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lonistova\AppData\Local\Microsoft\Windows\INetCache\Content.Outlook\225L1B0X\"/>
    </mc:Choice>
  </mc:AlternateContent>
  <bookViews>
    <workbookView xWindow="0" yWindow="0" windowWidth="23040" windowHeight="9192" tabRatio="871"/>
  </bookViews>
  <sheets>
    <sheet name="Расшифровка" sheetId="2" r:id="rId1"/>
    <sheet name="1_12" sheetId="1" state="hidden" r:id="rId2"/>
    <sheet name="расш" sheetId="3" state="hidden" r:id="rId3"/>
    <sheet name="Площадь" sheetId="4" state="hidden" r:id="rId4"/>
    <sheet name="Общие показания" sheetId="5" state="hidden" r:id="rId5"/>
    <sheet name="расход по ИПУ" sheetId="9" state="hidden" r:id="rId6"/>
    <sheet name="РАСЧЕТ" sheetId="7" state="hidden" r:id="rId7"/>
    <sheet name="загрузка корректировки в 1С" sheetId="10" state="hidden" r:id="rId8"/>
    <sheet name="04" sheetId="11" state="hidden" r:id="rId9"/>
    <sheet name="10" sheetId="12" state="hidden" r:id="rId10"/>
    <sheet name="11" sheetId="13" state="hidden" r:id="rId11"/>
    <sheet name="12" sheetId="14" state="hidden" r:id="rId12"/>
  </sheets>
  <externalReferences>
    <externalReference r:id="rId13"/>
  </externalReferences>
  <definedNames>
    <definedName name="_xlnm._FilterDatabase" localSheetId="7" hidden="1">'загрузка корректировки в 1С'!$A$1:$AK$1</definedName>
    <definedName name="_xlnm._FilterDatabase" localSheetId="4" hidden="1">'Общие показания'!$A$1:$X$795</definedName>
    <definedName name="_xlnm._FilterDatabase" localSheetId="6" hidden="1">РАСЧЕТ!$A$2:$BK$1412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3" i="10" l="1"/>
  <c r="AK4" i="10"/>
  <c r="AK5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K558" i="10"/>
  <c r="AK559" i="10"/>
  <c r="AK560" i="10"/>
  <c r="AK561" i="10"/>
  <c r="AK562" i="10"/>
  <c r="AK563" i="10"/>
  <c r="AK564" i="10"/>
  <c r="AK565" i="10"/>
  <c r="AK566" i="10"/>
  <c r="AK567" i="10"/>
  <c r="AK568" i="10"/>
  <c r="AK569" i="10"/>
  <c r="AK570" i="10"/>
  <c r="AK571" i="10"/>
  <c r="AK572" i="10"/>
  <c r="AK573" i="10"/>
  <c r="AK574" i="10"/>
  <c r="AK575" i="10"/>
  <c r="AK576" i="10"/>
  <c r="AK577" i="10"/>
  <c r="AK578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1" i="10"/>
  <c r="AK592" i="10"/>
  <c r="AK593" i="10"/>
  <c r="AK594" i="10"/>
  <c r="AK595" i="10"/>
  <c r="AK596" i="10"/>
  <c r="AK597" i="10"/>
  <c r="AK598" i="10"/>
  <c r="AK599" i="10"/>
  <c r="AK600" i="10"/>
  <c r="AK601" i="10"/>
  <c r="AK602" i="10"/>
  <c r="AK603" i="10"/>
  <c r="AK604" i="10"/>
  <c r="AK605" i="10"/>
  <c r="AK606" i="10"/>
  <c r="AK607" i="10"/>
  <c r="AK608" i="10"/>
  <c r="AK609" i="10"/>
  <c r="AK610" i="10"/>
  <c r="AK611" i="10"/>
  <c r="AK612" i="10"/>
  <c r="AK613" i="10"/>
  <c r="AK614" i="10"/>
  <c r="AK615" i="10"/>
  <c r="AK616" i="10"/>
  <c r="AK617" i="10"/>
  <c r="AK618" i="10"/>
  <c r="AK619" i="10"/>
  <c r="AK620" i="10"/>
  <c r="AK621" i="10"/>
  <c r="AK622" i="10"/>
  <c r="AK623" i="10"/>
  <c r="AK624" i="10"/>
  <c r="AK625" i="10"/>
  <c r="AK626" i="10"/>
  <c r="AK627" i="10"/>
  <c r="AK628" i="10"/>
  <c r="AK629" i="10"/>
  <c r="AK630" i="10"/>
  <c r="AK631" i="10"/>
  <c r="AK632" i="10"/>
  <c r="AK633" i="10"/>
  <c r="AK634" i="10"/>
  <c r="AK635" i="10"/>
  <c r="AK636" i="10"/>
  <c r="AK637" i="10"/>
  <c r="AK638" i="10"/>
  <c r="AK639" i="10"/>
  <c r="AK640" i="10"/>
  <c r="AK641" i="10"/>
  <c r="AK642" i="10"/>
  <c r="AK643" i="10"/>
  <c r="AK644" i="10"/>
  <c r="AK645" i="10"/>
  <c r="AK646" i="10"/>
  <c r="AK647" i="10"/>
  <c r="AK648" i="10"/>
  <c r="AK649" i="10"/>
  <c r="AK650" i="10"/>
  <c r="AK651" i="10"/>
  <c r="AK652" i="10"/>
  <c r="AK653" i="10"/>
  <c r="AK654" i="10"/>
  <c r="AK655" i="10"/>
  <c r="AK656" i="10"/>
  <c r="AK657" i="10"/>
  <c r="AK658" i="10"/>
  <c r="AK659" i="10"/>
  <c r="AK660" i="10"/>
  <c r="AK661" i="10"/>
  <c r="AK662" i="10"/>
  <c r="AK663" i="10"/>
  <c r="AK664" i="10"/>
  <c r="AK665" i="10"/>
  <c r="AK666" i="10"/>
  <c r="AK667" i="10"/>
  <c r="AK668" i="10"/>
  <c r="AK669" i="10"/>
  <c r="AK670" i="10"/>
  <c r="AK671" i="10"/>
  <c r="AK672" i="10"/>
  <c r="AK673" i="10"/>
  <c r="AK674" i="10"/>
  <c r="AK675" i="10"/>
  <c r="AK676" i="10"/>
  <c r="AK677" i="10"/>
  <c r="AK678" i="10"/>
  <c r="AK679" i="10"/>
  <c r="AK680" i="10"/>
  <c r="AK681" i="10"/>
  <c r="AK682" i="10"/>
  <c r="AK683" i="10"/>
  <c r="AK684" i="10"/>
  <c r="AK685" i="10"/>
  <c r="AK686" i="10"/>
  <c r="AK687" i="10"/>
  <c r="AK688" i="10"/>
  <c r="AK689" i="10"/>
  <c r="AK690" i="10"/>
  <c r="AK691" i="10"/>
  <c r="AK692" i="10"/>
  <c r="AK693" i="10"/>
  <c r="AK694" i="10"/>
  <c r="AK695" i="10"/>
  <c r="AK696" i="10"/>
  <c r="AK697" i="10"/>
  <c r="AK698" i="10"/>
  <c r="AK699" i="10"/>
  <c r="AK700" i="10"/>
  <c r="AK701" i="10"/>
  <c r="AK702" i="10"/>
  <c r="AK703" i="10"/>
  <c r="AK704" i="10"/>
  <c r="AK705" i="10"/>
  <c r="AK706" i="10"/>
  <c r="AK707" i="10"/>
  <c r="AK708" i="10"/>
  <c r="AK709" i="10"/>
  <c r="AK710" i="10"/>
  <c r="AK711" i="10"/>
  <c r="AK712" i="10"/>
  <c r="AK713" i="10"/>
  <c r="AK714" i="10"/>
  <c r="AK715" i="10"/>
  <c r="AK716" i="10"/>
  <c r="AK717" i="10"/>
  <c r="AK718" i="10"/>
  <c r="AK719" i="10"/>
  <c r="AK720" i="10"/>
  <c r="AK721" i="10"/>
  <c r="AK722" i="10"/>
  <c r="AK723" i="10"/>
  <c r="AK724" i="10"/>
  <c r="AK725" i="10"/>
  <c r="AK726" i="10"/>
  <c r="AK727" i="10"/>
  <c r="AK728" i="10"/>
  <c r="AK729" i="10"/>
  <c r="AK730" i="10"/>
  <c r="AK731" i="10"/>
  <c r="AK732" i="10"/>
  <c r="AK733" i="10"/>
  <c r="AK734" i="10"/>
  <c r="AK735" i="10"/>
  <c r="AK736" i="10"/>
  <c r="AK737" i="10"/>
  <c r="AK738" i="10"/>
  <c r="AK739" i="10"/>
  <c r="AK740" i="10"/>
  <c r="AK741" i="10"/>
  <c r="AK742" i="10"/>
  <c r="AK743" i="10"/>
  <c r="AK744" i="10"/>
  <c r="AK745" i="10"/>
  <c r="AK746" i="10"/>
  <c r="AK747" i="10"/>
  <c r="AK748" i="10"/>
  <c r="AK749" i="10"/>
  <c r="AK750" i="10"/>
  <c r="AK751" i="10"/>
  <c r="AK752" i="10"/>
  <c r="AK753" i="10"/>
  <c r="AK754" i="10"/>
  <c r="AK755" i="10"/>
  <c r="AK756" i="10"/>
  <c r="AK757" i="10"/>
  <c r="AK758" i="10"/>
  <c r="AK759" i="10"/>
  <c r="AK760" i="10"/>
  <c r="AK761" i="10"/>
  <c r="AK762" i="10"/>
  <c r="AK763" i="10"/>
  <c r="AK764" i="10"/>
  <c r="AK765" i="10"/>
  <c r="AK766" i="10"/>
  <c r="AK767" i="10"/>
  <c r="AK768" i="10"/>
  <c r="AK769" i="10"/>
  <c r="AK770" i="10"/>
  <c r="AK771" i="10"/>
  <c r="AK772" i="10"/>
  <c r="AK773" i="10"/>
  <c r="AK774" i="10"/>
  <c r="AK775" i="10"/>
  <c r="AK776" i="10"/>
  <c r="AK777" i="10"/>
  <c r="AK778" i="10"/>
  <c r="AK779" i="10"/>
  <c r="AK780" i="10"/>
  <c r="AK781" i="10"/>
  <c r="AK782" i="10"/>
  <c r="AK783" i="10"/>
  <c r="AK784" i="10"/>
  <c r="AK785" i="10"/>
  <c r="AK786" i="10"/>
  <c r="AK787" i="10"/>
  <c r="AK788" i="10"/>
  <c r="AK789" i="10"/>
  <c r="AK790" i="10"/>
  <c r="AK791" i="10"/>
  <c r="AK792" i="10"/>
  <c r="AK793" i="10"/>
  <c r="AK794" i="10"/>
  <c r="AK795" i="10"/>
  <c r="AK796" i="10"/>
  <c r="AK797" i="10"/>
  <c r="AK798" i="10"/>
  <c r="AK799" i="10"/>
  <c r="AK800" i="10"/>
  <c r="AK801" i="10"/>
  <c r="AK802" i="10"/>
  <c r="AK803" i="10"/>
  <c r="AK804" i="10"/>
  <c r="AK805" i="10"/>
  <c r="AK806" i="10"/>
  <c r="AK807" i="10"/>
  <c r="AK808" i="10"/>
  <c r="AK809" i="10"/>
  <c r="AK810" i="10"/>
  <c r="AK811" i="10"/>
  <c r="AK812" i="10"/>
  <c r="AK813" i="10"/>
  <c r="AK814" i="10"/>
  <c r="AK815" i="10"/>
  <c r="AK816" i="10"/>
  <c r="AK817" i="10"/>
  <c r="AK818" i="10"/>
  <c r="AK819" i="10"/>
  <c r="AK820" i="10"/>
  <c r="AK821" i="10"/>
  <c r="AK822" i="10"/>
  <c r="AK823" i="10"/>
  <c r="AK824" i="10"/>
  <c r="AK825" i="10"/>
  <c r="AK826" i="10"/>
  <c r="AK827" i="10"/>
  <c r="AK828" i="10"/>
  <c r="AK829" i="10"/>
  <c r="AK830" i="10"/>
  <c r="AK831" i="10"/>
  <c r="AK832" i="10"/>
  <c r="AK833" i="10"/>
  <c r="AK834" i="10"/>
  <c r="AK835" i="10"/>
  <c r="AK836" i="10"/>
  <c r="AK837" i="10"/>
  <c r="AK838" i="10"/>
  <c r="AK839" i="10"/>
  <c r="AK840" i="10"/>
  <c r="AK841" i="10"/>
  <c r="AK842" i="10"/>
  <c r="AK843" i="10"/>
  <c r="AK844" i="10"/>
  <c r="AK845" i="10"/>
  <c r="AK846" i="10"/>
  <c r="AK847" i="10"/>
  <c r="AK848" i="10"/>
  <c r="AK849" i="10"/>
  <c r="AK850" i="10"/>
  <c r="AK851" i="10"/>
  <c r="AK852" i="10"/>
  <c r="AK853" i="10"/>
  <c r="AK854" i="10"/>
  <c r="AK855" i="10"/>
  <c r="AK856" i="10"/>
  <c r="AK857" i="10"/>
  <c r="AK858" i="10"/>
  <c r="AK859" i="10"/>
  <c r="AK860" i="10"/>
  <c r="AK861" i="10"/>
  <c r="AK862" i="10"/>
  <c r="AK863" i="10"/>
  <c r="AK864" i="10"/>
  <c r="AK865" i="10"/>
  <c r="AK866" i="10"/>
  <c r="AK867" i="10"/>
  <c r="AK868" i="10"/>
  <c r="AK869" i="10"/>
  <c r="AK870" i="10"/>
  <c r="AK871" i="10"/>
  <c r="AK872" i="10"/>
  <c r="AK873" i="10"/>
  <c r="AK874" i="10"/>
  <c r="AK875" i="10"/>
  <c r="AK876" i="10"/>
  <c r="AK877" i="10"/>
  <c r="AK878" i="10"/>
  <c r="AK879" i="10"/>
  <c r="AK880" i="10"/>
  <c r="AK881" i="10"/>
  <c r="AK882" i="10"/>
  <c r="AK883" i="10"/>
  <c r="AK884" i="10"/>
  <c r="AK885" i="10"/>
  <c r="AK886" i="10"/>
  <c r="AK887" i="10"/>
  <c r="AK888" i="10"/>
  <c r="AK889" i="10"/>
  <c r="AK890" i="10"/>
  <c r="AK891" i="10"/>
  <c r="AK892" i="10"/>
  <c r="AK893" i="10"/>
  <c r="AK894" i="10"/>
  <c r="AK895" i="10"/>
  <c r="AK896" i="10"/>
  <c r="AK897" i="10"/>
  <c r="AK898" i="10"/>
  <c r="AK899" i="10"/>
  <c r="AK900" i="10"/>
  <c r="AK901" i="10"/>
  <c r="AK902" i="10"/>
  <c r="AK903" i="10"/>
  <c r="AK904" i="10"/>
  <c r="AK905" i="10"/>
  <c r="AK906" i="10"/>
  <c r="AK907" i="10"/>
  <c r="AK908" i="10"/>
  <c r="AK909" i="10"/>
  <c r="AK910" i="10"/>
  <c r="AK911" i="10"/>
  <c r="AK912" i="10"/>
  <c r="AK913" i="10"/>
  <c r="AK914" i="10"/>
  <c r="AK915" i="10"/>
  <c r="AK916" i="10"/>
  <c r="AK917" i="10"/>
  <c r="AK918" i="10"/>
  <c r="AK919" i="10"/>
  <c r="AK920" i="10"/>
  <c r="AK921" i="10"/>
  <c r="AK922" i="10"/>
  <c r="AK923" i="10"/>
  <c r="AK924" i="10"/>
  <c r="AK925" i="10"/>
  <c r="AK926" i="10"/>
  <c r="AK927" i="10"/>
  <c r="AK928" i="10"/>
  <c r="AK929" i="10"/>
  <c r="AK930" i="10"/>
  <c r="AK931" i="10"/>
  <c r="AK932" i="10"/>
  <c r="AK933" i="10"/>
  <c r="AK934" i="10"/>
  <c r="AK935" i="10"/>
  <c r="AK936" i="10"/>
  <c r="AK937" i="10"/>
  <c r="AK938" i="10"/>
  <c r="AK939" i="10"/>
  <c r="AK940" i="10"/>
  <c r="AK941" i="10"/>
  <c r="AK942" i="10"/>
  <c r="AK943" i="10"/>
  <c r="AK944" i="10"/>
  <c r="AK945" i="10"/>
  <c r="AK946" i="10"/>
  <c r="AK947" i="10"/>
  <c r="AK948" i="10"/>
  <c r="AK949" i="10"/>
  <c r="AK950" i="10"/>
  <c r="AK951" i="10"/>
  <c r="AK952" i="10"/>
  <c r="AK953" i="10"/>
  <c r="AK954" i="10"/>
  <c r="AK955" i="10"/>
  <c r="AK956" i="10"/>
  <c r="AK957" i="10"/>
  <c r="AK958" i="10"/>
  <c r="AK959" i="10"/>
  <c r="AK960" i="10"/>
  <c r="AK961" i="10"/>
  <c r="AK962" i="10"/>
  <c r="AK963" i="10"/>
  <c r="AK964" i="10"/>
  <c r="AK965" i="10"/>
  <c r="AK966" i="10"/>
  <c r="AK967" i="10"/>
  <c r="AK968" i="10"/>
  <c r="AK969" i="10"/>
  <c r="AK970" i="10"/>
  <c r="AK971" i="10"/>
  <c r="AK972" i="10"/>
  <c r="AK973" i="10"/>
  <c r="AK974" i="10"/>
  <c r="AK975" i="10"/>
  <c r="AK976" i="10"/>
  <c r="AK977" i="10"/>
  <c r="AK978" i="10"/>
  <c r="AK979" i="10"/>
  <c r="AK980" i="10"/>
  <c r="AK981" i="10"/>
  <c r="AK982" i="10"/>
  <c r="AK983" i="10"/>
  <c r="AK984" i="10"/>
  <c r="AK985" i="10"/>
  <c r="AK986" i="10"/>
  <c r="AK987" i="10"/>
  <c r="AK988" i="10"/>
  <c r="AK989" i="10"/>
  <c r="AK990" i="10"/>
  <c r="AK991" i="10"/>
  <c r="AK992" i="10"/>
  <c r="AK993" i="10"/>
  <c r="AK994" i="10"/>
  <c r="AK995" i="10"/>
  <c r="AK996" i="10"/>
  <c r="AK997" i="10"/>
  <c r="AK998" i="10"/>
  <c r="AK999" i="10"/>
  <c r="AK1000" i="10"/>
  <c r="AK1001" i="10"/>
  <c r="AK1002" i="10"/>
  <c r="AK1003" i="10"/>
  <c r="AK1004" i="10"/>
  <c r="AK1005" i="10"/>
  <c r="AK1006" i="10"/>
  <c r="AK1007" i="10"/>
  <c r="AK1008" i="10"/>
  <c r="AK1009" i="10"/>
  <c r="AK1010" i="10"/>
  <c r="AK1011" i="10"/>
  <c r="AK1012" i="10"/>
  <c r="AK1013" i="10"/>
  <c r="AK1014" i="10"/>
  <c r="AK1015" i="10"/>
  <c r="AK1016" i="10"/>
  <c r="AK1017" i="10"/>
  <c r="AK1018" i="10"/>
  <c r="AK1019" i="10"/>
  <c r="AK1020" i="10"/>
  <c r="AK1021" i="10"/>
  <c r="AK1022" i="10"/>
  <c r="AK1023" i="10"/>
  <c r="AK1024" i="10"/>
  <c r="AK1025" i="10"/>
  <c r="AK1026" i="10"/>
  <c r="AK1027" i="10"/>
  <c r="AK1028" i="10"/>
  <c r="AK1029" i="10"/>
  <c r="AK1030" i="10"/>
  <c r="AK1031" i="10"/>
  <c r="AK1032" i="10"/>
  <c r="AK1033" i="10"/>
  <c r="AK1034" i="10"/>
  <c r="AK1035" i="10"/>
  <c r="AK1036" i="10"/>
  <c r="AK1037" i="10"/>
  <c r="AK1038" i="10"/>
  <c r="AK1039" i="10"/>
  <c r="AK1040" i="10"/>
  <c r="AK1041" i="10"/>
  <c r="AK1042" i="10"/>
  <c r="AK1043" i="10"/>
  <c r="AK1044" i="10"/>
  <c r="AK1045" i="10"/>
  <c r="AK1046" i="10"/>
  <c r="AK1047" i="10"/>
  <c r="AK1048" i="10"/>
  <c r="AK1049" i="10"/>
  <c r="AK1050" i="10"/>
  <c r="AK1051" i="10"/>
  <c r="AK1052" i="10"/>
  <c r="AK1053" i="10"/>
  <c r="AK1054" i="10"/>
  <c r="AK1055" i="10"/>
  <c r="AK1056" i="10"/>
  <c r="AK1057" i="10"/>
  <c r="AK1058" i="10"/>
  <c r="AK1059" i="10"/>
  <c r="AK1060" i="10"/>
  <c r="AK1061" i="10"/>
  <c r="AK1062" i="10"/>
  <c r="AK1063" i="10"/>
  <c r="AK1064" i="10"/>
  <c r="AK1065" i="10"/>
  <c r="AK1066" i="10"/>
  <c r="AK1067" i="10"/>
  <c r="AK1068" i="10"/>
  <c r="AK1069" i="10"/>
  <c r="AK1070" i="10"/>
  <c r="AK1071" i="10"/>
  <c r="AK1072" i="10"/>
  <c r="AK1073" i="10"/>
  <c r="AK1074" i="10"/>
  <c r="AK1075" i="10"/>
  <c r="AK1076" i="10"/>
  <c r="AK1077" i="10"/>
  <c r="AK1078" i="10"/>
  <c r="AK1079" i="10"/>
  <c r="AK1080" i="10"/>
  <c r="AK1081" i="10"/>
  <c r="AK1082" i="10"/>
  <c r="AK1083" i="10"/>
  <c r="AK1084" i="10"/>
  <c r="AK1085" i="10"/>
  <c r="AK1086" i="10"/>
  <c r="AK1087" i="10"/>
  <c r="AK1088" i="10"/>
  <c r="AK1089" i="10"/>
  <c r="AK1090" i="10"/>
  <c r="AK1091" i="10"/>
  <c r="AK1092" i="10"/>
  <c r="AK1093" i="10"/>
  <c r="AK1094" i="10"/>
  <c r="AK1095" i="10"/>
  <c r="AK1096" i="10"/>
  <c r="AK1097" i="10"/>
  <c r="AK1098" i="10"/>
  <c r="AK1099" i="10"/>
  <c r="AK1100" i="10"/>
  <c r="AK1101" i="10"/>
  <c r="AK1102" i="10"/>
  <c r="AK1103" i="10"/>
  <c r="AK1104" i="10"/>
  <c r="AK1105" i="10"/>
  <c r="AK1106" i="10"/>
  <c r="AK1107" i="10"/>
  <c r="AK1108" i="10"/>
  <c r="AK1109" i="10"/>
  <c r="AK1110" i="10"/>
  <c r="AK1111" i="10"/>
  <c r="AK1112" i="10"/>
  <c r="AK1113" i="10"/>
  <c r="AK1114" i="10"/>
  <c r="AK1115" i="10"/>
  <c r="AK1116" i="10"/>
  <c r="AK1117" i="10"/>
  <c r="AK1118" i="10"/>
  <c r="AK1119" i="10"/>
  <c r="AK1120" i="10"/>
  <c r="AK1121" i="10"/>
  <c r="AK1122" i="10"/>
  <c r="AK1123" i="10"/>
  <c r="AK1124" i="10"/>
  <c r="AK1125" i="10"/>
  <c r="AK1126" i="10"/>
  <c r="AK1127" i="10"/>
  <c r="AK1128" i="10"/>
  <c r="AK1129" i="10"/>
  <c r="AK1130" i="10"/>
  <c r="AK1131" i="10"/>
  <c r="AK1132" i="10"/>
  <c r="AK1133" i="10"/>
  <c r="AK1134" i="10"/>
  <c r="AK1135" i="10"/>
  <c r="AK1136" i="10"/>
  <c r="AK1137" i="10"/>
  <c r="AK1138" i="10"/>
  <c r="AK1139" i="10"/>
  <c r="AK1140" i="10"/>
  <c r="AK1141" i="10"/>
  <c r="AK1142" i="10"/>
  <c r="AK1143" i="10"/>
  <c r="AK1144" i="10"/>
  <c r="AK1145" i="10"/>
  <c r="AK1146" i="10"/>
  <c r="AK1147" i="10"/>
  <c r="AK1148" i="10"/>
  <c r="AK1149" i="10"/>
  <c r="AK1150" i="10"/>
  <c r="AK1151" i="10"/>
  <c r="AK1152" i="10"/>
  <c r="AK1153" i="10"/>
  <c r="AK1154" i="10"/>
  <c r="AK1155" i="10"/>
  <c r="AK1156" i="10"/>
  <c r="AK1157" i="10"/>
  <c r="AK1158" i="10"/>
  <c r="AK1159" i="10"/>
  <c r="AK1160" i="10"/>
  <c r="AK1161" i="10"/>
  <c r="AK1162" i="10"/>
  <c r="AK1163" i="10"/>
  <c r="AK1164" i="10"/>
  <c r="AK1165" i="10"/>
  <c r="AK1166" i="10"/>
  <c r="AK1167" i="10"/>
  <c r="AK1168" i="10"/>
  <c r="AK1169" i="10"/>
  <c r="AK1170" i="10"/>
  <c r="AK1171" i="10"/>
  <c r="AK1172" i="10"/>
  <c r="AK1173" i="10"/>
  <c r="AK1174" i="10"/>
  <c r="AK1175" i="10"/>
  <c r="AK1176" i="10"/>
  <c r="AK1177" i="10"/>
  <c r="AK1178" i="10"/>
  <c r="AK1179" i="10"/>
  <c r="AK1180" i="10"/>
  <c r="AK1181" i="10"/>
  <c r="AK1182" i="10"/>
  <c r="AK1183" i="10"/>
  <c r="AK1184" i="10"/>
  <c r="AK1185" i="10"/>
  <c r="AK1186" i="10"/>
  <c r="AK1187" i="10"/>
  <c r="AK1188" i="10"/>
  <c r="AK1189" i="10"/>
  <c r="AK1190" i="10"/>
  <c r="AK1191" i="10"/>
  <c r="AK1192" i="10"/>
  <c r="AK1193" i="10"/>
  <c r="AK1194" i="10"/>
  <c r="AK1195" i="10"/>
  <c r="AK1196" i="10"/>
  <c r="AK1197" i="10"/>
  <c r="AK1198" i="10"/>
  <c r="AK1199" i="10"/>
  <c r="AK1200" i="10"/>
  <c r="AK1201" i="10"/>
  <c r="AK1202" i="10"/>
  <c r="AK1203" i="10"/>
  <c r="AK1204" i="10"/>
  <c r="AK1205" i="10"/>
  <c r="AK1206" i="10"/>
  <c r="AK1207" i="10"/>
  <c r="AK1208" i="10"/>
  <c r="AK1209" i="10"/>
  <c r="AK1210" i="10"/>
  <c r="AK1211" i="10"/>
  <c r="AK1212" i="10"/>
  <c r="AK1213" i="10"/>
  <c r="AK1214" i="10"/>
  <c r="AK1215" i="10"/>
  <c r="AK1216" i="10"/>
  <c r="AK1217" i="10"/>
  <c r="AK1218" i="10"/>
  <c r="AK1219" i="10"/>
  <c r="AK1220" i="10"/>
  <c r="AK1221" i="10"/>
  <c r="AK1222" i="10"/>
  <c r="AK1223" i="10"/>
  <c r="AK1224" i="10"/>
  <c r="AK1225" i="10"/>
  <c r="AK1226" i="10"/>
  <c r="AK1227" i="10"/>
  <c r="AK1228" i="10"/>
  <c r="AK1229" i="10"/>
  <c r="AK1230" i="10"/>
  <c r="AK1231" i="10"/>
  <c r="AK1232" i="10"/>
  <c r="AK1233" i="10"/>
  <c r="AK1234" i="10"/>
  <c r="AK1235" i="10"/>
  <c r="AK1236" i="10"/>
  <c r="AK1237" i="10"/>
  <c r="AK1238" i="10"/>
  <c r="AK1239" i="10"/>
  <c r="AK1240" i="10"/>
  <c r="AK1241" i="10"/>
  <c r="AK1242" i="10"/>
  <c r="AK1243" i="10"/>
  <c r="AK1244" i="10"/>
  <c r="AK1245" i="10"/>
  <c r="AK1246" i="10"/>
  <c r="AK1247" i="10"/>
  <c r="AK1248" i="10"/>
  <c r="AK1249" i="10"/>
  <c r="AK1250" i="10"/>
  <c r="AK1251" i="10"/>
  <c r="AK1252" i="10"/>
  <c r="AK1253" i="10"/>
  <c r="AK1254" i="10"/>
  <c r="AK1255" i="10"/>
  <c r="AK1256" i="10"/>
  <c r="AK1257" i="10"/>
  <c r="AK1258" i="10"/>
  <c r="AK1259" i="10"/>
  <c r="AK1260" i="10"/>
  <c r="AK1261" i="10"/>
  <c r="AK1262" i="10"/>
  <c r="AK1263" i="10"/>
  <c r="AK1264" i="10"/>
  <c r="AK1265" i="10"/>
  <c r="AK1266" i="10"/>
  <c r="AK1267" i="10"/>
  <c r="AK1268" i="10"/>
  <c r="AK1269" i="10"/>
  <c r="AK1270" i="10"/>
  <c r="AK1271" i="10"/>
  <c r="AK1272" i="10"/>
  <c r="AK1273" i="10"/>
  <c r="AK1274" i="10"/>
  <c r="AK1275" i="10"/>
  <c r="AK1276" i="10"/>
  <c r="AK1277" i="10"/>
  <c r="AK1278" i="10"/>
  <c r="AK1279" i="10"/>
  <c r="AK1280" i="10"/>
  <c r="AK1281" i="10"/>
  <c r="AK1282" i="10"/>
  <c r="AK1283" i="10"/>
  <c r="AK1284" i="10"/>
  <c r="AK1285" i="10"/>
  <c r="AK1286" i="10"/>
  <c r="AK1287" i="10"/>
  <c r="AK1288" i="10"/>
  <c r="AK1289" i="10"/>
  <c r="AK1290" i="10"/>
  <c r="AK1291" i="10"/>
  <c r="AK1292" i="10"/>
  <c r="AK1293" i="10"/>
  <c r="AK1294" i="10"/>
  <c r="AK1295" i="10"/>
  <c r="AK1296" i="10"/>
  <c r="AK1297" i="10"/>
  <c r="AK1298" i="10"/>
  <c r="AK1299" i="10"/>
  <c r="AK1300" i="10"/>
  <c r="AK1301" i="10"/>
  <c r="AK1302" i="10"/>
  <c r="AK1303" i="10"/>
  <c r="AK1304" i="10"/>
  <c r="AK1305" i="10"/>
  <c r="AK1306" i="10"/>
  <c r="AK1307" i="10"/>
  <c r="AK1308" i="10"/>
  <c r="AK1309" i="10"/>
  <c r="AK1310" i="10"/>
  <c r="AK1311" i="10"/>
  <c r="AK1312" i="10"/>
  <c r="AK1313" i="10"/>
  <c r="AK1314" i="10"/>
  <c r="AK1315" i="10"/>
  <c r="AK1316" i="10"/>
  <c r="AK1317" i="10"/>
  <c r="AK1318" i="10"/>
  <c r="AK1319" i="10"/>
  <c r="AK1320" i="10"/>
  <c r="AK1321" i="10"/>
  <c r="AK1322" i="10"/>
  <c r="AK1323" i="10"/>
  <c r="AK1324" i="10"/>
  <c r="AK1325" i="10"/>
  <c r="AK1326" i="10"/>
  <c r="AK1327" i="10"/>
  <c r="AK1328" i="10"/>
  <c r="AK1329" i="10"/>
  <c r="AK1330" i="10"/>
  <c r="AK1331" i="10"/>
  <c r="AK1332" i="10"/>
  <c r="AK1333" i="10"/>
  <c r="AK1334" i="10"/>
  <c r="AK1335" i="10"/>
  <c r="AK1336" i="10"/>
  <c r="AK1337" i="10"/>
  <c r="AK1338" i="10"/>
  <c r="AK1339" i="10"/>
  <c r="AK1340" i="10"/>
  <c r="AK1341" i="10"/>
  <c r="AK1342" i="10"/>
  <c r="AK1343" i="10"/>
  <c r="AK1344" i="10"/>
  <c r="AK1345" i="10"/>
  <c r="AK1346" i="10"/>
  <c r="AK1347" i="10"/>
  <c r="AK1348" i="10"/>
  <c r="AK1349" i="10"/>
  <c r="AK1350" i="10"/>
  <c r="AK1351" i="10"/>
  <c r="AK1352" i="10"/>
  <c r="AK1353" i="10"/>
  <c r="AK1354" i="10"/>
  <c r="AK1355" i="10"/>
  <c r="AK1356" i="10"/>
  <c r="AK1357" i="10"/>
  <c r="AK1358" i="10"/>
  <c r="AK1359" i="10"/>
  <c r="AK1360" i="10"/>
  <c r="AK1361" i="10"/>
  <c r="AK1362" i="10"/>
  <c r="AK1363" i="10"/>
  <c r="AK1364" i="10"/>
  <c r="AK1365" i="10"/>
  <c r="AK1366" i="10"/>
  <c r="AK1367" i="10"/>
  <c r="AK1368" i="10"/>
  <c r="AK1369" i="10"/>
  <c r="AK1370" i="10"/>
  <c r="AK1371" i="10"/>
  <c r="AK1372" i="10"/>
  <c r="AK1373" i="10"/>
  <c r="AK1374" i="10"/>
  <c r="AK1375" i="10"/>
  <c r="AK1376" i="10"/>
  <c r="AK1377" i="10"/>
  <c r="AK1378" i="10"/>
  <c r="AK1379" i="10"/>
  <c r="AK1380" i="10"/>
  <c r="AK1381" i="10"/>
  <c r="AK2" i="10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J173" i="10"/>
  <c r="AJ174" i="10"/>
  <c r="AJ175" i="10"/>
  <c r="AJ176" i="10"/>
  <c r="AJ177" i="10"/>
  <c r="AJ178" i="10"/>
  <c r="AJ179" i="10"/>
  <c r="AJ180" i="10"/>
  <c r="AJ181" i="10"/>
  <c r="AJ182" i="10"/>
  <c r="AJ183" i="10"/>
  <c r="AJ184" i="10"/>
  <c r="AJ185" i="10"/>
  <c r="AJ186" i="10"/>
  <c r="AJ187" i="10"/>
  <c r="AJ188" i="10"/>
  <c r="AJ189" i="10"/>
  <c r="AJ190" i="10"/>
  <c r="AJ191" i="10"/>
  <c r="AJ192" i="10"/>
  <c r="AJ193" i="10"/>
  <c r="AJ194" i="10"/>
  <c r="AJ195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7" i="10"/>
  <c r="AJ208" i="10"/>
  <c r="AJ209" i="10"/>
  <c r="AJ210" i="10"/>
  <c r="AJ211" i="10"/>
  <c r="AJ212" i="10"/>
  <c r="AJ213" i="10"/>
  <c r="AJ214" i="10"/>
  <c r="AJ215" i="10"/>
  <c r="AJ216" i="10"/>
  <c r="AJ217" i="10"/>
  <c r="AJ218" i="10"/>
  <c r="AJ219" i="10"/>
  <c r="AJ220" i="10"/>
  <c r="AJ221" i="10"/>
  <c r="AJ222" i="10"/>
  <c r="AJ223" i="10"/>
  <c r="AJ224" i="10"/>
  <c r="AJ225" i="10"/>
  <c r="AJ226" i="10"/>
  <c r="AJ227" i="10"/>
  <c r="AJ228" i="10"/>
  <c r="AJ229" i="10"/>
  <c r="AJ230" i="10"/>
  <c r="AJ231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3" i="10"/>
  <c r="AJ244" i="10"/>
  <c r="AJ245" i="10"/>
  <c r="AJ246" i="10"/>
  <c r="AJ247" i="10"/>
  <c r="AJ248" i="10"/>
  <c r="AJ249" i="10"/>
  <c r="AJ250" i="10"/>
  <c r="AJ251" i="10"/>
  <c r="AJ252" i="10"/>
  <c r="AJ253" i="10"/>
  <c r="AJ254" i="10"/>
  <c r="AJ255" i="10"/>
  <c r="AJ256" i="10"/>
  <c r="AJ257" i="10"/>
  <c r="AJ258" i="10"/>
  <c r="AJ259" i="10"/>
  <c r="AJ260" i="10"/>
  <c r="AJ261" i="10"/>
  <c r="AJ262" i="10"/>
  <c r="AJ263" i="10"/>
  <c r="AJ264" i="10"/>
  <c r="AJ265" i="10"/>
  <c r="AJ266" i="10"/>
  <c r="AJ267" i="10"/>
  <c r="AJ268" i="10"/>
  <c r="AJ269" i="10"/>
  <c r="AJ270" i="10"/>
  <c r="AJ271" i="10"/>
  <c r="AJ272" i="10"/>
  <c r="AJ273" i="10"/>
  <c r="AJ274" i="10"/>
  <c r="AJ275" i="10"/>
  <c r="AJ276" i="10"/>
  <c r="AJ277" i="10"/>
  <c r="AJ278" i="10"/>
  <c r="AJ279" i="10"/>
  <c r="AJ280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J322" i="10"/>
  <c r="AJ323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38" i="10"/>
  <c r="AJ339" i="10"/>
  <c r="AJ340" i="10"/>
  <c r="AJ341" i="10"/>
  <c r="AJ342" i="10"/>
  <c r="AJ343" i="10"/>
  <c r="AJ344" i="10"/>
  <c r="AJ345" i="10"/>
  <c r="AJ346" i="10"/>
  <c r="AJ347" i="10"/>
  <c r="AJ348" i="10"/>
  <c r="AJ349" i="10"/>
  <c r="AJ350" i="10"/>
  <c r="AJ351" i="10"/>
  <c r="AJ352" i="10"/>
  <c r="AJ353" i="10"/>
  <c r="AJ354" i="10"/>
  <c r="AJ355" i="10"/>
  <c r="AJ356" i="10"/>
  <c r="AJ357" i="10"/>
  <c r="AJ358" i="10"/>
  <c r="AJ359" i="10"/>
  <c r="AJ360" i="10"/>
  <c r="AJ361" i="10"/>
  <c r="AJ362" i="10"/>
  <c r="AJ363" i="10"/>
  <c r="AJ364" i="10"/>
  <c r="AJ365" i="10"/>
  <c r="AJ366" i="10"/>
  <c r="AJ367" i="10"/>
  <c r="AJ368" i="10"/>
  <c r="AJ369" i="10"/>
  <c r="AJ370" i="10"/>
  <c r="AJ371" i="10"/>
  <c r="AJ372" i="10"/>
  <c r="AJ373" i="10"/>
  <c r="AJ374" i="10"/>
  <c r="AJ375" i="10"/>
  <c r="AJ376" i="10"/>
  <c r="AJ377" i="10"/>
  <c r="AJ378" i="10"/>
  <c r="AJ379" i="10"/>
  <c r="AJ380" i="10"/>
  <c r="AJ381" i="10"/>
  <c r="AJ382" i="10"/>
  <c r="AJ383" i="10"/>
  <c r="AJ384" i="10"/>
  <c r="AJ385" i="10"/>
  <c r="AJ386" i="10"/>
  <c r="AJ387" i="10"/>
  <c r="AJ388" i="10"/>
  <c r="AJ389" i="10"/>
  <c r="AJ390" i="10"/>
  <c r="AJ391" i="10"/>
  <c r="AJ392" i="10"/>
  <c r="AJ393" i="10"/>
  <c r="AJ394" i="10"/>
  <c r="AJ395" i="10"/>
  <c r="AJ396" i="10"/>
  <c r="AJ397" i="10"/>
  <c r="AJ398" i="10"/>
  <c r="AJ399" i="10"/>
  <c r="AJ400" i="10"/>
  <c r="AJ401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413" i="10"/>
  <c r="AJ414" i="10"/>
  <c r="AJ415" i="10"/>
  <c r="AJ416" i="10"/>
  <c r="AJ417" i="10"/>
  <c r="AJ418" i="10"/>
  <c r="AJ419" i="10"/>
  <c r="AJ420" i="10"/>
  <c r="AJ421" i="10"/>
  <c r="AJ422" i="10"/>
  <c r="AJ423" i="10"/>
  <c r="AJ424" i="10"/>
  <c r="AJ425" i="10"/>
  <c r="AJ426" i="10"/>
  <c r="AJ427" i="10"/>
  <c r="AJ428" i="10"/>
  <c r="AJ42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74" i="10"/>
  <c r="AJ475" i="10"/>
  <c r="AJ476" i="10"/>
  <c r="AJ477" i="10"/>
  <c r="AJ478" i="10"/>
  <c r="AJ479" i="10"/>
  <c r="AJ480" i="10"/>
  <c r="AJ481" i="10"/>
  <c r="AJ482" i="10"/>
  <c r="AJ483" i="10"/>
  <c r="AJ484" i="10"/>
  <c r="AJ485" i="10"/>
  <c r="AJ486" i="10"/>
  <c r="AJ487" i="10"/>
  <c r="AJ488" i="10"/>
  <c r="AJ489" i="10"/>
  <c r="AJ490" i="10"/>
  <c r="AJ491" i="10"/>
  <c r="AJ492" i="10"/>
  <c r="AJ493" i="10"/>
  <c r="AJ494" i="10"/>
  <c r="AJ495" i="10"/>
  <c r="AJ496" i="10"/>
  <c r="AJ497" i="10"/>
  <c r="AJ498" i="10"/>
  <c r="AJ499" i="10"/>
  <c r="AJ500" i="10"/>
  <c r="AJ501" i="10"/>
  <c r="AJ502" i="10"/>
  <c r="AJ503" i="10"/>
  <c r="AJ504" i="10"/>
  <c r="AJ505" i="10"/>
  <c r="AJ506" i="10"/>
  <c r="AJ507" i="10"/>
  <c r="AJ508" i="10"/>
  <c r="AJ509" i="10"/>
  <c r="AJ510" i="10"/>
  <c r="AJ511" i="10"/>
  <c r="AJ512" i="10"/>
  <c r="AJ513" i="10"/>
  <c r="AJ514" i="10"/>
  <c r="AJ515" i="10"/>
  <c r="AJ516" i="10"/>
  <c r="AJ517" i="10"/>
  <c r="AJ518" i="10"/>
  <c r="AJ519" i="10"/>
  <c r="AJ520" i="10"/>
  <c r="AJ521" i="10"/>
  <c r="AJ522" i="10"/>
  <c r="AJ523" i="10"/>
  <c r="AJ524" i="10"/>
  <c r="AJ525" i="10"/>
  <c r="AJ526" i="10"/>
  <c r="AJ527" i="10"/>
  <c r="AJ528" i="10"/>
  <c r="AJ529" i="10"/>
  <c r="AJ530" i="10"/>
  <c r="AJ531" i="10"/>
  <c r="AJ532" i="10"/>
  <c r="AJ533" i="10"/>
  <c r="AJ534" i="10"/>
  <c r="AJ535" i="10"/>
  <c r="AJ536" i="10"/>
  <c r="AJ537" i="10"/>
  <c r="AJ538" i="10"/>
  <c r="AJ539" i="10"/>
  <c r="AJ540" i="10"/>
  <c r="AJ541" i="10"/>
  <c r="AJ542" i="10"/>
  <c r="AJ543" i="10"/>
  <c r="AJ544" i="10"/>
  <c r="AJ545" i="10"/>
  <c r="AJ546" i="10"/>
  <c r="AJ547" i="10"/>
  <c r="AJ548" i="10"/>
  <c r="AJ549" i="10"/>
  <c r="AJ550" i="10"/>
  <c r="AJ551" i="10"/>
  <c r="AJ552" i="10"/>
  <c r="AJ553" i="10"/>
  <c r="AJ554" i="10"/>
  <c r="AJ555" i="10"/>
  <c r="AJ556" i="10"/>
  <c r="AJ557" i="10"/>
  <c r="AJ558" i="10"/>
  <c r="AJ559" i="10"/>
  <c r="AJ560" i="10"/>
  <c r="AJ561" i="10"/>
  <c r="AJ562" i="10"/>
  <c r="AJ563" i="10"/>
  <c r="AJ564" i="10"/>
  <c r="AJ565" i="10"/>
  <c r="AJ566" i="10"/>
  <c r="AJ567" i="10"/>
  <c r="AJ568" i="10"/>
  <c r="AJ569" i="10"/>
  <c r="AJ570" i="10"/>
  <c r="AJ571" i="10"/>
  <c r="AJ572" i="10"/>
  <c r="AJ573" i="10"/>
  <c r="AJ574" i="10"/>
  <c r="AJ575" i="10"/>
  <c r="AJ576" i="10"/>
  <c r="AJ577" i="10"/>
  <c r="AJ578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1" i="10"/>
  <c r="AJ592" i="10"/>
  <c r="AJ593" i="10"/>
  <c r="AJ594" i="10"/>
  <c r="AJ595" i="10"/>
  <c r="AJ596" i="10"/>
  <c r="AJ597" i="10"/>
  <c r="AJ598" i="10"/>
  <c r="AJ599" i="10"/>
  <c r="AJ600" i="10"/>
  <c r="AJ601" i="10"/>
  <c r="AJ602" i="10"/>
  <c r="AJ603" i="10"/>
  <c r="AJ604" i="10"/>
  <c r="AJ605" i="10"/>
  <c r="AJ606" i="10"/>
  <c r="AJ607" i="10"/>
  <c r="AJ608" i="10"/>
  <c r="AJ609" i="10"/>
  <c r="AJ610" i="10"/>
  <c r="AJ611" i="10"/>
  <c r="AJ612" i="10"/>
  <c r="AJ613" i="10"/>
  <c r="AJ614" i="10"/>
  <c r="AJ615" i="10"/>
  <c r="AJ616" i="10"/>
  <c r="AJ617" i="10"/>
  <c r="AJ618" i="10"/>
  <c r="AJ619" i="10"/>
  <c r="AJ620" i="10"/>
  <c r="AJ621" i="10"/>
  <c r="AJ622" i="10"/>
  <c r="AJ623" i="10"/>
  <c r="AJ624" i="10"/>
  <c r="AJ625" i="10"/>
  <c r="AJ626" i="10"/>
  <c r="AJ627" i="10"/>
  <c r="AJ628" i="10"/>
  <c r="AJ629" i="10"/>
  <c r="AJ630" i="10"/>
  <c r="AJ631" i="10"/>
  <c r="AJ632" i="10"/>
  <c r="AJ633" i="10"/>
  <c r="AJ634" i="10"/>
  <c r="AJ635" i="10"/>
  <c r="AJ636" i="10"/>
  <c r="AJ637" i="10"/>
  <c r="AJ638" i="10"/>
  <c r="AJ639" i="10"/>
  <c r="AJ640" i="10"/>
  <c r="AJ641" i="10"/>
  <c r="AJ642" i="10"/>
  <c r="AJ643" i="10"/>
  <c r="AJ644" i="10"/>
  <c r="AJ645" i="10"/>
  <c r="AJ646" i="10"/>
  <c r="AJ647" i="10"/>
  <c r="AJ648" i="10"/>
  <c r="AJ649" i="10"/>
  <c r="AJ650" i="10"/>
  <c r="AJ651" i="10"/>
  <c r="AJ652" i="10"/>
  <c r="AJ653" i="10"/>
  <c r="AJ654" i="10"/>
  <c r="AJ655" i="10"/>
  <c r="AJ656" i="10"/>
  <c r="AJ657" i="10"/>
  <c r="AJ658" i="10"/>
  <c r="AJ659" i="10"/>
  <c r="AJ660" i="10"/>
  <c r="AJ661" i="10"/>
  <c r="AJ662" i="10"/>
  <c r="AJ663" i="10"/>
  <c r="AJ664" i="10"/>
  <c r="AJ665" i="10"/>
  <c r="AJ666" i="10"/>
  <c r="AJ667" i="10"/>
  <c r="AJ668" i="10"/>
  <c r="AJ669" i="10"/>
  <c r="AJ670" i="10"/>
  <c r="AJ671" i="10"/>
  <c r="AJ672" i="10"/>
  <c r="AJ673" i="10"/>
  <c r="AJ674" i="10"/>
  <c r="AJ675" i="10"/>
  <c r="AJ676" i="10"/>
  <c r="AJ677" i="10"/>
  <c r="AJ678" i="10"/>
  <c r="AJ679" i="10"/>
  <c r="AJ680" i="10"/>
  <c r="AJ681" i="10"/>
  <c r="AJ682" i="10"/>
  <c r="AJ683" i="10"/>
  <c r="AJ684" i="10"/>
  <c r="AJ685" i="10"/>
  <c r="AJ686" i="10"/>
  <c r="AJ687" i="10"/>
  <c r="AJ688" i="10"/>
  <c r="AJ689" i="10"/>
  <c r="AJ690" i="10"/>
  <c r="AJ691" i="10"/>
  <c r="AJ692" i="10"/>
  <c r="AJ693" i="10"/>
  <c r="AJ694" i="10"/>
  <c r="AJ695" i="10"/>
  <c r="AJ696" i="10"/>
  <c r="AJ697" i="10"/>
  <c r="AJ698" i="10"/>
  <c r="AJ699" i="10"/>
  <c r="AJ700" i="10"/>
  <c r="AJ701" i="10"/>
  <c r="AJ702" i="10"/>
  <c r="AJ703" i="10"/>
  <c r="AJ704" i="10"/>
  <c r="AJ705" i="10"/>
  <c r="AJ706" i="10"/>
  <c r="AJ707" i="10"/>
  <c r="AJ708" i="10"/>
  <c r="AJ709" i="10"/>
  <c r="AJ710" i="10"/>
  <c r="AJ711" i="10"/>
  <c r="AJ712" i="10"/>
  <c r="AJ713" i="10"/>
  <c r="AJ714" i="10"/>
  <c r="AJ715" i="10"/>
  <c r="AJ716" i="10"/>
  <c r="AJ717" i="10"/>
  <c r="AJ718" i="10"/>
  <c r="AJ719" i="10"/>
  <c r="AJ720" i="10"/>
  <c r="AJ721" i="10"/>
  <c r="AJ722" i="10"/>
  <c r="AJ723" i="10"/>
  <c r="AJ724" i="10"/>
  <c r="AJ725" i="10"/>
  <c r="AJ726" i="10"/>
  <c r="AJ727" i="10"/>
  <c r="AJ728" i="10"/>
  <c r="AJ729" i="10"/>
  <c r="AJ730" i="10"/>
  <c r="AJ731" i="10"/>
  <c r="AJ732" i="10"/>
  <c r="AJ733" i="10"/>
  <c r="AJ734" i="10"/>
  <c r="AJ735" i="10"/>
  <c r="AJ736" i="10"/>
  <c r="AJ737" i="10"/>
  <c r="AJ738" i="10"/>
  <c r="AJ739" i="10"/>
  <c r="AJ740" i="10"/>
  <c r="AJ741" i="10"/>
  <c r="AJ742" i="10"/>
  <c r="AJ743" i="10"/>
  <c r="AJ744" i="10"/>
  <c r="AJ745" i="10"/>
  <c r="AJ746" i="10"/>
  <c r="AJ747" i="10"/>
  <c r="AJ748" i="10"/>
  <c r="AJ749" i="10"/>
  <c r="AJ750" i="10"/>
  <c r="AJ751" i="10"/>
  <c r="AJ752" i="10"/>
  <c r="AJ753" i="10"/>
  <c r="AJ754" i="10"/>
  <c r="AJ755" i="10"/>
  <c r="AJ756" i="10"/>
  <c r="AJ757" i="10"/>
  <c r="AJ758" i="10"/>
  <c r="AJ759" i="10"/>
  <c r="AJ760" i="10"/>
  <c r="AJ761" i="10"/>
  <c r="AJ762" i="10"/>
  <c r="AJ763" i="10"/>
  <c r="AJ764" i="10"/>
  <c r="AJ765" i="10"/>
  <c r="AJ766" i="10"/>
  <c r="AJ767" i="10"/>
  <c r="AJ768" i="10"/>
  <c r="AJ769" i="10"/>
  <c r="AJ770" i="10"/>
  <c r="AJ771" i="10"/>
  <c r="AJ772" i="10"/>
  <c r="AJ773" i="10"/>
  <c r="AJ774" i="10"/>
  <c r="AJ775" i="10"/>
  <c r="AJ776" i="10"/>
  <c r="AJ777" i="10"/>
  <c r="AJ778" i="10"/>
  <c r="AJ779" i="10"/>
  <c r="AJ780" i="10"/>
  <c r="AJ781" i="10"/>
  <c r="AJ782" i="10"/>
  <c r="AJ783" i="10"/>
  <c r="AJ784" i="10"/>
  <c r="AJ785" i="10"/>
  <c r="AJ786" i="10"/>
  <c r="AJ787" i="10"/>
  <c r="AJ788" i="10"/>
  <c r="AJ789" i="10"/>
  <c r="AJ790" i="10"/>
  <c r="AJ791" i="10"/>
  <c r="AJ792" i="10"/>
  <c r="AJ793" i="10"/>
  <c r="AJ794" i="10"/>
  <c r="AJ795" i="10"/>
  <c r="AJ796" i="10"/>
  <c r="AJ797" i="10"/>
  <c r="AJ798" i="10"/>
  <c r="AJ799" i="10"/>
  <c r="AJ800" i="10"/>
  <c r="AJ801" i="10"/>
  <c r="AJ802" i="10"/>
  <c r="AJ803" i="10"/>
  <c r="AJ804" i="10"/>
  <c r="AJ805" i="10"/>
  <c r="AJ806" i="10"/>
  <c r="AJ807" i="10"/>
  <c r="AJ808" i="10"/>
  <c r="AJ809" i="10"/>
  <c r="AJ810" i="10"/>
  <c r="AJ811" i="10"/>
  <c r="AJ812" i="10"/>
  <c r="AJ813" i="10"/>
  <c r="AJ814" i="10"/>
  <c r="AJ815" i="10"/>
  <c r="AJ816" i="10"/>
  <c r="AJ817" i="10"/>
  <c r="AJ818" i="10"/>
  <c r="AJ819" i="10"/>
  <c r="AJ820" i="10"/>
  <c r="AJ821" i="10"/>
  <c r="AJ822" i="10"/>
  <c r="AJ823" i="10"/>
  <c r="AJ824" i="10"/>
  <c r="AJ825" i="10"/>
  <c r="AJ826" i="10"/>
  <c r="AJ827" i="10"/>
  <c r="AJ828" i="10"/>
  <c r="AJ829" i="10"/>
  <c r="AJ830" i="10"/>
  <c r="AJ831" i="10"/>
  <c r="AJ832" i="10"/>
  <c r="AJ833" i="10"/>
  <c r="AJ834" i="10"/>
  <c r="AJ835" i="10"/>
  <c r="AJ836" i="10"/>
  <c r="AJ837" i="10"/>
  <c r="AJ838" i="10"/>
  <c r="AJ839" i="10"/>
  <c r="AJ840" i="10"/>
  <c r="AJ841" i="10"/>
  <c r="AJ842" i="10"/>
  <c r="AJ843" i="10"/>
  <c r="AJ844" i="10"/>
  <c r="AJ845" i="10"/>
  <c r="AJ846" i="10"/>
  <c r="AJ847" i="10"/>
  <c r="AJ848" i="10"/>
  <c r="AJ849" i="10"/>
  <c r="AJ850" i="10"/>
  <c r="AJ851" i="10"/>
  <c r="AJ852" i="10"/>
  <c r="AJ853" i="10"/>
  <c r="AJ854" i="10"/>
  <c r="AJ855" i="10"/>
  <c r="AJ856" i="10"/>
  <c r="AJ857" i="10"/>
  <c r="AJ858" i="10"/>
  <c r="AJ859" i="10"/>
  <c r="AJ860" i="10"/>
  <c r="AJ861" i="10"/>
  <c r="AJ862" i="10"/>
  <c r="AJ863" i="10"/>
  <c r="AJ864" i="10"/>
  <c r="AJ865" i="10"/>
  <c r="AJ866" i="10"/>
  <c r="AJ867" i="10"/>
  <c r="AJ868" i="10"/>
  <c r="AJ869" i="10"/>
  <c r="AJ870" i="10"/>
  <c r="AJ871" i="10"/>
  <c r="AJ872" i="10"/>
  <c r="AJ873" i="10"/>
  <c r="AJ874" i="10"/>
  <c r="AJ875" i="10"/>
  <c r="AJ876" i="10"/>
  <c r="AJ877" i="10"/>
  <c r="AJ878" i="10"/>
  <c r="AJ879" i="10"/>
  <c r="AJ880" i="10"/>
  <c r="AJ881" i="10"/>
  <c r="AJ882" i="10"/>
  <c r="AJ883" i="10"/>
  <c r="AJ884" i="10"/>
  <c r="AJ885" i="10"/>
  <c r="AJ886" i="10"/>
  <c r="AJ887" i="10"/>
  <c r="AJ888" i="10"/>
  <c r="AJ889" i="10"/>
  <c r="AJ890" i="10"/>
  <c r="AJ891" i="10"/>
  <c r="AJ892" i="10"/>
  <c r="AJ893" i="10"/>
  <c r="AJ894" i="10"/>
  <c r="AJ895" i="10"/>
  <c r="AJ896" i="10"/>
  <c r="AJ897" i="10"/>
  <c r="AJ898" i="10"/>
  <c r="AJ899" i="10"/>
  <c r="AJ900" i="10"/>
  <c r="AJ901" i="10"/>
  <c r="AJ902" i="10"/>
  <c r="AJ903" i="10"/>
  <c r="AJ904" i="10"/>
  <c r="AJ905" i="10"/>
  <c r="AJ906" i="10"/>
  <c r="AJ907" i="10"/>
  <c r="AJ908" i="10"/>
  <c r="AJ909" i="10"/>
  <c r="AJ910" i="10"/>
  <c r="AJ911" i="10"/>
  <c r="AJ912" i="10"/>
  <c r="AJ913" i="10"/>
  <c r="AJ914" i="10"/>
  <c r="AJ915" i="10"/>
  <c r="AJ916" i="10"/>
  <c r="AJ917" i="10"/>
  <c r="AJ918" i="10"/>
  <c r="AJ919" i="10"/>
  <c r="AJ920" i="10"/>
  <c r="AJ921" i="10"/>
  <c r="AJ922" i="10"/>
  <c r="AJ923" i="10"/>
  <c r="AJ924" i="10"/>
  <c r="AJ925" i="10"/>
  <c r="AJ926" i="10"/>
  <c r="AJ927" i="10"/>
  <c r="AJ928" i="10"/>
  <c r="AJ929" i="10"/>
  <c r="AJ930" i="10"/>
  <c r="AJ931" i="10"/>
  <c r="AJ932" i="10"/>
  <c r="AJ933" i="10"/>
  <c r="AJ934" i="10"/>
  <c r="AJ935" i="10"/>
  <c r="AJ936" i="10"/>
  <c r="AJ937" i="10"/>
  <c r="AJ938" i="10"/>
  <c r="AJ939" i="10"/>
  <c r="AJ940" i="10"/>
  <c r="AJ941" i="10"/>
  <c r="AJ942" i="10"/>
  <c r="AJ943" i="10"/>
  <c r="AJ944" i="10"/>
  <c r="AJ945" i="10"/>
  <c r="AJ946" i="10"/>
  <c r="AJ947" i="10"/>
  <c r="AJ948" i="10"/>
  <c r="AJ949" i="10"/>
  <c r="AJ950" i="10"/>
  <c r="AJ951" i="10"/>
  <c r="AJ952" i="10"/>
  <c r="AJ953" i="10"/>
  <c r="AJ954" i="10"/>
  <c r="AJ955" i="10"/>
  <c r="AJ956" i="10"/>
  <c r="AJ957" i="10"/>
  <c r="AJ958" i="10"/>
  <c r="AJ959" i="10"/>
  <c r="AJ960" i="10"/>
  <c r="AJ961" i="10"/>
  <c r="AJ962" i="10"/>
  <c r="AJ963" i="10"/>
  <c r="AJ964" i="10"/>
  <c r="AJ965" i="10"/>
  <c r="AJ966" i="10"/>
  <c r="AJ967" i="10"/>
  <c r="AJ968" i="10"/>
  <c r="AJ969" i="10"/>
  <c r="AJ970" i="10"/>
  <c r="AJ971" i="10"/>
  <c r="AJ972" i="10"/>
  <c r="AJ973" i="10"/>
  <c r="AJ974" i="10"/>
  <c r="AJ975" i="10"/>
  <c r="AJ976" i="10"/>
  <c r="AJ977" i="10"/>
  <c r="AJ978" i="10"/>
  <c r="AJ979" i="10"/>
  <c r="AJ980" i="10"/>
  <c r="AJ981" i="10"/>
  <c r="AJ982" i="10"/>
  <c r="AJ983" i="10"/>
  <c r="AJ984" i="10"/>
  <c r="AJ985" i="10"/>
  <c r="AJ986" i="10"/>
  <c r="AJ987" i="10"/>
  <c r="AJ988" i="10"/>
  <c r="AJ989" i="10"/>
  <c r="AJ990" i="10"/>
  <c r="AJ991" i="10"/>
  <c r="AJ992" i="10"/>
  <c r="AJ993" i="10"/>
  <c r="AJ994" i="10"/>
  <c r="AJ995" i="10"/>
  <c r="AJ996" i="10"/>
  <c r="AJ997" i="10"/>
  <c r="AJ998" i="10"/>
  <c r="AJ999" i="10"/>
  <c r="AJ1000" i="10"/>
  <c r="AJ1001" i="10"/>
  <c r="AJ1002" i="10"/>
  <c r="AJ1003" i="10"/>
  <c r="AJ1004" i="10"/>
  <c r="AJ1005" i="10"/>
  <c r="AJ1006" i="10"/>
  <c r="AJ1007" i="10"/>
  <c r="AJ1008" i="10"/>
  <c r="AJ1009" i="10"/>
  <c r="AJ1010" i="10"/>
  <c r="AJ1011" i="10"/>
  <c r="AJ1012" i="10"/>
  <c r="AJ1013" i="10"/>
  <c r="AJ1014" i="10"/>
  <c r="AJ1015" i="10"/>
  <c r="AJ1016" i="10"/>
  <c r="AJ1017" i="10"/>
  <c r="AJ1018" i="10"/>
  <c r="AJ1019" i="10"/>
  <c r="AJ1020" i="10"/>
  <c r="AJ1021" i="10"/>
  <c r="AJ1022" i="10"/>
  <c r="AJ1023" i="10"/>
  <c r="AJ1024" i="10"/>
  <c r="AJ1025" i="10"/>
  <c r="AJ1026" i="10"/>
  <c r="AJ1027" i="10"/>
  <c r="AJ1028" i="10"/>
  <c r="AJ1029" i="10"/>
  <c r="AJ1030" i="10"/>
  <c r="AJ1031" i="10"/>
  <c r="AJ1032" i="10"/>
  <c r="AJ1033" i="10"/>
  <c r="AJ1034" i="10"/>
  <c r="AJ1035" i="10"/>
  <c r="AJ1036" i="10"/>
  <c r="AJ1037" i="10"/>
  <c r="AJ1038" i="10"/>
  <c r="AJ1039" i="10"/>
  <c r="AJ1040" i="10"/>
  <c r="AJ1041" i="10"/>
  <c r="AJ1042" i="10"/>
  <c r="AJ1043" i="10"/>
  <c r="AJ1044" i="10"/>
  <c r="AJ1045" i="10"/>
  <c r="AJ1046" i="10"/>
  <c r="AJ1047" i="10"/>
  <c r="AJ1048" i="10"/>
  <c r="AJ1049" i="10"/>
  <c r="AJ1050" i="10"/>
  <c r="AJ1051" i="10"/>
  <c r="AJ1052" i="10"/>
  <c r="AJ1053" i="10"/>
  <c r="AJ1054" i="10"/>
  <c r="AJ1055" i="10"/>
  <c r="AJ1056" i="10"/>
  <c r="AJ1057" i="10"/>
  <c r="AJ1058" i="10"/>
  <c r="AJ1059" i="10"/>
  <c r="AJ1060" i="10"/>
  <c r="AJ1061" i="10"/>
  <c r="AJ1062" i="10"/>
  <c r="AJ1063" i="10"/>
  <c r="AJ1064" i="10"/>
  <c r="AJ1065" i="10"/>
  <c r="AJ1066" i="10"/>
  <c r="AJ1067" i="10"/>
  <c r="AJ1068" i="10"/>
  <c r="AJ1069" i="10"/>
  <c r="AJ1070" i="10"/>
  <c r="AJ1071" i="10"/>
  <c r="AJ1072" i="10"/>
  <c r="AJ1073" i="10"/>
  <c r="AJ1074" i="10"/>
  <c r="AJ1075" i="10"/>
  <c r="AJ1076" i="10"/>
  <c r="AJ1077" i="10"/>
  <c r="AJ1078" i="10"/>
  <c r="AJ1079" i="10"/>
  <c r="AJ1080" i="10"/>
  <c r="AJ1081" i="10"/>
  <c r="AJ1082" i="10"/>
  <c r="AJ1083" i="10"/>
  <c r="AJ1084" i="10"/>
  <c r="AJ1085" i="10"/>
  <c r="AJ1086" i="10"/>
  <c r="AJ1087" i="10"/>
  <c r="AJ1088" i="10"/>
  <c r="AJ1089" i="10"/>
  <c r="AJ1090" i="10"/>
  <c r="AJ1091" i="10"/>
  <c r="AJ1092" i="10"/>
  <c r="AJ1093" i="10"/>
  <c r="AJ1094" i="10"/>
  <c r="AJ1095" i="10"/>
  <c r="AJ1096" i="10"/>
  <c r="AJ1097" i="10"/>
  <c r="AJ1098" i="10"/>
  <c r="AJ1099" i="10"/>
  <c r="AJ1100" i="10"/>
  <c r="AJ1101" i="10"/>
  <c r="AJ1102" i="10"/>
  <c r="AJ1103" i="10"/>
  <c r="AJ1104" i="10"/>
  <c r="AJ1105" i="10"/>
  <c r="AJ1106" i="10"/>
  <c r="AJ1107" i="10"/>
  <c r="AJ1108" i="10"/>
  <c r="AJ1109" i="10"/>
  <c r="AJ1110" i="10"/>
  <c r="AJ1111" i="10"/>
  <c r="AJ1112" i="10"/>
  <c r="AJ1113" i="10"/>
  <c r="AJ1114" i="10"/>
  <c r="AJ1115" i="10"/>
  <c r="AJ1116" i="10"/>
  <c r="AJ1117" i="10"/>
  <c r="AJ1118" i="10"/>
  <c r="AJ1119" i="10"/>
  <c r="AJ1120" i="10"/>
  <c r="AJ1121" i="10"/>
  <c r="AJ1122" i="10"/>
  <c r="AJ1123" i="10"/>
  <c r="AJ1124" i="10"/>
  <c r="AJ1125" i="10"/>
  <c r="AJ1126" i="10"/>
  <c r="AJ1127" i="10"/>
  <c r="AJ1128" i="10"/>
  <c r="AJ1129" i="10"/>
  <c r="AJ1130" i="10"/>
  <c r="AJ1131" i="10"/>
  <c r="AJ1132" i="10"/>
  <c r="AJ1133" i="10"/>
  <c r="AJ1134" i="10"/>
  <c r="AJ1135" i="10"/>
  <c r="AJ1136" i="10"/>
  <c r="AJ1137" i="10"/>
  <c r="AJ1138" i="10"/>
  <c r="AJ1139" i="10"/>
  <c r="AJ1140" i="10"/>
  <c r="AJ1141" i="10"/>
  <c r="AJ1142" i="10"/>
  <c r="AJ1143" i="10"/>
  <c r="AJ1144" i="10"/>
  <c r="AJ1145" i="10"/>
  <c r="AJ1146" i="10"/>
  <c r="AJ1147" i="10"/>
  <c r="AJ1148" i="10"/>
  <c r="AJ1149" i="10"/>
  <c r="AJ1150" i="10"/>
  <c r="AJ1151" i="10"/>
  <c r="AJ1152" i="10"/>
  <c r="AJ1153" i="10"/>
  <c r="AJ1154" i="10"/>
  <c r="AJ1155" i="10"/>
  <c r="AJ1156" i="10"/>
  <c r="AJ1157" i="10"/>
  <c r="AJ1158" i="10"/>
  <c r="AJ1159" i="10"/>
  <c r="AJ1160" i="10"/>
  <c r="AJ1161" i="10"/>
  <c r="AJ1162" i="10"/>
  <c r="AJ1163" i="10"/>
  <c r="AJ1164" i="10"/>
  <c r="AJ1165" i="10"/>
  <c r="AJ1166" i="10"/>
  <c r="AJ1167" i="10"/>
  <c r="AJ1168" i="10"/>
  <c r="AJ1169" i="10"/>
  <c r="AJ1170" i="10"/>
  <c r="AJ1171" i="10"/>
  <c r="AJ1172" i="10"/>
  <c r="AJ1173" i="10"/>
  <c r="AJ1174" i="10"/>
  <c r="AJ1175" i="10"/>
  <c r="AJ1176" i="10"/>
  <c r="AJ1177" i="10"/>
  <c r="AJ1178" i="10"/>
  <c r="AJ1179" i="10"/>
  <c r="AJ1180" i="10"/>
  <c r="AJ1181" i="10"/>
  <c r="AJ1182" i="10"/>
  <c r="AJ1183" i="10"/>
  <c r="AJ1184" i="10"/>
  <c r="AJ1185" i="10"/>
  <c r="AJ1186" i="10"/>
  <c r="AJ1187" i="10"/>
  <c r="AJ1188" i="10"/>
  <c r="AJ1189" i="10"/>
  <c r="AJ1190" i="10"/>
  <c r="AJ1191" i="10"/>
  <c r="AJ1192" i="10"/>
  <c r="AJ1193" i="10"/>
  <c r="AJ1194" i="10"/>
  <c r="AJ1195" i="10"/>
  <c r="AJ1196" i="10"/>
  <c r="AJ1197" i="10"/>
  <c r="AJ1198" i="10"/>
  <c r="AJ1199" i="10"/>
  <c r="AJ1200" i="10"/>
  <c r="AJ1201" i="10"/>
  <c r="AJ1202" i="10"/>
  <c r="AJ1203" i="10"/>
  <c r="AJ1204" i="10"/>
  <c r="AJ1205" i="10"/>
  <c r="AJ1206" i="10"/>
  <c r="AJ1207" i="10"/>
  <c r="AJ1208" i="10"/>
  <c r="AJ1209" i="10"/>
  <c r="AJ1210" i="10"/>
  <c r="AJ1211" i="10"/>
  <c r="AJ1212" i="10"/>
  <c r="AJ1213" i="10"/>
  <c r="AJ1214" i="10"/>
  <c r="AJ1215" i="10"/>
  <c r="AJ1216" i="10"/>
  <c r="AJ1217" i="10"/>
  <c r="AJ1218" i="10"/>
  <c r="AJ1219" i="10"/>
  <c r="AJ1220" i="10"/>
  <c r="AJ1221" i="10"/>
  <c r="AJ1222" i="10"/>
  <c r="AJ1223" i="10"/>
  <c r="AJ1224" i="10"/>
  <c r="AJ1225" i="10"/>
  <c r="AJ1226" i="10"/>
  <c r="AJ1227" i="10"/>
  <c r="AJ1228" i="10"/>
  <c r="AJ1229" i="10"/>
  <c r="AJ1230" i="10"/>
  <c r="AJ1231" i="10"/>
  <c r="AJ1232" i="10"/>
  <c r="AJ1233" i="10"/>
  <c r="AJ1234" i="10"/>
  <c r="AJ1235" i="10"/>
  <c r="AJ1236" i="10"/>
  <c r="AJ1237" i="10"/>
  <c r="AJ1238" i="10"/>
  <c r="AJ1239" i="10"/>
  <c r="AJ1240" i="10"/>
  <c r="AJ1241" i="10"/>
  <c r="AJ1242" i="10"/>
  <c r="AJ1243" i="10"/>
  <c r="AJ1244" i="10"/>
  <c r="AJ1245" i="10"/>
  <c r="AJ1246" i="10"/>
  <c r="AJ1247" i="10"/>
  <c r="AJ1248" i="10"/>
  <c r="AJ1249" i="10"/>
  <c r="AJ1250" i="10"/>
  <c r="AJ1251" i="10"/>
  <c r="AJ1252" i="10"/>
  <c r="AJ1253" i="10"/>
  <c r="AJ1254" i="10"/>
  <c r="AJ1255" i="10"/>
  <c r="AJ1256" i="10"/>
  <c r="AJ1257" i="10"/>
  <c r="AJ1258" i="10"/>
  <c r="AJ1259" i="10"/>
  <c r="AJ1260" i="10"/>
  <c r="AJ1261" i="10"/>
  <c r="AJ1262" i="10"/>
  <c r="AJ1263" i="10"/>
  <c r="AJ1264" i="10"/>
  <c r="AJ1265" i="10"/>
  <c r="AJ1266" i="10"/>
  <c r="AJ1267" i="10"/>
  <c r="AJ1268" i="10"/>
  <c r="AJ1269" i="10"/>
  <c r="AJ1270" i="10"/>
  <c r="AJ1271" i="10"/>
  <c r="AJ1272" i="10"/>
  <c r="AJ1273" i="10"/>
  <c r="AJ1274" i="10"/>
  <c r="AJ1275" i="10"/>
  <c r="AJ1276" i="10"/>
  <c r="AJ1277" i="10"/>
  <c r="AJ1278" i="10"/>
  <c r="AJ1279" i="10"/>
  <c r="AJ1280" i="10"/>
  <c r="AJ1281" i="10"/>
  <c r="AJ1282" i="10"/>
  <c r="AJ1283" i="10"/>
  <c r="AJ1284" i="10"/>
  <c r="AJ1285" i="10"/>
  <c r="AJ1286" i="10"/>
  <c r="AJ1287" i="10"/>
  <c r="AJ1288" i="10"/>
  <c r="AJ1289" i="10"/>
  <c r="AJ1290" i="10"/>
  <c r="AJ1291" i="10"/>
  <c r="AJ1292" i="10"/>
  <c r="AJ1293" i="10"/>
  <c r="AJ1294" i="10"/>
  <c r="AJ1295" i="10"/>
  <c r="AJ1296" i="10"/>
  <c r="AJ1297" i="10"/>
  <c r="AJ1298" i="10"/>
  <c r="AJ1299" i="10"/>
  <c r="AJ1300" i="10"/>
  <c r="AJ1301" i="10"/>
  <c r="AJ1302" i="10"/>
  <c r="AJ1303" i="10"/>
  <c r="AJ1304" i="10"/>
  <c r="AJ1305" i="10"/>
  <c r="AJ1306" i="10"/>
  <c r="AJ1307" i="10"/>
  <c r="AJ1308" i="10"/>
  <c r="AJ1309" i="10"/>
  <c r="AJ1310" i="10"/>
  <c r="AJ1311" i="10"/>
  <c r="AJ1312" i="10"/>
  <c r="AJ1313" i="10"/>
  <c r="AJ1314" i="10"/>
  <c r="AJ1315" i="10"/>
  <c r="AJ1316" i="10"/>
  <c r="AJ1317" i="10"/>
  <c r="AJ1318" i="10"/>
  <c r="AJ1319" i="10"/>
  <c r="AJ1320" i="10"/>
  <c r="AJ1321" i="10"/>
  <c r="AJ1322" i="10"/>
  <c r="AJ1323" i="10"/>
  <c r="AJ1324" i="10"/>
  <c r="AJ1325" i="10"/>
  <c r="AJ1326" i="10"/>
  <c r="AJ1327" i="10"/>
  <c r="AJ1328" i="10"/>
  <c r="AJ1329" i="10"/>
  <c r="AJ1330" i="10"/>
  <c r="AJ1331" i="10"/>
  <c r="AJ1332" i="10"/>
  <c r="AJ1333" i="10"/>
  <c r="AJ1334" i="10"/>
  <c r="AJ1335" i="10"/>
  <c r="AJ1336" i="10"/>
  <c r="AJ1337" i="10"/>
  <c r="AJ1338" i="10"/>
  <c r="AJ1339" i="10"/>
  <c r="AJ1340" i="10"/>
  <c r="AJ1341" i="10"/>
  <c r="AJ1342" i="10"/>
  <c r="AJ1343" i="10"/>
  <c r="AJ1344" i="10"/>
  <c r="AJ1345" i="10"/>
  <c r="AJ1346" i="10"/>
  <c r="AJ1347" i="10"/>
  <c r="AJ1348" i="10"/>
  <c r="AJ1349" i="10"/>
  <c r="AJ1350" i="10"/>
  <c r="AJ1351" i="10"/>
  <c r="AJ1352" i="10"/>
  <c r="AJ1353" i="10"/>
  <c r="AJ1354" i="10"/>
  <c r="AJ1355" i="10"/>
  <c r="AJ1356" i="10"/>
  <c r="AJ1357" i="10"/>
  <c r="AJ1358" i="10"/>
  <c r="AJ1359" i="10"/>
  <c r="AJ1360" i="10"/>
  <c r="AJ1361" i="10"/>
  <c r="AJ1362" i="10"/>
  <c r="AJ1363" i="10"/>
  <c r="AJ1364" i="10"/>
  <c r="AJ1365" i="10"/>
  <c r="AJ1366" i="10"/>
  <c r="AJ1367" i="10"/>
  <c r="AJ1368" i="10"/>
  <c r="AJ1369" i="10"/>
  <c r="AJ1370" i="10"/>
  <c r="AJ1371" i="10"/>
  <c r="AJ1372" i="10"/>
  <c r="AJ1373" i="10"/>
  <c r="AJ1374" i="10"/>
  <c r="AJ1375" i="10"/>
  <c r="AJ1376" i="10"/>
  <c r="AJ1377" i="10"/>
  <c r="AJ1378" i="10"/>
  <c r="AJ1379" i="10"/>
  <c r="AJ1380" i="10"/>
  <c r="AJ1381" i="10"/>
  <c r="AJ2" i="10"/>
  <c r="AF3" i="10"/>
  <c r="AF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F1012" i="10"/>
  <c r="AF1013" i="10"/>
  <c r="AF1014" i="10"/>
  <c r="AF1015" i="10"/>
  <c r="AF1016" i="10"/>
  <c r="AF1017" i="10"/>
  <c r="AF1018" i="10"/>
  <c r="AF1019" i="10"/>
  <c r="AF1020" i="10"/>
  <c r="AF1021" i="10"/>
  <c r="AF1022" i="10"/>
  <c r="AF1023" i="10"/>
  <c r="AF1024" i="10"/>
  <c r="AF1025" i="10"/>
  <c r="AF1026" i="10"/>
  <c r="AF1027" i="10"/>
  <c r="AF1028" i="10"/>
  <c r="AF1029" i="10"/>
  <c r="AF1030" i="10"/>
  <c r="AF1031" i="10"/>
  <c r="AF1032" i="10"/>
  <c r="AF1033" i="10"/>
  <c r="AF1034" i="10"/>
  <c r="AF1035" i="10"/>
  <c r="AF1036" i="10"/>
  <c r="AF1037" i="10"/>
  <c r="AF1038" i="10"/>
  <c r="AF1039" i="10"/>
  <c r="AF1040" i="10"/>
  <c r="AF1041" i="10"/>
  <c r="AF1042" i="10"/>
  <c r="AF1043" i="10"/>
  <c r="AF1044" i="10"/>
  <c r="AF1045" i="10"/>
  <c r="AF1046" i="10"/>
  <c r="AF1047" i="10"/>
  <c r="AF1048" i="10"/>
  <c r="AF1049" i="10"/>
  <c r="AF1050" i="10"/>
  <c r="AF1051" i="10"/>
  <c r="AF1052" i="10"/>
  <c r="AF1053" i="10"/>
  <c r="AF1054" i="10"/>
  <c r="AF1055" i="10"/>
  <c r="AF1056" i="10"/>
  <c r="AF1057" i="10"/>
  <c r="AF1058" i="10"/>
  <c r="AF1059" i="10"/>
  <c r="AF1060" i="10"/>
  <c r="AF1061" i="10"/>
  <c r="AF1062" i="10"/>
  <c r="AF1063" i="10"/>
  <c r="AF1064" i="10"/>
  <c r="AF1065" i="10"/>
  <c r="AF1066" i="10"/>
  <c r="AF1067" i="10"/>
  <c r="AF1068" i="10"/>
  <c r="AF1069" i="10"/>
  <c r="AF1070" i="10"/>
  <c r="AF1071" i="10"/>
  <c r="AF1072" i="10"/>
  <c r="AF1073" i="10"/>
  <c r="AF1074" i="10"/>
  <c r="AF1075" i="10"/>
  <c r="AF1076" i="10"/>
  <c r="AF1077" i="10"/>
  <c r="AF1078" i="10"/>
  <c r="AF1079" i="10"/>
  <c r="AF1080" i="10"/>
  <c r="AF1081" i="10"/>
  <c r="AF1082" i="10"/>
  <c r="AF1083" i="10"/>
  <c r="AF1084" i="10"/>
  <c r="AF1085" i="10"/>
  <c r="AF1086" i="10"/>
  <c r="AF1087" i="10"/>
  <c r="AF1088" i="10"/>
  <c r="AF1089" i="10"/>
  <c r="AF1090" i="10"/>
  <c r="AF1091" i="10"/>
  <c r="AF1092" i="10"/>
  <c r="AF1093" i="10"/>
  <c r="AF1094" i="10"/>
  <c r="AF1095" i="10"/>
  <c r="AF1096" i="10"/>
  <c r="AF1097" i="10"/>
  <c r="AF1098" i="10"/>
  <c r="AF1099" i="10"/>
  <c r="AF1100" i="10"/>
  <c r="AF1101" i="10"/>
  <c r="AF1102" i="10"/>
  <c r="AF1103" i="10"/>
  <c r="AF1104" i="10"/>
  <c r="AF1105" i="10"/>
  <c r="AF1106" i="10"/>
  <c r="AF1107" i="10"/>
  <c r="AF1108" i="10"/>
  <c r="AF1109" i="10"/>
  <c r="AF1110" i="10"/>
  <c r="AF1111" i="10"/>
  <c r="AF1112" i="10"/>
  <c r="AF1113" i="10"/>
  <c r="AF1114" i="10"/>
  <c r="AF1115" i="10"/>
  <c r="AF1116" i="10"/>
  <c r="AF1117" i="10"/>
  <c r="AF1118" i="10"/>
  <c r="AF1119" i="10"/>
  <c r="AF1120" i="10"/>
  <c r="AF1121" i="10"/>
  <c r="AF1122" i="10"/>
  <c r="AF1123" i="10"/>
  <c r="AF1124" i="10"/>
  <c r="AF1125" i="10"/>
  <c r="AF1126" i="10"/>
  <c r="AF1127" i="10"/>
  <c r="AF1128" i="10"/>
  <c r="AF1129" i="10"/>
  <c r="AF1130" i="10"/>
  <c r="AF1131" i="10"/>
  <c r="AF1132" i="10"/>
  <c r="AF1133" i="10"/>
  <c r="AF1134" i="10"/>
  <c r="AF1135" i="10"/>
  <c r="AF1136" i="10"/>
  <c r="AF1137" i="10"/>
  <c r="AF1138" i="10"/>
  <c r="AF1139" i="10"/>
  <c r="AF1140" i="10"/>
  <c r="AF1141" i="10"/>
  <c r="AF1142" i="10"/>
  <c r="AF1143" i="10"/>
  <c r="AF1144" i="10"/>
  <c r="AF1145" i="10"/>
  <c r="AF1146" i="10"/>
  <c r="AF1147" i="10"/>
  <c r="AF1148" i="10"/>
  <c r="AF1149" i="10"/>
  <c r="AF1150" i="10"/>
  <c r="AF1151" i="10"/>
  <c r="AF1152" i="10"/>
  <c r="AF1153" i="10"/>
  <c r="AF1154" i="10"/>
  <c r="AF1155" i="10"/>
  <c r="AF1156" i="10"/>
  <c r="AF1157" i="10"/>
  <c r="AF1158" i="10"/>
  <c r="AF1159" i="10"/>
  <c r="AF1160" i="10"/>
  <c r="AF1161" i="10"/>
  <c r="AF1162" i="10"/>
  <c r="AF1163" i="10"/>
  <c r="AF1164" i="10"/>
  <c r="AF1165" i="10"/>
  <c r="AF1166" i="10"/>
  <c r="AF1167" i="10"/>
  <c r="AF1168" i="10"/>
  <c r="AF1169" i="10"/>
  <c r="AF1170" i="10"/>
  <c r="AF1171" i="10"/>
  <c r="AF1172" i="10"/>
  <c r="AF1173" i="10"/>
  <c r="AF1174" i="10"/>
  <c r="AF1175" i="10"/>
  <c r="AF1176" i="10"/>
  <c r="AF1177" i="10"/>
  <c r="AF1178" i="10"/>
  <c r="AF1179" i="10"/>
  <c r="AF1180" i="10"/>
  <c r="AF1181" i="10"/>
  <c r="AF1182" i="10"/>
  <c r="AF1183" i="10"/>
  <c r="AF1184" i="10"/>
  <c r="AF1185" i="10"/>
  <c r="AF1186" i="10"/>
  <c r="AF1187" i="10"/>
  <c r="AF1188" i="10"/>
  <c r="AF1189" i="10"/>
  <c r="AF1190" i="10"/>
  <c r="AF1191" i="10"/>
  <c r="AF1192" i="10"/>
  <c r="AF1193" i="10"/>
  <c r="AF1194" i="10"/>
  <c r="AF1195" i="10"/>
  <c r="AF1196" i="10"/>
  <c r="AF1197" i="10"/>
  <c r="AF1198" i="10"/>
  <c r="AF1199" i="10"/>
  <c r="AF1200" i="10"/>
  <c r="AF1201" i="10"/>
  <c r="AF1202" i="10"/>
  <c r="AF1203" i="10"/>
  <c r="AF1204" i="10"/>
  <c r="AF1205" i="10"/>
  <c r="AF1206" i="10"/>
  <c r="AF1207" i="10"/>
  <c r="AF1208" i="10"/>
  <c r="AF1209" i="10"/>
  <c r="AF1210" i="10"/>
  <c r="AF1211" i="10"/>
  <c r="AF1212" i="10"/>
  <c r="AF1213" i="10"/>
  <c r="AF1214" i="10"/>
  <c r="AF1215" i="10"/>
  <c r="AF1216" i="10"/>
  <c r="AF1217" i="10"/>
  <c r="AF1218" i="10"/>
  <c r="AF1219" i="10"/>
  <c r="AF1220" i="10"/>
  <c r="AF1221" i="10"/>
  <c r="AF1222" i="10"/>
  <c r="AF1223" i="10"/>
  <c r="AF1224" i="10"/>
  <c r="AF1225" i="10"/>
  <c r="AF1226" i="10"/>
  <c r="AF1227" i="10"/>
  <c r="AF1228" i="10"/>
  <c r="AF1229" i="10"/>
  <c r="AF1230" i="10"/>
  <c r="AF1231" i="10"/>
  <c r="AF1232" i="10"/>
  <c r="AF1233" i="10"/>
  <c r="AF1234" i="10"/>
  <c r="AF1235" i="10"/>
  <c r="AF1236" i="10"/>
  <c r="AF1237" i="10"/>
  <c r="AF1238" i="10"/>
  <c r="AF1239" i="10"/>
  <c r="AF1240" i="10"/>
  <c r="AF1241" i="10"/>
  <c r="AF1242" i="10"/>
  <c r="AF1243" i="10"/>
  <c r="AF1244" i="10"/>
  <c r="AF1245" i="10"/>
  <c r="AF1246" i="10"/>
  <c r="AF1247" i="10"/>
  <c r="AF1248" i="10"/>
  <c r="AF1249" i="10"/>
  <c r="AF1250" i="10"/>
  <c r="AF1251" i="10"/>
  <c r="AF1252" i="10"/>
  <c r="AF1253" i="10"/>
  <c r="AF1254" i="10"/>
  <c r="AF1255" i="10"/>
  <c r="AF1256" i="10"/>
  <c r="AF1257" i="10"/>
  <c r="AF1258" i="10"/>
  <c r="AF1259" i="10"/>
  <c r="AF1260" i="10"/>
  <c r="AF1261" i="10"/>
  <c r="AF1262" i="10"/>
  <c r="AF1263" i="10"/>
  <c r="AF1264" i="10"/>
  <c r="AF1265" i="10"/>
  <c r="AF1266" i="10"/>
  <c r="AF1267" i="10"/>
  <c r="AF1268" i="10"/>
  <c r="AF1269" i="10"/>
  <c r="AF1270" i="10"/>
  <c r="AF1271" i="10"/>
  <c r="AF1272" i="10"/>
  <c r="AF1273" i="10"/>
  <c r="AF1274" i="10"/>
  <c r="AF1275" i="10"/>
  <c r="AF1276" i="10"/>
  <c r="AF1277" i="10"/>
  <c r="AF1278" i="10"/>
  <c r="AF1279" i="10"/>
  <c r="AF1280" i="10"/>
  <c r="AF1281" i="10"/>
  <c r="AF1282" i="10"/>
  <c r="AF1283" i="10"/>
  <c r="AF1284" i="10"/>
  <c r="AF1285" i="10"/>
  <c r="AF1286" i="10"/>
  <c r="AF1287" i="10"/>
  <c r="AF1288" i="10"/>
  <c r="AF1289" i="10"/>
  <c r="AF1290" i="10"/>
  <c r="AF1291" i="10"/>
  <c r="AF1292" i="10"/>
  <c r="AF1293" i="10"/>
  <c r="AF1294" i="10"/>
  <c r="AF1295" i="10"/>
  <c r="AF1296" i="10"/>
  <c r="AF1297" i="10"/>
  <c r="AF1298" i="10"/>
  <c r="AF1299" i="10"/>
  <c r="AF1300" i="10"/>
  <c r="AF1301" i="10"/>
  <c r="AF1302" i="10"/>
  <c r="AF1303" i="10"/>
  <c r="AF1304" i="10"/>
  <c r="AF1305" i="10"/>
  <c r="AF1306" i="10"/>
  <c r="AF1307" i="10"/>
  <c r="AF1308" i="10"/>
  <c r="AF1309" i="10"/>
  <c r="AF1310" i="10"/>
  <c r="AF1311" i="10"/>
  <c r="AF1312" i="10"/>
  <c r="AF1313" i="10"/>
  <c r="AF1314" i="10"/>
  <c r="AF1315" i="10"/>
  <c r="AF1316" i="10"/>
  <c r="AF1317" i="10"/>
  <c r="AF1318" i="10"/>
  <c r="AF1319" i="10"/>
  <c r="AF1320" i="10"/>
  <c r="AF1321" i="10"/>
  <c r="AF1322" i="10"/>
  <c r="AF1323" i="10"/>
  <c r="AF1324" i="10"/>
  <c r="AF1325" i="10"/>
  <c r="AF1326" i="10"/>
  <c r="AF1327" i="10"/>
  <c r="AF1328" i="10"/>
  <c r="AF1329" i="10"/>
  <c r="AF1330" i="10"/>
  <c r="AF1331" i="10"/>
  <c r="AF1332" i="10"/>
  <c r="AF1333" i="10"/>
  <c r="AF1334" i="10"/>
  <c r="AF1335" i="10"/>
  <c r="AF1336" i="10"/>
  <c r="AF1337" i="10"/>
  <c r="AF1338" i="10"/>
  <c r="AF1339" i="10"/>
  <c r="AF1340" i="10"/>
  <c r="AF1341" i="10"/>
  <c r="AF1342" i="10"/>
  <c r="AF1343" i="10"/>
  <c r="AF1344" i="10"/>
  <c r="AF1345" i="10"/>
  <c r="AF1346" i="10"/>
  <c r="AF1347" i="10"/>
  <c r="AF1348" i="10"/>
  <c r="AF1349" i="10"/>
  <c r="AF1350" i="10"/>
  <c r="AF1351" i="10"/>
  <c r="AF1352" i="10"/>
  <c r="AF1353" i="10"/>
  <c r="AF1354" i="10"/>
  <c r="AF1355" i="10"/>
  <c r="AF1356" i="10"/>
  <c r="AF1357" i="10"/>
  <c r="AF1358" i="10"/>
  <c r="AF1359" i="10"/>
  <c r="AF1360" i="10"/>
  <c r="AF1361" i="10"/>
  <c r="AF1362" i="10"/>
  <c r="AF1363" i="10"/>
  <c r="AF1364" i="10"/>
  <c r="AF1365" i="10"/>
  <c r="AF1366" i="10"/>
  <c r="AF1367" i="10"/>
  <c r="AF1368" i="10"/>
  <c r="AF1369" i="10"/>
  <c r="AF1370" i="10"/>
  <c r="AF1371" i="10"/>
  <c r="AF1372" i="10"/>
  <c r="AF1373" i="10"/>
  <c r="AF1374" i="10"/>
  <c r="AF1375" i="10"/>
  <c r="AF1376" i="10"/>
  <c r="AF1377" i="10"/>
  <c r="AF1378" i="10"/>
  <c r="AF1379" i="10"/>
  <c r="AF1380" i="10"/>
  <c r="AF1381" i="10"/>
  <c r="AF2" i="10"/>
  <c r="AE3" i="10"/>
  <c r="AE4" i="10"/>
  <c r="AE5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E587" i="10"/>
  <c r="AE588" i="10"/>
  <c r="AE589" i="10"/>
  <c r="AE590" i="10"/>
  <c r="AE591" i="10"/>
  <c r="AE592" i="10"/>
  <c r="AE593" i="10"/>
  <c r="AE594" i="10"/>
  <c r="AE595" i="10"/>
  <c r="AE596" i="10"/>
  <c r="AE597" i="10"/>
  <c r="AE598" i="10"/>
  <c r="AE599" i="10"/>
  <c r="AE600" i="10"/>
  <c r="AE601" i="10"/>
  <c r="AE602" i="10"/>
  <c r="AE603" i="10"/>
  <c r="AE604" i="10"/>
  <c r="AE605" i="10"/>
  <c r="AE606" i="10"/>
  <c r="AE607" i="10"/>
  <c r="AE608" i="10"/>
  <c r="AE609" i="10"/>
  <c r="AE610" i="10"/>
  <c r="AE611" i="10"/>
  <c r="AE612" i="10"/>
  <c r="AE613" i="10"/>
  <c r="AE614" i="10"/>
  <c r="AE615" i="10"/>
  <c r="AE616" i="10"/>
  <c r="AE617" i="10"/>
  <c r="AE618" i="10"/>
  <c r="AE619" i="10"/>
  <c r="AE620" i="10"/>
  <c r="AE621" i="10"/>
  <c r="AE622" i="10"/>
  <c r="AE623" i="10"/>
  <c r="AE624" i="10"/>
  <c r="AE625" i="10"/>
  <c r="AE626" i="10"/>
  <c r="AE627" i="10"/>
  <c r="AE628" i="10"/>
  <c r="AE629" i="10"/>
  <c r="AE630" i="10"/>
  <c r="AE631" i="10"/>
  <c r="AE632" i="10"/>
  <c r="AE633" i="10"/>
  <c r="AE634" i="10"/>
  <c r="AE635" i="10"/>
  <c r="AE636" i="10"/>
  <c r="AE637" i="10"/>
  <c r="AE638" i="10"/>
  <c r="AE639" i="10"/>
  <c r="AE640" i="10"/>
  <c r="AE641" i="10"/>
  <c r="AE642" i="10"/>
  <c r="AE643" i="10"/>
  <c r="AE644" i="10"/>
  <c r="AE645" i="10"/>
  <c r="AE646" i="10"/>
  <c r="AE647" i="10"/>
  <c r="AE648" i="10"/>
  <c r="AE649" i="10"/>
  <c r="AE650" i="10"/>
  <c r="AE651" i="10"/>
  <c r="AE652" i="10"/>
  <c r="AE653" i="10"/>
  <c r="AE654" i="10"/>
  <c r="AE655" i="10"/>
  <c r="AE656" i="10"/>
  <c r="AE657" i="10"/>
  <c r="AE658" i="10"/>
  <c r="AE659" i="10"/>
  <c r="AE660" i="10"/>
  <c r="AE661" i="10"/>
  <c r="AE662" i="10"/>
  <c r="AE663" i="10"/>
  <c r="AE664" i="10"/>
  <c r="AE665" i="10"/>
  <c r="AE666" i="10"/>
  <c r="AE667" i="10"/>
  <c r="AE668" i="10"/>
  <c r="AE669" i="10"/>
  <c r="AE670" i="10"/>
  <c r="AE671" i="10"/>
  <c r="AE672" i="10"/>
  <c r="AE673" i="10"/>
  <c r="AE674" i="10"/>
  <c r="AE675" i="10"/>
  <c r="AE676" i="10"/>
  <c r="AE677" i="10"/>
  <c r="AE678" i="10"/>
  <c r="AE679" i="10"/>
  <c r="AE680" i="10"/>
  <c r="AE681" i="10"/>
  <c r="AE682" i="10"/>
  <c r="AE683" i="10"/>
  <c r="AE684" i="10"/>
  <c r="AE685" i="10"/>
  <c r="AE686" i="10"/>
  <c r="AE687" i="10"/>
  <c r="AE688" i="10"/>
  <c r="AE689" i="10"/>
  <c r="AE690" i="10"/>
  <c r="AE691" i="10"/>
  <c r="AE692" i="10"/>
  <c r="AE693" i="10"/>
  <c r="AE694" i="10"/>
  <c r="AE695" i="10"/>
  <c r="AE696" i="10"/>
  <c r="AE697" i="10"/>
  <c r="AE698" i="10"/>
  <c r="AE699" i="10"/>
  <c r="AE700" i="10"/>
  <c r="AE701" i="10"/>
  <c r="AE702" i="10"/>
  <c r="AE703" i="10"/>
  <c r="AE704" i="10"/>
  <c r="AE705" i="10"/>
  <c r="AE706" i="10"/>
  <c r="AE707" i="10"/>
  <c r="AE708" i="10"/>
  <c r="AE709" i="10"/>
  <c r="AE710" i="10"/>
  <c r="AE711" i="10"/>
  <c r="AE712" i="10"/>
  <c r="AE713" i="10"/>
  <c r="AE714" i="10"/>
  <c r="AE715" i="10"/>
  <c r="AE716" i="10"/>
  <c r="AE717" i="10"/>
  <c r="AE718" i="10"/>
  <c r="AE719" i="10"/>
  <c r="AE720" i="10"/>
  <c r="AE721" i="10"/>
  <c r="AE722" i="10"/>
  <c r="AE723" i="10"/>
  <c r="AE724" i="10"/>
  <c r="AE725" i="10"/>
  <c r="AE726" i="10"/>
  <c r="AE727" i="10"/>
  <c r="AE728" i="10"/>
  <c r="AE729" i="10"/>
  <c r="AE730" i="10"/>
  <c r="AE731" i="10"/>
  <c r="AE732" i="10"/>
  <c r="AE733" i="10"/>
  <c r="AE734" i="10"/>
  <c r="AE735" i="10"/>
  <c r="AE736" i="10"/>
  <c r="AE737" i="10"/>
  <c r="AE738" i="10"/>
  <c r="AE739" i="10"/>
  <c r="AE740" i="10"/>
  <c r="AE741" i="10"/>
  <c r="AE742" i="10"/>
  <c r="AE743" i="10"/>
  <c r="AE744" i="10"/>
  <c r="AE745" i="10"/>
  <c r="AE746" i="10"/>
  <c r="AE747" i="10"/>
  <c r="AE748" i="10"/>
  <c r="AE749" i="10"/>
  <c r="AE750" i="10"/>
  <c r="AE751" i="10"/>
  <c r="AE752" i="10"/>
  <c r="AE753" i="10"/>
  <c r="AE754" i="10"/>
  <c r="AE755" i="10"/>
  <c r="AE756" i="10"/>
  <c r="AE757" i="10"/>
  <c r="AE758" i="10"/>
  <c r="AE759" i="10"/>
  <c r="AE760" i="10"/>
  <c r="AE761" i="10"/>
  <c r="AE762" i="10"/>
  <c r="AE763" i="10"/>
  <c r="AE764" i="10"/>
  <c r="AE765" i="10"/>
  <c r="AE766" i="10"/>
  <c r="AE767" i="10"/>
  <c r="AE768" i="10"/>
  <c r="AE769" i="10"/>
  <c r="AE770" i="10"/>
  <c r="AE771" i="10"/>
  <c r="AE772" i="10"/>
  <c r="AE773" i="10"/>
  <c r="AE774" i="10"/>
  <c r="AE775" i="10"/>
  <c r="AE776" i="10"/>
  <c r="AE777" i="10"/>
  <c r="AE778" i="10"/>
  <c r="AE779" i="10"/>
  <c r="AE780" i="10"/>
  <c r="AE781" i="10"/>
  <c r="AE782" i="10"/>
  <c r="AE783" i="10"/>
  <c r="AE784" i="10"/>
  <c r="AE785" i="10"/>
  <c r="AE786" i="10"/>
  <c r="AE787" i="10"/>
  <c r="AE788" i="10"/>
  <c r="AE789" i="10"/>
  <c r="AE790" i="10"/>
  <c r="AE791" i="10"/>
  <c r="AE792" i="10"/>
  <c r="AE793" i="10"/>
  <c r="AE794" i="10"/>
  <c r="AE795" i="10"/>
  <c r="AE796" i="10"/>
  <c r="AE797" i="10"/>
  <c r="AE798" i="10"/>
  <c r="AE799" i="10"/>
  <c r="AE800" i="10"/>
  <c r="AE801" i="10"/>
  <c r="AE802" i="10"/>
  <c r="AE803" i="10"/>
  <c r="AE804" i="10"/>
  <c r="AE805" i="10"/>
  <c r="AE806" i="10"/>
  <c r="AE807" i="10"/>
  <c r="AE808" i="10"/>
  <c r="AE809" i="10"/>
  <c r="AE810" i="10"/>
  <c r="AE811" i="10"/>
  <c r="AE812" i="10"/>
  <c r="AE813" i="10"/>
  <c r="AE814" i="10"/>
  <c r="AE815" i="10"/>
  <c r="AE816" i="10"/>
  <c r="AE817" i="10"/>
  <c r="AE818" i="10"/>
  <c r="AE819" i="10"/>
  <c r="AE820" i="10"/>
  <c r="AE821" i="10"/>
  <c r="AE822" i="10"/>
  <c r="AE823" i="10"/>
  <c r="AE824" i="10"/>
  <c r="AE825" i="10"/>
  <c r="AE826" i="10"/>
  <c r="AE827" i="10"/>
  <c r="AE828" i="10"/>
  <c r="AE829" i="10"/>
  <c r="AE830" i="10"/>
  <c r="AE831" i="10"/>
  <c r="AE832" i="10"/>
  <c r="AE833" i="10"/>
  <c r="AE834" i="10"/>
  <c r="AE835" i="10"/>
  <c r="AE836" i="10"/>
  <c r="AE837" i="10"/>
  <c r="AE838" i="10"/>
  <c r="AE839" i="10"/>
  <c r="AE840" i="10"/>
  <c r="AE841" i="10"/>
  <c r="AE842" i="10"/>
  <c r="AE843" i="10"/>
  <c r="AE844" i="10"/>
  <c r="AE845" i="10"/>
  <c r="AE846" i="10"/>
  <c r="AE847" i="10"/>
  <c r="AE848" i="10"/>
  <c r="AE849" i="10"/>
  <c r="AE850" i="10"/>
  <c r="AE851" i="10"/>
  <c r="AE852" i="10"/>
  <c r="AE853" i="10"/>
  <c r="AE854" i="10"/>
  <c r="AE855" i="10"/>
  <c r="AE856" i="10"/>
  <c r="AE857" i="10"/>
  <c r="AE858" i="10"/>
  <c r="AE859" i="10"/>
  <c r="AE860" i="10"/>
  <c r="AE861" i="10"/>
  <c r="AE862" i="10"/>
  <c r="AE863" i="10"/>
  <c r="AE864" i="10"/>
  <c r="AE865" i="10"/>
  <c r="AE866" i="10"/>
  <c r="AE867" i="10"/>
  <c r="AE868" i="10"/>
  <c r="AE869" i="10"/>
  <c r="AE870" i="10"/>
  <c r="AE871" i="10"/>
  <c r="AE872" i="10"/>
  <c r="AE873" i="10"/>
  <c r="AE874" i="10"/>
  <c r="AE875" i="10"/>
  <c r="AE876" i="10"/>
  <c r="AE877" i="10"/>
  <c r="AE878" i="10"/>
  <c r="AE879" i="10"/>
  <c r="AE880" i="10"/>
  <c r="AE881" i="10"/>
  <c r="AE882" i="10"/>
  <c r="AE883" i="10"/>
  <c r="AE884" i="10"/>
  <c r="AE885" i="10"/>
  <c r="AE886" i="10"/>
  <c r="AE887" i="10"/>
  <c r="AE888" i="10"/>
  <c r="AE889" i="10"/>
  <c r="AE890" i="10"/>
  <c r="AE891" i="10"/>
  <c r="AE892" i="10"/>
  <c r="AE893" i="10"/>
  <c r="AE894" i="10"/>
  <c r="AE895" i="10"/>
  <c r="AE896" i="10"/>
  <c r="AE897" i="10"/>
  <c r="AE898" i="10"/>
  <c r="AE899" i="10"/>
  <c r="AE900" i="10"/>
  <c r="AE901" i="10"/>
  <c r="AE902" i="10"/>
  <c r="AE903" i="10"/>
  <c r="AE904" i="10"/>
  <c r="AE905" i="10"/>
  <c r="AE906" i="10"/>
  <c r="AE907" i="10"/>
  <c r="AE908" i="10"/>
  <c r="AE909" i="10"/>
  <c r="AE910" i="10"/>
  <c r="AE911" i="10"/>
  <c r="AE912" i="10"/>
  <c r="AE913" i="10"/>
  <c r="AE914" i="10"/>
  <c r="AE915" i="10"/>
  <c r="AE916" i="10"/>
  <c r="AE917" i="10"/>
  <c r="AE918" i="10"/>
  <c r="AE919" i="10"/>
  <c r="AE920" i="10"/>
  <c r="AE921" i="10"/>
  <c r="AE922" i="10"/>
  <c r="AE923" i="10"/>
  <c r="AE924" i="10"/>
  <c r="AE925" i="10"/>
  <c r="AE926" i="10"/>
  <c r="AE927" i="10"/>
  <c r="AE928" i="10"/>
  <c r="AE929" i="10"/>
  <c r="AE930" i="10"/>
  <c r="AE931" i="10"/>
  <c r="AE932" i="10"/>
  <c r="AE933" i="10"/>
  <c r="AE934" i="10"/>
  <c r="AE935" i="10"/>
  <c r="AE936" i="10"/>
  <c r="AE937" i="10"/>
  <c r="AE938" i="10"/>
  <c r="AE939" i="10"/>
  <c r="AE940" i="10"/>
  <c r="AE941" i="10"/>
  <c r="AE942" i="10"/>
  <c r="AE943" i="10"/>
  <c r="AE944" i="10"/>
  <c r="AE945" i="10"/>
  <c r="AE946" i="10"/>
  <c r="AE947" i="10"/>
  <c r="AE948" i="10"/>
  <c r="AE949" i="10"/>
  <c r="AE950" i="10"/>
  <c r="AE951" i="10"/>
  <c r="AE952" i="10"/>
  <c r="AE953" i="10"/>
  <c r="AE954" i="10"/>
  <c r="AE955" i="10"/>
  <c r="AE956" i="10"/>
  <c r="AE957" i="10"/>
  <c r="AE958" i="10"/>
  <c r="AE959" i="10"/>
  <c r="AE960" i="10"/>
  <c r="AE961" i="10"/>
  <c r="AE962" i="10"/>
  <c r="AE963" i="10"/>
  <c r="AE964" i="10"/>
  <c r="AE965" i="10"/>
  <c r="AE966" i="10"/>
  <c r="AE967" i="10"/>
  <c r="AE968" i="10"/>
  <c r="AE969" i="10"/>
  <c r="AE970" i="10"/>
  <c r="AE971" i="10"/>
  <c r="AE972" i="10"/>
  <c r="AE973" i="10"/>
  <c r="AE974" i="10"/>
  <c r="AE975" i="10"/>
  <c r="AE976" i="10"/>
  <c r="AE977" i="10"/>
  <c r="AE978" i="10"/>
  <c r="AE979" i="10"/>
  <c r="AE980" i="10"/>
  <c r="AE981" i="10"/>
  <c r="AE982" i="10"/>
  <c r="AE983" i="10"/>
  <c r="AE984" i="10"/>
  <c r="AE985" i="10"/>
  <c r="AE986" i="10"/>
  <c r="AE987" i="10"/>
  <c r="AE988" i="10"/>
  <c r="AE989" i="10"/>
  <c r="AE990" i="10"/>
  <c r="AE991" i="10"/>
  <c r="AE992" i="10"/>
  <c r="AE993" i="10"/>
  <c r="AE994" i="10"/>
  <c r="AE995" i="10"/>
  <c r="AE996" i="10"/>
  <c r="AE997" i="10"/>
  <c r="AE998" i="10"/>
  <c r="AE999" i="10"/>
  <c r="AE1000" i="10"/>
  <c r="AE1001" i="10"/>
  <c r="AE1002" i="10"/>
  <c r="AE1003" i="10"/>
  <c r="AE1004" i="10"/>
  <c r="AE1005" i="10"/>
  <c r="AE1006" i="10"/>
  <c r="AE1007" i="10"/>
  <c r="AE1008" i="10"/>
  <c r="AE1009" i="10"/>
  <c r="AE1010" i="10"/>
  <c r="AE1011" i="10"/>
  <c r="AE1012" i="10"/>
  <c r="AE1013" i="10"/>
  <c r="AE1014" i="10"/>
  <c r="AE1015" i="10"/>
  <c r="AE1016" i="10"/>
  <c r="AE1017" i="10"/>
  <c r="AE1018" i="10"/>
  <c r="AE1019" i="10"/>
  <c r="AE1020" i="10"/>
  <c r="AE1021" i="10"/>
  <c r="AE1022" i="10"/>
  <c r="AE1023" i="10"/>
  <c r="AE1024" i="10"/>
  <c r="AE1025" i="10"/>
  <c r="AE1026" i="10"/>
  <c r="AE1027" i="10"/>
  <c r="AE1028" i="10"/>
  <c r="AE1029" i="10"/>
  <c r="AE1030" i="10"/>
  <c r="AE1031" i="10"/>
  <c r="AE1032" i="10"/>
  <c r="AE1033" i="10"/>
  <c r="AE1034" i="10"/>
  <c r="AE1035" i="10"/>
  <c r="AE1036" i="10"/>
  <c r="AE1037" i="10"/>
  <c r="AE1038" i="10"/>
  <c r="AE1039" i="10"/>
  <c r="AE1040" i="10"/>
  <c r="AE1041" i="10"/>
  <c r="AE1042" i="10"/>
  <c r="AE1043" i="10"/>
  <c r="AE1044" i="10"/>
  <c r="AE1045" i="10"/>
  <c r="AE1046" i="10"/>
  <c r="AE1047" i="10"/>
  <c r="AE1048" i="10"/>
  <c r="AE1049" i="10"/>
  <c r="AE1050" i="10"/>
  <c r="AE1051" i="10"/>
  <c r="AE1052" i="10"/>
  <c r="AE1053" i="10"/>
  <c r="AE1054" i="10"/>
  <c r="AE1055" i="10"/>
  <c r="AE1056" i="10"/>
  <c r="AE1057" i="10"/>
  <c r="AE1058" i="10"/>
  <c r="AE1059" i="10"/>
  <c r="AE1060" i="10"/>
  <c r="AE1061" i="10"/>
  <c r="AE1062" i="10"/>
  <c r="AE1063" i="10"/>
  <c r="AE1064" i="10"/>
  <c r="AE1065" i="10"/>
  <c r="AE1066" i="10"/>
  <c r="AE1067" i="10"/>
  <c r="AE1068" i="10"/>
  <c r="AE1069" i="10"/>
  <c r="AE1070" i="10"/>
  <c r="AE1071" i="10"/>
  <c r="AE1072" i="10"/>
  <c r="AE1073" i="10"/>
  <c r="AE1074" i="10"/>
  <c r="AE1075" i="10"/>
  <c r="AE1076" i="10"/>
  <c r="AE1077" i="10"/>
  <c r="AE1078" i="10"/>
  <c r="AE1079" i="10"/>
  <c r="AE1080" i="10"/>
  <c r="AE1081" i="10"/>
  <c r="AE1082" i="10"/>
  <c r="AE1083" i="10"/>
  <c r="AE1084" i="10"/>
  <c r="AE1085" i="10"/>
  <c r="AE1086" i="10"/>
  <c r="AE1087" i="10"/>
  <c r="AE1088" i="10"/>
  <c r="AE1089" i="10"/>
  <c r="AE1090" i="10"/>
  <c r="AE1091" i="10"/>
  <c r="AE1092" i="10"/>
  <c r="AE1093" i="10"/>
  <c r="AE1094" i="10"/>
  <c r="AE1095" i="10"/>
  <c r="AE1096" i="10"/>
  <c r="AE1097" i="10"/>
  <c r="AE1098" i="10"/>
  <c r="AE1099" i="10"/>
  <c r="AE1100" i="10"/>
  <c r="AE1101" i="10"/>
  <c r="AE1102" i="10"/>
  <c r="AE1103" i="10"/>
  <c r="AE1104" i="10"/>
  <c r="AE1105" i="10"/>
  <c r="AE1106" i="10"/>
  <c r="AE1107" i="10"/>
  <c r="AE1108" i="10"/>
  <c r="AE1109" i="10"/>
  <c r="AE1110" i="10"/>
  <c r="AE1111" i="10"/>
  <c r="AE1112" i="10"/>
  <c r="AE1113" i="10"/>
  <c r="AE1114" i="10"/>
  <c r="AE1115" i="10"/>
  <c r="AE1116" i="10"/>
  <c r="AE1117" i="10"/>
  <c r="AE1118" i="10"/>
  <c r="AE1119" i="10"/>
  <c r="AE1120" i="10"/>
  <c r="AE1121" i="10"/>
  <c r="AE1122" i="10"/>
  <c r="AE1123" i="10"/>
  <c r="AE1124" i="10"/>
  <c r="AE1125" i="10"/>
  <c r="AE1126" i="10"/>
  <c r="AE1127" i="10"/>
  <c r="AE1128" i="10"/>
  <c r="AE1129" i="10"/>
  <c r="AE1130" i="10"/>
  <c r="AE1131" i="10"/>
  <c r="AE1132" i="10"/>
  <c r="AE1133" i="10"/>
  <c r="AE1134" i="10"/>
  <c r="AE1135" i="10"/>
  <c r="AE1136" i="10"/>
  <c r="AE1137" i="10"/>
  <c r="AE1138" i="10"/>
  <c r="AE1139" i="10"/>
  <c r="AE1140" i="10"/>
  <c r="AE1141" i="10"/>
  <c r="AE1142" i="10"/>
  <c r="AE1143" i="10"/>
  <c r="AE1144" i="10"/>
  <c r="AE1145" i="10"/>
  <c r="AE1146" i="10"/>
  <c r="AE1147" i="10"/>
  <c r="AE1148" i="10"/>
  <c r="AE1149" i="10"/>
  <c r="AE1150" i="10"/>
  <c r="AE1151" i="10"/>
  <c r="AE1152" i="10"/>
  <c r="AE1153" i="10"/>
  <c r="AE1154" i="10"/>
  <c r="AE1155" i="10"/>
  <c r="AE1156" i="10"/>
  <c r="AE1157" i="10"/>
  <c r="AE1158" i="10"/>
  <c r="AE1159" i="10"/>
  <c r="AE1160" i="10"/>
  <c r="AE1161" i="10"/>
  <c r="AE1162" i="10"/>
  <c r="AE1163" i="10"/>
  <c r="AE1164" i="10"/>
  <c r="AE1165" i="10"/>
  <c r="AE1166" i="10"/>
  <c r="AE1167" i="10"/>
  <c r="AE1168" i="10"/>
  <c r="AE1169" i="10"/>
  <c r="AE1170" i="10"/>
  <c r="AE1171" i="10"/>
  <c r="AE1172" i="10"/>
  <c r="AE1173" i="10"/>
  <c r="AE1174" i="10"/>
  <c r="AE1175" i="10"/>
  <c r="AE1176" i="10"/>
  <c r="AE1177" i="10"/>
  <c r="AE1178" i="10"/>
  <c r="AE1179" i="10"/>
  <c r="AE1180" i="10"/>
  <c r="AE1181" i="10"/>
  <c r="AE1182" i="10"/>
  <c r="AE1183" i="10"/>
  <c r="AE1184" i="10"/>
  <c r="AE1185" i="10"/>
  <c r="AE1186" i="10"/>
  <c r="AE1187" i="10"/>
  <c r="AE1188" i="10"/>
  <c r="AE1189" i="10"/>
  <c r="AE1190" i="10"/>
  <c r="AE1191" i="10"/>
  <c r="AE1192" i="10"/>
  <c r="AE1193" i="10"/>
  <c r="AE1194" i="10"/>
  <c r="AE1195" i="10"/>
  <c r="AE1196" i="10"/>
  <c r="AE1197" i="10"/>
  <c r="AE1198" i="10"/>
  <c r="AE1199" i="10"/>
  <c r="AE1200" i="10"/>
  <c r="AE1201" i="10"/>
  <c r="AE1202" i="10"/>
  <c r="AE1203" i="10"/>
  <c r="AE1204" i="10"/>
  <c r="AE1205" i="10"/>
  <c r="AE1206" i="10"/>
  <c r="AE1207" i="10"/>
  <c r="AE1208" i="10"/>
  <c r="AE1209" i="10"/>
  <c r="AE1210" i="10"/>
  <c r="AE1211" i="10"/>
  <c r="AE1212" i="10"/>
  <c r="AE1213" i="10"/>
  <c r="AE1214" i="10"/>
  <c r="AE1215" i="10"/>
  <c r="AE1216" i="10"/>
  <c r="AE1217" i="10"/>
  <c r="AE1218" i="10"/>
  <c r="AE1219" i="10"/>
  <c r="AE1220" i="10"/>
  <c r="AE1221" i="10"/>
  <c r="AE1222" i="10"/>
  <c r="AE1223" i="10"/>
  <c r="AE1224" i="10"/>
  <c r="AE1225" i="10"/>
  <c r="AE1226" i="10"/>
  <c r="AE1227" i="10"/>
  <c r="AE1228" i="10"/>
  <c r="AE1229" i="10"/>
  <c r="AE1230" i="10"/>
  <c r="AE1231" i="10"/>
  <c r="AE1232" i="10"/>
  <c r="AE1233" i="10"/>
  <c r="AE1234" i="10"/>
  <c r="AE1235" i="10"/>
  <c r="AE1236" i="10"/>
  <c r="AE1237" i="10"/>
  <c r="AE1238" i="10"/>
  <c r="AE1239" i="10"/>
  <c r="AE1240" i="10"/>
  <c r="AE1241" i="10"/>
  <c r="AE1242" i="10"/>
  <c r="AE1243" i="10"/>
  <c r="AE1244" i="10"/>
  <c r="AE1245" i="10"/>
  <c r="AE1246" i="10"/>
  <c r="AE1247" i="10"/>
  <c r="AE1248" i="10"/>
  <c r="AE1249" i="10"/>
  <c r="AE1250" i="10"/>
  <c r="AE1251" i="10"/>
  <c r="AE1252" i="10"/>
  <c r="AE1253" i="10"/>
  <c r="AE1254" i="10"/>
  <c r="AE1255" i="10"/>
  <c r="AE1256" i="10"/>
  <c r="AE1257" i="10"/>
  <c r="AE1258" i="10"/>
  <c r="AE1259" i="10"/>
  <c r="AE1260" i="10"/>
  <c r="AE1261" i="10"/>
  <c r="AE1262" i="10"/>
  <c r="AE1263" i="10"/>
  <c r="AE1264" i="10"/>
  <c r="AE1265" i="10"/>
  <c r="AE1266" i="10"/>
  <c r="AE1267" i="10"/>
  <c r="AE1268" i="10"/>
  <c r="AE1269" i="10"/>
  <c r="AE1270" i="10"/>
  <c r="AE1271" i="10"/>
  <c r="AE1272" i="10"/>
  <c r="AE1273" i="10"/>
  <c r="AE1274" i="10"/>
  <c r="AE1275" i="10"/>
  <c r="AE1276" i="10"/>
  <c r="AE1277" i="10"/>
  <c r="AE1278" i="10"/>
  <c r="AE1279" i="10"/>
  <c r="AE1280" i="10"/>
  <c r="AE1281" i="10"/>
  <c r="AE1282" i="10"/>
  <c r="AE1283" i="10"/>
  <c r="AE1284" i="10"/>
  <c r="AE1285" i="10"/>
  <c r="AE1286" i="10"/>
  <c r="AE1287" i="10"/>
  <c r="AE1288" i="10"/>
  <c r="AE1289" i="10"/>
  <c r="AE1290" i="10"/>
  <c r="AE1291" i="10"/>
  <c r="AE1292" i="10"/>
  <c r="AE1293" i="10"/>
  <c r="AE1294" i="10"/>
  <c r="AE1295" i="10"/>
  <c r="AE1296" i="10"/>
  <c r="AE1297" i="10"/>
  <c r="AE1298" i="10"/>
  <c r="AE1299" i="10"/>
  <c r="AE1300" i="10"/>
  <c r="AE1301" i="10"/>
  <c r="AE1302" i="10"/>
  <c r="AE1303" i="10"/>
  <c r="AE1304" i="10"/>
  <c r="AE1305" i="10"/>
  <c r="AE1306" i="10"/>
  <c r="AE1307" i="10"/>
  <c r="AE1308" i="10"/>
  <c r="AE1309" i="10"/>
  <c r="AE1310" i="10"/>
  <c r="AE1311" i="10"/>
  <c r="AE1312" i="10"/>
  <c r="AE1313" i="10"/>
  <c r="AE1314" i="10"/>
  <c r="AE1315" i="10"/>
  <c r="AE1316" i="10"/>
  <c r="AE1317" i="10"/>
  <c r="AE1318" i="10"/>
  <c r="AE1319" i="10"/>
  <c r="AE1320" i="10"/>
  <c r="AE1321" i="10"/>
  <c r="AE1322" i="10"/>
  <c r="AE1323" i="10"/>
  <c r="AE1324" i="10"/>
  <c r="AE1325" i="10"/>
  <c r="AE1326" i="10"/>
  <c r="AE1327" i="10"/>
  <c r="AE1328" i="10"/>
  <c r="AE1329" i="10"/>
  <c r="AE1330" i="10"/>
  <c r="AE1331" i="10"/>
  <c r="AE1332" i="10"/>
  <c r="AE1333" i="10"/>
  <c r="AE1334" i="10"/>
  <c r="AE1335" i="10"/>
  <c r="AE1336" i="10"/>
  <c r="AE1337" i="10"/>
  <c r="AE1338" i="10"/>
  <c r="AE1339" i="10"/>
  <c r="AE1340" i="10"/>
  <c r="AE1341" i="10"/>
  <c r="AE1342" i="10"/>
  <c r="AE1343" i="10"/>
  <c r="AE1344" i="10"/>
  <c r="AE1345" i="10"/>
  <c r="AE1346" i="10"/>
  <c r="AE1347" i="10"/>
  <c r="AE1348" i="10"/>
  <c r="AE1349" i="10"/>
  <c r="AE1350" i="10"/>
  <c r="AE1351" i="10"/>
  <c r="AE1352" i="10"/>
  <c r="AE1353" i="10"/>
  <c r="AE1354" i="10"/>
  <c r="AE1355" i="10"/>
  <c r="AE1356" i="10"/>
  <c r="AE1357" i="10"/>
  <c r="AE1358" i="10"/>
  <c r="AE1359" i="10"/>
  <c r="AE1360" i="10"/>
  <c r="AE1361" i="10"/>
  <c r="AE1362" i="10"/>
  <c r="AE1363" i="10"/>
  <c r="AE1364" i="10"/>
  <c r="AE1365" i="10"/>
  <c r="AE1366" i="10"/>
  <c r="AE1367" i="10"/>
  <c r="AE1368" i="10"/>
  <c r="AE1369" i="10"/>
  <c r="AE1370" i="10"/>
  <c r="AE1371" i="10"/>
  <c r="AE1372" i="10"/>
  <c r="AE1373" i="10"/>
  <c r="AE1374" i="10"/>
  <c r="AE1375" i="10"/>
  <c r="AE1376" i="10"/>
  <c r="AE1377" i="10"/>
  <c r="AE1378" i="10"/>
  <c r="AE1379" i="10"/>
  <c r="AE1380" i="10"/>
  <c r="AE1381" i="10"/>
  <c r="AE2" i="10"/>
  <c r="AA3" i="10"/>
  <c r="AA4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AA274" i="10"/>
  <c r="AA275" i="10"/>
  <c r="AA276" i="10"/>
  <c r="AA277" i="10"/>
  <c r="AA278" i="10"/>
  <c r="AA279" i="10"/>
  <c r="AA280" i="10"/>
  <c r="AA281" i="10"/>
  <c r="AA282" i="10"/>
  <c r="AA283" i="10"/>
  <c r="AA284" i="10"/>
  <c r="AA285" i="10"/>
  <c r="AA286" i="10"/>
  <c r="AA287" i="10"/>
  <c r="AA288" i="10"/>
  <c r="AA289" i="10"/>
  <c r="AA290" i="10"/>
  <c r="AA291" i="10"/>
  <c r="AA292" i="10"/>
  <c r="AA293" i="10"/>
  <c r="AA294" i="10"/>
  <c r="AA295" i="10"/>
  <c r="AA296" i="10"/>
  <c r="AA297" i="10"/>
  <c r="AA298" i="10"/>
  <c r="AA299" i="10"/>
  <c r="AA300" i="10"/>
  <c r="AA301" i="10"/>
  <c r="AA302" i="10"/>
  <c r="AA303" i="10"/>
  <c r="AA304" i="10"/>
  <c r="AA305" i="10"/>
  <c r="AA306" i="10"/>
  <c r="AA307" i="10"/>
  <c r="AA308" i="10"/>
  <c r="AA309" i="10"/>
  <c r="AA310" i="10"/>
  <c r="AA311" i="10"/>
  <c r="AA312" i="10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AA336" i="10"/>
  <c r="AA337" i="10"/>
  <c r="AA338" i="10"/>
  <c r="AA339" i="10"/>
  <c r="AA340" i="10"/>
  <c r="AA341" i="10"/>
  <c r="AA342" i="10"/>
  <c r="AA343" i="10"/>
  <c r="AA344" i="10"/>
  <c r="AA345" i="10"/>
  <c r="AA346" i="10"/>
  <c r="AA347" i="10"/>
  <c r="AA348" i="10"/>
  <c r="AA349" i="10"/>
  <c r="AA350" i="10"/>
  <c r="AA351" i="10"/>
  <c r="AA352" i="10"/>
  <c r="AA353" i="10"/>
  <c r="AA354" i="10"/>
  <c r="AA355" i="10"/>
  <c r="AA356" i="10"/>
  <c r="AA357" i="10"/>
  <c r="AA358" i="10"/>
  <c r="AA359" i="10"/>
  <c r="AA360" i="10"/>
  <c r="AA361" i="10"/>
  <c r="AA362" i="10"/>
  <c r="AA363" i="10"/>
  <c r="AA364" i="10"/>
  <c r="AA365" i="10"/>
  <c r="AA366" i="10"/>
  <c r="AA367" i="10"/>
  <c r="AA368" i="10"/>
  <c r="AA369" i="10"/>
  <c r="AA370" i="10"/>
  <c r="AA371" i="10"/>
  <c r="AA372" i="10"/>
  <c r="AA373" i="10"/>
  <c r="AA374" i="10"/>
  <c r="AA375" i="10"/>
  <c r="AA376" i="10"/>
  <c r="AA377" i="10"/>
  <c r="AA378" i="10"/>
  <c r="AA379" i="10"/>
  <c r="AA380" i="10"/>
  <c r="AA381" i="10"/>
  <c r="AA382" i="10"/>
  <c r="AA383" i="10"/>
  <c r="AA384" i="10"/>
  <c r="AA385" i="10"/>
  <c r="AA386" i="10"/>
  <c r="AA387" i="10"/>
  <c r="AA388" i="10"/>
  <c r="AA389" i="10"/>
  <c r="AA390" i="10"/>
  <c r="AA391" i="10"/>
  <c r="AA392" i="10"/>
  <c r="AA393" i="10"/>
  <c r="AA394" i="10"/>
  <c r="AA395" i="10"/>
  <c r="AA396" i="10"/>
  <c r="AA397" i="10"/>
  <c r="AA398" i="10"/>
  <c r="AA399" i="10"/>
  <c r="AA400" i="10"/>
  <c r="AA401" i="10"/>
  <c r="AA402" i="10"/>
  <c r="AA403" i="10"/>
  <c r="AA404" i="10"/>
  <c r="AA405" i="10"/>
  <c r="AA406" i="10"/>
  <c r="AA407" i="10"/>
  <c r="AA408" i="10"/>
  <c r="AA409" i="10"/>
  <c r="AA410" i="10"/>
  <c r="AA411" i="10"/>
  <c r="AA412" i="10"/>
  <c r="AA413" i="10"/>
  <c r="AA414" i="10"/>
  <c r="AA415" i="10"/>
  <c r="AA416" i="10"/>
  <c r="AA417" i="10"/>
  <c r="AA418" i="10"/>
  <c r="AA419" i="10"/>
  <c r="AA420" i="10"/>
  <c r="AA421" i="10"/>
  <c r="AA422" i="10"/>
  <c r="AA423" i="10"/>
  <c r="AA424" i="10"/>
  <c r="AA425" i="10"/>
  <c r="AA426" i="10"/>
  <c r="AA427" i="10"/>
  <c r="AA428" i="10"/>
  <c r="AA429" i="10"/>
  <c r="AA430" i="10"/>
  <c r="AA431" i="10"/>
  <c r="AA432" i="10"/>
  <c r="AA433" i="10"/>
  <c r="AA434" i="10"/>
  <c r="AA435" i="10"/>
  <c r="AA436" i="10"/>
  <c r="AA437" i="10"/>
  <c r="AA438" i="10"/>
  <c r="AA439" i="10"/>
  <c r="AA440" i="10"/>
  <c r="AA441" i="10"/>
  <c r="AA442" i="10"/>
  <c r="AA443" i="10"/>
  <c r="AA444" i="10"/>
  <c r="AA445" i="10"/>
  <c r="AA446" i="10"/>
  <c r="AA447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A463" i="10"/>
  <c r="AA464" i="10"/>
  <c r="AA465" i="10"/>
  <c r="AA466" i="10"/>
  <c r="AA467" i="10"/>
  <c r="AA468" i="10"/>
  <c r="AA469" i="10"/>
  <c r="AA470" i="10"/>
  <c r="AA471" i="10"/>
  <c r="AA472" i="10"/>
  <c r="AA473" i="10"/>
  <c r="AA474" i="10"/>
  <c r="AA475" i="10"/>
  <c r="AA476" i="10"/>
  <c r="AA477" i="10"/>
  <c r="AA478" i="10"/>
  <c r="AA479" i="10"/>
  <c r="AA480" i="10"/>
  <c r="AA481" i="10"/>
  <c r="AA482" i="10"/>
  <c r="AA483" i="10"/>
  <c r="AA484" i="10"/>
  <c r="AA485" i="10"/>
  <c r="AA486" i="10"/>
  <c r="AA487" i="10"/>
  <c r="AA488" i="10"/>
  <c r="AA489" i="10"/>
  <c r="AA490" i="10"/>
  <c r="AA491" i="10"/>
  <c r="AA492" i="10"/>
  <c r="AA493" i="10"/>
  <c r="AA494" i="10"/>
  <c r="AA495" i="10"/>
  <c r="AA496" i="10"/>
  <c r="AA497" i="10"/>
  <c r="AA498" i="10"/>
  <c r="AA499" i="10"/>
  <c r="AA500" i="10"/>
  <c r="AA501" i="10"/>
  <c r="AA502" i="10"/>
  <c r="AA503" i="10"/>
  <c r="AA504" i="10"/>
  <c r="AA505" i="10"/>
  <c r="AA506" i="10"/>
  <c r="AA507" i="10"/>
  <c r="AA508" i="10"/>
  <c r="AA509" i="10"/>
  <c r="AA510" i="10"/>
  <c r="AA5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AA736" i="10"/>
  <c r="AA737" i="10"/>
  <c r="AA738" i="10"/>
  <c r="AA739" i="10"/>
  <c r="AA740" i="10"/>
  <c r="AA741" i="10"/>
  <c r="AA742" i="10"/>
  <c r="AA743" i="10"/>
  <c r="AA744" i="10"/>
  <c r="AA745" i="10"/>
  <c r="AA746" i="10"/>
  <c r="AA747" i="10"/>
  <c r="AA748" i="10"/>
  <c r="AA749" i="10"/>
  <c r="AA750" i="10"/>
  <c r="AA751" i="10"/>
  <c r="AA752" i="10"/>
  <c r="AA753" i="10"/>
  <c r="AA754" i="10"/>
  <c r="AA755" i="10"/>
  <c r="AA756" i="10"/>
  <c r="AA757" i="10"/>
  <c r="AA758" i="10"/>
  <c r="AA759" i="10"/>
  <c r="AA760" i="10"/>
  <c r="AA761" i="10"/>
  <c r="AA762" i="10"/>
  <c r="AA763" i="10"/>
  <c r="AA764" i="10"/>
  <c r="AA765" i="10"/>
  <c r="AA766" i="10"/>
  <c r="AA767" i="10"/>
  <c r="AA768" i="10"/>
  <c r="AA769" i="10"/>
  <c r="AA770" i="10"/>
  <c r="AA771" i="10"/>
  <c r="AA772" i="10"/>
  <c r="AA773" i="10"/>
  <c r="AA774" i="10"/>
  <c r="AA775" i="10"/>
  <c r="AA776" i="10"/>
  <c r="AA777" i="10"/>
  <c r="AA778" i="10"/>
  <c r="AA779" i="10"/>
  <c r="AA780" i="10"/>
  <c r="AA781" i="10"/>
  <c r="AA782" i="10"/>
  <c r="AA783" i="10"/>
  <c r="AA784" i="10"/>
  <c r="AA785" i="10"/>
  <c r="AA786" i="10"/>
  <c r="AA787" i="10"/>
  <c r="AA788" i="10"/>
  <c r="AA789" i="10"/>
  <c r="AA790" i="10"/>
  <c r="AA791" i="10"/>
  <c r="AA792" i="10"/>
  <c r="AA793" i="10"/>
  <c r="AA794" i="10"/>
  <c r="AA795" i="10"/>
  <c r="AA796" i="10"/>
  <c r="AA797" i="10"/>
  <c r="AA798" i="10"/>
  <c r="AA799" i="10"/>
  <c r="AA800" i="10"/>
  <c r="AA801" i="10"/>
  <c r="AA802" i="10"/>
  <c r="AA803" i="10"/>
  <c r="AA804" i="10"/>
  <c r="AA805" i="10"/>
  <c r="AA806" i="10"/>
  <c r="AA807" i="10"/>
  <c r="AA808" i="10"/>
  <c r="AA809" i="10"/>
  <c r="AA810" i="10"/>
  <c r="AA811" i="10"/>
  <c r="AA812" i="10"/>
  <c r="AA813" i="10"/>
  <c r="AA814" i="10"/>
  <c r="AA815" i="10"/>
  <c r="AA816" i="10"/>
  <c r="AA817" i="10"/>
  <c r="AA818" i="10"/>
  <c r="AA819" i="10"/>
  <c r="AA820" i="10"/>
  <c r="AA821" i="10"/>
  <c r="AA822" i="10"/>
  <c r="AA823" i="10"/>
  <c r="AA824" i="10"/>
  <c r="AA825" i="10"/>
  <c r="AA826" i="10"/>
  <c r="AA827" i="10"/>
  <c r="AA828" i="10"/>
  <c r="AA829" i="10"/>
  <c r="AA830" i="10"/>
  <c r="AA831" i="10"/>
  <c r="AA832" i="10"/>
  <c r="AA833" i="10"/>
  <c r="AA834" i="10"/>
  <c r="AA835" i="10"/>
  <c r="AA836" i="10"/>
  <c r="AA837" i="10"/>
  <c r="AA838" i="10"/>
  <c r="AA839" i="10"/>
  <c r="AA840" i="10"/>
  <c r="AA841" i="10"/>
  <c r="AA842" i="10"/>
  <c r="AA843" i="10"/>
  <c r="AA844" i="10"/>
  <c r="AA845" i="10"/>
  <c r="AA846" i="10"/>
  <c r="AA847" i="10"/>
  <c r="AA848" i="10"/>
  <c r="AA849" i="10"/>
  <c r="AA850" i="10"/>
  <c r="AA851" i="10"/>
  <c r="AA852" i="10"/>
  <c r="AA853" i="10"/>
  <c r="AA854" i="10"/>
  <c r="AA855" i="10"/>
  <c r="AA856" i="10"/>
  <c r="AA857" i="10"/>
  <c r="AA858" i="10"/>
  <c r="AA859" i="10"/>
  <c r="AA860" i="10"/>
  <c r="AA861" i="10"/>
  <c r="AA862" i="10"/>
  <c r="AA863" i="10"/>
  <c r="AA864" i="10"/>
  <c r="AA865" i="10"/>
  <c r="AA866" i="10"/>
  <c r="AA867" i="10"/>
  <c r="AA868" i="10"/>
  <c r="AA869" i="10"/>
  <c r="AA870" i="10"/>
  <c r="AA871" i="10"/>
  <c r="AA872" i="10"/>
  <c r="AA873" i="10"/>
  <c r="AA874" i="10"/>
  <c r="AA875" i="10"/>
  <c r="AA876" i="10"/>
  <c r="AA877" i="10"/>
  <c r="AA878" i="10"/>
  <c r="AA879" i="10"/>
  <c r="AA880" i="10"/>
  <c r="AA881" i="10"/>
  <c r="AA882" i="10"/>
  <c r="AA883" i="10"/>
  <c r="AA884" i="10"/>
  <c r="AA885" i="10"/>
  <c r="AA886" i="10"/>
  <c r="AA887" i="10"/>
  <c r="AA888" i="10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A913" i="10"/>
  <c r="AA914" i="10"/>
  <c r="AA915" i="10"/>
  <c r="AA916" i="10"/>
  <c r="AA917" i="10"/>
  <c r="AA918" i="10"/>
  <c r="AA919" i="10"/>
  <c r="AA920" i="10"/>
  <c r="AA921" i="10"/>
  <c r="AA922" i="10"/>
  <c r="AA923" i="10"/>
  <c r="AA924" i="10"/>
  <c r="AA925" i="10"/>
  <c r="AA926" i="10"/>
  <c r="AA927" i="10"/>
  <c r="AA928" i="10"/>
  <c r="AA929" i="10"/>
  <c r="AA930" i="10"/>
  <c r="AA931" i="10"/>
  <c r="AA932" i="10"/>
  <c r="AA933" i="10"/>
  <c r="AA934" i="10"/>
  <c r="AA935" i="10"/>
  <c r="AA936" i="10"/>
  <c r="AA937" i="10"/>
  <c r="AA938" i="10"/>
  <c r="AA939" i="10"/>
  <c r="AA940" i="10"/>
  <c r="AA941" i="10"/>
  <c r="AA942" i="10"/>
  <c r="AA943" i="10"/>
  <c r="AA944" i="10"/>
  <c r="AA945" i="10"/>
  <c r="AA946" i="10"/>
  <c r="AA947" i="10"/>
  <c r="AA948" i="10"/>
  <c r="AA949" i="10"/>
  <c r="AA950" i="10"/>
  <c r="AA951" i="10"/>
  <c r="AA952" i="10"/>
  <c r="AA953" i="10"/>
  <c r="AA954" i="10"/>
  <c r="AA955" i="10"/>
  <c r="AA956" i="10"/>
  <c r="AA957" i="10"/>
  <c r="AA958" i="10"/>
  <c r="AA959" i="10"/>
  <c r="AA960" i="10"/>
  <c r="AA961" i="10"/>
  <c r="AA962" i="10"/>
  <c r="AA963" i="10"/>
  <c r="AA964" i="10"/>
  <c r="AA965" i="10"/>
  <c r="AA966" i="10"/>
  <c r="AA967" i="10"/>
  <c r="AA968" i="10"/>
  <c r="AA969" i="10"/>
  <c r="AA970" i="10"/>
  <c r="AA971" i="10"/>
  <c r="AA972" i="10"/>
  <c r="AA973" i="10"/>
  <c r="AA974" i="10"/>
  <c r="AA975" i="10"/>
  <c r="AA976" i="10"/>
  <c r="AA977" i="10"/>
  <c r="AA978" i="10"/>
  <c r="AA979" i="10"/>
  <c r="AA980" i="10"/>
  <c r="AA981" i="10"/>
  <c r="AA982" i="10"/>
  <c r="AA983" i="10"/>
  <c r="AA984" i="10"/>
  <c r="AA985" i="10"/>
  <c r="AA986" i="10"/>
  <c r="AA987" i="10"/>
  <c r="AA988" i="10"/>
  <c r="AA989" i="10"/>
  <c r="AA990" i="10"/>
  <c r="AA991" i="10"/>
  <c r="AA992" i="10"/>
  <c r="AA993" i="10"/>
  <c r="AA994" i="10"/>
  <c r="AA995" i="10"/>
  <c r="AA996" i="10"/>
  <c r="AA997" i="10"/>
  <c r="AA998" i="10"/>
  <c r="AA999" i="10"/>
  <c r="AA1000" i="10"/>
  <c r="AA1001" i="10"/>
  <c r="AA1002" i="10"/>
  <c r="AA1003" i="10"/>
  <c r="AA1004" i="10"/>
  <c r="AA1005" i="10"/>
  <c r="AA1006" i="10"/>
  <c r="AA1007" i="10"/>
  <c r="AA1008" i="10"/>
  <c r="AA1009" i="10"/>
  <c r="AA1010" i="10"/>
  <c r="AA1011" i="10"/>
  <c r="AA1012" i="10"/>
  <c r="AA1013" i="10"/>
  <c r="AA1014" i="10"/>
  <c r="AA1015" i="10"/>
  <c r="AA1016" i="10"/>
  <c r="AA1017" i="10"/>
  <c r="AA1018" i="10"/>
  <c r="AA1019" i="10"/>
  <c r="AA1020" i="10"/>
  <c r="AA1021" i="10"/>
  <c r="AA1022" i="10"/>
  <c r="AA1023" i="10"/>
  <c r="AA1024" i="10"/>
  <c r="AA1025" i="10"/>
  <c r="AA1026" i="10"/>
  <c r="AA1027" i="10"/>
  <c r="AA1028" i="10"/>
  <c r="AA1029" i="10"/>
  <c r="AA1030" i="10"/>
  <c r="AA1031" i="10"/>
  <c r="AA1032" i="10"/>
  <c r="AA1033" i="10"/>
  <c r="AA1034" i="10"/>
  <c r="AA1035" i="10"/>
  <c r="AA1036" i="10"/>
  <c r="AA1037" i="10"/>
  <c r="AA1038" i="10"/>
  <c r="AA1039" i="10"/>
  <c r="AA1040" i="10"/>
  <c r="AA1041" i="10"/>
  <c r="AA1042" i="10"/>
  <c r="AA1043" i="10"/>
  <c r="AA1044" i="10"/>
  <c r="AA1045" i="10"/>
  <c r="AA1046" i="10"/>
  <c r="AA1047" i="10"/>
  <c r="AA1048" i="10"/>
  <c r="AA1049" i="10"/>
  <c r="AA1050" i="10"/>
  <c r="AA1051" i="10"/>
  <c r="AA1052" i="10"/>
  <c r="AA1053" i="10"/>
  <c r="AA1054" i="10"/>
  <c r="AA1055" i="10"/>
  <c r="AA1056" i="10"/>
  <c r="AA1057" i="10"/>
  <c r="AA1058" i="10"/>
  <c r="AA1059" i="10"/>
  <c r="AA1060" i="10"/>
  <c r="AA1061" i="10"/>
  <c r="AA1062" i="10"/>
  <c r="AA1063" i="10"/>
  <c r="AA1064" i="10"/>
  <c r="AA1065" i="10"/>
  <c r="AA1066" i="10"/>
  <c r="AA1067" i="10"/>
  <c r="AA1068" i="10"/>
  <c r="AA1069" i="10"/>
  <c r="AA1070" i="10"/>
  <c r="AA1071" i="10"/>
  <c r="AA1072" i="10"/>
  <c r="AA1073" i="10"/>
  <c r="AA1074" i="10"/>
  <c r="AA1075" i="10"/>
  <c r="AA1076" i="10"/>
  <c r="AA1077" i="10"/>
  <c r="AA1078" i="10"/>
  <c r="AA1079" i="10"/>
  <c r="AA1080" i="10"/>
  <c r="AA1081" i="10"/>
  <c r="AA1082" i="10"/>
  <c r="AA1083" i="10"/>
  <c r="AA1084" i="10"/>
  <c r="AA1085" i="10"/>
  <c r="AA1086" i="10"/>
  <c r="AA1087" i="10"/>
  <c r="AA1088" i="10"/>
  <c r="AA1089" i="10"/>
  <c r="AA1090" i="10"/>
  <c r="AA1091" i="10"/>
  <c r="AA1092" i="10"/>
  <c r="AA1093" i="10"/>
  <c r="AA1094" i="10"/>
  <c r="AA1095" i="10"/>
  <c r="AA1096" i="10"/>
  <c r="AA1097" i="10"/>
  <c r="AA1098" i="10"/>
  <c r="AA1099" i="10"/>
  <c r="AA1100" i="10"/>
  <c r="AA1101" i="10"/>
  <c r="AA1102" i="10"/>
  <c r="AA1103" i="10"/>
  <c r="AA1104" i="10"/>
  <c r="AA1105" i="10"/>
  <c r="AA1106" i="10"/>
  <c r="AA1107" i="10"/>
  <c r="AA1108" i="10"/>
  <c r="AA1109" i="10"/>
  <c r="AA1110" i="10"/>
  <c r="AA1111" i="10"/>
  <c r="AA1112" i="10"/>
  <c r="AA1113" i="10"/>
  <c r="AA1114" i="10"/>
  <c r="AA1115" i="10"/>
  <c r="AA1116" i="10"/>
  <c r="AA1117" i="10"/>
  <c r="AA1118" i="10"/>
  <c r="AA1119" i="10"/>
  <c r="AA1120" i="10"/>
  <c r="AA1121" i="10"/>
  <c r="AA1122" i="10"/>
  <c r="AA1123" i="10"/>
  <c r="AA1124" i="10"/>
  <c r="AA1125" i="10"/>
  <c r="AA1126" i="10"/>
  <c r="AA1127" i="10"/>
  <c r="AA1128" i="10"/>
  <c r="AA1129" i="10"/>
  <c r="AA1130" i="10"/>
  <c r="AA1131" i="10"/>
  <c r="AA1132" i="10"/>
  <c r="AA1133" i="10"/>
  <c r="AA1134" i="10"/>
  <c r="AA1135" i="10"/>
  <c r="AA1136" i="10"/>
  <c r="AA1137" i="10"/>
  <c r="AA1138" i="10"/>
  <c r="AA1139" i="10"/>
  <c r="AA1140" i="10"/>
  <c r="AA1141" i="10"/>
  <c r="AA1142" i="10"/>
  <c r="AA1143" i="10"/>
  <c r="AA1144" i="10"/>
  <c r="AA1145" i="10"/>
  <c r="AA1146" i="10"/>
  <c r="AA1147" i="10"/>
  <c r="AA1148" i="10"/>
  <c r="AA1149" i="10"/>
  <c r="AA1150" i="10"/>
  <c r="AA1151" i="10"/>
  <c r="AA1152" i="10"/>
  <c r="AA1153" i="10"/>
  <c r="AA1154" i="10"/>
  <c r="AA1155" i="10"/>
  <c r="AA1156" i="10"/>
  <c r="AA1157" i="10"/>
  <c r="AA1158" i="10"/>
  <c r="AA1159" i="10"/>
  <c r="AA1160" i="10"/>
  <c r="AA1161" i="10"/>
  <c r="AA1162" i="10"/>
  <c r="AA1163" i="10"/>
  <c r="AA1164" i="10"/>
  <c r="AA1165" i="10"/>
  <c r="AA1166" i="10"/>
  <c r="AA1167" i="10"/>
  <c r="AA1168" i="10"/>
  <c r="AA1169" i="10"/>
  <c r="AA1170" i="10"/>
  <c r="AA1171" i="10"/>
  <c r="AA1172" i="10"/>
  <c r="AA1173" i="10"/>
  <c r="AA1174" i="10"/>
  <c r="AA1175" i="10"/>
  <c r="AA1176" i="10"/>
  <c r="AA1177" i="10"/>
  <c r="AA1178" i="10"/>
  <c r="AA1179" i="10"/>
  <c r="AA1180" i="10"/>
  <c r="AA1181" i="10"/>
  <c r="AA1182" i="10"/>
  <c r="AA1183" i="10"/>
  <c r="AA1184" i="10"/>
  <c r="AA1185" i="10"/>
  <c r="AA1186" i="10"/>
  <c r="AA1187" i="10"/>
  <c r="AA1188" i="10"/>
  <c r="AA1189" i="10"/>
  <c r="AA1190" i="10"/>
  <c r="AA1191" i="10"/>
  <c r="AA1192" i="10"/>
  <c r="AA1193" i="10"/>
  <c r="AA1194" i="10"/>
  <c r="AA1195" i="10"/>
  <c r="AA1196" i="10"/>
  <c r="AA1197" i="10"/>
  <c r="AA1198" i="10"/>
  <c r="AA1199" i="10"/>
  <c r="AA1200" i="10"/>
  <c r="AA1201" i="10"/>
  <c r="AA1202" i="10"/>
  <c r="AA1203" i="10"/>
  <c r="AA1204" i="10"/>
  <c r="AA1205" i="10"/>
  <c r="AA1206" i="10"/>
  <c r="AA1207" i="10"/>
  <c r="AA1208" i="10"/>
  <c r="AA1209" i="10"/>
  <c r="AA1210" i="10"/>
  <c r="AA1211" i="10"/>
  <c r="AA1212" i="10"/>
  <c r="AA1213" i="10"/>
  <c r="AA1214" i="10"/>
  <c r="AA1215" i="10"/>
  <c r="AA1216" i="10"/>
  <c r="AA1217" i="10"/>
  <c r="AA1218" i="10"/>
  <c r="AA1219" i="10"/>
  <c r="AA1220" i="10"/>
  <c r="AA1221" i="10"/>
  <c r="AA1222" i="10"/>
  <c r="AA1223" i="10"/>
  <c r="AA1224" i="10"/>
  <c r="AA1225" i="10"/>
  <c r="AA1226" i="10"/>
  <c r="AA1227" i="10"/>
  <c r="AA1228" i="10"/>
  <c r="AA1229" i="10"/>
  <c r="AA1230" i="10"/>
  <c r="AA1231" i="10"/>
  <c r="AA1232" i="10"/>
  <c r="AA1233" i="10"/>
  <c r="AA1234" i="10"/>
  <c r="AA1235" i="10"/>
  <c r="AA1236" i="10"/>
  <c r="AA1237" i="10"/>
  <c r="AA1238" i="10"/>
  <c r="AA1239" i="10"/>
  <c r="AA1240" i="10"/>
  <c r="AA1241" i="10"/>
  <c r="AA1242" i="10"/>
  <c r="AA1243" i="10"/>
  <c r="AA1244" i="10"/>
  <c r="AA1245" i="10"/>
  <c r="AA1246" i="10"/>
  <c r="AA1247" i="10"/>
  <c r="AA1248" i="10"/>
  <c r="AA1249" i="10"/>
  <c r="AA1250" i="10"/>
  <c r="AA1251" i="10"/>
  <c r="AA1252" i="10"/>
  <c r="AA1253" i="10"/>
  <c r="AA1254" i="10"/>
  <c r="AA1255" i="10"/>
  <c r="AA1256" i="10"/>
  <c r="AA1257" i="10"/>
  <c r="AA1258" i="10"/>
  <c r="AA1259" i="10"/>
  <c r="AA1260" i="10"/>
  <c r="AA1261" i="10"/>
  <c r="AA1262" i="10"/>
  <c r="AA1263" i="10"/>
  <c r="AA1264" i="10"/>
  <c r="AA1265" i="10"/>
  <c r="AA1266" i="10"/>
  <c r="AA1267" i="10"/>
  <c r="AA1268" i="10"/>
  <c r="AA1269" i="10"/>
  <c r="AA1270" i="10"/>
  <c r="AA1271" i="10"/>
  <c r="AA1272" i="10"/>
  <c r="AA1273" i="10"/>
  <c r="AA1274" i="10"/>
  <c r="AA1275" i="10"/>
  <c r="AA1276" i="10"/>
  <c r="AA1277" i="10"/>
  <c r="AA1278" i="10"/>
  <c r="AA1279" i="10"/>
  <c r="AA1280" i="10"/>
  <c r="AA1281" i="10"/>
  <c r="AA1282" i="10"/>
  <c r="AA1283" i="10"/>
  <c r="AA1284" i="10"/>
  <c r="AA1285" i="10"/>
  <c r="AA1286" i="10"/>
  <c r="AA1287" i="10"/>
  <c r="AA1288" i="10"/>
  <c r="AA1289" i="10"/>
  <c r="AA1290" i="10"/>
  <c r="AA1291" i="10"/>
  <c r="AA1292" i="10"/>
  <c r="AA1293" i="10"/>
  <c r="AA1294" i="10"/>
  <c r="AA1295" i="10"/>
  <c r="AA1296" i="10"/>
  <c r="AA1297" i="10"/>
  <c r="AA1298" i="10"/>
  <c r="AA1299" i="10"/>
  <c r="AA1300" i="10"/>
  <c r="AA1301" i="10"/>
  <c r="AA1302" i="10"/>
  <c r="AA1303" i="10"/>
  <c r="AA1304" i="10"/>
  <c r="AA1305" i="10"/>
  <c r="AA1306" i="10"/>
  <c r="AA1307" i="10"/>
  <c r="AA1308" i="10"/>
  <c r="AA1309" i="10"/>
  <c r="AA1310" i="10"/>
  <c r="AA1311" i="10"/>
  <c r="AA1312" i="10"/>
  <c r="AA1313" i="10"/>
  <c r="AA1314" i="10"/>
  <c r="AA1315" i="10"/>
  <c r="AA1316" i="10"/>
  <c r="AA1317" i="10"/>
  <c r="AA1318" i="10"/>
  <c r="AA1319" i="10"/>
  <c r="AA1320" i="10"/>
  <c r="AA1321" i="10"/>
  <c r="AA1322" i="10"/>
  <c r="AA1323" i="10"/>
  <c r="AA1324" i="10"/>
  <c r="AA1325" i="10"/>
  <c r="AA1326" i="10"/>
  <c r="AA1327" i="10"/>
  <c r="AA1328" i="10"/>
  <c r="AA1329" i="10"/>
  <c r="AA1330" i="10"/>
  <c r="AA1331" i="10"/>
  <c r="AA1332" i="10"/>
  <c r="AA1333" i="10"/>
  <c r="AA1334" i="10"/>
  <c r="AA1335" i="10"/>
  <c r="AA1336" i="10"/>
  <c r="AA1337" i="10"/>
  <c r="AA1338" i="10"/>
  <c r="AA1339" i="10"/>
  <c r="AA1340" i="10"/>
  <c r="AA1341" i="10"/>
  <c r="AA1342" i="10"/>
  <c r="AA1343" i="10"/>
  <c r="AA1344" i="10"/>
  <c r="AA1345" i="10"/>
  <c r="AA1346" i="10"/>
  <c r="AA1347" i="10"/>
  <c r="AA1348" i="10"/>
  <c r="AA1349" i="10"/>
  <c r="AA1350" i="10"/>
  <c r="AA1351" i="10"/>
  <c r="AA1352" i="10"/>
  <c r="AA1353" i="10"/>
  <c r="AA1354" i="10"/>
  <c r="AA1355" i="10"/>
  <c r="AA1356" i="10"/>
  <c r="AA1357" i="10"/>
  <c r="AA1358" i="10"/>
  <c r="AA1359" i="10"/>
  <c r="AA1360" i="10"/>
  <c r="AA1361" i="10"/>
  <c r="AA1362" i="10"/>
  <c r="AA1363" i="10"/>
  <c r="AA1364" i="10"/>
  <c r="AA1365" i="10"/>
  <c r="AA1366" i="10"/>
  <c r="AA1367" i="10"/>
  <c r="AA1368" i="10"/>
  <c r="AA1369" i="10"/>
  <c r="AA1370" i="10"/>
  <c r="AA1371" i="10"/>
  <c r="AA1372" i="10"/>
  <c r="AA1373" i="10"/>
  <c r="AA1374" i="10"/>
  <c r="AA1375" i="10"/>
  <c r="AA1376" i="10"/>
  <c r="AA1377" i="10"/>
  <c r="AA1378" i="10"/>
  <c r="AA1379" i="10"/>
  <c r="AA1380" i="10"/>
  <c r="AA1381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51" i="10"/>
  <c r="Z752" i="10"/>
  <c r="Z753" i="10"/>
  <c r="Z754" i="10"/>
  <c r="Z755" i="10"/>
  <c r="Z756" i="10"/>
  <c r="Z757" i="10"/>
  <c r="Z758" i="10"/>
  <c r="Z759" i="10"/>
  <c r="Z760" i="10"/>
  <c r="Z761" i="10"/>
  <c r="Z762" i="10"/>
  <c r="Z763" i="10"/>
  <c r="Z764" i="10"/>
  <c r="Z765" i="10"/>
  <c r="Z766" i="10"/>
  <c r="Z767" i="10"/>
  <c r="Z768" i="10"/>
  <c r="Z769" i="10"/>
  <c r="Z770" i="10"/>
  <c r="Z771" i="10"/>
  <c r="Z772" i="10"/>
  <c r="Z773" i="10"/>
  <c r="Z774" i="10"/>
  <c r="Z775" i="10"/>
  <c r="Z776" i="10"/>
  <c r="Z777" i="10"/>
  <c r="Z778" i="10"/>
  <c r="Z779" i="10"/>
  <c r="Z780" i="10"/>
  <c r="Z781" i="10"/>
  <c r="Z782" i="10"/>
  <c r="Z783" i="10"/>
  <c r="Z784" i="10"/>
  <c r="Z785" i="10"/>
  <c r="Z786" i="10"/>
  <c r="Z787" i="10"/>
  <c r="Z788" i="10"/>
  <c r="Z789" i="10"/>
  <c r="Z790" i="10"/>
  <c r="Z791" i="10"/>
  <c r="Z792" i="10"/>
  <c r="Z793" i="10"/>
  <c r="Z794" i="10"/>
  <c r="Z795" i="10"/>
  <c r="Z796" i="10"/>
  <c r="Z797" i="10"/>
  <c r="Z798" i="10"/>
  <c r="Z799" i="10"/>
  <c r="Z800" i="10"/>
  <c r="Z801" i="10"/>
  <c r="Z802" i="10"/>
  <c r="Z803" i="10"/>
  <c r="Z804" i="10"/>
  <c r="Z805" i="10"/>
  <c r="Z806" i="10"/>
  <c r="Z807" i="10"/>
  <c r="Z808" i="10"/>
  <c r="Z809" i="10"/>
  <c r="Z810" i="10"/>
  <c r="Z811" i="10"/>
  <c r="Z812" i="10"/>
  <c r="Z813" i="10"/>
  <c r="Z814" i="10"/>
  <c r="Z815" i="10"/>
  <c r="Z816" i="10"/>
  <c r="Z817" i="10"/>
  <c r="Z818" i="10"/>
  <c r="Z819" i="10"/>
  <c r="Z820" i="10"/>
  <c r="Z821" i="10"/>
  <c r="Z822" i="10"/>
  <c r="Z823" i="10"/>
  <c r="Z824" i="10"/>
  <c r="Z825" i="10"/>
  <c r="Z826" i="10"/>
  <c r="Z827" i="10"/>
  <c r="Z828" i="10"/>
  <c r="Z829" i="10"/>
  <c r="Z830" i="10"/>
  <c r="Z831" i="10"/>
  <c r="Z832" i="10"/>
  <c r="Z833" i="10"/>
  <c r="Z834" i="10"/>
  <c r="Z835" i="10"/>
  <c r="Z836" i="10"/>
  <c r="Z837" i="10"/>
  <c r="Z838" i="10"/>
  <c r="Z839" i="10"/>
  <c r="Z840" i="10"/>
  <c r="Z841" i="10"/>
  <c r="Z842" i="10"/>
  <c r="Z843" i="10"/>
  <c r="Z844" i="10"/>
  <c r="Z845" i="10"/>
  <c r="Z846" i="10"/>
  <c r="Z847" i="10"/>
  <c r="Z848" i="10"/>
  <c r="Z849" i="10"/>
  <c r="Z850" i="10"/>
  <c r="Z851" i="10"/>
  <c r="Z852" i="10"/>
  <c r="Z853" i="10"/>
  <c r="Z854" i="10"/>
  <c r="Z855" i="10"/>
  <c r="Z856" i="10"/>
  <c r="Z857" i="10"/>
  <c r="Z858" i="10"/>
  <c r="Z859" i="10"/>
  <c r="Z860" i="10"/>
  <c r="Z861" i="10"/>
  <c r="Z862" i="10"/>
  <c r="Z863" i="10"/>
  <c r="Z864" i="10"/>
  <c r="Z865" i="10"/>
  <c r="Z866" i="10"/>
  <c r="Z867" i="10"/>
  <c r="Z868" i="10"/>
  <c r="Z869" i="10"/>
  <c r="Z870" i="10"/>
  <c r="Z871" i="10"/>
  <c r="Z872" i="10"/>
  <c r="Z873" i="10"/>
  <c r="Z874" i="10"/>
  <c r="Z875" i="10"/>
  <c r="Z876" i="10"/>
  <c r="Z877" i="10"/>
  <c r="Z878" i="10"/>
  <c r="Z879" i="10"/>
  <c r="Z880" i="10"/>
  <c r="Z881" i="10"/>
  <c r="Z882" i="10"/>
  <c r="Z883" i="10"/>
  <c r="Z884" i="10"/>
  <c r="Z885" i="10"/>
  <c r="Z886" i="10"/>
  <c r="Z887" i="10"/>
  <c r="Z888" i="10"/>
  <c r="Z889" i="10"/>
  <c r="Z890" i="10"/>
  <c r="Z891" i="10"/>
  <c r="Z892" i="10"/>
  <c r="Z893" i="10"/>
  <c r="Z894" i="10"/>
  <c r="Z895" i="10"/>
  <c r="Z896" i="10"/>
  <c r="Z897" i="10"/>
  <c r="Z898" i="10"/>
  <c r="Z899" i="10"/>
  <c r="Z900" i="10"/>
  <c r="Z901" i="10"/>
  <c r="Z902" i="10"/>
  <c r="Z903" i="10"/>
  <c r="Z904" i="10"/>
  <c r="Z905" i="10"/>
  <c r="Z906" i="10"/>
  <c r="Z907" i="10"/>
  <c r="Z908" i="10"/>
  <c r="Z909" i="10"/>
  <c r="Z910" i="10"/>
  <c r="Z911" i="10"/>
  <c r="Z912" i="10"/>
  <c r="Z913" i="10"/>
  <c r="Z914" i="10"/>
  <c r="Z915" i="10"/>
  <c r="Z916" i="10"/>
  <c r="Z917" i="10"/>
  <c r="Z918" i="10"/>
  <c r="Z919" i="10"/>
  <c r="Z920" i="10"/>
  <c r="Z921" i="10"/>
  <c r="Z922" i="10"/>
  <c r="Z923" i="10"/>
  <c r="Z924" i="10"/>
  <c r="Z925" i="10"/>
  <c r="Z926" i="10"/>
  <c r="Z927" i="10"/>
  <c r="Z928" i="10"/>
  <c r="Z929" i="10"/>
  <c r="Z930" i="10"/>
  <c r="Z931" i="10"/>
  <c r="Z932" i="10"/>
  <c r="Z933" i="10"/>
  <c r="Z934" i="10"/>
  <c r="Z935" i="10"/>
  <c r="Z936" i="10"/>
  <c r="Z937" i="10"/>
  <c r="Z938" i="10"/>
  <c r="Z939" i="10"/>
  <c r="Z940" i="10"/>
  <c r="Z941" i="10"/>
  <c r="Z942" i="10"/>
  <c r="Z943" i="10"/>
  <c r="Z944" i="10"/>
  <c r="Z945" i="10"/>
  <c r="Z946" i="10"/>
  <c r="Z947" i="10"/>
  <c r="Z948" i="10"/>
  <c r="Z949" i="10"/>
  <c r="Z950" i="10"/>
  <c r="Z951" i="10"/>
  <c r="Z952" i="10"/>
  <c r="Z953" i="10"/>
  <c r="Z954" i="10"/>
  <c r="Z955" i="10"/>
  <c r="Z956" i="10"/>
  <c r="Z957" i="10"/>
  <c r="Z958" i="10"/>
  <c r="Z959" i="10"/>
  <c r="Z960" i="10"/>
  <c r="Z961" i="10"/>
  <c r="Z962" i="10"/>
  <c r="Z963" i="10"/>
  <c r="Z964" i="10"/>
  <c r="Z965" i="10"/>
  <c r="Z966" i="10"/>
  <c r="Z967" i="10"/>
  <c r="Z968" i="10"/>
  <c r="Z969" i="10"/>
  <c r="Z970" i="10"/>
  <c r="Z971" i="10"/>
  <c r="Z972" i="10"/>
  <c r="Z973" i="10"/>
  <c r="Z974" i="10"/>
  <c r="Z975" i="10"/>
  <c r="Z976" i="10"/>
  <c r="Z977" i="10"/>
  <c r="Z978" i="10"/>
  <c r="Z979" i="10"/>
  <c r="Z980" i="10"/>
  <c r="Z981" i="10"/>
  <c r="Z982" i="10"/>
  <c r="Z983" i="10"/>
  <c r="Z984" i="10"/>
  <c r="Z985" i="10"/>
  <c r="Z986" i="10"/>
  <c r="Z987" i="10"/>
  <c r="Z988" i="10"/>
  <c r="Z989" i="10"/>
  <c r="Z990" i="10"/>
  <c r="Z991" i="10"/>
  <c r="Z992" i="10"/>
  <c r="Z993" i="10"/>
  <c r="Z994" i="10"/>
  <c r="Z995" i="10"/>
  <c r="Z996" i="10"/>
  <c r="Z997" i="10"/>
  <c r="Z998" i="10"/>
  <c r="Z999" i="10"/>
  <c r="Z1000" i="10"/>
  <c r="Z1001" i="10"/>
  <c r="Z1002" i="10"/>
  <c r="Z1003" i="10"/>
  <c r="Z1004" i="10"/>
  <c r="Z1005" i="10"/>
  <c r="Z1006" i="10"/>
  <c r="Z1007" i="10"/>
  <c r="Z1008" i="10"/>
  <c r="Z1009" i="10"/>
  <c r="Z1010" i="10"/>
  <c r="Z1011" i="10"/>
  <c r="Z1012" i="10"/>
  <c r="Z1013" i="10"/>
  <c r="Z1014" i="10"/>
  <c r="Z1015" i="10"/>
  <c r="Z1016" i="10"/>
  <c r="Z1017" i="10"/>
  <c r="Z1018" i="10"/>
  <c r="Z1019" i="10"/>
  <c r="Z1020" i="10"/>
  <c r="Z1021" i="10"/>
  <c r="Z1022" i="10"/>
  <c r="Z1023" i="10"/>
  <c r="Z1024" i="10"/>
  <c r="Z1025" i="10"/>
  <c r="Z1026" i="10"/>
  <c r="Z1027" i="10"/>
  <c r="Z1028" i="10"/>
  <c r="Z1029" i="10"/>
  <c r="Z1030" i="10"/>
  <c r="Z1031" i="10"/>
  <c r="Z1032" i="10"/>
  <c r="Z1033" i="10"/>
  <c r="Z1034" i="10"/>
  <c r="Z1035" i="10"/>
  <c r="Z1036" i="10"/>
  <c r="Z1037" i="10"/>
  <c r="Z1038" i="10"/>
  <c r="Z1039" i="10"/>
  <c r="Z1040" i="10"/>
  <c r="Z1041" i="10"/>
  <c r="Z1042" i="10"/>
  <c r="Z1043" i="10"/>
  <c r="Z1044" i="10"/>
  <c r="Z1045" i="10"/>
  <c r="Z1046" i="10"/>
  <c r="Z1047" i="10"/>
  <c r="Z1048" i="10"/>
  <c r="Z1049" i="10"/>
  <c r="Z1050" i="10"/>
  <c r="Z1051" i="10"/>
  <c r="Z1052" i="10"/>
  <c r="Z1053" i="10"/>
  <c r="Z1054" i="10"/>
  <c r="Z1055" i="10"/>
  <c r="Z1056" i="10"/>
  <c r="Z1057" i="10"/>
  <c r="Z1058" i="10"/>
  <c r="Z1059" i="10"/>
  <c r="Z1060" i="10"/>
  <c r="Z1061" i="10"/>
  <c r="Z1062" i="10"/>
  <c r="Z1063" i="10"/>
  <c r="Z1064" i="10"/>
  <c r="Z1065" i="10"/>
  <c r="Z1066" i="10"/>
  <c r="Z1067" i="10"/>
  <c r="Z1068" i="10"/>
  <c r="Z1069" i="10"/>
  <c r="Z1070" i="10"/>
  <c r="Z1071" i="10"/>
  <c r="Z1072" i="10"/>
  <c r="Z1073" i="10"/>
  <c r="Z1074" i="10"/>
  <c r="Z1075" i="10"/>
  <c r="Z1076" i="10"/>
  <c r="Z1077" i="10"/>
  <c r="Z1078" i="10"/>
  <c r="Z1079" i="10"/>
  <c r="Z1080" i="10"/>
  <c r="Z1081" i="10"/>
  <c r="Z1082" i="10"/>
  <c r="Z1083" i="10"/>
  <c r="Z1084" i="10"/>
  <c r="Z1085" i="10"/>
  <c r="Z1086" i="10"/>
  <c r="Z1087" i="10"/>
  <c r="Z1088" i="10"/>
  <c r="Z1089" i="10"/>
  <c r="Z1090" i="10"/>
  <c r="Z1091" i="10"/>
  <c r="Z1092" i="10"/>
  <c r="Z1093" i="10"/>
  <c r="Z1094" i="10"/>
  <c r="Z1095" i="10"/>
  <c r="Z1096" i="10"/>
  <c r="Z1097" i="10"/>
  <c r="Z1098" i="10"/>
  <c r="Z1099" i="10"/>
  <c r="Z1100" i="10"/>
  <c r="Z1101" i="10"/>
  <c r="Z1102" i="10"/>
  <c r="Z1103" i="10"/>
  <c r="Z1104" i="10"/>
  <c r="Z1105" i="10"/>
  <c r="Z1106" i="10"/>
  <c r="Z1107" i="10"/>
  <c r="Z1108" i="10"/>
  <c r="Z1109" i="10"/>
  <c r="Z1110" i="10"/>
  <c r="Z1111" i="10"/>
  <c r="Z1112" i="10"/>
  <c r="Z1113" i="10"/>
  <c r="Z1114" i="10"/>
  <c r="Z1115" i="10"/>
  <c r="Z1116" i="10"/>
  <c r="Z1117" i="10"/>
  <c r="Z1118" i="10"/>
  <c r="Z1119" i="10"/>
  <c r="Z1120" i="10"/>
  <c r="Z1121" i="10"/>
  <c r="Z1122" i="10"/>
  <c r="Z1123" i="10"/>
  <c r="Z1124" i="10"/>
  <c r="Z1125" i="10"/>
  <c r="Z1126" i="10"/>
  <c r="Z1127" i="10"/>
  <c r="Z1128" i="10"/>
  <c r="Z1129" i="10"/>
  <c r="Z1130" i="10"/>
  <c r="Z1131" i="10"/>
  <c r="Z1132" i="10"/>
  <c r="Z1133" i="10"/>
  <c r="Z1134" i="10"/>
  <c r="Z1135" i="10"/>
  <c r="Z1136" i="10"/>
  <c r="Z1137" i="10"/>
  <c r="Z1138" i="10"/>
  <c r="Z1139" i="10"/>
  <c r="Z1140" i="10"/>
  <c r="Z1141" i="10"/>
  <c r="Z1142" i="10"/>
  <c r="Z1143" i="10"/>
  <c r="Z1144" i="10"/>
  <c r="Z1145" i="10"/>
  <c r="Z1146" i="10"/>
  <c r="Z1147" i="10"/>
  <c r="Z1148" i="10"/>
  <c r="Z1149" i="10"/>
  <c r="Z1150" i="10"/>
  <c r="Z1151" i="10"/>
  <c r="Z1152" i="10"/>
  <c r="Z1153" i="10"/>
  <c r="Z1154" i="10"/>
  <c r="Z1155" i="10"/>
  <c r="Z1156" i="10"/>
  <c r="Z1157" i="10"/>
  <c r="Z1158" i="10"/>
  <c r="Z1159" i="10"/>
  <c r="Z1160" i="10"/>
  <c r="Z1161" i="10"/>
  <c r="Z1162" i="10"/>
  <c r="Z1163" i="10"/>
  <c r="Z1164" i="10"/>
  <c r="Z1165" i="10"/>
  <c r="Z1166" i="10"/>
  <c r="Z1167" i="10"/>
  <c r="Z1168" i="10"/>
  <c r="Z1169" i="10"/>
  <c r="Z1170" i="10"/>
  <c r="Z1171" i="10"/>
  <c r="Z1172" i="10"/>
  <c r="Z1173" i="10"/>
  <c r="Z1174" i="10"/>
  <c r="Z1175" i="10"/>
  <c r="Z1176" i="10"/>
  <c r="Z1177" i="10"/>
  <c r="Z1178" i="10"/>
  <c r="Z1179" i="10"/>
  <c r="Z1180" i="10"/>
  <c r="Z1181" i="10"/>
  <c r="Z1182" i="10"/>
  <c r="Z1183" i="10"/>
  <c r="Z1184" i="10"/>
  <c r="Z1185" i="10"/>
  <c r="Z1186" i="10"/>
  <c r="Z1187" i="10"/>
  <c r="Z1188" i="10"/>
  <c r="Z1189" i="10"/>
  <c r="Z1190" i="10"/>
  <c r="Z1191" i="10"/>
  <c r="Z1192" i="10"/>
  <c r="Z1193" i="10"/>
  <c r="Z1194" i="10"/>
  <c r="Z1195" i="10"/>
  <c r="Z1196" i="10"/>
  <c r="Z1197" i="10"/>
  <c r="Z1198" i="10"/>
  <c r="Z1199" i="10"/>
  <c r="Z1200" i="10"/>
  <c r="Z1201" i="10"/>
  <c r="Z1202" i="10"/>
  <c r="Z1203" i="10"/>
  <c r="Z1204" i="10"/>
  <c r="Z1205" i="10"/>
  <c r="Z1206" i="10"/>
  <c r="Z1207" i="10"/>
  <c r="Z1208" i="10"/>
  <c r="Z1209" i="10"/>
  <c r="Z1210" i="10"/>
  <c r="Z1211" i="10"/>
  <c r="Z1212" i="10"/>
  <c r="Z1213" i="10"/>
  <c r="Z1214" i="10"/>
  <c r="Z1215" i="10"/>
  <c r="Z1216" i="10"/>
  <c r="Z1217" i="10"/>
  <c r="Z1218" i="10"/>
  <c r="Z1219" i="10"/>
  <c r="Z1220" i="10"/>
  <c r="Z1221" i="10"/>
  <c r="Z1222" i="10"/>
  <c r="Z1223" i="10"/>
  <c r="Z1224" i="10"/>
  <c r="Z1225" i="10"/>
  <c r="Z1226" i="10"/>
  <c r="Z1227" i="10"/>
  <c r="Z1228" i="10"/>
  <c r="Z1229" i="10"/>
  <c r="Z1230" i="10"/>
  <c r="Z1231" i="10"/>
  <c r="Z1232" i="10"/>
  <c r="Z1233" i="10"/>
  <c r="Z1234" i="10"/>
  <c r="Z1235" i="10"/>
  <c r="Z1236" i="10"/>
  <c r="Z1237" i="10"/>
  <c r="Z1238" i="10"/>
  <c r="Z1239" i="10"/>
  <c r="Z1240" i="10"/>
  <c r="Z1241" i="10"/>
  <c r="Z1242" i="10"/>
  <c r="Z1243" i="10"/>
  <c r="Z1244" i="10"/>
  <c r="Z1245" i="10"/>
  <c r="Z1246" i="10"/>
  <c r="Z1247" i="10"/>
  <c r="Z1248" i="10"/>
  <c r="Z1249" i="10"/>
  <c r="Z1250" i="10"/>
  <c r="Z1251" i="10"/>
  <c r="Z1252" i="10"/>
  <c r="Z1253" i="10"/>
  <c r="Z1254" i="10"/>
  <c r="Z1255" i="10"/>
  <c r="Z1256" i="10"/>
  <c r="Z1257" i="10"/>
  <c r="Z1258" i="10"/>
  <c r="Z1259" i="10"/>
  <c r="Z1260" i="10"/>
  <c r="Z1261" i="10"/>
  <c r="Z1262" i="10"/>
  <c r="Z1263" i="10"/>
  <c r="Z1264" i="10"/>
  <c r="Z1265" i="10"/>
  <c r="Z1266" i="10"/>
  <c r="Z1267" i="10"/>
  <c r="Z1268" i="10"/>
  <c r="Z1269" i="10"/>
  <c r="Z1270" i="10"/>
  <c r="Z1271" i="10"/>
  <c r="Z1272" i="10"/>
  <c r="Z1273" i="10"/>
  <c r="Z1274" i="10"/>
  <c r="Z1275" i="10"/>
  <c r="Z1276" i="10"/>
  <c r="Z1277" i="10"/>
  <c r="Z1278" i="10"/>
  <c r="Z1279" i="10"/>
  <c r="Z1280" i="10"/>
  <c r="Z1281" i="10"/>
  <c r="Z1282" i="10"/>
  <c r="Z1283" i="10"/>
  <c r="Z1284" i="10"/>
  <c r="Z1285" i="10"/>
  <c r="Z1286" i="10"/>
  <c r="Z1287" i="10"/>
  <c r="Z1288" i="10"/>
  <c r="Z1289" i="10"/>
  <c r="Z1290" i="10"/>
  <c r="Z1291" i="10"/>
  <c r="Z1292" i="10"/>
  <c r="Z1293" i="10"/>
  <c r="Z1294" i="10"/>
  <c r="Z1295" i="10"/>
  <c r="Z1296" i="10"/>
  <c r="Z1297" i="10"/>
  <c r="Z1298" i="10"/>
  <c r="Z1299" i="10"/>
  <c r="Z1300" i="10"/>
  <c r="Z1301" i="10"/>
  <c r="Z1302" i="10"/>
  <c r="Z1303" i="10"/>
  <c r="Z1304" i="10"/>
  <c r="Z1305" i="10"/>
  <c r="Z1306" i="10"/>
  <c r="Z1307" i="10"/>
  <c r="Z1308" i="10"/>
  <c r="Z1309" i="10"/>
  <c r="Z1310" i="10"/>
  <c r="Z1311" i="10"/>
  <c r="Z1312" i="10"/>
  <c r="Z1313" i="10"/>
  <c r="Z1314" i="10"/>
  <c r="Z1315" i="10"/>
  <c r="Z1316" i="10"/>
  <c r="Z1317" i="10"/>
  <c r="Z1318" i="10"/>
  <c r="Z1319" i="10"/>
  <c r="Z1320" i="10"/>
  <c r="Z1321" i="10"/>
  <c r="Z1322" i="10"/>
  <c r="Z1323" i="10"/>
  <c r="Z1324" i="10"/>
  <c r="Z1325" i="10"/>
  <c r="Z1326" i="10"/>
  <c r="Z1327" i="10"/>
  <c r="Z1328" i="10"/>
  <c r="Z1329" i="10"/>
  <c r="Z1330" i="10"/>
  <c r="Z1331" i="10"/>
  <c r="Z1332" i="10"/>
  <c r="Z1333" i="10"/>
  <c r="Z1334" i="10"/>
  <c r="Z1335" i="10"/>
  <c r="Z1336" i="10"/>
  <c r="Z1337" i="10"/>
  <c r="Z1338" i="10"/>
  <c r="Z1339" i="10"/>
  <c r="Z1340" i="10"/>
  <c r="Z1341" i="10"/>
  <c r="Z1342" i="10"/>
  <c r="Z1343" i="10"/>
  <c r="Z1344" i="10"/>
  <c r="Z1345" i="10"/>
  <c r="Z1346" i="10"/>
  <c r="Z1347" i="10"/>
  <c r="Z1348" i="10"/>
  <c r="Z1349" i="10"/>
  <c r="Z1350" i="10"/>
  <c r="Z1351" i="10"/>
  <c r="Z1352" i="10"/>
  <c r="Z1353" i="10"/>
  <c r="Z1354" i="10"/>
  <c r="Z1355" i="10"/>
  <c r="Z1356" i="10"/>
  <c r="Z1357" i="10"/>
  <c r="Z1358" i="10"/>
  <c r="Z1359" i="10"/>
  <c r="Z1360" i="10"/>
  <c r="Z1361" i="10"/>
  <c r="Z1362" i="10"/>
  <c r="Z1363" i="10"/>
  <c r="Z1364" i="10"/>
  <c r="Z1365" i="10"/>
  <c r="Z1366" i="10"/>
  <c r="Z1367" i="10"/>
  <c r="Z1368" i="10"/>
  <c r="Z1369" i="10"/>
  <c r="Z1370" i="10"/>
  <c r="Z1371" i="10"/>
  <c r="Z1372" i="10"/>
  <c r="Z1373" i="10"/>
  <c r="Z1374" i="10"/>
  <c r="Z1375" i="10"/>
  <c r="Z1376" i="10"/>
  <c r="Z1377" i="10"/>
  <c r="Z1378" i="10"/>
  <c r="Z1379" i="10"/>
  <c r="Z1380" i="10"/>
  <c r="Z1381" i="10"/>
  <c r="AA2" i="10"/>
  <c r="Z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2" i="10"/>
  <c r="AH3" i="10"/>
  <c r="AI3" i="10" s="1"/>
  <c r="AH4" i="10"/>
  <c r="AI4" i="10" s="1"/>
  <c r="AH5" i="10"/>
  <c r="AI5" i="10" s="1"/>
  <c r="AH6" i="10"/>
  <c r="AI6" i="10" s="1"/>
  <c r="AH7" i="10"/>
  <c r="AI7" i="10" s="1"/>
  <c r="AH8" i="10"/>
  <c r="AI8" i="10" s="1"/>
  <c r="AH9" i="10"/>
  <c r="AI9" i="10" s="1"/>
  <c r="AH10" i="10"/>
  <c r="AI10" i="10" s="1"/>
  <c r="AH11" i="10"/>
  <c r="AI11" i="10" s="1"/>
  <c r="AH12" i="10"/>
  <c r="AI12" i="10" s="1"/>
  <c r="AH13" i="10"/>
  <c r="AI13" i="10" s="1"/>
  <c r="AH14" i="10"/>
  <c r="AI14" i="10" s="1"/>
  <c r="AH15" i="10"/>
  <c r="AI15" i="10" s="1"/>
  <c r="AH16" i="10"/>
  <c r="AI16" i="10" s="1"/>
  <c r="AH17" i="10"/>
  <c r="AI17" i="10" s="1"/>
  <c r="AH18" i="10"/>
  <c r="AI18" i="10" s="1"/>
  <c r="AH19" i="10"/>
  <c r="AI19" i="10" s="1"/>
  <c r="AH20" i="10"/>
  <c r="AI20" i="10" s="1"/>
  <c r="AH21" i="10"/>
  <c r="AI21" i="10" s="1"/>
  <c r="AH22" i="10"/>
  <c r="AI22" i="10" s="1"/>
  <c r="AH23" i="10"/>
  <c r="AI23" i="10" s="1"/>
  <c r="AH24" i="10"/>
  <c r="AI24" i="10" s="1"/>
  <c r="AH25" i="10"/>
  <c r="AI25" i="10" s="1"/>
  <c r="AH26" i="10"/>
  <c r="AI26" i="10" s="1"/>
  <c r="AH27" i="10"/>
  <c r="AI27" i="10" s="1"/>
  <c r="AH28" i="10"/>
  <c r="AI28" i="10" s="1"/>
  <c r="AH29" i="10"/>
  <c r="AI29" i="10" s="1"/>
  <c r="AH30" i="10"/>
  <c r="AI30" i="10" s="1"/>
  <c r="AH31" i="10"/>
  <c r="AI31" i="10" s="1"/>
  <c r="AH32" i="10"/>
  <c r="AI32" i="10" s="1"/>
  <c r="AH33" i="10"/>
  <c r="AI33" i="10" s="1"/>
  <c r="AH34" i="10"/>
  <c r="AI34" i="10" s="1"/>
  <c r="AH35" i="10"/>
  <c r="AI35" i="10" s="1"/>
  <c r="AH36" i="10"/>
  <c r="AI36" i="10" s="1"/>
  <c r="AH37" i="10"/>
  <c r="AI37" i="10" s="1"/>
  <c r="AH38" i="10"/>
  <c r="AI38" i="10" s="1"/>
  <c r="AH39" i="10"/>
  <c r="AI39" i="10" s="1"/>
  <c r="AH40" i="10"/>
  <c r="AI40" i="10" s="1"/>
  <c r="AH41" i="10"/>
  <c r="AI41" i="10" s="1"/>
  <c r="AH42" i="10"/>
  <c r="AI42" i="10" s="1"/>
  <c r="AH43" i="10"/>
  <c r="AI43" i="10" s="1"/>
  <c r="AH44" i="10"/>
  <c r="AI44" i="10" s="1"/>
  <c r="AH45" i="10"/>
  <c r="AI45" i="10" s="1"/>
  <c r="AH46" i="10"/>
  <c r="AI46" i="10" s="1"/>
  <c r="AH47" i="10"/>
  <c r="AI47" i="10" s="1"/>
  <c r="AH48" i="10"/>
  <c r="AI48" i="10" s="1"/>
  <c r="AH49" i="10"/>
  <c r="AI49" i="10" s="1"/>
  <c r="AH50" i="10"/>
  <c r="AI50" i="10" s="1"/>
  <c r="AH51" i="10"/>
  <c r="AI51" i="10" s="1"/>
  <c r="AH52" i="10"/>
  <c r="AI52" i="10" s="1"/>
  <c r="AH53" i="10"/>
  <c r="AI53" i="10" s="1"/>
  <c r="AH54" i="10"/>
  <c r="AI54" i="10" s="1"/>
  <c r="AH55" i="10"/>
  <c r="AI55" i="10" s="1"/>
  <c r="AH56" i="10"/>
  <c r="AI56" i="10" s="1"/>
  <c r="AH57" i="10"/>
  <c r="AI57" i="10" s="1"/>
  <c r="AH58" i="10"/>
  <c r="AI58" i="10" s="1"/>
  <c r="AH59" i="10"/>
  <c r="AI59" i="10" s="1"/>
  <c r="AH60" i="10"/>
  <c r="AI60" i="10" s="1"/>
  <c r="AH61" i="10"/>
  <c r="AI61" i="10" s="1"/>
  <c r="AH62" i="10"/>
  <c r="AI62" i="10" s="1"/>
  <c r="AH63" i="10"/>
  <c r="AI63" i="10" s="1"/>
  <c r="AH64" i="10"/>
  <c r="AI64" i="10" s="1"/>
  <c r="AH65" i="10"/>
  <c r="AI65" i="10" s="1"/>
  <c r="AH66" i="10"/>
  <c r="AI66" i="10" s="1"/>
  <c r="AH67" i="10"/>
  <c r="AI67" i="10" s="1"/>
  <c r="AH68" i="10"/>
  <c r="AI68" i="10" s="1"/>
  <c r="AH69" i="10"/>
  <c r="AI69" i="10" s="1"/>
  <c r="AH70" i="10"/>
  <c r="AI70" i="10" s="1"/>
  <c r="AH71" i="10"/>
  <c r="AI71" i="10" s="1"/>
  <c r="AH72" i="10"/>
  <c r="AI72" i="10" s="1"/>
  <c r="AH73" i="10"/>
  <c r="AI73" i="10" s="1"/>
  <c r="AH74" i="10"/>
  <c r="AI74" i="10" s="1"/>
  <c r="AH75" i="10"/>
  <c r="AI75" i="10" s="1"/>
  <c r="AH76" i="10"/>
  <c r="AI76" i="10" s="1"/>
  <c r="AH77" i="10"/>
  <c r="AI77" i="10" s="1"/>
  <c r="AH78" i="10"/>
  <c r="AI78" i="10" s="1"/>
  <c r="AH79" i="10"/>
  <c r="AI79" i="10" s="1"/>
  <c r="AH80" i="10"/>
  <c r="AI80" i="10" s="1"/>
  <c r="AH81" i="10"/>
  <c r="AI81" i="10" s="1"/>
  <c r="AH82" i="10"/>
  <c r="AI82" i="10" s="1"/>
  <c r="AH83" i="10"/>
  <c r="AI83" i="10" s="1"/>
  <c r="AH84" i="10"/>
  <c r="AI84" i="10" s="1"/>
  <c r="AH85" i="10"/>
  <c r="AI85" i="10" s="1"/>
  <c r="AH86" i="10"/>
  <c r="AI86" i="10" s="1"/>
  <c r="AH87" i="10"/>
  <c r="AI87" i="10" s="1"/>
  <c r="AH88" i="10"/>
  <c r="AI88" i="10" s="1"/>
  <c r="AH89" i="10"/>
  <c r="AI89" i="10" s="1"/>
  <c r="AH90" i="10"/>
  <c r="AI90" i="10" s="1"/>
  <c r="AH91" i="10"/>
  <c r="AI91" i="10" s="1"/>
  <c r="AH92" i="10"/>
  <c r="AI92" i="10" s="1"/>
  <c r="AH93" i="10"/>
  <c r="AI93" i="10" s="1"/>
  <c r="AH94" i="10"/>
  <c r="AI94" i="10" s="1"/>
  <c r="AH95" i="10"/>
  <c r="AI95" i="10" s="1"/>
  <c r="AH96" i="10"/>
  <c r="AI96" i="10" s="1"/>
  <c r="AH97" i="10"/>
  <c r="AI97" i="10" s="1"/>
  <c r="AH98" i="10"/>
  <c r="AI98" i="10" s="1"/>
  <c r="AH99" i="10"/>
  <c r="AI99" i="10" s="1"/>
  <c r="AH100" i="10"/>
  <c r="AI100" i="10" s="1"/>
  <c r="AH101" i="10"/>
  <c r="AI101" i="10" s="1"/>
  <c r="AH102" i="10"/>
  <c r="AI102" i="10" s="1"/>
  <c r="AH103" i="10"/>
  <c r="AI103" i="10" s="1"/>
  <c r="AH104" i="10"/>
  <c r="AI104" i="10" s="1"/>
  <c r="AH105" i="10"/>
  <c r="AI105" i="10" s="1"/>
  <c r="AH106" i="10"/>
  <c r="AI106" i="10" s="1"/>
  <c r="AH107" i="10"/>
  <c r="AI107" i="10" s="1"/>
  <c r="AH108" i="10"/>
  <c r="AI108" i="10" s="1"/>
  <c r="AH109" i="10"/>
  <c r="AI109" i="10" s="1"/>
  <c r="AH110" i="10"/>
  <c r="AI110" i="10" s="1"/>
  <c r="AH111" i="10"/>
  <c r="AI111" i="10" s="1"/>
  <c r="AH112" i="10"/>
  <c r="AI112" i="10" s="1"/>
  <c r="AH113" i="10"/>
  <c r="AI113" i="10" s="1"/>
  <c r="AH114" i="10"/>
  <c r="AI114" i="10" s="1"/>
  <c r="AH115" i="10"/>
  <c r="AI115" i="10" s="1"/>
  <c r="AH116" i="10"/>
  <c r="AI116" i="10" s="1"/>
  <c r="AH117" i="10"/>
  <c r="AI117" i="10" s="1"/>
  <c r="AH118" i="10"/>
  <c r="AI118" i="10" s="1"/>
  <c r="AH119" i="10"/>
  <c r="AI119" i="10" s="1"/>
  <c r="AH120" i="10"/>
  <c r="AI120" i="10" s="1"/>
  <c r="AH121" i="10"/>
  <c r="AI121" i="10" s="1"/>
  <c r="AH122" i="10"/>
  <c r="AI122" i="10" s="1"/>
  <c r="AH123" i="10"/>
  <c r="AI123" i="10" s="1"/>
  <c r="AH124" i="10"/>
  <c r="AI124" i="10" s="1"/>
  <c r="AH125" i="10"/>
  <c r="AI125" i="10" s="1"/>
  <c r="AH126" i="10"/>
  <c r="AI126" i="10" s="1"/>
  <c r="AH127" i="10"/>
  <c r="AI127" i="10" s="1"/>
  <c r="AH128" i="10"/>
  <c r="AI128" i="10" s="1"/>
  <c r="AH129" i="10"/>
  <c r="AI129" i="10" s="1"/>
  <c r="AH130" i="10"/>
  <c r="AI130" i="10" s="1"/>
  <c r="AH131" i="10"/>
  <c r="AI131" i="10" s="1"/>
  <c r="AH132" i="10"/>
  <c r="AI132" i="10" s="1"/>
  <c r="AH133" i="10"/>
  <c r="AI133" i="10" s="1"/>
  <c r="AH134" i="10"/>
  <c r="AI134" i="10" s="1"/>
  <c r="AH135" i="10"/>
  <c r="AI135" i="10" s="1"/>
  <c r="AH136" i="10"/>
  <c r="AI136" i="10" s="1"/>
  <c r="AH137" i="10"/>
  <c r="AI137" i="10" s="1"/>
  <c r="AH138" i="10"/>
  <c r="AI138" i="10" s="1"/>
  <c r="AH139" i="10"/>
  <c r="AI139" i="10" s="1"/>
  <c r="AH140" i="10"/>
  <c r="AI140" i="10" s="1"/>
  <c r="AH141" i="10"/>
  <c r="AI141" i="10" s="1"/>
  <c r="AH142" i="10"/>
  <c r="AI142" i="10" s="1"/>
  <c r="AH143" i="10"/>
  <c r="AI143" i="10" s="1"/>
  <c r="AH144" i="10"/>
  <c r="AI144" i="10" s="1"/>
  <c r="AH145" i="10"/>
  <c r="AI145" i="10" s="1"/>
  <c r="AH146" i="10"/>
  <c r="AI146" i="10" s="1"/>
  <c r="AH147" i="10"/>
  <c r="AI147" i="10" s="1"/>
  <c r="AH148" i="10"/>
  <c r="AI148" i="10" s="1"/>
  <c r="AH149" i="10"/>
  <c r="AI149" i="10" s="1"/>
  <c r="AH150" i="10"/>
  <c r="AI150" i="10" s="1"/>
  <c r="AH151" i="10"/>
  <c r="AI151" i="10" s="1"/>
  <c r="AH152" i="10"/>
  <c r="AI152" i="10" s="1"/>
  <c r="AH153" i="10"/>
  <c r="AI153" i="10" s="1"/>
  <c r="AH154" i="10"/>
  <c r="AI154" i="10" s="1"/>
  <c r="AH155" i="10"/>
  <c r="AI155" i="10" s="1"/>
  <c r="AH156" i="10"/>
  <c r="AI156" i="10" s="1"/>
  <c r="AH157" i="10"/>
  <c r="AI157" i="10" s="1"/>
  <c r="AH158" i="10"/>
  <c r="AI158" i="10" s="1"/>
  <c r="AH159" i="10"/>
  <c r="AI159" i="10" s="1"/>
  <c r="AH160" i="10"/>
  <c r="AI160" i="10" s="1"/>
  <c r="AH161" i="10"/>
  <c r="AI161" i="10" s="1"/>
  <c r="AH162" i="10"/>
  <c r="AI162" i="10" s="1"/>
  <c r="AH163" i="10"/>
  <c r="AI163" i="10" s="1"/>
  <c r="AH164" i="10"/>
  <c r="AI164" i="10" s="1"/>
  <c r="AH165" i="10"/>
  <c r="AI165" i="10" s="1"/>
  <c r="AH166" i="10"/>
  <c r="AI166" i="10" s="1"/>
  <c r="AH167" i="10"/>
  <c r="AI167" i="10" s="1"/>
  <c r="AH168" i="10"/>
  <c r="AI168" i="10" s="1"/>
  <c r="AH169" i="10"/>
  <c r="AI169" i="10" s="1"/>
  <c r="AH170" i="10"/>
  <c r="AI170" i="10" s="1"/>
  <c r="AH171" i="10"/>
  <c r="AI171" i="10" s="1"/>
  <c r="AH172" i="10"/>
  <c r="AI172" i="10" s="1"/>
  <c r="AH173" i="10"/>
  <c r="AI173" i="10" s="1"/>
  <c r="AH174" i="10"/>
  <c r="AI174" i="10" s="1"/>
  <c r="AH175" i="10"/>
  <c r="AI175" i="10" s="1"/>
  <c r="AH176" i="10"/>
  <c r="AI176" i="10" s="1"/>
  <c r="AH177" i="10"/>
  <c r="AI177" i="10" s="1"/>
  <c r="AH178" i="10"/>
  <c r="AI178" i="10" s="1"/>
  <c r="AH179" i="10"/>
  <c r="AI179" i="10" s="1"/>
  <c r="AH180" i="10"/>
  <c r="AI180" i="10" s="1"/>
  <c r="AH181" i="10"/>
  <c r="AI181" i="10" s="1"/>
  <c r="AH182" i="10"/>
  <c r="AI182" i="10" s="1"/>
  <c r="AH183" i="10"/>
  <c r="AI183" i="10" s="1"/>
  <c r="AH184" i="10"/>
  <c r="AI184" i="10" s="1"/>
  <c r="AH185" i="10"/>
  <c r="AI185" i="10" s="1"/>
  <c r="AH186" i="10"/>
  <c r="AI186" i="10" s="1"/>
  <c r="AH187" i="10"/>
  <c r="AI187" i="10" s="1"/>
  <c r="AH188" i="10"/>
  <c r="AI188" i="10" s="1"/>
  <c r="AH189" i="10"/>
  <c r="AI189" i="10" s="1"/>
  <c r="AH190" i="10"/>
  <c r="AI190" i="10" s="1"/>
  <c r="AH191" i="10"/>
  <c r="AI191" i="10" s="1"/>
  <c r="AH192" i="10"/>
  <c r="AI192" i="10" s="1"/>
  <c r="AH193" i="10"/>
  <c r="AI193" i="10" s="1"/>
  <c r="AH194" i="10"/>
  <c r="AI194" i="10" s="1"/>
  <c r="AH195" i="10"/>
  <c r="AI195" i="10" s="1"/>
  <c r="AH196" i="10"/>
  <c r="AI196" i="10" s="1"/>
  <c r="AH197" i="10"/>
  <c r="AI197" i="10" s="1"/>
  <c r="AH198" i="10"/>
  <c r="AI198" i="10" s="1"/>
  <c r="AH199" i="10"/>
  <c r="AI199" i="10" s="1"/>
  <c r="AH200" i="10"/>
  <c r="AI200" i="10" s="1"/>
  <c r="AH201" i="10"/>
  <c r="AI201" i="10" s="1"/>
  <c r="AH202" i="10"/>
  <c r="AI202" i="10" s="1"/>
  <c r="AH203" i="10"/>
  <c r="AI203" i="10" s="1"/>
  <c r="AH204" i="10"/>
  <c r="AI204" i="10" s="1"/>
  <c r="AH205" i="10"/>
  <c r="AI205" i="10" s="1"/>
  <c r="AH206" i="10"/>
  <c r="AI206" i="10" s="1"/>
  <c r="AH207" i="10"/>
  <c r="AI207" i="10" s="1"/>
  <c r="AH208" i="10"/>
  <c r="AI208" i="10" s="1"/>
  <c r="AH209" i="10"/>
  <c r="AI209" i="10" s="1"/>
  <c r="AH210" i="10"/>
  <c r="AI210" i="10" s="1"/>
  <c r="AH211" i="10"/>
  <c r="AI211" i="10" s="1"/>
  <c r="AH212" i="10"/>
  <c r="AI212" i="10" s="1"/>
  <c r="AH213" i="10"/>
  <c r="AI213" i="10" s="1"/>
  <c r="AH214" i="10"/>
  <c r="AI214" i="10" s="1"/>
  <c r="AH215" i="10"/>
  <c r="AI215" i="10" s="1"/>
  <c r="AH216" i="10"/>
  <c r="AI216" i="10" s="1"/>
  <c r="AH217" i="10"/>
  <c r="AI217" i="10" s="1"/>
  <c r="AH218" i="10"/>
  <c r="AI218" i="10" s="1"/>
  <c r="AH219" i="10"/>
  <c r="AI219" i="10" s="1"/>
  <c r="AH220" i="10"/>
  <c r="AI220" i="10" s="1"/>
  <c r="AH221" i="10"/>
  <c r="AI221" i="10" s="1"/>
  <c r="AH222" i="10"/>
  <c r="AI222" i="10" s="1"/>
  <c r="AH223" i="10"/>
  <c r="AI223" i="10" s="1"/>
  <c r="AH224" i="10"/>
  <c r="AI224" i="10" s="1"/>
  <c r="AH225" i="10"/>
  <c r="AI225" i="10" s="1"/>
  <c r="AH226" i="10"/>
  <c r="AI226" i="10" s="1"/>
  <c r="AH227" i="10"/>
  <c r="AI227" i="10" s="1"/>
  <c r="AH228" i="10"/>
  <c r="AI228" i="10" s="1"/>
  <c r="AH229" i="10"/>
  <c r="AI229" i="10" s="1"/>
  <c r="AH230" i="10"/>
  <c r="AI230" i="10" s="1"/>
  <c r="AH231" i="10"/>
  <c r="AI231" i="10" s="1"/>
  <c r="AH232" i="10"/>
  <c r="AI232" i="10" s="1"/>
  <c r="AH233" i="10"/>
  <c r="AI233" i="10" s="1"/>
  <c r="AH234" i="10"/>
  <c r="AI234" i="10" s="1"/>
  <c r="AH235" i="10"/>
  <c r="AI235" i="10" s="1"/>
  <c r="AH236" i="10"/>
  <c r="AI236" i="10" s="1"/>
  <c r="AH237" i="10"/>
  <c r="AI237" i="10" s="1"/>
  <c r="AH238" i="10"/>
  <c r="AI238" i="10" s="1"/>
  <c r="AH239" i="10"/>
  <c r="AI239" i="10" s="1"/>
  <c r="AH240" i="10"/>
  <c r="AI240" i="10" s="1"/>
  <c r="AH241" i="10"/>
  <c r="AI241" i="10" s="1"/>
  <c r="AH242" i="10"/>
  <c r="AI242" i="10" s="1"/>
  <c r="AH243" i="10"/>
  <c r="AI243" i="10" s="1"/>
  <c r="AH244" i="10"/>
  <c r="AI244" i="10" s="1"/>
  <c r="AH245" i="10"/>
  <c r="AI245" i="10" s="1"/>
  <c r="AH246" i="10"/>
  <c r="AI246" i="10" s="1"/>
  <c r="AH247" i="10"/>
  <c r="AI247" i="10" s="1"/>
  <c r="AH248" i="10"/>
  <c r="AI248" i="10" s="1"/>
  <c r="AH249" i="10"/>
  <c r="AI249" i="10" s="1"/>
  <c r="AH250" i="10"/>
  <c r="AI250" i="10" s="1"/>
  <c r="AH251" i="10"/>
  <c r="AI251" i="10" s="1"/>
  <c r="AH252" i="10"/>
  <c r="AI252" i="10" s="1"/>
  <c r="AH253" i="10"/>
  <c r="AI253" i="10" s="1"/>
  <c r="AH254" i="10"/>
  <c r="AI254" i="10" s="1"/>
  <c r="AH255" i="10"/>
  <c r="AI255" i="10" s="1"/>
  <c r="AH256" i="10"/>
  <c r="AI256" i="10" s="1"/>
  <c r="AH257" i="10"/>
  <c r="AI257" i="10" s="1"/>
  <c r="AH258" i="10"/>
  <c r="AI258" i="10" s="1"/>
  <c r="AH259" i="10"/>
  <c r="AI259" i="10" s="1"/>
  <c r="AH260" i="10"/>
  <c r="AI260" i="10" s="1"/>
  <c r="AH261" i="10"/>
  <c r="AI261" i="10" s="1"/>
  <c r="AH262" i="10"/>
  <c r="AI262" i="10" s="1"/>
  <c r="AH263" i="10"/>
  <c r="AI263" i="10" s="1"/>
  <c r="AH264" i="10"/>
  <c r="AI264" i="10" s="1"/>
  <c r="AH265" i="10"/>
  <c r="AI265" i="10" s="1"/>
  <c r="AH266" i="10"/>
  <c r="AI266" i="10" s="1"/>
  <c r="AH267" i="10"/>
  <c r="AI267" i="10" s="1"/>
  <c r="AH268" i="10"/>
  <c r="AI268" i="10" s="1"/>
  <c r="AH269" i="10"/>
  <c r="AI269" i="10" s="1"/>
  <c r="AH270" i="10"/>
  <c r="AI270" i="10" s="1"/>
  <c r="AH271" i="10"/>
  <c r="AI271" i="10" s="1"/>
  <c r="AH272" i="10"/>
  <c r="AI272" i="10" s="1"/>
  <c r="AH273" i="10"/>
  <c r="AI273" i="10" s="1"/>
  <c r="AH274" i="10"/>
  <c r="AI274" i="10" s="1"/>
  <c r="AH275" i="10"/>
  <c r="AI275" i="10" s="1"/>
  <c r="AH276" i="10"/>
  <c r="AI276" i="10" s="1"/>
  <c r="AH277" i="10"/>
  <c r="AI277" i="10" s="1"/>
  <c r="AH278" i="10"/>
  <c r="AI278" i="10" s="1"/>
  <c r="AH279" i="10"/>
  <c r="AI279" i="10" s="1"/>
  <c r="AH280" i="10"/>
  <c r="AI280" i="10" s="1"/>
  <c r="AH281" i="10"/>
  <c r="AI281" i="10" s="1"/>
  <c r="AH282" i="10"/>
  <c r="AI282" i="10" s="1"/>
  <c r="AH283" i="10"/>
  <c r="AI283" i="10" s="1"/>
  <c r="AH284" i="10"/>
  <c r="AI284" i="10" s="1"/>
  <c r="AH285" i="10"/>
  <c r="AI285" i="10" s="1"/>
  <c r="AH286" i="10"/>
  <c r="AI286" i="10" s="1"/>
  <c r="AH287" i="10"/>
  <c r="AI287" i="10" s="1"/>
  <c r="AH288" i="10"/>
  <c r="AI288" i="10" s="1"/>
  <c r="AH289" i="10"/>
  <c r="AI289" i="10" s="1"/>
  <c r="AH290" i="10"/>
  <c r="AI290" i="10" s="1"/>
  <c r="AH291" i="10"/>
  <c r="AI291" i="10" s="1"/>
  <c r="AH292" i="10"/>
  <c r="AI292" i="10" s="1"/>
  <c r="AH293" i="10"/>
  <c r="AI293" i="10" s="1"/>
  <c r="AH294" i="10"/>
  <c r="AI294" i="10" s="1"/>
  <c r="AH295" i="10"/>
  <c r="AI295" i="10" s="1"/>
  <c r="AH296" i="10"/>
  <c r="AI296" i="10" s="1"/>
  <c r="AH297" i="10"/>
  <c r="AI297" i="10" s="1"/>
  <c r="AH298" i="10"/>
  <c r="AI298" i="10" s="1"/>
  <c r="AH299" i="10"/>
  <c r="AI299" i="10" s="1"/>
  <c r="AH300" i="10"/>
  <c r="AI300" i="10" s="1"/>
  <c r="AH301" i="10"/>
  <c r="AI301" i="10" s="1"/>
  <c r="AH302" i="10"/>
  <c r="AI302" i="10" s="1"/>
  <c r="AH303" i="10"/>
  <c r="AI303" i="10" s="1"/>
  <c r="AH304" i="10"/>
  <c r="AI304" i="10" s="1"/>
  <c r="AH305" i="10"/>
  <c r="AI305" i="10" s="1"/>
  <c r="AH306" i="10"/>
  <c r="AI306" i="10" s="1"/>
  <c r="AH307" i="10"/>
  <c r="AI307" i="10" s="1"/>
  <c r="AH308" i="10"/>
  <c r="AI308" i="10" s="1"/>
  <c r="AH309" i="10"/>
  <c r="AI309" i="10" s="1"/>
  <c r="AH310" i="10"/>
  <c r="AI310" i="10" s="1"/>
  <c r="AH311" i="10"/>
  <c r="AI311" i="10" s="1"/>
  <c r="AH312" i="10"/>
  <c r="AI312" i="10" s="1"/>
  <c r="AH313" i="10"/>
  <c r="AI313" i="10" s="1"/>
  <c r="AH314" i="10"/>
  <c r="AI314" i="10" s="1"/>
  <c r="AH315" i="10"/>
  <c r="AI315" i="10" s="1"/>
  <c r="AH316" i="10"/>
  <c r="AI316" i="10" s="1"/>
  <c r="AH317" i="10"/>
  <c r="AI317" i="10" s="1"/>
  <c r="AH318" i="10"/>
  <c r="AI318" i="10" s="1"/>
  <c r="AH319" i="10"/>
  <c r="AI319" i="10" s="1"/>
  <c r="AH320" i="10"/>
  <c r="AI320" i="10" s="1"/>
  <c r="AH321" i="10"/>
  <c r="AI321" i="10" s="1"/>
  <c r="AH322" i="10"/>
  <c r="AI322" i="10" s="1"/>
  <c r="AH323" i="10"/>
  <c r="AI323" i="10" s="1"/>
  <c r="AH324" i="10"/>
  <c r="AI324" i="10" s="1"/>
  <c r="AH325" i="10"/>
  <c r="AI325" i="10" s="1"/>
  <c r="AH326" i="10"/>
  <c r="AI326" i="10" s="1"/>
  <c r="AH327" i="10"/>
  <c r="AI327" i="10" s="1"/>
  <c r="AH328" i="10"/>
  <c r="AI328" i="10" s="1"/>
  <c r="AH329" i="10"/>
  <c r="AI329" i="10" s="1"/>
  <c r="AH330" i="10"/>
  <c r="AI330" i="10" s="1"/>
  <c r="AH331" i="10"/>
  <c r="AI331" i="10" s="1"/>
  <c r="AH332" i="10"/>
  <c r="AI332" i="10" s="1"/>
  <c r="AH333" i="10"/>
  <c r="AI333" i="10" s="1"/>
  <c r="AH334" i="10"/>
  <c r="AI334" i="10" s="1"/>
  <c r="AH335" i="10"/>
  <c r="AI335" i="10" s="1"/>
  <c r="AH336" i="10"/>
  <c r="AI336" i="10" s="1"/>
  <c r="AH337" i="10"/>
  <c r="AI337" i="10" s="1"/>
  <c r="AH338" i="10"/>
  <c r="AI338" i="10" s="1"/>
  <c r="AH339" i="10"/>
  <c r="AI339" i="10" s="1"/>
  <c r="AH340" i="10"/>
  <c r="AI340" i="10" s="1"/>
  <c r="AH341" i="10"/>
  <c r="AI341" i="10" s="1"/>
  <c r="AH342" i="10"/>
  <c r="AI342" i="10" s="1"/>
  <c r="AH343" i="10"/>
  <c r="AI343" i="10" s="1"/>
  <c r="AH344" i="10"/>
  <c r="AI344" i="10" s="1"/>
  <c r="AH345" i="10"/>
  <c r="AI345" i="10" s="1"/>
  <c r="AH346" i="10"/>
  <c r="AI346" i="10" s="1"/>
  <c r="AH347" i="10"/>
  <c r="AI347" i="10" s="1"/>
  <c r="AH348" i="10"/>
  <c r="AI348" i="10" s="1"/>
  <c r="AH349" i="10"/>
  <c r="AI349" i="10" s="1"/>
  <c r="AH350" i="10"/>
  <c r="AI350" i="10" s="1"/>
  <c r="AH351" i="10"/>
  <c r="AI351" i="10" s="1"/>
  <c r="AH352" i="10"/>
  <c r="AI352" i="10" s="1"/>
  <c r="AH353" i="10"/>
  <c r="AI353" i="10" s="1"/>
  <c r="AH354" i="10"/>
  <c r="AI354" i="10" s="1"/>
  <c r="AH355" i="10"/>
  <c r="AI355" i="10" s="1"/>
  <c r="AH356" i="10"/>
  <c r="AI356" i="10" s="1"/>
  <c r="AH357" i="10"/>
  <c r="AI357" i="10" s="1"/>
  <c r="AH358" i="10"/>
  <c r="AI358" i="10" s="1"/>
  <c r="AH359" i="10"/>
  <c r="AI359" i="10" s="1"/>
  <c r="AH360" i="10"/>
  <c r="AI360" i="10" s="1"/>
  <c r="AH361" i="10"/>
  <c r="AI361" i="10" s="1"/>
  <c r="AH362" i="10"/>
  <c r="AI362" i="10" s="1"/>
  <c r="AH363" i="10"/>
  <c r="AI363" i="10" s="1"/>
  <c r="AH364" i="10"/>
  <c r="AI364" i="10" s="1"/>
  <c r="AH365" i="10"/>
  <c r="AI365" i="10" s="1"/>
  <c r="AH366" i="10"/>
  <c r="AI366" i="10" s="1"/>
  <c r="AH367" i="10"/>
  <c r="AI367" i="10" s="1"/>
  <c r="AH368" i="10"/>
  <c r="AI368" i="10" s="1"/>
  <c r="AH369" i="10"/>
  <c r="AI369" i="10" s="1"/>
  <c r="AH370" i="10"/>
  <c r="AI370" i="10" s="1"/>
  <c r="AH371" i="10"/>
  <c r="AI371" i="10" s="1"/>
  <c r="AH372" i="10"/>
  <c r="AI372" i="10" s="1"/>
  <c r="AH373" i="10"/>
  <c r="AI373" i="10" s="1"/>
  <c r="AH374" i="10"/>
  <c r="AI374" i="10" s="1"/>
  <c r="AH375" i="10"/>
  <c r="AI375" i="10" s="1"/>
  <c r="AH376" i="10"/>
  <c r="AI376" i="10" s="1"/>
  <c r="AH377" i="10"/>
  <c r="AI377" i="10" s="1"/>
  <c r="AH378" i="10"/>
  <c r="AI378" i="10" s="1"/>
  <c r="AH379" i="10"/>
  <c r="AI379" i="10" s="1"/>
  <c r="AH380" i="10"/>
  <c r="AI380" i="10" s="1"/>
  <c r="AH381" i="10"/>
  <c r="AI381" i="10" s="1"/>
  <c r="AH382" i="10"/>
  <c r="AI382" i="10" s="1"/>
  <c r="AH383" i="10"/>
  <c r="AI383" i="10" s="1"/>
  <c r="AH384" i="10"/>
  <c r="AI384" i="10" s="1"/>
  <c r="AH385" i="10"/>
  <c r="AI385" i="10" s="1"/>
  <c r="AH386" i="10"/>
  <c r="AI386" i="10" s="1"/>
  <c r="AH387" i="10"/>
  <c r="AI387" i="10" s="1"/>
  <c r="AH388" i="10"/>
  <c r="AI388" i="10" s="1"/>
  <c r="AH389" i="10"/>
  <c r="AI389" i="10" s="1"/>
  <c r="AH390" i="10"/>
  <c r="AI390" i="10" s="1"/>
  <c r="AH391" i="10"/>
  <c r="AI391" i="10" s="1"/>
  <c r="AH392" i="10"/>
  <c r="AI392" i="10" s="1"/>
  <c r="AH393" i="10"/>
  <c r="AI393" i="10" s="1"/>
  <c r="AH394" i="10"/>
  <c r="AI394" i="10" s="1"/>
  <c r="AH395" i="10"/>
  <c r="AI395" i="10" s="1"/>
  <c r="AH396" i="10"/>
  <c r="AI396" i="10" s="1"/>
  <c r="AH397" i="10"/>
  <c r="AI397" i="10" s="1"/>
  <c r="AH398" i="10"/>
  <c r="AI398" i="10" s="1"/>
  <c r="AH399" i="10"/>
  <c r="AI399" i="10" s="1"/>
  <c r="AH400" i="10"/>
  <c r="AI400" i="10" s="1"/>
  <c r="AH401" i="10"/>
  <c r="AI401" i="10" s="1"/>
  <c r="AH402" i="10"/>
  <c r="AI402" i="10" s="1"/>
  <c r="AH403" i="10"/>
  <c r="AI403" i="10" s="1"/>
  <c r="AH404" i="10"/>
  <c r="AI404" i="10" s="1"/>
  <c r="AH405" i="10"/>
  <c r="AI405" i="10" s="1"/>
  <c r="AH406" i="10"/>
  <c r="AI406" i="10" s="1"/>
  <c r="AH407" i="10"/>
  <c r="AI407" i="10" s="1"/>
  <c r="AH408" i="10"/>
  <c r="AI408" i="10" s="1"/>
  <c r="AH409" i="10"/>
  <c r="AI409" i="10" s="1"/>
  <c r="AH410" i="10"/>
  <c r="AI410" i="10" s="1"/>
  <c r="AH411" i="10"/>
  <c r="AI411" i="10" s="1"/>
  <c r="AH412" i="10"/>
  <c r="AI412" i="10" s="1"/>
  <c r="AH413" i="10"/>
  <c r="AI413" i="10" s="1"/>
  <c r="AH414" i="10"/>
  <c r="AI414" i="10" s="1"/>
  <c r="AH415" i="10"/>
  <c r="AI415" i="10" s="1"/>
  <c r="AH416" i="10"/>
  <c r="AI416" i="10" s="1"/>
  <c r="AH417" i="10"/>
  <c r="AI417" i="10" s="1"/>
  <c r="AH418" i="10"/>
  <c r="AI418" i="10" s="1"/>
  <c r="AH419" i="10"/>
  <c r="AI419" i="10" s="1"/>
  <c r="AH420" i="10"/>
  <c r="AI420" i="10" s="1"/>
  <c r="AH421" i="10"/>
  <c r="AI421" i="10" s="1"/>
  <c r="AH422" i="10"/>
  <c r="AI422" i="10" s="1"/>
  <c r="AH423" i="10"/>
  <c r="AI423" i="10" s="1"/>
  <c r="AH424" i="10"/>
  <c r="AI424" i="10" s="1"/>
  <c r="AH425" i="10"/>
  <c r="AI425" i="10" s="1"/>
  <c r="AH426" i="10"/>
  <c r="AI426" i="10" s="1"/>
  <c r="AH427" i="10"/>
  <c r="AI427" i="10" s="1"/>
  <c r="AH428" i="10"/>
  <c r="AI428" i="10" s="1"/>
  <c r="AH429" i="10"/>
  <c r="AI429" i="10" s="1"/>
  <c r="AH430" i="10"/>
  <c r="AI430" i="10" s="1"/>
  <c r="AH431" i="10"/>
  <c r="AI431" i="10" s="1"/>
  <c r="AH432" i="10"/>
  <c r="AI432" i="10" s="1"/>
  <c r="AH433" i="10"/>
  <c r="AI433" i="10" s="1"/>
  <c r="AH434" i="10"/>
  <c r="AI434" i="10" s="1"/>
  <c r="AH435" i="10"/>
  <c r="AI435" i="10" s="1"/>
  <c r="AH436" i="10"/>
  <c r="AI436" i="10" s="1"/>
  <c r="AH437" i="10"/>
  <c r="AI437" i="10" s="1"/>
  <c r="AH438" i="10"/>
  <c r="AI438" i="10" s="1"/>
  <c r="AH439" i="10"/>
  <c r="AI439" i="10" s="1"/>
  <c r="AH440" i="10"/>
  <c r="AI440" i="10" s="1"/>
  <c r="AH441" i="10"/>
  <c r="AI441" i="10" s="1"/>
  <c r="AH442" i="10"/>
  <c r="AI442" i="10" s="1"/>
  <c r="AH443" i="10"/>
  <c r="AI443" i="10" s="1"/>
  <c r="AH444" i="10"/>
  <c r="AI444" i="10" s="1"/>
  <c r="AH445" i="10"/>
  <c r="AI445" i="10" s="1"/>
  <c r="AH446" i="10"/>
  <c r="AI446" i="10" s="1"/>
  <c r="AH447" i="10"/>
  <c r="AI447" i="10" s="1"/>
  <c r="AH448" i="10"/>
  <c r="AI448" i="10" s="1"/>
  <c r="AH449" i="10"/>
  <c r="AI449" i="10" s="1"/>
  <c r="AH450" i="10"/>
  <c r="AI450" i="10" s="1"/>
  <c r="AH451" i="10"/>
  <c r="AI451" i="10" s="1"/>
  <c r="AH452" i="10"/>
  <c r="AI452" i="10" s="1"/>
  <c r="AH453" i="10"/>
  <c r="AI453" i="10" s="1"/>
  <c r="AH454" i="10"/>
  <c r="AI454" i="10" s="1"/>
  <c r="AH455" i="10"/>
  <c r="AI455" i="10" s="1"/>
  <c r="AH456" i="10"/>
  <c r="AI456" i="10" s="1"/>
  <c r="AH457" i="10"/>
  <c r="AI457" i="10" s="1"/>
  <c r="AH458" i="10"/>
  <c r="AI458" i="10" s="1"/>
  <c r="AH459" i="10"/>
  <c r="AI459" i="10" s="1"/>
  <c r="AH460" i="10"/>
  <c r="AI460" i="10" s="1"/>
  <c r="AH461" i="10"/>
  <c r="AI461" i="10" s="1"/>
  <c r="AH462" i="10"/>
  <c r="AI462" i="10" s="1"/>
  <c r="AH463" i="10"/>
  <c r="AI463" i="10" s="1"/>
  <c r="AH464" i="10"/>
  <c r="AI464" i="10" s="1"/>
  <c r="AH465" i="10"/>
  <c r="AI465" i="10" s="1"/>
  <c r="AH466" i="10"/>
  <c r="AI466" i="10" s="1"/>
  <c r="AH467" i="10"/>
  <c r="AI467" i="10" s="1"/>
  <c r="AH468" i="10"/>
  <c r="AI468" i="10" s="1"/>
  <c r="AH469" i="10"/>
  <c r="AI469" i="10" s="1"/>
  <c r="AH470" i="10"/>
  <c r="AI470" i="10" s="1"/>
  <c r="AH471" i="10"/>
  <c r="AI471" i="10" s="1"/>
  <c r="AH472" i="10"/>
  <c r="AI472" i="10" s="1"/>
  <c r="AH473" i="10"/>
  <c r="AI473" i="10" s="1"/>
  <c r="AH474" i="10"/>
  <c r="AI474" i="10" s="1"/>
  <c r="AH475" i="10"/>
  <c r="AI475" i="10" s="1"/>
  <c r="AH476" i="10"/>
  <c r="AI476" i="10" s="1"/>
  <c r="AH477" i="10"/>
  <c r="AI477" i="10" s="1"/>
  <c r="AH478" i="10"/>
  <c r="AI478" i="10" s="1"/>
  <c r="AH479" i="10"/>
  <c r="AI479" i="10" s="1"/>
  <c r="AH480" i="10"/>
  <c r="AI480" i="10" s="1"/>
  <c r="AH481" i="10"/>
  <c r="AI481" i="10" s="1"/>
  <c r="AH482" i="10"/>
  <c r="AI482" i="10" s="1"/>
  <c r="AH483" i="10"/>
  <c r="AI483" i="10" s="1"/>
  <c r="AH484" i="10"/>
  <c r="AI484" i="10" s="1"/>
  <c r="AH485" i="10"/>
  <c r="AI485" i="10" s="1"/>
  <c r="AH486" i="10"/>
  <c r="AI486" i="10" s="1"/>
  <c r="AH487" i="10"/>
  <c r="AI487" i="10" s="1"/>
  <c r="AH488" i="10"/>
  <c r="AI488" i="10" s="1"/>
  <c r="AH489" i="10"/>
  <c r="AI489" i="10" s="1"/>
  <c r="AH490" i="10"/>
  <c r="AI490" i="10" s="1"/>
  <c r="AH491" i="10"/>
  <c r="AI491" i="10" s="1"/>
  <c r="AH492" i="10"/>
  <c r="AI492" i="10" s="1"/>
  <c r="AH493" i="10"/>
  <c r="AI493" i="10" s="1"/>
  <c r="AH494" i="10"/>
  <c r="AI494" i="10" s="1"/>
  <c r="AH495" i="10"/>
  <c r="AI495" i="10" s="1"/>
  <c r="AH496" i="10"/>
  <c r="AI496" i="10" s="1"/>
  <c r="AH497" i="10"/>
  <c r="AI497" i="10" s="1"/>
  <c r="AH498" i="10"/>
  <c r="AI498" i="10" s="1"/>
  <c r="AH499" i="10"/>
  <c r="AI499" i="10" s="1"/>
  <c r="AH500" i="10"/>
  <c r="AI500" i="10" s="1"/>
  <c r="AH501" i="10"/>
  <c r="AI501" i="10" s="1"/>
  <c r="AH502" i="10"/>
  <c r="AI502" i="10" s="1"/>
  <c r="AH503" i="10"/>
  <c r="AI503" i="10" s="1"/>
  <c r="AH504" i="10"/>
  <c r="AI504" i="10" s="1"/>
  <c r="AH505" i="10"/>
  <c r="AI505" i="10" s="1"/>
  <c r="AH506" i="10"/>
  <c r="AI506" i="10" s="1"/>
  <c r="AH507" i="10"/>
  <c r="AI507" i="10" s="1"/>
  <c r="AH508" i="10"/>
  <c r="AI508" i="10" s="1"/>
  <c r="AH509" i="10"/>
  <c r="AI509" i="10" s="1"/>
  <c r="AH510" i="10"/>
  <c r="AI510" i="10" s="1"/>
  <c r="AH511" i="10"/>
  <c r="AI511" i="10" s="1"/>
  <c r="AH512" i="10"/>
  <c r="AI512" i="10" s="1"/>
  <c r="AH513" i="10"/>
  <c r="AI513" i="10" s="1"/>
  <c r="AH514" i="10"/>
  <c r="AI514" i="10" s="1"/>
  <c r="AH515" i="10"/>
  <c r="AI515" i="10" s="1"/>
  <c r="AH516" i="10"/>
  <c r="AI516" i="10" s="1"/>
  <c r="AH517" i="10"/>
  <c r="AI517" i="10" s="1"/>
  <c r="AH518" i="10"/>
  <c r="AI518" i="10" s="1"/>
  <c r="AH519" i="10"/>
  <c r="AI519" i="10" s="1"/>
  <c r="AH520" i="10"/>
  <c r="AI520" i="10" s="1"/>
  <c r="AH521" i="10"/>
  <c r="AI521" i="10" s="1"/>
  <c r="AH522" i="10"/>
  <c r="AI522" i="10" s="1"/>
  <c r="AH523" i="10"/>
  <c r="AI523" i="10" s="1"/>
  <c r="AH524" i="10"/>
  <c r="AI524" i="10" s="1"/>
  <c r="AH525" i="10"/>
  <c r="AI525" i="10" s="1"/>
  <c r="AH526" i="10"/>
  <c r="AI526" i="10" s="1"/>
  <c r="AH527" i="10"/>
  <c r="AI527" i="10" s="1"/>
  <c r="AH528" i="10"/>
  <c r="AI528" i="10" s="1"/>
  <c r="AH529" i="10"/>
  <c r="AI529" i="10" s="1"/>
  <c r="AH530" i="10"/>
  <c r="AI530" i="10" s="1"/>
  <c r="AH531" i="10"/>
  <c r="AI531" i="10" s="1"/>
  <c r="AH532" i="10"/>
  <c r="AI532" i="10" s="1"/>
  <c r="AH533" i="10"/>
  <c r="AI533" i="10" s="1"/>
  <c r="AH534" i="10"/>
  <c r="AI534" i="10" s="1"/>
  <c r="AH535" i="10"/>
  <c r="AI535" i="10" s="1"/>
  <c r="AH536" i="10"/>
  <c r="AI536" i="10" s="1"/>
  <c r="AH537" i="10"/>
  <c r="AI537" i="10" s="1"/>
  <c r="AH538" i="10"/>
  <c r="AI538" i="10" s="1"/>
  <c r="AH539" i="10"/>
  <c r="AI539" i="10" s="1"/>
  <c r="AH540" i="10"/>
  <c r="AI540" i="10" s="1"/>
  <c r="AH541" i="10"/>
  <c r="AI541" i="10" s="1"/>
  <c r="AH542" i="10"/>
  <c r="AI542" i="10" s="1"/>
  <c r="AH543" i="10"/>
  <c r="AI543" i="10" s="1"/>
  <c r="AH544" i="10"/>
  <c r="AI544" i="10" s="1"/>
  <c r="AH545" i="10"/>
  <c r="AI545" i="10" s="1"/>
  <c r="AH546" i="10"/>
  <c r="AI546" i="10" s="1"/>
  <c r="AH547" i="10"/>
  <c r="AI547" i="10" s="1"/>
  <c r="AH548" i="10"/>
  <c r="AI548" i="10" s="1"/>
  <c r="AH549" i="10"/>
  <c r="AI549" i="10" s="1"/>
  <c r="AH550" i="10"/>
  <c r="AI550" i="10" s="1"/>
  <c r="AH551" i="10"/>
  <c r="AI551" i="10" s="1"/>
  <c r="AH552" i="10"/>
  <c r="AI552" i="10" s="1"/>
  <c r="AH553" i="10"/>
  <c r="AI553" i="10" s="1"/>
  <c r="AH554" i="10"/>
  <c r="AI554" i="10" s="1"/>
  <c r="AH555" i="10"/>
  <c r="AI555" i="10" s="1"/>
  <c r="AH556" i="10"/>
  <c r="AI556" i="10" s="1"/>
  <c r="AH557" i="10"/>
  <c r="AI557" i="10" s="1"/>
  <c r="AH558" i="10"/>
  <c r="AI558" i="10" s="1"/>
  <c r="AH559" i="10"/>
  <c r="AI559" i="10" s="1"/>
  <c r="AH560" i="10"/>
  <c r="AI560" i="10" s="1"/>
  <c r="AH561" i="10"/>
  <c r="AI561" i="10" s="1"/>
  <c r="AH562" i="10"/>
  <c r="AI562" i="10" s="1"/>
  <c r="AH563" i="10"/>
  <c r="AI563" i="10" s="1"/>
  <c r="AH564" i="10"/>
  <c r="AI564" i="10" s="1"/>
  <c r="AH565" i="10"/>
  <c r="AI565" i="10" s="1"/>
  <c r="AH566" i="10"/>
  <c r="AI566" i="10" s="1"/>
  <c r="AH567" i="10"/>
  <c r="AI567" i="10" s="1"/>
  <c r="AH568" i="10"/>
  <c r="AI568" i="10" s="1"/>
  <c r="AH569" i="10"/>
  <c r="AI569" i="10" s="1"/>
  <c r="AH570" i="10"/>
  <c r="AI570" i="10" s="1"/>
  <c r="AH571" i="10"/>
  <c r="AI571" i="10" s="1"/>
  <c r="AH572" i="10"/>
  <c r="AI572" i="10" s="1"/>
  <c r="AH573" i="10"/>
  <c r="AI573" i="10" s="1"/>
  <c r="AH574" i="10"/>
  <c r="AI574" i="10" s="1"/>
  <c r="AH575" i="10"/>
  <c r="AI575" i="10" s="1"/>
  <c r="AH576" i="10"/>
  <c r="AI576" i="10" s="1"/>
  <c r="AH577" i="10"/>
  <c r="AI577" i="10" s="1"/>
  <c r="AH578" i="10"/>
  <c r="AI578" i="10" s="1"/>
  <c r="AH579" i="10"/>
  <c r="AI579" i="10" s="1"/>
  <c r="AH580" i="10"/>
  <c r="AI580" i="10" s="1"/>
  <c r="AH581" i="10"/>
  <c r="AI581" i="10" s="1"/>
  <c r="AH582" i="10"/>
  <c r="AI582" i="10" s="1"/>
  <c r="AH583" i="10"/>
  <c r="AI583" i="10" s="1"/>
  <c r="AH584" i="10"/>
  <c r="AI584" i="10" s="1"/>
  <c r="AH585" i="10"/>
  <c r="AI585" i="10" s="1"/>
  <c r="AH586" i="10"/>
  <c r="AI586" i="10" s="1"/>
  <c r="AH587" i="10"/>
  <c r="AI587" i="10" s="1"/>
  <c r="AH588" i="10"/>
  <c r="AI588" i="10" s="1"/>
  <c r="AH589" i="10"/>
  <c r="AI589" i="10" s="1"/>
  <c r="AH590" i="10"/>
  <c r="AI590" i="10" s="1"/>
  <c r="AH591" i="10"/>
  <c r="AI591" i="10" s="1"/>
  <c r="AH592" i="10"/>
  <c r="AI592" i="10" s="1"/>
  <c r="AH593" i="10"/>
  <c r="AI593" i="10" s="1"/>
  <c r="AH594" i="10"/>
  <c r="AI594" i="10" s="1"/>
  <c r="AH595" i="10"/>
  <c r="AI595" i="10" s="1"/>
  <c r="AH596" i="10"/>
  <c r="AI596" i="10" s="1"/>
  <c r="AH597" i="10"/>
  <c r="AI597" i="10" s="1"/>
  <c r="AH598" i="10"/>
  <c r="AI598" i="10" s="1"/>
  <c r="AH599" i="10"/>
  <c r="AI599" i="10" s="1"/>
  <c r="AH600" i="10"/>
  <c r="AI600" i="10" s="1"/>
  <c r="AH601" i="10"/>
  <c r="AI601" i="10" s="1"/>
  <c r="AH602" i="10"/>
  <c r="AI602" i="10" s="1"/>
  <c r="AH603" i="10"/>
  <c r="AI603" i="10" s="1"/>
  <c r="AH604" i="10"/>
  <c r="AI604" i="10" s="1"/>
  <c r="AH605" i="10"/>
  <c r="AI605" i="10" s="1"/>
  <c r="AH606" i="10"/>
  <c r="AI606" i="10" s="1"/>
  <c r="AH607" i="10"/>
  <c r="AI607" i="10" s="1"/>
  <c r="AH608" i="10"/>
  <c r="AI608" i="10" s="1"/>
  <c r="AH609" i="10"/>
  <c r="AI609" i="10" s="1"/>
  <c r="AH610" i="10"/>
  <c r="AI610" i="10" s="1"/>
  <c r="AH611" i="10"/>
  <c r="AI611" i="10" s="1"/>
  <c r="AH612" i="10"/>
  <c r="AI612" i="10" s="1"/>
  <c r="AH613" i="10"/>
  <c r="AI613" i="10" s="1"/>
  <c r="AH614" i="10"/>
  <c r="AI614" i="10" s="1"/>
  <c r="AH615" i="10"/>
  <c r="AI615" i="10" s="1"/>
  <c r="AH616" i="10"/>
  <c r="AI616" i="10" s="1"/>
  <c r="AH617" i="10"/>
  <c r="AI617" i="10" s="1"/>
  <c r="AH618" i="10"/>
  <c r="AI618" i="10" s="1"/>
  <c r="AH619" i="10"/>
  <c r="AI619" i="10" s="1"/>
  <c r="AH620" i="10"/>
  <c r="AI620" i="10" s="1"/>
  <c r="AH621" i="10"/>
  <c r="AI621" i="10" s="1"/>
  <c r="AH622" i="10"/>
  <c r="AI622" i="10" s="1"/>
  <c r="AH623" i="10"/>
  <c r="AI623" i="10" s="1"/>
  <c r="AH624" i="10"/>
  <c r="AI624" i="10" s="1"/>
  <c r="AH625" i="10"/>
  <c r="AI625" i="10" s="1"/>
  <c r="AH626" i="10"/>
  <c r="AI626" i="10" s="1"/>
  <c r="AH627" i="10"/>
  <c r="AI627" i="10" s="1"/>
  <c r="AH628" i="10"/>
  <c r="AI628" i="10" s="1"/>
  <c r="AH629" i="10"/>
  <c r="AI629" i="10" s="1"/>
  <c r="AH630" i="10"/>
  <c r="AI630" i="10" s="1"/>
  <c r="AH631" i="10"/>
  <c r="AI631" i="10" s="1"/>
  <c r="AH632" i="10"/>
  <c r="AI632" i="10" s="1"/>
  <c r="AH633" i="10"/>
  <c r="AI633" i="10" s="1"/>
  <c r="AH634" i="10"/>
  <c r="AI634" i="10" s="1"/>
  <c r="AH635" i="10"/>
  <c r="AI635" i="10" s="1"/>
  <c r="AH636" i="10"/>
  <c r="AI636" i="10" s="1"/>
  <c r="AH637" i="10"/>
  <c r="AI637" i="10" s="1"/>
  <c r="AH638" i="10"/>
  <c r="AI638" i="10" s="1"/>
  <c r="AH639" i="10"/>
  <c r="AI639" i="10" s="1"/>
  <c r="AH640" i="10"/>
  <c r="AI640" i="10" s="1"/>
  <c r="AH641" i="10"/>
  <c r="AI641" i="10" s="1"/>
  <c r="AH642" i="10"/>
  <c r="AI642" i="10" s="1"/>
  <c r="AH643" i="10"/>
  <c r="AI643" i="10" s="1"/>
  <c r="AH644" i="10"/>
  <c r="AI644" i="10" s="1"/>
  <c r="AH645" i="10"/>
  <c r="AI645" i="10" s="1"/>
  <c r="AH646" i="10"/>
  <c r="AI646" i="10" s="1"/>
  <c r="AH647" i="10"/>
  <c r="AI647" i="10" s="1"/>
  <c r="AH648" i="10"/>
  <c r="AI648" i="10" s="1"/>
  <c r="AH649" i="10"/>
  <c r="AI649" i="10" s="1"/>
  <c r="AH650" i="10"/>
  <c r="AI650" i="10" s="1"/>
  <c r="AH651" i="10"/>
  <c r="AI651" i="10" s="1"/>
  <c r="AH652" i="10"/>
  <c r="AI652" i="10" s="1"/>
  <c r="AH653" i="10"/>
  <c r="AI653" i="10" s="1"/>
  <c r="AH654" i="10"/>
  <c r="AI654" i="10" s="1"/>
  <c r="AH655" i="10"/>
  <c r="AI655" i="10" s="1"/>
  <c r="AH656" i="10"/>
  <c r="AI656" i="10" s="1"/>
  <c r="AH657" i="10"/>
  <c r="AI657" i="10" s="1"/>
  <c r="AH658" i="10"/>
  <c r="AI658" i="10" s="1"/>
  <c r="AH659" i="10"/>
  <c r="AI659" i="10" s="1"/>
  <c r="AH660" i="10"/>
  <c r="AI660" i="10" s="1"/>
  <c r="AH661" i="10"/>
  <c r="AI661" i="10" s="1"/>
  <c r="AH662" i="10"/>
  <c r="AI662" i="10" s="1"/>
  <c r="AH663" i="10"/>
  <c r="AI663" i="10" s="1"/>
  <c r="AH664" i="10"/>
  <c r="AI664" i="10" s="1"/>
  <c r="AH665" i="10"/>
  <c r="AI665" i="10" s="1"/>
  <c r="AH666" i="10"/>
  <c r="AI666" i="10" s="1"/>
  <c r="AH667" i="10"/>
  <c r="AI667" i="10" s="1"/>
  <c r="AH668" i="10"/>
  <c r="AI668" i="10" s="1"/>
  <c r="AH669" i="10"/>
  <c r="AI669" i="10" s="1"/>
  <c r="AH670" i="10"/>
  <c r="AI670" i="10" s="1"/>
  <c r="AH671" i="10"/>
  <c r="AI671" i="10" s="1"/>
  <c r="AH672" i="10"/>
  <c r="AI672" i="10" s="1"/>
  <c r="AH673" i="10"/>
  <c r="AI673" i="10" s="1"/>
  <c r="AH674" i="10"/>
  <c r="AI674" i="10" s="1"/>
  <c r="AH675" i="10"/>
  <c r="AI675" i="10" s="1"/>
  <c r="AH676" i="10"/>
  <c r="AI676" i="10" s="1"/>
  <c r="AH677" i="10"/>
  <c r="AI677" i="10" s="1"/>
  <c r="AH678" i="10"/>
  <c r="AI678" i="10" s="1"/>
  <c r="AH679" i="10"/>
  <c r="AI679" i="10" s="1"/>
  <c r="AH680" i="10"/>
  <c r="AI680" i="10" s="1"/>
  <c r="AH681" i="10"/>
  <c r="AI681" i="10" s="1"/>
  <c r="AH682" i="10"/>
  <c r="AI682" i="10" s="1"/>
  <c r="AH683" i="10"/>
  <c r="AI683" i="10" s="1"/>
  <c r="AH684" i="10"/>
  <c r="AI684" i="10" s="1"/>
  <c r="AH685" i="10"/>
  <c r="AI685" i="10" s="1"/>
  <c r="AH686" i="10"/>
  <c r="AI686" i="10" s="1"/>
  <c r="AH687" i="10"/>
  <c r="AI687" i="10" s="1"/>
  <c r="AH688" i="10"/>
  <c r="AI688" i="10" s="1"/>
  <c r="AH689" i="10"/>
  <c r="AI689" i="10" s="1"/>
  <c r="AH690" i="10"/>
  <c r="AI690" i="10" s="1"/>
  <c r="AH691" i="10"/>
  <c r="AI691" i="10" s="1"/>
  <c r="AH692" i="10"/>
  <c r="AI692" i="10" s="1"/>
  <c r="AH693" i="10"/>
  <c r="AI693" i="10" s="1"/>
  <c r="AH694" i="10"/>
  <c r="AI694" i="10" s="1"/>
  <c r="AH695" i="10"/>
  <c r="AI695" i="10" s="1"/>
  <c r="AH696" i="10"/>
  <c r="AI696" i="10" s="1"/>
  <c r="AH697" i="10"/>
  <c r="AI697" i="10" s="1"/>
  <c r="AH698" i="10"/>
  <c r="AI698" i="10" s="1"/>
  <c r="AH699" i="10"/>
  <c r="AI699" i="10" s="1"/>
  <c r="AH700" i="10"/>
  <c r="AI700" i="10" s="1"/>
  <c r="AH701" i="10"/>
  <c r="AI701" i="10" s="1"/>
  <c r="AH702" i="10"/>
  <c r="AI702" i="10" s="1"/>
  <c r="AH703" i="10"/>
  <c r="AI703" i="10" s="1"/>
  <c r="AH704" i="10"/>
  <c r="AI704" i="10" s="1"/>
  <c r="AH705" i="10"/>
  <c r="AI705" i="10" s="1"/>
  <c r="AH706" i="10"/>
  <c r="AI706" i="10" s="1"/>
  <c r="AH707" i="10"/>
  <c r="AI707" i="10" s="1"/>
  <c r="AH708" i="10"/>
  <c r="AI708" i="10" s="1"/>
  <c r="AH709" i="10"/>
  <c r="AI709" i="10" s="1"/>
  <c r="AH710" i="10"/>
  <c r="AI710" i="10" s="1"/>
  <c r="AH711" i="10"/>
  <c r="AI711" i="10" s="1"/>
  <c r="AH712" i="10"/>
  <c r="AI712" i="10" s="1"/>
  <c r="AH713" i="10"/>
  <c r="AI713" i="10" s="1"/>
  <c r="AH714" i="10"/>
  <c r="AI714" i="10" s="1"/>
  <c r="AH715" i="10"/>
  <c r="AI715" i="10" s="1"/>
  <c r="AH716" i="10"/>
  <c r="AI716" i="10" s="1"/>
  <c r="AH717" i="10"/>
  <c r="AI717" i="10" s="1"/>
  <c r="AH718" i="10"/>
  <c r="AI718" i="10" s="1"/>
  <c r="AH719" i="10"/>
  <c r="AI719" i="10" s="1"/>
  <c r="AH720" i="10"/>
  <c r="AI720" i="10" s="1"/>
  <c r="AH721" i="10"/>
  <c r="AI721" i="10" s="1"/>
  <c r="AH722" i="10"/>
  <c r="AI722" i="10" s="1"/>
  <c r="AH723" i="10"/>
  <c r="AI723" i="10" s="1"/>
  <c r="AH724" i="10"/>
  <c r="AI724" i="10" s="1"/>
  <c r="AH725" i="10"/>
  <c r="AI725" i="10" s="1"/>
  <c r="AH726" i="10"/>
  <c r="AI726" i="10" s="1"/>
  <c r="AH727" i="10"/>
  <c r="AI727" i="10" s="1"/>
  <c r="AH728" i="10"/>
  <c r="AI728" i="10" s="1"/>
  <c r="AH729" i="10"/>
  <c r="AI729" i="10" s="1"/>
  <c r="AH730" i="10"/>
  <c r="AI730" i="10" s="1"/>
  <c r="AH731" i="10"/>
  <c r="AI731" i="10" s="1"/>
  <c r="AH732" i="10"/>
  <c r="AI732" i="10" s="1"/>
  <c r="AH733" i="10"/>
  <c r="AI733" i="10" s="1"/>
  <c r="AH734" i="10"/>
  <c r="AI734" i="10" s="1"/>
  <c r="AH735" i="10"/>
  <c r="AI735" i="10" s="1"/>
  <c r="AH736" i="10"/>
  <c r="AI736" i="10" s="1"/>
  <c r="AH737" i="10"/>
  <c r="AI737" i="10" s="1"/>
  <c r="AH738" i="10"/>
  <c r="AI738" i="10" s="1"/>
  <c r="AH739" i="10"/>
  <c r="AI739" i="10" s="1"/>
  <c r="AH740" i="10"/>
  <c r="AI740" i="10" s="1"/>
  <c r="AH741" i="10"/>
  <c r="AI741" i="10" s="1"/>
  <c r="AH742" i="10"/>
  <c r="AI742" i="10" s="1"/>
  <c r="AH743" i="10"/>
  <c r="AI743" i="10" s="1"/>
  <c r="AH744" i="10"/>
  <c r="AI744" i="10" s="1"/>
  <c r="AH745" i="10"/>
  <c r="AI745" i="10" s="1"/>
  <c r="AH746" i="10"/>
  <c r="AI746" i="10" s="1"/>
  <c r="AH747" i="10"/>
  <c r="AI747" i="10" s="1"/>
  <c r="AH748" i="10"/>
  <c r="AI748" i="10" s="1"/>
  <c r="AH749" i="10"/>
  <c r="AI749" i="10" s="1"/>
  <c r="AH750" i="10"/>
  <c r="AI750" i="10" s="1"/>
  <c r="AH751" i="10"/>
  <c r="AI751" i="10" s="1"/>
  <c r="AH752" i="10"/>
  <c r="AI752" i="10" s="1"/>
  <c r="AH753" i="10"/>
  <c r="AI753" i="10" s="1"/>
  <c r="AH754" i="10"/>
  <c r="AI754" i="10" s="1"/>
  <c r="AH755" i="10"/>
  <c r="AI755" i="10" s="1"/>
  <c r="AH756" i="10"/>
  <c r="AI756" i="10" s="1"/>
  <c r="AH757" i="10"/>
  <c r="AI757" i="10" s="1"/>
  <c r="AH758" i="10"/>
  <c r="AI758" i="10" s="1"/>
  <c r="AH759" i="10"/>
  <c r="AI759" i="10" s="1"/>
  <c r="AH760" i="10"/>
  <c r="AI760" i="10" s="1"/>
  <c r="AH761" i="10"/>
  <c r="AI761" i="10" s="1"/>
  <c r="AH762" i="10"/>
  <c r="AI762" i="10" s="1"/>
  <c r="AH763" i="10"/>
  <c r="AI763" i="10" s="1"/>
  <c r="AH764" i="10"/>
  <c r="AI764" i="10" s="1"/>
  <c r="AH765" i="10"/>
  <c r="AI765" i="10" s="1"/>
  <c r="AH766" i="10"/>
  <c r="AI766" i="10" s="1"/>
  <c r="AH767" i="10"/>
  <c r="AI767" i="10" s="1"/>
  <c r="AH768" i="10"/>
  <c r="AI768" i="10" s="1"/>
  <c r="AH769" i="10"/>
  <c r="AI769" i="10" s="1"/>
  <c r="AH770" i="10"/>
  <c r="AI770" i="10" s="1"/>
  <c r="AH771" i="10"/>
  <c r="AI771" i="10" s="1"/>
  <c r="AH772" i="10"/>
  <c r="AI772" i="10" s="1"/>
  <c r="AH773" i="10"/>
  <c r="AI773" i="10" s="1"/>
  <c r="AH774" i="10"/>
  <c r="AI774" i="10" s="1"/>
  <c r="AH775" i="10"/>
  <c r="AI775" i="10" s="1"/>
  <c r="AH776" i="10"/>
  <c r="AI776" i="10" s="1"/>
  <c r="AH777" i="10"/>
  <c r="AI777" i="10" s="1"/>
  <c r="AH778" i="10"/>
  <c r="AI778" i="10" s="1"/>
  <c r="AH779" i="10"/>
  <c r="AI779" i="10" s="1"/>
  <c r="AH780" i="10"/>
  <c r="AI780" i="10" s="1"/>
  <c r="AH781" i="10"/>
  <c r="AI781" i="10" s="1"/>
  <c r="AH782" i="10"/>
  <c r="AI782" i="10" s="1"/>
  <c r="AH783" i="10"/>
  <c r="AI783" i="10" s="1"/>
  <c r="AH784" i="10"/>
  <c r="AI784" i="10" s="1"/>
  <c r="AH785" i="10"/>
  <c r="AI785" i="10" s="1"/>
  <c r="AH786" i="10"/>
  <c r="AI786" i="10" s="1"/>
  <c r="AH787" i="10"/>
  <c r="AI787" i="10" s="1"/>
  <c r="AH788" i="10"/>
  <c r="AI788" i="10" s="1"/>
  <c r="AH789" i="10"/>
  <c r="AI789" i="10" s="1"/>
  <c r="AH790" i="10"/>
  <c r="AI790" i="10" s="1"/>
  <c r="AH791" i="10"/>
  <c r="AI791" i="10" s="1"/>
  <c r="AH792" i="10"/>
  <c r="AI792" i="10" s="1"/>
  <c r="AH793" i="10"/>
  <c r="AI793" i="10" s="1"/>
  <c r="AH794" i="10"/>
  <c r="AI794" i="10" s="1"/>
  <c r="AH795" i="10"/>
  <c r="AI795" i="10" s="1"/>
  <c r="AH796" i="10"/>
  <c r="AI796" i="10" s="1"/>
  <c r="AH797" i="10"/>
  <c r="AI797" i="10" s="1"/>
  <c r="AH798" i="10"/>
  <c r="AI798" i="10" s="1"/>
  <c r="AH799" i="10"/>
  <c r="AI799" i="10" s="1"/>
  <c r="AH800" i="10"/>
  <c r="AI800" i="10" s="1"/>
  <c r="AH801" i="10"/>
  <c r="AI801" i="10" s="1"/>
  <c r="AH802" i="10"/>
  <c r="AI802" i="10" s="1"/>
  <c r="AH803" i="10"/>
  <c r="AI803" i="10" s="1"/>
  <c r="AH804" i="10"/>
  <c r="AI804" i="10" s="1"/>
  <c r="AH805" i="10"/>
  <c r="AI805" i="10" s="1"/>
  <c r="AH806" i="10"/>
  <c r="AI806" i="10" s="1"/>
  <c r="AH807" i="10"/>
  <c r="AI807" i="10" s="1"/>
  <c r="AH808" i="10"/>
  <c r="AI808" i="10" s="1"/>
  <c r="AH809" i="10"/>
  <c r="AI809" i="10" s="1"/>
  <c r="AH810" i="10"/>
  <c r="AI810" i="10" s="1"/>
  <c r="AH811" i="10"/>
  <c r="AI811" i="10" s="1"/>
  <c r="AH812" i="10"/>
  <c r="AI812" i="10" s="1"/>
  <c r="AH813" i="10"/>
  <c r="AI813" i="10" s="1"/>
  <c r="AH814" i="10"/>
  <c r="AI814" i="10" s="1"/>
  <c r="AH815" i="10"/>
  <c r="AI815" i="10" s="1"/>
  <c r="AH816" i="10"/>
  <c r="AI816" i="10" s="1"/>
  <c r="AH817" i="10"/>
  <c r="AI817" i="10" s="1"/>
  <c r="AH818" i="10"/>
  <c r="AI818" i="10" s="1"/>
  <c r="AH819" i="10"/>
  <c r="AI819" i="10" s="1"/>
  <c r="AH820" i="10"/>
  <c r="AI820" i="10" s="1"/>
  <c r="AH821" i="10"/>
  <c r="AI821" i="10" s="1"/>
  <c r="AH822" i="10"/>
  <c r="AI822" i="10" s="1"/>
  <c r="AH823" i="10"/>
  <c r="AI823" i="10" s="1"/>
  <c r="AH824" i="10"/>
  <c r="AI824" i="10" s="1"/>
  <c r="AH825" i="10"/>
  <c r="AI825" i="10" s="1"/>
  <c r="AH826" i="10"/>
  <c r="AI826" i="10" s="1"/>
  <c r="AH827" i="10"/>
  <c r="AI827" i="10" s="1"/>
  <c r="AH828" i="10"/>
  <c r="AI828" i="10" s="1"/>
  <c r="AH829" i="10"/>
  <c r="AI829" i="10" s="1"/>
  <c r="AH830" i="10"/>
  <c r="AI830" i="10" s="1"/>
  <c r="AH831" i="10"/>
  <c r="AI831" i="10" s="1"/>
  <c r="AH832" i="10"/>
  <c r="AI832" i="10" s="1"/>
  <c r="AH833" i="10"/>
  <c r="AI833" i="10" s="1"/>
  <c r="AH834" i="10"/>
  <c r="AI834" i="10" s="1"/>
  <c r="AH835" i="10"/>
  <c r="AI835" i="10" s="1"/>
  <c r="AH836" i="10"/>
  <c r="AI836" i="10" s="1"/>
  <c r="AH837" i="10"/>
  <c r="AI837" i="10" s="1"/>
  <c r="AH838" i="10"/>
  <c r="AI838" i="10" s="1"/>
  <c r="AH839" i="10"/>
  <c r="AI839" i="10" s="1"/>
  <c r="AH840" i="10"/>
  <c r="AI840" i="10" s="1"/>
  <c r="AH841" i="10"/>
  <c r="AI841" i="10" s="1"/>
  <c r="AH842" i="10"/>
  <c r="AI842" i="10" s="1"/>
  <c r="AH843" i="10"/>
  <c r="AI843" i="10" s="1"/>
  <c r="AH844" i="10"/>
  <c r="AI844" i="10" s="1"/>
  <c r="AH845" i="10"/>
  <c r="AI845" i="10" s="1"/>
  <c r="AH846" i="10"/>
  <c r="AI846" i="10" s="1"/>
  <c r="AH847" i="10"/>
  <c r="AI847" i="10" s="1"/>
  <c r="AH848" i="10"/>
  <c r="AI848" i="10" s="1"/>
  <c r="AH849" i="10"/>
  <c r="AI849" i="10" s="1"/>
  <c r="AH850" i="10"/>
  <c r="AI850" i="10" s="1"/>
  <c r="AH851" i="10"/>
  <c r="AI851" i="10" s="1"/>
  <c r="AH852" i="10"/>
  <c r="AI852" i="10" s="1"/>
  <c r="AH853" i="10"/>
  <c r="AI853" i="10" s="1"/>
  <c r="AH854" i="10"/>
  <c r="AI854" i="10" s="1"/>
  <c r="AH855" i="10"/>
  <c r="AI855" i="10" s="1"/>
  <c r="AH856" i="10"/>
  <c r="AI856" i="10" s="1"/>
  <c r="AH857" i="10"/>
  <c r="AI857" i="10" s="1"/>
  <c r="AH858" i="10"/>
  <c r="AI858" i="10" s="1"/>
  <c r="AH859" i="10"/>
  <c r="AI859" i="10" s="1"/>
  <c r="AH860" i="10"/>
  <c r="AI860" i="10" s="1"/>
  <c r="AH861" i="10"/>
  <c r="AI861" i="10" s="1"/>
  <c r="AH862" i="10"/>
  <c r="AI862" i="10" s="1"/>
  <c r="AH863" i="10"/>
  <c r="AI863" i="10" s="1"/>
  <c r="AH864" i="10"/>
  <c r="AI864" i="10" s="1"/>
  <c r="AH865" i="10"/>
  <c r="AI865" i="10" s="1"/>
  <c r="AH866" i="10"/>
  <c r="AI866" i="10" s="1"/>
  <c r="AH867" i="10"/>
  <c r="AI867" i="10" s="1"/>
  <c r="AH868" i="10"/>
  <c r="AI868" i="10" s="1"/>
  <c r="AH869" i="10"/>
  <c r="AI869" i="10" s="1"/>
  <c r="AH870" i="10"/>
  <c r="AI870" i="10" s="1"/>
  <c r="AH871" i="10"/>
  <c r="AI871" i="10" s="1"/>
  <c r="AH872" i="10"/>
  <c r="AI872" i="10" s="1"/>
  <c r="AH873" i="10"/>
  <c r="AI873" i="10" s="1"/>
  <c r="AH874" i="10"/>
  <c r="AI874" i="10" s="1"/>
  <c r="AH875" i="10"/>
  <c r="AI875" i="10" s="1"/>
  <c r="AH876" i="10"/>
  <c r="AI876" i="10" s="1"/>
  <c r="AH877" i="10"/>
  <c r="AI877" i="10" s="1"/>
  <c r="AH878" i="10"/>
  <c r="AI878" i="10" s="1"/>
  <c r="AH879" i="10"/>
  <c r="AI879" i="10" s="1"/>
  <c r="AH880" i="10"/>
  <c r="AI880" i="10" s="1"/>
  <c r="AH881" i="10"/>
  <c r="AI881" i="10" s="1"/>
  <c r="AH882" i="10"/>
  <c r="AI882" i="10" s="1"/>
  <c r="AH883" i="10"/>
  <c r="AI883" i="10" s="1"/>
  <c r="AH884" i="10"/>
  <c r="AI884" i="10" s="1"/>
  <c r="AH885" i="10"/>
  <c r="AI885" i="10" s="1"/>
  <c r="AH886" i="10"/>
  <c r="AI886" i="10" s="1"/>
  <c r="AH887" i="10"/>
  <c r="AI887" i="10" s="1"/>
  <c r="AH888" i="10"/>
  <c r="AI888" i="10" s="1"/>
  <c r="AH889" i="10"/>
  <c r="AI889" i="10" s="1"/>
  <c r="AH890" i="10"/>
  <c r="AI890" i="10" s="1"/>
  <c r="AH891" i="10"/>
  <c r="AI891" i="10" s="1"/>
  <c r="AH892" i="10"/>
  <c r="AI892" i="10" s="1"/>
  <c r="AH893" i="10"/>
  <c r="AI893" i="10" s="1"/>
  <c r="AH894" i="10"/>
  <c r="AI894" i="10" s="1"/>
  <c r="AH895" i="10"/>
  <c r="AI895" i="10" s="1"/>
  <c r="AH896" i="10"/>
  <c r="AI896" i="10" s="1"/>
  <c r="AH897" i="10"/>
  <c r="AI897" i="10" s="1"/>
  <c r="AH898" i="10"/>
  <c r="AI898" i="10" s="1"/>
  <c r="AH899" i="10"/>
  <c r="AI899" i="10" s="1"/>
  <c r="AH900" i="10"/>
  <c r="AI900" i="10" s="1"/>
  <c r="AH901" i="10"/>
  <c r="AI901" i="10" s="1"/>
  <c r="AH902" i="10"/>
  <c r="AI902" i="10" s="1"/>
  <c r="AH903" i="10"/>
  <c r="AI903" i="10" s="1"/>
  <c r="AH904" i="10"/>
  <c r="AI904" i="10" s="1"/>
  <c r="AH905" i="10"/>
  <c r="AI905" i="10" s="1"/>
  <c r="AH906" i="10"/>
  <c r="AI906" i="10" s="1"/>
  <c r="AH907" i="10"/>
  <c r="AI907" i="10" s="1"/>
  <c r="AH908" i="10"/>
  <c r="AI908" i="10" s="1"/>
  <c r="AH909" i="10"/>
  <c r="AI909" i="10" s="1"/>
  <c r="AH910" i="10"/>
  <c r="AI910" i="10" s="1"/>
  <c r="AH911" i="10"/>
  <c r="AI911" i="10" s="1"/>
  <c r="AH912" i="10"/>
  <c r="AI912" i="10" s="1"/>
  <c r="AH913" i="10"/>
  <c r="AI913" i="10" s="1"/>
  <c r="AH914" i="10"/>
  <c r="AI914" i="10" s="1"/>
  <c r="AH915" i="10"/>
  <c r="AI915" i="10" s="1"/>
  <c r="AH916" i="10"/>
  <c r="AI916" i="10" s="1"/>
  <c r="AH917" i="10"/>
  <c r="AI917" i="10" s="1"/>
  <c r="AH918" i="10"/>
  <c r="AI918" i="10" s="1"/>
  <c r="AH919" i="10"/>
  <c r="AI919" i="10" s="1"/>
  <c r="AH920" i="10"/>
  <c r="AI920" i="10" s="1"/>
  <c r="AH921" i="10"/>
  <c r="AI921" i="10" s="1"/>
  <c r="AH922" i="10"/>
  <c r="AI922" i="10" s="1"/>
  <c r="AH923" i="10"/>
  <c r="AI923" i="10" s="1"/>
  <c r="AH924" i="10"/>
  <c r="AI924" i="10" s="1"/>
  <c r="AH925" i="10"/>
  <c r="AI925" i="10" s="1"/>
  <c r="AH926" i="10"/>
  <c r="AI926" i="10" s="1"/>
  <c r="AH927" i="10"/>
  <c r="AI927" i="10" s="1"/>
  <c r="AH928" i="10"/>
  <c r="AI928" i="10" s="1"/>
  <c r="AH929" i="10"/>
  <c r="AI929" i="10" s="1"/>
  <c r="AH930" i="10"/>
  <c r="AI930" i="10" s="1"/>
  <c r="AH931" i="10"/>
  <c r="AI931" i="10" s="1"/>
  <c r="AH932" i="10"/>
  <c r="AI932" i="10" s="1"/>
  <c r="AH933" i="10"/>
  <c r="AI933" i="10" s="1"/>
  <c r="AH934" i="10"/>
  <c r="AI934" i="10" s="1"/>
  <c r="AH935" i="10"/>
  <c r="AI935" i="10" s="1"/>
  <c r="AH936" i="10"/>
  <c r="AI936" i="10" s="1"/>
  <c r="AH937" i="10"/>
  <c r="AI937" i="10" s="1"/>
  <c r="AH938" i="10"/>
  <c r="AI938" i="10" s="1"/>
  <c r="AH939" i="10"/>
  <c r="AI939" i="10" s="1"/>
  <c r="AH940" i="10"/>
  <c r="AI940" i="10" s="1"/>
  <c r="AH941" i="10"/>
  <c r="AI941" i="10" s="1"/>
  <c r="AH942" i="10"/>
  <c r="AI942" i="10" s="1"/>
  <c r="AH943" i="10"/>
  <c r="AI943" i="10" s="1"/>
  <c r="AH944" i="10"/>
  <c r="AI944" i="10" s="1"/>
  <c r="AH945" i="10"/>
  <c r="AI945" i="10" s="1"/>
  <c r="AH946" i="10"/>
  <c r="AI946" i="10" s="1"/>
  <c r="AH947" i="10"/>
  <c r="AI947" i="10" s="1"/>
  <c r="AH948" i="10"/>
  <c r="AI948" i="10" s="1"/>
  <c r="AH949" i="10"/>
  <c r="AI949" i="10" s="1"/>
  <c r="AH950" i="10"/>
  <c r="AI950" i="10" s="1"/>
  <c r="AH951" i="10"/>
  <c r="AI951" i="10" s="1"/>
  <c r="AH952" i="10"/>
  <c r="AI952" i="10" s="1"/>
  <c r="AH953" i="10"/>
  <c r="AI953" i="10" s="1"/>
  <c r="AH954" i="10"/>
  <c r="AI954" i="10" s="1"/>
  <c r="AH955" i="10"/>
  <c r="AI955" i="10" s="1"/>
  <c r="AH956" i="10"/>
  <c r="AI956" i="10" s="1"/>
  <c r="AH957" i="10"/>
  <c r="AI957" i="10" s="1"/>
  <c r="AH958" i="10"/>
  <c r="AI958" i="10" s="1"/>
  <c r="AH959" i="10"/>
  <c r="AI959" i="10" s="1"/>
  <c r="AH960" i="10"/>
  <c r="AI960" i="10" s="1"/>
  <c r="AH961" i="10"/>
  <c r="AI961" i="10" s="1"/>
  <c r="AH962" i="10"/>
  <c r="AI962" i="10" s="1"/>
  <c r="AH963" i="10"/>
  <c r="AI963" i="10" s="1"/>
  <c r="AH964" i="10"/>
  <c r="AI964" i="10" s="1"/>
  <c r="AH965" i="10"/>
  <c r="AI965" i="10" s="1"/>
  <c r="AH966" i="10"/>
  <c r="AI966" i="10" s="1"/>
  <c r="AH967" i="10"/>
  <c r="AI967" i="10" s="1"/>
  <c r="AH968" i="10"/>
  <c r="AI968" i="10" s="1"/>
  <c r="AH969" i="10"/>
  <c r="AI969" i="10" s="1"/>
  <c r="AH970" i="10"/>
  <c r="AI970" i="10" s="1"/>
  <c r="AH971" i="10"/>
  <c r="AI971" i="10" s="1"/>
  <c r="AH972" i="10"/>
  <c r="AI972" i="10" s="1"/>
  <c r="AH973" i="10"/>
  <c r="AI973" i="10" s="1"/>
  <c r="AH974" i="10"/>
  <c r="AI974" i="10" s="1"/>
  <c r="AH975" i="10"/>
  <c r="AI975" i="10" s="1"/>
  <c r="AH976" i="10"/>
  <c r="AI976" i="10" s="1"/>
  <c r="AH977" i="10"/>
  <c r="AI977" i="10" s="1"/>
  <c r="AH978" i="10"/>
  <c r="AI978" i="10" s="1"/>
  <c r="AH979" i="10"/>
  <c r="AI979" i="10" s="1"/>
  <c r="AH980" i="10"/>
  <c r="AI980" i="10" s="1"/>
  <c r="AH981" i="10"/>
  <c r="AI981" i="10" s="1"/>
  <c r="AH982" i="10"/>
  <c r="AI982" i="10" s="1"/>
  <c r="AH983" i="10"/>
  <c r="AI983" i="10" s="1"/>
  <c r="AH984" i="10"/>
  <c r="AI984" i="10" s="1"/>
  <c r="AH985" i="10"/>
  <c r="AI985" i="10" s="1"/>
  <c r="AH986" i="10"/>
  <c r="AI986" i="10" s="1"/>
  <c r="AH987" i="10"/>
  <c r="AI987" i="10" s="1"/>
  <c r="AH988" i="10"/>
  <c r="AI988" i="10" s="1"/>
  <c r="AH989" i="10"/>
  <c r="AI989" i="10" s="1"/>
  <c r="AH990" i="10"/>
  <c r="AI990" i="10" s="1"/>
  <c r="AH991" i="10"/>
  <c r="AI991" i="10" s="1"/>
  <c r="AH992" i="10"/>
  <c r="AI992" i="10" s="1"/>
  <c r="AH993" i="10"/>
  <c r="AI993" i="10" s="1"/>
  <c r="AH994" i="10"/>
  <c r="AI994" i="10" s="1"/>
  <c r="AH995" i="10"/>
  <c r="AI995" i="10" s="1"/>
  <c r="AH996" i="10"/>
  <c r="AI996" i="10" s="1"/>
  <c r="AH997" i="10"/>
  <c r="AI997" i="10" s="1"/>
  <c r="AH998" i="10"/>
  <c r="AI998" i="10" s="1"/>
  <c r="AH999" i="10"/>
  <c r="AI999" i="10" s="1"/>
  <c r="AH1000" i="10"/>
  <c r="AI1000" i="10" s="1"/>
  <c r="AH1001" i="10"/>
  <c r="AI1001" i="10" s="1"/>
  <c r="AH1002" i="10"/>
  <c r="AI1002" i="10" s="1"/>
  <c r="AH1003" i="10"/>
  <c r="AI1003" i="10" s="1"/>
  <c r="AH1004" i="10"/>
  <c r="AI1004" i="10" s="1"/>
  <c r="AH1005" i="10"/>
  <c r="AI1005" i="10" s="1"/>
  <c r="AH1006" i="10"/>
  <c r="AI1006" i="10" s="1"/>
  <c r="AH1007" i="10"/>
  <c r="AI1007" i="10" s="1"/>
  <c r="AH1008" i="10"/>
  <c r="AI1008" i="10" s="1"/>
  <c r="AH1009" i="10"/>
  <c r="AI1009" i="10" s="1"/>
  <c r="AH1010" i="10"/>
  <c r="AI1010" i="10" s="1"/>
  <c r="AH1011" i="10"/>
  <c r="AI1011" i="10" s="1"/>
  <c r="AH1012" i="10"/>
  <c r="AI1012" i="10" s="1"/>
  <c r="AH1013" i="10"/>
  <c r="AI1013" i="10" s="1"/>
  <c r="AH1014" i="10"/>
  <c r="AI1014" i="10" s="1"/>
  <c r="AH1015" i="10"/>
  <c r="AI1015" i="10" s="1"/>
  <c r="AH1016" i="10"/>
  <c r="AI1016" i="10" s="1"/>
  <c r="AH1017" i="10"/>
  <c r="AI1017" i="10" s="1"/>
  <c r="AH1018" i="10"/>
  <c r="AI1018" i="10" s="1"/>
  <c r="AH1019" i="10"/>
  <c r="AI1019" i="10" s="1"/>
  <c r="AH1020" i="10"/>
  <c r="AI1020" i="10" s="1"/>
  <c r="AH1021" i="10"/>
  <c r="AI1021" i="10" s="1"/>
  <c r="AH1022" i="10"/>
  <c r="AI1022" i="10" s="1"/>
  <c r="AH1023" i="10"/>
  <c r="AI1023" i="10" s="1"/>
  <c r="AH1024" i="10"/>
  <c r="AI1024" i="10" s="1"/>
  <c r="AH1025" i="10"/>
  <c r="AI1025" i="10" s="1"/>
  <c r="AH1026" i="10"/>
  <c r="AI1026" i="10" s="1"/>
  <c r="AH1027" i="10"/>
  <c r="AI1027" i="10" s="1"/>
  <c r="AH1028" i="10"/>
  <c r="AI1028" i="10" s="1"/>
  <c r="AH1029" i="10"/>
  <c r="AI1029" i="10" s="1"/>
  <c r="AH1030" i="10"/>
  <c r="AI1030" i="10" s="1"/>
  <c r="AH1031" i="10"/>
  <c r="AI1031" i="10" s="1"/>
  <c r="AH1032" i="10"/>
  <c r="AI1032" i="10" s="1"/>
  <c r="AH1033" i="10"/>
  <c r="AI1033" i="10" s="1"/>
  <c r="AH1034" i="10"/>
  <c r="AI1034" i="10" s="1"/>
  <c r="AH1035" i="10"/>
  <c r="AI1035" i="10" s="1"/>
  <c r="AH1036" i="10"/>
  <c r="AI1036" i="10" s="1"/>
  <c r="AH1037" i="10"/>
  <c r="AI1037" i="10" s="1"/>
  <c r="AH1038" i="10"/>
  <c r="AI1038" i="10" s="1"/>
  <c r="AH1039" i="10"/>
  <c r="AI1039" i="10" s="1"/>
  <c r="AH1040" i="10"/>
  <c r="AI1040" i="10" s="1"/>
  <c r="AH1041" i="10"/>
  <c r="AI1041" i="10" s="1"/>
  <c r="AH1042" i="10"/>
  <c r="AI1042" i="10" s="1"/>
  <c r="AH1043" i="10"/>
  <c r="AI1043" i="10" s="1"/>
  <c r="AH1044" i="10"/>
  <c r="AI1044" i="10" s="1"/>
  <c r="AH1045" i="10"/>
  <c r="AI1045" i="10" s="1"/>
  <c r="AH1046" i="10"/>
  <c r="AI1046" i="10" s="1"/>
  <c r="AH1047" i="10"/>
  <c r="AI1047" i="10" s="1"/>
  <c r="AH1048" i="10"/>
  <c r="AI1048" i="10" s="1"/>
  <c r="AH1049" i="10"/>
  <c r="AI1049" i="10" s="1"/>
  <c r="AH1050" i="10"/>
  <c r="AI1050" i="10" s="1"/>
  <c r="AH1051" i="10"/>
  <c r="AI1051" i="10" s="1"/>
  <c r="AH1052" i="10"/>
  <c r="AI1052" i="10" s="1"/>
  <c r="AH1053" i="10"/>
  <c r="AI1053" i="10" s="1"/>
  <c r="AH1054" i="10"/>
  <c r="AI1054" i="10" s="1"/>
  <c r="AH1055" i="10"/>
  <c r="AI1055" i="10" s="1"/>
  <c r="AH1056" i="10"/>
  <c r="AI1056" i="10" s="1"/>
  <c r="AH1057" i="10"/>
  <c r="AI1057" i="10" s="1"/>
  <c r="AH1058" i="10"/>
  <c r="AI1058" i="10" s="1"/>
  <c r="AH1059" i="10"/>
  <c r="AI1059" i="10" s="1"/>
  <c r="AH1060" i="10"/>
  <c r="AI1060" i="10" s="1"/>
  <c r="AH1061" i="10"/>
  <c r="AI1061" i="10" s="1"/>
  <c r="AH1062" i="10"/>
  <c r="AI1062" i="10" s="1"/>
  <c r="AH1063" i="10"/>
  <c r="AI1063" i="10" s="1"/>
  <c r="AH1064" i="10"/>
  <c r="AI1064" i="10" s="1"/>
  <c r="AH1065" i="10"/>
  <c r="AI1065" i="10" s="1"/>
  <c r="AH1066" i="10"/>
  <c r="AI1066" i="10" s="1"/>
  <c r="AH1067" i="10"/>
  <c r="AI1067" i="10" s="1"/>
  <c r="AH1068" i="10"/>
  <c r="AI1068" i="10" s="1"/>
  <c r="AH1069" i="10"/>
  <c r="AI1069" i="10" s="1"/>
  <c r="AH1070" i="10"/>
  <c r="AI1070" i="10" s="1"/>
  <c r="AH1071" i="10"/>
  <c r="AI1071" i="10" s="1"/>
  <c r="AH1072" i="10"/>
  <c r="AI1072" i="10" s="1"/>
  <c r="AH1073" i="10"/>
  <c r="AI1073" i="10" s="1"/>
  <c r="AH1074" i="10"/>
  <c r="AI1074" i="10" s="1"/>
  <c r="AH1075" i="10"/>
  <c r="AI1075" i="10" s="1"/>
  <c r="AH1076" i="10"/>
  <c r="AI1076" i="10" s="1"/>
  <c r="AH1077" i="10"/>
  <c r="AI1077" i="10" s="1"/>
  <c r="AH1078" i="10"/>
  <c r="AI1078" i="10" s="1"/>
  <c r="AH1079" i="10"/>
  <c r="AI1079" i="10" s="1"/>
  <c r="AH1080" i="10"/>
  <c r="AI1080" i="10" s="1"/>
  <c r="AH1081" i="10"/>
  <c r="AI1081" i="10" s="1"/>
  <c r="AH1082" i="10"/>
  <c r="AI1082" i="10" s="1"/>
  <c r="AH1083" i="10"/>
  <c r="AI1083" i="10" s="1"/>
  <c r="AH1084" i="10"/>
  <c r="AI1084" i="10" s="1"/>
  <c r="AH1085" i="10"/>
  <c r="AI1085" i="10" s="1"/>
  <c r="AH1086" i="10"/>
  <c r="AI1086" i="10" s="1"/>
  <c r="AH1087" i="10"/>
  <c r="AI1087" i="10" s="1"/>
  <c r="AH1088" i="10"/>
  <c r="AI1088" i="10" s="1"/>
  <c r="AH1089" i="10"/>
  <c r="AI1089" i="10" s="1"/>
  <c r="AH1090" i="10"/>
  <c r="AI1090" i="10" s="1"/>
  <c r="AH1091" i="10"/>
  <c r="AI1091" i="10" s="1"/>
  <c r="AH1092" i="10"/>
  <c r="AI1092" i="10" s="1"/>
  <c r="AH1093" i="10"/>
  <c r="AI1093" i="10" s="1"/>
  <c r="AH1094" i="10"/>
  <c r="AI1094" i="10" s="1"/>
  <c r="AH1095" i="10"/>
  <c r="AI1095" i="10" s="1"/>
  <c r="AH1096" i="10"/>
  <c r="AI1096" i="10" s="1"/>
  <c r="AH1097" i="10"/>
  <c r="AI1097" i="10" s="1"/>
  <c r="AH1098" i="10"/>
  <c r="AI1098" i="10" s="1"/>
  <c r="AH1099" i="10"/>
  <c r="AI1099" i="10" s="1"/>
  <c r="AH1100" i="10"/>
  <c r="AI1100" i="10" s="1"/>
  <c r="AH1101" i="10"/>
  <c r="AI1101" i="10" s="1"/>
  <c r="AH1102" i="10"/>
  <c r="AI1102" i="10" s="1"/>
  <c r="AH1103" i="10"/>
  <c r="AI1103" i="10" s="1"/>
  <c r="AH1104" i="10"/>
  <c r="AI1104" i="10" s="1"/>
  <c r="AH1105" i="10"/>
  <c r="AI1105" i="10" s="1"/>
  <c r="AH1106" i="10"/>
  <c r="AI1106" i="10" s="1"/>
  <c r="AH1107" i="10"/>
  <c r="AI1107" i="10" s="1"/>
  <c r="AH1108" i="10"/>
  <c r="AI1108" i="10" s="1"/>
  <c r="AH1109" i="10"/>
  <c r="AI1109" i="10" s="1"/>
  <c r="AH1110" i="10"/>
  <c r="AI1110" i="10" s="1"/>
  <c r="AH1111" i="10"/>
  <c r="AI1111" i="10" s="1"/>
  <c r="AH1112" i="10"/>
  <c r="AI1112" i="10" s="1"/>
  <c r="AH1113" i="10"/>
  <c r="AI1113" i="10" s="1"/>
  <c r="AH1114" i="10"/>
  <c r="AI1114" i="10" s="1"/>
  <c r="AH1115" i="10"/>
  <c r="AI1115" i="10" s="1"/>
  <c r="AH1116" i="10"/>
  <c r="AI1116" i="10" s="1"/>
  <c r="AH1117" i="10"/>
  <c r="AI1117" i="10" s="1"/>
  <c r="AH1118" i="10"/>
  <c r="AI1118" i="10" s="1"/>
  <c r="AH1119" i="10"/>
  <c r="AI1119" i="10" s="1"/>
  <c r="AH1120" i="10"/>
  <c r="AI1120" i="10" s="1"/>
  <c r="AH1121" i="10"/>
  <c r="AI1121" i="10" s="1"/>
  <c r="AH1122" i="10"/>
  <c r="AI1122" i="10" s="1"/>
  <c r="AH1123" i="10"/>
  <c r="AI1123" i="10" s="1"/>
  <c r="AH1124" i="10"/>
  <c r="AI1124" i="10" s="1"/>
  <c r="AH1125" i="10"/>
  <c r="AI1125" i="10" s="1"/>
  <c r="AH1126" i="10"/>
  <c r="AI1126" i="10" s="1"/>
  <c r="AH1127" i="10"/>
  <c r="AI1127" i="10" s="1"/>
  <c r="AH1128" i="10"/>
  <c r="AI1128" i="10" s="1"/>
  <c r="AH1129" i="10"/>
  <c r="AI1129" i="10" s="1"/>
  <c r="AH1130" i="10"/>
  <c r="AI1130" i="10" s="1"/>
  <c r="AH1131" i="10"/>
  <c r="AI1131" i="10" s="1"/>
  <c r="AH1132" i="10"/>
  <c r="AI1132" i="10" s="1"/>
  <c r="AH1133" i="10"/>
  <c r="AI1133" i="10" s="1"/>
  <c r="AH1134" i="10"/>
  <c r="AI1134" i="10" s="1"/>
  <c r="AH1135" i="10"/>
  <c r="AI1135" i="10" s="1"/>
  <c r="AH1136" i="10"/>
  <c r="AI1136" i="10" s="1"/>
  <c r="AH1137" i="10"/>
  <c r="AI1137" i="10" s="1"/>
  <c r="AH1138" i="10"/>
  <c r="AI1138" i="10" s="1"/>
  <c r="AH1139" i="10"/>
  <c r="AI1139" i="10" s="1"/>
  <c r="AH1140" i="10"/>
  <c r="AI1140" i="10" s="1"/>
  <c r="AH1141" i="10"/>
  <c r="AI1141" i="10" s="1"/>
  <c r="AH1142" i="10"/>
  <c r="AI1142" i="10" s="1"/>
  <c r="AH1143" i="10"/>
  <c r="AI1143" i="10" s="1"/>
  <c r="AH1144" i="10"/>
  <c r="AI1144" i="10" s="1"/>
  <c r="AH1145" i="10"/>
  <c r="AI1145" i="10" s="1"/>
  <c r="AH1146" i="10"/>
  <c r="AI1146" i="10" s="1"/>
  <c r="AH1147" i="10"/>
  <c r="AI1147" i="10" s="1"/>
  <c r="AH1148" i="10"/>
  <c r="AI1148" i="10" s="1"/>
  <c r="AH1149" i="10"/>
  <c r="AI1149" i="10" s="1"/>
  <c r="AH1150" i="10"/>
  <c r="AI1150" i="10" s="1"/>
  <c r="AH1151" i="10"/>
  <c r="AI1151" i="10" s="1"/>
  <c r="AH1152" i="10"/>
  <c r="AI1152" i="10" s="1"/>
  <c r="AH1153" i="10"/>
  <c r="AI1153" i="10" s="1"/>
  <c r="AH1154" i="10"/>
  <c r="AI1154" i="10" s="1"/>
  <c r="AH1155" i="10"/>
  <c r="AI1155" i="10" s="1"/>
  <c r="AH1156" i="10"/>
  <c r="AI1156" i="10" s="1"/>
  <c r="AH1157" i="10"/>
  <c r="AI1157" i="10" s="1"/>
  <c r="AH1158" i="10"/>
  <c r="AI1158" i="10" s="1"/>
  <c r="AH1159" i="10"/>
  <c r="AI1159" i="10" s="1"/>
  <c r="AH1160" i="10"/>
  <c r="AI1160" i="10" s="1"/>
  <c r="AH1161" i="10"/>
  <c r="AI1161" i="10" s="1"/>
  <c r="AH1162" i="10"/>
  <c r="AI1162" i="10" s="1"/>
  <c r="AH1163" i="10"/>
  <c r="AI1163" i="10" s="1"/>
  <c r="AH1164" i="10"/>
  <c r="AI1164" i="10" s="1"/>
  <c r="AH1165" i="10"/>
  <c r="AI1165" i="10" s="1"/>
  <c r="AH1166" i="10"/>
  <c r="AI1166" i="10" s="1"/>
  <c r="AH1167" i="10"/>
  <c r="AI1167" i="10" s="1"/>
  <c r="AH1168" i="10"/>
  <c r="AI1168" i="10" s="1"/>
  <c r="AH1169" i="10"/>
  <c r="AI1169" i="10" s="1"/>
  <c r="AH1170" i="10"/>
  <c r="AI1170" i="10" s="1"/>
  <c r="AH1171" i="10"/>
  <c r="AI1171" i="10" s="1"/>
  <c r="AH1172" i="10"/>
  <c r="AI1172" i="10" s="1"/>
  <c r="AH1173" i="10"/>
  <c r="AI1173" i="10" s="1"/>
  <c r="AH1174" i="10"/>
  <c r="AI1174" i="10" s="1"/>
  <c r="AH1175" i="10"/>
  <c r="AI1175" i="10" s="1"/>
  <c r="AH1176" i="10"/>
  <c r="AI1176" i="10" s="1"/>
  <c r="AH1177" i="10"/>
  <c r="AI1177" i="10" s="1"/>
  <c r="AH1178" i="10"/>
  <c r="AI1178" i="10" s="1"/>
  <c r="AH1179" i="10"/>
  <c r="AI1179" i="10" s="1"/>
  <c r="AH1180" i="10"/>
  <c r="AI1180" i="10" s="1"/>
  <c r="AH1181" i="10"/>
  <c r="AI1181" i="10" s="1"/>
  <c r="AH1182" i="10"/>
  <c r="AI1182" i="10" s="1"/>
  <c r="AH1183" i="10"/>
  <c r="AI1183" i="10" s="1"/>
  <c r="AH1184" i="10"/>
  <c r="AI1184" i="10" s="1"/>
  <c r="AH1185" i="10"/>
  <c r="AI1185" i="10" s="1"/>
  <c r="AH1186" i="10"/>
  <c r="AI1186" i="10" s="1"/>
  <c r="AH1187" i="10"/>
  <c r="AI1187" i="10" s="1"/>
  <c r="AH1188" i="10"/>
  <c r="AI1188" i="10" s="1"/>
  <c r="AH1189" i="10"/>
  <c r="AI1189" i="10" s="1"/>
  <c r="AH1190" i="10"/>
  <c r="AI1190" i="10" s="1"/>
  <c r="AH1191" i="10"/>
  <c r="AI1191" i="10" s="1"/>
  <c r="AH1192" i="10"/>
  <c r="AI1192" i="10" s="1"/>
  <c r="AH1193" i="10"/>
  <c r="AI1193" i="10" s="1"/>
  <c r="AH1194" i="10"/>
  <c r="AI1194" i="10" s="1"/>
  <c r="AH1195" i="10"/>
  <c r="AI1195" i="10" s="1"/>
  <c r="AH1196" i="10"/>
  <c r="AI1196" i="10" s="1"/>
  <c r="AH1197" i="10"/>
  <c r="AI1197" i="10" s="1"/>
  <c r="AH1198" i="10"/>
  <c r="AI1198" i="10" s="1"/>
  <c r="AH1199" i="10"/>
  <c r="AI1199" i="10" s="1"/>
  <c r="AH1200" i="10"/>
  <c r="AI1200" i="10" s="1"/>
  <c r="AH1201" i="10"/>
  <c r="AI1201" i="10" s="1"/>
  <c r="AH1202" i="10"/>
  <c r="AI1202" i="10" s="1"/>
  <c r="AH1203" i="10"/>
  <c r="AI1203" i="10" s="1"/>
  <c r="AH1204" i="10"/>
  <c r="AI1204" i="10" s="1"/>
  <c r="AH1205" i="10"/>
  <c r="AI1205" i="10" s="1"/>
  <c r="AH1206" i="10"/>
  <c r="AI1206" i="10" s="1"/>
  <c r="AH1207" i="10"/>
  <c r="AI1207" i="10" s="1"/>
  <c r="AH1208" i="10"/>
  <c r="AI1208" i="10" s="1"/>
  <c r="AH1209" i="10"/>
  <c r="AI1209" i="10" s="1"/>
  <c r="AH1210" i="10"/>
  <c r="AI1210" i="10" s="1"/>
  <c r="AH1211" i="10"/>
  <c r="AI1211" i="10" s="1"/>
  <c r="AH1212" i="10"/>
  <c r="AI1212" i="10" s="1"/>
  <c r="AH1213" i="10"/>
  <c r="AI1213" i="10" s="1"/>
  <c r="AH1214" i="10"/>
  <c r="AI1214" i="10" s="1"/>
  <c r="AH1215" i="10"/>
  <c r="AI1215" i="10" s="1"/>
  <c r="AH1216" i="10"/>
  <c r="AI1216" i="10" s="1"/>
  <c r="AH1217" i="10"/>
  <c r="AI1217" i="10" s="1"/>
  <c r="AH1218" i="10"/>
  <c r="AI1218" i="10" s="1"/>
  <c r="AH1219" i="10"/>
  <c r="AI1219" i="10" s="1"/>
  <c r="AH1220" i="10"/>
  <c r="AI1220" i="10" s="1"/>
  <c r="AH1221" i="10"/>
  <c r="AI1221" i="10" s="1"/>
  <c r="AH1222" i="10"/>
  <c r="AI1222" i="10" s="1"/>
  <c r="AH1223" i="10"/>
  <c r="AI1223" i="10" s="1"/>
  <c r="AH1224" i="10"/>
  <c r="AI1224" i="10" s="1"/>
  <c r="AH1225" i="10"/>
  <c r="AI1225" i="10" s="1"/>
  <c r="AH1226" i="10"/>
  <c r="AI1226" i="10" s="1"/>
  <c r="AH1227" i="10"/>
  <c r="AI1227" i="10" s="1"/>
  <c r="AH1228" i="10"/>
  <c r="AI1228" i="10" s="1"/>
  <c r="AH1229" i="10"/>
  <c r="AI1229" i="10" s="1"/>
  <c r="AH1230" i="10"/>
  <c r="AI1230" i="10" s="1"/>
  <c r="AH1231" i="10"/>
  <c r="AI1231" i="10" s="1"/>
  <c r="AH1232" i="10"/>
  <c r="AI1232" i="10" s="1"/>
  <c r="AH1233" i="10"/>
  <c r="AI1233" i="10" s="1"/>
  <c r="AH1234" i="10"/>
  <c r="AI1234" i="10" s="1"/>
  <c r="AH1235" i="10"/>
  <c r="AI1235" i="10" s="1"/>
  <c r="AH1236" i="10"/>
  <c r="AI1236" i="10" s="1"/>
  <c r="AH1237" i="10"/>
  <c r="AI1237" i="10" s="1"/>
  <c r="AH1238" i="10"/>
  <c r="AI1238" i="10" s="1"/>
  <c r="AH1239" i="10"/>
  <c r="AI1239" i="10" s="1"/>
  <c r="AH1240" i="10"/>
  <c r="AI1240" i="10" s="1"/>
  <c r="AH1241" i="10"/>
  <c r="AI1241" i="10" s="1"/>
  <c r="AH1242" i="10"/>
  <c r="AI1242" i="10" s="1"/>
  <c r="AH1243" i="10"/>
  <c r="AI1243" i="10" s="1"/>
  <c r="AH1244" i="10"/>
  <c r="AI1244" i="10" s="1"/>
  <c r="AH1245" i="10"/>
  <c r="AI1245" i="10" s="1"/>
  <c r="AH1246" i="10"/>
  <c r="AI1246" i="10" s="1"/>
  <c r="AH1247" i="10"/>
  <c r="AI1247" i="10" s="1"/>
  <c r="AH1248" i="10"/>
  <c r="AI1248" i="10" s="1"/>
  <c r="AH1249" i="10"/>
  <c r="AI1249" i="10" s="1"/>
  <c r="AH1250" i="10"/>
  <c r="AI1250" i="10" s="1"/>
  <c r="AH1251" i="10"/>
  <c r="AI1251" i="10" s="1"/>
  <c r="AH1252" i="10"/>
  <c r="AI1252" i="10" s="1"/>
  <c r="AH1253" i="10"/>
  <c r="AI1253" i="10" s="1"/>
  <c r="AH1254" i="10"/>
  <c r="AI1254" i="10" s="1"/>
  <c r="AH1255" i="10"/>
  <c r="AI1255" i="10" s="1"/>
  <c r="AH1256" i="10"/>
  <c r="AI1256" i="10" s="1"/>
  <c r="AH1257" i="10"/>
  <c r="AI1257" i="10" s="1"/>
  <c r="AH1258" i="10"/>
  <c r="AI1258" i="10" s="1"/>
  <c r="AH1259" i="10"/>
  <c r="AI1259" i="10" s="1"/>
  <c r="AH1260" i="10"/>
  <c r="AI1260" i="10" s="1"/>
  <c r="AH1261" i="10"/>
  <c r="AI1261" i="10" s="1"/>
  <c r="AH1262" i="10"/>
  <c r="AI1262" i="10" s="1"/>
  <c r="AH1263" i="10"/>
  <c r="AI1263" i="10" s="1"/>
  <c r="AH1264" i="10"/>
  <c r="AI1264" i="10" s="1"/>
  <c r="AH1265" i="10"/>
  <c r="AI1265" i="10" s="1"/>
  <c r="AH1266" i="10"/>
  <c r="AI1266" i="10" s="1"/>
  <c r="AH1267" i="10"/>
  <c r="AI1267" i="10" s="1"/>
  <c r="AH1268" i="10"/>
  <c r="AI1268" i="10" s="1"/>
  <c r="AH1269" i="10"/>
  <c r="AI1269" i="10" s="1"/>
  <c r="AH1270" i="10"/>
  <c r="AI1270" i="10" s="1"/>
  <c r="AH1271" i="10"/>
  <c r="AI1271" i="10" s="1"/>
  <c r="AH1272" i="10"/>
  <c r="AI1272" i="10" s="1"/>
  <c r="AH1273" i="10"/>
  <c r="AI1273" i="10" s="1"/>
  <c r="AH1274" i="10"/>
  <c r="AI1274" i="10" s="1"/>
  <c r="AH1275" i="10"/>
  <c r="AI1275" i="10" s="1"/>
  <c r="AH1276" i="10"/>
  <c r="AI1276" i="10" s="1"/>
  <c r="AH1277" i="10"/>
  <c r="AI1277" i="10" s="1"/>
  <c r="AH1278" i="10"/>
  <c r="AI1278" i="10" s="1"/>
  <c r="AH1279" i="10"/>
  <c r="AI1279" i="10" s="1"/>
  <c r="AH1280" i="10"/>
  <c r="AI1280" i="10" s="1"/>
  <c r="AH1281" i="10"/>
  <c r="AI1281" i="10" s="1"/>
  <c r="AH1282" i="10"/>
  <c r="AI1282" i="10" s="1"/>
  <c r="AH1283" i="10"/>
  <c r="AI1283" i="10" s="1"/>
  <c r="AH1284" i="10"/>
  <c r="AI1284" i="10" s="1"/>
  <c r="AH1285" i="10"/>
  <c r="AI1285" i="10" s="1"/>
  <c r="AH1286" i="10"/>
  <c r="AI1286" i="10" s="1"/>
  <c r="AH1287" i="10"/>
  <c r="AI1287" i="10" s="1"/>
  <c r="AH1288" i="10"/>
  <c r="AI1288" i="10" s="1"/>
  <c r="AH1289" i="10"/>
  <c r="AI1289" i="10" s="1"/>
  <c r="AH1290" i="10"/>
  <c r="AI1290" i="10" s="1"/>
  <c r="AH1291" i="10"/>
  <c r="AI1291" i="10" s="1"/>
  <c r="AH1292" i="10"/>
  <c r="AI1292" i="10" s="1"/>
  <c r="AH1293" i="10"/>
  <c r="AI1293" i="10" s="1"/>
  <c r="AH1294" i="10"/>
  <c r="AI1294" i="10" s="1"/>
  <c r="AH1295" i="10"/>
  <c r="AI1295" i="10" s="1"/>
  <c r="AH1296" i="10"/>
  <c r="AI1296" i="10" s="1"/>
  <c r="AH1297" i="10"/>
  <c r="AI1297" i="10" s="1"/>
  <c r="AH1298" i="10"/>
  <c r="AI1298" i="10" s="1"/>
  <c r="AH1299" i="10"/>
  <c r="AI1299" i="10" s="1"/>
  <c r="AH1300" i="10"/>
  <c r="AI1300" i="10" s="1"/>
  <c r="AH1301" i="10"/>
  <c r="AI1301" i="10" s="1"/>
  <c r="AH1302" i="10"/>
  <c r="AI1302" i="10" s="1"/>
  <c r="AH1303" i="10"/>
  <c r="AI1303" i="10" s="1"/>
  <c r="AH1304" i="10"/>
  <c r="AI1304" i="10" s="1"/>
  <c r="AH1305" i="10"/>
  <c r="AI1305" i="10" s="1"/>
  <c r="AH1306" i="10"/>
  <c r="AI1306" i="10" s="1"/>
  <c r="AH1307" i="10"/>
  <c r="AI1307" i="10" s="1"/>
  <c r="AH1308" i="10"/>
  <c r="AI1308" i="10" s="1"/>
  <c r="AH1309" i="10"/>
  <c r="AI1309" i="10" s="1"/>
  <c r="AH1310" i="10"/>
  <c r="AI1310" i="10" s="1"/>
  <c r="AH1311" i="10"/>
  <c r="AI1311" i="10" s="1"/>
  <c r="AH1312" i="10"/>
  <c r="AI1312" i="10" s="1"/>
  <c r="AH1313" i="10"/>
  <c r="AI1313" i="10" s="1"/>
  <c r="AH1314" i="10"/>
  <c r="AI1314" i="10" s="1"/>
  <c r="AH1315" i="10"/>
  <c r="AI1315" i="10" s="1"/>
  <c r="AH1316" i="10"/>
  <c r="AI1316" i="10" s="1"/>
  <c r="AH1317" i="10"/>
  <c r="AI1317" i="10" s="1"/>
  <c r="AH1318" i="10"/>
  <c r="AI1318" i="10" s="1"/>
  <c r="AH1319" i="10"/>
  <c r="AI1319" i="10" s="1"/>
  <c r="AH1320" i="10"/>
  <c r="AI1320" i="10" s="1"/>
  <c r="AH1321" i="10"/>
  <c r="AI1321" i="10" s="1"/>
  <c r="AH1322" i="10"/>
  <c r="AI1322" i="10" s="1"/>
  <c r="AH1323" i="10"/>
  <c r="AI1323" i="10" s="1"/>
  <c r="AH1324" i="10"/>
  <c r="AI1324" i="10" s="1"/>
  <c r="AH1325" i="10"/>
  <c r="AI1325" i="10" s="1"/>
  <c r="AH1326" i="10"/>
  <c r="AI1326" i="10" s="1"/>
  <c r="AH1327" i="10"/>
  <c r="AI1327" i="10" s="1"/>
  <c r="AH1328" i="10"/>
  <c r="AI1328" i="10" s="1"/>
  <c r="AH1329" i="10"/>
  <c r="AI1329" i="10" s="1"/>
  <c r="AH1330" i="10"/>
  <c r="AI1330" i="10" s="1"/>
  <c r="AH1331" i="10"/>
  <c r="AI1331" i="10" s="1"/>
  <c r="AH1332" i="10"/>
  <c r="AI1332" i="10" s="1"/>
  <c r="AH1333" i="10"/>
  <c r="AI1333" i="10" s="1"/>
  <c r="AH1334" i="10"/>
  <c r="AI1334" i="10" s="1"/>
  <c r="AH1335" i="10"/>
  <c r="AI1335" i="10" s="1"/>
  <c r="AH1336" i="10"/>
  <c r="AI1336" i="10" s="1"/>
  <c r="AH1337" i="10"/>
  <c r="AI1337" i="10" s="1"/>
  <c r="AH1338" i="10"/>
  <c r="AI1338" i="10" s="1"/>
  <c r="AH1339" i="10"/>
  <c r="AI1339" i="10" s="1"/>
  <c r="AH1340" i="10"/>
  <c r="AI1340" i="10" s="1"/>
  <c r="AH1341" i="10"/>
  <c r="AI1341" i="10" s="1"/>
  <c r="AH1342" i="10"/>
  <c r="AI1342" i="10" s="1"/>
  <c r="AH1343" i="10"/>
  <c r="AI1343" i="10" s="1"/>
  <c r="AH1344" i="10"/>
  <c r="AI1344" i="10" s="1"/>
  <c r="AH1345" i="10"/>
  <c r="AI1345" i="10" s="1"/>
  <c r="AH1346" i="10"/>
  <c r="AI1346" i="10" s="1"/>
  <c r="AH1347" i="10"/>
  <c r="AI1347" i="10" s="1"/>
  <c r="AH1348" i="10"/>
  <c r="AI1348" i="10" s="1"/>
  <c r="AH1349" i="10"/>
  <c r="AI1349" i="10" s="1"/>
  <c r="AH1350" i="10"/>
  <c r="AI1350" i="10" s="1"/>
  <c r="AH1351" i="10"/>
  <c r="AI1351" i="10" s="1"/>
  <c r="AH1352" i="10"/>
  <c r="AI1352" i="10" s="1"/>
  <c r="AH1353" i="10"/>
  <c r="AI1353" i="10" s="1"/>
  <c r="AH1354" i="10"/>
  <c r="AI1354" i="10" s="1"/>
  <c r="AH1355" i="10"/>
  <c r="AI1355" i="10" s="1"/>
  <c r="AH1356" i="10"/>
  <c r="AI1356" i="10" s="1"/>
  <c r="AH1357" i="10"/>
  <c r="AI1357" i="10" s="1"/>
  <c r="AH1358" i="10"/>
  <c r="AI1358" i="10" s="1"/>
  <c r="AH1359" i="10"/>
  <c r="AI1359" i="10" s="1"/>
  <c r="AH1360" i="10"/>
  <c r="AI1360" i="10" s="1"/>
  <c r="AH1361" i="10"/>
  <c r="AI1361" i="10" s="1"/>
  <c r="AH1362" i="10"/>
  <c r="AI1362" i="10" s="1"/>
  <c r="AH1363" i="10"/>
  <c r="AI1363" i="10" s="1"/>
  <c r="AH1364" i="10"/>
  <c r="AI1364" i="10" s="1"/>
  <c r="AH1365" i="10"/>
  <c r="AI1365" i="10" s="1"/>
  <c r="AH1366" i="10"/>
  <c r="AI1366" i="10" s="1"/>
  <c r="AH1367" i="10"/>
  <c r="AI1367" i="10" s="1"/>
  <c r="AH1368" i="10"/>
  <c r="AI1368" i="10" s="1"/>
  <c r="AH1369" i="10"/>
  <c r="AI1369" i="10" s="1"/>
  <c r="AH1370" i="10"/>
  <c r="AI1370" i="10" s="1"/>
  <c r="AH1371" i="10"/>
  <c r="AI1371" i="10" s="1"/>
  <c r="AH1372" i="10"/>
  <c r="AI1372" i="10" s="1"/>
  <c r="AH1373" i="10"/>
  <c r="AI1373" i="10" s="1"/>
  <c r="AH1374" i="10"/>
  <c r="AI1374" i="10" s="1"/>
  <c r="AH1375" i="10"/>
  <c r="AI1375" i="10" s="1"/>
  <c r="AH1376" i="10"/>
  <c r="AI1376" i="10" s="1"/>
  <c r="AH1377" i="10"/>
  <c r="AI1377" i="10" s="1"/>
  <c r="AH1378" i="10"/>
  <c r="AI1378" i="10" s="1"/>
  <c r="AH1379" i="10"/>
  <c r="AI1379" i="10" s="1"/>
  <c r="AH1380" i="10"/>
  <c r="AI1380" i="10" s="1"/>
  <c r="AH1381" i="10"/>
  <c r="AI1381" i="10" s="1"/>
  <c r="AH2" i="10"/>
  <c r="AI2" i="10" s="1"/>
  <c r="AC3" i="10"/>
  <c r="AD3" i="10" s="1"/>
  <c r="AC4" i="10"/>
  <c r="AD4" i="10" s="1"/>
  <c r="AC5" i="10"/>
  <c r="AD5" i="10" s="1"/>
  <c r="AC6" i="10"/>
  <c r="AD6" i="10" s="1"/>
  <c r="AC7" i="10"/>
  <c r="AD7" i="10" s="1"/>
  <c r="AC8" i="10"/>
  <c r="AD8" i="10" s="1"/>
  <c r="AC9" i="10"/>
  <c r="AD9" i="10" s="1"/>
  <c r="AC10" i="10"/>
  <c r="AD10" i="10" s="1"/>
  <c r="AC11" i="10"/>
  <c r="AD11" i="10" s="1"/>
  <c r="AC12" i="10"/>
  <c r="AD12" i="10" s="1"/>
  <c r="AC13" i="10"/>
  <c r="AD13" i="10" s="1"/>
  <c r="AC14" i="10"/>
  <c r="AD14" i="10" s="1"/>
  <c r="AC15" i="10"/>
  <c r="AD15" i="10" s="1"/>
  <c r="AC16" i="10"/>
  <c r="AD16" i="10" s="1"/>
  <c r="AC17" i="10"/>
  <c r="AD17" i="10" s="1"/>
  <c r="AC18" i="10"/>
  <c r="AD18" i="10" s="1"/>
  <c r="AC19" i="10"/>
  <c r="AD19" i="10" s="1"/>
  <c r="AC20" i="10"/>
  <c r="AD20" i="10" s="1"/>
  <c r="AC21" i="10"/>
  <c r="AD21" i="10" s="1"/>
  <c r="AC22" i="10"/>
  <c r="AD22" i="10" s="1"/>
  <c r="AC23" i="10"/>
  <c r="AD23" i="10" s="1"/>
  <c r="AC24" i="10"/>
  <c r="AD24" i="10" s="1"/>
  <c r="AC25" i="10"/>
  <c r="AD25" i="10" s="1"/>
  <c r="AC26" i="10"/>
  <c r="AD26" i="10" s="1"/>
  <c r="AC27" i="10"/>
  <c r="AD27" i="10" s="1"/>
  <c r="AC28" i="10"/>
  <c r="AD28" i="10" s="1"/>
  <c r="AC29" i="10"/>
  <c r="AD29" i="10" s="1"/>
  <c r="AC30" i="10"/>
  <c r="AD30" i="10" s="1"/>
  <c r="AC31" i="10"/>
  <c r="AD31" i="10" s="1"/>
  <c r="AC32" i="10"/>
  <c r="AD32" i="10" s="1"/>
  <c r="AC33" i="10"/>
  <c r="AD33" i="10" s="1"/>
  <c r="AC34" i="10"/>
  <c r="AD34" i="10" s="1"/>
  <c r="AC35" i="10"/>
  <c r="AD35" i="10" s="1"/>
  <c r="AC36" i="10"/>
  <c r="AD36" i="10" s="1"/>
  <c r="AC37" i="10"/>
  <c r="AD37" i="10" s="1"/>
  <c r="AC38" i="10"/>
  <c r="AD38" i="10" s="1"/>
  <c r="AC39" i="10"/>
  <c r="AD39" i="10" s="1"/>
  <c r="AC40" i="10"/>
  <c r="AD40" i="10" s="1"/>
  <c r="AC41" i="10"/>
  <c r="AD41" i="10" s="1"/>
  <c r="AC42" i="10"/>
  <c r="AD42" i="10" s="1"/>
  <c r="AC43" i="10"/>
  <c r="AD43" i="10" s="1"/>
  <c r="AC44" i="10"/>
  <c r="AD44" i="10" s="1"/>
  <c r="AC45" i="10"/>
  <c r="AD45" i="10" s="1"/>
  <c r="AC46" i="10"/>
  <c r="AD46" i="10" s="1"/>
  <c r="AC47" i="10"/>
  <c r="AD47" i="10" s="1"/>
  <c r="AC48" i="10"/>
  <c r="AD48" i="10" s="1"/>
  <c r="AC49" i="10"/>
  <c r="AD49" i="10" s="1"/>
  <c r="AC50" i="10"/>
  <c r="AD50" i="10" s="1"/>
  <c r="AC51" i="10"/>
  <c r="AD51" i="10" s="1"/>
  <c r="AC52" i="10"/>
  <c r="AD52" i="10" s="1"/>
  <c r="AC53" i="10"/>
  <c r="AD53" i="10" s="1"/>
  <c r="AC54" i="10"/>
  <c r="AD54" i="10" s="1"/>
  <c r="AC55" i="10"/>
  <c r="AD55" i="10" s="1"/>
  <c r="AC56" i="10"/>
  <c r="AD56" i="10" s="1"/>
  <c r="AC57" i="10"/>
  <c r="AD57" i="10" s="1"/>
  <c r="AC58" i="10"/>
  <c r="AD58" i="10" s="1"/>
  <c r="AC59" i="10"/>
  <c r="AD59" i="10" s="1"/>
  <c r="AC60" i="10"/>
  <c r="AD60" i="10" s="1"/>
  <c r="AC61" i="10"/>
  <c r="AD61" i="10" s="1"/>
  <c r="AC62" i="10"/>
  <c r="AD62" i="10" s="1"/>
  <c r="AC63" i="10"/>
  <c r="AD63" i="10" s="1"/>
  <c r="AC64" i="10"/>
  <c r="AD64" i="10" s="1"/>
  <c r="AC65" i="10"/>
  <c r="AD65" i="10" s="1"/>
  <c r="AC66" i="10"/>
  <c r="AD66" i="10" s="1"/>
  <c r="AC67" i="10"/>
  <c r="AD67" i="10" s="1"/>
  <c r="AC68" i="10"/>
  <c r="AD68" i="10" s="1"/>
  <c r="AC69" i="10"/>
  <c r="AD69" i="10" s="1"/>
  <c r="AC70" i="10"/>
  <c r="AD70" i="10" s="1"/>
  <c r="AC71" i="10"/>
  <c r="AD71" i="10" s="1"/>
  <c r="AC72" i="10"/>
  <c r="AD72" i="10" s="1"/>
  <c r="AC73" i="10"/>
  <c r="AD73" i="10" s="1"/>
  <c r="AC74" i="10"/>
  <c r="AD74" i="10" s="1"/>
  <c r="AC75" i="10"/>
  <c r="AD75" i="10" s="1"/>
  <c r="AC76" i="10"/>
  <c r="AD76" i="10" s="1"/>
  <c r="AC77" i="10"/>
  <c r="AD77" i="10" s="1"/>
  <c r="AC78" i="10"/>
  <c r="AD78" i="10" s="1"/>
  <c r="AC79" i="10"/>
  <c r="AD79" i="10" s="1"/>
  <c r="AC80" i="10"/>
  <c r="AD80" i="10" s="1"/>
  <c r="AC81" i="10"/>
  <c r="AD81" i="10" s="1"/>
  <c r="AC82" i="10"/>
  <c r="AD82" i="10" s="1"/>
  <c r="AC83" i="10"/>
  <c r="AD83" i="10" s="1"/>
  <c r="AC84" i="10"/>
  <c r="AD84" i="10" s="1"/>
  <c r="AC85" i="10"/>
  <c r="AD85" i="10" s="1"/>
  <c r="AC86" i="10"/>
  <c r="AD86" i="10" s="1"/>
  <c r="AC87" i="10"/>
  <c r="AD87" i="10" s="1"/>
  <c r="AC88" i="10"/>
  <c r="AD88" i="10" s="1"/>
  <c r="AC89" i="10"/>
  <c r="AD89" i="10" s="1"/>
  <c r="AC90" i="10"/>
  <c r="AD90" i="10" s="1"/>
  <c r="AC91" i="10"/>
  <c r="AD91" i="10" s="1"/>
  <c r="AC92" i="10"/>
  <c r="AD92" i="10" s="1"/>
  <c r="AC93" i="10"/>
  <c r="AD93" i="10" s="1"/>
  <c r="AC94" i="10"/>
  <c r="AD94" i="10" s="1"/>
  <c r="AC95" i="10"/>
  <c r="AD95" i="10" s="1"/>
  <c r="AC96" i="10"/>
  <c r="AD96" i="10" s="1"/>
  <c r="AC97" i="10"/>
  <c r="AD97" i="10" s="1"/>
  <c r="AC98" i="10"/>
  <c r="AD98" i="10" s="1"/>
  <c r="AC99" i="10"/>
  <c r="AD99" i="10" s="1"/>
  <c r="AC100" i="10"/>
  <c r="AD100" i="10" s="1"/>
  <c r="AC101" i="10"/>
  <c r="AD101" i="10" s="1"/>
  <c r="AC102" i="10"/>
  <c r="AD102" i="10" s="1"/>
  <c r="AC103" i="10"/>
  <c r="AD103" i="10" s="1"/>
  <c r="AC104" i="10"/>
  <c r="AD104" i="10" s="1"/>
  <c r="AC105" i="10"/>
  <c r="AD105" i="10" s="1"/>
  <c r="AC106" i="10"/>
  <c r="AD106" i="10" s="1"/>
  <c r="AC107" i="10"/>
  <c r="AD107" i="10" s="1"/>
  <c r="AC108" i="10"/>
  <c r="AD108" i="10" s="1"/>
  <c r="AC109" i="10"/>
  <c r="AD109" i="10" s="1"/>
  <c r="AC110" i="10"/>
  <c r="AD110" i="10" s="1"/>
  <c r="AC111" i="10"/>
  <c r="AD111" i="10" s="1"/>
  <c r="AC112" i="10"/>
  <c r="AD112" i="10" s="1"/>
  <c r="AC113" i="10"/>
  <c r="AD113" i="10" s="1"/>
  <c r="AC114" i="10"/>
  <c r="AD114" i="10" s="1"/>
  <c r="AC115" i="10"/>
  <c r="AD115" i="10" s="1"/>
  <c r="AC116" i="10"/>
  <c r="AD116" i="10" s="1"/>
  <c r="AC117" i="10"/>
  <c r="AD117" i="10" s="1"/>
  <c r="AC118" i="10"/>
  <c r="AD118" i="10" s="1"/>
  <c r="AC119" i="10"/>
  <c r="AD119" i="10" s="1"/>
  <c r="AC120" i="10"/>
  <c r="AD120" i="10" s="1"/>
  <c r="AC121" i="10"/>
  <c r="AD121" i="10" s="1"/>
  <c r="AC122" i="10"/>
  <c r="AD122" i="10" s="1"/>
  <c r="AC123" i="10"/>
  <c r="AD123" i="10" s="1"/>
  <c r="AC124" i="10"/>
  <c r="AD124" i="10" s="1"/>
  <c r="AC125" i="10"/>
  <c r="AD125" i="10" s="1"/>
  <c r="AC126" i="10"/>
  <c r="AD126" i="10" s="1"/>
  <c r="AC127" i="10"/>
  <c r="AD127" i="10" s="1"/>
  <c r="AC128" i="10"/>
  <c r="AD128" i="10" s="1"/>
  <c r="AC129" i="10"/>
  <c r="AD129" i="10" s="1"/>
  <c r="AC130" i="10"/>
  <c r="AD130" i="10" s="1"/>
  <c r="AC131" i="10"/>
  <c r="AD131" i="10" s="1"/>
  <c r="AC132" i="10"/>
  <c r="AD132" i="10" s="1"/>
  <c r="AC133" i="10"/>
  <c r="AD133" i="10" s="1"/>
  <c r="AC134" i="10"/>
  <c r="AD134" i="10" s="1"/>
  <c r="AC135" i="10"/>
  <c r="AD135" i="10" s="1"/>
  <c r="AC136" i="10"/>
  <c r="AD136" i="10" s="1"/>
  <c r="AC137" i="10"/>
  <c r="AD137" i="10" s="1"/>
  <c r="AC138" i="10"/>
  <c r="AD138" i="10" s="1"/>
  <c r="AC139" i="10"/>
  <c r="AD139" i="10" s="1"/>
  <c r="AC140" i="10"/>
  <c r="AD140" i="10" s="1"/>
  <c r="AC141" i="10"/>
  <c r="AD141" i="10" s="1"/>
  <c r="AC142" i="10"/>
  <c r="AD142" i="10" s="1"/>
  <c r="AC143" i="10"/>
  <c r="AD143" i="10" s="1"/>
  <c r="AC144" i="10"/>
  <c r="AD144" i="10" s="1"/>
  <c r="AC145" i="10"/>
  <c r="AD145" i="10" s="1"/>
  <c r="AC146" i="10"/>
  <c r="AD146" i="10" s="1"/>
  <c r="AC147" i="10"/>
  <c r="AD147" i="10" s="1"/>
  <c r="AC148" i="10"/>
  <c r="AD148" i="10" s="1"/>
  <c r="AC149" i="10"/>
  <c r="AD149" i="10" s="1"/>
  <c r="AC150" i="10"/>
  <c r="AD150" i="10" s="1"/>
  <c r="AC151" i="10"/>
  <c r="AD151" i="10" s="1"/>
  <c r="AC152" i="10"/>
  <c r="AD152" i="10" s="1"/>
  <c r="AC153" i="10"/>
  <c r="AD153" i="10" s="1"/>
  <c r="AC154" i="10"/>
  <c r="AD154" i="10" s="1"/>
  <c r="AC155" i="10"/>
  <c r="AD155" i="10" s="1"/>
  <c r="AC156" i="10"/>
  <c r="AD156" i="10" s="1"/>
  <c r="AC157" i="10"/>
  <c r="AD157" i="10" s="1"/>
  <c r="AC158" i="10"/>
  <c r="AD158" i="10" s="1"/>
  <c r="AC159" i="10"/>
  <c r="AD159" i="10" s="1"/>
  <c r="AC160" i="10"/>
  <c r="AD160" i="10" s="1"/>
  <c r="AC161" i="10"/>
  <c r="AD161" i="10" s="1"/>
  <c r="AC162" i="10"/>
  <c r="AD162" i="10" s="1"/>
  <c r="AC163" i="10"/>
  <c r="AD163" i="10" s="1"/>
  <c r="AC164" i="10"/>
  <c r="AD164" i="10" s="1"/>
  <c r="AC165" i="10"/>
  <c r="AD165" i="10" s="1"/>
  <c r="AC166" i="10"/>
  <c r="AD166" i="10" s="1"/>
  <c r="AC167" i="10"/>
  <c r="AD167" i="10" s="1"/>
  <c r="AC168" i="10"/>
  <c r="AD168" i="10" s="1"/>
  <c r="AC169" i="10"/>
  <c r="AD169" i="10" s="1"/>
  <c r="AC170" i="10"/>
  <c r="AD170" i="10" s="1"/>
  <c r="AC171" i="10"/>
  <c r="AD171" i="10" s="1"/>
  <c r="AC172" i="10"/>
  <c r="AD172" i="10" s="1"/>
  <c r="AC173" i="10"/>
  <c r="AD173" i="10" s="1"/>
  <c r="AC174" i="10"/>
  <c r="AD174" i="10" s="1"/>
  <c r="AC175" i="10"/>
  <c r="AD175" i="10" s="1"/>
  <c r="AC176" i="10"/>
  <c r="AD176" i="10" s="1"/>
  <c r="AC177" i="10"/>
  <c r="AD177" i="10" s="1"/>
  <c r="AC178" i="10"/>
  <c r="AD178" i="10" s="1"/>
  <c r="AC179" i="10"/>
  <c r="AD179" i="10" s="1"/>
  <c r="AC180" i="10"/>
  <c r="AD180" i="10" s="1"/>
  <c r="AC181" i="10"/>
  <c r="AD181" i="10" s="1"/>
  <c r="AC182" i="10"/>
  <c r="AD182" i="10" s="1"/>
  <c r="AC183" i="10"/>
  <c r="AD183" i="10" s="1"/>
  <c r="AC184" i="10"/>
  <c r="AD184" i="10" s="1"/>
  <c r="AC185" i="10"/>
  <c r="AD185" i="10" s="1"/>
  <c r="AC186" i="10"/>
  <c r="AD186" i="10" s="1"/>
  <c r="AC187" i="10"/>
  <c r="AD187" i="10" s="1"/>
  <c r="AC188" i="10"/>
  <c r="AD188" i="10" s="1"/>
  <c r="AC189" i="10"/>
  <c r="AD189" i="10" s="1"/>
  <c r="AC190" i="10"/>
  <c r="AD190" i="10" s="1"/>
  <c r="AC191" i="10"/>
  <c r="AD191" i="10" s="1"/>
  <c r="AC192" i="10"/>
  <c r="AD192" i="10" s="1"/>
  <c r="AC193" i="10"/>
  <c r="AD193" i="10" s="1"/>
  <c r="AC194" i="10"/>
  <c r="AD194" i="10" s="1"/>
  <c r="AC195" i="10"/>
  <c r="AD195" i="10" s="1"/>
  <c r="AC196" i="10"/>
  <c r="AD196" i="10" s="1"/>
  <c r="AC197" i="10"/>
  <c r="AD197" i="10" s="1"/>
  <c r="AC198" i="10"/>
  <c r="AD198" i="10" s="1"/>
  <c r="AC199" i="10"/>
  <c r="AD199" i="10" s="1"/>
  <c r="AC200" i="10"/>
  <c r="AD200" i="10" s="1"/>
  <c r="AC201" i="10"/>
  <c r="AD201" i="10" s="1"/>
  <c r="AC202" i="10"/>
  <c r="AD202" i="10" s="1"/>
  <c r="AC203" i="10"/>
  <c r="AD203" i="10" s="1"/>
  <c r="AC204" i="10"/>
  <c r="AD204" i="10" s="1"/>
  <c r="AC205" i="10"/>
  <c r="AD205" i="10" s="1"/>
  <c r="AC206" i="10"/>
  <c r="AD206" i="10" s="1"/>
  <c r="AC207" i="10"/>
  <c r="AD207" i="10" s="1"/>
  <c r="AC208" i="10"/>
  <c r="AD208" i="10" s="1"/>
  <c r="AC209" i="10"/>
  <c r="AD209" i="10" s="1"/>
  <c r="AC210" i="10"/>
  <c r="AD210" i="10" s="1"/>
  <c r="AC211" i="10"/>
  <c r="AD211" i="10" s="1"/>
  <c r="AC212" i="10"/>
  <c r="AD212" i="10" s="1"/>
  <c r="AC213" i="10"/>
  <c r="AD213" i="10" s="1"/>
  <c r="AC214" i="10"/>
  <c r="AD214" i="10" s="1"/>
  <c r="AC215" i="10"/>
  <c r="AD215" i="10" s="1"/>
  <c r="AC216" i="10"/>
  <c r="AD216" i="10" s="1"/>
  <c r="AC217" i="10"/>
  <c r="AD217" i="10" s="1"/>
  <c r="AC218" i="10"/>
  <c r="AD218" i="10" s="1"/>
  <c r="AC219" i="10"/>
  <c r="AD219" i="10" s="1"/>
  <c r="AC220" i="10"/>
  <c r="AD220" i="10" s="1"/>
  <c r="AC221" i="10"/>
  <c r="AD221" i="10" s="1"/>
  <c r="AC222" i="10"/>
  <c r="AD222" i="10" s="1"/>
  <c r="AC223" i="10"/>
  <c r="AD223" i="10" s="1"/>
  <c r="AC224" i="10"/>
  <c r="AD224" i="10" s="1"/>
  <c r="AC225" i="10"/>
  <c r="AD225" i="10" s="1"/>
  <c r="AC226" i="10"/>
  <c r="AD226" i="10" s="1"/>
  <c r="AC227" i="10"/>
  <c r="AD227" i="10" s="1"/>
  <c r="AC228" i="10"/>
  <c r="AD228" i="10" s="1"/>
  <c r="AC229" i="10"/>
  <c r="AD229" i="10" s="1"/>
  <c r="AC230" i="10"/>
  <c r="AD230" i="10" s="1"/>
  <c r="AC231" i="10"/>
  <c r="AD231" i="10" s="1"/>
  <c r="AC232" i="10"/>
  <c r="AD232" i="10" s="1"/>
  <c r="AC233" i="10"/>
  <c r="AD233" i="10" s="1"/>
  <c r="AC234" i="10"/>
  <c r="AD234" i="10" s="1"/>
  <c r="AC235" i="10"/>
  <c r="AD235" i="10" s="1"/>
  <c r="AC236" i="10"/>
  <c r="AD236" i="10" s="1"/>
  <c r="AC237" i="10"/>
  <c r="AD237" i="10" s="1"/>
  <c r="AC238" i="10"/>
  <c r="AD238" i="10" s="1"/>
  <c r="AC239" i="10"/>
  <c r="AD239" i="10" s="1"/>
  <c r="AC240" i="10"/>
  <c r="AD240" i="10" s="1"/>
  <c r="AC241" i="10"/>
  <c r="AD241" i="10" s="1"/>
  <c r="AC242" i="10"/>
  <c r="AD242" i="10" s="1"/>
  <c r="AC243" i="10"/>
  <c r="AD243" i="10" s="1"/>
  <c r="AC244" i="10"/>
  <c r="AD244" i="10" s="1"/>
  <c r="AC245" i="10"/>
  <c r="AD245" i="10" s="1"/>
  <c r="AC246" i="10"/>
  <c r="AD246" i="10" s="1"/>
  <c r="AC247" i="10"/>
  <c r="AD247" i="10" s="1"/>
  <c r="AC248" i="10"/>
  <c r="AD248" i="10" s="1"/>
  <c r="AC249" i="10"/>
  <c r="AD249" i="10" s="1"/>
  <c r="AC250" i="10"/>
  <c r="AD250" i="10" s="1"/>
  <c r="AC251" i="10"/>
  <c r="AD251" i="10" s="1"/>
  <c r="AC252" i="10"/>
  <c r="AD252" i="10" s="1"/>
  <c r="AC253" i="10"/>
  <c r="AD253" i="10" s="1"/>
  <c r="AC254" i="10"/>
  <c r="AD254" i="10" s="1"/>
  <c r="AC255" i="10"/>
  <c r="AD255" i="10" s="1"/>
  <c r="AC256" i="10"/>
  <c r="AD256" i="10" s="1"/>
  <c r="AC257" i="10"/>
  <c r="AD257" i="10" s="1"/>
  <c r="AC258" i="10"/>
  <c r="AD258" i="10" s="1"/>
  <c r="AC259" i="10"/>
  <c r="AD259" i="10" s="1"/>
  <c r="AC260" i="10"/>
  <c r="AD260" i="10" s="1"/>
  <c r="AC261" i="10"/>
  <c r="AD261" i="10" s="1"/>
  <c r="AC262" i="10"/>
  <c r="AD262" i="10" s="1"/>
  <c r="AC263" i="10"/>
  <c r="AD263" i="10" s="1"/>
  <c r="AC264" i="10"/>
  <c r="AD264" i="10" s="1"/>
  <c r="AC265" i="10"/>
  <c r="AD265" i="10" s="1"/>
  <c r="AC266" i="10"/>
  <c r="AD266" i="10" s="1"/>
  <c r="AC267" i="10"/>
  <c r="AD267" i="10" s="1"/>
  <c r="AC268" i="10"/>
  <c r="AD268" i="10" s="1"/>
  <c r="AC269" i="10"/>
  <c r="AD269" i="10" s="1"/>
  <c r="AC270" i="10"/>
  <c r="AD270" i="10" s="1"/>
  <c r="AC271" i="10"/>
  <c r="AD271" i="10" s="1"/>
  <c r="AC272" i="10"/>
  <c r="AD272" i="10" s="1"/>
  <c r="AC273" i="10"/>
  <c r="AD273" i="10" s="1"/>
  <c r="AC274" i="10"/>
  <c r="AD274" i="10" s="1"/>
  <c r="AC275" i="10"/>
  <c r="AD275" i="10" s="1"/>
  <c r="AC276" i="10"/>
  <c r="AD276" i="10" s="1"/>
  <c r="AC277" i="10"/>
  <c r="AD277" i="10" s="1"/>
  <c r="AC278" i="10"/>
  <c r="AD278" i="10" s="1"/>
  <c r="AC279" i="10"/>
  <c r="AD279" i="10" s="1"/>
  <c r="AC280" i="10"/>
  <c r="AD280" i="10" s="1"/>
  <c r="AC281" i="10"/>
  <c r="AD281" i="10" s="1"/>
  <c r="AC282" i="10"/>
  <c r="AD282" i="10" s="1"/>
  <c r="AC283" i="10"/>
  <c r="AD283" i="10" s="1"/>
  <c r="AC284" i="10"/>
  <c r="AD284" i="10" s="1"/>
  <c r="AC285" i="10"/>
  <c r="AD285" i="10" s="1"/>
  <c r="AC286" i="10"/>
  <c r="AD286" i="10" s="1"/>
  <c r="AC287" i="10"/>
  <c r="AD287" i="10" s="1"/>
  <c r="AC288" i="10"/>
  <c r="AD288" i="10" s="1"/>
  <c r="AC289" i="10"/>
  <c r="AD289" i="10" s="1"/>
  <c r="AC290" i="10"/>
  <c r="AD290" i="10" s="1"/>
  <c r="AC291" i="10"/>
  <c r="AD291" i="10" s="1"/>
  <c r="AC292" i="10"/>
  <c r="AD292" i="10" s="1"/>
  <c r="AC293" i="10"/>
  <c r="AD293" i="10" s="1"/>
  <c r="AC294" i="10"/>
  <c r="AD294" i="10" s="1"/>
  <c r="AC295" i="10"/>
  <c r="AD295" i="10" s="1"/>
  <c r="AC296" i="10"/>
  <c r="AD296" i="10" s="1"/>
  <c r="AC297" i="10"/>
  <c r="AD297" i="10" s="1"/>
  <c r="AC298" i="10"/>
  <c r="AD298" i="10" s="1"/>
  <c r="AC299" i="10"/>
  <c r="AD299" i="10" s="1"/>
  <c r="AC300" i="10"/>
  <c r="AD300" i="10" s="1"/>
  <c r="AC301" i="10"/>
  <c r="AD301" i="10" s="1"/>
  <c r="AC302" i="10"/>
  <c r="AD302" i="10" s="1"/>
  <c r="AC303" i="10"/>
  <c r="AD303" i="10" s="1"/>
  <c r="AC304" i="10"/>
  <c r="AD304" i="10" s="1"/>
  <c r="AC305" i="10"/>
  <c r="AD305" i="10" s="1"/>
  <c r="AC306" i="10"/>
  <c r="AD306" i="10" s="1"/>
  <c r="AC307" i="10"/>
  <c r="AD307" i="10" s="1"/>
  <c r="AC308" i="10"/>
  <c r="AD308" i="10" s="1"/>
  <c r="AC309" i="10"/>
  <c r="AD309" i="10" s="1"/>
  <c r="AC310" i="10"/>
  <c r="AD310" i="10" s="1"/>
  <c r="AC311" i="10"/>
  <c r="AD311" i="10" s="1"/>
  <c r="AC312" i="10"/>
  <c r="AD312" i="10" s="1"/>
  <c r="AC313" i="10"/>
  <c r="AD313" i="10" s="1"/>
  <c r="AC314" i="10"/>
  <c r="AD314" i="10" s="1"/>
  <c r="AC315" i="10"/>
  <c r="AD315" i="10" s="1"/>
  <c r="AC316" i="10"/>
  <c r="AD316" i="10" s="1"/>
  <c r="AC317" i="10"/>
  <c r="AD317" i="10" s="1"/>
  <c r="AC318" i="10"/>
  <c r="AD318" i="10" s="1"/>
  <c r="AC319" i="10"/>
  <c r="AD319" i="10" s="1"/>
  <c r="AC320" i="10"/>
  <c r="AD320" i="10" s="1"/>
  <c r="AC321" i="10"/>
  <c r="AD321" i="10" s="1"/>
  <c r="AC322" i="10"/>
  <c r="AD322" i="10" s="1"/>
  <c r="AC323" i="10"/>
  <c r="AD323" i="10" s="1"/>
  <c r="AC324" i="10"/>
  <c r="AD324" i="10" s="1"/>
  <c r="AC325" i="10"/>
  <c r="AD325" i="10" s="1"/>
  <c r="AC326" i="10"/>
  <c r="AD326" i="10" s="1"/>
  <c r="AC327" i="10"/>
  <c r="AD327" i="10" s="1"/>
  <c r="AC328" i="10"/>
  <c r="AD328" i="10" s="1"/>
  <c r="AC329" i="10"/>
  <c r="AD329" i="10" s="1"/>
  <c r="AC330" i="10"/>
  <c r="AD330" i="10" s="1"/>
  <c r="AC331" i="10"/>
  <c r="AD331" i="10" s="1"/>
  <c r="AC332" i="10"/>
  <c r="AD332" i="10" s="1"/>
  <c r="AC333" i="10"/>
  <c r="AD333" i="10" s="1"/>
  <c r="AC334" i="10"/>
  <c r="AD334" i="10" s="1"/>
  <c r="AC335" i="10"/>
  <c r="AD335" i="10" s="1"/>
  <c r="AC336" i="10"/>
  <c r="AD336" i="10" s="1"/>
  <c r="AC337" i="10"/>
  <c r="AD337" i="10" s="1"/>
  <c r="AC338" i="10"/>
  <c r="AD338" i="10" s="1"/>
  <c r="AC339" i="10"/>
  <c r="AD339" i="10" s="1"/>
  <c r="AC340" i="10"/>
  <c r="AD340" i="10" s="1"/>
  <c r="AC341" i="10"/>
  <c r="AD341" i="10" s="1"/>
  <c r="AC342" i="10"/>
  <c r="AD342" i="10" s="1"/>
  <c r="AC343" i="10"/>
  <c r="AD343" i="10" s="1"/>
  <c r="AC344" i="10"/>
  <c r="AD344" i="10" s="1"/>
  <c r="AC345" i="10"/>
  <c r="AD345" i="10" s="1"/>
  <c r="AC346" i="10"/>
  <c r="AD346" i="10" s="1"/>
  <c r="AC347" i="10"/>
  <c r="AD347" i="10" s="1"/>
  <c r="AC348" i="10"/>
  <c r="AD348" i="10" s="1"/>
  <c r="AC349" i="10"/>
  <c r="AD349" i="10" s="1"/>
  <c r="AC350" i="10"/>
  <c r="AD350" i="10" s="1"/>
  <c r="AC351" i="10"/>
  <c r="AD351" i="10" s="1"/>
  <c r="AC352" i="10"/>
  <c r="AD352" i="10" s="1"/>
  <c r="AC353" i="10"/>
  <c r="AD353" i="10" s="1"/>
  <c r="AC354" i="10"/>
  <c r="AD354" i="10" s="1"/>
  <c r="AC355" i="10"/>
  <c r="AD355" i="10" s="1"/>
  <c r="AC356" i="10"/>
  <c r="AD356" i="10" s="1"/>
  <c r="AC357" i="10"/>
  <c r="AD357" i="10" s="1"/>
  <c r="AC358" i="10"/>
  <c r="AD358" i="10" s="1"/>
  <c r="AC359" i="10"/>
  <c r="AD359" i="10" s="1"/>
  <c r="AC360" i="10"/>
  <c r="AD360" i="10" s="1"/>
  <c r="AC361" i="10"/>
  <c r="AD361" i="10" s="1"/>
  <c r="AC362" i="10"/>
  <c r="AD362" i="10" s="1"/>
  <c r="AC363" i="10"/>
  <c r="AD363" i="10" s="1"/>
  <c r="AC364" i="10"/>
  <c r="AD364" i="10" s="1"/>
  <c r="AC365" i="10"/>
  <c r="AD365" i="10" s="1"/>
  <c r="AC366" i="10"/>
  <c r="AD366" i="10" s="1"/>
  <c r="AC367" i="10"/>
  <c r="AD367" i="10" s="1"/>
  <c r="AC368" i="10"/>
  <c r="AD368" i="10" s="1"/>
  <c r="AC369" i="10"/>
  <c r="AD369" i="10" s="1"/>
  <c r="AC370" i="10"/>
  <c r="AD370" i="10" s="1"/>
  <c r="AC371" i="10"/>
  <c r="AD371" i="10" s="1"/>
  <c r="AC372" i="10"/>
  <c r="AD372" i="10" s="1"/>
  <c r="AC373" i="10"/>
  <c r="AD373" i="10" s="1"/>
  <c r="AC374" i="10"/>
  <c r="AD374" i="10" s="1"/>
  <c r="AC375" i="10"/>
  <c r="AD375" i="10" s="1"/>
  <c r="AC376" i="10"/>
  <c r="AD376" i="10" s="1"/>
  <c r="AC377" i="10"/>
  <c r="AD377" i="10" s="1"/>
  <c r="AC378" i="10"/>
  <c r="AD378" i="10" s="1"/>
  <c r="AC379" i="10"/>
  <c r="AD379" i="10" s="1"/>
  <c r="AC380" i="10"/>
  <c r="AD380" i="10" s="1"/>
  <c r="AC381" i="10"/>
  <c r="AD381" i="10" s="1"/>
  <c r="AC382" i="10"/>
  <c r="AD382" i="10" s="1"/>
  <c r="AC383" i="10"/>
  <c r="AD383" i="10" s="1"/>
  <c r="AC384" i="10"/>
  <c r="AD384" i="10" s="1"/>
  <c r="AC385" i="10"/>
  <c r="AD385" i="10" s="1"/>
  <c r="AC386" i="10"/>
  <c r="AD386" i="10" s="1"/>
  <c r="AC387" i="10"/>
  <c r="AD387" i="10" s="1"/>
  <c r="AC388" i="10"/>
  <c r="AD388" i="10" s="1"/>
  <c r="AC389" i="10"/>
  <c r="AD389" i="10" s="1"/>
  <c r="AC390" i="10"/>
  <c r="AD390" i="10" s="1"/>
  <c r="AC391" i="10"/>
  <c r="AD391" i="10" s="1"/>
  <c r="AC392" i="10"/>
  <c r="AD392" i="10" s="1"/>
  <c r="AC393" i="10"/>
  <c r="AD393" i="10" s="1"/>
  <c r="AC394" i="10"/>
  <c r="AD394" i="10" s="1"/>
  <c r="AC395" i="10"/>
  <c r="AD395" i="10" s="1"/>
  <c r="AC396" i="10"/>
  <c r="AD396" i="10" s="1"/>
  <c r="AC397" i="10"/>
  <c r="AD397" i="10" s="1"/>
  <c r="AC398" i="10"/>
  <c r="AD398" i="10" s="1"/>
  <c r="AC399" i="10"/>
  <c r="AD399" i="10" s="1"/>
  <c r="AC400" i="10"/>
  <c r="AD400" i="10" s="1"/>
  <c r="AC401" i="10"/>
  <c r="AD401" i="10" s="1"/>
  <c r="AC402" i="10"/>
  <c r="AD402" i="10" s="1"/>
  <c r="AC403" i="10"/>
  <c r="AD403" i="10" s="1"/>
  <c r="AC404" i="10"/>
  <c r="AD404" i="10" s="1"/>
  <c r="AC405" i="10"/>
  <c r="AD405" i="10" s="1"/>
  <c r="AC406" i="10"/>
  <c r="AD406" i="10" s="1"/>
  <c r="AC407" i="10"/>
  <c r="AD407" i="10" s="1"/>
  <c r="AC408" i="10"/>
  <c r="AD408" i="10" s="1"/>
  <c r="AC409" i="10"/>
  <c r="AD409" i="10" s="1"/>
  <c r="AC410" i="10"/>
  <c r="AD410" i="10" s="1"/>
  <c r="AC411" i="10"/>
  <c r="AD411" i="10" s="1"/>
  <c r="AC412" i="10"/>
  <c r="AD412" i="10" s="1"/>
  <c r="AC413" i="10"/>
  <c r="AD413" i="10" s="1"/>
  <c r="AC414" i="10"/>
  <c r="AD414" i="10" s="1"/>
  <c r="AC415" i="10"/>
  <c r="AD415" i="10" s="1"/>
  <c r="AC416" i="10"/>
  <c r="AD416" i="10" s="1"/>
  <c r="AC417" i="10"/>
  <c r="AD417" i="10" s="1"/>
  <c r="AC418" i="10"/>
  <c r="AD418" i="10" s="1"/>
  <c r="AC419" i="10"/>
  <c r="AD419" i="10" s="1"/>
  <c r="AC420" i="10"/>
  <c r="AD420" i="10" s="1"/>
  <c r="AC421" i="10"/>
  <c r="AD421" i="10" s="1"/>
  <c r="AC422" i="10"/>
  <c r="AD422" i="10" s="1"/>
  <c r="AC423" i="10"/>
  <c r="AD423" i="10" s="1"/>
  <c r="AC424" i="10"/>
  <c r="AD424" i="10" s="1"/>
  <c r="AC425" i="10"/>
  <c r="AD425" i="10" s="1"/>
  <c r="AC426" i="10"/>
  <c r="AD426" i="10" s="1"/>
  <c r="AC427" i="10"/>
  <c r="AD427" i="10" s="1"/>
  <c r="AC428" i="10"/>
  <c r="AD428" i="10" s="1"/>
  <c r="AC429" i="10"/>
  <c r="AD429" i="10" s="1"/>
  <c r="AC430" i="10"/>
  <c r="AD430" i="10" s="1"/>
  <c r="AC431" i="10"/>
  <c r="AD431" i="10" s="1"/>
  <c r="AC432" i="10"/>
  <c r="AD432" i="10" s="1"/>
  <c r="AC433" i="10"/>
  <c r="AD433" i="10" s="1"/>
  <c r="AC434" i="10"/>
  <c r="AD434" i="10" s="1"/>
  <c r="AC435" i="10"/>
  <c r="AD435" i="10" s="1"/>
  <c r="AC436" i="10"/>
  <c r="AD436" i="10" s="1"/>
  <c r="AC437" i="10"/>
  <c r="AD437" i="10" s="1"/>
  <c r="AC438" i="10"/>
  <c r="AD438" i="10" s="1"/>
  <c r="AC439" i="10"/>
  <c r="AD439" i="10" s="1"/>
  <c r="AC440" i="10"/>
  <c r="AD440" i="10" s="1"/>
  <c r="AC441" i="10"/>
  <c r="AD441" i="10" s="1"/>
  <c r="AC442" i="10"/>
  <c r="AD442" i="10" s="1"/>
  <c r="AC443" i="10"/>
  <c r="AD443" i="10" s="1"/>
  <c r="AC444" i="10"/>
  <c r="AD444" i="10" s="1"/>
  <c r="AC445" i="10"/>
  <c r="AD445" i="10" s="1"/>
  <c r="AC446" i="10"/>
  <c r="AD446" i="10" s="1"/>
  <c r="AC447" i="10"/>
  <c r="AD447" i="10" s="1"/>
  <c r="AC448" i="10"/>
  <c r="AD448" i="10" s="1"/>
  <c r="AC449" i="10"/>
  <c r="AD449" i="10" s="1"/>
  <c r="AC450" i="10"/>
  <c r="AD450" i="10" s="1"/>
  <c r="AC451" i="10"/>
  <c r="AD451" i="10" s="1"/>
  <c r="AC452" i="10"/>
  <c r="AD452" i="10" s="1"/>
  <c r="AC453" i="10"/>
  <c r="AD453" i="10" s="1"/>
  <c r="AC454" i="10"/>
  <c r="AD454" i="10" s="1"/>
  <c r="AC455" i="10"/>
  <c r="AD455" i="10" s="1"/>
  <c r="AC456" i="10"/>
  <c r="AD456" i="10" s="1"/>
  <c r="AC457" i="10"/>
  <c r="AD457" i="10" s="1"/>
  <c r="AC458" i="10"/>
  <c r="AD458" i="10" s="1"/>
  <c r="AC459" i="10"/>
  <c r="AD459" i="10" s="1"/>
  <c r="AC460" i="10"/>
  <c r="AD460" i="10" s="1"/>
  <c r="AC461" i="10"/>
  <c r="AD461" i="10" s="1"/>
  <c r="AC462" i="10"/>
  <c r="AD462" i="10" s="1"/>
  <c r="AC463" i="10"/>
  <c r="AD463" i="10" s="1"/>
  <c r="AC464" i="10"/>
  <c r="AD464" i="10" s="1"/>
  <c r="AC465" i="10"/>
  <c r="AD465" i="10" s="1"/>
  <c r="AC466" i="10"/>
  <c r="AD466" i="10" s="1"/>
  <c r="AC467" i="10"/>
  <c r="AD467" i="10" s="1"/>
  <c r="AC468" i="10"/>
  <c r="AD468" i="10" s="1"/>
  <c r="AC469" i="10"/>
  <c r="AD469" i="10" s="1"/>
  <c r="AC470" i="10"/>
  <c r="AD470" i="10" s="1"/>
  <c r="AC471" i="10"/>
  <c r="AD471" i="10" s="1"/>
  <c r="AC472" i="10"/>
  <c r="AD472" i="10" s="1"/>
  <c r="AC473" i="10"/>
  <c r="AD473" i="10" s="1"/>
  <c r="AC474" i="10"/>
  <c r="AD474" i="10" s="1"/>
  <c r="AC475" i="10"/>
  <c r="AD475" i="10" s="1"/>
  <c r="AC476" i="10"/>
  <c r="AD476" i="10" s="1"/>
  <c r="AC477" i="10"/>
  <c r="AD477" i="10" s="1"/>
  <c r="AC478" i="10"/>
  <c r="AD478" i="10" s="1"/>
  <c r="AC479" i="10"/>
  <c r="AD479" i="10" s="1"/>
  <c r="AC480" i="10"/>
  <c r="AD480" i="10" s="1"/>
  <c r="AC481" i="10"/>
  <c r="AD481" i="10" s="1"/>
  <c r="AC482" i="10"/>
  <c r="AD482" i="10" s="1"/>
  <c r="AC483" i="10"/>
  <c r="AD483" i="10" s="1"/>
  <c r="AC484" i="10"/>
  <c r="AD484" i="10" s="1"/>
  <c r="AC485" i="10"/>
  <c r="AD485" i="10" s="1"/>
  <c r="AC486" i="10"/>
  <c r="AD486" i="10" s="1"/>
  <c r="AC487" i="10"/>
  <c r="AD487" i="10" s="1"/>
  <c r="AC488" i="10"/>
  <c r="AD488" i="10" s="1"/>
  <c r="AC489" i="10"/>
  <c r="AD489" i="10" s="1"/>
  <c r="AC490" i="10"/>
  <c r="AD490" i="10" s="1"/>
  <c r="AC491" i="10"/>
  <c r="AD491" i="10" s="1"/>
  <c r="AC492" i="10"/>
  <c r="AD492" i="10" s="1"/>
  <c r="AC493" i="10"/>
  <c r="AD493" i="10" s="1"/>
  <c r="AC494" i="10"/>
  <c r="AD494" i="10" s="1"/>
  <c r="AC495" i="10"/>
  <c r="AD495" i="10" s="1"/>
  <c r="AC496" i="10"/>
  <c r="AD496" i="10" s="1"/>
  <c r="AC497" i="10"/>
  <c r="AD497" i="10" s="1"/>
  <c r="AC498" i="10"/>
  <c r="AD498" i="10" s="1"/>
  <c r="AC499" i="10"/>
  <c r="AD499" i="10" s="1"/>
  <c r="AC500" i="10"/>
  <c r="AD500" i="10" s="1"/>
  <c r="AC501" i="10"/>
  <c r="AD501" i="10" s="1"/>
  <c r="AC502" i="10"/>
  <c r="AD502" i="10" s="1"/>
  <c r="AC503" i="10"/>
  <c r="AD503" i="10" s="1"/>
  <c r="AC504" i="10"/>
  <c r="AD504" i="10" s="1"/>
  <c r="AC505" i="10"/>
  <c r="AD505" i="10" s="1"/>
  <c r="AC506" i="10"/>
  <c r="AD506" i="10" s="1"/>
  <c r="AC507" i="10"/>
  <c r="AD507" i="10" s="1"/>
  <c r="AC508" i="10"/>
  <c r="AD508" i="10" s="1"/>
  <c r="AC509" i="10"/>
  <c r="AD509" i="10" s="1"/>
  <c r="AC510" i="10"/>
  <c r="AD510" i="10" s="1"/>
  <c r="AC511" i="10"/>
  <c r="AD511" i="10" s="1"/>
  <c r="AC512" i="10"/>
  <c r="AD512" i="10" s="1"/>
  <c r="AC513" i="10"/>
  <c r="AD513" i="10" s="1"/>
  <c r="AC514" i="10"/>
  <c r="AD514" i="10" s="1"/>
  <c r="AC515" i="10"/>
  <c r="AD515" i="10" s="1"/>
  <c r="AC516" i="10"/>
  <c r="AD516" i="10" s="1"/>
  <c r="AC517" i="10"/>
  <c r="AD517" i="10" s="1"/>
  <c r="AC518" i="10"/>
  <c r="AD518" i="10" s="1"/>
  <c r="AC519" i="10"/>
  <c r="AD519" i="10" s="1"/>
  <c r="AC520" i="10"/>
  <c r="AD520" i="10" s="1"/>
  <c r="AC521" i="10"/>
  <c r="AD521" i="10" s="1"/>
  <c r="AC522" i="10"/>
  <c r="AD522" i="10" s="1"/>
  <c r="AC523" i="10"/>
  <c r="AD523" i="10" s="1"/>
  <c r="AC524" i="10"/>
  <c r="AD524" i="10" s="1"/>
  <c r="AC525" i="10"/>
  <c r="AD525" i="10" s="1"/>
  <c r="AC526" i="10"/>
  <c r="AD526" i="10" s="1"/>
  <c r="AC527" i="10"/>
  <c r="AD527" i="10" s="1"/>
  <c r="AC528" i="10"/>
  <c r="AD528" i="10" s="1"/>
  <c r="AC529" i="10"/>
  <c r="AD529" i="10" s="1"/>
  <c r="AC530" i="10"/>
  <c r="AD530" i="10" s="1"/>
  <c r="AC531" i="10"/>
  <c r="AD531" i="10" s="1"/>
  <c r="AC532" i="10"/>
  <c r="AD532" i="10" s="1"/>
  <c r="AC533" i="10"/>
  <c r="AD533" i="10" s="1"/>
  <c r="AC534" i="10"/>
  <c r="AD534" i="10" s="1"/>
  <c r="AC535" i="10"/>
  <c r="AD535" i="10" s="1"/>
  <c r="AC536" i="10"/>
  <c r="AD536" i="10" s="1"/>
  <c r="AC537" i="10"/>
  <c r="AD537" i="10" s="1"/>
  <c r="AC538" i="10"/>
  <c r="AD538" i="10" s="1"/>
  <c r="AC539" i="10"/>
  <c r="AD539" i="10" s="1"/>
  <c r="AC540" i="10"/>
  <c r="AD540" i="10" s="1"/>
  <c r="AC541" i="10"/>
  <c r="AD541" i="10" s="1"/>
  <c r="AC542" i="10"/>
  <c r="AD542" i="10" s="1"/>
  <c r="AC543" i="10"/>
  <c r="AD543" i="10" s="1"/>
  <c r="AC544" i="10"/>
  <c r="AD544" i="10" s="1"/>
  <c r="AC545" i="10"/>
  <c r="AD545" i="10" s="1"/>
  <c r="AC546" i="10"/>
  <c r="AD546" i="10" s="1"/>
  <c r="AC547" i="10"/>
  <c r="AD547" i="10" s="1"/>
  <c r="AC548" i="10"/>
  <c r="AD548" i="10" s="1"/>
  <c r="AC549" i="10"/>
  <c r="AD549" i="10" s="1"/>
  <c r="AC550" i="10"/>
  <c r="AD550" i="10" s="1"/>
  <c r="AC551" i="10"/>
  <c r="AD551" i="10" s="1"/>
  <c r="AC552" i="10"/>
  <c r="AD552" i="10" s="1"/>
  <c r="AC553" i="10"/>
  <c r="AD553" i="10" s="1"/>
  <c r="AC554" i="10"/>
  <c r="AD554" i="10" s="1"/>
  <c r="AC555" i="10"/>
  <c r="AD555" i="10" s="1"/>
  <c r="AC556" i="10"/>
  <c r="AD556" i="10" s="1"/>
  <c r="AC557" i="10"/>
  <c r="AD557" i="10" s="1"/>
  <c r="AC558" i="10"/>
  <c r="AD558" i="10" s="1"/>
  <c r="AC559" i="10"/>
  <c r="AD559" i="10" s="1"/>
  <c r="AC560" i="10"/>
  <c r="AD560" i="10" s="1"/>
  <c r="AC561" i="10"/>
  <c r="AD561" i="10" s="1"/>
  <c r="AC562" i="10"/>
  <c r="AD562" i="10" s="1"/>
  <c r="AC563" i="10"/>
  <c r="AD563" i="10" s="1"/>
  <c r="AC564" i="10"/>
  <c r="AD564" i="10" s="1"/>
  <c r="AC565" i="10"/>
  <c r="AD565" i="10" s="1"/>
  <c r="AC566" i="10"/>
  <c r="AD566" i="10" s="1"/>
  <c r="AC567" i="10"/>
  <c r="AD567" i="10" s="1"/>
  <c r="AC568" i="10"/>
  <c r="AD568" i="10" s="1"/>
  <c r="AC569" i="10"/>
  <c r="AD569" i="10" s="1"/>
  <c r="AC570" i="10"/>
  <c r="AD570" i="10" s="1"/>
  <c r="AC571" i="10"/>
  <c r="AD571" i="10" s="1"/>
  <c r="AC572" i="10"/>
  <c r="AD572" i="10" s="1"/>
  <c r="AC573" i="10"/>
  <c r="AD573" i="10" s="1"/>
  <c r="AC574" i="10"/>
  <c r="AD574" i="10" s="1"/>
  <c r="AC575" i="10"/>
  <c r="AD575" i="10" s="1"/>
  <c r="AC576" i="10"/>
  <c r="AD576" i="10" s="1"/>
  <c r="AC577" i="10"/>
  <c r="AD577" i="10" s="1"/>
  <c r="AC578" i="10"/>
  <c r="AD578" i="10" s="1"/>
  <c r="AC579" i="10"/>
  <c r="AD579" i="10" s="1"/>
  <c r="AC580" i="10"/>
  <c r="AD580" i="10" s="1"/>
  <c r="AC581" i="10"/>
  <c r="AD581" i="10" s="1"/>
  <c r="AC582" i="10"/>
  <c r="AD582" i="10" s="1"/>
  <c r="AC583" i="10"/>
  <c r="AD583" i="10" s="1"/>
  <c r="AC584" i="10"/>
  <c r="AD584" i="10" s="1"/>
  <c r="AC585" i="10"/>
  <c r="AD585" i="10" s="1"/>
  <c r="AC586" i="10"/>
  <c r="AD586" i="10" s="1"/>
  <c r="AC587" i="10"/>
  <c r="AD587" i="10" s="1"/>
  <c r="AC588" i="10"/>
  <c r="AD588" i="10" s="1"/>
  <c r="AC589" i="10"/>
  <c r="AD589" i="10" s="1"/>
  <c r="AC590" i="10"/>
  <c r="AD590" i="10" s="1"/>
  <c r="AC591" i="10"/>
  <c r="AD591" i="10" s="1"/>
  <c r="AC592" i="10"/>
  <c r="AD592" i="10" s="1"/>
  <c r="AC593" i="10"/>
  <c r="AD593" i="10" s="1"/>
  <c r="AC594" i="10"/>
  <c r="AD594" i="10" s="1"/>
  <c r="AC595" i="10"/>
  <c r="AD595" i="10" s="1"/>
  <c r="AC596" i="10"/>
  <c r="AD596" i="10" s="1"/>
  <c r="AC597" i="10"/>
  <c r="AD597" i="10" s="1"/>
  <c r="AC598" i="10"/>
  <c r="AD598" i="10" s="1"/>
  <c r="AC599" i="10"/>
  <c r="AD599" i="10" s="1"/>
  <c r="AC600" i="10"/>
  <c r="AD600" i="10" s="1"/>
  <c r="AC601" i="10"/>
  <c r="AD601" i="10" s="1"/>
  <c r="AC602" i="10"/>
  <c r="AD602" i="10" s="1"/>
  <c r="AC603" i="10"/>
  <c r="AD603" i="10" s="1"/>
  <c r="AC604" i="10"/>
  <c r="AD604" i="10" s="1"/>
  <c r="AC605" i="10"/>
  <c r="AD605" i="10" s="1"/>
  <c r="AC606" i="10"/>
  <c r="AD606" i="10" s="1"/>
  <c r="AC607" i="10"/>
  <c r="AD607" i="10" s="1"/>
  <c r="AC608" i="10"/>
  <c r="AD608" i="10" s="1"/>
  <c r="AC609" i="10"/>
  <c r="AD609" i="10" s="1"/>
  <c r="AC610" i="10"/>
  <c r="AD610" i="10" s="1"/>
  <c r="AC611" i="10"/>
  <c r="AD611" i="10" s="1"/>
  <c r="AC612" i="10"/>
  <c r="AD612" i="10" s="1"/>
  <c r="AC613" i="10"/>
  <c r="AD613" i="10" s="1"/>
  <c r="AC614" i="10"/>
  <c r="AD614" i="10" s="1"/>
  <c r="AC615" i="10"/>
  <c r="AD615" i="10" s="1"/>
  <c r="AC616" i="10"/>
  <c r="AD616" i="10" s="1"/>
  <c r="AC617" i="10"/>
  <c r="AD617" i="10" s="1"/>
  <c r="AC618" i="10"/>
  <c r="AD618" i="10" s="1"/>
  <c r="AC619" i="10"/>
  <c r="AD619" i="10" s="1"/>
  <c r="AC620" i="10"/>
  <c r="AD620" i="10" s="1"/>
  <c r="AC621" i="10"/>
  <c r="AD621" i="10" s="1"/>
  <c r="AC622" i="10"/>
  <c r="AD622" i="10" s="1"/>
  <c r="AC623" i="10"/>
  <c r="AD623" i="10" s="1"/>
  <c r="AC624" i="10"/>
  <c r="AD624" i="10" s="1"/>
  <c r="AC625" i="10"/>
  <c r="AD625" i="10" s="1"/>
  <c r="AC626" i="10"/>
  <c r="AD626" i="10" s="1"/>
  <c r="AC627" i="10"/>
  <c r="AD627" i="10" s="1"/>
  <c r="AC628" i="10"/>
  <c r="AD628" i="10" s="1"/>
  <c r="AC629" i="10"/>
  <c r="AD629" i="10" s="1"/>
  <c r="AC630" i="10"/>
  <c r="AD630" i="10" s="1"/>
  <c r="AC631" i="10"/>
  <c r="AD631" i="10" s="1"/>
  <c r="AC632" i="10"/>
  <c r="AD632" i="10" s="1"/>
  <c r="AC633" i="10"/>
  <c r="AD633" i="10" s="1"/>
  <c r="AC634" i="10"/>
  <c r="AD634" i="10" s="1"/>
  <c r="AC635" i="10"/>
  <c r="AD635" i="10" s="1"/>
  <c r="AC636" i="10"/>
  <c r="AD636" i="10" s="1"/>
  <c r="AC637" i="10"/>
  <c r="AD637" i="10" s="1"/>
  <c r="AC638" i="10"/>
  <c r="AD638" i="10" s="1"/>
  <c r="AC639" i="10"/>
  <c r="AD639" i="10" s="1"/>
  <c r="AC640" i="10"/>
  <c r="AD640" i="10" s="1"/>
  <c r="AC641" i="10"/>
  <c r="AD641" i="10" s="1"/>
  <c r="AC642" i="10"/>
  <c r="AD642" i="10" s="1"/>
  <c r="AC643" i="10"/>
  <c r="AD643" i="10" s="1"/>
  <c r="AC644" i="10"/>
  <c r="AD644" i="10" s="1"/>
  <c r="AC645" i="10"/>
  <c r="AD645" i="10" s="1"/>
  <c r="AC646" i="10"/>
  <c r="AD646" i="10" s="1"/>
  <c r="AC647" i="10"/>
  <c r="AD647" i="10" s="1"/>
  <c r="AC648" i="10"/>
  <c r="AD648" i="10" s="1"/>
  <c r="AC649" i="10"/>
  <c r="AD649" i="10" s="1"/>
  <c r="AC650" i="10"/>
  <c r="AD650" i="10" s="1"/>
  <c r="AC651" i="10"/>
  <c r="AD651" i="10" s="1"/>
  <c r="AC652" i="10"/>
  <c r="AD652" i="10" s="1"/>
  <c r="AC653" i="10"/>
  <c r="AD653" i="10" s="1"/>
  <c r="AC654" i="10"/>
  <c r="AD654" i="10" s="1"/>
  <c r="AC655" i="10"/>
  <c r="AD655" i="10" s="1"/>
  <c r="AC656" i="10"/>
  <c r="AD656" i="10" s="1"/>
  <c r="AC657" i="10"/>
  <c r="AD657" i="10" s="1"/>
  <c r="AC658" i="10"/>
  <c r="AD658" i="10" s="1"/>
  <c r="AC659" i="10"/>
  <c r="AD659" i="10" s="1"/>
  <c r="AC660" i="10"/>
  <c r="AD660" i="10" s="1"/>
  <c r="AC661" i="10"/>
  <c r="AD661" i="10" s="1"/>
  <c r="AC662" i="10"/>
  <c r="AD662" i="10" s="1"/>
  <c r="AC663" i="10"/>
  <c r="AD663" i="10" s="1"/>
  <c r="AC664" i="10"/>
  <c r="AD664" i="10" s="1"/>
  <c r="AC665" i="10"/>
  <c r="AD665" i="10" s="1"/>
  <c r="AC666" i="10"/>
  <c r="AD666" i="10" s="1"/>
  <c r="AC667" i="10"/>
  <c r="AD667" i="10" s="1"/>
  <c r="AC668" i="10"/>
  <c r="AD668" i="10" s="1"/>
  <c r="AC669" i="10"/>
  <c r="AD669" i="10" s="1"/>
  <c r="AC670" i="10"/>
  <c r="AD670" i="10" s="1"/>
  <c r="AC671" i="10"/>
  <c r="AD671" i="10" s="1"/>
  <c r="AC672" i="10"/>
  <c r="AD672" i="10" s="1"/>
  <c r="AC673" i="10"/>
  <c r="AD673" i="10" s="1"/>
  <c r="AC674" i="10"/>
  <c r="AD674" i="10" s="1"/>
  <c r="AC675" i="10"/>
  <c r="AD675" i="10" s="1"/>
  <c r="AC676" i="10"/>
  <c r="AD676" i="10" s="1"/>
  <c r="AC677" i="10"/>
  <c r="AD677" i="10" s="1"/>
  <c r="AC678" i="10"/>
  <c r="AD678" i="10" s="1"/>
  <c r="AC679" i="10"/>
  <c r="AD679" i="10" s="1"/>
  <c r="AC680" i="10"/>
  <c r="AD680" i="10" s="1"/>
  <c r="AC681" i="10"/>
  <c r="AD681" i="10" s="1"/>
  <c r="AC682" i="10"/>
  <c r="AD682" i="10" s="1"/>
  <c r="AC683" i="10"/>
  <c r="AD683" i="10" s="1"/>
  <c r="AC684" i="10"/>
  <c r="AD684" i="10" s="1"/>
  <c r="AC685" i="10"/>
  <c r="AD685" i="10" s="1"/>
  <c r="AC686" i="10"/>
  <c r="AD686" i="10" s="1"/>
  <c r="AC687" i="10"/>
  <c r="AD687" i="10" s="1"/>
  <c r="AC688" i="10"/>
  <c r="AD688" i="10" s="1"/>
  <c r="AC689" i="10"/>
  <c r="AD689" i="10" s="1"/>
  <c r="AC690" i="10"/>
  <c r="AD690" i="10" s="1"/>
  <c r="AC691" i="10"/>
  <c r="AD691" i="10" s="1"/>
  <c r="AC692" i="10"/>
  <c r="AD692" i="10" s="1"/>
  <c r="AC693" i="10"/>
  <c r="AD693" i="10" s="1"/>
  <c r="AC694" i="10"/>
  <c r="AD694" i="10" s="1"/>
  <c r="AC695" i="10"/>
  <c r="AD695" i="10" s="1"/>
  <c r="AC696" i="10"/>
  <c r="AD696" i="10" s="1"/>
  <c r="AC697" i="10"/>
  <c r="AD697" i="10" s="1"/>
  <c r="AC698" i="10"/>
  <c r="AD698" i="10" s="1"/>
  <c r="AC699" i="10"/>
  <c r="AD699" i="10" s="1"/>
  <c r="AC700" i="10"/>
  <c r="AD700" i="10" s="1"/>
  <c r="AC701" i="10"/>
  <c r="AD701" i="10" s="1"/>
  <c r="AC702" i="10"/>
  <c r="AD702" i="10" s="1"/>
  <c r="AC703" i="10"/>
  <c r="AD703" i="10" s="1"/>
  <c r="AC704" i="10"/>
  <c r="AD704" i="10" s="1"/>
  <c r="AC705" i="10"/>
  <c r="AD705" i="10" s="1"/>
  <c r="AC706" i="10"/>
  <c r="AD706" i="10" s="1"/>
  <c r="AC707" i="10"/>
  <c r="AD707" i="10" s="1"/>
  <c r="AC708" i="10"/>
  <c r="AD708" i="10" s="1"/>
  <c r="AC709" i="10"/>
  <c r="AD709" i="10" s="1"/>
  <c r="AC710" i="10"/>
  <c r="AD710" i="10" s="1"/>
  <c r="AC711" i="10"/>
  <c r="AD711" i="10" s="1"/>
  <c r="AC712" i="10"/>
  <c r="AD712" i="10" s="1"/>
  <c r="AC713" i="10"/>
  <c r="AD713" i="10" s="1"/>
  <c r="AC714" i="10"/>
  <c r="AD714" i="10" s="1"/>
  <c r="AC715" i="10"/>
  <c r="AD715" i="10" s="1"/>
  <c r="AC716" i="10"/>
  <c r="AD716" i="10" s="1"/>
  <c r="AC717" i="10"/>
  <c r="AD717" i="10" s="1"/>
  <c r="AC718" i="10"/>
  <c r="AD718" i="10" s="1"/>
  <c r="AC719" i="10"/>
  <c r="AD719" i="10" s="1"/>
  <c r="AC720" i="10"/>
  <c r="AD720" i="10" s="1"/>
  <c r="AC721" i="10"/>
  <c r="AD721" i="10" s="1"/>
  <c r="AC722" i="10"/>
  <c r="AD722" i="10" s="1"/>
  <c r="AC723" i="10"/>
  <c r="AD723" i="10" s="1"/>
  <c r="AC724" i="10"/>
  <c r="AD724" i="10" s="1"/>
  <c r="AC725" i="10"/>
  <c r="AD725" i="10" s="1"/>
  <c r="AC726" i="10"/>
  <c r="AD726" i="10" s="1"/>
  <c r="AC727" i="10"/>
  <c r="AD727" i="10" s="1"/>
  <c r="AC728" i="10"/>
  <c r="AD728" i="10" s="1"/>
  <c r="AC729" i="10"/>
  <c r="AD729" i="10" s="1"/>
  <c r="AC730" i="10"/>
  <c r="AD730" i="10" s="1"/>
  <c r="AC731" i="10"/>
  <c r="AD731" i="10" s="1"/>
  <c r="AC732" i="10"/>
  <c r="AD732" i="10" s="1"/>
  <c r="AC733" i="10"/>
  <c r="AD733" i="10" s="1"/>
  <c r="AC734" i="10"/>
  <c r="AD734" i="10" s="1"/>
  <c r="AC735" i="10"/>
  <c r="AD735" i="10" s="1"/>
  <c r="AC736" i="10"/>
  <c r="AD736" i="10" s="1"/>
  <c r="AC737" i="10"/>
  <c r="AD737" i="10" s="1"/>
  <c r="AC738" i="10"/>
  <c r="AD738" i="10" s="1"/>
  <c r="AC739" i="10"/>
  <c r="AD739" i="10" s="1"/>
  <c r="AC740" i="10"/>
  <c r="AD740" i="10" s="1"/>
  <c r="AC741" i="10"/>
  <c r="AD741" i="10" s="1"/>
  <c r="AC742" i="10"/>
  <c r="AD742" i="10" s="1"/>
  <c r="AC743" i="10"/>
  <c r="AD743" i="10" s="1"/>
  <c r="AC744" i="10"/>
  <c r="AD744" i="10" s="1"/>
  <c r="AC745" i="10"/>
  <c r="AD745" i="10" s="1"/>
  <c r="AC746" i="10"/>
  <c r="AD746" i="10" s="1"/>
  <c r="AC747" i="10"/>
  <c r="AD747" i="10" s="1"/>
  <c r="AC748" i="10"/>
  <c r="AD748" i="10" s="1"/>
  <c r="AC749" i="10"/>
  <c r="AD749" i="10" s="1"/>
  <c r="AC750" i="10"/>
  <c r="AD750" i="10" s="1"/>
  <c r="AC751" i="10"/>
  <c r="AD751" i="10" s="1"/>
  <c r="AC752" i="10"/>
  <c r="AD752" i="10" s="1"/>
  <c r="AC753" i="10"/>
  <c r="AD753" i="10" s="1"/>
  <c r="AC754" i="10"/>
  <c r="AD754" i="10" s="1"/>
  <c r="AC755" i="10"/>
  <c r="AD755" i="10" s="1"/>
  <c r="AC756" i="10"/>
  <c r="AD756" i="10" s="1"/>
  <c r="AC757" i="10"/>
  <c r="AD757" i="10" s="1"/>
  <c r="AC758" i="10"/>
  <c r="AD758" i="10" s="1"/>
  <c r="AC759" i="10"/>
  <c r="AD759" i="10" s="1"/>
  <c r="AC760" i="10"/>
  <c r="AD760" i="10" s="1"/>
  <c r="AC761" i="10"/>
  <c r="AD761" i="10" s="1"/>
  <c r="AC762" i="10"/>
  <c r="AD762" i="10" s="1"/>
  <c r="AC763" i="10"/>
  <c r="AD763" i="10" s="1"/>
  <c r="AC764" i="10"/>
  <c r="AD764" i="10" s="1"/>
  <c r="AC765" i="10"/>
  <c r="AD765" i="10" s="1"/>
  <c r="AC766" i="10"/>
  <c r="AD766" i="10" s="1"/>
  <c r="AC767" i="10"/>
  <c r="AD767" i="10" s="1"/>
  <c r="AC768" i="10"/>
  <c r="AD768" i="10" s="1"/>
  <c r="AC769" i="10"/>
  <c r="AD769" i="10" s="1"/>
  <c r="AC770" i="10"/>
  <c r="AD770" i="10" s="1"/>
  <c r="AC771" i="10"/>
  <c r="AD771" i="10" s="1"/>
  <c r="AC772" i="10"/>
  <c r="AD772" i="10" s="1"/>
  <c r="AC773" i="10"/>
  <c r="AD773" i="10" s="1"/>
  <c r="AC774" i="10"/>
  <c r="AD774" i="10" s="1"/>
  <c r="AC775" i="10"/>
  <c r="AD775" i="10" s="1"/>
  <c r="AC776" i="10"/>
  <c r="AD776" i="10" s="1"/>
  <c r="AC777" i="10"/>
  <c r="AD777" i="10" s="1"/>
  <c r="AC778" i="10"/>
  <c r="AD778" i="10" s="1"/>
  <c r="AC779" i="10"/>
  <c r="AD779" i="10" s="1"/>
  <c r="AC780" i="10"/>
  <c r="AD780" i="10" s="1"/>
  <c r="AC781" i="10"/>
  <c r="AD781" i="10" s="1"/>
  <c r="AC782" i="10"/>
  <c r="AD782" i="10" s="1"/>
  <c r="AC783" i="10"/>
  <c r="AD783" i="10" s="1"/>
  <c r="AC784" i="10"/>
  <c r="AD784" i="10" s="1"/>
  <c r="AC785" i="10"/>
  <c r="AD785" i="10" s="1"/>
  <c r="AC786" i="10"/>
  <c r="AD786" i="10" s="1"/>
  <c r="AC787" i="10"/>
  <c r="AD787" i="10" s="1"/>
  <c r="AC788" i="10"/>
  <c r="AD788" i="10" s="1"/>
  <c r="AC789" i="10"/>
  <c r="AD789" i="10" s="1"/>
  <c r="AC790" i="10"/>
  <c r="AD790" i="10" s="1"/>
  <c r="AC791" i="10"/>
  <c r="AD791" i="10" s="1"/>
  <c r="AC792" i="10"/>
  <c r="AD792" i="10" s="1"/>
  <c r="AC793" i="10"/>
  <c r="AD793" i="10" s="1"/>
  <c r="AC794" i="10"/>
  <c r="AD794" i="10" s="1"/>
  <c r="AC795" i="10"/>
  <c r="AD795" i="10" s="1"/>
  <c r="AC796" i="10"/>
  <c r="AD796" i="10" s="1"/>
  <c r="AC797" i="10"/>
  <c r="AD797" i="10" s="1"/>
  <c r="AC798" i="10"/>
  <c r="AD798" i="10" s="1"/>
  <c r="AC799" i="10"/>
  <c r="AD799" i="10" s="1"/>
  <c r="AC800" i="10"/>
  <c r="AD800" i="10" s="1"/>
  <c r="AC801" i="10"/>
  <c r="AD801" i="10" s="1"/>
  <c r="AC802" i="10"/>
  <c r="AD802" i="10" s="1"/>
  <c r="AC803" i="10"/>
  <c r="AD803" i="10" s="1"/>
  <c r="AC804" i="10"/>
  <c r="AD804" i="10" s="1"/>
  <c r="AC805" i="10"/>
  <c r="AD805" i="10" s="1"/>
  <c r="AC806" i="10"/>
  <c r="AD806" i="10" s="1"/>
  <c r="AC807" i="10"/>
  <c r="AD807" i="10" s="1"/>
  <c r="AC808" i="10"/>
  <c r="AD808" i="10" s="1"/>
  <c r="AC809" i="10"/>
  <c r="AD809" i="10" s="1"/>
  <c r="AC810" i="10"/>
  <c r="AD810" i="10" s="1"/>
  <c r="AC811" i="10"/>
  <c r="AD811" i="10" s="1"/>
  <c r="AC812" i="10"/>
  <c r="AD812" i="10" s="1"/>
  <c r="AC813" i="10"/>
  <c r="AD813" i="10" s="1"/>
  <c r="AC814" i="10"/>
  <c r="AD814" i="10" s="1"/>
  <c r="AC815" i="10"/>
  <c r="AD815" i="10" s="1"/>
  <c r="AC816" i="10"/>
  <c r="AD816" i="10" s="1"/>
  <c r="AC817" i="10"/>
  <c r="AD817" i="10" s="1"/>
  <c r="AC818" i="10"/>
  <c r="AD818" i="10" s="1"/>
  <c r="AC819" i="10"/>
  <c r="AD819" i="10" s="1"/>
  <c r="AC820" i="10"/>
  <c r="AD820" i="10" s="1"/>
  <c r="AC821" i="10"/>
  <c r="AD821" i="10" s="1"/>
  <c r="AC822" i="10"/>
  <c r="AD822" i="10" s="1"/>
  <c r="AC823" i="10"/>
  <c r="AD823" i="10" s="1"/>
  <c r="AC824" i="10"/>
  <c r="AD824" i="10" s="1"/>
  <c r="AC825" i="10"/>
  <c r="AD825" i="10" s="1"/>
  <c r="AC826" i="10"/>
  <c r="AD826" i="10" s="1"/>
  <c r="AC827" i="10"/>
  <c r="AD827" i="10" s="1"/>
  <c r="AC828" i="10"/>
  <c r="AD828" i="10" s="1"/>
  <c r="AC829" i="10"/>
  <c r="AD829" i="10" s="1"/>
  <c r="AC830" i="10"/>
  <c r="AD830" i="10" s="1"/>
  <c r="AC831" i="10"/>
  <c r="AD831" i="10" s="1"/>
  <c r="AC832" i="10"/>
  <c r="AD832" i="10" s="1"/>
  <c r="AC833" i="10"/>
  <c r="AD833" i="10" s="1"/>
  <c r="AC834" i="10"/>
  <c r="AD834" i="10" s="1"/>
  <c r="AC835" i="10"/>
  <c r="AD835" i="10" s="1"/>
  <c r="AC836" i="10"/>
  <c r="AD836" i="10" s="1"/>
  <c r="AC837" i="10"/>
  <c r="AD837" i="10" s="1"/>
  <c r="AC838" i="10"/>
  <c r="AD838" i="10" s="1"/>
  <c r="AC839" i="10"/>
  <c r="AD839" i="10" s="1"/>
  <c r="AC840" i="10"/>
  <c r="AD840" i="10" s="1"/>
  <c r="AC841" i="10"/>
  <c r="AD841" i="10" s="1"/>
  <c r="AC842" i="10"/>
  <c r="AD842" i="10" s="1"/>
  <c r="AC843" i="10"/>
  <c r="AD843" i="10" s="1"/>
  <c r="AC844" i="10"/>
  <c r="AD844" i="10" s="1"/>
  <c r="AC845" i="10"/>
  <c r="AD845" i="10" s="1"/>
  <c r="AC846" i="10"/>
  <c r="AD846" i="10" s="1"/>
  <c r="AC847" i="10"/>
  <c r="AD847" i="10" s="1"/>
  <c r="AC848" i="10"/>
  <c r="AD848" i="10" s="1"/>
  <c r="AC849" i="10"/>
  <c r="AD849" i="10" s="1"/>
  <c r="AC850" i="10"/>
  <c r="AD850" i="10" s="1"/>
  <c r="AC851" i="10"/>
  <c r="AD851" i="10" s="1"/>
  <c r="AC852" i="10"/>
  <c r="AD852" i="10" s="1"/>
  <c r="AC853" i="10"/>
  <c r="AD853" i="10" s="1"/>
  <c r="AC854" i="10"/>
  <c r="AD854" i="10" s="1"/>
  <c r="AC855" i="10"/>
  <c r="AD855" i="10" s="1"/>
  <c r="AC856" i="10"/>
  <c r="AD856" i="10" s="1"/>
  <c r="AC857" i="10"/>
  <c r="AD857" i="10" s="1"/>
  <c r="AC858" i="10"/>
  <c r="AD858" i="10" s="1"/>
  <c r="AC859" i="10"/>
  <c r="AD859" i="10" s="1"/>
  <c r="AC860" i="10"/>
  <c r="AD860" i="10" s="1"/>
  <c r="AC861" i="10"/>
  <c r="AD861" i="10" s="1"/>
  <c r="AC862" i="10"/>
  <c r="AD862" i="10" s="1"/>
  <c r="AC863" i="10"/>
  <c r="AD863" i="10" s="1"/>
  <c r="AC864" i="10"/>
  <c r="AD864" i="10" s="1"/>
  <c r="AC865" i="10"/>
  <c r="AD865" i="10" s="1"/>
  <c r="AC866" i="10"/>
  <c r="AD866" i="10" s="1"/>
  <c r="AC867" i="10"/>
  <c r="AD867" i="10" s="1"/>
  <c r="AC868" i="10"/>
  <c r="AD868" i="10" s="1"/>
  <c r="AC869" i="10"/>
  <c r="AD869" i="10" s="1"/>
  <c r="AC870" i="10"/>
  <c r="AD870" i="10" s="1"/>
  <c r="AC871" i="10"/>
  <c r="AD871" i="10" s="1"/>
  <c r="AC872" i="10"/>
  <c r="AD872" i="10" s="1"/>
  <c r="AC873" i="10"/>
  <c r="AD873" i="10" s="1"/>
  <c r="AC874" i="10"/>
  <c r="AD874" i="10" s="1"/>
  <c r="AC875" i="10"/>
  <c r="AD875" i="10" s="1"/>
  <c r="AC876" i="10"/>
  <c r="AD876" i="10" s="1"/>
  <c r="AC877" i="10"/>
  <c r="AD877" i="10" s="1"/>
  <c r="AC878" i="10"/>
  <c r="AD878" i="10" s="1"/>
  <c r="AC879" i="10"/>
  <c r="AD879" i="10" s="1"/>
  <c r="AC880" i="10"/>
  <c r="AD880" i="10" s="1"/>
  <c r="AC881" i="10"/>
  <c r="AD881" i="10" s="1"/>
  <c r="AC882" i="10"/>
  <c r="AD882" i="10" s="1"/>
  <c r="AC883" i="10"/>
  <c r="AD883" i="10" s="1"/>
  <c r="AC884" i="10"/>
  <c r="AD884" i="10" s="1"/>
  <c r="AC885" i="10"/>
  <c r="AD885" i="10" s="1"/>
  <c r="AC886" i="10"/>
  <c r="AD886" i="10" s="1"/>
  <c r="AC887" i="10"/>
  <c r="AD887" i="10" s="1"/>
  <c r="AC888" i="10"/>
  <c r="AD888" i="10" s="1"/>
  <c r="AC889" i="10"/>
  <c r="AD889" i="10" s="1"/>
  <c r="AC890" i="10"/>
  <c r="AD890" i="10" s="1"/>
  <c r="AC891" i="10"/>
  <c r="AD891" i="10" s="1"/>
  <c r="AC892" i="10"/>
  <c r="AD892" i="10" s="1"/>
  <c r="AC893" i="10"/>
  <c r="AD893" i="10" s="1"/>
  <c r="AC894" i="10"/>
  <c r="AD894" i="10" s="1"/>
  <c r="AC895" i="10"/>
  <c r="AD895" i="10" s="1"/>
  <c r="AC896" i="10"/>
  <c r="AD896" i="10" s="1"/>
  <c r="AC897" i="10"/>
  <c r="AD897" i="10" s="1"/>
  <c r="AC898" i="10"/>
  <c r="AD898" i="10" s="1"/>
  <c r="AC899" i="10"/>
  <c r="AD899" i="10" s="1"/>
  <c r="AC900" i="10"/>
  <c r="AD900" i="10" s="1"/>
  <c r="AC901" i="10"/>
  <c r="AD901" i="10" s="1"/>
  <c r="AC902" i="10"/>
  <c r="AD902" i="10" s="1"/>
  <c r="AC903" i="10"/>
  <c r="AD903" i="10" s="1"/>
  <c r="AC904" i="10"/>
  <c r="AD904" i="10" s="1"/>
  <c r="AC905" i="10"/>
  <c r="AD905" i="10" s="1"/>
  <c r="AC906" i="10"/>
  <c r="AD906" i="10" s="1"/>
  <c r="AC907" i="10"/>
  <c r="AD907" i="10" s="1"/>
  <c r="AC908" i="10"/>
  <c r="AD908" i="10" s="1"/>
  <c r="AC909" i="10"/>
  <c r="AD909" i="10" s="1"/>
  <c r="AC910" i="10"/>
  <c r="AD910" i="10" s="1"/>
  <c r="AC911" i="10"/>
  <c r="AD911" i="10" s="1"/>
  <c r="AC912" i="10"/>
  <c r="AD912" i="10" s="1"/>
  <c r="AC913" i="10"/>
  <c r="AD913" i="10" s="1"/>
  <c r="AC914" i="10"/>
  <c r="AD914" i="10" s="1"/>
  <c r="AC915" i="10"/>
  <c r="AD915" i="10" s="1"/>
  <c r="AC916" i="10"/>
  <c r="AD916" i="10" s="1"/>
  <c r="AC917" i="10"/>
  <c r="AD917" i="10" s="1"/>
  <c r="AC918" i="10"/>
  <c r="AD918" i="10" s="1"/>
  <c r="AC919" i="10"/>
  <c r="AD919" i="10" s="1"/>
  <c r="AC920" i="10"/>
  <c r="AD920" i="10" s="1"/>
  <c r="AC921" i="10"/>
  <c r="AD921" i="10" s="1"/>
  <c r="AC922" i="10"/>
  <c r="AD922" i="10" s="1"/>
  <c r="AC923" i="10"/>
  <c r="AD923" i="10" s="1"/>
  <c r="AC924" i="10"/>
  <c r="AD924" i="10" s="1"/>
  <c r="AC925" i="10"/>
  <c r="AD925" i="10" s="1"/>
  <c r="AC926" i="10"/>
  <c r="AD926" i="10" s="1"/>
  <c r="AC927" i="10"/>
  <c r="AD927" i="10" s="1"/>
  <c r="AC928" i="10"/>
  <c r="AD928" i="10" s="1"/>
  <c r="AC929" i="10"/>
  <c r="AD929" i="10" s="1"/>
  <c r="AC930" i="10"/>
  <c r="AD930" i="10" s="1"/>
  <c r="AC931" i="10"/>
  <c r="AD931" i="10" s="1"/>
  <c r="AC932" i="10"/>
  <c r="AD932" i="10" s="1"/>
  <c r="AC933" i="10"/>
  <c r="AD933" i="10" s="1"/>
  <c r="AC934" i="10"/>
  <c r="AD934" i="10" s="1"/>
  <c r="AC935" i="10"/>
  <c r="AD935" i="10" s="1"/>
  <c r="AC936" i="10"/>
  <c r="AD936" i="10" s="1"/>
  <c r="AC937" i="10"/>
  <c r="AD937" i="10" s="1"/>
  <c r="AC938" i="10"/>
  <c r="AD938" i="10" s="1"/>
  <c r="AC939" i="10"/>
  <c r="AD939" i="10" s="1"/>
  <c r="AC940" i="10"/>
  <c r="AD940" i="10" s="1"/>
  <c r="AC941" i="10"/>
  <c r="AD941" i="10" s="1"/>
  <c r="AC942" i="10"/>
  <c r="AD942" i="10" s="1"/>
  <c r="AC943" i="10"/>
  <c r="AD943" i="10" s="1"/>
  <c r="AC944" i="10"/>
  <c r="AD944" i="10" s="1"/>
  <c r="AC945" i="10"/>
  <c r="AD945" i="10" s="1"/>
  <c r="AC946" i="10"/>
  <c r="AD946" i="10" s="1"/>
  <c r="AC947" i="10"/>
  <c r="AD947" i="10" s="1"/>
  <c r="AC948" i="10"/>
  <c r="AD948" i="10" s="1"/>
  <c r="AC949" i="10"/>
  <c r="AD949" i="10" s="1"/>
  <c r="AC950" i="10"/>
  <c r="AD950" i="10" s="1"/>
  <c r="AC951" i="10"/>
  <c r="AD951" i="10" s="1"/>
  <c r="AC952" i="10"/>
  <c r="AD952" i="10" s="1"/>
  <c r="AC953" i="10"/>
  <c r="AD953" i="10" s="1"/>
  <c r="AC954" i="10"/>
  <c r="AD954" i="10" s="1"/>
  <c r="AC955" i="10"/>
  <c r="AD955" i="10" s="1"/>
  <c r="AC956" i="10"/>
  <c r="AD956" i="10" s="1"/>
  <c r="AC957" i="10"/>
  <c r="AD957" i="10" s="1"/>
  <c r="AC958" i="10"/>
  <c r="AD958" i="10" s="1"/>
  <c r="AC959" i="10"/>
  <c r="AD959" i="10" s="1"/>
  <c r="AC960" i="10"/>
  <c r="AD960" i="10" s="1"/>
  <c r="AC961" i="10"/>
  <c r="AD961" i="10" s="1"/>
  <c r="AC962" i="10"/>
  <c r="AD962" i="10" s="1"/>
  <c r="AC963" i="10"/>
  <c r="AD963" i="10" s="1"/>
  <c r="AC964" i="10"/>
  <c r="AD964" i="10" s="1"/>
  <c r="AC965" i="10"/>
  <c r="AD965" i="10" s="1"/>
  <c r="AC966" i="10"/>
  <c r="AD966" i="10" s="1"/>
  <c r="AC967" i="10"/>
  <c r="AD967" i="10" s="1"/>
  <c r="AC968" i="10"/>
  <c r="AD968" i="10" s="1"/>
  <c r="AC969" i="10"/>
  <c r="AD969" i="10" s="1"/>
  <c r="AC970" i="10"/>
  <c r="AD970" i="10" s="1"/>
  <c r="AC971" i="10"/>
  <c r="AD971" i="10" s="1"/>
  <c r="AC972" i="10"/>
  <c r="AD972" i="10" s="1"/>
  <c r="AC973" i="10"/>
  <c r="AD973" i="10" s="1"/>
  <c r="AC974" i="10"/>
  <c r="AD974" i="10" s="1"/>
  <c r="AC975" i="10"/>
  <c r="AD975" i="10" s="1"/>
  <c r="AC976" i="10"/>
  <c r="AD976" i="10" s="1"/>
  <c r="AC977" i="10"/>
  <c r="AD977" i="10" s="1"/>
  <c r="AC978" i="10"/>
  <c r="AD978" i="10" s="1"/>
  <c r="AC979" i="10"/>
  <c r="AD979" i="10" s="1"/>
  <c r="AC980" i="10"/>
  <c r="AD980" i="10" s="1"/>
  <c r="AC981" i="10"/>
  <c r="AD981" i="10" s="1"/>
  <c r="AC982" i="10"/>
  <c r="AD982" i="10" s="1"/>
  <c r="AC983" i="10"/>
  <c r="AD983" i="10" s="1"/>
  <c r="AC984" i="10"/>
  <c r="AD984" i="10" s="1"/>
  <c r="AC985" i="10"/>
  <c r="AD985" i="10" s="1"/>
  <c r="AC986" i="10"/>
  <c r="AD986" i="10" s="1"/>
  <c r="AC987" i="10"/>
  <c r="AD987" i="10" s="1"/>
  <c r="AC988" i="10"/>
  <c r="AD988" i="10" s="1"/>
  <c r="AC989" i="10"/>
  <c r="AD989" i="10" s="1"/>
  <c r="AC990" i="10"/>
  <c r="AD990" i="10" s="1"/>
  <c r="AC991" i="10"/>
  <c r="AD991" i="10" s="1"/>
  <c r="AC992" i="10"/>
  <c r="AD992" i="10" s="1"/>
  <c r="AC993" i="10"/>
  <c r="AD993" i="10" s="1"/>
  <c r="AC994" i="10"/>
  <c r="AD994" i="10" s="1"/>
  <c r="AC995" i="10"/>
  <c r="AD995" i="10" s="1"/>
  <c r="AC996" i="10"/>
  <c r="AD996" i="10" s="1"/>
  <c r="AC997" i="10"/>
  <c r="AD997" i="10" s="1"/>
  <c r="AC998" i="10"/>
  <c r="AD998" i="10" s="1"/>
  <c r="AC999" i="10"/>
  <c r="AD999" i="10" s="1"/>
  <c r="AC1000" i="10"/>
  <c r="AD1000" i="10" s="1"/>
  <c r="AC1001" i="10"/>
  <c r="AD1001" i="10" s="1"/>
  <c r="AC1002" i="10"/>
  <c r="AD1002" i="10" s="1"/>
  <c r="AC1003" i="10"/>
  <c r="AD1003" i="10" s="1"/>
  <c r="AC1004" i="10"/>
  <c r="AD1004" i="10" s="1"/>
  <c r="AC1005" i="10"/>
  <c r="AD1005" i="10" s="1"/>
  <c r="AC1006" i="10"/>
  <c r="AD1006" i="10" s="1"/>
  <c r="AC1007" i="10"/>
  <c r="AD1007" i="10" s="1"/>
  <c r="AC1008" i="10"/>
  <c r="AD1008" i="10" s="1"/>
  <c r="AC1009" i="10"/>
  <c r="AD1009" i="10" s="1"/>
  <c r="AC1010" i="10"/>
  <c r="AD1010" i="10" s="1"/>
  <c r="AC1011" i="10"/>
  <c r="AD1011" i="10" s="1"/>
  <c r="AC1012" i="10"/>
  <c r="AD1012" i="10" s="1"/>
  <c r="AC1013" i="10"/>
  <c r="AD1013" i="10" s="1"/>
  <c r="AC1014" i="10"/>
  <c r="AD1014" i="10" s="1"/>
  <c r="AC1015" i="10"/>
  <c r="AD1015" i="10" s="1"/>
  <c r="AC1016" i="10"/>
  <c r="AD1016" i="10" s="1"/>
  <c r="AC1017" i="10"/>
  <c r="AD1017" i="10" s="1"/>
  <c r="AC1018" i="10"/>
  <c r="AD1018" i="10" s="1"/>
  <c r="AC1019" i="10"/>
  <c r="AD1019" i="10" s="1"/>
  <c r="AC1020" i="10"/>
  <c r="AD1020" i="10" s="1"/>
  <c r="AC1021" i="10"/>
  <c r="AD1021" i="10" s="1"/>
  <c r="AC1022" i="10"/>
  <c r="AD1022" i="10" s="1"/>
  <c r="AC1023" i="10"/>
  <c r="AD1023" i="10" s="1"/>
  <c r="AC1024" i="10"/>
  <c r="AD1024" i="10" s="1"/>
  <c r="AC1025" i="10"/>
  <c r="AD1025" i="10" s="1"/>
  <c r="AC1026" i="10"/>
  <c r="AD1026" i="10" s="1"/>
  <c r="AC1027" i="10"/>
  <c r="AD1027" i="10" s="1"/>
  <c r="AC1028" i="10"/>
  <c r="AD1028" i="10" s="1"/>
  <c r="AC1029" i="10"/>
  <c r="AD1029" i="10" s="1"/>
  <c r="AC1030" i="10"/>
  <c r="AD1030" i="10" s="1"/>
  <c r="AC1031" i="10"/>
  <c r="AD1031" i="10" s="1"/>
  <c r="AC1032" i="10"/>
  <c r="AD1032" i="10" s="1"/>
  <c r="AC1033" i="10"/>
  <c r="AD1033" i="10" s="1"/>
  <c r="AC1034" i="10"/>
  <c r="AD1034" i="10" s="1"/>
  <c r="AC1035" i="10"/>
  <c r="AD1035" i="10" s="1"/>
  <c r="AC1036" i="10"/>
  <c r="AD1036" i="10" s="1"/>
  <c r="AC1037" i="10"/>
  <c r="AD1037" i="10" s="1"/>
  <c r="AC1038" i="10"/>
  <c r="AD1038" i="10" s="1"/>
  <c r="AC1039" i="10"/>
  <c r="AD1039" i="10" s="1"/>
  <c r="AC1040" i="10"/>
  <c r="AD1040" i="10" s="1"/>
  <c r="AC1041" i="10"/>
  <c r="AD1041" i="10" s="1"/>
  <c r="AC1042" i="10"/>
  <c r="AD1042" i="10" s="1"/>
  <c r="AC1043" i="10"/>
  <c r="AD1043" i="10" s="1"/>
  <c r="AC1044" i="10"/>
  <c r="AD1044" i="10" s="1"/>
  <c r="AC1045" i="10"/>
  <c r="AD1045" i="10" s="1"/>
  <c r="AC1046" i="10"/>
  <c r="AD1046" i="10" s="1"/>
  <c r="AC1047" i="10"/>
  <c r="AD1047" i="10" s="1"/>
  <c r="AC1048" i="10"/>
  <c r="AD1048" i="10" s="1"/>
  <c r="AC1049" i="10"/>
  <c r="AD1049" i="10" s="1"/>
  <c r="AC1050" i="10"/>
  <c r="AD1050" i="10" s="1"/>
  <c r="AC1051" i="10"/>
  <c r="AD1051" i="10" s="1"/>
  <c r="AC1052" i="10"/>
  <c r="AD1052" i="10" s="1"/>
  <c r="AC1053" i="10"/>
  <c r="AD1053" i="10" s="1"/>
  <c r="AC1054" i="10"/>
  <c r="AD1054" i="10" s="1"/>
  <c r="AC1055" i="10"/>
  <c r="AD1055" i="10" s="1"/>
  <c r="AC1056" i="10"/>
  <c r="AD1056" i="10" s="1"/>
  <c r="AC1057" i="10"/>
  <c r="AD1057" i="10" s="1"/>
  <c r="AC1058" i="10"/>
  <c r="AD1058" i="10" s="1"/>
  <c r="AC1059" i="10"/>
  <c r="AD1059" i="10" s="1"/>
  <c r="AC1060" i="10"/>
  <c r="AD1060" i="10" s="1"/>
  <c r="AC1061" i="10"/>
  <c r="AD1061" i="10" s="1"/>
  <c r="AC1062" i="10"/>
  <c r="AD1062" i="10" s="1"/>
  <c r="AC1063" i="10"/>
  <c r="AD1063" i="10" s="1"/>
  <c r="AC1064" i="10"/>
  <c r="AD1064" i="10" s="1"/>
  <c r="AC1065" i="10"/>
  <c r="AD1065" i="10" s="1"/>
  <c r="AC1066" i="10"/>
  <c r="AD1066" i="10" s="1"/>
  <c r="AC1067" i="10"/>
  <c r="AD1067" i="10" s="1"/>
  <c r="AC1068" i="10"/>
  <c r="AD1068" i="10" s="1"/>
  <c r="AC1069" i="10"/>
  <c r="AD1069" i="10" s="1"/>
  <c r="AC1070" i="10"/>
  <c r="AD1070" i="10" s="1"/>
  <c r="AC1071" i="10"/>
  <c r="AD1071" i="10" s="1"/>
  <c r="AC1072" i="10"/>
  <c r="AD1072" i="10" s="1"/>
  <c r="AC1073" i="10"/>
  <c r="AD1073" i="10" s="1"/>
  <c r="AC1074" i="10"/>
  <c r="AD1074" i="10" s="1"/>
  <c r="AC1075" i="10"/>
  <c r="AD1075" i="10" s="1"/>
  <c r="AC1076" i="10"/>
  <c r="AD1076" i="10" s="1"/>
  <c r="AC1077" i="10"/>
  <c r="AD1077" i="10" s="1"/>
  <c r="AC1078" i="10"/>
  <c r="AD1078" i="10" s="1"/>
  <c r="AC1079" i="10"/>
  <c r="AD1079" i="10" s="1"/>
  <c r="AC1080" i="10"/>
  <c r="AD1080" i="10" s="1"/>
  <c r="AC1081" i="10"/>
  <c r="AD1081" i="10" s="1"/>
  <c r="AC1082" i="10"/>
  <c r="AD1082" i="10" s="1"/>
  <c r="AC1083" i="10"/>
  <c r="AD1083" i="10" s="1"/>
  <c r="AC1084" i="10"/>
  <c r="AD1084" i="10" s="1"/>
  <c r="AC1085" i="10"/>
  <c r="AD1085" i="10" s="1"/>
  <c r="AC1086" i="10"/>
  <c r="AD1086" i="10" s="1"/>
  <c r="AC1087" i="10"/>
  <c r="AD1087" i="10" s="1"/>
  <c r="AC1088" i="10"/>
  <c r="AD1088" i="10" s="1"/>
  <c r="AC1089" i="10"/>
  <c r="AD1089" i="10" s="1"/>
  <c r="AC1090" i="10"/>
  <c r="AD1090" i="10" s="1"/>
  <c r="AC1091" i="10"/>
  <c r="AD1091" i="10" s="1"/>
  <c r="AC1092" i="10"/>
  <c r="AD1092" i="10" s="1"/>
  <c r="AC1093" i="10"/>
  <c r="AD1093" i="10" s="1"/>
  <c r="AC1094" i="10"/>
  <c r="AD1094" i="10" s="1"/>
  <c r="AC1095" i="10"/>
  <c r="AD1095" i="10" s="1"/>
  <c r="AC1096" i="10"/>
  <c r="AD1096" i="10" s="1"/>
  <c r="AC1097" i="10"/>
  <c r="AD1097" i="10" s="1"/>
  <c r="AC1098" i="10"/>
  <c r="AD1098" i="10" s="1"/>
  <c r="AC1099" i="10"/>
  <c r="AD1099" i="10" s="1"/>
  <c r="AC1100" i="10"/>
  <c r="AD1100" i="10" s="1"/>
  <c r="AC1101" i="10"/>
  <c r="AD1101" i="10" s="1"/>
  <c r="AC1102" i="10"/>
  <c r="AD1102" i="10" s="1"/>
  <c r="AC1103" i="10"/>
  <c r="AD1103" i="10" s="1"/>
  <c r="AC1104" i="10"/>
  <c r="AD1104" i="10" s="1"/>
  <c r="AC1105" i="10"/>
  <c r="AD1105" i="10" s="1"/>
  <c r="AC1106" i="10"/>
  <c r="AD1106" i="10" s="1"/>
  <c r="AC1107" i="10"/>
  <c r="AD1107" i="10" s="1"/>
  <c r="AC1108" i="10"/>
  <c r="AD1108" i="10" s="1"/>
  <c r="AC1109" i="10"/>
  <c r="AD1109" i="10" s="1"/>
  <c r="AC1110" i="10"/>
  <c r="AD1110" i="10" s="1"/>
  <c r="AC1111" i="10"/>
  <c r="AD1111" i="10" s="1"/>
  <c r="AC1112" i="10"/>
  <c r="AD1112" i="10" s="1"/>
  <c r="AC1113" i="10"/>
  <c r="AD1113" i="10" s="1"/>
  <c r="AC1114" i="10"/>
  <c r="AD1114" i="10" s="1"/>
  <c r="AC1115" i="10"/>
  <c r="AD1115" i="10" s="1"/>
  <c r="AC1116" i="10"/>
  <c r="AD1116" i="10" s="1"/>
  <c r="AC1117" i="10"/>
  <c r="AD1117" i="10" s="1"/>
  <c r="AC1118" i="10"/>
  <c r="AD1118" i="10" s="1"/>
  <c r="AC1119" i="10"/>
  <c r="AD1119" i="10" s="1"/>
  <c r="AC1120" i="10"/>
  <c r="AD1120" i="10" s="1"/>
  <c r="AC1121" i="10"/>
  <c r="AD1121" i="10" s="1"/>
  <c r="AC1122" i="10"/>
  <c r="AD1122" i="10" s="1"/>
  <c r="AC1123" i="10"/>
  <c r="AD1123" i="10" s="1"/>
  <c r="AC1124" i="10"/>
  <c r="AD1124" i="10" s="1"/>
  <c r="AC1125" i="10"/>
  <c r="AD1125" i="10" s="1"/>
  <c r="AC1126" i="10"/>
  <c r="AD1126" i="10" s="1"/>
  <c r="AC1127" i="10"/>
  <c r="AD1127" i="10" s="1"/>
  <c r="AC1128" i="10"/>
  <c r="AD1128" i="10" s="1"/>
  <c r="AC1129" i="10"/>
  <c r="AD1129" i="10" s="1"/>
  <c r="AC1130" i="10"/>
  <c r="AD1130" i="10" s="1"/>
  <c r="AC1131" i="10"/>
  <c r="AD1131" i="10" s="1"/>
  <c r="AC1132" i="10"/>
  <c r="AD1132" i="10" s="1"/>
  <c r="AC1133" i="10"/>
  <c r="AD1133" i="10" s="1"/>
  <c r="AC1134" i="10"/>
  <c r="AD1134" i="10" s="1"/>
  <c r="AC1135" i="10"/>
  <c r="AD1135" i="10" s="1"/>
  <c r="AC1136" i="10"/>
  <c r="AD1136" i="10" s="1"/>
  <c r="AC1137" i="10"/>
  <c r="AD1137" i="10" s="1"/>
  <c r="AC1138" i="10"/>
  <c r="AD1138" i="10" s="1"/>
  <c r="AC1139" i="10"/>
  <c r="AD1139" i="10" s="1"/>
  <c r="AC1140" i="10"/>
  <c r="AD1140" i="10" s="1"/>
  <c r="AC1141" i="10"/>
  <c r="AD1141" i="10" s="1"/>
  <c r="AC1142" i="10"/>
  <c r="AD1142" i="10" s="1"/>
  <c r="AC1143" i="10"/>
  <c r="AD1143" i="10" s="1"/>
  <c r="AC1144" i="10"/>
  <c r="AD1144" i="10" s="1"/>
  <c r="AC1145" i="10"/>
  <c r="AD1145" i="10" s="1"/>
  <c r="AC1146" i="10"/>
  <c r="AD1146" i="10" s="1"/>
  <c r="AC1147" i="10"/>
  <c r="AD1147" i="10" s="1"/>
  <c r="AC1148" i="10"/>
  <c r="AD1148" i="10" s="1"/>
  <c r="AC1149" i="10"/>
  <c r="AD1149" i="10" s="1"/>
  <c r="AC1150" i="10"/>
  <c r="AD1150" i="10" s="1"/>
  <c r="AC1151" i="10"/>
  <c r="AD1151" i="10" s="1"/>
  <c r="AC1152" i="10"/>
  <c r="AD1152" i="10" s="1"/>
  <c r="AC1153" i="10"/>
  <c r="AD1153" i="10" s="1"/>
  <c r="AC1154" i="10"/>
  <c r="AD1154" i="10" s="1"/>
  <c r="AC1155" i="10"/>
  <c r="AD1155" i="10" s="1"/>
  <c r="AC1156" i="10"/>
  <c r="AD1156" i="10" s="1"/>
  <c r="AC1157" i="10"/>
  <c r="AD1157" i="10" s="1"/>
  <c r="AC1158" i="10"/>
  <c r="AD1158" i="10" s="1"/>
  <c r="AC1159" i="10"/>
  <c r="AD1159" i="10" s="1"/>
  <c r="AC1160" i="10"/>
  <c r="AD1160" i="10" s="1"/>
  <c r="AC1161" i="10"/>
  <c r="AD1161" i="10" s="1"/>
  <c r="AC1162" i="10"/>
  <c r="AD1162" i="10" s="1"/>
  <c r="AC1163" i="10"/>
  <c r="AD1163" i="10" s="1"/>
  <c r="AC1164" i="10"/>
  <c r="AD1164" i="10" s="1"/>
  <c r="AC1165" i="10"/>
  <c r="AD1165" i="10" s="1"/>
  <c r="AC1166" i="10"/>
  <c r="AD1166" i="10" s="1"/>
  <c r="AC1167" i="10"/>
  <c r="AD1167" i="10" s="1"/>
  <c r="AC1168" i="10"/>
  <c r="AD1168" i="10" s="1"/>
  <c r="AC1169" i="10"/>
  <c r="AD1169" i="10" s="1"/>
  <c r="AC1170" i="10"/>
  <c r="AD1170" i="10" s="1"/>
  <c r="AC1171" i="10"/>
  <c r="AD1171" i="10" s="1"/>
  <c r="AC1172" i="10"/>
  <c r="AD1172" i="10" s="1"/>
  <c r="AC1173" i="10"/>
  <c r="AD1173" i="10" s="1"/>
  <c r="AC1174" i="10"/>
  <c r="AD1174" i="10" s="1"/>
  <c r="AC1175" i="10"/>
  <c r="AD1175" i="10" s="1"/>
  <c r="AC1176" i="10"/>
  <c r="AD1176" i="10" s="1"/>
  <c r="AC1177" i="10"/>
  <c r="AD1177" i="10" s="1"/>
  <c r="AC1178" i="10"/>
  <c r="AD1178" i="10" s="1"/>
  <c r="AC1179" i="10"/>
  <c r="AD1179" i="10" s="1"/>
  <c r="AC1180" i="10"/>
  <c r="AD1180" i="10" s="1"/>
  <c r="AC1181" i="10"/>
  <c r="AD1181" i="10" s="1"/>
  <c r="AC1182" i="10"/>
  <c r="AD1182" i="10" s="1"/>
  <c r="AC1183" i="10"/>
  <c r="AD1183" i="10" s="1"/>
  <c r="AC1184" i="10"/>
  <c r="AD1184" i="10" s="1"/>
  <c r="AC1185" i="10"/>
  <c r="AD1185" i="10" s="1"/>
  <c r="AC1186" i="10"/>
  <c r="AD1186" i="10" s="1"/>
  <c r="AC1187" i="10"/>
  <c r="AD1187" i="10" s="1"/>
  <c r="AC1188" i="10"/>
  <c r="AD1188" i="10" s="1"/>
  <c r="AC1189" i="10"/>
  <c r="AD1189" i="10" s="1"/>
  <c r="AC1190" i="10"/>
  <c r="AD1190" i="10" s="1"/>
  <c r="AC1191" i="10"/>
  <c r="AD1191" i="10" s="1"/>
  <c r="AC1192" i="10"/>
  <c r="AD1192" i="10" s="1"/>
  <c r="AC1193" i="10"/>
  <c r="AD1193" i="10" s="1"/>
  <c r="AC1194" i="10"/>
  <c r="AD1194" i="10" s="1"/>
  <c r="AC1195" i="10"/>
  <c r="AD1195" i="10" s="1"/>
  <c r="AC1196" i="10"/>
  <c r="AD1196" i="10" s="1"/>
  <c r="AC1197" i="10"/>
  <c r="AD1197" i="10" s="1"/>
  <c r="AC1198" i="10"/>
  <c r="AD1198" i="10" s="1"/>
  <c r="AC1199" i="10"/>
  <c r="AD1199" i="10" s="1"/>
  <c r="AC1200" i="10"/>
  <c r="AD1200" i="10" s="1"/>
  <c r="AC1201" i="10"/>
  <c r="AD1201" i="10" s="1"/>
  <c r="AC1202" i="10"/>
  <c r="AD1202" i="10" s="1"/>
  <c r="AC1203" i="10"/>
  <c r="AD1203" i="10" s="1"/>
  <c r="AC1204" i="10"/>
  <c r="AD1204" i="10" s="1"/>
  <c r="AC1205" i="10"/>
  <c r="AD1205" i="10" s="1"/>
  <c r="AC1206" i="10"/>
  <c r="AD1206" i="10" s="1"/>
  <c r="AC1207" i="10"/>
  <c r="AD1207" i="10" s="1"/>
  <c r="AC1208" i="10"/>
  <c r="AD1208" i="10" s="1"/>
  <c r="AC1209" i="10"/>
  <c r="AD1209" i="10" s="1"/>
  <c r="AC1210" i="10"/>
  <c r="AD1210" i="10" s="1"/>
  <c r="AC1211" i="10"/>
  <c r="AD1211" i="10" s="1"/>
  <c r="AC1212" i="10"/>
  <c r="AD1212" i="10" s="1"/>
  <c r="AC1213" i="10"/>
  <c r="AD1213" i="10" s="1"/>
  <c r="AC1214" i="10"/>
  <c r="AD1214" i="10" s="1"/>
  <c r="AC1215" i="10"/>
  <c r="AD1215" i="10" s="1"/>
  <c r="AC1216" i="10"/>
  <c r="AD1216" i="10" s="1"/>
  <c r="AC1217" i="10"/>
  <c r="AD1217" i="10" s="1"/>
  <c r="AC1218" i="10"/>
  <c r="AD1218" i="10" s="1"/>
  <c r="AC1219" i="10"/>
  <c r="AD1219" i="10" s="1"/>
  <c r="AC1220" i="10"/>
  <c r="AD1220" i="10" s="1"/>
  <c r="AC1221" i="10"/>
  <c r="AD1221" i="10" s="1"/>
  <c r="AC1222" i="10"/>
  <c r="AD1222" i="10" s="1"/>
  <c r="AC1223" i="10"/>
  <c r="AD1223" i="10" s="1"/>
  <c r="AC1224" i="10"/>
  <c r="AD1224" i="10" s="1"/>
  <c r="AC1225" i="10"/>
  <c r="AD1225" i="10" s="1"/>
  <c r="AC1226" i="10"/>
  <c r="AD1226" i="10" s="1"/>
  <c r="AC1227" i="10"/>
  <c r="AD1227" i="10" s="1"/>
  <c r="AC1228" i="10"/>
  <c r="AD1228" i="10" s="1"/>
  <c r="AC1229" i="10"/>
  <c r="AD1229" i="10" s="1"/>
  <c r="AC1230" i="10"/>
  <c r="AD1230" i="10" s="1"/>
  <c r="AC1231" i="10"/>
  <c r="AD1231" i="10" s="1"/>
  <c r="AC1232" i="10"/>
  <c r="AD1232" i="10" s="1"/>
  <c r="AC1233" i="10"/>
  <c r="AD1233" i="10" s="1"/>
  <c r="AC1234" i="10"/>
  <c r="AD1234" i="10" s="1"/>
  <c r="AC1235" i="10"/>
  <c r="AD1235" i="10" s="1"/>
  <c r="AC1236" i="10"/>
  <c r="AD1236" i="10" s="1"/>
  <c r="AC1237" i="10"/>
  <c r="AD1237" i="10" s="1"/>
  <c r="AC1238" i="10"/>
  <c r="AD1238" i="10" s="1"/>
  <c r="AC1239" i="10"/>
  <c r="AD1239" i="10" s="1"/>
  <c r="AC1240" i="10"/>
  <c r="AD1240" i="10" s="1"/>
  <c r="AC1241" i="10"/>
  <c r="AD1241" i="10" s="1"/>
  <c r="AC1242" i="10"/>
  <c r="AD1242" i="10" s="1"/>
  <c r="AC1243" i="10"/>
  <c r="AD1243" i="10" s="1"/>
  <c r="AC1244" i="10"/>
  <c r="AD1244" i="10" s="1"/>
  <c r="AC1245" i="10"/>
  <c r="AD1245" i="10" s="1"/>
  <c r="AC1246" i="10"/>
  <c r="AD1246" i="10" s="1"/>
  <c r="AC1247" i="10"/>
  <c r="AD1247" i="10" s="1"/>
  <c r="AC1248" i="10"/>
  <c r="AD1248" i="10" s="1"/>
  <c r="AC1249" i="10"/>
  <c r="AD1249" i="10" s="1"/>
  <c r="AC1250" i="10"/>
  <c r="AD1250" i="10" s="1"/>
  <c r="AC1251" i="10"/>
  <c r="AD1251" i="10" s="1"/>
  <c r="AC1252" i="10"/>
  <c r="AD1252" i="10" s="1"/>
  <c r="AC1253" i="10"/>
  <c r="AD1253" i="10" s="1"/>
  <c r="AC1254" i="10"/>
  <c r="AD1254" i="10" s="1"/>
  <c r="AC1255" i="10"/>
  <c r="AD1255" i="10" s="1"/>
  <c r="AC1256" i="10"/>
  <c r="AD1256" i="10" s="1"/>
  <c r="AC1257" i="10"/>
  <c r="AD1257" i="10" s="1"/>
  <c r="AC1258" i="10"/>
  <c r="AD1258" i="10" s="1"/>
  <c r="AC1259" i="10"/>
  <c r="AD1259" i="10" s="1"/>
  <c r="AC1260" i="10"/>
  <c r="AD1260" i="10" s="1"/>
  <c r="AC1261" i="10"/>
  <c r="AD1261" i="10" s="1"/>
  <c r="AC1262" i="10"/>
  <c r="AD1262" i="10" s="1"/>
  <c r="AC1263" i="10"/>
  <c r="AD1263" i="10" s="1"/>
  <c r="AC1264" i="10"/>
  <c r="AD1264" i="10" s="1"/>
  <c r="AC1265" i="10"/>
  <c r="AD1265" i="10" s="1"/>
  <c r="AC1266" i="10"/>
  <c r="AD1266" i="10" s="1"/>
  <c r="AC1267" i="10"/>
  <c r="AD1267" i="10" s="1"/>
  <c r="AC1268" i="10"/>
  <c r="AD1268" i="10" s="1"/>
  <c r="AC1269" i="10"/>
  <c r="AD1269" i="10" s="1"/>
  <c r="AC1270" i="10"/>
  <c r="AD1270" i="10" s="1"/>
  <c r="AC1271" i="10"/>
  <c r="AD1271" i="10" s="1"/>
  <c r="AC1272" i="10"/>
  <c r="AD1272" i="10" s="1"/>
  <c r="AC1273" i="10"/>
  <c r="AD1273" i="10" s="1"/>
  <c r="AC1274" i="10"/>
  <c r="AD1274" i="10" s="1"/>
  <c r="AC1275" i="10"/>
  <c r="AD1275" i="10" s="1"/>
  <c r="AC1276" i="10"/>
  <c r="AD1276" i="10" s="1"/>
  <c r="AC1277" i="10"/>
  <c r="AD1277" i="10" s="1"/>
  <c r="AC1278" i="10"/>
  <c r="AD1278" i="10" s="1"/>
  <c r="AC1279" i="10"/>
  <c r="AD1279" i="10" s="1"/>
  <c r="AC1280" i="10"/>
  <c r="AD1280" i="10" s="1"/>
  <c r="AC1281" i="10"/>
  <c r="AD1281" i="10" s="1"/>
  <c r="AC1282" i="10"/>
  <c r="AD1282" i="10" s="1"/>
  <c r="AC1283" i="10"/>
  <c r="AD1283" i="10" s="1"/>
  <c r="AC1284" i="10"/>
  <c r="AD1284" i="10" s="1"/>
  <c r="AC1285" i="10"/>
  <c r="AD1285" i="10" s="1"/>
  <c r="AC1286" i="10"/>
  <c r="AD1286" i="10" s="1"/>
  <c r="AC1287" i="10"/>
  <c r="AD1287" i="10" s="1"/>
  <c r="AC1288" i="10"/>
  <c r="AD1288" i="10" s="1"/>
  <c r="AC1289" i="10"/>
  <c r="AD1289" i="10" s="1"/>
  <c r="AC1290" i="10"/>
  <c r="AD1290" i="10" s="1"/>
  <c r="AC1291" i="10"/>
  <c r="AD1291" i="10" s="1"/>
  <c r="AC1292" i="10"/>
  <c r="AD1292" i="10" s="1"/>
  <c r="AC1293" i="10"/>
  <c r="AD1293" i="10" s="1"/>
  <c r="AC1294" i="10"/>
  <c r="AD1294" i="10" s="1"/>
  <c r="AC1295" i="10"/>
  <c r="AD1295" i="10" s="1"/>
  <c r="AC1296" i="10"/>
  <c r="AD1296" i="10" s="1"/>
  <c r="AC1297" i="10"/>
  <c r="AD1297" i="10" s="1"/>
  <c r="AC1298" i="10"/>
  <c r="AD1298" i="10" s="1"/>
  <c r="AC1299" i="10"/>
  <c r="AD1299" i="10" s="1"/>
  <c r="AC1300" i="10"/>
  <c r="AD1300" i="10" s="1"/>
  <c r="AC1301" i="10"/>
  <c r="AD1301" i="10" s="1"/>
  <c r="AC1302" i="10"/>
  <c r="AD1302" i="10" s="1"/>
  <c r="AC1303" i="10"/>
  <c r="AD1303" i="10" s="1"/>
  <c r="AC1304" i="10"/>
  <c r="AD1304" i="10" s="1"/>
  <c r="AC1305" i="10"/>
  <c r="AD1305" i="10" s="1"/>
  <c r="AC1306" i="10"/>
  <c r="AD1306" i="10" s="1"/>
  <c r="AC1307" i="10"/>
  <c r="AD1307" i="10" s="1"/>
  <c r="AC1308" i="10"/>
  <c r="AD1308" i="10" s="1"/>
  <c r="AC1309" i="10"/>
  <c r="AD1309" i="10" s="1"/>
  <c r="AC1310" i="10"/>
  <c r="AD1310" i="10" s="1"/>
  <c r="AC1311" i="10"/>
  <c r="AD1311" i="10" s="1"/>
  <c r="AC1312" i="10"/>
  <c r="AD1312" i="10" s="1"/>
  <c r="AC1313" i="10"/>
  <c r="AD1313" i="10" s="1"/>
  <c r="AC1314" i="10"/>
  <c r="AD1314" i="10" s="1"/>
  <c r="AC1315" i="10"/>
  <c r="AD1315" i="10" s="1"/>
  <c r="AC1316" i="10"/>
  <c r="AD1316" i="10" s="1"/>
  <c r="AC1317" i="10"/>
  <c r="AD1317" i="10" s="1"/>
  <c r="AC1318" i="10"/>
  <c r="AD1318" i="10" s="1"/>
  <c r="AC1319" i="10"/>
  <c r="AD1319" i="10" s="1"/>
  <c r="AC1320" i="10"/>
  <c r="AD1320" i="10" s="1"/>
  <c r="AC1321" i="10"/>
  <c r="AD1321" i="10" s="1"/>
  <c r="AC1322" i="10"/>
  <c r="AD1322" i="10" s="1"/>
  <c r="AC1323" i="10"/>
  <c r="AD1323" i="10" s="1"/>
  <c r="AC1324" i="10"/>
  <c r="AD1324" i="10" s="1"/>
  <c r="AC1325" i="10"/>
  <c r="AD1325" i="10" s="1"/>
  <c r="AC1326" i="10"/>
  <c r="AD1326" i="10" s="1"/>
  <c r="AC1327" i="10"/>
  <c r="AD1327" i="10" s="1"/>
  <c r="AC1328" i="10"/>
  <c r="AD1328" i="10" s="1"/>
  <c r="AC1329" i="10"/>
  <c r="AD1329" i="10" s="1"/>
  <c r="AC1330" i="10"/>
  <c r="AD1330" i="10" s="1"/>
  <c r="AC1331" i="10"/>
  <c r="AD1331" i="10" s="1"/>
  <c r="AC1332" i="10"/>
  <c r="AD1332" i="10" s="1"/>
  <c r="AC1333" i="10"/>
  <c r="AD1333" i="10" s="1"/>
  <c r="AC1334" i="10"/>
  <c r="AD1334" i="10" s="1"/>
  <c r="AC1335" i="10"/>
  <c r="AD1335" i="10" s="1"/>
  <c r="AC1336" i="10"/>
  <c r="AD1336" i="10" s="1"/>
  <c r="AC1337" i="10"/>
  <c r="AD1337" i="10" s="1"/>
  <c r="AC1338" i="10"/>
  <c r="AD1338" i="10" s="1"/>
  <c r="AC1339" i="10"/>
  <c r="AD1339" i="10" s="1"/>
  <c r="AC1340" i="10"/>
  <c r="AD1340" i="10" s="1"/>
  <c r="AC1341" i="10"/>
  <c r="AD1341" i="10" s="1"/>
  <c r="AC1342" i="10"/>
  <c r="AD1342" i="10" s="1"/>
  <c r="AC1343" i="10"/>
  <c r="AD1343" i="10" s="1"/>
  <c r="AC1344" i="10"/>
  <c r="AD1344" i="10" s="1"/>
  <c r="AC1345" i="10"/>
  <c r="AD1345" i="10" s="1"/>
  <c r="AC1346" i="10"/>
  <c r="AD1346" i="10" s="1"/>
  <c r="AC1347" i="10"/>
  <c r="AD1347" i="10" s="1"/>
  <c r="AC1348" i="10"/>
  <c r="AD1348" i="10" s="1"/>
  <c r="AC1349" i="10"/>
  <c r="AD1349" i="10" s="1"/>
  <c r="AC1350" i="10"/>
  <c r="AD1350" i="10" s="1"/>
  <c r="AC1351" i="10"/>
  <c r="AD1351" i="10" s="1"/>
  <c r="AC1352" i="10"/>
  <c r="AD1352" i="10" s="1"/>
  <c r="AC1353" i="10"/>
  <c r="AD1353" i="10" s="1"/>
  <c r="AC1354" i="10"/>
  <c r="AD1354" i="10" s="1"/>
  <c r="AC1355" i="10"/>
  <c r="AD1355" i="10" s="1"/>
  <c r="AC1356" i="10"/>
  <c r="AD1356" i="10" s="1"/>
  <c r="AC1357" i="10"/>
  <c r="AD1357" i="10" s="1"/>
  <c r="AC1358" i="10"/>
  <c r="AD1358" i="10" s="1"/>
  <c r="AC1359" i="10"/>
  <c r="AD1359" i="10" s="1"/>
  <c r="AC1360" i="10"/>
  <c r="AD1360" i="10" s="1"/>
  <c r="AC1361" i="10"/>
  <c r="AD1361" i="10" s="1"/>
  <c r="AC1362" i="10"/>
  <c r="AD1362" i="10" s="1"/>
  <c r="AC1363" i="10"/>
  <c r="AD1363" i="10" s="1"/>
  <c r="AC1364" i="10"/>
  <c r="AD1364" i="10" s="1"/>
  <c r="AC1365" i="10"/>
  <c r="AD1365" i="10" s="1"/>
  <c r="AC1366" i="10"/>
  <c r="AD1366" i="10" s="1"/>
  <c r="AC1367" i="10"/>
  <c r="AD1367" i="10" s="1"/>
  <c r="AC1368" i="10"/>
  <c r="AD1368" i="10" s="1"/>
  <c r="AC1369" i="10"/>
  <c r="AD1369" i="10" s="1"/>
  <c r="AC1370" i="10"/>
  <c r="AD1370" i="10" s="1"/>
  <c r="AC1371" i="10"/>
  <c r="AD1371" i="10" s="1"/>
  <c r="AC1372" i="10"/>
  <c r="AD1372" i="10" s="1"/>
  <c r="AC1373" i="10"/>
  <c r="AD1373" i="10" s="1"/>
  <c r="AC1374" i="10"/>
  <c r="AD1374" i="10" s="1"/>
  <c r="AC1375" i="10"/>
  <c r="AD1375" i="10" s="1"/>
  <c r="AC1376" i="10"/>
  <c r="AD1376" i="10" s="1"/>
  <c r="AC1377" i="10"/>
  <c r="AD1377" i="10" s="1"/>
  <c r="AC1378" i="10"/>
  <c r="AD1378" i="10" s="1"/>
  <c r="AC1379" i="10"/>
  <c r="AD1379" i="10" s="1"/>
  <c r="AC1380" i="10"/>
  <c r="AD1380" i="10" s="1"/>
  <c r="AC1381" i="10"/>
  <c r="AD1381" i="10" s="1"/>
  <c r="AC2" i="10"/>
  <c r="AD2" i="10" s="1"/>
  <c r="X3" i="10"/>
  <c r="Y3" i="10" s="1"/>
  <c r="X4" i="10"/>
  <c r="Y4" i="10" s="1"/>
  <c r="X5" i="10"/>
  <c r="Y5" i="10" s="1"/>
  <c r="X6" i="10"/>
  <c r="Y6" i="10" s="1"/>
  <c r="X7" i="10"/>
  <c r="Y7" i="10" s="1"/>
  <c r="X8" i="10"/>
  <c r="Y8" i="10" s="1"/>
  <c r="X9" i="10"/>
  <c r="Y9" i="10" s="1"/>
  <c r="X10" i="10"/>
  <c r="Y10" i="10" s="1"/>
  <c r="X11" i="10"/>
  <c r="Y11" i="10" s="1"/>
  <c r="X12" i="10"/>
  <c r="Y12" i="10" s="1"/>
  <c r="X13" i="10"/>
  <c r="Y13" i="10" s="1"/>
  <c r="X14" i="10"/>
  <c r="Y14" i="10" s="1"/>
  <c r="X15" i="10"/>
  <c r="Y15" i="10" s="1"/>
  <c r="X16" i="10"/>
  <c r="Y16" i="10" s="1"/>
  <c r="X17" i="10"/>
  <c r="Y17" i="10" s="1"/>
  <c r="X18" i="10"/>
  <c r="Y18" i="10" s="1"/>
  <c r="X19" i="10"/>
  <c r="Y19" i="10" s="1"/>
  <c r="X20" i="10"/>
  <c r="Y20" i="10" s="1"/>
  <c r="X21" i="10"/>
  <c r="Y21" i="10" s="1"/>
  <c r="X22" i="10"/>
  <c r="Y22" i="10" s="1"/>
  <c r="X23" i="10"/>
  <c r="Y23" i="10" s="1"/>
  <c r="X24" i="10"/>
  <c r="Y24" i="10" s="1"/>
  <c r="X25" i="10"/>
  <c r="Y25" i="10" s="1"/>
  <c r="X26" i="10"/>
  <c r="Y26" i="10" s="1"/>
  <c r="X27" i="10"/>
  <c r="Y27" i="10" s="1"/>
  <c r="X28" i="10"/>
  <c r="Y28" i="10" s="1"/>
  <c r="X29" i="10"/>
  <c r="Y29" i="10" s="1"/>
  <c r="X30" i="10"/>
  <c r="Y30" i="10" s="1"/>
  <c r="X31" i="10"/>
  <c r="Y31" i="10" s="1"/>
  <c r="X32" i="10"/>
  <c r="Y32" i="10" s="1"/>
  <c r="X33" i="10"/>
  <c r="Y33" i="10" s="1"/>
  <c r="X34" i="10"/>
  <c r="Y34" i="10" s="1"/>
  <c r="X35" i="10"/>
  <c r="Y35" i="10" s="1"/>
  <c r="X36" i="10"/>
  <c r="Y36" i="10" s="1"/>
  <c r="X37" i="10"/>
  <c r="Y37" i="10" s="1"/>
  <c r="X38" i="10"/>
  <c r="Y38" i="10" s="1"/>
  <c r="X39" i="10"/>
  <c r="Y39" i="10" s="1"/>
  <c r="X40" i="10"/>
  <c r="Y40" i="10" s="1"/>
  <c r="X41" i="10"/>
  <c r="Y41" i="10" s="1"/>
  <c r="X42" i="10"/>
  <c r="Y42" i="10" s="1"/>
  <c r="X43" i="10"/>
  <c r="Y43" i="10" s="1"/>
  <c r="X44" i="10"/>
  <c r="Y44" i="10" s="1"/>
  <c r="X45" i="10"/>
  <c r="Y45" i="10" s="1"/>
  <c r="X46" i="10"/>
  <c r="Y46" i="10" s="1"/>
  <c r="X47" i="10"/>
  <c r="Y47" i="10" s="1"/>
  <c r="X48" i="10"/>
  <c r="Y48" i="10" s="1"/>
  <c r="X49" i="10"/>
  <c r="Y49" i="10" s="1"/>
  <c r="X50" i="10"/>
  <c r="Y50" i="10" s="1"/>
  <c r="X51" i="10"/>
  <c r="Y51" i="10" s="1"/>
  <c r="X52" i="10"/>
  <c r="Y52" i="10" s="1"/>
  <c r="X53" i="10"/>
  <c r="Y53" i="10" s="1"/>
  <c r="X54" i="10"/>
  <c r="Y54" i="10" s="1"/>
  <c r="X55" i="10"/>
  <c r="Y55" i="10" s="1"/>
  <c r="X56" i="10"/>
  <c r="Y56" i="10" s="1"/>
  <c r="X57" i="10"/>
  <c r="Y57" i="10" s="1"/>
  <c r="X58" i="10"/>
  <c r="Y58" i="10" s="1"/>
  <c r="X59" i="10"/>
  <c r="Y59" i="10" s="1"/>
  <c r="X60" i="10"/>
  <c r="Y60" i="10" s="1"/>
  <c r="X61" i="10"/>
  <c r="Y61" i="10" s="1"/>
  <c r="X62" i="10"/>
  <c r="Y62" i="10" s="1"/>
  <c r="X63" i="10"/>
  <c r="Y63" i="10" s="1"/>
  <c r="X64" i="10"/>
  <c r="Y64" i="10" s="1"/>
  <c r="X65" i="10"/>
  <c r="Y65" i="10" s="1"/>
  <c r="X66" i="10"/>
  <c r="Y66" i="10" s="1"/>
  <c r="X67" i="10"/>
  <c r="Y67" i="10" s="1"/>
  <c r="X68" i="10"/>
  <c r="Y68" i="10" s="1"/>
  <c r="X69" i="10"/>
  <c r="Y69" i="10" s="1"/>
  <c r="X70" i="10"/>
  <c r="Y70" i="10" s="1"/>
  <c r="X71" i="10"/>
  <c r="Y71" i="10" s="1"/>
  <c r="X72" i="10"/>
  <c r="Y72" i="10" s="1"/>
  <c r="X73" i="10"/>
  <c r="Y73" i="10" s="1"/>
  <c r="X74" i="10"/>
  <c r="Y74" i="10" s="1"/>
  <c r="X75" i="10"/>
  <c r="Y75" i="10" s="1"/>
  <c r="X76" i="10"/>
  <c r="Y76" i="10" s="1"/>
  <c r="X77" i="10"/>
  <c r="Y77" i="10" s="1"/>
  <c r="X78" i="10"/>
  <c r="Y78" i="10" s="1"/>
  <c r="X79" i="10"/>
  <c r="Y79" i="10" s="1"/>
  <c r="X80" i="10"/>
  <c r="Y80" i="10" s="1"/>
  <c r="X81" i="10"/>
  <c r="Y81" i="10" s="1"/>
  <c r="X82" i="10"/>
  <c r="Y82" i="10" s="1"/>
  <c r="X83" i="10"/>
  <c r="Y83" i="10" s="1"/>
  <c r="X84" i="10"/>
  <c r="Y84" i="10" s="1"/>
  <c r="X85" i="10"/>
  <c r="Y85" i="10" s="1"/>
  <c r="X86" i="10"/>
  <c r="Y86" i="10" s="1"/>
  <c r="X87" i="10"/>
  <c r="Y87" i="10" s="1"/>
  <c r="X88" i="10"/>
  <c r="Y88" i="10" s="1"/>
  <c r="X89" i="10"/>
  <c r="Y89" i="10" s="1"/>
  <c r="X90" i="10"/>
  <c r="Y90" i="10" s="1"/>
  <c r="X91" i="10"/>
  <c r="Y91" i="10" s="1"/>
  <c r="X92" i="10"/>
  <c r="Y92" i="10" s="1"/>
  <c r="X93" i="10"/>
  <c r="Y93" i="10" s="1"/>
  <c r="X94" i="10"/>
  <c r="Y94" i="10" s="1"/>
  <c r="X95" i="10"/>
  <c r="Y95" i="10" s="1"/>
  <c r="X96" i="10"/>
  <c r="Y96" i="10" s="1"/>
  <c r="X97" i="10"/>
  <c r="Y97" i="10" s="1"/>
  <c r="X98" i="10"/>
  <c r="Y98" i="10" s="1"/>
  <c r="X99" i="10"/>
  <c r="Y99" i="10" s="1"/>
  <c r="X100" i="10"/>
  <c r="Y100" i="10" s="1"/>
  <c r="X101" i="10"/>
  <c r="Y101" i="10" s="1"/>
  <c r="X102" i="10"/>
  <c r="Y102" i="10" s="1"/>
  <c r="X103" i="10"/>
  <c r="Y103" i="10" s="1"/>
  <c r="X104" i="10"/>
  <c r="Y104" i="10" s="1"/>
  <c r="X105" i="10"/>
  <c r="Y105" i="10" s="1"/>
  <c r="X106" i="10"/>
  <c r="Y106" i="10" s="1"/>
  <c r="X107" i="10"/>
  <c r="Y107" i="10" s="1"/>
  <c r="X108" i="10"/>
  <c r="Y108" i="10" s="1"/>
  <c r="X109" i="10"/>
  <c r="Y109" i="10" s="1"/>
  <c r="X110" i="10"/>
  <c r="Y110" i="10" s="1"/>
  <c r="X111" i="10"/>
  <c r="Y111" i="10" s="1"/>
  <c r="X112" i="10"/>
  <c r="Y112" i="10" s="1"/>
  <c r="X113" i="10"/>
  <c r="Y113" i="10" s="1"/>
  <c r="X114" i="10"/>
  <c r="Y114" i="10" s="1"/>
  <c r="X115" i="10"/>
  <c r="Y115" i="10" s="1"/>
  <c r="X116" i="10"/>
  <c r="Y116" i="10" s="1"/>
  <c r="X117" i="10"/>
  <c r="Y117" i="10" s="1"/>
  <c r="X118" i="10"/>
  <c r="Y118" i="10" s="1"/>
  <c r="X119" i="10"/>
  <c r="Y119" i="10" s="1"/>
  <c r="X120" i="10"/>
  <c r="Y120" i="10" s="1"/>
  <c r="X121" i="10"/>
  <c r="Y121" i="10" s="1"/>
  <c r="X122" i="10"/>
  <c r="Y122" i="10" s="1"/>
  <c r="X123" i="10"/>
  <c r="Y123" i="10" s="1"/>
  <c r="X124" i="10"/>
  <c r="Y124" i="10" s="1"/>
  <c r="X125" i="10"/>
  <c r="Y125" i="10" s="1"/>
  <c r="X126" i="10"/>
  <c r="Y126" i="10" s="1"/>
  <c r="X127" i="10"/>
  <c r="Y127" i="10" s="1"/>
  <c r="X128" i="10"/>
  <c r="Y128" i="10" s="1"/>
  <c r="X129" i="10"/>
  <c r="Y129" i="10" s="1"/>
  <c r="X130" i="10"/>
  <c r="Y130" i="10" s="1"/>
  <c r="X131" i="10"/>
  <c r="Y131" i="10" s="1"/>
  <c r="X132" i="10"/>
  <c r="Y132" i="10" s="1"/>
  <c r="X133" i="10"/>
  <c r="Y133" i="10" s="1"/>
  <c r="X134" i="10"/>
  <c r="Y134" i="10" s="1"/>
  <c r="X135" i="10"/>
  <c r="Y135" i="10" s="1"/>
  <c r="X136" i="10"/>
  <c r="Y136" i="10" s="1"/>
  <c r="X137" i="10"/>
  <c r="Y137" i="10" s="1"/>
  <c r="X138" i="10"/>
  <c r="Y138" i="10" s="1"/>
  <c r="X139" i="10"/>
  <c r="Y139" i="10" s="1"/>
  <c r="X140" i="10"/>
  <c r="Y140" i="10" s="1"/>
  <c r="X141" i="10"/>
  <c r="Y141" i="10" s="1"/>
  <c r="X142" i="10"/>
  <c r="Y142" i="10" s="1"/>
  <c r="X143" i="10"/>
  <c r="Y143" i="10" s="1"/>
  <c r="X144" i="10"/>
  <c r="Y144" i="10" s="1"/>
  <c r="X145" i="10"/>
  <c r="Y145" i="10" s="1"/>
  <c r="X146" i="10"/>
  <c r="Y146" i="10" s="1"/>
  <c r="X147" i="10"/>
  <c r="Y147" i="10" s="1"/>
  <c r="X148" i="10"/>
  <c r="Y148" i="10" s="1"/>
  <c r="X149" i="10"/>
  <c r="Y149" i="10" s="1"/>
  <c r="X150" i="10"/>
  <c r="Y150" i="10" s="1"/>
  <c r="X151" i="10"/>
  <c r="Y151" i="10" s="1"/>
  <c r="X152" i="10"/>
  <c r="Y152" i="10" s="1"/>
  <c r="X153" i="10"/>
  <c r="Y153" i="10" s="1"/>
  <c r="X154" i="10"/>
  <c r="Y154" i="10" s="1"/>
  <c r="X155" i="10"/>
  <c r="Y155" i="10" s="1"/>
  <c r="X156" i="10"/>
  <c r="Y156" i="10" s="1"/>
  <c r="X157" i="10"/>
  <c r="Y157" i="10" s="1"/>
  <c r="X158" i="10"/>
  <c r="Y158" i="10" s="1"/>
  <c r="X159" i="10"/>
  <c r="Y159" i="10" s="1"/>
  <c r="X160" i="10"/>
  <c r="Y160" i="10" s="1"/>
  <c r="X161" i="10"/>
  <c r="Y161" i="10" s="1"/>
  <c r="X162" i="10"/>
  <c r="Y162" i="10" s="1"/>
  <c r="X163" i="10"/>
  <c r="Y163" i="10" s="1"/>
  <c r="X164" i="10"/>
  <c r="Y164" i="10" s="1"/>
  <c r="X165" i="10"/>
  <c r="Y165" i="10" s="1"/>
  <c r="X166" i="10"/>
  <c r="Y166" i="10" s="1"/>
  <c r="X167" i="10"/>
  <c r="Y167" i="10" s="1"/>
  <c r="X168" i="10"/>
  <c r="Y168" i="10" s="1"/>
  <c r="X169" i="10"/>
  <c r="Y169" i="10" s="1"/>
  <c r="X170" i="10"/>
  <c r="Y170" i="10" s="1"/>
  <c r="X171" i="10"/>
  <c r="Y171" i="10" s="1"/>
  <c r="X172" i="10"/>
  <c r="Y172" i="10" s="1"/>
  <c r="X173" i="10"/>
  <c r="Y173" i="10" s="1"/>
  <c r="X174" i="10"/>
  <c r="Y174" i="10" s="1"/>
  <c r="X175" i="10"/>
  <c r="Y175" i="10" s="1"/>
  <c r="X176" i="10"/>
  <c r="Y176" i="10" s="1"/>
  <c r="X177" i="10"/>
  <c r="Y177" i="10" s="1"/>
  <c r="X178" i="10"/>
  <c r="Y178" i="10" s="1"/>
  <c r="X179" i="10"/>
  <c r="Y179" i="10" s="1"/>
  <c r="X180" i="10"/>
  <c r="Y180" i="10" s="1"/>
  <c r="X181" i="10"/>
  <c r="Y181" i="10" s="1"/>
  <c r="X182" i="10"/>
  <c r="Y182" i="10" s="1"/>
  <c r="X183" i="10"/>
  <c r="Y183" i="10" s="1"/>
  <c r="X184" i="10"/>
  <c r="Y184" i="10" s="1"/>
  <c r="X185" i="10"/>
  <c r="Y185" i="10" s="1"/>
  <c r="X186" i="10"/>
  <c r="Y186" i="10" s="1"/>
  <c r="X187" i="10"/>
  <c r="Y187" i="10" s="1"/>
  <c r="X188" i="10"/>
  <c r="Y188" i="10" s="1"/>
  <c r="X189" i="10"/>
  <c r="Y189" i="10" s="1"/>
  <c r="X190" i="10"/>
  <c r="Y190" i="10" s="1"/>
  <c r="X191" i="10"/>
  <c r="Y191" i="10" s="1"/>
  <c r="X192" i="10"/>
  <c r="Y192" i="10" s="1"/>
  <c r="X193" i="10"/>
  <c r="Y193" i="10" s="1"/>
  <c r="X194" i="10"/>
  <c r="Y194" i="10" s="1"/>
  <c r="X195" i="10"/>
  <c r="Y195" i="10" s="1"/>
  <c r="X196" i="10"/>
  <c r="Y196" i="10" s="1"/>
  <c r="X197" i="10"/>
  <c r="Y197" i="10" s="1"/>
  <c r="X198" i="10"/>
  <c r="Y198" i="10" s="1"/>
  <c r="X199" i="10"/>
  <c r="Y199" i="10" s="1"/>
  <c r="X200" i="10"/>
  <c r="Y200" i="10" s="1"/>
  <c r="X201" i="10"/>
  <c r="Y201" i="10" s="1"/>
  <c r="X202" i="10"/>
  <c r="Y202" i="10" s="1"/>
  <c r="X203" i="10"/>
  <c r="Y203" i="10" s="1"/>
  <c r="X204" i="10"/>
  <c r="Y204" i="10" s="1"/>
  <c r="X205" i="10"/>
  <c r="Y205" i="10" s="1"/>
  <c r="X206" i="10"/>
  <c r="Y206" i="10" s="1"/>
  <c r="X207" i="10"/>
  <c r="Y207" i="10" s="1"/>
  <c r="X208" i="10"/>
  <c r="Y208" i="10" s="1"/>
  <c r="X209" i="10"/>
  <c r="Y209" i="10" s="1"/>
  <c r="X210" i="10"/>
  <c r="Y210" i="10" s="1"/>
  <c r="X211" i="10"/>
  <c r="Y211" i="10" s="1"/>
  <c r="X212" i="10"/>
  <c r="Y212" i="10" s="1"/>
  <c r="X213" i="10"/>
  <c r="Y213" i="10" s="1"/>
  <c r="X214" i="10"/>
  <c r="Y214" i="10" s="1"/>
  <c r="X215" i="10"/>
  <c r="Y215" i="10" s="1"/>
  <c r="X216" i="10"/>
  <c r="Y216" i="10" s="1"/>
  <c r="X217" i="10"/>
  <c r="Y217" i="10" s="1"/>
  <c r="X218" i="10"/>
  <c r="Y218" i="10" s="1"/>
  <c r="X219" i="10"/>
  <c r="Y219" i="10" s="1"/>
  <c r="X220" i="10"/>
  <c r="Y220" i="10" s="1"/>
  <c r="X221" i="10"/>
  <c r="Y221" i="10" s="1"/>
  <c r="X222" i="10"/>
  <c r="Y222" i="10" s="1"/>
  <c r="X223" i="10"/>
  <c r="Y223" i="10" s="1"/>
  <c r="X224" i="10"/>
  <c r="Y224" i="10" s="1"/>
  <c r="X225" i="10"/>
  <c r="Y225" i="10" s="1"/>
  <c r="X226" i="10"/>
  <c r="Y226" i="10" s="1"/>
  <c r="X227" i="10"/>
  <c r="Y227" i="10" s="1"/>
  <c r="X228" i="10"/>
  <c r="Y228" i="10" s="1"/>
  <c r="X229" i="10"/>
  <c r="Y229" i="10" s="1"/>
  <c r="X230" i="10"/>
  <c r="Y230" i="10" s="1"/>
  <c r="X231" i="10"/>
  <c r="Y231" i="10" s="1"/>
  <c r="X232" i="10"/>
  <c r="Y232" i="10" s="1"/>
  <c r="X233" i="10"/>
  <c r="Y233" i="10" s="1"/>
  <c r="X234" i="10"/>
  <c r="Y234" i="10" s="1"/>
  <c r="X235" i="10"/>
  <c r="Y235" i="10" s="1"/>
  <c r="X236" i="10"/>
  <c r="Y236" i="10" s="1"/>
  <c r="X237" i="10"/>
  <c r="Y237" i="10" s="1"/>
  <c r="X238" i="10"/>
  <c r="Y238" i="10" s="1"/>
  <c r="X239" i="10"/>
  <c r="Y239" i="10" s="1"/>
  <c r="X240" i="10"/>
  <c r="Y240" i="10" s="1"/>
  <c r="X241" i="10"/>
  <c r="Y241" i="10" s="1"/>
  <c r="X242" i="10"/>
  <c r="Y242" i="10" s="1"/>
  <c r="X243" i="10"/>
  <c r="Y243" i="10" s="1"/>
  <c r="X244" i="10"/>
  <c r="Y244" i="10" s="1"/>
  <c r="X245" i="10"/>
  <c r="Y245" i="10" s="1"/>
  <c r="X246" i="10"/>
  <c r="Y246" i="10" s="1"/>
  <c r="X247" i="10"/>
  <c r="Y247" i="10" s="1"/>
  <c r="X248" i="10"/>
  <c r="Y248" i="10" s="1"/>
  <c r="X249" i="10"/>
  <c r="Y249" i="10" s="1"/>
  <c r="X250" i="10"/>
  <c r="Y250" i="10" s="1"/>
  <c r="X251" i="10"/>
  <c r="Y251" i="10" s="1"/>
  <c r="X252" i="10"/>
  <c r="Y252" i="10" s="1"/>
  <c r="X253" i="10"/>
  <c r="Y253" i="10" s="1"/>
  <c r="X254" i="10"/>
  <c r="Y254" i="10" s="1"/>
  <c r="X255" i="10"/>
  <c r="Y255" i="10" s="1"/>
  <c r="X256" i="10"/>
  <c r="Y256" i="10" s="1"/>
  <c r="X257" i="10"/>
  <c r="Y257" i="10" s="1"/>
  <c r="X258" i="10"/>
  <c r="Y258" i="10" s="1"/>
  <c r="X259" i="10"/>
  <c r="Y259" i="10" s="1"/>
  <c r="X260" i="10"/>
  <c r="Y260" i="10" s="1"/>
  <c r="X261" i="10"/>
  <c r="Y261" i="10" s="1"/>
  <c r="X262" i="10"/>
  <c r="Y262" i="10" s="1"/>
  <c r="X263" i="10"/>
  <c r="Y263" i="10" s="1"/>
  <c r="X264" i="10"/>
  <c r="Y264" i="10" s="1"/>
  <c r="X265" i="10"/>
  <c r="Y265" i="10" s="1"/>
  <c r="X266" i="10"/>
  <c r="Y266" i="10" s="1"/>
  <c r="X267" i="10"/>
  <c r="Y267" i="10" s="1"/>
  <c r="X268" i="10"/>
  <c r="Y268" i="10" s="1"/>
  <c r="X269" i="10"/>
  <c r="Y269" i="10" s="1"/>
  <c r="X270" i="10"/>
  <c r="Y270" i="10" s="1"/>
  <c r="X271" i="10"/>
  <c r="Y271" i="10" s="1"/>
  <c r="X272" i="10"/>
  <c r="Y272" i="10" s="1"/>
  <c r="X273" i="10"/>
  <c r="Y273" i="10" s="1"/>
  <c r="X274" i="10"/>
  <c r="Y274" i="10" s="1"/>
  <c r="X275" i="10"/>
  <c r="Y275" i="10" s="1"/>
  <c r="X276" i="10"/>
  <c r="Y276" i="10" s="1"/>
  <c r="X277" i="10"/>
  <c r="Y277" i="10" s="1"/>
  <c r="X278" i="10"/>
  <c r="Y278" i="10" s="1"/>
  <c r="X279" i="10"/>
  <c r="Y279" i="10" s="1"/>
  <c r="X280" i="10"/>
  <c r="Y280" i="10" s="1"/>
  <c r="X281" i="10"/>
  <c r="Y281" i="10" s="1"/>
  <c r="X282" i="10"/>
  <c r="Y282" i="10" s="1"/>
  <c r="X283" i="10"/>
  <c r="Y283" i="10" s="1"/>
  <c r="X284" i="10"/>
  <c r="Y284" i="10" s="1"/>
  <c r="X285" i="10"/>
  <c r="Y285" i="10" s="1"/>
  <c r="X286" i="10"/>
  <c r="Y286" i="10" s="1"/>
  <c r="X287" i="10"/>
  <c r="Y287" i="10" s="1"/>
  <c r="X288" i="10"/>
  <c r="Y288" i="10" s="1"/>
  <c r="X289" i="10"/>
  <c r="Y289" i="10" s="1"/>
  <c r="X290" i="10"/>
  <c r="Y290" i="10" s="1"/>
  <c r="X291" i="10"/>
  <c r="Y291" i="10" s="1"/>
  <c r="X292" i="10"/>
  <c r="Y292" i="10" s="1"/>
  <c r="X293" i="10"/>
  <c r="Y293" i="10" s="1"/>
  <c r="X294" i="10"/>
  <c r="Y294" i="10" s="1"/>
  <c r="X295" i="10"/>
  <c r="Y295" i="10" s="1"/>
  <c r="X296" i="10"/>
  <c r="Y296" i="10" s="1"/>
  <c r="X297" i="10"/>
  <c r="Y297" i="10" s="1"/>
  <c r="X298" i="10"/>
  <c r="Y298" i="10" s="1"/>
  <c r="X299" i="10"/>
  <c r="Y299" i="10" s="1"/>
  <c r="X300" i="10"/>
  <c r="Y300" i="10" s="1"/>
  <c r="X301" i="10"/>
  <c r="Y301" i="10" s="1"/>
  <c r="X302" i="10"/>
  <c r="Y302" i="10" s="1"/>
  <c r="X303" i="10"/>
  <c r="Y303" i="10" s="1"/>
  <c r="X304" i="10"/>
  <c r="Y304" i="10" s="1"/>
  <c r="X305" i="10"/>
  <c r="Y305" i="10" s="1"/>
  <c r="X306" i="10"/>
  <c r="Y306" i="10" s="1"/>
  <c r="X307" i="10"/>
  <c r="Y307" i="10" s="1"/>
  <c r="X308" i="10"/>
  <c r="Y308" i="10" s="1"/>
  <c r="X309" i="10"/>
  <c r="Y309" i="10" s="1"/>
  <c r="X310" i="10"/>
  <c r="Y310" i="10" s="1"/>
  <c r="X311" i="10"/>
  <c r="Y311" i="10" s="1"/>
  <c r="X312" i="10"/>
  <c r="Y312" i="10" s="1"/>
  <c r="X313" i="10"/>
  <c r="Y313" i="10" s="1"/>
  <c r="X314" i="10"/>
  <c r="Y314" i="10" s="1"/>
  <c r="X315" i="10"/>
  <c r="Y315" i="10" s="1"/>
  <c r="X316" i="10"/>
  <c r="Y316" i="10" s="1"/>
  <c r="X317" i="10"/>
  <c r="Y317" i="10" s="1"/>
  <c r="X318" i="10"/>
  <c r="Y318" i="10" s="1"/>
  <c r="X319" i="10"/>
  <c r="Y319" i="10" s="1"/>
  <c r="X320" i="10"/>
  <c r="Y320" i="10" s="1"/>
  <c r="X321" i="10"/>
  <c r="Y321" i="10" s="1"/>
  <c r="X322" i="10"/>
  <c r="Y322" i="10" s="1"/>
  <c r="X323" i="10"/>
  <c r="Y323" i="10" s="1"/>
  <c r="X324" i="10"/>
  <c r="Y324" i="10" s="1"/>
  <c r="X325" i="10"/>
  <c r="Y325" i="10" s="1"/>
  <c r="X326" i="10"/>
  <c r="Y326" i="10" s="1"/>
  <c r="X327" i="10"/>
  <c r="Y327" i="10" s="1"/>
  <c r="X328" i="10"/>
  <c r="Y328" i="10" s="1"/>
  <c r="X329" i="10"/>
  <c r="Y329" i="10" s="1"/>
  <c r="X330" i="10"/>
  <c r="Y330" i="10" s="1"/>
  <c r="X331" i="10"/>
  <c r="Y331" i="10" s="1"/>
  <c r="X332" i="10"/>
  <c r="Y332" i="10" s="1"/>
  <c r="X333" i="10"/>
  <c r="Y333" i="10" s="1"/>
  <c r="X334" i="10"/>
  <c r="Y334" i="10" s="1"/>
  <c r="X335" i="10"/>
  <c r="Y335" i="10" s="1"/>
  <c r="X336" i="10"/>
  <c r="Y336" i="10" s="1"/>
  <c r="X337" i="10"/>
  <c r="Y337" i="10" s="1"/>
  <c r="X338" i="10"/>
  <c r="Y338" i="10" s="1"/>
  <c r="X339" i="10"/>
  <c r="Y339" i="10" s="1"/>
  <c r="X340" i="10"/>
  <c r="Y340" i="10" s="1"/>
  <c r="X341" i="10"/>
  <c r="Y341" i="10" s="1"/>
  <c r="X342" i="10"/>
  <c r="Y342" i="10" s="1"/>
  <c r="X343" i="10"/>
  <c r="Y343" i="10" s="1"/>
  <c r="X344" i="10"/>
  <c r="Y344" i="10" s="1"/>
  <c r="X345" i="10"/>
  <c r="Y345" i="10" s="1"/>
  <c r="X346" i="10"/>
  <c r="Y346" i="10" s="1"/>
  <c r="X347" i="10"/>
  <c r="Y347" i="10" s="1"/>
  <c r="X348" i="10"/>
  <c r="Y348" i="10" s="1"/>
  <c r="X349" i="10"/>
  <c r="Y349" i="10" s="1"/>
  <c r="X350" i="10"/>
  <c r="Y350" i="10" s="1"/>
  <c r="X351" i="10"/>
  <c r="Y351" i="10" s="1"/>
  <c r="X352" i="10"/>
  <c r="Y352" i="10" s="1"/>
  <c r="X353" i="10"/>
  <c r="Y353" i="10" s="1"/>
  <c r="X354" i="10"/>
  <c r="Y354" i="10" s="1"/>
  <c r="X355" i="10"/>
  <c r="Y355" i="10" s="1"/>
  <c r="X356" i="10"/>
  <c r="Y356" i="10" s="1"/>
  <c r="X357" i="10"/>
  <c r="Y357" i="10" s="1"/>
  <c r="X358" i="10"/>
  <c r="Y358" i="10" s="1"/>
  <c r="X359" i="10"/>
  <c r="Y359" i="10" s="1"/>
  <c r="X360" i="10"/>
  <c r="Y360" i="10" s="1"/>
  <c r="X361" i="10"/>
  <c r="Y361" i="10" s="1"/>
  <c r="X362" i="10"/>
  <c r="Y362" i="10" s="1"/>
  <c r="X363" i="10"/>
  <c r="Y363" i="10" s="1"/>
  <c r="X364" i="10"/>
  <c r="Y364" i="10" s="1"/>
  <c r="X365" i="10"/>
  <c r="Y365" i="10" s="1"/>
  <c r="X366" i="10"/>
  <c r="Y366" i="10" s="1"/>
  <c r="X367" i="10"/>
  <c r="Y367" i="10" s="1"/>
  <c r="X368" i="10"/>
  <c r="Y368" i="10" s="1"/>
  <c r="X369" i="10"/>
  <c r="Y369" i="10" s="1"/>
  <c r="X370" i="10"/>
  <c r="Y370" i="10" s="1"/>
  <c r="X371" i="10"/>
  <c r="Y371" i="10" s="1"/>
  <c r="X372" i="10"/>
  <c r="Y372" i="10" s="1"/>
  <c r="X373" i="10"/>
  <c r="Y373" i="10" s="1"/>
  <c r="X374" i="10"/>
  <c r="Y374" i="10" s="1"/>
  <c r="X375" i="10"/>
  <c r="Y375" i="10" s="1"/>
  <c r="X376" i="10"/>
  <c r="Y376" i="10" s="1"/>
  <c r="X377" i="10"/>
  <c r="Y377" i="10" s="1"/>
  <c r="X378" i="10"/>
  <c r="Y378" i="10" s="1"/>
  <c r="X379" i="10"/>
  <c r="Y379" i="10" s="1"/>
  <c r="X380" i="10"/>
  <c r="Y380" i="10" s="1"/>
  <c r="X381" i="10"/>
  <c r="Y381" i="10" s="1"/>
  <c r="X382" i="10"/>
  <c r="Y382" i="10" s="1"/>
  <c r="X383" i="10"/>
  <c r="Y383" i="10" s="1"/>
  <c r="X384" i="10"/>
  <c r="Y384" i="10" s="1"/>
  <c r="X385" i="10"/>
  <c r="Y385" i="10" s="1"/>
  <c r="X386" i="10"/>
  <c r="Y386" i="10" s="1"/>
  <c r="X387" i="10"/>
  <c r="Y387" i="10" s="1"/>
  <c r="X388" i="10"/>
  <c r="Y388" i="10" s="1"/>
  <c r="X389" i="10"/>
  <c r="Y389" i="10" s="1"/>
  <c r="X390" i="10"/>
  <c r="Y390" i="10" s="1"/>
  <c r="X391" i="10"/>
  <c r="Y391" i="10" s="1"/>
  <c r="X392" i="10"/>
  <c r="Y392" i="10" s="1"/>
  <c r="X393" i="10"/>
  <c r="Y393" i="10" s="1"/>
  <c r="X394" i="10"/>
  <c r="Y394" i="10" s="1"/>
  <c r="X395" i="10"/>
  <c r="Y395" i="10" s="1"/>
  <c r="X396" i="10"/>
  <c r="Y396" i="10" s="1"/>
  <c r="X397" i="10"/>
  <c r="Y397" i="10" s="1"/>
  <c r="X398" i="10"/>
  <c r="Y398" i="10" s="1"/>
  <c r="X399" i="10"/>
  <c r="Y399" i="10" s="1"/>
  <c r="X400" i="10"/>
  <c r="Y400" i="10" s="1"/>
  <c r="X401" i="10"/>
  <c r="Y401" i="10" s="1"/>
  <c r="X402" i="10"/>
  <c r="Y402" i="10" s="1"/>
  <c r="X403" i="10"/>
  <c r="Y403" i="10" s="1"/>
  <c r="X404" i="10"/>
  <c r="Y404" i="10" s="1"/>
  <c r="X405" i="10"/>
  <c r="Y405" i="10" s="1"/>
  <c r="X406" i="10"/>
  <c r="Y406" i="10" s="1"/>
  <c r="X407" i="10"/>
  <c r="Y407" i="10" s="1"/>
  <c r="X408" i="10"/>
  <c r="Y408" i="10" s="1"/>
  <c r="X409" i="10"/>
  <c r="Y409" i="10" s="1"/>
  <c r="X410" i="10"/>
  <c r="Y410" i="10" s="1"/>
  <c r="X411" i="10"/>
  <c r="Y411" i="10" s="1"/>
  <c r="X412" i="10"/>
  <c r="Y412" i="10" s="1"/>
  <c r="X413" i="10"/>
  <c r="Y413" i="10" s="1"/>
  <c r="X414" i="10"/>
  <c r="Y414" i="10" s="1"/>
  <c r="X415" i="10"/>
  <c r="Y415" i="10" s="1"/>
  <c r="X416" i="10"/>
  <c r="Y416" i="10" s="1"/>
  <c r="X417" i="10"/>
  <c r="Y417" i="10" s="1"/>
  <c r="X418" i="10"/>
  <c r="Y418" i="10" s="1"/>
  <c r="X419" i="10"/>
  <c r="Y419" i="10" s="1"/>
  <c r="X420" i="10"/>
  <c r="Y420" i="10" s="1"/>
  <c r="X421" i="10"/>
  <c r="Y421" i="10" s="1"/>
  <c r="X422" i="10"/>
  <c r="Y422" i="10" s="1"/>
  <c r="X423" i="10"/>
  <c r="Y423" i="10" s="1"/>
  <c r="X424" i="10"/>
  <c r="Y424" i="10" s="1"/>
  <c r="X425" i="10"/>
  <c r="Y425" i="10" s="1"/>
  <c r="X426" i="10"/>
  <c r="Y426" i="10" s="1"/>
  <c r="X427" i="10"/>
  <c r="Y427" i="10" s="1"/>
  <c r="X428" i="10"/>
  <c r="Y428" i="10" s="1"/>
  <c r="X429" i="10"/>
  <c r="Y429" i="10" s="1"/>
  <c r="X430" i="10"/>
  <c r="Y430" i="10" s="1"/>
  <c r="X431" i="10"/>
  <c r="Y431" i="10" s="1"/>
  <c r="X432" i="10"/>
  <c r="Y432" i="10" s="1"/>
  <c r="X433" i="10"/>
  <c r="Y433" i="10" s="1"/>
  <c r="X434" i="10"/>
  <c r="Y434" i="10" s="1"/>
  <c r="X435" i="10"/>
  <c r="Y435" i="10" s="1"/>
  <c r="X436" i="10"/>
  <c r="Y436" i="10" s="1"/>
  <c r="X437" i="10"/>
  <c r="Y437" i="10" s="1"/>
  <c r="X438" i="10"/>
  <c r="Y438" i="10" s="1"/>
  <c r="X439" i="10"/>
  <c r="Y439" i="10" s="1"/>
  <c r="X440" i="10"/>
  <c r="Y440" i="10" s="1"/>
  <c r="X441" i="10"/>
  <c r="Y441" i="10" s="1"/>
  <c r="X442" i="10"/>
  <c r="Y442" i="10" s="1"/>
  <c r="X443" i="10"/>
  <c r="Y443" i="10" s="1"/>
  <c r="X444" i="10"/>
  <c r="Y444" i="10" s="1"/>
  <c r="X445" i="10"/>
  <c r="Y445" i="10" s="1"/>
  <c r="X446" i="10"/>
  <c r="Y446" i="10" s="1"/>
  <c r="X447" i="10"/>
  <c r="Y447" i="10" s="1"/>
  <c r="X448" i="10"/>
  <c r="Y448" i="10" s="1"/>
  <c r="X449" i="10"/>
  <c r="Y449" i="10" s="1"/>
  <c r="X450" i="10"/>
  <c r="Y450" i="10" s="1"/>
  <c r="X451" i="10"/>
  <c r="Y451" i="10" s="1"/>
  <c r="X452" i="10"/>
  <c r="Y452" i="10" s="1"/>
  <c r="X453" i="10"/>
  <c r="Y453" i="10" s="1"/>
  <c r="X454" i="10"/>
  <c r="Y454" i="10" s="1"/>
  <c r="X455" i="10"/>
  <c r="Y455" i="10" s="1"/>
  <c r="X456" i="10"/>
  <c r="Y456" i="10" s="1"/>
  <c r="X457" i="10"/>
  <c r="Y457" i="10" s="1"/>
  <c r="X458" i="10"/>
  <c r="Y458" i="10" s="1"/>
  <c r="X459" i="10"/>
  <c r="Y459" i="10" s="1"/>
  <c r="X460" i="10"/>
  <c r="Y460" i="10" s="1"/>
  <c r="X461" i="10"/>
  <c r="Y461" i="10" s="1"/>
  <c r="X462" i="10"/>
  <c r="Y462" i="10" s="1"/>
  <c r="X463" i="10"/>
  <c r="Y463" i="10" s="1"/>
  <c r="X464" i="10"/>
  <c r="Y464" i="10" s="1"/>
  <c r="X465" i="10"/>
  <c r="Y465" i="10" s="1"/>
  <c r="X466" i="10"/>
  <c r="Y466" i="10" s="1"/>
  <c r="X467" i="10"/>
  <c r="Y467" i="10" s="1"/>
  <c r="X468" i="10"/>
  <c r="Y468" i="10" s="1"/>
  <c r="X469" i="10"/>
  <c r="Y469" i="10" s="1"/>
  <c r="X470" i="10"/>
  <c r="Y470" i="10" s="1"/>
  <c r="X471" i="10"/>
  <c r="Y471" i="10" s="1"/>
  <c r="X472" i="10"/>
  <c r="Y472" i="10" s="1"/>
  <c r="X473" i="10"/>
  <c r="Y473" i="10" s="1"/>
  <c r="X474" i="10"/>
  <c r="Y474" i="10" s="1"/>
  <c r="X475" i="10"/>
  <c r="Y475" i="10" s="1"/>
  <c r="X476" i="10"/>
  <c r="Y476" i="10" s="1"/>
  <c r="X477" i="10"/>
  <c r="Y477" i="10" s="1"/>
  <c r="X478" i="10"/>
  <c r="Y478" i="10" s="1"/>
  <c r="X479" i="10"/>
  <c r="Y479" i="10" s="1"/>
  <c r="X480" i="10"/>
  <c r="Y480" i="10" s="1"/>
  <c r="X481" i="10"/>
  <c r="Y481" i="10" s="1"/>
  <c r="X482" i="10"/>
  <c r="Y482" i="10" s="1"/>
  <c r="X483" i="10"/>
  <c r="Y483" i="10" s="1"/>
  <c r="X484" i="10"/>
  <c r="Y484" i="10" s="1"/>
  <c r="X485" i="10"/>
  <c r="Y485" i="10" s="1"/>
  <c r="X486" i="10"/>
  <c r="Y486" i="10" s="1"/>
  <c r="X487" i="10"/>
  <c r="Y487" i="10" s="1"/>
  <c r="X488" i="10"/>
  <c r="Y488" i="10" s="1"/>
  <c r="X489" i="10"/>
  <c r="Y489" i="10" s="1"/>
  <c r="X490" i="10"/>
  <c r="Y490" i="10" s="1"/>
  <c r="X491" i="10"/>
  <c r="Y491" i="10" s="1"/>
  <c r="X492" i="10"/>
  <c r="Y492" i="10" s="1"/>
  <c r="X493" i="10"/>
  <c r="Y493" i="10" s="1"/>
  <c r="X494" i="10"/>
  <c r="Y494" i="10" s="1"/>
  <c r="X495" i="10"/>
  <c r="Y495" i="10" s="1"/>
  <c r="X496" i="10"/>
  <c r="Y496" i="10" s="1"/>
  <c r="X497" i="10"/>
  <c r="Y497" i="10" s="1"/>
  <c r="X498" i="10"/>
  <c r="Y498" i="10" s="1"/>
  <c r="X499" i="10"/>
  <c r="Y499" i="10" s="1"/>
  <c r="X500" i="10"/>
  <c r="Y500" i="10" s="1"/>
  <c r="X501" i="10"/>
  <c r="Y501" i="10" s="1"/>
  <c r="X502" i="10"/>
  <c r="Y502" i="10" s="1"/>
  <c r="X503" i="10"/>
  <c r="Y503" i="10" s="1"/>
  <c r="X504" i="10"/>
  <c r="Y504" i="10" s="1"/>
  <c r="X505" i="10"/>
  <c r="Y505" i="10" s="1"/>
  <c r="X506" i="10"/>
  <c r="Y506" i="10" s="1"/>
  <c r="X507" i="10"/>
  <c r="Y507" i="10" s="1"/>
  <c r="X508" i="10"/>
  <c r="Y508" i="10" s="1"/>
  <c r="X509" i="10"/>
  <c r="Y509" i="10" s="1"/>
  <c r="X510" i="10"/>
  <c r="Y510" i="10" s="1"/>
  <c r="X511" i="10"/>
  <c r="Y511" i="10" s="1"/>
  <c r="X512" i="10"/>
  <c r="Y512" i="10" s="1"/>
  <c r="X513" i="10"/>
  <c r="Y513" i="10" s="1"/>
  <c r="X514" i="10"/>
  <c r="Y514" i="10" s="1"/>
  <c r="X515" i="10"/>
  <c r="Y515" i="10" s="1"/>
  <c r="X516" i="10"/>
  <c r="Y516" i="10" s="1"/>
  <c r="X517" i="10"/>
  <c r="Y517" i="10" s="1"/>
  <c r="X518" i="10"/>
  <c r="Y518" i="10" s="1"/>
  <c r="X519" i="10"/>
  <c r="Y519" i="10" s="1"/>
  <c r="X520" i="10"/>
  <c r="Y520" i="10" s="1"/>
  <c r="X521" i="10"/>
  <c r="Y521" i="10" s="1"/>
  <c r="X522" i="10"/>
  <c r="Y522" i="10" s="1"/>
  <c r="X523" i="10"/>
  <c r="Y523" i="10" s="1"/>
  <c r="X524" i="10"/>
  <c r="Y524" i="10" s="1"/>
  <c r="X525" i="10"/>
  <c r="Y525" i="10" s="1"/>
  <c r="X526" i="10"/>
  <c r="Y526" i="10" s="1"/>
  <c r="X527" i="10"/>
  <c r="Y527" i="10" s="1"/>
  <c r="X528" i="10"/>
  <c r="Y528" i="10" s="1"/>
  <c r="X529" i="10"/>
  <c r="Y529" i="10" s="1"/>
  <c r="X530" i="10"/>
  <c r="Y530" i="10" s="1"/>
  <c r="X531" i="10"/>
  <c r="Y531" i="10" s="1"/>
  <c r="X532" i="10"/>
  <c r="Y532" i="10" s="1"/>
  <c r="X533" i="10"/>
  <c r="Y533" i="10" s="1"/>
  <c r="X534" i="10"/>
  <c r="Y534" i="10" s="1"/>
  <c r="X535" i="10"/>
  <c r="Y535" i="10" s="1"/>
  <c r="X536" i="10"/>
  <c r="Y536" i="10" s="1"/>
  <c r="X537" i="10"/>
  <c r="Y537" i="10" s="1"/>
  <c r="X538" i="10"/>
  <c r="Y538" i="10" s="1"/>
  <c r="X539" i="10"/>
  <c r="Y539" i="10" s="1"/>
  <c r="X540" i="10"/>
  <c r="Y540" i="10" s="1"/>
  <c r="X541" i="10"/>
  <c r="Y541" i="10" s="1"/>
  <c r="X542" i="10"/>
  <c r="Y542" i="10" s="1"/>
  <c r="X543" i="10"/>
  <c r="Y543" i="10" s="1"/>
  <c r="X544" i="10"/>
  <c r="Y544" i="10" s="1"/>
  <c r="X545" i="10"/>
  <c r="Y545" i="10" s="1"/>
  <c r="X546" i="10"/>
  <c r="Y546" i="10" s="1"/>
  <c r="X547" i="10"/>
  <c r="Y547" i="10" s="1"/>
  <c r="X548" i="10"/>
  <c r="Y548" i="10" s="1"/>
  <c r="X549" i="10"/>
  <c r="Y549" i="10" s="1"/>
  <c r="X550" i="10"/>
  <c r="Y550" i="10" s="1"/>
  <c r="X551" i="10"/>
  <c r="Y551" i="10" s="1"/>
  <c r="X552" i="10"/>
  <c r="Y552" i="10" s="1"/>
  <c r="X553" i="10"/>
  <c r="Y553" i="10" s="1"/>
  <c r="X554" i="10"/>
  <c r="Y554" i="10" s="1"/>
  <c r="X555" i="10"/>
  <c r="Y555" i="10" s="1"/>
  <c r="X556" i="10"/>
  <c r="Y556" i="10" s="1"/>
  <c r="X557" i="10"/>
  <c r="Y557" i="10" s="1"/>
  <c r="X558" i="10"/>
  <c r="Y558" i="10" s="1"/>
  <c r="X559" i="10"/>
  <c r="Y559" i="10" s="1"/>
  <c r="X560" i="10"/>
  <c r="Y560" i="10" s="1"/>
  <c r="X561" i="10"/>
  <c r="Y561" i="10" s="1"/>
  <c r="X562" i="10"/>
  <c r="Y562" i="10" s="1"/>
  <c r="X563" i="10"/>
  <c r="Y563" i="10" s="1"/>
  <c r="X564" i="10"/>
  <c r="Y564" i="10" s="1"/>
  <c r="X565" i="10"/>
  <c r="Y565" i="10" s="1"/>
  <c r="X566" i="10"/>
  <c r="Y566" i="10" s="1"/>
  <c r="X567" i="10"/>
  <c r="Y567" i="10" s="1"/>
  <c r="X568" i="10"/>
  <c r="Y568" i="10" s="1"/>
  <c r="X569" i="10"/>
  <c r="Y569" i="10" s="1"/>
  <c r="X570" i="10"/>
  <c r="Y570" i="10" s="1"/>
  <c r="X571" i="10"/>
  <c r="Y571" i="10" s="1"/>
  <c r="X572" i="10"/>
  <c r="Y572" i="10" s="1"/>
  <c r="X573" i="10"/>
  <c r="Y573" i="10" s="1"/>
  <c r="X574" i="10"/>
  <c r="Y574" i="10" s="1"/>
  <c r="X575" i="10"/>
  <c r="Y575" i="10" s="1"/>
  <c r="X576" i="10"/>
  <c r="Y576" i="10" s="1"/>
  <c r="X577" i="10"/>
  <c r="Y577" i="10" s="1"/>
  <c r="X578" i="10"/>
  <c r="Y578" i="10" s="1"/>
  <c r="X579" i="10"/>
  <c r="Y579" i="10" s="1"/>
  <c r="X580" i="10"/>
  <c r="Y580" i="10" s="1"/>
  <c r="X581" i="10"/>
  <c r="Y581" i="10" s="1"/>
  <c r="X582" i="10"/>
  <c r="Y582" i="10" s="1"/>
  <c r="X583" i="10"/>
  <c r="Y583" i="10" s="1"/>
  <c r="X584" i="10"/>
  <c r="Y584" i="10" s="1"/>
  <c r="X585" i="10"/>
  <c r="Y585" i="10" s="1"/>
  <c r="X586" i="10"/>
  <c r="Y586" i="10" s="1"/>
  <c r="X587" i="10"/>
  <c r="Y587" i="10" s="1"/>
  <c r="X588" i="10"/>
  <c r="Y588" i="10" s="1"/>
  <c r="X589" i="10"/>
  <c r="Y589" i="10" s="1"/>
  <c r="X590" i="10"/>
  <c r="Y590" i="10" s="1"/>
  <c r="X591" i="10"/>
  <c r="Y591" i="10" s="1"/>
  <c r="X592" i="10"/>
  <c r="Y592" i="10" s="1"/>
  <c r="X593" i="10"/>
  <c r="Y593" i="10" s="1"/>
  <c r="X594" i="10"/>
  <c r="Y594" i="10" s="1"/>
  <c r="X595" i="10"/>
  <c r="Y595" i="10" s="1"/>
  <c r="X596" i="10"/>
  <c r="Y596" i="10" s="1"/>
  <c r="X597" i="10"/>
  <c r="Y597" i="10" s="1"/>
  <c r="X598" i="10"/>
  <c r="Y598" i="10" s="1"/>
  <c r="X599" i="10"/>
  <c r="Y599" i="10" s="1"/>
  <c r="X600" i="10"/>
  <c r="Y600" i="10" s="1"/>
  <c r="X601" i="10"/>
  <c r="Y601" i="10" s="1"/>
  <c r="X602" i="10"/>
  <c r="Y602" i="10" s="1"/>
  <c r="X603" i="10"/>
  <c r="Y603" i="10" s="1"/>
  <c r="X604" i="10"/>
  <c r="Y604" i="10" s="1"/>
  <c r="X605" i="10"/>
  <c r="Y605" i="10" s="1"/>
  <c r="X606" i="10"/>
  <c r="Y606" i="10" s="1"/>
  <c r="X607" i="10"/>
  <c r="Y607" i="10" s="1"/>
  <c r="X608" i="10"/>
  <c r="Y608" i="10" s="1"/>
  <c r="X609" i="10"/>
  <c r="Y609" i="10" s="1"/>
  <c r="X610" i="10"/>
  <c r="Y610" i="10" s="1"/>
  <c r="X611" i="10"/>
  <c r="Y611" i="10" s="1"/>
  <c r="X612" i="10"/>
  <c r="Y612" i="10" s="1"/>
  <c r="X613" i="10"/>
  <c r="Y613" i="10" s="1"/>
  <c r="X614" i="10"/>
  <c r="Y614" i="10" s="1"/>
  <c r="X615" i="10"/>
  <c r="Y615" i="10" s="1"/>
  <c r="X616" i="10"/>
  <c r="Y616" i="10" s="1"/>
  <c r="X617" i="10"/>
  <c r="Y617" i="10" s="1"/>
  <c r="X618" i="10"/>
  <c r="Y618" i="10" s="1"/>
  <c r="X619" i="10"/>
  <c r="Y619" i="10" s="1"/>
  <c r="X620" i="10"/>
  <c r="Y620" i="10" s="1"/>
  <c r="X621" i="10"/>
  <c r="Y621" i="10" s="1"/>
  <c r="X622" i="10"/>
  <c r="Y622" i="10" s="1"/>
  <c r="X623" i="10"/>
  <c r="Y623" i="10" s="1"/>
  <c r="X624" i="10"/>
  <c r="Y624" i="10" s="1"/>
  <c r="X625" i="10"/>
  <c r="Y625" i="10" s="1"/>
  <c r="X626" i="10"/>
  <c r="Y626" i="10" s="1"/>
  <c r="X627" i="10"/>
  <c r="Y627" i="10" s="1"/>
  <c r="X628" i="10"/>
  <c r="Y628" i="10" s="1"/>
  <c r="X629" i="10"/>
  <c r="Y629" i="10" s="1"/>
  <c r="X630" i="10"/>
  <c r="Y630" i="10" s="1"/>
  <c r="X631" i="10"/>
  <c r="Y631" i="10" s="1"/>
  <c r="X632" i="10"/>
  <c r="Y632" i="10" s="1"/>
  <c r="X633" i="10"/>
  <c r="Y633" i="10" s="1"/>
  <c r="X634" i="10"/>
  <c r="Y634" i="10" s="1"/>
  <c r="X635" i="10"/>
  <c r="Y635" i="10" s="1"/>
  <c r="X636" i="10"/>
  <c r="Y636" i="10" s="1"/>
  <c r="X637" i="10"/>
  <c r="Y637" i="10" s="1"/>
  <c r="X638" i="10"/>
  <c r="Y638" i="10" s="1"/>
  <c r="X639" i="10"/>
  <c r="Y639" i="10" s="1"/>
  <c r="X640" i="10"/>
  <c r="Y640" i="10" s="1"/>
  <c r="X641" i="10"/>
  <c r="Y641" i="10" s="1"/>
  <c r="X642" i="10"/>
  <c r="Y642" i="10" s="1"/>
  <c r="X643" i="10"/>
  <c r="Y643" i="10" s="1"/>
  <c r="X644" i="10"/>
  <c r="Y644" i="10" s="1"/>
  <c r="X645" i="10"/>
  <c r="Y645" i="10" s="1"/>
  <c r="X646" i="10"/>
  <c r="Y646" i="10" s="1"/>
  <c r="X647" i="10"/>
  <c r="Y647" i="10" s="1"/>
  <c r="X648" i="10"/>
  <c r="Y648" i="10" s="1"/>
  <c r="X649" i="10"/>
  <c r="Y649" i="10" s="1"/>
  <c r="X650" i="10"/>
  <c r="Y650" i="10" s="1"/>
  <c r="X651" i="10"/>
  <c r="Y651" i="10" s="1"/>
  <c r="X652" i="10"/>
  <c r="Y652" i="10" s="1"/>
  <c r="X653" i="10"/>
  <c r="Y653" i="10" s="1"/>
  <c r="X654" i="10"/>
  <c r="Y654" i="10" s="1"/>
  <c r="X655" i="10"/>
  <c r="Y655" i="10" s="1"/>
  <c r="X656" i="10"/>
  <c r="Y656" i="10" s="1"/>
  <c r="X657" i="10"/>
  <c r="Y657" i="10" s="1"/>
  <c r="X658" i="10"/>
  <c r="Y658" i="10" s="1"/>
  <c r="X659" i="10"/>
  <c r="Y659" i="10" s="1"/>
  <c r="X660" i="10"/>
  <c r="Y660" i="10" s="1"/>
  <c r="X661" i="10"/>
  <c r="Y661" i="10" s="1"/>
  <c r="X662" i="10"/>
  <c r="Y662" i="10" s="1"/>
  <c r="X663" i="10"/>
  <c r="Y663" i="10" s="1"/>
  <c r="X664" i="10"/>
  <c r="Y664" i="10" s="1"/>
  <c r="X665" i="10"/>
  <c r="Y665" i="10" s="1"/>
  <c r="X666" i="10"/>
  <c r="Y666" i="10" s="1"/>
  <c r="X667" i="10"/>
  <c r="Y667" i="10" s="1"/>
  <c r="X668" i="10"/>
  <c r="Y668" i="10" s="1"/>
  <c r="X669" i="10"/>
  <c r="Y669" i="10" s="1"/>
  <c r="X670" i="10"/>
  <c r="Y670" i="10" s="1"/>
  <c r="X671" i="10"/>
  <c r="Y671" i="10" s="1"/>
  <c r="X672" i="10"/>
  <c r="Y672" i="10" s="1"/>
  <c r="X673" i="10"/>
  <c r="Y673" i="10" s="1"/>
  <c r="X674" i="10"/>
  <c r="Y674" i="10" s="1"/>
  <c r="X675" i="10"/>
  <c r="Y675" i="10" s="1"/>
  <c r="X676" i="10"/>
  <c r="Y676" i="10" s="1"/>
  <c r="X677" i="10"/>
  <c r="Y677" i="10" s="1"/>
  <c r="X678" i="10"/>
  <c r="Y678" i="10" s="1"/>
  <c r="X679" i="10"/>
  <c r="Y679" i="10" s="1"/>
  <c r="X680" i="10"/>
  <c r="Y680" i="10" s="1"/>
  <c r="X681" i="10"/>
  <c r="Y681" i="10" s="1"/>
  <c r="X682" i="10"/>
  <c r="Y682" i="10" s="1"/>
  <c r="X683" i="10"/>
  <c r="Y683" i="10" s="1"/>
  <c r="X684" i="10"/>
  <c r="Y684" i="10" s="1"/>
  <c r="X685" i="10"/>
  <c r="Y685" i="10" s="1"/>
  <c r="X686" i="10"/>
  <c r="Y686" i="10" s="1"/>
  <c r="X687" i="10"/>
  <c r="Y687" i="10" s="1"/>
  <c r="X688" i="10"/>
  <c r="Y688" i="10" s="1"/>
  <c r="X689" i="10"/>
  <c r="Y689" i="10" s="1"/>
  <c r="X690" i="10"/>
  <c r="Y690" i="10" s="1"/>
  <c r="X691" i="10"/>
  <c r="Y691" i="10" s="1"/>
  <c r="X692" i="10"/>
  <c r="Y692" i="10" s="1"/>
  <c r="X693" i="10"/>
  <c r="Y693" i="10" s="1"/>
  <c r="X694" i="10"/>
  <c r="Y694" i="10" s="1"/>
  <c r="X695" i="10"/>
  <c r="Y695" i="10" s="1"/>
  <c r="X696" i="10"/>
  <c r="Y696" i="10" s="1"/>
  <c r="X697" i="10"/>
  <c r="Y697" i="10" s="1"/>
  <c r="X698" i="10"/>
  <c r="Y698" i="10" s="1"/>
  <c r="X699" i="10"/>
  <c r="Y699" i="10" s="1"/>
  <c r="X700" i="10"/>
  <c r="Y700" i="10" s="1"/>
  <c r="X701" i="10"/>
  <c r="Y701" i="10" s="1"/>
  <c r="X702" i="10"/>
  <c r="Y702" i="10" s="1"/>
  <c r="X703" i="10"/>
  <c r="Y703" i="10" s="1"/>
  <c r="X704" i="10"/>
  <c r="Y704" i="10" s="1"/>
  <c r="X705" i="10"/>
  <c r="Y705" i="10" s="1"/>
  <c r="X706" i="10"/>
  <c r="Y706" i="10" s="1"/>
  <c r="X707" i="10"/>
  <c r="Y707" i="10" s="1"/>
  <c r="X708" i="10"/>
  <c r="Y708" i="10" s="1"/>
  <c r="X709" i="10"/>
  <c r="Y709" i="10" s="1"/>
  <c r="X710" i="10"/>
  <c r="Y710" i="10" s="1"/>
  <c r="X711" i="10"/>
  <c r="Y711" i="10" s="1"/>
  <c r="X712" i="10"/>
  <c r="Y712" i="10" s="1"/>
  <c r="X713" i="10"/>
  <c r="Y713" i="10" s="1"/>
  <c r="X714" i="10"/>
  <c r="Y714" i="10" s="1"/>
  <c r="X715" i="10"/>
  <c r="Y715" i="10" s="1"/>
  <c r="X716" i="10"/>
  <c r="Y716" i="10" s="1"/>
  <c r="X717" i="10"/>
  <c r="Y717" i="10" s="1"/>
  <c r="X718" i="10"/>
  <c r="Y718" i="10" s="1"/>
  <c r="X719" i="10"/>
  <c r="Y719" i="10" s="1"/>
  <c r="X720" i="10"/>
  <c r="Y720" i="10" s="1"/>
  <c r="X721" i="10"/>
  <c r="Y721" i="10" s="1"/>
  <c r="X722" i="10"/>
  <c r="Y722" i="10" s="1"/>
  <c r="X723" i="10"/>
  <c r="Y723" i="10" s="1"/>
  <c r="X724" i="10"/>
  <c r="Y724" i="10" s="1"/>
  <c r="X725" i="10"/>
  <c r="Y725" i="10" s="1"/>
  <c r="X726" i="10"/>
  <c r="Y726" i="10" s="1"/>
  <c r="X727" i="10"/>
  <c r="Y727" i="10" s="1"/>
  <c r="X728" i="10"/>
  <c r="Y728" i="10" s="1"/>
  <c r="X729" i="10"/>
  <c r="Y729" i="10" s="1"/>
  <c r="X730" i="10"/>
  <c r="Y730" i="10" s="1"/>
  <c r="X731" i="10"/>
  <c r="Y731" i="10" s="1"/>
  <c r="X732" i="10"/>
  <c r="Y732" i="10" s="1"/>
  <c r="X733" i="10"/>
  <c r="Y733" i="10" s="1"/>
  <c r="X734" i="10"/>
  <c r="Y734" i="10" s="1"/>
  <c r="X735" i="10"/>
  <c r="Y735" i="10" s="1"/>
  <c r="X736" i="10"/>
  <c r="Y736" i="10" s="1"/>
  <c r="X737" i="10"/>
  <c r="Y737" i="10" s="1"/>
  <c r="X738" i="10"/>
  <c r="Y738" i="10" s="1"/>
  <c r="X739" i="10"/>
  <c r="Y739" i="10" s="1"/>
  <c r="X740" i="10"/>
  <c r="Y740" i="10" s="1"/>
  <c r="X741" i="10"/>
  <c r="Y741" i="10" s="1"/>
  <c r="X742" i="10"/>
  <c r="Y742" i="10" s="1"/>
  <c r="X743" i="10"/>
  <c r="Y743" i="10" s="1"/>
  <c r="X744" i="10"/>
  <c r="Y744" i="10" s="1"/>
  <c r="X745" i="10"/>
  <c r="Y745" i="10" s="1"/>
  <c r="X746" i="10"/>
  <c r="Y746" i="10" s="1"/>
  <c r="X747" i="10"/>
  <c r="Y747" i="10" s="1"/>
  <c r="X748" i="10"/>
  <c r="Y748" i="10" s="1"/>
  <c r="X749" i="10"/>
  <c r="Y749" i="10" s="1"/>
  <c r="X750" i="10"/>
  <c r="Y750" i="10" s="1"/>
  <c r="X751" i="10"/>
  <c r="Y751" i="10" s="1"/>
  <c r="X752" i="10"/>
  <c r="Y752" i="10" s="1"/>
  <c r="X753" i="10"/>
  <c r="Y753" i="10" s="1"/>
  <c r="X754" i="10"/>
  <c r="Y754" i="10" s="1"/>
  <c r="X755" i="10"/>
  <c r="Y755" i="10" s="1"/>
  <c r="X756" i="10"/>
  <c r="Y756" i="10" s="1"/>
  <c r="X757" i="10"/>
  <c r="Y757" i="10" s="1"/>
  <c r="X758" i="10"/>
  <c r="Y758" i="10" s="1"/>
  <c r="X759" i="10"/>
  <c r="Y759" i="10" s="1"/>
  <c r="X760" i="10"/>
  <c r="Y760" i="10" s="1"/>
  <c r="X761" i="10"/>
  <c r="Y761" i="10" s="1"/>
  <c r="X762" i="10"/>
  <c r="Y762" i="10" s="1"/>
  <c r="X763" i="10"/>
  <c r="Y763" i="10" s="1"/>
  <c r="X764" i="10"/>
  <c r="Y764" i="10" s="1"/>
  <c r="X765" i="10"/>
  <c r="Y765" i="10" s="1"/>
  <c r="X766" i="10"/>
  <c r="Y766" i="10" s="1"/>
  <c r="X767" i="10"/>
  <c r="Y767" i="10" s="1"/>
  <c r="X768" i="10"/>
  <c r="Y768" i="10" s="1"/>
  <c r="X769" i="10"/>
  <c r="Y769" i="10" s="1"/>
  <c r="X770" i="10"/>
  <c r="Y770" i="10" s="1"/>
  <c r="X771" i="10"/>
  <c r="Y771" i="10" s="1"/>
  <c r="X772" i="10"/>
  <c r="Y772" i="10" s="1"/>
  <c r="X773" i="10"/>
  <c r="Y773" i="10" s="1"/>
  <c r="X774" i="10"/>
  <c r="Y774" i="10" s="1"/>
  <c r="X775" i="10"/>
  <c r="Y775" i="10" s="1"/>
  <c r="X776" i="10"/>
  <c r="Y776" i="10" s="1"/>
  <c r="X777" i="10"/>
  <c r="Y777" i="10" s="1"/>
  <c r="X778" i="10"/>
  <c r="Y778" i="10" s="1"/>
  <c r="X779" i="10"/>
  <c r="Y779" i="10" s="1"/>
  <c r="X780" i="10"/>
  <c r="Y780" i="10" s="1"/>
  <c r="X781" i="10"/>
  <c r="Y781" i="10" s="1"/>
  <c r="X782" i="10"/>
  <c r="Y782" i="10" s="1"/>
  <c r="X783" i="10"/>
  <c r="Y783" i="10" s="1"/>
  <c r="X784" i="10"/>
  <c r="Y784" i="10" s="1"/>
  <c r="X785" i="10"/>
  <c r="Y785" i="10" s="1"/>
  <c r="X786" i="10"/>
  <c r="Y786" i="10" s="1"/>
  <c r="X787" i="10"/>
  <c r="Y787" i="10" s="1"/>
  <c r="X788" i="10"/>
  <c r="Y788" i="10" s="1"/>
  <c r="X789" i="10"/>
  <c r="Y789" i="10" s="1"/>
  <c r="X790" i="10"/>
  <c r="Y790" i="10" s="1"/>
  <c r="X791" i="10"/>
  <c r="Y791" i="10" s="1"/>
  <c r="X792" i="10"/>
  <c r="Y792" i="10" s="1"/>
  <c r="X793" i="10"/>
  <c r="Y793" i="10" s="1"/>
  <c r="X794" i="10"/>
  <c r="Y794" i="10" s="1"/>
  <c r="X795" i="10"/>
  <c r="Y795" i="10" s="1"/>
  <c r="X796" i="10"/>
  <c r="Y796" i="10" s="1"/>
  <c r="X797" i="10"/>
  <c r="Y797" i="10" s="1"/>
  <c r="X798" i="10"/>
  <c r="Y798" i="10" s="1"/>
  <c r="X799" i="10"/>
  <c r="Y799" i="10" s="1"/>
  <c r="X800" i="10"/>
  <c r="Y800" i="10" s="1"/>
  <c r="X801" i="10"/>
  <c r="Y801" i="10" s="1"/>
  <c r="X802" i="10"/>
  <c r="Y802" i="10" s="1"/>
  <c r="X803" i="10"/>
  <c r="Y803" i="10" s="1"/>
  <c r="X804" i="10"/>
  <c r="Y804" i="10" s="1"/>
  <c r="X805" i="10"/>
  <c r="Y805" i="10" s="1"/>
  <c r="X806" i="10"/>
  <c r="Y806" i="10" s="1"/>
  <c r="X807" i="10"/>
  <c r="Y807" i="10" s="1"/>
  <c r="X808" i="10"/>
  <c r="Y808" i="10" s="1"/>
  <c r="X809" i="10"/>
  <c r="Y809" i="10" s="1"/>
  <c r="X810" i="10"/>
  <c r="Y810" i="10" s="1"/>
  <c r="X811" i="10"/>
  <c r="Y811" i="10" s="1"/>
  <c r="X812" i="10"/>
  <c r="Y812" i="10" s="1"/>
  <c r="X813" i="10"/>
  <c r="Y813" i="10" s="1"/>
  <c r="X814" i="10"/>
  <c r="Y814" i="10" s="1"/>
  <c r="X815" i="10"/>
  <c r="Y815" i="10" s="1"/>
  <c r="X816" i="10"/>
  <c r="Y816" i="10" s="1"/>
  <c r="X817" i="10"/>
  <c r="Y817" i="10" s="1"/>
  <c r="X818" i="10"/>
  <c r="Y818" i="10" s="1"/>
  <c r="X819" i="10"/>
  <c r="Y819" i="10" s="1"/>
  <c r="X820" i="10"/>
  <c r="Y820" i="10" s="1"/>
  <c r="X821" i="10"/>
  <c r="Y821" i="10" s="1"/>
  <c r="X822" i="10"/>
  <c r="Y822" i="10" s="1"/>
  <c r="X823" i="10"/>
  <c r="Y823" i="10" s="1"/>
  <c r="X824" i="10"/>
  <c r="Y824" i="10" s="1"/>
  <c r="X825" i="10"/>
  <c r="Y825" i="10" s="1"/>
  <c r="X826" i="10"/>
  <c r="Y826" i="10" s="1"/>
  <c r="X827" i="10"/>
  <c r="Y827" i="10" s="1"/>
  <c r="X828" i="10"/>
  <c r="Y828" i="10" s="1"/>
  <c r="X829" i="10"/>
  <c r="Y829" i="10" s="1"/>
  <c r="X830" i="10"/>
  <c r="Y830" i="10" s="1"/>
  <c r="X831" i="10"/>
  <c r="Y831" i="10" s="1"/>
  <c r="X832" i="10"/>
  <c r="Y832" i="10" s="1"/>
  <c r="X833" i="10"/>
  <c r="Y833" i="10" s="1"/>
  <c r="X834" i="10"/>
  <c r="Y834" i="10" s="1"/>
  <c r="X835" i="10"/>
  <c r="Y835" i="10" s="1"/>
  <c r="X836" i="10"/>
  <c r="Y836" i="10" s="1"/>
  <c r="X837" i="10"/>
  <c r="Y837" i="10" s="1"/>
  <c r="X838" i="10"/>
  <c r="Y838" i="10" s="1"/>
  <c r="X839" i="10"/>
  <c r="Y839" i="10" s="1"/>
  <c r="X840" i="10"/>
  <c r="Y840" i="10" s="1"/>
  <c r="X841" i="10"/>
  <c r="Y841" i="10" s="1"/>
  <c r="X842" i="10"/>
  <c r="Y842" i="10" s="1"/>
  <c r="X843" i="10"/>
  <c r="Y843" i="10" s="1"/>
  <c r="X844" i="10"/>
  <c r="Y844" i="10" s="1"/>
  <c r="X845" i="10"/>
  <c r="Y845" i="10" s="1"/>
  <c r="X846" i="10"/>
  <c r="Y846" i="10" s="1"/>
  <c r="X847" i="10"/>
  <c r="Y847" i="10" s="1"/>
  <c r="X848" i="10"/>
  <c r="Y848" i="10" s="1"/>
  <c r="X849" i="10"/>
  <c r="Y849" i="10" s="1"/>
  <c r="X850" i="10"/>
  <c r="Y850" i="10" s="1"/>
  <c r="X851" i="10"/>
  <c r="Y851" i="10" s="1"/>
  <c r="X852" i="10"/>
  <c r="Y852" i="10" s="1"/>
  <c r="X853" i="10"/>
  <c r="Y853" i="10" s="1"/>
  <c r="X854" i="10"/>
  <c r="Y854" i="10" s="1"/>
  <c r="X855" i="10"/>
  <c r="Y855" i="10" s="1"/>
  <c r="X856" i="10"/>
  <c r="Y856" i="10" s="1"/>
  <c r="X857" i="10"/>
  <c r="Y857" i="10" s="1"/>
  <c r="X858" i="10"/>
  <c r="Y858" i="10" s="1"/>
  <c r="X859" i="10"/>
  <c r="Y859" i="10" s="1"/>
  <c r="X860" i="10"/>
  <c r="Y860" i="10" s="1"/>
  <c r="X861" i="10"/>
  <c r="Y861" i="10" s="1"/>
  <c r="X862" i="10"/>
  <c r="Y862" i="10" s="1"/>
  <c r="X863" i="10"/>
  <c r="Y863" i="10" s="1"/>
  <c r="X864" i="10"/>
  <c r="Y864" i="10" s="1"/>
  <c r="X865" i="10"/>
  <c r="Y865" i="10" s="1"/>
  <c r="X866" i="10"/>
  <c r="Y866" i="10" s="1"/>
  <c r="X867" i="10"/>
  <c r="Y867" i="10" s="1"/>
  <c r="X868" i="10"/>
  <c r="Y868" i="10" s="1"/>
  <c r="X869" i="10"/>
  <c r="Y869" i="10" s="1"/>
  <c r="X870" i="10"/>
  <c r="Y870" i="10" s="1"/>
  <c r="X871" i="10"/>
  <c r="Y871" i="10" s="1"/>
  <c r="X872" i="10"/>
  <c r="Y872" i="10" s="1"/>
  <c r="X873" i="10"/>
  <c r="Y873" i="10" s="1"/>
  <c r="X874" i="10"/>
  <c r="Y874" i="10" s="1"/>
  <c r="X875" i="10"/>
  <c r="Y875" i="10" s="1"/>
  <c r="X876" i="10"/>
  <c r="Y876" i="10" s="1"/>
  <c r="X877" i="10"/>
  <c r="Y877" i="10" s="1"/>
  <c r="X878" i="10"/>
  <c r="Y878" i="10" s="1"/>
  <c r="X879" i="10"/>
  <c r="Y879" i="10" s="1"/>
  <c r="X880" i="10"/>
  <c r="Y880" i="10" s="1"/>
  <c r="X881" i="10"/>
  <c r="Y881" i="10" s="1"/>
  <c r="X882" i="10"/>
  <c r="Y882" i="10" s="1"/>
  <c r="X883" i="10"/>
  <c r="Y883" i="10" s="1"/>
  <c r="X884" i="10"/>
  <c r="Y884" i="10" s="1"/>
  <c r="X885" i="10"/>
  <c r="Y885" i="10" s="1"/>
  <c r="X886" i="10"/>
  <c r="Y886" i="10" s="1"/>
  <c r="X887" i="10"/>
  <c r="Y887" i="10" s="1"/>
  <c r="X888" i="10"/>
  <c r="Y888" i="10" s="1"/>
  <c r="X889" i="10"/>
  <c r="Y889" i="10" s="1"/>
  <c r="X890" i="10"/>
  <c r="Y890" i="10" s="1"/>
  <c r="X891" i="10"/>
  <c r="Y891" i="10" s="1"/>
  <c r="X892" i="10"/>
  <c r="Y892" i="10" s="1"/>
  <c r="X893" i="10"/>
  <c r="Y893" i="10" s="1"/>
  <c r="X894" i="10"/>
  <c r="Y894" i="10" s="1"/>
  <c r="X895" i="10"/>
  <c r="Y895" i="10" s="1"/>
  <c r="X896" i="10"/>
  <c r="Y896" i="10" s="1"/>
  <c r="X897" i="10"/>
  <c r="Y897" i="10" s="1"/>
  <c r="X898" i="10"/>
  <c r="Y898" i="10" s="1"/>
  <c r="X899" i="10"/>
  <c r="Y899" i="10" s="1"/>
  <c r="X900" i="10"/>
  <c r="Y900" i="10" s="1"/>
  <c r="X901" i="10"/>
  <c r="Y901" i="10" s="1"/>
  <c r="X902" i="10"/>
  <c r="Y902" i="10" s="1"/>
  <c r="X903" i="10"/>
  <c r="Y903" i="10" s="1"/>
  <c r="X904" i="10"/>
  <c r="Y904" i="10" s="1"/>
  <c r="X905" i="10"/>
  <c r="Y905" i="10" s="1"/>
  <c r="X906" i="10"/>
  <c r="Y906" i="10" s="1"/>
  <c r="X907" i="10"/>
  <c r="Y907" i="10" s="1"/>
  <c r="X908" i="10"/>
  <c r="Y908" i="10" s="1"/>
  <c r="X909" i="10"/>
  <c r="Y909" i="10" s="1"/>
  <c r="X910" i="10"/>
  <c r="Y910" i="10" s="1"/>
  <c r="X911" i="10"/>
  <c r="Y911" i="10" s="1"/>
  <c r="X912" i="10"/>
  <c r="Y912" i="10" s="1"/>
  <c r="X913" i="10"/>
  <c r="Y913" i="10" s="1"/>
  <c r="X914" i="10"/>
  <c r="Y914" i="10" s="1"/>
  <c r="X915" i="10"/>
  <c r="Y915" i="10" s="1"/>
  <c r="X916" i="10"/>
  <c r="Y916" i="10" s="1"/>
  <c r="X917" i="10"/>
  <c r="Y917" i="10" s="1"/>
  <c r="X918" i="10"/>
  <c r="Y918" i="10" s="1"/>
  <c r="X919" i="10"/>
  <c r="Y919" i="10" s="1"/>
  <c r="X920" i="10"/>
  <c r="Y920" i="10" s="1"/>
  <c r="X921" i="10"/>
  <c r="Y921" i="10" s="1"/>
  <c r="X922" i="10"/>
  <c r="Y922" i="10" s="1"/>
  <c r="X923" i="10"/>
  <c r="Y923" i="10" s="1"/>
  <c r="X924" i="10"/>
  <c r="Y924" i="10" s="1"/>
  <c r="X925" i="10"/>
  <c r="Y925" i="10" s="1"/>
  <c r="X926" i="10"/>
  <c r="Y926" i="10" s="1"/>
  <c r="X927" i="10"/>
  <c r="Y927" i="10" s="1"/>
  <c r="X928" i="10"/>
  <c r="Y928" i="10" s="1"/>
  <c r="X929" i="10"/>
  <c r="Y929" i="10" s="1"/>
  <c r="X930" i="10"/>
  <c r="Y930" i="10" s="1"/>
  <c r="X931" i="10"/>
  <c r="Y931" i="10" s="1"/>
  <c r="X932" i="10"/>
  <c r="Y932" i="10" s="1"/>
  <c r="X933" i="10"/>
  <c r="Y933" i="10" s="1"/>
  <c r="X934" i="10"/>
  <c r="Y934" i="10" s="1"/>
  <c r="X935" i="10"/>
  <c r="Y935" i="10" s="1"/>
  <c r="X936" i="10"/>
  <c r="Y936" i="10" s="1"/>
  <c r="X937" i="10"/>
  <c r="Y937" i="10" s="1"/>
  <c r="X938" i="10"/>
  <c r="Y938" i="10" s="1"/>
  <c r="X939" i="10"/>
  <c r="Y939" i="10" s="1"/>
  <c r="X940" i="10"/>
  <c r="Y940" i="10" s="1"/>
  <c r="X941" i="10"/>
  <c r="Y941" i="10" s="1"/>
  <c r="X942" i="10"/>
  <c r="Y942" i="10" s="1"/>
  <c r="X943" i="10"/>
  <c r="Y943" i="10" s="1"/>
  <c r="X944" i="10"/>
  <c r="Y944" i="10" s="1"/>
  <c r="X945" i="10"/>
  <c r="Y945" i="10" s="1"/>
  <c r="X946" i="10"/>
  <c r="Y946" i="10" s="1"/>
  <c r="X947" i="10"/>
  <c r="Y947" i="10" s="1"/>
  <c r="X948" i="10"/>
  <c r="Y948" i="10" s="1"/>
  <c r="X949" i="10"/>
  <c r="Y949" i="10" s="1"/>
  <c r="X950" i="10"/>
  <c r="Y950" i="10" s="1"/>
  <c r="X951" i="10"/>
  <c r="Y951" i="10" s="1"/>
  <c r="X952" i="10"/>
  <c r="Y952" i="10" s="1"/>
  <c r="X953" i="10"/>
  <c r="Y953" i="10" s="1"/>
  <c r="X954" i="10"/>
  <c r="Y954" i="10" s="1"/>
  <c r="X955" i="10"/>
  <c r="Y955" i="10" s="1"/>
  <c r="X956" i="10"/>
  <c r="Y956" i="10" s="1"/>
  <c r="X957" i="10"/>
  <c r="Y957" i="10" s="1"/>
  <c r="X958" i="10"/>
  <c r="Y958" i="10" s="1"/>
  <c r="X959" i="10"/>
  <c r="Y959" i="10" s="1"/>
  <c r="X960" i="10"/>
  <c r="Y960" i="10" s="1"/>
  <c r="X961" i="10"/>
  <c r="Y961" i="10" s="1"/>
  <c r="X962" i="10"/>
  <c r="Y962" i="10" s="1"/>
  <c r="X963" i="10"/>
  <c r="Y963" i="10" s="1"/>
  <c r="X964" i="10"/>
  <c r="Y964" i="10" s="1"/>
  <c r="X965" i="10"/>
  <c r="Y965" i="10" s="1"/>
  <c r="X966" i="10"/>
  <c r="Y966" i="10" s="1"/>
  <c r="X967" i="10"/>
  <c r="Y967" i="10" s="1"/>
  <c r="X968" i="10"/>
  <c r="Y968" i="10" s="1"/>
  <c r="X969" i="10"/>
  <c r="Y969" i="10" s="1"/>
  <c r="X970" i="10"/>
  <c r="Y970" i="10" s="1"/>
  <c r="X971" i="10"/>
  <c r="Y971" i="10" s="1"/>
  <c r="X972" i="10"/>
  <c r="Y972" i="10" s="1"/>
  <c r="X973" i="10"/>
  <c r="Y973" i="10" s="1"/>
  <c r="X974" i="10"/>
  <c r="Y974" i="10" s="1"/>
  <c r="X975" i="10"/>
  <c r="Y975" i="10" s="1"/>
  <c r="X976" i="10"/>
  <c r="Y976" i="10" s="1"/>
  <c r="X977" i="10"/>
  <c r="Y977" i="10" s="1"/>
  <c r="X978" i="10"/>
  <c r="Y978" i="10" s="1"/>
  <c r="X979" i="10"/>
  <c r="Y979" i="10" s="1"/>
  <c r="X980" i="10"/>
  <c r="Y980" i="10" s="1"/>
  <c r="X981" i="10"/>
  <c r="Y981" i="10" s="1"/>
  <c r="X982" i="10"/>
  <c r="Y982" i="10" s="1"/>
  <c r="X983" i="10"/>
  <c r="Y983" i="10" s="1"/>
  <c r="X984" i="10"/>
  <c r="Y984" i="10" s="1"/>
  <c r="X985" i="10"/>
  <c r="Y985" i="10" s="1"/>
  <c r="X986" i="10"/>
  <c r="Y986" i="10" s="1"/>
  <c r="X987" i="10"/>
  <c r="Y987" i="10" s="1"/>
  <c r="X988" i="10"/>
  <c r="Y988" i="10" s="1"/>
  <c r="X989" i="10"/>
  <c r="Y989" i="10" s="1"/>
  <c r="X990" i="10"/>
  <c r="Y990" i="10" s="1"/>
  <c r="X991" i="10"/>
  <c r="Y991" i="10" s="1"/>
  <c r="X992" i="10"/>
  <c r="Y992" i="10" s="1"/>
  <c r="X993" i="10"/>
  <c r="Y993" i="10" s="1"/>
  <c r="X994" i="10"/>
  <c r="Y994" i="10" s="1"/>
  <c r="X995" i="10"/>
  <c r="Y995" i="10" s="1"/>
  <c r="X996" i="10"/>
  <c r="Y996" i="10" s="1"/>
  <c r="X997" i="10"/>
  <c r="Y997" i="10" s="1"/>
  <c r="X998" i="10"/>
  <c r="Y998" i="10" s="1"/>
  <c r="X999" i="10"/>
  <c r="Y999" i="10" s="1"/>
  <c r="X1000" i="10"/>
  <c r="Y1000" i="10" s="1"/>
  <c r="X1001" i="10"/>
  <c r="Y1001" i="10" s="1"/>
  <c r="X1002" i="10"/>
  <c r="Y1002" i="10" s="1"/>
  <c r="X1003" i="10"/>
  <c r="Y1003" i="10" s="1"/>
  <c r="X1004" i="10"/>
  <c r="Y1004" i="10" s="1"/>
  <c r="X1005" i="10"/>
  <c r="Y1005" i="10" s="1"/>
  <c r="X1006" i="10"/>
  <c r="Y1006" i="10" s="1"/>
  <c r="X1007" i="10"/>
  <c r="Y1007" i="10" s="1"/>
  <c r="X1008" i="10"/>
  <c r="Y1008" i="10" s="1"/>
  <c r="X1009" i="10"/>
  <c r="Y1009" i="10" s="1"/>
  <c r="X1010" i="10"/>
  <c r="Y1010" i="10" s="1"/>
  <c r="X1011" i="10"/>
  <c r="Y1011" i="10" s="1"/>
  <c r="X1012" i="10"/>
  <c r="Y1012" i="10" s="1"/>
  <c r="X1013" i="10"/>
  <c r="Y1013" i="10" s="1"/>
  <c r="X1014" i="10"/>
  <c r="Y1014" i="10" s="1"/>
  <c r="X1015" i="10"/>
  <c r="Y1015" i="10" s="1"/>
  <c r="X1016" i="10"/>
  <c r="Y1016" i="10" s="1"/>
  <c r="X1017" i="10"/>
  <c r="Y1017" i="10" s="1"/>
  <c r="X1018" i="10"/>
  <c r="Y1018" i="10" s="1"/>
  <c r="X1019" i="10"/>
  <c r="Y1019" i="10" s="1"/>
  <c r="X1020" i="10"/>
  <c r="Y1020" i="10" s="1"/>
  <c r="X1021" i="10"/>
  <c r="Y1021" i="10" s="1"/>
  <c r="X1022" i="10"/>
  <c r="Y1022" i="10" s="1"/>
  <c r="X1023" i="10"/>
  <c r="Y1023" i="10" s="1"/>
  <c r="X1024" i="10"/>
  <c r="Y1024" i="10" s="1"/>
  <c r="X1025" i="10"/>
  <c r="Y1025" i="10" s="1"/>
  <c r="X1026" i="10"/>
  <c r="Y1026" i="10" s="1"/>
  <c r="X1027" i="10"/>
  <c r="Y1027" i="10" s="1"/>
  <c r="X1028" i="10"/>
  <c r="Y1028" i="10" s="1"/>
  <c r="X1029" i="10"/>
  <c r="Y1029" i="10" s="1"/>
  <c r="X1030" i="10"/>
  <c r="Y1030" i="10" s="1"/>
  <c r="X1031" i="10"/>
  <c r="Y1031" i="10" s="1"/>
  <c r="X1032" i="10"/>
  <c r="Y1032" i="10" s="1"/>
  <c r="X1033" i="10"/>
  <c r="Y1033" i="10" s="1"/>
  <c r="X1034" i="10"/>
  <c r="Y1034" i="10" s="1"/>
  <c r="X1035" i="10"/>
  <c r="Y1035" i="10" s="1"/>
  <c r="X1036" i="10"/>
  <c r="Y1036" i="10" s="1"/>
  <c r="X1037" i="10"/>
  <c r="Y1037" i="10" s="1"/>
  <c r="X1038" i="10"/>
  <c r="Y1038" i="10" s="1"/>
  <c r="X1039" i="10"/>
  <c r="Y1039" i="10" s="1"/>
  <c r="X1040" i="10"/>
  <c r="Y1040" i="10" s="1"/>
  <c r="X1041" i="10"/>
  <c r="Y1041" i="10" s="1"/>
  <c r="X1042" i="10"/>
  <c r="Y1042" i="10" s="1"/>
  <c r="X1043" i="10"/>
  <c r="Y1043" i="10" s="1"/>
  <c r="X1044" i="10"/>
  <c r="Y1044" i="10" s="1"/>
  <c r="X1045" i="10"/>
  <c r="Y1045" i="10" s="1"/>
  <c r="X1046" i="10"/>
  <c r="Y1046" i="10" s="1"/>
  <c r="X1047" i="10"/>
  <c r="Y1047" i="10" s="1"/>
  <c r="X1048" i="10"/>
  <c r="Y1048" i="10" s="1"/>
  <c r="X1049" i="10"/>
  <c r="Y1049" i="10" s="1"/>
  <c r="X1050" i="10"/>
  <c r="Y1050" i="10" s="1"/>
  <c r="X1051" i="10"/>
  <c r="Y1051" i="10" s="1"/>
  <c r="X1052" i="10"/>
  <c r="Y1052" i="10" s="1"/>
  <c r="X1053" i="10"/>
  <c r="Y1053" i="10" s="1"/>
  <c r="X1054" i="10"/>
  <c r="Y1054" i="10" s="1"/>
  <c r="X1055" i="10"/>
  <c r="Y1055" i="10" s="1"/>
  <c r="X1056" i="10"/>
  <c r="Y1056" i="10" s="1"/>
  <c r="X1057" i="10"/>
  <c r="Y1057" i="10" s="1"/>
  <c r="X1058" i="10"/>
  <c r="Y1058" i="10" s="1"/>
  <c r="X1059" i="10"/>
  <c r="Y1059" i="10" s="1"/>
  <c r="X1060" i="10"/>
  <c r="Y1060" i="10" s="1"/>
  <c r="X1061" i="10"/>
  <c r="Y1061" i="10" s="1"/>
  <c r="X1062" i="10"/>
  <c r="Y1062" i="10" s="1"/>
  <c r="X1063" i="10"/>
  <c r="Y1063" i="10" s="1"/>
  <c r="X1064" i="10"/>
  <c r="Y1064" i="10" s="1"/>
  <c r="X1065" i="10"/>
  <c r="Y1065" i="10" s="1"/>
  <c r="X1066" i="10"/>
  <c r="Y1066" i="10" s="1"/>
  <c r="X1067" i="10"/>
  <c r="Y1067" i="10" s="1"/>
  <c r="X1068" i="10"/>
  <c r="Y1068" i="10" s="1"/>
  <c r="X1069" i="10"/>
  <c r="Y1069" i="10" s="1"/>
  <c r="X1070" i="10"/>
  <c r="Y1070" i="10" s="1"/>
  <c r="X1071" i="10"/>
  <c r="Y1071" i="10" s="1"/>
  <c r="X1072" i="10"/>
  <c r="Y1072" i="10" s="1"/>
  <c r="X1073" i="10"/>
  <c r="Y1073" i="10" s="1"/>
  <c r="X1074" i="10"/>
  <c r="Y1074" i="10" s="1"/>
  <c r="X1075" i="10"/>
  <c r="Y1075" i="10" s="1"/>
  <c r="X1076" i="10"/>
  <c r="Y1076" i="10" s="1"/>
  <c r="X1077" i="10"/>
  <c r="Y1077" i="10" s="1"/>
  <c r="X1078" i="10"/>
  <c r="Y1078" i="10" s="1"/>
  <c r="X1079" i="10"/>
  <c r="Y1079" i="10" s="1"/>
  <c r="X1080" i="10"/>
  <c r="Y1080" i="10" s="1"/>
  <c r="X1081" i="10"/>
  <c r="Y1081" i="10" s="1"/>
  <c r="X1082" i="10"/>
  <c r="Y1082" i="10" s="1"/>
  <c r="X1083" i="10"/>
  <c r="Y1083" i="10" s="1"/>
  <c r="X1084" i="10"/>
  <c r="Y1084" i="10" s="1"/>
  <c r="X1085" i="10"/>
  <c r="Y1085" i="10" s="1"/>
  <c r="X1086" i="10"/>
  <c r="Y1086" i="10" s="1"/>
  <c r="X1087" i="10"/>
  <c r="Y1087" i="10" s="1"/>
  <c r="X1088" i="10"/>
  <c r="Y1088" i="10" s="1"/>
  <c r="X1089" i="10"/>
  <c r="Y1089" i="10" s="1"/>
  <c r="X1090" i="10"/>
  <c r="Y1090" i="10" s="1"/>
  <c r="X1091" i="10"/>
  <c r="Y1091" i="10" s="1"/>
  <c r="X1092" i="10"/>
  <c r="Y1092" i="10" s="1"/>
  <c r="X1093" i="10"/>
  <c r="Y1093" i="10" s="1"/>
  <c r="X1094" i="10"/>
  <c r="Y1094" i="10" s="1"/>
  <c r="X1095" i="10"/>
  <c r="Y1095" i="10" s="1"/>
  <c r="X1096" i="10"/>
  <c r="Y1096" i="10" s="1"/>
  <c r="X1097" i="10"/>
  <c r="Y1097" i="10" s="1"/>
  <c r="X1098" i="10"/>
  <c r="Y1098" i="10" s="1"/>
  <c r="X1099" i="10"/>
  <c r="Y1099" i="10" s="1"/>
  <c r="X1100" i="10"/>
  <c r="Y1100" i="10" s="1"/>
  <c r="X1101" i="10"/>
  <c r="Y1101" i="10" s="1"/>
  <c r="X1102" i="10"/>
  <c r="Y1102" i="10" s="1"/>
  <c r="X1103" i="10"/>
  <c r="Y1103" i="10" s="1"/>
  <c r="X1104" i="10"/>
  <c r="Y1104" i="10" s="1"/>
  <c r="X1105" i="10"/>
  <c r="Y1105" i="10" s="1"/>
  <c r="X1106" i="10"/>
  <c r="Y1106" i="10" s="1"/>
  <c r="X1107" i="10"/>
  <c r="Y1107" i="10" s="1"/>
  <c r="X1108" i="10"/>
  <c r="Y1108" i="10" s="1"/>
  <c r="X1109" i="10"/>
  <c r="Y1109" i="10" s="1"/>
  <c r="X1110" i="10"/>
  <c r="Y1110" i="10" s="1"/>
  <c r="X1111" i="10"/>
  <c r="Y1111" i="10" s="1"/>
  <c r="X1112" i="10"/>
  <c r="Y1112" i="10" s="1"/>
  <c r="X1113" i="10"/>
  <c r="Y1113" i="10" s="1"/>
  <c r="X1114" i="10"/>
  <c r="Y1114" i="10" s="1"/>
  <c r="X1115" i="10"/>
  <c r="Y1115" i="10" s="1"/>
  <c r="X1116" i="10"/>
  <c r="Y1116" i="10" s="1"/>
  <c r="X1117" i="10"/>
  <c r="Y1117" i="10" s="1"/>
  <c r="X1118" i="10"/>
  <c r="Y1118" i="10" s="1"/>
  <c r="X1119" i="10"/>
  <c r="Y1119" i="10" s="1"/>
  <c r="X1120" i="10"/>
  <c r="Y1120" i="10" s="1"/>
  <c r="X1121" i="10"/>
  <c r="Y1121" i="10" s="1"/>
  <c r="X1122" i="10"/>
  <c r="Y1122" i="10" s="1"/>
  <c r="X1123" i="10"/>
  <c r="Y1123" i="10" s="1"/>
  <c r="X1124" i="10"/>
  <c r="Y1124" i="10" s="1"/>
  <c r="X1125" i="10"/>
  <c r="Y1125" i="10" s="1"/>
  <c r="X1126" i="10"/>
  <c r="Y1126" i="10" s="1"/>
  <c r="X1127" i="10"/>
  <c r="Y1127" i="10" s="1"/>
  <c r="X1128" i="10"/>
  <c r="Y1128" i="10" s="1"/>
  <c r="X1129" i="10"/>
  <c r="Y1129" i="10" s="1"/>
  <c r="X1130" i="10"/>
  <c r="Y1130" i="10" s="1"/>
  <c r="X1131" i="10"/>
  <c r="Y1131" i="10" s="1"/>
  <c r="X1132" i="10"/>
  <c r="Y1132" i="10" s="1"/>
  <c r="X1133" i="10"/>
  <c r="Y1133" i="10" s="1"/>
  <c r="X1134" i="10"/>
  <c r="Y1134" i="10" s="1"/>
  <c r="X1135" i="10"/>
  <c r="Y1135" i="10" s="1"/>
  <c r="X1136" i="10"/>
  <c r="Y1136" i="10" s="1"/>
  <c r="X1137" i="10"/>
  <c r="Y1137" i="10" s="1"/>
  <c r="X1138" i="10"/>
  <c r="Y1138" i="10" s="1"/>
  <c r="X1139" i="10"/>
  <c r="Y1139" i="10" s="1"/>
  <c r="X1140" i="10"/>
  <c r="Y1140" i="10" s="1"/>
  <c r="X1141" i="10"/>
  <c r="Y1141" i="10" s="1"/>
  <c r="X1142" i="10"/>
  <c r="Y1142" i="10" s="1"/>
  <c r="X1143" i="10"/>
  <c r="Y1143" i="10" s="1"/>
  <c r="X1144" i="10"/>
  <c r="Y1144" i="10" s="1"/>
  <c r="X1145" i="10"/>
  <c r="Y1145" i="10" s="1"/>
  <c r="X1146" i="10"/>
  <c r="Y1146" i="10" s="1"/>
  <c r="X1147" i="10"/>
  <c r="Y1147" i="10" s="1"/>
  <c r="X1148" i="10"/>
  <c r="Y1148" i="10" s="1"/>
  <c r="X1149" i="10"/>
  <c r="Y1149" i="10" s="1"/>
  <c r="X1150" i="10"/>
  <c r="Y1150" i="10" s="1"/>
  <c r="X1151" i="10"/>
  <c r="Y1151" i="10" s="1"/>
  <c r="X1152" i="10"/>
  <c r="Y1152" i="10" s="1"/>
  <c r="X1153" i="10"/>
  <c r="Y1153" i="10" s="1"/>
  <c r="X1154" i="10"/>
  <c r="Y1154" i="10" s="1"/>
  <c r="X1155" i="10"/>
  <c r="Y1155" i="10" s="1"/>
  <c r="X1156" i="10"/>
  <c r="Y1156" i="10" s="1"/>
  <c r="X1157" i="10"/>
  <c r="Y1157" i="10" s="1"/>
  <c r="X1158" i="10"/>
  <c r="Y1158" i="10" s="1"/>
  <c r="X1159" i="10"/>
  <c r="Y1159" i="10" s="1"/>
  <c r="X1160" i="10"/>
  <c r="Y1160" i="10" s="1"/>
  <c r="X1161" i="10"/>
  <c r="Y1161" i="10" s="1"/>
  <c r="X1162" i="10"/>
  <c r="Y1162" i="10" s="1"/>
  <c r="X1163" i="10"/>
  <c r="Y1163" i="10" s="1"/>
  <c r="X1164" i="10"/>
  <c r="Y1164" i="10" s="1"/>
  <c r="X1165" i="10"/>
  <c r="Y1165" i="10" s="1"/>
  <c r="X1166" i="10"/>
  <c r="Y1166" i="10" s="1"/>
  <c r="X1167" i="10"/>
  <c r="Y1167" i="10" s="1"/>
  <c r="X1168" i="10"/>
  <c r="Y1168" i="10" s="1"/>
  <c r="X1169" i="10"/>
  <c r="Y1169" i="10" s="1"/>
  <c r="X1170" i="10"/>
  <c r="Y1170" i="10" s="1"/>
  <c r="X1171" i="10"/>
  <c r="Y1171" i="10" s="1"/>
  <c r="X1172" i="10"/>
  <c r="Y1172" i="10" s="1"/>
  <c r="X1173" i="10"/>
  <c r="Y1173" i="10" s="1"/>
  <c r="X1174" i="10"/>
  <c r="Y1174" i="10" s="1"/>
  <c r="X1175" i="10"/>
  <c r="Y1175" i="10" s="1"/>
  <c r="X1176" i="10"/>
  <c r="Y1176" i="10" s="1"/>
  <c r="X1177" i="10"/>
  <c r="Y1177" i="10" s="1"/>
  <c r="X1178" i="10"/>
  <c r="Y1178" i="10" s="1"/>
  <c r="X1179" i="10"/>
  <c r="Y1179" i="10" s="1"/>
  <c r="X1180" i="10"/>
  <c r="Y1180" i="10" s="1"/>
  <c r="X1181" i="10"/>
  <c r="Y1181" i="10" s="1"/>
  <c r="X1182" i="10"/>
  <c r="Y1182" i="10" s="1"/>
  <c r="X1183" i="10"/>
  <c r="Y1183" i="10" s="1"/>
  <c r="X1184" i="10"/>
  <c r="Y1184" i="10" s="1"/>
  <c r="X1185" i="10"/>
  <c r="Y1185" i="10" s="1"/>
  <c r="X1186" i="10"/>
  <c r="Y1186" i="10" s="1"/>
  <c r="X1187" i="10"/>
  <c r="Y1187" i="10" s="1"/>
  <c r="X1188" i="10"/>
  <c r="Y1188" i="10" s="1"/>
  <c r="X1189" i="10"/>
  <c r="Y1189" i="10" s="1"/>
  <c r="X1190" i="10"/>
  <c r="Y1190" i="10" s="1"/>
  <c r="X1191" i="10"/>
  <c r="Y1191" i="10" s="1"/>
  <c r="X1192" i="10"/>
  <c r="Y1192" i="10" s="1"/>
  <c r="X1193" i="10"/>
  <c r="Y1193" i="10" s="1"/>
  <c r="X1194" i="10"/>
  <c r="Y1194" i="10" s="1"/>
  <c r="X1195" i="10"/>
  <c r="Y1195" i="10" s="1"/>
  <c r="X1196" i="10"/>
  <c r="Y1196" i="10" s="1"/>
  <c r="X1197" i="10"/>
  <c r="Y1197" i="10" s="1"/>
  <c r="X1198" i="10"/>
  <c r="Y1198" i="10" s="1"/>
  <c r="X1199" i="10"/>
  <c r="Y1199" i="10" s="1"/>
  <c r="X1200" i="10"/>
  <c r="Y1200" i="10" s="1"/>
  <c r="X1201" i="10"/>
  <c r="Y1201" i="10" s="1"/>
  <c r="X1202" i="10"/>
  <c r="Y1202" i="10" s="1"/>
  <c r="X1203" i="10"/>
  <c r="Y1203" i="10" s="1"/>
  <c r="X1204" i="10"/>
  <c r="Y1204" i="10" s="1"/>
  <c r="X1205" i="10"/>
  <c r="Y1205" i="10" s="1"/>
  <c r="X1206" i="10"/>
  <c r="Y1206" i="10" s="1"/>
  <c r="X1207" i="10"/>
  <c r="Y1207" i="10" s="1"/>
  <c r="X1208" i="10"/>
  <c r="Y1208" i="10" s="1"/>
  <c r="X1209" i="10"/>
  <c r="Y1209" i="10" s="1"/>
  <c r="X1210" i="10"/>
  <c r="Y1210" i="10" s="1"/>
  <c r="X1211" i="10"/>
  <c r="Y1211" i="10" s="1"/>
  <c r="X1212" i="10"/>
  <c r="Y1212" i="10" s="1"/>
  <c r="X1213" i="10"/>
  <c r="Y1213" i="10" s="1"/>
  <c r="X1214" i="10"/>
  <c r="Y1214" i="10" s="1"/>
  <c r="X1215" i="10"/>
  <c r="Y1215" i="10" s="1"/>
  <c r="X1216" i="10"/>
  <c r="Y1216" i="10" s="1"/>
  <c r="X1217" i="10"/>
  <c r="Y1217" i="10" s="1"/>
  <c r="X1218" i="10"/>
  <c r="Y1218" i="10" s="1"/>
  <c r="X1219" i="10"/>
  <c r="Y1219" i="10" s="1"/>
  <c r="X1220" i="10"/>
  <c r="Y1220" i="10" s="1"/>
  <c r="X1221" i="10"/>
  <c r="Y1221" i="10" s="1"/>
  <c r="X1222" i="10"/>
  <c r="Y1222" i="10" s="1"/>
  <c r="X1223" i="10"/>
  <c r="Y1223" i="10" s="1"/>
  <c r="X1224" i="10"/>
  <c r="Y1224" i="10" s="1"/>
  <c r="X1225" i="10"/>
  <c r="Y1225" i="10" s="1"/>
  <c r="X1226" i="10"/>
  <c r="Y1226" i="10" s="1"/>
  <c r="X1227" i="10"/>
  <c r="Y1227" i="10" s="1"/>
  <c r="X1228" i="10"/>
  <c r="Y1228" i="10" s="1"/>
  <c r="X1229" i="10"/>
  <c r="Y1229" i="10" s="1"/>
  <c r="X1230" i="10"/>
  <c r="Y1230" i="10" s="1"/>
  <c r="X1231" i="10"/>
  <c r="Y1231" i="10" s="1"/>
  <c r="X1232" i="10"/>
  <c r="Y1232" i="10" s="1"/>
  <c r="X1233" i="10"/>
  <c r="Y1233" i="10" s="1"/>
  <c r="X1234" i="10"/>
  <c r="Y1234" i="10" s="1"/>
  <c r="X1235" i="10"/>
  <c r="Y1235" i="10" s="1"/>
  <c r="X1236" i="10"/>
  <c r="Y1236" i="10" s="1"/>
  <c r="X1237" i="10"/>
  <c r="Y1237" i="10" s="1"/>
  <c r="X1238" i="10"/>
  <c r="Y1238" i="10" s="1"/>
  <c r="X1239" i="10"/>
  <c r="Y1239" i="10" s="1"/>
  <c r="X1240" i="10"/>
  <c r="Y1240" i="10" s="1"/>
  <c r="X1241" i="10"/>
  <c r="Y1241" i="10" s="1"/>
  <c r="X1242" i="10"/>
  <c r="Y1242" i="10" s="1"/>
  <c r="X1243" i="10"/>
  <c r="Y1243" i="10" s="1"/>
  <c r="X1244" i="10"/>
  <c r="Y1244" i="10" s="1"/>
  <c r="X1245" i="10"/>
  <c r="Y1245" i="10" s="1"/>
  <c r="X1246" i="10"/>
  <c r="Y1246" i="10" s="1"/>
  <c r="X1247" i="10"/>
  <c r="Y1247" i="10" s="1"/>
  <c r="X1248" i="10"/>
  <c r="Y1248" i="10" s="1"/>
  <c r="X1249" i="10"/>
  <c r="Y1249" i="10" s="1"/>
  <c r="X1250" i="10"/>
  <c r="Y1250" i="10" s="1"/>
  <c r="X1251" i="10"/>
  <c r="Y1251" i="10" s="1"/>
  <c r="X1252" i="10"/>
  <c r="Y1252" i="10" s="1"/>
  <c r="X1253" i="10"/>
  <c r="Y1253" i="10" s="1"/>
  <c r="X1254" i="10"/>
  <c r="Y1254" i="10" s="1"/>
  <c r="X1255" i="10"/>
  <c r="Y1255" i="10" s="1"/>
  <c r="X1256" i="10"/>
  <c r="Y1256" i="10" s="1"/>
  <c r="X1257" i="10"/>
  <c r="Y1257" i="10" s="1"/>
  <c r="X1258" i="10"/>
  <c r="Y1258" i="10" s="1"/>
  <c r="X1259" i="10"/>
  <c r="Y1259" i="10" s="1"/>
  <c r="X1260" i="10"/>
  <c r="Y1260" i="10" s="1"/>
  <c r="X1261" i="10"/>
  <c r="Y1261" i="10" s="1"/>
  <c r="X1262" i="10"/>
  <c r="Y1262" i="10" s="1"/>
  <c r="X1263" i="10"/>
  <c r="Y1263" i="10" s="1"/>
  <c r="X1264" i="10"/>
  <c r="Y1264" i="10" s="1"/>
  <c r="X1265" i="10"/>
  <c r="Y1265" i="10" s="1"/>
  <c r="X1266" i="10"/>
  <c r="Y1266" i="10" s="1"/>
  <c r="X1267" i="10"/>
  <c r="Y1267" i="10" s="1"/>
  <c r="X1268" i="10"/>
  <c r="Y1268" i="10" s="1"/>
  <c r="X1269" i="10"/>
  <c r="Y1269" i="10" s="1"/>
  <c r="X1270" i="10"/>
  <c r="Y1270" i="10" s="1"/>
  <c r="X1271" i="10"/>
  <c r="Y1271" i="10" s="1"/>
  <c r="X1272" i="10"/>
  <c r="Y1272" i="10" s="1"/>
  <c r="X1273" i="10"/>
  <c r="Y1273" i="10" s="1"/>
  <c r="X1274" i="10"/>
  <c r="Y1274" i="10" s="1"/>
  <c r="X1275" i="10"/>
  <c r="Y1275" i="10" s="1"/>
  <c r="X1276" i="10"/>
  <c r="Y1276" i="10" s="1"/>
  <c r="X1277" i="10"/>
  <c r="Y1277" i="10" s="1"/>
  <c r="X1278" i="10"/>
  <c r="Y1278" i="10" s="1"/>
  <c r="X1279" i="10"/>
  <c r="Y1279" i="10" s="1"/>
  <c r="X1280" i="10"/>
  <c r="Y1280" i="10" s="1"/>
  <c r="X1281" i="10"/>
  <c r="Y1281" i="10" s="1"/>
  <c r="X1282" i="10"/>
  <c r="Y1282" i="10" s="1"/>
  <c r="X1283" i="10"/>
  <c r="Y1283" i="10" s="1"/>
  <c r="X1284" i="10"/>
  <c r="Y1284" i="10" s="1"/>
  <c r="X1285" i="10"/>
  <c r="Y1285" i="10" s="1"/>
  <c r="X1286" i="10"/>
  <c r="Y1286" i="10" s="1"/>
  <c r="X1287" i="10"/>
  <c r="Y1287" i="10" s="1"/>
  <c r="X1288" i="10"/>
  <c r="Y1288" i="10" s="1"/>
  <c r="X1289" i="10"/>
  <c r="Y1289" i="10" s="1"/>
  <c r="X1290" i="10"/>
  <c r="Y1290" i="10" s="1"/>
  <c r="X1291" i="10"/>
  <c r="Y1291" i="10" s="1"/>
  <c r="X1292" i="10"/>
  <c r="Y1292" i="10" s="1"/>
  <c r="X1293" i="10"/>
  <c r="Y1293" i="10" s="1"/>
  <c r="X1294" i="10"/>
  <c r="Y1294" i="10" s="1"/>
  <c r="X1295" i="10"/>
  <c r="Y1295" i="10" s="1"/>
  <c r="X1296" i="10"/>
  <c r="Y1296" i="10" s="1"/>
  <c r="X1297" i="10"/>
  <c r="Y1297" i="10" s="1"/>
  <c r="X1298" i="10"/>
  <c r="Y1298" i="10" s="1"/>
  <c r="X1299" i="10"/>
  <c r="Y1299" i="10" s="1"/>
  <c r="X1300" i="10"/>
  <c r="Y1300" i="10" s="1"/>
  <c r="X1301" i="10"/>
  <c r="Y1301" i="10" s="1"/>
  <c r="X1302" i="10"/>
  <c r="Y1302" i="10" s="1"/>
  <c r="X1303" i="10"/>
  <c r="Y1303" i="10" s="1"/>
  <c r="X1304" i="10"/>
  <c r="Y1304" i="10" s="1"/>
  <c r="X1305" i="10"/>
  <c r="Y1305" i="10" s="1"/>
  <c r="X1306" i="10"/>
  <c r="Y1306" i="10" s="1"/>
  <c r="X1307" i="10"/>
  <c r="Y1307" i="10" s="1"/>
  <c r="X1308" i="10"/>
  <c r="Y1308" i="10" s="1"/>
  <c r="X1309" i="10"/>
  <c r="Y1309" i="10" s="1"/>
  <c r="X1310" i="10"/>
  <c r="Y1310" i="10" s="1"/>
  <c r="X1311" i="10"/>
  <c r="Y1311" i="10" s="1"/>
  <c r="X1312" i="10"/>
  <c r="Y1312" i="10" s="1"/>
  <c r="X1313" i="10"/>
  <c r="Y1313" i="10" s="1"/>
  <c r="X1314" i="10"/>
  <c r="Y1314" i="10" s="1"/>
  <c r="X1315" i="10"/>
  <c r="Y1315" i="10" s="1"/>
  <c r="X1316" i="10"/>
  <c r="Y1316" i="10" s="1"/>
  <c r="X1317" i="10"/>
  <c r="Y1317" i="10" s="1"/>
  <c r="X1318" i="10"/>
  <c r="Y1318" i="10" s="1"/>
  <c r="X1319" i="10"/>
  <c r="Y1319" i="10" s="1"/>
  <c r="X1320" i="10"/>
  <c r="Y1320" i="10" s="1"/>
  <c r="X1321" i="10"/>
  <c r="Y1321" i="10" s="1"/>
  <c r="X1322" i="10"/>
  <c r="Y1322" i="10" s="1"/>
  <c r="X1323" i="10"/>
  <c r="Y1323" i="10" s="1"/>
  <c r="X1324" i="10"/>
  <c r="Y1324" i="10" s="1"/>
  <c r="X1325" i="10"/>
  <c r="Y1325" i="10" s="1"/>
  <c r="X1326" i="10"/>
  <c r="Y1326" i="10" s="1"/>
  <c r="X1327" i="10"/>
  <c r="Y1327" i="10" s="1"/>
  <c r="X1328" i="10"/>
  <c r="Y1328" i="10" s="1"/>
  <c r="X1329" i="10"/>
  <c r="Y1329" i="10" s="1"/>
  <c r="X1330" i="10"/>
  <c r="Y1330" i="10" s="1"/>
  <c r="X1331" i="10"/>
  <c r="Y1331" i="10" s="1"/>
  <c r="X1332" i="10"/>
  <c r="Y1332" i="10" s="1"/>
  <c r="X1333" i="10"/>
  <c r="Y1333" i="10" s="1"/>
  <c r="X1334" i="10"/>
  <c r="Y1334" i="10" s="1"/>
  <c r="X1335" i="10"/>
  <c r="Y1335" i="10" s="1"/>
  <c r="X1336" i="10"/>
  <c r="Y1336" i="10" s="1"/>
  <c r="X1337" i="10"/>
  <c r="Y1337" i="10" s="1"/>
  <c r="X1338" i="10"/>
  <c r="Y1338" i="10" s="1"/>
  <c r="X1339" i="10"/>
  <c r="Y1339" i="10" s="1"/>
  <c r="X1340" i="10"/>
  <c r="Y1340" i="10" s="1"/>
  <c r="X1341" i="10"/>
  <c r="Y1341" i="10" s="1"/>
  <c r="X1342" i="10"/>
  <c r="Y1342" i="10" s="1"/>
  <c r="X1343" i="10"/>
  <c r="Y1343" i="10" s="1"/>
  <c r="X1344" i="10"/>
  <c r="Y1344" i="10" s="1"/>
  <c r="X1345" i="10"/>
  <c r="Y1345" i="10" s="1"/>
  <c r="X1346" i="10"/>
  <c r="Y1346" i="10" s="1"/>
  <c r="X1347" i="10"/>
  <c r="Y1347" i="10" s="1"/>
  <c r="X1348" i="10"/>
  <c r="Y1348" i="10" s="1"/>
  <c r="X1349" i="10"/>
  <c r="Y1349" i="10" s="1"/>
  <c r="X1350" i="10"/>
  <c r="Y1350" i="10" s="1"/>
  <c r="X1351" i="10"/>
  <c r="Y1351" i="10" s="1"/>
  <c r="X1352" i="10"/>
  <c r="Y1352" i="10" s="1"/>
  <c r="X1353" i="10"/>
  <c r="Y1353" i="10" s="1"/>
  <c r="X1354" i="10"/>
  <c r="Y1354" i="10" s="1"/>
  <c r="X1355" i="10"/>
  <c r="Y1355" i="10" s="1"/>
  <c r="X1356" i="10"/>
  <c r="Y1356" i="10" s="1"/>
  <c r="X1357" i="10"/>
  <c r="Y1357" i="10" s="1"/>
  <c r="X1358" i="10"/>
  <c r="Y1358" i="10" s="1"/>
  <c r="X1359" i="10"/>
  <c r="Y1359" i="10" s="1"/>
  <c r="X1360" i="10"/>
  <c r="Y1360" i="10" s="1"/>
  <c r="X1361" i="10"/>
  <c r="Y1361" i="10" s="1"/>
  <c r="X1362" i="10"/>
  <c r="Y1362" i="10" s="1"/>
  <c r="X1363" i="10"/>
  <c r="Y1363" i="10" s="1"/>
  <c r="X1364" i="10"/>
  <c r="Y1364" i="10" s="1"/>
  <c r="X1365" i="10"/>
  <c r="Y1365" i="10" s="1"/>
  <c r="X1366" i="10"/>
  <c r="Y1366" i="10" s="1"/>
  <c r="X1367" i="10"/>
  <c r="Y1367" i="10" s="1"/>
  <c r="X1368" i="10"/>
  <c r="Y1368" i="10" s="1"/>
  <c r="X1369" i="10"/>
  <c r="Y1369" i="10" s="1"/>
  <c r="X1370" i="10"/>
  <c r="Y1370" i="10" s="1"/>
  <c r="X1371" i="10"/>
  <c r="Y1371" i="10" s="1"/>
  <c r="X1372" i="10"/>
  <c r="Y1372" i="10" s="1"/>
  <c r="X1373" i="10"/>
  <c r="Y1373" i="10" s="1"/>
  <c r="X1374" i="10"/>
  <c r="Y1374" i="10" s="1"/>
  <c r="X1375" i="10"/>
  <c r="Y1375" i="10" s="1"/>
  <c r="X1376" i="10"/>
  <c r="Y1376" i="10" s="1"/>
  <c r="X1377" i="10"/>
  <c r="Y1377" i="10" s="1"/>
  <c r="X1378" i="10"/>
  <c r="Y1378" i="10" s="1"/>
  <c r="X1379" i="10"/>
  <c r="Y1379" i="10" s="1"/>
  <c r="X1380" i="10"/>
  <c r="Y1380" i="10" s="1"/>
  <c r="X1381" i="10"/>
  <c r="Y1381" i="10" s="1"/>
  <c r="X2" i="10"/>
  <c r="Y2" i="10" s="1"/>
  <c r="U3" i="10"/>
  <c r="V3" i="10" s="1"/>
  <c r="U4" i="10"/>
  <c r="V4" i="10" s="1"/>
  <c r="U5" i="10"/>
  <c r="V5" i="10" s="1"/>
  <c r="U6" i="10"/>
  <c r="V6" i="10" s="1"/>
  <c r="U7" i="10"/>
  <c r="V7" i="10" s="1"/>
  <c r="U8" i="10"/>
  <c r="V8" i="10" s="1"/>
  <c r="U9" i="10"/>
  <c r="V9" i="10" s="1"/>
  <c r="U10" i="10"/>
  <c r="V10" i="10" s="1"/>
  <c r="U11" i="10"/>
  <c r="V11" i="10" s="1"/>
  <c r="U12" i="10"/>
  <c r="V12" i="10" s="1"/>
  <c r="U13" i="10"/>
  <c r="V13" i="10" s="1"/>
  <c r="U14" i="10"/>
  <c r="V14" i="10" s="1"/>
  <c r="U15" i="10"/>
  <c r="V15" i="10" s="1"/>
  <c r="U16" i="10"/>
  <c r="V16" i="10" s="1"/>
  <c r="U17" i="10"/>
  <c r="V17" i="10" s="1"/>
  <c r="U18" i="10"/>
  <c r="V18" i="10" s="1"/>
  <c r="U19" i="10"/>
  <c r="V19" i="10" s="1"/>
  <c r="U20" i="10"/>
  <c r="V20" i="10" s="1"/>
  <c r="U21" i="10"/>
  <c r="V21" i="10" s="1"/>
  <c r="U22" i="10"/>
  <c r="V22" i="10" s="1"/>
  <c r="U23" i="10"/>
  <c r="V23" i="10" s="1"/>
  <c r="U24" i="10"/>
  <c r="V24" i="10" s="1"/>
  <c r="U25" i="10"/>
  <c r="V25" i="10" s="1"/>
  <c r="U26" i="10"/>
  <c r="V26" i="10" s="1"/>
  <c r="U27" i="10"/>
  <c r="V27" i="10" s="1"/>
  <c r="U28" i="10"/>
  <c r="V28" i="10" s="1"/>
  <c r="U29" i="10"/>
  <c r="V29" i="10" s="1"/>
  <c r="U30" i="10"/>
  <c r="V30" i="10" s="1"/>
  <c r="U31" i="10"/>
  <c r="V31" i="10" s="1"/>
  <c r="U32" i="10"/>
  <c r="V32" i="10" s="1"/>
  <c r="U33" i="10"/>
  <c r="V33" i="10" s="1"/>
  <c r="U34" i="10"/>
  <c r="V34" i="10" s="1"/>
  <c r="U35" i="10"/>
  <c r="V35" i="10" s="1"/>
  <c r="U36" i="10"/>
  <c r="V36" i="10" s="1"/>
  <c r="U37" i="10"/>
  <c r="V37" i="10" s="1"/>
  <c r="U38" i="10"/>
  <c r="V38" i="10" s="1"/>
  <c r="U39" i="10"/>
  <c r="V39" i="10" s="1"/>
  <c r="U40" i="10"/>
  <c r="V40" i="10" s="1"/>
  <c r="U41" i="10"/>
  <c r="V41" i="10" s="1"/>
  <c r="U42" i="10"/>
  <c r="V42" i="10" s="1"/>
  <c r="U43" i="10"/>
  <c r="V43" i="10" s="1"/>
  <c r="U44" i="10"/>
  <c r="V44" i="10" s="1"/>
  <c r="U45" i="10"/>
  <c r="V45" i="10" s="1"/>
  <c r="U46" i="10"/>
  <c r="V46" i="10" s="1"/>
  <c r="U47" i="10"/>
  <c r="V47" i="10" s="1"/>
  <c r="U48" i="10"/>
  <c r="V48" i="10" s="1"/>
  <c r="U49" i="10"/>
  <c r="V49" i="10" s="1"/>
  <c r="U50" i="10"/>
  <c r="V50" i="10" s="1"/>
  <c r="U51" i="10"/>
  <c r="V51" i="10" s="1"/>
  <c r="U52" i="10"/>
  <c r="V52" i="10" s="1"/>
  <c r="U53" i="10"/>
  <c r="V53" i="10" s="1"/>
  <c r="U54" i="10"/>
  <c r="V54" i="10" s="1"/>
  <c r="U55" i="10"/>
  <c r="V55" i="10" s="1"/>
  <c r="U56" i="10"/>
  <c r="V56" i="10" s="1"/>
  <c r="U57" i="10"/>
  <c r="V57" i="10" s="1"/>
  <c r="U58" i="10"/>
  <c r="V58" i="10" s="1"/>
  <c r="U59" i="10"/>
  <c r="V59" i="10" s="1"/>
  <c r="U60" i="10"/>
  <c r="V60" i="10" s="1"/>
  <c r="U61" i="10"/>
  <c r="V61" i="10" s="1"/>
  <c r="U62" i="10"/>
  <c r="V62" i="10" s="1"/>
  <c r="U63" i="10"/>
  <c r="V63" i="10" s="1"/>
  <c r="U64" i="10"/>
  <c r="V64" i="10" s="1"/>
  <c r="U65" i="10"/>
  <c r="V65" i="10" s="1"/>
  <c r="U66" i="10"/>
  <c r="V66" i="10" s="1"/>
  <c r="U67" i="10"/>
  <c r="V67" i="10" s="1"/>
  <c r="U68" i="10"/>
  <c r="V68" i="10" s="1"/>
  <c r="U69" i="10"/>
  <c r="V69" i="10" s="1"/>
  <c r="U70" i="10"/>
  <c r="V70" i="10" s="1"/>
  <c r="U71" i="10"/>
  <c r="V71" i="10" s="1"/>
  <c r="U72" i="10"/>
  <c r="V72" i="10" s="1"/>
  <c r="U73" i="10"/>
  <c r="V73" i="10" s="1"/>
  <c r="U74" i="10"/>
  <c r="V74" i="10" s="1"/>
  <c r="U75" i="10"/>
  <c r="V75" i="10" s="1"/>
  <c r="U76" i="10"/>
  <c r="V76" i="10" s="1"/>
  <c r="U77" i="10"/>
  <c r="V77" i="10" s="1"/>
  <c r="U78" i="10"/>
  <c r="V78" i="10" s="1"/>
  <c r="U79" i="10"/>
  <c r="V79" i="10" s="1"/>
  <c r="U80" i="10"/>
  <c r="V80" i="10" s="1"/>
  <c r="U81" i="10"/>
  <c r="V81" i="10" s="1"/>
  <c r="U82" i="10"/>
  <c r="V82" i="10" s="1"/>
  <c r="U83" i="10"/>
  <c r="V83" i="10" s="1"/>
  <c r="U84" i="10"/>
  <c r="V84" i="10" s="1"/>
  <c r="U85" i="10"/>
  <c r="V85" i="10" s="1"/>
  <c r="U86" i="10"/>
  <c r="V86" i="10" s="1"/>
  <c r="U87" i="10"/>
  <c r="V87" i="10" s="1"/>
  <c r="U88" i="10"/>
  <c r="V88" i="10" s="1"/>
  <c r="U89" i="10"/>
  <c r="V89" i="10" s="1"/>
  <c r="U90" i="10"/>
  <c r="V90" i="10" s="1"/>
  <c r="U91" i="10"/>
  <c r="V91" i="10" s="1"/>
  <c r="U92" i="10"/>
  <c r="V92" i="10" s="1"/>
  <c r="U93" i="10"/>
  <c r="V93" i="10" s="1"/>
  <c r="U94" i="10"/>
  <c r="V94" i="10" s="1"/>
  <c r="U95" i="10"/>
  <c r="V95" i="10" s="1"/>
  <c r="U96" i="10"/>
  <c r="V96" i="10" s="1"/>
  <c r="U97" i="10"/>
  <c r="V97" i="10" s="1"/>
  <c r="U98" i="10"/>
  <c r="V98" i="10" s="1"/>
  <c r="U99" i="10"/>
  <c r="V99" i="10" s="1"/>
  <c r="U100" i="10"/>
  <c r="V100" i="10" s="1"/>
  <c r="U101" i="10"/>
  <c r="V101" i="10" s="1"/>
  <c r="U102" i="10"/>
  <c r="V102" i="10" s="1"/>
  <c r="U103" i="10"/>
  <c r="V103" i="10" s="1"/>
  <c r="U104" i="10"/>
  <c r="V104" i="10" s="1"/>
  <c r="U105" i="10"/>
  <c r="V105" i="10" s="1"/>
  <c r="U106" i="10"/>
  <c r="V106" i="10" s="1"/>
  <c r="U107" i="10"/>
  <c r="V107" i="10" s="1"/>
  <c r="U108" i="10"/>
  <c r="V108" i="10" s="1"/>
  <c r="U109" i="10"/>
  <c r="V109" i="10" s="1"/>
  <c r="U110" i="10"/>
  <c r="V110" i="10" s="1"/>
  <c r="U111" i="10"/>
  <c r="V111" i="10" s="1"/>
  <c r="U112" i="10"/>
  <c r="V112" i="10" s="1"/>
  <c r="U113" i="10"/>
  <c r="V113" i="10" s="1"/>
  <c r="U114" i="10"/>
  <c r="V114" i="10" s="1"/>
  <c r="U115" i="10"/>
  <c r="V115" i="10" s="1"/>
  <c r="U116" i="10"/>
  <c r="V116" i="10" s="1"/>
  <c r="U117" i="10"/>
  <c r="V117" i="10" s="1"/>
  <c r="U118" i="10"/>
  <c r="V118" i="10" s="1"/>
  <c r="U119" i="10"/>
  <c r="V119" i="10" s="1"/>
  <c r="U120" i="10"/>
  <c r="V120" i="10" s="1"/>
  <c r="U121" i="10"/>
  <c r="V121" i="10" s="1"/>
  <c r="U122" i="10"/>
  <c r="V122" i="10" s="1"/>
  <c r="U123" i="10"/>
  <c r="V123" i="10" s="1"/>
  <c r="U124" i="10"/>
  <c r="V124" i="10" s="1"/>
  <c r="U125" i="10"/>
  <c r="V125" i="10" s="1"/>
  <c r="U126" i="10"/>
  <c r="V126" i="10" s="1"/>
  <c r="U127" i="10"/>
  <c r="V127" i="10" s="1"/>
  <c r="U128" i="10"/>
  <c r="V128" i="10" s="1"/>
  <c r="U129" i="10"/>
  <c r="V129" i="10" s="1"/>
  <c r="U130" i="10"/>
  <c r="V130" i="10" s="1"/>
  <c r="U131" i="10"/>
  <c r="V131" i="10" s="1"/>
  <c r="U132" i="10"/>
  <c r="V132" i="10" s="1"/>
  <c r="U133" i="10"/>
  <c r="V133" i="10" s="1"/>
  <c r="U134" i="10"/>
  <c r="V134" i="10" s="1"/>
  <c r="U135" i="10"/>
  <c r="V135" i="10" s="1"/>
  <c r="U136" i="10"/>
  <c r="V136" i="10" s="1"/>
  <c r="U137" i="10"/>
  <c r="V137" i="10" s="1"/>
  <c r="U138" i="10"/>
  <c r="V138" i="10" s="1"/>
  <c r="U139" i="10"/>
  <c r="V139" i="10" s="1"/>
  <c r="U140" i="10"/>
  <c r="V140" i="10" s="1"/>
  <c r="U141" i="10"/>
  <c r="V141" i="10" s="1"/>
  <c r="U142" i="10"/>
  <c r="V142" i="10" s="1"/>
  <c r="U143" i="10"/>
  <c r="V143" i="10" s="1"/>
  <c r="U144" i="10"/>
  <c r="V144" i="10" s="1"/>
  <c r="U145" i="10"/>
  <c r="V145" i="10" s="1"/>
  <c r="U146" i="10"/>
  <c r="V146" i="10" s="1"/>
  <c r="U147" i="10"/>
  <c r="V147" i="10" s="1"/>
  <c r="U148" i="10"/>
  <c r="V148" i="10" s="1"/>
  <c r="U149" i="10"/>
  <c r="V149" i="10" s="1"/>
  <c r="U150" i="10"/>
  <c r="V150" i="10" s="1"/>
  <c r="U151" i="10"/>
  <c r="V151" i="10" s="1"/>
  <c r="U152" i="10"/>
  <c r="V152" i="10" s="1"/>
  <c r="U153" i="10"/>
  <c r="V153" i="10" s="1"/>
  <c r="U154" i="10"/>
  <c r="V154" i="10" s="1"/>
  <c r="U155" i="10"/>
  <c r="V155" i="10" s="1"/>
  <c r="U156" i="10"/>
  <c r="V156" i="10" s="1"/>
  <c r="U157" i="10"/>
  <c r="V157" i="10" s="1"/>
  <c r="U158" i="10"/>
  <c r="V158" i="10" s="1"/>
  <c r="U159" i="10"/>
  <c r="V159" i="10" s="1"/>
  <c r="U160" i="10"/>
  <c r="V160" i="10" s="1"/>
  <c r="U161" i="10"/>
  <c r="V161" i="10" s="1"/>
  <c r="U162" i="10"/>
  <c r="V162" i="10" s="1"/>
  <c r="U163" i="10"/>
  <c r="V163" i="10" s="1"/>
  <c r="U164" i="10"/>
  <c r="V164" i="10" s="1"/>
  <c r="U165" i="10"/>
  <c r="V165" i="10" s="1"/>
  <c r="U166" i="10"/>
  <c r="V166" i="10" s="1"/>
  <c r="U167" i="10"/>
  <c r="V167" i="10" s="1"/>
  <c r="U168" i="10"/>
  <c r="V168" i="10" s="1"/>
  <c r="U169" i="10"/>
  <c r="V169" i="10" s="1"/>
  <c r="U170" i="10"/>
  <c r="V170" i="10" s="1"/>
  <c r="U171" i="10"/>
  <c r="V171" i="10" s="1"/>
  <c r="U172" i="10"/>
  <c r="V172" i="10" s="1"/>
  <c r="U173" i="10"/>
  <c r="V173" i="10" s="1"/>
  <c r="U174" i="10"/>
  <c r="V174" i="10" s="1"/>
  <c r="U175" i="10"/>
  <c r="V175" i="10" s="1"/>
  <c r="U176" i="10"/>
  <c r="V176" i="10" s="1"/>
  <c r="U177" i="10"/>
  <c r="V177" i="10" s="1"/>
  <c r="U178" i="10"/>
  <c r="V178" i="10" s="1"/>
  <c r="U179" i="10"/>
  <c r="V179" i="10" s="1"/>
  <c r="U180" i="10"/>
  <c r="V180" i="10" s="1"/>
  <c r="U181" i="10"/>
  <c r="V181" i="10" s="1"/>
  <c r="U182" i="10"/>
  <c r="V182" i="10" s="1"/>
  <c r="U183" i="10"/>
  <c r="V183" i="10" s="1"/>
  <c r="U184" i="10"/>
  <c r="V184" i="10" s="1"/>
  <c r="U185" i="10"/>
  <c r="V185" i="10" s="1"/>
  <c r="U186" i="10"/>
  <c r="V186" i="10" s="1"/>
  <c r="U187" i="10"/>
  <c r="V187" i="10" s="1"/>
  <c r="U188" i="10"/>
  <c r="V188" i="10" s="1"/>
  <c r="U189" i="10"/>
  <c r="V189" i="10" s="1"/>
  <c r="U190" i="10"/>
  <c r="V190" i="10" s="1"/>
  <c r="U191" i="10"/>
  <c r="V191" i="10" s="1"/>
  <c r="U192" i="10"/>
  <c r="V192" i="10" s="1"/>
  <c r="U193" i="10"/>
  <c r="V193" i="10" s="1"/>
  <c r="U194" i="10"/>
  <c r="V194" i="10" s="1"/>
  <c r="U195" i="10"/>
  <c r="V195" i="10" s="1"/>
  <c r="U196" i="10"/>
  <c r="V196" i="10" s="1"/>
  <c r="U197" i="10"/>
  <c r="V197" i="10" s="1"/>
  <c r="U198" i="10"/>
  <c r="V198" i="10" s="1"/>
  <c r="U199" i="10"/>
  <c r="V199" i="10" s="1"/>
  <c r="U200" i="10"/>
  <c r="V200" i="10" s="1"/>
  <c r="U201" i="10"/>
  <c r="V201" i="10" s="1"/>
  <c r="U202" i="10"/>
  <c r="V202" i="10" s="1"/>
  <c r="U203" i="10"/>
  <c r="V203" i="10" s="1"/>
  <c r="U204" i="10"/>
  <c r="V204" i="10" s="1"/>
  <c r="U205" i="10"/>
  <c r="V205" i="10" s="1"/>
  <c r="U206" i="10"/>
  <c r="V206" i="10" s="1"/>
  <c r="U207" i="10"/>
  <c r="V207" i="10" s="1"/>
  <c r="U208" i="10"/>
  <c r="V208" i="10" s="1"/>
  <c r="U209" i="10"/>
  <c r="V209" i="10" s="1"/>
  <c r="U210" i="10"/>
  <c r="V210" i="10" s="1"/>
  <c r="U211" i="10"/>
  <c r="V211" i="10" s="1"/>
  <c r="U212" i="10"/>
  <c r="V212" i="10" s="1"/>
  <c r="U213" i="10"/>
  <c r="V213" i="10" s="1"/>
  <c r="U214" i="10"/>
  <c r="V214" i="10" s="1"/>
  <c r="U215" i="10"/>
  <c r="V215" i="10" s="1"/>
  <c r="U216" i="10"/>
  <c r="V216" i="10" s="1"/>
  <c r="U217" i="10"/>
  <c r="V217" i="10" s="1"/>
  <c r="U218" i="10"/>
  <c r="V218" i="10" s="1"/>
  <c r="U219" i="10"/>
  <c r="V219" i="10" s="1"/>
  <c r="U220" i="10"/>
  <c r="V220" i="10" s="1"/>
  <c r="U221" i="10"/>
  <c r="V221" i="10" s="1"/>
  <c r="U222" i="10"/>
  <c r="V222" i="10" s="1"/>
  <c r="U223" i="10"/>
  <c r="V223" i="10" s="1"/>
  <c r="U224" i="10"/>
  <c r="V224" i="10" s="1"/>
  <c r="U225" i="10"/>
  <c r="V225" i="10" s="1"/>
  <c r="U226" i="10"/>
  <c r="V226" i="10" s="1"/>
  <c r="U227" i="10"/>
  <c r="V227" i="10" s="1"/>
  <c r="U228" i="10"/>
  <c r="V228" i="10" s="1"/>
  <c r="U229" i="10"/>
  <c r="V229" i="10" s="1"/>
  <c r="U230" i="10"/>
  <c r="V230" i="10" s="1"/>
  <c r="U231" i="10"/>
  <c r="V231" i="10" s="1"/>
  <c r="U232" i="10"/>
  <c r="V232" i="10" s="1"/>
  <c r="U233" i="10"/>
  <c r="V233" i="10" s="1"/>
  <c r="U234" i="10"/>
  <c r="V234" i="10" s="1"/>
  <c r="U235" i="10"/>
  <c r="V235" i="10" s="1"/>
  <c r="U236" i="10"/>
  <c r="V236" i="10" s="1"/>
  <c r="U237" i="10"/>
  <c r="V237" i="10" s="1"/>
  <c r="U238" i="10"/>
  <c r="V238" i="10" s="1"/>
  <c r="U239" i="10"/>
  <c r="V239" i="10" s="1"/>
  <c r="U240" i="10"/>
  <c r="V240" i="10" s="1"/>
  <c r="U241" i="10"/>
  <c r="V241" i="10" s="1"/>
  <c r="U242" i="10"/>
  <c r="V242" i="10" s="1"/>
  <c r="U243" i="10"/>
  <c r="V243" i="10" s="1"/>
  <c r="U244" i="10"/>
  <c r="V244" i="10" s="1"/>
  <c r="U245" i="10"/>
  <c r="V245" i="10" s="1"/>
  <c r="U246" i="10"/>
  <c r="V246" i="10" s="1"/>
  <c r="U247" i="10"/>
  <c r="V247" i="10" s="1"/>
  <c r="U248" i="10"/>
  <c r="V248" i="10" s="1"/>
  <c r="U249" i="10"/>
  <c r="V249" i="10" s="1"/>
  <c r="U250" i="10"/>
  <c r="V250" i="10" s="1"/>
  <c r="U251" i="10"/>
  <c r="V251" i="10" s="1"/>
  <c r="U252" i="10"/>
  <c r="V252" i="10" s="1"/>
  <c r="U253" i="10"/>
  <c r="V253" i="10" s="1"/>
  <c r="U254" i="10"/>
  <c r="V254" i="10" s="1"/>
  <c r="U255" i="10"/>
  <c r="V255" i="10" s="1"/>
  <c r="U256" i="10"/>
  <c r="V256" i="10" s="1"/>
  <c r="U257" i="10"/>
  <c r="V257" i="10" s="1"/>
  <c r="U258" i="10"/>
  <c r="V258" i="10" s="1"/>
  <c r="U259" i="10"/>
  <c r="V259" i="10" s="1"/>
  <c r="U260" i="10"/>
  <c r="V260" i="10" s="1"/>
  <c r="U261" i="10"/>
  <c r="V261" i="10" s="1"/>
  <c r="U262" i="10"/>
  <c r="V262" i="10" s="1"/>
  <c r="U263" i="10"/>
  <c r="V263" i="10" s="1"/>
  <c r="U264" i="10"/>
  <c r="V264" i="10" s="1"/>
  <c r="U265" i="10"/>
  <c r="V265" i="10" s="1"/>
  <c r="U266" i="10"/>
  <c r="V266" i="10" s="1"/>
  <c r="U267" i="10"/>
  <c r="V267" i="10" s="1"/>
  <c r="U268" i="10"/>
  <c r="V268" i="10" s="1"/>
  <c r="U269" i="10"/>
  <c r="V269" i="10" s="1"/>
  <c r="U270" i="10"/>
  <c r="V270" i="10" s="1"/>
  <c r="U271" i="10"/>
  <c r="V271" i="10" s="1"/>
  <c r="U272" i="10"/>
  <c r="V272" i="10" s="1"/>
  <c r="U273" i="10"/>
  <c r="V273" i="10" s="1"/>
  <c r="U274" i="10"/>
  <c r="V274" i="10" s="1"/>
  <c r="U275" i="10"/>
  <c r="V275" i="10" s="1"/>
  <c r="U276" i="10"/>
  <c r="V276" i="10" s="1"/>
  <c r="U277" i="10"/>
  <c r="V277" i="10" s="1"/>
  <c r="U278" i="10"/>
  <c r="V278" i="10" s="1"/>
  <c r="U279" i="10"/>
  <c r="V279" i="10" s="1"/>
  <c r="U280" i="10"/>
  <c r="V280" i="10" s="1"/>
  <c r="U281" i="10"/>
  <c r="V281" i="10" s="1"/>
  <c r="U282" i="10"/>
  <c r="V282" i="10" s="1"/>
  <c r="U283" i="10"/>
  <c r="V283" i="10" s="1"/>
  <c r="U284" i="10"/>
  <c r="V284" i="10" s="1"/>
  <c r="U285" i="10"/>
  <c r="V285" i="10" s="1"/>
  <c r="U286" i="10"/>
  <c r="V286" i="10" s="1"/>
  <c r="U287" i="10"/>
  <c r="V287" i="10" s="1"/>
  <c r="U288" i="10"/>
  <c r="V288" i="10" s="1"/>
  <c r="U289" i="10"/>
  <c r="V289" i="10" s="1"/>
  <c r="U290" i="10"/>
  <c r="V290" i="10" s="1"/>
  <c r="U291" i="10"/>
  <c r="V291" i="10" s="1"/>
  <c r="U292" i="10"/>
  <c r="V292" i="10" s="1"/>
  <c r="U293" i="10"/>
  <c r="V293" i="10" s="1"/>
  <c r="U294" i="10"/>
  <c r="V294" i="10" s="1"/>
  <c r="U295" i="10"/>
  <c r="V295" i="10" s="1"/>
  <c r="U296" i="10"/>
  <c r="V296" i="10" s="1"/>
  <c r="U297" i="10"/>
  <c r="V297" i="10" s="1"/>
  <c r="U298" i="10"/>
  <c r="V298" i="10" s="1"/>
  <c r="U299" i="10"/>
  <c r="V299" i="10" s="1"/>
  <c r="U300" i="10"/>
  <c r="V300" i="10" s="1"/>
  <c r="U301" i="10"/>
  <c r="V301" i="10" s="1"/>
  <c r="U302" i="10"/>
  <c r="V302" i="10" s="1"/>
  <c r="U303" i="10"/>
  <c r="V303" i="10" s="1"/>
  <c r="U304" i="10"/>
  <c r="V304" i="10" s="1"/>
  <c r="U305" i="10"/>
  <c r="V305" i="10" s="1"/>
  <c r="U306" i="10"/>
  <c r="V306" i="10" s="1"/>
  <c r="U307" i="10"/>
  <c r="V307" i="10" s="1"/>
  <c r="U308" i="10"/>
  <c r="V308" i="10" s="1"/>
  <c r="U309" i="10"/>
  <c r="V309" i="10" s="1"/>
  <c r="U310" i="10"/>
  <c r="V310" i="10" s="1"/>
  <c r="U311" i="10"/>
  <c r="V311" i="10" s="1"/>
  <c r="U312" i="10"/>
  <c r="V312" i="10" s="1"/>
  <c r="U313" i="10"/>
  <c r="V313" i="10" s="1"/>
  <c r="U314" i="10"/>
  <c r="V314" i="10" s="1"/>
  <c r="U315" i="10"/>
  <c r="V315" i="10" s="1"/>
  <c r="U316" i="10"/>
  <c r="V316" i="10" s="1"/>
  <c r="U317" i="10"/>
  <c r="V317" i="10" s="1"/>
  <c r="U318" i="10"/>
  <c r="V318" i="10" s="1"/>
  <c r="U319" i="10"/>
  <c r="V319" i="10" s="1"/>
  <c r="U320" i="10"/>
  <c r="V320" i="10" s="1"/>
  <c r="U321" i="10"/>
  <c r="V321" i="10" s="1"/>
  <c r="U322" i="10"/>
  <c r="V322" i="10" s="1"/>
  <c r="U323" i="10"/>
  <c r="V323" i="10" s="1"/>
  <c r="U324" i="10"/>
  <c r="V324" i="10" s="1"/>
  <c r="U325" i="10"/>
  <c r="V325" i="10" s="1"/>
  <c r="U326" i="10"/>
  <c r="V326" i="10" s="1"/>
  <c r="U327" i="10"/>
  <c r="V327" i="10" s="1"/>
  <c r="U328" i="10"/>
  <c r="V328" i="10" s="1"/>
  <c r="U329" i="10"/>
  <c r="V329" i="10" s="1"/>
  <c r="U330" i="10"/>
  <c r="V330" i="10" s="1"/>
  <c r="U331" i="10"/>
  <c r="V331" i="10" s="1"/>
  <c r="U332" i="10"/>
  <c r="V332" i="10" s="1"/>
  <c r="U333" i="10"/>
  <c r="V333" i="10" s="1"/>
  <c r="U334" i="10"/>
  <c r="V334" i="10" s="1"/>
  <c r="U335" i="10"/>
  <c r="V335" i="10" s="1"/>
  <c r="U336" i="10"/>
  <c r="V336" i="10" s="1"/>
  <c r="U337" i="10"/>
  <c r="V337" i="10" s="1"/>
  <c r="U338" i="10"/>
  <c r="V338" i="10" s="1"/>
  <c r="U339" i="10"/>
  <c r="V339" i="10" s="1"/>
  <c r="U340" i="10"/>
  <c r="V340" i="10" s="1"/>
  <c r="U341" i="10"/>
  <c r="V341" i="10" s="1"/>
  <c r="U342" i="10"/>
  <c r="V342" i="10" s="1"/>
  <c r="U343" i="10"/>
  <c r="V343" i="10" s="1"/>
  <c r="U344" i="10"/>
  <c r="V344" i="10" s="1"/>
  <c r="U345" i="10"/>
  <c r="V345" i="10" s="1"/>
  <c r="U346" i="10"/>
  <c r="V346" i="10" s="1"/>
  <c r="U347" i="10"/>
  <c r="V347" i="10" s="1"/>
  <c r="U348" i="10"/>
  <c r="V348" i="10" s="1"/>
  <c r="U349" i="10"/>
  <c r="V349" i="10" s="1"/>
  <c r="U350" i="10"/>
  <c r="V350" i="10" s="1"/>
  <c r="U351" i="10"/>
  <c r="V351" i="10" s="1"/>
  <c r="U352" i="10"/>
  <c r="V352" i="10" s="1"/>
  <c r="U353" i="10"/>
  <c r="V353" i="10" s="1"/>
  <c r="U354" i="10"/>
  <c r="V354" i="10" s="1"/>
  <c r="U355" i="10"/>
  <c r="V355" i="10" s="1"/>
  <c r="U356" i="10"/>
  <c r="V356" i="10" s="1"/>
  <c r="U357" i="10"/>
  <c r="V357" i="10" s="1"/>
  <c r="U358" i="10"/>
  <c r="V358" i="10" s="1"/>
  <c r="U359" i="10"/>
  <c r="V359" i="10" s="1"/>
  <c r="U360" i="10"/>
  <c r="V360" i="10" s="1"/>
  <c r="U361" i="10"/>
  <c r="V361" i="10" s="1"/>
  <c r="U362" i="10"/>
  <c r="V362" i="10" s="1"/>
  <c r="U363" i="10"/>
  <c r="V363" i="10" s="1"/>
  <c r="U364" i="10"/>
  <c r="V364" i="10" s="1"/>
  <c r="U365" i="10"/>
  <c r="V365" i="10" s="1"/>
  <c r="U366" i="10"/>
  <c r="V366" i="10" s="1"/>
  <c r="U367" i="10"/>
  <c r="V367" i="10" s="1"/>
  <c r="U368" i="10"/>
  <c r="V368" i="10" s="1"/>
  <c r="U369" i="10"/>
  <c r="V369" i="10" s="1"/>
  <c r="U370" i="10"/>
  <c r="V370" i="10" s="1"/>
  <c r="U371" i="10"/>
  <c r="V371" i="10" s="1"/>
  <c r="U372" i="10"/>
  <c r="V372" i="10" s="1"/>
  <c r="U373" i="10"/>
  <c r="V373" i="10" s="1"/>
  <c r="U374" i="10"/>
  <c r="V374" i="10" s="1"/>
  <c r="U375" i="10"/>
  <c r="V375" i="10" s="1"/>
  <c r="U376" i="10"/>
  <c r="V376" i="10" s="1"/>
  <c r="U377" i="10"/>
  <c r="V377" i="10" s="1"/>
  <c r="U378" i="10"/>
  <c r="V378" i="10" s="1"/>
  <c r="U379" i="10"/>
  <c r="V379" i="10" s="1"/>
  <c r="U380" i="10"/>
  <c r="V380" i="10" s="1"/>
  <c r="U381" i="10"/>
  <c r="V381" i="10" s="1"/>
  <c r="U382" i="10"/>
  <c r="V382" i="10" s="1"/>
  <c r="U383" i="10"/>
  <c r="V383" i="10" s="1"/>
  <c r="U384" i="10"/>
  <c r="V384" i="10" s="1"/>
  <c r="U385" i="10"/>
  <c r="V385" i="10" s="1"/>
  <c r="U386" i="10"/>
  <c r="V386" i="10" s="1"/>
  <c r="U387" i="10"/>
  <c r="V387" i="10" s="1"/>
  <c r="U388" i="10"/>
  <c r="V388" i="10" s="1"/>
  <c r="U389" i="10"/>
  <c r="V389" i="10" s="1"/>
  <c r="U390" i="10"/>
  <c r="V390" i="10" s="1"/>
  <c r="U391" i="10"/>
  <c r="V391" i="10" s="1"/>
  <c r="U392" i="10"/>
  <c r="V392" i="10" s="1"/>
  <c r="U393" i="10"/>
  <c r="V393" i="10" s="1"/>
  <c r="U394" i="10"/>
  <c r="V394" i="10" s="1"/>
  <c r="U395" i="10"/>
  <c r="V395" i="10" s="1"/>
  <c r="U396" i="10"/>
  <c r="V396" i="10" s="1"/>
  <c r="U397" i="10"/>
  <c r="V397" i="10" s="1"/>
  <c r="U398" i="10"/>
  <c r="V398" i="10" s="1"/>
  <c r="U399" i="10"/>
  <c r="V399" i="10" s="1"/>
  <c r="U400" i="10"/>
  <c r="V400" i="10" s="1"/>
  <c r="U401" i="10"/>
  <c r="V401" i="10" s="1"/>
  <c r="U402" i="10"/>
  <c r="V402" i="10" s="1"/>
  <c r="U403" i="10"/>
  <c r="V403" i="10" s="1"/>
  <c r="U404" i="10"/>
  <c r="V404" i="10" s="1"/>
  <c r="U405" i="10"/>
  <c r="V405" i="10" s="1"/>
  <c r="U406" i="10"/>
  <c r="V406" i="10" s="1"/>
  <c r="U407" i="10"/>
  <c r="V407" i="10" s="1"/>
  <c r="U408" i="10"/>
  <c r="V408" i="10" s="1"/>
  <c r="U409" i="10"/>
  <c r="V409" i="10" s="1"/>
  <c r="U410" i="10"/>
  <c r="V410" i="10" s="1"/>
  <c r="U411" i="10"/>
  <c r="V411" i="10" s="1"/>
  <c r="U412" i="10"/>
  <c r="V412" i="10" s="1"/>
  <c r="U413" i="10"/>
  <c r="V413" i="10" s="1"/>
  <c r="U414" i="10"/>
  <c r="V414" i="10" s="1"/>
  <c r="U415" i="10"/>
  <c r="V415" i="10" s="1"/>
  <c r="U416" i="10"/>
  <c r="V416" i="10" s="1"/>
  <c r="U417" i="10"/>
  <c r="V417" i="10" s="1"/>
  <c r="U418" i="10"/>
  <c r="V418" i="10" s="1"/>
  <c r="U419" i="10"/>
  <c r="V419" i="10" s="1"/>
  <c r="U420" i="10"/>
  <c r="V420" i="10" s="1"/>
  <c r="U421" i="10"/>
  <c r="V421" i="10" s="1"/>
  <c r="U422" i="10"/>
  <c r="V422" i="10" s="1"/>
  <c r="U423" i="10"/>
  <c r="V423" i="10" s="1"/>
  <c r="U424" i="10"/>
  <c r="V424" i="10" s="1"/>
  <c r="U425" i="10"/>
  <c r="V425" i="10" s="1"/>
  <c r="U426" i="10"/>
  <c r="V426" i="10" s="1"/>
  <c r="U427" i="10"/>
  <c r="V427" i="10" s="1"/>
  <c r="U428" i="10"/>
  <c r="V428" i="10" s="1"/>
  <c r="U429" i="10"/>
  <c r="V429" i="10" s="1"/>
  <c r="U430" i="10"/>
  <c r="V430" i="10" s="1"/>
  <c r="U431" i="10"/>
  <c r="V431" i="10" s="1"/>
  <c r="U432" i="10"/>
  <c r="V432" i="10" s="1"/>
  <c r="U433" i="10"/>
  <c r="V433" i="10" s="1"/>
  <c r="U434" i="10"/>
  <c r="V434" i="10" s="1"/>
  <c r="U435" i="10"/>
  <c r="V435" i="10" s="1"/>
  <c r="U436" i="10"/>
  <c r="V436" i="10" s="1"/>
  <c r="U437" i="10"/>
  <c r="V437" i="10" s="1"/>
  <c r="U438" i="10"/>
  <c r="V438" i="10" s="1"/>
  <c r="U439" i="10"/>
  <c r="V439" i="10" s="1"/>
  <c r="U440" i="10"/>
  <c r="V440" i="10" s="1"/>
  <c r="U441" i="10"/>
  <c r="V441" i="10" s="1"/>
  <c r="U442" i="10"/>
  <c r="V442" i="10" s="1"/>
  <c r="U443" i="10"/>
  <c r="V443" i="10" s="1"/>
  <c r="U444" i="10"/>
  <c r="V444" i="10" s="1"/>
  <c r="U445" i="10"/>
  <c r="V445" i="10" s="1"/>
  <c r="U446" i="10"/>
  <c r="V446" i="10" s="1"/>
  <c r="U447" i="10"/>
  <c r="V447" i="10" s="1"/>
  <c r="U448" i="10"/>
  <c r="V448" i="10" s="1"/>
  <c r="U449" i="10"/>
  <c r="V449" i="10" s="1"/>
  <c r="U450" i="10"/>
  <c r="V450" i="10" s="1"/>
  <c r="U451" i="10"/>
  <c r="V451" i="10" s="1"/>
  <c r="U452" i="10"/>
  <c r="V452" i="10" s="1"/>
  <c r="U453" i="10"/>
  <c r="V453" i="10" s="1"/>
  <c r="U454" i="10"/>
  <c r="V454" i="10" s="1"/>
  <c r="U455" i="10"/>
  <c r="V455" i="10" s="1"/>
  <c r="U456" i="10"/>
  <c r="V456" i="10" s="1"/>
  <c r="U457" i="10"/>
  <c r="V457" i="10" s="1"/>
  <c r="U458" i="10"/>
  <c r="V458" i="10" s="1"/>
  <c r="U459" i="10"/>
  <c r="V459" i="10" s="1"/>
  <c r="U460" i="10"/>
  <c r="V460" i="10" s="1"/>
  <c r="U461" i="10"/>
  <c r="V461" i="10" s="1"/>
  <c r="U462" i="10"/>
  <c r="V462" i="10" s="1"/>
  <c r="U463" i="10"/>
  <c r="V463" i="10" s="1"/>
  <c r="U464" i="10"/>
  <c r="V464" i="10" s="1"/>
  <c r="U465" i="10"/>
  <c r="V465" i="10" s="1"/>
  <c r="U466" i="10"/>
  <c r="V466" i="10" s="1"/>
  <c r="U467" i="10"/>
  <c r="V467" i="10" s="1"/>
  <c r="U468" i="10"/>
  <c r="V468" i="10" s="1"/>
  <c r="U469" i="10"/>
  <c r="V469" i="10" s="1"/>
  <c r="U470" i="10"/>
  <c r="V470" i="10" s="1"/>
  <c r="U471" i="10"/>
  <c r="V471" i="10" s="1"/>
  <c r="U472" i="10"/>
  <c r="V472" i="10" s="1"/>
  <c r="U473" i="10"/>
  <c r="V473" i="10" s="1"/>
  <c r="U474" i="10"/>
  <c r="V474" i="10" s="1"/>
  <c r="U475" i="10"/>
  <c r="V475" i="10" s="1"/>
  <c r="U476" i="10"/>
  <c r="V476" i="10" s="1"/>
  <c r="U477" i="10"/>
  <c r="V477" i="10" s="1"/>
  <c r="U478" i="10"/>
  <c r="V478" i="10" s="1"/>
  <c r="U479" i="10"/>
  <c r="V479" i="10" s="1"/>
  <c r="U480" i="10"/>
  <c r="V480" i="10" s="1"/>
  <c r="U481" i="10"/>
  <c r="V481" i="10" s="1"/>
  <c r="U482" i="10"/>
  <c r="V482" i="10" s="1"/>
  <c r="U483" i="10"/>
  <c r="V483" i="10" s="1"/>
  <c r="U484" i="10"/>
  <c r="V484" i="10" s="1"/>
  <c r="U485" i="10"/>
  <c r="V485" i="10" s="1"/>
  <c r="U486" i="10"/>
  <c r="V486" i="10" s="1"/>
  <c r="U487" i="10"/>
  <c r="V487" i="10" s="1"/>
  <c r="U488" i="10"/>
  <c r="V488" i="10" s="1"/>
  <c r="U489" i="10"/>
  <c r="V489" i="10" s="1"/>
  <c r="U490" i="10"/>
  <c r="V490" i="10" s="1"/>
  <c r="U491" i="10"/>
  <c r="V491" i="10" s="1"/>
  <c r="U492" i="10"/>
  <c r="V492" i="10" s="1"/>
  <c r="U493" i="10"/>
  <c r="V493" i="10" s="1"/>
  <c r="U494" i="10"/>
  <c r="V494" i="10" s="1"/>
  <c r="U495" i="10"/>
  <c r="V495" i="10" s="1"/>
  <c r="U496" i="10"/>
  <c r="V496" i="10" s="1"/>
  <c r="U497" i="10"/>
  <c r="V497" i="10" s="1"/>
  <c r="U498" i="10"/>
  <c r="V498" i="10" s="1"/>
  <c r="U499" i="10"/>
  <c r="V499" i="10" s="1"/>
  <c r="U500" i="10"/>
  <c r="V500" i="10" s="1"/>
  <c r="U501" i="10"/>
  <c r="V501" i="10" s="1"/>
  <c r="U502" i="10"/>
  <c r="V502" i="10" s="1"/>
  <c r="U503" i="10"/>
  <c r="V503" i="10" s="1"/>
  <c r="U504" i="10"/>
  <c r="V504" i="10" s="1"/>
  <c r="U505" i="10"/>
  <c r="V505" i="10" s="1"/>
  <c r="U506" i="10"/>
  <c r="V506" i="10" s="1"/>
  <c r="U507" i="10"/>
  <c r="V507" i="10" s="1"/>
  <c r="U508" i="10"/>
  <c r="V508" i="10" s="1"/>
  <c r="U509" i="10"/>
  <c r="V509" i="10" s="1"/>
  <c r="U510" i="10"/>
  <c r="V510" i="10" s="1"/>
  <c r="U511" i="10"/>
  <c r="V511" i="10" s="1"/>
  <c r="U512" i="10"/>
  <c r="V512" i="10" s="1"/>
  <c r="U513" i="10"/>
  <c r="V513" i="10" s="1"/>
  <c r="U514" i="10"/>
  <c r="V514" i="10" s="1"/>
  <c r="U515" i="10"/>
  <c r="V515" i="10" s="1"/>
  <c r="U516" i="10"/>
  <c r="V516" i="10" s="1"/>
  <c r="U517" i="10"/>
  <c r="V517" i="10" s="1"/>
  <c r="U518" i="10"/>
  <c r="V518" i="10" s="1"/>
  <c r="U519" i="10"/>
  <c r="V519" i="10" s="1"/>
  <c r="U520" i="10"/>
  <c r="V520" i="10" s="1"/>
  <c r="U521" i="10"/>
  <c r="V521" i="10" s="1"/>
  <c r="U522" i="10"/>
  <c r="V522" i="10" s="1"/>
  <c r="U523" i="10"/>
  <c r="V523" i="10" s="1"/>
  <c r="U524" i="10"/>
  <c r="V524" i="10" s="1"/>
  <c r="U525" i="10"/>
  <c r="V525" i="10" s="1"/>
  <c r="U526" i="10"/>
  <c r="V526" i="10" s="1"/>
  <c r="U527" i="10"/>
  <c r="V527" i="10" s="1"/>
  <c r="U528" i="10"/>
  <c r="V528" i="10" s="1"/>
  <c r="U529" i="10"/>
  <c r="V529" i="10" s="1"/>
  <c r="U530" i="10"/>
  <c r="V530" i="10" s="1"/>
  <c r="U531" i="10"/>
  <c r="V531" i="10" s="1"/>
  <c r="U532" i="10"/>
  <c r="V532" i="10" s="1"/>
  <c r="U533" i="10"/>
  <c r="V533" i="10" s="1"/>
  <c r="U534" i="10"/>
  <c r="V534" i="10" s="1"/>
  <c r="U535" i="10"/>
  <c r="V535" i="10" s="1"/>
  <c r="U536" i="10"/>
  <c r="V536" i="10" s="1"/>
  <c r="U537" i="10"/>
  <c r="V537" i="10" s="1"/>
  <c r="U538" i="10"/>
  <c r="V538" i="10" s="1"/>
  <c r="U539" i="10"/>
  <c r="V539" i="10" s="1"/>
  <c r="U540" i="10"/>
  <c r="V540" i="10" s="1"/>
  <c r="U541" i="10"/>
  <c r="V541" i="10" s="1"/>
  <c r="U542" i="10"/>
  <c r="V542" i="10" s="1"/>
  <c r="U543" i="10"/>
  <c r="V543" i="10" s="1"/>
  <c r="U544" i="10"/>
  <c r="V544" i="10" s="1"/>
  <c r="U545" i="10"/>
  <c r="V545" i="10" s="1"/>
  <c r="U546" i="10"/>
  <c r="V546" i="10" s="1"/>
  <c r="U547" i="10"/>
  <c r="V547" i="10" s="1"/>
  <c r="U548" i="10"/>
  <c r="V548" i="10" s="1"/>
  <c r="U549" i="10"/>
  <c r="V549" i="10" s="1"/>
  <c r="U550" i="10"/>
  <c r="V550" i="10" s="1"/>
  <c r="U551" i="10"/>
  <c r="V551" i="10" s="1"/>
  <c r="U552" i="10"/>
  <c r="V552" i="10" s="1"/>
  <c r="U553" i="10"/>
  <c r="V553" i="10" s="1"/>
  <c r="U554" i="10"/>
  <c r="V554" i="10" s="1"/>
  <c r="U555" i="10"/>
  <c r="V555" i="10" s="1"/>
  <c r="U556" i="10"/>
  <c r="V556" i="10" s="1"/>
  <c r="U557" i="10"/>
  <c r="V557" i="10" s="1"/>
  <c r="U558" i="10"/>
  <c r="V558" i="10" s="1"/>
  <c r="U559" i="10"/>
  <c r="V559" i="10" s="1"/>
  <c r="U560" i="10"/>
  <c r="V560" i="10" s="1"/>
  <c r="U561" i="10"/>
  <c r="V561" i="10" s="1"/>
  <c r="U562" i="10"/>
  <c r="V562" i="10" s="1"/>
  <c r="U563" i="10"/>
  <c r="V563" i="10" s="1"/>
  <c r="U564" i="10"/>
  <c r="V564" i="10" s="1"/>
  <c r="U565" i="10"/>
  <c r="V565" i="10" s="1"/>
  <c r="U566" i="10"/>
  <c r="V566" i="10" s="1"/>
  <c r="U567" i="10"/>
  <c r="V567" i="10" s="1"/>
  <c r="U568" i="10"/>
  <c r="V568" i="10" s="1"/>
  <c r="U569" i="10"/>
  <c r="V569" i="10" s="1"/>
  <c r="U570" i="10"/>
  <c r="V570" i="10" s="1"/>
  <c r="U571" i="10"/>
  <c r="V571" i="10" s="1"/>
  <c r="U572" i="10"/>
  <c r="V572" i="10" s="1"/>
  <c r="U573" i="10"/>
  <c r="V573" i="10" s="1"/>
  <c r="U574" i="10"/>
  <c r="V574" i="10" s="1"/>
  <c r="U575" i="10"/>
  <c r="V575" i="10" s="1"/>
  <c r="U576" i="10"/>
  <c r="V576" i="10" s="1"/>
  <c r="U577" i="10"/>
  <c r="V577" i="10" s="1"/>
  <c r="U578" i="10"/>
  <c r="V578" i="10" s="1"/>
  <c r="U579" i="10"/>
  <c r="V579" i="10" s="1"/>
  <c r="U580" i="10"/>
  <c r="V580" i="10" s="1"/>
  <c r="U581" i="10"/>
  <c r="V581" i="10" s="1"/>
  <c r="U582" i="10"/>
  <c r="V582" i="10" s="1"/>
  <c r="U583" i="10"/>
  <c r="V583" i="10" s="1"/>
  <c r="U584" i="10"/>
  <c r="V584" i="10" s="1"/>
  <c r="U585" i="10"/>
  <c r="V585" i="10" s="1"/>
  <c r="U586" i="10"/>
  <c r="V586" i="10" s="1"/>
  <c r="U587" i="10"/>
  <c r="V587" i="10" s="1"/>
  <c r="U588" i="10"/>
  <c r="V588" i="10" s="1"/>
  <c r="U589" i="10"/>
  <c r="V589" i="10" s="1"/>
  <c r="U590" i="10"/>
  <c r="V590" i="10" s="1"/>
  <c r="U591" i="10"/>
  <c r="V591" i="10" s="1"/>
  <c r="U592" i="10"/>
  <c r="V592" i="10" s="1"/>
  <c r="U593" i="10"/>
  <c r="V593" i="10" s="1"/>
  <c r="U594" i="10"/>
  <c r="V594" i="10" s="1"/>
  <c r="U595" i="10"/>
  <c r="V595" i="10" s="1"/>
  <c r="U596" i="10"/>
  <c r="V596" i="10" s="1"/>
  <c r="U597" i="10"/>
  <c r="V597" i="10" s="1"/>
  <c r="U598" i="10"/>
  <c r="V598" i="10" s="1"/>
  <c r="U599" i="10"/>
  <c r="V599" i="10" s="1"/>
  <c r="U600" i="10"/>
  <c r="V600" i="10" s="1"/>
  <c r="U601" i="10"/>
  <c r="V601" i="10" s="1"/>
  <c r="U602" i="10"/>
  <c r="V602" i="10" s="1"/>
  <c r="U603" i="10"/>
  <c r="V603" i="10" s="1"/>
  <c r="U604" i="10"/>
  <c r="V604" i="10" s="1"/>
  <c r="U605" i="10"/>
  <c r="V605" i="10" s="1"/>
  <c r="U606" i="10"/>
  <c r="V606" i="10" s="1"/>
  <c r="U607" i="10"/>
  <c r="V607" i="10" s="1"/>
  <c r="U608" i="10"/>
  <c r="V608" i="10" s="1"/>
  <c r="U609" i="10"/>
  <c r="V609" i="10" s="1"/>
  <c r="U610" i="10"/>
  <c r="V610" i="10" s="1"/>
  <c r="U611" i="10"/>
  <c r="V611" i="10" s="1"/>
  <c r="U612" i="10"/>
  <c r="V612" i="10" s="1"/>
  <c r="U613" i="10"/>
  <c r="V613" i="10" s="1"/>
  <c r="U614" i="10"/>
  <c r="V614" i="10" s="1"/>
  <c r="U615" i="10"/>
  <c r="V615" i="10" s="1"/>
  <c r="U616" i="10"/>
  <c r="V616" i="10" s="1"/>
  <c r="U617" i="10"/>
  <c r="V617" i="10" s="1"/>
  <c r="U618" i="10"/>
  <c r="V618" i="10" s="1"/>
  <c r="U619" i="10"/>
  <c r="V619" i="10" s="1"/>
  <c r="U620" i="10"/>
  <c r="V620" i="10" s="1"/>
  <c r="U621" i="10"/>
  <c r="V621" i="10" s="1"/>
  <c r="U622" i="10"/>
  <c r="V622" i="10" s="1"/>
  <c r="U623" i="10"/>
  <c r="V623" i="10" s="1"/>
  <c r="U624" i="10"/>
  <c r="V624" i="10" s="1"/>
  <c r="U625" i="10"/>
  <c r="V625" i="10" s="1"/>
  <c r="U626" i="10"/>
  <c r="V626" i="10" s="1"/>
  <c r="U627" i="10"/>
  <c r="V627" i="10" s="1"/>
  <c r="U628" i="10"/>
  <c r="V628" i="10" s="1"/>
  <c r="U629" i="10"/>
  <c r="V629" i="10" s="1"/>
  <c r="U630" i="10"/>
  <c r="V630" i="10" s="1"/>
  <c r="U631" i="10"/>
  <c r="V631" i="10" s="1"/>
  <c r="U632" i="10"/>
  <c r="V632" i="10" s="1"/>
  <c r="U633" i="10"/>
  <c r="V633" i="10" s="1"/>
  <c r="U634" i="10"/>
  <c r="V634" i="10" s="1"/>
  <c r="U635" i="10"/>
  <c r="V635" i="10" s="1"/>
  <c r="U636" i="10"/>
  <c r="V636" i="10" s="1"/>
  <c r="U637" i="10"/>
  <c r="V637" i="10" s="1"/>
  <c r="U638" i="10"/>
  <c r="V638" i="10" s="1"/>
  <c r="U639" i="10"/>
  <c r="V639" i="10" s="1"/>
  <c r="U640" i="10"/>
  <c r="V640" i="10" s="1"/>
  <c r="U641" i="10"/>
  <c r="V641" i="10" s="1"/>
  <c r="U642" i="10"/>
  <c r="V642" i="10" s="1"/>
  <c r="U643" i="10"/>
  <c r="V643" i="10" s="1"/>
  <c r="U644" i="10"/>
  <c r="V644" i="10" s="1"/>
  <c r="U645" i="10"/>
  <c r="V645" i="10" s="1"/>
  <c r="U646" i="10"/>
  <c r="V646" i="10" s="1"/>
  <c r="U647" i="10"/>
  <c r="V647" i="10" s="1"/>
  <c r="U648" i="10"/>
  <c r="V648" i="10" s="1"/>
  <c r="U649" i="10"/>
  <c r="V649" i="10" s="1"/>
  <c r="U650" i="10"/>
  <c r="V650" i="10" s="1"/>
  <c r="U651" i="10"/>
  <c r="V651" i="10" s="1"/>
  <c r="U652" i="10"/>
  <c r="V652" i="10" s="1"/>
  <c r="U653" i="10"/>
  <c r="V653" i="10" s="1"/>
  <c r="U654" i="10"/>
  <c r="V654" i="10" s="1"/>
  <c r="U655" i="10"/>
  <c r="V655" i="10" s="1"/>
  <c r="U656" i="10"/>
  <c r="V656" i="10" s="1"/>
  <c r="U657" i="10"/>
  <c r="V657" i="10" s="1"/>
  <c r="U658" i="10"/>
  <c r="V658" i="10" s="1"/>
  <c r="U659" i="10"/>
  <c r="V659" i="10" s="1"/>
  <c r="U660" i="10"/>
  <c r="V660" i="10" s="1"/>
  <c r="U661" i="10"/>
  <c r="V661" i="10" s="1"/>
  <c r="U662" i="10"/>
  <c r="V662" i="10" s="1"/>
  <c r="U663" i="10"/>
  <c r="V663" i="10" s="1"/>
  <c r="U664" i="10"/>
  <c r="V664" i="10" s="1"/>
  <c r="U665" i="10"/>
  <c r="V665" i="10" s="1"/>
  <c r="U666" i="10"/>
  <c r="V666" i="10" s="1"/>
  <c r="U667" i="10"/>
  <c r="V667" i="10" s="1"/>
  <c r="U668" i="10"/>
  <c r="V668" i="10" s="1"/>
  <c r="U669" i="10"/>
  <c r="V669" i="10" s="1"/>
  <c r="U670" i="10"/>
  <c r="V670" i="10" s="1"/>
  <c r="U671" i="10"/>
  <c r="V671" i="10" s="1"/>
  <c r="U672" i="10"/>
  <c r="V672" i="10" s="1"/>
  <c r="U673" i="10"/>
  <c r="V673" i="10" s="1"/>
  <c r="U674" i="10"/>
  <c r="V674" i="10" s="1"/>
  <c r="U675" i="10"/>
  <c r="V675" i="10" s="1"/>
  <c r="U676" i="10"/>
  <c r="V676" i="10" s="1"/>
  <c r="U677" i="10"/>
  <c r="V677" i="10" s="1"/>
  <c r="U678" i="10"/>
  <c r="V678" i="10" s="1"/>
  <c r="U679" i="10"/>
  <c r="V679" i="10" s="1"/>
  <c r="U680" i="10"/>
  <c r="V680" i="10" s="1"/>
  <c r="U681" i="10"/>
  <c r="V681" i="10" s="1"/>
  <c r="U682" i="10"/>
  <c r="V682" i="10" s="1"/>
  <c r="U683" i="10"/>
  <c r="V683" i="10" s="1"/>
  <c r="U684" i="10"/>
  <c r="V684" i="10" s="1"/>
  <c r="U685" i="10"/>
  <c r="V685" i="10" s="1"/>
  <c r="U686" i="10"/>
  <c r="V686" i="10" s="1"/>
  <c r="U687" i="10"/>
  <c r="V687" i="10" s="1"/>
  <c r="U688" i="10"/>
  <c r="V688" i="10" s="1"/>
  <c r="U689" i="10"/>
  <c r="V689" i="10" s="1"/>
  <c r="U690" i="10"/>
  <c r="V690" i="10" s="1"/>
  <c r="U691" i="10"/>
  <c r="V691" i="10" s="1"/>
  <c r="U692" i="10"/>
  <c r="V692" i="10" s="1"/>
  <c r="U693" i="10"/>
  <c r="V693" i="10" s="1"/>
  <c r="U694" i="10"/>
  <c r="V694" i="10" s="1"/>
  <c r="U695" i="10"/>
  <c r="V695" i="10" s="1"/>
  <c r="U696" i="10"/>
  <c r="V696" i="10" s="1"/>
  <c r="U697" i="10"/>
  <c r="V697" i="10" s="1"/>
  <c r="U698" i="10"/>
  <c r="V698" i="10" s="1"/>
  <c r="U699" i="10"/>
  <c r="V699" i="10" s="1"/>
  <c r="U700" i="10"/>
  <c r="V700" i="10" s="1"/>
  <c r="U701" i="10"/>
  <c r="V701" i="10" s="1"/>
  <c r="U702" i="10"/>
  <c r="V702" i="10" s="1"/>
  <c r="U703" i="10"/>
  <c r="V703" i="10" s="1"/>
  <c r="U704" i="10"/>
  <c r="V704" i="10" s="1"/>
  <c r="U705" i="10"/>
  <c r="V705" i="10" s="1"/>
  <c r="U706" i="10"/>
  <c r="V706" i="10" s="1"/>
  <c r="U707" i="10"/>
  <c r="V707" i="10" s="1"/>
  <c r="U708" i="10"/>
  <c r="V708" i="10" s="1"/>
  <c r="U709" i="10"/>
  <c r="V709" i="10" s="1"/>
  <c r="U710" i="10"/>
  <c r="V710" i="10" s="1"/>
  <c r="U711" i="10"/>
  <c r="V711" i="10" s="1"/>
  <c r="U712" i="10"/>
  <c r="V712" i="10" s="1"/>
  <c r="U713" i="10"/>
  <c r="V713" i="10" s="1"/>
  <c r="U714" i="10"/>
  <c r="V714" i="10" s="1"/>
  <c r="U715" i="10"/>
  <c r="V715" i="10" s="1"/>
  <c r="U716" i="10"/>
  <c r="V716" i="10" s="1"/>
  <c r="U717" i="10"/>
  <c r="V717" i="10" s="1"/>
  <c r="U718" i="10"/>
  <c r="V718" i="10" s="1"/>
  <c r="U719" i="10"/>
  <c r="V719" i="10" s="1"/>
  <c r="U720" i="10"/>
  <c r="V720" i="10" s="1"/>
  <c r="U721" i="10"/>
  <c r="V721" i="10" s="1"/>
  <c r="U722" i="10"/>
  <c r="V722" i="10" s="1"/>
  <c r="U723" i="10"/>
  <c r="V723" i="10" s="1"/>
  <c r="U724" i="10"/>
  <c r="V724" i="10" s="1"/>
  <c r="U725" i="10"/>
  <c r="V725" i="10" s="1"/>
  <c r="U726" i="10"/>
  <c r="V726" i="10" s="1"/>
  <c r="U727" i="10"/>
  <c r="V727" i="10" s="1"/>
  <c r="U728" i="10"/>
  <c r="V728" i="10" s="1"/>
  <c r="U729" i="10"/>
  <c r="V729" i="10" s="1"/>
  <c r="U730" i="10"/>
  <c r="V730" i="10" s="1"/>
  <c r="U731" i="10"/>
  <c r="V731" i="10" s="1"/>
  <c r="U732" i="10"/>
  <c r="V732" i="10" s="1"/>
  <c r="U733" i="10"/>
  <c r="V733" i="10" s="1"/>
  <c r="U734" i="10"/>
  <c r="V734" i="10" s="1"/>
  <c r="U735" i="10"/>
  <c r="V735" i="10" s="1"/>
  <c r="U736" i="10"/>
  <c r="V736" i="10" s="1"/>
  <c r="U737" i="10"/>
  <c r="V737" i="10" s="1"/>
  <c r="U738" i="10"/>
  <c r="V738" i="10" s="1"/>
  <c r="U739" i="10"/>
  <c r="V739" i="10" s="1"/>
  <c r="U740" i="10"/>
  <c r="V740" i="10" s="1"/>
  <c r="U741" i="10"/>
  <c r="V741" i="10" s="1"/>
  <c r="U742" i="10"/>
  <c r="V742" i="10" s="1"/>
  <c r="U743" i="10"/>
  <c r="V743" i="10" s="1"/>
  <c r="U744" i="10"/>
  <c r="V744" i="10" s="1"/>
  <c r="U745" i="10"/>
  <c r="V745" i="10" s="1"/>
  <c r="U746" i="10"/>
  <c r="V746" i="10" s="1"/>
  <c r="U747" i="10"/>
  <c r="V747" i="10" s="1"/>
  <c r="U748" i="10"/>
  <c r="V748" i="10" s="1"/>
  <c r="U749" i="10"/>
  <c r="V749" i="10" s="1"/>
  <c r="U750" i="10"/>
  <c r="V750" i="10" s="1"/>
  <c r="U751" i="10"/>
  <c r="V751" i="10" s="1"/>
  <c r="U752" i="10"/>
  <c r="V752" i="10" s="1"/>
  <c r="U753" i="10"/>
  <c r="V753" i="10" s="1"/>
  <c r="U754" i="10"/>
  <c r="V754" i="10" s="1"/>
  <c r="U755" i="10"/>
  <c r="V755" i="10" s="1"/>
  <c r="U756" i="10"/>
  <c r="V756" i="10" s="1"/>
  <c r="U757" i="10"/>
  <c r="V757" i="10" s="1"/>
  <c r="U758" i="10"/>
  <c r="V758" i="10" s="1"/>
  <c r="U759" i="10"/>
  <c r="V759" i="10" s="1"/>
  <c r="U760" i="10"/>
  <c r="V760" i="10" s="1"/>
  <c r="U761" i="10"/>
  <c r="V761" i="10" s="1"/>
  <c r="U762" i="10"/>
  <c r="V762" i="10" s="1"/>
  <c r="U763" i="10"/>
  <c r="V763" i="10" s="1"/>
  <c r="U764" i="10"/>
  <c r="V764" i="10" s="1"/>
  <c r="U765" i="10"/>
  <c r="V765" i="10" s="1"/>
  <c r="U766" i="10"/>
  <c r="V766" i="10" s="1"/>
  <c r="U767" i="10"/>
  <c r="V767" i="10" s="1"/>
  <c r="U768" i="10"/>
  <c r="V768" i="10" s="1"/>
  <c r="U769" i="10"/>
  <c r="V769" i="10" s="1"/>
  <c r="U770" i="10"/>
  <c r="V770" i="10" s="1"/>
  <c r="U771" i="10"/>
  <c r="V771" i="10" s="1"/>
  <c r="U772" i="10"/>
  <c r="V772" i="10" s="1"/>
  <c r="U773" i="10"/>
  <c r="V773" i="10" s="1"/>
  <c r="U774" i="10"/>
  <c r="V774" i="10" s="1"/>
  <c r="U775" i="10"/>
  <c r="V775" i="10" s="1"/>
  <c r="U776" i="10"/>
  <c r="V776" i="10" s="1"/>
  <c r="U777" i="10"/>
  <c r="V777" i="10" s="1"/>
  <c r="U778" i="10"/>
  <c r="V778" i="10" s="1"/>
  <c r="U779" i="10"/>
  <c r="V779" i="10" s="1"/>
  <c r="U780" i="10"/>
  <c r="V780" i="10" s="1"/>
  <c r="U781" i="10"/>
  <c r="V781" i="10" s="1"/>
  <c r="U782" i="10"/>
  <c r="V782" i="10" s="1"/>
  <c r="U783" i="10"/>
  <c r="V783" i="10" s="1"/>
  <c r="U784" i="10"/>
  <c r="V784" i="10" s="1"/>
  <c r="U785" i="10"/>
  <c r="V785" i="10" s="1"/>
  <c r="U786" i="10"/>
  <c r="V786" i="10" s="1"/>
  <c r="U787" i="10"/>
  <c r="V787" i="10" s="1"/>
  <c r="U788" i="10"/>
  <c r="V788" i="10" s="1"/>
  <c r="U789" i="10"/>
  <c r="V789" i="10" s="1"/>
  <c r="U790" i="10"/>
  <c r="V790" i="10" s="1"/>
  <c r="U791" i="10"/>
  <c r="V791" i="10" s="1"/>
  <c r="U792" i="10"/>
  <c r="V792" i="10" s="1"/>
  <c r="U793" i="10"/>
  <c r="V793" i="10" s="1"/>
  <c r="U794" i="10"/>
  <c r="V794" i="10" s="1"/>
  <c r="U795" i="10"/>
  <c r="V795" i="10" s="1"/>
  <c r="U796" i="10"/>
  <c r="V796" i="10" s="1"/>
  <c r="U797" i="10"/>
  <c r="V797" i="10" s="1"/>
  <c r="U798" i="10"/>
  <c r="V798" i="10" s="1"/>
  <c r="U799" i="10"/>
  <c r="V799" i="10" s="1"/>
  <c r="U800" i="10"/>
  <c r="V800" i="10" s="1"/>
  <c r="U801" i="10"/>
  <c r="V801" i="10" s="1"/>
  <c r="U802" i="10"/>
  <c r="V802" i="10" s="1"/>
  <c r="U803" i="10"/>
  <c r="V803" i="10" s="1"/>
  <c r="U804" i="10"/>
  <c r="V804" i="10" s="1"/>
  <c r="U805" i="10"/>
  <c r="V805" i="10" s="1"/>
  <c r="U806" i="10"/>
  <c r="V806" i="10" s="1"/>
  <c r="U807" i="10"/>
  <c r="V807" i="10" s="1"/>
  <c r="U808" i="10"/>
  <c r="V808" i="10" s="1"/>
  <c r="U809" i="10"/>
  <c r="V809" i="10" s="1"/>
  <c r="U810" i="10"/>
  <c r="V810" i="10" s="1"/>
  <c r="U811" i="10"/>
  <c r="V811" i="10" s="1"/>
  <c r="U812" i="10"/>
  <c r="V812" i="10" s="1"/>
  <c r="U813" i="10"/>
  <c r="V813" i="10" s="1"/>
  <c r="U814" i="10"/>
  <c r="V814" i="10" s="1"/>
  <c r="U815" i="10"/>
  <c r="V815" i="10" s="1"/>
  <c r="U816" i="10"/>
  <c r="V816" i="10" s="1"/>
  <c r="U817" i="10"/>
  <c r="V817" i="10" s="1"/>
  <c r="U818" i="10"/>
  <c r="V818" i="10" s="1"/>
  <c r="U819" i="10"/>
  <c r="V819" i="10" s="1"/>
  <c r="U820" i="10"/>
  <c r="V820" i="10" s="1"/>
  <c r="U821" i="10"/>
  <c r="V821" i="10" s="1"/>
  <c r="U822" i="10"/>
  <c r="V822" i="10" s="1"/>
  <c r="U823" i="10"/>
  <c r="V823" i="10" s="1"/>
  <c r="U824" i="10"/>
  <c r="V824" i="10" s="1"/>
  <c r="U825" i="10"/>
  <c r="V825" i="10" s="1"/>
  <c r="U826" i="10"/>
  <c r="V826" i="10" s="1"/>
  <c r="U827" i="10"/>
  <c r="V827" i="10" s="1"/>
  <c r="U828" i="10"/>
  <c r="V828" i="10" s="1"/>
  <c r="U829" i="10"/>
  <c r="V829" i="10" s="1"/>
  <c r="U830" i="10"/>
  <c r="V830" i="10" s="1"/>
  <c r="U831" i="10"/>
  <c r="V831" i="10" s="1"/>
  <c r="U832" i="10"/>
  <c r="V832" i="10" s="1"/>
  <c r="U833" i="10"/>
  <c r="V833" i="10" s="1"/>
  <c r="U834" i="10"/>
  <c r="V834" i="10" s="1"/>
  <c r="U835" i="10"/>
  <c r="V835" i="10" s="1"/>
  <c r="U836" i="10"/>
  <c r="V836" i="10" s="1"/>
  <c r="U837" i="10"/>
  <c r="V837" i="10" s="1"/>
  <c r="U838" i="10"/>
  <c r="V838" i="10" s="1"/>
  <c r="U839" i="10"/>
  <c r="V839" i="10" s="1"/>
  <c r="U840" i="10"/>
  <c r="V840" i="10" s="1"/>
  <c r="U841" i="10"/>
  <c r="V841" i="10" s="1"/>
  <c r="U842" i="10"/>
  <c r="V842" i="10" s="1"/>
  <c r="U843" i="10"/>
  <c r="V843" i="10" s="1"/>
  <c r="U844" i="10"/>
  <c r="V844" i="10" s="1"/>
  <c r="U845" i="10"/>
  <c r="V845" i="10" s="1"/>
  <c r="U846" i="10"/>
  <c r="V846" i="10" s="1"/>
  <c r="U847" i="10"/>
  <c r="V847" i="10" s="1"/>
  <c r="U848" i="10"/>
  <c r="V848" i="10" s="1"/>
  <c r="U849" i="10"/>
  <c r="V849" i="10" s="1"/>
  <c r="U850" i="10"/>
  <c r="V850" i="10" s="1"/>
  <c r="U851" i="10"/>
  <c r="V851" i="10" s="1"/>
  <c r="U852" i="10"/>
  <c r="V852" i="10" s="1"/>
  <c r="U853" i="10"/>
  <c r="V853" i="10" s="1"/>
  <c r="U854" i="10"/>
  <c r="V854" i="10" s="1"/>
  <c r="U855" i="10"/>
  <c r="V855" i="10" s="1"/>
  <c r="U856" i="10"/>
  <c r="V856" i="10" s="1"/>
  <c r="U857" i="10"/>
  <c r="V857" i="10" s="1"/>
  <c r="U858" i="10"/>
  <c r="V858" i="10" s="1"/>
  <c r="U859" i="10"/>
  <c r="V859" i="10" s="1"/>
  <c r="U860" i="10"/>
  <c r="V860" i="10" s="1"/>
  <c r="U861" i="10"/>
  <c r="V861" i="10" s="1"/>
  <c r="U862" i="10"/>
  <c r="V862" i="10" s="1"/>
  <c r="U863" i="10"/>
  <c r="V863" i="10" s="1"/>
  <c r="U864" i="10"/>
  <c r="V864" i="10" s="1"/>
  <c r="U865" i="10"/>
  <c r="V865" i="10" s="1"/>
  <c r="U866" i="10"/>
  <c r="V866" i="10" s="1"/>
  <c r="U867" i="10"/>
  <c r="V867" i="10" s="1"/>
  <c r="U868" i="10"/>
  <c r="V868" i="10" s="1"/>
  <c r="U869" i="10"/>
  <c r="V869" i="10" s="1"/>
  <c r="U870" i="10"/>
  <c r="V870" i="10" s="1"/>
  <c r="U871" i="10"/>
  <c r="V871" i="10" s="1"/>
  <c r="U872" i="10"/>
  <c r="V872" i="10" s="1"/>
  <c r="U873" i="10"/>
  <c r="V873" i="10" s="1"/>
  <c r="U874" i="10"/>
  <c r="V874" i="10" s="1"/>
  <c r="U875" i="10"/>
  <c r="V875" i="10" s="1"/>
  <c r="U876" i="10"/>
  <c r="V876" i="10" s="1"/>
  <c r="U877" i="10"/>
  <c r="V877" i="10" s="1"/>
  <c r="U878" i="10"/>
  <c r="V878" i="10" s="1"/>
  <c r="U879" i="10"/>
  <c r="V879" i="10" s="1"/>
  <c r="U880" i="10"/>
  <c r="V880" i="10" s="1"/>
  <c r="U881" i="10"/>
  <c r="V881" i="10" s="1"/>
  <c r="U882" i="10"/>
  <c r="V882" i="10" s="1"/>
  <c r="U883" i="10"/>
  <c r="V883" i="10" s="1"/>
  <c r="U884" i="10"/>
  <c r="V884" i="10" s="1"/>
  <c r="U885" i="10"/>
  <c r="V885" i="10" s="1"/>
  <c r="U886" i="10"/>
  <c r="V886" i="10" s="1"/>
  <c r="U887" i="10"/>
  <c r="V887" i="10" s="1"/>
  <c r="U888" i="10"/>
  <c r="V888" i="10" s="1"/>
  <c r="U889" i="10"/>
  <c r="V889" i="10" s="1"/>
  <c r="U890" i="10"/>
  <c r="V890" i="10" s="1"/>
  <c r="U891" i="10"/>
  <c r="V891" i="10" s="1"/>
  <c r="U892" i="10"/>
  <c r="V892" i="10" s="1"/>
  <c r="U893" i="10"/>
  <c r="V893" i="10" s="1"/>
  <c r="U894" i="10"/>
  <c r="V894" i="10" s="1"/>
  <c r="U895" i="10"/>
  <c r="V895" i="10" s="1"/>
  <c r="U896" i="10"/>
  <c r="V896" i="10" s="1"/>
  <c r="U897" i="10"/>
  <c r="V897" i="10" s="1"/>
  <c r="U898" i="10"/>
  <c r="V898" i="10" s="1"/>
  <c r="U899" i="10"/>
  <c r="V899" i="10" s="1"/>
  <c r="U900" i="10"/>
  <c r="V900" i="10" s="1"/>
  <c r="U901" i="10"/>
  <c r="V901" i="10" s="1"/>
  <c r="U902" i="10"/>
  <c r="V902" i="10" s="1"/>
  <c r="U903" i="10"/>
  <c r="V903" i="10" s="1"/>
  <c r="U904" i="10"/>
  <c r="V904" i="10" s="1"/>
  <c r="U905" i="10"/>
  <c r="V905" i="10" s="1"/>
  <c r="U906" i="10"/>
  <c r="V906" i="10" s="1"/>
  <c r="U907" i="10"/>
  <c r="V907" i="10" s="1"/>
  <c r="U908" i="10"/>
  <c r="V908" i="10" s="1"/>
  <c r="U909" i="10"/>
  <c r="V909" i="10" s="1"/>
  <c r="U910" i="10"/>
  <c r="V910" i="10" s="1"/>
  <c r="U911" i="10"/>
  <c r="V911" i="10" s="1"/>
  <c r="U912" i="10"/>
  <c r="V912" i="10" s="1"/>
  <c r="U913" i="10"/>
  <c r="V913" i="10" s="1"/>
  <c r="U914" i="10"/>
  <c r="V914" i="10" s="1"/>
  <c r="U915" i="10"/>
  <c r="V915" i="10" s="1"/>
  <c r="U916" i="10"/>
  <c r="V916" i="10" s="1"/>
  <c r="U917" i="10"/>
  <c r="V917" i="10" s="1"/>
  <c r="U918" i="10"/>
  <c r="V918" i="10" s="1"/>
  <c r="U919" i="10"/>
  <c r="V919" i="10" s="1"/>
  <c r="U920" i="10"/>
  <c r="V920" i="10" s="1"/>
  <c r="U921" i="10"/>
  <c r="V921" i="10" s="1"/>
  <c r="U922" i="10"/>
  <c r="V922" i="10" s="1"/>
  <c r="U923" i="10"/>
  <c r="V923" i="10" s="1"/>
  <c r="U924" i="10"/>
  <c r="V924" i="10" s="1"/>
  <c r="U925" i="10"/>
  <c r="V925" i="10" s="1"/>
  <c r="U926" i="10"/>
  <c r="V926" i="10" s="1"/>
  <c r="U927" i="10"/>
  <c r="V927" i="10" s="1"/>
  <c r="U928" i="10"/>
  <c r="V928" i="10" s="1"/>
  <c r="U929" i="10"/>
  <c r="V929" i="10" s="1"/>
  <c r="U930" i="10"/>
  <c r="V930" i="10" s="1"/>
  <c r="U931" i="10"/>
  <c r="V931" i="10" s="1"/>
  <c r="U932" i="10"/>
  <c r="V932" i="10" s="1"/>
  <c r="U933" i="10"/>
  <c r="V933" i="10" s="1"/>
  <c r="U934" i="10"/>
  <c r="V934" i="10" s="1"/>
  <c r="U935" i="10"/>
  <c r="V935" i="10" s="1"/>
  <c r="U936" i="10"/>
  <c r="V936" i="10" s="1"/>
  <c r="U937" i="10"/>
  <c r="V937" i="10" s="1"/>
  <c r="U938" i="10"/>
  <c r="V938" i="10" s="1"/>
  <c r="U939" i="10"/>
  <c r="V939" i="10" s="1"/>
  <c r="U940" i="10"/>
  <c r="V940" i="10" s="1"/>
  <c r="U941" i="10"/>
  <c r="V941" i="10" s="1"/>
  <c r="U942" i="10"/>
  <c r="V942" i="10" s="1"/>
  <c r="U943" i="10"/>
  <c r="V943" i="10" s="1"/>
  <c r="U944" i="10"/>
  <c r="V944" i="10" s="1"/>
  <c r="U945" i="10"/>
  <c r="V945" i="10" s="1"/>
  <c r="U946" i="10"/>
  <c r="V946" i="10" s="1"/>
  <c r="U947" i="10"/>
  <c r="V947" i="10" s="1"/>
  <c r="U948" i="10"/>
  <c r="V948" i="10" s="1"/>
  <c r="U949" i="10"/>
  <c r="V949" i="10" s="1"/>
  <c r="U950" i="10"/>
  <c r="V950" i="10" s="1"/>
  <c r="U951" i="10"/>
  <c r="V951" i="10" s="1"/>
  <c r="U952" i="10"/>
  <c r="V952" i="10" s="1"/>
  <c r="U953" i="10"/>
  <c r="V953" i="10" s="1"/>
  <c r="U954" i="10"/>
  <c r="V954" i="10" s="1"/>
  <c r="U955" i="10"/>
  <c r="V955" i="10" s="1"/>
  <c r="U956" i="10"/>
  <c r="V956" i="10" s="1"/>
  <c r="U957" i="10"/>
  <c r="V957" i="10" s="1"/>
  <c r="U958" i="10"/>
  <c r="V958" i="10" s="1"/>
  <c r="U959" i="10"/>
  <c r="V959" i="10" s="1"/>
  <c r="U960" i="10"/>
  <c r="V960" i="10" s="1"/>
  <c r="U961" i="10"/>
  <c r="V961" i="10" s="1"/>
  <c r="U962" i="10"/>
  <c r="V962" i="10" s="1"/>
  <c r="U963" i="10"/>
  <c r="V963" i="10" s="1"/>
  <c r="U964" i="10"/>
  <c r="V964" i="10" s="1"/>
  <c r="U965" i="10"/>
  <c r="V965" i="10" s="1"/>
  <c r="U966" i="10"/>
  <c r="V966" i="10" s="1"/>
  <c r="U967" i="10"/>
  <c r="V967" i="10" s="1"/>
  <c r="U968" i="10"/>
  <c r="V968" i="10" s="1"/>
  <c r="U969" i="10"/>
  <c r="V969" i="10" s="1"/>
  <c r="U970" i="10"/>
  <c r="V970" i="10" s="1"/>
  <c r="U971" i="10"/>
  <c r="V971" i="10" s="1"/>
  <c r="U972" i="10"/>
  <c r="V972" i="10" s="1"/>
  <c r="U973" i="10"/>
  <c r="V973" i="10" s="1"/>
  <c r="U974" i="10"/>
  <c r="V974" i="10" s="1"/>
  <c r="U975" i="10"/>
  <c r="V975" i="10" s="1"/>
  <c r="U976" i="10"/>
  <c r="V976" i="10" s="1"/>
  <c r="U977" i="10"/>
  <c r="V977" i="10" s="1"/>
  <c r="U978" i="10"/>
  <c r="V978" i="10" s="1"/>
  <c r="U979" i="10"/>
  <c r="V979" i="10" s="1"/>
  <c r="U980" i="10"/>
  <c r="V980" i="10" s="1"/>
  <c r="U981" i="10"/>
  <c r="V981" i="10" s="1"/>
  <c r="U982" i="10"/>
  <c r="V982" i="10" s="1"/>
  <c r="U983" i="10"/>
  <c r="V983" i="10" s="1"/>
  <c r="U984" i="10"/>
  <c r="V984" i="10" s="1"/>
  <c r="U985" i="10"/>
  <c r="V985" i="10" s="1"/>
  <c r="U986" i="10"/>
  <c r="V986" i="10" s="1"/>
  <c r="U987" i="10"/>
  <c r="V987" i="10" s="1"/>
  <c r="U988" i="10"/>
  <c r="V988" i="10" s="1"/>
  <c r="U989" i="10"/>
  <c r="V989" i="10" s="1"/>
  <c r="U990" i="10"/>
  <c r="V990" i="10" s="1"/>
  <c r="U991" i="10"/>
  <c r="V991" i="10" s="1"/>
  <c r="U992" i="10"/>
  <c r="V992" i="10" s="1"/>
  <c r="U993" i="10"/>
  <c r="V993" i="10" s="1"/>
  <c r="U994" i="10"/>
  <c r="V994" i="10" s="1"/>
  <c r="U995" i="10"/>
  <c r="V995" i="10" s="1"/>
  <c r="U996" i="10"/>
  <c r="V996" i="10" s="1"/>
  <c r="U997" i="10"/>
  <c r="V997" i="10" s="1"/>
  <c r="U998" i="10"/>
  <c r="V998" i="10" s="1"/>
  <c r="U999" i="10"/>
  <c r="V999" i="10" s="1"/>
  <c r="U1000" i="10"/>
  <c r="V1000" i="10" s="1"/>
  <c r="U1001" i="10"/>
  <c r="V1001" i="10" s="1"/>
  <c r="U1002" i="10"/>
  <c r="V1002" i="10" s="1"/>
  <c r="U1003" i="10"/>
  <c r="V1003" i="10" s="1"/>
  <c r="U1004" i="10"/>
  <c r="V1004" i="10" s="1"/>
  <c r="U1005" i="10"/>
  <c r="V1005" i="10" s="1"/>
  <c r="U1006" i="10"/>
  <c r="V1006" i="10" s="1"/>
  <c r="U1007" i="10"/>
  <c r="V1007" i="10" s="1"/>
  <c r="U1008" i="10"/>
  <c r="V1008" i="10" s="1"/>
  <c r="U1009" i="10"/>
  <c r="V1009" i="10" s="1"/>
  <c r="U1010" i="10"/>
  <c r="V1010" i="10" s="1"/>
  <c r="U1011" i="10"/>
  <c r="V1011" i="10" s="1"/>
  <c r="U1012" i="10"/>
  <c r="V1012" i="10" s="1"/>
  <c r="U1013" i="10"/>
  <c r="V1013" i="10" s="1"/>
  <c r="U1014" i="10"/>
  <c r="V1014" i="10" s="1"/>
  <c r="U1015" i="10"/>
  <c r="V1015" i="10" s="1"/>
  <c r="U1016" i="10"/>
  <c r="V1016" i="10" s="1"/>
  <c r="U1017" i="10"/>
  <c r="V1017" i="10" s="1"/>
  <c r="U1018" i="10"/>
  <c r="V1018" i="10" s="1"/>
  <c r="U1019" i="10"/>
  <c r="V1019" i="10" s="1"/>
  <c r="U1020" i="10"/>
  <c r="V1020" i="10" s="1"/>
  <c r="U1021" i="10"/>
  <c r="V1021" i="10" s="1"/>
  <c r="U1022" i="10"/>
  <c r="V1022" i="10" s="1"/>
  <c r="U1023" i="10"/>
  <c r="V1023" i="10" s="1"/>
  <c r="U1024" i="10"/>
  <c r="V1024" i="10" s="1"/>
  <c r="U1025" i="10"/>
  <c r="V1025" i="10" s="1"/>
  <c r="U1026" i="10"/>
  <c r="V1026" i="10" s="1"/>
  <c r="U1027" i="10"/>
  <c r="V1027" i="10" s="1"/>
  <c r="U1028" i="10"/>
  <c r="V1028" i="10" s="1"/>
  <c r="U1029" i="10"/>
  <c r="V1029" i="10" s="1"/>
  <c r="U1030" i="10"/>
  <c r="V1030" i="10" s="1"/>
  <c r="U1031" i="10"/>
  <c r="V1031" i="10" s="1"/>
  <c r="U1032" i="10"/>
  <c r="V1032" i="10" s="1"/>
  <c r="U1033" i="10"/>
  <c r="V1033" i="10" s="1"/>
  <c r="U1034" i="10"/>
  <c r="V1034" i="10" s="1"/>
  <c r="U1035" i="10"/>
  <c r="V1035" i="10" s="1"/>
  <c r="U1036" i="10"/>
  <c r="V1036" i="10" s="1"/>
  <c r="U1037" i="10"/>
  <c r="V1037" i="10" s="1"/>
  <c r="U1038" i="10"/>
  <c r="V1038" i="10" s="1"/>
  <c r="U1039" i="10"/>
  <c r="V1039" i="10" s="1"/>
  <c r="U1040" i="10"/>
  <c r="V1040" i="10" s="1"/>
  <c r="U1041" i="10"/>
  <c r="V1041" i="10" s="1"/>
  <c r="U1042" i="10"/>
  <c r="V1042" i="10" s="1"/>
  <c r="U1043" i="10"/>
  <c r="V1043" i="10" s="1"/>
  <c r="U1044" i="10"/>
  <c r="V1044" i="10" s="1"/>
  <c r="U1045" i="10"/>
  <c r="V1045" i="10" s="1"/>
  <c r="U1046" i="10"/>
  <c r="V1046" i="10" s="1"/>
  <c r="U1047" i="10"/>
  <c r="V1047" i="10" s="1"/>
  <c r="U1048" i="10"/>
  <c r="V1048" i="10" s="1"/>
  <c r="U1049" i="10"/>
  <c r="V1049" i="10" s="1"/>
  <c r="U1050" i="10"/>
  <c r="V1050" i="10" s="1"/>
  <c r="U1051" i="10"/>
  <c r="V1051" i="10" s="1"/>
  <c r="U1052" i="10"/>
  <c r="V1052" i="10" s="1"/>
  <c r="U1053" i="10"/>
  <c r="V1053" i="10" s="1"/>
  <c r="U1054" i="10"/>
  <c r="V1054" i="10" s="1"/>
  <c r="U1055" i="10"/>
  <c r="V1055" i="10" s="1"/>
  <c r="U1056" i="10"/>
  <c r="V1056" i="10" s="1"/>
  <c r="U1057" i="10"/>
  <c r="V1057" i="10" s="1"/>
  <c r="U1058" i="10"/>
  <c r="V1058" i="10" s="1"/>
  <c r="U1059" i="10"/>
  <c r="V1059" i="10" s="1"/>
  <c r="U1060" i="10"/>
  <c r="V1060" i="10" s="1"/>
  <c r="U1061" i="10"/>
  <c r="V1061" i="10" s="1"/>
  <c r="U1062" i="10"/>
  <c r="V1062" i="10" s="1"/>
  <c r="U1063" i="10"/>
  <c r="V1063" i="10" s="1"/>
  <c r="U1064" i="10"/>
  <c r="V1064" i="10" s="1"/>
  <c r="U1065" i="10"/>
  <c r="V1065" i="10" s="1"/>
  <c r="U1066" i="10"/>
  <c r="V1066" i="10" s="1"/>
  <c r="U1067" i="10"/>
  <c r="V1067" i="10" s="1"/>
  <c r="U1068" i="10"/>
  <c r="V1068" i="10" s="1"/>
  <c r="U1069" i="10"/>
  <c r="V1069" i="10" s="1"/>
  <c r="U1070" i="10"/>
  <c r="V1070" i="10" s="1"/>
  <c r="U1071" i="10"/>
  <c r="V1071" i="10" s="1"/>
  <c r="U1072" i="10"/>
  <c r="V1072" i="10" s="1"/>
  <c r="U1073" i="10"/>
  <c r="V1073" i="10" s="1"/>
  <c r="U1074" i="10"/>
  <c r="V1074" i="10" s="1"/>
  <c r="U1075" i="10"/>
  <c r="V1075" i="10" s="1"/>
  <c r="U1076" i="10"/>
  <c r="V1076" i="10" s="1"/>
  <c r="U1077" i="10"/>
  <c r="V1077" i="10" s="1"/>
  <c r="U1078" i="10"/>
  <c r="V1078" i="10" s="1"/>
  <c r="U1079" i="10"/>
  <c r="V1079" i="10" s="1"/>
  <c r="U1080" i="10"/>
  <c r="V1080" i="10" s="1"/>
  <c r="U1081" i="10"/>
  <c r="V1081" i="10" s="1"/>
  <c r="U1082" i="10"/>
  <c r="V1082" i="10" s="1"/>
  <c r="U1083" i="10"/>
  <c r="V1083" i="10" s="1"/>
  <c r="U1084" i="10"/>
  <c r="V1084" i="10" s="1"/>
  <c r="U1085" i="10"/>
  <c r="V1085" i="10" s="1"/>
  <c r="U1086" i="10"/>
  <c r="V1086" i="10" s="1"/>
  <c r="U1087" i="10"/>
  <c r="V1087" i="10" s="1"/>
  <c r="U1088" i="10"/>
  <c r="V1088" i="10" s="1"/>
  <c r="U1089" i="10"/>
  <c r="V1089" i="10" s="1"/>
  <c r="U1090" i="10"/>
  <c r="V1090" i="10" s="1"/>
  <c r="U1091" i="10"/>
  <c r="V1091" i="10" s="1"/>
  <c r="U1092" i="10"/>
  <c r="V1092" i="10" s="1"/>
  <c r="U1093" i="10"/>
  <c r="V1093" i="10" s="1"/>
  <c r="U1094" i="10"/>
  <c r="V1094" i="10" s="1"/>
  <c r="U1095" i="10"/>
  <c r="V1095" i="10" s="1"/>
  <c r="U1096" i="10"/>
  <c r="V1096" i="10" s="1"/>
  <c r="U1097" i="10"/>
  <c r="V1097" i="10" s="1"/>
  <c r="U1098" i="10"/>
  <c r="V1098" i="10" s="1"/>
  <c r="U1099" i="10"/>
  <c r="V1099" i="10" s="1"/>
  <c r="U1100" i="10"/>
  <c r="V1100" i="10" s="1"/>
  <c r="U1101" i="10"/>
  <c r="V1101" i="10" s="1"/>
  <c r="U1102" i="10"/>
  <c r="V1102" i="10" s="1"/>
  <c r="U1103" i="10"/>
  <c r="V1103" i="10" s="1"/>
  <c r="U1104" i="10"/>
  <c r="V1104" i="10" s="1"/>
  <c r="U1105" i="10"/>
  <c r="V1105" i="10" s="1"/>
  <c r="U1106" i="10"/>
  <c r="V1106" i="10" s="1"/>
  <c r="U1107" i="10"/>
  <c r="V1107" i="10" s="1"/>
  <c r="U1108" i="10"/>
  <c r="V1108" i="10" s="1"/>
  <c r="U1109" i="10"/>
  <c r="V1109" i="10" s="1"/>
  <c r="U1110" i="10"/>
  <c r="V1110" i="10" s="1"/>
  <c r="U1111" i="10"/>
  <c r="V1111" i="10" s="1"/>
  <c r="U1112" i="10"/>
  <c r="V1112" i="10" s="1"/>
  <c r="U1113" i="10"/>
  <c r="V1113" i="10" s="1"/>
  <c r="U1114" i="10"/>
  <c r="V1114" i="10" s="1"/>
  <c r="U1115" i="10"/>
  <c r="V1115" i="10" s="1"/>
  <c r="U1116" i="10"/>
  <c r="V1116" i="10" s="1"/>
  <c r="U1117" i="10"/>
  <c r="V1117" i="10" s="1"/>
  <c r="U1118" i="10"/>
  <c r="V1118" i="10" s="1"/>
  <c r="U1119" i="10"/>
  <c r="V1119" i="10" s="1"/>
  <c r="U1120" i="10"/>
  <c r="V1120" i="10" s="1"/>
  <c r="U1121" i="10"/>
  <c r="V1121" i="10" s="1"/>
  <c r="U1122" i="10"/>
  <c r="V1122" i="10" s="1"/>
  <c r="U1123" i="10"/>
  <c r="V1123" i="10" s="1"/>
  <c r="U1124" i="10"/>
  <c r="V1124" i="10" s="1"/>
  <c r="U1125" i="10"/>
  <c r="V1125" i="10" s="1"/>
  <c r="U1126" i="10"/>
  <c r="V1126" i="10" s="1"/>
  <c r="U1127" i="10"/>
  <c r="V1127" i="10" s="1"/>
  <c r="U1128" i="10"/>
  <c r="V1128" i="10" s="1"/>
  <c r="U1129" i="10"/>
  <c r="V1129" i="10" s="1"/>
  <c r="U1130" i="10"/>
  <c r="V1130" i="10" s="1"/>
  <c r="U1131" i="10"/>
  <c r="V1131" i="10" s="1"/>
  <c r="U1132" i="10"/>
  <c r="V1132" i="10" s="1"/>
  <c r="U1133" i="10"/>
  <c r="V1133" i="10" s="1"/>
  <c r="U1134" i="10"/>
  <c r="V1134" i="10" s="1"/>
  <c r="U1135" i="10"/>
  <c r="V1135" i="10" s="1"/>
  <c r="U1136" i="10"/>
  <c r="V1136" i="10" s="1"/>
  <c r="U1137" i="10"/>
  <c r="V1137" i="10" s="1"/>
  <c r="U1138" i="10"/>
  <c r="V1138" i="10" s="1"/>
  <c r="U1139" i="10"/>
  <c r="V1139" i="10" s="1"/>
  <c r="U1140" i="10"/>
  <c r="V1140" i="10" s="1"/>
  <c r="U1141" i="10"/>
  <c r="V1141" i="10" s="1"/>
  <c r="U1142" i="10"/>
  <c r="V1142" i="10" s="1"/>
  <c r="U1143" i="10"/>
  <c r="V1143" i="10" s="1"/>
  <c r="U1144" i="10"/>
  <c r="V1144" i="10" s="1"/>
  <c r="U1145" i="10"/>
  <c r="V1145" i="10" s="1"/>
  <c r="U1146" i="10"/>
  <c r="V1146" i="10" s="1"/>
  <c r="U1147" i="10"/>
  <c r="V1147" i="10" s="1"/>
  <c r="U1148" i="10"/>
  <c r="V1148" i="10" s="1"/>
  <c r="U1149" i="10"/>
  <c r="V1149" i="10" s="1"/>
  <c r="U1150" i="10"/>
  <c r="V1150" i="10" s="1"/>
  <c r="U1151" i="10"/>
  <c r="V1151" i="10" s="1"/>
  <c r="U1152" i="10"/>
  <c r="V1152" i="10" s="1"/>
  <c r="U1153" i="10"/>
  <c r="V1153" i="10" s="1"/>
  <c r="U1154" i="10"/>
  <c r="V1154" i="10" s="1"/>
  <c r="U1155" i="10"/>
  <c r="V1155" i="10" s="1"/>
  <c r="U1156" i="10"/>
  <c r="V1156" i="10" s="1"/>
  <c r="U1157" i="10"/>
  <c r="V1157" i="10" s="1"/>
  <c r="U1158" i="10"/>
  <c r="V1158" i="10" s="1"/>
  <c r="U1159" i="10"/>
  <c r="V1159" i="10" s="1"/>
  <c r="U1160" i="10"/>
  <c r="V1160" i="10" s="1"/>
  <c r="U1161" i="10"/>
  <c r="V1161" i="10" s="1"/>
  <c r="U1162" i="10"/>
  <c r="V1162" i="10" s="1"/>
  <c r="U1163" i="10"/>
  <c r="V1163" i="10" s="1"/>
  <c r="U1164" i="10"/>
  <c r="V1164" i="10" s="1"/>
  <c r="U1165" i="10"/>
  <c r="V1165" i="10" s="1"/>
  <c r="U1166" i="10"/>
  <c r="V1166" i="10" s="1"/>
  <c r="U1167" i="10"/>
  <c r="V1167" i="10" s="1"/>
  <c r="U1168" i="10"/>
  <c r="V1168" i="10" s="1"/>
  <c r="U1169" i="10"/>
  <c r="V1169" i="10" s="1"/>
  <c r="U1170" i="10"/>
  <c r="V1170" i="10" s="1"/>
  <c r="U1171" i="10"/>
  <c r="V1171" i="10" s="1"/>
  <c r="U1172" i="10"/>
  <c r="V1172" i="10" s="1"/>
  <c r="U1173" i="10"/>
  <c r="V1173" i="10" s="1"/>
  <c r="U1174" i="10"/>
  <c r="V1174" i="10" s="1"/>
  <c r="U1175" i="10"/>
  <c r="V1175" i="10" s="1"/>
  <c r="U1176" i="10"/>
  <c r="V1176" i="10" s="1"/>
  <c r="U1177" i="10"/>
  <c r="V1177" i="10" s="1"/>
  <c r="U1178" i="10"/>
  <c r="V1178" i="10" s="1"/>
  <c r="U1179" i="10"/>
  <c r="V1179" i="10" s="1"/>
  <c r="U1180" i="10"/>
  <c r="V1180" i="10" s="1"/>
  <c r="U1181" i="10"/>
  <c r="V1181" i="10" s="1"/>
  <c r="U1182" i="10"/>
  <c r="V1182" i="10" s="1"/>
  <c r="U1183" i="10"/>
  <c r="V1183" i="10" s="1"/>
  <c r="U1184" i="10"/>
  <c r="V1184" i="10" s="1"/>
  <c r="U1185" i="10"/>
  <c r="V1185" i="10" s="1"/>
  <c r="U1186" i="10"/>
  <c r="V1186" i="10" s="1"/>
  <c r="U1187" i="10"/>
  <c r="V1187" i="10" s="1"/>
  <c r="U1188" i="10"/>
  <c r="V1188" i="10" s="1"/>
  <c r="U1189" i="10"/>
  <c r="V1189" i="10" s="1"/>
  <c r="U1190" i="10"/>
  <c r="V1190" i="10" s="1"/>
  <c r="U1191" i="10"/>
  <c r="V1191" i="10" s="1"/>
  <c r="U1192" i="10"/>
  <c r="V1192" i="10" s="1"/>
  <c r="U1193" i="10"/>
  <c r="V1193" i="10" s="1"/>
  <c r="U1194" i="10"/>
  <c r="V1194" i="10" s="1"/>
  <c r="U1195" i="10"/>
  <c r="V1195" i="10" s="1"/>
  <c r="U1196" i="10"/>
  <c r="V1196" i="10" s="1"/>
  <c r="U1197" i="10"/>
  <c r="V1197" i="10" s="1"/>
  <c r="U1198" i="10"/>
  <c r="V1198" i="10" s="1"/>
  <c r="U1199" i="10"/>
  <c r="V1199" i="10" s="1"/>
  <c r="U1200" i="10"/>
  <c r="V1200" i="10" s="1"/>
  <c r="U1201" i="10"/>
  <c r="V1201" i="10" s="1"/>
  <c r="U1202" i="10"/>
  <c r="V1202" i="10" s="1"/>
  <c r="U1203" i="10"/>
  <c r="V1203" i="10" s="1"/>
  <c r="U1204" i="10"/>
  <c r="V1204" i="10" s="1"/>
  <c r="U1205" i="10"/>
  <c r="V1205" i="10" s="1"/>
  <c r="U1206" i="10"/>
  <c r="V1206" i="10" s="1"/>
  <c r="U1207" i="10"/>
  <c r="V1207" i="10" s="1"/>
  <c r="U1208" i="10"/>
  <c r="V1208" i="10" s="1"/>
  <c r="U1209" i="10"/>
  <c r="V1209" i="10" s="1"/>
  <c r="U1210" i="10"/>
  <c r="V1210" i="10" s="1"/>
  <c r="U1211" i="10"/>
  <c r="V1211" i="10" s="1"/>
  <c r="U1212" i="10"/>
  <c r="V1212" i="10" s="1"/>
  <c r="U1213" i="10"/>
  <c r="V1213" i="10" s="1"/>
  <c r="U1214" i="10"/>
  <c r="V1214" i="10" s="1"/>
  <c r="U1215" i="10"/>
  <c r="V1215" i="10" s="1"/>
  <c r="U1216" i="10"/>
  <c r="V1216" i="10" s="1"/>
  <c r="U1217" i="10"/>
  <c r="V1217" i="10" s="1"/>
  <c r="U1218" i="10"/>
  <c r="V1218" i="10" s="1"/>
  <c r="U1219" i="10"/>
  <c r="V1219" i="10" s="1"/>
  <c r="U1220" i="10"/>
  <c r="V1220" i="10" s="1"/>
  <c r="U1221" i="10"/>
  <c r="V1221" i="10" s="1"/>
  <c r="U1222" i="10"/>
  <c r="V1222" i="10" s="1"/>
  <c r="U1223" i="10"/>
  <c r="V1223" i="10" s="1"/>
  <c r="U1224" i="10"/>
  <c r="V1224" i="10" s="1"/>
  <c r="U1225" i="10"/>
  <c r="V1225" i="10" s="1"/>
  <c r="U1226" i="10"/>
  <c r="V1226" i="10" s="1"/>
  <c r="U1227" i="10"/>
  <c r="V1227" i="10" s="1"/>
  <c r="U1228" i="10"/>
  <c r="V1228" i="10" s="1"/>
  <c r="U1229" i="10"/>
  <c r="V1229" i="10" s="1"/>
  <c r="U1230" i="10"/>
  <c r="V1230" i="10" s="1"/>
  <c r="U1231" i="10"/>
  <c r="V1231" i="10" s="1"/>
  <c r="U1232" i="10"/>
  <c r="V1232" i="10" s="1"/>
  <c r="U1233" i="10"/>
  <c r="V1233" i="10" s="1"/>
  <c r="U1234" i="10"/>
  <c r="V1234" i="10" s="1"/>
  <c r="U1235" i="10"/>
  <c r="V1235" i="10" s="1"/>
  <c r="U1236" i="10"/>
  <c r="V1236" i="10" s="1"/>
  <c r="U1237" i="10"/>
  <c r="V1237" i="10" s="1"/>
  <c r="U1238" i="10"/>
  <c r="V1238" i="10" s="1"/>
  <c r="U1239" i="10"/>
  <c r="V1239" i="10" s="1"/>
  <c r="U1240" i="10"/>
  <c r="V1240" i="10" s="1"/>
  <c r="U1241" i="10"/>
  <c r="V1241" i="10" s="1"/>
  <c r="U1242" i="10"/>
  <c r="V1242" i="10" s="1"/>
  <c r="U1243" i="10"/>
  <c r="V1243" i="10" s="1"/>
  <c r="U1244" i="10"/>
  <c r="V1244" i="10" s="1"/>
  <c r="U1245" i="10"/>
  <c r="V1245" i="10" s="1"/>
  <c r="U1246" i="10"/>
  <c r="V1246" i="10" s="1"/>
  <c r="U1247" i="10"/>
  <c r="V1247" i="10" s="1"/>
  <c r="U1248" i="10"/>
  <c r="V1248" i="10" s="1"/>
  <c r="U1249" i="10"/>
  <c r="V1249" i="10" s="1"/>
  <c r="U1250" i="10"/>
  <c r="V1250" i="10" s="1"/>
  <c r="U1251" i="10"/>
  <c r="V1251" i="10" s="1"/>
  <c r="U1252" i="10"/>
  <c r="V1252" i="10" s="1"/>
  <c r="U1253" i="10"/>
  <c r="V1253" i="10" s="1"/>
  <c r="U1254" i="10"/>
  <c r="V1254" i="10" s="1"/>
  <c r="U1255" i="10"/>
  <c r="V1255" i="10" s="1"/>
  <c r="U1256" i="10"/>
  <c r="V1256" i="10" s="1"/>
  <c r="U1257" i="10"/>
  <c r="V1257" i="10" s="1"/>
  <c r="U1258" i="10"/>
  <c r="V1258" i="10" s="1"/>
  <c r="U1259" i="10"/>
  <c r="V1259" i="10" s="1"/>
  <c r="U1260" i="10"/>
  <c r="V1260" i="10" s="1"/>
  <c r="U1261" i="10"/>
  <c r="V1261" i="10" s="1"/>
  <c r="U1262" i="10"/>
  <c r="V1262" i="10" s="1"/>
  <c r="U1263" i="10"/>
  <c r="V1263" i="10" s="1"/>
  <c r="U1264" i="10"/>
  <c r="V1264" i="10" s="1"/>
  <c r="U1265" i="10"/>
  <c r="V1265" i="10" s="1"/>
  <c r="U1266" i="10"/>
  <c r="V1266" i="10" s="1"/>
  <c r="U1267" i="10"/>
  <c r="V1267" i="10" s="1"/>
  <c r="U1268" i="10"/>
  <c r="V1268" i="10" s="1"/>
  <c r="U1269" i="10"/>
  <c r="V1269" i="10" s="1"/>
  <c r="U1270" i="10"/>
  <c r="V1270" i="10" s="1"/>
  <c r="U1271" i="10"/>
  <c r="V1271" i="10" s="1"/>
  <c r="U1272" i="10"/>
  <c r="V1272" i="10" s="1"/>
  <c r="U1273" i="10"/>
  <c r="V1273" i="10" s="1"/>
  <c r="U1274" i="10"/>
  <c r="V1274" i="10" s="1"/>
  <c r="U1275" i="10"/>
  <c r="V1275" i="10" s="1"/>
  <c r="U1276" i="10"/>
  <c r="V1276" i="10" s="1"/>
  <c r="U1277" i="10"/>
  <c r="V1277" i="10" s="1"/>
  <c r="U1278" i="10"/>
  <c r="V1278" i="10" s="1"/>
  <c r="U1279" i="10"/>
  <c r="V1279" i="10" s="1"/>
  <c r="U1280" i="10"/>
  <c r="V1280" i="10" s="1"/>
  <c r="U1281" i="10"/>
  <c r="V1281" i="10" s="1"/>
  <c r="U1282" i="10"/>
  <c r="V1282" i="10" s="1"/>
  <c r="U1283" i="10"/>
  <c r="V1283" i="10" s="1"/>
  <c r="U1284" i="10"/>
  <c r="V1284" i="10" s="1"/>
  <c r="U1285" i="10"/>
  <c r="V1285" i="10" s="1"/>
  <c r="U1286" i="10"/>
  <c r="V1286" i="10" s="1"/>
  <c r="U1287" i="10"/>
  <c r="V1287" i="10" s="1"/>
  <c r="U1288" i="10"/>
  <c r="V1288" i="10" s="1"/>
  <c r="U1289" i="10"/>
  <c r="V1289" i="10" s="1"/>
  <c r="U1290" i="10"/>
  <c r="V1290" i="10" s="1"/>
  <c r="U1291" i="10"/>
  <c r="V1291" i="10" s="1"/>
  <c r="U1292" i="10"/>
  <c r="V1292" i="10" s="1"/>
  <c r="U1293" i="10"/>
  <c r="V1293" i="10" s="1"/>
  <c r="U1294" i="10"/>
  <c r="V1294" i="10" s="1"/>
  <c r="U1295" i="10"/>
  <c r="V1295" i="10" s="1"/>
  <c r="U1296" i="10"/>
  <c r="V1296" i="10" s="1"/>
  <c r="U1297" i="10"/>
  <c r="V1297" i="10" s="1"/>
  <c r="U1298" i="10"/>
  <c r="V1298" i="10" s="1"/>
  <c r="U1299" i="10"/>
  <c r="V1299" i="10" s="1"/>
  <c r="U1300" i="10"/>
  <c r="V1300" i="10" s="1"/>
  <c r="U1301" i="10"/>
  <c r="V1301" i="10" s="1"/>
  <c r="U1302" i="10"/>
  <c r="V1302" i="10" s="1"/>
  <c r="U1303" i="10"/>
  <c r="V1303" i="10" s="1"/>
  <c r="U1304" i="10"/>
  <c r="V1304" i="10" s="1"/>
  <c r="U1305" i="10"/>
  <c r="V1305" i="10" s="1"/>
  <c r="U1306" i="10"/>
  <c r="V1306" i="10" s="1"/>
  <c r="U1307" i="10"/>
  <c r="V1307" i="10" s="1"/>
  <c r="U1308" i="10"/>
  <c r="V1308" i="10" s="1"/>
  <c r="U1309" i="10"/>
  <c r="V1309" i="10" s="1"/>
  <c r="U1310" i="10"/>
  <c r="V1310" i="10" s="1"/>
  <c r="U1311" i="10"/>
  <c r="V1311" i="10" s="1"/>
  <c r="U1312" i="10"/>
  <c r="V1312" i="10" s="1"/>
  <c r="U1313" i="10"/>
  <c r="V1313" i="10" s="1"/>
  <c r="U1314" i="10"/>
  <c r="V1314" i="10" s="1"/>
  <c r="U1315" i="10"/>
  <c r="V1315" i="10" s="1"/>
  <c r="U1316" i="10"/>
  <c r="V1316" i="10" s="1"/>
  <c r="U1317" i="10"/>
  <c r="V1317" i="10" s="1"/>
  <c r="U1318" i="10"/>
  <c r="V1318" i="10" s="1"/>
  <c r="U1319" i="10"/>
  <c r="V1319" i="10" s="1"/>
  <c r="U1320" i="10"/>
  <c r="V1320" i="10" s="1"/>
  <c r="U1321" i="10"/>
  <c r="V1321" i="10" s="1"/>
  <c r="U1322" i="10"/>
  <c r="V1322" i="10" s="1"/>
  <c r="U1323" i="10"/>
  <c r="V1323" i="10" s="1"/>
  <c r="U1324" i="10"/>
  <c r="V1324" i="10" s="1"/>
  <c r="U1325" i="10"/>
  <c r="V1325" i="10" s="1"/>
  <c r="U1326" i="10"/>
  <c r="V1326" i="10" s="1"/>
  <c r="U1327" i="10"/>
  <c r="V1327" i="10" s="1"/>
  <c r="U1328" i="10"/>
  <c r="V1328" i="10" s="1"/>
  <c r="U1329" i="10"/>
  <c r="V1329" i="10" s="1"/>
  <c r="U1330" i="10"/>
  <c r="V1330" i="10" s="1"/>
  <c r="U1331" i="10"/>
  <c r="V1331" i="10" s="1"/>
  <c r="U1332" i="10"/>
  <c r="V1332" i="10" s="1"/>
  <c r="U1333" i="10"/>
  <c r="V1333" i="10" s="1"/>
  <c r="U1334" i="10"/>
  <c r="V1334" i="10" s="1"/>
  <c r="U1335" i="10"/>
  <c r="V1335" i="10" s="1"/>
  <c r="U1336" i="10"/>
  <c r="V1336" i="10" s="1"/>
  <c r="U1337" i="10"/>
  <c r="V1337" i="10" s="1"/>
  <c r="U1338" i="10"/>
  <c r="V1338" i="10" s="1"/>
  <c r="U1339" i="10"/>
  <c r="V1339" i="10" s="1"/>
  <c r="U1340" i="10"/>
  <c r="V1340" i="10" s="1"/>
  <c r="U1341" i="10"/>
  <c r="V1341" i="10" s="1"/>
  <c r="U1342" i="10"/>
  <c r="V1342" i="10" s="1"/>
  <c r="U1343" i="10"/>
  <c r="V1343" i="10" s="1"/>
  <c r="U1344" i="10"/>
  <c r="V1344" i="10" s="1"/>
  <c r="U1345" i="10"/>
  <c r="V1345" i="10" s="1"/>
  <c r="U1346" i="10"/>
  <c r="V1346" i="10" s="1"/>
  <c r="U1347" i="10"/>
  <c r="V1347" i="10" s="1"/>
  <c r="U1348" i="10"/>
  <c r="V1348" i="10" s="1"/>
  <c r="U1349" i="10"/>
  <c r="V1349" i="10" s="1"/>
  <c r="U1350" i="10"/>
  <c r="V1350" i="10" s="1"/>
  <c r="U1351" i="10"/>
  <c r="V1351" i="10" s="1"/>
  <c r="U1352" i="10"/>
  <c r="V1352" i="10" s="1"/>
  <c r="U1353" i="10"/>
  <c r="V1353" i="10" s="1"/>
  <c r="U1354" i="10"/>
  <c r="V1354" i="10" s="1"/>
  <c r="U1355" i="10"/>
  <c r="V1355" i="10" s="1"/>
  <c r="U1356" i="10"/>
  <c r="V1356" i="10" s="1"/>
  <c r="U1357" i="10"/>
  <c r="V1357" i="10" s="1"/>
  <c r="U1358" i="10"/>
  <c r="V1358" i="10" s="1"/>
  <c r="U1359" i="10"/>
  <c r="V1359" i="10" s="1"/>
  <c r="U1360" i="10"/>
  <c r="V1360" i="10" s="1"/>
  <c r="U1361" i="10"/>
  <c r="V1361" i="10" s="1"/>
  <c r="U1362" i="10"/>
  <c r="V1362" i="10" s="1"/>
  <c r="U1363" i="10"/>
  <c r="V1363" i="10" s="1"/>
  <c r="U1364" i="10"/>
  <c r="V1364" i="10" s="1"/>
  <c r="U1365" i="10"/>
  <c r="V1365" i="10" s="1"/>
  <c r="U1366" i="10"/>
  <c r="V1366" i="10" s="1"/>
  <c r="U1367" i="10"/>
  <c r="V1367" i="10" s="1"/>
  <c r="U1368" i="10"/>
  <c r="V1368" i="10" s="1"/>
  <c r="U1369" i="10"/>
  <c r="V1369" i="10" s="1"/>
  <c r="U1370" i="10"/>
  <c r="V1370" i="10" s="1"/>
  <c r="U1371" i="10"/>
  <c r="V1371" i="10" s="1"/>
  <c r="U1372" i="10"/>
  <c r="V1372" i="10" s="1"/>
  <c r="U1373" i="10"/>
  <c r="V1373" i="10" s="1"/>
  <c r="U1374" i="10"/>
  <c r="V1374" i="10" s="1"/>
  <c r="U1375" i="10"/>
  <c r="V1375" i="10" s="1"/>
  <c r="U1376" i="10"/>
  <c r="V1376" i="10" s="1"/>
  <c r="U1377" i="10"/>
  <c r="V1377" i="10" s="1"/>
  <c r="U1378" i="10"/>
  <c r="V1378" i="10" s="1"/>
  <c r="U1379" i="10"/>
  <c r="V1379" i="10" s="1"/>
  <c r="U1380" i="10"/>
  <c r="V1380" i="10" s="1"/>
  <c r="U1381" i="10"/>
  <c r="V1381" i="10" s="1"/>
  <c r="U2" i="10"/>
  <c r="V2" i="10" s="1"/>
  <c r="R3" i="10"/>
  <c r="S3" i="10" s="1"/>
  <c r="R4" i="10"/>
  <c r="S4" i="10" s="1"/>
  <c r="R5" i="10"/>
  <c r="S5" i="10" s="1"/>
  <c r="R6" i="10"/>
  <c r="S6" i="10" s="1"/>
  <c r="R7" i="10"/>
  <c r="S7" i="10" s="1"/>
  <c r="R8" i="10"/>
  <c r="S8" i="10" s="1"/>
  <c r="R9" i="10"/>
  <c r="S9" i="10" s="1"/>
  <c r="R10" i="10"/>
  <c r="S10" i="10" s="1"/>
  <c r="R11" i="10"/>
  <c r="S11" i="10" s="1"/>
  <c r="R12" i="10"/>
  <c r="S12" i="10" s="1"/>
  <c r="R13" i="10"/>
  <c r="S13" i="10" s="1"/>
  <c r="R14" i="10"/>
  <c r="S14" i="10" s="1"/>
  <c r="R15" i="10"/>
  <c r="S15" i="10" s="1"/>
  <c r="R16" i="10"/>
  <c r="S16" i="10" s="1"/>
  <c r="R17" i="10"/>
  <c r="S17" i="10" s="1"/>
  <c r="R18" i="10"/>
  <c r="S18" i="10" s="1"/>
  <c r="R19" i="10"/>
  <c r="S19" i="10" s="1"/>
  <c r="R20" i="10"/>
  <c r="S20" i="10" s="1"/>
  <c r="R21" i="10"/>
  <c r="S21" i="10" s="1"/>
  <c r="R22" i="10"/>
  <c r="S22" i="10" s="1"/>
  <c r="R23" i="10"/>
  <c r="S23" i="10" s="1"/>
  <c r="R24" i="10"/>
  <c r="S24" i="10" s="1"/>
  <c r="R25" i="10"/>
  <c r="S25" i="10" s="1"/>
  <c r="R26" i="10"/>
  <c r="S26" i="10" s="1"/>
  <c r="R27" i="10"/>
  <c r="S27" i="10" s="1"/>
  <c r="R28" i="10"/>
  <c r="S28" i="10" s="1"/>
  <c r="R29" i="10"/>
  <c r="S29" i="10" s="1"/>
  <c r="R30" i="10"/>
  <c r="S30" i="10" s="1"/>
  <c r="R31" i="10"/>
  <c r="S31" i="10" s="1"/>
  <c r="R32" i="10"/>
  <c r="S32" i="10" s="1"/>
  <c r="R33" i="10"/>
  <c r="S33" i="10" s="1"/>
  <c r="R34" i="10"/>
  <c r="S34" i="10" s="1"/>
  <c r="R35" i="10"/>
  <c r="S35" i="10" s="1"/>
  <c r="R36" i="10"/>
  <c r="S36" i="10" s="1"/>
  <c r="R37" i="10"/>
  <c r="S37" i="10" s="1"/>
  <c r="R38" i="10"/>
  <c r="S38" i="10" s="1"/>
  <c r="R39" i="10"/>
  <c r="S39" i="10" s="1"/>
  <c r="R40" i="10"/>
  <c r="S40" i="10" s="1"/>
  <c r="R41" i="10"/>
  <c r="S41" i="10" s="1"/>
  <c r="R42" i="10"/>
  <c r="S42" i="10" s="1"/>
  <c r="R43" i="10"/>
  <c r="S43" i="10" s="1"/>
  <c r="R44" i="10"/>
  <c r="S44" i="10" s="1"/>
  <c r="R45" i="10"/>
  <c r="S45" i="10" s="1"/>
  <c r="R46" i="10"/>
  <c r="S46" i="10" s="1"/>
  <c r="R47" i="10"/>
  <c r="S47" i="10" s="1"/>
  <c r="R48" i="10"/>
  <c r="S48" i="10" s="1"/>
  <c r="R49" i="10"/>
  <c r="S49" i="10" s="1"/>
  <c r="R50" i="10"/>
  <c r="S50" i="10" s="1"/>
  <c r="R51" i="10"/>
  <c r="S51" i="10" s="1"/>
  <c r="R52" i="10"/>
  <c r="S52" i="10" s="1"/>
  <c r="R53" i="10"/>
  <c r="S53" i="10" s="1"/>
  <c r="R54" i="10"/>
  <c r="S54" i="10" s="1"/>
  <c r="R55" i="10"/>
  <c r="S55" i="10" s="1"/>
  <c r="R56" i="10"/>
  <c r="S56" i="10" s="1"/>
  <c r="R57" i="10"/>
  <c r="S57" i="10" s="1"/>
  <c r="R58" i="10"/>
  <c r="S58" i="10" s="1"/>
  <c r="R59" i="10"/>
  <c r="S59" i="10" s="1"/>
  <c r="R60" i="10"/>
  <c r="S60" i="10" s="1"/>
  <c r="R61" i="10"/>
  <c r="S61" i="10" s="1"/>
  <c r="R62" i="10"/>
  <c r="S62" i="10" s="1"/>
  <c r="R63" i="10"/>
  <c r="S63" i="10" s="1"/>
  <c r="R64" i="10"/>
  <c r="S64" i="10" s="1"/>
  <c r="R65" i="10"/>
  <c r="S65" i="10" s="1"/>
  <c r="R66" i="10"/>
  <c r="S66" i="10" s="1"/>
  <c r="R67" i="10"/>
  <c r="S67" i="10" s="1"/>
  <c r="R68" i="10"/>
  <c r="S68" i="10" s="1"/>
  <c r="R69" i="10"/>
  <c r="S69" i="10" s="1"/>
  <c r="R70" i="10"/>
  <c r="S70" i="10" s="1"/>
  <c r="R71" i="10"/>
  <c r="S71" i="10" s="1"/>
  <c r="R72" i="10"/>
  <c r="S72" i="10" s="1"/>
  <c r="R73" i="10"/>
  <c r="S73" i="10" s="1"/>
  <c r="R74" i="10"/>
  <c r="S74" i="10" s="1"/>
  <c r="R75" i="10"/>
  <c r="S75" i="10" s="1"/>
  <c r="R76" i="10"/>
  <c r="S76" i="10" s="1"/>
  <c r="R77" i="10"/>
  <c r="S77" i="10" s="1"/>
  <c r="R78" i="10"/>
  <c r="S78" i="10" s="1"/>
  <c r="R79" i="10"/>
  <c r="S79" i="10" s="1"/>
  <c r="R80" i="10"/>
  <c r="S80" i="10" s="1"/>
  <c r="R81" i="10"/>
  <c r="S81" i="10" s="1"/>
  <c r="R82" i="10"/>
  <c r="S82" i="10" s="1"/>
  <c r="R83" i="10"/>
  <c r="S83" i="10" s="1"/>
  <c r="R84" i="10"/>
  <c r="S84" i="10" s="1"/>
  <c r="R85" i="10"/>
  <c r="S85" i="10" s="1"/>
  <c r="R86" i="10"/>
  <c r="S86" i="10" s="1"/>
  <c r="R87" i="10"/>
  <c r="S87" i="10" s="1"/>
  <c r="R88" i="10"/>
  <c r="S88" i="10" s="1"/>
  <c r="R89" i="10"/>
  <c r="S89" i="10" s="1"/>
  <c r="R90" i="10"/>
  <c r="S90" i="10" s="1"/>
  <c r="R91" i="10"/>
  <c r="S91" i="10" s="1"/>
  <c r="R92" i="10"/>
  <c r="S92" i="10" s="1"/>
  <c r="R93" i="10"/>
  <c r="S93" i="10" s="1"/>
  <c r="R94" i="10"/>
  <c r="S94" i="10" s="1"/>
  <c r="R95" i="10"/>
  <c r="S95" i="10" s="1"/>
  <c r="R96" i="10"/>
  <c r="S96" i="10" s="1"/>
  <c r="R97" i="10"/>
  <c r="S97" i="10" s="1"/>
  <c r="R98" i="10"/>
  <c r="S98" i="10" s="1"/>
  <c r="R99" i="10"/>
  <c r="S99" i="10" s="1"/>
  <c r="R100" i="10"/>
  <c r="S100" i="10" s="1"/>
  <c r="R101" i="10"/>
  <c r="S101" i="10" s="1"/>
  <c r="R102" i="10"/>
  <c r="S102" i="10" s="1"/>
  <c r="R103" i="10"/>
  <c r="S103" i="10" s="1"/>
  <c r="R104" i="10"/>
  <c r="S104" i="10" s="1"/>
  <c r="R105" i="10"/>
  <c r="S105" i="10" s="1"/>
  <c r="R106" i="10"/>
  <c r="S106" i="10" s="1"/>
  <c r="R107" i="10"/>
  <c r="S107" i="10" s="1"/>
  <c r="R108" i="10"/>
  <c r="S108" i="10" s="1"/>
  <c r="R109" i="10"/>
  <c r="S109" i="10" s="1"/>
  <c r="R110" i="10"/>
  <c r="S110" i="10" s="1"/>
  <c r="R111" i="10"/>
  <c r="S111" i="10" s="1"/>
  <c r="R112" i="10"/>
  <c r="S112" i="10" s="1"/>
  <c r="R113" i="10"/>
  <c r="S113" i="10" s="1"/>
  <c r="R114" i="10"/>
  <c r="S114" i="10" s="1"/>
  <c r="R115" i="10"/>
  <c r="S115" i="10" s="1"/>
  <c r="R116" i="10"/>
  <c r="S116" i="10" s="1"/>
  <c r="R117" i="10"/>
  <c r="S117" i="10" s="1"/>
  <c r="R118" i="10"/>
  <c r="S118" i="10" s="1"/>
  <c r="R119" i="10"/>
  <c r="S119" i="10" s="1"/>
  <c r="R120" i="10"/>
  <c r="S120" i="10" s="1"/>
  <c r="R121" i="10"/>
  <c r="S121" i="10" s="1"/>
  <c r="R122" i="10"/>
  <c r="S122" i="10" s="1"/>
  <c r="R123" i="10"/>
  <c r="S123" i="10" s="1"/>
  <c r="R124" i="10"/>
  <c r="S124" i="10" s="1"/>
  <c r="R125" i="10"/>
  <c r="S125" i="10" s="1"/>
  <c r="R126" i="10"/>
  <c r="S126" i="10" s="1"/>
  <c r="R127" i="10"/>
  <c r="S127" i="10" s="1"/>
  <c r="R128" i="10"/>
  <c r="S128" i="10" s="1"/>
  <c r="R129" i="10"/>
  <c r="S129" i="10" s="1"/>
  <c r="R130" i="10"/>
  <c r="S130" i="10" s="1"/>
  <c r="R131" i="10"/>
  <c r="S131" i="10" s="1"/>
  <c r="R132" i="10"/>
  <c r="S132" i="10" s="1"/>
  <c r="R133" i="10"/>
  <c r="S133" i="10" s="1"/>
  <c r="R134" i="10"/>
  <c r="S134" i="10" s="1"/>
  <c r="R135" i="10"/>
  <c r="S135" i="10" s="1"/>
  <c r="R136" i="10"/>
  <c r="S136" i="10" s="1"/>
  <c r="R137" i="10"/>
  <c r="S137" i="10" s="1"/>
  <c r="R138" i="10"/>
  <c r="S138" i="10" s="1"/>
  <c r="R139" i="10"/>
  <c r="S139" i="10" s="1"/>
  <c r="R140" i="10"/>
  <c r="S140" i="10" s="1"/>
  <c r="R141" i="10"/>
  <c r="S141" i="10" s="1"/>
  <c r="R142" i="10"/>
  <c r="S142" i="10" s="1"/>
  <c r="R143" i="10"/>
  <c r="S143" i="10" s="1"/>
  <c r="R144" i="10"/>
  <c r="S144" i="10" s="1"/>
  <c r="R145" i="10"/>
  <c r="S145" i="10" s="1"/>
  <c r="R146" i="10"/>
  <c r="S146" i="10" s="1"/>
  <c r="R147" i="10"/>
  <c r="S147" i="10" s="1"/>
  <c r="R148" i="10"/>
  <c r="S148" i="10" s="1"/>
  <c r="R149" i="10"/>
  <c r="S149" i="10" s="1"/>
  <c r="R150" i="10"/>
  <c r="S150" i="10" s="1"/>
  <c r="R151" i="10"/>
  <c r="S151" i="10" s="1"/>
  <c r="R152" i="10"/>
  <c r="S152" i="10" s="1"/>
  <c r="R153" i="10"/>
  <c r="S153" i="10" s="1"/>
  <c r="R154" i="10"/>
  <c r="S154" i="10" s="1"/>
  <c r="R155" i="10"/>
  <c r="S155" i="10" s="1"/>
  <c r="R156" i="10"/>
  <c r="S156" i="10" s="1"/>
  <c r="R157" i="10"/>
  <c r="S157" i="10" s="1"/>
  <c r="R158" i="10"/>
  <c r="S158" i="10" s="1"/>
  <c r="R159" i="10"/>
  <c r="S159" i="10" s="1"/>
  <c r="R160" i="10"/>
  <c r="S160" i="10" s="1"/>
  <c r="R161" i="10"/>
  <c r="S161" i="10" s="1"/>
  <c r="R162" i="10"/>
  <c r="S162" i="10" s="1"/>
  <c r="R163" i="10"/>
  <c r="S163" i="10" s="1"/>
  <c r="R164" i="10"/>
  <c r="S164" i="10" s="1"/>
  <c r="R165" i="10"/>
  <c r="S165" i="10" s="1"/>
  <c r="R166" i="10"/>
  <c r="S166" i="10" s="1"/>
  <c r="R167" i="10"/>
  <c r="S167" i="10" s="1"/>
  <c r="R168" i="10"/>
  <c r="S168" i="10" s="1"/>
  <c r="R169" i="10"/>
  <c r="S169" i="10" s="1"/>
  <c r="R170" i="10"/>
  <c r="S170" i="10" s="1"/>
  <c r="R171" i="10"/>
  <c r="S171" i="10" s="1"/>
  <c r="R172" i="10"/>
  <c r="S172" i="10" s="1"/>
  <c r="R173" i="10"/>
  <c r="S173" i="10" s="1"/>
  <c r="R174" i="10"/>
  <c r="S174" i="10" s="1"/>
  <c r="R175" i="10"/>
  <c r="S175" i="10" s="1"/>
  <c r="R176" i="10"/>
  <c r="S176" i="10" s="1"/>
  <c r="R177" i="10"/>
  <c r="S177" i="10" s="1"/>
  <c r="R178" i="10"/>
  <c r="S178" i="10" s="1"/>
  <c r="R179" i="10"/>
  <c r="S179" i="10" s="1"/>
  <c r="R180" i="10"/>
  <c r="S180" i="10" s="1"/>
  <c r="R181" i="10"/>
  <c r="S181" i="10" s="1"/>
  <c r="R182" i="10"/>
  <c r="S182" i="10" s="1"/>
  <c r="R183" i="10"/>
  <c r="S183" i="10" s="1"/>
  <c r="R184" i="10"/>
  <c r="S184" i="10" s="1"/>
  <c r="R185" i="10"/>
  <c r="S185" i="10" s="1"/>
  <c r="R186" i="10"/>
  <c r="S186" i="10" s="1"/>
  <c r="R187" i="10"/>
  <c r="S187" i="10" s="1"/>
  <c r="R188" i="10"/>
  <c r="S188" i="10" s="1"/>
  <c r="R189" i="10"/>
  <c r="S189" i="10" s="1"/>
  <c r="R190" i="10"/>
  <c r="S190" i="10" s="1"/>
  <c r="R191" i="10"/>
  <c r="S191" i="10" s="1"/>
  <c r="R192" i="10"/>
  <c r="S192" i="10" s="1"/>
  <c r="R193" i="10"/>
  <c r="S193" i="10" s="1"/>
  <c r="R194" i="10"/>
  <c r="S194" i="10" s="1"/>
  <c r="R195" i="10"/>
  <c r="S195" i="10" s="1"/>
  <c r="R196" i="10"/>
  <c r="S196" i="10" s="1"/>
  <c r="R197" i="10"/>
  <c r="S197" i="10" s="1"/>
  <c r="R198" i="10"/>
  <c r="S198" i="10" s="1"/>
  <c r="R199" i="10"/>
  <c r="S199" i="10" s="1"/>
  <c r="R200" i="10"/>
  <c r="S200" i="10" s="1"/>
  <c r="R201" i="10"/>
  <c r="S201" i="10" s="1"/>
  <c r="R202" i="10"/>
  <c r="S202" i="10" s="1"/>
  <c r="R203" i="10"/>
  <c r="S203" i="10" s="1"/>
  <c r="R204" i="10"/>
  <c r="S204" i="10" s="1"/>
  <c r="R205" i="10"/>
  <c r="S205" i="10" s="1"/>
  <c r="R206" i="10"/>
  <c r="S206" i="10" s="1"/>
  <c r="R207" i="10"/>
  <c r="S207" i="10" s="1"/>
  <c r="R208" i="10"/>
  <c r="S208" i="10" s="1"/>
  <c r="R209" i="10"/>
  <c r="S209" i="10" s="1"/>
  <c r="R210" i="10"/>
  <c r="S210" i="10" s="1"/>
  <c r="R211" i="10"/>
  <c r="S211" i="10" s="1"/>
  <c r="R212" i="10"/>
  <c r="S212" i="10" s="1"/>
  <c r="R213" i="10"/>
  <c r="S213" i="10" s="1"/>
  <c r="R214" i="10"/>
  <c r="S214" i="10" s="1"/>
  <c r="R215" i="10"/>
  <c r="S215" i="10" s="1"/>
  <c r="R216" i="10"/>
  <c r="S216" i="10" s="1"/>
  <c r="R217" i="10"/>
  <c r="S217" i="10" s="1"/>
  <c r="R218" i="10"/>
  <c r="S218" i="10" s="1"/>
  <c r="R219" i="10"/>
  <c r="S219" i="10" s="1"/>
  <c r="R220" i="10"/>
  <c r="S220" i="10" s="1"/>
  <c r="R221" i="10"/>
  <c r="S221" i="10" s="1"/>
  <c r="R222" i="10"/>
  <c r="S222" i="10" s="1"/>
  <c r="R223" i="10"/>
  <c r="S223" i="10" s="1"/>
  <c r="R224" i="10"/>
  <c r="S224" i="10" s="1"/>
  <c r="R225" i="10"/>
  <c r="S225" i="10" s="1"/>
  <c r="R226" i="10"/>
  <c r="S226" i="10" s="1"/>
  <c r="R227" i="10"/>
  <c r="S227" i="10" s="1"/>
  <c r="R228" i="10"/>
  <c r="S228" i="10" s="1"/>
  <c r="R229" i="10"/>
  <c r="S229" i="10" s="1"/>
  <c r="R230" i="10"/>
  <c r="S230" i="10" s="1"/>
  <c r="R231" i="10"/>
  <c r="S231" i="10" s="1"/>
  <c r="R232" i="10"/>
  <c r="S232" i="10" s="1"/>
  <c r="R233" i="10"/>
  <c r="S233" i="10" s="1"/>
  <c r="R234" i="10"/>
  <c r="S234" i="10" s="1"/>
  <c r="R235" i="10"/>
  <c r="S235" i="10" s="1"/>
  <c r="R236" i="10"/>
  <c r="S236" i="10" s="1"/>
  <c r="R237" i="10"/>
  <c r="S237" i="10" s="1"/>
  <c r="R238" i="10"/>
  <c r="S238" i="10" s="1"/>
  <c r="R239" i="10"/>
  <c r="S239" i="10" s="1"/>
  <c r="R240" i="10"/>
  <c r="S240" i="10" s="1"/>
  <c r="R241" i="10"/>
  <c r="S241" i="10" s="1"/>
  <c r="R242" i="10"/>
  <c r="S242" i="10" s="1"/>
  <c r="R243" i="10"/>
  <c r="S243" i="10" s="1"/>
  <c r="R244" i="10"/>
  <c r="S244" i="10" s="1"/>
  <c r="R245" i="10"/>
  <c r="S245" i="10" s="1"/>
  <c r="R246" i="10"/>
  <c r="S246" i="10" s="1"/>
  <c r="R247" i="10"/>
  <c r="S247" i="10" s="1"/>
  <c r="R248" i="10"/>
  <c r="S248" i="10" s="1"/>
  <c r="R249" i="10"/>
  <c r="S249" i="10" s="1"/>
  <c r="R250" i="10"/>
  <c r="S250" i="10" s="1"/>
  <c r="R251" i="10"/>
  <c r="S251" i="10" s="1"/>
  <c r="R252" i="10"/>
  <c r="S252" i="10" s="1"/>
  <c r="R253" i="10"/>
  <c r="S253" i="10" s="1"/>
  <c r="R254" i="10"/>
  <c r="S254" i="10" s="1"/>
  <c r="R255" i="10"/>
  <c r="S255" i="10" s="1"/>
  <c r="R256" i="10"/>
  <c r="S256" i="10" s="1"/>
  <c r="R257" i="10"/>
  <c r="S257" i="10" s="1"/>
  <c r="R258" i="10"/>
  <c r="S258" i="10" s="1"/>
  <c r="R259" i="10"/>
  <c r="S259" i="10" s="1"/>
  <c r="R260" i="10"/>
  <c r="S260" i="10" s="1"/>
  <c r="R261" i="10"/>
  <c r="S261" i="10" s="1"/>
  <c r="R262" i="10"/>
  <c r="S262" i="10" s="1"/>
  <c r="R263" i="10"/>
  <c r="S263" i="10" s="1"/>
  <c r="R264" i="10"/>
  <c r="S264" i="10" s="1"/>
  <c r="R265" i="10"/>
  <c r="S265" i="10" s="1"/>
  <c r="R266" i="10"/>
  <c r="S266" i="10" s="1"/>
  <c r="R267" i="10"/>
  <c r="S267" i="10" s="1"/>
  <c r="R268" i="10"/>
  <c r="S268" i="10" s="1"/>
  <c r="R269" i="10"/>
  <c r="S269" i="10" s="1"/>
  <c r="R270" i="10"/>
  <c r="S270" i="10" s="1"/>
  <c r="R271" i="10"/>
  <c r="S271" i="10" s="1"/>
  <c r="R272" i="10"/>
  <c r="S272" i="10" s="1"/>
  <c r="R273" i="10"/>
  <c r="S273" i="10" s="1"/>
  <c r="R274" i="10"/>
  <c r="S274" i="10" s="1"/>
  <c r="R275" i="10"/>
  <c r="S275" i="10" s="1"/>
  <c r="R276" i="10"/>
  <c r="S276" i="10" s="1"/>
  <c r="R277" i="10"/>
  <c r="S277" i="10" s="1"/>
  <c r="R278" i="10"/>
  <c r="S278" i="10" s="1"/>
  <c r="R279" i="10"/>
  <c r="S279" i="10" s="1"/>
  <c r="R280" i="10"/>
  <c r="S280" i="10" s="1"/>
  <c r="R281" i="10"/>
  <c r="S281" i="10" s="1"/>
  <c r="R282" i="10"/>
  <c r="S282" i="10" s="1"/>
  <c r="R283" i="10"/>
  <c r="S283" i="10" s="1"/>
  <c r="R284" i="10"/>
  <c r="S284" i="10" s="1"/>
  <c r="R285" i="10"/>
  <c r="S285" i="10" s="1"/>
  <c r="R286" i="10"/>
  <c r="S286" i="10" s="1"/>
  <c r="R287" i="10"/>
  <c r="S287" i="10" s="1"/>
  <c r="R288" i="10"/>
  <c r="S288" i="10" s="1"/>
  <c r="R289" i="10"/>
  <c r="S289" i="10" s="1"/>
  <c r="R290" i="10"/>
  <c r="S290" i="10" s="1"/>
  <c r="R291" i="10"/>
  <c r="S291" i="10" s="1"/>
  <c r="R292" i="10"/>
  <c r="S292" i="10" s="1"/>
  <c r="R293" i="10"/>
  <c r="S293" i="10" s="1"/>
  <c r="R294" i="10"/>
  <c r="S294" i="10" s="1"/>
  <c r="R295" i="10"/>
  <c r="S295" i="10" s="1"/>
  <c r="R296" i="10"/>
  <c r="S296" i="10" s="1"/>
  <c r="R297" i="10"/>
  <c r="S297" i="10" s="1"/>
  <c r="R298" i="10"/>
  <c r="S298" i="10" s="1"/>
  <c r="R299" i="10"/>
  <c r="S299" i="10" s="1"/>
  <c r="R300" i="10"/>
  <c r="S300" i="10" s="1"/>
  <c r="R301" i="10"/>
  <c r="S301" i="10" s="1"/>
  <c r="R302" i="10"/>
  <c r="S302" i="10" s="1"/>
  <c r="R303" i="10"/>
  <c r="S303" i="10" s="1"/>
  <c r="R304" i="10"/>
  <c r="S304" i="10" s="1"/>
  <c r="R305" i="10"/>
  <c r="S305" i="10" s="1"/>
  <c r="R306" i="10"/>
  <c r="S306" i="10" s="1"/>
  <c r="R307" i="10"/>
  <c r="S307" i="10" s="1"/>
  <c r="R308" i="10"/>
  <c r="S308" i="10" s="1"/>
  <c r="R309" i="10"/>
  <c r="S309" i="10" s="1"/>
  <c r="R310" i="10"/>
  <c r="S310" i="10" s="1"/>
  <c r="R311" i="10"/>
  <c r="S311" i="10" s="1"/>
  <c r="R312" i="10"/>
  <c r="S312" i="10" s="1"/>
  <c r="R313" i="10"/>
  <c r="S313" i="10" s="1"/>
  <c r="R314" i="10"/>
  <c r="S314" i="10" s="1"/>
  <c r="R315" i="10"/>
  <c r="S315" i="10" s="1"/>
  <c r="R316" i="10"/>
  <c r="S316" i="10" s="1"/>
  <c r="R317" i="10"/>
  <c r="S317" i="10" s="1"/>
  <c r="R318" i="10"/>
  <c r="S318" i="10" s="1"/>
  <c r="R319" i="10"/>
  <c r="S319" i="10" s="1"/>
  <c r="R320" i="10"/>
  <c r="S320" i="10" s="1"/>
  <c r="R321" i="10"/>
  <c r="S321" i="10" s="1"/>
  <c r="R322" i="10"/>
  <c r="S322" i="10" s="1"/>
  <c r="R323" i="10"/>
  <c r="S323" i="10" s="1"/>
  <c r="R324" i="10"/>
  <c r="S324" i="10" s="1"/>
  <c r="R325" i="10"/>
  <c r="S325" i="10" s="1"/>
  <c r="R326" i="10"/>
  <c r="S326" i="10" s="1"/>
  <c r="R327" i="10"/>
  <c r="S327" i="10" s="1"/>
  <c r="R328" i="10"/>
  <c r="S328" i="10" s="1"/>
  <c r="R329" i="10"/>
  <c r="S329" i="10" s="1"/>
  <c r="R330" i="10"/>
  <c r="S330" i="10" s="1"/>
  <c r="R331" i="10"/>
  <c r="S331" i="10" s="1"/>
  <c r="R332" i="10"/>
  <c r="S332" i="10" s="1"/>
  <c r="R333" i="10"/>
  <c r="S333" i="10" s="1"/>
  <c r="R334" i="10"/>
  <c r="S334" i="10" s="1"/>
  <c r="R335" i="10"/>
  <c r="S335" i="10" s="1"/>
  <c r="R336" i="10"/>
  <c r="S336" i="10" s="1"/>
  <c r="R337" i="10"/>
  <c r="S337" i="10" s="1"/>
  <c r="R338" i="10"/>
  <c r="S338" i="10" s="1"/>
  <c r="R339" i="10"/>
  <c r="S339" i="10" s="1"/>
  <c r="R340" i="10"/>
  <c r="S340" i="10" s="1"/>
  <c r="R341" i="10"/>
  <c r="S341" i="10" s="1"/>
  <c r="R342" i="10"/>
  <c r="S342" i="10" s="1"/>
  <c r="R343" i="10"/>
  <c r="S343" i="10" s="1"/>
  <c r="R344" i="10"/>
  <c r="S344" i="10" s="1"/>
  <c r="R345" i="10"/>
  <c r="S345" i="10" s="1"/>
  <c r="R346" i="10"/>
  <c r="S346" i="10" s="1"/>
  <c r="R347" i="10"/>
  <c r="S347" i="10" s="1"/>
  <c r="R348" i="10"/>
  <c r="S348" i="10" s="1"/>
  <c r="R349" i="10"/>
  <c r="S349" i="10" s="1"/>
  <c r="R350" i="10"/>
  <c r="S350" i="10" s="1"/>
  <c r="R351" i="10"/>
  <c r="S351" i="10" s="1"/>
  <c r="R352" i="10"/>
  <c r="S352" i="10" s="1"/>
  <c r="R353" i="10"/>
  <c r="S353" i="10" s="1"/>
  <c r="R354" i="10"/>
  <c r="S354" i="10" s="1"/>
  <c r="R355" i="10"/>
  <c r="S355" i="10" s="1"/>
  <c r="R356" i="10"/>
  <c r="S356" i="10" s="1"/>
  <c r="R357" i="10"/>
  <c r="S357" i="10" s="1"/>
  <c r="R358" i="10"/>
  <c r="S358" i="10" s="1"/>
  <c r="R359" i="10"/>
  <c r="S359" i="10" s="1"/>
  <c r="R360" i="10"/>
  <c r="S360" i="10" s="1"/>
  <c r="R361" i="10"/>
  <c r="S361" i="10" s="1"/>
  <c r="R362" i="10"/>
  <c r="S362" i="10" s="1"/>
  <c r="R363" i="10"/>
  <c r="S363" i="10" s="1"/>
  <c r="R364" i="10"/>
  <c r="S364" i="10" s="1"/>
  <c r="R365" i="10"/>
  <c r="S365" i="10" s="1"/>
  <c r="R366" i="10"/>
  <c r="S366" i="10" s="1"/>
  <c r="R367" i="10"/>
  <c r="S367" i="10" s="1"/>
  <c r="R368" i="10"/>
  <c r="S368" i="10" s="1"/>
  <c r="R369" i="10"/>
  <c r="S369" i="10" s="1"/>
  <c r="R370" i="10"/>
  <c r="S370" i="10" s="1"/>
  <c r="R371" i="10"/>
  <c r="S371" i="10" s="1"/>
  <c r="R372" i="10"/>
  <c r="S372" i="10" s="1"/>
  <c r="R373" i="10"/>
  <c r="S373" i="10" s="1"/>
  <c r="R374" i="10"/>
  <c r="S374" i="10" s="1"/>
  <c r="R375" i="10"/>
  <c r="S375" i="10" s="1"/>
  <c r="R376" i="10"/>
  <c r="S376" i="10" s="1"/>
  <c r="R377" i="10"/>
  <c r="S377" i="10" s="1"/>
  <c r="R378" i="10"/>
  <c r="S378" i="10" s="1"/>
  <c r="R379" i="10"/>
  <c r="S379" i="10" s="1"/>
  <c r="R380" i="10"/>
  <c r="S380" i="10" s="1"/>
  <c r="R381" i="10"/>
  <c r="S381" i="10" s="1"/>
  <c r="R382" i="10"/>
  <c r="S382" i="10" s="1"/>
  <c r="R383" i="10"/>
  <c r="S383" i="10" s="1"/>
  <c r="R384" i="10"/>
  <c r="S384" i="10" s="1"/>
  <c r="R385" i="10"/>
  <c r="S385" i="10" s="1"/>
  <c r="R386" i="10"/>
  <c r="S386" i="10" s="1"/>
  <c r="R387" i="10"/>
  <c r="S387" i="10" s="1"/>
  <c r="R388" i="10"/>
  <c r="S388" i="10" s="1"/>
  <c r="R389" i="10"/>
  <c r="S389" i="10" s="1"/>
  <c r="R390" i="10"/>
  <c r="S390" i="10" s="1"/>
  <c r="R391" i="10"/>
  <c r="S391" i="10" s="1"/>
  <c r="R392" i="10"/>
  <c r="S392" i="10" s="1"/>
  <c r="R393" i="10"/>
  <c r="S393" i="10" s="1"/>
  <c r="R394" i="10"/>
  <c r="S394" i="10" s="1"/>
  <c r="R395" i="10"/>
  <c r="S395" i="10" s="1"/>
  <c r="R396" i="10"/>
  <c r="S396" i="10" s="1"/>
  <c r="R397" i="10"/>
  <c r="S397" i="10" s="1"/>
  <c r="R398" i="10"/>
  <c r="S398" i="10" s="1"/>
  <c r="R399" i="10"/>
  <c r="S399" i="10" s="1"/>
  <c r="R400" i="10"/>
  <c r="S400" i="10" s="1"/>
  <c r="R401" i="10"/>
  <c r="S401" i="10" s="1"/>
  <c r="R402" i="10"/>
  <c r="S402" i="10" s="1"/>
  <c r="R403" i="10"/>
  <c r="S403" i="10" s="1"/>
  <c r="R404" i="10"/>
  <c r="S404" i="10" s="1"/>
  <c r="R405" i="10"/>
  <c r="S405" i="10" s="1"/>
  <c r="R406" i="10"/>
  <c r="S406" i="10" s="1"/>
  <c r="R407" i="10"/>
  <c r="S407" i="10" s="1"/>
  <c r="R408" i="10"/>
  <c r="S408" i="10" s="1"/>
  <c r="R409" i="10"/>
  <c r="S409" i="10" s="1"/>
  <c r="R410" i="10"/>
  <c r="S410" i="10" s="1"/>
  <c r="R411" i="10"/>
  <c r="S411" i="10" s="1"/>
  <c r="R412" i="10"/>
  <c r="S412" i="10" s="1"/>
  <c r="R413" i="10"/>
  <c r="S413" i="10" s="1"/>
  <c r="R414" i="10"/>
  <c r="S414" i="10" s="1"/>
  <c r="R415" i="10"/>
  <c r="S415" i="10" s="1"/>
  <c r="R416" i="10"/>
  <c r="S416" i="10" s="1"/>
  <c r="R417" i="10"/>
  <c r="S417" i="10" s="1"/>
  <c r="R418" i="10"/>
  <c r="S418" i="10" s="1"/>
  <c r="R419" i="10"/>
  <c r="S419" i="10" s="1"/>
  <c r="R420" i="10"/>
  <c r="S420" i="10" s="1"/>
  <c r="R421" i="10"/>
  <c r="S421" i="10" s="1"/>
  <c r="R422" i="10"/>
  <c r="S422" i="10" s="1"/>
  <c r="R423" i="10"/>
  <c r="S423" i="10" s="1"/>
  <c r="R424" i="10"/>
  <c r="S424" i="10" s="1"/>
  <c r="R425" i="10"/>
  <c r="S425" i="10" s="1"/>
  <c r="R426" i="10"/>
  <c r="S426" i="10" s="1"/>
  <c r="R427" i="10"/>
  <c r="S427" i="10" s="1"/>
  <c r="R428" i="10"/>
  <c r="S428" i="10" s="1"/>
  <c r="R429" i="10"/>
  <c r="S429" i="10" s="1"/>
  <c r="R430" i="10"/>
  <c r="S430" i="10" s="1"/>
  <c r="R431" i="10"/>
  <c r="S431" i="10" s="1"/>
  <c r="R432" i="10"/>
  <c r="S432" i="10" s="1"/>
  <c r="R433" i="10"/>
  <c r="S433" i="10" s="1"/>
  <c r="R434" i="10"/>
  <c r="S434" i="10" s="1"/>
  <c r="R435" i="10"/>
  <c r="S435" i="10" s="1"/>
  <c r="R436" i="10"/>
  <c r="S436" i="10" s="1"/>
  <c r="R437" i="10"/>
  <c r="S437" i="10" s="1"/>
  <c r="R438" i="10"/>
  <c r="S438" i="10" s="1"/>
  <c r="R439" i="10"/>
  <c r="S439" i="10" s="1"/>
  <c r="R440" i="10"/>
  <c r="S440" i="10" s="1"/>
  <c r="R441" i="10"/>
  <c r="S441" i="10" s="1"/>
  <c r="R442" i="10"/>
  <c r="S442" i="10" s="1"/>
  <c r="R443" i="10"/>
  <c r="S443" i="10" s="1"/>
  <c r="R444" i="10"/>
  <c r="S444" i="10" s="1"/>
  <c r="R445" i="10"/>
  <c r="S445" i="10" s="1"/>
  <c r="R446" i="10"/>
  <c r="S446" i="10" s="1"/>
  <c r="R447" i="10"/>
  <c r="S447" i="10" s="1"/>
  <c r="R448" i="10"/>
  <c r="S448" i="10" s="1"/>
  <c r="R449" i="10"/>
  <c r="S449" i="10" s="1"/>
  <c r="R450" i="10"/>
  <c r="S450" i="10" s="1"/>
  <c r="R451" i="10"/>
  <c r="S451" i="10" s="1"/>
  <c r="R452" i="10"/>
  <c r="S452" i="10" s="1"/>
  <c r="R453" i="10"/>
  <c r="S453" i="10" s="1"/>
  <c r="R454" i="10"/>
  <c r="S454" i="10" s="1"/>
  <c r="R455" i="10"/>
  <c r="S455" i="10" s="1"/>
  <c r="R456" i="10"/>
  <c r="S456" i="10" s="1"/>
  <c r="R457" i="10"/>
  <c r="S457" i="10" s="1"/>
  <c r="R458" i="10"/>
  <c r="S458" i="10" s="1"/>
  <c r="R459" i="10"/>
  <c r="S459" i="10" s="1"/>
  <c r="R460" i="10"/>
  <c r="S460" i="10" s="1"/>
  <c r="R461" i="10"/>
  <c r="S461" i="10" s="1"/>
  <c r="R462" i="10"/>
  <c r="S462" i="10" s="1"/>
  <c r="R463" i="10"/>
  <c r="S463" i="10" s="1"/>
  <c r="R464" i="10"/>
  <c r="S464" i="10" s="1"/>
  <c r="R465" i="10"/>
  <c r="S465" i="10" s="1"/>
  <c r="R466" i="10"/>
  <c r="S466" i="10" s="1"/>
  <c r="R467" i="10"/>
  <c r="S467" i="10" s="1"/>
  <c r="R468" i="10"/>
  <c r="S468" i="10" s="1"/>
  <c r="R469" i="10"/>
  <c r="S469" i="10" s="1"/>
  <c r="R470" i="10"/>
  <c r="S470" i="10" s="1"/>
  <c r="R471" i="10"/>
  <c r="S471" i="10" s="1"/>
  <c r="R472" i="10"/>
  <c r="S472" i="10" s="1"/>
  <c r="R473" i="10"/>
  <c r="S473" i="10" s="1"/>
  <c r="R474" i="10"/>
  <c r="S474" i="10" s="1"/>
  <c r="R475" i="10"/>
  <c r="S475" i="10" s="1"/>
  <c r="R476" i="10"/>
  <c r="S476" i="10" s="1"/>
  <c r="R477" i="10"/>
  <c r="S477" i="10" s="1"/>
  <c r="R478" i="10"/>
  <c r="S478" i="10" s="1"/>
  <c r="R479" i="10"/>
  <c r="S479" i="10" s="1"/>
  <c r="R480" i="10"/>
  <c r="S480" i="10" s="1"/>
  <c r="R481" i="10"/>
  <c r="S481" i="10" s="1"/>
  <c r="R482" i="10"/>
  <c r="S482" i="10" s="1"/>
  <c r="R483" i="10"/>
  <c r="S483" i="10" s="1"/>
  <c r="R484" i="10"/>
  <c r="S484" i="10" s="1"/>
  <c r="R485" i="10"/>
  <c r="S485" i="10" s="1"/>
  <c r="R486" i="10"/>
  <c r="S486" i="10" s="1"/>
  <c r="R487" i="10"/>
  <c r="S487" i="10" s="1"/>
  <c r="R488" i="10"/>
  <c r="S488" i="10" s="1"/>
  <c r="R489" i="10"/>
  <c r="S489" i="10" s="1"/>
  <c r="R490" i="10"/>
  <c r="S490" i="10" s="1"/>
  <c r="R491" i="10"/>
  <c r="S491" i="10" s="1"/>
  <c r="R492" i="10"/>
  <c r="S492" i="10" s="1"/>
  <c r="R493" i="10"/>
  <c r="S493" i="10" s="1"/>
  <c r="R494" i="10"/>
  <c r="S494" i="10" s="1"/>
  <c r="R495" i="10"/>
  <c r="S495" i="10" s="1"/>
  <c r="R496" i="10"/>
  <c r="S496" i="10" s="1"/>
  <c r="R497" i="10"/>
  <c r="S497" i="10" s="1"/>
  <c r="R498" i="10"/>
  <c r="S498" i="10" s="1"/>
  <c r="R499" i="10"/>
  <c r="S499" i="10" s="1"/>
  <c r="R500" i="10"/>
  <c r="S500" i="10" s="1"/>
  <c r="R501" i="10"/>
  <c r="S501" i="10" s="1"/>
  <c r="R502" i="10"/>
  <c r="S502" i="10" s="1"/>
  <c r="R503" i="10"/>
  <c r="S503" i="10" s="1"/>
  <c r="R504" i="10"/>
  <c r="S504" i="10" s="1"/>
  <c r="R505" i="10"/>
  <c r="S505" i="10" s="1"/>
  <c r="R506" i="10"/>
  <c r="S506" i="10" s="1"/>
  <c r="R507" i="10"/>
  <c r="S507" i="10" s="1"/>
  <c r="R508" i="10"/>
  <c r="S508" i="10" s="1"/>
  <c r="R509" i="10"/>
  <c r="S509" i="10" s="1"/>
  <c r="R510" i="10"/>
  <c r="S510" i="10" s="1"/>
  <c r="R511" i="10"/>
  <c r="S511" i="10" s="1"/>
  <c r="R512" i="10"/>
  <c r="S512" i="10" s="1"/>
  <c r="R513" i="10"/>
  <c r="S513" i="10" s="1"/>
  <c r="R514" i="10"/>
  <c r="S514" i="10" s="1"/>
  <c r="R515" i="10"/>
  <c r="S515" i="10" s="1"/>
  <c r="R516" i="10"/>
  <c r="S516" i="10" s="1"/>
  <c r="R517" i="10"/>
  <c r="S517" i="10" s="1"/>
  <c r="R518" i="10"/>
  <c r="S518" i="10" s="1"/>
  <c r="R519" i="10"/>
  <c r="S519" i="10" s="1"/>
  <c r="R520" i="10"/>
  <c r="S520" i="10" s="1"/>
  <c r="R521" i="10"/>
  <c r="S521" i="10" s="1"/>
  <c r="R522" i="10"/>
  <c r="S522" i="10" s="1"/>
  <c r="R523" i="10"/>
  <c r="S523" i="10" s="1"/>
  <c r="R524" i="10"/>
  <c r="S524" i="10" s="1"/>
  <c r="R525" i="10"/>
  <c r="S525" i="10" s="1"/>
  <c r="R526" i="10"/>
  <c r="S526" i="10" s="1"/>
  <c r="R527" i="10"/>
  <c r="S527" i="10" s="1"/>
  <c r="R528" i="10"/>
  <c r="S528" i="10" s="1"/>
  <c r="R529" i="10"/>
  <c r="S529" i="10" s="1"/>
  <c r="R530" i="10"/>
  <c r="S530" i="10" s="1"/>
  <c r="R531" i="10"/>
  <c r="S531" i="10" s="1"/>
  <c r="R532" i="10"/>
  <c r="S532" i="10" s="1"/>
  <c r="R533" i="10"/>
  <c r="S533" i="10" s="1"/>
  <c r="R534" i="10"/>
  <c r="S534" i="10" s="1"/>
  <c r="R535" i="10"/>
  <c r="S535" i="10" s="1"/>
  <c r="R536" i="10"/>
  <c r="S536" i="10" s="1"/>
  <c r="R537" i="10"/>
  <c r="S537" i="10" s="1"/>
  <c r="R538" i="10"/>
  <c r="S538" i="10" s="1"/>
  <c r="R539" i="10"/>
  <c r="S539" i="10" s="1"/>
  <c r="R540" i="10"/>
  <c r="S540" i="10" s="1"/>
  <c r="R541" i="10"/>
  <c r="S541" i="10" s="1"/>
  <c r="R542" i="10"/>
  <c r="S542" i="10" s="1"/>
  <c r="R543" i="10"/>
  <c r="S543" i="10" s="1"/>
  <c r="R544" i="10"/>
  <c r="S544" i="10" s="1"/>
  <c r="R545" i="10"/>
  <c r="S545" i="10" s="1"/>
  <c r="R546" i="10"/>
  <c r="S546" i="10" s="1"/>
  <c r="R547" i="10"/>
  <c r="S547" i="10" s="1"/>
  <c r="R548" i="10"/>
  <c r="S548" i="10" s="1"/>
  <c r="R549" i="10"/>
  <c r="S549" i="10" s="1"/>
  <c r="R550" i="10"/>
  <c r="S550" i="10" s="1"/>
  <c r="R551" i="10"/>
  <c r="S551" i="10" s="1"/>
  <c r="R552" i="10"/>
  <c r="S552" i="10" s="1"/>
  <c r="R553" i="10"/>
  <c r="S553" i="10" s="1"/>
  <c r="R554" i="10"/>
  <c r="S554" i="10" s="1"/>
  <c r="R555" i="10"/>
  <c r="S555" i="10" s="1"/>
  <c r="R556" i="10"/>
  <c r="S556" i="10" s="1"/>
  <c r="R557" i="10"/>
  <c r="S557" i="10" s="1"/>
  <c r="R558" i="10"/>
  <c r="S558" i="10" s="1"/>
  <c r="R559" i="10"/>
  <c r="S559" i="10" s="1"/>
  <c r="R560" i="10"/>
  <c r="S560" i="10" s="1"/>
  <c r="R561" i="10"/>
  <c r="S561" i="10" s="1"/>
  <c r="R562" i="10"/>
  <c r="S562" i="10" s="1"/>
  <c r="R563" i="10"/>
  <c r="S563" i="10" s="1"/>
  <c r="R564" i="10"/>
  <c r="S564" i="10" s="1"/>
  <c r="R565" i="10"/>
  <c r="S565" i="10" s="1"/>
  <c r="R566" i="10"/>
  <c r="S566" i="10" s="1"/>
  <c r="R567" i="10"/>
  <c r="S567" i="10" s="1"/>
  <c r="R568" i="10"/>
  <c r="S568" i="10" s="1"/>
  <c r="R569" i="10"/>
  <c r="S569" i="10" s="1"/>
  <c r="R570" i="10"/>
  <c r="S570" i="10" s="1"/>
  <c r="R571" i="10"/>
  <c r="S571" i="10" s="1"/>
  <c r="R572" i="10"/>
  <c r="S572" i="10" s="1"/>
  <c r="R573" i="10"/>
  <c r="S573" i="10" s="1"/>
  <c r="R574" i="10"/>
  <c r="S574" i="10" s="1"/>
  <c r="R575" i="10"/>
  <c r="S575" i="10" s="1"/>
  <c r="R576" i="10"/>
  <c r="S576" i="10" s="1"/>
  <c r="R577" i="10"/>
  <c r="S577" i="10" s="1"/>
  <c r="R578" i="10"/>
  <c r="S578" i="10" s="1"/>
  <c r="R579" i="10"/>
  <c r="S579" i="10" s="1"/>
  <c r="R580" i="10"/>
  <c r="S580" i="10" s="1"/>
  <c r="R581" i="10"/>
  <c r="S581" i="10" s="1"/>
  <c r="R582" i="10"/>
  <c r="S582" i="10" s="1"/>
  <c r="R583" i="10"/>
  <c r="S583" i="10" s="1"/>
  <c r="R584" i="10"/>
  <c r="S584" i="10" s="1"/>
  <c r="R585" i="10"/>
  <c r="S585" i="10" s="1"/>
  <c r="R586" i="10"/>
  <c r="S586" i="10" s="1"/>
  <c r="R587" i="10"/>
  <c r="S587" i="10" s="1"/>
  <c r="R588" i="10"/>
  <c r="S588" i="10" s="1"/>
  <c r="R589" i="10"/>
  <c r="S589" i="10" s="1"/>
  <c r="R590" i="10"/>
  <c r="S590" i="10" s="1"/>
  <c r="R591" i="10"/>
  <c r="S591" i="10" s="1"/>
  <c r="R592" i="10"/>
  <c r="S592" i="10" s="1"/>
  <c r="R593" i="10"/>
  <c r="S593" i="10" s="1"/>
  <c r="R594" i="10"/>
  <c r="S594" i="10" s="1"/>
  <c r="R595" i="10"/>
  <c r="S595" i="10" s="1"/>
  <c r="R596" i="10"/>
  <c r="S596" i="10" s="1"/>
  <c r="R597" i="10"/>
  <c r="S597" i="10" s="1"/>
  <c r="R598" i="10"/>
  <c r="S598" i="10" s="1"/>
  <c r="R599" i="10"/>
  <c r="S599" i="10" s="1"/>
  <c r="R600" i="10"/>
  <c r="S600" i="10" s="1"/>
  <c r="R601" i="10"/>
  <c r="S601" i="10" s="1"/>
  <c r="R602" i="10"/>
  <c r="S602" i="10" s="1"/>
  <c r="R603" i="10"/>
  <c r="S603" i="10" s="1"/>
  <c r="R604" i="10"/>
  <c r="S604" i="10" s="1"/>
  <c r="R605" i="10"/>
  <c r="S605" i="10" s="1"/>
  <c r="R606" i="10"/>
  <c r="S606" i="10" s="1"/>
  <c r="R607" i="10"/>
  <c r="S607" i="10" s="1"/>
  <c r="R608" i="10"/>
  <c r="S608" i="10" s="1"/>
  <c r="R609" i="10"/>
  <c r="S609" i="10" s="1"/>
  <c r="R610" i="10"/>
  <c r="S610" i="10" s="1"/>
  <c r="R611" i="10"/>
  <c r="S611" i="10" s="1"/>
  <c r="R612" i="10"/>
  <c r="S612" i="10" s="1"/>
  <c r="R613" i="10"/>
  <c r="S613" i="10" s="1"/>
  <c r="R614" i="10"/>
  <c r="S614" i="10" s="1"/>
  <c r="R615" i="10"/>
  <c r="S615" i="10" s="1"/>
  <c r="R616" i="10"/>
  <c r="S616" i="10" s="1"/>
  <c r="R617" i="10"/>
  <c r="S617" i="10" s="1"/>
  <c r="R618" i="10"/>
  <c r="S618" i="10" s="1"/>
  <c r="R619" i="10"/>
  <c r="S619" i="10" s="1"/>
  <c r="R620" i="10"/>
  <c r="S620" i="10" s="1"/>
  <c r="R621" i="10"/>
  <c r="S621" i="10" s="1"/>
  <c r="R622" i="10"/>
  <c r="S622" i="10" s="1"/>
  <c r="R623" i="10"/>
  <c r="S623" i="10" s="1"/>
  <c r="R624" i="10"/>
  <c r="S624" i="10" s="1"/>
  <c r="R625" i="10"/>
  <c r="S625" i="10" s="1"/>
  <c r="R626" i="10"/>
  <c r="S626" i="10" s="1"/>
  <c r="R627" i="10"/>
  <c r="S627" i="10" s="1"/>
  <c r="R628" i="10"/>
  <c r="S628" i="10" s="1"/>
  <c r="R629" i="10"/>
  <c r="S629" i="10" s="1"/>
  <c r="R630" i="10"/>
  <c r="S630" i="10" s="1"/>
  <c r="R631" i="10"/>
  <c r="S631" i="10" s="1"/>
  <c r="R632" i="10"/>
  <c r="S632" i="10" s="1"/>
  <c r="R633" i="10"/>
  <c r="S633" i="10" s="1"/>
  <c r="R634" i="10"/>
  <c r="S634" i="10" s="1"/>
  <c r="R635" i="10"/>
  <c r="S635" i="10" s="1"/>
  <c r="R636" i="10"/>
  <c r="S636" i="10" s="1"/>
  <c r="R637" i="10"/>
  <c r="S637" i="10" s="1"/>
  <c r="R638" i="10"/>
  <c r="S638" i="10" s="1"/>
  <c r="R639" i="10"/>
  <c r="S639" i="10" s="1"/>
  <c r="R640" i="10"/>
  <c r="S640" i="10" s="1"/>
  <c r="R641" i="10"/>
  <c r="S641" i="10" s="1"/>
  <c r="R642" i="10"/>
  <c r="S642" i="10" s="1"/>
  <c r="R643" i="10"/>
  <c r="S643" i="10" s="1"/>
  <c r="R644" i="10"/>
  <c r="S644" i="10" s="1"/>
  <c r="R645" i="10"/>
  <c r="S645" i="10" s="1"/>
  <c r="R646" i="10"/>
  <c r="S646" i="10" s="1"/>
  <c r="R647" i="10"/>
  <c r="S647" i="10" s="1"/>
  <c r="R648" i="10"/>
  <c r="S648" i="10" s="1"/>
  <c r="R649" i="10"/>
  <c r="S649" i="10" s="1"/>
  <c r="R650" i="10"/>
  <c r="S650" i="10" s="1"/>
  <c r="R651" i="10"/>
  <c r="S651" i="10" s="1"/>
  <c r="R652" i="10"/>
  <c r="S652" i="10" s="1"/>
  <c r="R653" i="10"/>
  <c r="S653" i="10" s="1"/>
  <c r="R654" i="10"/>
  <c r="S654" i="10" s="1"/>
  <c r="R655" i="10"/>
  <c r="S655" i="10" s="1"/>
  <c r="R656" i="10"/>
  <c r="S656" i="10" s="1"/>
  <c r="R657" i="10"/>
  <c r="S657" i="10" s="1"/>
  <c r="R658" i="10"/>
  <c r="S658" i="10" s="1"/>
  <c r="R659" i="10"/>
  <c r="S659" i="10" s="1"/>
  <c r="R660" i="10"/>
  <c r="S660" i="10" s="1"/>
  <c r="R661" i="10"/>
  <c r="S661" i="10" s="1"/>
  <c r="R662" i="10"/>
  <c r="S662" i="10" s="1"/>
  <c r="R663" i="10"/>
  <c r="S663" i="10" s="1"/>
  <c r="R664" i="10"/>
  <c r="S664" i="10" s="1"/>
  <c r="R665" i="10"/>
  <c r="S665" i="10" s="1"/>
  <c r="R666" i="10"/>
  <c r="S666" i="10" s="1"/>
  <c r="R667" i="10"/>
  <c r="S667" i="10" s="1"/>
  <c r="R668" i="10"/>
  <c r="S668" i="10" s="1"/>
  <c r="R669" i="10"/>
  <c r="S669" i="10" s="1"/>
  <c r="R670" i="10"/>
  <c r="S670" i="10" s="1"/>
  <c r="R671" i="10"/>
  <c r="S671" i="10" s="1"/>
  <c r="R672" i="10"/>
  <c r="S672" i="10" s="1"/>
  <c r="R673" i="10"/>
  <c r="S673" i="10" s="1"/>
  <c r="R674" i="10"/>
  <c r="S674" i="10" s="1"/>
  <c r="R675" i="10"/>
  <c r="S675" i="10" s="1"/>
  <c r="R676" i="10"/>
  <c r="S676" i="10" s="1"/>
  <c r="R677" i="10"/>
  <c r="S677" i="10" s="1"/>
  <c r="R678" i="10"/>
  <c r="S678" i="10" s="1"/>
  <c r="R679" i="10"/>
  <c r="S679" i="10" s="1"/>
  <c r="R680" i="10"/>
  <c r="S680" i="10" s="1"/>
  <c r="R681" i="10"/>
  <c r="S681" i="10" s="1"/>
  <c r="R682" i="10"/>
  <c r="S682" i="10" s="1"/>
  <c r="R683" i="10"/>
  <c r="S683" i="10" s="1"/>
  <c r="R684" i="10"/>
  <c r="S684" i="10" s="1"/>
  <c r="R685" i="10"/>
  <c r="S685" i="10" s="1"/>
  <c r="R686" i="10"/>
  <c r="S686" i="10" s="1"/>
  <c r="R687" i="10"/>
  <c r="S687" i="10" s="1"/>
  <c r="R688" i="10"/>
  <c r="S688" i="10" s="1"/>
  <c r="R689" i="10"/>
  <c r="S689" i="10" s="1"/>
  <c r="R690" i="10"/>
  <c r="S690" i="10" s="1"/>
  <c r="R691" i="10"/>
  <c r="S691" i="10" s="1"/>
  <c r="R692" i="10"/>
  <c r="S692" i="10" s="1"/>
  <c r="R693" i="10"/>
  <c r="S693" i="10" s="1"/>
  <c r="R694" i="10"/>
  <c r="S694" i="10" s="1"/>
  <c r="R695" i="10"/>
  <c r="S695" i="10" s="1"/>
  <c r="R696" i="10"/>
  <c r="S696" i="10" s="1"/>
  <c r="R697" i="10"/>
  <c r="S697" i="10" s="1"/>
  <c r="R698" i="10"/>
  <c r="S698" i="10" s="1"/>
  <c r="R699" i="10"/>
  <c r="S699" i="10" s="1"/>
  <c r="R700" i="10"/>
  <c r="S700" i="10" s="1"/>
  <c r="R701" i="10"/>
  <c r="S701" i="10" s="1"/>
  <c r="R702" i="10"/>
  <c r="S702" i="10" s="1"/>
  <c r="R703" i="10"/>
  <c r="S703" i="10" s="1"/>
  <c r="R704" i="10"/>
  <c r="S704" i="10" s="1"/>
  <c r="R705" i="10"/>
  <c r="S705" i="10" s="1"/>
  <c r="R706" i="10"/>
  <c r="S706" i="10" s="1"/>
  <c r="R707" i="10"/>
  <c r="S707" i="10" s="1"/>
  <c r="R708" i="10"/>
  <c r="S708" i="10" s="1"/>
  <c r="R709" i="10"/>
  <c r="S709" i="10" s="1"/>
  <c r="R710" i="10"/>
  <c r="S710" i="10" s="1"/>
  <c r="R711" i="10"/>
  <c r="S711" i="10" s="1"/>
  <c r="R712" i="10"/>
  <c r="S712" i="10" s="1"/>
  <c r="R713" i="10"/>
  <c r="S713" i="10" s="1"/>
  <c r="R714" i="10"/>
  <c r="S714" i="10" s="1"/>
  <c r="R715" i="10"/>
  <c r="S715" i="10" s="1"/>
  <c r="R716" i="10"/>
  <c r="S716" i="10" s="1"/>
  <c r="R717" i="10"/>
  <c r="S717" i="10" s="1"/>
  <c r="R718" i="10"/>
  <c r="S718" i="10" s="1"/>
  <c r="R719" i="10"/>
  <c r="S719" i="10" s="1"/>
  <c r="R720" i="10"/>
  <c r="S720" i="10" s="1"/>
  <c r="R721" i="10"/>
  <c r="S721" i="10" s="1"/>
  <c r="R722" i="10"/>
  <c r="S722" i="10" s="1"/>
  <c r="R723" i="10"/>
  <c r="S723" i="10" s="1"/>
  <c r="R724" i="10"/>
  <c r="S724" i="10" s="1"/>
  <c r="R725" i="10"/>
  <c r="S725" i="10" s="1"/>
  <c r="R726" i="10"/>
  <c r="S726" i="10" s="1"/>
  <c r="R727" i="10"/>
  <c r="S727" i="10" s="1"/>
  <c r="R728" i="10"/>
  <c r="S728" i="10" s="1"/>
  <c r="R729" i="10"/>
  <c r="S729" i="10" s="1"/>
  <c r="R730" i="10"/>
  <c r="S730" i="10" s="1"/>
  <c r="R731" i="10"/>
  <c r="S731" i="10" s="1"/>
  <c r="R732" i="10"/>
  <c r="S732" i="10" s="1"/>
  <c r="R733" i="10"/>
  <c r="S733" i="10" s="1"/>
  <c r="R734" i="10"/>
  <c r="S734" i="10" s="1"/>
  <c r="R735" i="10"/>
  <c r="S735" i="10" s="1"/>
  <c r="R736" i="10"/>
  <c r="S736" i="10" s="1"/>
  <c r="R737" i="10"/>
  <c r="S737" i="10" s="1"/>
  <c r="R738" i="10"/>
  <c r="S738" i="10" s="1"/>
  <c r="R739" i="10"/>
  <c r="S739" i="10" s="1"/>
  <c r="R740" i="10"/>
  <c r="S740" i="10" s="1"/>
  <c r="R741" i="10"/>
  <c r="S741" i="10" s="1"/>
  <c r="R742" i="10"/>
  <c r="S742" i="10" s="1"/>
  <c r="R743" i="10"/>
  <c r="S743" i="10" s="1"/>
  <c r="R744" i="10"/>
  <c r="S744" i="10" s="1"/>
  <c r="R745" i="10"/>
  <c r="S745" i="10" s="1"/>
  <c r="R746" i="10"/>
  <c r="S746" i="10" s="1"/>
  <c r="R747" i="10"/>
  <c r="S747" i="10" s="1"/>
  <c r="R748" i="10"/>
  <c r="S748" i="10" s="1"/>
  <c r="R749" i="10"/>
  <c r="S749" i="10" s="1"/>
  <c r="R750" i="10"/>
  <c r="S750" i="10" s="1"/>
  <c r="R751" i="10"/>
  <c r="S751" i="10" s="1"/>
  <c r="R752" i="10"/>
  <c r="S752" i="10" s="1"/>
  <c r="R753" i="10"/>
  <c r="S753" i="10" s="1"/>
  <c r="R754" i="10"/>
  <c r="S754" i="10" s="1"/>
  <c r="R755" i="10"/>
  <c r="S755" i="10" s="1"/>
  <c r="R756" i="10"/>
  <c r="S756" i="10" s="1"/>
  <c r="R757" i="10"/>
  <c r="S757" i="10" s="1"/>
  <c r="R758" i="10"/>
  <c r="S758" i="10" s="1"/>
  <c r="R759" i="10"/>
  <c r="S759" i="10" s="1"/>
  <c r="R760" i="10"/>
  <c r="S760" i="10" s="1"/>
  <c r="R761" i="10"/>
  <c r="S761" i="10" s="1"/>
  <c r="R762" i="10"/>
  <c r="S762" i="10" s="1"/>
  <c r="R763" i="10"/>
  <c r="S763" i="10" s="1"/>
  <c r="R764" i="10"/>
  <c r="S764" i="10" s="1"/>
  <c r="R765" i="10"/>
  <c r="S765" i="10" s="1"/>
  <c r="R766" i="10"/>
  <c r="S766" i="10" s="1"/>
  <c r="R767" i="10"/>
  <c r="S767" i="10" s="1"/>
  <c r="R768" i="10"/>
  <c r="S768" i="10" s="1"/>
  <c r="R769" i="10"/>
  <c r="S769" i="10" s="1"/>
  <c r="R770" i="10"/>
  <c r="S770" i="10" s="1"/>
  <c r="R771" i="10"/>
  <c r="S771" i="10" s="1"/>
  <c r="R772" i="10"/>
  <c r="S772" i="10" s="1"/>
  <c r="R773" i="10"/>
  <c r="S773" i="10" s="1"/>
  <c r="R774" i="10"/>
  <c r="S774" i="10" s="1"/>
  <c r="R775" i="10"/>
  <c r="S775" i="10" s="1"/>
  <c r="R776" i="10"/>
  <c r="S776" i="10" s="1"/>
  <c r="R777" i="10"/>
  <c r="S777" i="10" s="1"/>
  <c r="R778" i="10"/>
  <c r="S778" i="10" s="1"/>
  <c r="R779" i="10"/>
  <c r="S779" i="10" s="1"/>
  <c r="R780" i="10"/>
  <c r="S780" i="10" s="1"/>
  <c r="R781" i="10"/>
  <c r="S781" i="10" s="1"/>
  <c r="R782" i="10"/>
  <c r="S782" i="10" s="1"/>
  <c r="R783" i="10"/>
  <c r="S783" i="10" s="1"/>
  <c r="R784" i="10"/>
  <c r="S784" i="10" s="1"/>
  <c r="R785" i="10"/>
  <c r="S785" i="10" s="1"/>
  <c r="R786" i="10"/>
  <c r="S786" i="10" s="1"/>
  <c r="R787" i="10"/>
  <c r="S787" i="10" s="1"/>
  <c r="R788" i="10"/>
  <c r="S788" i="10" s="1"/>
  <c r="R789" i="10"/>
  <c r="S789" i="10" s="1"/>
  <c r="R790" i="10"/>
  <c r="S790" i="10" s="1"/>
  <c r="R791" i="10"/>
  <c r="S791" i="10" s="1"/>
  <c r="R792" i="10"/>
  <c r="S792" i="10" s="1"/>
  <c r="R793" i="10"/>
  <c r="S793" i="10" s="1"/>
  <c r="R794" i="10"/>
  <c r="S794" i="10" s="1"/>
  <c r="R795" i="10"/>
  <c r="S795" i="10" s="1"/>
  <c r="R796" i="10"/>
  <c r="S796" i="10" s="1"/>
  <c r="R797" i="10"/>
  <c r="S797" i="10" s="1"/>
  <c r="R798" i="10"/>
  <c r="S798" i="10" s="1"/>
  <c r="R799" i="10"/>
  <c r="S799" i="10" s="1"/>
  <c r="R800" i="10"/>
  <c r="S800" i="10" s="1"/>
  <c r="R801" i="10"/>
  <c r="S801" i="10" s="1"/>
  <c r="R802" i="10"/>
  <c r="S802" i="10" s="1"/>
  <c r="R803" i="10"/>
  <c r="S803" i="10" s="1"/>
  <c r="R804" i="10"/>
  <c r="S804" i="10" s="1"/>
  <c r="R805" i="10"/>
  <c r="S805" i="10" s="1"/>
  <c r="R806" i="10"/>
  <c r="S806" i="10" s="1"/>
  <c r="R807" i="10"/>
  <c r="S807" i="10" s="1"/>
  <c r="R808" i="10"/>
  <c r="S808" i="10" s="1"/>
  <c r="R809" i="10"/>
  <c r="S809" i="10" s="1"/>
  <c r="R810" i="10"/>
  <c r="S810" i="10" s="1"/>
  <c r="R811" i="10"/>
  <c r="S811" i="10" s="1"/>
  <c r="R812" i="10"/>
  <c r="S812" i="10" s="1"/>
  <c r="R813" i="10"/>
  <c r="S813" i="10" s="1"/>
  <c r="R814" i="10"/>
  <c r="S814" i="10" s="1"/>
  <c r="R815" i="10"/>
  <c r="S815" i="10" s="1"/>
  <c r="R816" i="10"/>
  <c r="S816" i="10" s="1"/>
  <c r="R817" i="10"/>
  <c r="S817" i="10" s="1"/>
  <c r="R818" i="10"/>
  <c r="S818" i="10" s="1"/>
  <c r="R819" i="10"/>
  <c r="S819" i="10" s="1"/>
  <c r="R820" i="10"/>
  <c r="S820" i="10" s="1"/>
  <c r="R821" i="10"/>
  <c r="S821" i="10" s="1"/>
  <c r="R822" i="10"/>
  <c r="S822" i="10" s="1"/>
  <c r="R823" i="10"/>
  <c r="S823" i="10" s="1"/>
  <c r="R824" i="10"/>
  <c r="S824" i="10" s="1"/>
  <c r="R825" i="10"/>
  <c r="S825" i="10" s="1"/>
  <c r="R826" i="10"/>
  <c r="S826" i="10" s="1"/>
  <c r="R827" i="10"/>
  <c r="S827" i="10" s="1"/>
  <c r="R828" i="10"/>
  <c r="S828" i="10" s="1"/>
  <c r="R829" i="10"/>
  <c r="S829" i="10" s="1"/>
  <c r="R830" i="10"/>
  <c r="S830" i="10" s="1"/>
  <c r="R831" i="10"/>
  <c r="S831" i="10" s="1"/>
  <c r="R832" i="10"/>
  <c r="S832" i="10" s="1"/>
  <c r="R833" i="10"/>
  <c r="S833" i="10" s="1"/>
  <c r="R834" i="10"/>
  <c r="S834" i="10" s="1"/>
  <c r="R835" i="10"/>
  <c r="S835" i="10" s="1"/>
  <c r="R836" i="10"/>
  <c r="S836" i="10" s="1"/>
  <c r="R837" i="10"/>
  <c r="S837" i="10" s="1"/>
  <c r="R838" i="10"/>
  <c r="S838" i="10" s="1"/>
  <c r="R839" i="10"/>
  <c r="S839" i="10" s="1"/>
  <c r="R840" i="10"/>
  <c r="S840" i="10" s="1"/>
  <c r="R841" i="10"/>
  <c r="S841" i="10" s="1"/>
  <c r="R842" i="10"/>
  <c r="S842" i="10" s="1"/>
  <c r="R843" i="10"/>
  <c r="S843" i="10" s="1"/>
  <c r="R844" i="10"/>
  <c r="S844" i="10" s="1"/>
  <c r="R845" i="10"/>
  <c r="S845" i="10" s="1"/>
  <c r="R846" i="10"/>
  <c r="S846" i="10" s="1"/>
  <c r="R847" i="10"/>
  <c r="S847" i="10" s="1"/>
  <c r="R848" i="10"/>
  <c r="S848" i="10" s="1"/>
  <c r="R849" i="10"/>
  <c r="S849" i="10" s="1"/>
  <c r="R850" i="10"/>
  <c r="S850" i="10" s="1"/>
  <c r="R851" i="10"/>
  <c r="S851" i="10" s="1"/>
  <c r="R852" i="10"/>
  <c r="S852" i="10" s="1"/>
  <c r="R853" i="10"/>
  <c r="S853" i="10" s="1"/>
  <c r="R854" i="10"/>
  <c r="S854" i="10" s="1"/>
  <c r="R855" i="10"/>
  <c r="S855" i="10" s="1"/>
  <c r="R856" i="10"/>
  <c r="S856" i="10" s="1"/>
  <c r="R857" i="10"/>
  <c r="S857" i="10" s="1"/>
  <c r="R858" i="10"/>
  <c r="S858" i="10" s="1"/>
  <c r="R859" i="10"/>
  <c r="S859" i="10" s="1"/>
  <c r="R860" i="10"/>
  <c r="S860" i="10" s="1"/>
  <c r="R861" i="10"/>
  <c r="S861" i="10" s="1"/>
  <c r="R862" i="10"/>
  <c r="S862" i="10" s="1"/>
  <c r="R863" i="10"/>
  <c r="S863" i="10" s="1"/>
  <c r="R864" i="10"/>
  <c r="S864" i="10" s="1"/>
  <c r="R865" i="10"/>
  <c r="S865" i="10" s="1"/>
  <c r="R866" i="10"/>
  <c r="S866" i="10" s="1"/>
  <c r="R867" i="10"/>
  <c r="S867" i="10" s="1"/>
  <c r="R868" i="10"/>
  <c r="S868" i="10" s="1"/>
  <c r="R869" i="10"/>
  <c r="S869" i="10" s="1"/>
  <c r="R870" i="10"/>
  <c r="S870" i="10" s="1"/>
  <c r="R871" i="10"/>
  <c r="S871" i="10" s="1"/>
  <c r="R872" i="10"/>
  <c r="S872" i="10" s="1"/>
  <c r="R873" i="10"/>
  <c r="S873" i="10" s="1"/>
  <c r="R874" i="10"/>
  <c r="S874" i="10" s="1"/>
  <c r="R875" i="10"/>
  <c r="S875" i="10" s="1"/>
  <c r="R876" i="10"/>
  <c r="S876" i="10" s="1"/>
  <c r="R877" i="10"/>
  <c r="S877" i="10" s="1"/>
  <c r="R878" i="10"/>
  <c r="S878" i="10" s="1"/>
  <c r="R879" i="10"/>
  <c r="S879" i="10" s="1"/>
  <c r="R880" i="10"/>
  <c r="S880" i="10" s="1"/>
  <c r="R881" i="10"/>
  <c r="S881" i="10" s="1"/>
  <c r="R882" i="10"/>
  <c r="S882" i="10" s="1"/>
  <c r="R883" i="10"/>
  <c r="S883" i="10" s="1"/>
  <c r="R884" i="10"/>
  <c r="S884" i="10" s="1"/>
  <c r="R885" i="10"/>
  <c r="S885" i="10" s="1"/>
  <c r="R886" i="10"/>
  <c r="S886" i="10" s="1"/>
  <c r="R887" i="10"/>
  <c r="S887" i="10" s="1"/>
  <c r="R888" i="10"/>
  <c r="S888" i="10" s="1"/>
  <c r="R889" i="10"/>
  <c r="S889" i="10" s="1"/>
  <c r="R890" i="10"/>
  <c r="S890" i="10" s="1"/>
  <c r="R891" i="10"/>
  <c r="S891" i="10" s="1"/>
  <c r="R892" i="10"/>
  <c r="S892" i="10" s="1"/>
  <c r="R893" i="10"/>
  <c r="S893" i="10" s="1"/>
  <c r="R894" i="10"/>
  <c r="S894" i="10" s="1"/>
  <c r="R895" i="10"/>
  <c r="S895" i="10" s="1"/>
  <c r="R896" i="10"/>
  <c r="S896" i="10" s="1"/>
  <c r="R897" i="10"/>
  <c r="S897" i="10" s="1"/>
  <c r="R898" i="10"/>
  <c r="S898" i="10" s="1"/>
  <c r="R899" i="10"/>
  <c r="S899" i="10" s="1"/>
  <c r="R900" i="10"/>
  <c r="S900" i="10" s="1"/>
  <c r="R901" i="10"/>
  <c r="S901" i="10" s="1"/>
  <c r="R902" i="10"/>
  <c r="S902" i="10" s="1"/>
  <c r="R903" i="10"/>
  <c r="S903" i="10" s="1"/>
  <c r="R904" i="10"/>
  <c r="S904" i="10" s="1"/>
  <c r="R905" i="10"/>
  <c r="S905" i="10" s="1"/>
  <c r="R906" i="10"/>
  <c r="S906" i="10" s="1"/>
  <c r="R907" i="10"/>
  <c r="S907" i="10" s="1"/>
  <c r="R908" i="10"/>
  <c r="S908" i="10" s="1"/>
  <c r="R909" i="10"/>
  <c r="S909" i="10" s="1"/>
  <c r="R910" i="10"/>
  <c r="S910" i="10" s="1"/>
  <c r="R911" i="10"/>
  <c r="S911" i="10" s="1"/>
  <c r="R912" i="10"/>
  <c r="S912" i="10" s="1"/>
  <c r="R913" i="10"/>
  <c r="S913" i="10" s="1"/>
  <c r="R914" i="10"/>
  <c r="S914" i="10" s="1"/>
  <c r="R915" i="10"/>
  <c r="S915" i="10" s="1"/>
  <c r="R916" i="10"/>
  <c r="S916" i="10" s="1"/>
  <c r="R917" i="10"/>
  <c r="S917" i="10" s="1"/>
  <c r="R918" i="10"/>
  <c r="S918" i="10" s="1"/>
  <c r="R919" i="10"/>
  <c r="S919" i="10" s="1"/>
  <c r="R920" i="10"/>
  <c r="S920" i="10" s="1"/>
  <c r="R921" i="10"/>
  <c r="S921" i="10" s="1"/>
  <c r="R922" i="10"/>
  <c r="S922" i="10" s="1"/>
  <c r="R923" i="10"/>
  <c r="S923" i="10" s="1"/>
  <c r="R924" i="10"/>
  <c r="S924" i="10" s="1"/>
  <c r="R925" i="10"/>
  <c r="S925" i="10" s="1"/>
  <c r="R926" i="10"/>
  <c r="S926" i="10" s="1"/>
  <c r="R927" i="10"/>
  <c r="S927" i="10" s="1"/>
  <c r="R928" i="10"/>
  <c r="S928" i="10" s="1"/>
  <c r="R929" i="10"/>
  <c r="S929" i="10" s="1"/>
  <c r="R930" i="10"/>
  <c r="S930" i="10" s="1"/>
  <c r="R931" i="10"/>
  <c r="S931" i="10" s="1"/>
  <c r="R932" i="10"/>
  <c r="S932" i="10" s="1"/>
  <c r="R933" i="10"/>
  <c r="S933" i="10" s="1"/>
  <c r="R934" i="10"/>
  <c r="S934" i="10" s="1"/>
  <c r="R935" i="10"/>
  <c r="S935" i="10" s="1"/>
  <c r="R936" i="10"/>
  <c r="S936" i="10" s="1"/>
  <c r="R937" i="10"/>
  <c r="S937" i="10" s="1"/>
  <c r="R938" i="10"/>
  <c r="S938" i="10" s="1"/>
  <c r="R939" i="10"/>
  <c r="S939" i="10" s="1"/>
  <c r="R940" i="10"/>
  <c r="S940" i="10" s="1"/>
  <c r="R941" i="10"/>
  <c r="S941" i="10" s="1"/>
  <c r="R942" i="10"/>
  <c r="S942" i="10" s="1"/>
  <c r="R943" i="10"/>
  <c r="S943" i="10" s="1"/>
  <c r="R944" i="10"/>
  <c r="S944" i="10" s="1"/>
  <c r="R945" i="10"/>
  <c r="S945" i="10" s="1"/>
  <c r="R946" i="10"/>
  <c r="S946" i="10" s="1"/>
  <c r="R947" i="10"/>
  <c r="S947" i="10" s="1"/>
  <c r="R948" i="10"/>
  <c r="S948" i="10" s="1"/>
  <c r="R949" i="10"/>
  <c r="S949" i="10" s="1"/>
  <c r="R950" i="10"/>
  <c r="S950" i="10" s="1"/>
  <c r="R951" i="10"/>
  <c r="S951" i="10" s="1"/>
  <c r="R952" i="10"/>
  <c r="S952" i="10" s="1"/>
  <c r="R953" i="10"/>
  <c r="S953" i="10" s="1"/>
  <c r="R954" i="10"/>
  <c r="S954" i="10" s="1"/>
  <c r="R955" i="10"/>
  <c r="S955" i="10" s="1"/>
  <c r="R956" i="10"/>
  <c r="S956" i="10" s="1"/>
  <c r="R957" i="10"/>
  <c r="S957" i="10" s="1"/>
  <c r="R958" i="10"/>
  <c r="S958" i="10" s="1"/>
  <c r="R959" i="10"/>
  <c r="S959" i="10" s="1"/>
  <c r="R960" i="10"/>
  <c r="S960" i="10" s="1"/>
  <c r="R961" i="10"/>
  <c r="S961" i="10" s="1"/>
  <c r="R962" i="10"/>
  <c r="S962" i="10" s="1"/>
  <c r="R963" i="10"/>
  <c r="S963" i="10" s="1"/>
  <c r="R964" i="10"/>
  <c r="S964" i="10" s="1"/>
  <c r="R965" i="10"/>
  <c r="S965" i="10" s="1"/>
  <c r="R966" i="10"/>
  <c r="S966" i="10" s="1"/>
  <c r="R967" i="10"/>
  <c r="S967" i="10" s="1"/>
  <c r="R968" i="10"/>
  <c r="S968" i="10" s="1"/>
  <c r="R969" i="10"/>
  <c r="S969" i="10" s="1"/>
  <c r="R970" i="10"/>
  <c r="S970" i="10" s="1"/>
  <c r="R971" i="10"/>
  <c r="S971" i="10" s="1"/>
  <c r="R972" i="10"/>
  <c r="S972" i="10" s="1"/>
  <c r="R973" i="10"/>
  <c r="S973" i="10" s="1"/>
  <c r="R974" i="10"/>
  <c r="S974" i="10" s="1"/>
  <c r="R975" i="10"/>
  <c r="S975" i="10" s="1"/>
  <c r="R976" i="10"/>
  <c r="S976" i="10" s="1"/>
  <c r="R977" i="10"/>
  <c r="S977" i="10" s="1"/>
  <c r="R978" i="10"/>
  <c r="S978" i="10" s="1"/>
  <c r="R979" i="10"/>
  <c r="S979" i="10" s="1"/>
  <c r="R980" i="10"/>
  <c r="S980" i="10" s="1"/>
  <c r="R981" i="10"/>
  <c r="S981" i="10" s="1"/>
  <c r="R982" i="10"/>
  <c r="S982" i="10" s="1"/>
  <c r="R983" i="10"/>
  <c r="S983" i="10" s="1"/>
  <c r="R984" i="10"/>
  <c r="S984" i="10" s="1"/>
  <c r="R985" i="10"/>
  <c r="S985" i="10" s="1"/>
  <c r="R986" i="10"/>
  <c r="S986" i="10" s="1"/>
  <c r="R987" i="10"/>
  <c r="S987" i="10" s="1"/>
  <c r="R988" i="10"/>
  <c r="S988" i="10" s="1"/>
  <c r="R989" i="10"/>
  <c r="S989" i="10" s="1"/>
  <c r="R990" i="10"/>
  <c r="S990" i="10" s="1"/>
  <c r="R991" i="10"/>
  <c r="S991" i="10" s="1"/>
  <c r="R992" i="10"/>
  <c r="S992" i="10" s="1"/>
  <c r="R993" i="10"/>
  <c r="S993" i="10" s="1"/>
  <c r="R994" i="10"/>
  <c r="S994" i="10" s="1"/>
  <c r="R995" i="10"/>
  <c r="S995" i="10" s="1"/>
  <c r="R996" i="10"/>
  <c r="S996" i="10" s="1"/>
  <c r="R997" i="10"/>
  <c r="S997" i="10" s="1"/>
  <c r="R998" i="10"/>
  <c r="S998" i="10" s="1"/>
  <c r="R999" i="10"/>
  <c r="S999" i="10" s="1"/>
  <c r="R1000" i="10"/>
  <c r="S1000" i="10" s="1"/>
  <c r="R1001" i="10"/>
  <c r="S1001" i="10" s="1"/>
  <c r="R1002" i="10"/>
  <c r="S1002" i="10" s="1"/>
  <c r="R1003" i="10"/>
  <c r="S1003" i="10" s="1"/>
  <c r="R1004" i="10"/>
  <c r="S1004" i="10" s="1"/>
  <c r="R1005" i="10"/>
  <c r="S1005" i="10" s="1"/>
  <c r="R1006" i="10"/>
  <c r="S1006" i="10" s="1"/>
  <c r="R1007" i="10"/>
  <c r="S1007" i="10" s="1"/>
  <c r="R1008" i="10"/>
  <c r="S1008" i="10" s="1"/>
  <c r="R1009" i="10"/>
  <c r="S1009" i="10" s="1"/>
  <c r="R1010" i="10"/>
  <c r="S1010" i="10" s="1"/>
  <c r="R1011" i="10"/>
  <c r="S1011" i="10" s="1"/>
  <c r="R1012" i="10"/>
  <c r="S1012" i="10" s="1"/>
  <c r="R1013" i="10"/>
  <c r="S1013" i="10" s="1"/>
  <c r="R1014" i="10"/>
  <c r="S1014" i="10" s="1"/>
  <c r="R1015" i="10"/>
  <c r="S1015" i="10" s="1"/>
  <c r="R1016" i="10"/>
  <c r="S1016" i="10" s="1"/>
  <c r="R1017" i="10"/>
  <c r="S1017" i="10" s="1"/>
  <c r="R1018" i="10"/>
  <c r="S1018" i="10" s="1"/>
  <c r="R1019" i="10"/>
  <c r="S1019" i="10" s="1"/>
  <c r="R1020" i="10"/>
  <c r="S1020" i="10" s="1"/>
  <c r="R1021" i="10"/>
  <c r="S1021" i="10" s="1"/>
  <c r="R1022" i="10"/>
  <c r="S1022" i="10" s="1"/>
  <c r="R1023" i="10"/>
  <c r="S1023" i="10" s="1"/>
  <c r="R1024" i="10"/>
  <c r="S1024" i="10" s="1"/>
  <c r="R1025" i="10"/>
  <c r="S1025" i="10" s="1"/>
  <c r="R1026" i="10"/>
  <c r="S1026" i="10" s="1"/>
  <c r="R1027" i="10"/>
  <c r="S1027" i="10" s="1"/>
  <c r="R1028" i="10"/>
  <c r="S1028" i="10" s="1"/>
  <c r="R1029" i="10"/>
  <c r="S1029" i="10" s="1"/>
  <c r="R1030" i="10"/>
  <c r="S1030" i="10" s="1"/>
  <c r="R1031" i="10"/>
  <c r="S1031" i="10" s="1"/>
  <c r="R1032" i="10"/>
  <c r="S1032" i="10" s="1"/>
  <c r="R1033" i="10"/>
  <c r="S1033" i="10" s="1"/>
  <c r="R1034" i="10"/>
  <c r="S1034" i="10" s="1"/>
  <c r="R1035" i="10"/>
  <c r="S1035" i="10" s="1"/>
  <c r="R1036" i="10"/>
  <c r="S1036" i="10" s="1"/>
  <c r="R1037" i="10"/>
  <c r="S1037" i="10" s="1"/>
  <c r="R1038" i="10"/>
  <c r="S1038" i="10" s="1"/>
  <c r="R1039" i="10"/>
  <c r="S1039" i="10" s="1"/>
  <c r="R1040" i="10"/>
  <c r="S1040" i="10" s="1"/>
  <c r="R1041" i="10"/>
  <c r="S1041" i="10" s="1"/>
  <c r="R1042" i="10"/>
  <c r="S1042" i="10" s="1"/>
  <c r="R1043" i="10"/>
  <c r="S1043" i="10" s="1"/>
  <c r="R1044" i="10"/>
  <c r="S1044" i="10" s="1"/>
  <c r="R1045" i="10"/>
  <c r="S1045" i="10" s="1"/>
  <c r="R1046" i="10"/>
  <c r="S1046" i="10" s="1"/>
  <c r="R1047" i="10"/>
  <c r="S1047" i="10" s="1"/>
  <c r="R1048" i="10"/>
  <c r="S1048" i="10" s="1"/>
  <c r="R1049" i="10"/>
  <c r="S1049" i="10" s="1"/>
  <c r="R1050" i="10"/>
  <c r="S1050" i="10" s="1"/>
  <c r="R1051" i="10"/>
  <c r="S1051" i="10" s="1"/>
  <c r="R1052" i="10"/>
  <c r="S1052" i="10" s="1"/>
  <c r="R1053" i="10"/>
  <c r="S1053" i="10" s="1"/>
  <c r="R1054" i="10"/>
  <c r="S1054" i="10" s="1"/>
  <c r="R1055" i="10"/>
  <c r="S1055" i="10" s="1"/>
  <c r="R1056" i="10"/>
  <c r="S1056" i="10" s="1"/>
  <c r="R1057" i="10"/>
  <c r="S1057" i="10" s="1"/>
  <c r="R1058" i="10"/>
  <c r="S1058" i="10" s="1"/>
  <c r="R1059" i="10"/>
  <c r="S1059" i="10" s="1"/>
  <c r="R1060" i="10"/>
  <c r="S1060" i="10" s="1"/>
  <c r="R1061" i="10"/>
  <c r="S1061" i="10" s="1"/>
  <c r="R1062" i="10"/>
  <c r="S1062" i="10" s="1"/>
  <c r="R1063" i="10"/>
  <c r="S1063" i="10" s="1"/>
  <c r="R1064" i="10"/>
  <c r="S1064" i="10" s="1"/>
  <c r="R1065" i="10"/>
  <c r="S1065" i="10" s="1"/>
  <c r="R1066" i="10"/>
  <c r="S1066" i="10" s="1"/>
  <c r="R1067" i="10"/>
  <c r="S1067" i="10" s="1"/>
  <c r="R1068" i="10"/>
  <c r="S1068" i="10" s="1"/>
  <c r="R1069" i="10"/>
  <c r="S1069" i="10" s="1"/>
  <c r="R1070" i="10"/>
  <c r="S1070" i="10" s="1"/>
  <c r="R1071" i="10"/>
  <c r="S1071" i="10" s="1"/>
  <c r="R1072" i="10"/>
  <c r="S1072" i="10" s="1"/>
  <c r="R1073" i="10"/>
  <c r="S1073" i="10" s="1"/>
  <c r="R1074" i="10"/>
  <c r="S1074" i="10" s="1"/>
  <c r="R1075" i="10"/>
  <c r="S1075" i="10" s="1"/>
  <c r="R1076" i="10"/>
  <c r="S1076" i="10" s="1"/>
  <c r="R1077" i="10"/>
  <c r="S1077" i="10" s="1"/>
  <c r="R1078" i="10"/>
  <c r="S1078" i="10" s="1"/>
  <c r="R1079" i="10"/>
  <c r="S1079" i="10" s="1"/>
  <c r="R1080" i="10"/>
  <c r="S1080" i="10" s="1"/>
  <c r="R1081" i="10"/>
  <c r="S1081" i="10" s="1"/>
  <c r="R1082" i="10"/>
  <c r="S1082" i="10" s="1"/>
  <c r="R1083" i="10"/>
  <c r="S1083" i="10" s="1"/>
  <c r="R1084" i="10"/>
  <c r="S1084" i="10" s="1"/>
  <c r="R1085" i="10"/>
  <c r="S1085" i="10" s="1"/>
  <c r="R1086" i="10"/>
  <c r="S1086" i="10" s="1"/>
  <c r="R1087" i="10"/>
  <c r="S1087" i="10" s="1"/>
  <c r="R1088" i="10"/>
  <c r="S1088" i="10" s="1"/>
  <c r="R1089" i="10"/>
  <c r="S1089" i="10" s="1"/>
  <c r="R1090" i="10"/>
  <c r="S1090" i="10" s="1"/>
  <c r="R1091" i="10"/>
  <c r="S1091" i="10" s="1"/>
  <c r="R1092" i="10"/>
  <c r="S1092" i="10" s="1"/>
  <c r="R1093" i="10"/>
  <c r="S1093" i="10" s="1"/>
  <c r="R1094" i="10"/>
  <c r="S1094" i="10" s="1"/>
  <c r="R1095" i="10"/>
  <c r="S1095" i="10" s="1"/>
  <c r="R1096" i="10"/>
  <c r="S1096" i="10" s="1"/>
  <c r="R1097" i="10"/>
  <c r="S1097" i="10" s="1"/>
  <c r="R1098" i="10"/>
  <c r="S1098" i="10" s="1"/>
  <c r="R1099" i="10"/>
  <c r="S1099" i="10" s="1"/>
  <c r="R1100" i="10"/>
  <c r="S1100" i="10" s="1"/>
  <c r="R1101" i="10"/>
  <c r="S1101" i="10" s="1"/>
  <c r="R1102" i="10"/>
  <c r="S1102" i="10" s="1"/>
  <c r="R1103" i="10"/>
  <c r="S1103" i="10" s="1"/>
  <c r="R1104" i="10"/>
  <c r="S1104" i="10" s="1"/>
  <c r="R1105" i="10"/>
  <c r="S1105" i="10" s="1"/>
  <c r="R1106" i="10"/>
  <c r="S1106" i="10" s="1"/>
  <c r="R1107" i="10"/>
  <c r="S1107" i="10" s="1"/>
  <c r="R1108" i="10"/>
  <c r="S1108" i="10" s="1"/>
  <c r="R1109" i="10"/>
  <c r="S1109" i="10" s="1"/>
  <c r="R1110" i="10"/>
  <c r="S1110" i="10" s="1"/>
  <c r="R1111" i="10"/>
  <c r="S1111" i="10" s="1"/>
  <c r="R1112" i="10"/>
  <c r="S1112" i="10" s="1"/>
  <c r="R1113" i="10"/>
  <c r="S1113" i="10" s="1"/>
  <c r="R1114" i="10"/>
  <c r="S1114" i="10" s="1"/>
  <c r="R1115" i="10"/>
  <c r="S1115" i="10" s="1"/>
  <c r="R1116" i="10"/>
  <c r="S1116" i="10" s="1"/>
  <c r="R1117" i="10"/>
  <c r="S1117" i="10" s="1"/>
  <c r="R1118" i="10"/>
  <c r="S1118" i="10" s="1"/>
  <c r="R1119" i="10"/>
  <c r="S1119" i="10" s="1"/>
  <c r="R1120" i="10"/>
  <c r="S1120" i="10" s="1"/>
  <c r="R1121" i="10"/>
  <c r="S1121" i="10" s="1"/>
  <c r="R1122" i="10"/>
  <c r="S1122" i="10" s="1"/>
  <c r="R1123" i="10"/>
  <c r="S1123" i="10" s="1"/>
  <c r="R1124" i="10"/>
  <c r="S1124" i="10" s="1"/>
  <c r="R1125" i="10"/>
  <c r="S1125" i="10" s="1"/>
  <c r="R1126" i="10"/>
  <c r="S1126" i="10" s="1"/>
  <c r="R1127" i="10"/>
  <c r="S1127" i="10" s="1"/>
  <c r="R1128" i="10"/>
  <c r="S1128" i="10" s="1"/>
  <c r="R1129" i="10"/>
  <c r="S1129" i="10" s="1"/>
  <c r="R1130" i="10"/>
  <c r="S1130" i="10" s="1"/>
  <c r="R1131" i="10"/>
  <c r="S1131" i="10" s="1"/>
  <c r="R1132" i="10"/>
  <c r="S1132" i="10" s="1"/>
  <c r="R1133" i="10"/>
  <c r="S1133" i="10" s="1"/>
  <c r="R1134" i="10"/>
  <c r="S1134" i="10" s="1"/>
  <c r="R1135" i="10"/>
  <c r="S1135" i="10" s="1"/>
  <c r="R1136" i="10"/>
  <c r="S1136" i="10" s="1"/>
  <c r="R1137" i="10"/>
  <c r="S1137" i="10" s="1"/>
  <c r="R1138" i="10"/>
  <c r="S1138" i="10" s="1"/>
  <c r="R1139" i="10"/>
  <c r="S1139" i="10" s="1"/>
  <c r="R1140" i="10"/>
  <c r="S1140" i="10" s="1"/>
  <c r="R1141" i="10"/>
  <c r="S1141" i="10" s="1"/>
  <c r="R1142" i="10"/>
  <c r="S1142" i="10" s="1"/>
  <c r="R1143" i="10"/>
  <c r="S1143" i="10" s="1"/>
  <c r="R1144" i="10"/>
  <c r="S1144" i="10" s="1"/>
  <c r="R1145" i="10"/>
  <c r="S1145" i="10" s="1"/>
  <c r="R1146" i="10"/>
  <c r="S1146" i="10" s="1"/>
  <c r="R1147" i="10"/>
  <c r="S1147" i="10" s="1"/>
  <c r="R1148" i="10"/>
  <c r="S1148" i="10" s="1"/>
  <c r="R1149" i="10"/>
  <c r="S1149" i="10" s="1"/>
  <c r="R1150" i="10"/>
  <c r="S1150" i="10" s="1"/>
  <c r="R1151" i="10"/>
  <c r="S1151" i="10" s="1"/>
  <c r="R1152" i="10"/>
  <c r="S1152" i="10" s="1"/>
  <c r="R1153" i="10"/>
  <c r="S1153" i="10" s="1"/>
  <c r="R1154" i="10"/>
  <c r="S1154" i="10" s="1"/>
  <c r="R1155" i="10"/>
  <c r="S1155" i="10" s="1"/>
  <c r="R1156" i="10"/>
  <c r="S1156" i="10" s="1"/>
  <c r="R1157" i="10"/>
  <c r="S1157" i="10" s="1"/>
  <c r="R1158" i="10"/>
  <c r="S1158" i="10" s="1"/>
  <c r="R1159" i="10"/>
  <c r="S1159" i="10" s="1"/>
  <c r="R1160" i="10"/>
  <c r="S1160" i="10" s="1"/>
  <c r="R1161" i="10"/>
  <c r="S1161" i="10" s="1"/>
  <c r="R1162" i="10"/>
  <c r="S1162" i="10" s="1"/>
  <c r="R1163" i="10"/>
  <c r="S1163" i="10" s="1"/>
  <c r="R1164" i="10"/>
  <c r="S1164" i="10" s="1"/>
  <c r="R1165" i="10"/>
  <c r="S1165" i="10" s="1"/>
  <c r="R1166" i="10"/>
  <c r="S1166" i="10" s="1"/>
  <c r="R1167" i="10"/>
  <c r="S1167" i="10" s="1"/>
  <c r="R1168" i="10"/>
  <c r="S1168" i="10" s="1"/>
  <c r="R1169" i="10"/>
  <c r="S1169" i="10" s="1"/>
  <c r="R1170" i="10"/>
  <c r="S1170" i="10" s="1"/>
  <c r="R1171" i="10"/>
  <c r="S1171" i="10" s="1"/>
  <c r="R1172" i="10"/>
  <c r="S1172" i="10" s="1"/>
  <c r="R1173" i="10"/>
  <c r="S1173" i="10" s="1"/>
  <c r="R1174" i="10"/>
  <c r="S1174" i="10" s="1"/>
  <c r="R1175" i="10"/>
  <c r="S1175" i="10" s="1"/>
  <c r="R1176" i="10"/>
  <c r="S1176" i="10" s="1"/>
  <c r="R1177" i="10"/>
  <c r="S1177" i="10" s="1"/>
  <c r="R1178" i="10"/>
  <c r="S1178" i="10" s="1"/>
  <c r="R1179" i="10"/>
  <c r="S1179" i="10" s="1"/>
  <c r="R1180" i="10"/>
  <c r="S1180" i="10" s="1"/>
  <c r="R1181" i="10"/>
  <c r="S1181" i="10" s="1"/>
  <c r="R1182" i="10"/>
  <c r="S1182" i="10" s="1"/>
  <c r="R1183" i="10"/>
  <c r="S1183" i="10" s="1"/>
  <c r="R1184" i="10"/>
  <c r="S1184" i="10" s="1"/>
  <c r="R1185" i="10"/>
  <c r="S1185" i="10" s="1"/>
  <c r="R1186" i="10"/>
  <c r="S1186" i="10" s="1"/>
  <c r="R1187" i="10"/>
  <c r="S1187" i="10" s="1"/>
  <c r="R1188" i="10"/>
  <c r="S1188" i="10" s="1"/>
  <c r="R1189" i="10"/>
  <c r="S1189" i="10" s="1"/>
  <c r="R1190" i="10"/>
  <c r="S1190" i="10" s="1"/>
  <c r="R1191" i="10"/>
  <c r="S1191" i="10" s="1"/>
  <c r="R1192" i="10"/>
  <c r="S1192" i="10" s="1"/>
  <c r="R1193" i="10"/>
  <c r="S1193" i="10" s="1"/>
  <c r="R1194" i="10"/>
  <c r="S1194" i="10" s="1"/>
  <c r="R1195" i="10"/>
  <c r="S1195" i="10" s="1"/>
  <c r="R1196" i="10"/>
  <c r="S1196" i="10" s="1"/>
  <c r="R1197" i="10"/>
  <c r="S1197" i="10" s="1"/>
  <c r="R1198" i="10"/>
  <c r="S1198" i="10" s="1"/>
  <c r="R1199" i="10"/>
  <c r="S1199" i="10" s="1"/>
  <c r="R1200" i="10"/>
  <c r="S1200" i="10" s="1"/>
  <c r="R1201" i="10"/>
  <c r="S1201" i="10" s="1"/>
  <c r="R1202" i="10"/>
  <c r="S1202" i="10" s="1"/>
  <c r="R1203" i="10"/>
  <c r="S1203" i="10" s="1"/>
  <c r="R1204" i="10"/>
  <c r="S1204" i="10" s="1"/>
  <c r="R1205" i="10"/>
  <c r="S1205" i="10" s="1"/>
  <c r="R1206" i="10"/>
  <c r="S1206" i="10" s="1"/>
  <c r="R1207" i="10"/>
  <c r="S1207" i="10" s="1"/>
  <c r="R1208" i="10"/>
  <c r="S1208" i="10" s="1"/>
  <c r="R1209" i="10"/>
  <c r="S1209" i="10" s="1"/>
  <c r="R1210" i="10"/>
  <c r="S1210" i="10" s="1"/>
  <c r="R1211" i="10"/>
  <c r="S1211" i="10" s="1"/>
  <c r="R1212" i="10"/>
  <c r="S1212" i="10" s="1"/>
  <c r="R1213" i="10"/>
  <c r="S1213" i="10" s="1"/>
  <c r="R1214" i="10"/>
  <c r="S1214" i="10" s="1"/>
  <c r="R1215" i="10"/>
  <c r="S1215" i="10" s="1"/>
  <c r="R1216" i="10"/>
  <c r="S1216" i="10" s="1"/>
  <c r="R1217" i="10"/>
  <c r="S1217" i="10" s="1"/>
  <c r="R1218" i="10"/>
  <c r="S1218" i="10" s="1"/>
  <c r="R1219" i="10"/>
  <c r="S1219" i="10" s="1"/>
  <c r="R1220" i="10"/>
  <c r="S1220" i="10" s="1"/>
  <c r="R1221" i="10"/>
  <c r="S1221" i="10" s="1"/>
  <c r="R1222" i="10"/>
  <c r="S1222" i="10" s="1"/>
  <c r="R1223" i="10"/>
  <c r="S1223" i="10" s="1"/>
  <c r="R1224" i="10"/>
  <c r="S1224" i="10" s="1"/>
  <c r="R1225" i="10"/>
  <c r="S1225" i="10" s="1"/>
  <c r="R1226" i="10"/>
  <c r="S1226" i="10" s="1"/>
  <c r="R1227" i="10"/>
  <c r="S1227" i="10" s="1"/>
  <c r="R1228" i="10"/>
  <c r="S1228" i="10" s="1"/>
  <c r="R1229" i="10"/>
  <c r="S1229" i="10" s="1"/>
  <c r="R1230" i="10"/>
  <c r="S1230" i="10" s="1"/>
  <c r="R1231" i="10"/>
  <c r="S1231" i="10" s="1"/>
  <c r="R1232" i="10"/>
  <c r="S1232" i="10" s="1"/>
  <c r="R1233" i="10"/>
  <c r="S1233" i="10" s="1"/>
  <c r="R1234" i="10"/>
  <c r="S1234" i="10" s="1"/>
  <c r="R1235" i="10"/>
  <c r="S1235" i="10" s="1"/>
  <c r="R1236" i="10"/>
  <c r="S1236" i="10" s="1"/>
  <c r="R1237" i="10"/>
  <c r="S1237" i="10" s="1"/>
  <c r="R1238" i="10"/>
  <c r="S1238" i="10" s="1"/>
  <c r="R1239" i="10"/>
  <c r="S1239" i="10" s="1"/>
  <c r="R1240" i="10"/>
  <c r="S1240" i="10" s="1"/>
  <c r="R1241" i="10"/>
  <c r="S1241" i="10" s="1"/>
  <c r="R1242" i="10"/>
  <c r="S1242" i="10" s="1"/>
  <c r="R1243" i="10"/>
  <c r="S1243" i="10" s="1"/>
  <c r="R1244" i="10"/>
  <c r="S1244" i="10" s="1"/>
  <c r="R1245" i="10"/>
  <c r="S1245" i="10" s="1"/>
  <c r="R1246" i="10"/>
  <c r="S1246" i="10" s="1"/>
  <c r="R1247" i="10"/>
  <c r="S1247" i="10" s="1"/>
  <c r="R1248" i="10"/>
  <c r="S1248" i="10" s="1"/>
  <c r="R1249" i="10"/>
  <c r="S1249" i="10" s="1"/>
  <c r="R1250" i="10"/>
  <c r="S1250" i="10" s="1"/>
  <c r="R1251" i="10"/>
  <c r="S1251" i="10" s="1"/>
  <c r="R1252" i="10"/>
  <c r="S1252" i="10" s="1"/>
  <c r="R1253" i="10"/>
  <c r="S1253" i="10" s="1"/>
  <c r="R1254" i="10"/>
  <c r="S1254" i="10" s="1"/>
  <c r="R1255" i="10"/>
  <c r="S1255" i="10" s="1"/>
  <c r="R1256" i="10"/>
  <c r="S1256" i="10" s="1"/>
  <c r="R1257" i="10"/>
  <c r="S1257" i="10" s="1"/>
  <c r="R1258" i="10"/>
  <c r="S1258" i="10" s="1"/>
  <c r="R1259" i="10"/>
  <c r="S1259" i="10" s="1"/>
  <c r="R1260" i="10"/>
  <c r="S1260" i="10" s="1"/>
  <c r="R1261" i="10"/>
  <c r="S1261" i="10" s="1"/>
  <c r="R1262" i="10"/>
  <c r="S1262" i="10" s="1"/>
  <c r="R1263" i="10"/>
  <c r="S1263" i="10" s="1"/>
  <c r="R1264" i="10"/>
  <c r="S1264" i="10" s="1"/>
  <c r="R1265" i="10"/>
  <c r="S1265" i="10" s="1"/>
  <c r="R1266" i="10"/>
  <c r="S1266" i="10" s="1"/>
  <c r="R1267" i="10"/>
  <c r="S1267" i="10" s="1"/>
  <c r="R1268" i="10"/>
  <c r="S1268" i="10" s="1"/>
  <c r="R1269" i="10"/>
  <c r="S1269" i="10" s="1"/>
  <c r="R1270" i="10"/>
  <c r="S1270" i="10" s="1"/>
  <c r="R1271" i="10"/>
  <c r="S1271" i="10" s="1"/>
  <c r="R1272" i="10"/>
  <c r="S1272" i="10" s="1"/>
  <c r="R1273" i="10"/>
  <c r="S1273" i="10" s="1"/>
  <c r="R1274" i="10"/>
  <c r="S1274" i="10" s="1"/>
  <c r="R1275" i="10"/>
  <c r="S1275" i="10" s="1"/>
  <c r="R1276" i="10"/>
  <c r="S1276" i="10" s="1"/>
  <c r="R1277" i="10"/>
  <c r="S1277" i="10" s="1"/>
  <c r="R1278" i="10"/>
  <c r="S1278" i="10" s="1"/>
  <c r="R1279" i="10"/>
  <c r="S1279" i="10" s="1"/>
  <c r="R1280" i="10"/>
  <c r="S1280" i="10" s="1"/>
  <c r="R1281" i="10"/>
  <c r="S1281" i="10" s="1"/>
  <c r="R1282" i="10"/>
  <c r="S1282" i="10" s="1"/>
  <c r="R1283" i="10"/>
  <c r="S1283" i="10" s="1"/>
  <c r="R1284" i="10"/>
  <c r="S1284" i="10" s="1"/>
  <c r="R1285" i="10"/>
  <c r="S1285" i="10" s="1"/>
  <c r="R1286" i="10"/>
  <c r="S1286" i="10" s="1"/>
  <c r="R1287" i="10"/>
  <c r="S1287" i="10" s="1"/>
  <c r="R1288" i="10"/>
  <c r="S1288" i="10" s="1"/>
  <c r="R1289" i="10"/>
  <c r="S1289" i="10" s="1"/>
  <c r="R1290" i="10"/>
  <c r="S1290" i="10" s="1"/>
  <c r="R1291" i="10"/>
  <c r="S1291" i="10" s="1"/>
  <c r="R1292" i="10"/>
  <c r="S1292" i="10" s="1"/>
  <c r="R1293" i="10"/>
  <c r="S1293" i="10" s="1"/>
  <c r="R1294" i="10"/>
  <c r="S1294" i="10" s="1"/>
  <c r="R1295" i="10"/>
  <c r="S1295" i="10" s="1"/>
  <c r="R1296" i="10"/>
  <c r="S1296" i="10" s="1"/>
  <c r="R1297" i="10"/>
  <c r="S1297" i="10" s="1"/>
  <c r="R1298" i="10"/>
  <c r="S1298" i="10" s="1"/>
  <c r="R1299" i="10"/>
  <c r="S1299" i="10" s="1"/>
  <c r="R1300" i="10"/>
  <c r="S1300" i="10" s="1"/>
  <c r="R1301" i="10"/>
  <c r="S1301" i="10" s="1"/>
  <c r="R1302" i="10"/>
  <c r="S1302" i="10" s="1"/>
  <c r="R1303" i="10"/>
  <c r="S1303" i="10" s="1"/>
  <c r="R1304" i="10"/>
  <c r="S1304" i="10" s="1"/>
  <c r="R1305" i="10"/>
  <c r="S1305" i="10" s="1"/>
  <c r="R1306" i="10"/>
  <c r="S1306" i="10" s="1"/>
  <c r="R1307" i="10"/>
  <c r="S1307" i="10" s="1"/>
  <c r="R1308" i="10"/>
  <c r="S1308" i="10" s="1"/>
  <c r="R1309" i="10"/>
  <c r="S1309" i="10" s="1"/>
  <c r="R1310" i="10"/>
  <c r="S1310" i="10" s="1"/>
  <c r="R1311" i="10"/>
  <c r="S1311" i="10" s="1"/>
  <c r="R1312" i="10"/>
  <c r="S1312" i="10" s="1"/>
  <c r="R1313" i="10"/>
  <c r="S1313" i="10" s="1"/>
  <c r="R1314" i="10"/>
  <c r="S1314" i="10" s="1"/>
  <c r="R1315" i="10"/>
  <c r="S1315" i="10" s="1"/>
  <c r="R1316" i="10"/>
  <c r="S1316" i="10" s="1"/>
  <c r="R1317" i="10"/>
  <c r="S1317" i="10" s="1"/>
  <c r="R1318" i="10"/>
  <c r="S1318" i="10" s="1"/>
  <c r="R1319" i="10"/>
  <c r="S1319" i="10" s="1"/>
  <c r="R1320" i="10"/>
  <c r="S1320" i="10" s="1"/>
  <c r="R1321" i="10"/>
  <c r="S1321" i="10" s="1"/>
  <c r="R1322" i="10"/>
  <c r="S1322" i="10" s="1"/>
  <c r="R1323" i="10"/>
  <c r="S1323" i="10" s="1"/>
  <c r="R1324" i="10"/>
  <c r="S1324" i="10" s="1"/>
  <c r="R1325" i="10"/>
  <c r="S1325" i="10" s="1"/>
  <c r="R1326" i="10"/>
  <c r="S1326" i="10" s="1"/>
  <c r="R1327" i="10"/>
  <c r="S1327" i="10" s="1"/>
  <c r="R1328" i="10"/>
  <c r="S1328" i="10" s="1"/>
  <c r="R1329" i="10"/>
  <c r="S1329" i="10" s="1"/>
  <c r="R1330" i="10"/>
  <c r="S1330" i="10" s="1"/>
  <c r="R1331" i="10"/>
  <c r="S1331" i="10" s="1"/>
  <c r="R1332" i="10"/>
  <c r="S1332" i="10" s="1"/>
  <c r="R1333" i="10"/>
  <c r="S1333" i="10" s="1"/>
  <c r="R1334" i="10"/>
  <c r="S1334" i="10" s="1"/>
  <c r="R1335" i="10"/>
  <c r="S1335" i="10" s="1"/>
  <c r="R1336" i="10"/>
  <c r="S1336" i="10" s="1"/>
  <c r="R1337" i="10"/>
  <c r="S1337" i="10" s="1"/>
  <c r="R1338" i="10"/>
  <c r="S1338" i="10" s="1"/>
  <c r="R1339" i="10"/>
  <c r="S1339" i="10" s="1"/>
  <c r="R1340" i="10"/>
  <c r="S1340" i="10" s="1"/>
  <c r="R1341" i="10"/>
  <c r="S1341" i="10" s="1"/>
  <c r="R1342" i="10"/>
  <c r="S1342" i="10" s="1"/>
  <c r="R1343" i="10"/>
  <c r="S1343" i="10" s="1"/>
  <c r="R1344" i="10"/>
  <c r="S1344" i="10" s="1"/>
  <c r="R1345" i="10"/>
  <c r="S1345" i="10" s="1"/>
  <c r="R1346" i="10"/>
  <c r="S1346" i="10" s="1"/>
  <c r="R1347" i="10"/>
  <c r="S1347" i="10" s="1"/>
  <c r="R1348" i="10"/>
  <c r="S1348" i="10" s="1"/>
  <c r="R1349" i="10"/>
  <c r="S1349" i="10" s="1"/>
  <c r="R1350" i="10"/>
  <c r="S1350" i="10" s="1"/>
  <c r="R1351" i="10"/>
  <c r="S1351" i="10" s="1"/>
  <c r="R1352" i="10"/>
  <c r="S1352" i="10" s="1"/>
  <c r="R1353" i="10"/>
  <c r="S1353" i="10" s="1"/>
  <c r="R1354" i="10"/>
  <c r="S1354" i="10" s="1"/>
  <c r="R1355" i="10"/>
  <c r="S1355" i="10" s="1"/>
  <c r="R1356" i="10"/>
  <c r="S1356" i="10" s="1"/>
  <c r="R1357" i="10"/>
  <c r="S1357" i="10" s="1"/>
  <c r="R1358" i="10"/>
  <c r="S1358" i="10" s="1"/>
  <c r="R1359" i="10"/>
  <c r="S1359" i="10" s="1"/>
  <c r="R1360" i="10"/>
  <c r="S1360" i="10" s="1"/>
  <c r="R1361" i="10"/>
  <c r="S1361" i="10" s="1"/>
  <c r="R1362" i="10"/>
  <c r="S1362" i="10" s="1"/>
  <c r="R1363" i="10"/>
  <c r="S1363" i="10" s="1"/>
  <c r="R1364" i="10"/>
  <c r="S1364" i="10" s="1"/>
  <c r="R1365" i="10"/>
  <c r="S1365" i="10" s="1"/>
  <c r="R1366" i="10"/>
  <c r="S1366" i="10" s="1"/>
  <c r="R1367" i="10"/>
  <c r="S1367" i="10" s="1"/>
  <c r="R1368" i="10"/>
  <c r="S1368" i="10" s="1"/>
  <c r="R1369" i="10"/>
  <c r="S1369" i="10" s="1"/>
  <c r="R1370" i="10"/>
  <c r="S1370" i="10" s="1"/>
  <c r="R1371" i="10"/>
  <c r="S1371" i="10" s="1"/>
  <c r="R1372" i="10"/>
  <c r="S1372" i="10" s="1"/>
  <c r="R1373" i="10"/>
  <c r="S1373" i="10" s="1"/>
  <c r="R1374" i="10"/>
  <c r="S1374" i="10" s="1"/>
  <c r="R1375" i="10"/>
  <c r="S1375" i="10" s="1"/>
  <c r="R1376" i="10"/>
  <c r="S1376" i="10" s="1"/>
  <c r="R1377" i="10"/>
  <c r="S1377" i="10" s="1"/>
  <c r="R1378" i="10"/>
  <c r="S1378" i="10" s="1"/>
  <c r="R1379" i="10"/>
  <c r="S1379" i="10" s="1"/>
  <c r="R1380" i="10"/>
  <c r="S1380" i="10" s="1"/>
  <c r="R1381" i="10"/>
  <c r="S1381" i="10" s="1"/>
  <c r="R2" i="10"/>
  <c r="S2" i="10" s="1"/>
  <c r="O3" i="10"/>
  <c r="P3" i="10" s="1"/>
  <c r="O4" i="10"/>
  <c r="P4" i="10" s="1"/>
  <c r="O5" i="10"/>
  <c r="P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P40" i="10" s="1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P48" i="10" s="1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P56" i="10" s="1"/>
  <c r="O57" i="10"/>
  <c r="P57" i="10" s="1"/>
  <c r="O58" i="10"/>
  <c r="P58" i="10" s="1"/>
  <c r="O59" i="10"/>
  <c r="P59" i="10" s="1"/>
  <c r="O60" i="10"/>
  <c r="P60" i="10" s="1"/>
  <c r="O61" i="10"/>
  <c r="P61" i="10" s="1"/>
  <c r="O62" i="10"/>
  <c r="P62" i="10" s="1"/>
  <c r="O63" i="10"/>
  <c r="P63" i="10" s="1"/>
  <c r="O64" i="10"/>
  <c r="P64" i="10" s="1"/>
  <c r="O65" i="10"/>
  <c r="P65" i="10" s="1"/>
  <c r="O66" i="10"/>
  <c r="P66" i="10" s="1"/>
  <c r="O67" i="10"/>
  <c r="P67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O210" i="10"/>
  <c r="P210" i="10" s="1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249" i="10"/>
  <c r="P249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61" i="10"/>
  <c r="P261" i="10" s="1"/>
  <c r="O262" i="10"/>
  <c r="P262" i="10" s="1"/>
  <c r="O263" i="10"/>
  <c r="P263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70" i="10"/>
  <c r="P270" i="10" s="1"/>
  <c r="O271" i="10"/>
  <c r="P271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99" i="10"/>
  <c r="P399" i="10" s="1"/>
  <c r="O400" i="10"/>
  <c r="P400" i="10" s="1"/>
  <c r="O401" i="10"/>
  <c r="P401" i="10" s="1"/>
  <c r="O402" i="10"/>
  <c r="P402" i="10" s="1"/>
  <c r="O403" i="10"/>
  <c r="P403" i="10" s="1"/>
  <c r="O404" i="10"/>
  <c r="P404" i="10" s="1"/>
  <c r="O405" i="10"/>
  <c r="P405" i="10" s="1"/>
  <c r="O406" i="10"/>
  <c r="P406" i="10" s="1"/>
  <c r="O407" i="10"/>
  <c r="P407" i="10" s="1"/>
  <c r="O408" i="10"/>
  <c r="P408" i="10" s="1"/>
  <c r="O409" i="10"/>
  <c r="P409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39" i="10"/>
  <c r="P439" i="10" s="1"/>
  <c r="O440" i="10"/>
  <c r="P440" i="10" s="1"/>
  <c r="O441" i="10"/>
  <c r="P441" i="10" s="1"/>
  <c r="O442" i="10"/>
  <c r="P442" i="10" s="1"/>
  <c r="O443" i="10"/>
  <c r="P443" i="10" s="1"/>
  <c r="O444" i="10"/>
  <c r="P444" i="10" s="1"/>
  <c r="O445" i="10"/>
  <c r="P445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51" i="10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61" i="10"/>
  <c r="P461" i="10" s="1"/>
  <c r="O462" i="10"/>
  <c r="P462" i="10" s="1"/>
  <c r="O463" i="10"/>
  <c r="P463" i="10" s="1"/>
  <c r="O464" i="10"/>
  <c r="P464" i="10" s="1"/>
  <c r="O465" i="10"/>
  <c r="P465" i="10" s="1"/>
  <c r="O466" i="10"/>
  <c r="P466" i="10" s="1"/>
  <c r="O467" i="10"/>
  <c r="P467" i="10" s="1"/>
  <c r="O468" i="10"/>
  <c r="P468" i="10" s="1"/>
  <c r="O469" i="10"/>
  <c r="P469" i="10" s="1"/>
  <c r="O470" i="10"/>
  <c r="P470" i="10" s="1"/>
  <c r="O471" i="10"/>
  <c r="P471" i="10" s="1"/>
  <c r="O472" i="10"/>
  <c r="P472" i="10" s="1"/>
  <c r="O473" i="10"/>
  <c r="P473" i="10" s="1"/>
  <c r="O474" i="10"/>
  <c r="P474" i="10" s="1"/>
  <c r="O475" i="10"/>
  <c r="P475" i="10" s="1"/>
  <c r="O476" i="10"/>
  <c r="P476" i="10" s="1"/>
  <c r="O477" i="10"/>
  <c r="P477" i="10" s="1"/>
  <c r="O478" i="10"/>
  <c r="P478" i="10" s="1"/>
  <c r="O479" i="10"/>
  <c r="P479" i="10" s="1"/>
  <c r="O480" i="10"/>
  <c r="P480" i="10" s="1"/>
  <c r="O481" i="10"/>
  <c r="P481" i="10" s="1"/>
  <c r="O482" i="10"/>
  <c r="P482" i="10" s="1"/>
  <c r="O483" i="10"/>
  <c r="P483" i="10" s="1"/>
  <c r="O484" i="10"/>
  <c r="P484" i="10" s="1"/>
  <c r="O485" i="10"/>
  <c r="P485" i="10" s="1"/>
  <c r="O486" i="10"/>
  <c r="P486" i="10" s="1"/>
  <c r="O487" i="10"/>
  <c r="P487" i="10" s="1"/>
  <c r="O488" i="10"/>
  <c r="P488" i="10" s="1"/>
  <c r="O489" i="10"/>
  <c r="P489" i="10" s="1"/>
  <c r="O490" i="10"/>
  <c r="P490" i="10" s="1"/>
  <c r="O491" i="10"/>
  <c r="P491" i="10" s="1"/>
  <c r="O492" i="10"/>
  <c r="P492" i="10" s="1"/>
  <c r="O493" i="10"/>
  <c r="P493" i="10" s="1"/>
  <c r="O494" i="10"/>
  <c r="P494" i="10" s="1"/>
  <c r="O495" i="10"/>
  <c r="P495" i="10" s="1"/>
  <c r="O496" i="10"/>
  <c r="P496" i="10" s="1"/>
  <c r="O497" i="10"/>
  <c r="P497" i="10" s="1"/>
  <c r="O498" i="10"/>
  <c r="P498" i="10" s="1"/>
  <c r="O499" i="10"/>
  <c r="P499" i="10" s="1"/>
  <c r="O500" i="10"/>
  <c r="P500" i="10" s="1"/>
  <c r="O501" i="10"/>
  <c r="P501" i="10" s="1"/>
  <c r="O502" i="10"/>
  <c r="P502" i="10" s="1"/>
  <c r="O503" i="10"/>
  <c r="P503" i="10" s="1"/>
  <c r="O504" i="10"/>
  <c r="P504" i="10" s="1"/>
  <c r="O505" i="10"/>
  <c r="P505" i="10" s="1"/>
  <c r="O506" i="10"/>
  <c r="P506" i="10" s="1"/>
  <c r="O507" i="10"/>
  <c r="P507" i="10" s="1"/>
  <c r="O508" i="10"/>
  <c r="P508" i="10" s="1"/>
  <c r="O509" i="10"/>
  <c r="P509" i="10" s="1"/>
  <c r="O510" i="10"/>
  <c r="P510" i="10" s="1"/>
  <c r="O511" i="10"/>
  <c r="P511" i="10" s="1"/>
  <c r="O512" i="10"/>
  <c r="P512" i="10" s="1"/>
  <c r="O513" i="10"/>
  <c r="P513" i="10" s="1"/>
  <c r="O514" i="10"/>
  <c r="P514" i="10" s="1"/>
  <c r="O515" i="10"/>
  <c r="P515" i="10" s="1"/>
  <c r="O516" i="10"/>
  <c r="P516" i="10" s="1"/>
  <c r="O517" i="10"/>
  <c r="P517" i="10" s="1"/>
  <c r="O518" i="10"/>
  <c r="P518" i="10" s="1"/>
  <c r="O519" i="10"/>
  <c r="P519" i="10" s="1"/>
  <c r="O520" i="10"/>
  <c r="P520" i="10" s="1"/>
  <c r="O521" i="10"/>
  <c r="P521" i="10" s="1"/>
  <c r="O522" i="10"/>
  <c r="P522" i="10" s="1"/>
  <c r="O523" i="10"/>
  <c r="P523" i="10" s="1"/>
  <c r="O524" i="10"/>
  <c r="P524" i="10" s="1"/>
  <c r="O525" i="10"/>
  <c r="P525" i="10" s="1"/>
  <c r="O526" i="10"/>
  <c r="P526" i="10" s="1"/>
  <c r="O527" i="10"/>
  <c r="P527" i="10" s="1"/>
  <c r="O528" i="10"/>
  <c r="P528" i="10" s="1"/>
  <c r="O529" i="10"/>
  <c r="P529" i="10" s="1"/>
  <c r="O530" i="10"/>
  <c r="P530" i="10" s="1"/>
  <c r="O531" i="10"/>
  <c r="P531" i="10" s="1"/>
  <c r="O532" i="10"/>
  <c r="P532" i="10" s="1"/>
  <c r="O533" i="10"/>
  <c r="P533" i="10" s="1"/>
  <c r="O534" i="10"/>
  <c r="P534" i="10" s="1"/>
  <c r="O535" i="10"/>
  <c r="P535" i="10" s="1"/>
  <c r="O536" i="10"/>
  <c r="P536" i="10" s="1"/>
  <c r="O537" i="10"/>
  <c r="P537" i="10" s="1"/>
  <c r="O538" i="10"/>
  <c r="P538" i="10" s="1"/>
  <c r="O539" i="10"/>
  <c r="P539" i="10" s="1"/>
  <c r="O540" i="10"/>
  <c r="P540" i="10" s="1"/>
  <c r="O541" i="10"/>
  <c r="P541" i="10" s="1"/>
  <c r="O542" i="10"/>
  <c r="P542" i="10" s="1"/>
  <c r="O543" i="10"/>
  <c r="P543" i="10" s="1"/>
  <c r="O544" i="10"/>
  <c r="P544" i="10" s="1"/>
  <c r="O545" i="10"/>
  <c r="P545" i="10" s="1"/>
  <c r="O546" i="10"/>
  <c r="P546" i="10" s="1"/>
  <c r="O547" i="10"/>
  <c r="P547" i="10" s="1"/>
  <c r="O548" i="10"/>
  <c r="P548" i="10" s="1"/>
  <c r="O549" i="10"/>
  <c r="P549" i="10" s="1"/>
  <c r="O550" i="10"/>
  <c r="P550" i="10" s="1"/>
  <c r="O551" i="10"/>
  <c r="P551" i="10" s="1"/>
  <c r="O552" i="10"/>
  <c r="P552" i="10" s="1"/>
  <c r="O553" i="10"/>
  <c r="P553" i="10" s="1"/>
  <c r="O554" i="10"/>
  <c r="P554" i="10" s="1"/>
  <c r="O555" i="10"/>
  <c r="P555" i="10" s="1"/>
  <c r="O556" i="10"/>
  <c r="P556" i="10" s="1"/>
  <c r="O557" i="10"/>
  <c r="P557" i="10" s="1"/>
  <c r="O558" i="10"/>
  <c r="P558" i="10" s="1"/>
  <c r="O559" i="10"/>
  <c r="P559" i="10" s="1"/>
  <c r="O560" i="10"/>
  <c r="P560" i="10" s="1"/>
  <c r="O561" i="10"/>
  <c r="P561" i="10" s="1"/>
  <c r="O562" i="10"/>
  <c r="P562" i="10" s="1"/>
  <c r="O563" i="10"/>
  <c r="P563" i="10" s="1"/>
  <c r="O564" i="10"/>
  <c r="P564" i="10" s="1"/>
  <c r="O565" i="10"/>
  <c r="P565" i="10" s="1"/>
  <c r="O566" i="10"/>
  <c r="P566" i="10" s="1"/>
  <c r="O567" i="10"/>
  <c r="P567" i="10" s="1"/>
  <c r="O568" i="10"/>
  <c r="P568" i="10" s="1"/>
  <c r="O569" i="10"/>
  <c r="P569" i="10" s="1"/>
  <c r="O570" i="10"/>
  <c r="P570" i="10" s="1"/>
  <c r="O571" i="10"/>
  <c r="P571" i="10" s="1"/>
  <c r="O572" i="10"/>
  <c r="P572" i="10" s="1"/>
  <c r="O573" i="10"/>
  <c r="P573" i="10" s="1"/>
  <c r="O574" i="10"/>
  <c r="P574" i="10" s="1"/>
  <c r="O575" i="10"/>
  <c r="P575" i="10" s="1"/>
  <c r="O576" i="10"/>
  <c r="P576" i="10" s="1"/>
  <c r="O577" i="10"/>
  <c r="P577" i="10" s="1"/>
  <c r="O578" i="10"/>
  <c r="P578" i="10" s="1"/>
  <c r="O579" i="10"/>
  <c r="P579" i="10" s="1"/>
  <c r="O580" i="10"/>
  <c r="P580" i="10" s="1"/>
  <c r="O581" i="10"/>
  <c r="P581" i="10" s="1"/>
  <c r="O582" i="10"/>
  <c r="P582" i="10" s="1"/>
  <c r="O583" i="10"/>
  <c r="P583" i="10" s="1"/>
  <c r="O584" i="10"/>
  <c r="P584" i="10" s="1"/>
  <c r="O585" i="10"/>
  <c r="P585" i="10" s="1"/>
  <c r="O586" i="10"/>
  <c r="P586" i="10" s="1"/>
  <c r="O587" i="10"/>
  <c r="P587" i="10" s="1"/>
  <c r="O588" i="10"/>
  <c r="P588" i="10" s="1"/>
  <c r="O589" i="10"/>
  <c r="P589" i="10" s="1"/>
  <c r="O590" i="10"/>
  <c r="P590" i="10" s="1"/>
  <c r="O591" i="10"/>
  <c r="P591" i="10" s="1"/>
  <c r="O592" i="10"/>
  <c r="P592" i="10" s="1"/>
  <c r="O593" i="10"/>
  <c r="P593" i="10" s="1"/>
  <c r="O594" i="10"/>
  <c r="P594" i="10" s="1"/>
  <c r="O595" i="10"/>
  <c r="P595" i="10" s="1"/>
  <c r="O596" i="10"/>
  <c r="P596" i="10" s="1"/>
  <c r="O597" i="10"/>
  <c r="P597" i="10" s="1"/>
  <c r="O598" i="10"/>
  <c r="P598" i="10" s="1"/>
  <c r="O599" i="10"/>
  <c r="P599" i="10" s="1"/>
  <c r="O600" i="10"/>
  <c r="P600" i="10" s="1"/>
  <c r="O601" i="10"/>
  <c r="P601" i="10" s="1"/>
  <c r="O602" i="10"/>
  <c r="P602" i="10" s="1"/>
  <c r="O603" i="10"/>
  <c r="P603" i="10" s="1"/>
  <c r="O604" i="10"/>
  <c r="P604" i="10" s="1"/>
  <c r="O605" i="10"/>
  <c r="P605" i="10" s="1"/>
  <c r="O606" i="10"/>
  <c r="P606" i="10" s="1"/>
  <c r="O607" i="10"/>
  <c r="P607" i="10" s="1"/>
  <c r="O608" i="10"/>
  <c r="P608" i="10" s="1"/>
  <c r="O609" i="10"/>
  <c r="P609" i="10" s="1"/>
  <c r="O610" i="10"/>
  <c r="P610" i="10" s="1"/>
  <c r="O611" i="10"/>
  <c r="P611" i="10" s="1"/>
  <c r="O612" i="10"/>
  <c r="P612" i="10" s="1"/>
  <c r="O613" i="10"/>
  <c r="P613" i="10" s="1"/>
  <c r="O614" i="10"/>
  <c r="P614" i="10" s="1"/>
  <c r="O615" i="10"/>
  <c r="P615" i="10" s="1"/>
  <c r="O616" i="10"/>
  <c r="P616" i="10" s="1"/>
  <c r="O617" i="10"/>
  <c r="P617" i="10" s="1"/>
  <c r="O618" i="10"/>
  <c r="P618" i="10" s="1"/>
  <c r="O619" i="10"/>
  <c r="P619" i="10" s="1"/>
  <c r="O620" i="10"/>
  <c r="P620" i="10" s="1"/>
  <c r="O621" i="10"/>
  <c r="P621" i="10" s="1"/>
  <c r="O622" i="10"/>
  <c r="P622" i="10" s="1"/>
  <c r="O623" i="10"/>
  <c r="P623" i="10" s="1"/>
  <c r="O624" i="10"/>
  <c r="P624" i="10" s="1"/>
  <c r="O625" i="10"/>
  <c r="P625" i="10" s="1"/>
  <c r="O626" i="10"/>
  <c r="P626" i="10" s="1"/>
  <c r="O627" i="10"/>
  <c r="P627" i="10" s="1"/>
  <c r="O628" i="10"/>
  <c r="P628" i="10" s="1"/>
  <c r="O629" i="10"/>
  <c r="P629" i="10" s="1"/>
  <c r="O630" i="10"/>
  <c r="P630" i="10" s="1"/>
  <c r="O631" i="10"/>
  <c r="P631" i="10" s="1"/>
  <c r="O632" i="10"/>
  <c r="P632" i="10" s="1"/>
  <c r="O633" i="10"/>
  <c r="P633" i="10" s="1"/>
  <c r="O634" i="10"/>
  <c r="P634" i="10" s="1"/>
  <c r="O635" i="10"/>
  <c r="P635" i="10" s="1"/>
  <c r="O636" i="10"/>
  <c r="P636" i="10" s="1"/>
  <c r="O637" i="10"/>
  <c r="P637" i="10" s="1"/>
  <c r="O638" i="10"/>
  <c r="P638" i="10" s="1"/>
  <c r="O639" i="10"/>
  <c r="P639" i="10" s="1"/>
  <c r="O640" i="10"/>
  <c r="P640" i="10" s="1"/>
  <c r="O641" i="10"/>
  <c r="P641" i="10" s="1"/>
  <c r="O642" i="10"/>
  <c r="P642" i="10" s="1"/>
  <c r="O643" i="10"/>
  <c r="P643" i="10" s="1"/>
  <c r="O644" i="10"/>
  <c r="P644" i="10" s="1"/>
  <c r="O645" i="10"/>
  <c r="P645" i="10" s="1"/>
  <c r="O646" i="10"/>
  <c r="P646" i="10" s="1"/>
  <c r="O647" i="10"/>
  <c r="P647" i="10" s="1"/>
  <c r="O648" i="10"/>
  <c r="P648" i="10" s="1"/>
  <c r="O649" i="10"/>
  <c r="P649" i="10" s="1"/>
  <c r="O650" i="10"/>
  <c r="P650" i="10" s="1"/>
  <c r="O651" i="10"/>
  <c r="P651" i="10" s="1"/>
  <c r="O652" i="10"/>
  <c r="P652" i="10" s="1"/>
  <c r="O653" i="10"/>
  <c r="P653" i="10" s="1"/>
  <c r="O654" i="10"/>
  <c r="P654" i="10" s="1"/>
  <c r="O655" i="10"/>
  <c r="P655" i="10" s="1"/>
  <c r="O656" i="10"/>
  <c r="P656" i="10" s="1"/>
  <c r="O657" i="10"/>
  <c r="P657" i="10" s="1"/>
  <c r="O658" i="10"/>
  <c r="P658" i="10" s="1"/>
  <c r="O659" i="10"/>
  <c r="P659" i="10" s="1"/>
  <c r="O660" i="10"/>
  <c r="P660" i="10" s="1"/>
  <c r="O661" i="10"/>
  <c r="P661" i="10" s="1"/>
  <c r="O662" i="10"/>
  <c r="P662" i="10" s="1"/>
  <c r="O663" i="10"/>
  <c r="P663" i="10" s="1"/>
  <c r="O664" i="10"/>
  <c r="P664" i="10" s="1"/>
  <c r="O665" i="10"/>
  <c r="P665" i="10" s="1"/>
  <c r="O666" i="10"/>
  <c r="P666" i="10" s="1"/>
  <c r="O667" i="10"/>
  <c r="P667" i="10" s="1"/>
  <c r="O668" i="10"/>
  <c r="P668" i="10" s="1"/>
  <c r="O669" i="10"/>
  <c r="P669" i="10" s="1"/>
  <c r="O670" i="10"/>
  <c r="P670" i="10" s="1"/>
  <c r="O671" i="10"/>
  <c r="P671" i="10" s="1"/>
  <c r="O672" i="10"/>
  <c r="P672" i="10" s="1"/>
  <c r="O673" i="10"/>
  <c r="P673" i="10" s="1"/>
  <c r="O674" i="10"/>
  <c r="P674" i="10" s="1"/>
  <c r="O675" i="10"/>
  <c r="P675" i="10" s="1"/>
  <c r="O676" i="10"/>
  <c r="P676" i="10" s="1"/>
  <c r="O677" i="10"/>
  <c r="P677" i="10" s="1"/>
  <c r="O678" i="10"/>
  <c r="P678" i="10" s="1"/>
  <c r="O679" i="10"/>
  <c r="P679" i="10" s="1"/>
  <c r="O680" i="10"/>
  <c r="P680" i="10" s="1"/>
  <c r="O681" i="10"/>
  <c r="P681" i="10" s="1"/>
  <c r="O682" i="10"/>
  <c r="P682" i="10" s="1"/>
  <c r="O683" i="10"/>
  <c r="P683" i="10" s="1"/>
  <c r="O684" i="10"/>
  <c r="P684" i="10" s="1"/>
  <c r="O685" i="10"/>
  <c r="P685" i="10" s="1"/>
  <c r="O686" i="10"/>
  <c r="P686" i="10" s="1"/>
  <c r="O687" i="10"/>
  <c r="P687" i="10" s="1"/>
  <c r="O688" i="10"/>
  <c r="P688" i="10" s="1"/>
  <c r="O689" i="10"/>
  <c r="P689" i="10" s="1"/>
  <c r="O690" i="10"/>
  <c r="P690" i="10" s="1"/>
  <c r="O691" i="10"/>
  <c r="P691" i="10" s="1"/>
  <c r="O692" i="10"/>
  <c r="P692" i="10" s="1"/>
  <c r="O693" i="10"/>
  <c r="P693" i="10" s="1"/>
  <c r="O694" i="10"/>
  <c r="P694" i="10" s="1"/>
  <c r="O695" i="10"/>
  <c r="P695" i="10" s="1"/>
  <c r="O696" i="10"/>
  <c r="P696" i="10" s="1"/>
  <c r="O697" i="10"/>
  <c r="P697" i="10" s="1"/>
  <c r="O698" i="10"/>
  <c r="P698" i="10" s="1"/>
  <c r="O699" i="10"/>
  <c r="P699" i="10" s="1"/>
  <c r="O700" i="10"/>
  <c r="P700" i="10" s="1"/>
  <c r="O701" i="10"/>
  <c r="P701" i="10" s="1"/>
  <c r="O702" i="10"/>
  <c r="P702" i="10" s="1"/>
  <c r="O703" i="10"/>
  <c r="P703" i="10" s="1"/>
  <c r="O704" i="10"/>
  <c r="P704" i="10" s="1"/>
  <c r="O705" i="10"/>
  <c r="P705" i="10" s="1"/>
  <c r="O706" i="10"/>
  <c r="P706" i="10" s="1"/>
  <c r="O707" i="10"/>
  <c r="P707" i="10" s="1"/>
  <c r="O708" i="10"/>
  <c r="P708" i="10" s="1"/>
  <c r="O709" i="10"/>
  <c r="P709" i="10" s="1"/>
  <c r="O710" i="10"/>
  <c r="P710" i="10" s="1"/>
  <c r="O711" i="10"/>
  <c r="P711" i="10" s="1"/>
  <c r="O712" i="10"/>
  <c r="P712" i="10" s="1"/>
  <c r="O713" i="10"/>
  <c r="P713" i="10" s="1"/>
  <c r="O714" i="10"/>
  <c r="P714" i="10" s="1"/>
  <c r="O715" i="10"/>
  <c r="P715" i="10" s="1"/>
  <c r="O716" i="10"/>
  <c r="P716" i="10" s="1"/>
  <c r="O717" i="10"/>
  <c r="P717" i="10" s="1"/>
  <c r="O718" i="10"/>
  <c r="P718" i="10" s="1"/>
  <c r="O719" i="10"/>
  <c r="P719" i="10" s="1"/>
  <c r="O720" i="10"/>
  <c r="P720" i="10" s="1"/>
  <c r="O721" i="10"/>
  <c r="P721" i="10" s="1"/>
  <c r="O722" i="10"/>
  <c r="P722" i="10" s="1"/>
  <c r="O723" i="10"/>
  <c r="P723" i="10" s="1"/>
  <c r="O724" i="10"/>
  <c r="P724" i="10" s="1"/>
  <c r="O725" i="10"/>
  <c r="P725" i="10" s="1"/>
  <c r="O726" i="10"/>
  <c r="P726" i="10" s="1"/>
  <c r="O727" i="10"/>
  <c r="P727" i="10" s="1"/>
  <c r="O728" i="10"/>
  <c r="P728" i="10" s="1"/>
  <c r="O729" i="10"/>
  <c r="P729" i="10" s="1"/>
  <c r="O730" i="10"/>
  <c r="P730" i="10" s="1"/>
  <c r="O731" i="10"/>
  <c r="P731" i="10" s="1"/>
  <c r="O732" i="10"/>
  <c r="P732" i="10" s="1"/>
  <c r="O733" i="10"/>
  <c r="P733" i="10" s="1"/>
  <c r="O734" i="10"/>
  <c r="P734" i="10" s="1"/>
  <c r="O735" i="10"/>
  <c r="P735" i="10" s="1"/>
  <c r="O736" i="10"/>
  <c r="P736" i="10" s="1"/>
  <c r="O737" i="10"/>
  <c r="P737" i="10" s="1"/>
  <c r="O738" i="10"/>
  <c r="P738" i="10" s="1"/>
  <c r="O739" i="10"/>
  <c r="P739" i="10" s="1"/>
  <c r="O740" i="10"/>
  <c r="P740" i="10" s="1"/>
  <c r="O741" i="10"/>
  <c r="P741" i="10" s="1"/>
  <c r="O742" i="10"/>
  <c r="P742" i="10" s="1"/>
  <c r="O743" i="10"/>
  <c r="P743" i="10" s="1"/>
  <c r="O744" i="10"/>
  <c r="P744" i="10" s="1"/>
  <c r="O745" i="10"/>
  <c r="P745" i="10" s="1"/>
  <c r="O746" i="10"/>
  <c r="P746" i="10" s="1"/>
  <c r="O747" i="10"/>
  <c r="P747" i="10" s="1"/>
  <c r="O748" i="10"/>
  <c r="P748" i="10" s="1"/>
  <c r="O749" i="10"/>
  <c r="P749" i="10" s="1"/>
  <c r="O750" i="10"/>
  <c r="P750" i="10" s="1"/>
  <c r="O751" i="10"/>
  <c r="P751" i="10" s="1"/>
  <c r="O752" i="10"/>
  <c r="P752" i="10" s="1"/>
  <c r="O753" i="10"/>
  <c r="P753" i="10" s="1"/>
  <c r="O754" i="10"/>
  <c r="P754" i="10" s="1"/>
  <c r="O755" i="10"/>
  <c r="P755" i="10" s="1"/>
  <c r="O756" i="10"/>
  <c r="P756" i="10" s="1"/>
  <c r="O757" i="10"/>
  <c r="P757" i="10" s="1"/>
  <c r="O758" i="10"/>
  <c r="P758" i="10" s="1"/>
  <c r="O759" i="10"/>
  <c r="P759" i="10" s="1"/>
  <c r="O760" i="10"/>
  <c r="P760" i="10" s="1"/>
  <c r="O761" i="10"/>
  <c r="P761" i="10" s="1"/>
  <c r="O762" i="10"/>
  <c r="P762" i="10" s="1"/>
  <c r="O763" i="10"/>
  <c r="P763" i="10" s="1"/>
  <c r="O764" i="10"/>
  <c r="P764" i="10" s="1"/>
  <c r="O765" i="10"/>
  <c r="P765" i="10" s="1"/>
  <c r="O766" i="10"/>
  <c r="P766" i="10" s="1"/>
  <c r="O767" i="10"/>
  <c r="P767" i="10" s="1"/>
  <c r="O768" i="10"/>
  <c r="P768" i="10" s="1"/>
  <c r="O769" i="10"/>
  <c r="P769" i="10" s="1"/>
  <c r="O770" i="10"/>
  <c r="P770" i="10" s="1"/>
  <c r="O771" i="10"/>
  <c r="P771" i="10" s="1"/>
  <c r="O772" i="10"/>
  <c r="P772" i="10" s="1"/>
  <c r="O773" i="10"/>
  <c r="P773" i="10" s="1"/>
  <c r="O774" i="10"/>
  <c r="P774" i="10" s="1"/>
  <c r="O775" i="10"/>
  <c r="P775" i="10" s="1"/>
  <c r="O776" i="10"/>
  <c r="P776" i="10" s="1"/>
  <c r="O777" i="10"/>
  <c r="P777" i="10" s="1"/>
  <c r="O778" i="10"/>
  <c r="P778" i="10" s="1"/>
  <c r="O779" i="10"/>
  <c r="P779" i="10" s="1"/>
  <c r="O780" i="10"/>
  <c r="P780" i="10" s="1"/>
  <c r="O781" i="10"/>
  <c r="P781" i="10" s="1"/>
  <c r="O782" i="10"/>
  <c r="P782" i="10" s="1"/>
  <c r="O783" i="10"/>
  <c r="P783" i="10" s="1"/>
  <c r="O784" i="10"/>
  <c r="P784" i="10" s="1"/>
  <c r="O785" i="10"/>
  <c r="P785" i="10" s="1"/>
  <c r="O786" i="10"/>
  <c r="P786" i="10" s="1"/>
  <c r="O787" i="10"/>
  <c r="P787" i="10" s="1"/>
  <c r="O788" i="10"/>
  <c r="P788" i="10" s="1"/>
  <c r="O789" i="10"/>
  <c r="P789" i="10" s="1"/>
  <c r="O790" i="10"/>
  <c r="P790" i="10" s="1"/>
  <c r="O791" i="10"/>
  <c r="P791" i="10" s="1"/>
  <c r="O792" i="10"/>
  <c r="P792" i="10" s="1"/>
  <c r="O793" i="10"/>
  <c r="P793" i="10" s="1"/>
  <c r="O794" i="10"/>
  <c r="P794" i="10" s="1"/>
  <c r="O795" i="10"/>
  <c r="P795" i="10" s="1"/>
  <c r="O796" i="10"/>
  <c r="P796" i="10" s="1"/>
  <c r="O797" i="10"/>
  <c r="P797" i="10" s="1"/>
  <c r="O798" i="10"/>
  <c r="P798" i="10" s="1"/>
  <c r="O799" i="10"/>
  <c r="P799" i="10" s="1"/>
  <c r="O800" i="10"/>
  <c r="P800" i="10" s="1"/>
  <c r="O801" i="10"/>
  <c r="P801" i="10" s="1"/>
  <c r="O802" i="10"/>
  <c r="P802" i="10" s="1"/>
  <c r="O803" i="10"/>
  <c r="P803" i="10" s="1"/>
  <c r="O804" i="10"/>
  <c r="P804" i="10" s="1"/>
  <c r="O805" i="10"/>
  <c r="P805" i="10" s="1"/>
  <c r="O806" i="10"/>
  <c r="P806" i="10" s="1"/>
  <c r="O807" i="10"/>
  <c r="P807" i="10" s="1"/>
  <c r="O808" i="10"/>
  <c r="P808" i="10" s="1"/>
  <c r="O809" i="10"/>
  <c r="P809" i="10" s="1"/>
  <c r="O810" i="10"/>
  <c r="P810" i="10" s="1"/>
  <c r="O811" i="10"/>
  <c r="P811" i="10" s="1"/>
  <c r="O812" i="10"/>
  <c r="P812" i="10" s="1"/>
  <c r="O813" i="10"/>
  <c r="P813" i="10" s="1"/>
  <c r="O814" i="10"/>
  <c r="P814" i="10" s="1"/>
  <c r="O815" i="10"/>
  <c r="P815" i="10" s="1"/>
  <c r="O816" i="10"/>
  <c r="P816" i="10" s="1"/>
  <c r="O817" i="10"/>
  <c r="P817" i="10" s="1"/>
  <c r="O818" i="10"/>
  <c r="P818" i="10" s="1"/>
  <c r="O819" i="10"/>
  <c r="P819" i="10" s="1"/>
  <c r="O820" i="10"/>
  <c r="P820" i="10" s="1"/>
  <c r="O821" i="10"/>
  <c r="P821" i="10" s="1"/>
  <c r="O822" i="10"/>
  <c r="P822" i="10" s="1"/>
  <c r="O823" i="10"/>
  <c r="P823" i="10" s="1"/>
  <c r="O824" i="10"/>
  <c r="P824" i="10" s="1"/>
  <c r="O825" i="10"/>
  <c r="P825" i="10" s="1"/>
  <c r="O826" i="10"/>
  <c r="P826" i="10" s="1"/>
  <c r="O827" i="10"/>
  <c r="P827" i="10" s="1"/>
  <c r="O828" i="10"/>
  <c r="P828" i="10" s="1"/>
  <c r="O829" i="10"/>
  <c r="P829" i="10" s="1"/>
  <c r="O830" i="10"/>
  <c r="P830" i="10" s="1"/>
  <c r="O831" i="10"/>
  <c r="P831" i="10" s="1"/>
  <c r="O832" i="10"/>
  <c r="P832" i="10" s="1"/>
  <c r="O833" i="10"/>
  <c r="P833" i="10" s="1"/>
  <c r="O834" i="10"/>
  <c r="P834" i="10" s="1"/>
  <c r="O835" i="10"/>
  <c r="P835" i="10" s="1"/>
  <c r="O836" i="10"/>
  <c r="P836" i="10" s="1"/>
  <c r="O837" i="10"/>
  <c r="P837" i="10" s="1"/>
  <c r="O838" i="10"/>
  <c r="P838" i="10" s="1"/>
  <c r="O839" i="10"/>
  <c r="P839" i="10" s="1"/>
  <c r="O840" i="10"/>
  <c r="P840" i="10" s="1"/>
  <c r="O841" i="10"/>
  <c r="P841" i="10" s="1"/>
  <c r="O842" i="10"/>
  <c r="P842" i="10" s="1"/>
  <c r="O843" i="10"/>
  <c r="P843" i="10" s="1"/>
  <c r="O844" i="10"/>
  <c r="P844" i="10" s="1"/>
  <c r="O845" i="10"/>
  <c r="P845" i="10" s="1"/>
  <c r="O846" i="10"/>
  <c r="P846" i="10" s="1"/>
  <c r="O847" i="10"/>
  <c r="P847" i="10" s="1"/>
  <c r="O848" i="10"/>
  <c r="P848" i="10" s="1"/>
  <c r="O849" i="10"/>
  <c r="P849" i="10" s="1"/>
  <c r="O850" i="10"/>
  <c r="P850" i="10" s="1"/>
  <c r="O851" i="10"/>
  <c r="P851" i="10" s="1"/>
  <c r="O852" i="10"/>
  <c r="P852" i="10" s="1"/>
  <c r="O853" i="10"/>
  <c r="P853" i="10" s="1"/>
  <c r="O854" i="10"/>
  <c r="P854" i="10" s="1"/>
  <c r="O855" i="10"/>
  <c r="P855" i="10" s="1"/>
  <c r="O856" i="10"/>
  <c r="P856" i="10" s="1"/>
  <c r="O857" i="10"/>
  <c r="P857" i="10" s="1"/>
  <c r="O858" i="10"/>
  <c r="P858" i="10" s="1"/>
  <c r="O859" i="10"/>
  <c r="P859" i="10" s="1"/>
  <c r="O860" i="10"/>
  <c r="P860" i="10" s="1"/>
  <c r="O861" i="10"/>
  <c r="P861" i="10" s="1"/>
  <c r="O862" i="10"/>
  <c r="P862" i="10" s="1"/>
  <c r="O863" i="10"/>
  <c r="P863" i="10" s="1"/>
  <c r="O864" i="10"/>
  <c r="P864" i="10" s="1"/>
  <c r="O865" i="10"/>
  <c r="P865" i="10" s="1"/>
  <c r="O866" i="10"/>
  <c r="P866" i="10" s="1"/>
  <c r="O867" i="10"/>
  <c r="P867" i="10" s="1"/>
  <c r="O868" i="10"/>
  <c r="P868" i="10" s="1"/>
  <c r="O869" i="10"/>
  <c r="P869" i="10" s="1"/>
  <c r="O870" i="10"/>
  <c r="P870" i="10" s="1"/>
  <c r="O871" i="10"/>
  <c r="P871" i="10" s="1"/>
  <c r="O872" i="10"/>
  <c r="P872" i="10" s="1"/>
  <c r="O873" i="10"/>
  <c r="P873" i="10" s="1"/>
  <c r="O874" i="10"/>
  <c r="P874" i="10" s="1"/>
  <c r="O875" i="10"/>
  <c r="P875" i="10" s="1"/>
  <c r="O876" i="10"/>
  <c r="P876" i="10" s="1"/>
  <c r="O877" i="10"/>
  <c r="P877" i="10" s="1"/>
  <c r="O878" i="10"/>
  <c r="P878" i="10" s="1"/>
  <c r="O879" i="10"/>
  <c r="P879" i="10" s="1"/>
  <c r="O880" i="10"/>
  <c r="P880" i="10" s="1"/>
  <c r="O881" i="10"/>
  <c r="P881" i="10" s="1"/>
  <c r="O882" i="10"/>
  <c r="P882" i="10" s="1"/>
  <c r="O883" i="10"/>
  <c r="P883" i="10" s="1"/>
  <c r="O884" i="10"/>
  <c r="P884" i="10" s="1"/>
  <c r="O885" i="10"/>
  <c r="P885" i="10" s="1"/>
  <c r="O886" i="10"/>
  <c r="P886" i="10" s="1"/>
  <c r="O887" i="10"/>
  <c r="P887" i="10" s="1"/>
  <c r="O888" i="10"/>
  <c r="P888" i="10" s="1"/>
  <c r="O889" i="10"/>
  <c r="P889" i="10" s="1"/>
  <c r="O890" i="10"/>
  <c r="P890" i="10" s="1"/>
  <c r="O891" i="10"/>
  <c r="P891" i="10" s="1"/>
  <c r="O892" i="10"/>
  <c r="P892" i="10" s="1"/>
  <c r="O893" i="10"/>
  <c r="P893" i="10" s="1"/>
  <c r="O894" i="10"/>
  <c r="P894" i="10" s="1"/>
  <c r="O895" i="10"/>
  <c r="P895" i="10" s="1"/>
  <c r="O896" i="10"/>
  <c r="P896" i="10" s="1"/>
  <c r="O897" i="10"/>
  <c r="P897" i="10" s="1"/>
  <c r="O898" i="10"/>
  <c r="P898" i="10" s="1"/>
  <c r="O899" i="10"/>
  <c r="P899" i="10" s="1"/>
  <c r="O900" i="10"/>
  <c r="P900" i="10" s="1"/>
  <c r="O901" i="10"/>
  <c r="P901" i="10" s="1"/>
  <c r="O902" i="10"/>
  <c r="P902" i="10" s="1"/>
  <c r="O903" i="10"/>
  <c r="P903" i="10" s="1"/>
  <c r="O904" i="10"/>
  <c r="P904" i="10" s="1"/>
  <c r="O905" i="10"/>
  <c r="P905" i="10" s="1"/>
  <c r="O906" i="10"/>
  <c r="P906" i="10" s="1"/>
  <c r="O907" i="10"/>
  <c r="P907" i="10" s="1"/>
  <c r="O908" i="10"/>
  <c r="P908" i="10" s="1"/>
  <c r="O909" i="10"/>
  <c r="P909" i="10" s="1"/>
  <c r="O910" i="10"/>
  <c r="P910" i="10" s="1"/>
  <c r="O911" i="10"/>
  <c r="P911" i="10" s="1"/>
  <c r="O912" i="10"/>
  <c r="P912" i="10" s="1"/>
  <c r="O913" i="10"/>
  <c r="P913" i="10" s="1"/>
  <c r="O914" i="10"/>
  <c r="P914" i="10" s="1"/>
  <c r="O915" i="10"/>
  <c r="P915" i="10" s="1"/>
  <c r="O916" i="10"/>
  <c r="P916" i="10" s="1"/>
  <c r="O917" i="10"/>
  <c r="P917" i="10" s="1"/>
  <c r="O918" i="10"/>
  <c r="P918" i="10" s="1"/>
  <c r="O919" i="10"/>
  <c r="P919" i="10" s="1"/>
  <c r="O920" i="10"/>
  <c r="P920" i="10" s="1"/>
  <c r="O921" i="10"/>
  <c r="P921" i="10" s="1"/>
  <c r="O922" i="10"/>
  <c r="P922" i="10" s="1"/>
  <c r="O923" i="10"/>
  <c r="P923" i="10" s="1"/>
  <c r="O924" i="10"/>
  <c r="P924" i="10" s="1"/>
  <c r="O925" i="10"/>
  <c r="P925" i="10" s="1"/>
  <c r="O926" i="10"/>
  <c r="P926" i="10" s="1"/>
  <c r="O927" i="10"/>
  <c r="P927" i="10" s="1"/>
  <c r="O928" i="10"/>
  <c r="P928" i="10" s="1"/>
  <c r="O929" i="10"/>
  <c r="P929" i="10" s="1"/>
  <c r="O930" i="10"/>
  <c r="P930" i="10" s="1"/>
  <c r="O931" i="10"/>
  <c r="P931" i="10" s="1"/>
  <c r="O932" i="10"/>
  <c r="P932" i="10" s="1"/>
  <c r="O933" i="10"/>
  <c r="P933" i="10" s="1"/>
  <c r="O934" i="10"/>
  <c r="P934" i="10" s="1"/>
  <c r="O935" i="10"/>
  <c r="P935" i="10" s="1"/>
  <c r="O936" i="10"/>
  <c r="P936" i="10" s="1"/>
  <c r="O937" i="10"/>
  <c r="P937" i="10" s="1"/>
  <c r="O938" i="10"/>
  <c r="P938" i="10" s="1"/>
  <c r="O939" i="10"/>
  <c r="P939" i="10" s="1"/>
  <c r="O940" i="10"/>
  <c r="P940" i="10" s="1"/>
  <c r="O941" i="10"/>
  <c r="P941" i="10" s="1"/>
  <c r="O942" i="10"/>
  <c r="P942" i="10" s="1"/>
  <c r="O943" i="10"/>
  <c r="P943" i="10" s="1"/>
  <c r="O944" i="10"/>
  <c r="P944" i="10" s="1"/>
  <c r="O945" i="10"/>
  <c r="P945" i="10" s="1"/>
  <c r="O946" i="10"/>
  <c r="P946" i="10" s="1"/>
  <c r="O947" i="10"/>
  <c r="P947" i="10" s="1"/>
  <c r="O948" i="10"/>
  <c r="P948" i="10" s="1"/>
  <c r="O949" i="10"/>
  <c r="P949" i="10" s="1"/>
  <c r="O950" i="10"/>
  <c r="P950" i="10" s="1"/>
  <c r="O951" i="10"/>
  <c r="P951" i="10" s="1"/>
  <c r="O952" i="10"/>
  <c r="P952" i="10" s="1"/>
  <c r="O953" i="10"/>
  <c r="P953" i="10" s="1"/>
  <c r="O954" i="10"/>
  <c r="P954" i="10" s="1"/>
  <c r="O955" i="10"/>
  <c r="P955" i="10" s="1"/>
  <c r="O956" i="10"/>
  <c r="P956" i="10" s="1"/>
  <c r="O957" i="10"/>
  <c r="P957" i="10" s="1"/>
  <c r="O958" i="10"/>
  <c r="P958" i="10" s="1"/>
  <c r="O959" i="10"/>
  <c r="P959" i="10" s="1"/>
  <c r="O960" i="10"/>
  <c r="P960" i="10" s="1"/>
  <c r="O961" i="10"/>
  <c r="P961" i="10" s="1"/>
  <c r="O962" i="10"/>
  <c r="P962" i="10" s="1"/>
  <c r="O963" i="10"/>
  <c r="P963" i="10" s="1"/>
  <c r="O964" i="10"/>
  <c r="P964" i="10" s="1"/>
  <c r="O965" i="10"/>
  <c r="P965" i="10" s="1"/>
  <c r="O966" i="10"/>
  <c r="P966" i="10" s="1"/>
  <c r="O967" i="10"/>
  <c r="P967" i="10" s="1"/>
  <c r="O968" i="10"/>
  <c r="P968" i="10" s="1"/>
  <c r="O969" i="10"/>
  <c r="P969" i="10" s="1"/>
  <c r="O970" i="10"/>
  <c r="P970" i="10" s="1"/>
  <c r="O971" i="10"/>
  <c r="P971" i="10" s="1"/>
  <c r="O972" i="10"/>
  <c r="P972" i="10" s="1"/>
  <c r="O973" i="10"/>
  <c r="P973" i="10" s="1"/>
  <c r="O974" i="10"/>
  <c r="P974" i="10" s="1"/>
  <c r="O975" i="10"/>
  <c r="P975" i="10" s="1"/>
  <c r="O976" i="10"/>
  <c r="P976" i="10" s="1"/>
  <c r="O977" i="10"/>
  <c r="P977" i="10" s="1"/>
  <c r="O978" i="10"/>
  <c r="P978" i="10" s="1"/>
  <c r="O979" i="10"/>
  <c r="P979" i="10" s="1"/>
  <c r="O980" i="10"/>
  <c r="P980" i="10" s="1"/>
  <c r="O981" i="10"/>
  <c r="P981" i="10" s="1"/>
  <c r="O982" i="10"/>
  <c r="P982" i="10" s="1"/>
  <c r="O983" i="10"/>
  <c r="P983" i="10" s="1"/>
  <c r="O984" i="10"/>
  <c r="P984" i="10" s="1"/>
  <c r="O985" i="10"/>
  <c r="P985" i="10" s="1"/>
  <c r="O986" i="10"/>
  <c r="P986" i="10" s="1"/>
  <c r="O987" i="10"/>
  <c r="P987" i="10" s="1"/>
  <c r="O988" i="10"/>
  <c r="P988" i="10" s="1"/>
  <c r="O989" i="10"/>
  <c r="P989" i="10" s="1"/>
  <c r="O990" i="10"/>
  <c r="P990" i="10" s="1"/>
  <c r="O991" i="10"/>
  <c r="P991" i="10" s="1"/>
  <c r="O992" i="10"/>
  <c r="P992" i="10" s="1"/>
  <c r="O993" i="10"/>
  <c r="P993" i="10" s="1"/>
  <c r="O994" i="10"/>
  <c r="P994" i="10" s="1"/>
  <c r="O995" i="10"/>
  <c r="P995" i="10" s="1"/>
  <c r="O996" i="10"/>
  <c r="P996" i="10" s="1"/>
  <c r="O997" i="10"/>
  <c r="P997" i="10" s="1"/>
  <c r="O998" i="10"/>
  <c r="P998" i="10" s="1"/>
  <c r="O999" i="10"/>
  <c r="P999" i="10" s="1"/>
  <c r="O1000" i="10"/>
  <c r="P1000" i="10" s="1"/>
  <c r="O1001" i="10"/>
  <c r="P1001" i="10" s="1"/>
  <c r="O1002" i="10"/>
  <c r="P1002" i="10" s="1"/>
  <c r="O1003" i="10"/>
  <c r="P1003" i="10" s="1"/>
  <c r="O1004" i="10"/>
  <c r="P1004" i="10" s="1"/>
  <c r="O1005" i="10"/>
  <c r="P1005" i="10" s="1"/>
  <c r="O1006" i="10"/>
  <c r="P1006" i="10" s="1"/>
  <c r="O1007" i="10"/>
  <c r="P1007" i="10" s="1"/>
  <c r="O1008" i="10"/>
  <c r="P1008" i="10" s="1"/>
  <c r="O1009" i="10"/>
  <c r="P1009" i="10" s="1"/>
  <c r="O1010" i="10"/>
  <c r="P1010" i="10" s="1"/>
  <c r="O1011" i="10"/>
  <c r="P1011" i="10" s="1"/>
  <c r="O1012" i="10"/>
  <c r="P1012" i="10" s="1"/>
  <c r="O1013" i="10"/>
  <c r="P1013" i="10" s="1"/>
  <c r="O1014" i="10"/>
  <c r="P1014" i="10" s="1"/>
  <c r="O1015" i="10"/>
  <c r="P1015" i="10" s="1"/>
  <c r="O1016" i="10"/>
  <c r="P1016" i="10" s="1"/>
  <c r="O1017" i="10"/>
  <c r="P1017" i="10" s="1"/>
  <c r="O1018" i="10"/>
  <c r="P1018" i="10" s="1"/>
  <c r="O1019" i="10"/>
  <c r="P1019" i="10" s="1"/>
  <c r="O1020" i="10"/>
  <c r="P1020" i="10" s="1"/>
  <c r="O1021" i="10"/>
  <c r="P1021" i="10" s="1"/>
  <c r="O1022" i="10"/>
  <c r="P1022" i="10" s="1"/>
  <c r="O1023" i="10"/>
  <c r="P1023" i="10" s="1"/>
  <c r="O1024" i="10"/>
  <c r="P1024" i="10" s="1"/>
  <c r="O1025" i="10"/>
  <c r="P1025" i="10" s="1"/>
  <c r="O1026" i="10"/>
  <c r="P1026" i="10" s="1"/>
  <c r="O1027" i="10"/>
  <c r="P1027" i="10" s="1"/>
  <c r="O1028" i="10"/>
  <c r="P1028" i="10" s="1"/>
  <c r="O1029" i="10"/>
  <c r="P1029" i="10" s="1"/>
  <c r="O1030" i="10"/>
  <c r="P1030" i="10" s="1"/>
  <c r="O1031" i="10"/>
  <c r="P1031" i="10" s="1"/>
  <c r="O1032" i="10"/>
  <c r="P1032" i="10" s="1"/>
  <c r="O1033" i="10"/>
  <c r="P1033" i="10" s="1"/>
  <c r="O1034" i="10"/>
  <c r="P1034" i="10" s="1"/>
  <c r="O1035" i="10"/>
  <c r="P1035" i="10" s="1"/>
  <c r="O1036" i="10"/>
  <c r="P1036" i="10" s="1"/>
  <c r="O1037" i="10"/>
  <c r="P1037" i="10" s="1"/>
  <c r="O1038" i="10"/>
  <c r="P1038" i="10" s="1"/>
  <c r="O1039" i="10"/>
  <c r="P1039" i="10" s="1"/>
  <c r="O1040" i="10"/>
  <c r="P1040" i="10" s="1"/>
  <c r="O1041" i="10"/>
  <c r="P1041" i="10" s="1"/>
  <c r="O1042" i="10"/>
  <c r="P1042" i="10" s="1"/>
  <c r="O1043" i="10"/>
  <c r="P1043" i="10" s="1"/>
  <c r="O1044" i="10"/>
  <c r="P1044" i="10" s="1"/>
  <c r="O1045" i="10"/>
  <c r="P1045" i="10" s="1"/>
  <c r="O1046" i="10"/>
  <c r="P1046" i="10" s="1"/>
  <c r="O1047" i="10"/>
  <c r="P1047" i="10" s="1"/>
  <c r="O1048" i="10"/>
  <c r="P1048" i="10" s="1"/>
  <c r="O1049" i="10"/>
  <c r="P1049" i="10" s="1"/>
  <c r="O1050" i="10"/>
  <c r="P1050" i="10" s="1"/>
  <c r="O1051" i="10"/>
  <c r="P1051" i="10" s="1"/>
  <c r="O1052" i="10"/>
  <c r="P1052" i="10" s="1"/>
  <c r="O1053" i="10"/>
  <c r="P1053" i="10" s="1"/>
  <c r="O1054" i="10"/>
  <c r="P1054" i="10" s="1"/>
  <c r="O1055" i="10"/>
  <c r="P1055" i="10" s="1"/>
  <c r="O1056" i="10"/>
  <c r="P1056" i="10" s="1"/>
  <c r="O1057" i="10"/>
  <c r="P1057" i="10" s="1"/>
  <c r="O1058" i="10"/>
  <c r="P1058" i="10" s="1"/>
  <c r="O1059" i="10"/>
  <c r="P1059" i="10" s="1"/>
  <c r="O1060" i="10"/>
  <c r="P1060" i="10" s="1"/>
  <c r="O1061" i="10"/>
  <c r="P1061" i="10" s="1"/>
  <c r="O1062" i="10"/>
  <c r="P1062" i="10" s="1"/>
  <c r="O1063" i="10"/>
  <c r="P1063" i="10" s="1"/>
  <c r="O1064" i="10"/>
  <c r="P1064" i="10" s="1"/>
  <c r="O1065" i="10"/>
  <c r="P1065" i="10" s="1"/>
  <c r="O1066" i="10"/>
  <c r="P1066" i="10" s="1"/>
  <c r="O1067" i="10"/>
  <c r="P1067" i="10" s="1"/>
  <c r="O1068" i="10"/>
  <c r="P1068" i="10" s="1"/>
  <c r="O1069" i="10"/>
  <c r="P1069" i="10" s="1"/>
  <c r="O1070" i="10"/>
  <c r="P1070" i="10" s="1"/>
  <c r="O1071" i="10"/>
  <c r="P1071" i="10" s="1"/>
  <c r="O1072" i="10"/>
  <c r="P1072" i="10" s="1"/>
  <c r="O1073" i="10"/>
  <c r="P1073" i="10" s="1"/>
  <c r="O1074" i="10"/>
  <c r="P1074" i="10" s="1"/>
  <c r="O1075" i="10"/>
  <c r="P1075" i="10" s="1"/>
  <c r="O1076" i="10"/>
  <c r="P1076" i="10" s="1"/>
  <c r="O1077" i="10"/>
  <c r="P1077" i="10" s="1"/>
  <c r="O1078" i="10"/>
  <c r="P1078" i="10" s="1"/>
  <c r="O1079" i="10"/>
  <c r="P1079" i="10" s="1"/>
  <c r="O1080" i="10"/>
  <c r="P1080" i="10" s="1"/>
  <c r="O1081" i="10"/>
  <c r="P1081" i="10" s="1"/>
  <c r="O1082" i="10"/>
  <c r="P1082" i="10" s="1"/>
  <c r="O1083" i="10"/>
  <c r="P1083" i="10" s="1"/>
  <c r="O1084" i="10"/>
  <c r="P1084" i="10" s="1"/>
  <c r="O1085" i="10"/>
  <c r="P1085" i="10" s="1"/>
  <c r="O1086" i="10"/>
  <c r="P1086" i="10" s="1"/>
  <c r="O1087" i="10"/>
  <c r="P1087" i="10" s="1"/>
  <c r="O1088" i="10"/>
  <c r="P1088" i="10" s="1"/>
  <c r="O1089" i="10"/>
  <c r="P1089" i="10" s="1"/>
  <c r="O1090" i="10"/>
  <c r="P1090" i="10" s="1"/>
  <c r="O1091" i="10"/>
  <c r="P1091" i="10" s="1"/>
  <c r="O1092" i="10"/>
  <c r="P1092" i="10" s="1"/>
  <c r="O1093" i="10"/>
  <c r="P1093" i="10" s="1"/>
  <c r="O1094" i="10"/>
  <c r="P1094" i="10" s="1"/>
  <c r="O1095" i="10"/>
  <c r="P1095" i="10" s="1"/>
  <c r="O1096" i="10"/>
  <c r="P1096" i="10" s="1"/>
  <c r="O1097" i="10"/>
  <c r="P1097" i="10" s="1"/>
  <c r="O1098" i="10"/>
  <c r="P1098" i="10" s="1"/>
  <c r="O1099" i="10"/>
  <c r="P1099" i="10" s="1"/>
  <c r="O1100" i="10"/>
  <c r="P1100" i="10" s="1"/>
  <c r="O1101" i="10"/>
  <c r="P1101" i="10" s="1"/>
  <c r="O1102" i="10"/>
  <c r="P1102" i="10" s="1"/>
  <c r="O1103" i="10"/>
  <c r="P1103" i="10" s="1"/>
  <c r="O1104" i="10"/>
  <c r="P1104" i="10" s="1"/>
  <c r="O1105" i="10"/>
  <c r="P1105" i="10" s="1"/>
  <c r="O1106" i="10"/>
  <c r="P1106" i="10" s="1"/>
  <c r="O1107" i="10"/>
  <c r="P1107" i="10" s="1"/>
  <c r="O1108" i="10"/>
  <c r="P1108" i="10" s="1"/>
  <c r="O1109" i="10"/>
  <c r="P1109" i="10" s="1"/>
  <c r="O1110" i="10"/>
  <c r="P1110" i="10" s="1"/>
  <c r="O1111" i="10"/>
  <c r="P1111" i="10" s="1"/>
  <c r="O1112" i="10"/>
  <c r="P1112" i="10" s="1"/>
  <c r="O1113" i="10"/>
  <c r="P1113" i="10" s="1"/>
  <c r="O1114" i="10"/>
  <c r="P1114" i="10" s="1"/>
  <c r="O1115" i="10"/>
  <c r="P1115" i="10" s="1"/>
  <c r="O1116" i="10"/>
  <c r="P1116" i="10" s="1"/>
  <c r="O1117" i="10"/>
  <c r="P1117" i="10" s="1"/>
  <c r="O1118" i="10"/>
  <c r="P1118" i="10" s="1"/>
  <c r="O1119" i="10"/>
  <c r="P1119" i="10" s="1"/>
  <c r="O1120" i="10"/>
  <c r="P1120" i="10" s="1"/>
  <c r="O1121" i="10"/>
  <c r="P1121" i="10" s="1"/>
  <c r="O1122" i="10"/>
  <c r="P1122" i="10" s="1"/>
  <c r="O1123" i="10"/>
  <c r="P1123" i="10" s="1"/>
  <c r="O1124" i="10"/>
  <c r="P1124" i="10" s="1"/>
  <c r="O1125" i="10"/>
  <c r="P1125" i="10" s="1"/>
  <c r="O1126" i="10"/>
  <c r="P1126" i="10" s="1"/>
  <c r="O1127" i="10"/>
  <c r="P1127" i="10" s="1"/>
  <c r="O1128" i="10"/>
  <c r="P1128" i="10" s="1"/>
  <c r="O1129" i="10"/>
  <c r="P1129" i="10" s="1"/>
  <c r="O1130" i="10"/>
  <c r="P1130" i="10" s="1"/>
  <c r="O1131" i="10"/>
  <c r="P1131" i="10" s="1"/>
  <c r="O1132" i="10"/>
  <c r="P1132" i="10" s="1"/>
  <c r="O1133" i="10"/>
  <c r="P1133" i="10" s="1"/>
  <c r="O1134" i="10"/>
  <c r="P1134" i="10" s="1"/>
  <c r="O1135" i="10"/>
  <c r="P1135" i="10" s="1"/>
  <c r="O1136" i="10"/>
  <c r="P1136" i="10" s="1"/>
  <c r="O1137" i="10"/>
  <c r="P1137" i="10" s="1"/>
  <c r="O1138" i="10"/>
  <c r="P1138" i="10" s="1"/>
  <c r="O1139" i="10"/>
  <c r="P1139" i="10" s="1"/>
  <c r="O1140" i="10"/>
  <c r="P1140" i="10" s="1"/>
  <c r="O1141" i="10"/>
  <c r="P1141" i="10" s="1"/>
  <c r="O1142" i="10"/>
  <c r="P1142" i="10" s="1"/>
  <c r="O1143" i="10"/>
  <c r="P1143" i="10" s="1"/>
  <c r="O1144" i="10"/>
  <c r="P1144" i="10" s="1"/>
  <c r="O1145" i="10"/>
  <c r="P1145" i="10" s="1"/>
  <c r="O1146" i="10"/>
  <c r="P1146" i="10" s="1"/>
  <c r="O1147" i="10"/>
  <c r="P1147" i="10" s="1"/>
  <c r="O1148" i="10"/>
  <c r="P1148" i="10" s="1"/>
  <c r="O1149" i="10"/>
  <c r="P1149" i="10" s="1"/>
  <c r="O1150" i="10"/>
  <c r="P1150" i="10" s="1"/>
  <c r="O1151" i="10"/>
  <c r="P1151" i="10" s="1"/>
  <c r="O1152" i="10"/>
  <c r="P1152" i="10" s="1"/>
  <c r="O1153" i="10"/>
  <c r="P1153" i="10" s="1"/>
  <c r="O1154" i="10"/>
  <c r="P1154" i="10" s="1"/>
  <c r="O1155" i="10"/>
  <c r="P1155" i="10" s="1"/>
  <c r="O1156" i="10"/>
  <c r="P1156" i="10" s="1"/>
  <c r="O1157" i="10"/>
  <c r="P1157" i="10" s="1"/>
  <c r="O1158" i="10"/>
  <c r="P1158" i="10" s="1"/>
  <c r="O1159" i="10"/>
  <c r="P1159" i="10" s="1"/>
  <c r="O1160" i="10"/>
  <c r="P1160" i="10" s="1"/>
  <c r="O1161" i="10"/>
  <c r="P1161" i="10" s="1"/>
  <c r="O1162" i="10"/>
  <c r="P1162" i="10" s="1"/>
  <c r="O1163" i="10"/>
  <c r="P1163" i="10" s="1"/>
  <c r="O1164" i="10"/>
  <c r="P1164" i="10" s="1"/>
  <c r="O1165" i="10"/>
  <c r="P1165" i="10" s="1"/>
  <c r="O1166" i="10"/>
  <c r="P1166" i="10" s="1"/>
  <c r="O1167" i="10"/>
  <c r="P1167" i="10" s="1"/>
  <c r="O1168" i="10"/>
  <c r="P1168" i="10" s="1"/>
  <c r="O1169" i="10"/>
  <c r="P1169" i="10" s="1"/>
  <c r="O1170" i="10"/>
  <c r="P1170" i="10" s="1"/>
  <c r="O1171" i="10"/>
  <c r="P1171" i="10" s="1"/>
  <c r="O1172" i="10"/>
  <c r="P1172" i="10" s="1"/>
  <c r="O1173" i="10"/>
  <c r="P1173" i="10" s="1"/>
  <c r="O1174" i="10"/>
  <c r="P1174" i="10" s="1"/>
  <c r="O1175" i="10"/>
  <c r="P1175" i="10" s="1"/>
  <c r="O1176" i="10"/>
  <c r="P1176" i="10" s="1"/>
  <c r="O1177" i="10"/>
  <c r="P1177" i="10" s="1"/>
  <c r="O1178" i="10"/>
  <c r="P1178" i="10" s="1"/>
  <c r="O1179" i="10"/>
  <c r="P1179" i="10" s="1"/>
  <c r="O1180" i="10"/>
  <c r="P1180" i="10" s="1"/>
  <c r="O1181" i="10"/>
  <c r="P1181" i="10" s="1"/>
  <c r="O1182" i="10"/>
  <c r="P1182" i="10" s="1"/>
  <c r="O1183" i="10"/>
  <c r="P1183" i="10" s="1"/>
  <c r="O1184" i="10"/>
  <c r="P1184" i="10" s="1"/>
  <c r="O1185" i="10"/>
  <c r="P1185" i="10" s="1"/>
  <c r="O1186" i="10"/>
  <c r="P1186" i="10" s="1"/>
  <c r="O1187" i="10"/>
  <c r="P1187" i="10" s="1"/>
  <c r="O1188" i="10"/>
  <c r="P1188" i="10" s="1"/>
  <c r="O1189" i="10"/>
  <c r="P1189" i="10" s="1"/>
  <c r="O1190" i="10"/>
  <c r="P1190" i="10" s="1"/>
  <c r="O1191" i="10"/>
  <c r="P1191" i="10" s="1"/>
  <c r="O1192" i="10"/>
  <c r="P1192" i="10" s="1"/>
  <c r="O1193" i="10"/>
  <c r="P1193" i="10" s="1"/>
  <c r="O1194" i="10"/>
  <c r="P1194" i="10" s="1"/>
  <c r="O1195" i="10"/>
  <c r="P1195" i="10" s="1"/>
  <c r="O1196" i="10"/>
  <c r="P1196" i="10" s="1"/>
  <c r="O1197" i="10"/>
  <c r="P1197" i="10" s="1"/>
  <c r="O1198" i="10"/>
  <c r="P1198" i="10" s="1"/>
  <c r="O1199" i="10"/>
  <c r="P1199" i="10" s="1"/>
  <c r="O1200" i="10"/>
  <c r="P1200" i="10" s="1"/>
  <c r="O1201" i="10"/>
  <c r="P1201" i="10" s="1"/>
  <c r="O1202" i="10"/>
  <c r="P1202" i="10" s="1"/>
  <c r="O1203" i="10"/>
  <c r="P1203" i="10" s="1"/>
  <c r="O1204" i="10"/>
  <c r="P1204" i="10" s="1"/>
  <c r="O1205" i="10"/>
  <c r="P1205" i="10" s="1"/>
  <c r="O1206" i="10"/>
  <c r="P1206" i="10" s="1"/>
  <c r="O1207" i="10"/>
  <c r="P1207" i="10" s="1"/>
  <c r="O1208" i="10"/>
  <c r="P1208" i="10" s="1"/>
  <c r="O1209" i="10"/>
  <c r="P1209" i="10" s="1"/>
  <c r="O1210" i="10"/>
  <c r="P1210" i="10" s="1"/>
  <c r="O1211" i="10"/>
  <c r="P1211" i="10" s="1"/>
  <c r="O1212" i="10"/>
  <c r="P1212" i="10" s="1"/>
  <c r="O1213" i="10"/>
  <c r="P1213" i="10" s="1"/>
  <c r="O1214" i="10"/>
  <c r="P1214" i="10" s="1"/>
  <c r="O1215" i="10"/>
  <c r="P1215" i="10" s="1"/>
  <c r="O1216" i="10"/>
  <c r="P1216" i="10" s="1"/>
  <c r="O1217" i="10"/>
  <c r="P1217" i="10" s="1"/>
  <c r="O1218" i="10"/>
  <c r="P1218" i="10" s="1"/>
  <c r="O1219" i="10"/>
  <c r="P1219" i="10" s="1"/>
  <c r="O1220" i="10"/>
  <c r="P1220" i="10" s="1"/>
  <c r="O1221" i="10"/>
  <c r="P1221" i="10" s="1"/>
  <c r="O1222" i="10"/>
  <c r="P1222" i="10" s="1"/>
  <c r="O1223" i="10"/>
  <c r="P1223" i="10" s="1"/>
  <c r="O1224" i="10"/>
  <c r="P1224" i="10" s="1"/>
  <c r="O1225" i="10"/>
  <c r="P1225" i="10" s="1"/>
  <c r="O1226" i="10"/>
  <c r="P1226" i="10" s="1"/>
  <c r="O1227" i="10"/>
  <c r="P1227" i="10" s="1"/>
  <c r="O1228" i="10"/>
  <c r="P1228" i="10" s="1"/>
  <c r="O1229" i="10"/>
  <c r="P1229" i="10" s="1"/>
  <c r="O1230" i="10"/>
  <c r="P1230" i="10" s="1"/>
  <c r="O1231" i="10"/>
  <c r="P1231" i="10" s="1"/>
  <c r="O1232" i="10"/>
  <c r="P1232" i="10" s="1"/>
  <c r="O1233" i="10"/>
  <c r="P1233" i="10" s="1"/>
  <c r="O1234" i="10"/>
  <c r="P1234" i="10" s="1"/>
  <c r="O1235" i="10"/>
  <c r="P1235" i="10" s="1"/>
  <c r="O1236" i="10"/>
  <c r="P1236" i="10" s="1"/>
  <c r="O1237" i="10"/>
  <c r="P1237" i="10" s="1"/>
  <c r="O1238" i="10"/>
  <c r="P1238" i="10" s="1"/>
  <c r="O1239" i="10"/>
  <c r="P1239" i="10" s="1"/>
  <c r="O1240" i="10"/>
  <c r="P1240" i="10" s="1"/>
  <c r="O1241" i="10"/>
  <c r="P1241" i="10" s="1"/>
  <c r="O1242" i="10"/>
  <c r="P1242" i="10" s="1"/>
  <c r="O1243" i="10"/>
  <c r="P1243" i="10" s="1"/>
  <c r="O1244" i="10"/>
  <c r="P1244" i="10" s="1"/>
  <c r="O1245" i="10"/>
  <c r="P1245" i="10" s="1"/>
  <c r="O1246" i="10"/>
  <c r="P1246" i="10" s="1"/>
  <c r="O1247" i="10"/>
  <c r="P1247" i="10" s="1"/>
  <c r="O1248" i="10"/>
  <c r="P1248" i="10" s="1"/>
  <c r="O1249" i="10"/>
  <c r="P1249" i="10" s="1"/>
  <c r="O1250" i="10"/>
  <c r="P1250" i="10" s="1"/>
  <c r="O1251" i="10"/>
  <c r="P1251" i="10" s="1"/>
  <c r="O1252" i="10"/>
  <c r="P1252" i="10" s="1"/>
  <c r="O1253" i="10"/>
  <c r="P1253" i="10" s="1"/>
  <c r="O1254" i="10"/>
  <c r="P1254" i="10" s="1"/>
  <c r="O1255" i="10"/>
  <c r="P1255" i="10" s="1"/>
  <c r="O1256" i="10"/>
  <c r="P1256" i="10" s="1"/>
  <c r="O1257" i="10"/>
  <c r="P1257" i="10" s="1"/>
  <c r="O1258" i="10"/>
  <c r="P1258" i="10" s="1"/>
  <c r="O1259" i="10"/>
  <c r="P1259" i="10" s="1"/>
  <c r="O1260" i="10"/>
  <c r="P1260" i="10" s="1"/>
  <c r="O1261" i="10"/>
  <c r="P1261" i="10" s="1"/>
  <c r="O1262" i="10"/>
  <c r="P1262" i="10" s="1"/>
  <c r="O1263" i="10"/>
  <c r="P1263" i="10" s="1"/>
  <c r="O1264" i="10"/>
  <c r="P1264" i="10" s="1"/>
  <c r="O1265" i="10"/>
  <c r="P1265" i="10" s="1"/>
  <c r="O1266" i="10"/>
  <c r="P1266" i="10" s="1"/>
  <c r="O1267" i="10"/>
  <c r="P1267" i="10" s="1"/>
  <c r="O1268" i="10"/>
  <c r="P1268" i="10" s="1"/>
  <c r="O1269" i="10"/>
  <c r="P1269" i="10" s="1"/>
  <c r="O1270" i="10"/>
  <c r="P1270" i="10" s="1"/>
  <c r="O1271" i="10"/>
  <c r="P1271" i="10" s="1"/>
  <c r="O1272" i="10"/>
  <c r="P1272" i="10" s="1"/>
  <c r="O1273" i="10"/>
  <c r="P1273" i="10" s="1"/>
  <c r="O1274" i="10"/>
  <c r="P1274" i="10" s="1"/>
  <c r="O1275" i="10"/>
  <c r="P1275" i="10" s="1"/>
  <c r="O1276" i="10"/>
  <c r="P1276" i="10" s="1"/>
  <c r="O1277" i="10"/>
  <c r="P1277" i="10" s="1"/>
  <c r="O1278" i="10"/>
  <c r="P1278" i="10" s="1"/>
  <c r="O1279" i="10"/>
  <c r="P1279" i="10" s="1"/>
  <c r="O1280" i="10"/>
  <c r="P1280" i="10" s="1"/>
  <c r="O1281" i="10"/>
  <c r="P1281" i="10" s="1"/>
  <c r="O1282" i="10"/>
  <c r="P1282" i="10" s="1"/>
  <c r="O1283" i="10"/>
  <c r="P1283" i="10" s="1"/>
  <c r="O1284" i="10"/>
  <c r="P1284" i="10" s="1"/>
  <c r="O1285" i="10"/>
  <c r="P1285" i="10" s="1"/>
  <c r="O1286" i="10"/>
  <c r="P1286" i="10" s="1"/>
  <c r="O1287" i="10"/>
  <c r="P1287" i="10" s="1"/>
  <c r="O1288" i="10"/>
  <c r="P1288" i="10" s="1"/>
  <c r="O1289" i="10"/>
  <c r="P1289" i="10" s="1"/>
  <c r="O1290" i="10"/>
  <c r="P1290" i="10" s="1"/>
  <c r="O1291" i="10"/>
  <c r="P1291" i="10" s="1"/>
  <c r="O1292" i="10"/>
  <c r="P1292" i="10" s="1"/>
  <c r="O1293" i="10"/>
  <c r="P1293" i="10" s="1"/>
  <c r="O1294" i="10"/>
  <c r="P1294" i="10" s="1"/>
  <c r="O1295" i="10"/>
  <c r="P1295" i="10" s="1"/>
  <c r="O1296" i="10"/>
  <c r="P1296" i="10" s="1"/>
  <c r="O1297" i="10"/>
  <c r="P1297" i="10" s="1"/>
  <c r="O1298" i="10"/>
  <c r="P1298" i="10" s="1"/>
  <c r="O1299" i="10"/>
  <c r="P1299" i="10" s="1"/>
  <c r="O1300" i="10"/>
  <c r="P1300" i="10" s="1"/>
  <c r="O1301" i="10"/>
  <c r="P1301" i="10" s="1"/>
  <c r="O1302" i="10"/>
  <c r="P1302" i="10" s="1"/>
  <c r="O1303" i="10"/>
  <c r="P1303" i="10" s="1"/>
  <c r="O1304" i="10"/>
  <c r="P1304" i="10" s="1"/>
  <c r="O1305" i="10"/>
  <c r="P1305" i="10" s="1"/>
  <c r="O1306" i="10"/>
  <c r="P1306" i="10" s="1"/>
  <c r="O1307" i="10"/>
  <c r="P1307" i="10" s="1"/>
  <c r="O1308" i="10"/>
  <c r="P1308" i="10" s="1"/>
  <c r="O1309" i="10"/>
  <c r="P1309" i="10" s="1"/>
  <c r="O1310" i="10"/>
  <c r="P1310" i="10" s="1"/>
  <c r="O1311" i="10"/>
  <c r="P1311" i="10" s="1"/>
  <c r="O1312" i="10"/>
  <c r="P1312" i="10" s="1"/>
  <c r="O1313" i="10"/>
  <c r="P1313" i="10" s="1"/>
  <c r="O1314" i="10"/>
  <c r="P1314" i="10" s="1"/>
  <c r="O1315" i="10"/>
  <c r="P1315" i="10" s="1"/>
  <c r="O1316" i="10"/>
  <c r="P1316" i="10" s="1"/>
  <c r="O1317" i="10"/>
  <c r="P1317" i="10" s="1"/>
  <c r="O1318" i="10"/>
  <c r="P1318" i="10" s="1"/>
  <c r="O1319" i="10"/>
  <c r="P1319" i="10" s="1"/>
  <c r="O1320" i="10"/>
  <c r="P1320" i="10" s="1"/>
  <c r="O1321" i="10"/>
  <c r="P1321" i="10" s="1"/>
  <c r="O1322" i="10"/>
  <c r="P1322" i="10" s="1"/>
  <c r="O1323" i="10"/>
  <c r="P1323" i="10" s="1"/>
  <c r="O1324" i="10"/>
  <c r="P1324" i="10" s="1"/>
  <c r="O1325" i="10"/>
  <c r="P1325" i="10" s="1"/>
  <c r="O1326" i="10"/>
  <c r="P1326" i="10" s="1"/>
  <c r="O1327" i="10"/>
  <c r="P1327" i="10" s="1"/>
  <c r="O1328" i="10"/>
  <c r="P1328" i="10" s="1"/>
  <c r="O1329" i="10"/>
  <c r="P1329" i="10" s="1"/>
  <c r="O1330" i="10"/>
  <c r="P1330" i="10" s="1"/>
  <c r="O1331" i="10"/>
  <c r="P1331" i="10" s="1"/>
  <c r="O1332" i="10"/>
  <c r="P1332" i="10" s="1"/>
  <c r="O1333" i="10"/>
  <c r="P1333" i="10" s="1"/>
  <c r="O1334" i="10"/>
  <c r="P1334" i="10" s="1"/>
  <c r="O1335" i="10"/>
  <c r="P1335" i="10" s="1"/>
  <c r="O1336" i="10"/>
  <c r="P1336" i="10" s="1"/>
  <c r="O1337" i="10"/>
  <c r="P1337" i="10" s="1"/>
  <c r="O1338" i="10"/>
  <c r="P1338" i="10" s="1"/>
  <c r="O1339" i="10"/>
  <c r="P1339" i="10" s="1"/>
  <c r="O1340" i="10"/>
  <c r="P1340" i="10" s="1"/>
  <c r="O1341" i="10"/>
  <c r="P1341" i="10" s="1"/>
  <c r="O1342" i="10"/>
  <c r="P1342" i="10" s="1"/>
  <c r="O1343" i="10"/>
  <c r="P1343" i="10" s="1"/>
  <c r="O1344" i="10"/>
  <c r="P1344" i="10" s="1"/>
  <c r="O1345" i="10"/>
  <c r="P1345" i="10" s="1"/>
  <c r="O1346" i="10"/>
  <c r="P1346" i="10" s="1"/>
  <c r="O1347" i="10"/>
  <c r="P1347" i="10" s="1"/>
  <c r="O1348" i="10"/>
  <c r="P1348" i="10" s="1"/>
  <c r="O1349" i="10"/>
  <c r="P1349" i="10" s="1"/>
  <c r="O1350" i="10"/>
  <c r="P1350" i="10" s="1"/>
  <c r="O1351" i="10"/>
  <c r="P1351" i="10" s="1"/>
  <c r="O1352" i="10"/>
  <c r="P1352" i="10" s="1"/>
  <c r="O1353" i="10"/>
  <c r="P1353" i="10" s="1"/>
  <c r="O1354" i="10"/>
  <c r="P1354" i="10" s="1"/>
  <c r="O1355" i="10"/>
  <c r="P1355" i="10" s="1"/>
  <c r="O1356" i="10"/>
  <c r="P1356" i="10" s="1"/>
  <c r="O1357" i="10"/>
  <c r="P1357" i="10" s="1"/>
  <c r="O1358" i="10"/>
  <c r="P1358" i="10" s="1"/>
  <c r="O1359" i="10"/>
  <c r="P1359" i="10" s="1"/>
  <c r="O1360" i="10"/>
  <c r="P1360" i="10" s="1"/>
  <c r="O1361" i="10"/>
  <c r="P1361" i="10" s="1"/>
  <c r="O1362" i="10"/>
  <c r="P1362" i="10" s="1"/>
  <c r="O1363" i="10"/>
  <c r="P1363" i="10" s="1"/>
  <c r="O1364" i="10"/>
  <c r="P1364" i="10" s="1"/>
  <c r="O1365" i="10"/>
  <c r="P1365" i="10" s="1"/>
  <c r="O1366" i="10"/>
  <c r="P1366" i="10" s="1"/>
  <c r="O1367" i="10"/>
  <c r="P1367" i="10" s="1"/>
  <c r="O1368" i="10"/>
  <c r="P1368" i="10" s="1"/>
  <c r="O1369" i="10"/>
  <c r="P1369" i="10" s="1"/>
  <c r="O1370" i="10"/>
  <c r="P1370" i="10" s="1"/>
  <c r="O1371" i="10"/>
  <c r="P1371" i="10" s="1"/>
  <c r="O1372" i="10"/>
  <c r="P1372" i="10" s="1"/>
  <c r="O1373" i="10"/>
  <c r="P1373" i="10" s="1"/>
  <c r="O1374" i="10"/>
  <c r="P1374" i="10" s="1"/>
  <c r="O1375" i="10"/>
  <c r="P1375" i="10" s="1"/>
  <c r="O1376" i="10"/>
  <c r="P1376" i="10" s="1"/>
  <c r="O1377" i="10"/>
  <c r="P1377" i="10" s="1"/>
  <c r="O1378" i="10"/>
  <c r="P1378" i="10" s="1"/>
  <c r="O1379" i="10"/>
  <c r="P1379" i="10" s="1"/>
  <c r="O1380" i="10"/>
  <c r="P1380" i="10" s="1"/>
  <c r="O1381" i="10"/>
  <c r="P1381" i="10" s="1"/>
  <c r="O2" i="10"/>
  <c r="P2" i="10" s="1"/>
  <c r="L3" i="10"/>
  <c r="M3" i="10" s="1"/>
  <c r="L4" i="10"/>
  <c r="M4" i="10" s="1"/>
  <c r="L5" i="10"/>
  <c r="M5" i="10" s="1"/>
  <c r="L6" i="10"/>
  <c r="M6" i="10" s="1"/>
  <c r="L7" i="10"/>
  <c r="M7" i="10" s="1"/>
  <c r="L8" i="10"/>
  <c r="M8" i="10" s="1"/>
  <c r="L9" i="10"/>
  <c r="M9" i="10" s="1"/>
  <c r="L10" i="10"/>
  <c r="M10" i="10" s="1"/>
  <c r="L11" i="10"/>
  <c r="M11" i="10" s="1"/>
  <c r="L12" i="10"/>
  <c r="M12" i="10" s="1"/>
  <c r="L13" i="10"/>
  <c r="M13" i="10" s="1"/>
  <c r="L14" i="10"/>
  <c r="M14" i="10" s="1"/>
  <c r="L15" i="10"/>
  <c r="M15" i="10" s="1"/>
  <c r="L16" i="10"/>
  <c r="M16" i="10" s="1"/>
  <c r="L17" i="10"/>
  <c r="M17" i="10" s="1"/>
  <c r="L18" i="10"/>
  <c r="M18" i="10" s="1"/>
  <c r="L19" i="10"/>
  <c r="M19" i="10" s="1"/>
  <c r="L20" i="10"/>
  <c r="M20" i="10" s="1"/>
  <c r="L21" i="10"/>
  <c r="M21" i="10" s="1"/>
  <c r="L22" i="10"/>
  <c r="M22" i="10" s="1"/>
  <c r="L23" i="10"/>
  <c r="M23" i="10" s="1"/>
  <c r="L24" i="10"/>
  <c r="M24" i="10" s="1"/>
  <c r="L25" i="10"/>
  <c r="M25" i="10" s="1"/>
  <c r="L26" i="10"/>
  <c r="M26" i="10" s="1"/>
  <c r="L27" i="10"/>
  <c r="M27" i="10" s="1"/>
  <c r="L28" i="10"/>
  <c r="M28" i="10" s="1"/>
  <c r="L29" i="10"/>
  <c r="M29" i="10" s="1"/>
  <c r="L30" i="10"/>
  <c r="M30" i="10" s="1"/>
  <c r="L31" i="10"/>
  <c r="M31" i="10" s="1"/>
  <c r="L32" i="10"/>
  <c r="M32" i="10" s="1"/>
  <c r="L33" i="10"/>
  <c r="M33" i="10" s="1"/>
  <c r="L34" i="10"/>
  <c r="M34" i="10" s="1"/>
  <c r="L35" i="10"/>
  <c r="M35" i="10" s="1"/>
  <c r="L36" i="10"/>
  <c r="M36" i="10" s="1"/>
  <c r="L37" i="10"/>
  <c r="M37" i="10" s="1"/>
  <c r="L38" i="10"/>
  <c r="M38" i="10" s="1"/>
  <c r="L39" i="10"/>
  <c r="M39" i="10" s="1"/>
  <c r="L40" i="10"/>
  <c r="M40" i="10" s="1"/>
  <c r="L41" i="10"/>
  <c r="M41" i="10" s="1"/>
  <c r="L42" i="10"/>
  <c r="M42" i="10" s="1"/>
  <c r="L43" i="10"/>
  <c r="M43" i="10" s="1"/>
  <c r="L44" i="10"/>
  <c r="M44" i="10" s="1"/>
  <c r="L45" i="10"/>
  <c r="M45" i="10" s="1"/>
  <c r="L46" i="10"/>
  <c r="M46" i="10" s="1"/>
  <c r="L47" i="10"/>
  <c r="M47" i="10" s="1"/>
  <c r="L48" i="10"/>
  <c r="M48" i="10" s="1"/>
  <c r="L49" i="10"/>
  <c r="M49" i="10" s="1"/>
  <c r="L50" i="10"/>
  <c r="M50" i="10" s="1"/>
  <c r="L51" i="10"/>
  <c r="M51" i="10" s="1"/>
  <c r="L52" i="10"/>
  <c r="M52" i="10" s="1"/>
  <c r="L53" i="10"/>
  <c r="M53" i="10" s="1"/>
  <c r="L54" i="10"/>
  <c r="M54" i="10" s="1"/>
  <c r="L55" i="10"/>
  <c r="M55" i="10" s="1"/>
  <c r="L56" i="10"/>
  <c r="M56" i="10" s="1"/>
  <c r="L57" i="10"/>
  <c r="M57" i="10" s="1"/>
  <c r="L58" i="10"/>
  <c r="M58" i="10" s="1"/>
  <c r="L59" i="10"/>
  <c r="M59" i="10" s="1"/>
  <c r="L60" i="10"/>
  <c r="M60" i="10" s="1"/>
  <c r="L61" i="10"/>
  <c r="M61" i="10" s="1"/>
  <c r="L62" i="10"/>
  <c r="M62" i="10" s="1"/>
  <c r="L63" i="10"/>
  <c r="M63" i="10" s="1"/>
  <c r="L64" i="10"/>
  <c r="M64" i="10" s="1"/>
  <c r="L65" i="10"/>
  <c r="M65" i="10" s="1"/>
  <c r="L66" i="10"/>
  <c r="M66" i="10" s="1"/>
  <c r="L67" i="10"/>
  <c r="M67" i="10" s="1"/>
  <c r="L68" i="10"/>
  <c r="M68" i="10" s="1"/>
  <c r="L69" i="10"/>
  <c r="M69" i="10" s="1"/>
  <c r="L70" i="10"/>
  <c r="M70" i="10" s="1"/>
  <c r="L71" i="10"/>
  <c r="M71" i="10" s="1"/>
  <c r="L72" i="10"/>
  <c r="M72" i="10" s="1"/>
  <c r="L73" i="10"/>
  <c r="M73" i="10" s="1"/>
  <c r="L74" i="10"/>
  <c r="M74" i="10" s="1"/>
  <c r="L75" i="10"/>
  <c r="M75" i="10" s="1"/>
  <c r="L76" i="10"/>
  <c r="M76" i="10" s="1"/>
  <c r="L77" i="10"/>
  <c r="M77" i="10" s="1"/>
  <c r="L78" i="10"/>
  <c r="M78" i="10" s="1"/>
  <c r="L79" i="10"/>
  <c r="M79" i="10" s="1"/>
  <c r="L80" i="10"/>
  <c r="M80" i="10" s="1"/>
  <c r="L81" i="10"/>
  <c r="M81" i="10" s="1"/>
  <c r="L82" i="10"/>
  <c r="M82" i="10" s="1"/>
  <c r="L83" i="10"/>
  <c r="M83" i="10" s="1"/>
  <c r="L84" i="10"/>
  <c r="M84" i="10" s="1"/>
  <c r="L85" i="10"/>
  <c r="M85" i="10" s="1"/>
  <c r="L86" i="10"/>
  <c r="M86" i="10" s="1"/>
  <c r="L87" i="10"/>
  <c r="M87" i="10" s="1"/>
  <c r="L88" i="10"/>
  <c r="M88" i="10" s="1"/>
  <c r="L89" i="10"/>
  <c r="M89" i="10" s="1"/>
  <c r="L90" i="10"/>
  <c r="M90" i="10" s="1"/>
  <c r="L91" i="10"/>
  <c r="M91" i="10" s="1"/>
  <c r="L92" i="10"/>
  <c r="M92" i="10" s="1"/>
  <c r="L93" i="10"/>
  <c r="M93" i="10" s="1"/>
  <c r="L94" i="10"/>
  <c r="M94" i="10" s="1"/>
  <c r="L95" i="10"/>
  <c r="M95" i="10" s="1"/>
  <c r="L96" i="10"/>
  <c r="M96" i="10" s="1"/>
  <c r="L97" i="10"/>
  <c r="M97" i="10" s="1"/>
  <c r="L98" i="10"/>
  <c r="M98" i="10" s="1"/>
  <c r="L99" i="10"/>
  <c r="M99" i="10" s="1"/>
  <c r="L100" i="10"/>
  <c r="M100" i="10" s="1"/>
  <c r="L101" i="10"/>
  <c r="M101" i="10" s="1"/>
  <c r="L102" i="10"/>
  <c r="M102" i="10" s="1"/>
  <c r="L103" i="10"/>
  <c r="M103" i="10" s="1"/>
  <c r="L104" i="10"/>
  <c r="M104" i="10" s="1"/>
  <c r="L105" i="10"/>
  <c r="M105" i="10" s="1"/>
  <c r="L106" i="10"/>
  <c r="M106" i="10" s="1"/>
  <c r="L107" i="10"/>
  <c r="M107" i="10" s="1"/>
  <c r="L108" i="10"/>
  <c r="M108" i="10" s="1"/>
  <c r="L109" i="10"/>
  <c r="M109" i="10" s="1"/>
  <c r="L110" i="10"/>
  <c r="M110" i="10" s="1"/>
  <c r="L111" i="10"/>
  <c r="M111" i="10" s="1"/>
  <c r="L112" i="10"/>
  <c r="M112" i="10" s="1"/>
  <c r="L113" i="10"/>
  <c r="M113" i="10" s="1"/>
  <c r="L114" i="10"/>
  <c r="M114" i="10" s="1"/>
  <c r="L115" i="10"/>
  <c r="M115" i="10" s="1"/>
  <c r="L116" i="10"/>
  <c r="M116" i="10" s="1"/>
  <c r="L117" i="10"/>
  <c r="M117" i="10" s="1"/>
  <c r="L118" i="10"/>
  <c r="M118" i="10" s="1"/>
  <c r="L119" i="10"/>
  <c r="M119" i="10" s="1"/>
  <c r="L120" i="10"/>
  <c r="M120" i="10" s="1"/>
  <c r="L121" i="10"/>
  <c r="M121" i="10" s="1"/>
  <c r="L122" i="10"/>
  <c r="M122" i="10" s="1"/>
  <c r="L123" i="10"/>
  <c r="M123" i="10" s="1"/>
  <c r="L124" i="10"/>
  <c r="M124" i="10" s="1"/>
  <c r="L125" i="10"/>
  <c r="M125" i="10" s="1"/>
  <c r="L126" i="10"/>
  <c r="M126" i="10" s="1"/>
  <c r="L127" i="10"/>
  <c r="M127" i="10" s="1"/>
  <c r="L128" i="10"/>
  <c r="M128" i="10" s="1"/>
  <c r="L129" i="10"/>
  <c r="M129" i="10" s="1"/>
  <c r="L130" i="10"/>
  <c r="M130" i="10" s="1"/>
  <c r="L131" i="10"/>
  <c r="M131" i="10" s="1"/>
  <c r="L132" i="10"/>
  <c r="M132" i="10" s="1"/>
  <c r="L133" i="10"/>
  <c r="M133" i="10" s="1"/>
  <c r="L134" i="10"/>
  <c r="M134" i="10" s="1"/>
  <c r="L135" i="10"/>
  <c r="M135" i="10" s="1"/>
  <c r="L136" i="10"/>
  <c r="M136" i="10" s="1"/>
  <c r="L137" i="10"/>
  <c r="M137" i="10" s="1"/>
  <c r="L138" i="10"/>
  <c r="M138" i="10" s="1"/>
  <c r="L139" i="10"/>
  <c r="M139" i="10" s="1"/>
  <c r="L140" i="10"/>
  <c r="M140" i="10" s="1"/>
  <c r="L141" i="10"/>
  <c r="M141" i="10" s="1"/>
  <c r="L142" i="10"/>
  <c r="M142" i="10" s="1"/>
  <c r="L143" i="10"/>
  <c r="M143" i="10" s="1"/>
  <c r="L144" i="10"/>
  <c r="M144" i="10" s="1"/>
  <c r="L145" i="10"/>
  <c r="M145" i="10" s="1"/>
  <c r="L146" i="10"/>
  <c r="M146" i="10" s="1"/>
  <c r="L147" i="10"/>
  <c r="M147" i="10" s="1"/>
  <c r="L148" i="10"/>
  <c r="M148" i="10" s="1"/>
  <c r="L149" i="10"/>
  <c r="M149" i="10" s="1"/>
  <c r="L150" i="10"/>
  <c r="M150" i="10" s="1"/>
  <c r="L151" i="10"/>
  <c r="M151" i="10" s="1"/>
  <c r="L152" i="10"/>
  <c r="M152" i="10" s="1"/>
  <c r="L153" i="10"/>
  <c r="M153" i="10" s="1"/>
  <c r="L154" i="10"/>
  <c r="M154" i="10" s="1"/>
  <c r="L155" i="10"/>
  <c r="M155" i="10" s="1"/>
  <c r="L156" i="10"/>
  <c r="M156" i="10" s="1"/>
  <c r="L157" i="10"/>
  <c r="M157" i="10" s="1"/>
  <c r="L158" i="10"/>
  <c r="M158" i="10" s="1"/>
  <c r="L159" i="10"/>
  <c r="M159" i="10" s="1"/>
  <c r="L160" i="10"/>
  <c r="M160" i="10" s="1"/>
  <c r="L161" i="10"/>
  <c r="M161" i="10" s="1"/>
  <c r="L162" i="10"/>
  <c r="M162" i="10" s="1"/>
  <c r="L163" i="10"/>
  <c r="M163" i="10" s="1"/>
  <c r="L164" i="10"/>
  <c r="M164" i="10" s="1"/>
  <c r="L165" i="10"/>
  <c r="M165" i="10" s="1"/>
  <c r="L166" i="10"/>
  <c r="M166" i="10" s="1"/>
  <c r="L167" i="10"/>
  <c r="M167" i="10" s="1"/>
  <c r="L168" i="10"/>
  <c r="M168" i="10" s="1"/>
  <c r="L169" i="10"/>
  <c r="M169" i="10" s="1"/>
  <c r="L170" i="10"/>
  <c r="M170" i="10" s="1"/>
  <c r="L171" i="10"/>
  <c r="M171" i="10" s="1"/>
  <c r="L172" i="10"/>
  <c r="M172" i="10" s="1"/>
  <c r="L173" i="10"/>
  <c r="M173" i="10" s="1"/>
  <c r="L174" i="10"/>
  <c r="M174" i="10" s="1"/>
  <c r="L175" i="10"/>
  <c r="M175" i="10" s="1"/>
  <c r="L176" i="10"/>
  <c r="M176" i="10" s="1"/>
  <c r="L177" i="10"/>
  <c r="M177" i="10" s="1"/>
  <c r="L178" i="10"/>
  <c r="M178" i="10" s="1"/>
  <c r="L179" i="10"/>
  <c r="M179" i="10" s="1"/>
  <c r="L180" i="10"/>
  <c r="M180" i="10" s="1"/>
  <c r="L181" i="10"/>
  <c r="M181" i="10" s="1"/>
  <c r="L182" i="10"/>
  <c r="M182" i="10" s="1"/>
  <c r="L183" i="10"/>
  <c r="M183" i="10" s="1"/>
  <c r="L184" i="10"/>
  <c r="M184" i="10" s="1"/>
  <c r="L185" i="10"/>
  <c r="M185" i="10" s="1"/>
  <c r="L186" i="10"/>
  <c r="M186" i="10" s="1"/>
  <c r="L187" i="10"/>
  <c r="M187" i="10" s="1"/>
  <c r="L188" i="10"/>
  <c r="M188" i="10" s="1"/>
  <c r="L189" i="10"/>
  <c r="M189" i="10" s="1"/>
  <c r="L190" i="10"/>
  <c r="M190" i="10" s="1"/>
  <c r="L191" i="10"/>
  <c r="M191" i="10" s="1"/>
  <c r="L192" i="10"/>
  <c r="M192" i="10" s="1"/>
  <c r="L193" i="10"/>
  <c r="M193" i="10" s="1"/>
  <c r="L194" i="10"/>
  <c r="M194" i="10" s="1"/>
  <c r="L195" i="10"/>
  <c r="M195" i="10" s="1"/>
  <c r="L196" i="10"/>
  <c r="M196" i="10" s="1"/>
  <c r="L197" i="10"/>
  <c r="M197" i="10" s="1"/>
  <c r="L198" i="10"/>
  <c r="M198" i="10" s="1"/>
  <c r="L199" i="10"/>
  <c r="M199" i="10" s="1"/>
  <c r="L200" i="10"/>
  <c r="M200" i="10" s="1"/>
  <c r="L201" i="10"/>
  <c r="M201" i="10" s="1"/>
  <c r="L202" i="10"/>
  <c r="M202" i="10" s="1"/>
  <c r="L203" i="10"/>
  <c r="M203" i="10" s="1"/>
  <c r="L204" i="10"/>
  <c r="M204" i="10" s="1"/>
  <c r="L205" i="10"/>
  <c r="M205" i="10" s="1"/>
  <c r="L206" i="10"/>
  <c r="M206" i="10" s="1"/>
  <c r="L207" i="10"/>
  <c r="M207" i="10" s="1"/>
  <c r="L208" i="10"/>
  <c r="M208" i="10" s="1"/>
  <c r="L209" i="10"/>
  <c r="M209" i="10" s="1"/>
  <c r="L210" i="10"/>
  <c r="M210" i="10" s="1"/>
  <c r="L211" i="10"/>
  <c r="M211" i="10" s="1"/>
  <c r="L212" i="10"/>
  <c r="M212" i="10" s="1"/>
  <c r="L213" i="10"/>
  <c r="M213" i="10" s="1"/>
  <c r="L214" i="10"/>
  <c r="M214" i="10" s="1"/>
  <c r="L215" i="10"/>
  <c r="M215" i="10" s="1"/>
  <c r="L216" i="10"/>
  <c r="M216" i="10" s="1"/>
  <c r="L217" i="10"/>
  <c r="M217" i="10" s="1"/>
  <c r="L218" i="10"/>
  <c r="M218" i="10" s="1"/>
  <c r="L219" i="10"/>
  <c r="M219" i="10" s="1"/>
  <c r="L220" i="10"/>
  <c r="M220" i="10" s="1"/>
  <c r="L221" i="10"/>
  <c r="M221" i="10" s="1"/>
  <c r="L222" i="10"/>
  <c r="M222" i="10" s="1"/>
  <c r="L223" i="10"/>
  <c r="M223" i="10" s="1"/>
  <c r="L224" i="10"/>
  <c r="M224" i="10" s="1"/>
  <c r="L225" i="10"/>
  <c r="M225" i="10" s="1"/>
  <c r="L226" i="10"/>
  <c r="M226" i="10" s="1"/>
  <c r="L227" i="10"/>
  <c r="M227" i="10" s="1"/>
  <c r="L228" i="10"/>
  <c r="M228" i="10" s="1"/>
  <c r="L229" i="10"/>
  <c r="M229" i="10" s="1"/>
  <c r="L230" i="10"/>
  <c r="M230" i="10" s="1"/>
  <c r="L231" i="10"/>
  <c r="M231" i="10" s="1"/>
  <c r="L232" i="10"/>
  <c r="M232" i="10" s="1"/>
  <c r="L233" i="10"/>
  <c r="M233" i="10" s="1"/>
  <c r="L234" i="10"/>
  <c r="M234" i="10" s="1"/>
  <c r="L235" i="10"/>
  <c r="M235" i="10" s="1"/>
  <c r="L236" i="10"/>
  <c r="M236" i="10" s="1"/>
  <c r="L237" i="10"/>
  <c r="M237" i="10" s="1"/>
  <c r="L238" i="10"/>
  <c r="M238" i="10" s="1"/>
  <c r="L239" i="10"/>
  <c r="M239" i="10" s="1"/>
  <c r="L240" i="10"/>
  <c r="M240" i="10" s="1"/>
  <c r="L241" i="10"/>
  <c r="M241" i="10" s="1"/>
  <c r="L242" i="10"/>
  <c r="M242" i="10" s="1"/>
  <c r="L243" i="10"/>
  <c r="M243" i="10" s="1"/>
  <c r="L244" i="10"/>
  <c r="M244" i="10" s="1"/>
  <c r="L245" i="10"/>
  <c r="M245" i="10" s="1"/>
  <c r="L246" i="10"/>
  <c r="M246" i="10" s="1"/>
  <c r="L247" i="10"/>
  <c r="M247" i="10" s="1"/>
  <c r="L248" i="10"/>
  <c r="M248" i="10" s="1"/>
  <c r="L249" i="10"/>
  <c r="M249" i="10" s="1"/>
  <c r="L250" i="10"/>
  <c r="M250" i="10" s="1"/>
  <c r="L251" i="10"/>
  <c r="M251" i="10" s="1"/>
  <c r="L252" i="10"/>
  <c r="M252" i="10" s="1"/>
  <c r="L253" i="10"/>
  <c r="M253" i="10" s="1"/>
  <c r="L254" i="10"/>
  <c r="M254" i="10" s="1"/>
  <c r="L255" i="10"/>
  <c r="M255" i="10" s="1"/>
  <c r="L256" i="10"/>
  <c r="M256" i="10" s="1"/>
  <c r="L257" i="10"/>
  <c r="M257" i="10" s="1"/>
  <c r="L258" i="10"/>
  <c r="M258" i="10" s="1"/>
  <c r="L259" i="10"/>
  <c r="M259" i="10" s="1"/>
  <c r="L260" i="10"/>
  <c r="M260" i="10" s="1"/>
  <c r="L261" i="10"/>
  <c r="M261" i="10" s="1"/>
  <c r="L262" i="10"/>
  <c r="M262" i="10" s="1"/>
  <c r="L263" i="10"/>
  <c r="M263" i="10" s="1"/>
  <c r="L264" i="10"/>
  <c r="M264" i="10" s="1"/>
  <c r="L265" i="10"/>
  <c r="M265" i="10" s="1"/>
  <c r="L266" i="10"/>
  <c r="M266" i="10" s="1"/>
  <c r="L267" i="10"/>
  <c r="M267" i="10" s="1"/>
  <c r="L268" i="10"/>
  <c r="M268" i="10" s="1"/>
  <c r="L269" i="10"/>
  <c r="M269" i="10" s="1"/>
  <c r="L270" i="10"/>
  <c r="M270" i="10" s="1"/>
  <c r="L271" i="10"/>
  <c r="M271" i="10" s="1"/>
  <c r="L272" i="10"/>
  <c r="M272" i="10" s="1"/>
  <c r="L273" i="10"/>
  <c r="M273" i="10" s="1"/>
  <c r="L274" i="10"/>
  <c r="M274" i="10" s="1"/>
  <c r="L275" i="10"/>
  <c r="M275" i="10" s="1"/>
  <c r="L276" i="10"/>
  <c r="M276" i="10" s="1"/>
  <c r="L277" i="10"/>
  <c r="M277" i="10" s="1"/>
  <c r="L278" i="10"/>
  <c r="M278" i="10" s="1"/>
  <c r="L279" i="10"/>
  <c r="M279" i="10" s="1"/>
  <c r="L280" i="10"/>
  <c r="M280" i="10" s="1"/>
  <c r="L281" i="10"/>
  <c r="M281" i="10" s="1"/>
  <c r="L282" i="10"/>
  <c r="M282" i="10" s="1"/>
  <c r="L283" i="10"/>
  <c r="M283" i="10" s="1"/>
  <c r="L284" i="10"/>
  <c r="M284" i="10" s="1"/>
  <c r="L285" i="10"/>
  <c r="M285" i="10" s="1"/>
  <c r="L286" i="10"/>
  <c r="M286" i="10" s="1"/>
  <c r="L287" i="10"/>
  <c r="M287" i="10" s="1"/>
  <c r="L288" i="10"/>
  <c r="M288" i="10" s="1"/>
  <c r="L289" i="10"/>
  <c r="M289" i="10" s="1"/>
  <c r="L290" i="10"/>
  <c r="M290" i="10" s="1"/>
  <c r="L291" i="10"/>
  <c r="M291" i="10" s="1"/>
  <c r="L292" i="10"/>
  <c r="M292" i="10" s="1"/>
  <c r="L293" i="10"/>
  <c r="M293" i="10" s="1"/>
  <c r="L294" i="10"/>
  <c r="M294" i="10" s="1"/>
  <c r="L295" i="10"/>
  <c r="M295" i="10" s="1"/>
  <c r="L296" i="10"/>
  <c r="M296" i="10" s="1"/>
  <c r="L297" i="10"/>
  <c r="M297" i="10" s="1"/>
  <c r="L298" i="10"/>
  <c r="M298" i="10" s="1"/>
  <c r="L299" i="10"/>
  <c r="M299" i="10" s="1"/>
  <c r="L300" i="10"/>
  <c r="M300" i="10" s="1"/>
  <c r="L301" i="10"/>
  <c r="M301" i="10" s="1"/>
  <c r="L302" i="10"/>
  <c r="M302" i="10" s="1"/>
  <c r="L303" i="10"/>
  <c r="M303" i="10" s="1"/>
  <c r="L304" i="10"/>
  <c r="M304" i="10" s="1"/>
  <c r="L305" i="10"/>
  <c r="M305" i="10" s="1"/>
  <c r="L306" i="10"/>
  <c r="M306" i="10" s="1"/>
  <c r="L307" i="10"/>
  <c r="M307" i="10" s="1"/>
  <c r="L308" i="10"/>
  <c r="M308" i="10" s="1"/>
  <c r="L309" i="10"/>
  <c r="M309" i="10" s="1"/>
  <c r="L310" i="10"/>
  <c r="M310" i="10" s="1"/>
  <c r="L311" i="10"/>
  <c r="M311" i="10" s="1"/>
  <c r="L312" i="10"/>
  <c r="M312" i="10" s="1"/>
  <c r="L313" i="10"/>
  <c r="M313" i="10" s="1"/>
  <c r="L314" i="10"/>
  <c r="M314" i="10" s="1"/>
  <c r="L315" i="10"/>
  <c r="M315" i="10" s="1"/>
  <c r="L316" i="10"/>
  <c r="M316" i="10" s="1"/>
  <c r="L317" i="10"/>
  <c r="M317" i="10" s="1"/>
  <c r="L318" i="10"/>
  <c r="M318" i="10" s="1"/>
  <c r="L319" i="10"/>
  <c r="M319" i="10" s="1"/>
  <c r="L320" i="10"/>
  <c r="M320" i="10" s="1"/>
  <c r="L321" i="10"/>
  <c r="M321" i="10" s="1"/>
  <c r="L322" i="10"/>
  <c r="M322" i="10" s="1"/>
  <c r="L323" i="10"/>
  <c r="M323" i="10" s="1"/>
  <c r="L324" i="10"/>
  <c r="M324" i="10" s="1"/>
  <c r="L325" i="10"/>
  <c r="M325" i="10" s="1"/>
  <c r="L326" i="10"/>
  <c r="M326" i="10" s="1"/>
  <c r="L327" i="10"/>
  <c r="M327" i="10" s="1"/>
  <c r="L328" i="10"/>
  <c r="M328" i="10" s="1"/>
  <c r="L329" i="10"/>
  <c r="M329" i="10" s="1"/>
  <c r="L330" i="10"/>
  <c r="M330" i="10" s="1"/>
  <c r="L331" i="10"/>
  <c r="M331" i="10" s="1"/>
  <c r="L332" i="10"/>
  <c r="M332" i="10" s="1"/>
  <c r="L333" i="10"/>
  <c r="M333" i="10" s="1"/>
  <c r="L334" i="10"/>
  <c r="M334" i="10" s="1"/>
  <c r="L335" i="10"/>
  <c r="M335" i="10" s="1"/>
  <c r="L336" i="10"/>
  <c r="M336" i="10" s="1"/>
  <c r="L337" i="10"/>
  <c r="M337" i="10" s="1"/>
  <c r="L338" i="10"/>
  <c r="M338" i="10" s="1"/>
  <c r="L339" i="10"/>
  <c r="M339" i="10" s="1"/>
  <c r="L340" i="10"/>
  <c r="M340" i="10" s="1"/>
  <c r="L341" i="10"/>
  <c r="M341" i="10" s="1"/>
  <c r="L342" i="10"/>
  <c r="M342" i="10" s="1"/>
  <c r="L343" i="10"/>
  <c r="M343" i="10" s="1"/>
  <c r="L344" i="10"/>
  <c r="M344" i="10" s="1"/>
  <c r="L345" i="10"/>
  <c r="M345" i="10" s="1"/>
  <c r="L346" i="10"/>
  <c r="M346" i="10" s="1"/>
  <c r="L347" i="10"/>
  <c r="M347" i="10" s="1"/>
  <c r="L348" i="10"/>
  <c r="M348" i="10" s="1"/>
  <c r="L349" i="10"/>
  <c r="M349" i="10" s="1"/>
  <c r="L350" i="10"/>
  <c r="M350" i="10" s="1"/>
  <c r="L351" i="10"/>
  <c r="M351" i="10" s="1"/>
  <c r="L352" i="10"/>
  <c r="M352" i="10" s="1"/>
  <c r="L353" i="10"/>
  <c r="M353" i="10" s="1"/>
  <c r="L354" i="10"/>
  <c r="M354" i="10" s="1"/>
  <c r="L355" i="10"/>
  <c r="M355" i="10" s="1"/>
  <c r="L356" i="10"/>
  <c r="M356" i="10" s="1"/>
  <c r="L357" i="10"/>
  <c r="M357" i="10" s="1"/>
  <c r="L358" i="10"/>
  <c r="M358" i="10" s="1"/>
  <c r="L359" i="10"/>
  <c r="M359" i="10" s="1"/>
  <c r="L360" i="10"/>
  <c r="M360" i="10" s="1"/>
  <c r="L361" i="10"/>
  <c r="M361" i="10" s="1"/>
  <c r="L362" i="10"/>
  <c r="M362" i="10" s="1"/>
  <c r="L363" i="10"/>
  <c r="M363" i="10" s="1"/>
  <c r="L364" i="10"/>
  <c r="M364" i="10" s="1"/>
  <c r="L365" i="10"/>
  <c r="M365" i="10" s="1"/>
  <c r="L366" i="10"/>
  <c r="M366" i="10" s="1"/>
  <c r="L367" i="10"/>
  <c r="M367" i="10" s="1"/>
  <c r="L368" i="10"/>
  <c r="M368" i="10" s="1"/>
  <c r="L369" i="10"/>
  <c r="M369" i="10" s="1"/>
  <c r="L370" i="10"/>
  <c r="M370" i="10" s="1"/>
  <c r="L371" i="10"/>
  <c r="M371" i="10" s="1"/>
  <c r="L372" i="10"/>
  <c r="M372" i="10" s="1"/>
  <c r="L373" i="10"/>
  <c r="M373" i="10" s="1"/>
  <c r="L374" i="10"/>
  <c r="M374" i="10" s="1"/>
  <c r="L375" i="10"/>
  <c r="M375" i="10" s="1"/>
  <c r="L376" i="10"/>
  <c r="M376" i="10" s="1"/>
  <c r="L377" i="10"/>
  <c r="M377" i="10" s="1"/>
  <c r="L378" i="10"/>
  <c r="M378" i="10" s="1"/>
  <c r="L379" i="10"/>
  <c r="M379" i="10" s="1"/>
  <c r="L380" i="10"/>
  <c r="M380" i="10" s="1"/>
  <c r="L381" i="10"/>
  <c r="M381" i="10" s="1"/>
  <c r="L382" i="10"/>
  <c r="M382" i="10" s="1"/>
  <c r="L383" i="10"/>
  <c r="M383" i="10" s="1"/>
  <c r="L384" i="10"/>
  <c r="M384" i="10" s="1"/>
  <c r="L385" i="10"/>
  <c r="M385" i="10" s="1"/>
  <c r="L386" i="10"/>
  <c r="M386" i="10" s="1"/>
  <c r="L387" i="10"/>
  <c r="M387" i="10" s="1"/>
  <c r="L388" i="10"/>
  <c r="M388" i="10" s="1"/>
  <c r="L389" i="10"/>
  <c r="M389" i="10" s="1"/>
  <c r="L390" i="10"/>
  <c r="M390" i="10" s="1"/>
  <c r="L391" i="10"/>
  <c r="M391" i="10" s="1"/>
  <c r="L392" i="10"/>
  <c r="M392" i="10" s="1"/>
  <c r="L393" i="10"/>
  <c r="M393" i="10" s="1"/>
  <c r="L394" i="10"/>
  <c r="M394" i="10" s="1"/>
  <c r="L395" i="10"/>
  <c r="M395" i="10" s="1"/>
  <c r="L396" i="10"/>
  <c r="M396" i="10" s="1"/>
  <c r="L397" i="10"/>
  <c r="M397" i="10" s="1"/>
  <c r="L398" i="10"/>
  <c r="M398" i="10" s="1"/>
  <c r="L399" i="10"/>
  <c r="M399" i="10" s="1"/>
  <c r="L400" i="10"/>
  <c r="M400" i="10" s="1"/>
  <c r="L401" i="10"/>
  <c r="M401" i="10" s="1"/>
  <c r="L402" i="10"/>
  <c r="M402" i="10" s="1"/>
  <c r="L403" i="10"/>
  <c r="M403" i="10" s="1"/>
  <c r="L404" i="10"/>
  <c r="M404" i="10" s="1"/>
  <c r="L405" i="10"/>
  <c r="M405" i="10" s="1"/>
  <c r="L406" i="10"/>
  <c r="M406" i="10" s="1"/>
  <c r="L407" i="10"/>
  <c r="M407" i="10" s="1"/>
  <c r="L408" i="10"/>
  <c r="M408" i="10" s="1"/>
  <c r="L409" i="10"/>
  <c r="M409" i="10" s="1"/>
  <c r="L410" i="10"/>
  <c r="M410" i="10" s="1"/>
  <c r="L411" i="10"/>
  <c r="M411" i="10" s="1"/>
  <c r="L412" i="10"/>
  <c r="M412" i="10" s="1"/>
  <c r="L413" i="10"/>
  <c r="M413" i="10" s="1"/>
  <c r="L414" i="10"/>
  <c r="M414" i="10" s="1"/>
  <c r="L415" i="10"/>
  <c r="M415" i="10" s="1"/>
  <c r="L416" i="10"/>
  <c r="M416" i="10" s="1"/>
  <c r="L417" i="10"/>
  <c r="M417" i="10" s="1"/>
  <c r="L418" i="10"/>
  <c r="M418" i="10" s="1"/>
  <c r="L419" i="10"/>
  <c r="M419" i="10" s="1"/>
  <c r="L420" i="10"/>
  <c r="M420" i="10" s="1"/>
  <c r="L421" i="10"/>
  <c r="M421" i="10" s="1"/>
  <c r="L422" i="10"/>
  <c r="M422" i="10" s="1"/>
  <c r="L423" i="10"/>
  <c r="M423" i="10" s="1"/>
  <c r="L424" i="10"/>
  <c r="M424" i="10" s="1"/>
  <c r="L425" i="10"/>
  <c r="M425" i="10" s="1"/>
  <c r="L426" i="10"/>
  <c r="M426" i="10" s="1"/>
  <c r="L427" i="10"/>
  <c r="M427" i="10" s="1"/>
  <c r="L428" i="10"/>
  <c r="M428" i="10" s="1"/>
  <c r="L429" i="10"/>
  <c r="M429" i="10" s="1"/>
  <c r="L430" i="10"/>
  <c r="M430" i="10" s="1"/>
  <c r="L431" i="10"/>
  <c r="M431" i="10" s="1"/>
  <c r="L432" i="10"/>
  <c r="M432" i="10" s="1"/>
  <c r="L433" i="10"/>
  <c r="M433" i="10" s="1"/>
  <c r="L434" i="10"/>
  <c r="M434" i="10" s="1"/>
  <c r="L435" i="10"/>
  <c r="M435" i="10" s="1"/>
  <c r="L436" i="10"/>
  <c r="M436" i="10" s="1"/>
  <c r="L437" i="10"/>
  <c r="M437" i="10" s="1"/>
  <c r="L438" i="10"/>
  <c r="M438" i="10" s="1"/>
  <c r="L439" i="10"/>
  <c r="M439" i="10" s="1"/>
  <c r="L440" i="10"/>
  <c r="M440" i="10" s="1"/>
  <c r="L441" i="10"/>
  <c r="M441" i="10" s="1"/>
  <c r="L442" i="10"/>
  <c r="M442" i="10" s="1"/>
  <c r="L443" i="10"/>
  <c r="M443" i="10" s="1"/>
  <c r="L444" i="10"/>
  <c r="M444" i="10" s="1"/>
  <c r="L445" i="10"/>
  <c r="M445" i="10" s="1"/>
  <c r="L446" i="10"/>
  <c r="M446" i="10" s="1"/>
  <c r="L447" i="10"/>
  <c r="M447" i="10" s="1"/>
  <c r="L448" i="10"/>
  <c r="M448" i="10" s="1"/>
  <c r="L449" i="10"/>
  <c r="M449" i="10" s="1"/>
  <c r="L450" i="10"/>
  <c r="M450" i="10" s="1"/>
  <c r="L451" i="10"/>
  <c r="M451" i="10" s="1"/>
  <c r="L452" i="10"/>
  <c r="M452" i="10" s="1"/>
  <c r="L453" i="10"/>
  <c r="M453" i="10" s="1"/>
  <c r="L454" i="10"/>
  <c r="M454" i="10" s="1"/>
  <c r="L455" i="10"/>
  <c r="M455" i="10" s="1"/>
  <c r="L456" i="10"/>
  <c r="M456" i="10" s="1"/>
  <c r="L457" i="10"/>
  <c r="M457" i="10" s="1"/>
  <c r="L458" i="10"/>
  <c r="M458" i="10" s="1"/>
  <c r="L459" i="10"/>
  <c r="M459" i="10" s="1"/>
  <c r="L460" i="10"/>
  <c r="M460" i="10" s="1"/>
  <c r="L461" i="10"/>
  <c r="M461" i="10" s="1"/>
  <c r="L462" i="10"/>
  <c r="M462" i="10" s="1"/>
  <c r="L463" i="10"/>
  <c r="M463" i="10" s="1"/>
  <c r="L464" i="10"/>
  <c r="M464" i="10" s="1"/>
  <c r="L465" i="10"/>
  <c r="M465" i="10" s="1"/>
  <c r="L466" i="10"/>
  <c r="M466" i="10" s="1"/>
  <c r="L467" i="10"/>
  <c r="M467" i="10" s="1"/>
  <c r="L468" i="10"/>
  <c r="M468" i="10" s="1"/>
  <c r="L469" i="10"/>
  <c r="M469" i="10" s="1"/>
  <c r="L470" i="10"/>
  <c r="M470" i="10" s="1"/>
  <c r="L471" i="10"/>
  <c r="M471" i="10" s="1"/>
  <c r="L472" i="10"/>
  <c r="M472" i="10" s="1"/>
  <c r="L473" i="10"/>
  <c r="M473" i="10" s="1"/>
  <c r="L474" i="10"/>
  <c r="M474" i="10" s="1"/>
  <c r="L475" i="10"/>
  <c r="M475" i="10" s="1"/>
  <c r="L476" i="10"/>
  <c r="M476" i="10" s="1"/>
  <c r="L477" i="10"/>
  <c r="M477" i="10" s="1"/>
  <c r="L478" i="10"/>
  <c r="M478" i="10" s="1"/>
  <c r="L479" i="10"/>
  <c r="M479" i="10" s="1"/>
  <c r="L480" i="10"/>
  <c r="M480" i="10" s="1"/>
  <c r="L481" i="10"/>
  <c r="M481" i="10" s="1"/>
  <c r="L482" i="10"/>
  <c r="M482" i="10" s="1"/>
  <c r="L483" i="10"/>
  <c r="M483" i="10" s="1"/>
  <c r="L484" i="10"/>
  <c r="M484" i="10" s="1"/>
  <c r="L485" i="10"/>
  <c r="M485" i="10" s="1"/>
  <c r="L486" i="10"/>
  <c r="M486" i="10" s="1"/>
  <c r="L487" i="10"/>
  <c r="M487" i="10" s="1"/>
  <c r="L488" i="10"/>
  <c r="M488" i="10" s="1"/>
  <c r="L489" i="10"/>
  <c r="M489" i="10" s="1"/>
  <c r="L490" i="10"/>
  <c r="M490" i="10" s="1"/>
  <c r="L491" i="10"/>
  <c r="M491" i="10" s="1"/>
  <c r="L492" i="10"/>
  <c r="M492" i="10" s="1"/>
  <c r="L493" i="10"/>
  <c r="M493" i="10" s="1"/>
  <c r="L494" i="10"/>
  <c r="M494" i="10" s="1"/>
  <c r="L495" i="10"/>
  <c r="M495" i="10" s="1"/>
  <c r="L496" i="10"/>
  <c r="M496" i="10" s="1"/>
  <c r="L497" i="10"/>
  <c r="M497" i="10" s="1"/>
  <c r="L498" i="10"/>
  <c r="M498" i="10" s="1"/>
  <c r="L499" i="10"/>
  <c r="M499" i="10" s="1"/>
  <c r="L500" i="10"/>
  <c r="M500" i="10" s="1"/>
  <c r="L501" i="10"/>
  <c r="M501" i="10" s="1"/>
  <c r="L502" i="10"/>
  <c r="M502" i="10" s="1"/>
  <c r="L503" i="10"/>
  <c r="M503" i="10" s="1"/>
  <c r="L504" i="10"/>
  <c r="M504" i="10" s="1"/>
  <c r="L505" i="10"/>
  <c r="M505" i="10" s="1"/>
  <c r="L506" i="10"/>
  <c r="M506" i="10" s="1"/>
  <c r="L507" i="10"/>
  <c r="M507" i="10" s="1"/>
  <c r="L508" i="10"/>
  <c r="M508" i="10" s="1"/>
  <c r="L509" i="10"/>
  <c r="M509" i="10" s="1"/>
  <c r="L510" i="10"/>
  <c r="M510" i="10" s="1"/>
  <c r="L511" i="10"/>
  <c r="M511" i="10" s="1"/>
  <c r="L512" i="10"/>
  <c r="M512" i="10" s="1"/>
  <c r="L513" i="10"/>
  <c r="M513" i="10" s="1"/>
  <c r="L514" i="10"/>
  <c r="M514" i="10" s="1"/>
  <c r="L515" i="10"/>
  <c r="M515" i="10" s="1"/>
  <c r="L516" i="10"/>
  <c r="M516" i="10" s="1"/>
  <c r="L517" i="10"/>
  <c r="M517" i="10" s="1"/>
  <c r="L518" i="10"/>
  <c r="M518" i="10" s="1"/>
  <c r="L519" i="10"/>
  <c r="M519" i="10" s="1"/>
  <c r="L520" i="10"/>
  <c r="M520" i="10" s="1"/>
  <c r="L521" i="10"/>
  <c r="M521" i="10" s="1"/>
  <c r="L522" i="10"/>
  <c r="M522" i="10" s="1"/>
  <c r="L523" i="10"/>
  <c r="M523" i="10" s="1"/>
  <c r="L524" i="10"/>
  <c r="M524" i="10" s="1"/>
  <c r="L525" i="10"/>
  <c r="M525" i="10" s="1"/>
  <c r="L526" i="10"/>
  <c r="M526" i="10" s="1"/>
  <c r="L527" i="10"/>
  <c r="M527" i="10" s="1"/>
  <c r="L528" i="10"/>
  <c r="M528" i="10" s="1"/>
  <c r="L529" i="10"/>
  <c r="M529" i="10" s="1"/>
  <c r="L530" i="10"/>
  <c r="M530" i="10" s="1"/>
  <c r="L531" i="10"/>
  <c r="M531" i="10" s="1"/>
  <c r="L532" i="10"/>
  <c r="M532" i="10" s="1"/>
  <c r="L533" i="10"/>
  <c r="M533" i="10" s="1"/>
  <c r="L534" i="10"/>
  <c r="M534" i="10" s="1"/>
  <c r="L535" i="10"/>
  <c r="M535" i="10" s="1"/>
  <c r="L536" i="10"/>
  <c r="M536" i="10" s="1"/>
  <c r="L537" i="10"/>
  <c r="M537" i="10" s="1"/>
  <c r="L538" i="10"/>
  <c r="M538" i="10" s="1"/>
  <c r="L539" i="10"/>
  <c r="M539" i="10" s="1"/>
  <c r="L540" i="10"/>
  <c r="M540" i="10" s="1"/>
  <c r="L541" i="10"/>
  <c r="M541" i="10" s="1"/>
  <c r="L542" i="10"/>
  <c r="M542" i="10" s="1"/>
  <c r="L543" i="10"/>
  <c r="M543" i="10" s="1"/>
  <c r="L544" i="10"/>
  <c r="M544" i="10" s="1"/>
  <c r="L545" i="10"/>
  <c r="M545" i="10" s="1"/>
  <c r="L546" i="10"/>
  <c r="M546" i="10" s="1"/>
  <c r="L547" i="10"/>
  <c r="M547" i="10" s="1"/>
  <c r="L548" i="10"/>
  <c r="M548" i="10" s="1"/>
  <c r="L549" i="10"/>
  <c r="M549" i="10" s="1"/>
  <c r="L550" i="10"/>
  <c r="M550" i="10" s="1"/>
  <c r="L551" i="10"/>
  <c r="M551" i="10" s="1"/>
  <c r="L552" i="10"/>
  <c r="M552" i="10" s="1"/>
  <c r="L553" i="10"/>
  <c r="M553" i="10" s="1"/>
  <c r="L554" i="10"/>
  <c r="M554" i="10" s="1"/>
  <c r="L555" i="10"/>
  <c r="M555" i="10" s="1"/>
  <c r="L556" i="10"/>
  <c r="M556" i="10" s="1"/>
  <c r="L557" i="10"/>
  <c r="M557" i="10" s="1"/>
  <c r="L558" i="10"/>
  <c r="M558" i="10" s="1"/>
  <c r="L559" i="10"/>
  <c r="M559" i="10" s="1"/>
  <c r="L560" i="10"/>
  <c r="M560" i="10" s="1"/>
  <c r="L561" i="10"/>
  <c r="M561" i="10" s="1"/>
  <c r="L562" i="10"/>
  <c r="M562" i="10" s="1"/>
  <c r="L563" i="10"/>
  <c r="M563" i="10" s="1"/>
  <c r="L564" i="10"/>
  <c r="M564" i="10" s="1"/>
  <c r="L565" i="10"/>
  <c r="M565" i="10" s="1"/>
  <c r="L566" i="10"/>
  <c r="M566" i="10" s="1"/>
  <c r="L567" i="10"/>
  <c r="M567" i="10" s="1"/>
  <c r="L568" i="10"/>
  <c r="M568" i="10" s="1"/>
  <c r="L569" i="10"/>
  <c r="M569" i="10" s="1"/>
  <c r="L570" i="10"/>
  <c r="M570" i="10" s="1"/>
  <c r="L571" i="10"/>
  <c r="M571" i="10" s="1"/>
  <c r="L572" i="10"/>
  <c r="M572" i="10" s="1"/>
  <c r="L573" i="10"/>
  <c r="M573" i="10" s="1"/>
  <c r="L574" i="10"/>
  <c r="M574" i="10" s="1"/>
  <c r="L575" i="10"/>
  <c r="M575" i="10" s="1"/>
  <c r="L576" i="10"/>
  <c r="M576" i="10" s="1"/>
  <c r="L577" i="10"/>
  <c r="M577" i="10" s="1"/>
  <c r="L578" i="10"/>
  <c r="M578" i="10" s="1"/>
  <c r="L579" i="10"/>
  <c r="M579" i="10" s="1"/>
  <c r="L580" i="10"/>
  <c r="M580" i="10" s="1"/>
  <c r="L581" i="10"/>
  <c r="M581" i="10" s="1"/>
  <c r="L582" i="10"/>
  <c r="M582" i="10" s="1"/>
  <c r="L583" i="10"/>
  <c r="M583" i="10" s="1"/>
  <c r="L584" i="10"/>
  <c r="M584" i="10" s="1"/>
  <c r="L585" i="10"/>
  <c r="M585" i="10" s="1"/>
  <c r="L586" i="10"/>
  <c r="M586" i="10" s="1"/>
  <c r="L587" i="10"/>
  <c r="M587" i="10" s="1"/>
  <c r="L588" i="10"/>
  <c r="M588" i="10" s="1"/>
  <c r="L589" i="10"/>
  <c r="M589" i="10" s="1"/>
  <c r="L590" i="10"/>
  <c r="M590" i="10" s="1"/>
  <c r="L591" i="10"/>
  <c r="M591" i="10" s="1"/>
  <c r="L592" i="10"/>
  <c r="M592" i="10" s="1"/>
  <c r="L593" i="10"/>
  <c r="M593" i="10" s="1"/>
  <c r="L594" i="10"/>
  <c r="M594" i="10" s="1"/>
  <c r="L595" i="10"/>
  <c r="M595" i="10" s="1"/>
  <c r="L596" i="10"/>
  <c r="M596" i="10" s="1"/>
  <c r="L597" i="10"/>
  <c r="M597" i="10" s="1"/>
  <c r="L598" i="10"/>
  <c r="M598" i="10" s="1"/>
  <c r="L599" i="10"/>
  <c r="M599" i="10" s="1"/>
  <c r="L600" i="10"/>
  <c r="M600" i="10" s="1"/>
  <c r="L601" i="10"/>
  <c r="M601" i="10" s="1"/>
  <c r="L602" i="10"/>
  <c r="M602" i="10" s="1"/>
  <c r="L603" i="10"/>
  <c r="M603" i="10" s="1"/>
  <c r="L604" i="10"/>
  <c r="M604" i="10" s="1"/>
  <c r="L605" i="10"/>
  <c r="M605" i="10" s="1"/>
  <c r="L606" i="10"/>
  <c r="M606" i="10" s="1"/>
  <c r="L607" i="10"/>
  <c r="M607" i="10" s="1"/>
  <c r="L608" i="10"/>
  <c r="M608" i="10" s="1"/>
  <c r="L609" i="10"/>
  <c r="M609" i="10" s="1"/>
  <c r="L610" i="10"/>
  <c r="M610" i="10" s="1"/>
  <c r="L611" i="10"/>
  <c r="M611" i="10" s="1"/>
  <c r="L612" i="10"/>
  <c r="M612" i="10" s="1"/>
  <c r="L613" i="10"/>
  <c r="M613" i="10" s="1"/>
  <c r="L614" i="10"/>
  <c r="M614" i="10" s="1"/>
  <c r="L615" i="10"/>
  <c r="M615" i="10" s="1"/>
  <c r="L616" i="10"/>
  <c r="M616" i="10" s="1"/>
  <c r="L617" i="10"/>
  <c r="M617" i="10" s="1"/>
  <c r="L618" i="10"/>
  <c r="M618" i="10" s="1"/>
  <c r="L619" i="10"/>
  <c r="M619" i="10" s="1"/>
  <c r="L620" i="10"/>
  <c r="M620" i="10" s="1"/>
  <c r="L621" i="10"/>
  <c r="M621" i="10" s="1"/>
  <c r="L622" i="10"/>
  <c r="M622" i="10" s="1"/>
  <c r="L623" i="10"/>
  <c r="M623" i="10" s="1"/>
  <c r="L624" i="10"/>
  <c r="M624" i="10" s="1"/>
  <c r="L625" i="10"/>
  <c r="M625" i="10" s="1"/>
  <c r="L626" i="10"/>
  <c r="M626" i="10" s="1"/>
  <c r="L627" i="10"/>
  <c r="M627" i="10" s="1"/>
  <c r="L628" i="10"/>
  <c r="M628" i="10" s="1"/>
  <c r="L629" i="10"/>
  <c r="M629" i="10" s="1"/>
  <c r="L630" i="10"/>
  <c r="M630" i="10" s="1"/>
  <c r="L631" i="10"/>
  <c r="M631" i="10" s="1"/>
  <c r="L632" i="10"/>
  <c r="M632" i="10" s="1"/>
  <c r="L633" i="10"/>
  <c r="M633" i="10" s="1"/>
  <c r="L634" i="10"/>
  <c r="M634" i="10" s="1"/>
  <c r="L635" i="10"/>
  <c r="M635" i="10" s="1"/>
  <c r="L636" i="10"/>
  <c r="M636" i="10" s="1"/>
  <c r="L637" i="10"/>
  <c r="M637" i="10" s="1"/>
  <c r="L638" i="10"/>
  <c r="M638" i="10" s="1"/>
  <c r="L639" i="10"/>
  <c r="M639" i="10" s="1"/>
  <c r="L640" i="10"/>
  <c r="M640" i="10" s="1"/>
  <c r="L641" i="10"/>
  <c r="M641" i="10" s="1"/>
  <c r="L642" i="10"/>
  <c r="M642" i="10" s="1"/>
  <c r="L643" i="10"/>
  <c r="M643" i="10" s="1"/>
  <c r="L644" i="10"/>
  <c r="M644" i="10" s="1"/>
  <c r="L645" i="10"/>
  <c r="M645" i="10" s="1"/>
  <c r="L646" i="10"/>
  <c r="M646" i="10" s="1"/>
  <c r="L647" i="10"/>
  <c r="M647" i="10" s="1"/>
  <c r="L648" i="10"/>
  <c r="M648" i="10" s="1"/>
  <c r="L649" i="10"/>
  <c r="M649" i="10" s="1"/>
  <c r="L650" i="10"/>
  <c r="M650" i="10" s="1"/>
  <c r="L651" i="10"/>
  <c r="M651" i="10" s="1"/>
  <c r="L652" i="10"/>
  <c r="M652" i="10" s="1"/>
  <c r="L653" i="10"/>
  <c r="M653" i="10" s="1"/>
  <c r="L654" i="10"/>
  <c r="M654" i="10" s="1"/>
  <c r="L655" i="10"/>
  <c r="M655" i="10" s="1"/>
  <c r="L656" i="10"/>
  <c r="M656" i="10" s="1"/>
  <c r="L657" i="10"/>
  <c r="M657" i="10" s="1"/>
  <c r="L658" i="10"/>
  <c r="M658" i="10" s="1"/>
  <c r="L659" i="10"/>
  <c r="M659" i="10" s="1"/>
  <c r="L660" i="10"/>
  <c r="M660" i="10" s="1"/>
  <c r="L661" i="10"/>
  <c r="M661" i="10" s="1"/>
  <c r="L662" i="10"/>
  <c r="M662" i="10" s="1"/>
  <c r="L663" i="10"/>
  <c r="M663" i="10" s="1"/>
  <c r="L664" i="10"/>
  <c r="M664" i="10" s="1"/>
  <c r="L665" i="10"/>
  <c r="M665" i="10" s="1"/>
  <c r="L666" i="10"/>
  <c r="M666" i="10" s="1"/>
  <c r="L667" i="10"/>
  <c r="M667" i="10" s="1"/>
  <c r="L668" i="10"/>
  <c r="M668" i="10" s="1"/>
  <c r="L669" i="10"/>
  <c r="M669" i="10" s="1"/>
  <c r="L670" i="10"/>
  <c r="M670" i="10" s="1"/>
  <c r="L671" i="10"/>
  <c r="M671" i="10" s="1"/>
  <c r="L672" i="10"/>
  <c r="M672" i="10" s="1"/>
  <c r="L673" i="10"/>
  <c r="M673" i="10" s="1"/>
  <c r="L674" i="10"/>
  <c r="M674" i="10" s="1"/>
  <c r="L675" i="10"/>
  <c r="M675" i="10" s="1"/>
  <c r="L676" i="10"/>
  <c r="M676" i="10" s="1"/>
  <c r="L677" i="10"/>
  <c r="M677" i="10" s="1"/>
  <c r="L678" i="10"/>
  <c r="M678" i="10" s="1"/>
  <c r="L679" i="10"/>
  <c r="M679" i="10" s="1"/>
  <c r="L680" i="10"/>
  <c r="M680" i="10" s="1"/>
  <c r="L681" i="10"/>
  <c r="M681" i="10" s="1"/>
  <c r="L682" i="10"/>
  <c r="M682" i="10" s="1"/>
  <c r="L683" i="10"/>
  <c r="M683" i="10" s="1"/>
  <c r="L684" i="10"/>
  <c r="M684" i="10" s="1"/>
  <c r="L685" i="10"/>
  <c r="M685" i="10" s="1"/>
  <c r="L686" i="10"/>
  <c r="M686" i="10" s="1"/>
  <c r="L687" i="10"/>
  <c r="M687" i="10" s="1"/>
  <c r="L688" i="10"/>
  <c r="M688" i="10" s="1"/>
  <c r="L689" i="10"/>
  <c r="M689" i="10" s="1"/>
  <c r="L690" i="10"/>
  <c r="M690" i="10" s="1"/>
  <c r="L691" i="10"/>
  <c r="M691" i="10" s="1"/>
  <c r="L692" i="10"/>
  <c r="M692" i="10" s="1"/>
  <c r="L693" i="10"/>
  <c r="M693" i="10" s="1"/>
  <c r="L694" i="10"/>
  <c r="M694" i="10" s="1"/>
  <c r="L695" i="10"/>
  <c r="M695" i="10" s="1"/>
  <c r="L696" i="10"/>
  <c r="M696" i="10" s="1"/>
  <c r="L697" i="10"/>
  <c r="M697" i="10" s="1"/>
  <c r="L698" i="10"/>
  <c r="M698" i="10" s="1"/>
  <c r="L699" i="10"/>
  <c r="M699" i="10" s="1"/>
  <c r="L700" i="10"/>
  <c r="M700" i="10" s="1"/>
  <c r="L701" i="10"/>
  <c r="M701" i="10" s="1"/>
  <c r="L702" i="10"/>
  <c r="M702" i="10" s="1"/>
  <c r="L703" i="10"/>
  <c r="M703" i="10" s="1"/>
  <c r="L704" i="10"/>
  <c r="M704" i="10" s="1"/>
  <c r="L705" i="10"/>
  <c r="M705" i="10" s="1"/>
  <c r="L706" i="10"/>
  <c r="M706" i="10" s="1"/>
  <c r="L707" i="10"/>
  <c r="M707" i="10" s="1"/>
  <c r="L708" i="10"/>
  <c r="M708" i="10" s="1"/>
  <c r="L709" i="10"/>
  <c r="M709" i="10" s="1"/>
  <c r="L710" i="10"/>
  <c r="M710" i="10" s="1"/>
  <c r="L711" i="10"/>
  <c r="M711" i="10" s="1"/>
  <c r="L712" i="10"/>
  <c r="M712" i="10" s="1"/>
  <c r="L713" i="10"/>
  <c r="M713" i="10" s="1"/>
  <c r="L714" i="10"/>
  <c r="M714" i="10" s="1"/>
  <c r="L715" i="10"/>
  <c r="M715" i="10" s="1"/>
  <c r="L716" i="10"/>
  <c r="M716" i="10" s="1"/>
  <c r="L717" i="10"/>
  <c r="M717" i="10" s="1"/>
  <c r="L718" i="10"/>
  <c r="M718" i="10" s="1"/>
  <c r="L719" i="10"/>
  <c r="M719" i="10" s="1"/>
  <c r="L720" i="10"/>
  <c r="M720" i="10" s="1"/>
  <c r="L721" i="10"/>
  <c r="M721" i="10" s="1"/>
  <c r="L722" i="10"/>
  <c r="M722" i="10" s="1"/>
  <c r="L723" i="10"/>
  <c r="M723" i="10" s="1"/>
  <c r="L724" i="10"/>
  <c r="M724" i="10" s="1"/>
  <c r="L725" i="10"/>
  <c r="M725" i="10" s="1"/>
  <c r="L726" i="10"/>
  <c r="M726" i="10" s="1"/>
  <c r="L727" i="10"/>
  <c r="M727" i="10" s="1"/>
  <c r="L728" i="10"/>
  <c r="M728" i="10" s="1"/>
  <c r="L729" i="10"/>
  <c r="M729" i="10" s="1"/>
  <c r="L730" i="10"/>
  <c r="M730" i="10" s="1"/>
  <c r="L731" i="10"/>
  <c r="M731" i="10" s="1"/>
  <c r="L732" i="10"/>
  <c r="M732" i="10" s="1"/>
  <c r="L733" i="10"/>
  <c r="M733" i="10" s="1"/>
  <c r="L734" i="10"/>
  <c r="M734" i="10" s="1"/>
  <c r="L735" i="10"/>
  <c r="M735" i="10" s="1"/>
  <c r="L736" i="10"/>
  <c r="M736" i="10" s="1"/>
  <c r="L737" i="10"/>
  <c r="M737" i="10" s="1"/>
  <c r="L738" i="10"/>
  <c r="M738" i="10" s="1"/>
  <c r="L739" i="10"/>
  <c r="M739" i="10" s="1"/>
  <c r="L740" i="10"/>
  <c r="M740" i="10" s="1"/>
  <c r="L741" i="10"/>
  <c r="M741" i="10" s="1"/>
  <c r="L742" i="10"/>
  <c r="M742" i="10" s="1"/>
  <c r="L743" i="10"/>
  <c r="M743" i="10" s="1"/>
  <c r="L744" i="10"/>
  <c r="M744" i="10" s="1"/>
  <c r="L745" i="10"/>
  <c r="M745" i="10" s="1"/>
  <c r="L746" i="10"/>
  <c r="M746" i="10" s="1"/>
  <c r="L747" i="10"/>
  <c r="M747" i="10" s="1"/>
  <c r="L748" i="10"/>
  <c r="M748" i="10" s="1"/>
  <c r="L749" i="10"/>
  <c r="M749" i="10" s="1"/>
  <c r="L750" i="10"/>
  <c r="M750" i="10" s="1"/>
  <c r="L751" i="10"/>
  <c r="M751" i="10" s="1"/>
  <c r="L752" i="10"/>
  <c r="M752" i="10" s="1"/>
  <c r="L753" i="10"/>
  <c r="M753" i="10" s="1"/>
  <c r="L754" i="10"/>
  <c r="M754" i="10" s="1"/>
  <c r="L755" i="10"/>
  <c r="M755" i="10" s="1"/>
  <c r="L756" i="10"/>
  <c r="M756" i="10" s="1"/>
  <c r="L757" i="10"/>
  <c r="M757" i="10" s="1"/>
  <c r="L758" i="10"/>
  <c r="M758" i="10" s="1"/>
  <c r="L759" i="10"/>
  <c r="M759" i="10" s="1"/>
  <c r="L760" i="10"/>
  <c r="M760" i="10" s="1"/>
  <c r="L761" i="10"/>
  <c r="M761" i="10" s="1"/>
  <c r="L762" i="10"/>
  <c r="M762" i="10" s="1"/>
  <c r="L763" i="10"/>
  <c r="M763" i="10" s="1"/>
  <c r="L764" i="10"/>
  <c r="M764" i="10" s="1"/>
  <c r="L765" i="10"/>
  <c r="M765" i="10" s="1"/>
  <c r="L766" i="10"/>
  <c r="M766" i="10" s="1"/>
  <c r="L767" i="10"/>
  <c r="M767" i="10" s="1"/>
  <c r="L768" i="10"/>
  <c r="M768" i="10" s="1"/>
  <c r="L769" i="10"/>
  <c r="M769" i="10" s="1"/>
  <c r="L770" i="10"/>
  <c r="M770" i="10" s="1"/>
  <c r="L771" i="10"/>
  <c r="M771" i="10" s="1"/>
  <c r="L772" i="10"/>
  <c r="M772" i="10" s="1"/>
  <c r="L773" i="10"/>
  <c r="M773" i="10" s="1"/>
  <c r="L774" i="10"/>
  <c r="M774" i="10" s="1"/>
  <c r="L775" i="10"/>
  <c r="M775" i="10" s="1"/>
  <c r="L776" i="10"/>
  <c r="M776" i="10" s="1"/>
  <c r="L777" i="10"/>
  <c r="M777" i="10" s="1"/>
  <c r="L778" i="10"/>
  <c r="M778" i="10" s="1"/>
  <c r="L779" i="10"/>
  <c r="M779" i="10" s="1"/>
  <c r="L780" i="10"/>
  <c r="M780" i="10" s="1"/>
  <c r="L781" i="10"/>
  <c r="M781" i="10" s="1"/>
  <c r="L782" i="10"/>
  <c r="M782" i="10" s="1"/>
  <c r="L783" i="10"/>
  <c r="M783" i="10" s="1"/>
  <c r="L784" i="10"/>
  <c r="M784" i="10" s="1"/>
  <c r="L785" i="10"/>
  <c r="M785" i="10" s="1"/>
  <c r="L786" i="10"/>
  <c r="M786" i="10" s="1"/>
  <c r="L787" i="10"/>
  <c r="M787" i="10" s="1"/>
  <c r="L788" i="10"/>
  <c r="M788" i="10" s="1"/>
  <c r="L789" i="10"/>
  <c r="M789" i="10" s="1"/>
  <c r="L790" i="10"/>
  <c r="M790" i="10" s="1"/>
  <c r="L791" i="10"/>
  <c r="M791" i="10" s="1"/>
  <c r="L792" i="10"/>
  <c r="M792" i="10" s="1"/>
  <c r="L793" i="10"/>
  <c r="M793" i="10" s="1"/>
  <c r="L794" i="10"/>
  <c r="M794" i="10" s="1"/>
  <c r="L795" i="10"/>
  <c r="M795" i="10" s="1"/>
  <c r="L796" i="10"/>
  <c r="M796" i="10" s="1"/>
  <c r="L797" i="10"/>
  <c r="M797" i="10" s="1"/>
  <c r="L798" i="10"/>
  <c r="M798" i="10" s="1"/>
  <c r="L799" i="10"/>
  <c r="M799" i="10" s="1"/>
  <c r="L800" i="10"/>
  <c r="M800" i="10" s="1"/>
  <c r="L801" i="10"/>
  <c r="M801" i="10" s="1"/>
  <c r="L802" i="10"/>
  <c r="M802" i="10" s="1"/>
  <c r="L803" i="10"/>
  <c r="M803" i="10" s="1"/>
  <c r="L804" i="10"/>
  <c r="M804" i="10" s="1"/>
  <c r="L805" i="10"/>
  <c r="M805" i="10" s="1"/>
  <c r="L806" i="10"/>
  <c r="M806" i="10" s="1"/>
  <c r="L807" i="10"/>
  <c r="M807" i="10" s="1"/>
  <c r="L808" i="10"/>
  <c r="M808" i="10" s="1"/>
  <c r="L809" i="10"/>
  <c r="M809" i="10" s="1"/>
  <c r="L810" i="10"/>
  <c r="M810" i="10" s="1"/>
  <c r="L811" i="10"/>
  <c r="M811" i="10" s="1"/>
  <c r="L812" i="10"/>
  <c r="M812" i="10" s="1"/>
  <c r="L813" i="10"/>
  <c r="M813" i="10" s="1"/>
  <c r="L814" i="10"/>
  <c r="M814" i="10" s="1"/>
  <c r="L815" i="10"/>
  <c r="M815" i="10" s="1"/>
  <c r="L816" i="10"/>
  <c r="M816" i="10" s="1"/>
  <c r="L817" i="10"/>
  <c r="M817" i="10" s="1"/>
  <c r="L818" i="10"/>
  <c r="M818" i="10" s="1"/>
  <c r="L819" i="10"/>
  <c r="M819" i="10" s="1"/>
  <c r="L820" i="10"/>
  <c r="M820" i="10" s="1"/>
  <c r="L821" i="10"/>
  <c r="M821" i="10" s="1"/>
  <c r="L822" i="10"/>
  <c r="M822" i="10" s="1"/>
  <c r="L823" i="10"/>
  <c r="M823" i="10" s="1"/>
  <c r="L824" i="10"/>
  <c r="M824" i="10" s="1"/>
  <c r="L825" i="10"/>
  <c r="M825" i="10" s="1"/>
  <c r="L826" i="10"/>
  <c r="M826" i="10" s="1"/>
  <c r="L827" i="10"/>
  <c r="M827" i="10" s="1"/>
  <c r="L828" i="10"/>
  <c r="M828" i="10" s="1"/>
  <c r="L829" i="10"/>
  <c r="M829" i="10" s="1"/>
  <c r="L830" i="10"/>
  <c r="M830" i="10" s="1"/>
  <c r="L831" i="10"/>
  <c r="M831" i="10" s="1"/>
  <c r="L832" i="10"/>
  <c r="M832" i="10" s="1"/>
  <c r="L833" i="10"/>
  <c r="M833" i="10" s="1"/>
  <c r="L834" i="10"/>
  <c r="M834" i="10" s="1"/>
  <c r="L835" i="10"/>
  <c r="M835" i="10" s="1"/>
  <c r="L836" i="10"/>
  <c r="M836" i="10" s="1"/>
  <c r="L837" i="10"/>
  <c r="M837" i="10" s="1"/>
  <c r="L838" i="10"/>
  <c r="M838" i="10" s="1"/>
  <c r="L839" i="10"/>
  <c r="M839" i="10" s="1"/>
  <c r="L840" i="10"/>
  <c r="M840" i="10" s="1"/>
  <c r="L841" i="10"/>
  <c r="M841" i="10" s="1"/>
  <c r="L842" i="10"/>
  <c r="M842" i="10" s="1"/>
  <c r="L843" i="10"/>
  <c r="M843" i="10" s="1"/>
  <c r="L844" i="10"/>
  <c r="M844" i="10" s="1"/>
  <c r="L845" i="10"/>
  <c r="M845" i="10" s="1"/>
  <c r="L846" i="10"/>
  <c r="M846" i="10" s="1"/>
  <c r="L847" i="10"/>
  <c r="M847" i="10" s="1"/>
  <c r="L848" i="10"/>
  <c r="M848" i="10" s="1"/>
  <c r="L849" i="10"/>
  <c r="M849" i="10" s="1"/>
  <c r="L850" i="10"/>
  <c r="M850" i="10" s="1"/>
  <c r="L851" i="10"/>
  <c r="M851" i="10" s="1"/>
  <c r="L852" i="10"/>
  <c r="M852" i="10" s="1"/>
  <c r="L853" i="10"/>
  <c r="M853" i="10" s="1"/>
  <c r="L854" i="10"/>
  <c r="M854" i="10" s="1"/>
  <c r="L855" i="10"/>
  <c r="M855" i="10" s="1"/>
  <c r="L856" i="10"/>
  <c r="M856" i="10" s="1"/>
  <c r="L857" i="10"/>
  <c r="M857" i="10" s="1"/>
  <c r="L858" i="10"/>
  <c r="M858" i="10" s="1"/>
  <c r="L859" i="10"/>
  <c r="M859" i="10" s="1"/>
  <c r="L860" i="10"/>
  <c r="M860" i="10" s="1"/>
  <c r="L861" i="10"/>
  <c r="M861" i="10" s="1"/>
  <c r="L862" i="10"/>
  <c r="M862" i="10" s="1"/>
  <c r="L863" i="10"/>
  <c r="M863" i="10" s="1"/>
  <c r="L864" i="10"/>
  <c r="M864" i="10" s="1"/>
  <c r="L865" i="10"/>
  <c r="M865" i="10" s="1"/>
  <c r="L866" i="10"/>
  <c r="M866" i="10" s="1"/>
  <c r="L867" i="10"/>
  <c r="M867" i="10" s="1"/>
  <c r="L868" i="10"/>
  <c r="M868" i="10" s="1"/>
  <c r="L869" i="10"/>
  <c r="M869" i="10" s="1"/>
  <c r="L870" i="10"/>
  <c r="M870" i="10" s="1"/>
  <c r="L871" i="10"/>
  <c r="M871" i="10" s="1"/>
  <c r="L872" i="10"/>
  <c r="M872" i="10" s="1"/>
  <c r="L873" i="10"/>
  <c r="M873" i="10" s="1"/>
  <c r="L874" i="10"/>
  <c r="M874" i="10" s="1"/>
  <c r="L875" i="10"/>
  <c r="M875" i="10" s="1"/>
  <c r="L876" i="10"/>
  <c r="M876" i="10" s="1"/>
  <c r="L877" i="10"/>
  <c r="M877" i="10" s="1"/>
  <c r="L878" i="10"/>
  <c r="M878" i="10" s="1"/>
  <c r="L879" i="10"/>
  <c r="M879" i="10" s="1"/>
  <c r="L880" i="10"/>
  <c r="M880" i="10" s="1"/>
  <c r="L881" i="10"/>
  <c r="M881" i="10" s="1"/>
  <c r="L882" i="10"/>
  <c r="M882" i="10" s="1"/>
  <c r="L883" i="10"/>
  <c r="M883" i="10" s="1"/>
  <c r="L884" i="10"/>
  <c r="M884" i="10" s="1"/>
  <c r="L885" i="10"/>
  <c r="M885" i="10" s="1"/>
  <c r="L886" i="10"/>
  <c r="M886" i="10" s="1"/>
  <c r="L887" i="10"/>
  <c r="M887" i="10" s="1"/>
  <c r="L888" i="10"/>
  <c r="M888" i="10" s="1"/>
  <c r="L889" i="10"/>
  <c r="M889" i="10" s="1"/>
  <c r="L890" i="10"/>
  <c r="M890" i="10" s="1"/>
  <c r="L891" i="10"/>
  <c r="M891" i="10" s="1"/>
  <c r="L892" i="10"/>
  <c r="M892" i="10" s="1"/>
  <c r="L893" i="10"/>
  <c r="M893" i="10" s="1"/>
  <c r="L894" i="10"/>
  <c r="M894" i="10" s="1"/>
  <c r="L895" i="10"/>
  <c r="M895" i="10" s="1"/>
  <c r="L896" i="10"/>
  <c r="M896" i="10" s="1"/>
  <c r="L897" i="10"/>
  <c r="M897" i="10" s="1"/>
  <c r="L898" i="10"/>
  <c r="M898" i="10" s="1"/>
  <c r="L899" i="10"/>
  <c r="M899" i="10" s="1"/>
  <c r="L900" i="10"/>
  <c r="M900" i="10" s="1"/>
  <c r="L901" i="10"/>
  <c r="M901" i="10" s="1"/>
  <c r="L902" i="10"/>
  <c r="M902" i="10" s="1"/>
  <c r="L903" i="10"/>
  <c r="M903" i="10" s="1"/>
  <c r="L904" i="10"/>
  <c r="M904" i="10" s="1"/>
  <c r="L905" i="10"/>
  <c r="M905" i="10" s="1"/>
  <c r="L906" i="10"/>
  <c r="M906" i="10" s="1"/>
  <c r="L907" i="10"/>
  <c r="M907" i="10" s="1"/>
  <c r="L908" i="10"/>
  <c r="M908" i="10" s="1"/>
  <c r="L909" i="10"/>
  <c r="M909" i="10" s="1"/>
  <c r="L910" i="10"/>
  <c r="M910" i="10" s="1"/>
  <c r="L911" i="10"/>
  <c r="M911" i="10" s="1"/>
  <c r="L912" i="10"/>
  <c r="M912" i="10" s="1"/>
  <c r="L913" i="10"/>
  <c r="M913" i="10" s="1"/>
  <c r="L914" i="10"/>
  <c r="M914" i="10" s="1"/>
  <c r="L915" i="10"/>
  <c r="M915" i="10" s="1"/>
  <c r="L916" i="10"/>
  <c r="M916" i="10" s="1"/>
  <c r="L917" i="10"/>
  <c r="M917" i="10" s="1"/>
  <c r="L918" i="10"/>
  <c r="M918" i="10" s="1"/>
  <c r="L919" i="10"/>
  <c r="M919" i="10" s="1"/>
  <c r="L920" i="10"/>
  <c r="M920" i="10" s="1"/>
  <c r="L921" i="10"/>
  <c r="M921" i="10" s="1"/>
  <c r="L922" i="10"/>
  <c r="M922" i="10" s="1"/>
  <c r="L923" i="10"/>
  <c r="M923" i="10" s="1"/>
  <c r="L924" i="10"/>
  <c r="M924" i="10" s="1"/>
  <c r="L925" i="10"/>
  <c r="M925" i="10" s="1"/>
  <c r="L926" i="10"/>
  <c r="M926" i="10" s="1"/>
  <c r="L927" i="10"/>
  <c r="M927" i="10" s="1"/>
  <c r="L928" i="10"/>
  <c r="M928" i="10" s="1"/>
  <c r="L929" i="10"/>
  <c r="M929" i="10" s="1"/>
  <c r="L930" i="10"/>
  <c r="M930" i="10" s="1"/>
  <c r="L931" i="10"/>
  <c r="M931" i="10" s="1"/>
  <c r="L932" i="10"/>
  <c r="M932" i="10" s="1"/>
  <c r="L933" i="10"/>
  <c r="M933" i="10" s="1"/>
  <c r="L934" i="10"/>
  <c r="M934" i="10" s="1"/>
  <c r="L935" i="10"/>
  <c r="M935" i="10" s="1"/>
  <c r="L936" i="10"/>
  <c r="M936" i="10" s="1"/>
  <c r="L937" i="10"/>
  <c r="M937" i="10" s="1"/>
  <c r="L938" i="10"/>
  <c r="M938" i="10" s="1"/>
  <c r="L939" i="10"/>
  <c r="M939" i="10" s="1"/>
  <c r="L940" i="10"/>
  <c r="M940" i="10" s="1"/>
  <c r="L941" i="10"/>
  <c r="M941" i="10" s="1"/>
  <c r="L942" i="10"/>
  <c r="M942" i="10" s="1"/>
  <c r="L943" i="10"/>
  <c r="M943" i="10" s="1"/>
  <c r="L944" i="10"/>
  <c r="M944" i="10" s="1"/>
  <c r="L945" i="10"/>
  <c r="M945" i="10" s="1"/>
  <c r="L946" i="10"/>
  <c r="M946" i="10" s="1"/>
  <c r="L947" i="10"/>
  <c r="M947" i="10" s="1"/>
  <c r="L948" i="10"/>
  <c r="M948" i="10" s="1"/>
  <c r="L949" i="10"/>
  <c r="M949" i="10" s="1"/>
  <c r="L950" i="10"/>
  <c r="M950" i="10" s="1"/>
  <c r="L951" i="10"/>
  <c r="M951" i="10" s="1"/>
  <c r="L952" i="10"/>
  <c r="M952" i="10" s="1"/>
  <c r="L953" i="10"/>
  <c r="M953" i="10" s="1"/>
  <c r="L954" i="10"/>
  <c r="M954" i="10" s="1"/>
  <c r="L955" i="10"/>
  <c r="M955" i="10" s="1"/>
  <c r="L956" i="10"/>
  <c r="M956" i="10" s="1"/>
  <c r="L957" i="10"/>
  <c r="M957" i="10" s="1"/>
  <c r="L958" i="10"/>
  <c r="M958" i="10" s="1"/>
  <c r="L959" i="10"/>
  <c r="M959" i="10" s="1"/>
  <c r="L960" i="10"/>
  <c r="M960" i="10" s="1"/>
  <c r="L961" i="10"/>
  <c r="M961" i="10" s="1"/>
  <c r="L962" i="10"/>
  <c r="M962" i="10" s="1"/>
  <c r="L963" i="10"/>
  <c r="M963" i="10" s="1"/>
  <c r="L964" i="10"/>
  <c r="M964" i="10" s="1"/>
  <c r="L965" i="10"/>
  <c r="M965" i="10" s="1"/>
  <c r="L966" i="10"/>
  <c r="M966" i="10" s="1"/>
  <c r="L967" i="10"/>
  <c r="M967" i="10" s="1"/>
  <c r="L968" i="10"/>
  <c r="M968" i="10" s="1"/>
  <c r="L969" i="10"/>
  <c r="M969" i="10" s="1"/>
  <c r="L970" i="10"/>
  <c r="M970" i="10" s="1"/>
  <c r="L971" i="10"/>
  <c r="M971" i="10" s="1"/>
  <c r="L972" i="10"/>
  <c r="M972" i="10" s="1"/>
  <c r="L973" i="10"/>
  <c r="M973" i="10" s="1"/>
  <c r="L974" i="10"/>
  <c r="M974" i="10" s="1"/>
  <c r="L975" i="10"/>
  <c r="M975" i="10" s="1"/>
  <c r="L976" i="10"/>
  <c r="M976" i="10" s="1"/>
  <c r="L977" i="10"/>
  <c r="M977" i="10" s="1"/>
  <c r="L978" i="10"/>
  <c r="M978" i="10" s="1"/>
  <c r="L979" i="10"/>
  <c r="M979" i="10" s="1"/>
  <c r="L980" i="10"/>
  <c r="M980" i="10" s="1"/>
  <c r="L981" i="10"/>
  <c r="M981" i="10" s="1"/>
  <c r="L982" i="10"/>
  <c r="M982" i="10" s="1"/>
  <c r="L983" i="10"/>
  <c r="M983" i="10" s="1"/>
  <c r="L984" i="10"/>
  <c r="M984" i="10" s="1"/>
  <c r="L985" i="10"/>
  <c r="M985" i="10" s="1"/>
  <c r="L986" i="10"/>
  <c r="M986" i="10" s="1"/>
  <c r="L987" i="10"/>
  <c r="M987" i="10" s="1"/>
  <c r="L988" i="10"/>
  <c r="M988" i="10" s="1"/>
  <c r="L989" i="10"/>
  <c r="M989" i="10" s="1"/>
  <c r="L990" i="10"/>
  <c r="M990" i="10" s="1"/>
  <c r="L991" i="10"/>
  <c r="M991" i="10" s="1"/>
  <c r="L992" i="10"/>
  <c r="M992" i="10" s="1"/>
  <c r="L993" i="10"/>
  <c r="M993" i="10" s="1"/>
  <c r="L994" i="10"/>
  <c r="M994" i="10" s="1"/>
  <c r="L995" i="10"/>
  <c r="M995" i="10" s="1"/>
  <c r="L996" i="10"/>
  <c r="M996" i="10" s="1"/>
  <c r="L997" i="10"/>
  <c r="M997" i="10" s="1"/>
  <c r="L998" i="10"/>
  <c r="M998" i="10" s="1"/>
  <c r="L999" i="10"/>
  <c r="M999" i="10" s="1"/>
  <c r="L1000" i="10"/>
  <c r="M1000" i="10" s="1"/>
  <c r="L1001" i="10"/>
  <c r="M1001" i="10" s="1"/>
  <c r="L1002" i="10"/>
  <c r="M1002" i="10" s="1"/>
  <c r="L1003" i="10"/>
  <c r="M1003" i="10" s="1"/>
  <c r="L1004" i="10"/>
  <c r="M1004" i="10" s="1"/>
  <c r="L1005" i="10"/>
  <c r="M1005" i="10" s="1"/>
  <c r="L1006" i="10"/>
  <c r="M1006" i="10" s="1"/>
  <c r="L1007" i="10"/>
  <c r="M1007" i="10" s="1"/>
  <c r="L1008" i="10"/>
  <c r="M1008" i="10" s="1"/>
  <c r="L1009" i="10"/>
  <c r="M1009" i="10" s="1"/>
  <c r="L1010" i="10"/>
  <c r="M1010" i="10" s="1"/>
  <c r="L1011" i="10"/>
  <c r="M1011" i="10" s="1"/>
  <c r="L1012" i="10"/>
  <c r="M1012" i="10" s="1"/>
  <c r="L1013" i="10"/>
  <c r="M1013" i="10" s="1"/>
  <c r="L1014" i="10"/>
  <c r="M1014" i="10" s="1"/>
  <c r="L1015" i="10"/>
  <c r="M1015" i="10" s="1"/>
  <c r="L1016" i="10"/>
  <c r="M1016" i="10" s="1"/>
  <c r="L1017" i="10"/>
  <c r="M1017" i="10" s="1"/>
  <c r="L1018" i="10"/>
  <c r="M1018" i="10" s="1"/>
  <c r="L1019" i="10"/>
  <c r="M1019" i="10" s="1"/>
  <c r="L1020" i="10"/>
  <c r="M1020" i="10" s="1"/>
  <c r="L1021" i="10"/>
  <c r="M1021" i="10" s="1"/>
  <c r="L1022" i="10"/>
  <c r="M1022" i="10" s="1"/>
  <c r="L1023" i="10"/>
  <c r="M1023" i="10" s="1"/>
  <c r="L1024" i="10"/>
  <c r="M1024" i="10" s="1"/>
  <c r="L1025" i="10"/>
  <c r="M1025" i="10" s="1"/>
  <c r="L1026" i="10"/>
  <c r="M1026" i="10" s="1"/>
  <c r="L1027" i="10"/>
  <c r="M1027" i="10" s="1"/>
  <c r="L1028" i="10"/>
  <c r="M1028" i="10" s="1"/>
  <c r="L1029" i="10"/>
  <c r="M1029" i="10" s="1"/>
  <c r="L1030" i="10"/>
  <c r="M1030" i="10" s="1"/>
  <c r="L1031" i="10"/>
  <c r="M1031" i="10" s="1"/>
  <c r="L1032" i="10"/>
  <c r="M1032" i="10" s="1"/>
  <c r="L1033" i="10"/>
  <c r="M1033" i="10" s="1"/>
  <c r="L1034" i="10"/>
  <c r="M1034" i="10" s="1"/>
  <c r="L1035" i="10"/>
  <c r="M1035" i="10" s="1"/>
  <c r="L1036" i="10"/>
  <c r="M1036" i="10" s="1"/>
  <c r="L1037" i="10"/>
  <c r="M1037" i="10" s="1"/>
  <c r="L1038" i="10"/>
  <c r="M1038" i="10" s="1"/>
  <c r="L1039" i="10"/>
  <c r="M1039" i="10" s="1"/>
  <c r="L1040" i="10"/>
  <c r="M1040" i="10" s="1"/>
  <c r="L1041" i="10"/>
  <c r="M1041" i="10" s="1"/>
  <c r="L1042" i="10"/>
  <c r="M1042" i="10" s="1"/>
  <c r="L1043" i="10"/>
  <c r="M1043" i="10" s="1"/>
  <c r="L1044" i="10"/>
  <c r="M1044" i="10" s="1"/>
  <c r="L1045" i="10"/>
  <c r="M1045" i="10" s="1"/>
  <c r="L1046" i="10"/>
  <c r="M1046" i="10" s="1"/>
  <c r="L1047" i="10"/>
  <c r="M1047" i="10" s="1"/>
  <c r="L1048" i="10"/>
  <c r="M1048" i="10" s="1"/>
  <c r="L1049" i="10"/>
  <c r="M1049" i="10" s="1"/>
  <c r="L1050" i="10"/>
  <c r="M1050" i="10" s="1"/>
  <c r="L1051" i="10"/>
  <c r="M1051" i="10" s="1"/>
  <c r="L1052" i="10"/>
  <c r="M1052" i="10" s="1"/>
  <c r="L1053" i="10"/>
  <c r="M1053" i="10" s="1"/>
  <c r="L1054" i="10"/>
  <c r="M1054" i="10" s="1"/>
  <c r="L1055" i="10"/>
  <c r="M1055" i="10" s="1"/>
  <c r="L1056" i="10"/>
  <c r="M1056" i="10" s="1"/>
  <c r="L1057" i="10"/>
  <c r="M1057" i="10" s="1"/>
  <c r="L1058" i="10"/>
  <c r="M1058" i="10" s="1"/>
  <c r="L1059" i="10"/>
  <c r="M1059" i="10" s="1"/>
  <c r="L1060" i="10"/>
  <c r="M1060" i="10" s="1"/>
  <c r="L1061" i="10"/>
  <c r="M1061" i="10" s="1"/>
  <c r="L1062" i="10"/>
  <c r="M1062" i="10" s="1"/>
  <c r="L1063" i="10"/>
  <c r="M1063" i="10" s="1"/>
  <c r="L1064" i="10"/>
  <c r="M1064" i="10" s="1"/>
  <c r="L1065" i="10"/>
  <c r="M1065" i="10" s="1"/>
  <c r="L1066" i="10"/>
  <c r="M1066" i="10" s="1"/>
  <c r="L1067" i="10"/>
  <c r="M1067" i="10" s="1"/>
  <c r="L1068" i="10"/>
  <c r="M1068" i="10" s="1"/>
  <c r="L1069" i="10"/>
  <c r="M1069" i="10" s="1"/>
  <c r="L1070" i="10"/>
  <c r="M1070" i="10" s="1"/>
  <c r="L1071" i="10"/>
  <c r="M1071" i="10" s="1"/>
  <c r="L1072" i="10"/>
  <c r="M1072" i="10" s="1"/>
  <c r="L1073" i="10"/>
  <c r="M1073" i="10" s="1"/>
  <c r="L1074" i="10"/>
  <c r="M1074" i="10" s="1"/>
  <c r="L1075" i="10"/>
  <c r="M1075" i="10" s="1"/>
  <c r="L1076" i="10"/>
  <c r="M1076" i="10" s="1"/>
  <c r="L1077" i="10"/>
  <c r="M1077" i="10" s="1"/>
  <c r="L1078" i="10"/>
  <c r="M1078" i="10" s="1"/>
  <c r="L1079" i="10"/>
  <c r="M1079" i="10" s="1"/>
  <c r="L1080" i="10"/>
  <c r="M1080" i="10" s="1"/>
  <c r="L1081" i="10"/>
  <c r="M1081" i="10" s="1"/>
  <c r="L1082" i="10"/>
  <c r="M1082" i="10" s="1"/>
  <c r="L1083" i="10"/>
  <c r="M1083" i="10" s="1"/>
  <c r="L1084" i="10"/>
  <c r="M1084" i="10" s="1"/>
  <c r="L1085" i="10"/>
  <c r="M1085" i="10" s="1"/>
  <c r="L1086" i="10"/>
  <c r="M1086" i="10" s="1"/>
  <c r="L1087" i="10"/>
  <c r="M1087" i="10" s="1"/>
  <c r="L1088" i="10"/>
  <c r="M1088" i="10" s="1"/>
  <c r="L1089" i="10"/>
  <c r="M1089" i="10" s="1"/>
  <c r="L1090" i="10"/>
  <c r="M1090" i="10" s="1"/>
  <c r="L1091" i="10"/>
  <c r="M1091" i="10" s="1"/>
  <c r="L1092" i="10"/>
  <c r="M1092" i="10" s="1"/>
  <c r="L1093" i="10"/>
  <c r="M1093" i="10" s="1"/>
  <c r="L1094" i="10"/>
  <c r="M1094" i="10" s="1"/>
  <c r="L1095" i="10"/>
  <c r="M1095" i="10" s="1"/>
  <c r="L1096" i="10"/>
  <c r="M1096" i="10" s="1"/>
  <c r="L1097" i="10"/>
  <c r="M1097" i="10" s="1"/>
  <c r="L1098" i="10"/>
  <c r="M1098" i="10" s="1"/>
  <c r="L1099" i="10"/>
  <c r="M1099" i="10" s="1"/>
  <c r="L1100" i="10"/>
  <c r="M1100" i="10" s="1"/>
  <c r="L1101" i="10"/>
  <c r="M1101" i="10" s="1"/>
  <c r="L1102" i="10"/>
  <c r="M1102" i="10" s="1"/>
  <c r="L1103" i="10"/>
  <c r="M1103" i="10" s="1"/>
  <c r="L1104" i="10"/>
  <c r="M1104" i="10" s="1"/>
  <c r="L1105" i="10"/>
  <c r="M1105" i="10" s="1"/>
  <c r="L1106" i="10"/>
  <c r="M1106" i="10" s="1"/>
  <c r="L1107" i="10"/>
  <c r="M1107" i="10" s="1"/>
  <c r="L1108" i="10"/>
  <c r="M1108" i="10" s="1"/>
  <c r="L1109" i="10"/>
  <c r="M1109" i="10" s="1"/>
  <c r="L1110" i="10"/>
  <c r="M1110" i="10" s="1"/>
  <c r="L1111" i="10"/>
  <c r="M1111" i="10" s="1"/>
  <c r="L1112" i="10"/>
  <c r="M1112" i="10" s="1"/>
  <c r="L1113" i="10"/>
  <c r="M1113" i="10" s="1"/>
  <c r="L1114" i="10"/>
  <c r="M1114" i="10" s="1"/>
  <c r="L1115" i="10"/>
  <c r="M1115" i="10" s="1"/>
  <c r="L1116" i="10"/>
  <c r="M1116" i="10" s="1"/>
  <c r="L1117" i="10"/>
  <c r="M1117" i="10" s="1"/>
  <c r="L1118" i="10"/>
  <c r="M1118" i="10" s="1"/>
  <c r="L1119" i="10"/>
  <c r="M1119" i="10" s="1"/>
  <c r="L1120" i="10"/>
  <c r="M1120" i="10" s="1"/>
  <c r="L1121" i="10"/>
  <c r="M1121" i="10" s="1"/>
  <c r="L1122" i="10"/>
  <c r="M1122" i="10" s="1"/>
  <c r="L1123" i="10"/>
  <c r="M1123" i="10" s="1"/>
  <c r="L1124" i="10"/>
  <c r="M1124" i="10" s="1"/>
  <c r="L1125" i="10"/>
  <c r="M1125" i="10" s="1"/>
  <c r="L1126" i="10"/>
  <c r="M1126" i="10" s="1"/>
  <c r="L1127" i="10"/>
  <c r="M1127" i="10" s="1"/>
  <c r="L1128" i="10"/>
  <c r="M1128" i="10" s="1"/>
  <c r="L1129" i="10"/>
  <c r="M1129" i="10" s="1"/>
  <c r="L1130" i="10"/>
  <c r="M1130" i="10" s="1"/>
  <c r="L1131" i="10"/>
  <c r="M1131" i="10" s="1"/>
  <c r="L1132" i="10"/>
  <c r="M1132" i="10" s="1"/>
  <c r="L1133" i="10"/>
  <c r="M1133" i="10" s="1"/>
  <c r="L1134" i="10"/>
  <c r="M1134" i="10" s="1"/>
  <c r="L1135" i="10"/>
  <c r="M1135" i="10" s="1"/>
  <c r="L1136" i="10"/>
  <c r="M1136" i="10" s="1"/>
  <c r="L1137" i="10"/>
  <c r="M1137" i="10" s="1"/>
  <c r="L1138" i="10"/>
  <c r="M1138" i="10" s="1"/>
  <c r="L1139" i="10"/>
  <c r="M1139" i="10" s="1"/>
  <c r="L1140" i="10"/>
  <c r="M1140" i="10" s="1"/>
  <c r="L1141" i="10"/>
  <c r="M1141" i="10" s="1"/>
  <c r="L1142" i="10"/>
  <c r="M1142" i="10" s="1"/>
  <c r="L1143" i="10"/>
  <c r="M1143" i="10" s="1"/>
  <c r="L1144" i="10"/>
  <c r="M1144" i="10" s="1"/>
  <c r="L1145" i="10"/>
  <c r="M1145" i="10" s="1"/>
  <c r="L1146" i="10"/>
  <c r="M1146" i="10" s="1"/>
  <c r="L1147" i="10"/>
  <c r="M1147" i="10" s="1"/>
  <c r="L1148" i="10"/>
  <c r="M1148" i="10" s="1"/>
  <c r="L1149" i="10"/>
  <c r="M1149" i="10" s="1"/>
  <c r="L1150" i="10"/>
  <c r="M1150" i="10" s="1"/>
  <c r="L1151" i="10"/>
  <c r="M1151" i="10" s="1"/>
  <c r="L1152" i="10"/>
  <c r="M1152" i="10" s="1"/>
  <c r="L1153" i="10"/>
  <c r="M1153" i="10" s="1"/>
  <c r="L1154" i="10"/>
  <c r="M1154" i="10" s="1"/>
  <c r="L1155" i="10"/>
  <c r="M1155" i="10" s="1"/>
  <c r="L1156" i="10"/>
  <c r="M1156" i="10" s="1"/>
  <c r="L1157" i="10"/>
  <c r="M1157" i="10" s="1"/>
  <c r="L1158" i="10"/>
  <c r="M1158" i="10" s="1"/>
  <c r="L1159" i="10"/>
  <c r="M1159" i="10" s="1"/>
  <c r="L1160" i="10"/>
  <c r="M1160" i="10" s="1"/>
  <c r="L1161" i="10"/>
  <c r="M1161" i="10" s="1"/>
  <c r="L1162" i="10"/>
  <c r="M1162" i="10" s="1"/>
  <c r="L1163" i="10"/>
  <c r="M1163" i="10" s="1"/>
  <c r="L1164" i="10"/>
  <c r="M1164" i="10" s="1"/>
  <c r="L1165" i="10"/>
  <c r="M1165" i="10" s="1"/>
  <c r="L1166" i="10"/>
  <c r="M1166" i="10" s="1"/>
  <c r="L1167" i="10"/>
  <c r="M1167" i="10" s="1"/>
  <c r="L1168" i="10"/>
  <c r="M1168" i="10" s="1"/>
  <c r="L1169" i="10"/>
  <c r="M1169" i="10" s="1"/>
  <c r="L1170" i="10"/>
  <c r="M1170" i="10" s="1"/>
  <c r="L1171" i="10"/>
  <c r="M1171" i="10" s="1"/>
  <c r="L1172" i="10"/>
  <c r="M1172" i="10" s="1"/>
  <c r="L1173" i="10"/>
  <c r="M1173" i="10" s="1"/>
  <c r="L1174" i="10"/>
  <c r="M1174" i="10" s="1"/>
  <c r="L1175" i="10"/>
  <c r="M1175" i="10" s="1"/>
  <c r="L1176" i="10"/>
  <c r="M1176" i="10" s="1"/>
  <c r="L1177" i="10"/>
  <c r="M1177" i="10" s="1"/>
  <c r="L1178" i="10"/>
  <c r="M1178" i="10" s="1"/>
  <c r="L1179" i="10"/>
  <c r="M1179" i="10" s="1"/>
  <c r="L1180" i="10"/>
  <c r="M1180" i="10" s="1"/>
  <c r="L1181" i="10"/>
  <c r="M1181" i="10" s="1"/>
  <c r="L1182" i="10"/>
  <c r="M1182" i="10" s="1"/>
  <c r="L1183" i="10"/>
  <c r="M1183" i="10" s="1"/>
  <c r="L1184" i="10"/>
  <c r="M1184" i="10" s="1"/>
  <c r="L1185" i="10"/>
  <c r="M1185" i="10" s="1"/>
  <c r="L1186" i="10"/>
  <c r="M1186" i="10" s="1"/>
  <c r="L1187" i="10"/>
  <c r="M1187" i="10" s="1"/>
  <c r="L1188" i="10"/>
  <c r="M1188" i="10" s="1"/>
  <c r="L1189" i="10"/>
  <c r="M1189" i="10" s="1"/>
  <c r="L1190" i="10"/>
  <c r="M1190" i="10" s="1"/>
  <c r="L1191" i="10"/>
  <c r="M1191" i="10" s="1"/>
  <c r="L1192" i="10"/>
  <c r="M1192" i="10" s="1"/>
  <c r="L1193" i="10"/>
  <c r="M1193" i="10" s="1"/>
  <c r="L1194" i="10"/>
  <c r="M1194" i="10" s="1"/>
  <c r="L1195" i="10"/>
  <c r="M1195" i="10" s="1"/>
  <c r="L1196" i="10"/>
  <c r="M1196" i="10" s="1"/>
  <c r="L1197" i="10"/>
  <c r="M1197" i="10" s="1"/>
  <c r="L1198" i="10"/>
  <c r="M1198" i="10" s="1"/>
  <c r="L1199" i="10"/>
  <c r="M1199" i="10" s="1"/>
  <c r="L1200" i="10"/>
  <c r="M1200" i="10" s="1"/>
  <c r="L1201" i="10"/>
  <c r="M1201" i="10" s="1"/>
  <c r="L1202" i="10"/>
  <c r="M1202" i="10" s="1"/>
  <c r="L1203" i="10"/>
  <c r="M1203" i="10" s="1"/>
  <c r="L1204" i="10"/>
  <c r="M1204" i="10" s="1"/>
  <c r="L1205" i="10"/>
  <c r="M1205" i="10" s="1"/>
  <c r="L1206" i="10"/>
  <c r="M1206" i="10" s="1"/>
  <c r="L1207" i="10"/>
  <c r="M1207" i="10" s="1"/>
  <c r="L1208" i="10"/>
  <c r="M1208" i="10" s="1"/>
  <c r="L1209" i="10"/>
  <c r="M1209" i="10" s="1"/>
  <c r="L1210" i="10"/>
  <c r="M1210" i="10" s="1"/>
  <c r="L1211" i="10"/>
  <c r="M1211" i="10" s="1"/>
  <c r="L1212" i="10"/>
  <c r="M1212" i="10" s="1"/>
  <c r="L1213" i="10"/>
  <c r="M1213" i="10" s="1"/>
  <c r="L1214" i="10"/>
  <c r="M1214" i="10" s="1"/>
  <c r="L1215" i="10"/>
  <c r="M1215" i="10" s="1"/>
  <c r="L1216" i="10"/>
  <c r="M1216" i="10" s="1"/>
  <c r="L1217" i="10"/>
  <c r="M1217" i="10" s="1"/>
  <c r="L1218" i="10"/>
  <c r="M1218" i="10" s="1"/>
  <c r="L1219" i="10"/>
  <c r="M1219" i="10" s="1"/>
  <c r="L1220" i="10"/>
  <c r="M1220" i="10" s="1"/>
  <c r="L1221" i="10"/>
  <c r="M1221" i="10" s="1"/>
  <c r="L1222" i="10"/>
  <c r="M1222" i="10" s="1"/>
  <c r="L1223" i="10"/>
  <c r="M1223" i="10" s="1"/>
  <c r="L1224" i="10"/>
  <c r="M1224" i="10" s="1"/>
  <c r="L1225" i="10"/>
  <c r="M1225" i="10" s="1"/>
  <c r="L1226" i="10"/>
  <c r="M1226" i="10" s="1"/>
  <c r="L1227" i="10"/>
  <c r="M1227" i="10" s="1"/>
  <c r="L1228" i="10"/>
  <c r="M1228" i="10" s="1"/>
  <c r="L1229" i="10"/>
  <c r="M1229" i="10" s="1"/>
  <c r="L1230" i="10"/>
  <c r="M1230" i="10" s="1"/>
  <c r="L1231" i="10"/>
  <c r="M1231" i="10" s="1"/>
  <c r="L1232" i="10"/>
  <c r="M1232" i="10" s="1"/>
  <c r="L1233" i="10"/>
  <c r="M1233" i="10" s="1"/>
  <c r="L1234" i="10"/>
  <c r="M1234" i="10" s="1"/>
  <c r="L1235" i="10"/>
  <c r="M1235" i="10" s="1"/>
  <c r="L1236" i="10"/>
  <c r="M1236" i="10" s="1"/>
  <c r="L1237" i="10"/>
  <c r="M1237" i="10" s="1"/>
  <c r="L1238" i="10"/>
  <c r="M1238" i="10" s="1"/>
  <c r="L1239" i="10"/>
  <c r="M1239" i="10" s="1"/>
  <c r="L1240" i="10"/>
  <c r="M1240" i="10" s="1"/>
  <c r="L1241" i="10"/>
  <c r="M1241" i="10" s="1"/>
  <c r="L1242" i="10"/>
  <c r="M1242" i="10" s="1"/>
  <c r="L1243" i="10"/>
  <c r="M1243" i="10" s="1"/>
  <c r="L1244" i="10"/>
  <c r="M1244" i="10" s="1"/>
  <c r="L1245" i="10"/>
  <c r="M1245" i="10" s="1"/>
  <c r="L1246" i="10"/>
  <c r="M1246" i="10" s="1"/>
  <c r="L1247" i="10"/>
  <c r="M1247" i="10" s="1"/>
  <c r="L1248" i="10"/>
  <c r="M1248" i="10" s="1"/>
  <c r="L1249" i="10"/>
  <c r="M1249" i="10" s="1"/>
  <c r="L1250" i="10"/>
  <c r="M1250" i="10" s="1"/>
  <c r="L1251" i="10"/>
  <c r="M1251" i="10" s="1"/>
  <c r="L1252" i="10"/>
  <c r="M1252" i="10" s="1"/>
  <c r="L1253" i="10"/>
  <c r="M1253" i="10" s="1"/>
  <c r="L1254" i="10"/>
  <c r="M1254" i="10" s="1"/>
  <c r="L1255" i="10"/>
  <c r="M1255" i="10" s="1"/>
  <c r="L1256" i="10"/>
  <c r="M1256" i="10" s="1"/>
  <c r="L1257" i="10"/>
  <c r="M1257" i="10" s="1"/>
  <c r="L1258" i="10"/>
  <c r="M1258" i="10" s="1"/>
  <c r="L1259" i="10"/>
  <c r="M1259" i="10" s="1"/>
  <c r="L1260" i="10"/>
  <c r="M1260" i="10" s="1"/>
  <c r="L1261" i="10"/>
  <c r="M1261" i="10" s="1"/>
  <c r="L1262" i="10"/>
  <c r="M1262" i="10" s="1"/>
  <c r="L1263" i="10"/>
  <c r="M1263" i="10" s="1"/>
  <c r="L1264" i="10"/>
  <c r="M1264" i="10" s="1"/>
  <c r="L1265" i="10"/>
  <c r="M1265" i="10" s="1"/>
  <c r="L1266" i="10"/>
  <c r="M1266" i="10" s="1"/>
  <c r="L1267" i="10"/>
  <c r="M1267" i="10" s="1"/>
  <c r="L1268" i="10"/>
  <c r="M1268" i="10" s="1"/>
  <c r="L1269" i="10"/>
  <c r="M1269" i="10" s="1"/>
  <c r="L1270" i="10"/>
  <c r="M1270" i="10" s="1"/>
  <c r="L1271" i="10"/>
  <c r="M1271" i="10" s="1"/>
  <c r="L1272" i="10"/>
  <c r="M1272" i="10" s="1"/>
  <c r="L1273" i="10"/>
  <c r="M1273" i="10" s="1"/>
  <c r="L1274" i="10"/>
  <c r="M1274" i="10" s="1"/>
  <c r="L1275" i="10"/>
  <c r="M1275" i="10" s="1"/>
  <c r="L1276" i="10"/>
  <c r="M1276" i="10" s="1"/>
  <c r="L1277" i="10"/>
  <c r="M1277" i="10" s="1"/>
  <c r="L1278" i="10"/>
  <c r="M1278" i="10" s="1"/>
  <c r="L1279" i="10"/>
  <c r="M1279" i="10" s="1"/>
  <c r="L1280" i="10"/>
  <c r="M1280" i="10" s="1"/>
  <c r="L1281" i="10"/>
  <c r="M1281" i="10" s="1"/>
  <c r="L1282" i="10"/>
  <c r="M1282" i="10" s="1"/>
  <c r="L1283" i="10"/>
  <c r="M1283" i="10" s="1"/>
  <c r="L1284" i="10"/>
  <c r="M1284" i="10" s="1"/>
  <c r="L1285" i="10"/>
  <c r="M1285" i="10" s="1"/>
  <c r="L1286" i="10"/>
  <c r="M1286" i="10" s="1"/>
  <c r="L1287" i="10"/>
  <c r="M1287" i="10" s="1"/>
  <c r="L1288" i="10"/>
  <c r="M1288" i="10" s="1"/>
  <c r="L1289" i="10"/>
  <c r="M1289" i="10" s="1"/>
  <c r="L1290" i="10"/>
  <c r="M1290" i="10" s="1"/>
  <c r="L1291" i="10"/>
  <c r="M1291" i="10" s="1"/>
  <c r="L1292" i="10"/>
  <c r="M1292" i="10" s="1"/>
  <c r="L1293" i="10"/>
  <c r="M1293" i="10" s="1"/>
  <c r="L1294" i="10"/>
  <c r="M1294" i="10" s="1"/>
  <c r="L1295" i="10"/>
  <c r="M1295" i="10" s="1"/>
  <c r="L1296" i="10"/>
  <c r="M1296" i="10" s="1"/>
  <c r="L1297" i="10"/>
  <c r="M1297" i="10" s="1"/>
  <c r="L1298" i="10"/>
  <c r="M1298" i="10" s="1"/>
  <c r="L1299" i="10"/>
  <c r="M1299" i="10" s="1"/>
  <c r="L1300" i="10"/>
  <c r="M1300" i="10" s="1"/>
  <c r="L1301" i="10"/>
  <c r="M1301" i="10" s="1"/>
  <c r="L1302" i="10"/>
  <c r="M1302" i="10" s="1"/>
  <c r="L1303" i="10"/>
  <c r="M1303" i="10" s="1"/>
  <c r="L1304" i="10"/>
  <c r="M1304" i="10" s="1"/>
  <c r="L1305" i="10"/>
  <c r="M1305" i="10" s="1"/>
  <c r="L1306" i="10"/>
  <c r="M1306" i="10" s="1"/>
  <c r="L1307" i="10"/>
  <c r="M1307" i="10" s="1"/>
  <c r="L1308" i="10"/>
  <c r="M1308" i="10" s="1"/>
  <c r="L1309" i="10"/>
  <c r="M1309" i="10" s="1"/>
  <c r="L1310" i="10"/>
  <c r="M1310" i="10" s="1"/>
  <c r="L1311" i="10"/>
  <c r="M1311" i="10" s="1"/>
  <c r="L1312" i="10"/>
  <c r="M1312" i="10" s="1"/>
  <c r="L1313" i="10"/>
  <c r="M1313" i="10" s="1"/>
  <c r="L1314" i="10"/>
  <c r="M1314" i="10" s="1"/>
  <c r="L1315" i="10"/>
  <c r="M1315" i="10" s="1"/>
  <c r="L1316" i="10"/>
  <c r="M1316" i="10" s="1"/>
  <c r="L1317" i="10"/>
  <c r="M1317" i="10" s="1"/>
  <c r="L1318" i="10"/>
  <c r="M1318" i="10" s="1"/>
  <c r="L1319" i="10"/>
  <c r="M1319" i="10" s="1"/>
  <c r="L1320" i="10"/>
  <c r="M1320" i="10" s="1"/>
  <c r="L1321" i="10"/>
  <c r="M1321" i="10" s="1"/>
  <c r="L1322" i="10"/>
  <c r="M1322" i="10" s="1"/>
  <c r="L1323" i="10"/>
  <c r="M1323" i="10" s="1"/>
  <c r="L1324" i="10"/>
  <c r="M1324" i="10" s="1"/>
  <c r="L1325" i="10"/>
  <c r="M1325" i="10" s="1"/>
  <c r="L1326" i="10"/>
  <c r="M1326" i="10" s="1"/>
  <c r="L1327" i="10"/>
  <c r="M1327" i="10" s="1"/>
  <c r="L1328" i="10"/>
  <c r="M1328" i="10" s="1"/>
  <c r="L1329" i="10"/>
  <c r="M1329" i="10" s="1"/>
  <c r="L1330" i="10"/>
  <c r="M1330" i="10" s="1"/>
  <c r="L1331" i="10"/>
  <c r="M1331" i="10" s="1"/>
  <c r="L1332" i="10"/>
  <c r="M1332" i="10" s="1"/>
  <c r="L1333" i="10"/>
  <c r="M1333" i="10" s="1"/>
  <c r="L1334" i="10"/>
  <c r="M1334" i="10" s="1"/>
  <c r="L1335" i="10"/>
  <c r="M1335" i="10" s="1"/>
  <c r="L1336" i="10"/>
  <c r="M1336" i="10" s="1"/>
  <c r="L1337" i="10"/>
  <c r="M1337" i="10" s="1"/>
  <c r="L1338" i="10"/>
  <c r="M1338" i="10" s="1"/>
  <c r="L1339" i="10"/>
  <c r="M1339" i="10" s="1"/>
  <c r="L1340" i="10"/>
  <c r="M1340" i="10" s="1"/>
  <c r="L1341" i="10"/>
  <c r="M1341" i="10" s="1"/>
  <c r="L1342" i="10"/>
  <c r="M1342" i="10" s="1"/>
  <c r="L1343" i="10"/>
  <c r="M1343" i="10" s="1"/>
  <c r="L1344" i="10"/>
  <c r="M1344" i="10" s="1"/>
  <c r="L1345" i="10"/>
  <c r="M1345" i="10" s="1"/>
  <c r="L1346" i="10"/>
  <c r="M1346" i="10" s="1"/>
  <c r="L1347" i="10"/>
  <c r="M1347" i="10" s="1"/>
  <c r="L1348" i="10"/>
  <c r="M1348" i="10" s="1"/>
  <c r="L1349" i="10"/>
  <c r="M1349" i="10" s="1"/>
  <c r="L1350" i="10"/>
  <c r="M1350" i="10" s="1"/>
  <c r="L1351" i="10"/>
  <c r="M1351" i="10" s="1"/>
  <c r="L1352" i="10"/>
  <c r="M1352" i="10" s="1"/>
  <c r="L1353" i="10"/>
  <c r="M1353" i="10" s="1"/>
  <c r="L1354" i="10"/>
  <c r="M1354" i="10" s="1"/>
  <c r="L1355" i="10"/>
  <c r="M1355" i="10" s="1"/>
  <c r="L1356" i="10"/>
  <c r="M1356" i="10" s="1"/>
  <c r="L1357" i="10"/>
  <c r="M1357" i="10" s="1"/>
  <c r="L1358" i="10"/>
  <c r="M1358" i="10" s="1"/>
  <c r="L1359" i="10"/>
  <c r="M1359" i="10" s="1"/>
  <c r="L1360" i="10"/>
  <c r="M1360" i="10" s="1"/>
  <c r="L1361" i="10"/>
  <c r="M1361" i="10" s="1"/>
  <c r="L1362" i="10"/>
  <c r="M1362" i="10" s="1"/>
  <c r="L1363" i="10"/>
  <c r="M1363" i="10" s="1"/>
  <c r="L1364" i="10"/>
  <c r="M1364" i="10" s="1"/>
  <c r="L1365" i="10"/>
  <c r="M1365" i="10" s="1"/>
  <c r="L1366" i="10"/>
  <c r="M1366" i="10" s="1"/>
  <c r="L1367" i="10"/>
  <c r="M1367" i="10" s="1"/>
  <c r="L1368" i="10"/>
  <c r="M1368" i="10" s="1"/>
  <c r="L1369" i="10"/>
  <c r="M1369" i="10" s="1"/>
  <c r="L1370" i="10"/>
  <c r="M1370" i="10" s="1"/>
  <c r="L1371" i="10"/>
  <c r="M1371" i="10" s="1"/>
  <c r="L1372" i="10"/>
  <c r="M1372" i="10" s="1"/>
  <c r="L1373" i="10"/>
  <c r="M1373" i="10" s="1"/>
  <c r="L1374" i="10"/>
  <c r="M1374" i="10" s="1"/>
  <c r="L1375" i="10"/>
  <c r="M1375" i="10" s="1"/>
  <c r="L1376" i="10"/>
  <c r="M1376" i="10" s="1"/>
  <c r="L1377" i="10"/>
  <c r="M1377" i="10" s="1"/>
  <c r="L1378" i="10"/>
  <c r="M1378" i="10" s="1"/>
  <c r="L1379" i="10"/>
  <c r="M1379" i="10" s="1"/>
  <c r="L1380" i="10"/>
  <c r="M1380" i="10" s="1"/>
  <c r="L1381" i="10"/>
  <c r="M1381" i="10" s="1"/>
  <c r="L2" i="10"/>
  <c r="M2" i="10" s="1"/>
  <c r="I3" i="10"/>
  <c r="J3" i="10" s="1"/>
  <c r="I4" i="10"/>
  <c r="J4" i="10" s="1"/>
  <c r="I5" i="10"/>
  <c r="J5" i="10" s="1"/>
  <c r="I6" i="10"/>
  <c r="J6" i="10" s="1"/>
  <c r="I7" i="10"/>
  <c r="J7" i="10" s="1"/>
  <c r="I8" i="10"/>
  <c r="J8" i="10" s="1"/>
  <c r="I9" i="10"/>
  <c r="J9" i="10" s="1"/>
  <c r="I10" i="10"/>
  <c r="J10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I26" i="10"/>
  <c r="J26" i="10" s="1"/>
  <c r="I27" i="10"/>
  <c r="J27" i="10" s="1"/>
  <c r="I28" i="10"/>
  <c r="J28" i="10" s="1"/>
  <c r="I29" i="10"/>
  <c r="J29" i="10" s="1"/>
  <c r="I30" i="10"/>
  <c r="J30" i="10" s="1"/>
  <c r="I31" i="10"/>
  <c r="J31" i="10" s="1"/>
  <c r="I32" i="10"/>
  <c r="J32" i="10" s="1"/>
  <c r="I33" i="10"/>
  <c r="J33" i="10" s="1"/>
  <c r="I34" i="10"/>
  <c r="J34" i="10" s="1"/>
  <c r="I35" i="10"/>
  <c r="J35" i="10" s="1"/>
  <c r="I36" i="10"/>
  <c r="J36" i="10" s="1"/>
  <c r="I37" i="10"/>
  <c r="J37" i="10" s="1"/>
  <c r="I38" i="10"/>
  <c r="J38" i="10" s="1"/>
  <c r="I39" i="10"/>
  <c r="J39" i="10" s="1"/>
  <c r="I40" i="10"/>
  <c r="J40" i="10" s="1"/>
  <c r="I41" i="10"/>
  <c r="J41" i="10" s="1"/>
  <c r="I42" i="10"/>
  <c r="J42" i="10" s="1"/>
  <c r="I43" i="10"/>
  <c r="J43" i="10" s="1"/>
  <c r="I44" i="10"/>
  <c r="J44" i="10" s="1"/>
  <c r="I45" i="10"/>
  <c r="J45" i="10" s="1"/>
  <c r="I46" i="10"/>
  <c r="J46" i="10" s="1"/>
  <c r="I47" i="10"/>
  <c r="J47" i="10" s="1"/>
  <c r="I48" i="10"/>
  <c r="J48" i="10" s="1"/>
  <c r="I49" i="10"/>
  <c r="J49" i="10" s="1"/>
  <c r="I50" i="10"/>
  <c r="J50" i="10" s="1"/>
  <c r="I51" i="10"/>
  <c r="J51" i="10" s="1"/>
  <c r="I52" i="10"/>
  <c r="J52" i="10" s="1"/>
  <c r="I53" i="10"/>
  <c r="J53" i="10" s="1"/>
  <c r="I54" i="10"/>
  <c r="J54" i="10" s="1"/>
  <c r="I55" i="10"/>
  <c r="J55" i="10" s="1"/>
  <c r="I56" i="10"/>
  <c r="J56" i="10" s="1"/>
  <c r="I57" i="10"/>
  <c r="J57" i="10" s="1"/>
  <c r="I58" i="10"/>
  <c r="J58" i="10" s="1"/>
  <c r="I59" i="10"/>
  <c r="J59" i="10" s="1"/>
  <c r="I60" i="10"/>
  <c r="J60" i="10" s="1"/>
  <c r="I61" i="10"/>
  <c r="J61" i="10" s="1"/>
  <c r="I62" i="10"/>
  <c r="J62" i="10" s="1"/>
  <c r="I63" i="10"/>
  <c r="J63" i="10" s="1"/>
  <c r="I64" i="10"/>
  <c r="J64" i="10" s="1"/>
  <c r="I65" i="10"/>
  <c r="J65" i="10" s="1"/>
  <c r="I66" i="10"/>
  <c r="J66" i="10" s="1"/>
  <c r="I67" i="10"/>
  <c r="J67" i="10" s="1"/>
  <c r="I68" i="10"/>
  <c r="J68" i="10" s="1"/>
  <c r="I69" i="10"/>
  <c r="J69" i="10" s="1"/>
  <c r="I70" i="10"/>
  <c r="J70" i="10" s="1"/>
  <c r="I71" i="10"/>
  <c r="J71" i="10" s="1"/>
  <c r="I72" i="10"/>
  <c r="J72" i="10" s="1"/>
  <c r="I73" i="10"/>
  <c r="J73" i="10" s="1"/>
  <c r="I74" i="10"/>
  <c r="J74" i="10" s="1"/>
  <c r="I75" i="10"/>
  <c r="J75" i="10" s="1"/>
  <c r="I76" i="10"/>
  <c r="J76" i="10" s="1"/>
  <c r="I77" i="10"/>
  <c r="J77" i="10" s="1"/>
  <c r="I78" i="10"/>
  <c r="J78" i="10" s="1"/>
  <c r="I79" i="10"/>
  <c r="J79" i="10" s="1"/>
  <c r="I80" i="10"/>
  <c r="J80" i="10" s="1"/>
  <c r="I81" i="10"/>
  <c r="J81" i="10" s="1"/>
  <c r="I82" i="10"/>
  <c r="J82" i="10" s="1"/>
  <c r="I83" i="10"/>
  <c r="J83" i="10" s="1"/>
  <c r="I84" i="10"/>
  <c r="J84" i="10" s="1"/>
  <c r="I85" i="10"/>
  <c r="J85" i="10" s="1"/>
  <c r="I86" i="10"/>
  <c r="J86" i="10" s="1"/>
  <c r="I87" i="10"/>
  <c r="J87" i="10" s="1"/>
  <c r="I88" i="10"/>
  <c r="J88" i="10" s="1"/>
  <c r="I89" i="10"/>
  <c r="J89" i="10" s="1"/>
  <c r="I90" i="10"/>
  <c r="J90" i="10" s="1"/>
  <c r="I91" i="10"/>
  <c r="J91" i="10" s="1"/>
  <c r="I92" i="10"/>
  <c r="J92" i="10" s="1"/>
  <c r="I93" i="10"/>
  <c r="J93" i="10" s="1"/>
  <c r="I94" i="10"/>
  <c r="J94" i="10" s="1"/>
  <c r="I95" i="10"/>
  <c r="J95" i="10" s="1"/>
  <c r="I96" i="10"/>
  <c r="J96" i="10" s="1"/>
  <c r="I97" i="10"/>
  <c r="J97" i="10" s="1"/>
  <c r="I98" i="10"/>
  <c r="J98" i="10" s="1"/>
  <c r="I99" i="10"/>
  <c r="J99" i="10" s="1"/>
  <c r="I100" i="10"/>
  <c r="J100" i="10" s="1"/>
  <c r="I101" i="10"/>
  <c r="J101" i="10" s="1"/>
  <c r="I102" i="10"/>
  <c r="J102" i="10" s="1"/>
  <c r="I103" i="10"/>
  <c r="J103" i="10" s="1"/>
  <c r="I104" i="10"/>
  <c r="J104" i="10" s="1"/>
  <c r="I105" i="10"/>
  <c r="J105" i="10" s="1"/>
  <c r="I106" i="10"/>
  <c r="J106" i="10" s="1"/>
  <c r="I107" i="10"/>
  <c r="J107" i="10" s="1"/>
  <c r="I108" i="10"/>
  <c r="J108" i="10" s="1"/>
  <c r="I109" i="10"/>
  <c r="J109" i="10" s="1"/>
  <c r="I110" i="10"/>
  <c r="J110" i="10" s="1"/>
  <c r="I111" i="10"/>
  <c r="J111" i="10" s="1"/>
  <c r="I112" i="10"/>
  <c r="J112" i="10" s="1"/>
  <c r="I113" i="10"/>
  <c r="J113" i="10" s="1"/>
  <c r="I114" i="10"/>
  <c r="J114" i="10" s="1"/>
  <c r="I115" i="10"/>
  <c r="J115" i="10" s="1"/>
  <c r="I116" i="10"/>
  <c r="J116" i="10" s="1"/>
  <c r="I117" i="10"/>
  <c r="J117" i="10" s="1"/>
  <c r="I118" i="10"/>
  <c r="J118" i="10" s="1"/>
  <c r="I119" i="10"/>
  <c r="J119" i="10" s="1"/>
  <c r="I120" i="10"/>
  <c r="J120" i="10" s="1"/>
  <c r="I121" i="10"/>
  <c r="J121" i="10" s="1"/>
  <c r="I122" i="10"/>
  <c r="J122" i="10" s="1"/>
  <c r="I123" i="10"/>
  <c r="J123" i="10" s="1"/>
  <c r="I124" i="10"/>
  <c r="J124" i="10" s="1"/>
  <c r="I125" i="10"/>
  <c r="J125" i="10" s="1"/>
  <c r="I126" i="10"/>
  <c r="J126" i="10" s="1"/>
  <c r="I127" i="10"/>
  <c r="J127" i="10" s="1"/>
  <c r="I128" i="10"/>
  <c r="J128" i="10" s="1"/>
  <c r="I129" i="10"/>
  <c r="J129" i="10" s="1"/>
  <c r="I130" i="10"/>
  <c r="J130" i="10" s="1"/>
  <c r="I131" i="10"/>
  <c r="J131" i="10" s="1"/>
  <c r="I132" i="10"/>
  <c r="J132" i="10" s="1"/>
  <c r="I133" i="10"/>
  <c r="J133" i="10" s="1"/>
  <c r="I134" i="10"/>
  <c r="J134" i="10" s="1"/>
  <c r="I135" i="10"/>
  <c r="J135" i="10" s="1"/>
  <c r="I136" i="10"/>
  <c r="J136" i="10" s="1"/>
  <c r="I137" i="10"/>
  <c r="J137" i="10" s="1"/>
  <c r="I138" i="10"/>
  <c r="J138" i="10" s="1"/>
  <c r="I139" i="10"/>
  <c r="J139" i="10" s="1"/>
  <c r="I140" i="10"/>
  <c r="J140" i="10" s="1"/>
  <c r="I141" i="10"/>
  <c r="J141" i="10" s="1"/>
  <c r="I142" i="10"/>
  <c r="J142" i="10" s="1"/>
  <c r="I143" i="10"/>
  <c r="J143" i="10" s="1"/>
  <c r="I144" i="10"/>
  <c r="J144" i="10" s="1"/>
  <c r="I145" i="10"/>
  <c r="J145" i="10" s="1"/>
  <c r="I146" i="10"/>
  <c r="J146" i="10" s="1"/>
  <c r="I147" i="10"/>
  <c r="J147" i="10" s="1"/>
  <c r="I148" i="10"/>
  <c r="J148" i="10" s="1"/>
  <c r="I149" i="10"/>
  <c r="J149" i="10" s="1"/>
  <c r="I150" i="10"/>
  <c r="J150" i="10" s="1"/>
  <c r="I151" i="10"/>
  <c r="J151" i="10" s="1"/>
  <c r="I152" i="10"/>
  <c r="J152" i="10" s="1"/>
  <c r="I153" i="10"/>
  <c r="J153" i="10" s="1"/>
  <c r="I154" i="10"/>
  <c r="J154" i="10" s="1"/>
  <c r="I155" i="10"/>
  <c r="J155" i="10" s="1"/>
  <c r="I156" i="10"/>
  <c r="J156" i="10" s="1"/>
  <c r="I157" i="10"/>
  <c r="J157" i="10" s="1"/>
  <c r="I158" i="10"/>
  <c r="J158" i="10" s="1"/>
  <c r="I159" i="10"/>
  <c r="J159" i="10" s="1"/>
  <c r="I160" i="10"/>
  <c r="J160" i="10" s="1"/>
  <c r="I161" i="10"/>
  <c r="J161" i="10" s="1"/>
  <c r="I162" i="10"/>
  <c r="J162" i="10" s="1"/>
  <c r="I163" i="10"/>
  <c r="J163" i="10" s="1"/>
  <c r="I164" i="10"/>
  <c r="J164" i="10" s="1"/>
  <c r="I165" i="10"/>
  <c r="J165" i="10" s="1"/>
  <c r="I166" i="10"/>
  <c r="J166" i="10" s="1"/>
  <c r="I167" i="10"/>
  <c r="J167" i="10" s="1"/>
  <c r="I168" i="10"/>
  <c r="J168" i="10" s="1"/>
  <c r="I169" i="10"/>
  <c r="J169" i="10" s="1"/>
  <c r="I170" i="10"/>
  <c r="J170" i="10" s="1"/>
  <c r="I171" i="10"/>
  <c r="J171" i="10" s="1"/>
  <c r="I172" i="10"/>
  <c r="J172" i="10" s="1"/>
  <c r="I173" i="10"/>
  <c r="J173" i="10" s="1"/>
  <c r="I174" i="10"/>
  <c r="J174" i="10" s="1"/>
  <c r="I175" i="10"/>
  <c r="J175" i="10" s="1"/>
  <c r="I176" i="10"/>
  <c r="J176" i="10" s="1"/>
  <c r="I177" i="10"/>
  <c r="J177" i="10" s="1"/>
  <c r="I178" i="10"/>
  <c r="J178" i="10" s="1"/>
  <c r="I179" i="10"/>
  <c r="J179" i="10" s="1"/>
  <c r="I180" i="10"/>
  <c r="J180" i="10" s="1"/>
  <c r="I181" i="10"/>
  <c r="J181" i="10" s="1"/>
  <c r="I182" i="10"/>
  <c r="J182" i="10" s="1"/>
  <c r="I183" i="10"/>
  <c r="J183" i="10" s="1"/>
  <c r="I184" i="10"/>
  <c r="J184" i="10" s="1"/>
  <c r="I185" i="10"/>
  <c r="J185" i="10" s="1"/>
  <c r="I186" i="10"/>
  <c r="J186" i="10" s="1"/>
  <c r="I187" i="10"/>
  <c r="J187" i="10" s="1"/>
  <c r="I188" i="10"/>
  <c r="J188" i="10" s="1"/>
  <c r="I189" i="10"/>
  <c r="J189" i="10" s="1"/>
  <c r="I190" i="10"/>
  <c r="J190" i="10" s="1"/>
  <c r="I191" i="10"/>
  <c r="J191" i="10" s="1"/>
  <c r="I192" i="10"/>
  <c r="J192" i="10" s="1"/>
  <c r="I193" i="10"/>
  <c r="J193" i="10" s="1"/>
  <c r="I194" i="10"/>
  <c r="J194" i="10" s="1"/>
  <c r="I195" i="10"/>
  <c r="J195" i="10" s="1"/>
  <c r="I196" i="10"/>
  <c r="J196" i="10" s="1"/>
  <c r="I197" i="10"/>
  <c r="J197" i="10" s="1"/>
  <c r="I198" i="10"/>
  <c r="J198" i="10" s="1"/>
  <c r="I199" i="10"/>
  <c r="J199" i="10" s="1"/>
  <c r="I200" i="10"/>
  <c r="J200" i="10" s="1"/>
  <c r="I201" i="10"/>
  <c r="J201" i="10" s="1"/>
  <c r="I202" i="10"/>
  <c r="J202" i="10" s="1"/>
  <c r="I203" i="10"/>
  <c r="J203" i="10" s="1"/>
  <c r="I204" i="10"/>
  <c r="J204" i="10" s="1"/>
  <c r="I205" i="10"/>
  <c r="J205" i="10" s="1"/>
  <c r="I206" i="10"/>
  <c r="J206" i="10" s="1"/>
  <c r="I207" i="10"/>
  <c r="J207" i="10" s="1"/>
  <c r="I208" i="10"/>
  <c r="J208" i="10" s="1"/>
  <c r="I209" i="10"/>
  <c r="J209" i="10" s="1"/>
  <c r="I210" i="10"/>
  <c r="J210" i="10" s="1"/>
  <c r="I211" i="10"/>
  <c r="J211" i="10" s="1"/>
  <c r="I212" i="10"/>
  <c r="J212" i="10" s="1"/>
  <c r="I213" i="10"/>
  <c r="J213" i="10" s="1"/>
  <c r="I214" i="10"/>
  <c r="J214" i="10" s="1"/>
  <c r="I215" i="10"/>
  <c r="J215" i="10" s="1"/>
  <c r="I216" i="10"/>
  <c r="J216" i="10" s="1"/>
  <c r="I217" i="10"/>
  <c r="J217" i="10" s="1"/>
  <c r="I218" i="10"/>
  <c r="J218" i="10" s="1"/>
  <c r="I219" i="10"/>
  <c r="J219" i="10" s="1"/>
  <c r="I220" i="10"/>
  <c r="J220" i="10" s="1"/>
  <c r="I221" i="10"/>
  <c r="J221" i="10" s="1"/>
  <c r="I222" i="10"/>
  <c r="J222" i="10" s="1"/>
  <c r="I223" i="10"/>
  <c r="J223" i="10" s="1"/>
  <c r="I224" i="10"/>
  <c r="J224" i="10" s="1"/>
  <c r="I225" i="10"/>
  <c r="J225" i="10" s="1"/>
  <c r="I226" i="10"/>
  <c r="J226" i="10" s="1"/>
  <c r="I227" i="10"/>
  <c r="J227" i="10" s="1"/>
  <c r="I228" i="10"/>
  <c r="J228" i="10" s="1"/>
  <c r="I229" i="10"/>
  <c r="J229" i="10" s="1"/>
  <c r="I230" i="10"/>
  <c r="J230" i="10" s="1"/>
  <c r="I231" i="10"/>
  <c r="J231" i="10" s="1"/>
  <c r="I232" i="10"/>
  <c r="J232" i="10" s="1"/>
  <c r="I233" i="10"/>
  <c r="J233" i="10" s="1"/>
  <c r="I234" i="10"/>
  <c r="J234" i="10" s="1"/>
  <c r="I235" i="10"/>
  <c r="J235" i="10" s="1"/>
  <c r="I236" i="10"/>
  <c r="J236" i="10" s="1"/>
  <c r="I237" i="10"/>
  <c r="J237" i="10" s="1"/>
  <c r="I238" i="10"/>
  <c r="J238" i="10" s="1"/>
  <c r="I239" i="10"/>
  <c r="J239" i="10" s="1"/>
  <c r="I240" i="10"/>
  <c r="J240" i="10" s="1"/>
  <c r="I241" i="10"/>
  <c r="J241" i="10" s="1"/>
  <c r="I242" i="10"/>
  <c r="J242" i="10" s="1"/>
  <c r="I243" i="10"/>
  <c r="J243" i="10" s="1"/>
  <c r="I244" i="10"/>
  <c r="J244" i="10" s="1"/>
  <c r="I245" i="10"/>
  <c r="J245" i="10" s="1"/>
  <c r="I246" i="10"/>
  <c r="J246" i="10" s="1"/>
  <c r="I247" i="10"/>
  <c r="J247" i="10" s="1"/>
  <c r="I248" i="10"/>
  <c r="J248" i="10" s="1"/>
  <c r="I249" i="10"/>
  <c r="J249" i="10" s="1"/>
  <c r="I250" i="10"/>
  <c r="J250" i="10" s="1"/>
  <c r="I251" i="10"/>
  <c r="J251" i="10" s="1"/>
  <c r="I252" i="10"/>
  <c r="J252" i="10" s="1"/>
  <c r="I253" i="10"/>
  <c r="J253" i="10" s="1"/>
  <c r="I254" i="10"/>
  <c r="J254" i="10" s="1"/>
  <c r="I255" i="10"/>
  <c r="J255" i="10" s="1"/>
  <c r="I256" i="10"/>
  <c r="J256" i="10" s="1"/>
  <c r="I257" i="10"/>
  <c r="J257" i="10" s="1"/>
  <c r="I258" i="10"/>
  <c r="J258" i="10" s="1"/>
  <c r="I259" i="10"/>
  <c r="J259" i="10" s="1"/>
  <c r="I260" i="10"/>
  <c r="J260" i="10" s="1"/>
  <c r="I261" i="10"/>
  <c r="J261" i="10" s="1"/>
  <c r="I262" i="10"/>
  <c r="J262" i="10" s="1"/>
  <c r="I263" i="10"/>
  <c r="J263" i="10" s="1"/>
  <c r="I264" i="10"/>
  <c r="J264" i="10" s="1"/>
  <c r="I265" i="10"/>
  <c r="J265" i="10" s="1"/>
  <c r="I266" i="10"/>
  <c r="J266" i="10" s="1"/>
  <c r="I267" i="10"/>
  <c r="J267" i="10" s="1"/>
  <c r="I268" i="10"/>
  <c r="J268" i="10" s="1"/>
  <c r="I269" i="10"/>
  <c r="J269" i="10" s="1"/>
  <c r="I270" i="10"/>
  <c r="J270" i="10" s="1"/>
  <c r="I271" i="10"/>
  <c r="J271" i="10" s="1"/>
  <c r="I272" i="10"/>
  <c r="J272" i="10" s="1"/>
  <c r="I273" i="10"/>
  <c r="J273" i="10" s="1"/>
  <c r="I274" i="10"/>
  <c r="J274" i="10" s="1"/>
  <c r="I275" i="10"/>
  <c r="J275" i="10" s="1"/>
  <c r="I276" i="10"/>
  <c r="J276" i="10" s="1"/>
  <c r="I277" i="10"/>
  <c r="J277" i="10" s="1"/>
  <c r="I278" i="10"/>
  <c r="J278" i="10" s="1"/>
  <c r="I279" i="10"/>
  <c r="J279" i="10" s="1"/>
  <c r="I280" i="10"/>
  <c r="J280" i="10" s="1"/>
  <c r="I281" i="10"/>
  <c r="J281" i="10" s="1"/>
  <c r="I282" i="10"/>
  <c r="J282" i="10" s="1"/>
  <c r="I283" i="10"/>
  <c r="J283" i="10" s="1"/>
  <c r="I284" i="10"/>
  <c r="J284" i="10" s="1"/>
  <c r="I285" i="10"/>
  <c r="J285" i="10" s="1"/>
  <c r="I286" i="10"/>
  <c r="J286" i="10" s="1"/>
  <c r="I287" i="10"/>
  <c r="J287" i="10" s="1"/>
  <c r="I288" i="10"/>
  <c r="J288" i="10" s="1"/>
  <c r="I289" i="10"/>
  <c r="J289" i="10" s="1"/>
  <c r="I290" i="10"/>
  <c r="J290" i="10" s="1"/>
  <c r="I291" i="10"/>
  <c r="J291" i="10" s="1"/>
  <c r="I292" i="10"/>
  <c r="J292" i="10" s="1"/>
  <c r="I293" i="10"/>
  <c r="J293" i="10" s="1"/>
  <c r="I294" i="10"/>
  <c r="J294" i="10" s="1"/>
  <c r="I295" i="10"/>
  <c r="J295" i="10" s="1"/>
  <c r="I296" i="10"/>
  <c r="J296" i="10" s="1"/>
  <c r="I297" i="10"/>
  <c r="J297" i="10" s="1"/>
  <c r="I298" i="10"/>
  <c r="J298" i="10" s="1"/>
  <c r="I299" i="10"/>
  <c r="J299" i="10" s="1"/>
  <c r="I300" i="10"/>
  <c r="J300" i="10" s="1"/>
  <c r="I301" i="10"/>
  <c r="J301" i="10" s="1"/>
  <c r="I302" i="10"/>
  <c r="J302" i="10" s="1"/>
  <c r="I303" i="10"/>
  <c r="J303" i="10" s="1"/>
  <c r="I304" i="10"/>
  <c r="J304" i="10" s="1"/>
  <c r="I305" i="10"/>
  <c r="J305" i="10" s="1"/>
  <c r="I306" i="10"/>
  <c r="J306" i="10" s="1"/>
  <c r="I307" i="10"/>
  <c r="J307" i="10" s="1"/>
  <c r="I308" i="10"/>
  <c r="J308" i="10" s="1"/>
  <c r="I309" i="10"/>
  <c r="J309" i="10" s="1"/>
  <c r="I310" i="10"/>
  <c r="J310" i="10" s="1"/>
  <c r="I311" i="10"/>
  <c r="J311" i="10" s="1"/>
  <c r="I312" i="10"/>
  <c r="J312" i="10" s="1"/>
  <c r="I313" i="10"/>
  <c r="J313" i="10" s="1"/>
  <c r="I314" i="10"/>
  <c r="J314" i="10" s="1"/>
  <c r="I315" i="10"/>
  <c r="J315" i="10" s="1"/>
  <c r="I316" i="10"/>
  <c r="J316" i="10" s="1"/>
  <c r="I317" i="10"/>
  <c r="J317" i="10" s="1"/>
  <c r="I318" i="10"/>
  <c r="J318" i="10" s="1"/>
  <c r="I319" i="10"/>
  <c r="J319" i="10" s="1"/>
  <c r="I320" i="10"/>
  <c r="J320" i="10" s="1"/>
  <c r="I321" i="10"/>
  <c r="J321" i="10" s="1"/>
  <c r="I322" i="10"/>
  <c r="J322" i="10" s="1"/>
  <c r="I323" i="10"/>
  <c r="J323" i="10" s="1"/>
  <c r="I324" i="10"/>
  <c r="J324" i="10" s="1"/>
  <c r="I325" i="10"/>
  <c r="J325" i="10" s="1"/>
  <c r="I326" i="10"/>
  <c r="J326" i="10" s="1"/>
  <c r="I327" i="10"/>
  <c r="J327" i="10" s="1"/>
  <c r="I328" i="10"/>
  <c r="J328" i="10" s="1"/>
  <c r="I329" i="10"/>
  <c r="J329" i="10" s="1"/>
  <c r="I330" i="10"/>
  <c r="J330" i="10" s="1"/>
  <c r="I331" i="10"/>
  <c r="J331" i="10" s="1"/>
  <c r="I332" i="10"/>
  <c r="J332" i="10" s="1"/>
  <c r="I333" i="10"/>
  <c r="J333" i="10" s="1"/>
  <c r="I334" i="10"/>
  <c r="J334" i="10" s="1"/>
  <c r="I335" i="10"/>
  <c r="J335" i="10" s="1"/>
  <c r="I336" i="10"/>
  <c r="J336" i="10" s="1"/>
  <c r="I337" i="10"/>
  <c r="J337" i="10" s="1"/>
  <c r="I338" i="10"/>
  <c r="J338" i="10" s="1"/>
  <c r="I339" i="10"/>
  <c r="J339" i="10" s="1"/>
  <c r="I340" i="10"/>
  <c r="J340" i="10" s="1"/>
  <c r="I341" i="10"/>
  <c r="J341" i="10" s="1"/>
  <c r="I342" i="10"/>
  <c r="J342" i="10" s="1"/>
  <c r="I343" i="10"/>
  <c r="J343" i="10" s="1"/>
  <c r="I344" i="10"/>
  <c r="J344" i="10" s="1"/>
  <c r="I345" i="10"/>
  <c r="J345" i="10" s="1"/>
  <c r="I346" i="10"/>
  <c r="J346" i="10" s="1"/>
  <c r="I347" i="10"/>
  <c r="J347" i="10" s="1"/>
  <c r="I348" i="10"/>
  <c r="J348" i="10" s="1"/>
  <c r="I349" i="10"/>
  <c r="J349" i="10" s="1"/>
  <c r="I350" i="10"/>
  <c r="J350" i="10" s="1"/>
  <c r="I351" i="10"/>
  <c r="J351" i="10" s="1"/>
  <c r="I352" i="10"/>
  <c r="J352" i="10" s="1"/>
  <c r="I353" i="10"/>
  <c r="J353" i="10" s="1"/>
  <c r="I354" i="10"/>
  <c r="J354" i="10" s="1"/>
  <c r="I355" i="10"/>
  <c r="J355" i="10" s="1"/>
  <c r="I356" i="10"/>
  <c r="J356" i="10" s="1"/>
  <c r="I357" i="10"/>
  <c r="J357" i="10" s="1"/>
  <c r="I358" i="10"/>
  <c r="J358" i="10" s="1"/>
  <c r="I359" i="10"/>
  <c r="J359" i="10" s="1"/>
  <c r="I360" i="10"/>
  <c r="J360" i="10" s="1"/>
  <c r="I361" i="10"/>
  <c r="J361" i="10" s="1"/>
  <c r="I362" i="10"/>
  <c r="J362" i="10" s="1"/>
  <c r="I363" i="10"/>
  <c r="J363" i="10" s="1"/>
  <c r="I364" i="10"/>
  <c r="J364" i="10" s="1"/>
  <c r="I365" i="10"/>
  <c r="J365" i="10" s="1"/>
  <c r="I366" i="10"/>
  <c r="J366" i="10" s="1"/>
  <c r="I367" i="10"/>
  <c r="J367" i="10" s="1"/>
  <c r="I368" i="10"/>
  <c r="J368" i="10" s="1"/>
  <c r="I369" i="10"/>
  <c r="J369" i="10" s="1"/>
  <c r="I370" i="10"/>
  <c r="J370" i="10" s="1"/>
  <c r="I371" i="10"/>
  <c r="J371" i="10" s="1"/>
  <c r="I372" i="10"/>
  <c r="J372" i="10" s="1"/>
  <c r="I373" i="10"/>
  <c r="J373" i="10" s="1"/>
  <c r="I374" i="10"/>
  <c r="J374" i="10" s="1"/>
  <c r="I375" i="10"/>
  <c r="J375" i="10" s="1"/>
  <c r="I376" i="10"/>
  <c r="J376" i="10" s="1"/>
  <c r="I377" i="10"/>
  <c r="J377" i="10" s="1"/>
  <c r="I378" i="10"/>
  <c r="J378" i="10" s="1"/>
  <c r="I379" i="10"/>
  <c r="J379" i="10" s="1"/>
  <c r="I380" i="10"/>
  <c r="J380" i="10" s="1"/>
  <c r="I381" i="10"/>
  <c r="J381" i="10" s="1"/>
  <c r="I382" i="10"/>
  <c r="J382" i="10" s="1"/>
  <c r="I383" i="10"/>
  <c r="J383" i="10" s="1"/>
  <c r="I384" i="10"/>
  <c r="J384" i="10" s="1"/>
  <c r="I385" i="10"/>
  <c r="J385" i="10" s="1"/>
  <c r="I386" i="10"/>
  <c r="J386" i="10" s="1"/>
  <c r="I387" i="10"/>
  <c r="J387" i="10" s="1"/>
  <c r="I388" i="10"/>
  <c r="J388" i="10" s="1"/>
  <c r="I389" i="10"/>
  <c r="J389" i="10" s="1"/>
  <c r="I390" i="10"/>
  <c r="J390" i="10" s="1"/>
  <c r="I391" i="10"/>
  <c r="J391" i="10" s="1"/>
  <c r="I392" i="10"/>
  <c r="J392" i="10" s="1"/>
  <c r="I393" i="10"/>
  <c r="J393" i="10" s="1"/>
  <c r="I394" i="10"/>
  <c r="J394" i="10" s="1"/>
  <c r="I395" i="10"/>
  <c r="J395" i="10" s="1"/>
  <c r="I396" i="10"/>
  <c r="J396" i="10" s="1"/>
  <c r="I397" i="10"/>
  <c r="J397" i="10" s="1"/>
  <c r="I398" i="10"/>
  <c r="J398" i="10" s="1"/>
  <c r="I399" i="10"/>
  <c r="J399" i="10" s="1"/>
  <c r="I400" i="10"/>
  <c r="J400" i="10" s="1"/>
  <c r="I401" i="10"/>
  <c r="J401" i="10" s="1"/>
  <c r="I402" i="10"/>
  <c r="J402" i="10" s="1"/>
  <c r="I403" i="10"/>
  <c r="J403" i="10" s="1"/>
  <c r="I404" i="10"/>
  <c r="J404" i="10" s="1"/>
  <c r="I405" i="10"/>
  <c r="J405" i="10" s="1"/>
  <c r="I406" i="10"/>
  <c r="J406" i="10" s="1"/>
  <c r="I407" i="10"/>
  <c r="J407" i="10" s="1"/>
  <c r="I408" i="10"/>
  <c r="J408" i="10" s="1"/>
  <c r="I409" i="10"/>
  <c r="J409" i="10" s="1"/>
  <c r="I410" i="10"/>
  <c r="J410" i="10" s="1"/>
  <c r="I411" i="10"/>
  <c r="J411" i="10" s="1"/>
  <c r="I412" i="10"/>
  <c r="J412" i="10" s="1"/>
  <c r="I413" i="10"/>
  <c r="J413" i="10" s="1"/>
  <c r="I414" i="10"/>
  <c r="J414" i="10" s="1"/>
  <c r="I415" i="10"/>
  <c r="J415" i="10" s="1"/>
  <c r="I416" i="10"/>
  <c r="J416" i="10" s="1"/>
  <c r="I417" i="10"/>
  <c r="J417" i="10" s="1"/>
  <c r="I418" i="10"/>
  <c r="J418" i="10" s="1"/>
  <c r="I419" i="10"/>
  <c r="J419" i="10" s="1"/>
  <c r="I420" i="10"/>
  <c r="J420" i="10" s="1"/>
  <c r="I421" i="10"/>
  <c r="J421" i="10" s="1"/>
  <c r="I422" i="10"/>
  <c r="J422" i="10" s="1"/>
  <c r="I423" i="10"/>
  <c r="J423" i="10" s="1"/>
  <c r="I424" i="10"/>
  <c r="J424" i="10" s="1"/>
  <c r="I425" i="10"/>
  <c r="J425" i="10" s="1"/>
  <c r="I426" i="10"/>
  <c r="J426" i="10" s="1"/>
  <c r="I427" i="10"/>
  <c r="J427" i="10" s="1"/>
  <c r="I428" i="10"/>
  <c r="J428" i="10" s="1"/>
  <c r="I429" i="10"/>
  <c r="J429" i="10" s="1"/>
  <c r="I430" i="10"/>
  <c r="J430" i="10" s="1"/>
  <c r="I431" i="10"/>
  <c r="J431" i="10" s="1"/>
  <c r="I432" i="10"/>
  <c r="J432" i="10" s="1"/>
  <c r="I433" i="10"/>
  <c r="J433" i="10" s="1"/>
  <c r="I434" i="10"/>
  <c r="J434" i="10" s="1"/>
  <c r="I435" i="10"/>
  <c r="J435" i="10" s="1"/>
  <c r="I436" i="10"/>
  <c r="J436" i="10" s="1"/>
  <c r="I437" i="10"/>
  <c r="J437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5" i="10"/>
  <c r="J455" i="10" s="1"/>
  <c r="I456" i="10"/>
  <c r="J456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69" i="10"/>
  <c r="J469" i="10" s="1"/>
  <c r="I470" i="10"/>
  <c r="J470" i="10" s="1"/>
  <c r="I471" i="10"/>
  <c r="J471" i="10" s="1"/>
  <c r="I472" i="10"/>
  <c r="J472" i="10" s="1"/>
  <c r="I473" i="10"/>
  <c r="J473" i="10" s="1"/>
  <c r="I474" i="10"/>
  <c r="J474" i="10" s="1"/>
  <c r="I475" i="10"/>
  <c r="J475" i="10" s="1"/>
  <c r="I476" i="10"/>
  <c r="J476" i="10" s="1"/>
  <c r="I477" i="10"/>
  <c r="J477" i="10" s="1"/>
  <c r="I478" i="10"/>
  <c r="J478" i="10" s="1"/>
  <c r="I479" i="10"/>
  <c r="J479" i="10" s="1"/>
  <c r="I480" i="10"/>
  <c r="J480" i="10" s="1"/>
  <c r="I481" i="10"/>
  <c r="J481" i="10" s="1"/>
  <c r="I482" i="10"/>
  <c r="J482" i="10" s="1"/>
  <c r="I483" i="10"/>
  <c r="J483" i="10" s="1"/>
  <c r="I484" i="10"/>
  <c r="J484" i="10" s="1"/>
  <c r="I485" i="10"/>
  <c r="J485" i="10" s="1"/>
  <c r="I486" i="10"/>
  <c r="J486" i="10" s="1"/>
  <c r="I487" i="10"/>
  <c r="J487" i="10" s="1"/>
  <c r="I488" i="10"/>
  <c r="J488" i="10" s="1"/>
  <c r="I489" i="10"/>
  <c r="J489" i="10" s="1"/>
  <c r="I490" i="10"/>
  <c r="J490" i="10" s="1"/>
  <c r="I491" i="10"/>
  <c r="J491" i="10" s="1"/>
  <c r="I492" i="10"/>
  <c r="J492" i="10" s="1"/>
  <c r="I493" i="10"/>
  <c r="J493" i="10" s="1"/>
  <c r="I494" i="10"/>
  <c r="J494" i="10" s="1"/>
  <c r="I495" i="10"/>
  <c r="J495" i="10" s="1"/>
  <c r="I496" i="10"/>
  <c r="J496" i="10" s="1"/>
  <c r="I497" i="10"/>
  <c r="J497" i="10" s="1"/>
  <c r="I498" i="10"/>
  <c r="J498" i="10" s="1"/>
  <c r="I499" i="10"/>
  <c r="J499" i="10" s="1"/>
  <c r="I500" i="10"/>
  <c r="J500" i="10" s="1"/>
  <c r="I501" i="10"/>
  <c r="J501" i="10" s="1"/>
  <c r="I502" i="10"/>
  <c r="J502" i="10" s="1"/>
  <c r="I503" i="10"/>
  <c r="J503" i="10" s="1"/>
  <c r="I504" i="10"/>
  <c r="J504" i="10" s="1"/>
  <c r="I505" i="10"/>
  <c r="J505" i="10" s="1"/>
  <c r="I506" i="10"/>
  <c r="J506" i="10" s="1"/>
  <c r="I507" i="10"/>
  <c r="J507" i="10" s="1"/>
  <c r="I508" i="10"/>
  <c r="J508" i="10" s="1"/>
  <c r="I509" i="10"/>
  <c r="J509" i="10" s="1"/>
  <c r="I510" i="10"/>
  <c r="J510" i="10" s="1"/>
  <c r="I511" i="10"/>
  <c r="J511" i="10" s="1"/>
  <c r="I512" i="10"/>
  <c r="J512" i="10" s="1"/>
  <c r="I513" i="10"/>
  <c r="J513" i="10" s="1"/>
  <c r="I514" i="10"/>
  <c r="J514" i="10" s="1"/>
  <c r="I515" i="10"/>
  <c r="J515" i="10" s="1"/>
  <c r="I516" i="10"/>
  <c r="J516" i="10" s="1"/>
  <c r="I517" i="10"/>
  <c r="J517" i="10" s="1"/>
  <c r="I518" i="10"/>
  <c r="J518" i="10" s="1"/>
  <c r="I519" i="10"/>
  <c r="J519" i="10" s="1"/>
  <c r="I520" i="10"/>
  <c r="J520" i="10" s="1"/>
  <c r="I521" i="10"/>
  <c r="J521" i="10" s="1"/>
  <c r="I522" i="10"/>
  <c r="J522" i="10" s="1"/>
  <c r="I523" i="10"/>
  <c r="J523" i="10" s="1"/>
  <c r="I524" i="10"/>
  <c r="J524" i="10" s="1"/>
  <c r="I525" i="10"/>
  <c r="J525" i="10" s="1"/>
  <c r="I526" i="10"/>
  <c r="J526" i="10" s="1"/>
  <c r="I527" i="10"/>
  <c r="J527" i="10" s="1"/>
  <c r="I528" i="10"/>
  <c r="J528" i="10" s="1"/>
  <c r="I529" i="10"/>
  <c r="J529" i="10" s="1"/>
  <c r="I530" i="10"/>
  <c r="J530" i="10" s="1"/>
  <c r="I531" i="10"/>
  <c r="J531" i="10" s="1"/>
  <c r="I532" i="10"/>
  <c r="J532" i="10" s="1"/>
  <c r="I533" i="10"/>
  <c r="J533" i="10" s="1"/>
  <c r="I534" i="10"/>
  <c r="J534" i="10" s="1"/>
  <c r="I535" i="10"/>
  <c r="J535" i="10" s="1"/>
  <c r="I536" i="10"/>
  <c r="J536" i="10" s="1"/>
  <c r="I537" i="10"/>
  <c r="J537" i="10" s="1"/>
  <c r="I538" i="10"/>
  <c r="J538" i="10" s="1"/>
  <c r="I539" i="10"/>
  <c r="J539" i="10" s="1"/>
  <c r="I540" i="10"/>
  <c r="J540" i="10" s="1"/>
  <c r="I541" i="10"/>
  <c r="J541" i="10" s="1"/>
  <c r="I542" i="10"/>
  <c r="J542" i="10" s="1"/>
  <c r="I543" i="10"/>
  <c r="J543" i="10" s="1"/>
  <c r="I544" i="10"/>
  <c r="J544" i="10" s="1"/>
  <c r="I545" i="10"/>
  <c r="J545" i="10" s="1"/>
  <c r="I546" i="10"/>
  <c r="J546" i="10" s="1"/>
  <c r="I547" i="10"/>
  <c r="J547" i="10" s="1"/>
  <c r="I548" i="10"/>
  <c r="J548" i="10" s="1"/>
  <c r="I549" i="10"/>
  <c r="J549" i="10" s="1"/>
  <c r="I550" i="10"/>
  <c r="J550" i="10" s="1"/>
  <c r="I551" i="10"/>
  <c r="J551" i="10" s="1"/>
  <c r="I552" i="10"/>
  <c r="J552" i="10" s="1"/>
  <c r="I553" i="10"/>
  <c r="J553" i="10" s="1"/>
  <c r="I554" i="10"/>
  <c r="J554" i="10" s="1"/>
  <c r="I555" i="10"/>
  <c r="J555" i="10" s="1"/>
  <c r="I556" i="10"/>
  <c r="J556" i="10" s="1"/>
  <c r="I557" i="10"/>
  <c r="J557" i="10" s="1"/>
  <c r="I558" i="10"/>
  <c r="J558" i="10" s="1"/>
  <c r="I559" i="10"/>
  <c r="J559" i="10" s="1"/>
  <c r="I560" i="10"/>
  <c r="J560" i="10" s="1"/>
  <c r="I561" i="10"/>
  <c r="J561" i="10" s="1"/>
  <c r="I562" i="10"/>
  <c r="J562" i="10" s="1"/>
  <c r="I563" i="10"/>
  <c r="J563" i="10" s="1"/>
  <c r="I564" i="10"/>
  <c r="J564" i="10" s="1"/>
  <c r="I565" i="10"/>
  <c r="J565" i="10" s="1"/>
  <c r="I566" i="10"/>
  <c r="J566" i="10" s="1"/>
  <c r="I567" i="10"/>
  <c r="J567" i="10" s="1"/>
  <c r="I568" i="10"/>
  <c r="J568" i="10" s="1"/>
  <c r="I569" i="10"/>
  <c r="J569" i="10" s="1"/>
  <c r="I570" i="10"/>
  <c r="J570" i="10" s="1"/>
  <c r="I571" i="10"/>
  <c r="J571" i="10" s="1"/>
  <c r="I572" i="10"/>
  <c r="J572" i="10" s="1"/>
  <c r="I573" i="10"/>
  <c r="J573" i="10" s="1"/>
  <c r="I574" i="10"/>
  <c r="J574" i="10" s="1"/>
  <c r="I575" i="10"/>
  <c r="J575" i="10" s="1"/>
  <c r="I576" i="10"/>
  <c r="J576" i="10" s="1"/>
  <c r="I577" i="10"/>
  <c r="J577" i="10" s="1"/>
  <c r="I578" i="10"/>
  <c r="J578" i="10" s="1"/>
  <c r="I579" i="10"/>
  <c r="J579" i="10" s="1"/>
  <c r="I580" i="10"/>
  <c r="J580" i="10" s="1"/>
  <c r="I581" i="10"/>
  <c r="J581" i="10" s="1"/>
  <c r="I582" i="10"/>
  <c r="J582" i="10" s="1"/>
  <c r="I583" i="10"/>
  <c r="J583" i="10" s="1"/>
  <c r="I584" i="10"/>
  <c r="J584" i="10" s="1"/>
  <c r="I585" i="10"/>
  <c r="J585" i="10" s="1"/>
  <c r="I586" i="10"/>
  <c r="J586" i="10" s="1"/>
  <c r="I587" i="10"/>
  <c r="J587" i="10" s="1"/>
  <c r="I588" i="10"/>
  <c r="J588" i="10" s="1"/>
  <c r="I589" i="10"/>
  <c r="J589" i="10" s="1"/>
  <c r="I590" i="10"/>
  <c r="J590" i="10" s="1"/>
  <c r="I591" i="10"/>
  <c r="J591" i="10" s="1"/>
  <c r="I592" i="10"/>
  <c r="J592" i="10" s="1"/>
  <c r="I593" i="10"/>
  <c r="J593" i="10" s="1"/>
  <c r="I594" i="10"/>
  <c r="J594" i="10" s="1"/>
  <c r="I595" i="10"/>
  <c r="J595" i="10" s="1"/>
  <c r="I596" i="10"/>
  <c r="J596" i="10" s="1"/>
  <c r="I597" i="10"/>
  <c r="J597" i="10" s="1"/>
  <c r="I598" i="10"/>
  <c r="J598" i="10" s="1"/>
  <c r="I599" i="10"/>
  <c r="J599" i="10" s="1"/>
  <c r="I600" i="10"/>
  <c r="J600" i="10" s="1"/>
  <c r="I601" i="10"/>
  <c r="J601" i="10" s="1"/>
  <c r="I602" i="10"/>
  <c r="J602" i="10" s="1"/>
  <c r="I603" i="10"/>
  <c r="J603" i="10" s="1"/>
  <c r="I604" i="10"/>
  <c r="J604" i="10" s="1"/>
  <c r="I605" i="10"/>
  <c r="J605" i="10" s="1"/>
  <c r="I606" i="10"/>
  <c r="J606" i="10" s="1"/>
  <c r="I607" i="10"/>
  <c r="J607" i="10" s="1"/>
  <c r="I608" i="10"/>
  <c r="J608" i="10" s="1"/>
  <c r="I609" i="10"/>
  <c r="J609" i="10" s="1"/>
  <c r="I610" i="10"/>
  <c r="J610" i="10" s="1"/>
  <c r="I611" i="10"/>
  <c r="J611" i="10" s="1"/>
  <c r="I612" i="10"/>
  <c r="J612" i="10" s="1"/>
  <c r="I613" i="10"/>
  <c r="J613" i="10" s="1"/>
  <c r="I614" i="10"/>
  <c r="J614" i="10" s="1"/>
  <c r="I615" i="10"/>
  <c r="J615" i="10" s="1"/>
  <c r="I616" i="10"/>
  <c r="J616" i="10" s="1"/>
  <c r="I617" i="10"/>
  <c r="J617" i="10" s="1"/>
  <c r="I618" i="10"/>
  <c r="J618" i="10" s="1"/>
  <c r="I619" i="10"/>
  <c r="J619" i="10" s="1"/>
  <c r="I620" i="10"/>
  <c r="J620" i="10" s="1"/>
  <c r="I621" i="10"/>
  <c r="J621" i="10" s="1"/>
  <c r="I622" i="10"/>
  <c r="J622" i="10" s="1"/>
  <c r="I623" i="10"/>
  <c r="J623" i="10" s="1"/>
  <c r="I624" i="10"/>
  <c r="J624" i="10" s="1"/>
  <c r="I625" i="10"/>
  <c r="J625" i="10" s="1"/>
  <c r="I626" i="10"/>
  <c r="J626" i="10" s="1"/>
  <c r="I627" i="10"/>
  <c r="J627" i="10" s="1"/>
  <c r="I628" i="10"/>
  <c r="J628" i="10" s="1"/>
  <c r="I629" i="10"/>
  <c r="J629" i="10" s="1"/>
  <c r="I630" i="10"/>
  <c r="J630" i="10" s="1"/>
  <c r="I631" i="10"/>
  <c r="J631" i="10" s="1"/>
  <c r="I632" i="10"/>
  <c r="J632" i="10" s="1"/>
  <c r="I633" i="10"/>
  <c r="J633" i="10" s="1"/>
  <c r="I634" i="10"/>
  <c r="J634" i="10" s="1"/>
  <c r="I635" i="10"/>
  <c r="J635" i="10" s="1"/>
  <c r="I636" i="10"/>
  <c r="J636" i="10" s="1"/>
  <c r="I637" i="10"/>
  <c r="J637" i="10" s="1"/>
  <c r="I638" i="10"/>
  <c r="J638" i="10" s="1"/>
  <c r="I639" i="10"/>
  <c r="J639" i="10" s="1"/>
  <c r="I640" i="10"/>
  <c r="J640" i="10" s="1"/>
  <c r="I641" i="10"/>
  <c r="J641" i="10" s="1"/>
  <c r="I642" i="10"/>
  <c r="J642" i="10" s="1"/>
  <c r="I643" i="10"/>
  <c r="J643" i="10" s="1"/>
  <c r="I644" i="10"/>
  <c r="J644" i="10" s="1"/>
  <c r="I645" i="10"/>
  <c r="J645" i="10" s="1"/>
  <c r="I646" i="10"/>
  <c r="J646" i="10" s="1"/>
  <c r="I647" i="10"/>
  <c r="J647" i="10" s="1"/>
  <c r="I648" i="10"/>
  <c r="J648" i="10" s="1"/>
  <c r="I649" i="10"/>
  <c r="J649" i="10" s="1"/>
  <c r="I650" i="10"/>
  <c r="J650" i="10" s="1"/>
  <c r="I651" i="10"/>
  <c r="J651" i="10" s="1"/>
  <c r="I652" i="10"/>
  <c r="J652" i="10" s="1"/>
  <c r="I653" i="10"/>
  <c r="J653" i="10" s="1"/>
  <c r="I654" i="10"/>
  <c r="J654" i="10" s="1"/>
  <c r="I655" i="10"/>
  <c r="J655" i="10" s="1"/>
  <c r="I656" i="10"/>
  <c r="J656" i="10" s="1"/>
  <c r="I657" i="10"/>
  <c r="J657" i="10" s="1"/>
  <c r="I658" i="10"/>
  <c r="J658" i="10" s="1"/>
  <c r="I659" i="10"/>
  <c r="J659" i="10" s="1"/>
  <c r="I660" i="10"/>
  <c r="J660" i="10" s="1"/>
  <c r="I661" i="10"/>
  <c r="J661" i="10" s="1"/>
  <c r="I662" i="10"/>
  <c r="J662" i="10" s="1"/>
  <c r="I663" i="10"/>
  <c r="J663" i="10" s="1"/>
  <c r="I664" i="10"/>
  <c r="J664" i="10" s="1"/>
  <c r="I665" i="10"/>
  <c r="J665" i="10" s="1"/>
  <c r="I666" i="10"/>
  <c r="J666" i="10" s="1"/>
  <c r="I667" i="10"/>
  <c r="J667" i="10" s="1"/>
  <c r="I668" i="10"/>
  <c r="J668" i="10" s="1"/>
  <c r="I669" i="10"/>
  <c r="J669" i="10" s="1"/>
  <c r="I670" i="10"/>
  <c r="J670" i="10" s="1"/>
  <c r="I671" i="10"/>
  <c r="J671" i="10" s="1"/>
  <c r="I672" i="10"/>
  <c r="J672" i="10" s="1"/>
  <c r="I673" i="10"/>
  <c r="J673" i="10" s="1"/>
  <c r="I674" i="10"/>
  <c r="J674" i="10" s="1"/>
  <c r="I675" i="10"/>
  <c r="J675" i="10" s="1"/>
  <c r="I676" i="10"/>
  <c r="J676" i="10" s="1"/>
  <c r="I677" i="10"/>
  <c r="J677" i="10" s="1"/>
  <c r="I678" i="10"/>
  <c r="J678" i="10" s="1"/>
  <c r="I679" i="10"/>
  <c r="J679" i="10" s="1"/>
  <c r="I680" i="10"/>
  <c r="J680" i="10" s="1"/>
  <c r="I681" i="10"/>
  <c r="J681" i="10" s="1"/>
  <c r="I682" i="10"/>
  <c r="J682" i="10" s="1"/>
  <c r="I683" i="10"/>
  <c r="J683" i="10" s="1"/>
  <c r="I684" i="10"/>
  <c r="J684" i="10" s="1"/>
  <c r="I685" i="10"/>
  <c r="J685" i="10" s="1"/>
  <c r="I686" i="10"/>
  <c r="J686" i="10" s="1"/>
  <c r="I687" i="10"/>
  <c r="J687" i="10" s="1"/>
  <c r="I688" i="10"/>
  <c r="J688" i="10" s="1"/>
  <c r="I689" i="10"/>
  <c r="J689" i="10" s="1"/>
  <c r="I690" i="10"/>
  <c r="J690" i="10" s="1"/>
  <c r="I691" i="10"/>
  <c r="J691" i="10" s="1"/>
  <c r="I692" i="10"/>
  <c r="J692" i="10" s="1"/>
  <c r="I693" i="10"/>
  <c r="J693" i="10" s="1"/>
  <c r="I694" i="10"/>
  <c r="J694" i="10" s="1"/>
  <c r="I695" i="10"/>
  <c r="J695" i="10" s="1"/>
  <c r="I696" i="10"/>
  <c r="J696" i="10" s="1"/>
  <c r="I697" i="10"/>
  <c r="J697" i="10" s="1"/>
  <c r="I698" i="10"/>
  <c r="J698" i="10" s="1"/>
  <c r="I699" i="10"/>
  <c r="J699" i="10" s="1"/>
  <c r="I700" i="10"/>
  <c r="J700" i="10" s="1"/>
  <c r="I701" i="10"/>
  <c r="J701" i="10" s="1"/>
  <c r="I702" i="10"/>
  <c r="J702" i="10" s="1"/>
  <c r="I703" i="10"/>
  <c r="J703" i="10" s="1"/>
  <c r="I704" i="10"/>
  <c r="J704" i="10" s="1"/>
  <c r="I705" i="10"/>
  <c r="J705" i="10" s="1"/>
  <c r="I706" i="10"/>
  <c r="J706" i="10" s="1"/>
  <c r="I707" i="10"/>
  <c r="J707" i="10" s="1"/>
  <c r="I708" i="10"/>
  <c r="J708" i="10" s="1"/>
  <c r="I709" i="10"/>
  <c r="J709" i="10" s="1"/>
  <c r="I710" i="10"/>
  <c r="J710" i="10" s="1"/>
  <c r="I711" i="10"/>
  <c r="J711" i="10" s="1"/>
  <c r="I712" i="10"/>
  <c r="J712" i="10" s="1"/>
  <c r="I713" i="10"/>
  <c r="J713" i="10" s="1"/>
  <c r="I714" i="10"/>
  <c r="J714" i="10" s="1"/>
  <c r="I715" i="10"/>
  <c r="J715" i="10" s="1"/>
  <c r="I716" i="10"/>
  <c r="J716" i="10" s="1"/>
  <c r="I717" i="10"/>
  <c r="J717" i="10" s="1"/>
  <c r="I718" i="10"/>
  <c r="J718" i="10" s="1"/>
  <c r="I719" i="10"/>
  <c r="J719" i="10" s="1"/>
  <c r="I720" i="10"/>
  <c r="J720" i="10" s="1"/>
  <c r="I721" i="10"/>
  <c r="J721" i="10" s="1"/>
  <c r="I722" i="10"/>
  <c r="J722" i="10" s="1"/>
  <c r="I723" i="10"/>
  <c r="J723" i="10" s="1"/>
  <c r="I724" i="10"/>
  <c r="J724" i="10" s="1"/>
  <c r="I725" i="10"/>
  <c r="J725" i="10" s="1"/>
  <c r="I726" i="10"/>
  <c r="J726" i="10" s="1"/>
  <c r="I727" i="10"/>
  <c r="J727" i="10" s="1"/>
  <c r="I728" i="10"/>
  <c r="J728" i="10" s="1"/>
  <c r="I729" i="10"/>
  <c r="J729" i="10" s="1"/>
  <c r="I730" i="10"/>
  <c r="J730" i="10" s="1"/>
  <c r="I731" i="10"/>
  <c r="J731" i="10" s="1"/>
  <c r="I732" i="10"/>
  <c r="J732" i="10" s="1"/>
  <c r="I733" i="10"/>
  <c r="J733" i="10" s="1"/>
  <c r="I734" i="10"/>
  <c r="J734" i="10" s="1"/>
  <c r="I735" i="10"/>
  <c r="J735" i="10" s="1"/>
  <c r="I736" i="10"/>
  <c r="J736" i="10" s="1"/>
  <c r="I737" i="10"/>
  <c r="J737" i="10" s="1"/>
  <c r="I738" i="10"/>
  <c r="J738" i="10" s="1"/>
  <c r="I739" i="10"/>
  <c r="J739" i="10" s="1"/>
  <c r="I740" i="10"/>
  <c r="J740" i="10" s="1"/>
  <c r="I741" i="10"/>
  <c r="J741" i="10" s="1"/>
  <c r="I742" i="10"/>
  <c r="J742" i="10" s="1"/>
  <c r="I743" i="10"/>
  <c r="J743" i="10" s="1"/>
  <c r="I744" i="10"/>
  <c r="J744" i="10" s="1"/>
  <c r="I745" i="10"/>
  <c r="J745" i="10" s="1"/>
  <c r="I746" i="10"/>
  <c r="J746" i="10" s="1"/>
  <c r="I747" i="10"/>
  <c r="J747" i="10" s="1"/>
  <c r="I748" i="10"/>
  <c r="J748" i="10" s="1"/>
  <c r="I749" i="10"/>
  <c r="J749" i="10" s="1"/>
  <c r="I750" i="10"/>
  <c r="J750" i="10" s="1"/>
  <c r="I751" i="10"/>
  <c r="J751" i="10" s="1"/>
  <c r="I752" i="10"/>
  <c r="J752" i="10" s="1"/>
  <c r="I753" i="10"/>
  <c r="J753" i="10" s="1"/>
  <c r="I754" i="10"/>
  <c r="J754" i="10" s="1"/>
  <c r="I755" i="10"/>
  <c r="J755" i="10" s="1"/>
  <c r="I756" i="10"/>
  <c r="J756" i="10" s="1"/>
  <c r="I757" i="10"/>
  <c r="J757" i="10" s="1"/>
  <c r="I758" i="10"/>
  <c r="J758" i="10" s="1"/>
  <c r="I759" i="10"/>
  <c r="J759" i="10" s="1"/>
  <c r="I760" i="10"/>
  <c r="J760" i="10" s="1"/>
  <c r="I761" i="10"/>
  <c r="J761" i="10" s="1"/>
  <c r="I762" i="10"/>
  <c r="J762" i="10" s="1"/>
  <c r="I763" i="10"/>
  <c r="J763" i="10" s="1"/>
  <c r="I764" i="10"/>
  <c r="J764" i="10" s="1"/>
  <c r="I765" i="10"/>
  <c r="J765" i="10" s="1"/>
  <c r="I766" i="10"/>
  <c r="J766" i="10" s="1"/>
  <c r="I767" i="10"/>
  <c r="J767" i="10" s="1"/>
  <c r="I768" i="10"/>
  <c r="J768" i="10" s="1"/>
  <c r="I769" i="10"/>
  <c r="J769" i="10" s="1"/>
  <c r="I770" i="10"/>
  <c r="J770" i="10" s="1"/>
  <c r="I771" i="10"/>
  <c r="J771" i="10" s="1"/>
  <c r="I772" i="10"/>
  <c r="J772" i="10" s="1"/>
  <c r="I773" i="10"/>
  <c r="J773" i="10" s="1"/>
  <c r="I774" i="10"/>
  <c r="J774" i="10" s="1"/>
  <c r="I775" i="10"/>
  <c r="J775" i="10" s="1"/>
  <c r="I776" i="10"/>
  <c r="J776" i="10" s="1"/>
  <c r="I777" i="10"/>
  <c r="J777" i="10" s="1"/>
  <c r="I778" i="10"/>
  <c r="J778" i="10" s="1"/>
  <c r="I779" i="10"/>
  <c r="J779" i="10" s="1"/>
  <c r="I780" i="10"/>
  <c r="J780" i="10" s="1"/>
  <c r="I781" i="10"/>
  <c r="J781" i="10" s="1"/>
  <c r="I782" i="10"/>
  <c r="J782" i="10" s="1"/>
  <c r="I783" i="10"/>
  <c r="J783" i="10" s="1"/>
  <c r="I784" i="10"/>
  <c r="J784" i="10" s="1"/>
  <c r="I785" i="10"/>
  <c r="J785" i="10" s="1"/>
  <c r="I786" i="10"/>
  <c r="J786" i="10" s="1"/>
  <c r="I787" i="10"/>
  <c r="J787" i="10" s="1"/>
  <c r="I788" i="10"/>
  <c r="J788" i="10" s="1"/>
  <c r="I789" i="10"/>
  <c r="J789" i="10" s="1"/>
  <c r="I790" i="10"/>
  <c r="J790" i="10" s="1"/>
  <c r="I791" i="10"/>
  <c r="J791" i="10" s="1"/>
  <c r="I792" i="10"/>
  <c r="J792" i="10" s="1"/>
  <c r="I793" i="10"/>
  <c r="J793" i="10" s="1"/>
  <c r="I794" i="10"/>
  <c r="J794" i="10" s="1"/>
  <c r="I795" i="10"/>
  <c r="J795" i="10" s="1"/>
  <c r="I796" i="10"/>
  <c r="J796" i="10" s="1"/>
  <c r="I797" i="10"/>
  <c r="J797" i="10" s="1"/>
  <c r="I798" i="10"/>
  <c r="J798" i="10" s="1"/>
  <c r="I799" i="10"/>
  <c r="J799" i="10" s="1"/>
  <c r="I800" i="10"/>
  <c r="J800" i="10" s="1"/>
  <c r="I801" i="10"/>
  <c r="J801" i="10" s="1"/>
  <c r="I802" i="10"/>
  <c r="J802" i="10" s="1"/>
  <c r="I803" i="10"/>
  <c r="J803" i="10" s="1"/>
  <c r="I804" i="10"/>
  <c r="J804" i="10" s="1"/>
  <c r="I805" i="10"/>
  <c r="J805" i="10" s="1"/>
  <c r="I806" i="10"/>
  <c r="J806" i="10" s="1"/>
  <c r="I807" i="10"/>
  <c r="J807" i="10" s="1"/>
  <c r="I808" i="10"/>
  <c r="J808" i="10" s="1"/>
  <c r="I809" i="10"/>
  <c r="J809" i="10" s="1"/>
  <c r="I810" i="10"/>
  <c r="J810" i="10" s="1"/>
  <c r="I811" i="10"/>
  <c r="J811" i="10" s="1"/>
  <c r="I812" i="10"/>
  <c r="J812" i="10" s="1"/>
  <c r="I813" i="10"/>
  <c r="J813" i="10" s="1"/>
  <c r="I814" i="10"/>
  <c r="J814" i="10" s="1"/>
  <c r="I815" i="10"/>
  <c r="J815" i="10" s="1"/>
  <c r="I816" i="10"/>
  <c r="J816" i="10" s="1"/>
  <c r="I817" i="10"/>
  <c r="J817" i="10" s="1"/>
  <c r="I818" i="10"/>
  <c r="J818" i="10" s="1"/>
  <c r="I819" i="10"/>
  <c r="J819" i="10" s="1"/>
  <c r="I820" i="10"/>
  <c r="J820" i="10" s="1"/>
  <c r="I821" i="10"/>
  <c r="J821" i="10" s="1"/>
  <c r="I822" i="10"/>
  <c r="J822" i="10" s="1"/>
  <c r="I823" i="10"/>
  <c r="J823" i="10" s="1"/>
  <c r="I824" i="10"/>
  <c r="J824" i="10" s="1"/>
  <c r="I825" i="10"/>
  <c r="J825" i="10" s="1"/>
  <c r="I826" i="10"/>
  <c r="J826" i="10" s="1"/>
  <c r="I827" i="10"/>
  <c r="J827" i="10" s="1"/>
  <c r="I828" i="10"/>
  <c r="J828" i="10" s="1"/>
  <c r="I829" i="10"/>
  <c r="J829" i="10" s="1"/>
  <c r="I830" i="10"/>
  <c r="J830" i="10" s="1"/>
  <c r="I831" i="10"/>
  <c r="J831" i="10" s="1"/>
  <c r="I832" i="10"/>
  <c r="J832" i="10" s="1"/>
  <c r="I833" i="10"/>
  <c r="J833" i="10" s="1"/>
  <c r="I834" i="10"/>
  <c r="J834" i="10" s="1"/>
  <c r="I835" i="10"/>
  <c r="J835" i="10" s="1"/>
  <c r="I836" i="10"/>
  <c r="J836" i="10" s="1"/>
  <c r="I837" i="10"/>
  <c r="J837" i="10" s="1"/>
  <c r="I838" i="10"/>
  <c r="J838" i="10" s="1"/>
  <c r="I839" i="10"/>
  <c r="J839" i="10" s="1"/>
  <c r="I840" i="10"/>
  <c r="J840" i="10" s="1"/>
  <c r="I841" i="10"/>
  <c r="J841" i="10" s="1"/>
  <c r="I842" i="10"/>
  <c r="J842" i="10" s="1"/>
  <c r="I843" i="10"/>
  <c r="J843" i="10" s="1"/>
  <c r="I844" i="10"/>
  <c r="J844" i="10" s="1"/>
  <c r="I845" i="10"/>
  <c r="J845" i="10" s="1"/>
  <c r="I846" i="10"/>
  <c r="J846" i="10" s="1"/>
  <c r="I847" i="10"/>
  <c r="J847" i="10" s="1"/>
  <c r="I848" i="10"/>
  <c r="J848" i="10" s="1"/>
  <c r="I849" i="10"/>
  <c r="J849" i="10" s="1"/>
  <c r="I850" i="10"/>
  <c r="J850" i="10" s="1"/>
  <c r="I851" i="10"/>
  <c r="J851" i="10" s="1"/>
  <c r="I852" i="10"/>
  <c r="J852" i="10" s="1"/>
  <c r="I853" i="10"/>
  <c r="J853" i="10" s="1"/>
  <c r="I854" i="10"/>
  <c r="J854" i="10" s="1"/>
  <c r="I855" i="10"/>
  <c r="J855" i="10" s="1"/>
  <c r="I856" i="10"/>
  <c r="J856" i="10" s="1"/>
  <c r="I857" i="10"/>
  <c r="J857" i="10" s="1"/>
  <c r="I858" i="10"/>
  <c r="J858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67" i="10"/>
  <c r="J867" i="10" s="1"/>
  <c r="I868" i="10"/>
  <c r="J868" i="10" s="1"/>
  <c r="I869" i="10"/>
  <c r="J869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79" i="10"/>
  <c r="J879" i="10" s="1"/>
  <c r="I880" i="10"/>
  <c r="J880" i="10" s="1"/>
  <c r="I881" i="10"/>
  <c r="J881" i="10" s="1"/>
  <c r="I882" i="10"/>
  <c r="J882" i="10" s="1"/>
  <c r="I883" i="10"/>
  <c r="J883" i="10" s="1"/>
  <c r="I884" i="10"/>
  <c r="J884" i="10" s="1"/>
  <c r="I885" i="10"/>
  <c r="J885" i="10" s="1"/>
  <c r="I886" i="10"/>
  <c r="J886" i="10" s="1"/>
  <c r="I887" i="10"/>
  <c r="J887" i="10" s="1"/>
  <c r="I888" i="10"/>
  <c r="J888" i="10" s="1"/>
  <c r="I889" i="10"/>
  <c r="J889" i="10" s="1"/>
  <c r="I890" i="10"/>
  <c r="J890" i="10" s="1"/>
  <c r="I891" i="10"/>
  <c r="J891" i="10" s="1"/>
  <c r="I892" i="10"/>
  <c r="J892" i="10" s="1"/>
  <c r="I893" i="10"/>
  <c r="J893" i="10" s="1"/>
  <c r="I894" i="10"/>
  <c r="J894" i="10" s="1"/>
  <c r="I895" i="10"/>
  <c r="J895" i="10" s="1"/>
  <c r="I896" i="10"/>
  <c r="J896" i="10" s="1"/>
  <c r="I897" i="10"/>
  <c r="J897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3" i="10"/>
  <c r="J903" i="10" s="1"/>
  <c r="I904" i="10"/>
  <c r="J904" i="10" s="1"/>
  <c r="I905" i="10"/>
  <c r="J905" i="10" s="1"/>
  <c r="I906" i="10"/>
  <c r="J906" i="10" s="1"/>
  <c r="I907" i="10"/>
  <c r="J907" i="10" s="1"/>
  <c r="I908" i="10"/>
  <c r="J908" i="10" s="1"/>
  <c r="I909" i="10"/>
  <c r="J909" i="10" s="1"/>
  <c r="I910" i="10"/>
  <c r="J910" i="10" s="1"/>
  <c r="I911" i="10"/>
  <c r="J911" i="10" s="1"/>
  <c r="I912" i="10"/>
  <c r="J912" i="10" s="1"/>
  <c r="I913" i="10"/>
  <c r="J913" i="10" s="1"/>
  <c r="I914" i="10"/>
  <c r="J914" i="10" s="1"/>
  <c r="I915" i="10"/>
  <c r="J915" i="10" s="1"/>
  <c r="I916" i="10"/>
  <c r="J916" i="10" s="1"/>
  <c r="I917" i="10"/>
  <c r="J917" i="10" s="1"/>
  <c r="I918" i="10"/>
  <c r="J918" i="10" s="1"/>
  <c r="I919" i="10"/>
  <c r="J919" i="10" s="1"/>
  <c r="I920" i="10"/>
  <c r="J920" i="10" s="1"/>
  <c r="I921" i="10"/>
  <c r="J921" i="10" s="1"/>
  <c r="I922" i="10"/>
  <c r="J922" i="10" s="1"/>
  <c r="I923" i="10"/>
  <c r="J923" i="10" s="1"/>
  <c r="I924" i="10"/>
  <c r="J924" i="10" s="1"/>
  <c r="I925" i="10"/>
  <c r="J925" i="10" s="1"/>
  <c r="I926" i="10"/>
  <c r="J926" i="10" s="1"/>
  <c r="I927" i="10"/>
  <c r="J927" i="10" s="1"/>
  <c r="I928" i="10"/>
  <c r="J928" i="10" s="1"/>
  <c r="I929" i="10"/>
  <c r="J929" i="10" s="1"/>
  <c r="I930" i="10"/>
  <c r="J930" i="10" s="1"/>
  <c r="I931" i="10"/>
  <c r="J931" i="10" s="1"/>
  <c r="I932" i="10"/>
  <c r="J932" i="10" s="1"/>
  <c r="I933" i="10"/>
  <c r="J933" i="10" s="1"/>
  <c r="I934" i="10"/>
  <c r="J934" i="10" s="1"/>
  <c r="I935" i="10"/>
  <c r="J935" i="10" s="1"/>
  <c r="I936" i="10"/>
  <c r="J936" i="10" s="1"/>
  <c r="I937" i="10"/>
  <c r="J937" i="10" s="1"/>
  <c r="I938" i="10"/>
  <c r="J938" i="10" s="1"/>
  <c r="I939" i="10"/>
  <c r="J939" i="10" s="1"/>
  <c r="I940" i="10"/>
  <c r="J940" i="10" s="1"/>
  <c r="I941" i="10"/>
  <c r="J941" i="10" s="1"/>
  <c r="I942" i="10"/>
  <c r="J942" i="10" s="1"/>
  <c r="I943" i="10"/>
  <c r="J943" i="10" s="1"/>
  <c r="I944" i="10"/>
  <c r="J944" i="10" s="1"/>
  <c r="I945" i="10"/>
  <c r="J945" i="10" s="1"/>
  <c r="I946" i="10"/>
  <c r="J946" i="10" s="1"/>
  <c r="I947" i="10"/>
  <c r="J947" i="10" s="1"/>
  <c r="I948" i="10"/>
  <c r="J948" i="10" s="1"/>
  <c r="I949" i="10"/>
  <c r="J949" i="10" s="1"/>
  <c r="I950" i="10"/>
  <c r="J950" i="10" s="1"/>
  <c r="I951" i="10"/>
  <c r="J951" i="10" s="1"/>
  <c r="I952" i="10"/>
  <c r="J952" i="10" s="1"/>
  <c r="I953" i="10"/>
  <c r="J953" i="10" s="1"/>
  <c r="I954" i="10"/>
  <c r="J954" i="10" s="1"/>
  <c r="I955" i="10"/>
  <c r="J955" i="10" s="1"/>
  <c r="I956" i="10"/>
  <c r="J956" i="10" s="1"/>
  <c r="I957" i="10"/>
  <c r="J957" i="10" s="1"/>
  <c r="I958" i="10"/>
  <c r="J958" i="10" s="1"/>
  <c r="I959" i="10"/>
  <c r="J959" i="10" s="1"/>
  <c r="I960" i="10"/>
  <c r="J960" i="10" s="1"/>
  <c r="I961" i="10"/>
  <c r="J961" i="10" s="1"/>
  <c r="I962" i="10"/>
  <c r="J962" i="10" s="1"/>
  <c r="I963" i="10"/>
  <c r="J963" i="10" s="1"/>
  <c r="I964" i="10"/>
  <c r="J964" i="10" s="1"/>
  <c r="I965" i="10"/>
  <c r="J965" i="10" s="1"/>
  <c r="I966" i="10"/>
  <c r="J966" i="10" s="1"/>
  <c r="I967" i="10"/>
  <c r="J967" i="10" s="1"/>
  <c r="I968" i="10"/>
  <c r="J968" i="10" s="1"/>
  <c r="I969" i="10"/>
  <c r="J969" i="10" s="1"/>
  <c r="I970" i="10"/>
  <c r="J970" i="10" s="1"/>
  <c r="I971" i="10"/>
  <c r="J971" i="10" s="1"/>
  <c r="I972" i="10"/>
  <c r="J972" i="10" s="1"/>
  <c r="I973" i="10"/>
  <c r="J973" i="10" s="1"/>
  <c r="I974" i="10"/>
  <c r="J974" i="10" s="1"/>
  <c r="I975" i="10"/>
  <c r="J975" i="10" s="1"/>
  <c r="I976" i="10"/>
  <c r="J976" i="10" s="1"/>
  <c r="I977" i="10"/>
  <c r="J977" i="10" s="1"/>
  <c r="I978" i="10"/>
  <c r="J978" i="10" s="1"/>
  <c r="I979" i="10"/>
  <c r="J979" i="10" s="1"/>
  <c r="I980" i="10"/>
  <c r="J980" i="10" s="1"/>
  <c r="I981" i="10"/>
  <c r="J981" i="10" s="1"/>
  <c r="I982" i="10"/>
  <c r="J982" i="10" s="1"/>
  <c r="I983" i="10"/>
  <c r="J983" i="10" s="1"/>
  <c r="I984" i="10"/>
  <c r="J984" i="10" s="1"/>
  <c r="I985" i="10"/>
  <c r="J985" i="10" s="1"/>
  <c r="I986" i="10"/>
  <c r="J986" i="10" s="1"/>
  <c r="I987" i="10"/>
  <c r="J987" i="10" s="1"/>
  <c r="I988" i="10"/>
  <c r="J988" i="10" s="1"/>
  <c r="I989" i="10"/>
  <c r="J989" i="10" s="1"/>
  <c r="I990" i="10"/>
  <c r="J990" i="10" s="1"/>
  <c r="I991" i="10"/>
  <c r="J991" i="10" s="1"/>
  <c r="I992" i="10"/>
  <c r="J992" i="10" s="1"/>
  <c r="I993" i="10"/>
  <c r="J993" i="10" s="1"/>
  <c r="I994" i="10"/>
  <c r="J994" i="10" s="1"/>
  <c r="I995" i="10"/>
  <c r="J995" i="10" s="1"/>
  <c r="I996" i="10"/>
  <c r="J996" i="10" s="1"/>
  <c r="I997" i="10"/>
  <c r="J997" i="10" s="1"/>
  <c r="I998" i="10"/>
  <c r="J998" i="10" s="1"/>
  <c r="I999" i="10"/>
  <c r="J999" i="10" s="1"/>
  <c r="I1000" i="10"/>
  <c r="J1000" i="10" s="1"/>
  <c r="I1001" i="10"/>
  <c r="J1001" i="10" s="1"/>
  <c r="I1002" i="10"/>
  <c r="J1002" i="10" s="1"/>
  <c r="I1003" i="10"/>
  <c r="J1003" i="10" s="1"/>
  <c r="I1004" i="10"/>
  <c r="J1004" i="10" s="1"/>
  <c r="I1005" i="10"/>
  <c r="J1005" i="10" s="1"/>
  <c r="I1006" i="10"/>
  <c r="J1006" i="10" s="1"/>
  <c r="I1007" i="10"/>
  <c r="J1007" i="10" s="1"/>
  <c r="I1008" i="10"/>
  <c r="J1008" i="10" s="1"/>
  <c r="I1009" i="10"/>
  <c r="J1009" i="10" s="1"/>
  <c r="I1010" i="10"/>
  <c r="J1010" i="10" s="1"/>
  <c r="I1011" i="10"/>
  <c r="J1011" i="10" s="1"/>
  <c r="I1012" i="10"/>
  <c r="J1012" i="10" s="1"/>
  <c r="I1013" i="10"/>
  <c r="J1013" i="10" s="1"/>
  <c r="I1014" i="10"/>
  <c r="J1014" i="10" s="1"/>
  <c r="I1015" i="10"/>
  <c r="J1015" i="10" s="1"/>
  <c r="I1016" i="10"/>
  <c r="J1016" i="10" s="1"/>
  <c r="I1017" i="10"/>
  <c r="J1017" i="10" s="1"/>
  <c r="I1018" i="10"/>
  <c r="J1018" i="10" s="1"/>
  <c r="I1019" i="10"/>
  <c r="J1019" i="10" s="1"/>
  <c r="I1020" i="10"/>
  <c r="J1020" i="10" s="1"/>
  <c r="I1021" i="10"/>
  <c r="J1021" i="10" s="1"/>
  <c r="I1022" i="10"/>
  <c r="J1022" i="10" s="1"/>
  <c r="I1023" i="10"/>
  <c r="J1023" i="10" s="1"/>
  <c r="I1024" i="10"/>
  <c r="J1024" i="10" s="1"/>
  <c r="I1025" i="10"/>
  <c r="J1025" i="10" s="1"/>
  <c r="I1026" i="10"/>
  <c r="J1026" i="10" s="1"/>
  <c r="I1027" i="10"/>
  <c r="J1027" i="10" s="1"/>
  <c r="I1028" i="10"/>
  <c r="J1028" i="10" s="1"/>
  <c r="I1029" i="10"/>
  <c r="J1029" i="10" s="1"/>
  <c r="I1030" i="10"/>
  <c r="J1030" i="10" s="1"/>
  <c r="I1031" i="10"/>
  <c r="J1031" i="10" s="1"/>
  <c r="I1032" i="10"/>
  <c r="J1032" i="10" s="1"/>
  <c r="I1033" i="10"/>
  <c r="J1033" i="10" s="1"/>
  <c r="I1034" i="10"/>
  <c r="J1034" i="10" s="1"/>
  <c r="I1035" i="10"/>
  <c r="J1035" i="10" s="1"/>
  <c r="I1036" i="10"/>
  <c r="J1036" i="10" s="1"/>
  <c r="I1037" i="10"/>
  <c r="J1037" i="10" s="1"/>
  <c r="I1038" i="10"/>
  <c r="J1038" i="10" s="1"/>
  <c r="I1039" i="10"/>
  <c r="J1039" i="10" s="1"/>
  <c r="I1040" i="10"/>
  <c r="J1040" i="10" s="1"/>
  <c r="I1041" i="10"/>
  <c r="J1041" i="10" s="1"/>
  <c r="I1042" i="10"/>
  <c r="J1042" i="10" s="1"/>
  <c r="I1043" i="10"/>
  <c r="J1043" i="10" s="1"/>
  <c r="I1044" i="10"/>
  <c r="J1044" i="10" s="1"/>
  <c r="I1045" i="10"/>
  <c r="J1045" i="10" s="1"/>
  <c r="I1046" i="10"/>
  <c r="J1046" i="10" s="1"/>
  <c r="I1047" i="10"/>
  <c r="J1047" i="10" s="1"/>
  <c r="I1048" i="10"/>
  <c r="J1048" i="10" s="1"/>
  <c r="I1049" i="10"/>
  <c r="J1049" i="10" s="1"/>
  <c r="I1050" i="10"/>
  <c r="J1050" i="10" s="1"/>
  <c r="I1051" i="10"/>
  <c r="J1051" i="10" s="1"/>
  <c r="I1052" i="10"/>
  <c r="J1052" i="10" s="1"/>
  <c r="I1053" i="10"/>
  <c r="J1053" i="10" s="1"/>
  <c r="I1054" i="10"/>
  <c r="J1054" i="10" s="1"/>
  <c r="I1055" i="10"/>
  <c r="J1055" i="10" s="1"/>
  <c r="I1056" i="10"/>
  <c r="J1056" i="10" s="1"/>
  <c r="I1057" i="10"/>
  <c r="J1057" i="10" s="1"/>
  <c r="I1058" i="10"/>
  <c r="J1058" i="10" s="1"/>
  <c r="I1059" i="10"/>
  <c r="J1059" i="10" s="1"/>
  <c r="I1060" i="10"/>
  <c r="J1060" i="10" s="1"/>
  <c r="I1061" i="10"/>
  <c r="J1061" i="10" s="1"/>
  <c r="I1062" i="10"/>
  <c r="J1062" i="10" s="1"/>
  <c r="I1063" i="10"/>
  <c r="J1063" i="10" s="1"/>
  <c r="I1064" i="10"/>
  <c r="J1064" i="10" s="1"/>
  <c r="I1065" i="10"/>
  <c r="J1065" i="10" s="1"/>
  <c r="I1066" i="10"/>
  <c r="J1066" i="10" s="1"/>
  <c r="I1067" i="10"/>
  <c r="J1067" i="10" s="1"/>
  <c r="I1068" i="10"/>
  <c r="J1068" i="10" s="1"/>
  <c r="I1069" i="10"/>
  <c r="J1069" i="10" s="1"/>
  <c r="I1070" i="10"/>
  <c r="J1070" i="10" s="1"/>
  <c r="I1071" i="10"/>
  <c r="J1071" i="10" s="1"/>
  <c r="I1072" i="10"/>
  <c r="J1072" i="10" s="1"/>
  <c r="I1073" i="10"/>
  <c r="J1073" i="10" s="1"/>
  <c r="I1074" i="10"/>
  <c r="J1074" i="10" s="1"/>
  <c r="I1075" i="10"/>
  <c r="J1075" i="10" s="1"/>
  <c r="I1076" i="10"/>
  <c r="J1076" i="10" s="1"/>
  <c r="I1077" i="10"/>
  <c r="J1077" i="10" s="1"/>
  <c r="I1078" i="10"/>
  <c r="J1078" i="10" s="1"/>
  <c r="I1079" i="10"/>
  <c r="J1079" i="10" s="1"/>
  <c r="I1080" i="10"/>
  <c r="J1080" i="10" s="1"/>
  <c r="I1081" i="10"/>
  <c r="J1081" i="10" s="1"/>
  <c r="I1082" i="10"/>
  <c r="J1082" i="10" s="1"/>
  <c r="I1083" i="10"/>
  <c r="J1083" i="10" s="1"/>
  <c r="I1084" i="10"/>
  <c r="J1084" i="10" s="1"/>
  <c r="I1085" i="10"/>
  <c r="J1085" i="10" s="1"/>
  <c r="I1086" i="10"/>
  <c r="J1086" i="10" s="1"/>
  <c r="I1087" i="10"/>
  <c r="J1087" i="10" s="1"/>
  <c r="I1088" i="10"/>
  <c r="J1088" i="10" s="1"/>
  <c r="I1089" i="10"/>
  <c r="J1089" i="10" s="1"/>
  <c r="I1090" i="10"/>
  <c r="J1090" i="10" s="1"/>
  <c r="I1091" i="10"/>
  <c r="J1091" i="10" s="1"/>
  <c r="I1092" i="10"/>
  <c r="J1092" i="10" s="1"/>
  <c r="I1093" i="10"/>
  <c r="J1093" i="10" s="1"/>
  <c r="I1094" i="10"/>
  <c r="J1094" i="10" s="1"/>
  <c r="I1095" i="10"/>
  <c r="J1095" i="10" s="1"/>
  <c r="I1096" i="10"/>
  <c r="J1096" i="10" s="1"/>
  <c r="I1097" i="10"/>
  <c r="J1097" i="10" s="1"/>
  <c r="I1098" i="10"/>
  <c r="J1098" i="10" s="1"/>
  <c r="I1099" i="10"/>
  <c r="J1099" i="10" s="1"/>
  <c r="I1100" i="10"/>
  <c r="J1100" i="10" s="1"/>
  <c r="I1101" i="10"/>
  <c r="J1101" i="10" s="1"/>
  <c r="I1102" i="10"/>
  <c r="J1102" i="10" s="1"/>
  <c r="I1103" i="10"/>
  <c r="J1103" i="10" s="1"/>
  <c r="I1104" i="10"/>
  <c r="J1104" i="10" s="1"/>
  <c r="I1105" i="10"/>
  <c r="J1105" i="10" s="1"/>
  <c r="I1106" i="10"/>
  <c r="J1106" i="10" s="1"/>
  <c r="I1107" i="10"/>
  <c r="J1107" i="10" s="1"/>
  <c r="I1108" i="10"/>
  <c r="J1108" i="10" s="1"/>
  <c r="I1109" i="10"/>
  <c r="J1109" i="10" s="1"/>
  <c r="I1110" i="10"/>
  <c r="J1110" i="10" s="1"/>
  <c r="I1111" i="10"/>
  <c r="J1111" i="10" s="1"/>
  <c r="I1112" i="10"/>
  <c r="J1112" i="10" s="1"/>
  <c r="I1113" i="10"/>
  <c r="J1113" i="10" s="1"/>
  <c r="I1114" i="10"/>
  <c r="J1114" i="10" s="1"/>
  <c r="I1115" i="10"/>
  <c r="J1115" i="10" s="1"/>
  <c r="I1116" i="10"/>
  <c r="J1116" i="10" s="1"/>
  <c r="I1117" i="10"/>
  <c r="J1117" i="10" s="1"/>
  <c r="I1118" i="10"/>
  <c r="J1118" i="10" s="1"/>
  <c r="I1119" i="10"/>
  <c r="J1119" i="10" s="1"/>
  <c r="I1120" i="10"/>
  <c r="J1120" i="10" s="1"/>
  <c r="I1121" i="10"/>
  <c r="J1121" i="10" s="1"/>
  <c r="I1122" i="10"/>
  <c r="J1122" i="10" s="1"/>
  <c r="I1123" i="10"/>
  <c r="J1123" i="10" s="1"/>
  <c r="I1124" i="10"/>
  <c r="J1124" i="10" s="1"/>
  <c r="I1125" i="10"/>
  <c r="J1125" i="10" s="1"/>
  <c r="I1126" i="10"/>
  <c r="J1126" i="10" s="1"/>
  <c r="I1127" i="10"/>
  <c r="J1127" i="10" s="1"/>
  <c r="I1128" i="10"/>
  <c r="J1128" i="10" s="1"/>
  <c r="I1129" i="10"/>
  <c r="J1129" i="10" s="1"/>
  <c r="I1130" i="10"/>
  <c r="J1130" i="10" s="1"/>
  <c r="I1131" i="10"/>
  <c r="J1131" i="10" s="1"/>
  <c r="I1132" i="10"/>
  <c r="J1132" i="10" s="1"/>
  <c r="I1133" i="10"/>
  <c r="J1133" i="10" s="1"/>
  <c r="I1134" i="10"/>
  <c r="J1134" i="10" s="1"/>
  <c r="I1135" i="10"/>
  <c r="J1135" i="10" s="1"/>
  <c r="I1136" i="10"/>
  <c r="J1136" i="10" s="1"/>
  <c r="I1137" i="10"/>
  <c r="J1137" i="10" s="1"/>
  <c r="I1138" i="10"/>
  <c r="J1138" i="10" s="1"/>
  <c r="I1139" i="10"/>
  <c r="J1139" i="10" s="1"/>
  <c r="I1140" i="10"/>
  <c r="J1140" i="10" s="1"/>
  <c r="I1141" i="10"/>
  <c r="J1141" i="10" s="1"/>
  <c r="I1142" i="10"/>
  <c r="J1142" i="10" s="1"/>
  <c r="I1143" i="10"/>
  <c r="J1143" i="10" s="1"/>
  <c r="I1144" i="10"/>
  <c r="J1144" i="10" s="1"/>
  <c r="I1145" i="10"/>
  <c r="J1145" i="10" s="1"/>
  <c r="I1146" i="10"/>
  <c r="J1146" i="10" s="1"/>
  <c r="I1147" i="10"/>
  <c r="J1147" i="10" s="1"/>
  <c r="I1148" i="10"/>
  <c r="J1148" i="10" s="1"/>
  <c r="I1149" i="10"/>
  <c r="J1149" i="10" s="1"/>
  <c r="I1150" i="10"/>
  <c r="J1150" i="10" s="1"/>
  <c r="I1151" i="10"/>
  <c r="J1151" i="10" s="1"/>
  <c r="I1152" i="10"/>
  <c r="J1152" i="10" s="1"/>
  <c r="I1153" i="10"/>
  <c r="J1153" i="10" s="1"/>
  <c r="I1154" i="10"/>
  <c r="J1154" i="10" s="1"/>
  <c r="I1155" i="10"/>
  <c r="J1155" i="10" s="1"/>
  <c r="I1156" i="10"/>
  <c r="J1156" i="10" s="1"/>
  <c r="I1157" i="10"/>
  <c r="J1157" i="10" s="1"/>
  <c r="I1158" i="10"/>
  <c r="J1158" i="10" s="1"/>
  <c r="I1159" i="10"/>
  <c r="J1159" i="10" s="1"/>
  <c r="I1160" i="10"/>
  <c r="J1160" i="10" s="1"/>
  <c r="I1161" i="10"/>
  <c r="J1161" i="10" s="1"/>
  <c r="I1162" i="10"/>
  <c r="J1162" i="10" s="1"/>
  <c r="I1163" i="10"/>
  <c r="J1163" i="10" s="1"/>
  <c r="I1164" i="10"/>
  <c r="J1164" i="10" s="1"/>
  <c r="I1165" i="10"/>
  <c r="J1165" i="10" s="1"/>
  <c r="I1166" i="10"/>
  <c r="J1166" i="10" s="1"/>
  <c r="I1167" i="10"/>
  <c r="J1167" i="10" s="1"/>
  <c r="I1168" i="10"/>
  <c r="J1168" i="10" s="1"/>
  <c r="I1169" i="10"/>
  <c r="J1169" i="10" s="1"/>
  <c r="I1170" i="10"/>
  <c r="J1170" i="10" s="1"/>
  <c r="I1171" i="10"/>
  <c r="J1171" i="10" s="1"/>
  <c r="I1172" i="10"/>
  <c r="J1172" i="10" s="1"/>
  <c r="I1173" i="10"/>
  <c r="J1173" i="10" s="1"/>
  <c r="I1174" i="10"/>
  <c r="J1174" i="10" s="1"/>
  <c r="I1175" i="10"/>
  <c r="J1175" i="10" s="1"/>
  <c r="I1176" i="10"/>
  <c r="J1176" i="10" s="1"/>
  <c r="I1177" i="10"/>
  <c r="J1177" i="10" s="1"/>
  <c r="I1178" i="10"/>
  <c r="J1178" i="10" s="1"/>
  <c r="I1179" i="10"/>
  <c r="J1179" i="10" s="1"/>
  <c r="I1180" i="10"/>
  <c r="J1180" i="10" s="1"/>
  <c r="I1181" i="10"/>
  <c r="J1181" i="10" s="1"/>
  <c r="I1182" i="10"/>
  <c r="J1182" i="10" s="1"/>
  <c r="I1183" i="10"/>
  <c r="J1183" i="10" s="1"/>
  <c r="I1184" i="10"/>
  <c r="J1184" i="10" s="1"/>
  <c r="I1185" i="10"/>
  <c r="J1185" i="10" s="1"/>
  <c r="I1186" i="10"/>
  <c r="J1186" i="10" s="1"/>
  <c r="I1187" i="10"/>
  <c r="J1187" i="10" s="1"/>
  <c r="I1188" i="10"/>
  <c r="J1188" i="10" s="1"/>
  <c r="I1189" i="10"/>
  <c r="J1189" i="10" s="1"/>
  <c r="I1190" i="10"/>
  <c r="J1190" i="10" s="1"/>
  <c r="I1191" i="10"/>
  <c r="J1191" i="10" s="1"/>
  <c r="I1192" i="10"/>
  <c r="J1192" i="10" s="1"/>
  <c r="I1193" i="10"/>
  <c r="J1193" i="10" s="1"/>
  <c r="I1194" i="10"/>
  <c r="J1194" i="10" s="1"/>
  <c r="I1195" i="10"/>
  <c r="J1195" i="10" s="1"/>
  <c r="I1196" i="10"/>
  <c r="J1196" i="10" s="1"/>
  <c r="I1197" i="10"/>
  <c r="J1197" i="10" s="1"/>
  <c r="I1198" i="10"/>
  <c r="J1198" i="10" s="1"/>
  <c r="I1199" i="10"/>
  <c r="J1199" i="10" s="1"/>
  <c r="I1200" i="10"/>
  <c r="J1200" i="10" s="1"/>
  <c r="I1201" i="10"/>
  <c r="J1201" i="10" s="1"/>
  <c r="I1202" i="10"/>
  <c r="J1202" i="10" s="1"/>
  <c r="I1203" i="10"/>
  <c r="J1203" i="10" s="1"/>
  <c r="I1204" i="10"/>
  <c r="J1204" i="10" s="1"/>
  <c r="I1205" i="10"/>
  <c r="J1205" i="10" s="1"/>
  <c r="I1206" i="10"/>
  <c r="J1206" i="10" s="1"/>
  <c r="I1207" i="10"/>
  <c r="J1207" i="10" s="1"/>
  <c r="I1208" i="10"/>
  <c r="J1208" i="10" s="1"/>
  <c r="I1209" i="10"/>
  <c r="J1209" i="10" s="1"/>
  <c r="I1210" i="10"/>
  <c r="J1210" i="10" s="1"/>
  <c r="I1211" i="10"/>
  <c r="J1211" i="10" s="1"/>
  <c r="I1212" i="10"/>
  <c r="J1212" i="10" s="1"/>
  <c r="I1213" i="10"/>
  <c r="J1213" i="10" s="1"/>
  <c r="I1214" i="10"/>
  <c r="J1214" i="10" s="1"/>
  <c r="I1215" i="10"/>
  <c r="J1215" i="10" s="1"/>
  <c r="I1216" i="10"/>
  <c r="J1216" i="10" s="1"/>
  <c r="I1217" i="10"/>
  <c r="J1217" i="10" s="1"/>
  <c r="I1218" i="10"/>
  <c r="J1218" i="10" s="1"/>
  <c r="I1219" i="10"/>
  <c r="J1219" i="10" s="1"/>
  <c r="I1220" i="10"/>
  <c r="J1220" i="10" s="1"/>
  <c r="I1221" i="10"/>
  <c r="J1221" i="10" s="1"/>
  <c r="I1222" i="10"/>
  <c r="J1222" i="10" s="1"/>
  <c r="I1223" i="10"/>
  <c r="J1223" i="10" s="1"/>
  <c r="I1224" i="10"/>
  <c r="J1224" i="10" s="1"/>
  <c r="I1225" i="10"/>
  <c r="J1225" i="10" s="1"/>
  <c r="I1226" i="10"/>
  <c r="J1226" i="10" s="1"/>
  <c r="I1227" i="10"/>
  <c r="J1227" i="10" s="1"/>
  <c r="I1228" i="10"/>
  <c r="J1228" i="10" s="1"/>
  <c r="I1229" i="10"/>
  <c r="J1229" i="10" s="1"/>
  <c r="I1230" i="10"/>
  <c r="J1230" i="10" s="1"/>
  <c r="I1231" i="10"/>
  <c r="J1231" i="10" s="1"/>
  <c r="I1232" i="10"/>
  <c r="J1232" i="10" s="1"/>
  <c r="I1233" i="10"/>
  <c r="J1233" i="10" s="1"/>
  <c r="I1234" i="10"/>
  <c r="J1234" i="10" s="1"/>
  <c r="I1235" i="10"/>
  <c r="J1235" i="10" s="1"/>
  <c r="I1236" i="10"/>
  <c r="J1236" i="10" s="1"/>
  <c r="I1237" i="10"/>
  <c r="J1237" i="10" s="1"/>
  <c r="I1238" i="10"/>
  <c r="J1238" i="10" s="1"/>
  <c r="I1239" i="10"/>
  <c r="J1239" i="10" s="1"/>
  <c r="I1240" i="10"/>
  <c r="J1240" i="10" s="1"/>
  <c r="I1241" i="10"/>
  <c r="J1241" i="10" s="1"/>
  <c r="I1242" i="10"/>
  <c r="J1242" i="10" s="1"/>
  <c r="I1243" i="10"/>
  <c r="J1243" i="10" s="1"/>
  <c r="I1244" i="10"/>
  <c r="J1244" i="10" s="1"/>
  <c r="I1245" i="10"/>
  <c r="J1245" i="10" s="1"/>
  <c r="I1246" i="10"/>
  <c r="J1246" i="10" s="1"/>
  <c r="I1247" i="10"/>
  <c r="J1247" i="10" s="1"/>
  <c r="I1248" i="10"/>
  <c r="J1248" i="10" s="1"/>
  <c r="I1249" i="10"/>
  <c r="J1249" i="10" s="1"/>
  <c r="I1250" i="10"/>
  <c r="J1250" i="10" s="1"/>
  <c r="I1251" i="10"/>
  <c r="J1251" i="10" s="1"/>
  <c r="I1252" i="10"/>
  <c r="J1252" i="10" s="1"/>
  <c r="I1253" i="10"/>
  <c r="J1253" i="10" s="1"/>
  <c r="I1254" i="10"/>
  <c r="J1254" i="10" s="1"/>
  <c r="I1255" i="10"/>
  <c r="J1255" i="10" s="1"/>
  <c r="I1256" i="10"/>
  <c r="J1256" i="10" s="1"/>
  <c r="I1257" i="10"/>
  <c r="J1257" i="10" s="1"/>
  <c r="I1258" i="10"/>
  <c r="J1258" i="10" s="1"/>
  <c r="I1259" i="10"/>
  <c r="J1259" i="10" s="1"/>
  <c r="I1260" i="10"/>
  <c r="J1260" i="10" s="1"/>
  <c r="I1261" i="10"/>
  <c r="J1261" i="10" s="1"/>
  <c r="I1262" i="10"/>
  <c r="J1262" i="10" s="1"/>
  <c r="I1263" i="10"/>
  <c r="J1263" i="10" s="1"/>
  <c r="I1264" i="10"/>
  <c r="J1264" i="10" s="1"/>
  <c r="I1265" i="10"/>
  <c r="J1265" i="10" s="1"/>
  <c r="I1266" i="10"/>
  <c r="J1266" i="10" s="1"/>
  <c r="I1267" i="10"/>
  <c r="J1267" i="10" s="1"/>
  <c r="I1268" i="10"/>
  <c r="J1268" i="10" s="1"/>
  <c r="I1269" i="10"/>
  <c r="J1269" i="10" s="1"/>
  <c r="I1270" i="10"/>
  <c r="J1270" i="10" s="1"/>
  <c r="I1271" i="10"/>
  <c r="J1271" i="10" s="1"/>
  <c r="I1272" i="10"/>
  <c r="J1272" i="10" s="1"/>
  <c r="I1273" i="10"/>
  <c r="J1273" i="10" s="1"/>
  <c r="I1274" i="10"/>
  <c r="J1274" i="10" s="1"/>
  <c r="I1275" i="10"/>
  <c r="J1275" i="10" s="1"/>
  <c r="I1276" i="10"/>
  <c r="J1276" i="10" s="1"/>
  <c r="I1277" i="10"/>
  <c r="J1277" i="10" s="1"/>
  <c r="I1278" i="10"/>
  <c r="J1278" i="10" s="1"/>
  <c r="I1279" i="10"/>
  <c r="J1279" i="10" s="1"/>
  <c r="I1280" i="10"/>
  <c r="J1280" i="10" s="1"/>
  <c r="I1281" i="10"/>
  <c r="J1281" i="10" s="1"/>
  <c r="I1282" i="10"/>
  <c r="J1282" i="10" s="1"/>
  <c r="I1283" i="10"/>
  <c r="J1283" i="10" s="1"/>
  <c r="I1284" i="10"/>
  <c r="J1284" i="10" s="1"/>
  <c r="I1285" i="10"/>
  <c r="J1285" i="10" s="1"/>
  <c r="I1286" i="10"/>
  <c r="J1286" i="10" s="1"/>
  <c r="I1287" i="10"/>
  <c r="J1287" i="10" s="1"/>
  <c r="I1288" i="10"/>
  <c r="J1288" i="10" s="1"/>
  <c r="I1289" i="10"/>
  <c r="J1289" i="10" s="1"/>
  <c r="I1290" i="10"/>
  <c r="J1290" i="10" s="1"/>
  <c r="I1291" i="10"/>
  <c r="J1291" i="10" s="1"/>
  <c r="I1292" i="10"/>
  <c r="J1292" i="10" s="1"/>
  <c r="I1293" i="10"/>
  <c r="J1293" i="10" s="1"/>
  <c r="I1294" i="10"/>
  <c r="J1294" i="10" s="1"/>
  <c r="I1295" i="10"/>
  <c r="J1295" i="10" s="1"/>
  <c r="I1296" i="10"/>
  <c r="J1296" i="10" s="1"/>
  <c r="I1297" i="10"/>
  <c r="J1297" i="10" s="1"/>
  <c r="I1298" i="10"/>
  <c r="J1298" i="10" s="1"/>
  <c r="I1299" i="10"/>
  <c r="J1299" i="10" s="1"/>
  <c r="I1300" i="10"/>
  <c r="J1300" i="10" s="1"/>
  <c r="I1301" i="10"/>
  <c r="J1301" i="10" s="1"/>
  <c r="I1302" i="10"/>
  <c r="J1302" i="10" s="1"/>
  <c r="I1303" i="10"/>
  <c r="J1303" i="10" s="1"/>
  <c r="I1304" i="10"/>
  <c r="J1304" i="10" s="1"/>
  <c r="I1305" i="10"/>
  <c r="J1305" i="10" s="1"/>
  <c r="I1306" i="10"/>
  <c r="J1306" i="10" s="1"/>
  <c r="I1307" i="10"/>
  <c r="J1307" i="10" s="1"/>
  <c r="I1308" i="10"/>
  <c r="J1308" i="10" s="1"/>
  <c r="I1309" i="10"/>
  <c r="J1309" i="10" s="1"/>
  <c r="I1310" i="10"/>
  <c r="J1310" i="10" s="1"/>
  <c r="I1311" i="10"/>
  <c r="J1311" i="10" s="1"/>
  <c r="I1312" i="10"/>
  <c r="J1312" i="10" s="1"/>
  <c r="I1313" i="10"/>
  <c r="J1313" i="10" s="1"/>
  <c r="I1314" i="10"/>
  <c r="J1314" i="10" s="1"/>
  <c r="I1315" i="10"/>
  <c r="J1315" i="10" s="1"/>
  <c r="I1316" i="10"/>
  <c r="J1316" i="10" s="1"/>
  <c r="I1317" i="10"/>
  <c r="J1317" i="10" s="1"/>
  <c r="I1318" i="10"/>
  <c r="J1318" i="10" s="1"/>
  <c r="I1319" i="10"/>
  <c r="J1319" i="10" s="1"/>
  <c r="I1320" i="10"/>
  <c r="J1320" i="10" s="1"/>
  <c r="I1321" i="10"/>
  <c r="J1321" i="10" s="1"/>
  <c r="I1322" i="10"/>
  <c r="J1322" i="10" s="1"/>
  <c r="I1323" i="10"/>
  <c r="J1323" i="10" s="1"/>
  <c r="I1324" i="10"/>
  <c r="J1324" i="10" s="1"/>
  <c r="I1325" i="10"/>
  <c r="J1325" i="10" s="1"/>
  <c r="I1326" i="10"/>
  <c r="J1326" i="10" s="1"/>
  <c r="I1327" i="10"/>
  <c r="J1327" i="10" s="1"/>
  <c r="I1328" i="10"/>
  <c r="J1328" i="10" s="1"/>
  <c r="I1329" i="10"/>
  <c r="J1329" i="10" s="1"/>
  <c r="I1330" i="10"/>
  <c r="J1330" i="10" s="1"/>
  <c r="I1331" i="10"/>
  <c r="J1331" i="10" s="1"/>
  <c r="I1332" i="10"/>
  <c r="J1332" i="10" s="1"/>
  <c r="I1333" i="10"/>
  <c r="J1333" i="10" s="1"/>
  <c r="I1334" i="10"/>
  <c r="J1334" i="10" s="1"/>
  <c r="I1335" i="10"/>
  <c r="J1335" i="10" s="1"/>
  <c r="I1336" i="10"/>
  <c r="J1336" i="10" s="1"/>
  <c r="I1337" i="10"/>
  <c r="J1337" i="10" s="1"/>
  <c r="I1338" i="10"/>
  <c r="J1338" i="10" s="1"/>
  <c r="I1339" i="10"/>
  <c r="J1339" i="10" s="1"/>
  <c r="I1340" i="10"/>
  <c r="J1340" i="10" s="1"/>
  <c r="I1341" i="10"/>
  <c r="J1341" i="10" s="1"/>
  <c r="I1342" i="10"/>
  <c r="J1342" i="10" s="1"/>
  <c r="I1343" i="10"/>
  <c r="J1343" i="10" s="1"/>
  <c r="I1344" i="10"/>
  <c r="J1344" i="10" s="1"/>
  <c r="I1345" i="10"/>
  <c r="J1345" i="10" s="1"/>
  <c r="I1346" i="10"/>
  <c r="J1346" i="10" s="1"/>
  <c r="I1347" i="10"/>
  <c r="J1347" i="10" s="1"/>
  <c r="I1348" i="10"/>
  <c r="J1348" i="10" s="1"/>
  <c r="I1349" i="10"/>
  <c r="J1349" i="10" s="1"/>
  <c r="I1350" i="10"/>
  <c r="J1350" i="10" s="1"/>
  <c r="I1351" i="10"/>
  <c r="J1351" i="10" s="1"/>
  <c r="I1352" i="10"/>
  <c r="J1352" i="10" s="1"/>
  <c r="I1353" i="10"/>
  <c r="J1353" i="10" s="1"/>
  <c r="I1354" i="10"/>
  <c r="J1354" i="10" s="1"/>
  <c r="I1355" i="10"/>
  <c r="J1355" i="10" s="1"/>
  <c r="I1356" i="10"/>
  <c r="J1356" i="10" s="1"/>
  <c r="I1357" i="10"/>
  <c r="J1357" i="10" s="1"/>
  <c r="I1358" i="10"/>
  <c r="J1358" i="10" s="1"/>
  <c r="I1359" i="10"/>
  <c r="J1359" i="10" s="1"/>
  <c r="I1360" i="10"/>
  <c r="J1360" i="10" s="1"/>
  <c r="I1361" i="10"/>
  <c r="J1361" i="10" s="1"/>
  <c r="I1362" i="10"/>
  <c r="J1362" i="10" s="1"/>
  <c r="I1363" i="10"/>
  <c r="J1363" i="10" s="1"/>
  <c r="I1364" i="10"/>
  <c r="J1364" i="10" s="1"/>
  <c r="I1365" i="10"/>
  <c r="J1365" i="10" s="1"/>
  <c r="I1366" i="10"/>
  <c r="J1366" i="10" s="1"/>
  <c r="I1367" i="10"/>
  <c r="J1367" i="10" s="1"/>
  <c r="I1368" i="10"/>
  <c r="J1368" i="10" s="1"/>
  <c r="I1369" i="10"/>
  <c r="J1369" i="10" s="1"/>
  <c r="I1370" i="10"/>
  <c r="J1370" i="10" s="1"/>
  <c r="I1371" i="10"/>
  <c r="J1371" i="10" s="1"/>
  <c r="I1372" i="10"/>
  <c r="J1372" i="10" s="1"/>
  <c r="I1373" i="10"/>
  <c r="J1373" i="10" s="1"/>
  <c r="I1374" i="10"/>
  <c r="J1374" i="10" s="1"/>
  <c r="I1375" i="10"/>
  <c r="J1375" i="10" s="1"/>
  <c r="I1376" i="10"/>
  <c r="J1376" i="10" s="1"/>
  <c r="I1377" i="10"/>
  <c r="J1377" i="10" s="1"/>
  <c r="I1378" i="10"/>
  <c r="J1378" i="10" s="1"/>
  <c r="I1379" i="10"/>
  <c r="J1379" i="10" s="1"/>
  <c r="I1380" i="10"/>
  <c r="J1380" i="10" s="1"/>
  <c r="I1381" i="10"/>
  <c r="J1381" i="10" s="1"/>
  <c r="I2" i="10"/>
  <c r="J2" i="10" s="1"/>
  <c r="H11" i="2" l="1"/>
  <c r="D16" i="3"/>
  <c r="B11" i="2"/>
  <c r="Q2" i="1"/>
  <c r="BI4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BI125" i="7"/>
  <c r="BI126" i="7"/>
  <c r="BI127" i="7"/>
  <c r="BI128" i="7"/>
  <c r="BI129" i="7"/>
  <c r="BI130" i="7"/>
  <c r="BI131" i="7"/>
  <c r="BI132" i="7"/>
  <c r="BI133" i="7"/>
  <c r="BI134" i="7"/>
  <c r="BI135" i="7"/>
  <c r="BI136" i="7"/>
  <c r="BI137" i="7"/>
  <c r="BI138" i="7"/>
  <c r="BI139" i="7"/>
  <c r="BI140" i="7"/>
  <c r="BI141" i="7"/>
  <c r="BI142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I173" i="7"/>
  <c r="BI174" i="7"/>
  <c r="BI175" i="7"/>
  <c r="BI176" i="7"/>
  <c r="BI177" i="7"/>
  <c r="BI178" i="7"/>
  <c r="BI179" i="7"/>
  <c r="BI180" i="7"/>
  <c r="BI181" i="7"/>
  <c r="BI182" i="7"/>
  <c r="BI183" i="7"/>
  <c r="BI184" i="7"/>
  <c r="BI185" i="7"/>
  <c r="BI186" i="7"/>
  <c r="BI187" i="7"/>
  <c r="BI188" i="7"/>
  <c r="BI189" i="7"/>
  <c r="BI190" i="7"/>
  <c r="BI191" i="7"/>
  <c r="BI192" i="7"/>
  <c r="BI193" i="7"/>
  <c r="BI194" i="7"/>
  <c r="BI195" i="7"/>
  <c r="BI196" i="7"/>
  <c r="BI197" i="7"/>
  <c r="BI198" i="7"/>
  <c r="BI199" i="7"/>
  <c r="BI200" i="7"/>
  <c r="BI201" i="7"/>
  <c r="BI202" i="7"/>
  <c r="BI203" i="7"/>
  <c r="BI204" i="7"/>
  <c r="BI205" i="7"/>
  <c r="BI206" i="7"/>
  <c r="BI207" i="7"/>
  <c r="BI208" i="7"/>
  <c r="BI209" i="7"/>
  <c r="BI210" i="7"/>
  <c r="BI211" i="7"/>
  <c r="BI212" i="7"/>
  <c r="BI213" i="7"/>
  <c r="BI214" i="7"/>
  <c r="BI215" i="7"/>
  <c r="BI216" i="7"/>
  <c r="BI217" i="7"/>
  <c r="BI218" i="7"/>
  <c r="BI219" i="7"/>
  <c r="BI220" i="7"/>
  <c r="BI221" i="7"/>
  <c r="BI222" i="7"/>
  <c r="BI223" i="7"/>
  <c r="BI224" i="7"/>
  <c r="BI225" i="7"/>
  <c r="BI226" i="7"/>
  <c r="BI227" i="7"/>
  <c r="BI228" i="7"/>
  <c r="BI229" i="7"/>
  <c r="BI230" i="7"/>
  <c r="BI231" i="7"/>
  <c r="BI232" i="7"/>
  <c r="BI233" i="7"/>
  <c r="BI234" i="7"/>
  <c r="BI235" i="7"/>
  <c r="BI236" i="7"/>
  <c r="BI237" i="7"/>
  <c r="BI238" i="7"/>
  <c r="BI239" i="7"/>
  <c r="BI240" i="7"/>
  <c r="BI241" i="7"/>
  <c r="BI242" i="7"/>
  <c r="BI243" i="7"/>
  <c r="BI244" i="7"/>
  <c r="BI245" i="7"/>
  <c r="BI246" i="7"/>
  <c r="BI247" i="7"/>
  <c r="BI248" i="7"/>
  <c r="BI249" i="7"/>
  <c r="BI250" i="7"/>
  <c r="BI251" i="7"/>
  <c r="BI252" i="7"/>
  <c r="BI253" i="7"/>
  <c r="BI254" i="7"/>
  <c r="BI255" i="7"/>
  <c r="BI256" i="7"/>
  <c r="BI257" i="7"/>
  <c r="BI258" i="7"/>
  <c r="BI259" i="7"/>
  <c r="BI260" i="7"/>
  <c r="BI261" i="7"/>
  <c r="BI262" i="7"/>
  <c r="BI263" i="7"/>
  <c r="BI264" i="7"/>
  <c r="BI265" i="7"/>
  <c r="BI266" i="7"/>
  <c r="BI267" i="7"/>
  <c r="BI268" i="7"/>
  <c r="BI269" i="7"/>
  <c r="BI270" i="7"/>
  <c r="BI271" i="7"/>
  <c r="BI272" i="7"/>
  <c r="BI273" i="7"/>
  <c r="BI274" i="7"/>
  <c r="BI275" i="7"/>
  <c r="BI276" i="7"/>
  <c r="BI277" i="7"/>
  <c r="BI278" i="7"/>
  <c r="BI279" i="7"/>
  <c r="BI280" i="7"/>
  <c r="BI281" i="7"/>
  <c r="BI282" i="7"/>
  <c r="BI283" i="7"/>
  <c r="BI284" i="7"/>
  <c r="BI285" i="7"/>
  <c r="BI286" i="7"/>
  <c r="BI287" i="7"/>
  <c r="BI288" i="7"/>
  <c r="BI289" i="7"/>
  <c r="BI290" i="7"/>
  <c r="BI291" i="7"/>
  <c r="BI292" i="7"/>
  <c r="BI293" i="7"/>
  <c r="BI294" i="7"/>
  <c r="BI295" i="7"/>
  <c r="BI296" i="7"/>
  <c r="BI297" i="7"/>
  <c r="BI298" i="7"/>
  <c r="BI299" i="7"/>
  <c r="BI300" i="7"/>
  <c r="BI301" i="7"/>
  <c r="BI302" i="7"/>
  <c r="BI303" i="7"/>
  <c r="BI304" i="7"/>
  <c r="BI305" i="7"/>
  <c r="BI306" i="7"/>
  <c r="BI307" i="7"/>
  <c r="BI308" i="7"/>
  <c r="BI309" i="7"/>
  <c r="BI310" i="7"/>
  <c r="BI311" i="7"/>
  <c r="BI312" i="7"/>
  <c r="BI313" i="7"/>
  <c r="BI314" i="7"/>
  <c r="BI315" i="7"/>
  <c r="BI316" i="7"/>
  <c r="BI317" i="7"/>
  <c r="BI318" i="7"/>
  <c r="BI319" i="7"/>
  <c r="BI320" i="7"/>
  <c r="BI321" i="7"/>
  <c r="BI322" i="7"/>
  <c r="BI323" i="7"/>
  <c r="BI324" i="7"/>
  <c r="BI325" i="7"/>
  <c r="BI326" i="7"/>
  <c r="BI327" i="7"/>
  <c r="BI328" i="7"/>
  <c r="BI329" i="7"/>
  <c r="BI330" i="7"/>
  <c r="BI331" i="7"/>
  <c r="BI332" i="7"/>
  <c r="BI333" i="7"/>
  <c r="BI334" i="7"/>
  <c r="BI335" i="7"/>
  <c r="BI336" i="7"/>
  <c r="BI337" i="7"/>
  <c r="BI338" i="7"/>
  <c r="BI339" i="7"/>
  <c r="BI340" i="7"/>
  <c r="BI341" i="7"/>
  <c r="BI342" i="7"/>
  <c r="BI343" i="7"/>
  <c r="BI344" i="7"/>
  <c r="BI345" i="7"/>
  <c r="BI346" i="7"/>
  <c r="BI347" i="7"/>
  <c r="BI348" i="7"/>
  <c r="BI349" i="7"/>
  <c r="BI350" i="7"/>
  <c r="BI351" i="7"/>
  <c r="BI352" i="7"/>
  <c r="BI353" i="7"/>
  <c r="BI354" i="7"/>
  <c r="BI355" i="7"/>
  <c r="BI356" i="7"/>
  <c r="BI357" i="7"/>
  <c r="BI358" i="7"/>
  <c r="BI359" i="7"/>
  <c r="BI360" i="7"/>
  <c r="BI361" i="7"/>
  <c r="BI362" i="7"/>
  <c r="BI363" i="7"/>
  <c r="BI364" i="7"/>
  <c r="BI365" i="7"/>
  <c r="BI366" i="7"/>
  <c r="BI367" i="7"/>
  <c r="BI368" i="7"/>
  <c r="BI369" i="7"/>
  <c r="BI370" i="7"/>
  <c r="BI371" i="7"/>
  <c r="BI372" i="7"/>
  <c r="BI373" i="7"/>
  <c r="BI374" i="7"/>
  <c r="BI375" i="7"/>
  <c r="BI376" i="7"/>
  <c r="BI377" i="7"/>
  <c r="BI378" i="7"/>
  <c r="BI379" i="7"/>
  <c r="BI380" i="7"/>
  <c r="BI381" i="7"/>
  <c r="BI382" i="7"/>
  <c r="BI383" i="7"/>
  <c r="BI384" i="7"/>
  <c r="BI385" i="7"/>
  <c r="BI386" i="7"/>
  <c r="BI387" i="7"/>
  <c r="BI388" i="7"/>
  <c r="BI389" i="7"/>
  <c r="BI390" i="7"/>
  <c r="BI391" i="7"/>
  <c r="BI392" i="7"/>
  <c r="BI393" i="7"/>
  <c r="BI394" i="7"/>
  <c r="BI395" i="7"/>
  <c r="BI396" i="7"/>
  <c r="BI397" i="7"/>
  <c r="BI398" i="7"/>
  <c r="BI399" i="7"/>
  <c r="BI400" i="7"/>
  <c r="BI401" i="7"/>
  <c r="BI402" i="7"/>
  <c r="BI403" i="7"/>
  <c r="BI404" i="7"/>
  <c r="BI405" i="7"/>
  <c r="BI406" i="7"/>
  <c r="BI407" i="7"/>
  <c r="BI408" i="7"/>
  <c r="BI409" i="7"/>
  <c r="BI410" i="7"/>
  <c r="BI411" i="7"/>
  <c r="BI412" i="7"/>
  <c r="BI413" i="7"/>
  <c r="BI414" i="7"/>
  <c r="BI415" i="7"/>
  <c r="BI416" i="7"/>
  <c r="BI417" i="7"/>
  <c r="BI418" i="7"/>
  <c r="BI419" i="7"/>
  <c r="BI420" i="7"/>
  <c r="BI421" i="7"/>
  <c r="BI422" i="7"/>
  <c r="BI423" i="7"/>
  <c r="BI424" i="7"/>
  <c r="BI425" i="7"/>
  <c r="BI426" i="7"/>
  <c r="BI427" i="7"/>
  <c r="BI428" i="7"/>
  <c r="BI429" i="7"/>
  <c r="BI430" i="7"/>
  <c r="BI431" i="7"/>
  <c r="BI432" i="7"/>
  <c r="BI433" i="7"/>
  <c r="BI434" i="7"/>
  <c r="BI435" i="7"/>
  <c r="BI436" i="7"/>
  <c r="BI437" i="7"/>
  <c r="BI438" i="7"/>
  <c r="BI439" i="7"/>
  <c r="BI440" i="7"/>
  <c r="BI441" i="7"/>
  <c r="BI442" i="7"/>
  <c r="BI443" i="7"/>
  <c r="BI444" i="7"/>
  <c r="BI445" i="7"/>
  <c r="BI446" i="7"/>
  <c r="BI447" i="7"/>
  <c r="BI448" i="7"/>
  <c r="BI449" i="7"/>
  <c r="BI450" i="7"/>
  <c r="BI451" i="7"/>
  <c r="BI452" i="7"/>
  <c r="BI453" i="7"/>
  <c r="BI454" i="7"/>
  <c r="BI455" i="7"/>
  <c r="BI456" i="7"/>
  <c r="BI457" i="7"/>
  <c r="BI458" i="7"/>
  <c r="BI459" i="7"/>
  <c r="BI460" i="7"/>
  <c r="BI461" i="7"/>
  <c r="BI462" i="7"/>
  <c r="BI463" i="7"/>
  <c r="BI464" i="7"/>
  <c r="BI465" i="7"/>
  <c r="BI466" i="7"/>
  <c r="BI467" i="7"/>
  <c r="BI468" i="7"/>
  <c r="BI469" i="7"/>
  <c r="BI470" i="7"/>
  <c r="BI471" i="7"/>
  <c r="BI472" i="7"/>
  <c r="BI473" i="7"/>
  <c r="BI474" i="7"/>
  <c r="BI475" i="7"/>
  <c r="BI476" i="7"/>
  <c r="BI477" i="7"/>
  <c r="BI478" i="7"/>
  <c r="BI479" i="7"/>
  <c r="BI480" i="7"/>
  <c r="BI481" i="7"/>
  <c r="BI482" i="7"/>
  <c r="BI483" i="7"/>
  <c r="BI484" i="7"/>
  <c r="BI485" i="7"/>
  <c r="BI486" i="7"/>
  <c r="BI487" i="7"/>
  <c r="BI488" i="7"/>
  <c r="BI489" i="7"/>
  <c r="BI490" i="7"/>
  <c r="BI491" i="7"/>
  <c r="BI492" i="7"/>
  <c r="BI493" i="7"/>
  <c r="BI494" i="7"/>
  <c r="BI495" i="7"/>
  <c r="BI496" i="7"/>
  <c r="BI497" i="7"/>
  <c r="BI498" i="7"/>
  <c r="BI499" i="7"/>
  <c r="BI500" i="7"/>
  <c r="BI501" i="7"/>
  <c r="BI502" i="7"/>
  <c r="BI503" i="7"/>
  <c r="BI504" i="7"/>
  <c r="BI505" i="7"/>
  <c r="BI506" i="7"/>
  <c r="BI507" i="7"/>
  <c r="BI508" i="7"/>
  <c r="BI509" i="7"/>
  <c r="BI510" i="7"/>
  <c r="BI511" i="7"/>
  <c r="BI512" i="7"/>
  <c r="BI513" i="7"/>
  <c r="BI514" i="7"/>
  <c r="BI515" i="7"/>
  <c r="BI516" i="7"/>
  <c r="BI517" i="7"/>
  <c r="BI518" i="7"/>
  <c r="BI519" i="7"/>
  <c r="BI520" i="7"/>
  <c r="BI521" i="7"/>
  <c r="BI522" i="7"/>
  <c r="BI523" i="7"/>
  <c r="BI524" i="7"/>
  <c r="BI525" i="7"/>
  <c r="BI526" i="7"/>
  <c r="BI527" i="7"/>
  <c r="BI528" i="7"/>
  <c r="BI529" i="7"/>
  <c r="BI530" i="7"/>
  <c r="BI531" i="7"/>
  <c r="BI532" i="7"/>
  <c r="BI533" i="7"/>
  <c r="BI534" i="7"/>
  <c r="BI535" i="7"/>
  <c r="BI536" i="7"/>
  <c r="BI537" i="7"/>
  <c r="BI538" i="7"/>
  <c r="BI539" i="7"/>
  <c r="BI540" i="7"/>
  <c r="BI541" i="7"/>
  <c r="BI542" i="7"/>
  <c r="BI543" i="7"/>
  <c r="BI544" i="7"/>
  <c r="BI545" i="7"/>
  <c r="BI546" i="7"/>
  <c r="BI547" i="7"/>
  <c r="BI548" i="7"/>
  <c r="BI549" i="7"/>
  <c r="BI550" i="7"/>
  <c r="BI551" i="7"/>
  <c r="BI552" i="7"/>
  <c r="BI553" i="7"/>
  <c r="BI554" i="7"/>
  <c r="BI555" i="7"/>
  <c r="BI556" i="7"/>
  <c r="BI557" i="7"/>
  <c r="BI558" i="7"/>
  <c r="BI559" i="7"/>
  <c r="BI560" i="7"/>
  <c r="BI561" i="7"/>
  <c r="BI562" i="7"/>
  <c r="BI563" i="7"/>
  <c r="BI564" i="7"/>
  <c r="BI565" i="7"/>
  <c r="BI566" i="7"/>
  <c r="BI567" i="7"/>
  <c r="BI568" i="7"/>
  <c r="BI569" i="7"/>
  <c r="BI570" i="7"/>
  <c r="BI571" i="7"/>
  <c r="BI572" i="7"/>
  <c r="BI573" i="7"/>
  <c r="BI574" i="7"/>
  <c r="BI575" i="7"/>
  <c r="BI576" i="7"/>
  <c r="BI577" i="7"/>
  <c r="BI578" i="7"/>
  <c r="BI579" i="7"/>
  <c r="BI580" i="7"/>
  <c r="BI581" i="7"/>
  <c r="BI582" i="7"/>
  <c r="BI583" i="7"/>
  <c r="BI584" i="7"/>
  <c r="BI585" i="7"/>
  <c r="BI586" i="7"/>
  <c r="BI587" i="7"/>
  <c r="BI588" i="7"/>
  <c r="BI589" i="7"/>
  <c r="BI590" i="7"/>
  <c r="BI591" i="7"/>
  <c r="BI592" i="7"/>
  <c r="BI593" i="7"/>
  <c r="BI594" i="7"/>
  <c r="BI595" i="7"/>
  <c r="BI596" i="7"/>
  <c r="BI597" i="7"/>
  <c r="BI598" i="7"/>
  <c r="BI599" i="7"/>
  <c r="BI600" i="7"/>
  <c r="BI601" i="7"/>
  <c r="BI602" i="7"/>
  <c r="BI603" i="7"/>
  <c r="BI604" i="7"/>
  <c r="BI605" i="7"/>
  <c r="BI606" i="7"/>
  <c r="BI607" i="7"/>
  <c r="BI608" i="7"/>
  <c r="BI609" i="7"/>
  <c r="BI610" i="7"/>
  <c r="BI611" i="7"/>
  <c r="BI612" i="7"/>
  <c r="BI613" i="7"/>
  <c r="BI614" i="7"/>
  <c r="BI615" i="7"/>
  <c r="BI616" i="7"/>
  <c r="BI617" i="7"/>
  <c r="BI618" i="7"/>
  <c r="BI619" i="7"/>
  <c r="BI620" i="7"/>
  <c r="BI621" i="7"/>
  <c r="BI622" i="7"/>
  <c r="BI623" i="7"/>
  <c r="BI624" i="7"/>
  <c r="BI625" i="7"/>
  <c r="BI626" i="7"/>
  <c r="BI627" i="7"/>
  <c r="BI628" i="7"/>
  <c r="BI629" i="7"/>
  <c r="BI630" i="7"/>
  <c r="BI631" i="7"/>
  <c r="BI632" i="7"/>
  <c r="BI633" i="7"/>
  <c r="BI634" i="7"/>
  <c r="BI635" i="7"/>
  <c r="BI636" i="7"/>
  <c r="BI637" i="7"/>
  <c r="BI638" i="7"/>
  <c r="BI639" i="7"/>
  <c r="BI640" i="7"/>
  <c r="BI641" i="7"/>
  <c r="BI642" i="7"/>
  <c r="BI643" i="7"/>
  <c r="BI644" i="7"/>
  <c r="BI645" i="7"/>
  <c r="BI646" i="7"/>
  <c r="BI647" i="7"/>
  <c r="BI648" i="7"/>
  <c r="BI649" i="7"/>
  <c r="BI650" i="7"/>
  <c r="BI651" i="7"/>
  <c r="BI652" i="7"/>
  <c r="BI653" i="7"/>
  <c r="BI654" i="7"/>
  <c r="BI655" i="7"/>
  <c r="BI656" i="7"/>
  <c r="BI657" i="7"/>
  <c r="BI658" i="7"/>
  <c r="BI659" i="7"/>
  <c r="BI660" i="7"/>
  <c r="BI661" i="7"/>
  <c r="BI662" i="7"/>
  <c r="BI663" i="7"/>
  <c r="BI664" i="7"/>
  <c r="BI665" i="7"/>
  <c r="BI666" i="7"/>
  <c r="BI667" i="7"/>
  <c r="BI668" i="7"/>
  <c r="BI669" i="7"/>
  <c r="BI670" i="7"/>
  <c r="BI671" i="7"/>
  <c r="BI672" i="7"/>
  <c r="BI673" i="7"/>
  <c r="BI674" i="7"/>
  <c r="BI675" i="7"/>
  <c r="BI676" i="7"/>
  <c r="BI677" i="7"/>
  <c r="BI678" i="7"/>
  <c r="BI679" i="7"/>
  <c r="BI680" i="7"/>
  <c r="BI681" i="7"/>
  <c r="BI682" i="7"/>
  <c r="BI683" i="7"/>
  <c r="BI684" i="7"/>
  <c r="BI685" i="7"/>
  <c r="BI686" i="7"/>
  <c r="BI687" i="7"/>
  <c r="BI688" i="7"/>
  <c r="BI689" i="7"/>
  <c r="BI690" i="7"/>
  <c r="BI691" i="7"/>
  <c r="BI692" i="7"/>
  <c r="BI693" i="7"/>
  <c r="BI694" i="7"/>
  <c r="BI695" i="7"/>
  <c r="BI696" i="7"/>
  <c r="BI697" i="7"/>
  <c r="BI698" i="7"/>
  <c r="BI699" i="7"/>
  <c r="BI700" i="7"/>
  <c r="BI701" i="7"/>
  <c r="BI702" i="7"/>
  <c r="BI703" i="7"/>
  <c r="BI704" i="7"/>
  <c r="BI705" i="7"/>
  <c r="BI706" i="7"/>
  <c r="BI707" i="7"/>
  <c r="BI708" i="7"/>
  <c r="BI709" i="7"/>
  <c r="BI710" i="7"/>
  <c r="BI711" i="7"/>
  <c r="BI712" i="7"/>
  <c r="BI713" i="7"/>
  <c r="BI714" i="7"/>
  <c r="BI715" i="7"/>
  <c r="BI716" i="7"/>
  <c r="BI717" i="7"/>
  <c r="BI718" i="7"/>
  <c r="BI719" i="7"/>
  <c r="BI720" i="7"/>
  <c r="BI721" i="7"/>
  <c r="BI722" i="7"/>
  <c r="BI723" i="7"/>
  <c r="BI724" i="7"/>
  <c r="BI725" i="7"/>
  <c r="BI726" i="7"/>
  <c r="BI727" i="7"/>
  <c r="BI728" i="7"/>
  <c r="BI729" i="7"/>
  <c r="BI730" i="7"/>
  <c r="BI731" i="7"/>
  <c r="BI732" i="7"/>
  <c r="BI733" i="7"/>
  <c r="BI734" i="7"/>
  <c r="BI735" i="7"/>
  <c r="BI736" i="7"/>
  <c r="BI737" i="7"/>
  <c r="BI738" i="7"/>
  <c r="BI739" i="7"/>
  <c r="BI740" i="7"/>
  <c r="BI741" i="7"/>
  <c r="BI742" i="7"/>
  <c r="BI743" i="7"/>
  <c r="BI744" i="7"/>
  <c r="BI745" i="7"/>
  <c r="BI746" i="7"/>
  <c r="BI747" i="7"/>
  <c r="BI748" i="7"/>
  <c r="BI749" i="7"/>
  <c r="BI750" i="7"/>
  <c r="BI751" i="7"/>
  <c r="BI752" i="7"/>
  <c r="BI753" i="7"/>
  <c r="BI754" i="7"/>
  <c r="BI755" i="7"/>
  <c r="BI756" i="7"/>
  <c r="BI757" i="7"/>
  <c r="BI758" i="7"/>
  <c r="BI759" i="7"/>
  <c r="BI760" i="7"/>
  <c r="BI761" i="7"/>
  <c r="BI762" i="7"/>
  <c r="BI763" i="7"/>
  <c r="BI764" i="7"/>
  <c r="BI765" i="7"/>
  <c r="BI766" i="7"/>
  <c r="BI767" i="7"/>
  <c r="BI768" i="7"/>
  <c r="BI769" i="7"/>
  <c r="BI770" i="7"/>
  <c r="BI771" i="7"/>
  <c r="BI772" i="7"/>
  <c r="BI773" i="7"/>
  <c r="BI774" i="7"/>
  <c r="BI775" i="7"/>
  <c r="BI776" i="7"/>
  <c r="BI777" i="7"/>
  <c r="BI778" i="7"/>
  <c r="BI779" i="7"/>
  <c r="BI780" i="7"/>
  <c r="BI781" i="7"/>
  <c r="BI782" i="7"/>
  <c r="BI783" i="7"/>
  <c r="BI784" i="7"/>
  <c r="BI785" i="7"/>
  <c r="BI786" i="7"/>
  <c r="BI787" i="7"/>
  <c r="BI788" i="7"/>
  <c r="BI789" i="7"/>
  <c r="BI790" i="7"/>
  <c r="BI791" i="7"/>
  <c r="BI792" i="7"/>
  <c r="BI793" i="7"/>
  <c r="BI794" i="7"/>
  <c r="BI795" i="7"/>
  <c r="BI796" i="7"/>
  <c r="BI797" i="7"/>
  <c r="BI798" i="7"/>
  <c r="BI799" i="7"/>
  <c r="BI800" i="7"/>
  <c r="BI801" i="7"/>
  <c r="BI802" i="7"/>
  <c r="BI803" i="7"/>
  <c r="BI804" i="7"/>
  <c r="BI805" i="7"/>
  <c r="BI806" i="7"/>
  <c r="BI807" i="7"/>
  <c r="BI808" i="7"/>
  <c r="BI809" i="7"/>
  <c r="BI810" i="7"/>
  <c r="BI811" i="7"/>
  <c r="BI812" i="7"/>
  <c r="BI813" i="7"/>
  <c r="BI814" i="7"/>
  <c r="BI815" i="7"/>
  <c r="BI816" i="7"/>
  <c r="BI817" i="7"/>
  <c r="BI818" i="7"/>
  <c r="BI819" i="7"/>
  <c r="BI820" i="7"/>
  <c r="BI821" i="7"/>
  <c r="BI822" i="7"/>
  <c r="BI823" i="7"/>
  <c r="BI824" i="7"/>
  <c r="BI825" i="7"/>
  <c r="BI826" i="7"/>
  <c r="BI827" i="7"/>
  <c r="BI828" i="7"/>
  <c r="BI829" i="7"/>
  <c r="BI830" i="7"/>
  <c r="BI831" i="7"/>
  <c r="BI832" i="7"/>
  <c r="BI833" i="7"/>
  <c r="BI834" i="7"/>
  <c r="BI835" i="7"/>
  <c r="BI836" i="7"/>
  <c r="BI837" i="7"/>
  <c r="BI838" i="7"/>
  <c r="BI839" i="7"/>
  <c r="BI840" i="7"/>
  <c r="BI841" i="7"/>
  <c r="BI842" i="7"/>
  <c r="BI843" i="7"/>
  <c r="BI844" i="7"/>
  <c r="BI845" i="7"/>
  <c r="BI846" i="7"/>
  <c r="BI847" i="7"/>
  <c r="BI848" i="7"/>
  <c r="BI849" i="7"/>
  <c r="BI850" i="7"/>
  <c r="BI851" i="7"/>
  <c r="BI852" i="7"/>
  <c r="BI853" i="7"/>
  <c r="BI854" i="7"/>
  <c r="BI855" i="7"/>
  <c r="BI856" i="7"/>
  <c r="BI857" i="7"/>
  <c r="BI858" i="7"/>
  <c r="BI859" i="7"/>
  <c r="BI860" i="7"/>
  <c r="BI861" i="7"/>
  <c r="BI862" i="7"/>
  <c r="BI863" i="7"/>
  <c r="BI864" i="7"/>
  <c r="BI865" i="7"/>
  <c r="BI866" i="7"/>
  <c r="BI867" i="7"/>
  <c r="BI868" i="7"/>
  <c r="BI869" i="7"/>
  <c r="BI870" i="7"/>
  <c r="BI871" i="7"/>
  <c r="BI872" i="7"/>
  <c r="BI873" i="7"/>
  <c r="BI874" i="7"/>
  <c r="BI875" i="7"/>
  <c r="BI876" i="7"/>
  <c r="BI877" i="7"/>
  <c r="BI878" i="7"/>
  <c r="BI879" i="7"/>
  <c r="BI880" i="7"/>
  <c r="BI881" i="7"/>
  <c r="BI882" i="7"/>
  <c r="BI883" i="7"/>
  <c r="BI884" i="7"/>
  <c r="BI885" i="7"/>
  <c r="BI886" i="7"/>
  <c r="BI887" i="7"/>
  <c r="BI888" i="7"/>
  <c r="BI889" i="7"/>
  <c r="BI890" i="7"/>
  <c r="BI891" i="7"/>
  <c r="BI892" i="7"/>
  <c r="BI893" i="7"/>
  <c r="BI894" i="7"/>
  <c r="BI895" i="7"/>
  <c r="BI896" i="7"/>
  <c r="BI897" i="7"/>
  <c r="BI898" i="7"/>
  <c r="BI899" i="7"/>
  <c r="BI900" i="7"/>
  <c r="BI901" i="7"/>
  <c r="BI902" i="7"/>
  <c r="BI903" i="7"/>
  <c r="BI904" i="7"/>
  <c r="BI905" i="7"/>
  <c r="BI906" i="7"/>
  <c r="BI907" i="7"/>
  <c r="BI908" i="7"/>
  <c r="BI909" i="7"/>
  <c r="BI910" i="7"/>
  <c r="BI911" i="7"/>
  <c r="BI912" i="7"/>
  <c r="BI913" i="7"/>
  <c r="BI914" i="7"/>
  <c r="BI915" i="7"/>
  <c r="BI916" i="7"/>
  <c r="BI917" i="7"/>
  <c r="BI918" i="7"/>
  <c r="BI919" i="7"/>
  <c r="BI920" i="7"/>
  <c r="BI921" i="7"/>
  <c r="BI922" i="7"/>
  <c r="BI923" i="7"/>
  <c r="BI924" i="7"/>
  <c r="BI925" i="7"/>
  <c r="BI926" i="7"/>
  <c r="BI927" i="7"/>
  <c r="BI928" i="7"/>
  <c r="BI929" i="7"/>
  <c r="BI930" i="7"/>
  <c r="BI931" i="7"/>
  <c r="BI932" i="7"/>
  <c r="BI933" i="7"/>
  <c r="BI934" i="7"/>
  <c r="BI935" i="7"/>
  <c r="BI936" i="7"/>
  <c r="BI937" i="7"/>
  <c r="BI938" i="7"/>
  <c r="BI939" i="7"/>
  <c r="BI940" i="7"/>
  <c r="BI941" i="7"/>
  <c r="BI942" i="7"/>
  <c r="BI943" i="7"/>
  <c r="BI944" i="7"/>
  <c r="BI945" i="7"/>
  <c r="BI946" i="7"/>
  <c r="BI947" i="7"/>
  <c r="BI948" i="7"/>
  <c r="BI949" i="7"/>
  <c r="BI950" i="7"/>
  <c r="BI951" i="7"/>
  <c r="BI952" i="7"/>
  <c r="BI953" i="7"/>
  <c r="BI954" i="7"/>
  <c r="BI955" i="7"/>
  <c r="BI956" i="7"/>
  <c r="BI957" i="7"/>
  <c r="BI958" i="7"/>
  <c r="BI959" i="7"/>
  <c r="BI960" i="7"/>
  <c r="BI961" i="7"/>
  <c r="BI962" i="7"/>
  <c r="BI963" i="7"/>
  <c r="BI964" i="7"/>
  <c r="BI965" i="7"/>
  <c r="BI966" i="7"/>
  <c r="BI967" i="7"/>
  <c r="BI968" i="7"/>
  <c r="BI969" i="7"/>
  <c r="BI970" i="7"/>
  <c r="BI971" i="7"/>
  <c r="BI972" i="7"/>
  <c r="BI973" i="7"/>
  <c r="BI974" i="7"/>
  <c r="BI975" i="7"/>
  <c r="BI976" i="7"/>
  <c r="BI977" i="7"/>
  <c r="BI978" i="7"/>
  <c r="BI979" i="7"/>
  <c r="BI980" i="7"/>
  <c r="BI981" i="7"/>
  <c r="BI982" i="7"/>
  <c r="BI983" i="7"/>
  <c r="BI984" i="7"/>
  <c r="BI985" i="7"/>
  <c r="BI986" i="7"/>
  <c r="BI987" i="7"/>
  <c r="BI988" i="7"/>
  <c r="BI989" i="7"/>
  <c r="BI990" i="7"/>
  <c r="BI991" i="7"/>
  <c r="BI992" i="7"/>
  <c r="BI993" i="7"/>
  <c r="BI994" i="7"/>
  <c r="BI995" i="7"/>
  <c r="BI996" i="7"/>
  <c r="BI997" i="7"/>
  <c r="BI998" i="7"/>
  <c r="BI999" i="7"/>
  <c r="BI1000" i="7"/>
  <c r="BI1001" i="7"/>
  <c r="BI1002" i="7"/>
  <c r="BI1003" i="7"/>
  <c r="BI1004" i="7"/>
  <c r="BI1005" i="7"/>
  <c r="BI1006" i="7"/>
  <c r="BI1007" i="7"/>
  <c r="BI1008" i="7"/>
  <c r="BI1009" i="7"/>
  <c r="BI1010" i="7"/>
  <c r="BI1011" i="7"/>
  <c r="BI1012" i="7"/>
  <c r="BI1013" i="7"/>
  <c r="BI1014" i="7"/>
  <c r="BI1015" i="7"/>
  <c r="BI1016" i="7"/>
  <c r="BI1017" i="7"/>
  <c r="BI1018" i="7"/>
  <c r="BI1019" i="7"/>
  <c r="BI1020" i="7"/>
  <c r="BI1021" i="7"/>
  <c r="BI1022" i="7"/>
  <c r="BI1023" i="7"/>
  <c r="BI1024" i="7"/>
  <c r="BI1025" i="7"/>
  <c r="BI1026" i="7"/>
  <c r="BI1027" i="7"/>
  <c r="BI1028" i="7"/>
  <c r="BI1029" i="7"/>
  <c r="BI1030" i="7"/>
  <c r="BI1031" i="7"/>
  <c r="BI1032" i="7"/>
  <c r="BI1033" i="7"/>
  <c r="BI1034" i="7"/>
  <c r="BI1035" i="7"/>
  <c r="BI1036" i="7"/>
  <c r="BI1037" i="7"/>
  <c r="BI1038" i="7"/>
  <c r="BI1039" i="7"/>
  <c r="BI1040" i="7"/>
  <c r="BI1041" i="7"/>
  <c r="BI1042" i="7"/>
  <c r="BI1043" i="7"/>
  <c r="BI1044" i="7"/>
  <c r="BI1045" i="7"/>
  <c r="BI1046" i="7"/>
  <c r="BI1047" i="7"/>
  <c r="BI1048" i="7"/>
  <c r="BI1049" i="7"/>
  <c r="BI1050" i="7"/>
  <c r="BI1051" i="7"/>
  <c r="BI1052" i="7"/>
  <c r="BI1053" i="7"/>
  <c r="BI1054" i="7"/>
  <c r="BI1055" i="7"/>
  <c r="BI1056" i="7"/>
  <c r="BI1057" i="7"/>
  <c r="BI1058" i="7"/>
  <c r="BI1059" i="7"/>
  <c r="BI1060" i="7"/>
  <c r="BI1061" i="7"/>
  <c r="BI1062" i="7"/>
  <c r="BI1063" i="7"/>
  <c r="BI1064" i="7"/>
  <c r="BI1065" i="7"/>
  <c r="BI1066" i="7"/>
  <c r="BI1067" i="7"/>
  <c r="BI1068" i="7"/>
  <c r="BI1069" i="7"/>
  <c r="BI1070" i="7"/>
  <c r="BI1071" i="7"/>
  <c r="BI1072" i="7"/>
  <c r="BI1073" i="7"/>
  <c r="BI1074" i="7"/>
  <c r="BI1075" i="7"/>
  <c r="BI1076" i="7"/>
  <c r="BI1077" i="7"/>
  <c r="BI1078" i="7"/>
  <c r="BI1079" i="7"/>
  <c r="BI1080" i="7"/>
  <c r="BI1081" i="7"/>
  <c r="BI1082" i="7"/>
  <c r="BI1083" i="7"/>
  <c r="BI1084" i="7"/>
  <c r="BI1085" i="7"/>
  <c r="BI1086" i="7"/>
  <c r="BI1087" i="7"/>
  <c r="BI1088" i="7"/>
  <c r="BI1089" i="7"/>
  <c r="BI1090" i="7"/>
  <c r="BI1091" i="7"/>
  <c r="BI1092" i="7"/>
  <c r="BI1093" i="7"/>
  <c r="BI1094" i="7"/>
  <c r="BI1095" i="7"/>
  <c r="BI1096" i="7"/>
  <c r="BI1097" i="7"/>
  <c r="BI1098" i="7"/>
  <c r="BI1099" i="7"/>
  <c r="BI1100" i="7"/>
  <c r="BI1101" i="7"/>
  <c r="BI1102" i="7"/>
  <c r="BI1103" i="7"/>
  <c r="BI1104" i="7"/>
  <c r="BI1105" i="7"/>
  <c r="BI1106" i="7"/>
  <c r="BI1107" i="7"/>
  <c r="BI1108" i="7"/>
  <c r="BI1109" i="7"/>
  <c r="BI1110" i="7"/>
  <c r="BI1111" i="7"/>
  <c r="BI1112" i="7"/>
  <c r="BI1113" i="7"/>
  <c r="BI1114" i="7"/>
  <c r="BI1115" i="7"/>
  <c r="BI1116" i="7"/>
  <c r="BI1117" i="7"/>
  <c r="BI1118" i="7"/>
  <c r="BI1119" i="7"/>
  <c r="BI1120" i="7"/>
  <c r="BI1121" i="7"/>
  <c r="BI1122" i="7"/>
  <c r="BI1123" i="7"/>
  <c r="BI1124" i="7"/>
  <c r="BI1125" i="7"/>
  <c r="BI1126" i="7"/>
  <c r="BI1127" i="7"/>
  <c r="BI1128" i="7"/>
  <c r="BI1129" i="7"/>
  <c r="BI1130" i="7"/>
  <c r="BI1131" i="7"/>
  <c r="BI1132" i="7"/>
  <c r="BI1133" i="7"/>
  <c r="BI1134" i="7"/>
  <c r="BI1135" i="7"/>
  <c r="BI1136" i="7"/>
  <c r="BI1137" i="7"/>
  <c r="BI1138" i="7"/>
  <c r="BI1139" i="7"/>
  <c r="BI1140" i="7"/>
  <c r="BI1141" i="7"/>
  <c r="BI1142" i="7"/>
  <c r="B28" i="2" s="1"/>
  <c r="BI1143" i="7"/>
  <c r="BI1144" i="7"/>
  <c r="BI1145" i="7"/>
  <c r="BI1146" i="7"/>
  <c r="BI1147" i="7"/>
  <c r="BI1148" i="7"/>
  <c r="BI1149" i="7"/>
  <c r="BI1150" i="7"/>
  <c r="BI1151" i="7"/>
  <c r="BI1152" i="7"/>
  <c r="BI1153" i="7"/>
  <c r="BI1154" i="7"/>
  <c r="BI1155" i="7"/>
  <c r="BI1156" i="7"/>
  <c r="BI1157" i="7"/>
  <c r="BI1158" i="7"/>
  <c r="BI1159" i="7"/>
  <c r="BI1160" i="7"/>
  <c r="BI1161" i="7"/>
  <c r="BI1162" i="7"/>
  <c r="BI1163" i="7"/>
  <c r="BI1164" i="7"/>
  <c r="BI1165" i="7"/>
  <c r="BI1166" i="7"/>
  <c r="BI1167" i="7"/>
  <c r="BI1168" i="7"/>
  <c r="BI1169" i="7"/>
  <c r="BI1170" i="7"/>
  <c r="BI1171" i="7"/>
  <c r="BI1172" i="7"/>
  <c r="BI1173" i="7"/>
  <c r="BI1174" i="7"/>
  <c r="BI1175" i="7"/>
  <c r="BI1176" i="7"/>
  <c r="BI1177" i="7"/>
  <c r="BI1178" i="7"/>
  <c r="BI1179" i="7"/>
  <c r="BI1180" i="7"/>
  <c r="BI1181" i="7"/>
  <c r="BI1182" i="7"/>
  <c r="BI1183" i="7"/>
  <c r="BI1184" i="7"/>
  <c r="BI1185" i="7"/>
  <c r="BI1186" i="7"/>
  <c r="BI1187" i="7"/>
  <c r="BI1188" i="7"/>
  <c r="BI1189" i="7"/>
  <c r="BI1190" i="7"/>
  <c r="BI1191" i="7"/>
  <c r="BI1192" i="7"/>
  <c r="BI1193" i="7"/>
  <c r="BI1194" i="7"/>
  <c r="BI1195" i="7"/>
  <c r="BI1196" i="7"/>
  <c r="BI1197" i="7"/>
  <c r="BI1198" i="7"/>
  <c r="BI1199" i="7"/>
  <c r="BI1200" i="7"/>
  <c r="BI1201" i="7"/>
  <c r="BI1202" i="7"/>
  <c r="BI1203" i="7"/>
  <c r="BI1204" i="7"/>
  <c r="BI1205" i="7"/>
  <c r="BI1206" i="7"/>
  <c r="BI1207" i="7"/>
  <c r="BI1208" i="7"/>
  <c r="BI1209" i="7"/>
  <c r="BI1210" i="7"/>
  <c r="BI1211" i="7"/>
  <c r="BI1212" i="7"/>
  <c r="BI1213" i="7"/>
  <c r="BI1214" i="7"/>
  <c r="BI1215" i="7"/>
  <c r="BI1216" i="7"/>
  <c r="BI1217" i="7"/>
  <c r="BI1218" i="7"/>
  <c r="BI1219" i="7"/>
  <c r="BI1220" i="7"/>
  <c r="BI1221" i="7"/>
  <c r="BI1222" i="7"/>
  <c r="BI1223" i="7"/>
  <c r="BI1224" i="7"/>
  <c r="BI1225" i="7"/>
  <c r="BI1226" i="7"/>
  <c r="BI1227" i="7"/>
  <c r="BI1228" i="7"/>
  <c r="BI1229" i="7"/>
  <c r="BI1230" i="7"/>
  <c r="BI1231" i="7"/>
  <c r="BI1232" i="7"/>
  <c r="BI1233" i="7"/>
  <c r="BI1234" i="7"/>
  <c r="BI1235" i="7"/>
  <c r="BI1236" i="7"/>
  <c r="BI1237" i="7"/>
  <c r="BI1238" i="7"/>
  <c r="BI1239" i="7"/>
  <c r="BI1240" i="7"/>
  <c r="BI1241" i="7"/>
  <c r="BI1242" i="7"/>
  <c r="BI1243" i="7"/>
  <c r="BI1244" i="7"/>
  <c r="BI1245" i="7"/>
  <c r="BI1246" i="7"/>
  <c r="BI1247" i="7"/>
  <c r="BI1248" i="7"/>
  <c r="BI1249" i="7"/>
  <c r="BI1250" i="7"/>
  <c r="BI1251" i="7"/>
  <c r="BI1252" i="7"/>
  <c r="BI1253" i="7"/>
  <c r="BI1254" i="7"/>
  <c r="BI1255" i="7"/>
  <c r="BI1256" i="7"/>
  <c r="BI1257" i="7"/>
  <c r="BI1258" i="7"/>
  <c r="BI1259" i="7"/>
  <c r="BI1260" i="7"/>
  <c r="BI1261" i="7"/>
  <c r="BI1262" i="7"/>
  <c r="BI1263" i="7"/>
  <c r="BI1264" i="7"/>
  <c r="BI1265" i="7"/>
  <c r="BI1266" i="7"/>
  <c r="BI1267" i="7"/>
  <c r="BI1268" i="7"/>
  <c r="BI1269" i="7"/>
  <c r="BI1270" i="7"/>
  <c r="BI1271" i="7"/>
  <c r="BI1272" i="7"/>
  <c r="BI1273" i="7"/>
  <c r="BI1274" i="7"/>
  <c r="BI1275" i="7"/>
  <c r="BI1276" i="7"/>
  <c r="BI1277" i="7"/>
  <c r="BI1278" i="7"/>
  <c r="BI1279" i="7"/>
  <c r="BI1280" i="7"/>
  <c r="BI1281" i="7"/>
  <c r="BI1282" i="7"/>
  <c r="BI1283" i="7"/>
  <c r="BI1284" i="7"/>
  <c r="BI1285" i="7"/>
  <c r="BI1286" i="7"/>
  <c r="BI1287" i="7"/>
  <c r="BI1288" i="7"/>
  <c r="BI1289" i="7"/>
  <c r="BI1290" i="7"/>
  <c r="BI1291" i="7"/>
  <c r="BI1292" i="7"/>
  <c r="BI1293" i="7"/>
  <c r="BI1294" i="7"/>
  <c r="BI1295" i="7"/>
  <c r="BI1296" i="7"/>
  <c r="BI1297" i="7"/>
  <c r="BI1298" i="7"/>
  <c r="BI1299" i="7"/>
  <c r="BI1300" i="7"/>
  <c r="BI1301" i="7"/>
  <c r="BI1302" i="7"/>
  <c r="BI1303" i="7"/>
  <c r="BI1304" i="7"/>
  <c r="BI1305" i="7"/>
  <c r="BI1306" i="7"/>
  <c r="BI1307" i="7"/>
  <c r="BI1308" i="7"/>
  <c r="BI1309" i="7"/>
  <c r="BI1310" i="7"/>
  <c r="BI1311" i="7"/>
  <c r="BI1312" i="7"/>
  <c r="BI1313" i="7"/>
  <c r="BI1314" i="7"/>
  <c r="BI1315" i="7"/>
  <c r="BI1316" i="7"/>
  <c r="BI1317" i="7"/>
  <c r="BI1318" i="7"/>
  <c r="BI1319" i="7"/>
  <c r="BI1320" i="7"/>
  <c r="BI1321" i="7"/>
  <c r="BI1322" i="7"/>
  <c r="BI1323" i="7"/>
  <c r="BI1324" i="7"/>
  <c r="BI1325" i="7"/>
  <c r="BI1326" i="7"/>
  <c r="BI1327" i="7"/>
  <c r="BI1328" i="7"/>
  <c r="BI1329" i="7"/>
  <c r="BI1330" i="7"/>
  <c r="BI1331" i="7"/>
  <c r="BI1332" i="7"/>
  <c r="BI1333" i="7"/>
  <c r="BI1334" i="7"/>
  <c r="BI1335" i="7"/>
  <c r="BI1336" i="7"/>
  <c r="BI1337" i="7"/>
  <c r="BI1338" i="7"/>
  <c r="BI1339" i="7"/>
  <c r="BI1340" i="7"/>
  <c r="BI1341" i="7"/>
  <c r="BI1342" i="7"/>
  <c r="BI1343" i="7"/>
  <c r="BI1344" i="7"/>
  <c r="BI1345" i="7"/>
  <c r="BI1346" i="7"/>
  <c r="BI1347" i="7"/>
  <c r="BI1348" i="7"/>
  <c r="BI1349" i="7"/>
  <c r="BI1350" i="7"/>
  <c r="BI1351" i="7"/>
  <c r="BI1352" i="7"/>
  <c r="BI1353" i="7"/>
  <c r="BI1354" i="7"/>
  <c r="BI1355" i="7"/>
  <c r="BI1356" i="7"/>
  <c r="BI1357" i="7"/>
  <c r="BI1358" i="7"/>
  <c r="BI1359" i="7"/>
  <c r="BI1360" i="7"/>
  <c r="BI1361" i="7"/>
  <c r="BI1362" i="7"/>
  <c r="BI1363" i="7"/>
  <c r="BI1364" i="7"/>
  <c r="BI1365" i="7"/>
  <c r="BI1366" i="7"/>
  <c r="BI1367" i="7"/>
  <c r="BI1368" i="7"/>
  <c r="BI1369" i="7"/>
  <c r="BI1370" i="7"/>
  <c r="BI1371" i="7"/>
  <c r="BI1372" i="7"/>
  <c r="BI1373" i="7"/>
  <c r="BI1374" i="7"/>
  <c r="BI1375" i="7"/>
  <c r="BI1376" i="7"/>
  <c r="BI1377" i="7"/>
  <c r="BI1378" i="7"/>
  <c r="BI1379" i="7"/>
  <c r="BI1380" i="7"/>
  <c r="BI1381" i="7"/>
  <c r="BI1382" i="7"/>
  <c r="BI1383" i="7"/>
  <c r="BI1384" i="7"/>
  <c r="BI1385" i="7"/>
  <c r="BI1386" i="7"/>
  <c r="BI1387" i="7"/>
  <c r="BI1388" i="7"/>
  <c r="BI1389" i="7"/>
  <c r="BI1390" i="7"/>
  <c r="BI1391" i="7"/>
  <c r="BI1392" i="7"/>
  <c r="BI1393" i="7"/>
  <c r="BI1394" i="7"/>
  <c r="BI1395" i="7"/>
  <c r="BI1396" i="7"/>
  <c r="BI1397" i="7"/>
  <c r="BI1398" i="7"/>
  <c r="BI1399" i="7"/>
  <c r="BI1400" i="7"/>
  <c r="BI1401" i="7"/>
  <c r="BI1402" i="7"/>
  <c r="BI1403" i="7"/>
  <c r="BI1404" i="7"/>
  <c r="BI1405" i="7"/>
  <c r="BI1406" i="7"/>
  <c r="BI1407" i="7"/>
  <c r="BI1408" i="7"/>
  <c r="BI1409" i="7"/>
  <c r="BI1410" i="7"/>
  <c r="BI1411" i="7"/>
  <c r="BI1412" i="7"/>
  <c r="BI3" i="7"/>
  <c r="AZ4" i="7"/>
  <c r="BA4" i="7"/>
  <c r="BB4" i="7"/>
  <c r="BC4" i="7"/>
  <c r="BD4" i="7"/>
  <c r="AZ5" i="7"/>
  <c r="BA5" i="7"/>
  <c r="BB5" i="7"/>
  <c r="BC5" i="7"/>
  <c r="BD5" i="7"/>
  <c r="AZ6" i="7"/>
  <c r="BA6" i="7"/>
  <c r="BB6" i="7"/>
  <c r="BC6" i="7"/>
  <c r="BD6" i="7"/>
  <c r="AZ7" i="7"/>
  <c r="BA7" i="7"/>
  <c r="BB7" i="7"/>
  <c r="BC7" i="7"/>
  <c r="BD7" i="7"/>
  <c r="AZ8" i="7"/>
  <c r="BA8" i="7"/>
  <c r="BB8" i="7"/>
  <c r="BC8" i="7"/>
  <c r="BD8" i="7"/>
  <c r="AZ9" i="7"/>
  <c r="BA9" i="7"/>
  <c r="BB9" i="7"/>
  <c r="BC9" i="7"/>
  <c r="BD9" i="7"/>
  <c r="AZ10" i="7"/>
  <c r="BA10" i="7"/>
  <c r="BB10" i="7"/>
  <c r="BC10" i="7"/>
  <c r="BD10" i="7"/>
  <c r="AZ11" i="7"/>
  <c r="BA11" i="7"/>
  <c r="BB11" i="7"/>
  <c r="BC11" i="7"/>
  <c r="BD11" i="7"/>
  <c r="AZ12" i="7"/>
  <c r="BA12" i="7"/>
  <c r="BB12" i="7"/>
  <c r="BC12" i="7"/>
  <c r="BD12" i="7"/>
  <c r="AZ13" i="7"/>
  <c r="BA13" i="7"/>
  <c r="BB13" i="7"/>
  <c r="BC13" i="7"/>
  <c r="BD13" i="7"/>
  <c r="AZ14" i="7"/>
  <c r="BA14" i="7"/>
  <c r="BB14" i="7"/>
  <c r="BC14" i="7"/>
  <c r="BD14" i="7"/>
  <c r="AZ15" i="7"/>
  <c r="BA15" i="7"/>
  <c r="BB15" i="7"/>
  <c r="BC15" i="7"/>
  <c r="BD15" i="7"/>
  <c r="AZ16" i="7"/>
  <c r="BA16" i="7"/>
  <c r="BB16" i="7"/>
  <c r="BC16" i="7"/>
  <c r="BD16" i="7"/>
  <c r="AZ17" i="7"/>
  <c r="BA17" i="7"/>
  <c r="BB17" i="7"/>
  <c r="BC17" i="7"/>
  <c r="BD17" i="7"/>
  <c r="AZ18" i="7"/>
  <c r="BA18" i="7"/>
  <c r="BB18" i="7"/>
  <c r="BC18" i="7"/>
  <c r="BD18" i="7"/>
  <c r="AZ19" i="7"/>
  <c r="BA19" i="7"/>
  <c r="BB19" i="7"/>
  <c r="BC19" i="7"/>
  <c r="BD19" i="7"/>
  <c r="AZ20" i="7"/>
  <c r="BA20" i="7"/>
  <c r="BB20" i="7"/>
  <c r="BC20" i="7"/>
  <c r="BD20" i="7"/>
  <c r="AZ21" i="7"/>
  <c r="BA21" i="7"/>
  <c r="BB21" i="7"/>
  <c r="BC21" i="7"/>
  <c r="BD21" i="7"/>
  <c r="AZ22" i="7"/>
  <c r="BA22" i="7"/>
  <c r="BB22" i="7"/>
  <c r="BC22" i="7"/>
  <c r="BD22" i="7"/>
  <c r="AZ23" i="7"/>
  <c r="BA23" i="7"/>
  <c r="BB23" i="7"/>
  <c r="BC23" i="7"/>
  <c r="BD23" i="7"/>
  <c r="AZ24" i="7"/>
  <c r="BA24" i="7"/>
  <c r="BB24" i="7"/>
  <c r="BC24" i="7"/>
  <c r="BD24" i="7"/>
  <c r="AZ25" i="7"/>
  <c r="BA25" i="7"/>
  <c r="BB25" i="7"/>
  <c r="BC25" i="7"/>
  <c r="BD25" i="7"/>
  <c r="AZ26" i="7"/>
  <c r="BA26" i="7"/>
  <c r="BB26" i="7"/>
  <c r="BC26" i="7"/>
  <c r="BD26" i="7"/>
  <c r="AZ27" i="7"/>
  <c r="BA27" i="7"/>
  <c r="BB27" i="7"/>
  <c r="BC27" i="7"/>
  <c r="BD27" i="7"/>
  <c r="AZ28" i="7"/>
  <c r="BA28" i="7"/>
  <c r="BB28" i="7"/>
  <c r="BC28" i="7"/>
  <c r="BD28" i="7"/>
  <c r="AZ29" i="7"/>
  <c r="BA29" i="7"/>
  <c r="BB29" i="7"/>
  <c r="BC29" i="7"/>
  <c r="BD29" i="7"/>
  <c r="AZ30" i="7"/>
  <c r="BA30" i="7"/>
  <c r="BB30" i="7"/>
  <c r="BC30" i="7"/>
  <c r="BD30" i="7"/>
  <c r="AZ31" i="7"/>
  <c r="BA31" i="7"/>
  <c r="BB31" i="7"/>
  <c r="BC31" i="7"/>
  <c r="BD31" i="7"/>
  <c r="AZ32" i="7"/>
  <c r="BA32" i="7"/>
  <c r="BB32" i="7"/>
  <c r="BC32" i="7"/>
  <c r="BD32" i="7"/>
  <c r="AZ33" i="7"/>
  <c r="BA33" i="7"/>
  <c r="BB33" i="7"/>
  <c r="BC33" i="7"/>
  <c r="BD33" i="7"/>
  <c r="AZ34" i="7"/>
  <c r="BA34" i="7"/>
  <c r="BB34" i="7"/>
  <c r="BC34" i="7"/>
  <c r="BD34" i="7"/>
  <c r="AZ35" i="7"/>
  <c r="BA35" i="7"/>
  <c r="BB35" i="7"/>
  <c r="BC35" i="7"/>
  <c r="BD35" i="7"/>
  <c r="AZ36" i="7"/>
  <c r="BA36" i="7"/>
  <c r="BB36" i="7"/>
  <c r="BC36" i="7"/>
  <c r="BD36" i="7"/>
  <c r="AZ37" i="7"/>
  <c r="BA37" i="7"/>
  <c r="BB37" i="7"/>
  <c r="BC37" i="7"/>
  <c r="BD37" i="7"/>
  <c r="AZ38" i="7"/>
  <c r="BA38" i="7"/>
  <c r="BB38" i="7"/>
  <c r="BC38" i="7"/>
  <c r="BD38" i="7"/>
  <c r="AZ39" i="7"/>
  <c r="BA39" i="7"/>
  <c r="BB39" i="7"/>
  <c r="BC39" i="7"/>
  <c r="BD39" i="7"/>
  <c r="AZ40" i="7"/>
  <c r="BA40" i="7"/>
  <c r="BB40" i="7"/>
  <c r="BC40" i="7"/>
  <c r="BD40" i="7"/>
  <c r="AZ41" i="7"/>
  <c r="BA41" i="7"/>
  <c r="BB41" i="7"/>
  <c r="BC41" i="7"/>
  <c r="BD41" i="7"/>
  <c r="AZ42" i="7"/>
  <c r="BA42" i="7"/>
  <c r="BB42" i="7"/>
  <c r="BC42" i="7"/>
  <c r="BD42" i="7"/>
  <c r="AZ43" i="7"/>
  <c r="BA43" i="7"/>
  <c r="BB43" i="7"/>
  <c r="BC43" i="7"/>
  <c r="BD43" i="7"/>
  <c r="AZ44" i="7"/>
  <c r="BA44" i="7"/>
  <c r="BB44" i="7"/>
  <c r="BC44" i="7"/>
  <c r="BD44" i="7"/>
  <c r="AZ45" i="7"/>
  <c r="BA45" i="7"/>
  <c r="BB45" i="7"/>
  <c r="BC45" i="7"/>
  <c r="BD45" i="7"/>
  <c r="AZ46" i="7"/>
  <c r="BA46" i="7"/>
  <c r="BB46" i="7"/>
  <c r="BC46" i="7"/>
  <c r="BD46" i="7"/>
  <c r="AZ47" i="7"/>
  <c r="BA47" i="7"/>
  <c r="BB47" i="7"/>
  <c r="BC47" i="7"/>
  <c r="BD47" i="7"/>
  <c r="AZ48" i="7"/>
  <c r="BA48" i="7"/>
  <c r="BB48" i="7"/>
  <c r="BC48" i="7"/>
  <c r="BD48" i="7"/>
  <c r="AZ49" i="7"/>
  <c r="BA49" i="7"/>
  <c r="BB49" i="7"/>
  <c r="BC49" i="7"/>
  <c r="BD49" i="7"/>
  <c r="AZ50" i="7"/>
  <c r="BA50" i="7"/>
  <c r="BB50" i="7"/>
  <c r="BC50" i="7"/>
  <c r="BD50" i="7"/>
  <c r="AZ51" i="7"/>
  <c r="BA51" i="7"/>
  <c r="BB51" i="7"/>
  <c r="BC51" i="7"/>
  <c r="BD51" i="7"/>
  <c r="AZ52" i="7"/>
  <c r="BA52" i="7"/>
  <c r="BB52" i="7"/>
  <c r="BC52" i="7"/>
  <c r="BD52" i="7"/>
  <c r="AZ53" i="7"/>
  <c r="BA53" i="7"/>
  <c r="BB53" i="7"/>
  <c r="BC53" i="7"/>
  <c r="BD53" i="7"/>
  <c r="AZ54" i="7"/>
  <c r="BA54" i="7"/>
  <c r="BB54" i="7"/>
  <c r="BC54" i="7"/>
  <c r="BD54" i="7"/>
  <c r="AZ55" i="7"/>
  <c r="BA55" i="7"/>
  <c r="BB55" i="7"/>
  <c r="BC55" i="7"/>
  <c r="BD55" i="7"/>
  <c r="AZ56" i="7"/>
  <c r="BA56" i="7"/>
  <c r="BB56" i="7"/>
  <c r="BC56" i="7"/>
  <c r="BD56" i="7"/>
  <c r="AZ57" i="7"/>
  <c r="BA57" i="7"/>
  <c r="BB57" i="7"/>
  <c r="BC57" i="7"/>
  <c r="BD57" i="7"/>
  <c r="AZ58" i="7"/>
  <c r="BA58" i="7"/>
  <c r="BB58" i="7"/>
  <c r="BC58" i="7"/>
  <c r="BD58" i="7"/>
  <c r="AZ59" i="7"/>
  <c r="BA59" i="7"/>
  <c r="BB59" i="7"/>
  <c r="BC59" i="7"/>
  <c r="BD59" i="7"/>
  <c r="AZ60" i="7"/>
  <c r="BA60" i="7"/>
  <c r="BB60" i="7"/>
  <c r="BC60" i="7"/>
  <c r="BD60" i="7"/>
  <c r="AZ61" i="7"/>
  <c r="BA61" i="7"/>
  <c r="BB61" i="7"/>
  <c r="BC61" i="7"/>
  <c r="BD61" i="7"/>
  <c r="AZ62" i="7"/>
  <c r="BA62" i="7"/>
  <c r="BB62" i="7"/>
  <c r="BC62" i="7"/>
  <c r="BD62" i="7"/>
  <c r="AZ63" i="7"/>
  <c r="BA63" i="7"/>
  <c r="BB63" i="7"/>
  <c r="BC63" i="7"/>
  <c r="BD63" i="7"/>
  <c r="AZ64" i="7"/>
  <c r="BA64" i="7"/>
  <c r="BB64" i="7"/>
  <c r="BC64" i="7"/>
  <c r="BD64" i="7"/>
  <c r="AZ65" i="7"/>
  <c r="BA65" i="7"/>
  <c r="BB65" i="7"/>
  <c r="BC65" i="7"/>
  <c r="BD65" i="7"/>
  <c r="AZ66" i="7"/>
  <c r="BA66" i="7"/>
  <c r="BB66" i="7"/>
  <c r="BC66" i="7"/>
  <c r="BD66" i="7"/>
  <c r="AZ67" i="7"/>
  <c r="BA67" i="7"/>
  <c r="BB67" i="7"/>
  <c r="BC67" i="7"/>
  <c r="BD67" i="7"/>
  <c r="AZ68" i="7"/>
  <c r="BA68" i="7"/>
  <c r="BB68" i="7"/>
  <c r="BC68" i="7"/>
  <c r="BD68" i="7"/>
  <c r="AZ69" i="7"/>
  <c r="BA69" i="7"/>
  <c r="BB69" i="7"/>
  <c r="BC69" i="7"/>
  <c r="BD69" i="7"/>
  <c r="AZ70" i="7"/>
  <c r="BA70" i="7"/>
  <c r="BB70" i="7"/>
  <c r="BC70" i="7"/>
  <c r="BD70" i="7"/>
  <c r="AZ71" i="7"/>
  <c r="BA71" i="7"/>
  <c r="BB71" i="7"/>
  <c r="BC71" i="7"/>
  <c r="BD71" i="7"/>
  <c r="AZ72" i="7"/>
  <c r="BA72" i="7"/>
  <c r="BB72" i="7"/>
  <c r="BC72" i="7"/>
  <c r="BD72" i="7"/>
  <c r="AZ73" i="7"/>
  <c r="BA73" i="7"/>
  <c r="BB73" i="7"/>
  <c r="BC73" i="7"/>
  <c r="BD73" i="7"/>
  <c r="AZ74" i="7"/>
  <c r="BA74" i="7"/>
  <c r="BB74" i="7"/>
  <c r="BC74" i="7"/>
  <c r="BD74" i="7"/>
  <c r="AZ75" i="7"/>
  <c r="BA75" i="7"/>
  <c r="BB75" i="7"/>
  <c r="BC75" i="7"/>
  <c r="BD75" i="7"/>
  <c r="AZ76" i="7"/>
  <c r="BA76" i="7"/>
  <c r="BB76" i="7"/>
  <c r="BC76" i="7"/>
  <c r="BD76" i="7"/>
  <c r="AZ77" i="7"/>
  <c r="BA77" i="7"/>
  <c r="BB77" i="7"/>
  <c r="BC77" i="7"/>
  <c r="BD77" i="7"/>
  <c r="AZ78" i="7"/>
  <c r="BA78" i="7"/>
  <c r="BB78" i="7"/>
  <c r="BC78" i="7"/>
  <c r="BD78" i="7"/>
  <c r="AZ79" i="7"/>
  <c r="BA79" i="7"/>
  <c r="BB79" i="7"/>
  <c r="BC79" i="7"/>
  <c r="BD79" i="7"/>
  <c r="AZ80" i="7"/>
  <c r="BA80" i="7"/>
  <c r="BB80" i="7"/>
  <c r="BC80" i="7"/>
  <c r="BD80" i="7"/>
  <c r="AZ81" i="7"/>
  <c r="BA81" i="7"/>
  <c r="BB81" i="7"/>
  <c r="BC81" i="7"/>
  <c r="BD81" i="7"/>
  <c r="AZ82" i="7"/>
  <c r="BA82" i="7"/>
  <c r="BB82" i="7"/>
  <c r="BC82" i="7"/>
  <c r="BD82" i="7"/>
  <c r="AZ83" i="7"/>
  <c r="BA83" i="7"/>
  <c r="BB83" i="7"/>
  <c r="BC83" i="7"/>
  <c r="BD83" i="7"/>
  <c r="AZ84" i="7"/>
  <c r="BA84" i="7"/>
  <c r="BB84" i="7"/>
  <c r="BC84" i="7"/>
  <c r="BD84" i="7"/>
  <c r="AZ85" i="7"/>
  <c r="BA85" i="7"/>
  <c r="BB85" i="7"/>
  <c r="BC85" i="7"/>
  <c r="BD85" i="7"/>
  <c r="AZ86" i="7"/>
  <c r="BA86" i="7"/>
  <c r="BB86" i="7"/>
  <c r="BC86" i="7"/>
  <c r="BD86" i="7"/>
  <c r="AZ87" i="7"/>
  <c r="BA87" i="7"/>
  <c r="BB87" i="7"/>
  <c r="BC87" i="7"/>
  <c r="BD87" i="7"/>
  <c r="AZ88" i="7"/>
  <c r="BA88" i="7"/>
  <c r="BB88" i="7"/>
  <c r="BC88" i="7"/>
  <c r="BD88" i="7"/>
  <c r="AZ89" i="7"/>
  <c r="BA89" i="7"/>
  <c r="BB89" i="7"/>
  <c r="BC89" i="7"/>
  <c r="BD89" i="7"/>
  <c r="AZ90" i="7"/>
  <c r="BA90" i="7"/>
  <c r="BB90" i="7"/>
  <c r="BC90" i="7"/>
  <c r="BD90" i="7"/>
  <c r="AZ91" i="7"/>
  <c r="BA91" i="7"/>
  <c r="BB91" i="7"/>
  <c r="BC91" i="7"/>
  <c r="BD91" i="7"/>
  <c r="AZ92" i="7"/>
  <c r="BA92" i="7"/>
  <c r="BB92" i="7"/>
  <c r="BC92" i="7"/>
  <c r="BD92" i="7"/>
  <c r="AZ93" i="7"/>
  <c r="BA93" i="7"/>
  <c r="BB93" i="7"/>
  <c r="BC93" i="7"/>
  <c r="BD93" i="7"/>
  <c r="AZ94" i="7"/>
  <c r="BA94" i="7"/>
  <c r="BB94" i="7"/>
  <c r="BC94" i="7"/>
  <c r="BD94" i="7"/>
  <c r="AZ95" i="7"/>
  <c r="BA95" i="7"/>
  <c r="BB95" i="7"/>
  <c r="BC95" i="7"/>
  <c r="BD95" i="7"/>
  <c r="AZ96" i="7"/>
  <c r="BA96" i="7"/>
  <c r="BB96" i="7"/>
  <c r="BC96" i="7"/>
  <c r="BD96" i="7"/>
  <c r="AZ97" i="7"/>
  <c r="BA97" i="7"/>
  <c r="BB97" i="7"/>
  <c r="BC97" i="7"/>
  <c r="BD97" i="7"/>
  <c r="AZ98" i="7"/>
  <c r="BA98" i="7"/>
  <c r="BB98" i="7"/>
  <c r="BC98" i="7"/>
  <c r="BD98" i="7"/>
  <c r="AZ99" i="7"/>
  <c r="BA99" i="7"/>
  <c r="BB99" i="7"/>
  <c r="BC99" i="7"/>
  <c r="BD99" i="7"/>
  <c r="AZ100" i="7"/>
  <c r="BA100" i="7"/>
  <c r="BB100" i="7"/>
  <c r="BC100" i="7"/>
  <c r="BD100" i="7"/>
  <c r="AZ101" i="7"/>
  <c r="BA101" i="7"/>
  <c r="BB101" i="7"/>
  <c r="BC101" i="7"/>
  <c r="BD101" i="7"/>
  <c r="AZ102" i="7"/>
  <c r="BA102" i="7"/>
  <c r="BB102" i="7"/>
  <c r="BC102" i="7"/>
  <c r="BD102" i="7"/>
  <c r="AZ103" i="7"/>
  <c r="BA103" i="7"/>
  <c r="BB103" i="7"/>
  <c r="BC103" i="7"/>
  <c r="BD103" i="7"/>
  <c r="AZ104" i="7"/>
  <c r="BA104" i="7"/>
  <c r="BB104" i="7"/>
  <c r="BC104" i="7"/>
  <c r="BD104" i="7"/>
  <c r="AZ105" i="7"/>
  <c r="BA105" i="7"/>
  <c r="BB105" i="7"/>
  <c r="BC105" i="7"/>
  <c r="BD105" i="7"/>
  <c r="AZ106" i="7"/>
  <c r="BA106" i="7"/>
  <c r="BB106" i="7"/>
  <c r="BC106" i="7"/>
  <c r="BD106" i="7"/>
  <c r="AZ107" i="7"/>
  <c r="BA107" i="7"/>
  <c r="BB107" i="7"/>
  <c r="BC107" i="7"/>
  <c r="BD107" i="7"/>
  <c r="AZ108" i="7"/>
  <c r="BA108" i="7"/>
  <c r="BB108" i="7"/>
  <c r="BC108" i="7"/>
  <c r="BD108" i="7"/>
  <c r="AZ109" i="7"/>
  <c r="BA109" i="7"/>
  <c r="BB109" i="7"/>
  <c r="BC109" i="7"/>
  <c r="BD109" i="7"/>
  <c r="AZ110" i="7"/>
  <c r="BA110" i="7"/>
  <c r="BB110" i="7"/>
  <c r="BC110" i="7"/>
  <c r="BD110" i="7"/>
  <c r="AZ111" i="7"/>
  <c r="BA111" i="7"/>
  <c r="BB111" i="7"/>
  <c r="BC111" i="7"/>
  <c r="BD111" i="7"/>
  <c r="AZ112" i="7"/>
  <c r="BA112" i="7"/>
  <c r="BB112" i="7"/>
  <c r="BC112" i="7"/>
  <c r="BD112" i="7"/>
  <c r="AZ113" i="7"/>
  <c r="BA113" i="7"/>
  <c r="BB113" i="7"/>
  <c r="BC113" i="7"/>
  <c r="BD113" i="7"/>
  <c r="AZ114" i="7"/>
  <c r="BA114" i="7"/>
  <c r="BB114" i="7"/>
  <c r="BC114" i="7"/>
  <c r="BD114" i="7"/>
  <c r="AZ115" i="7"/>
  <c r="BA115" i="7"/>
  <c r="BB115" i="7"/>
  <c r="BC115" i="7"/>
  <c r="BD115" i="7"/>
  <c r="AZ116" i="7"/>
  <c r="BA116" i="7"/>
  <c r="BB116" i="7"/>
  <c r="BC116" i="7"/>
  <c r="BD116" i="7"/>
  <c r="AZ117" i="7"/>
  <c r="BA117" i="7"/>
  <c r="BB117" i="7"/>
  <c r="BC117" i="7"/>
  <c r="BD117" i="7"/>
  <c r="AZ118" i="7"/>
  <c r="BA118" i="7"/>
  <c r="BB118" i="7"/>
  <c r="BC118" i="7"/>
  <c r="BD118" i="7"/>
  <c r="AZ119" i="7"/>
  <c r="BA119" i="7"/>
  <c r="BB119" i="7"/>
  <c r="BC119" i="7"/>
  <c r="BD119" i="7"/>
  <c r="AZ120" i="7"/>
  <c r="BA120" i="7"/>
  <c r="BB120" i="7"/>
  <c r="BC120" i="7"/>
  <c r="BD120" i="7"/>
  <c r="AZ121" i="7"/>
  <c r="BA121" i="7"/>
  <c r="BB121" i="7"/>
  <c r="BC121" i="7"/>
  <c r="BD121" i="7"/>
  <c r="AZ122" i="7"/>
  <c r="BA122" i="7"/>
  <c r="BB122" i="7"/>
  <c r="BC122" i="7"/>
  <c r="BD122" i="7"/>
  <c r="AZ123" i="7"/>
  <c r="BA123" i="7"/>
  <c r="BB123" i="7"/>
  <c r="BC123" i="7"/>
  <c r="BD123" i="7"/>
  <c r="AZ124" i="7"/>
  <c r="BA124" i="7"/>
  <c r="BB124" i="7"/>
  <c r="BC124" i="7"/>
  <c r="BD124" i="7"/>
  <c r="AZ125" i="7"/>
  <c r="BA125" i="7"/>
  <c r="BB125" i="7"/>
  <c r="BC125" i="7"/>
  <c r="BD125" i="7"/>
  <c r="AZ126" i="7"/>
  <c r="BA126" i="7"/>
  <c r="BB126" i="7"/>
  <c r="BC126" i="7"/>
  <c r="BD126" i="7"/>
  <c r="AZ127" i="7"/>
  <c r="BA127" i="7"/>
  <c r="BB127" i="7"/>
  <c r="BC127" i="7"/>
  <c r="BD127" i="7"/>
  <c r="AZ128" i="7"/>
  <c r="BA128" i="7"/>
  <c r="BB128" i="7"/>
  <c r="BC128" i="7"/>
  <c r="BD128" i="7"/>
  <c r="AZ129" i="7"/>
  <c r="BA129" i="7"/>
  <c r="BB129" i="7"/>
  <c r="BC129" i="7"/>
  <c r="BD129" i="7"/>
  <c r="AZ130" i="7"/>
  <c r="BA130" i="7"/>
  <c r="BB130" i="7"/>
  <c r="BC130" i="7"/>
  <c r="BD130" i="7"/>
  <c r="AZ131" i="7"/>
  <c r="BA131" i="7"/>
  <c r="BB131" i="7"/>
  <c r="BC131" i="7"/>
  <c r="BD131" i="7"/>
  <c r="AZ132" i="7"/>
  <c r="BA132" i="7"/>
  <c r="BB132" i="7"/>
  <c r="BC132" i="7"/>
  <c r="BD132" i="7"/>
  <c r="AZ133" i="7"/>
  <c r="BA133" i="7"/>
  <c r="BB133" i="7"/>
  <c r="BC133" i="7"/>
  <c r="BD133" i="7"/>
  <c r="AZ134" i="7"/>
  <c r="BA134" i="7"/>
  <c r="BB134" i="7"/>
  <c r="BC134" i="7"/>
  <c r="BD134" i="7"/>
  <c r="AZ135" i="7"/>
  <c r="BA135" i="7"/>
  <c r="BB135" i="7"/>
  <c r="BC135" i="7"/>
  <c r="BD135" i="7"/>
  <c r="AZ136" i="7"/>
  <c r="BA136" i="7"/>
  <c r="BB136" i="7"/>
  <c r="BC136" i="7"/>
  <c r="BD136" i="7"/>
  <c r="AZ137" i="7"/>
  <c r="BA137" i="7"/>
  <c r="BB137" i="7"/>
  <c r="BC137" i="7"/>
  <c r="BD137" i="7"/>
  <c r="AZ138" i="7"/>
  <c r="BA138" i="7"/>
  <c r="BB138" i="7"/>
  <c r="BC138" i="7"/>
  <c r="BD138" i="7"/>
  <c r="AZ139" i="7"/>
  <c r="BA139" i="7"/>
  <c r="BB139" i="7"/>
  <c r="BC139" i="7"/>
  <c r="BD139" i="7"/>
  <c r="AZ140" i="7"/>
  <c r="BA140" i="7"/>
  <c r="BB140" i="7"/>
  <c r="BC140" i="7"/>
  <c r="BD140" i="7"/>
  <c r="AZ141" i="7"/>
  <c r="BA141" i="7"/>
  <c r="BB141" i="7"/>
  <c r="BC141" i="7"/>
  <c r="BD141" i="7"/>
  <c r="AZ142" i="7"/>
  <c r="BA142" i="7"/>
  <c r="BB142" i="7"/>
  <c r="BC142" i="7"/>
  <c r="BD142" i="7"/>
  <c r="AZ143" i="7"/>
  <c r="BA143" i="7"/>
  <c r="BB143" i="7"/>
  <c r="BC143" i="7"/>
  <c r="BD143" i="7"/>
  <c r="AZ144" i="7"/>
  <c r="BA144" i="7"/>
  <c r="BB144" i="7"/>
  <c r="BC144" i="7"/>
  <c r="BD144" i="7"/>
  <c r="AZ145" i="7"/>
  <c r="BA145" i="7"/>
  <c r="BB145" i="7"/>
  <c r="BC145" i="7"/>
  <c r="BD145" i="7"/>
  <c r="AZ146" i="7"/>
  <c r="BA146" i="7"/>
  <c r="BB146" i="7"/>
  <c r="BC146" i="7"/>
  <c r="BD146" i="7"/>
  <c r="AZ147" i="7"/>
  <c r="BA147" i="7"/>
  <c r="BB147" i="7"/>
  <c r="BC147" i="7"/>
  <c r="BD147" i="7"/>
  <c r="AZ148" i="7"/>
  <c r="BA148" i="7"/>
  <c r="BB148" i="7"/>
  <c r="BC148" i="7"/>
  <c r="BD148" i="7"/>
  <c r="AZ149" i="7"/>
  <c r="BA149" i="7"/>
  <c r="BB149" i="7"/>
  <c r="BC149" i="7"/>
  <c r="BD149" i="7"/>
  <c r="AZ150" i="7"/>
  <c r="BA150" i="7"/>
  <c r="BB150" i="7"/>
  <c r="BC150" i="7"/>
  <c r="BD150" i="7"/>
  <c r="AZ151" i="7"/>
  <c r="BA151" i="7"/>
  <c r="BB151" i="7"/>
  <c r="BC151" i="7"/>
  <c r="BD151" i="7"/>
  <c r="AZ152" i="7"/>
  <c r="BA152" i="7"/>
  <c r="BB152" i="7"/>
  <c r="BC152" i="7"/>
  <c r="BD152" i="7"/>
  <c r="AZ153" i="7"/>
  <c r="BA153" i="7"/>
  <c r="BB153" i="7"/>
  <c r="BC153" i="7"/>
  <c r="BD153" i="7"/>
  <c r="AZ154" i="7"/>
  <c r="BA154" i="7"/>
  <c r="BB154" i="7"/>
  <c r="BC154" i="7"/>
  <c r="BD154" i="7"/>
  <c r="AZ155" i="7"/>
  <c r="BA155" i="7"/>
  <c r="BB155" i="7"/>
  <c r="BC155" i="7"/>
  <c r="BD155" i="7"/>
  <c r="AZ156" i="7"/>
  <c r="BA156" i="7"/>
  <c r="BB156" i="7"/>
  <c r="BC156" i="7"/>
  <c r="BD156" i="7"/>
  <c r="AZ157" i="7"/>
  <c r="BA157" i="7"/>
  <c r="BB157" i="7"/>
  <c r="BC157" i="7"/>
  <c r="BD157" i="7"/>
  <c r="AZ158" i="7"/>
  <c r="BA158" i="7"/>
  <c r="BB158" i="7"/>
  <c r="BC158" i="7"/>
  <c r="BD158" i="7"/>
  <c r="AZ159" i="7"/>
  <c r="BA159" i="7"/>
  <c r="BB159" i="7"/>
  <c r="BC159" i="7"/>
  <c r="BD159" i="7"/>
  <c r="AZ160" i="7"/>
  <c r="BA160" i="7"/>
  <c r="BB160" i="7"/>
  <c r="BC160" i="7"/>
  <c r="BD160" i="7"/>
  <c r="AZ161" i="7"/>
  <c r="BA161" i="7"/>
  <c r="BB161" i="7"/>
  <c r="BC161" i="7"/>
  <c r="BD161" i="7"/>
  <c r="AZ162" i="7"/>
  <c r="BA162" i="7"/>
  <c r="BB162" i="7"/>
  <c r="BC162" i="7"/>
  <c r="BD162" i="7"/>
  <c r="AZ163" i="7"/>
  <c r="BA163" i="7"/>
  <c r="BB163" i="7"/>
  <c r="BC163" i="7"/>
  <c r="BD163" i="7"/>
  <c r="AZ164" i="7"/>
  <c r="BA164" i="7"/>
  <c r="BB164" i="7"/>
  <c r="BC164" i="7"/>
  <c r="BD164" i="7"/>
  <c r="AZ165" i="7"/>
  <c r="BA165" i="7"/>
  <c r="BB165" i="7"/>
  <c r="BC165" i="7"/>
  <c r="BD165" i="7"/>
  <c r="AZ166" i="7"/>
  <c r="BA166" i="7"/>
  <c r="BB166" i="7"/>
  <c r="BC166" i="7"/>
  <c r="BD166" i="7"/>
  <c r="AZ167" i="7"/>
  <c r="BA167" i="7"/>
  <c r="BB167" i="7"/>
  <c r="BC167" i="7"/>
  <c r="BD167" i="7"/>
  <c r="AZ168" i="7"/>
  <c r="BA168" i="7"/>
  <c r="BB168" i="7"/>
  <c r="BC168" i="7"/>
  <c r="BD168" i="7"/>
  <c r="AZ169" i="7"/>
  <c r="BA169" i="7"/>
  <c r="BB169" i="7"/>
  <c r="BC169" i="7"/>
  <c r="BD169" i="7"/>
  <c r="AZ170" i="7"/>
  <c r="BA170" i="7"/>
  <c r="BB170" i="7"/>
  <c r="BC170" i="7"/>
  <c r="BD170" i="7"/>
  <c r="AZ171" i="7"/>
  <c r="BA171" i="7"/>
  <c r="BB171" i="7"/>
  <c r="BC171" i="7"/>
  <c r="BD171" i="7"/>
  <c r="AZ172" i="7"/>
  <c r="BA172" i="7"/>
  <c r="BB172" i="7"/>
  <c r="BC172" i="7"/>
  <c r="BD172" i="7"/>
  <c r="AZ173" i="7"/>
  <c r="BA173" i="7"/>
  <c r="BB173" i="7"/>
  <c r="BC173" i="7"/>
  <c r="BD173" i="7"/>
  <c r="AZ174" i="7"/>
  <c r="BA174" i="7"/>
  <c r="BB174" i="7"/>
  <c r="BC174" i="7"/>
  <c r="BD174" i="7"/>
  <c r="AZ175" i="7"/>
  <c r="BA175" i="7"/>
  <c r="BB175" i="7"/>
  <c r="BC175" i="7"/>
  <c r="BD175" i="7"/>
  <c r="AZ176" i="7"/>
  <c r="BA176" i="7"/>
  <c r="BB176" i="7"/>
  <c r="BC176" i="7"/>
  <c r="BD176" i="7"/>
  <c r="AZ177" i="7"/>
  <c r="BA177" i="7"/>
  <c r="BB177" i="7"/>
  <c r="BC177" i="7"/>
  <c r="BD177" i="7"/>
  <c r="AZ178" i="7"/>
  <c r="BA178" i="7"/>
  <c r="BB178" i="7"/>
  <c r="BC178" i="7"/>
  <c r="BD178" i="7"/>
  <c r="AZ179" i="7"/>
  <c r="BA179" i="7"/>
  <c r="BB179" i="7"/>
  <c r="BC179" i="7"/>
  <c r="BD179" i="7"/>
  <c r="AZ180" i="7"/>
  <c r="BA180" i="7"/>
  <c r="BB180" i="7"/>
  <c r="BC180" i="7"/>
  <c r="BD180" i="7"/>
  <c r="AZ181" i="7"/>
  <c r="BA181" i="7"/>
  <c r="BB181" i="7"/>
  <c r="BC181" i="7"/>
  <c r="BD181" i="7"/>
  <c r="AZ182" i="7"/>
  <c r="BA182" i="7"/>
  <c r="BB182" i="7"/>
  <c r="BC182" i="7"/>
  <c r="BD182" i="7"/>
  <c r="AZ183" i="7"/>
  <c r="BA183" i="7"/>
  <c r="BB183" i="7"/>
  <c r="BC183" i="7"/>
  <c r="BD183" i="7"/>
  <c r="AZ184" i="7"/>
  <c r="BA184" i="7"/>
  <c r="BB184" i="7"/>
  <c r="BC184" i="7"/>
  <c r="BD184" i="7"/>
  <c r="AZ185" i="7"/>
  <c r="BA185" i="7"/>
  <c r="BB185" i="7"/>
  <c r="BC185" i="7"/>
  <c r="BD185" i="7"/>
  <c r="AZ186" i="7"/>
  <c r="BA186" i="7"/>
  <c r="BB186" i="7"/>
  <c r="BC186" i="7"/>
  <c r="BD186" i="7"/>
  <c r="AZ187" i="7"/>
  <c r="BA187" i="7"/>
  <c r="BB187" i="7"/>
  <c r="BC187" i="7"/>
  <c r="BD187" i="7"/>
  <c r="AZ188" i="7"/>
  <c r="BA188" i="7"/>
  <c r="BB188" i="7"/>
  <c r="BC188" i="7"/>
  <c r="BD188" i="7"/>
  <c r="AZ189" i="7"/>
  <c r="BA189" i="7"/>
  <c r="BB189" i="7"/>
  <c r="BC189" i="7"/>
  <c r="BD189" i="7"/>
  <c r="AZ190" i="7"/>
  <c r="BA190" i="7"/>
  <c r="BB190" i="7"/>
  <c r="BC190" i="7"/>
  <c r="BD190" i="7"/>
  <c r="AZ191" i="7"/>
  <c r="BA191" i="7"/>
  <c r="BB191" i="7"/>
  <c r="BC191" i="7"/>
  <c r="BD191" i="7"/>
  <c r="AZ192" i="7"/>
  <c r="BA192" i="7"/>
  <c r="BB192" i="7"/>
  <c r="BC192" i="7"/>
  <c r="BD192" i="7"/>
  <c r="AZ193" i="7"/>
  <c r="BA193" i="7"/>
  <c r="BB193" i="7"/>
  <c r="BC193" i="7"/>
  <c r="BD193" i="7"/>
  <c r="AZ194" i="7"/>
  <c r="BA194" i="7"/>
  <c r="BB194" i="7"/>
  <c r="BC194" i="7"/>
  <c r="BD194" i="7"/>
  <c r="AZ195" i="7"/>
  <c r="BA195" i="7"/>
  <c r="BB195" i="7"/>
  <c r="BC195" i="7"/>
  <c r="BD195" i="7"/>
  <c r="AZ196" i="7"/>
  <c r="BA196" i="7"/>
  <c r="BB196" i="7"/>
  <c r="BC196" i="7"/>
  <c r="BD196" i="7"/>
  <c r="AZ197" i="7"/>
  <c r="BA197" i="7"/>
  <c r="BB197" i="7"/>
  <c r="BC197" i="7"/>
  <c r="BD197" i="7"/>
  <c r="AZ198" i="7"/>
  <c r="BA198" i="7"/>
  <c r="BB198" i="7"/>
  <c r="BC198" i="7"/>
  <c r="BD198" i="7"/>
  <c r="AZ199" i="7"/>
  <c r="BA199" i="7"/>
  <c r="BB199" i="7"/>
  <c r="BC199" i="7"/>
  <c r="BD199" i="7"/>
  <c r="AZ200" i="7"/>
  <c r="BA200" i="7"/>
  <c r="BB200" i="7"/>
  <c r="BC200" i="7"/>
  <c r="BD200" i="7"/>
  <c r="AZ201" i="7"/>
  <c r="BA201" i="7"/>
  <c r="BB201" i="7"/>
  <c r="BC201" i="7"/>
  <c r="BD201" i="7"/>
  <c r="AZ202" i="7"/>
  <c r="BA202" i="7"/>
  <c r="BB202" i="7"/>
  <c r="BC202" i="7"/>
  <c r="BD202" i="7"/>
  <c r="AZ203" i="7"/>
  <c r="BA203" i="7"/>
  <c r="BB203" i="7"/>
  <c r="BC203" i="7"/>
  <c r="BD203" i="7"/>
  <c r="AZ204" i="7"/>
  <c r="BA204" i="7"/>
  <c r="BB204" i="7"/>
  <c r="BC204" i="7"/>
  <c r="BD204" i="7"/>
  <c r="AZ205" i="7"/>
  <c r="BA205" i="7"/>
  <c r="BB205" i="7"/>
  <c r="BC205" i="7"/>
  <c r="BD205" i="7"/>
  <c r="AZ206" i="7"/>
  <c r="BA206" i="7"/>
  <c r="BB206" i="7"/>
  <c r="BC206" i="7"/>
  <c r="BD206" i="7"/>
  <c r="AZ207" i="7"/>
  <c r="BA207" i="7"/>
  <c r="BB207" i="7"/>
  <c r="BC207" i="7"/>
  <c r="BD207" i="7"/>
  <c r="AZ208" i="7"/>
  <c r="BA208" i="7"/>
  <c r="BB208" i="7"/>
  <c r="BC208" i="7"/>
  <c r="BD208" i="7"/>
  <c r="AZ209" i="7"/>
  <c r="BA209" i="7"/>
  <c r="BB209" i="7"/>
  <c r="BC209" i="7"/>
  <c r="BD209" i="7"/>
  <c r="AZ210" i="7"/>
  <c r="BA210" i="7"/>
  <c r="BB210" i="7"/>
  <c r="BC210" i="7"/>
  <c r="BD210" i="7"/>
  <c r="AZ211" i="7"/>
  <c r="BA211" i="7"/>
  <c r="BB211" i="7"/>
  <c r="BC211" i="7"/>
  <c r="BD211" i="7"/>
  <c r="AZ212" i="7"/>
  <c r="BA212" i="7"/>
  <c r="BB212" i="7"/>
  <c r="BC212" i="7"/>
  <c r="BD212" i="7"/>
  <c r="AZ213" i="7"/>
  <c r="BA213" i="7"/>
  <c r="BB213" i="7"/>
  <c r="BC213" i="7"/>
  <c r="BD213" i="7"/>
  <c r="AZ214" i="7"/>
  <c r="BA214" i="7"/>
  <c r="BB214" i="7"/>
  <c r="BC214" i="7"/>
  <c r="BD214" i="7"/>
  <c r="AZ215" i="7"/>
  <c r="BA215" i="7"/>
  <c r="BB215" i="7"/>
  <c r="BC215" i="7"/>
  <c r="BD215" i="7"/>
  <c r="AZ216" i="7"/>
  <c r="BA216" i="7"/>
  <c r="BB216" i="7"/>
  <c r="BC216" i="7"/>
  <c r="BD216" i="7"/>
  <c r="AZ217" i="7"/>
  <c r="BA217" i="7"/>
  <c r="BB217" i="7"/>
  <c r="BC217" i="7"/>
  <c r="BD217" i="7"/>
  <c r="AZ218" i="7"/>
  <c r="BA218" i="7"/>
  <c r="BB218" i="7"/>
  <c r="BC218" i="7"/>
  <c r="BD218" i="7"/>
  <c r="AZ219" i="7"/>
  <c r="BA219" i="7"/>
  <c r="BB219" i="7"/>
  <c r="BC219" i="7"/>
  <c r="BD219" i="7"/>
  <c r="AZ220" i="7"/>
  <c r="BA220" i="7"/>
  <c r="BB220" i="7"/>
  <c r="BC220" i="7"/>
  <c r="BD220" i="7"/>
  <c r="AZ221" i="7"/>
  <c r="BA221" i="7"/>
  <c r="BB221" i="7"/>
  <c r="BC221" i="7"/>
  <c r="BD221" i="7"/>
  <c r="AZ222" i="7"/>
  <c r="BA222" i="7"/>
  <c r="BB222" i="7"/>
  <c r="BC222" i="7"/>
  <c r="BD222" i="7"/>
  <c r="AZ223" i="7"/>
  <c r="BA223" i="7"/>
  <c r="BB223" i="7"/>
  <c r="BC223" i="7"/>
  <c r="BD223" i="7"/>
  <c r="AZ224" i="7"/>
  <c r="BA224" i="7"/>
  <c r="BB224" i="7"/>
  <c r="BC224" i="7"/>
  <c r="BD224" i="7"/>
  <c r="AZ225" i="7"/>
  <c r="BA225" i="7"/>
  <c r="BB225" i="7"/>
  <c r="BC225" i="7"/>
  <c r="BD225" i="7"/>
  <c r="AZ226" i="7"/>
  <c r="BA226" i="7"/>
  <c r="BB226" i="7"/>
  <c r="BC226" i="7"/>
  <c r="BD226" i="7"/>
  <c r="AZ227" i="7"/>
  <c r="BA227" i="7"/>
  <c r="BB227" i="7"/>
  <c r="BC227" i="7"/>
  <c r="BD227" i="7"/>
  <c r="AZ228" i="7"/>
  <c r="BA228" i="7"/>
  <c r="BB228" i="7"/>
  <c r="BC228" i="7"/>
  <c r="BD228" i="7"/>
  <c r="AZ229" i="7"/>
  <c r="BA229" i="7"/>
  <c r="BB229" i="7"/>
  <c r="BC229" i="7"/>
  <c r="BD229" i="7"/>
  <c r="AZ230" i="7"/>
  <c r="BA230" i="7"/>
  <c r="BB230" i="7"/>
  <c r="BC230" i="7"/>
  <c r="BD230" i="7"/>
  <c r="AZ231" i="7"/>
  <c r="BA231" i="7"/>
  <c r="BB231" i="7"/>
  <c r="BC231" i="7"/>
  <c r="BD231" i="7"/>
  <c r="AZ232" i="7"/>
  <c r="BA232" i="7"/>
  <c r="BB232" i="7"/>
  <c r="BC232" i="7"/>
  <c r="BD232" i="7"/>
  <c r="AZ233" i="7"/>
  <c r="BA233" i="7"/>
  <c r="BB233" i="7"/>
  <c r="BC233" i="7"/>
  <c r="BD233" i="7"/>
  <c r="AZ234" i="7"/>
  <c r="BA234" i="7"/>
  <c r="BB234" i="7"/>
  <c r="BC234" i="7"/>
  <c r="BD234" i="7"/>
  <c r="AZ235" i="7"/>
  <c r="BA235" i="7"/>
  <c r="BB235" i="7"/>
  <c r="BC235" i="7"/>
  <c r="BD235" i="7"/>
  <c r="AZ236" i="7"/>
  <c r="BA236" i="7"/>
  <c r="BB236" i="7"/>
  <c r="BC236" i="7"/>
  <c r="BD236" i="7"/>
  <c r="AZ237" i="7"/>
  <c r="BA237" i="7"/>
  <c r="BB237" i="7"/>
  <c r="BC237" i="7"/>
  <c r="BD237" i="7"/>
  <c r="AZ238" i="7"/>
  <c r="BA238" i="7"/>
  <c r="BB238" i="7"/>
  <c r="BC238" i="7"/>
  <c r="BD238" i="7"/>
  <c r="AZ239" i="7"/>
  <c r="BA239" i="7"/>
  <c r="BB239" i="7"/>
  <c r="BC239" i="7"/>
  <c r="BD239" i="7"/>
  <c r="AZ240" i="7"/>
  <c r="BA240" i="7"/>
  <c r="BB240" i="7"/>
  <c r="BC240" i="7"/>
  <c r="BD240" i="7"/>
  <c r="AZ241" i="7"/>
  <c r="BA241" i="7"/>
  <c r="BB241" i="7"/>
  <c r="BC241" i="7"/>
  <c r="BD241" i="7"/>
  <c r="AZ242" i="7"/>
  <c r="BA242" i="7"/>
  <c r="BB242" i="7"/>
  <c r="BC242" i="7"/>
  <c r="BD242" i="7"/>
  <c r="AZ243" i="7"/>
  <c r="BA243" i="7"/>
  <c r="BB243" i="7"/>
  <c r="BC243" i="7"/>
  <c r="BD243" i="7"/>
  <c r="AZ244" i="7"/>
  <c r="BA244" i="7"/>
  <c r="BB244" i="7"/>
  <c r="BC244" i="7"/>
  <c r="BD244" i="7"/>
  <c r="AZ245" i="7"/>
  <c r="BA245" i="7"/>
  <c r="BB245" i="7"/>
  <c r="BC245" i="7"/>
  <c r="BD245" i="7"/>
  <c r="AZ246" i="7"/>
  <c r="BA246" i="7"/>
  <c r="BB246" i="7"/>
  <c r="BC246" i="7"/>
  <c r="BD246" i="7"/>
  <c r="AZ247" i="7"/>
  <c r="BA247" i="7"/>
  <c r="BB247" i="7"/>
  <c r="BC247" i="7"/>
  <c r="BD247" i="7"/>
  <c r="AZ248" i="7"/>
  <c r="BA248" i="7"/>
  <c r="BB248" i="7"/>
  <c r="BC248" i="7"/>
  <c r="BD248" i="7"/>
  <c r="AZ249" i="7"/>
  <c r="BA249" i="7"/>
  <c r="BB249" i="7"/>
  <c r="BC249" i="7"/>
  <c r="BD249" i="7"/>
  <c r="AZ250" i="7"/>
  <c r="BA250" i="7"/>
  <c r="BB250" i="7"/>
  <c r="BC250" i="7"/>
  <c r="BD250" i="7"/>
  <c r="AZ251" i="7"/>
  <c r="BA251" i="7"/>
  <c r="BB251" i="7"/>
  <c r="BC251" i="7"/>
  <c r="BD251" i="7"/>
  <c r="AZ252" i="7"/>
  <c r="BA252" i="7"/>
  <c r="BB252" i="7"/>
  <c r="BC252" i="7"/>
  <c r="BD252" i="7"/>
  <c r="AZ253" i="7"/>
  <c r="BA253" i="7"/>
  <c r="BB253" i="7"/>
  <c r="BC253" i="7"/>
  <c r="BD253" i="7"/>
  <c r="AZ254" i="7"/>
  <c r="BA254" i="7"/>
  <c r="BB254" i="7"/>
  <c r="BC254" i="7"/>
  <c r="BD254" i="7"/>
  <c r="AZ255" i="7"/>
  <c r="BA255" i="7"/>
  <c r="BB255" i="7"/>
  <c r="BC255" i="7"/>
  <c r="BD255" i="7"/>
  <c r="AZ256" i="7"/>
  <c r="BA256" i="7"/>
  <c r="BB256" i="7"/>
  <c r="BC256" i="7"/>
  <c r="BD256" i="7"/>
  <c r="AZ257" i="7"/>
  <c r="BA257" i="7"/>
  <c r="BB257" i="7"/>
  <c r="BC257" i="7"/>
  <c r="BD257" i="7"/>
  <c r="AZ258" i="7"/>
  <c r="BA258" i="7"/>
  <c r="BB258" i="7"/>
  <c r="BC258" i="7"/>
  <c r="BD258" i="7"/>
  <c r="AZ259" i="7"/>
  <c r="BA259" i="7"/>
  <c r="BB259" i="7"/>
  <c r="BC259" i="7"/>
  <c r="BD259" i="7"/>
  <c r="AZ260" i="7"/>
  <c r="BA260" i="7"/>
  <c r="BB260" i="7"/>
  <c r="BC260" i="7"/>
  <c r="BD260" i="7"/>
  <c r="AZ261" i="7"/>
  <c r="BA261" i="7"/>
  <c r="BB261" i="7"/>
  <c r="BC261" i="7"/>
  <c r="BD261" i="7"/>
  <c r="AZ262" i="7"/>
  <c r="BA262" i="7"/>
  <c r="BB262" i="7"/>
  <c r="BC262" i="7"/>
  <c r="BD262" i="7"/>
  <c r="AZ263" i="7"/>
  <c r="BA263" i="7"/>
  <c r="BB263" i="7"/>
  <c r="BC263" i="7"/>
  <c r="BD263" i="7"/>
  <c r="AZ264" i="7"/>
  <c r="BA264" i="7"/>
  <c r="BB264" i="7"/>
  <c r="BC264" i="7"/>
  <c r="BD264" i="7"/>
  <c r="AZ265" i="7"/>
  <c r="BA265" i="7"/>
  <c r="BB265" i="7"/>
  <c r="BC265" i="7"/>
  <c r="BD265" i="7"/>
  <c r="AZ266" i="7"/>
  <c r="BA266" i="7"/>
  <c r="BB266" i="7"/>
  <c r="BC266" i="7"/>
  <c r="BD266" i="7"/>
  <c r="AZ267" i="7"/>
  <c r="BA267" i="7"/>
  <c r="BB267" i="7"/>
  <c r="BC267" i="7"/>
  <c r="BD267" i="7"/>
  <c r="AZ268" i="7"/>
  <c r="BA268" i="7"/>
  <c r="BB268" i="7"/>
  <c r="BC268" i="7"/>
  <c r="BD268" i="7"/>
  <c r="AZ269" i="7"/>
  <c r="BA269" i="7"/>
  <c r="BB269" i="7"/>
  <c r="BC269" i="7"/>
  <c r="BD269" i="7"/>
  <c r="AZ270" i="7"/>
  <c r="BA270" i="7"/>
  <c r="BB270" i="7"/>
  <c r="BC270" i="7"/>
  <c r="BD270" i="7"/>
  <c r="AZ271" i="7"/>
  <c r="BA271" i="7"/>
  <c r="BB271" i="7"/>
  <c r="BC271" i="7"/>
  <c r="BD271" i="7"/>
  <c r="AZ272" i="7"/>
  <c r="BA272" i="7"/>
  <c r="BB272" i="7"/>
  <c r="BC272" i="7"/>
  <c r="BD272" i="7"/>
  <c r="AZ273" i="7"/>
  <c r="BA273" i="7"/>
  <c r="BB273" i="7"/>
  <c r="BC273" i="7"/>
  <c r="BD273" i="7"/>
  <c r="AZ274" i="7"/>
  <c r="BA274" i="7"/>
  <c r="BB274" i="7"/>
  <c r="BC274" i="7"/>
  <c r="BD274" i="7"/>
  <c r="AZ275" i="7"/>
  <c r="BA275" i="7"/>
  <c r="BB275" i="7"/>
  <c r="BC275" i="7"/>
  <c r="BD275" i="7"/>
  <c r="AZ276" i="7"/>
  <c r="BA276" i="7"/>
  <c r="BB276" i="7"/>
  <c r="BC276" i="7"/>
  <c r="BD276" i="7"/>
  <c r="AZ277" i="7"/>
  <c r="BA277" i="7"/>
  <c r="BB277" i="7"/>
  <c r="BC277" i="7"/>
  <c r="BD277" i="7"/>
  <c r="AZ278" i="7"/>
  <c r="BA278" i="7"/>
  <c r="BB278" i="7"/>
  <c r="BC278" i="7"/>
  <c r="BD278" i="7"/>
  <c r="AZ279" i="7"/>
  <c r="BA279" i="7"/>
  <c r="BB279" i="7"/>
  <c r="BC279" i="7"/>
  <c r="BD279" i="7"/>
  <c r="AZ280" i="7"/>
  <c r="BA280" i="7"/>
  <c r="BB280" i="7"/>
  <c r="BC280" i="7"/>
  <c r="BD280" i="7"/>
  <c r="AZ281" i="7"/>
  <c r="BA281" i="7"/>
  <c r="BB281" i="7"/>
  <c r="BC281" i="7"/>
  <c r="BD281" i="7"/>
  <c r="AZ282" i="7"/>
  <c r="BA282" i="7"/>
  <c r="BB282" i="7"/>
  <c r="BC282" i="7"/>
  <c r="BD282" i="7"/>
  <c r="AZ283" i="7"/>
  <c r="BA283" i="7"/>
  <c r="BB283" i="7"/>
  <c r="BC283" i="7"/>
  <c r="BD283" i="7"/>
  <c r="AZ284" i="7"/>
  <c r="BA284" i="7"/>
  <c r="BB284" i="7"/>
  <c r="BC284" i="7"/>
  <c r="BD284" i="7"/>
  <c r="AZ285" i="7"/>
  <c r="BA285" i="7"/>
  <c r="BB285" i="7"/>
  <c r="BC285" i="7"/>
  <c r="BD285" i="7"/>
  <c r="AZ286" i="7"/>
  <c r="BA286" i="7"/>
  <c r="BB286" i="7"/>
  <c r="BC286" i="7"/>
  <c r="BD286" i="7"/>
  <c r="AZ287" i="7"/>
  <c r="BA287" i="7"/>
  <c r="BB287" i="7"/>
  <c r="BC287" i="7"/>
  <c r="BD287" i="7"/>
  <c r="AZ288" i="7"/>
  <c r="BA288" i="7"/>
  <c r="BB288" i="7"/>
  <c r="BC288" i="7"/>
  <c r="BD288" i="7"/>
  <c r="AZ289" i="7"/>
  <c r="BA289" i="7"/>
  <c r="BB289" i="7"/>
  <c r="BC289" i="7"/>
  <c r="BD289" i="7"/>
  <c r="AZ290" i="7"/>
  <c r="BA290" i="7"/>
  <c r="BB290" i="7"/>
  <c r="BC290" i="7"/>
  <c r="BD290" i="7"/>
  <c r="AZ291" i="7"/>
  <c r="BA291" i="7"/>
  <c r="BB291" i="7"/>
  <c r="BC291" i="7"/>
  <c r="BD291" i="7"/>
  <c r="AZ292" i="7"/>
  <c r="BA292" i="7"/>
  <c r="BB292" i="7"/>
  <c r="BC292" i="7"/>
  <c r="BD292" i="7"/>
  <c r="AZ293" i="7"/>
  <c r="BA293" i="7"/>
  <c r="BB293" i="7"/>
  <c r="BC293" i="7"/>
  <c r="BD293" i="7"/>
  <c r="AZ294" i="7"/>
  <c r="BA294" i="7"/>
  <c r="BB294" i="7"/>
  <c r="BC294" i="7"/>
  <c r="BD294" i="7"/>
  <c r="AZ295" i="7"/>
  <c r="BA295" i="7"/>
  <c r="BB295" i="7"/>
  <c r="BC295" i="7"/>
  <c r="BD295" i="7"/>
  <c r="AZ296" i="7"/>
  <c r="BA296" i="7"/>
  <c r="BB296" i="7"/>
  <c r="BC296" i="7"/>
  <c r="BD296" i="7"/>
  <c r="AZ297" i="7"/>
  <c r="BA297" i="7"/>
  <c r="BB297" i="7"/>
  <c r="BC297" i="7"/>
  <c r="BD297" i="7"/>
  <c r="AZ298" i="7"/>
  <c r="BA298" i="7"/>
  <c r="BB298" i="7"/>
  <c r="BC298" i="7"/>
  <c r="BD298" i="7"/>
  <c r="AZ299" i="7"/>
  <c r="BA299" i="7"/>
  <c r="BB299" i="7"/>
  <c r="BC299" i="7"/>
  <c r="BD299" i="7"/>
  <c r="AZ300" i="7"/>
  <c r="BA300" i="7"/>
  <c r="BB300" i="7"/>
  <c r="BC300" i="7"/>
  <c r="BD300" i="7"/>
  <c r="AZ301" i="7"/>
  <c r="BA301" i="7"/>
  <c r="BB301" i="7"/>
  <c r="BC301" i="7"/>
  <c r="BD301" i="7"/>
  <c r="AZ302" i="7"/>
  <c r="BA302" i="7"/>
  <c r="BB302" i="7"/>
  <c r="BC302" i="7"/>
  <c r="BD302" i="7"/>
  <c r="AZ303" i="7"/>
  <c r="BA303" i="7"/>
  <c r="BB303" i="7"/>
  <c r="BC303" i="7"/>
  <c r="BD303" i="7"/>
  <c r="AZ304" i="7"/>
  <c r="BA304" i="7"/>
  <c r="BB304" i="7"/>
  <c r="BC304" i="7"/>
  <c r="BD304" i="7"/>
  <c r="AZ305" i="7"/>
  <c r="BA305" i="7"/>
  <c r="BB305" i="7"/>
  <c r="BC305" i="7"/>
  <c r="BD305" i="7"/>
  <c r="AZ306" i="7"/>
  <c r="BA306" i="7"/>
  <c r="BB306" i="7"/>
  <c r="BC306" i="7"/>
  <c r="BD306" i="7"/>
  <c r="AZ307" i="7"/>
  <c r="BA307" i="7"/>
  <c r="BB307" i="7"/>
  <c r="BC307" i="7"/>
  <c r="BD307" i="7"/>
  <c r="AZ308" i="7"/>
  <c r="BA308" i="7"/>
  <c r="BB308" i="7"/>
  <c r="BC308" i="7"/>
  <c r="BD308" i="7"/>
  <c r="AZ309" i="7"/>
  <c r="BA309" i="7"/>
  <c r="BB309" i="7"/>
  <c r="BC309" i="7"/>
  <c r="BD309" i="7"/>
  <c r="AZ310" i="7"/>
  <c r="BA310" i="7"/>
  <c r="BB310" i="7"/>
  <c r="BC310" i="7"/>
  <c r="BD310" i="7"/>
  <c r="AZ311" i="7"/>
  <c r="BA311" i="7"/>
  <c r="BB311" i="7"/>
  <c r="BC311" i="7"/>
  <c r="BD311" i="7"/>
  <c r="AZ312" i="7"/>
  <c r="BA312" i="7"/>
  <c r="BB312" i="7"/>
  <c r="BC312" i="7"/>
  <c r="BD312" i="7"/>
  <c r="AZ313" i="7"/>
  <c r="BA313" i="7"/>
  <c r="BB313" i="7"/>
  <c r="BC313" i="7"/>
  <c r="BD313" i="7"/>
  <c r="AZ314" i="7"/>
  <c r="BA314" i="7"/>
  <c r="BB314" i="7"/>
  <c r="BC314" i="7"/>
  <c r="BD314" i="7"/>
  <c r="AZ315" i="7"/>
  <c r="BA315" i="7"/>
  <c r="BB315" i="7"/>
  <c r="BC315" i="7"/>
  <c r="BD315" i="7"/>
  <c r="AZ316" i="7"/>
  <c r="BA316" i="7"/>
  <c r="BB316" i="7"/>
  <c r="BC316" i="7"/>
  <c r="BD316" i="7"/>
  <c r="AZ317" i="7"/>
  <c r="BA317" i="7"/>
  <c r="BB317" i="7"/>
  <c r="BC317" i="7"/>
  <c r="BD317" i="7"/>
  <c r="AZ318" i="7"/>
  <c r="BA318" i="7"/>
  <c r="BB318" i="7"/>
  <c r="BC318" i="7"/>
  <c r="BD318" i="7"/>
  <c r="AZ319" i="7"/>
  <c r="BA319" i="7"/>
  <c r="BB319" i="7"/>
  <c r="BC319" i="7"/>
  <c r="BD319" i="7"/>
  <c r="AZ320" i="7"/>
  <c r="BA320" i="7"/>
  <c r="BB320" i="7"/>
  <c r="BC320" i="7"/>
  <c r="BD320" i="7"/>
  <c r="AZ321" i="7"/>
  <c r="BA321" i="7"/>
  <c r="BB321" i="7"/>
  <c r="BC321" i="7"/>
  <c r="BD321" i="7"/>
  <c r="AZ322" i="7"/>
  <c r="BA322" i="7"/>
  <c r="BB322" i="7"/>
  <c r="BC322" i="7"/>
  <c r="BD322" i="7"/>
  <c r="AZ323" i="7"/>
  <c r="BA323" i="7"/>
  <c r="BB323" i="7"/>
  <c r="BC323" i="7"/>
  <c r="BD323" i="7"/>
  <c r="AZ324" i="7"/>
  <c r="BA324" i="7"/>
  <c r="BB324" i="7"/>
  <c r="BC324" i="7"/>
  <c r="BD324" i="7"/>
  <c r="AZ325" i="7"/>
  <c r="BA325" i="7"/>
  <c r="BB325" i="7"/>
  <c r="BC325" i="7"/>
  <c r="BD325" i="7"/>
  <c r="AZ326" i="7"/>
  <c r="BA326" i="7"/>
  <c r="BB326" i="7"/>
  <c r="BC326" i="7"/>
  <c r="BD326" i="7"/>
  <c r="AZ327" i="7"/>
  <c r="BA327" i="7"/>
  <c r="BB327" i="7"/>
  <c r="BC327" i="7"/>
  <c r="BD327" i="7"/>
  <c r="AZ328" i="7"/>
  <c r="BA328" i="7"/>
  <c r="BB328" i="7"/>
  <c r="BC328" i="7"/>
  <c r="BD328" i="7"/>
  <c r="AZ329" i="7"/>
  <c r="BA329" i="7"/>
  <c r="BB329" i="7"/>
  <c r="BC329" i="7"/>
  <c r="BD329" i="7"/>
  <c r="AZ330" i="7"/>
  <c r="BA330" i="7"/>
  <c r="BB330" i="7"/>
  <c r="BC330" i="7"/>
  <c r="BD330" i="7"/>
  <c r="AZ331" i="7"/>
  <c r="BA331" i="7"/>
  <c r="BB331" i="7"/>
  <c r="BC331" i="7"/>
  <c r="BD331" i="7"/>
  <c r="AZ332" i="7"/>
  <c r="BA332" i="7"/>
  <c r="BB332" i="7"/>
  <c r="BC332" i="7"/>
  <c r="BD332" i="7"/>
  <c r="AZ333" i="7"/>
  <c r="BA333" i="7"/>
  <c r="BB333" i="7"/>
  <c r="BC333" i="7"/>
  <c r="BD333" i="7"/>
  <c r="AZ334" i="7"/>
  <c r="BA334" i="7"/>
  <c r="BB334" i="7"/>
  <c r="BC334" i="7"/>
  <c r="BD334" i="7"/>
  <c r="AZ335" i="7"/>
  <c r="BA335" i="7"/>
  <c r="BB335" i="7"/>
  <c r="BC335" i="7"/>
  <c r="BD335" i="7"/>
  <c r="AZ336" i="7"/>
  <c r="BA336" i="7"/>
  <c r="BB336" i="7"/>
  <c r="BC336" i="7"/>
  <c r="BD336" i="7"/>
  <c r="AZ337" i="7"/>
  <c r="BA337" i="7"/>
  <c r="BB337" i="7"/>
  <c r="BC337" i="7"/>
  <c r="BD337" i="7"/>
  <c r="AZ338" i="7"/>
  <c r="BA338" i="7"/>
  <c r="BB338" i="7"/>
  <c r="BC338" i="7"/>
  <c r="BD338" i="7"/>
  <c r="AZ339" i="7"/>
  <c r="BA339" i="7"/>
  <c r="BB339" i="7"/>
  <c r="BC339" i="7"/>
  <c r="BD339" i="7"/>
  <c r="AZ340" i="7"/>
  <c r="BA340" i="7"/>
  <c r="BB340" i="7"/>
  <c r="BC340" i="7"/>
  <c r="BD340" i="7"/>
  <c r="AZ341" i="7"/>
  <c r="BA341" i="7"/>
  <c r="BB341" i="7"/>
  <c r="BC341" i="7"/>
  <c r="BD341" i="7"/>
  <c r="AZ342" i="7"/>
  <c r="BA342" i="7"/>
  <c r="BB342" i="7"/>
  <c r="BC342" i="7"/>
  <c r="BD342" i="7"/>
  <c r="AZ343" i="7"/>
  <c r="BA343" i="7"/>
  <c r="BB343" i="7"/>
  <c r="BC343" i="7"/>
  <c r="BD343" i="7"/>
  <c r="AZ344" i="7"/>
  <c r="BA344" i="7"/>
  <c r="BB344" i="7"/>
  <c r="BC344" i="7"/>
  <c r="BD344" i="7"/>
  <c r="AZ345" i="7"/>
  <c r="BA345" i="7"/>
  <c r="BB345" i="7"/>
  <c r="BC345" i="7"/>
  <c r="BD345" i="7"/>
  <c r="AZ346" i="7"/>
  <c r="BA346" i="7"/>
  <c r="BB346" i="7"/>
  <c r="BC346" i="7"/>
  <c r="BD346" i="7"/>
  <c r="AZ347" i="7"/>
  <c r="BA347" i="7"/>
  <c r="BB347" i="7"/>
  <c r="BC347" i="7"/>
  <c r="BD347" i="7"/>
  <c r="AZ348" i="7"/>
  <c r="BA348" i="7"/>
  <c r="BB348" i="7"/>
  <c r="BC348" i="7"/>
  <c r="BD348" i="7"/>
  <c r="AZ349" i="7"/>
  <c r="BA349" i="7"/>
  <c r="BB349" i="7"/>
  <c r="BC349" i="7"/>
  <c r="BD349" i="7"/>
  <c r="AZ350" i="7"/>
  <c r="BA350" i="7"/>
  <c r="BB350" i="7"/>
  <c r="BC350" i="7"/>
  <c r="BD350" i="7"/>
  <c r="AZ351" i="7"/>
  <c r="BA351" i="7"/>
  <c r="BB351" i="7"/>
  <c r="BC351" i="7"/>
  <c r="BD351" i="7"/>
  <c r="AZ352" i="7"/>
  <c r="BA352" i="7"/>
  <c r="BB352" i="7"/>
  <c r="BC352" i="7"/>
  <c r="BD352" i="7"/>
  <c r="AZ353" i="7"/>
  <c r="BA353" i="7"/>
  <c r="BB353" i="7"/>
  <c r="BC353" i="7"/>
  <c r="BD353" i="7"/>
  <c r="AZ354" i="7"/>
  <c r="BA354" i="7"/>
  <c r="BB354" i="7"/>
  <c r="BC354" i="7"/>
  <c r="BD354" i="7"/>
  <c r="AZ355" i="7"/>
  <c r="BA355" i="7"/>
  <c r="BB355" i="7"/>
  <c r="BC355" i="7"/>
  <c r="BD355" i="7"/>
  <c r="AZ356" i="7"/>
  <c r="BA356" i="7"/>
  <c r="BB356" i="7"/>
  <c r="BC356" i="7"/>
  <c r="BD356" i="7"/>
  <c r="AZ357" i="7"/>
  <c r="BA357" i="7"/>
  <c r="BB357" i="7"/>
  <c r="BC357" i="7"/>
  <c r="BD357" i="7"/>
  <c r="AZ358" i="7"/>
  <c r="BA358" i="7"/>
  <c r="BB358" i="7"/>
  <c r="BC358" i="7"/>
  <c r="BD358" i="7"/>
  <c r="AZ359" i="7"/>
  <c r="BA359" i="7"/>
  <c r="BB359" i="7"/>
  <c r="BC359" i="7"/>
  <c r="BD359" i="7"/>
  <c r="AZ360" i="7"/>
  <c r="BA360" i="7"/>
  <c r="BB360" i="7"/>
  <c r="BC360" i="7"/>
  <c r="BD360" i="7"/>
  <c r="AZ361" i="7"/>
  <c r="BA361" i="7"/>
  <c r="BB361" i="7"/>
  <c r="BC361" i="7"/>
  <c r="BD361" i="7"/>
  <c r="AZ362" i="7"/>
  <c r="BA362" i="7"/>
  <c r="BB362" i="7"/>
  <c r="BC362" i="7"/>
  <c r="BD362" i="7"/>
  <c r="AZ363" i="7"/>
  <c r="BA363" i="7"/>
  <c r="BB363" i="7"/>
  <c r="BC363" i="7"/>
  <c r="BD363" i="7"/>
  <c r="AZ364" i="7"/>
  <c r="BA364" i="7"/>
  <c r="BB364" i="7"/>
  <c r="BC364" i="7"/>
  <c r="BD364" i="7"/>
  <c r="AZ365" i="7"/>
  <c r="BA365" i="7"/>
  <c r="BB365" i="7"/>
  <c r="BC365" i="7"/>
  <c r="BD365" i="7"/>
  <c r="AZ366" i="7"/>
  <c r="BA366" i="7"/>
  <c r="BB366" i="7"/>
  <c r="BC366" i="7"/>
  <c r="BD366" i="7"/>
  <c r="AZ367" i="7"/>
  <c r="BA367" i="7"/>
  <c r="BB367" i="7"/>
  <c r="BC367" i="7"/>
  <c r="BD367" i="7"/>
  <c r="AZ368" i="7"/>
  <c r="BA368" i="7"/>
  <c r="BB368" i="7"/>
  <c r="BC368" i="7"/>
  <c r="BD368" i="7"/>
  <c r="AZ369" i="7"/>
  <c r="BA369" i="7"/>
  <c r="BB369" i="7"/>
  <c r="BC369" i="7"/>
  <c r="BD369" i="7"/>
  <c r="AZ370" i="7"/>
  <c r="BA370" i="7"/>
  <c r="BB370" i="7"/>
  <c r="BC370" i="7"/>
  <c r="BD370" i="7"/>
  <c r="AZ371" i="7"/>
  <c r="BA371" i="7"/>
  <c r="BB371" i="7"/>
  <c r="BC371" i="7"/>
  <c r="BD371" i="7"/>
  <c r="AZ372" i="7"/>
  <c r="BA372" i="7"/>
  <c r="BB372" i="7"/>
  <c r="BC372" i="7"/>
  <c r="BD372" i="7"/>
  <c r="AZ373" i="7"/>
  <c r="BA373" i="7"/>
  <c r="BB373" i="7"/>
  <c r="BC373" i="7"/>
  <c r="BD373" i="7"/>
  <c r="AZ374" i="7"/>
  <c r="BA374" i="7"/>
  <c r="BB374" i="7"/>
  <c r="BC374" i="7"/>
  <c r="BD374" i="7"/>
  <c r="AZ375" i="7"/>
  <c r="BA375" i="7"/>
  <c r="BB375" i="7"/>
  <c r="BC375" i="7"/>
  <c r="BD375" i="7"/>
  <c r="AZ376" i="7"/>
  <c r="BA376" i="7"/>
  <c r="BB376" i="7"/>
  <c r="BC376" i="7"/>
  <c r="BD376" i="7"/>
  <c r="AZ377" i="7"/>
  <c r="BA377" i="7"/>
  <c r="BB377" i="7"/>
  <c r="BC377" i="7"/>
  <c r="BD377" i="7"/>
  <c r="AZ378" i="7"/>
  <c r="BA378" i="7"/>
  <c r="BB378" i="7"/>
  <c r="BC378" i="7"/>
  <c r="BD378" i="7"/>
  <c r="AZ379" i="7"/>
  <c r="BA379" i="7"/>
  <c r="BB379" i="7"/>
  <c r="BC379" i="7"/>
  <c r="BD379" i="7"/>
  <c r="AZ380" i="7"/>
  <c r="BA380" i="7"/>
  <c r="BB380" i="7"/>
  <c r="BC380" i="7"/>
  <c r="BD380" i="7"/>
  <c r="AZ381" i="7"/>
  <c r="BA381" i="7"/>
  <c r="BB381" i="7"/>
  <c r="BC381" i="7"/>
  <c r="BD381" i="7"/>
  <c r="AZ382" i="7"/>
  <c r="BA382" i="7"/>
  <c r="BB382" i="7"/>
  <c r="BC382" i="7"/>
  <c r="BD382" i="7"/>
  <c r="AZ383" i="7"/>
  <c r="BA383" i="7"/>
  <c r="BB383" i="7"/>
  <c r="BC383" i="7"/>
  <c r="BD383" i="7"/>
  <c r="AZ384" i="7"/>
  <c r="BA384" i="7"/>
  <c r="BB384" i="7"/>
  <c r="BC384" i="7"/>
  <c r="BD384" i="7"/>
  <c r="AZ385" i="7"/>
  <c r="BA385" i="7"/>
  <c r="BB385" i="7"/>
  <c r="BC385" i="7"/>
  <c r="BD385" i="7"/>
  <c r="AZ386" i="7"/>
  <c r="BA386" i="7"/>
  <c r="BB386" i="7"/>
  <c r="BC386" i="7"/>
  <c r="BD386" i="7"/>
  <c r="AZ387" i="7"/>
  <c r="BA387" i="7"/>
  <c r="BB387" i="7"/>
  <c r="BC387" i="7"/>
  <c r="BD387" i="7"/>
  <c r="AZ388" i="7"/>
  <c r="BA388" i="7"/>
  <c r="BB388" i="7"/>
  <c r="BC388" i="7"/>
  <c r="BD388" i="7"/>
  <c r="AZ389" i="7"/>
  <c r="BA389" i="7"/>
  <c r="BB389" i="7"/>
  <c r="BC389" i="7"/>
  <c r="BD389" i="7"/>
  <c r="AZ390" i="7"/>
  <c r="BA390" i="7"/>
  <c r="BB390" i="7"/>
  <c r="BC390" i="7"/>
  <c r="BD390" i="7"/>
  <c r="AZ391" i="7"/>
  <c r="BA391" i="7"/>
  <c r="BB391" i="7"/>
  <c r="BC391" i="7"/>
  <c r="BD391" i="7"/>
  <c r="AZ392" i="7"/>
  <c r="BA392" i="7"/>
  <c r="BB392" i="7"/>
  <c r="BC392" i="7"/>
  <c r="BD392" i="7"/>
  <c r="AZ393" i="7"/>
  <c r="BA393" i="7"/>
  <c r="BB393" i="7"/>
  <c r="BC393" i="7"/>
  <c r="BD393" i="7"/>
  <c r="AZ394" i="7"/>
  <c r="BA394" i="7"/>
  <c r="BB394" i="7"/>
  <c r="BC394" i="7"/>
  <c r="BD394" i="7"/>
  <c r="AZ395" i="7"/>
  <c r="BA395" i="7"/>
  <c r="BB395" i="7"/>
  <c r="BC395" i="7"/>
  <c r="BD395" i="7"/>
  <c r="AZ396" i="7"/>
  <c r="BA396" i="7"/>
  <c r="BB396" i="7"/>
  <c r="BC396" i="7"/>
  <c r="BD396" i="7"/>
  <c r="AZ397" i="7"/>
  <c r="BA397" i="7"/>
  <c r="BB397" i="7"/>
  <c r="BC397" i="7"/>
  <c r="BD397" i="7"/>
  <c r="AZ398" i="7"/>
  <c r="BA398" i="7"/>
  <c r="BB398" i="7"/>
  <c r="BC398" i="7"/>
  <c r="BD398" i="7"/>
  <c r="AZ399" i="7"/>
  <c r="BA399" i="7"/>
  <c r="BB399" i="7"/>
  <c r="BC399" i="7"/>
  <c r="BD399" i="7"/>
  <c r="AZ400" i="7"/>
  <c r="BA400" i="7"/>
  <c r="BB400" i="7"/>
  <c r="BC400" i="7"/>
  <c r="BD400" i="7"/>
  <c r="AZ401" i="7"/>
  <c r="BA401" i="7"/>
  <c r="BB401" i="7"/>
  <c r="BC401" i="7"/>
  <c r="BD401" i="7"/>
  <c r="AZ402" i="7"/>
  <c r="BA402" i="7"/>
  <c r="BB402" i="7"/>
  <c r="BC402" i="7"/>
  <c r="BD402" i="7"/>
  <c r="AZ403" i="7"/>
  <c r="BA403" i="7"/>
  <c r="BB403" i="7"/>
  <c r="BC403" i="7"/>
  <c r="BD403" i="7"/>
  <c r="AZ404" i="7"/>
  <c r="BA404" i="7"/>
  <c r="BB404" i="7"/>
  <c r="BC404" i="7"/>
  <c r="BD404" i="7"/>
  <c r="AZ405" i="7"/>
  <c r="BA405" i="7"/>
  <c r="BB405" i="7"/>
  <c r="BC405" i="7"/>
  <c r="BD405" i="7"/>
  <c r="AZ406" i="7"/>
  <c r="BA406" i="7"/>
  <c r="BB406" i="7"/>
  <c r="BC406" i="7"/>
  <c r="BD406" i="7"/>
  <c r="AZ407" i="7"/>
  <c r="BA407" i="7"/>
  <c r="BB407" i="7"/>
  <c r="BC407" i="7"/>
  <c r="BD407" i="7"/>
  <c r="AZ408" i="7"/>
  <c r="BA408" i="7"/>
  <c r="BB408" i="7"/>
  <c r="BC408" i="7"/>
  <c r="BD408" i="7"/>
  <c r="AZ409" i="7"/>
  <c r="BA409" i="7"/>
  <c r="BB409" i="7"/>
  <c r="BC409" i="7"/>
  <c r="BD409" i="7"/>
  <c r="AZ410" i="7"/>
  <c r="BA410" i="7"/>
  <c r="BB410" i="7"/>
  <c r="BC410" i="7"/>
  <c r="BD410" i="7"/>
  <c r="AZ411" i="7"/>
  <c r="BA411" i="7"/>
  <c r="BB411" i="7"/>
  <c r="BC411" i="7"/>
  <c r="BD411" i="7"/>
  <c r="AZ412" i="7"/>
  <c r="BA412" i="7"/>
  <c r="BB412" i="7"/>
  <c r="BC412" i="7"/>
  <c r="BD412" i="7"/>
  <c r="AZ413" i="7"/>
  <c r="BA413" i="7"/>
  <c r="BB413" i="7"/>
  <c r="BC413" i="7"/>
  <c r="BD413" i="7"/>
  <c r="AZ414" i="7"/>
  <c r="BA414" i="7"/>
  <c r="BB414" i="7"/>
  <c r="BC414" i="7"/>
  <c r="BD414" i="7"/>
  <c r="AZ415" i="7"/>
  <c r="BA415" i="7"/>
  <c r="BB415" i="7"/>
  <c r="BC415" i="7"/>
  <c r="BD415" i="7"/>
  <c r="AZ416" i="7"/>
  <c r="BA416" i="7"/>
  <c r="BB416" i="7"/>
  <c r="BC416" i="7"/>
  <c r="BD416" i="7"/>
  <c r="AZ417" i="7"/>
  <c r="BA417" i="7"/>
  <c r="BB417" i="7"/>
  <c r="BC417" i="7"/>
  <c r="BD417" i="7"/>
  <c r="AZ418" i="7"/>
  <c r="BA418" i="7"/>
  <c r="BB418" i="7"/>
  <c r="BC418" i="7"/>
  <c r="BD418" i="7"/>
  <c r="AZ419" i="7"/>
  <c r="BA419" i="7"/>
  <c r="BB419" i="7"/>
  <c r="BC419" i="7"/>
  <c r="BD419" i="7"/>
  <c r="AZ420" i="7"/>
  <c r="BA420" i="7"/>
  <c r="BB420" i="7"/>
  <c r="BC420" i="7"/>
  <c r="BD420" i="7"/>
  <c r="AZ421" i="7"/>
  <c r="BA421" i="7"/>
  <c r="BB421" i="7"/>
  <c r="BC421" i="7"/>
  <c r="BD421" i="7"/>
  <c r="AZ422" i="7"/>
  <c r="BA422" i="7"/>
  <c r="BB422" i="7"/>
  <c r="BC422" i="7"/>
  <c r="BD422" i="7"/>
  <c r="AZ423" i="7"/>
  <c r="BA423" i="7"/>
  <c r="BB423" i="7"/>
  <c r="BC423" i="7"/>
  <c r="BD423" i="7"/>
  <c r="AZ424" i="7"/>
  <c r="BA424" i="7"/>
  <c r="BB424" i="7"/>
  <c r="BC424" i="7"/>
  <c r="BD424" i="7"/>
  <c r="AZ425" i="7"/>
  <c r="BA425" i="7"/>
  <c r="BB425" i="7"/>
  <c r="BC425" i="7"/>
  <c r="BD425" i="7"/>
  <c r="AZ426" i="7"/>
  <c r="BA426" i="7"/>
  <c r="BB426" i="7"/>
  <c r="BC426" i="7"/>
  <c r="BD426" i="7"/>
  <c r="AZ427" i="7"/>
  <c r="BA427" i="7"/>
  <c r="BB427" i="7"/>
  <c r="BC427" i="7"/>
  <c r="BD427" i="7"/>
  <c r="AZ428" i="7"/>
  <c r="BA428" i="7"/>
  <c r="BB428" i="7"/>
  <c r="BC428" i="7"/>
  <c r="BD428" i="7"/>
  <c r="AZ429" i="7"/>
  <c r="BA429" i="7"/>
  <c r="BB429" i="7"/>
  <c r="BC429" i="7"/>
  <c r="BD429" i="7"/>
  <c r="AZ430" i="7"/>
  <c r="BA430" i="7"/>
  <c r="BB430" i="7"/>
  <c r="BC430" i="7"/>
  <c r="BD430" i="7"/>
  <c r="AZ431" i="7"/>
  <c r="BA431" i="7"/>
  <c r="BB431" i="7"/>
  <c r="BC431" i="7"/>
  <c r="BD431" i="7"/>
  <c r="AZ432" i="7"/>
  <c r="BA432" i="7"/>
  <c r="BB432" i="7"/>
  <c r="BC432" i="7"/>
  <c r="BD432" i="7"/>
  <c r="AZ433" i="7"/>
  <c r="BA433" i="7"/>
  <c r="BB433" i="7"/>
  <c r="BC433" i="7"/>
  <c r="BD433" i="7"/>
  <c r="AZ434" i="7"/>
  <c r="BA434" i="7"/>
  <c r="BB434" i="7"/>
  <c r="BC434" i="7"/>
  <c r="BD434" i="7"/>
  <c r="AZ435" i="7"/>
  <c r="BA435" i="7"/>
  <c r="BB435" i="7"/>
  <c r="BC435" i="7"/>
  <c r="BD435" i="7"/>
  <c r="AZ436" i="7"/>
  <c r="BA436" i="7"/>
  <c r="BB436" i="7"/>
  <c r="BC436" i="7"/>
  <c r="BD436" i="7"/>
  <c r="AZ437" i="7"/>
  <c r="BA437" i="7"/>
  <c r="BB437" i="7"/>
  <c r="BC437" i="7"/>
  <c r="BD437" i="7"/>
  <c r="AZ438" i="7"/>
  <c r="BA438" i="7"/>
  <c r="BB438" i="7"/>
  <c r="BC438" i="7"/>
  <c r="BD438" i="7"/>
  <c r="AZ439" i="7"/>
  <c r="BA439" i="7"/>
  <c r="BB439" i="7"/>
  <c r="BC439" i="7"/>
  <c r="BD439" i="7"/>
  <c r="AZ440" i="7"/>
  <c r="BA440" i="7"/>
  <c r="BB440" i="7"/>
  <c r="BC440" i="7"/>
  <c r="BD440" i="7"/>
  <c r="AZ441" i="7"/>
  <c r="BA441" i="7"/>
  <c r="BB441" i="7"/>
  <c r="BC441" i="7"/>
  <c r="BD441" i="7"/>
  <c r="AZ442" i="7"/>
  <c r="BA442" i="7"/>
  <c r="BB442" i="7"/>
  <c r="BC442" i="7"/>
  <c r="BD442" i="7"/>
  <c r="AZ443" i="7"/>
  <c r="BA443" i="7"/>
  <c r="BB443" i="7"/>
  <c r="BC443" i="7"/>
  <c r="BD443" i="7"/>
  <c r="AZ444" i="7"/>
  <c r="BA444" i="7"/>
  <c r="BB444" i="7"/>
  <c r="BC444" i="7"/>
  <c r="BD444" i="7"/>
  <c r="AZ445" i="7"/>
  <c r="BA445" i="7"/>
  <c r="BB445" i="7"/>
  <c r="BC445" i="7"/>
  <c r="BD445" i="7"/>
  <c r="AZ446" i="7"/>
  <c r="BA446" i="7"/>
  <c r="BB446" i="7"/>
  <c r="BC446" i="7"/>
  <c r="BD446" i="7"/>
  <c r="AZ447" i="7"/>
  <c r="BA447" i="7"/>
  <c r="BB447" i="7"/>
  <c r="BC447" i="7"/>
  <c r="BD447" i="7"/>
  <c r="AZ448" i="7"/>
  <c r="BA448" i="7"/>
  <c r="BB448" i="7"/>
  <c r="BC448" i="7"/>
  <c r="BD448" i="7"/>
  <c r="AZ449" i="7"/>
  <c r="BA449" i="7"/>
  <c r="BB449" i="7"/>
  <c r="BC449" i="7"/>
  <c r="BD449" i="7"/>
  <c r="AZ450" i="7"/>
  <c r="BA450" i="7"/>
  <c r="BB450" i="7"/>
  <c r="BC450" i="7"/>
  <c r="BD450" i="7"/>
  <c r="AZ451" i="7"/>
  <c r="BA451" i="7"/>
  <c r="BB451" i="7"/>
  <c r="BC451" i="7"/>
  <c r="BD451" i="7"/>
  <c r="AZ452" i="7"/>
  <c r="BA452" i="7"/>
  <c r="BB452" i="7"/>
  <c r="BC452" i="7"/>
  <c r="BD452" i="7"/>
  <c r="AZ453" i="7"/>
  <c r="BA453" i="7"/>
  <c r="BB453" i="7"/>
  <c r="BC453" i="7"/>
  <c r="BD453" i="7"/>
  <c r="AZ454" i="7"/>
  <c r="BA454" i="7"/>
  <c r="BB454" i="7"/>
  <c r="BC454" i="7"/>
  <c r="BD454" i="7"/>
  <c r="AZ455" i="7"/>
  <c r="BA455" i="7"/>
  <c r="BB455" i="7"/>
  <c r="BC455" i="7"/>
  <c r="BD455" i="7"/>
  <c r="AZ456" i="7"/>
  <c r="BA456" i="7"/>
  <c r="BB456" i="7"/>
  <c r="BC456" i="7"/>
  <c r="BD456" i="7"/>
  <c r="AZ457" i="7"/>
  <c r="BA457" i="7"/>
  <c r="BB457" i="7"/>
  <c r="BC457" i="7"/>
  <c r="BD457" i="7"/>
  <c r="AZ458" i="7"/>
  <c r="BA458" i="7"/>
  <c r="BB458" i="7"/>
  <c r="BC458" i="7"/>
  <c r="BD458" i="7"/>
  <c r="AZ459" i="7"/>
  <c r="BA459" i="7"/>
  <c r="BB459" i="7"/>
  <c r="BC459" i="7"/>
  <c r="BD459" i="7"/>
  <c r="AZ460" i="7"/>
  <c r="BA460" i="7"/>
  <c r="BB460" i="7"/>
  <c r="BC460" i="7"/>
  <c r="BD460" i="7"/>
  <c r="AZ461" i="7"/>
  <c r="BA461" i="7"/>
  <c r="BB461" i="7"/>
  <c r="BC461" i="7"/>
  <c r="BD461" i="7"/>
  <c r="AZ462" i="7"/>
  <c r="BA462" i="7"/>
  <c r="BB462" i="7"/>
  <c r="BC462" i="7"/>
  <c r="BD462" i="7"/>
  <c r="AZ463" i="7"/>
  <c r="BA463" i="7"/>
  <c r="BB463" i="7"/>
  <c r="BC463" i="7"/>
  <c r="BD463" i="7"/>
  <c r="AZ464" i="7"/>
  <c r="BA464" i="7"/>
  <c r="BB464" i="7"/>
  <c r="BC464" i="7"/>
  <c r="BD464" i="7"/>
  <c r="AZ465" i="7"/>
  <c r="BA465" i="7"/>
  <c r="BB465" i="7"/>
  <c r="BC465" i="7"/>
  <c r="BD465" i="7"/>
  <c r="AZ466" i="7"/>
  <c r="BA466" i="7"/>
  <c r="BB466" i="7"/>
  <c r="BC466" i="7"/>
  <c r="BD466" i="7"/>
  <c r="AZ467" i="7"/>
  <c r="BA467" i="7"/>
  <c r="BB467" i="7"/>
  <c r="BC467" i="7"/>
  <c r="BD467" i="7"/>
  <c r="AZ468" i="7"/>
  <c r="BA468" i="7"/>
  <c r="BB468" i="7"/>
  <c r="BC468" i="7"/>
  <c r="BD468" i="7"/>
  <c r="AZ469" i="7"/>
  <c r="BA469" i="7"/>
  <c r="BB469" i="7"/>
  <c r="BC469" i="7"/>
  <c r="BD469" i="7"/>
  <c r="AZ470" i="7"/>
  <c r="BA470" i="7"/>
  <c r="BB470" i="7"/>
  <c r="BC470" i="7"/>
  <c r="BD470" i="7"/>
  <c r="AZ471" i="7"/>
  <c r="BA471" i="7"/>
  <c r="BB471" i="7"/>
  <c r="BC471" i="7"/>
  <c r="BD471" i="7"/>
  <c r="AZ472" i="7"/>
  <c r="BA472" i="7"/>
  <c r="BB472" i="7"/>
  <c r="BC472" i="7"/>
  <c r="BD472" i="7"/>
  <c r="AZ473" i="7"/>
  <c r="BA473" i="7"/>
  <c r="BB473" i="7"/>
  <c r="BC473" i="7"/>
  <c r="BD473" i="7"/>
  <c r="AZ474" i="7"/>
  <c r="BA474" i="7"/>
  <c r="BB474" i="7"/>
  <c r="BC474" i="7"/>
  <c r="BD474" i="7"/>
  <c r="AZ475" i="7"/>
  <c r="BA475" i="7"/>
  <c r="BB475" i="7"/>
  <c r="BC475" i="7"/>
  <c r="BD475" i="7"/>
  <c r="AZ476" i="7"/>
  <c r="BA476" i="7"/>
  <c r="BB476" i="7"/>
  <c r="BC476" i="7"/>
  <c r="BD476" i="7"/>
  <c r="AZ477" i="7"/>
  <c r="BA477" i="7"/>
  <c r="BB477" i="7"/>
  <c r="BC477" i="7"/>
  <c r="BD477" i="7"/>
  <c r="AZ478" i="7"/>
  <c r="BA478" i="7"/>
  <c r="BB478" i="7"/>
  <c r="BC478" i="7"/>
  <c r="BD478" i="7"/>
  <c r="AZ479" i="7"/>
  <c r="BA479" i="7"/>
  <c r="BB479" i="7"/>
  <c r="BC479" i="7"/>
  <c r="BD479" i="7"/>
  <c r="AZ480" i="7"/>
  <c r="BA480" i="7"/>
  <c r="BB480" i="7"/>
  <c r="BC480" i="7"/>
  <c r="BD480" i="7"/>
  <c r="AZ481" i="7"/>
  <c r="BA481" i="7"/>
  <c r="BB481" i="7"/>
  <c r="BC481" i="7"/>
  <c r="BD481" i="7"/>
  <c r="AZ482" i="7"/>
  <c r="BA482" i="7"/>
  <c r="BB482" i="7"/>
  <c r="BC482" i="7"/>
  <c r="BD482" i="7"/>
  <c r="AZ483" i="7"/>
  <c r="BA483" i="7"/>
  <c r="BB483" i="7"/>
  <c r="BC483" i="7"/>
  <c r="BD483" i="7"/>
  <c r="AZ484" i="7"/>
  <c r="BA484" i="7"/>
  <c r="BB484" i="7"/>
  <c r="BC484" i="7"/>
  <c r="BD484" i="7"/>
  <c r="AZ485" i="7"/>
  <c r="BA485" i="7"/>
  <c r="BB485" i="7"/>
  <c r="BC485" i="7"/>
  <c r="BD485" i="7"/>
  <c r="AZ486" i="7"/>
  <c r="BA486" i="7"/>
  <c r="BB486" i="7"/>
  <c r="BC486" i="7"/>
  <c r="BD486" i="7"/>
  <c r="AZ487" i="7"/>
  <c r="BA487" i="7"/>
  <c r="BB487" i="7"/>
  <c r="BC487" i="7"/>
  <c r="BD487" i="7"/>
  <c r="AZ488" i="7"/>
  <c r="BA488" i="7"/>
  <c r="BB488" i="7"/>
  <c r="BC488" i="7"/>
  <c r="BD488" i="7"/>
  <c r="AZ489" i="7"/>
  <c r="BA489" i="7"/>
  <c r="BB489" i="7"/>
  <c r="BC489" i="7"/>
  <c r="BD489" i="7"/>
  <c r="AZ490" i="7"/>
  <c r="BA490" i="7"/>
  <c r="BB490" i="7"/>
  <c r="BC490" i="7"/>
  <c r="BD490" i="7"/>
  <c r="AZ491" i="7"/>
  <c r="BA491" i="7"/>
  <c r="BB491" i="7"/>
  <c r="BC491" i="7"/>
  <c r="BD491" i="7"/>
  <c r="AZ492" i="7"/>
  <c r="BA492" i="7"/>
  <c r="BB492" i="7"/>
  <c r="BC492" i="7"/>
  <c r="BD492" i="7"/>
  <c r="AZ493" i="7"/>
  <c r="BA493" i="7"/>
  <c r="BB493" i="7"/>
  <c r="BC493" i="7"/>
  <c r="BD493" i="7"/>
  <c r="AZ494" i="7"/>
  <c r="BA494" i="7"/>
  <c r="BB494" i="7"/>
  <c r="BC494" i="7"/>
  <c r="BD494" i="7"/>
  <c r="AZ495" i="7"/>
  <c r="BA495" i="7"/>
  <c r="BB495" i="7"/>
  <c r="BC495" i="7"/>
  <c r="BD495" i="7"/>
  <c r="AZ496" i="7"/>
  <c r="BA496" i="7"/>
  <c r="BB496" i="7"/>
  <c r="BC496" i="7"/>
  <c r="BD496" i="7"/>
  <c r="AZ497" i="7"/>
  <c r="BA497" i="7"/>
  <c r="BB497" i="7"/>
  <c r="BC497" i="7"/>
  <c r="BD497" i="7"/>
  <c r="AZ498" i="7"/>
  <c r="BA498" i="7"/>
  <c r="BB498" i="7"/>
  <c r="BC498" i="7"/>
  <c r="BD498" i="7"/>
  <c r="AZ499" i="7"/>
  <c r="BA499" i="7"/>
  <c r="BB499" i="7"/>
  <c r="BC499" i="7"/>
  <c r="BD499" i="7"/>
  <c r="AZ500" i="7"/>
  <c r="BA500" i="7"/>
  <c r="BB500" i="7"/>
  <c r="BC500" i="7"/>
  <c r="BD500" i="7"/>
  <c r="AZ501" i="7"/>
  <c r="BA501" i="7"/>
  <c r="BB501" i="7"/>
  <c r="BC501" i="7"/>
  <c r="BD501" i="7"/>
  <c r="AZ502" i="7"/>
  <c r="BA502" i="7"/>
  <c r="BB502" i="7"/>
  <c r="BC502" i="7"/>
  <c r="BD502" i="7"/>
  <c r="AZ503" i="7"/>
  <c r="BA503" i="7"/>
  <c r="BB503" i="7"/>
  <c r="BC503" i="7"/>
  <c r="BD503" i="7"/>
  <c r="AZ504" i="7"/>
  <c r="BA504" i="7"/>
  <c r="BB504" i="7"/>
  <c r="BC504" i="7"/>
  <c r="BD504" i="7"/>
  <c r="AZ505" i="7"/>
  <c r="BA505" i="7"/>
  <c r="BB505" i="7"/>
  <c r="BC505" i="7"/>
  <c r="BD505" i="7"/>
  <c r="AZ506" i="7"/>
  <c r="BA506" i="7"/>
  <c r="BB506" i="7"/>
  <c r="BC506" i="7"/>
  <c r="BD506" i="7"/>
  <c r="AZ507" i="7"/>
  <c r="BA507" i="7"/>
  <c r="BB507" i="7"/>
  <c r="BC507" i="7"/>
  <c r="BD507" i="7"/>
  <c r="AZ508" i="7"/>
  <c r="BA508" i="7"/>
  <c r="BB508" i="7"/>
  <c r="BC508" i="7"/>
  <c r="BD508" i="7"/>
  <c r="AZ509" i="7"/>
  <c r="BA509" i="7"/>
  <c r="BB509" i="7"/>
  <c r="BC509" i="7"/>
  <c r="BD509" i="7"/>
  <c r="AZ510" i="7"/>
  <c r="BA510" i="7"/>
  <c r="BB510" i="7"/>
  <c r="BC510" i="7"/>
  <c r="BD510" i="7"/>
  <c r="AZ511" i="7"/>
  <c r="BA511" i="7"/>
  <c r="BB511" i="7"/>
  <c r="BC511" i="7"/>
  <c r="BD511" i="7"/>
  <c r="AZ512" i="7"/>
  <c r="BA512" i="7"/>
  <c r="BB512" i="7"/>
  <c r="BC512" i="7"/>
  <c r="BD512" i="7"/>
  <c r="AZ513" i="7"/>
  <c r="BA513" i="7"/>
  <c r="BB513" i="7"/>
  <c r="BC513" i="7"/>
  <c r="BD513" i="7"/>
  <c r="AZ514" i="7"/>
  <c r="BA514" i="7"/>
  <c r="BB514" i="7"/>
  <c r="BC514" i="7"/>
  <c r="BD514" i="7"/>
  <c r="AZ515" i="7"/>
  <c r="BA515" i="7"/>
  <c r="BB515" i="7"/>
  <c r="BC515" i="7"/>
  <c r="BD515" i="7"/>
  <c r="AZ516" i="7"/>
  <c r="BA516" i="7"/>
  <c r="BB516" i="7"/>
  <c r="BC516" i="7"/>
  <c r="BD516" i="7"/>
  <c r="AZ517" i="7"/>
  <c r="BA517" i="7"/>
  <c r="BB517" i="7"/>
  <c r="BC517" i="7"/>
  <c r="BD517" i="7"/>
  <c r="AZ518" i="7"/>
  <c r="BA518" i="7"/>
  <c r="BB518" i="7"/>
  <c r="BC518" i="7"/>
  <c r="BD518" i="7"/>
  <c r="AZ519" i="7"/>
  <c r="BA519" i="7"/>
  <c r="BB519" i="7"/>
  <c r="BC519" i="7"/>
  <c r="BD519" i="7"/>
  <c r="AZ520" i="7"/>
  <c r="BA520" i="7"/>
  <c r="BB520" i="7"/>
  <c r="BC520" i="7"/>
  <c r="BD520" i="7"/>
  <c r="AZ521" i="7"/>
  <c r="BA521" i="7"/>
  <c r="BB521" i="7"/>
  <c r="BC521" i="7"/>
  <c r="BD521" i="7"/>
  <c r="AZ522" i="7"/>
  <c r="BA522" i="7"/>
  <c r="BB522" i="7"/>
  <c r="BC522" i="7"/>
  <c r="BD522" i="7"/>
  <c r="AZ523" i="7"/>
  <c r="BA523" i="7"/>
  <c r="BB523" i="7"/>
  <c r="BC523" i="7"/>
  <c r="BD523" i="7"/>
  <c r="AZ524" i="7"/>
  <c r="BA524" i="7"/>
  <c r="BB524" i="7"/>
  <c r="BC524" i="7"/>
  <c r="BD524" i="7"/>
  <c r="AZ525" i="7"/>
  <c r="BA525" i="7"/>
  <c r="BB525" i="7"/>
  <c r="BC525" i="7"/>
  <c r="BD525" i="7"/>
  <c r="AZ526" i="7"/>
  <c r="BA526" i="7"/>
  <c r="BB526" i="7"/>
  <c r="BC526" i="7"/>
  <c r="BD526" i="7"/>
  <c r="AZ527" i="7"/>
  <c r="BA527" i="7"/>
  <c r="BB527" i="7"/>
  <c r="BC527" i="7"/>
  <c r="BD527" i="7"/>
  <c r="AZ528" i="7"/>
  <c r="BA528" i="7"/>
  <c r="BB528" i="7"/>
  <c r="BC528" i="7"/>
  <c r="BD528" i="7"/>
  <c r="AZ529" i="7"/>
  <c r="BA529" i="7"/>
  <c r="BB529" i="7"/>
  <c r="BC529" i="7"/>
  <c r="BD529" i="7"/>
  <c r="AZ530" i="7"/>
  <c r="BA530" i="7"/>
  <c r="BB530" i="7"/>
  <c r="BC530" i="7"/>
  <c r="BD530" i="7"/>
  <c r="AZ531" i="7"/>
  <c r="BA531" i="7"/>
  <c r="BB531" i="7"/>
  <c r="BC531" i="7"/>
  <c r="BD531" i="7"/>
  <c r="AZ532" i="7"/>
  <c r="BA532" i="7"/>
  <c r="BB532" i="7"/>
  <c r="BC532" i="7"/>
  <c r="BD532" i="7"/>
  <c r="AZ533" i="7"/>
  <c r="BA533" i="7"/>
  <c r="BB533" i="7"/>
  <c r="BC533" i="7"/>
  <c r="BD533" i="7"/>
  <c r="AZ534" i="7"/>
  <c r="BA534" i="7"/>
  <c r="BB534" i="7"/>
  <c r="BC534" i="7"/>
  <c r="BD534" i="7"/>
  <c r="AZ535" i="7"/>
  <c r="BA535" i="7"/>
  <c r="BB535" i="7"/>
  <c r="BC535" i="7"/>
  <c r="BD535" i="7"/>
  <c r="AZ536" i="7"/>
  <c r="BA536" i="7"/>
  <c r="BB536" i="7"/>
  <c r="BC536" i="7"/>
  <c r="BD536" i="7"/>
  <c r="AZ537" i="7"/>
  <c r="BA537" i="7"/>
  <c r="BB537" i="7"/>
  <c r="BC537" i="7"/>
  <c r="BD537" i="7"/>
  <c r="AZ538" i="7"/>
  <c r="BA538" i="7"/>
  <c r="BB538" i="7"/>
  <c r="BC538" i="7"/>
  <c r="BD538" i="7"/>
  <c r="AZ539" i="7"/>
  <c r="BA539" i="7"/>
  <c r="BB539" i="7"/>
  <c r="BC539" i="7"/>
  <c r="BD539" i="7"/>
  <c r="AZ540" i="7"/>
  <c r="BA540" i="7"/>
  <c r="BB540" i="7"/>
  <c r="BC540" i="7"/>
  <c r="BD540" i="7"/>
  <c r="AZ541" i="7"/>
  <c r="BA541" i="7"/>
  <c r="BB541" i="7"/>
  <c r="BC541" i="7"/>
  <c r="BD541" i="7"/>
  <c r="AZ542" i="7"/>
  <c r="BA542" i="7"/>
  <c r="BB542" i="7"/>
  <c r="BC542" i="7"/>
  <c r="BD542" i="7"/>
  <c r="AZ543" i="7"/>
  <c r="BA543" i="7"/>
  <c r="BB543" i="7"/>
  <c r="BC543" i="7"/>
  <c r="BD543" i="7"/>
  <c r="AZ544" i="7"/>
  <c r="BA544" i="7"/>
  <c r="BB544" i="7"/>
  <c r="BC544" i="7"/>
  <c r="BD544" i="7"/>
  <c r="AZ545" i="7"/>
  <c r="BA545" i="7"/>
  <c r="BB545" i="7"/>
  <c r="BC545" i="7"/>
  <c r="BD545" i="7"/>
  <c r="AZ546" i="7"/>
  <c r="BA546" i="7"/>
  <c r="BB546" i="7"/>
  <c r="BC546" i="7"/>
  <c r="BD546" i="7"/>
  <c r="AZ547" i="7"/>
  <c r="BA547" i="7"/>
  <c r="BB547" i="7"/>
  <c r="BC547" i="7"/>
  <c r="BD547" i="7"/>
  <c r="AZ548" i="7"/>
  <c r="BA548" i="7"/>
  <c r="BB548" i="7"/>
  <c r="BC548" i="7"/>
  <c r="BD548" i="7"/>
  <c r="AZ549" i="7"/>
  <c r="BA549" i="7"/>
  <c r="BB549" i="7"/>
  <c r="BC549" i="7"/>
  <c r="BD549" i="7"/>
  <c r="AZ550" i="7"/>
  <c r="BA550" i="7"/>
  <c r="BB550" i="7"/>
  <c r="BC550" i="7"/>
  <c r="BD550" i="7"/>
  <c r="AZ551" i="7"/>
  <c r="BA551" i="7"/>
  <c r="BB551" i="7"/>
  <c r="BC551" i="7"/>
  <c r="BD551" i="7"/>
  <c r="AZ552" i="7"/>
  <c r="BA552" i="7"/>
  <c r="BB552" i="7"/>
  <c r="BC552" i="7"/>
  <c r="BD552" i="7"/>
  <c r="AZ553" i="7"/>
  <c r="BA553" i="7"/>
  <c r="BB553" i="7"/>
  <c r="BC553" i="7"/>
  <c r="BD553" i="7"/>
  <c r="AZ554" i="7"/>
  <c r="BA554" i="7"/>
  <c r="BB554" i="7"/>
  <c r="BC554" i="7"/>
  <c r="BD554" i="7"/>
  <c r="AZ555" i="7"/>
  <c r="BA555" i="7"/>
  <c r="BB555" i="7"/>
  <c r="BC555" i="7"/>
  <c r="BD555" i="7"/>
  <c r="AZ556" i="7"/>
  <c r="BA556" i="7"/>
  <c r="BB556" i="7"/>
  <c r="BC556" i="7"/>
  <c r="BD556" i="7"/>
  <c r="AZ557" i="7"/>
  <c r="BA557" i="7"/>
  <c r="BB557" i="7"/>
  <c r="BC557" i="7"/>
  <c r="BD557" i="7"/>
  <c r="AZ558" i="7"/>
  <c r="BA558" i="7"/>
  <c r="BB558" i="7"/>
  <c r="BC558" i="7"/>
  <c r="BD558" i="7"/>
  <c r="AZ559" i="7"/>
  <c r="BA559" i="7"/>
  <c r="BB559" i="7"/>
  <c r="BC559" i="7"/>
  <c r="BD559" i="7"/>
  <c r="AZ560" i="7"/>
  <c r="BA560" i="7"/>
  <c r="BB560" i="7"/>
  <c r="BC560" i="7"/>
  <c r="BD560" i="7"/>
  <c r="AZ561" i="7"/>
  <c r="BA561" i="7"/>
  <c r="BB561" i="7"/>
  <c r="BC561" i="7"/>
  <c r="BD561" i="7"/>
  <c r="AZ562" i="7"/>
  <c r="BA562" i="7"/>
  <c r="BB562" i="7"/>
  <c r="BC562" i="7"/>
  <c r="BD562" i="7"/>
  <c r="AZ563" i="7"/>
  <c r="BA563" i="7"/>
  <c r="BB563" i="7"/>
  <c r="BC563" i="7"/>
  <c r="BD563" i="7"/>
  <c r="AZ564" i="7"/>
  <c r="BA564" i="7"/>
  <c r="BB564" i="7"/>
  <c r="BC564" i="7"/>
  <c r="BD564" i="7"/>
  <c r="AZ565" i="7"/>
  <c r="BA565" i="7"/>
  <c r="BB565" i="7"/>
  <c r="BC565" i="7"/>
  <c r="BD565" i="7"/>
  <c r="AZ566" i="7"/>
  <c r="BA566" i="7"/>
  <c r="BB566" i="7"/>
  <c r="BC566" i="7"/>
  <c r="BD566" i="7"/>
  <c r="AZ567" i="7"/>
  <c r="BA567" i="7"/>
  <c r="BB567" i="7"/>
  <c r="BC567" i="7"/>
  <c r="BD567" i="7"/>
  <c r="AZ568" i="7"/>
  <c r="BA568" i="7"/>
  <c r="BB568" i="7"/>
  <c r="BC568" i="7"/>
  <c r="BD568" i="7"/>
  <c r="AZ569" i="7"/>
  <c r="BA569" i="7"/>
  <c r="BB569" i="7"/>
  <c r="BC569" i="7"/>
  <c r="BD569" i="7"/>
  <c r="AZ570" i="7"/>
  <c r="BA570" i="7"/>
  <c r="BB570" i="7"/>
  <c r="BC570" i="7"/>
  <c r="BD570" i="7"/>
  <c r="AZ571" i="7"/>
  <c r="BA571" i="7"/>
  <c r="BB571" i="7"/>
  <c r="BC571" i="7"/>
  <c r="BD571" i="7"/>
  <c r="AZ572" i="7"/>
  <c r="BA572" i="7"/>
  <c r="BB572" i="7"/>
  <c r="BC572" i="7"/>
  <c r="BD572" i="7"/>
  <c r="AZ573" i="7"/>
  <c r="BA573" i="7"/>
  <c r="BB573" i="7"/>
  <c r="BC573" i="7"/>
  <c r="BD573" i="7"/>
  <c r="AZ574" i="7"/>
  <c r="BA574" i="7"/>
  <c r="BB574" i="7"/>
  <c r="BC574" i="7"/>
  <c r="BD574" i="7"/>
  <c r="AZ575" i="7"/>
  <c r="BA575" i="7"/>
  <c r="BB575" i="7"/>
  <c r="BC575" i="7"/>
  <c r="BD575" i="7"/>
  <c r="AZ576" i="7"/>
  <c r="BA576" i="7"/>
  <c r="BB576" i="7"/>
  <c r="BC576" i="7"/>
  <c r="BD576" i="7"/>
  <c r="AZ577" i="7"/>
  <c r="BA577" i="7"/>
  <c r="BB577" i="7"/>
  <c r="BC577" i="7"/>
  <c r="BD577" i="7"/>
  <c r="AZ578" i="7"/>
  <c r="BA578" i="7"/>
  <c r="BB578" i="7"/>
  <c r="BC578" i="7"/>
  <c r="BD578" i="7"/>
  <c r="AZ579" i="7"/>
  <c r="BA579" i="7"/>
  <c r="BB579" i="7"/>
  <c r="BC579" i="7"/>
  <c r="BD579" i="7"/>
  <c r="AZ580" i="7"/>
  <c r="BA580" i="7"/>
  <c r="BB580" i="7"/>
  <c r="BC580" i="7"/>
  <c r="BD580" i="7"/>
  <c r="AZ581" i="7"/>
  <c r="BA581" i="7"/>
  <c r="BB581" i="7"/>
  <c r="BC581" i="7"/>
  <c r="BD581" i="7"/>
  <c r="AZ582" i="7"/>
  <c r="BA582" i="7"/>
  <c r="BB582" i="7"/>
  <c r="BC582" i="7"/>
  <c r="BD582" i="7"/>
  <c r="AZ583" i="7"/>
  <c r="BA583" i="7"/>
  <c r="BB583" i="7"/>
  <c r="BC583" i="7"/>
  <c r="BD583" i="7"/>
  <c r="AZ584" i="7"/>
  <c r="BA584" i="7"/>
  <c r="BB584" i="7"/>
  <c r="BC584" i="7"/>
  <c r="BD584" i="7"/>
  <c r="AZ585" i="7"/>
  <c r="BA585" i="7"/>
  <c r="BB585" i="7"/>
  <c r="BC585" i="7"/>
  <c r="BD585" i="7"/>
  <c r="AZ586" i="7"/>
  <c r="BA586" i="7"/>
  <c r="BB586" i="7"/>
  <c r="BC586" i="7"/>
  <c r="BD586" i="7"/>
  <c r="AZ587" i="7"/>
  <c r="BA587" i="7"/>
  <c r="BB587" i="7"/>
  <c r="BC587" i="7"/>
  <c r="BD587" i="7"/>
  <c r="AZ588" i="7"/>
  <c r="BA588" i="7"/>
  <c r="BB588" i="7"/>
  <c r="BC588" i="7"/>
  <c r="BD588" i="7"/>
  <c r="AZ589" i="7"/>
  <c r="BA589" i="7"/>
  <c r="BB589" i="7"/>
  <c r="BC589" i="7"/>
  <c r="BD589" i="7"/>
  <c r="AZ590" i="7"/>
  <c r="BA590" i="7"/>
  <c r="BB590" i="7"/>
  <c r="BC590" i="7"/>
  <c r="BD590" i="7"/>
  <c r="AZ591" i="7"/>
  <c r="BA591" i="7"/>
  <c r="BB591" i="7"/>
  <c r="BC591" i="7"/>
  <c r="BD591" i="7"/>
  <c r="AZ592" i="7"/>
  <c r="BA592" i="7"/>
  <c r="BB592" i="7"/>
  <c r="BC592" i="7"/>
  <c r="BD592" i="7"/>
  <c r="AZ593" i="7"/>
  <c r="BA593" i="7"/>
  <c r="BB593" i="7"/>
  <c r="BC593" i="7"/>
  <c r="BD593" i="7"/>
  <c r="AZ594" i="7"/>
  <c r="BA594" i="7"/>
  <c r="BB594" i="7"/>
  <c r="BC594" i="7"/>
  <c r="BD594" i="7"/>
  <c r="AZ595" i="7"/>
  <c r="BA595" i="7"/>
  <c r="BB595" i="7"/>
  <c r="BC595" i="7"/>
  <c r="BD595" i="7"/>
  <c r="AZ596" i="7"/>
  <c r="BA596" i="7"/>
  <c r="BB596" i="7"/>
  <c r="BC596" i="7"/>
  <c r="BD596" i="7"/>
  <c r="AZ597" i="7"/>
  <c r="BA597" i="7"/>
  <c r="BB597" i="7"/>
  <c r="BC597" i="7"/>
  <c r="BD597" i="7"/>
  <c r="AZ598" i="7"/>
  <c r="BA598" i="7"/>
  <c r="BB598" i="7"/>
  <c r="BC598" i="7"/>
  <c r="BD598" i="7"/>
  <c r="AZ599" i="7"/>
  <c r="BA599" i="7"/>
  <c r="BB599" i="7"/>
  <c r="BC599" i="7"/>
  <c r="BD599" i="7"/>
  <c r="AZ600" i="7"/>
  <c r="BA600" i="7"/>
  <c r="BB600" i="7"/>
  <c r="BC600" i="7"/>
  <c r="BD600" i="7"/>
  <c r="AZ601" i="7"/>
  <c r="BA601" i="7"/>
  <c r="BB601" i="7"/>
  <c r="BC601" i="7"/>
  <c r="BD601" i="7"/>
  <c r="AZ602" i="7"/>
  <c r="BA602" i="7"/>
  <c r="BB602" i="7"/>
  <c r="BC602" i="7"/>
  <c r="BD602" i="7"/>
  <c r="AZ603" i="7"/>
  <c r="BA603" i="7"/>
  <c r="BB603" i="7"/>
  <c r="BC603" i="7"/>
  <c r="BD603" i="7"/>
  <c r="AZ604" i="7"/>
  <c r="BA604" i="7"/>
  <c r="BB604" i="7"/>
  <c r="BC604" i="7"/>
  <c r="BD604" i="7"/>
  <c r="AZ605" i="7"/>
  <c r="BA605" i="7"/>
  <c r="BB605" i="7"/>
  <c r="BC605" i="7"/>
  <c r="BD605" i="7"/>
  <c r="AZ606" i="7"/>
  <c r="BA606" i="7"/>
  <c r="BB606" i="7"/>
  <c r="BC606" i="7"/>
  <c r="BD606" i="7"/>
  <c r="AZ607" i="7"/>
  <c r="BA607" i="7"/>
  <c r="BB607" i="7"/>
  <c r="BC607" i="7"/>
  <c r="BD607" i="7"/>
  <c r="AZ608" i="7"/>
  <c r="BA608" i="7"/>
  <c r="BB608" i="7"/>
  <c r="BC608" i="7"/>
  <c r="BD608" i="7"/>
  <c r="AZ609" i="7"/>
  <c r="BA609" i="7"/>
  <c r="BB609" i="7"/>
  <c r="BC609" i="7"/>
  <c r="BD609" i="7"/>
  <c r="AZ610" i="7"/>
  <c r="BA610" i="7"/>
  <c r="BB610" i="7"/>
  <c r="BC610" i="7"/>
  <c r="BD610" i="7"/>
  <c r="AZ611" i="7"/>
  <c r="BA611" i="7"/>
  <c r="BB611" i="7"/>
  <c r="BC611" i="7"/>
  <c r="BD611" i="7"/>
  <c r="AZ612" i="7"/>
  <c r="BA612" i="7"/>
  <c r="BB612" i="7"/>
  <c r="BC612" i="7"/>
  <c r="BD612" i="7"/>
  <c r="AZ613" i="7"/>
  <c r="BA613" i="7"/>
  <c r="BB613" i="7"/>
  <c r="BC613" i="7"/>
  <c r="BD613" i="7"/>
  <c r="AZ614" i="7"/>
  <c r="BA614" i="7"/>
  <c r="BB614" i="7"/>
  <c r="BC614" i="7"/>
  <c r="BD614" i="7"/>
  <c r="AZ615" i="7"/>
  <c r="BA615" i="7"/>
  <c r="BB615" i="7"/>
  <c r="BC615" i="7"/>
  <c r="BD615" i="7"/>
  <c r="AZ616" i="7"/>
  <c r="BA616" i="7"/>
  <c r="BB616" i="7"/>
  <c r="BC616" i="7"/>
  <c r="BD616" i="7"/>
  <c r="AZ617" i="7"/>
  <c r="BA617" i="7"/>
  <c r="BB617" i="7"/>
  <c r="BC617" i="7"/>
  <c r="BD617" i="7"/>
  <c r="AZ618" i="7"/>
  <c r="BA618" i="7"/>
  <c r="BB618" i="7"/>
  <c r="BC618" i="7"/>
  <c r="BD618" i="7"/>
  <c r="AZ619" i="7"/>
  <c r="BA619" i="7"/>
  <c r="BB619" i="7"/>
  <c r="BC619" i="7"/>
  <c r="BD619" i="7"/>
  <c r="AZ620" i="7"/>
  <c r="BA620" i="7"/>
  <c r="BB620" i="7"/>
  <c r="BC620" i="7"/>
  <c r="BD620" i="7"/>
  <c r="AZ621" i="7"/>
  <c r="BA621" i="7"/>
  <c r="BB621" i="7"/>
  <c r="BC621" i="7"/>
  <c r="BD621" i="7"/>
  <c r="AZ622" i="7"/>
  <c r="BA622" i="7"/>
  <c r="BB622" i="7"/>
  <c r="BC622" i="7"/>
  <c r="BD622" i="7"/>
  <c r="AZ623" i="7"/>
  <c r="BA623" i="7"/>
  <c r="BB623" i="7"/>
  <c r="BC623" i="7"/>
  <c r="BD623" i="7"/>
  <c r="AZ624" i="7"/>
  <c r="BA624" i="7"/>
  <c r="BB624" i="7"/>
  <c r="BC624" i="7"/>
  <c r="BD624" i="7"/>
  <c r="AZ625" i="7"/>
  <c r="BA625" i="7"/>
  <c r="BB625" i="7"/>
  <c r="BC625" i="7"/>
  <c r="BD625" i="7"/>
  <c r="AZ626" i="7"/>
  <c r="BA626" i="7"/>
  <c r="BB626" i="7"/>
  <c r="BC626" i="7"/>
  <c r="BD626" i="7"/>
  <c r="AZ627" i="7"/>
  <c r="BA627" i="7"/>
  <c r="BB627" i="7"/>
  <c r="BC627" i="7"/>
  <c r="BD627" i="7"/>
  <c r="AZ628" i="7"/>
  <c r="BA628" i="7"/>
  <c r="BB628" i="7"/>
  <c r="BC628" i="7"/>
  <c r="BD628" i="7"/>
  <c r="AZ629" i="7"/>
  <c r="BA629" i="7"/>
  <c r="BB629" i="7"/>
  <c r="BC629" i="7"/>
  <c r="BD629" i="7"/>
  <c r="AZ630" i="7"/>
  <c r="BA630" i="7"/>
  <c r="BB630" i="7"/>
  <c r="BC630" i="7"/>
  <c r="BD630" i="7"/>
  <c r="AZ631" i="7"/>
  <c r="BA631" i="7"/>
  <c r="BB631" i="7"/>
  <c r="BC631" i="7"/>
  <c r="BD631" i="7"/>
  <c r="AZ632" i="7"/>
  <c r="BA632" i="7"/>
  <c r="BB632" i="7"/>
  <c r="BC632" i="7"/>
  <c r="BD632" i="7"/>
  <c r="AZ633" i="7"/>
  <c r="BA633" i="7"/>
  <c r="BB633" i="7"/>
  <c r="BC633" i="7"/>
  <c r="BD633" i="7"/>
  <c r="AZ634" i="7"/>
  <c r="BA634" i="7"/>
  <c r="BB634" i="7"/>
  <c r="BC634" i="7"/>
  <c r="BD634" i="7"/>
  <c r="AZ635" i="7"/>
  <c r="BA635" i="7"/>
  <c r="BB635" i="7"/>
  <c r="BC635" i="7"/>
  <c r="BD635" i="7"/>
  <c r="AZ636" i="7"/>
  <c r="BA636" i="7"/>
  <c r="BB636" i="7"/>
  <c r="BC636" i="7"/>
  <c r="BD636" i="7"/>
  <c r="AZ637" i="7"/>
  <c r="BA637" i="7"/>
  <c r="BB637" i="7"/>
  <c r="BC637" i="7"/>
  <c r="BD637" i="7"/>
  <c r="AZ638" i="7"/>
  <c r="BA638" i="7"/>
  <c r="BB638" i="7"/>
  <c r="BC638" i="7"/>
  <c r="BD638" i="7"/>
  <c r="AZ639" i="7"/>
  <c r="BA639" i="7"/>
  <c r="BB639" i="7"/>
  <c r="BC639" i="7"/>
  <c r="BD639" i="7"/>
  <c r="AZ640" i="7"/>
  <c r="BA640" i="7"/>
  <c r="BB640" i="7"/>
  <c r="BC640" i="7"/>
  <c r="BD640" i="7"/>
  <c r="AZ641" i="7"/>
  <c r="BA641" i="7"/>
  <c r="BB641" i="7"/>
  <c r="BC641" i="7"/>
  <c r="BD641" i="7"/>
  <c r="AZ642" i="7"/>
  <c r="BA642" i="7"/>
  <c r="BB642" i="7"/>
  <c r="BC642" i="7"/>
  <c r="BD642" i="7"/>
  <c r="AZ643" i="7"/>
  <c r="BA643" i="7"/>
  <c r="BB643" i="7"/>
  <c r="BC643" i="7"/>
  <c r="BD643" i="7"/>
  <c r="AZ644" i="7"/>
  <c r="BA644" i="7"/>
  <c r="BB644" i="7"/>
  <c r="BC644" i="7"/>
  <c r="BD644" i="7"/>
  <c r="AZ645" i="7"/>
  <c r="BA645" i="7"/>
  <c r="BB645" i="7"/>
  <c r="BC645" i="7"/>
  <c r="BD645" i="7"/>
  <c r="AZ646" i="7"/>
  <c r="BA646" i="7"/>
  <c r="BB646" i="7"/>
  <c r="BC646" i="7"/>
  <c r="BD646" i="7"/>
  <c r="AZ647" i="7"/>
  <c r="BA647" i="7"/>
  <c r="BB647" i="7"/>
  <c r="BC647" i="7"/>
  <c r="BD647" i="7"/>
  <c r="AZ648" i="7"/>
  <c r="BA648" i="7"/>
  <c r="BB648" i="7"/>
  <c r="BC648" i="7"/>
  <c r="BD648" i="7"/>
  <c r="AZ649" i="7"/>
  <c r="BA649" i="7"/>
  <c r="BB649" i="7"/>
  <c r="BC649" i="7"/>
  <c r="BD649" i="7"/>
  <c r="AZ650" i="7"/>
  <c r="BA650" i="7"/>
  <c r="BB650" i="7"/>
  <c r="BC650" i="7"/>
  <c r="BD650" i="7"/>
  <c r="AZ651" i="7"/>
  <c r="BA651" i="7"/>
  <c r="BB651" i="7"/>
  <c r="BC651" i="7"/>
  <c r="BD651" i="7"/>
  <c r="AZ652" i="7"/>
  <c r="BA652" i="7"/>
  <c r="BB652" i="7"/>
  <c r="BC652" i="7"/>
  <c r="BD652" i="7"/>
  <c r="AZ653" i="7"/>
  <c r="BA653" i="7"/>
  <c r="BB653" i="7"/>
  <c r="BC653" i="7"/>
  <c r="BD653" i="7"/>
  <c r="AZ654" i="7"/>
  <c r="BA654" i="7"/>
  <c r="BB654" i="7"/>
  <c r="BC654" i="7"/>
  <c r="BD654" i="7"/>
  <c r="AZ655" i="7"/>
  <c r="BA655" i="7"/>
  <c r="BB655" i="7"/>
  <c r="BC655" i="7"/>
  <c r="BD655" i="7"/>
  <c r="AZ656" i="7"/>
  <c r="BA656" i="7"/>
  <c r="BB656" i="7"/>
  <c r="BC656" i="7"/>
  <c r="BD656" i="7"/>
  <c r="AZ657" i="7"/>
  <c r="BA657" i="7"/>
  <c r="BB657" i="7"/>
  <c r="BC657" i="7"/>
  <c r="BD657" i="7"/>
  <c r="AZ658" i="7"/>
  <c r="BA658" i="7"/>
  <c r="BB658" i="7"/>
  <c r="BC658" i="7"/>
  <c r="BD658" i="7"/>
  <c r="AZ659" i="7"/>
  <c r="BA659" i="7"/>
  <c r="BB659" i="7"/>
  <c r="BC659" i="7"/>
  <c r="BD659" i="7"/>
  <c r="AZ660" i="7"/>
  <c r="BA660" i="7"/>
  <c r="BB660" i="7"/>
  <c r="BC660" i="7"/>
  <c r="BD660" i="7"/>
  <c r="AZ661" i="7"/>
  <c r="BA661" i="7"/>
  <c r="BB661" i="7"/>
  <c r="BC661" i="7"/>
  <c r="BD661" i="7"/>
  <c r="AZ662" i="7"/>
  <c r="BA662" i="7"/>
  <c r="BB662" i="7"/>
  <c r="BC662" i="7"/>
  <c r="BD662" i="7"/>
  <c r="AZ663" i="7"/>
  <c r="BA663" i="7"/>
  <c r="BB663" i="7"/>
  <c r="BC663" i="7"/>
  <c r="BD663" i="7"/>
  <c r="AZ664" i="7"/>
  <c r="BA664" i="7"/>
  <c r="BB664" i="7"/>
  <c r="BC664" i="7"/>
  <c r="BD664" i="7"/>
  <c r="AZ665" i="7"/>
  <c r="BA665" i="7"/>
  <c r="BB665" i="7"/>
  <c r="BC665" i="7"/>
  <c r="BD665" i="7"/>
  <c r="AZ666" i="7"/>
  <c r="BA666" i="7"/>
  <c r="BB666" i="7"/>
  <c r="BC666" i="7"/>
  <c r="BD666" i="7"/>
  <c r="AZ667" i="7"/>
  <c r="BA667" i="7"/>
  <c r="BB667" i="7"/>
  <c r="BC667" i="7"/>
  <c r="BD667" i="7"/>
  <c r="AZ668" i="7"/>
  <c r="BA668" i="7"/>
  <c r="BB668" i="7"/>
  <c r="BC668" i="7"/>
  <c r="BD668" i="7"/>
  <c r="AZ669" i="7"/>
  <c r="BA669" i="7"/>
  <c r="BB669" i="7"/>
  <c r="BC669" i="7"/>
  <c r="BD669" i="7"/>
  <c r="AZ670" i="7"/>
  <c r="BA670" i="7"/>
  <c r="BB670" i="7"/>
  <c r="BC670" i="7"/>
  <c r="BD670" i="7"/>
  <c r="AZ671" i="7"/>
  <c r="BA671" i="7"/>
  <c r="BB671" i="7"/>
  <c r="BC671" i="7"/>
  <c r="BD671" i="7"/>
  <c r="AZ672" i="7"/>
  <c r="BA672" i="7"/>
  <c r="BB672" i="7"/>
  <c r="BC672" i="7"/>
  <c r="BD672" i="7"/>
  <c r="AZ673" i="7"/>
  <c r="BA673" i="7"/>
  <c r="BB673" i="7"/>
  <c r="BC673" i="7"/>
  <c r="BD673" i="7"/>
  <c r="AZ674" i="7"/>
  <c r="BA674" i="7"/>
  <c r="BB674" i="7"/>
  <c r="BC674" i="7"/>
  <c r="BD674" i="7"/>
  <c r="AZ675" i="7"/>
  <c r="BA675" i="7"/>
  <c r="BB675" i="7"/>
  <c r="BC675" i="7"/>
  <c r="BD675" i="7"/>
  <c r="AZ676" i="7"/>
  <c r="BA676" i="7"/>
  <c r="BB676" i="7"/>
  <c r="BC676" i="7"/>
  <c r="BD676" i="7"/>
  <c r="AZ677" i="7"/>
  <c r="BA677" i="7"/>
  <c r="BB677" i="7"/>
  <c r="BC677" i="7"/>
  <c r="BD677" i="7"/>
  <c r="AZ678" i="7"/>
  <c r="BA678" i="7"/>
  <c r="BB678" i="7"/>
  <c r="BC678" i="7"/>
  <c r="BD678" i="7"/>
  <c r="AZ679" i="7"/>
  <c r="BA679" i="7"/>
  <c r="BB679" i="7"/>
  <c r="BC679" i="7"/>
  <c r="BD679" i="7"/>
  <c r="AZ680" i="7"/>
  <c r="BA680" i="7"/>
  <c r="BB680" i="7"/>
  <c r="BC680" i="7"/>
  <c r="BD680" i="7"/>
  <c r="AZ681" i="7"/>
  <c r="BA681" i="7"/>
  <c r="BB681" i="7"/>
  <c r="BC681" i="7"/>
  <c r="BD681" i="7"/>
  <c r="AZ682" i="7"/>
  <c r="BA682" i="7"/>
  <c r="BB682" i="7"/>
  <c r="BC682" i="7"/>
  <c r="BD682" i="7"/>
  <c r="AZ683" i="7"/>
  <c r="BA683" i="7"/>
  <c r="BB683" i="7"/>
  <c r="BC683" i="7"/>
  <c r="BD683" i="7"/>
  <c r="AZ684" i="7"/>
  <c r="BA684" i="7"/>
  <c r="BB684" i="7"/>
  <c r="BC684" i="7"/>
  <c r="BD684" i="7"/>
  <c r="AZ685" i="7"/>
  <c r="BA685" i="7"/>
  <c r="BB685" i="7"/>
  <c r="BC685" i="7"/>
  <c r="BD685" i="7"/>
  <c r="AZ686" i="7"/>
  <c r="BA686" i="7"/>
  <c r="BB686" i="7"/>
  <c r="BC686" i="7"/>
  <c r="BD686" i="7"/>
  <c r="AZ687" i="7"/>
  <c r="BA687" i="7"/>
  <c r="BB687" i="7"/>
  <c r="BC687" i="7"/>
  <c r="BD687" i="7"/>
  <c r="AZ688" i="7"/>
  <c r="BA688" i="7"/>
  <c r="BB688" i="7"/>
  <c r="BC688" i="7"/>
  <c r="BD688" i="7"/>
  <c r="AZ689" i="7"/>
  <c r="BA689" i="7"/>
  <c r="BB689" i="7"/>
  <c r="BC689" i="7"/>
  <c r="BD689" i="7"/>
  <c r="AZ690" i="7"/>
  <c r="BA690" i="7"/>
  <c r="BB690" i="7"/>
  <c r="BC690" i="7"/>
  <c r="BD690" i="7"/>
  <c r="AZ691" i="7"/>
  <c r="BA691" i="7"/>
  <c r="BB691" i="7"/>
  <c r="BC691" i="7"/>
  <c r="BD691" i="7"/>
  <c r="AZ692" i="7"/>
  <c r="BA692" i="7"/>
  <c r="BB692" i="7"/>
  <c r="BC692" i="7"/>
  <c r="BD692" i="7"/>
  <c r="AZ693" i="7"/>
  <c r="BA693" i="7"/>
  <c r="BB693" i="7"/>
  <c r="BC693" i="7"/>
  <c r="BD693" i="7"/>
  <c r="AZ694" i="7"/>
  <c r="BA694" i="7"/>
  <c r="BB694" i="7"/>
  <c r="BC694" i="7"/>
  <c r="BD694" i="7"/>
  <c r="AZ695" i="7"/>
  <c r="BA695" i="7"/>
  <c r="BB695" i="7"/>
  <c r="BC695" i="7"/>
  <c r="BD695" i="7"/>
  <c r="AZ696" i="7"/>
  <c r="BA696" i="7"/>
  <c r="BB696" i="7"/>
  <c r="BC696" i="7"/>
  <c r="BD696" i="7"/>
  <c r="AZ697" i="7"/>
  <c r="BA697" i="7"/>
  <c r="BB697" i="7"/>
  <c r="BC697" i="7"/>
  <c r="BD697" i="7"/>
  <c r="AZ698" i="7"/>
  <c r="BA698" i="7"/>
  <c r="BB698" i="7"/>
  <c r="BC698" i="7"/>
  <c r="BD698" i="7"/>
  <c r="AZ699" i="7"/>
  <c r="BA699" i="7"/>
  <c r="BB699" i="7"/>
  <c r="BC699" i="7"/>
  <c r="BD699" i="7"/>
  <c r="AZ700" i="7"/>
  <c r="BA700" i="7"/>
  <c r="BB700" i="7"/>
  <c r="BC700" i="7"/>
  <c r="BD700" i="7"/>
  <c r="AZ701" i="7"/>
  <c r="BA701" i="7"/>
  <c r="BB701" i="7"/>
  <c r="BC701" i="7"/>
  <c r="BD701" i="7"/>
  <c r="AZ702" i="7"/>
  <c r="BA702" i="7"/>
  <c r="BB702" i="7"/>
  <c r="BC702" i="7"/>
  <c r="BD702" i="7"/>
  <c r="AZ703" i="7"/>
  <c r="BA703" i="7"/>
  <c r="BB703" i="7"/>
  <c r="BC703" i="7"/>
  <c r="BD703" i="7"/>
  <c r="AZ704" i="7"/>
  <c r="BA704" i="7"/>
  <c r="BB704" i="7"/>
  <c r="BC704" i="7"/>
  <c r="BD704" i="7"/>
  <c r="AZ705" i="7"/>
  <c r="BA705" i="7"/>
  <c r="BB705" i="7"/>
  <c r="BC705" i="7"/>
  <c r="BD705" i="7"/>
  <c r="AZ706" i="7"/>
  <c r="BA706" i="7"/>
  <c r="BB706" i="7"/>
  <c r="BC706" i="7"/>
  <c r="BD706" i="7"/>
  <c r="AZ707" i="7"/>
  <c r="BA707" i="7"/>
  <c r="BB707" i="7"/>
  <c r="BC707" i="7"/>
  <c r="BD707" i="7"/>
  <c r="AZ708" i="7"/>
  <c r="BA708" i="7"/>
  <c r="BB708" i="7"/>
  <c r="BC708" i="7"/>
  <c r="BD708" i="7"/>
  <c r="AZ709" i="7"/>
  <c r="BA709" i="7"/>
  <c r="BB709" i="7"/>
  <c r="BC709" i="7"/>
  <c r="BD709" i="7"/>
  <c r="AZ710" i="7"/>
  <c r="BA710" i="7"/>
  <c r="BB710" i="7"/>
  <c r="BC710" i="7"/>
  <c r="BD710" i="7"/>
  <c r="AZ711" i="7"/>
  <c r="BA711" i="7"/>
  <c r="BB711" i="7"/>
  <c r="BC711" i="7"/>
  <c r="BD711" i="7"/>
  <c r="AZ712" i="7"/>
  <c r="BA712" i="7"/>
  <c r="BB712" i="7"/>
  <c r="BC712" i="7"/>
  <c r="BD712" i="7"/>
  <c r="AZ713" i="7"/>
  <c r="BA713" i="7"/>
  <c r="BB713" i="7"/>
  <c r="BC713" i="7"/>
  <c r="BD713" i="7"/>
  <c r="AZ714" i="7"/>
  <c r="BA714" i="7"/>
  <c r="BB714" i="7"/>
  <c r="BC714" i="7"/>
  <c r="BD714" i="7"/>
  <c r="AZ715" i="7"/>
  <c r="BA715" i="7"/>
  <c r="BB715" i="7"/>
  <c r="BC715" i="7"/>
  <c r="BD715" i="7"/>
  <c r="AZ716" i="7"/>
  <c r="BA716" i="7"/>
  <c r="BB716" i="7"/>
  <c r="BC716" i="7"/>
  <c r="BD716" i="7"/>
  <c r="AZ717" i="7"/>
  <c r="BA717" i="7"/>
  <c r="BB717" i="7"/>
  <c r="BC717" i="7"/>
  <c r="BD717" i="7"/>
  <c r="AZ718" i="7"/>
  <c r="BA718" i="7"/>
  <c r="BB718" i="7"/>
  <c r="BC718" i="7"/>
  <c r="BD718" i="7"/>
  <c r="AZ719" i="7"/>
  <c r="BA719" i="7"/>
  <c r="BB719" i="7"/>
  <c r="BC719" i="7"/>
  <c r="BD719" i="7"/>
  <c r="AZ720" i="7"/>
  <c r="BA720" i="7"/>
  <c r="BB720" i="7"/>
  <c r="BC720" i="7"/>
  <c r="BD720" i="7"/>
  <c r="AZ721" i="7"/>
  <c r="BA721" i="7"/>
  <c r="BB721" i="7"/>
  <c r="BC721" i="7"/>
  <c r="BD721" i="7"/>
  <c r="AZ722" i="7"/>
  <c r="BA722" i="7"/>
  <c r="BB722" i="7"/>
  <c r="BC722" i="7"/>
  <c r="BD722" i="7"/>
  <c r="AZ723" i="7"/>
  <c r="BA723" i="7"/>
  <c r="BB723" i="7"/>
  <c r="BC723" i="7"/>
  <c r="BD723" i="7"/>
  <c r="AZ724" i="7"/>
  <c r="BA724" i="7"/>
  <c r="BB724" i="7"/>
  <c r="BC724" i="7"/>
  <c r="BD724" i="7"/>
  <c r="AZ725" i="7"/>
  <c r="BA725" i="7"/>
  <c r="BB725" i="7"/>
  <c r="BC725" i="7"/>
  <c r="BD725" i="7"/>
  <c r="AZ726" i="7"/>
  <c r="BA726" i="7"/>
  <c r="BB726" i="7"/>
  <c r="BC726" i="7"/>
  <c r="BD726" i="7"/>
  <c r="AZ727" i="7"/>
  <c r="BA727" i="7"/>
  <c r="BB727" i="7"/>
  <c r="BC727" i="7"/>
  <c r="BD727" i="7"/>
  <c r="AZ728" i="7"/>
  <c r="BA728" i="7"/>
  <c r="BB728" i="7"/>
  <c r="BC728" i="7"/>
  <c r="BD728" i="7"/>
  <c r="AZ729" i="7"/>
  <c r="BA729" i="7"/>
  <c r="BB729" i="7"/>
  <c r="BC729" i="7"/>
  <c r="BD729" i="7"/>
  <c r="AZ730" i="7"/>
  <c r="BA730" i="7"/>
  <c r="BB730" i="7"/>
  <c r="BC730" i="7"/>
  <c r="BD730" i="7"/>
  <c r="AZ731" i="7"/>
  <c r="BA731" i="7"/>
  <c r="BB731" i="7"/>
  <c r="BC731" i="7"/>
  <c r="BD731" i="7"/>
  <c r="AZ732" i="7"/>
  <c r="BA732" i="7"/>
  <c r="BB732" i="7"/>
  <c r="BC732" i="7"/>
  <c r="BD732" i="7"/>
  <c r="AZ733" i="7"/>
  <c r="BA733" i="7"/>
  <c r="BB733" i="7"/>
  <c r="BC733" i="7"/>
  <c r="BD733" i="7"/>
  <c r="AZ734" i="7"/>
  <c r="BA734" i="7"/>
  <c r="BB734" i="7"/>
  <c r="BC734" i="7"/>
  <c r="BD734" i="7"/>
  <c r="AZ735" i="7"/>
  <c r="BA735" i="7"/>
  <c r="BB735" i="7"/>
  <c r="BC735" i="7"/>
  <c r="BD735" i="7"/>
  <c r="AZ736" i="7"/>
  <c r="BA736" i="7"/>
  <c r="BB736" i="7"/>
  <c r="BC736" i="7"/>
  <c r="BD736" i="7"/>
  <c r="AZ737" i="7"/>
  <c r="BA737" i="7"/>
  <c r="BB737" i="7"/>
  <c r="BC737" i="7"/>
  <c r="BD737" i="7"/>
  <c r="AZ738" i="7"/>
  <c r="BA738" i="7"/>
  <c r="BB738" i="7"/>
  <c r="BC738" i="7"/>
  <c r="BD738" i="7"/>
  <c r="AZ739" i="7"/>
  <c r="BA739" i="7"/>
  <c r="BB739" i="7"/>
  <c r="BC739" i="7"/>
  <c r="BD739" i="7"/>
  <c r="AZ740" i="7"/>
  <c r="BA740" i="7"/>
  <c r="BB740" i="7"/>
  <c r="BC740" i="7"/>
  <c r="BD740" i="7"/>
  <c r="AZ741" i="7"/>
  <c r="BA741" i="7"/>
  <c r="BB741" i="7"/>
  <c r="BC741" i="7"/>
  <c r="BD741" i="7"/>
  <c r="AZ742" i="7"/>
  <c r="BA742" i="7"/>
  <c r="BB742" i="7"/>
  <c r="BC742" i="7"/>
  <c r="BD742" i="7"/>
  <c r="AZ743" i="7"/>
  <c r="BA743" i="7"/>
  <c r="BB743" i="7"/>
  <c r="BC743" i="7"/>
  <c r="BD743" i="7"/>
  <c r="AZ744" i="7"/>
  <c r="BA744" i="7"/>
  <c r="BB744" i="7"/>
  <c r="BC744" i="7"/>
  <c r="BD744" i="7"/>
  <c r="AZ745" i="7"/>
  <c r="BA745" i="7"/>
  <c r="BB745" i="7"/>
  <c r="BC745" i="7"/>
  <c r="BD745" i="7"/>
  <c r="AZ746" i="7"/>
  <c r="BA746" i="7"/>
  <c r="BB746" i="7"/>
  <c r="BC746" i="7"/>
  <c r="BD746" i="7"/>
  <c r="AZ747" i="7"/>
  <c r="BA747" i="7"/>
  <c r="BB747" i="7"/>
  <c r="BC747" i="7"/>
  <c r="BD747" i="7"/>
  <c r="AZ748" i="7"/>
  <c r="BA748" i="7"/>
  <c r="BB748" i="7"/>
  <c r="BC748" i="7"/>
  <c r="BD748" i="7"/>
  <c r="AZ749" i="7"/>
  <c r="BA749" i="7"/>
  <c r="BB749" i="7"/>
  <c r="BC749" i="7"/>
  <c r="BD749" i="7"/>
  <c r="AZ750" i="7"/>
  <c r="BA750" i="7"/>
  <c r="BB750" i="7"/>
  <c r="BC750" i="7"/>
  <c r="BD750" i="7"/>
  <c r="AZ751" i="7"/>
  <c r="BA751" i="7"/>
  <c r="BB751" i="7"/>
  <c r="BC751" i="7"/>
  <c r="BD751" i="7"/>
  <c r="AZ752" i="7"/>
  <c r="BA752" i="7"/>
  <c r="BB752" i="7"/>
  <c r="BC752" i="7"/>
  <c r="BD752" i="7"/>
  <c r="AZ753" i="7"/>
  <c r="BA753" i="7"/>
  <c r="BB753" i="7"/>
  <c r="BC753" i="7"/>
  <c r="BD753" i="7"/>
  <c r="AZ754" i="7"/>
  <c r="BA754" i="7"/>
  <c r="BB754" i="7"/>
  <c r="BC754" i="7"/>
  <c r="BD754" i="7"/>
  <c r="AZ755" i="7"/>
  <c r="BA755" i="7"/>
  <c r="BB755" i="7"/>
  <c r="BC755" i="7"/>
  <c r="BD755" i="7"/>
  <c r="AZ756" i="7"/>
  <c r="BA756" i="7"/>
  <c r="BB756" i="7"/>
  <c r="BC756" i="7"/>
  <c r="BD756" i="7"/>
  <c r="AZ757" i="7"/>
  <c r="BA757" i="7"/>
  <c r="BB757" i="7"/>
  <c r="BC757" i="7"/>
  <c r="BD757" i="7"/>
  <c r="AZ758" i="7"/>
  <c r="BA758" i="7"/>
  <c r="BB758" i="7"/>
  <c r="BC758" i="7"/>
  <c r="BD758" i="7"/>
  <c r="AZ759" i="7"/>
  <c r="BA759" i="7"/>
  <c r="BB759" i="7"/>
  <c r="BC759" i="7"/>
  <c r="BD759" i="7"/>
  <c r="AZ760" i="7"/>
  <c r="BA760" i="7"/>
  <c r="BB760" i="7"/>
  <c r="BC760" i="7"/>
  <c r="BD760" i="7"/>
  <c r="AZ761" i="7"/>
  <c r="BA761" i="7"/>
  <c r="BB761" i="7"/>
  <c r="BC761" i="7"/>
  <c r="BD761" i="7"/>
  <c r="AZ762" i="7"/>
  <c r="BA762" i="7"/>
  <c r="BB762" i="7"/>
  <c r="BC762" i="7"/>
  <c r="BD762" i="7"/>
  <c r="AZ763" i="7"/>
  <c r="BA763" i="7"/>
  <c r="BB763" i="7"/>
  <c r="BC763" i="7"/>
  <c r="BD763" i="7"/>
  <c r="AZ764" i="7"/>
  <c r="BA764" i="7"/>
  <c r="BB764" i="7"/>
  <c r="BC764" i="7"/>
  <c r="BD764" i="7"/>
  <c r="AZ765" i="7"/>
  <c r="BA765" i="7"/>
  <c r="BB765" i="7"/>
  <c r="BC765" i="7"/>
  <c r="BD765" i="7"/>
  <c r="AZ766" i="7"/>
  <c r="BA766" i="7"/>
  <c r="BB766" i="7"/>
  <c r="BC766" i="7"/>
  <c r="BD766" i="7"/>
  <c r="AZ767" i="7"/>
  <c r="BA767" i="7"/>
  <c r="BB767" i="7"/>
  <c r="BC767" i="7"/>
  <c r="BD767" i="7"/>
  <c r="AZ768" i="7"/>
  <c r="BA768" i="7"/>
  <c r="BB768" i="7"/>
  <c r="BC768" i="7"/>
  <c r="BD768" i="7"/>
  <c r="AZ769" i="7"/>
  <c r="BA769" i="7"/>
  <c r="BB769" i="7"/>
  <c r="BC769" i="7"/>
  <c r="BD769" i="7"/>
  <c r="AZ770" i="7"/>
  <c r="BA770" i="7"/>
  <c r="BB770" i="7"/>
  <c r="BC770" i="7"/>
  <c r="BD770" i="7"/>
  <c r="AZ771" i="7"/>
  <c r="BA771" i="7"/>
  <c r="BB771" i="7"/>
  <c r="BC771" i="7"/>
  <c r="BD771" i="7"/>
  <c r="AZ772" i="7"/>
  <c r="BA772" i="7"/>
  <c r="BB772" i="7"/>
  <c r="BC772" i="7"/>
  <c r="BD772" i="7"/>
  <c r="AZ773" i="7"/>
  <c r="BA773" i="7"/>
  <c r="BB773" i="7"/>
  <c r="BC773" i="7"/>
  <c r="BD773" i="7"/>
  <c r="AZ774" i="7"/>
  <c r="BA774" i="7"/>
  <c r="BB774" i="7"/>
  <c r="BC774" i="7"/>
  <c r="BD774" i="7"/>
  <c r="AZ775" i="7"/>
  <c r="BA775" i="7"/>
  <c r="BB775" i="7"/>
  <c r="BC775" i="7"/>
  <c r="BD775" i="7"/>
  <c r="AZ776" i="7"/>
  <c r="BA776" i="7"/>
  <c r="BB776" i="7"/>
  <c r="BC776" i="7"/>
  <c r="BD776" i="7"/>
  <c r="AZ777" i="7"/>
  <c r="BA777" i="7"/>
  <c r="BB777" i="7"/>
  <c r="BC777" i="7"/>
  <c r="BD777" i="7"/>
  <c r="AZ778" i="7"/>
  <c r="BA778" i="7"/>
  <c r="BB778" i="7"/>
  <c r="BC778" i="7"/>
  <c r="BD778" i="7"/>
  <c r="AZ779" i="7"/>
  <c r="BA779" i="7"/>
  <c r="BB779" i="7"/>
  <c r="BC779" i="7"/>
  <c r="BD779" i="7"/>
  <c r="AZ780" i="7"/>
  <c r="BA780" i="7"/>
  <c r="BB780" i="7"/>
  <c r="BC780" i="7"/>
  <c r="BD780" i="7"/>
  <c r="AZ781" i="7"/>
  <c r="BA781" i="7"/>
  <c r="BB781" i="7"/>
  <c r="BC781" i="7"/>
  <c r="BD781" i="7"/>
  <c r="AZ782" i="7"/>
  <c r="BA782" i="7"/>
  <c r="BB782" i="7"/>
  <c r="BC782" i="7"/>
  <c r="BD782" i="7"/>
  <c r="AZ783" i="7"/>
  <c r="BA783" i="7"/>
  <c r="BB783" i="7"/>
  <c r="BC783" i="7"/>
  <c r="BD783" i="7"/>
  <c r="AZ784" i="7"/>
  <c r="BA784" i="7"/>
  <c r="BB784" i="7"/>
  <c r="BC784" i="7"/>
  <c r="BD784" i="7"/>
  <c r="AZ785" i="7"/>
  <c r="BA785" i="7"/>
  <c r="BB785" i="7"/>
  <c r="BC785" i="7"/>
  <c r="BD785" i="7"/>
  <c r="AZ786" i="7"/>
  <c r="BA786" i="7"/>
  <c r="BB786" i="7"/>
  <c r="BC786" i="7"/>
  <c r="BD786" i="7"/>
  <c r="AZ787" i="7"/>
  <c r="BA787" i="7"/>
  <c r="BB787" i="7"/>
  <c r="BC787" i="7"/>
  <c r="BD787" i="7"/>
  <c r="AZ788" i="7"/>
  <c r="BA788" i="7"/>
  <c r="BB788" i="7"/>
  <c r="BC788" i="7"/>
  <c r="BD788" i="7"/>
  <c r="AZ789" i="7"/>
  <c r="BA789" i="7"/>
  <c r="BB789" i="7"/>
  <c r="BC789" i="7"/>
  <c r="BD789" i="7"/>
  <c r="AZ790" i="7"/>
  <c r="BA790" i="7"/>
  <c r="BB790" i="7"/>
  <c r="BC790" i="7"/>
  <c r="BD790" i="7"/>
  <c r="AZ791" i="7"/>
  <c r="BA791" i="7"/>
  <c r="BB791" i="7"/>
  <c r="BC791" i="7"/>
  <c r="BD791" i="7"/>
  <c r="AZ792" i="7"/>
  <c r="BA792" i="7"/>
  <c r="BB792" i="7"/>
  <c r="BC792" i="7"/>
  <c r="BD792" i="7"/>
  <c r="AZ793" i="7"/>
  <c r="BA793" i="7"/>
  <c r="BB793" i="7"/>
  <c r="BC793" i="7"/>
  <c r="BD793" i="7"/>
  <c r="AZ794" i="7"/>
  <c r="BA794" i="7"/>
  <c r="BB794" i="7"/>
  <c r="BC794" i="7"/>
  <c r="BD794" i="7"/>
  <c r="AZ795" i="7"/>
  <c r="BA795" i="7"/>
  <c r="BB795" i="7"/>
  <c r="BC795" i="7"/>
  <c r="BD795" i="7"/>
  <c r="AZ796" i="7"/>
  <c r="BA796" i="7"/>
  <c r="BB796" i="7"/>
  <c r="BC796" i="7"/>
  <c r="BD796" i="7"/>
  <c r="AZ797" i="7"/>
  <c r="BA797" i="7"/>
  <c r="BB797" i="7"/>
  <c r="BC797" i="7"/>
  <c r="BD797" i="7"/>
  <c r="AZ798" i="7"/>
  <c r="BA798" i="7"/>
  <c r="BB798" i="7"/>
  <c r="BC798" i="7"/>
  <c r="BD798" i="7"/>
  <c r="AZ799" i="7"/>
  <c r="BA799" i="7"/>
  <c r="BB799" i="7"/>
  <c r="BC799" i="7"/>
  <c r="BD799" i="7"/>
  <c r="AZ800" i="7"/>
  <c r="BA800" i="7"/>
  <c r="BB800" i="7"/>
  <c r="BC800" i="7"/>
  <c r="BD800" i="7"/>
  <c r="AZ801" i="7"/>
  <c r="BA801" i="7"/>
  <c r="BB801" i="7"/>
  <c r="BC801" i="7"/>
  <c r="BD801" i="7"/>
  <c r="AZ802" i="7"/>
  <c r="BA802" i="7"/>
  <c r="BB802" i="7"/>
  <c r="BC802" i="7"/>
  <c r="BD802" i="7"/>
  <c r="AZ803" i="7"/>
  <c r="BA803" i="7"/>
  <c r="BB803" i="7"/>
  <c r="BC803" i="7"/>
  <c r="BD803" i="7"/>
  <c r="AZ804" i="7"/>
  <c r="BA804" i="7"/>
  <c r="BB804" i="7"/>
  <c r="BC804" i="7"/>
  <c r="BD804" i="7"/>
  <c r="AZ805" i="7"/>
  <c r="BA805" i="7"/>
  <c r="BB805" i="7"/>
  <c r="BC805" i="7"/>
  <c r="BD805" i="7"/>
  <c r="AZ806" i="7"/>
  <c r="BA806" i="7"/>
  <c r="BB806" i="7"/>
  <c r="BC806" i="7"/>
  <c r="BD806" i="7"/>
  <c r="AZ807" i="7"/>
  <c r="BA807" i="7"/>
  <c r="BB807" i="7"/>
  <c r="BC807" i="7"/>
  <c r="BD807" i="7"/>
  <c r="AZ808" i="7"/>
  <c r="BA808" i="7"/>
  <c r="BB808" i="7"/>
  <c r="BC808" i="7"/>
  <c r="BD808" i="7"/>
  <c r="AZ809" i="7"/>
  <c r="BA809" i="7"/>
  <c r="BB809" i="7"/>
  <c r="BC809" i="7"/>
  <c r="BD809" i="7"/>
  <c r="AZ810" i="7"/>
  <c r="BA810" i="7"/>
  <c r="BB810" i="7"/>
  <c r="BC810" i="7"/>
  <c r="BD810" i="7"/>
  <c r="AZ811" i="7"/>
  <c r="BA811" i="7"/>
  <c r="BB811" i="7"/>
  <c r="BC811" i="7"/>
  <c r="BD811" i="7"/>
  <c r="AZ812" i="7"/>
  <c r="BA812" i="7"/>
  <c r="BB812" i="7"/>
  <c r="BC812" i="7"/>
  <c r="BD812" i="7"/>
  <c r="AZ813" i="7"/>
  <c r="BA813" i="7"/>
  <c r="BB813" i="7"/>
  <c r="BC813" i="7"/>
  <c r="BD813" i="7"/>
  <c r="AZ814" i="7"/>
  <c r="BA814" i="7"/>
  <c r="BB814" i="7"/>
  <c r="BC814" i="7"/>
  <c r="BD814" i="7"/>
  <c r="AZ815" i="7"/>
  <c r="BA815" i="7"/>
  <c r="BB815" i="7"/>
  <c r="BC815" i="7"/>
  <c r="BD815" i="7"/>
  <c r="AZ816" i="7"/>
  <c r="BA816" i="7"/>
  <c r="BB816" i="7"/>
  <c r="BC816" i="7"/>
  <c r="BD816" i="7"/>
  <c r="AZ817" i="7"/>
  <c r="BA817" i="7"/>
  <c r="BB817" i="7"/>
  <c r="BC817" i="7"/>
  <c r="BD817" i="7"/>
  <c r="AZ818" i="7"/>
  <c r="BA818" i="7"/>
  <c r="BB818" i="7"/>
  <c r="BC818" i="7"/>
  <c r="BD818" i="7"/>
  <c r="AZ819" i="7"/>
  <c r="BA819" i="7"/>
  <c r="BB819" i="7"/>
  <c r="BC819" i="7"/>
  <c r="BD819" i="7"/>
  <c r="AZ820" i="7"/>
  <c r="BA820" i="7"/>
  <c r="BB820" i="7"/>
  <c r="BC820" i="7"/>
  <c r="BD820" i="7"/>
  <c r="AZ821" i="7"/>
  <c r="BA821" i="7"/>
  <c r="BB821" i="7"/>
  <c r="BC821" i="7"/>
  <c r="BD821" i="7"/>
  <c r="AZ822" i="7"/>
  <c r="BA822" i="7"/>
  <c r="BB822" i="7"/>
  <c r="BC822" i="7"/>
  <c r="BD822" i="7"/>
  <c r="AZ823" i="7"/>
  <c r="BA823" i="7"/>
  <c r="BB823" i="7"/>
  <c r="BC823" i="7"/>
  <c r="BD823" i="7"/>
  <c r="AZ824" i="7"/>
  <c r="BA824" i="7"/>
  <c r="BB824" i="7"/>
  <c r="BC824" i="7"/>
  <c r="BD824" i="7"/>
  <c r="AZ825" i="7"/>
  <c r="BA825" i="7"/>
  <c r="BB825" i="7"/>
  <c r="BC825" i="7"/>
  <c r="BD825" i="7"/>
  <c r="AZ826" i="7"/>
  <c r="BA826" i="7"/>
  <c r="BB826" i="7"/>
  <c r="BC826" i="7"/>
  <c r="BD826" i="7"/>
  <c r="AZ827" i="7"/>
  <c r="BA827" i="7"/>
  <c r="BB827" i="7"/>
  <c r="BC827" i="7"/>
  <c r="BD827" i="7"/>
  <c r="AZ828" i="7"/>
  <c r="BA828" i="7"/>
  <c r="BB828" i="7"/>
  <c r="BC828" i="7"/>
  <c r="BD828" i="7"/>
  <c r="AZ829" i="7"/>
  <c r="BA829" i="7"/>
  <c r="BB829" i="7"/>
  <c r="BC829" i="7"/>
  <c r="BD829" i="7"/>
  <c r="AZ830" i="7"/>
  <c r="BA830" i="7"/>
  <c r="BB830" i="7"/>
  <c r="BC830" i="7"/>
  <c r="BD830" i="7"/>
  <c r="AZ831" i="7"/>
  <c r="BA831" i="7"/>
  <c r="BB831" i="7"/>
  <c r="BC831" i="7"/>
  <c r="BD831" i="7"/>
  <c r="AZ832" i="7"/>
  <c r="BA832" i="7"/>
  <c r="BB832" i="7"/>
  <c r="BC832" i="7"/>
  <c r="BD832" i="7"/>
  <c r="AZ833" i="7"/>
  <c r="BA833" i="7"/>
  <c r="BB833" i="7"/>
  <c r="BC833" i="7"/>
  <c r="BD833" i="7"/>
  <c r="AZ834" i="7"/>
  <c r="BA834" i="7"/>
  <c r="BB834" i="7"/>
  <c r="BC834" i="7"/>
  <c r="BD834" i="7"/>
  <c r="AZ835" i="7"/>
  <c r="BA835" i="7"/>
  <c r="BB835" i="7"/>
  <c r="BC835" i="7"/>
  <c r="BD835" i="7"/>
  <c r="AZ836" i="7"/>
  <c r="BA836" i="7"/>
  <c r="BB836" i="7"/>
  <c r="BC836" i="7"/>
  <c r="BD836" i="7"/>
  <c r="AZ837" i="7"/>
  <c r="BA837" i="7"/>
  <c r="BB837" i="7"/>
  <c r="BC837" i="7"/>
  <c r="BD837" i="7"/>
  <c r="AZ838" i="7"/>
  <c r="BA838" i="7"/>
  <c r="BB838" i="7"/>
  <c r="BC838" i="7"/>
  <c r="BD838" i="7"/>
  <c r="AZ839" i="7"/>
  <c r="BA839" i="7"/>
  <c r="BB839" i="7"/>
  <c r="BC839" i="7"/>
  <c r="BD839" i="7"/>
  <c r="AZ840" i="7"/>
  <c r="BA840" i="7"/>
  <c r="BB840" i="7"/>
  <c r="BC840" i="7"/>
  <c r="BD840" i="7"/>
  <c r="AZ841" i="7"/>
  <c r="BA841" i="7"/>
  <c r="BB841" i="7"/>
  <c r="BC841" i="7"/>
  <c r="BD841" i="7"/>
  <c r="AZ842" i="7"/>
  <c r="BA842" i="7"/>
  <c r="BB842" i="7"/>
  <c r="BC842" i="7"/>
  <c r="BD842" i="7"/>
  <c r="AZ843" i="7"/>
  <c r="BA843" i="7"/>
  <c r="BB843" i="7"/>
  <c r="BC843" i="7"/>
  <c r="BD843" i="7"/>
  <c r="AZ844" i="7"/>
  <c r="BA844" i="7"/>
  <c r="BB844" i="7"/>
  <c r="BC844" i="7"/>
  <c r="BD844" i="7"/>
  <c r="AZ845" i="7"/>
  <c r="BA845" i="7"/>
  <c r="BB845" i="7"/>
  <c r="BC845" i="7"/>
  <c r="BD845" i="7"/>
  <c r="AZ846" i="7"/>
  <c r="BA846" i="7"/>
  <c r="BB846" i="7"/>
  <c r="BC846" i="7"/>
  <c r="BD846" i="7"/>
  <c r="AZ847" i="7"/>
  <c r="BA847" i="7"/>
  <c r="BB847" i="7"/>
  <c r="BC847" i="7"/>
  <c r="BD847" i="7"/>
  <c r="AZ848" i="7"/>
  <c r="BA848" i="7"/>
  <c r="BB848" i="7"/>
  <c r="BC848" i="7"/>
  <c r="BD848" i="7"/>
  <c r="AZ849" i="7"/>
  <c r="BA849" i="7"/>
  <c r="BB849" i="7"/>
  <c r="BC849" i="7"/>
  <c r="BD849" i="7"/>
  <c r="AZ850" i="7"/>
  <c r="BA850" i="7"/>
  <c r="BB850" i="7"/>
  <c r="BC850" i="7"/>
  <c r="BD850" i="7"/>
  <c r="AZ851" i="7"/>
  <c r="BA851" i="7"/>
  <c r="BB851" i="7"/>
  <c r="BC851" i="7"/>
  <c r="BD851" i="7"/>
  <c r="AZ852" i="7"/>
  <c r="BA852" i="7"/>
  <c r="BB852" i="7"/>
  <c r="BC852" i="7"/>
  <c r="BD852" i="7"/>
  <c r="AZ853" i="7"/>
  <c r="BA853" i="7"/>
  <c r="BB853" i="7"/>
  <c r="BC853" i="7"/>
  <c r="BD853" i="7"/>
  <c r="AZ854" i="7"/>
  <c r="BA854" i="7"/>
  <c r="BB854" i="7"/>
  <c r="BC854" i="7"/>
  <c r="BD854" i="7"/>
  <c r="AZ855" i="7"/>
  <c r="BA855" i="7"/>
  <c r="BB855" i="7"/>
  <c r="BC855" i="7"/>
  <c r="BD855" i="7"/>
  <c r="AZ856" i="7"/>
  <c r="BA856" i="7"/>
  <c r="BB856" i="7"/>
  <c r="BC856" i="7"/>
  <c r="BD856" i="7"/>
  <c r="AZ857" i="7"/>
  <c r="BA857" i="7"/>
  <c r="BB857" i="7"/>
  <c r="BC857" i="7"/>
  <c r="BD857" i="7"/>
  <c r="AZ858" i="7"/>
  <c r="BA858" i="7"/>
  <c r="BB858" i="7"/>
  <c r="BC858" i="7"/>
  <c r="BD858" i="7"/>
  <c r="AZ859" i="7"/>
  <c r="BA859" i="7"/>
  <c r="BB859" i="7"/>
  <c r="BC859" i="7"/>
  <c r="BD859" i="7"/>
  <c r="AZ860" i="7"/>
  <c r="BA860" i="7"/>
  <c r="BB860" i="7"/>
  <c r="BC860" i="7"/>
  <c r="BD860" i="7"/>
  <c r="AZ861" i="7"/>
  <c r="BA861" i="7"/>
  <c r="BB861" i="7"/>
  <c r="BC861" i="7"/>
  <c r="BD861" i="7"/>
  <c r="AZ862" i="7"/>
  <c r="BA862" i="7"/>
  <c r="BB862" i="7"/>
  <c r="BC862" i="7"/>
  <c r="BD862" i="7"/>
  <c r="AZ863" i="7"/>
  <c r="BA863" i="7"/>
  <c r="BB863" i="7"/>
  <c r="BC863" i="7"/>
  <c r="BD863" i="7"/>
  <c r="AZ864" i="7"/>
  <c r="BA864" i="7"/>
  <c r="BB864" i="7"/>
  <c r="BC864" i="7"/>
  <c r="BD864" i="7"/>
  <c r="AZ865" i="7"/>
  <c r="BA865" i="7"/>
  <c r="BB865" i="7"/>
  <c r="BC865" i="7"/>
  <c r="BD865" i="7"/>
  <c r="AZ866" i="7"/>
  <c r="BA866" i="7"/>
  <c r="BB866" i="7"/>
  <c r="BC866" i="7"/>
  <c r="BD866" i="7"/>
  <c r="AZ867" i="7"/>
  <c r="BA867" i="7"/>
  <c r="BB867" i="7"/>
  <c r="BC867" i="7"/>
  <c r="BD867" i="7"/>
  <c r="AZ868" i="7"/>
  <c r="BA868" i="7"/>
  <c r="BB868" i="7"/>
  <c r="BC868" i="7"/>
  <c r="BD868" i="7"/>
  <c r="AZ869" i="7"/>
  <c r="BA869" i="7"/>
  <c r="BB869" i="7"/>
  <c r="BC869" i="7"/>
  <c r="BD869" i="7"/>
  <c r="AZ870" i="7"/>
  <c r="BA870" i="7"/>
  <c r="BB870" i="7"/>
  <c r="BC870" i="7"/>
  <c r="BD870" i="7"/>
  <c r="AZ871" i="7"/>
  <c r="BA871" i="7"/>
  <c r="BB871" i="7"/>
  <c r="BC871" i="7"/>
  <c r="BD871" i="7"/>
  <c r="AZ872" i="7"/>
  <c r="BA872" i="7"/>
  <c r="BB872" i="7"/>
  <c r="BC872" i="7"/>
  <c r="BD872" i="7"/>
  <c r="AZ873" i="7"/>
  <c r="BA873" i="7"/>
  <c r="BB873" i="7"/>
  <c r="BC873" i="7"/>
  <c r="BD873" i="7"/>
  <c r="AZ874" i="7"/>
  <c r="BA874" i="7"/>
  <c r="BB874" i="7"/>
  <c r="BC874" i="7"/>
  <c r="BD874" i="7"/>
  <c r="AZ875" i="7"/>
  <c r="BA875" i="7"/>
  <c r="BB875" i="7"/>
  <c r="BC875" i="7"/>
  <c r="BD875" i="7"/>
  <c r="AZ876" i="7"/>
  <c r="BA876" i="7"/>
  <c r="BB876" i="7"/>
  <c r="BC876" i="7"/>
  <c r="BD876" i="7"/>
  <c r="AZ877" i="7"/>
  <c r="BA877" i="7"/>
  <c r="BB877" i="7"/>
  <c r="BC877" i="7"/>
  <c r="BD877" i="7"/>
  <c r="AZ878" i="7"/>
  <c r="BA878" i="7"/>
  <c r="BB878" i="7"/>
  <c r="BC878" i="7"/>
  <c r="BD878" i="7"/>
  <c r="AZ879" i="7"/>
  <c r="BA879" i="7"/>
  <c r="BB879" i="7"/>
  <c r="BC879" i="7"/>
  <c r="BD879" i="7"/>
  <c r="AZ880" i="7"/>
  <c r="BA880" i="7"/>
  <c r="BB880" i="7"/>
  <c r="BC880" i="7"/>
  <c r="BD880" i="7"/>
  <c r="AZ881" i="7"/>
  <c r="BA881" i="7"/>
  <c r="BB881" i="7"/>
  <c r="BC881" i="7"/>
  <c r="BD881" i="7"/>
  <c r="AZ882" i="7"/>
  <c r="BA882" i="7"/>
  <c r="BB882" i="7"/>
  <c r="BC882" i="7"/>
  <c r="BD882" i="7"/>
  <c r="AZ883" i="7"/>
  <c r="BA883" i="7"/>
  <c r="BB883" i="7"/>
  <c r="BC883" i="7"/>
  <c r="BD883" i="7"/>
  <c r="AZ884" i="7"/>
  <c r="BA884" i="7"/>
  <c r="BB884" i="7"/>
  <c r="BC884" i="7"/>
  <c r="BD884" i="7"/>
  <c r="AZ885" i="7"/>
  <c r="BA885" i="7"/>
  <c r="BB885" i="7"/>
  <c r="BC885" i="7"/>
  <c r="BD885" i="7"/>
  <c r="AZ886" i="7"/>
  <c r="BA886" i="7"/>
  <c r="BB886" i="7"/>
  <c r="BC886" i="7"/>
  <c r="BD886" i="7"/>
  <c r="AZ887" i="7"/>
  <c r="BA887" i="7"/>
  <c r="BB887" i="7"/>
  <c r="BC887" i="7"/>
  <c r="BD887" i="7"/>
  <c r="AZ888" i="7"/>
  <c r="BA888" i="7"/>
  <c r="BB888" i="7"/>
  <c r="BC888" i="7"/>
  <c r="BD888" i="7"/>
  <c r="AZ889" i="7"/>
  <c r="BA889" i="7"/>
  <c r="BB889" i="7"/>
  <c r="BC889" i="7"/>
  <c r="BD889" i="7"/>
  <c r="AZ890" i="7"/>
  <c r="BA890" i="7"/>
  <c r="BB890" i="7"/>
  <c r="BC890" i="7"/>
  <c r="BD890" i="7"/>
  <c r="AZ891" i="7"/>
  <c r="BA891" i="7"/>
  <c r="BB891" i="7"/>
  <c r="BC891" i="7"/>
  <c r="BD891" i="7"/>
  <c r="AZ892" i="7"/>
  <c r="BA892" i="7"/>
  <c r="BB892" i="7"/>
  <c r="BC892" i="7"/>
  <c r="BD892" i="7"/>
  <c r="AZ893" i="7"/>
  <c r="BA893" i="7"/>
  <c r="BB893" i="7"/>
  <c r="BC893" i="7"/>
  <c r="BD893" i="7"/>
  <c r="AZ894" i="7"/>
  <c r="BA894" i="7"/>
  <c r="BB894" i="7"/>
  <c r="BC894" i="7"/>
  <c r="BD894" i="7"/>
  <c r="AZ895" i="7"/>
  <c r="BA895" i="7"/>
  <c r="BB895" i="7"/>
  <c r="BC895" i="7"/>
  <c r="BD895" i="7"/>
  <c r="AZ896" i="7"/>
  <c r="BA896" i="7"/>
  <c r="BB896" i="7"/>
  <c r="BC896" i="7"/>
  <c r="BD896" i="7"/>
  <c r="AZ897" i="7"/>
  <c r="BA897" i="7"/>
  <c r="BB897" i="7"/>
  <c r="BC897" i="7"/>
  <c r="BD897" i="7"/>
  <c r="AZ898" i="7"/>
  <c r="BA898" i="7"/>
  <c r="BB898" i="7"/>
  <c r="BC898" i="7"/>
  <c r="BD898" i="7"/>
  <c r="AZ899" i="7"/>
  <c r="BA899" i="7"/>
  <c r="BB899" i="7"/>
  <c r="BC899" i="7"/>
  <c r="BD899" i="7"/>
  <c r="AZ900" i="7"/>
  <c r="BA900" i="7"/>
  <c r="BB900" i="7"/>
  <c r="BC900" i="7"/>
  <c r="BD900" i="7"/>
  <c r="AZ901" i="7"/>
  <c r="BA901" i="7"/>
  <c r="BB901" i="7"/>
  <c r="BC901" i="7"/>
  <c r="BD901" i="7"/>
  <c r="AZ902" i="7"/>
  <c r="BA902" i="7"/>
  <c r="BB902" i="7"/>
  <c r="BC902" i="7"/>
  <c r="BD902" i="7"/>
  <c r="AZ903" i="7"/>
  <c r="BA903" i="7"/>
  <c r="BB903" i="7"/>
  <c r="BC903" i="7"/>
  <c r="BD903" i="7"/>
  <c r="AZ904" i="7"/>
  <c r="BA904" i="7"/>
  <c r="BB904" i="7"/>
  <c r="BC904" i="7"/>
  <c r="BD904" i="7"/>
  <c r="AZ905" i="7"/>
  <c r="BA905" i="7"/>
  <c r="BB905" i="7"/>
  <c r="BC905" i="7"/>
  <c r="BD905" i="7"/>
  <c r="AZ906" i="7"/>
  <c r="BA906" i="7"/>
  <c r="BB906" i="7"/>
  <c r="BC906" i="7"/>
  <c r="BD906" i="7"/>
  <c r="AZ907" i="7"/>
  <c r="BA907" i="7"/>
  <c r="BB907" i="7"/>
  <c r="BC907" i="7"/>
  <c r="BD907" i="7"/>
  <c r="AZ908" i="7"/>
  <c r="BA908" i="7"/>
  <c r="BB908" i="7"/>
  <c r="BC908" i="7"/>
  <c r="BD908" i="7"/>
  <c r="AZ909" i="7"/>
  <c r="BA909" i="7"/>
  <c r="BB909" i="7"/>
  <c r="BC909" i="7"/>
  <c r="BD909" i="7"/>
  <c r="AZ910" i="7"/>
  <c r="BA910" i="7"/>
  <c r="BB910" i="7"/>
  <c r="BC910" i="7"/>
  <c r="BD910" i="7"/>
  <c r="AZ911" i="7"/>
  <c r="BA911" i="7"/>
  <c r="BB911" i="7"/>
  <c r="BC911" i="7"/>
  <c r="BD911" i="7"/>
  <c r="AZ912" i="7"/>
  <c r="BA912" i="7"/>
  <c r="BB912" i="7"/>
  <c r="BC912" i="7"/>
  <c r="BD912" i="7"/>
  <c r="AZ913" i="7"/>
  <c r="BA913" i="7"/>
  <c r="BB913" i="7"/>
  <c r="BC913" i="7"/>
  <c r="BD913" i="7"/>
  <c r="AZ914" i="7"/>
  <c r="BA914" i="7"/>
  <c r="BB914" i="7"/>
  <c r="BC914" i="7"/>
  <c r="BD914" i="7"/>
  <c r="AZ915" i="7"/>
  <c r="BA915" i="7"/>
  <c r="BB915" i="7"/>
  <c r="BC915" i="7"/>
  <c r="BD915" i="7"/>
  <c r="AZ916" i="7"/>
  <c r="BA916" i="7"/>
  <c r="BB916" i="7"/>
  <c r="BC916" i="7"/>
  <c r="BD916" i="7"/>
  <c r="AZ917" i="7"/>
  <c r="BA917" i="7"/>
  <c r="BB917" i="7"/>
  <c r="BC917" i="7"/>
  <c r="BD917" i="7"/>
  <c r="AZ918" i="7"/>
  <c r="BA918" i="7"/>
  <c r="BB918" i="7"/>
  <c r="BC918" i="7"/>
  <c r="BD918" i="7"/>
  <c r="AZ919" i="7"/>
  <c r="BA919" i="7"/>
  <c r="BB919" i="7"/>
  <c r="BC919" i="7"/>
  <c r="BD919" i="7"/>
  <c r="AZ920" i="7"/>
  <c r="BA920" i="7"/>
  <c r="BB920" i="7"/>
  <c r="BC920" i="7"/>
  <c r="BD920" i="7"/>
  <c r="AZ921" i="7"/>
  <c r="BA921" i="7"/>
  <c r="BB921" i="7"/>
  <c r="BC921" i="7"/>
  <c r="BD921" i="7"/>
  <c r="AZ922" i="7"/>
  <c r="BA922" i="7"/>
  <c r="BB922" i="7"/>
  <c r="BC922" i="7"/>
  <c r="BD922" i="7"/>
  <c r="AZ923" i="7"/>
  <c r="BA923" i="7"/>
  <c r="BB923" i="7"/>
  <c r="BC923" i="7"/>
  <c r="BD923" i="7"/>
  <c r="AZ924" i="7"/>
  <c r="BA924" i="7"/>
  <c r="BB924" i="7"/>
  <c r="BC924" i="7"/>
  <c r="BD924" i="7"/>
  <c r="AZ925" i="7"/>
  <c r="BA925" i="7"/>
  <c r="BB925" i="7"/>
  <c r="BC925" i="7"/>
  <c r="BD925" i="7"/>
  <c r="AZ926" i="7"/>
  <c r="BA926" i="7"/>
  <c r="BB926" i="7"/>
  <c r="BC926" i="7"/>
  <c r="BD926" i="7"/>
  <c r="AZ927" i="7"/>
  <c r="BA927" i="7"/>
  <c r="BB927" i="7"/>
  <c r="BC927" i="7"/>
  <c r="BD927" i="7"/>
  <c r="AZ928" i="7"/>
  <c r="BA928" i="7"/>
  <c r="BB928" i="7"/>
  <c r="BC928" i="7"/>
  <c r="BD928" i="7"/>
  <c r="AZ929" i="7"/>
  <c r="BA929" i="7"/>
  <c r="BB929" i="7"/>
  <c r="BC929" i="7"/>
  <c r="BD929" i="7"/>
  <c r="AZ930" i="7"/>
  <c r="BA930" i="7"/>
  <c r="BB930" i="7"/>
  <c r="BC930" i="7"/>
  <c r="BD930" i="7"/>
  <c r="AZ931" i="7"/>
  <c r="BA931" i="7"/>
  <c r="BB931" i="7"/>
  <c r="BC931" i="7"/>
  <c r="BD931" i="7"/>
  <c r="AZ932" i="7"/>
  <c r="BA932" i="7"/>
  <c r="BB932" i="7"/>
  <c r="BC932" i="7"/>
  <c r="BD932" i="7"/>
  <c r="AZ933" i="7"/>
  <c r="BA933" i="7"/>
  <c r="BB933" i="7"/>
  <c r="BC933" i="7"/>
  <c r="BD933" i="7"/>
  <c r="AZ934" i="7"/>
  <c r="BA934" i="7"/>
  <c r="BB934" i="7"/>
  <c r="BC934" i="7"/>
  <c r="BD934" i="7"/>
  <c r="AZ935" i="7"/>
  <c r="BA935" i="7"/>
  <c r="BB935" i="7"/>
  <c r="BC935" i="7"/>
  <c r="BD935" i="7"/>
  <c r="AZ936" i="7"/>
  <c r="BA936" i="7"/>
  <c r="BB936" i="7"/>
  <c r="BC936" i="7"/>
  <c r="BD936" i="7"/>
  <c r="AZ937" i="7"/>
  <c r="BA937" i="7"/>
  <c r="BB937" i="7"/>
  <c r="BC937" i="7"/>
  <c r="BD937" i="7"/>
  <c r="AZ938" i="7"/>
  <c r="BA938" i="7"/>
  <c r="BB938" i="7"/>
  <c r="BC938" i="7"/>
  <c r="BD938" i="7"/>
  <c r="AZ939" i="7"/>
  <c r="BA939" i="7"/>
  <c r="BB939" i="7"/>
  <c r="BC939" i="7"/>
  <c r="BD939" i="7"/>
  <c r="AZ940" i="7"/>
  <c r="BA940" i="7"/>
  <c r="BB940" i="7"/>
  <c r="BC940" i="7"/>
  <c r="BD940" i="7"/>
  <c r="AZ941" i="7"/>
  <c r="BA941" i="7"/>
  <c r="BB941" i="7"/>
  <c r="BC941" i="7"/>
  <c r="BD941" i="7"/>
  <c r="AZ942" i="7"/>
  <c r="BA942" i="7"/>
  <c r="BB942" i="7"/>
  <c r="BC942" i="7"/>
  <c r="BD942" i="7"/>
  <c r="AZ943" i="7"/>
  <c r="BA943" i="7"/>
  <c r="BB943" i="7"/>
  <c r="BC943" i="7"/>
  <c r="BD943" i="7"/>
  <c r="AZ944" i="7"/>
  <c r="BA944" i="7"/>
  <c r="BB944" i="7"/>
  <c r="BC944" i="7"/>
  <c r="BD944" i="7"/>
  <c r="AZ945" i="7"/>
  <c r="BA945" i="7"/>
  <c r="BB945" i="7"/>
  <c r="BC945" i="7"/>
  <c r="BD945" i="7"/>
  <c r="AZ946" i="7"/>
  <c r="BA946" i="7"/>
  <c r="BB946" i="7"/>
  <c r="BC946" i="7"/>
  <c r="BD946" i="7"/>
  <c r="AZ947" i="7"/>
  <c r="BA947" i="7"/>
  <c r="BB947" i="7"/>
  <c r="BC947" i="7"/>
  <c r="BD947" i="7"/>
  <c r="AZ948" i="7"/>
  <c r="BA948" i="7"/>
  <c r="BB948" i="7"/>
  <c r="BC948" i="7"/>
  <c r="BD948" i="7"/>
  <c r="AZ949" i="7"/>
  <c r="BA949" i="7"/>
  <c r="BB949" i="7"/>
  <c r="BC949" i="7"/>
  <c r="BD949" i="7"/>
  <c r="AZ950" i="7"/>
  <c r="BA950" i="7"/>
  <c r="BB950" i="7"/>
  <c r="BC950" i="7"/>
  <c r="BD950" i="7"/>
  <c r="AZ951" i="7"/>
  <c r="BA951" i="7"/>
  <c r="BB951" i="7"/>
  <c r="BC951" i="7"/>
  <c r="BD951" i="7"/>
  <c r="AZ952" i="7"/>
  <c r="BA952" i="7"/>
  <c r="BB952" i="7"/>
  <c r="BC952" i="7"/>
  <c r="BD952" i="7"/>
  <c r="AZ953" i="7"/>
  <c r="BA953" i="7"/>
  <c r="BB953" i="7"/>
  <c r="BC953" i="7"/>
  <c r="BD953" i="7"/>
  <c r="AZ954" i="7"/>
  <c r="BA954" i="7"/>
  <c r="BB954" i="7"/>
  <c r="BC954" i="7"/>
  <c r="BD954" i="7"/>
  <c r="AZ955" i="7"/>
  <c r="BA955" i="7"/>
  <c r="BB955" i="7"/>
  <c r="BC955" i="7"/>
  <c r="BD955" i="7"/>
  <c r="AZ956" i="7"/>
  <c r="BA956" i="7"/>
  <c r="BB956" i="7"/>
  <c r="BC956" i="7"/>
  <c r="BD956" i="7"/>
  <c r="AZ957" i="7"/>
  <c r="BA957" i="7"/>
  <c r="BB957" i="7"/>
  <c r="BC957" i="7"/>
  <c r="BD957" i="7"/>
  <c r="AZ958" i="7"/>
  <c r="BA958" i="7"/>
  <c r="BB958" i="7"/>
  <c r="BC958" i="7"/>
  <c r="BD958" i="7"/>
  <c r="AZ959" i="7"/>
  <c r="BA959" i="7"/>
  <c r="BB959" i="7"/>
  <c r="BC959" i="7"/>
  <c r="BD959" i="7"/>
  <c r="AZ960" i="7"/>
  <c r="BA960" i="7"/>
  <c r="BB960" i="7"/>
  <c r="BC960" i="7"/>
  <c r="BD960" i="7"/>
  <c r="AZ961" i="7"/>
  <c r="BA961" i="7"/>
  <c r="BB961" i="7"/>
  <c r="BC961" i="7"/>
  <c r="BD961" i="7"/>
  <c r="AZ962" i="7"/>
  <c r="BA962" i="7"/>
  <c r="BB962" i="7"/>
  <c r="BC962" i="7"/>
  <c r="BD962" i="7"/>
  <c r="AZ963" i="7"/>
  <c r="BA963" i="7"/>
  <c r="BB963" i="7"/>
  <c r="BC963" i="7"/>
  <c r="BD963" i="7"/>
  <c r="AZ964" i="7"/>
  <c r="BA964" i="7"/>
  <c r="BB964" i="7"/>
  <c r="BC964" i="7"/>
  <c r="BD964" i="7"/>
  <c r="AZ965" i="7"/>
  <c r="BA965" i="7"/>
  <c r="BB965" i="7"/>
  <c r="BC965" i="7"/>
  <c r="BD965" i="7"/>
  <c r="AZ966" i="7"/>
  <c r="BA966" i="7"/>
  <c r="BB966" i="7"/>
  <c r="BC966" i="7"/>
  <c r="BD966" i="7"/>
  <c r="AZ967" i="7"/>
  <c r="BA967" i="7"/>
  <c r="BB967" i="7"/>
  <c r="BC967" i="7"/>
  <c r="BD967" i="7"/>
  <c r="AZ968" i="7"/>
  <c r="BA968" i="7"/>
  <c r="BB968" i="7"/>
  <c r="BC968" i="7"/>
  <c r="BD968" i="7"/>
  <c r="AZ969" i="7"/>
  <c r="BA969" i="7"/>
  <c r="BB969" i="7"/>
  <c r="BC969" i="7"/>
  <c r="BD969" i="7"/>
  <c r="AZ970" i="7"/>
  <c r="BA970" i="7"/>
  <c r="BB970" i="7"/>
  <c r="BC970" i="7"/>
  <c r="BD970" i="7"/>
  <c r="AZ971" i="7"/>
  <c r="BA971" i="7"/>
  <c r="BB971" i="7"/>
  <c r="BC971" i="7"/>
  <c r="BD971" i="7"/>
  <c r="AZ972" i="7"/>
  <c r="BA972" i="7"/>
  <c r="BB972" i="7"/>
  <c r="BC972" i="7"/>
  <c r="BD972" i="7"/>
  <c r="AZ973" i="7"/>
  <c r="BA973" i="7"/>
  <c r="BB973" i="7"/>
  <c r="BC973" i="7"/>
  <c r="BD973" i="7"/>
  <c r="AZ974" i="7"/>
  <c r="BA974" i="7"/>
  <c r="BB974" i="7"/>
  <c r="BC974" i="7"/>
  <c r="BD974" i="7"/>
  <c r="AZ975" i="7"/>
  <c r="BA975" i="7"/>
  <c r="BB975" i="7"/>
  <c r="BC975" i="7"/>
  <c r="BD975" i="7"/>
  <c r="AZ976" i="7"/>
  <c r="BA976" i="7"/>
  <c r="BB976" i="7"/>
  <c r="BC976" i="7"/>
  <c r="BD976" i="7"/>
  <c r="AZ977" i="7"/>
  <c r="BA977" i="7"/>
  <c r="BB977" i="7"/>
  <c r="BC977" i="7"/>
  <c r="BD977" i="7"/>
  <c r="AZ978" i="7"/>
  <c r="BA978" i="7"/>
  <c r="BB978" i="7"/>
  <c r="BC978" i="7"/>
  <c r="BD978" i="7"/>
  <c r="AZ979" i="7"/>
  <c r="BA979" i="7"/>
  <c r="BB979" i="7"/>
  <c r="BC979" i="7"/>
  <c r="BD979" i="7"/>
  <c r="AZ980" i="7"/>
  <c r="BA980" i="7"/>
  <c r="BB980" i="7"/>
  <c r="BC980" i="7"/>
  <c r="BD980" i="7"/>
  <c r="AZ981" i="7"/>
  <c r="BA981" i="7"/>
  <c r="BB981" i="7"/>
  <c r="BC981" i="7"/>
  <c r="BD981" i="7"/>
  <c r="AZ982" i="7"/>
  <c r="BA982" i="7"/>
  <c r="BB982" i="7"/>
  <c r="BC982" i="7"/>
  <c r="BD982" i="7"/>
  <c r="AZ983" i="7"/>
  <c r="BA983" i="7"/>
  <c r="BB983" i="7"/>
  <c r="BC983" i="7"/>
  <c r="BD983" i="7"/>
  <c r="AZ984" i="7"/>
  <c r="BA984" i="7"/>
  <c r="BB984" i="7"/>
  <c r="BC984" i="7"/>
  <c r="BD984" i="7"/>
  <c r="AZ985" i="7"/>
  <c r="BA985" i="7"/>
  <c r="BB985" i="7"/>
  <c r="BC985" i="7"/>
  <c r="BD985" i="7"/>
  <c r="AZ986" i="7"/>
  <c r="BA986" i="7"/>
  <c r="BB986" i="7"/>
  <c r="BC986" i="7"/>
  <c r="BD986" i="7"/>
  <c r="AZ987" i="7"/>
  <c r="BA987" i="7"/>
  <c r="BB987" i="7"/>
  <c r="BC987" i="7"/>
  <c r="BD987" i="7"/>
  <c r="AZ988" i="7"/>
  <c r="BA988" i="7"/>
  <c r="BB988" i="7"/>
  <c r="BC988" i="7"/>
  <c r="BD988" i="7"/>
  <c r="AZ989" i="7"/>
  <c r="BA989" i="7"/>
  <c r="BB989" i="7"/>
  <c r="BC989" i="7"/>
  <c r="BD989" i="7"/>
  <c r="AZ990" i="7"/>
  <c r="BA990" i="7"/>
  <c r="BB990" i="7"/>
  <c r="BC990" i="7"/>
  <c r="BD990" i="7"/>
  <c r="AZ991" i="7"/>
  <c r="BA991" i="7"/>
  <c r="BB991" i="7"/>
  <c r="BC991" i="7"/>
  <c r="BD991" i="7"/>
  <c r="AZ992" i="7"/>
  <c r="BA992" i="7"/>
  <c r="BB992" i="7"/>
  <c r="BC992" i="7"/>
  <c r="BD992" i="7"/>
  <c r="AZ993" i="7"/>
  <c r="BA993" i="7"/>
  <c r="BB993" i="7"/>
  <c r="BC993" i="7"/>
  <c r="BD993" i="7"/>
  <c r="AZ994" i="7"/>
  <c r="BA994" i="7"/>
  <c r="BB994" i="7"/>
  <c r="BC994" i="7"/>
  <c r="BD994" i="7"/>
  <c r="AZ995" i="7"/>
  <c r="BA995" i="7"/>
  <c r="BB995" i="7"/>
  <c r="BC995" i="7"/>
  <c r="BD995" i="7"/>
  <c r="AZ996" i="7"/>
  <c r="BA996" i="7"/>
  <c r="BB996" i="7"/>
  <c r="BC996" i="7"/>
  <c r="BD996" i="7"/>
  <c r="AZ997" i="7"/>
  <c r="BA997" i="7"/>
  <c r="BB997" i="7"/>
  <c r="BC997" i="7"/>
  <c r="BD997" i="7"/>
  <c r="AZ998" i="7"/>
  <c r="BA998" i="7"/>
  <c r="BB998" i="7"/>
  <c r="BC998" i="7"/>
  <c r="BD998" i="7"/>
  <c r="AZ999" i="7"/>
  <c r="BA999" i="7"/>
  <c r="BB999" i="7"/>
  <c r="BC999" i="7"/>
  <c r="BD999" i="7"/>
  <c r="AZ1000" i="7"/>
  <c r="BA1000" i="7"/>
  <c r="BB1000" i="7"/>
  <c r="BC1000" i="7"/>
  <c r="BD1000" i="7"/>
  <c r="AZ1001" i="7"/>
  <c r="BA1001" i="7"/>
  <c r="BB1001" i="7"/>
  <c r="BC1001" i="7"/>
  <c r="BD1001" i="7"/>
  <c r="AZ1002" i="7"/>
  <c r="BA1002" i="7"/>
  <c r="BB1002" i="7"/>
  <c r="BC1002" i="7"/>
  <c r="BD1002" i="7"/>
  <c r="AZ1003" i="7"/>
  <c r="BA1003" i="7"/>
  <c r="BB1003" i="7"/>
  <c r="BC1003" i="7"/>
  <c r="BD1003" i="7"/>
  <c r="AZ1004" i="7"/>
  <c r="BA1004" i="7"/>
  <c r="BB1004" i="7"/>
  <c r="BC1004" i="7"/>
  <c r="BD1004" i="7"/>
  <c r="AZ1005" i="7"/>
  <c r="BA1005" i="7"/>
  <c r="BB1005" i="7"/>
  <c r="BC1005" i="7"/>
  <c r="BD1005" i="7"/>
  <c r="AZ1006" i="7"/>
  <c r="BA1006" i="7"/>
  <c r="BB1006" i="7"/>
  <c r="BC1006" i="7"/>
  <c r="BD1006" i="7"/>
  <c r="AZ1007" i="7"/>
  <c r="BA1007" i="7"/>
  <c r="BB1007" i="7"/>
  <c r="BC1007" i="7"/>
  <c r="BD1007" i="7"/>
  <c r="AZ1008" i="7"/>
  <c r="BA1008" i="7"/>
  <c r="BB1008" i="7"/>
  <c r="BC1008" i="7"/>
  <c r="BD1008" i="7"/>
  <c r="AZ1009" i="7"/>
  <c r="BA1009" i="7"/>
  <c r="BB1009" i="7"/>
  <c r="BC1009" i="7"/>
  <c r="BD1009" i="7"/>
  <c r="AZ1010" i="7"/>
  <c r="BA1010" i="7"/>
  <c r="BB1010" i="7"/>
  <c r="BC1010" i="7"/>
  <c r="BD1010" i="7"/>
  <c r="AZ1011" i="7"/>
  <c r="BA1011" i="7"/>
  <c r="BB1011" i="7"/>
  <c r="BC1011" i="7"/>
  <c r="BD1011" i="7"/>
  <c r="AZ1012" i="7"/>
  <c r="BA1012" i="7"/>
  <c r="BB1012" i="7"/>
  <c r="BC1012" i="7"/>
  <c r="BD1012" i="7"/>
  <c r="AZ1013" i="7"/>
  <c r="BA1013" i="7"/>
  <c r="BB1013" i="7"/>
  <c r="BC1013" i="7"/>
  <c r="BD1013" i="7"/>
  <c r="AZ1014" i="7"/>
  <c r="BA1014" i="7"/>
  <c r="BB1014" i="7"/>
  <c r="BC1014" i="7"/>
  <c r="BD1014" i="7"/>
  <c r="AZ1015" i="7"/>
  <c r="BA1015" i="7"/>
  <c r="BB1015" i="7"/>
  <c r="BC1015" i="7"/>
  <c r="BD1015" i="7"/>
  <c r="AZ1016" i="7"/>
  <c r="BA1016" i="7"/>
  <c r="BB1016" i="7"/>
  <c r="BC1016" i="7"/>
  <c r="BD1016" i="7"/>
  <c r="AZ1017" i="7"/>
  <c r="BA1017" i="7"/>
  <c r="BB1017" i="7"/>
  <c r="BC1017" i="7"/>
  <c r="BD1017" i="7"/>
  <c r="AZ1018" i="7"/>
  <c r="BA1018" i="7"/>
  <c r="BB1018" i="7"/>
  <c r="BC1018" i="7"/>
  <c r="BD1018" i="7"/>
  <c r="AZ1019" i="7"/>
  <c r="BA1019" i="7"/>
  <c r="BB1019" i="7"/>
  <c r="BC1019" i="7"/>
  <c r="BD1019" i="7"/>
  <c r="AZ1020" i="7"/>
  <c r="BA1020" i="7"/>
  <c r="BB1020" i="7"/>
  <c r="BC1020" i="7"/>
  <c r="BD1020" i="7"/>
  <c r="AZ1021" i="7"/>
  <c r="BA1021" i="7"/>
  <c r="BB1021" i="7"/>
  <c r="BC1021" i="7"/>
  <c r="BD1021" i="7"/>
  <c r="AZ1022" i="7"/>
  <c r="BA1022" i="7"/>
  <c r="BB1022" i="7"/>
  <c r="BC1022" i="7"/>
  <c r="BD1022" i="7"/>
  <c r="AZ1023" i="7"/>
  <c r="BA1023" i="7"/>
  <c r="BB1023" i="7"/>
  <c r="BC1023" i="7"/>
  <c r="BD1023" i="7"/>
  <c r="AZ1024" i="7"/>
  <c r="BA1024" i="7"/>
  <c r="BB1024" i="7"/>
  <c r="BC1024" i="7"/>
  <c r="BD1024" i="7"/>
  <c r="AZ1025" i="7"/>
  <c r="BA1025" i="7"/>
  <c r="BB1025" i="7"/>
  <c r="BC1025" i="7"/>
  <c r="BD1025" i="7"/>
  <c r="AZ1026" i="7"/>
  <c r="BA1026" i="7"/>
  <c r="BB1026" i="7"/>
  <c r="BC1026" i="7"/>
  <c r="BD1026" i="7"/>
  <c r="AZ1027" i="7"/>
  <c r="BA1027" i="7"/>
  <c r="BB1027" i="7"/>
  <c r="BC1027" i="7"/>
  <c r="BD1027" i="7"/>
  <c r="AZ1028" i="7"/>
  <c r="BA1028" i="7"/>
  <c r="BB1028" i="7"/>
  <c r="BC1028" i="7"/>
  <c r="BD1028" i="7"/>
  <c r="AZ1029" i="7"/>
  <c r="BA1029" i="7"/>
  <c r="BB1029" i="7"/>
  <c r="BC1029" i="7"/>
  <c r="BD1029" i="7"/>
  <c r="AZ1030" i="7"/>
  <c r="BA1030" i="7"/>
  <c r="BB1030" i="7"/>
  <c r="BC1030" i="7"/>
  <c r="BD1030" i="7"/>
  <c r="AZ1031" i="7"/>
  <c r="BA1031" i="7"/>
  <c r="BB1031" i="7"/>
  <c r="BC1031" i="7"/>
  <c r="BD1031" i="7"/>
  <c r="AZ1032" i="7"/>
  <c r="BA1032" i="7"/>
  <c r="BB1032" i="7"/>
  <c r="BC1032" i="7"/>
  <c r="BD1032" i="7"/>
  <c r="AZ1033" i="7"/>
  <c r="BA1033" i="7"/>
  <c r="BB1033" i="7"/>
  <c r="BC1033" i="7"/>
  <c r="BD1033" i="7"/>
  <c r="AZ1034" i="7"/>
  <c r="BA1034" i="7"/>
  <c r="BB1034" i="7"/>
  <c r="BC1034" i="7"/>
  <c r="BD1034" i="7"/>
  <c r="AZ1035" i="7"/>
  <c r="BA1035" i="7"/>
  <c r="BB1035" i="7"/>
  <c r="BC1035" i="7"/>
  <c r="BD1035" i="7"/>
  <c r="AZ1036" i="7"/>
  <c r="BA1036" i="7"/>
  <c r="BB1036" i="7"/>
  <c r="BC1036" i="7"/>
  <c r="BD1036" i="7"/>
  <c r="AZ1037" i="7"/>
  <c r="BA1037" i="7"/>
  <c r="BB1037" i="7"/>
  <c r="BC1037" i="7"/>
  <c r="BD1037" i="7"/>
  <c r="AZ1038" i="7"/>
  <c r="BA1038" i="7"/>
  <c r="BB1038" i="7"/>
  <c r="BC1038" i="7"/>
  <c r="BD1038" i="7"/>
  <c r="AZ1039" i="7"/>
  <c r="BA1039" i="7"/>
  <c r="BB1039" i="7"/>
  <c r="BC1039" i="7"/>
  <c r="BD1039" i="7"/>
  <c r="AZ1040" i="7"/>
  <c r="BA1040" i="7"/>
  <c r="BB1040" i="7"/>
  <c r="BC1040" i="7"/>
  <c r="BD1040" i="7"/>
  <c r="AZ1041" i="7"/>
  <c r="BA1041" i="7"/>
  <c r="BB1041" i="7"/>
  <c r="BC1041" i="7"/>
  <c r="BD1041" i="7"/>
  <c r="AZ1042" i="7"/>
  <c r="BA1042" i="7"/>
  <c r="BB1042" i="7"/>
  <c r="BC1042" i="7"/>
  <c r="BD1042" i="7"/>
  <c r="AZ1043" i="7"/>
  <c r="BA1043" i="7"/>
  <c r="BB1043" i="7"/>
  <c r="BC1043" i="7"/>
  <c r="BD1043" i="7"/>
  <c r="AZ1044" i="7"/>
  <c r="BA1044" i="7"/>
  <c r="BB1044" i="7"/>
  <c r="BC1044" i="7"/>
  <c r="BD1044" i="7"/>
  <c r="AZ1045" i="7"/>
  <c r="BA1045" i="7"/>
  <c r="BB1045" i="7"/>
  <c r="BC1045" i="7"/>
  <c r="BD1045" i="7"/>
  <c r="AZ1046" i="7"/>
  <c r="BA1046" i="7"/>
  <c r="BB1046" i="7"/>
  <c r="BC1046" i="7"/>
  <c r="BD1046" i="7"/>
  <c r="AZ1047" i="7"/>
  <c r="BA1047" i="7"/>
  <c r="BB1047" i="7"/>
  <c r="BC1047" i="7"/>
  <c r="BD1047" i="7"/>
  <c r="AZ1048" i="7"/>
  <c r="BA1048" i="7"/>
  <c r="BB1048" i="7"/>
  <c r="BC1048" i="7"/>
  <c r="BD1048" i="7"/>
  <c r="AZ1049" i="7"/>
  <c r="BA1049" i="7"/>
  <c r="BB1049" i="7"/>
  <c r="BC1049" i="7"/>
  <c r="BD1049" i="7"/>
  <c r="AZ1050" i="7"/>
  <c r="BA1050" i="7"/>
  <c r="BB1050" i="7"/>
  <c r="BC1050" i="7"/>
  <c r="BD1050" i="7"/>
  <c r="AZ1051" i="7"/>
  <c r="BA1051" i="7"/>
  <c r="BB1051" i="7"/>
  <c r="BC1051" i="7"/>
  <c r="BD1051" i="7"/>
  <c r="AZ1052" i="7"/>
  <c r="BA1052" i="7"/>
  <c r="BB1052" i="7"/>
  <c r="BC1052" i="7"/>
  <c r="BD1052" i="7"/>
  <c r="AZ1053" i="7"/>
  <c r="BA1053" i="7"/>
  <c r="BB1053" i="7"/>
  <c r="BC1053" i="7"/>
  <c r="BD1053" i="7"/>
  <c r="AZ1054" i="7"/>
  <c r="BA1054" i="7"/>
  <c r="BB1054" i="7"/>
  <c r="BC1054" i="7"/>
  <c r="BD1054" i="7"/>
  <c r="AZ1055" i="7"/>
  <c r="BA1055" i="7"/>
  <c r="BB1055" i="7"/>
  <c r="BC1055" i="7"/>
  <c r="BD1055" i="7"/>
  <c r="AZ1056" i="7"/>
  <c r="BA1056" i="7"/>
  <c r="BB1056" i="7"/>
  <c r="BC1056" i="7"/>
  <c r="BD1056" i="7"/>
  <c r="AZ1057" i="7"/>
  <c r="BA1057" i="7"/>
  <c r="BB1057" i="7"/>
  <c r="BC1057" i="7"/>
  <c r="BD1057" i="7"/>
  <c r="AZ1058" i="7"/>
  <c r="BA1058" i="7"/>
  <c r="BB1058" i="7"/>
  <c r="BC1058" i="7"/>
  <c r="BD1058" i="7"/>
  <c r="AZ1059" i="7"/>
  <c r="BA1059" i="7"/>
  <c r="BB1059" i="7"/>
  <c r="BC1059" i="7"/>
  <c r="BD1059" i="7"/>
  <c r="AZ1060" i="7"/>
  <c r="BA1060" i="7"/>
  <c r="BB1060" i="7"/>
  <c r="BC1060" i="7"/>
  <c r="BD1060" i="7"/>
  <c r="AZ1061" i="7"/>
  <c r="BA1061" i="7"/>
  <c r="BB1061" i="7"/>
  <c r="BC1061" i="7"/>
  <c r="BD1061" i="7"/>
  <c r="AZ1062" i="7"/>
  <c r="BA1062" i="7"/>
  <c r="BB1062" i="7"/>
  <c r="BC1062" i="7"/>
  <c r="BD1062" i="7"/>
  <c r="AZ1063" i="7"/>
  <c r="BA1063" i="7"/>
  <c r="BB1063" i="7"/>
  <c r="BC1063" i="7"/>
  <c r="BD1063" i="7"/>
  <c r="AZ1064" i="7"/>
  <c r="BA1064" i="7"/>
  <c r="BB1064" i="7"/>
  <c r="BC1064" i="7"/>
  <c r="BD1064" i="7"/>
  <c r="AZ1065" i="7"/>
  <c r="BA1065" i="7"/>
  <c r="BB1065" i="7"/>
  <c r="BC1065" i="7"/>
  <c r="BD1065" i="7"/>
  <c r="AZ1066" i="7"/>
  <c r="BA1066" i="7"/>
  <c r="BB1066" i="7"/>
  <c r="BC1066" i="7"/>
  <c r="BD1066" i="7"/>
  <c r="AZ1067" i="7"/>
  <c r="BA1067" i="7"/>
  <c r="BB1067" i="7"/>
  <c r="BC1067" i="7"/>
  <c r="BD1067" i="7"/>
  <c r="AZ1068" i="7"/>
  <c r="BA1068" i="7"/>
  <c r="BB1068" i="7"/>
  <c r="BC1068" i="7"/>
  <c r="BD1068" i="7"/>
  <c r="AZ1069" i="7"/>
  <c r="BA1069" i="7"/>
  <c r="BB1069" i="7"/>
  <c r="BC1069" i="7"/>
  <c r="BD1069" i="7"/>
  <c r="AZ1070" i="7"/>
  <c r="BA1070" i="7"/>
  <c r="BB1070" i="7"/>
  <c r="BC1070" i="7"/>
  <c r="BD1070" i="7"/>
  <c r="AZ1071" i="7"/>
  <c r="BA1071" i="7"/>
  <c r="BB1071" i="7"/>
  <c r="BC1071" i="7"/>
  <c r="BD1071" i="7"/>
  <c r="AZ1072" i="7"/>
  <c r="BA1072" i="7"/>
  <c r="BB1072" i="7"/>
  <c r="BC1072" i="7"/>
  <c r="BD1072" i="7"/>
  <c r="AZ1073" i="7"/>
  <c r="BA1073" i="7"/>
  <c r="BB1073" i="7"/>
  <c r="BC1073" i="7"/>
  <c r="BD1073" i="7"/>
  <c r="AZ1074" i="7"/>
  <c r="BA1074" i="7"/>
  <c r="BB1074" i="7"/>
  <c r="BC1074" i="7"/>
  <c r="BD1074" i="7"/>
  <c r="AZ1075" i="7"/>
  <c r="BA1075" i="7"/>
  <c r="BB1075" i="7"/>
  <c r="BC1075" i="7"/>
  <c r="BD1075" i="7"/>
  <c r="AZ1076" i="7"/>
  <c r="BA1076" i="7"/>
  <c r="BB1076" i="7"/>
  <c r="BC1076" i="7"/>
  <c r="BD1076" i="7"/>
  <c r="AZ1077" i="7"/>
  <c r="BA1077" i="7"/>
  <c r="BB1077" i="7"/>
  <c r="BC1077" i="7"/>
  <c r="BD1077" i="7"/>
  <c r="AZ1078" i="7"/>
  <c r="BA1078" i="7"/>
  <c r="BB1078" i="7"/>
  <c r="BC1078" i="7"/>
  <c r="BD1078" i="7"/>
  <c r="AZ1079" i="7"/>
  <c r="BA1079" i="7"/>
  <c r="BB1079" i="7"/>
  <c r="BC1079" i="7"/>
  <c r="BD1079" i="7"/>
  <c r="AZ1080" i="7"/>
  <c r="BA1080" i="7"/>
  <c r="BB1080" i="7"/>
  <c r="BC1080" i="7"/>
  <c r="BD1080" i="7"/>
  <c r="AZ1081" i="7"/>
  <c r="BA1081" i="7"/>
  <c r="BB1081" i="7"/>
  <c r="BC1081" i="7"/>
  <c r="BD1081" i="7"/>
  <c r="AZ1082" i="7"/>
  <c r="BA1082" i="7"/>
  <c r="BB1082" i="7"/>
  <c r="BC1082" i="7"/>
  <c r="BD1082" i="7"/>
  <c r="AZ1083" i="7"/>
  <c r="BA1083" i="7"/>
  <c r="BB1083" i="7"/>
  <c r="BC1083" i="7"/>
  <c r="BD1083" i="7"/>
  <c r="AZ1084" i="7"/>
  <c r="BA1084" i="7"/>
  <c r="BB1084" i="7"/>
  <c r="BC1084" i="7"/>
  <c r="BD1084" i="7"/>
  <c r="AZ1085" i="7"/>
  <c r="BA1085" i="7"/>
  <c r="BB1085" i="7"/>
  <c r="BC1085" i="7"/>
  <c r="BD1085" i="7"/>
  <c r="AZ1086" i="7"/>
  <c r="BA1086" i="7"/>
  <c r="BB1086" i="7"/>
  <c r="BC1086" i="7"/>
  <c r="BD1086" i="7"/>
  <c r="AZ1087" i="7"/>
  <c r="BA1087" i="7"/>
  <c r="BB1087" i="7"/>
  <c r="BC1087" i="7"/>
  <c r="BD1087" i="7"/>
  <c r="AZ1088" i="7"/>
  <c r="BA1088" i="7"/>
  <c r="BB1088" i="7"/>
  <c r="BC1088" i="7"/>
  <c r="BD1088" i="7"/>
  <c r="AZ1089" i="7"/>
  <c r="BA1089" i="7"/>
  <c r="BB1089" i="7"/>
  <c r="BC1089" i="7"/>
  <c r="BD1089" i="7"/>
  <c r="AZ1090" i="7"/>
  <c r="BA1090" i="7"/>
  <c r="BB1090" i="7"/>
  <c r="BC1090" i="7"/>
  <c r="BD1090" i="7"/>
  <c r="AZ1091" i="7"/>
  <c r="BA1091" i="7"/>
  <c r="BB1091" i="7"/>
  <c r="BC1091" i="7"/>
  <c r="BD1091" i="7"/>
  <c r="AZ1092" i="7"/>
  <c r="BA1092" i="7"/>
  <c r="BB1092" i="7"/>
  <c r="BC1092" i="7"/>
  <c r="BD1092" i="7"/>
  <c r="AZ1093" i="7"/>
  <c r="BA1093" i="7"/>
  <c r="BB1093" i="7"/>
  <c r="BC1093" i="7"/>
  <c r="BD1093" i="7"/>
  <c r="AZ1094" i="7"/>
  <c r="BA1094" i="7"/>
  <c r="BB1094" i="7"/>
  <c r="BC1094" i="7"/>
  <c r="BD1094" i="7"/>
  <c r="AZ1095" i="7"/>
  <c r="BA1095" i="7"/>
  <c r="BB1095" i="7"/>
  <c r="BC1095" i="7"/>
  <c r="BD1095" i="7"/>
  <c r="AZ1096" i="7"/>
  <c r="BA1096" i="7"/>
  <c r="BB1096" i="7"/>
  <c r="BC1096" i="7"/>
  <c r="BD1096" i="7"/>
  <c r="AZ1097" i="7"/>
  <c r="BA1097" i="7"/>
  <c r="BB1097" i="7"/>
  <c r="BC1097" i="7"/>
  <c r="BD1097" i="7"/>
  <c r="AZ1098" i="7"/>
  <c r="BA1098" i="7"/>
  <c r="BB1098" i="7"/>
  <c r="BC1098" i="7"/>
  <c r="BD1098" i="7"/>
  <c r="AZ1099" i="7"/>
  <c r="BA1099" i="7"/>
  <c r="BB1099" i="7"/>
  <c r="BC1099" i="7"/>
  <c r="BD1099" i="7"/>
  <c r="AZ1100" i="7"/>
  <c r="BA1100" i="7"/>
  <c r="BB1100" i="7"/>
  <c r="BC1100" i="7"/>
  <c r="BD1100" i="7"/>
  <c r="AZ1101" i="7"/>
  <c r="BA1101" i="7"/>
  <c r="BB1101" i="7"/>
  <c r="BC1101" i="7"/>
  <c r="BD1101" i="7"/>
  <c r="AZ1102" i="7"/>
  <c r="BA1102" i="7"/>
  <c r="BB1102" i="7"/>
  <c r="BC1102" i="7"/>
  <c r="BD1102" i="7"/>
  <c r="AZ1103" i="7"/>
  <c r="BA1103" i="7"/>
  <c r="BB1103" i="7"/>
  <c r="BC1103" i="7"/>
  <c r="BD1103" i="7"/>
  <c r="AZ1104" i="7"/>
  <c r="BA1104" i="7"/>
  <c r="BB1104" i="7"/>
  <c r="BC1104" i="7"/>
  <c r="BD1104" i="7"/>
  <c r="AZ1105" i="7"/>
  <c r="BA1105" i="7"/>
  <c r="BB1105" i="7"/>
  <c r="BC1105" i="7"/>
  <c r="BD1105" i="7"/>
  <c r="AZ1106" i="7"/>
  <c r="BA1106" i="7"/>
  <c r="BB1106" i="7"/>
  <c r="BC1106" i="7"/>
  <c r="BD1106" i="7"/>
  <c r="AZ1107" i="7"/>
  <c r="BA1107" i="7"/>
  <c r="BB1107" i="7"/>
  <c r="BC1107" i="7"/>
  <c r="BD1107" i="7"/>
  <c r="AZ1108" i="7"/>
  <c r="BA1108" i="7"/>
  <c r="BB1108" i="7"/>
  <c r="BC1108" i="7"/>
  <c r="BD1108" i="7"/>
  <c r="AZ1109" i="7"/>
  <c r="BA1109" i="7"/>
  <c r="BB1109" i="7"/>
  <c r="BC1109" i="7"/>
  <c r="BD1109" i="7"/>
  <c r="AZ1110" i="7"/>
  <c r="BA1110" i="7"/>
  <c r="BB1110" i="7"/>
  <c r="BC1110" i="7"/>
  <c r="BD1110" i="7"/>
  <c r="AZ1111" i="7"/>
  <c r="BA1111" i="7"/>
  <c r="BB1111" i="7"/>
  <c r="BC1111" i="7"/>
  <c r="BD1111" i="7"/>
  <c r="AZ1112" i="7"/>
  <c r="BA1112" i="7"/>
  <c r="BB1112" i="7"/>
  <c r="BC1112" i="7"/>
  <c r="BD1112" i="7"/>
  <c r="AZ1113" i="7"/>
  <c r="BA1113" i="7"/>
  <c r="BB1113" i="7"/>
  <c r="BC1113" i="7"/>
  <c r="BD1113" i="7"/>
  <c r="AZ1114" i="7"/>
  <c r="BA1114" i="7"/>
  <c r="BB1114" i="7"/>
  <c r="BC1114" i="7"/>
  <c r="BD1114" i="7"/>
  <c r="AZ1115" i="7"/>
  <c r="BA1115" i="7"/>
  <c r="BB1115" i="7"/>
  <c r="BC1115" i="7"/>
  <c r="BD1115" i="7"/>
  <c r="AZ1116" i="7"/>
  <c r="BA1116" i="7"/>
  <c r="BB1116" i="7"/>
  <c r="BC1116" i="7"/>
  <c r="BD1116" i="7"/>
  <c r="AZ1117" i="7"/>
  <c r="BA1117" i="7"/>
  <c r="BB1117" i="7"/>
  <c r="BC1117" i="7"/>
  <c r="BD1117" i="7"/>
  <c r="AZ1118" i="7"/>
  <c r="BA1118" i="7"/>
  <c r="BB1118" i="7"/>
  <c r="BC1118" i="7"/>
  <c r="BD1118" i="7"/>
  <c r="AZ1119" i="7"/>
  <c r="BA1119" i="7"/>
  <c r="BB1119" i="7"/>
  <c r="BC1119" i="7"/>
  <c r="BD1119" i="7"/>
  <c r="AZ1120" i="7"/>
  <c r="BA1120" i="7"/>
  <c r="BB1120" i="7"/>
  <c r="BC1120" i="7"/>
  <c r="BD1120" i="7"/>
  <c r="AZ1121" i="7"/>
  <c r="BA1121" i="7"/>
  <c r="BB1121" i="7"/>
  <c r="BC1121" i="7"/>
  <c r="BD1121" i="7"/>
  <c r="AZ1122" i="7"/>
  <c r="BA1122" i="7"/>
  <c r="BB1122" i="7"/>
  <c r="BC1122" i="7"/>
  <c r="BD1122" i="7"/>
  <c r="AZ1123" i="7"/>
  <c r="BA1123" i="7"/>
  <c r="BB1123" i="7"/>
  <c r="BC1123" i="7"/>
  <c r="BD1123" i="7"/>
  <c r="AZ1124" i="7"/>
  <c r="BA1124" i="7"/>
  <c r="BB1124" i="7"/>
  <c r="BC1124" i="7"/>
  <c r="BD1124" i="7"/>
  <c r="AZ1125" i="7"/>
  <c r="BA1125" i="7"/>
  <c r="BB1125" i="7"/>
  <c r="BC1125" i="7"/>
  <c r="BD1125" i="7"/>
  <c r="AZ1126" i="7"/>
  <c r="BA1126" i="7"/>
  <c r="BB1126" i="7"/>
  <c r="BC1126" i="7"/>
  <c r="BD1126" i="7"/>
  <c r="AZ1127" i="7"/>
  <c r="BA1127" i="7"/>
  <c r="BB1127" i="7"/>
  <c r="BC1127" i="7"/>
  <c r="BD1127" i="7"/>
  <c r="AZ1128" i="7"/>
  <c r="BA1128" i="7"/>
  <c r="BB1128" i="7"/>
  <c r="BC1128" i="7"/>
  <c r="BD1128" i="7"/>
  <c r="AZ1129" i="7"/>
  <c r="BA1129" i="7"/>
  <c r="BB1129" i="7"/>
  <c r="BC1129" i="7"/>
  <c r="BD1129" i="7"/>
  <c r="AZ1130" i="7"/>
  <c r="BA1130" i="7"/>
  <c r="BB1130" i="7"/>
  <c r="BC1130" i="7"/>
  <c r="BD1130" i="7"/>
  <c r="AZ1131" i="7"/>
  <c r="BA1131" i="7"/>
  <c r="BB1131" i="7"/>
  <c r="BC1131" i="7"/>
  <c r="BD1131" i="7"/>
  <c r="AZ1132" i="7"/>
  <c r="BA1132" i="7"/>
  <c r="BB1132" i="7"/>
  <c r="BC1132" i="7"/>
  <c r="BD1132" i="7"/>
  <c r="AZ1133" i="7"/>
  <c r="BA1133" i="7"/>
  <c r="BB1133" i="7"/>
  <c r="BC1133" i="7"/>
  <c r="BD1133" i="7"/>
  <c r="AZ1134" i="7"/>
  <c r="BA1134" i="7"/>
  <c r="BB1134" i="7"/>
  <c r="BC1134" i="7"/>
  <c r="BD1134" i="7"/>
  <c r="AZ1135" i="7"/>
  <c r="BA1135" i="7"/>
  <c r="BB1135" i="7"/>
  <c r="BC1135" i="7"/>
  <c r="BD1135" i="7"/>
  <c r="AZ1136" i="7"/>
  <c r="BA1136" i="7"/>
  <c r="BB1136" i="7"/>
  <c r="BC1136" i="7"/>
  <c r="BD1136" i="7"/>
  <c r="AZ1137" i="7"/>
  <c r="BA1137" i="7"/>
  <c r="BB1137" i="7"/>
  <c r="BC1137" i="7"/>
  <c r="BD1137" i="7"/>
  <c r="AZ1138" i="7"/>
  <c r="BA1138" i="7"/>
  <c r="BB1138" i="7"/>
  <c r="BC1138" i="7"/>
  <c r="BD1138" i="7"/>
  <c r="AZ1139" i="7"/>
  <c r="BA1139" i="7"/>
  <c r="BB1139" i="7"/>
  <c r="BC1139" i="7"/>
  <c r="BD1139" i="7"/>
  <c r="AZ1140" i="7"/>
  <c r="BA1140" i="7"/>
  <c r="BB1140" i="7"/>
  <c r="BC1140" i="7"/>
  <c r="BD1140" i="7"/>
  <c r="AZ1141" i="7"/>
  <c r="BA1141" i="7"/>
  <c r="BB1141" i="7"/>
  <c r="BC1141" i="7"/>
  <c r="BD1141" i="7"/>
  <c r="AZ1142" i="7"/>
  <c r="BA1142" i="7"/>
  <c r="BB1142" i="7"/>
  <c r="BC1142" i="7"/>
  <c r="BD1142" i="7"/>
  <c r="AZ1143" i="7"/>
  <c r="BA1143" i="7"/>
  <c r="BB1143" i="7"/>
  <c r="BC1143" i="7"/>
  <c r="BD1143" i="7"/>
  <c r="AZ1144" i="7"/>
  <c r="BA1144" i="7"/>
  <c r="BB1144" i="7"/>
  <c r="BC1144" i="7"/>
  <c r="BD1144" i="7"/>
  <c r="AZ1145" i="7"/>
  <c r="BA1145" i="7"/>
  <c r="BB1145" i="7"/>
  <c r="BC1145" i="7"/>
  <c r="BD1145" i="7"/>
  <c r="AZ1146" i="7"/>
  <c r="BA1146" i="7"/>
  <c r="BB1146" i="7"/>
  <c r="BC1146" i="7"/>
  <c r="BD1146" i="7"/>
  <c r="AZ1147" i="7"/>
  <c r="BA1147" i="7"/>
  <c r="BB1147" i="7"/>
  <c r="BC1147" i="7"/>
  <c r="BD1147" i="7"/>
  <c r="AZ1148" i="7"/>
  <c r="BA1148" i="7"/>
  <c r="BB1148" i="7"/>
  <c r="BC1148" i="7"/>
  <c r="BD1148" i="7"/>
  <c r="AZ1149" i="7"/>
  <c r="BA1149" i="7"/>
  <c r="BB1149" i="7"/>
  <c r="BC1149" i="7"/>
  <c r="BD1149" i="7"/>
  <c r="AZ1150" i="7"/>
  <c r="BA1150" i="7"/>
  <c r="BB1150" i="7"/>
  <c r="BC1150" i="7"/>
  <c r="BD1150" i="7"/>
  <c r="AZ1151" i="7"/>
  <c r="BA1151" i="7"/>
  <c r="BB1151" i="7"/>
  <c r="BC1151" i="7"/>
  <c r="BD1151" i="7"/>
  <c r="AZ1152" i="7"/>
  <c r="BA1152" i="7"/>
  <c r="BB1152" i="7"/>
  <c r="BC1152" i="7"/>
  <c r="BD1152" i="7"/>
  <c r="AZ1153" i="7"/>
  <c r="BA1153" i="7"/>
  <c r="BB1153" i="7"/>
  <c r="BC1153" i="7"/>
  <c r="BD1153" i="7"/>
  <c r="AZ1154" i="7"/>
  <c r="BA1154" i="7"/>
  <c r="BB1154" i="7"/>
  <c r="BC1154" i="7"/>
  <c r="BD1154" i="7"/>
  <c r="AZ1155" i="7"/>
  <c r="BA1155" i="7"/>
  <c r="BB1155" i="7"/>
  <c r="BC1155" i="7"/>
  <c r="BD1155" i="7"/>
  <c r="AZ1156" i="7"/>
  <c r="BA1156" i="7"/>
  <c r="BB1156" i="7"/>
  <c r="BC1156" i="7"/>
  <c r="BD1156" i="7"/>
  <c r="AZ1157" i="7"/>
  <c r="BA1157" i="7"/>
  <c r="BB1157" i="7"/>
  <c r="BC1157" i="7"/>
  <c r="BD1157" i="7"/>
  <c r="AZ1158" i="7"/>
  <c r="BA1158" i="7"/>
  <c r="BB1158" i="7"/>
  <c r="BC1158" i="7"/>
  <c r="BD1158" i="7"/>
  <c r="AZ1159" i="7"/>
  <c r="BA1159" i="7"/>
  <c r="BB1159" i="7"/>
  <c r="BC1159" i="7"/>
  <c r="BD1159" i="7"/>
  <c r="AZ1160" i="7"/>
  <c r="BA1160" i="7"/>
  <c r="BB1160" i="7"/>
  <c r="BC1160" i="7"/>
  <c r="BD1160" i="7"/>
  <c r="AZ1161" i="7"/>
  <c r="BA1161" i="7"/>
  <c r="BB1161" i="7"/>
  <c r="BC1161" i="7"/>
  <c r="BD1161" i="7"/>
  <c r="AZ1162" i="7"/>
  <c r="BA1162" i="7"/>
  <c r="BB1162" i="7"/>
  <c r="BC1162" i="7"/>
  <c r="BD1162" i="7"/>
  <c r="AZ1163" i="7"/>
  <c r="BA1163" i="7"/>
  <c r="BB1163" i="7"/>
  <c r="BC1163" i="7"/>
  <c r="BD1163" i="7"/>
  <c r="AZ1164" i="7"/>
  <c r="BA1164" i="7"/>
  <c r="BB1164" i="7"/>
  <c r="BC1164" i="7"/>
  <c r="BD1164" i="7"/>
  <c r="AZ1165" i="7"/>
  <c r="BA1165" i="7"/>
  <c r="BB1165" i="7"/>
  <c r="BC1165" i="7"/>
  <c r="BD1165" i="7"/>
  <c r="AZ1166" i="7"/>
  <c r="BA1166" i="7"/>
  <c r="BB1166" i="7"/>
  <c r="BC1166" i="7"/>
  <c r="BD1166" i="7"/>
  <c r="AZ1167" i="7"/>
  <c r="BA1167" i="7"/>
  <c r="BB1167" i="7"/>
  <c r="BC1167" i="7"/>
  <c r="BD1167" i="7"/>
  <c r="AZ1168" i="7"/>
  <c r="BA1168" i="7"/>
  <c r="BB1168" i="7"/>
  <c r="BC1168" i="7"/>
  <c r="BD1168" i="7"/>
  <c r="AZ1169" i="7"/>
  <c r="BA1169" i="7"/>
  <c r="BB1169" i="7"/>
  <c r="BC1169" i="7"/>
  <c r="BD1169" i="7"/>
  <c r="AZ1170" i="7"/>
  <c r="BA1170" i="7"/>
  <c r="BB1170" i="7"/>
  <c r="BC1170" i="7"/>
  <c r="BD1170" i="7"/>
  <c r="AZ1171" i="7"/>
  <c r="BA1171" i="7"/>
  <c r="BB1171" i="7"/>
  <c r="BC1171" i="7"/>
  <c r="BD1171" i="7"/>
  <c r="AZ1172" i="7"/>
  <c r="BA1172" i="7"/>
  <c r="BB1172" i="7"/>
  <c r="BC1172" i="7"/>
  <c r="BD1172" i="7"/>
  <c r="AZ1173" i="7"/>
  <c r="BA1173" i="7"/>
  <c r="BB1173" i="7"/>
  <c r="BC1173" i="7"/>
  <c r="BD1173" i="7"/>
  <c r="AZ1174" i="7"/>
  <c r="BA1174" i="7"/>
  <c r="BB1174" i="7"/>
  <c r="BC1174" i="7"/>
  <c r="BD1174" i="7"/>
  <c r="AZ1175" i="7"/>
  <c r="BA1175" i="7"/>
  <c r="BB1175" i="7"/>
  <c r="BC1175" i="7"/>
  <c r="BD1175" i="7"/>
  <c r="AZ1176" i="7"/>
  <c r="BA1176" i="7"/>
  <c r="BB1176" i="7"/>
  <c r="BC1176" i="7"/>
  <c r="BD1176" i="7"/>
  <c r="AZ1177" i="7"/>
  <c r="BA1177" i="7"/>
  <c r="BB1177" i="7"/>
  <c r="BC1177" i="7"/>
  <c r="BD1177" i="7"/>
  <c r="AZ1178" i="7"/>
  <c r="BA1178" i="7"/>
  <c r="BB1178" i="7"/>
  <c r="BC1178" i="7"/>
  <c r="BD1178" i="7"/>
  <c r="AZ1179" i="7"/>
  <c r="BA1179" i="7"/>
  <c r="BB1179" i="7"/>
  <c r="BC1179" i="7"/>
  <c r="BD1179" i="7"/>
  <c r="AZ1180" i="7"/>
  <c r="BA1180" i="7"/>
  <c r="BB1180" i="7"/>
  <c r="BC1180" i="7"/>
  <c r="BD1180" i="7"/>
  <c r="AZ1181" i="7"/>
  <c r="BA1181" i="7"/>
  <c r="BB1181" i="7"/>
  <c r="BC1181" i="7"/>
  <c r="BD1181" i="7"/>
  <c r="AZ1182" i="7"/>
  <c r="BA1182" i="7"/>
  <c r="BB1182" i="7"/>
  <c r="BC1182" i="7"/>
  <c r="BD1182" i="7"/>
  <c r="AZ1183" i="7"/>
  <c r="BA1183" i="7"/>
  <c r="BB1183" i="7"/>
  <c r="BC1183" i="7"/>
  <c r="BD1183" i="7"/>
  <c r="AZ1184" i="7"/>
  <c r="BA1184" i="7"/>
  <c r="BB1184" i="7"/>
  <c r="BC1184" i="7"/>
  <c r="BD1184" i="7"/>
  <c r="AZ1185" i="7"/>
  <c r="BA1185" i="7"/>
  <c r="BB1185" i="7"/>
  <c r="BC1185" i="7"/>
  <c r="BD1185" i="7"/>
  <c r="AZ1186" i="7"/>
  <c r="BA1186" i="7"/>
  <c r="BB1186" i="7"/>
  <c r="BC1186" i="7"/>
  <c r="BD1186" i="7"/>
  <c r="AZ1187" i="7"/>
  <c r="BA1187" i="7"/>
  <c r="BB1187" i="7"/>
  <c r="BC1187" i="7"/>
  <c r="BD1187" i="7"/>
  <c r="AZ1188" i="7"/>
  <c r="BA1188" i="7"/>
  <c r="BB1188" i="7"/>
  <c r="BC1188" i="7"/>
  <c r="BD1188" i="7"/>
  <c r="AZ1189" i="7"/>
  <c r="BA1189" i="7"/>
  <c r="BB1189" i="7"/>
  <c r="BC1189" i="7"/>
  <c r="BD1189" i="7"/>
  <c r="AZ1190" i="7"/>
  <c r="BA1190" i="7"/>
  <c r="BB1190" i="7"/>
  <c r="BC1190" i="7"/>
  <c r="BD1190" i="7"/>
  <c r="AZ1191" i="7"/>
  <c r="BA1191" i="7"/>
  <c r="BB1191" i="7"/>
  <c r="BC1191" i="7"/>
  <c r="BD1191" i="7"/>
  <c r="AZ1192" i="7"/>
  <c r="BA1192" i="7"/>
  <c r="BB1192" i="7"/>
  <c r="BC1192" i="7"/>
  <c r="BD1192" i="7"/>
  <c r="AZ1193" i="7"/>
  <c r="BA1193" i="7"/>
  <c r="BB1193" i="7"/>
  <c r="BC1193" i="7"/>
  <c r="BD1193" i="7"/>
  <c r="AZ1194" i="7"/>
  <c r="BA1194" i="7"/>
  <c r="BB1194" i="7"/>
  <c r="BC1194" i="7"/>
  <c r="BD1194" i="7"/>
  <c r="AZ1195" i="7"/>
  <c r="BA1195" i="7"/>
  <c r="BB1195" i="7"/>
  <c r="BC1195" i="7"/>
  <c r="BD1195" i="7"/>
  <c r="AZ1196" i="7"/>
  <c r="BA1196" i="7"/>
  <c r="BB1196" i="7"/>
  <c r="BC1196" i="7"/>
  <c r="BD1196" i="7"/>
  <c r="AZ1197" i="7"/>
  <c r="BA1197" i="7"/>
  <c r="BB1197" i="7"/>
  <c r="BC1197" i="7"/>
  <c r="BD1197" i="7"/>
  <c r="AZ1198" i="7"/>
  <c r="BA1198" i="7"/>
  <c r="BB1198" i="7"/>
  <c r="BC1198" i="7"/>
  <c r="BD1198" i="7"/>
  <c r="AZ1199" i="7"/>
  <c r="BA1199" i="7"/>
  <c r="BB1199" i="7"/>
  <c r="BC1199" i="7"/>
  <c r="BD1199" i="7"/>
  <c r="AZ1200" i="7"/>
  <c r="BA1200" i="7"/>
  <c r="BB1200" i="7"/>
  <c r="BC1200" i="7"/>
  <c r="BD1200" i="7"/>
  <c r="AZ1201" i="7"/>
  <c r="BA1201" i="7"/>
  <c r="BB1201" i="7"/>
  <c r="BC1201" i="7"/>
  <c r="BD1201" i="7"/>
  <c r="AZ1202" i="7"/>
  <c r="BA1202" i="7"/>
  <c r="BB1202" i="7"/>
  <c r="BC1202" i="7"/>
  <c r="BD1202" i="7"/>
  <c r="AZ1203" i="7"/>
  <c r="BA1203" i="7"/>
  <c r="BB1203" i="7"/>
  <c r="BC1203" i="7"/>
  <c r="BD1203" i="7"/>
  <c r="AZ1204" i="7"/>
  <c r="BA1204" i="7"/>
  <c r="BB1204" i="7"/>
  <c r="BC1204" i="7"/>
  <c r="BD1204" i="7"/>
  <c r="AZ1205" i="7"/>
  <c r="BA1205" i="7"/>
  <c r="BB1205" i="7"/>
  <c r="BC1205" i="7"/>
  <c r="BD1205" i="7"/>
  <c r="AZ1206" i="7"/>
  <c r="BA1206" i="7"/>
  <c r="BB1206" i="7"/>
  <c r="BC1206" i="7"/>
  <c r="BD1206" i="7"/>
  <c r="AZ1207" i="7"/>
  <c r="BA1207" i="7"/>
  <c r="BB1207" i="7"/>
  <c r="BC1207" i="7"/>
  <c r="BD1207" i="7"/>
  <c r="AZ1208" i="7"/>
  <c r="BA1208" i="7"/>
  <c r="BB1208" i="7"/>
  <c r="BC1208" i="7"/>
  <c r="BD1208" i="7"/>
  <c r="AZ1209" i="7"/>
  <c r="BA1209" i="7"/>
  <c r="BB1209" i="7"/>
  <c r="BC1209" i="7"/>
  <c r="BD1209" i="7"/>
  <c r="AZ1210" i="7"/>
  <c r="BA1210" i="7"/>
  <c r="BB1210" i="7"/>
  <c r="BC1210" i="7"/>
  <c r="BD1210" i="7"/>
  <c r="AZ1211" i="7"/>
  <c r="BA1211" i="7"/>
  <c r="BB1211" i="7"/>
  <c r="BC1211" i="7"/>
  <c r="BD1211" i="7"/>
  <c r="AZ1212" i="7"/>
  <c r="BA1212" i="7"/>
  <c r="BB1212" i="7"/>
  <c r="BC1212" i="7"/>
  <c r="BD1212" i="7"/>
  <c r="AZ1213" i="7"/>
  <c r="BA1213" i="7"/>
  <c r="BB1213" i="7"/>
  <c r="BC1213" i="7"/>
  <c r="BD1213" i="7"/>
  <c r="AZ1214" i="7"/>
  <c r="BA1214" i="7"/>
  <c r="BB1214" i="7"/>
  <c r="BC1214" i="7"/>
  <c r="BD1214" i="7"/>
  <c r="AZ1215" i="7"/>
  <c r="BA1215" i="7"/>
  <c r="BB1215" i="7"/>
  <c r="BC1215" i="7"/>
  <c r="BD1215" i="7"/>
  <c r="AZ1216" i="7"/>
  <c r="BA1216" i="7"/>
  <c r="BB1216" i="7"/>
  <c r="BC1216" i="7"/>
  <c r="BD1216" i="7"/>
  <c r="AZ1217" i="7"/>
  <c r="BA1217" i="7"/>
  <c r="BB1217" i="7"/>
  <c r="BC1217" i="7"/>
  <c r="BD1217" i="7"/>
  <c r="AZ1218" i="7"/>
  <c r="BA1218" i="7"/>
  <c r="BB1218" i="7"/>
  <c r="BC1218" i="7"/>
  <c r="BD1218" i="7"/>
  <c r="AZ1219" i="7"/>
  <c r="BA1219" i="7"/>
  <c r="BB1219" i="7"/>
  <c r="BC1219" i="7"/>
  <c r="BD1219" i="7"/>
  <c r="AZ1220" i="7"/>
  <c r="BA1220" i="7"/>
  <c r="BB1220" i="7"/>
  <c r="BC1220" i="7"/>
  <c r="BD1220" i="7"/>
  <c r="AZ1221" i="7"/>
  <c r="BA1221" i="7"/>
  <c r="BB1221" i="7"/>
  <c r="BC1221" i="7"/>
  <c r="BD1221" i="7"/>
  <c r="AZ1222" i="7"/>
  <c r="BA1222" i="7"/>
  <c r="BB1222" i="7"/>
  <c r="BC1222" i="7"/>
  <c r="BD1222" i="7"/>
  <c r="AZ1223" i="7"/>
  <c r="BA1223" i="7"/>
  <c r="BB1223" i="7"/>
  <c r="BC1223" i="7"/>
  <c r="BD1223" i="7"/>
  <c r="AZ1224" i="7"/>
  <c r="BA1224" i="7"/>
  <c r="BB1224" i="7"/>
  <c r="BC1224" i="7"/>
  <c r="BD1224" i="7"/>
  <c r="AZ1225" i="7"/>
  <c r="BA1225" i="7"/>
  <c r="BB1225" i="7"/>
  <c r="BC1225" i="7"/>
  <c r="BD1225" i="7"/>
  <c r="AZ1226" i="7"/>
  <c r="BA1226" i="7"/>
  <c r="BB1226" i="7"/>
  <c r="BC1226" i="7"/>
  <c r="BD1226" i="7"/>
  <c r="AZ1227" i="7"/>
  <c r="BA1227" i="7"/>
  <c r="BB1227" i="7"/>
  <c r="BC1227" i="7"/>
  <c r="BD1227" i="7"/>
  <c r="AZ1228" i="7"/>
  <c r="BA1228" i="7"/>
  <c r="BB1228" i="7"/>
  <c r="BC1228" i="7"/>
  <c r="BD1228" i="7"/>
  <c r="AZ1229" i="7"/>
  <c r="BA1229" i="7"/>
  <c r="BB1229" i="7"/>
  <c r="BC1229" i="7"/>
  <c r="BD1229" i="7"/>
  <c r="AZ1230" i="7"/>
  <c r="BA1230" i="7"/>
  <c r="BB1230" i="7"/>
  <c r="BC1230" i="7"/>
  <c r="BD1230" i="7"/>
  <c r="AZ1231" i="7"/>
  <c r="BA1231" i="7"/>
  <c r="BB1231" i="7"/>
  <c r="BC1231" i="7"/>
  <c r="BD1231" i="7"/>
  <c r="AZ1232" i="7"/>
  <c r="BA1232" i="7"/>
  <c r="BB1232" i="7"/>
  <c r="BC1232" i="7"/>
  <c r="BD1232" i="7"/>
  <c r="AZ1233" i="7"/>
  <c r="BA1233" i="7"/>
  <c r="BB1233" i="7"/>
  <c r="BC1233" i="7"/>
  <c r="BD1233" i="7"/>
  <c r="AZ1234" i="7"/>
  <c r="BA1234" i="7"/>
  <c r="BB1234" i="7"/>
  <c r="BC1234" i="7"/>
  <c r="BD1234" i="7"/>
  <c r="AZ1235" i="7"/>
  <c r="BA1235" i="7"/>
  <c r="BB1235" i="7"/>
  <c r="BC1235" i="7"/>
  <c r="BD1235" i="7"/>
  <c r="AZ1236" i="7"/>
  <c r="BA1236" i="7"/>
  <c r="BB1236" i="7"/>
  <c r="BC1236" i="7"/>
  <c r="BD1236" i="7"/>
  <c r="AZ1237" i="7"/>
  <c r="BA1237" i="7"/>
  <c r="BB1237" i="7"/>
  <c r="BC1237" i="7"/>
  <c r="BD1237" i="7"/>
  <c r="AZ1238" i="7"/>
  <c r="BA1238" i="7"/>
  <c r="BB1238" i="7"/>
  <c r="BC1238" i="7"/>
  <c r="BD1238" i="7"/>
  <c r="AZ1239" i="7"/>
  <c r="BA1239" i="7"/>
  <c r="BB1239" i="7"/>
  <c r="BC1239" i="7"/>
  <c r="BD1239" i="7"/>
  <c r="AZ1240" i="7"/>
  <c r="BA1240" i="7"/>
  <c r="BB1240" i="7"/>
  <c r="BC1240" i="7"/>
  <c r="BD1240" i="7"/>
  <c r="AZ1241" i="7"/>
  <c r="BA1241" i="7"/>
  <c r="BB1241" i="7"/>
  <c r="BC1241" i="7"/>
  <c r="BD1241" i="7"/>
  <c r="AZ1242" i="7"/>
  <c r="BA1242" i="7"/>
  <c r="BB1242" i="7"/>
  <c r="BC1242" i="7"/>
  <c r="BD1242" i="7"/>
  <c r="AZ1243" i="7"/>
  <c r="BA1243" i="7"/>
  <c r="BB1243" i="7"/>
  <c r="BC1243" i="7"/>
  <c r="BD1243" i="7"/>
  <c r="AZ1244" i="7"/>
  <c r="BA1244" i="7"/>
  <c r="BB1244" i="7"/>
  <c r="BC1244" i="7"/>
  <c r="BD1244" i="7"/>
  <c r="AZ1245" i="7"/>
  <c r="BA1245" i="7"/>
  <c r="BB1245" i="7"/>
  <c r="BC1245" i="7"/>
  <c r="BD1245" i="7"/>
  <c r="AZ1246" i="7"/>
  <c r="BA1246" i="7"/>
  <c r="BB1246" i="7"/>
  <c r="BC1246" i="7"/>
  <c r="BD1246" i="7"/>
  <c r="AZ1247" i="7"/>
  <c r="BA1247" i="7"/>
  <c r="BB1247" i="7"/>
  <c r="BC1247" i="7"/>
  <c r="BD1247" i="7"/>
  <c r="AZ1248" i="7"/>
  <c r="BA1248" i="7"/>
  <c r="BB1248" i="7"/>
  <c r="BC1248" i="7"/>
  <c r="BD1248" i="7"/>
  <c r="AZ1249" i="7"/>
  <c r="BA1249" i="7"/>
  <c r="BB1249" i="7"/>
  <c r="BC1249" i="7"/>
  <c r="BD1249" i="7"/>
  <c r="AZ1250" i="7"/>
  <c r="BA1250" i="7"/>
  <c r="BB1250" i="7"/>
  <c r="BC1250" i="7"/>
  <c r="BD1250" i="7"/>
  <c r="AZ1251" i="7"/>
  <c r="BA1251" i="7"/>
  <c r="BB1251" i="7"/>
  <c r="BC1251" i="7"/>
  <c r="BD1251" i="7"/>
  <c r="AZ1252" i="7"/>
  <c r="BA1252" i="7"/>
  <c r="BB1252" i="7"/>
  <c r="BC1252" i="7"/>
  <c r="BD1252" i="7"/>
  <c r="AZ1253" i="7"/>
  <c r="BA1253" i="7"/>
  <c r="BB1253" i="7"/>
  <c r="BC1253" i="7"/>
  <c r="BD1253" i="7"/>
  <c r="AZ1254" i="7"/>
  <c r="BA1254" i="7"/>
  <c r="BB1254" i="7"/>
  <c r="BC1254" i="7"/>
  <c r="BD1254" i="7"/>
  <c r="AZ1255" i="7"/>
  <c r="BA1255" i="7"/>
  <c r="BB1255" i="7"/>
  <c r="BC1255" i="7"/>
  <c r="BD1255" i="7"/>
  <c r="AZ1256" i="7"/>
  <c r="BA1256" i="7"/>
  <c r="BB1256" i="7"/>
  <c r="BC1256" i="7"/>
  <c r="BD1256" i="7"/>
  <c r="AZ1257" i="7"/>
  <c r="BA1257" i="7"/>
  <c r="BB1257" i="7"/>
  <c r="BC1257" i="7"/>
  <c r="BD1257" i="7"/>
  <c r="AZ1258" i="7"/>
  <c r="BA1258" i="7"/>
  <c r="BB1258" i="7"/>
  <c r="BC1258" i="7"/>
  <c r="BD1258" i="7"/>
  <c r="AZ1259" i="7"/>
  <c r="BA1259" i="7"/>
  <c r="BB1259" i="7"/>
  <c r="BC1259" i="7"/>
  <c r="BD1259" i="7"/>
  <c r="AZ1260" i="7"/>
  <c r="BA1260" i="7"/>
  <c r="BB1260" i="7"/>
  <c r="BC1260" i="7"/>
  <c r="BD1260" i="7"/>
  <c r="AZ1261" i="7"/>
  <c r="BA1261" i="7"/>
  <c r="BB1261" i="7"/>
  <c r="BC1261" i="7"/>
  <c r="BD1261" i="7"/>
  <c r="AZ1262" i="7"/>
  <c r="BA1262" i="7"/>
  <c r="BB1262" i="7"/>
  <c r="BC1262" i="7"/>
  <c r="BD1262" i="7"/>
  <c r="AZ1263" i="7"/>
  <c r="BA1263" i="7"/>
  <c r="BB1263" i="7"/>
  <c r="BC1263" i="7"/>
  <c r="BD1263" i="7"/>
  <c r="AZ1264" i="7"/>
  <c r="BA1264" i="7"/>
  <c r="BB1264" i="7"/>
  <c r="BC1264" i="7"/>
  <c r="BD1264" i="7"/>
  <c r="AZ1265" i="7"/>
  <c r="BA1265" i="7"/>
  <c r="BB1265" i="7"/>
  <c r="BC1265" i="7"/>
  <c r="BD1265" i="7"/>
  <c r="AZ1266" i="7"/>
  <c r="BA1266" i="7"/>
  <c r="BB1266" i="7"/>
  <c r="BC1266" i="7"/>
  <c r="BD1266" i="7"/>
  <c r="AZ1267" i="7"/>
  <c r="BA1267" i="7"/>
  <c r="BB1267" i="7"/>
  <c r="BC1267" i="7"/>
  <c r="BD1267" i="7"/>
  <c r="AZ1268" i="7"/>
  <c r="BA1268" i="7"/>
  <c r="BB1268" i="7"/>
  <c r="BC1268" i="7"/>
  <c r="BD1268" i="7"/>
  <c r="AZ1269" i="7"/>
  <c r="BA1269" i="7"/>
  <c r="BB1269" i="7"/>
  <c r="BC1269" i="7"/>
  <c r="BD1269" i="7"/>
  <c r="AZ1270" i="7"/>
  <c r="BA1270" i="7"/>
  <c r="BB1270" i="7"/>
  <c r="BC1270" i="7"/>
  <c r="BD1270" i="7"/>
  <c r="AZ1271" i="7"/>
  <c r="BA1271" i="7"/>
  <c r="BB1271" i="7"/>
  <c r="BC1271" i="7"/>
  <c r="BD1271" i="7"/>
  <c r="AZ1272" i="7"/>
  <c r="BA1272" i="7"/>
  <c r="BB1272" i="7"/>
  <c r="BC1272" i="7"/>
  <c r="BD1272" i="7"/>
  <c r="AZ1273" i="7"/>
  <c r="BA1273" i="7"/>
  <c r="BB1273" i="7"/>
  <c r="BC1273" i="7"/>
  <c r="BD1273" i="7"/>
  <c r="AZ1274" i="7"/>
  <c r="BA1274" i="7"/>
  <c r="BB1274" i="7"/>
  <c r="BC1274" i="7"/>
  <c r="BD1274" i="7"/>
  <c r="AZ1275" i="7"/>
  <c r="BA1275" i="7"/>
  <c r="BB1275" i="7"/>
  <c r="BC1275" i="7"/>
  <c r="BD1275" i="7"/>
  <c r="AZ1276" i="7"/>
  <c r="BA1276" i="7"/>
  <c r="BB1276" i="7"/>
  <c r="BC1276" i="7"/>
  <c r="BD1276" i="7"/>
  <c r="AZ1277" i="7"/>
  <c r="BA1277" i="7"/>
  <c r="BB1277" i="7"/>
  <c r="BC1277" i="7"/>
  <c r="BD1277" i="7"/>
  <c r="AZ1278" i="7"/>
  <c r="BA1278" i="7"/>
  <c r="BB1278" i="7"/>
  <c r="BC1278" i="7"/>
  <c r="BD1278" i="7"/>
  <c r="AZ1279" i="7"/>
  <c r="BA1279" i="7"/>
  <c r="BB1279" i="7"/>
  <c r="BC1279" i="7"/>
  <c r="BD1279" i="7"/>
  <c r="AZ1280" i="7"/>
  <c r="BA1280" i="7"/>
  <c r="BB1280" i="7"/>
  <c r="BC1280" i="7"/>
  <c r="BD1280" i="7"/>
  <c r="AZ1281" i="7"/>
  <c r="BA1281" i="7"/>
  <c r="BB1281" i="7"/>
  <c r="BC1281" i="7"/>
  <c r="BD1281" i="7"/>
  <c r="AZ1282" i="7"/>
  <c r="BA1282" i="7"/>
  <c r="BB1282" i="7"/>
  <c r="BC1282" i="7"/>
  <c r="BD1282" i="7"/>
  <c r="AZ1283" i="7"/>
  <c r="BA1283" i="7"/>
  <c r="BB1283" i="7"/>
  <c r="BC1283" i="7"/>
  <c r="BD1283" i="7"/>
  <c r="AZ1284" i="7"/>
  <c r="BA1284" i="7"/>
  <c r="BB1284" i="7"/>
  <c r="BC1284" i="7"/>
  <c r="BD1284" i="7"/>
  <c r="AZ1285" i="7"/>
  <c r="BA1285" i="7"/>
  <c r="BB1285" i="7"/>
  <c r="BC1285" i="7"/>
  <c r="BD1285" i="7"/>
  <c r="AZ1286" i="7"/>
  <c r="BA1286" i="7"/>
  <c r="BB1286" i="7"/>
  <c r="BC1286" i="7"/>
  <c r="BD1286" i="7"/>
  <c r="AZ1287" i="7"/>
  <c r="BA1287" i="7"/>
  <c r="BB1287" i="7"/>
  <c r="BC1287" i="7"/>
  <c r="BD1287" i="7"/>
  <c r="AZ1288" i="7"/>
  <c r="BA1288" i="7"/>
  <c r="BB1288" i="7"/>
  <c r="BC1288" i="7"/>
  <c r="BD1288" i="7"/>
  <c r="AZ1289" i="7"/>
  <c r="BA1289" i="7"/>
  <c r="BB1289" i="7"/>
  <c r="BC1289" i="7"/>
  <c r="BD1289" i="7"/>
  <c r="AZ1290" i="7"/>
  <c r="BA1290" i="7"/>
  <c r="BB1290" i="7"/>
  <c r="BC1290" i="7"/>
  <c r="BD1290" i="7"/>
  <c r="AZ1291" i="7"/>
  <c r="BA1291" i="7"/>
  <c r="BB1291" i="7"/>
  <c r="BC1291" i="7"/>
  <c r="BD1291" i="7"/>
  <c r="AZ1292" i="7"/>
  <c r="BA1292" i="7"/>
  <c r="BB1292" i="7"/>
  <c r="BC1292" i="7"/>
  <c r="BD1292" i="7"/>
  <c r="AZ1293" i="7"/>
  <c r="BA1293" i="7"/>
  <c r="BB1293" i="7"/>
  <c r="BC1293" i="7"/>
  <c r="BD1293" i="7"/>
  <c r="AZ1294" i="7"/>
  <c r="BA1294" i="7"/>
  <c r="BB1294" i="7"/>
  <c r="BC1294" i="7"/>
  <c r="BD1294" i="7"/>
  <c r="AZ1295" i="7"/>
  <c r="BA1295" i="7"/>
  <c r="BB1295" i="7"/>
  <c r="BC1295" i="7"/>
  <c r="BD1295" i="7"/>
  <c r="AZ1296" i="7"/>
  <c r="BA1296" i="7"/>
  <c r="BB1296" i="7"/>
  <c r="BC1296" i="7"/>
  <c r="BD1296" i="7"/>
  <c r="AZ1297" i="7"/>
  <c r="BA1297" i="7"/>
  <c r="BB1297" i="7"/>
  <c r="BC1297" i="7"/>
  <c r="BD1297" i="7"/>
  <c r="AZ1298" i="7"/>
  <c r="BA1298" i="7"/>
  <c r="BB1298" i="7"/>
  <c r="BC1298" i="7"/>
  <c r="BD1298" i="7"/>
  <c r="AZ1299" i="7"/>
  <c r="BA1299" i="7"/>
  <c r="BB1299" i="7"/>
  <c r="BC1299" i="7"/>
  <c r="BD1299" i="7"/>
  <c r="AZ1300" i="7"/>
  <c r="BA1300" i="7"/>
  <c r="BB1300" i="7"/>
  <c r="BC1300" i="7"/>
  <c r="BD1300" i="7"/>
  <c r="AZ1301" i="7"/>
  <c r="BA1301" i="7"/>
  <c r="BB1301" i="7"/>
  <c r="BC1301" i="7"/>
  <c r="BD1301" i="7"/>
  <c r="AZ1302" i="7"/>
  <c r="BA1302" i="7"/>
  <c r="BB1302" i="7"/>
  <c r="BC1302" i="7"/>
  <c r="BD1302" i="7"/>
  <c r="AZ1303" i="7"/>
  <c r="BA1303" i="7"/>
  <c r="BB1303" i="7"/>
  <c r="BC1303" i="7"/>
  <c r="BD1303" i="7"/>
  <c r="AZ1304" i="7"/>
  <c r="BA1304" i="7"/>
  <c r="BB1304" i="7"/>
  <c r="BC1304" i="7"/>
  <c r="BD1304" i="7"/>
  <c r="AZ1305" i="7"/>
  <c r="BA1305" i="7"/>
  <c r="BB1305" i="7"/>
  <c r="BC1305" i="7"/>
  <c r="BD1305" i="7"/>
  <c r="AZ1306" i="7"/>
  <c r="BA1306" i="7"/>
  <c r="BB1306" i="7"/>
  <c r="BC1306" i="7"/>
  <c r="BD1306" i="7"/>
  <c r="AZ1307" i="7"/>
  <c r="BA1307" i="7"/>
  <c r="BB1307" i="7"/>
  <c r="BC1307" i="7"/>
  <c r="BD1307" i="7"/>
  <c r="AZ1308" i="7"/>
  <c r="BA1308" i="7"/>
  <c r="BB1308" i="7"/>
  <c r="BC1308" i="7"/>
  <c r="BD1308" i="7"/>
  <c r="AZ1309" i="7"/>
  <c r="BA1309" i="7"/>
  <c r="BB1309" i="7"/>
  <c r="BC1309" i="7"/>
  <c r="BD1309" i="7"/>
  <c r="AZ1310" i="7"/>
  <c r="BA1310" i="7"/>
  <c r="BB1310" i="7"/>
  <c r="BC1310" i="7"/>
  <c r="BD1310" i="7"/>
  <c r="AZ1311" i="7"/>
  <c r="BA1311" i="7"/>
  <c r="BB1311" i="7"/>
  <c r="BC1311" i="7"/>
  <c r="BD1311" i="7"/>
  <c r="AZ1312" i="7"/>
  <c r="BA1312" i="7"/>
  <c r="BB1312" i="7"/>
  <c r="BC1312" i="7"/>
  <c r="BD1312" i="7"/>
  <c r="AZ1313" i="7"/>
  <c r="BA1313" i="7"/>
  <c r="BB1313" i="7"/>
  <c r="BC1313" i="7"/>
  <c r="BD1313" i="7"/>
  <c r="AZ1314" i="7"/>
  <c r="BA1314" i="7"/>
  <c r="BB1314" i="7"/>
  <c r="BC1314" i="7"/>
  <c r="BD1314" i="7"/>
  <c r="AZ1315" i="7"/>
  <c r="BA1315" i="7"/>
  <c r="BB1315" i="7"/>
  <c r="BC1315" i="7"/>
  <c r="BD1315" i="7"/>
  <c r="AZ1316" i="7"/>
  <c r="BA1316" i="7"/>
  <c r="BB1316" i="7"/>
  <c r="BC1316" i="7"/>
  <c r="BD1316" i="7"/>
  <c r="AZ1317" i="7"/>
  <c r="BA1317" i="7"/>
  <c r="BB1317" i="7"/>
  <c r="BC1317" i="7"/>
  <c r="BD1317" i="7"/>
  <c r="AZ1318" i="7"/>
  <c r="BA1318" i="7"/>
  <c r="BB1318" i="7"/>
  <c r="BC1318" i="7"/>
  <c r="BD1318" i="7"/>
  <c r="AZ1319" i="7"/>
  <c r="BA1319" i="7"/>
  <c r="BB1319" i="7"/>
  <c r="BC1319" i="7"/>
  <c r="BD1319" i="7"/>
  <c r="AZ1320" i="7"/>
  <c r="BA1320" i="7"/>
  <c r="BB1320" i="7"/>
  <c r="BC1320" i="7"/>
  <c r="BD1320" i="7"/>
  <c r="AZ1321" i="7"/>
  <c r="BA1321" i="7"/>
  <c r="BB1321" i="7"/>
  <c r="BC1321" i="7"/>
  <c r="BD1321" i="7"/>
  <c r="AZ1322" i="7"/>
  <c r="BA1322" i="7"/>
  <c r="BB1322" i="7"/>
  <c r="BC1322" i="7"/>
  <c r="BD1322" i="7"/>
  <c r="AZ1323" i="7"/>
  <c r="BA1323" i="7"/>
  <c r="BB1323" i="7"/>
  <c r="BC1323" i="7"/>
  <c r="BD1323" i="7"/>
  <c r="AZ1324" i="7"/>
  <c r="BA1324" i="7"/>
  <c r="BB1324" i="7"/>
  <c r="BC1324" i="7"/>
  <c r="BD1324" i="7"/>
  <c r="AZ1325" i="7"/>
  <c r="BA1325" i="7"/>
  <c r="BB1325" i="7"/>
  <c r="BC1325" i="7"/>
  <c r="BD1325" i="7"/>
  <c r="AZ1326" i="7"/>
  <c r="BA1326" i="7"/>
  <c r="BB1326" i="7"/>
  <c r="BC1326" i="7"/>
  <c r="BD1326" i="7"/>
  <c r="AZ1327" i="7"/>
  <c r="BA1327" i="7"/>
  <c r="BB1327" i="7"/>
  <c r="BC1327" i="7"/>
  <c r="BD1327" i="7"/>
  <c r="AZ1328" i="7"/>
  <c r="BA1328" i="7"/>
  <c r="BB1328" i="7"/>
  <c r="BC1328" i="7"/>
  <c r="BD1328" i="7"/>
  <c r="AZ1329" i="7"/>
  <c r="BA1329" i="7"/>
  <c r="BB1329" i="7"/>
  <c r="BC1329" i="7"/>
  <c r="BD1329" i="7"/>
  <c r="AZ1330" i="7"/>
  <c r="BA1330" i="7"/>
  <c r="BB1330" i="7"/>
  <c r="BC1330" i="7"/>
  <c r="BD1330" i="7"/>
  <c r="AZ1331" i="7"/>
  <c r="BA1331" i="7"/>
  <c r="BB1331" i="7"/>
  <c r="BC1331" i="7"/>
  <c r="BD1331" i="7"/>
  <c r="AZ1332" i="7"/>
  <c r="BA1332" i="7"/>
  <c r="BB1332" i="7"/>
  <c r="BC1332" i="7"/>
  <c r="BD1332" i="7"/>
  <c r="AZ1333" i="7"/>
  <c r="BA1333" i="7"/>
  <c r="BB1333" i="7"/>
  <c r="BC1333" i="7"/>
  <c r="BD1333" i="7"/>
  <c r="AZ1334" i="7"/>
  <c r="BA1334" i="7"/>
  <c r="BB1334" i="7"/>
  <c r="BC1334" i="7"/>
  <c r="BD1334" i="7"/>
  <c r="AZ1335" i="7"/>
  <c r="BA1335" i="7"/>
  <c r="BB1335" i="7"/>
  <c r="BC1335" i="7"/>
  <c r="BD1335" i="7"/>
  <c r="AZ1336" i="7"/>
  <c r="BA1336" i="7"/>
  <c r="BB1336" i="7"/>
  <c r="BC1336" i="7"/>
  <c r="BD1336" i="7"/>
  <c r="AZ1337" i="7"/>
  <c r="BA1337" i="7"/>
  <c r="BB1337" i="7"/>
  <c r="BC1337" i="7"/>
  <c r="BD1337" i="7"/>
  <c r="AZ1338" i="7"/>
  <c r="BA1338" i="7"/>
  <c r="BB1338" i="7"/>
  <c r="BC1338" i="7"/>
  <c r="BD1338" i="7"/>
  <c r="AZ1339" i="7"/>
  <c r="BA1339" i="7"/>
  <c r="BB1339" i="7"/>
  <c r="BC1339" i="7"/>
  <c r="BD1339" i="7"/>
  <c r="AZ1340" i="7"/>
  <c r="BA1340" i="7"/>
  <c r="BB1340" i="7"/>
  <c r="BC1340" i="7"/>
  <c r="BD1340" i="7"/>
  <c r="AZ1341" i="7"/>
  <c r="BA1341" i="7"/>
  <c r="BB1341" i="7"/>
  <c r="BC1341" i="7"/>
  <c r="BD1341" i="7"/>
  <c r="AZ1342" i="7"/>
  <c r="BA1342" i="7"/>
  <c r="BB1342" i="7"/>
  <c r="BC1342" i="7"/>
  <c r="BD1342" i="7"/>
  <c r="AZ1343" i="7"/>
  <c r="BA1343" i="7"/>
  <c r="BB1343" i="7"/>
  <c r="BC1343" i="7"/>
  <c r="BD1343" i="7"/>
  <c r="AZ1344" i="7"/>
  <c r="BA1344" i="7"/>
  <c r="BB1344" i="7"/>
  <c r="BC1344" i="7"/>
  <c r="BD1344" i="7"/>
  <c r="AZ1345" i="7"/>
  <c r="BA1345" i="7"/>
  <c r="BB1345" i="7"/>
  <c r="BC1345" i="7"/>
  <c r="BD1345" i="7"/>
  <c r="AZ1346" i="7"/>
  <c r="BA1346" i="7"/>
  <c r="BB1346" i="7"/>
  <c r="BC1346" i="7"/>
  <c r="BD1346" i="7"/>
  <c r="AZ1347" i="7"/>
  <c r="BA1347" i="7"/>
  <c r="BB1347" i="7"/>
  <c r="BC1347" i="7"/>
  <c r="BD1347" i="7"/>
  <c r="AZ1348" i="7"/>
  <c r="BA1348" i="7"/>
  <c r="BB1348" i="7"/>
  <c r="BC1348" i="7"/>
  <c r="BD1348" i="7"/>
  <c r="AZ1349" i="7"/>
  <c r="BA1349" i="7"/>
  <c r="BB1349" i="7"/>
  <c r="BC1349" i="7"/>
  <c r="BD1349" i="7"/>
  <c r="AZ1350" i="7"/>
  <c r="BA1350" i="7"/>
  <c r="BB1350" i="7"/>
  <c r="BC1350" i="7"/>
  <c r="BD1350" i="7"/>
  <c r="AZ1351" i="7"/>
  <c r="BA1351" i="7"/>
  <c r="BB1351" i="7"/>
  <c r="BC1351" i="7"/>
  <c r="BD1351" i="7"/>
  <c r="AZ1352" i="7"/>
  <c r="BA1352" i="7"/>
  <c r="BB1352" i="7"/>
  <c r="BC1352" i="7"/>
  <c r="BD1352" i="7"/>
  <c r="AZ1353" i="7"/>
  <c r="BA1353" i="7"/>
  <c r="BB1353" i="7"/>
  <c r="BC1353" i="7"/>
  <c r="BD1353" i="7"/>
  <c r="AZ1354" i="7"/>
  <c r="BA1354" i="7"/>
  <c r="BB1354" i="7"/>
  <c r="BC1354" i="7"/>
  <c r="BD1354" i="7"/>
  <c r="AZ1355" i="7"/>
  <c r="BA1355" i="7"/>
  <c r="BB1355" i="7"/>
  <c r="BC1355" i="7"/>
  <c r="BD1355" i="7"/>
  <c r="AZ1356" i="7"/>
  <c r="BA1356" i="7"/>
  <c r="BB1356" i="7"/>
  <c r="BC1356" i="7"/>
  <c r="BD1356" i="7"/>
  <c r="AZ1357" i="7"/>
  <c r="BA1357" i="7"/>
  <c r="BB1357" i="7"/>
  <c r="BC1357" i="7"/>
  <c r="BD1357" i="7"/>
  <c r="AZ1358" i="7"/>
  <c r="BA1358" i="7"/>
  <c r="BB1358" i="7"/>
  <c r="BC1358" i="7"/>
  <c r="BD1358" i="7"/>
  <c r="AZ1359" i="7"/>
  <c r="BA1359" i="7"/>
  <c r="BB1359" i="7"/>
  <c r="BC1359" i="7"/>
  <c r="BD1359" i="7"/>
  <c r="AZ1360" i="7"/>
  <c r="BA1360" i="7"/>
  <c r="BB1360" i="7"/>
  <c r="BC1360" i="7"/>
  <c r="BD1360" i="7"/>
  <c r="AZ1361" i="7"/>
  <c r="BA1361" i="7"/>
  <c r="BB1361" i="7"/>
  <c r="BC1361" i="7"/>
  <c r="BD1361" i="7"/>
  <c r="AZ1362" i="7"/>
  <c r="BA1362" i="7"/>
  <c r="BB1362" i="7"/>
  <c r="BC1362" i="7"/>
  <c r="BD1362" i="7"/>
  <c r="AZ1363" i="7"/>
  <c r="BA1363" i="7"/>
  <c r="BB1363" i="7"/>
  <c r="BC1363" i="7"/>
  <c r="BD1363" i="7"/>
  <c r="AZ1364" i="7"/>
  <c r="BA1364" i="7"/>
  <c r="BB1364" i="7"/>
  <c r="BC1364" i="7"/>
  <c r="BD1364" i="7"/>
  <c r="AZ1365" i="7"/>
  <c r="BA1365" i="7"/>
  <c r="BB1365" i="7"/>
  <c r="BC1365" i="7"/>
  <c r="BD1365" i="7"/>
  <c r="AZ1366" i="7"/>
  <c r="BA1366" i="7"/>
  <c r="BB1366" i="7"/>
  <c r="BC1366" i="7"/>
  <c r="BD1366" i="7"/>
  <c r="AZ1367" i="7"/>
  <c r="BA1367" i="7"/>
  <c r="BB1367" i="7"/>
  <c r="BC1367" i="7"/>
  <c r="BD1367" i="7"/>
  <c r="AZ1368" i="7"/>
  <c r="BA1368" i="7"/>
  <c r="BB1368" i="7"/>
  <c r="BC1368" i="7"/>
  <c r="BD1368" i="7"/>
  <c r="AZ1369" i="7"/>
  <c r="BA1369" i="7"/>
  <c r="BB1369" i="7"/>
  <c r="BC1369" i="7"/>
  <c r="BD1369" i="7"/>
  <c r="AZ1370" i="7"/>
  <c r="BA1370" i="7"/>
  <c r="BB1370" i="7"/>
  <c r="BC1370" i="7"/>
  <c r="BD1370" i="7"/>
  <c r="AZ1371" i="7"/>
  <c r="BA1371" i="7"/>
  <c r="BB1371" i="7"/>
  <c r="BC1371" i="7"/>
  <c r="BD1371" i="7"/>
  <c r="AZ1372" i="7"/>
  <c r="BA1372" i="7"/>
  <c r="BB1372" i="7"/>
  <c r="BC1372" i="7"/>
  <c r="BD1372" i="7"/>
  <c r="AZ1373" i="7"/>
  <c r="BA1373" i="7"/>
  <c r="BB1373" i="7"/>
  <c r="BC1373" i="7"/>
  <c r="BD1373" i="7"/>
  <c r="AZ1374" i="7"/>
  <c r="BA1374" i="7"/>
  <c r="BB1374" i="7"/>
  <c r="BC1374" i="7"/>
  <c r="BD1374" i="7"/>
  <c r="AZ1375" i="7"/>
  <c r="BA1375" i="7"/>
  <c r="BB1375" i="7"/>
  <c r="BC1375" i="7"/>
  <c r="BD1375" i="7"/>
  <c r="AZ1376" i="7"/>
  <c r="BA1376" i="7"/>
  <c r="BB1376" i="7"/>
  <c r="BC1376" i="7"/>
  <c r="BD1376" i="7"/>
  <c r="AZ1377" i="7"/>
  <c r="BA1377" i="7"/>
  <c r="BB1377" i="7"/>
  <c r="BC1377" i="7"/>
  <c r="BD1377" i="7"/>
  <c r="AZ1378" i="7"/>
  <c r="BA1378" i="7"/>
  <c r="BB1378" i="7"/>
  <c r="BC1378" i="7"/>
  <c r="BD1378" i="7"/>
  <c r="AZ1379" i="7"/>
  <c r="BA1379" i="7"/>
  <c r="BB1379" i="7"/>
  <c r="BC1379" i="7"/>
  <c r="BD1379" i="7"/>
  <c r="AZ1380" i="7"/>
  <c r="BA1380" i="7"/>
  <c r="BB1380" i="7"/>
  <c r="BC1380" i="7"/>
  <c r="BD1380" i="7"/>
  <c r="AZ1381" i="7"/>
  <c r="BA1381" i="7"/>
  <c r="BB1381" i="7"/>
  <c r="BC1381" i="7"/>
  <c r="BD1381" i="7"/>
  <c r="AZ1382" i="7"/>
  <c r="BA1382" i="7"/>
  <c r="BB1382" i="7"/>
  <c r="BC1382" i="7"/>
  <c r="BD1382" i="7"/>
  <c r="AZ1383" i="7"/>
  <c r="BA1383" i="7"/>
  <c r="BB1383" i="7"/>
  <c r="BC1383" i="7"/>
  <c r="BD1383" i="7"/>
  <c r="AZ1384" i="7"/>
  <c r="BA1384" i="7"/>
  <c r="BB1384" i="7"/>
  <c r="BC1384" i="7"/>
  <c r="BD1384" i="7"/>
  <c r="AZ1385" i="7"/>
  <c r="BA1385" i="7"/>
  <c r="BB1385" i="7"/>
  <c r="BC1385" i="7"/>
  <c r="BD1385" i="7"/>
  <c r="AZ1386" i="7"/>
  <c r="BA1386" i="7"/>
  <c r="BB1386" i="7"/>
  <c r="BC1386" i="7"/>
  <c r="BD1386" i="7"/>
  <c r="AZ1387" i="7"/>
  <c r="BA1387" i="7"/>
  <c r="BB1387" i="7"/>
  <c r="BC1387" i="7"/>
  <c r="BD1387" i="7"/>
  <c r="AZ1388" i="7"/>
  <c r="BA1388" i="7"/>
  <c r="BB1388" i="7"/>
  <c r="BC1388" i="7"/>
  <c r="BD1388" i="7"/>
  <c r="AZ1389" i="7"/>
  <c r="BA1389" i="7"/>
  <c r="BB1389" i="7"/>
  <c r="BC1389" i="7"/>
  <c r="BD1389" i="7"/>
  <c r="AZ1390" i="7"/>
  <c r="BA1390" i="7"/>
  <c r="BB1390" i="7"/>
  <c r="BC1390" i="7"/>
  <c r="BD1390" i="7"/>
  <c r="AZ1391" i="7"/>
  <c r="BA1391" i="7"/>
  <c r="BB1391" i="7"/>
  <c r="BC1391" i="7"/>
  <c r="BD1391" i="7"/>
  <c r="AZ1392" i="7"/>
  <c r="BA1392" i="7"/>
  <c r="BB1392" i="7"/>
  <c r="BC1392" i="7"/>
  <c r="BD1392" i="7"/>
  <c r="AZ1393" i="7"/>
  <c r="BA1393" i="7"/>
  <c r="BB1393" i="7"/>
  <c r="BC1393" i="7"/>
  <c r="BD1393" i="7"/>
  <c r="AZ1394" i="7"/>
  <c r="BA1394" i="7"/>
  <c r="BB1394" i="7"/>
  <c r="BC1394" i="7"/>
  <c r="BD1394" i="7"/>
  <c r="AZ1395" i="7"/>
  <c r="BA1395" i="7"/>
  <c r="BB1395" i="7"/>
  <c r="BC1395" i="7"/>
  <c r="BD1395" i="7"/>
  <c r="AZ1396" i="7"/>
  <c r="BA1396" i="7"/>
  <c r="BB1396" i="7"/>
  <c r="BC1396" i="7"/>
  <c r="BD1396" i="7"/>
  <c r="AZ1397" i="7"/>
  <c r="BA1397" i="7"/>
  <c r="BB1397" i="7"/>
  <c r="BC1397" i="7"/>
  <c r="BD1397" i="7"/>
  <c r="AZ1398" i="7"/>
  <c r="BA1398" i="7"/>
  <c r="BB1398" i="7"/>
  <c r="BC1398" i="7"/>
  <c r="BD1398" i="7"/>
  <c r="AZ1399" i="7"/>
  <c r="BA1399" i="7"/>
  <c r="BB1399" i="7"/>
  <c r="BC1399" i="7"/>
  <c r="BD1399" i="7"/>
  <c r="AZ1400" i="7"/>
  <c r="BA1400" i="7"/>
  <c r="BB1400" i="7"/>
  <c r="BC1400" i="7"/>
  <c r="BD1400" i="7"/>
  <c r="AZ1401" i="7"/>
  <c r="BA1401" i="7"/>
  <c r="BB1401" i="7"/>
  <c r="BC1401" i="7"/>
  <c r="BD1401" i="7"/>
  <c r="AZ1402" i="7"/>
  <c r="BA1402" i="7"/>
  <c r="BB1402" i="7"/>
  <c r="BC1402" i="7"/>
  <c r="BD1402" i="7"/>
  <c r="AZ1403" i="7"/>
  <c r="BA1403" i="7"/>
  <c r="BB1403" i="7"/>
  <c r="BC1403" i="7"/>
  <c r="BD1403" i="7"/>
  <c r="AZ1404" i="7"/>
  <c r="BA1404" i="7"/>
  <c r="BB1404" i="7"/>
  <c r="BC1404" i="7"/>
  <c r="BD1404" i="7"/>
  <c r="AZ1405" i="7"/>
  <c r="BA1405" i="7"/>
  <c r="BB1405" i="7"/>
  <c r="BC1405" i="7"/>
  <c r="BD1405" i="7"/>
  <c r="AZ1406" i="7"/>
  <c r="BA1406" i="7"/>
  <c r="BB1406" i="7"/>
  <c r="BC1406" i="7"/>
  <c r="BD1406" i="7"/>
  <c r="AZ1407" i="7"/>
  <c r="BA1407" i="7"/>
  <c r="BB1407" i="7"/>
  <c r="BC1407" i="7"/>
  <c r="BD1407" i="7"/>
  <c r="AZ1408" i="7"/>
  <c r="BA1408" i="7"/>
  <c r="BB1408" i="7"/>
  <c r="BC1408" i="7"/>
  <c r="BD1408" i="7"/>
  <c r="AZ1409" i="7"/>
  <c r="BA1409" i="7"/>
  <c r="BB1409" i="7"/>
  <c r="BC1409" i="7"/>
  <c r="BD1409" i="7"/>
  <c r="AZ1410" i="7"/>
  <c r="BA1410" i="7"/>
  <c r="BB1410" i="7"/>
  <c r="BC1410" i="7"/>
  <c r="BD1410" i="7"/>
  <c r="AZ1411" i="7"/>
  <c r="BA1411" i="7"/>
  <c r="BB1411" i="7"/>
  <c r="BC1411" i="7"/>
  <c r="BD1411" i="7"/>
  <c r="AZ1412" i="7"/>
  <c r="BA1412" i="7"/>
  <c r="BB1412" i="7"/>
  <c r="BC1412" i="7"/>
  <c r="BD1412" i="7"/>
  <c r="BD3" i="7"/>
  <c r="BC3" i="7"/>
  <c r="BB3" i="7"/>
  <c r="BA3" i="7"/>
  <c r="AZ3" i="7"/>
  <c r="AX1" i="7"/>
  <c r="AY1" i="7"/>
  <c r="AZ1" i="7"/>
  <c r="BA1" i="7"/>
  <c r="BB1" i="7"/>
  <c r="BC1" i="7"/>
  <c r="BD1" i="7"/>
  <c r="BE1" i="7"/>
  <c r="BF1" i="7"/>
  <c r="BG1" i="7"/>
  <c r="AW1" i="7"/>
  <c r="AV1" i="7"/>
  <c r="AM1414" i="7"/>
  <c r="AN1414" i="7"/>
  <c r="AO1414" i="7"/>
  <c r="AP1414" i="7"/>
  <c r="AQ1414" i="7"/>
  <c r="Y1414" i="7"/>
  <c r="Z1414" i="7"/>
  <c r="AA1414" i="7"/>
  <c r="AB1414" i="7"/>
  <c r="AC1414" i="7"/>
  <c r="AF3" i="7"/>
  <c r="AE3" i="7"/>
  <c r="AD3" i="7"/>
  <c r="T4" i="7"/>
  <c r="U4" i="7"/>
  <c r="V4" i="7"/>
  <c r="T5" i="7"/>
  <c r="U5" i="7"/>
  <c r="V5" i="7"/>
  <c r="T6" i="7"/>
  <c r="U6" i="7"/>
  <c r="V6" i="7"/>
  <c r="T7" i="7"/>
  <c r="U7" i="7"/>
  <c r="V7" i="7"/>
  <c r="T8" i="7"/>
  <c r="U8" i="7"/>
  <c r="V8" i="7"/>
  <c r="T9" i="7"/>
  <c r="U9" i="7"/>
  <c r="V9" i="7"/>
  <c r="T10" i="7"/>
  <c r="U10" i="7"/>
  <c r="V10" i="7"/>
  <c r="T11" i="7"/>
  <c r="U11" i="7"/>
  <c r="V11" i="7"/>
  <c r="T12" i="7"/>
  <c r="U12" i="7"/>
  <c r="V12" i="7"/>
  <c r="T13" i="7"/>
  <c r="U13" i="7"/>
  <c r="V13" i="7"/>
  <c r="T14" i="7"/>
  <c r="U14" i="7"/>
  <c r="V14" i="7"/>
  <c r="T15" i="7"/>
  <c r="U15" i="7"/>
  <c r="V15" i="7"/>
  <c r="T16" i="7"/>
  <c r="U16" i="7"/>
  <c r="V16" i="7"/>
  <c r="T17" i="7"/>
  <c r="U17" i="7"/>
  <c r="V17" i="7"/>
  <c r="T18" i="7"/>
  <c r="U18" i="7"/>
  <c r="V18" i="7"/>
  <c r="T19" i="7"/>
  <c r="U19" i="7"/>
  <c r="V19" i="7"/>
  <c r="T20" i="7"/>
  <c r="U20" i="7"/>
  <c r="V20" i="7"/>
  <c r="T21" i="7"/>
  <c r="U21" i="7"/>
  <c r="V21" i="7"/>
  <c r="T22" i="7"/>
  <c r="U22" i="7"/>
  <c r="V22" i="7"/>
  <c r="T23" i="7"/>
  <c r="U23" i="7"/>
  <c r="V23" i="7"/>
  <c r="T24" i="7"/>
  <c r="U24" i="7"/>
  <c r="V24" i="7"/>
  <c r="T25" i="7"/>
  <c r="U25" i="7"/>
  <c r="V25" i="7"/>
  <c r="T26" i="7"/>
  <c r="U26" i="7"/>
  <c r="V26" i="7"/>
  <c r="T27" i="7"/>
  <c r="U27" i="7"/>
  <c r="V27" i="7"/>
  <c r="T28" i="7"/>
  <c r="U28" i="7"/>
  <c r="V28" i="7"/>
  <c r="T29" i="7"/>
  <c r="V29" i="7"/>
  <c r="T30" i="7"/>
  <c r="U30" i="7"/>
  <c r="V30" i="7"/>
  <c r="T31" i="7"/>
  <c r="U31" i="7"/>
  <c r="V31" i="7"/>
  <c r="T32" i="7"/>
  <c r="U32" i="7"/>
  <c r="V32" i="7"/>
  <c r="T33" i="7"/>
  <c r="U33" i="7"/>
  <c r="V33" i="7"/>
  <c r="T34" i="7"/>
  <c r="U34" i="7"/>
  <c r="V34" i="7"/>
  <c r="T35" i="7"/>
  <c r="U35" i="7"/>
  <c r="V35" i="7"/>
  <c r="T36" i="7"/>
  <c r="U36" i="7"/>
  <c r="V36" i="7"/>
  <c r="T37" i="7"/>
  <c r="U37" i="7"/>
  <c r="V37" i="7"/>
  <c r="T38" i="7"/>
  <c r="U38" i="7"/>
  <c r="V38" i="7"/>
  <c r="T39" i="7"/>
  <c r="U39" i="7"/>
  <c r="V39" i="7"/>
  <c r="T40" i="7"/>
  <c r="U40" i="7"/>
  <c r="V40" i="7"/>
  <c r="T41" i="7"/>
  <c r="U41" i="7"/>
  <c r="V41" i="7"/>
  <c r="T42" i="7"/>
  <c r="U42" i="7"/>
  <c r="V42" i="7"/>
  <c r="T43" i="7"/>
  <c r="U43" i="7"/>
  <c r="V43" i="7"/>
  <c r="T44" i="7"/>
  <c r="U44" i="7"/>
  <c r="V44" i="7"/>
  <c r="T45" i="7"/>
  <c r="U45" i="7"/>
  <c r="V45" i="7"/>
  <c r="T46" i="7"/>
  <c r="U46" i="7"/>
  <c r="V46" i="7"/>
  <c r="T47" i="7"/>
  <c r="U47" i="7"/>
  <c r="V47" i="7"/>
  <c r="T48" i="7"/>
  <c r="U48" i="7"/>
  <c r="V48" i="7"/>
  <c r="T49" i="7"/>
  <c r="U49" i="7"/>
  <c r="V49" i="7"/>
  <c r="T50" i="7"/>
  <c r="V50" i="7"/>
  <c r="T51" i="7"/>
  <c r="U51" i="7"/>
  <c r="V51" i="7"/>
  <c r="T52" i="7"/>
  <c r="V52" i="7"/>
  <c r="T53" i="7"/>
  <c r="U53" i="7"/>
  <c r="V53" i="7"/>
  <c r="T54" i="7"/>
  <c r="U54" i="7"/>
  <c r="V54" i="7"/>
  <c r="T55" i="7"/>
  <c r="U55" i="7"/>
  <c r="V55" i="7"/>
  <c r="T56" i="7"/>
  <c r="U56" i="7"/>
  <c r="V56" i="7"/>
  <c r="T57" i="7"/>
  <c r="U57" i="7"/>
  <c r="V57" i="7"/>
  <c r="T58" i="7"/>
  <c r="U58" i="7"/>
  <c r="V58" i="7"/>
  <c r="T59" i="7"/>
  <c r="U59" i="7"/>
  <c r="V59" i="7"/>
  <c r="T60" i="7"/>
  <c r="U60" i="7"/>
  <c r="V60" i="7"/>
  <c r="T61" i="7"/>
  <c r="U61" i="7"/>
  <c r="V61" i="7"/>
  <c r="T62" i="7"/>
  <c r="U62" i="7"/>
  <c r="V62" i="7"/>
  <c r="T63" i="7"/>
  <c r="U63" i="7"/>
  <c r="V63" i="7"/>
  <c r="T64" i="7"/>
  <c r="U64" i="7"/>
  <c r="V64" i="7"/>
  <c r="T65" i="7"/>
  <c r="U65" i="7"/>
  <c r="V65" i="7"/>
  <c r="T66" i="7"/>
  <c r="U66" i="7"/>
  <c r="V66" i="7"/>
  <c r="T67" i="7"/>
  <c r="U67" i="7"/>
  <c r="V67" i="7"/>
  <c r="T68" i="7"/>
  <c r="U68" i="7"/>
  <c r="V68" i="7"/>
  <c r="T69" i="7"/>
  <c r="U69" i="7"/>
  <c r="V69" i="7"/>
  <c r="T70" i="7"/>
  <c r="U70" i="7"/>
  <c r="V70" i="7"/>
  <c r="T71" i="7"/>
  <c r="U71" i="7"/>
  <c r="V71" i="7"/>
  <c r="T72" i="7"/>
  <c r="U72" i="7"/>
  <c r="V72" i="7"/>
  <c r="T73" i="7"/>
  <c r="U73" i="7"/>
  <c r="V73" i="7"/>
  <c r="T74" i="7"/>
  <c r="U74" i="7"/>
  <c r="V74" i="7"/>
  <c r="T75" i="7"/>
  <c r="U75" i="7"/>
  <c r="V75" i="7"/>
  <c r="T76" i="7"/>
  <c r="U76" i="7"/>
  <c r="V76" i="7"/>
  <c r="T77" i="7"/>
  <c r="U77" i="7"/>
  <c r="V77" i="7"/>
  <c r="T78" i="7"/>
  <c r="U78" i="7"/>
  <c r="V78" i="7"/>
  <c r="T79" i="7"/>
  <c r="U79" i="7"/>
  <c r="T80" i="7"/>
  <c r="U80" i="7"/>
  <c r="V80" i="7"/>
  <c r="T81" i="7"/>
  <c r="U81" i="7"/>
  <c r="V81" i="7"/>
  <c r="T82" i="7"/>
  <c r="U82" i="7"/>
  <c r="V82" i="7"/>
  <c r="T83" i="7"/>
  <c r="U83" i="7"/>
  <c r="V83" i="7"/>
  <c r="T84" i="7"/>
  <c r="U84" i="7"/>
  <c r="V84" i="7"/>
  <c r="T85" i="7"/>
  <c r="U85" i="7"/>
  <c r="V85" i="7"/>
  <c r="T86" i="7"/>
  <c r="U86" i="7"/>
  <c r="V86" i="7"/>
  <c r="T87" i="7"/>
  <c r="U87" i="7"/>
  <c r="V87" i="7"/>
  <c r="T88" i="7"/>
  <c r="U88" i="7"/>
  <c r="V88" i="7"/>
  <c r="T89" i="7"/>
  <c r="U89" i="7"/>
  <c r="V89" i="7"/>
  <c r="T90" i="7"/>
  <c r="U90" i="7"/>
  <c r="V90" i="7"/>
  <c r="T91" i="7"/>
  <c r="U91" i="7"/>
  <c r="V91" i="7"/>
  <c r="T92" i="7"/>
  <c r="U92" i="7"/>
  <c r="V92" i="7"/>
  <c r="T93" i="7"/>
  <c r="U93" i="7"/>
  <c r="V93" i="7"/>
  <c r="T94" i="7"/>
  <c r="U94" i="7"/>
  <c r="V94" i="7"/>
  <c r="T95" i="7"/>
  <c r="U95" i="7"/>
  <c r="V95" i="7"/>
  <c r="T96" i="7"/>
  <c r="U96" i="7"/>
  <c r="V96" i="7"/>
  <c r="T97" i="7"/>
  <c r="U97" i="7"/>
  <c r="V97" i="7"/>
  <c r="T98" i="7"/>
  <c r="U98" i="7"/>
  <c r="V98" i="7"/>
  <c r="T99" i="7"/>
  <c r="U99" i="7"/>
  <c r="V99" i="7"/>
  <c r="T100" i="7"/>
  <c r="U100" i="7"/>
  <c r="V100" i="7"/>
  <c r="T101" i="7"/>
  <c r="U101" i="7"/>
  <c r="V101" i="7"/>
  <c r="T102" i="7"/>
  <c r="U102" i="7"/>
  <c r="V102" i="7"/>
  <c r="T103" i="7"/>
  <c r="U103" i="7"/>
  <c r="V103" i="7"/>
  <c r="T104" i="7"/>
  <c r="U104" i="7"/>
  <c r="V104" i="7"/>
  <c r="T105" i="7"/>
  <c r="U105" i="7"/>
  <c r="V105" i="7"/>
  <c r="T106" i="7"/>
  <c r="U106" i="7"/>
  <c r="V106" i="7"/>
  <c r="T107" i="7"/>
  <c r="U107" i="7"/>
  <c r="V107" i="7"/>
  <c r="T108" i="7"/>
  <c r="U108" i="7"/>
  <c r="V108" i="7"/>
  <c r="T109" i="7"/>
  <c r="U109" i="7"/>
  <c r="V109" i="7"/>
  <c r="T110" i="7"/>
  <c r="U110" i="7"/>
  <c r="V110" i="7"/>
  <c r="T111" i="7"/>
  <c r="U111" i="7"/>
  <c r="V111" i="7"/>
  <c r="T112" i="7"/>
  <c r="U112" i="7"/>
  <c r="V112" i="7"/>
  <c r="T113" i="7"/>
  <c r="U113" i="7"/>
  <c r="V113" i="7"/>
  <c r="T114" i="7"/>
  <c r="U114" i="7"/>
  <c r="V114" i="7"/>
  <c r="T115" i="7"/>
  <c r="U115" i="7"/>
  <c r="V115" i="7"/>
  <c r="T116" i="7"/>
  <c r="U116" i="7"/>
  <c r="V116" i="7"/>
  <c r="T117" i="7"/>
  <c r="U117" i="7"/>
  <c r="V117" i="7"/>
  <c r="T118" i="7"/>
  <c r="U118" i="7"/>
  <c r="V118" i="7"/>
  <c r="T119" i="7"/>
  <c r="U119" i="7"/>
  <c r="V119" i="7"/>
  <c r="T120" i="7"/>
  <c r="U120" i="7"/>
  <c r="V120" i="7"/>
  <c r="T121" i="7"/>
  <c r="U121" i="7"/>
  <c r="V121" i="7"/>
  <c r="T122" i="7"/>
  <c r="U122" i="7"/>
  <c r="V122" i="7"/>
  <c r="T123" i="7"/>
  <c r="U123" i="7"/>
  <c r="V123" i="7"/>
  <c r="T124" i="7"/>
  <c r="U124" i="7"/>
  <c r="V124" i="7"/>
  <c r="T125" i="7"/>
  <c r="U125" i="7"/>
  <c r="V125" i="7"/>
  <c r="T126" i="7"/>
  <c r="U126" i="7"/>
  <c r="V126" i="7"/>
  <c r="T127" i="7"/>
  <c r="U127" i="7"/>
  <c r="V127" i="7"/>
  <c r="T128" i="7"/>
  <c r="U128" i="7"/>
  <c r="V128" i="7"/>
  <c r="T129" i="7"/>
  <c r="U129" i="7"/>
  <c r="V129" i="7"/>
  <c r="T130" i="7"/>
  <c r="U130" i="7"/>
  <c r="V130" i="7"/>
  <c r="T131" i="7"/>
  <c r="U131" i="7"/>
  <c r="V131" i="7"/>
  <c r="T132" i="7"/>
  <c r="U132" i="7"/>
  <c r="V132" i="7"/>
  <c r="T133" i="7"/>
  <c r="U133" i="7"/>
  <c r="V133" i="7"/>
  <c r="T134" i="7"/>
  <c r="U134" i="7"/>
  <c r="V134" i="7"/>
  <c r="T135" i="7"/>
  <c r="U135" i="7"/>
  <c r="V135" i="7"/>
  <c r="T136" i="7"/>
  <c r="V136" i="7"/>
  <c r="T137" i="7"/>
  <c r="U137" i="7"/>
  <c r="V137" i="7"/>
  <c r="T138" i="7"/>
  <c r="U138" i="7"/>
  <c r="V138" i="7"/>
  <c r="T139" i="7"/>
  <c r="U139" i="7"/>
  <c r="V139" i="7"/>
  <c r="T140" i="7"/>
  <c r="U140" i="7"/>
  <c r="V140" i="7"/>
  <c r="T141" i="7"/>
  <c r="U141" i="7"/>
  <c r="V141" i="7"/>
  <c r="T142" i="7"/>
  <c r="U142" i="7"/>
  <c r="V142" i="7"/>
  <c r="T143" i="7"/>
  <c r="U143" i="7"/>
  <c r="V143" i="7"/>
  <c r="T144" i="7"/>
  <c r="U144" i="7"/>
  <c r="V144" i="7"/>
  <c r="T145" i="7"/>
  <c r="V145" i="7"/>
  <c r="T146" i="7"/>
  <c r="U146" i="7"/>
  <c r="V146" i="7"/>
  <c r="T147" i="7"/>
  <c r="U147" i="7"/>
  <c r="V147" i="7"/>
  <c r="T148" i="7"/>
  <c r="U148" i="7"/>
  <c r="V148" i="7"/>
  <c r="T149" i="7"/>
  <c r="U149" i="7"/>
  <c r="V149" i="7"/>
  <c r="T150" i="7"/>
  <c r="U150" i="7"/>
  <c r="V150" i="7"/>
  <c r="T151" i="7"/>
  <c r="U151" i="7"/>
  <c r="V151" i="7"/>
  <c r="T152" i="7"/>
  <c r="U152" i="7"/>
  <c r="V152" i="7"/>
  <c r="T153" i="7"/>
  <c r="U153" i="7"/>
  <c r="T154" i="7"/>
  <c r="U154" i="7"/>
  <c r="V154" i="7"/>
  <c r="T155" i="7"/>
  <c r="U155" i="7"/>
  <c r="V155" i="7"/>
  <c r="T156" i="7"/>
  <c r="U156" i="7"/>
  <c r="V156" i="7"/>
  <c r="T157" i="7"/>
  <c r="U157" i="7"/>
  <c r="V157" i="7"/>
  <c r="T158" i="7"/>
  <c r="U158" i="7"/>
  <c r="V158" i="7"/>
  <c r="T159" i="7"/>
  <c r="U159" i="7"/>
  <c r="V159" i="7"/>
  <c r="T160" i="7"/>
  <c r="U160" i="7"/>
  <c r="V160" i="7"/>
  <c r="T161" i="7"/>
  <c r="U161" i="7"/>
  <c r="V161" i="7"/>
  <c r="T162" i="7"/>
  <c r="U162" i="7"/>
  <c r="V162" i="7"/>
  <c r="T163" i="7"/>
  <c r="U163" i="7"/>
  <c r="V163" i="7"/>
  <c r="T164" i="7"/>
  <c r="U164" i="7"/>
  <c r="V164" i="7"/>
  <c r="T165" i="7"/>
  <c r="U165" i="7"/>
  <c r="V165" i="7"/>
  <c r="T166" i="7"/>
  <c r="U166" i="7"/>
  <c r="V166" i="7"/>
  <c r="T167" i="7"/>
  <c r="U167" i="7"/>
  <c r="V167" i="7"/>
  <c r="T168" i="7"/>
  <c r="U168" i="7"/>
  <c r="V168" i="7"/>
  <c r="T169" i="7"/>
  <c r="U169" i="7"/>
  <c r="V169" i="7"/>
  <c r="T170" i="7"/>
  <c r="U170" i="7"/>
  <c r="V170" i="7"/>
  <c r="T171" i="7"/>
  <c r="U171" i="7"/>
  <c r="V171" i="7"/>
  <c r="T172" i="7"/>
  <c r="U172" i="7"/>
  <c r="V172" i="7"/>
  <c r="T173" i="7"/>
  <c r="U173" i="7"/>
  <c r="V173" i="7"/>
  <c r="T174" i="7"/>
  <c r="U174" i="7"/>
  <c r="V174" i="7"/>
  <c r="T175" i="7"/>
  <c r="U175" i="7"/>
  <c r="V175" i="7"/>
  <c r="T176" i="7"/>
  <c r="U176" i="7"/>
  <c r="V176" i="7"/>
  <c r="T177" i="7"/>
  <c r="U177" i="7"/>
  <c r="V177" i="7"/>
  <c r="T178" i="7"/>
  <c r="U178" i="7"/>
  <c r="V178" i="7"/>
  <c r="T179" i="7"/>
  <c r="U179" i="7"/>
  <c r="V179" i="7"/>
  <c r="T180" i="7"/>
  <c r="U180" i="7"/>
  <c r="V180" i="7"/>
  <c r="T181" i="7"/>
  <c r="U181" i="7"/>
  <c r="V181" i="7"/>
  <c r="T182" i="7"/>
  <c r="U182" i="7"/>
  <c r="V182" i="7"/>
  <c r="T183" i="7"/>
  <c r="U183" i="7"/>
  <c r="V183" i="7"/>
  <c r="T184" i="7"/>
  <c r="U184" i="7"/>
  <c r="V184" i="7"/>
  <c r="T185" i="7"/>
  <c r="U185" i="7"/>
  <c r="V185" i="7"/>
  <c r="T186" i="7"/>
  <c r="U186" i="7"/>
  <c r="V186" i="7"/>
  <c r="T187" i="7"/>
  <c r="U187" i="7"/>
  <c r="V187" i="7"/>
  <c r="T188" i="7"/>
  <c r="U188" i="7"/>
  <c r="V188" i="7"/>
  <c r="T189" i="7"/>
  <c r="U189" i="7"/>
  <c r="V189" i="7"/>
  <c r="T190" i="7"/>
  <c r="U190" i="7"/>
  <c r="V190" i="7"/>
  <c r="T191" i="7"/>
  <c r="U191" i="7"/>
  <c r="V191" i="7"/>
  <c r="T192" i="7"/>
  <c r="U192" i="7"/>
  <c r="V192" i="7"/>
  <c r="T193" i="7"/>
  <c r="U193" i="7"/>
  <c r="V193" i="7"/>
  <c r="T194" i="7"/>
  <c r="U194" i="7"/>
  <c r="V194" i="7"/>
  <c r="T195" i="7"/>
  <c r="U195" i="7"/>
  <c r="V195" i="7"/>
  <c r="T196" i="7"/>
  <c r="U196" i="7"/>
  <c r="V196" i="7"/>
  <c r="T197" i="7"/>
  <c r="U197" i="7"/>
  <c r="V197" i="7"/>
  <c r="T198" i="7"/>
  <c r="U198" i="7"/>
  <c r="V198" i="7"/>
  <c r="T199" i="7"/>
  <c r="U199" i="7"/>
  <c r="V199" i="7"/>
  <c r="T200" i="7"/>
  <c r="U200" i="7"/>
  <c r="V200" i="7"/>
  <c r="T201" i="7"/>
  <c r="U201" i="7"/>
  <c r="V201" i="7"/>
  <c r="T202" i="7"/>
  <c r="U202" i="7"/>
  <c r="V202" i="7"/>
  <c r="T203" i="7"/>
  <c r="U203" i="7"/>
  <c r="V203" i="7"/>
  <c r="T204" i="7"/>
  <c r="U204" i="7"/>
  <c r="V204" i="7"/>
  <c r="T205" i="7"/>
  <c r="U205" i="7"/>
  <c r="V205" i="7"/>
  <c r="T206" i="7"/>
  <c r="U206" i="7"/>
  <c r="V206" i="7"/>
  <c r="T207" i="7"/>
  <c r="V207" i="7"/>
  <c r="T208" i="7"/>
  <c r="U208" i="7"/>
  <c r="V208" i="7"/>
  <c r="T209" i="7"/>
  <c r="U209" i="7"/>
  <c r="V209" i="7"/>
  <c r="T210" i="7"/>
  <c r="U210" i="7"/>
  <c r="V210" i="7"/>
  <c r="T211" i="7"/>
  <c r="U211" i="7"/>
  <c r="V211" i="7"/>
  <c r="T212" i="7"/>
  <c r="U212" i="7"/>
  <c r="V212" i="7"/>
  <c r="T213" i="7"/>
  <c r="U213" i="7"/>
  <c r="V213" i="7"/>
  <c r="T214" i="7"/>
  <c r="U214" i="7"/>
  <c r="V214" i="7"/>
  <c r="T215" i="7"/>
  <c r="U215" i="7"/>
  <c r="V215" i="7"/>
  <c r="T216" i="7"/>
  <c r="U216" i="7"/>
  <c r="V216" i="7"/>
  <c r="T217" i="7"/>
  <c r="U217" i="7"/>
  <c r="V217" i="7"/>
  <c r="T218" i="7"/>
  <c r="U218" i="7"/>
  <c r="V218" i="7"/>
  <c r="T219" i="7"/>
  <c r="U219" i="7"/>
  <c r="V219" i="7"/>
  <c r="T220" i="7"/>
  <c r="U220" i="7"/>
  <c r="V220" i="7"/>
  <c r="T221" i="7"/>
  <c r="U221" i="7"/>
  <c r="V221" i="7"/>
  <c r="T222" i="7"/>
  <c r="U222" i="7"/>
  <c r="V222" i="7"/>
  <c r="T223" i="7"/>
  <c r="U223" i="7"/>
  <c r="V223" i="7"/>
  <c r="T224" i="7"/>
  <c r="U224" i="7"/>
  <c r="V224" i="7"/>
  <c r="T225" i="7"/>
  <c r="U225" i="7"/>
  <c r="V225" i="7"/>
  <c r="T226" i="7"/>
  <c r="U226" i="7"/>
  <c r="V226" i="7"/>
  <c r="T227" i="7"/>
  <c r="U227" i="7"/>
  <c r="V227" i="7"/>
  <c r="T228" i="7"/>
  <c r="U228" i="7"/>
  <c r="V228" i="7"/>
  <c r="T229" i="7"/>
  <c r="U229" i="7"/>
  <c r="V229" i="7"/>
  <c r="T230" i="7"/>
  <c r="U230" i="7"/>
  <c r="V230" i="7"/>
  <c r="T231" i="7"/>
  <c r="U231" i="7"/>
  <c r="V231" i="7"/>
  <c r="T232" i="7"/>
  <c r="U232" i="7"/>
  <c r="V232" i="7"/>
  <c r="T233" i="7"/>
  <c r="U233" i="7"/>
  <c r="V233" i="7"/>
  <c r="T234" i="7"/>
  <c r="U234" i="7"/>
  <c r="V234" i="7"/>
  <c r="T235" i="7"/>
  <c r="U235" i="7"/>
  <c r="V235" i="7"/>
  <c r="T236" i="7"/>
  <c r="U236" i="7"/>
  <c r="V236" i="7"/>
  <c r="T237" i="7"/>
  <c r="U237" i="7"/>
  <c r="V237" i="7"/>
  <c r="T238" i="7"/>
  <c r="U238" i="7"/>
  <c r="V238" i="7"/>
  <c r="T239" i="7"/>
  <c r="U239" i="7"/>
  <c r="V239" i="7"/>
  <c r="T240" i="7"/>
  <c r="U240" i="7"/>
  <c r="V240" i="7"/>
  <c r="T241" i="7"/>
  <c r="U241" i="7"/>
  <c r="V241" i="7"/>
  <c r="T242" i="7"/>
  <c r="U242" i="7"/>
  <c r="V242" i="7"/>
  <c r="T243" i="7"/>
  <c r="U243" i="7"/>
  <c r="V243" i="7"/>
  <c r="T244" i="7"/>
  <c r="U244" i="7"/>
  <c r="V244" i="7"/>
  <c r="T245" i="7"/>
  <c r="U245" i="7"/>
  <c r="V245" i="7"/>
  <c r="T246" i="7"/>
  <c r="U246" i="7"/>
  <c r="V246" i="7"/>
  <c r="T247" i="7"/>
  <c r="U247" i="7"/>
  <c r="V247" i="7"/>
  <c r="T248" i="7"/>
  <c r="U248" i="7"/>
  <c r="V248" i="7"/>
  <c r="T249" i="7"/>
  <c r="U249" i="7"/>
  <c r="V249" i="7"/>
  <c r="T250" i="7"/>
  <c r="U250" i="7"/>
  <c r="V250" i="7"/>
  <c r="T251" i="7"/>
  <c r="U251" i="7"/>
  <c r="V251" i="7"/>
  <c r="T252" i="7"/>
  <c r="U252" i="7"/>
  <c r="V252" i="7"/>
  <c r="T253" i="7"/>
  <c r="U253" i="7"/>
  <c r="V253" i="7"/>
  <c r="T254" i="7"/>
  <c r="U254" i="7"/>
  <c r="V254" i="7"/>
  <c r="T255" i="7"/>
  <c r="U255" i="7"/>
  <c r="V255" i="7"/>
  <c r="T256" i="7"/>
  <c r="U256" i="7"/>
  <c r="V256" i="7"/>
  <c r="T257" i="7"/>
  <c r="U257" i="7"/>
  <c r="V257" i="7"/>
  <c r="T258" i="7"/>
  <c r="U258" i="7"/>
  <c r="V258" i="7"/>
  <c r="T259" i="7"/>
  <c r="U259" i="7"/>
  <c r="V259" i="7"/>
  <c r="T260" i="7"/>
  <c r="U260" i="7"/>
  <c r="V260" i="7"/>
  <c r="T261" i="7"/>
  <c r="U261" i="7"/>
  <c r="V261" i="7"/>
  <c r="T262" i="7"/>
  <c r="U262" i="7"/>
  <c r="V262" i="7"/>
  <c r="T263" i="7"/>
  <c r="U263" i="7"/>
  <c r="V263" i="7"/>
  <c r="T264" i="7"/>
  <c r="U264" i="7"/>
  <c r="V264" i="7"/>
  <c r="T265" i="7"/>
  <c r="U265" i="7"/>
  <c r="V265" i="7"/>
  <c r="T266" i="7"/>
  <c r="U266" i="7"/>
  <c r="V266" i="7"/>
  <c r="T267" i="7"/>
  <c r="U267" i="7"/>
  <c r="V267" i="7"/>
  <c r="T268" i="7"/>
  <c r="U268" i="7"/>
  <c r="V268" i="7"/>
  <c r="T269" i="7"/>
  <c r="U269" i="7"/>
  <c r="V269" i="7"/>
  <c r="T270" i="7"/>
  <c r="U270" i="7"/>
  <c r="V270" i="7"/>
  <c r="T271" i="7"/>
  <c r="U271" i="7"/>
  <c r="V271" i="7"/>
  <c r="T272" i="7"/>
  <c r="U272" i="7"/>
  <c r="V272" i="7"/>
  <c r="T273" i="7"/>
  <c r="U273" i="7"/>
  <c r="V273" i="7"/>
  <c r="T274" i="7"/>
  <c r="U274" i="7"/>
  <c r="V274" i="7"/>
  <c r="T275" i="7"/>
  <c r="U275" i="7"/>
  <c r="V275" i="7"/>
  <c r="T276" i="7"/>
  <c r="U276" i="7"/>
  <c r="V276" i="7"/>
  <c r="T277" i="7"/>
  <c r="U277" i="7"/>
  <c r="V277" i="7"/>
  <c r="T278" i="7"/>
  <c r="U278" i="7"/>
  <c r="V278" i="7"/>
  <c r="T279" i="7"/>
  <c r="U279" i="7"/>
  <c r="V279" i="7"/>
  <c r="T280" i="7"/>
  <c r="U280" i="7"/>
  <c r="V280" i="7"/>
  <c r="T281" i="7"/>
  <c r="U281" i="7"/>
  <c r="V281" i="7"/>
  <c r="T282" i="7"/>
  <c r="U282" i="7"/>
  <c r="V282" i="7"/>
  <c r="T283" i="7"/>
  <c r="U283" i="7"/>
  <c r="V283" i="7"/>
  <c r="T284" i="7"/>
  <c r="U284" i="7"/>
  <c r="V284" i="7"/>
  <c r="T285" i="7"/>
  <c r="U285" i="7"/>
  <c r="V285" i="7"/>
  <c r="T286" i="7"/>
  <c r="U286" i="7"/>
  <c r="V286" i="7"/>
  <c r="T287" i="7"/>
  <c r="U287" i="7"/>
  <c r="V287" i="7"/>
  <c r="T288" i="7"/>
  <c r="U288" i="7"/>
  <c r="V288" i="7"/>
  <c r="T289" i="7"/>
  <c r="U289" i="7"/>
  <c r="V289" i="7"/>
  <c r="T290" i="7"/>
  <c r="U290" i="7"/>
  <c r="V290" i="7"/>
  <c r="T291" i="7"/>
  <c r="U291" i="7"/>
  <c r="V291" i="7"/>
  <c r="T292" i="7"/>
  <c r="U292" i="7"/>
  <c r="V292" i="7"/>
  <c r="T293" i="7"/>
  <c r="U293" i="7"/>
  <c r="V293" i="7"/>
  <c r="T294" i="7"/>
  <c r="U294" i="7"/>
  <c r="V294" i="7"/>
  <c r="T295" i="7"/>
  <c r="U295" i="7"/>
  <c r="V295" i="7"/>
  <c r="T296" i="7"/>
  <c r="U296" i="7"/>
  <c r="T297" i="7"/>
  <c r="U297" i="7"/>
  <c r="V297" i="7"/>
  <c r="T298" i="7"/>
  <c r="U298" i="7"/>
  <c r="T299" i="7"/>
  <c r="U299" i="7"/>
  <c r="V299" i="7"/>
  <c r="T300" i="7"/>
  <c r="U300" i="7"/>
  <c r="V300" i="7"/>
  <c r="T301" i="7"/>
  <c r="U301" i="7"/>
  <c r="V301" i="7"/>
  <c r="T302" i="7"/>
  <c r="U302" i="7"/>
  <c r="V302" i="7"/>
  <c r="T303" i="7"/>
  <c r="U303" i="7"/>
  <c r="V303" i="7"/>
  <c r="T304" i="7"/>
  <c r="U304" i="7"/>
  <c r="V304" i="7"/>
  <c r="T305" i="7"/>
  <c r="U305" i="7"/>
  <c r="V305" i="7"/>
  <c r="T306" i="7"/>
  <c r="U306" i="7"/>
  <c r="V306" i="7"/>
  <c r="T307" i="7"/>
  <c r="U307" i="7"/>
  <c r="V307" i="7"/>
  <c r="T308" i="7"/>
  <c r="U308" i="7"/>
  <c r="V308" i="7"/>
  <c r="T309" i="7"/>
  <c r="U309" i="7"/>
  <c r="V309" i="7"/>
  <c r="T310" i="7"/>
  <c r="U310" i="7"/>
  <c r="V310" i="7"/>
  <c r="T311" i="7"/>
  <c r="U311" i="7"/>
  <c r="V311" i="7"/>
  <c r="T312" i="7"/>
  <c r="U312" i="7"/>
  <c r="V312" i="7"/>
  <c r="T313" i="7"/>
  <c r="U313" i="7"/>
  <c r="V313" i="7"/>
  <c r="T314" i="7"/>
  <c r="U314" i="7"/>
  <c r="V314" i="7"/>
  <c r="T315" i="7"/>
  <c r="U315" i="7"/>
  <c r="V315" i="7"/>
  <c r="T316" i="7"/>
  <c r="U316" i="7"/>
  <c r="V316" i="7"/>
  <c r="T317" i="7"/>
  <c r="U317" i="7"/>
  <c r="V317" i="7"/>
  <c r="T318" i="7"/>
  <c r="U318" i="7"/>
  <c r="V318" i="7"/>
  <c r="T319" i="7"/>
  <c r="U319" i="7"/>
  <c r="V319" i="7"/>
  <c r="T320" i="7"/>
  <c r="U320" i="7"/>
  <c r="V320" i="7"/>
  <c r="T321" i="7"/>
  <c r="U321" i="7"/>
  <c r="V321" i="7"/>
  <c r="T322" i="7"/>
  <c r="U322" i="7"/>
  <c r="V322" i="7"/>
  <c r="T323" i="7"/>
  <c r="U323" i="7"/>
  <c r="V323" i="7"/>
  <c r="T324" i="7"/>
  <c r="U324" i="7"/>
  <c r="V324" i="7"/>
  <c r="T325" i="7"/>
  <c r="U325" i="7"/>
  <c r="V325" i="7"/>
  <c r="T326" i="7"/>
  <c r="U326" i="7"/>
  <c r="V326" i="7"/>
  <c r="T327" i="7"/>
  <c r="U327" i="7"/>
  <c r="V327" i="7"/>
  <c r="T328" i="7"/>
  <c r="U328" i="7"/>
  <c r="V328" i="7"/>
  <c r="T329" i="7"/>
  <c r="U329" i="7"/>
  <c r="V329" i="7"/>
  <c r="T330" i="7"/>
  <c r="V330" i="7"/>
  <c r="T331" i="7"/>
  <c r="U331" i="7"/>
  <c r="V331" i="7"/>
  <c r="T332" i="7"/>
  <c r="U332" i="7"/>
  <c r="V332" i="7"/>
  <c r="T333" i="7"/>
  <c r="U333" i="7"/>
  <c r="V333" i="7"/>
  <c r="T334" i="7"/>
  <c r="U334" i="7"/>
  <c r="V334" i="7"/>
  <c r="T335" i="7"/>
  <c r="U335" i="7"/>
  <c r="V335" i="7"/>
  <c r="T336" i="7"/>
  <c r="U336" i="7"/>
  <c r="V336" i="7"/>
  <c r="T337" i="7"/>
  <c r="U337" i="7"/>
  <c r="V337" i="7"/>
  <c r="T338" i="7"/>
  <c r="U338" i="7"/>
  <c r="V338" i="7"/>
  <c r="T339" i="7"/>
  <c r="U339" i="7"/>
  <c r="V339" i="7"/>
  <c r="T340" i="7"/>
  <c r="U340" i="7"/>
  <c r="V340" i="7"/>
  <c r="T341" i="7"/>
  <c r="U341" i="7"/>
  <c r="V341" i="7"/>
  <c r="T342" i="7"/>
  <c r="U342" i="7"/>
  <c r="V342" i="7"/>
  <c r="T343" i="7"/>
  <c r="U343" i="7"/>
  <c r="V343" i="7"/>
  <c r="T344" i="7"/>
  <c r="U344" i="7"/>
  <c r="V344" i="7"/>
  <c r="T345" i="7"/>
  <c r="U345" i="7"/>
  <c r="V345" i="7"/>
  <c r="T346" i="7"/>
  <c r="U346" i="7"/>
  <c r="V346" i="7"/>
  <c r="T347" i="7"/>
  <c r="U347" i="7"/>
  <c r="V347" i="7"/>
  <c r="T348" i="7"/>
  <c r="U348" i="7"/>
  <c r="V348" i="7"/>
  <c r="T349" i="7"/>
  <c r="U349" i="7"/>
  <c r="V349" i="7"/>
  <c r="T1188" i="7"/>
  <c r="U1188" i="7"/>
  <c r="V1188" i="7"/>
  <c r="T1189" i="7"/>
  <c r="U1189" i="7"/>
  <c r="V1189" i="7"/>
  <c r="T1190" i="7"/>
  <c r="U1190" i="7"/>
  <c r="V1190" i="7"/>
  <c r="T1191" i="7"/>
  <c r="U1191" i="7"/>
  <c r="V1191" i="7"/>
  <c r="T1192" i="7"/>
  <c r="U1192" i="7"/>
  <c r="V1192" i="7"/>
  <c r="T1193" i="7"/>
  <c r="U1193" i="7"/>
  <c r="V1193" i="7"/>
  <c r="T1194" i="7"/>
  <c r="U1194" i="7"/>
  <c r="V1194" i="7"/>
  <c r="T1195" i="7"/>
  <c r="U1195" i="7"/>
  <c r="V1195" i="7"/>
  <c r="T1196" i="7"/>
  <c r="U1196" i="7"/>
  <c r="V1196" i="7"/>
  <c r="T1197" i="7"/>
  <c r="U1197" i="7"/>
  <c r="V1197" i="7"/>
  <c r="T1198" i="7"/>
  <c r="U1198" i="7"/>
  <c r="V1198" i="7"/>
  <c r="T1199" i="7"/>
  <c r="U1199" i="7"/>
  <c r="T1200" i="7"/>
  <c r="U1200" i="7"/>
  <c r="V1200" i="7"/>
  <c r="T1201" i="7"/>
  <c r="V1201" i="7"/>
  <c r="T1202" i="7"/>
  <c r="U1202" i="7"/>
  <c r="V1202" i="7"/>
  <c r="T1203" i="7"/>
  <c r="U1203" i="7"/>
  <c r="V1203" i="7"/>
  <c r="T1204" i="7"/>
  <c r="U1204" i="7"/>
  <c r="V1204" i="7"/>
  <c r="T1205" i="7"/>
  <c r="U1205" i="7"/>
  <c r="V1205" i="7"/>
  <c r="T1206" i="7"/>
  <c r="U1206" i="7"/>
  <c r="V1206" i="7"/>
  <c r="T1207" i="7"/>
  <c r="U1207" i="7"/>
  <c r="V1207" i="7"/>
  <c r="T1208" i="7"/>
  <c r="U1208" i="7"/>
  <c r="V1208" i="7"/>
  <c r="T1209" i="7"/>
  <c r="U1209" i="7"/>
  <c r="V1209" i="7"/>
  <c r="T1210" i="7"/>
  <c r="U1210" i="7"/>
  <c r="V1210" i="7"/>
  <c r="T1211" i="7"/>
  <c r="U1211" i="7"/>
  <c r="V1211" i="7"/>
  <c r="T1212" i="7"/>
  <c r="U1212" i="7"/>
  <c r="V1212" i="7"/>
  <c r="T1213" i="7"/>
  <c r="U1213" i="7"/>
  <c r="V1213" i="7"/>
  <c r="T1214" i="7"/>
  <c r="U1214" i="7"/>
  <c r="V1214" i="7"/>
  <c r="T1215" i="7"/>
  <c r="U1215" i="7"/>
  <c r="V1215" i="7"/>
  <c r="T1216" i="7"/>
  <c r="U1216" i="7"/>
  <c r="V1216" i="7"/>
  <c r="T1217" i="7"/>
  <c r="U1217" i="7"/>
  <c r="V1217" i="7"/>
  <c r="T1218" i="7"/>
  <c r="U1218" i="7"/>
  <c r="V1218" i="7"/>
  <c r="T1219" i="7"/>
  <c r="U1219" i="7"/>
  <c r="V1219" i="7"/>
  <c r="T1220" i="7"/>
  <c r="U1220" i="7"/>
  <c r="V1220" i="7"/>
  <c r="T1221" i="7"/>
  <c r="U1221" i="7"/>
  <c r="V1221" i="7"/>
  <c r="T1222" i="7"/>
  <c r="U1222" i="7"/>
  <c r="V1222" i="7"/>
  <c r="T1223" i="7"/>
  <c r="U1223" i="7"/>
  <c r="V1223" i="7"/>
  <c r="T1224" i="7"/>
  <c r="U1224" i="7"/>
  <c r="V1224" i="7"/>
  <c r="T1225" i="7"/>
  <c r="U1225" i="7"/>
  <c r="V1225" i="7"/>
  <c r="T1226" i="7"/>
  <c r="U1226" i="7"/>
  <c r="V1226" i="7"/>
  <c r="T1227" i="7"/>
  <c r="U1227" i="7"/>
  <c r="V1227" i="7"/>
  <c r="T1228" i="7"/>
  <c r="U1228" i="7"/>
  <c r="V1228" i="7"/>
  <c r="T1229" i="7"/>
  <c r="U1229" i="7"/>
  <c r="V1229" i="7"/>
  <c r="T1230" i="7"/>
  <c r="U1230" i="7"/>
  <c r="V1230" i="7"/>
  <c r="T1231" i="7"/>
  <c r="U1231" i="7"/>
  <c r="V1231" i="7"/>
  <c r="T1232" i="7"/>
  <c r="U1232" i="7"/>
  <c r="V1232" i="7"/>
  <c r="T1233" i="7"/>
  <c r="U1233" i="7"/>
  <c r="V1233" i="7"/>
  <c r="T1234" i="7"/>
  <c r="U1234" i="7"/>
  <c r="T1235" i="7"/>
  <c r="U1235" i="7"/>
  <c r="V1235" i="7"/>
  <c r="T1236" i="7"/>
  <c r="U1236" i="7"/>
  <c r="V1236" i="7"/>
  <c r="T1237" i="7"/>
  <c r="U1237" i="7"/>
  <c r="V1237" i="7"/>
  <c r="T1238" i="7"/>
  <c r="U1238" i="7"/>
  <c r="V1238" i="7"/>
  <c r="T1239" i="7"/>
  <c r="U1239" i="7"/>
  <c r="V1239" i="7"/>
  <c r="T1240" i="7"/>
  <c r="U1240" i="7"/>
  <c r="V1240" i="7"/>
  <c r="T1241" i="7"/>
  <c r="U1241" i="7"/>
  <c r="V1241" i="7"/>
  <c r="T1242" i="7"/>
  <c r="U1242" i="7"/>
  <c r="V1242" i="7"/>
  <c r="T1243" i="7"/>
  <c r="U1243" i="7"/>
  <c r="V1243" i="7"/>
  <c r="T1244" i="7"/>
  <c r="U1244" i="7"/>
  <c r="V1244" i="7"/>
  <c r="T1245" i="7"/>
  <c r="U1245" i="7"/>
  <c r="V1245" i="7"/>
  <c r="T1246" i="7"/>
  <c r="U1246" i="7"/>
  <c r="V1246" i="7"/>
  <c r="T1247" i="7"/>
  <c r="U1247" i="7"/>
  <c r="V1247" i="7"/>
  <c r="T1248" i="7"/>
  <c r="U1248" i="7"/>
  <c r="V1248" i="7"/>
  <c r="T1249" i="7"/>
  <c r="U1249" i="7"/>
  <c r="V1249" i="7"/>
  <c r="T1250" i="7"/>
  <c r="U1250" i="7"/>
  <c r="V1250" i="7"/>
  <c r="T1251" i="7"/>
  <c r="U1251" i="7"/>
  <c r="V1251" i="7"/>
  <c r="T1252" i="7"/>
  <c r="U1252" i="7"/>
  <c r="V1252" i="7"/>
  <c r="T1253" i="7"/>
  <c r="U1253" i="7"/>
  <c r="V1253" i="7"/>
  <c r="T1254" i="7"/>
  <c r="U1254" i="7"/>
  <c r="V1254" i="7"/>
  <c r="T1255" i="7"/>
  <c r="U1255" i="7"/>
  <c r="V1255" i="7"/>
  <c r="T1256" i="7"/>
  <c r="U1256" i="7"/>
  <c r="V1256" i="7"/>
  <c r="T1257" i="7"/>
  <c r="U1257" i="7"/>
  <c r="V1257" i="7"/>
  <c r="T1258" i="7"/>
  <c r="U1258" i="7"/>
  <c r="V1258" i="7"/>
  <c r="T1259" i="7"/>
  <c r="U1259" i="7"/>
  <c r="V1259" i="7"/>
  <c r="T1260" i="7"/>
  <c r="U1260" i="7"/>
  <c r="V1260" i="7"/>
  <c r="T1261" i="7"/>
  <c r="U1261" i="7"/>
  <c r="V1261" i="7"/>
  <c r="T1262" i="7"/>
  <c r="U1262" i="7"/>
  <c r="V1262" i="7"/>
  <c r="T1263" i="7"/>
  <c r="U1263" i="7"/>
  <c r="V1263" i="7"/>
  <c r="T1264" i="7"/>
  <c r="U1264" i="7"/>
  <c r="V1264" i="7"/>
  <c r="T1265" i="7"/>
  <c r="U1265" i="7"/>
  <c r="V1265" i="7"/>
  <c r="T1266" i="7"/>
  <c r="U1266" i="7"/>
  <c r="V1266" i="7"/>
  <c r="T1267" i="7"/>
  <c r="U1267" i="7"/>
  <c r="V1267" i="7"/>
  <c r="T1268" i="7"/>
  <c r="U1268" i="7"/>
  <c r="V1268" i="7"/>
  <c r="T1269" i="7"/>
  <c r="U1269" i="7"/>
  <c r="V1269" i="7"/>
  <c r="T1270" i="7"/>
  <c r="U1270" i="7"/>
  <c r="V1270" i="7"/>
  <c r="T1271" i="7"/>
  <c r="U1271" i="7"/>
  <c r="V1271" i="7"/>
  <c r="T1272" i="7"/>
  <c r="U1272" i="7"/>
  <c r="V1272" i="7"/>
  <c r="T1273" i="7"/>
  <c r="U1273" i="7"/>
  <c r="V1273" i="7"/>
  <c r="T1274" i="7"/>
  <c r="U1274" i="7"/>
  <c r="V1274" i="7"/>
  <c r="T1275" i="7"/>
  <c r="U1275" i="7"/>
  <c r="V1275" i="7"/>
  <c r="T1276" i="7"/>
  <c r="U1276" i="7"/>
  <c r="V1276" i="7"/>
  <c r="T1277" i="7"/>
  <c r="U1277" i="7"/>
  <c r="V1277" i="7"/>
  <c r="T1278" i="7"/>
  <c r="U1278" i="7"/>
  <c r="V1278" i="7"/>
  <c r="T1279" i="7"/>
  <c r="U1279" i="7"/>
  <c r="V1279" i="7"/>
  <c r="T1280" i="7"/>
  <c r="U1280" i="7"/>
  <c r="V1280" i="7"/>
  <c r="T1281" i="7"/>
  <c r="U1281" i="7"/>
  <c r="V1281" i="7"/>
  <c r="T1282" i="7"/>
  <c r="U1282" i="7"/>
  <c r="V1282" i="7"/>
  <c r="T1283" i="7"/>
  <c r="U1283" i="7"/>
  <c r="V1283" i="7"/>
  <c r="T1284" i="7"/>
  <c r="U1284" i="7"/>
  <c r="V1284" i="7"/>
  <c r="T1285" i="7"/>
  <c r="U1285" i="7"/>
  <c r="V1285" i="7"/>
  <c r="T1286" i="7"/>
  <c r="U1286" i="7"/>
  <c r="V1286" i="7"/>
  <c r="T1287" i="7"/>
  <c r="U1287" i="7"/>
  <c r="V1287" i="7"/>
  <c r="T1288" i="7"/>
  <c r="U1288" i="7"/>
  <c r="V1288" i="7"/>
  <c r="T1289" i="7"/>
  <c r="U1289" i="7"/>
  <c r="V1289" i="7"/>
  <c r="T1290" i="7"/>
  <c r="U1290" i="7"/>
  <c r="V1290" i="7"/>
  <c r="T1291" i="7"/>
  <c r="U1291" i="7"/>
  <c r="V1291" i="7"/>
  <c r="T1292" i="7"/>
  <c r="U1292" i="7"/>
  <c r="V1292" i="7"/>
  <c r="T1293" i="7"/>
  <c r="U1293" i="7"/>
  <c r="V1293" i="7"/>
  <c r="T1294" i="7"/>
  <c r="U1294" i="7"/>
  <c r="V1294" i="7"/>
  <c r="T1295" i="7"/>
  <c r="U1295" i="7"/>
  <c r="V1295" i="7"/>
  <c r="T1296" i="7"/>
  <c r="U1296" i="7"/>
  <c r="V1296" i="7"/>
  <c r="T1297" i="7"/>
  <c r="U1297" i="7"/>
  <c r="V1297" i="7"/>
  <c r="T1298" i="7"/>
  <c r="U1298" i="7"/>
  <c r="V1298" i="7"/>
  <c r="T1299" i="7"/>
  <c r="U1299" i="7"/>
  <c r="V1299" i="7"/>
  <c r="T1300" i="7"/>
  <c r="U1300" i="7"/>
  <c r="V1300" i="7"/>
  <c r="T1301" i="7"/>
  <c r="U1301" i="7"/>
  <c r="V1301" i="7"/>
  <c r="T1302" i="7"/>
  <c r="U1302" i="7"/>
  <c r="V1302" i="7"/>
  <c r="T1303" i="7"/>
  <c r="U1303" i="7"/>
  <c r="V1303" i="7"/>
  <c r="T1304" i="7"/>
  <c r="U1304" i="7"/>
  <c r="V1304" i="7"/>
  <c r="T1305" i="7"/>
  <c r="U1305" i="7"/>
  <c r="V1305" i="7"/>
  <c r="T1306" i="7"/>
  <c r="U1306" i="7"/>
  <c r="V1306" i="7"/>
  <c r="T1307" i="7"/>
  <c r="U1307" i="7"/>
  <c r="V1307" i="7"/>
  <c r="T1308" i="7"/>
  <c r="U1308" i="7"/>
  <c r="V1308" i="7"/>
  <c r="T1309" i="7"/>
  <c r="U1309" i="7"/>
  <c r="V1309" i="7"/>
  <c r="T1310" i="7"/>
  <c r="V1310" i="7"/>
  <c r="T1311" i="7"/>
  <c r="U1311" i="7"/>
  <c r="V1311" i="7"/>
  <c r="T1312" i="7"/>
  <c r="U1312" i="7"/>
  <c r="V1312" i="7"/>
  <c r="T1313" i="7"/>
  <c r="U1313" i="7"/>
  <c r="V1313" i="7"/>
  <c r="T1314" i="7"/>
  <c r="U1314" i="7"/>
  <c r="V1314" i="7"/>
  <c r="T1315" i="7"/>
  <c r="U1315" i="7"/>
  <c r="V1315" i="7"/>
  <c r="T1316" i="7"/>
  <c r="U1316" i="7"/>
  <c r="V1316" i="7"/>
  <c r="T1317" i="7"/>
  <c r="U1317" i="7"/>
  <c r="V1317" i="7"/>
  <c r="T1318" i="7"/>
  <c r="U1318" i="7"/>
  <c r="V1318" i="7"/>
  <c r="T1319" i="7"/>
  <c r="U1319" i="7"/>
  <c r="V1319" i="7"/>
  <c r="T1320" i="7"/>
  <c r="U1320" i="7"/>
  <c r="V1320" i="7"/>
  <c r="T1321" i="7"/>
  <c r="U1321" i="7"/>
  <c r="V1321" i="7"/>
  <c r="T1322" i="7"/>
  <c r="U1322" i="7"/>
  <c r="V1322" i="7"/>
  <c r="T1323" i="7"/>
  <c r="U1323" i="7"/>
  <c r="V1323" i="7"/>
  <c r="T1324" i="7"/>
  <c r="U1324" i="7"/>
  <c r="V1324" i="7"/>
  <c r="U1325" i="7"/>
  <c r="V1325" i="7"/>
  <c r="T1326" i="7"/>
  <c r="U1326" i="7"/>
  <c r="V1326" i="7"/>
  <c r="T1327" i="7"/>
  <c r="U1327" i="7"/>
  <c r="V1327" i="7"/>
  <c r="T1328" i="7"/>
  <c r="U1328" i="7"/>
  <c r="V1328" i="7"/>
  <c r="T1329" i="7"/>
  <c r="U1329" i="7"/>
  <c r="V1329" i="7"/>
  <c r="T1330" i="7"/>
  <c r="V1330" i="7"/>
  <c r="T1331" i="7"/>
  <c r="U1331" i="7"/>
  <c r="V1331" i="7"/>
  <c r="T1332" i="7"/>
  <c r="U1332" i="7"/>
  <c r="V1332" i="7"/>
  <c r="T1333" i="7"/>
  <c r="U1333" i="7"/>
  <c r="V1333" i="7"/>
  <c r="T1334" i="7"/>
  <c r="U1334" i="7"/>
  <c r="V1334" i="7"/>
  <c r="T1335" i="7"/>
  <c r="U1335" i="7"/>
  <c r="V1335" i="7"/>
  <c r="T1336" i="7"/>
  <c r="U1336" i="7"/>
  <c r="V1336" i="7"/>
  <c r="T1337" i="7"/>
  <c r="V1337" i="7"/>
  <c r="T1338" i="7"/>
  <c r="U1338" i="7"/>
  <c r="V1338" i="7"/>
  <c r="T1339" i="7"/>
  <c r="U1339" i="7"/>
  <c r="V1339" i="7"/>
  <c r="T1340" i="7"/>
  <c r="U1340" i="7"/>
  <c r="V1340" i="7"/>
  <c r="T1341" i="7"/>
  <c r="U1341" i="7"/>
  <c r="V1341" i="7"/>
  <c r="T1342" i="7"/>
  <c r="U1342" i="7"/>
  <c r="V1342" i="7"/>
  <c r="T1343" i="7"/>
  <c r="U1343" i="7"/>
  <c r="V1343" i="7"/>
  <c r="U1344" i="7"/>
  <c r="V1344" i="7"/>
  <c r="T1345" i="7"/>
  <c r="U1345" i="7"/>
  <c r="V1345" i="7"/>
  <c r="T1346" i="7"/>
  <c r="U1346" i="7"/>
  <c r="V1346" i="7"/>
  <c r="T1347" i="7"/>
  <c r="U1347" i="7"/>
  <c r="V1347" i="7"/>
  <c r="T1348" i="7"/>
  <c r="U1348" i="7"/>
  <c r="V1348" i="7"/>
  <c r="T1349" i="7"/>
  <c r="U1349" i="7"/>
  <c r="V1349" i="7"/>
  <c r="T1350" i="7"/>
  <c r="U1350" i="7"/>
  <c r="V1350" i="7"/>
  <c r="T1351" i="7"/>
  <c r="U1351" i="7"/>
  <c r="V1351" i="7"/>
  <c r="T1352" i="7"/>
  <c r="U1352" i="7"/>
  <c r="V1352" i="7"/>
  <c r="T1353" i="7"/>
  <c r="U1353" i="7"/>
  <c r="V1353" i="7"/>
  <c r="T1354" i="7"/>
  <c r="U1354" i="7"/>
  <c r="V1354" i="7"/>
  <c r="T1355" i="7"/>
  <c r="U1355" i="7"/>
  <c r="V1355" i="7"/>
  <c r="T1356" i="7"/>
  <c r="U1356" i="7"/>
  <c r="V1356" i="7"/>
  <c r="T1357" i="7"/>
  <c r="U1357" i="7"/>
  <c r="V1357" i="7"/>
  <c r="T1358" i="7"/>
  <c r="U1358" i="7"/>
  <c r="V1358" i="7"/>
  <c r="T1359" i="7"/>
  <c r="U1359" i="7"/>
  <c r="V1359" i="7"/>
  <c r="T1360" i="7"/>
  <c r="U1360" i="7"/>
  <c r="V1360" i="7"/>
  <c r="T1361" i="7"/>
  <c r="U1361" i="7"/>
  <c r="V1361" i="7"/>
  <c r="T1362" i="7"/>
  <c r="U1362" i="7"/>
  <c r="V1362" i="7"/>
  <c r="T1363" i="7"/>
  <c r="U1363" i="7"/>
  <c r="V1363" i="7"/>
  <c r="T1364" i="7"/>
  <c r="U1364" i="7"/>
  <c r="V1364" i="7"/>
  <c r="T1365" i="7"/>
  <c r="U1365" i="7"/>
  <c r="V1365" i="7"/>
  <c r="T1366" i="7"/>
  <c r="U1366" i="7"/>
  <c r="V1366" i="7"/>
  <c r="T1367" i="7"/>
  <c r="U1367" i="7"/>
  <c r="V1367" i="7"/>
  <c r="T1368" i="7"/>
  <c r="U1368" i="7"/>
  <c r="V1368" i="7"/>
  <c r="T1369" i="7"/>
  <c r="U1369" i="7"/>
  <c r="V1369" i="7"/>
  <c r="T1370" i="7"/>
  <c r="U1370" i="7"/>
  <c r="V1370" i="7"/>
  <c r="T1371" i="7"/>
  <c r="U1371" i="7"/>
  <c r="V1371" i="7"/>
  <c r="T1372" i="7"/>
  <c r="U1372" i="7"/>
  <c r="V1372" i="7"/>
  <c r="T1373" i="7"/>
  <c r="U1373" i="7"/>
  <c r="V1373" i="7"/>
  <c r="T1374" i="7"/>
  <c r="U1374" i="7"/>
  <c r="V1374" i="7"/>
  <c r="T1375" i="7"/>
  <c r="U1375" i="7"/>
  <c r="V1375" i="7"/>
  <c r="T1376" i="7"/>
  <c r="U1376" i="7"/>
  <c r="V1376" i="7"/>
  <c r="T1377" i="7"/>
  <c r="U1377" i="7"/>
  <c r="V1377" i="7"/>
  <c r="T1378" i="7"/>
  <c r="U1378" i="7"/>
  <c r="V1378" i="7"/>
  <c r="T1379" i="7"/>
  <c r="U1379" i="7"/>
  <c r="V1379" i="7"/>
  <c r="T1380" i="7"/>
  <c r="U1380" i="7"/>
  <c r="V1380" i="7"/>
  <c r="T1381" i="7"/>
  <c r="U1381" i="7"/>
  <c r="V1381" i="7"/>
  <c r="T1382" i="7"/>
  <c r="U1382" i="7"/>
  <c r="V1382" i="7"/>
  <c r="T1383" i="7"/>
  <c r="U1383" i="7"/>
  <c r="V1383" i="7"/>
  <c r="T1384" i="7"/>
  <c r="U1384" i="7"/>
  <c r="V1384" i="7"/>
  <c r="T1385" i="7"/>
  <c r="U1385" i="7"/>
  <c r="V1385" i="7"/>
  <c r="T1386" i="7"/>
  <c r="U1386" i="7"/>
  <c r="V1386" i="7"/>
  <c r="T1387" i="7"/>
  <c r="U1387" i="7"/>
  <c r="V1387" i="7"/>
  <c r="T1388" i="7"/>
  <c r="U1388" i="7"/>
  <c r="V1388" i="7"/>
  <c r="T1389" i="7"/>
  <c r="U1389" i="7"/>
  <c r="V1389" i="7"/>
  <c r="T1390" i="7"/>
  <c r="U1390" i="7"/>
  <c r="V1390" i="7"/>
  <c r="T1391" i="7"/>
  <c r="U1391" i="7"/>
  <c r="V1391" i="7"/>
  <c r="T1392" i="7"/>
  <c r="U1392" i="7"/>
  <c r="V1392" i="7"/>
  <c r="T1393" i="7"/>
  <c r="U1393" i="7"/>
  <c r="V1393" i="7"/>
  <c r="T1394" i="7"/>
  <c r="U1394" i="7"/>
  <c r="V1394" i="7"/>
  <c r="V3" i="7"/>
  <c r="U3" i="7"/>
  <c r="T3" i="7"/>
  <c r="AF1" i="7"/>
  <c r="AE1" i="7"/>
  <c r="AD1" i="7"/>
  <c r="BI1414" i="7" l="1"/>
  <c r="BD1414" i="7"/>
  <c r="BC1414" i="7"/>
  <c r="BB1414" i="7"/>
  <c r="AZ1414" i="7"/>
  <c r="BA1414" i="7"/>
  <c r="N793" i="5"/>
  <c r="N788" i="5"/>
  <c r="N785" i="5"/>
  <c r="N783" i="5"/>
  <c r="N782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L5" i="9"/>
  <c r="K788" i="5"/>
  <c r="K782" i="5"/>
  <c r="K776" i="5"/>
  <c r="K775" i="5"/>
  <c r="K766" i="5"/>
  <c r="K742" i="5"/>
  <c r="K737" i="5"/>
  <c r="K733" i="5"/>
  <c r="K732" i="5"/>
  <c r="K731" i="5"/>
  <c r="K730" i="5"/>
  <c r="K727" i="5"/>
  <c r="K726" i="5"/>
  <c r="K725" i="5"/>
  <c r="K715" i="5"/>
  <c r="K714" i="5"/>
  <c r="K703" i="5"/>
  <c r="K683" i="5"/>
  <c r="K667" i="5"/>
  <c r="K654" i="5"/>
  <c r="K651" i="5"/>
  <c r="K642" i="5"/>
  <c r="K637" i="5"/>
  <c r="K635" i="5"/>
  <c r="K633" i="5"/>
  <c r="K625" i="5"/>
  <c r="K620" i="5"/>
  <c r="K616" i="5"/>
  <c r="K614" i="5"/>
  <c r="K610" i="5"/>
  <c r="K585" i="5"/>
  <c r="K584" i="5"/>
  <c r="K576" i="5"/>
  <c r="K572" i="5"/>
  <c r="K569" i="5"/>
  <c r="K565" i="5"/>
  <c r="K560" i="5"/>
  <c r="K553" i="5"/>
  <c r="K551" i="5"/>
  <c r="K543" i="5"/>
  <c r="K532" i="5"/>
  <c r="K525" i="5"/>
  <c r="K524" i="5"/>
  <c r="K514" i="5"/>
  <c r="K508" i="5"/>
  <c r="K500" i="5"/>
  <c r="K499" i="5"/>
  <c r="K491" i="5"/>
  <c r="K480" i="5"/>
  <c r="K471" i="5"/>
  <c r="K469" i="5"/>
  <c r="K458" i="5"/>
  <c r="K447" i="5"/>
  <c r="K440" i="5"/>
  <c r="K433" i="5"/>
  <c r="K432" i="5"/>
  <c r="K431" i="5"/>
  <c r="K429" i="5"/>
  <c r="K425" i="5"/>
  <c r="K423" i="5"/>
  <c r="K421" i="5"/>
  <c r="K414" i="5"/>
  <c r="K400" i="5"/>
  <c r="K382" i="5"/>
  <c r="K364" i="5"/>
  <c r="K355" i="5"/>
  <c r="K348" i="5"/>
  <c r="K343" i="5"/>
  <c r="K322" i="5"/>
  <c r="K305" i="5"/>
  <c r="K303" i="5"/>
  <c r="K298" i="5"/>
  <c r="K273" i="5"/>
  <c r="K265" i="5"/>
  <c r="K261" i="5"/>
  <c r="K259" i="5"/>
  <c r="K257" i="5"/>
  <c r="K255" i="5"/>
  <c r="K245" i="5"/>
  <c r="K244" i="5"/>
  <c r="K234" i="5"/>
  <c r="K233" i="5"/>
  <c r="K207" i="5"/>
  <c r="K195" i="5"/>
  <c r="K183" i="5"/>
  <c r="K169" i="5"/>
  <c r="K159" i="5"/>
  <c r="K155" i="5"/>
  <c r="K149" i="5"/>
  <c r="K142" i="5"/>
  <c r="K141" i="5"/>
  <c r="K119" i="5"/>
  <c r="K115" i="5"/>
  <c r="K108" i="5"/>
  <c r="K107" i="5"/>
  <c r="K98" i="5"/>
  <c r="K94" i="5"/>
  <c r="K93" i="5"/>
  <c r="K72" i="5"/>
  <c r="K71" i="5"/>
  <c r="K62" i="5"/>
  <c r="K46" i="5"/>
  <c r="K41" i="5"/>
  <c r="K30" i="5"/>
  <c r="K24" i="5"/>
  <c r="K19" i="5"/>
  <c r="K17" i="5"/>
  <c r="K16" i="5"/>
  <c r="K12" i="5"/>
  <c r="K11" i="5"/>
  <c r="K10" i="5"/>
  <c r="K9" i="5"/>
  <c r="K7" i="5"/>
  <c r="K4" i="5"/>
  <c r="F783" i="5"/>
  <c r="F780" i="5"/>
  <c r="F778" i="5"/>
  <c r="F777" i="5"/>
  <c r="F773" i="5"/>
  <c r="F767" i="5"/>
  <c r="F766" i="5"/>
  <c r="F765" i="5"/>
  <c r="F764" i="5"/>
  <c r="F763" i="5"/>
  <c r="F761" i="5"/>
  <c r="F759" i="5"/>
  <c r="F757" i="5"/>
  <c r="F756" i="5"/>
  <c r="F753" i="5"/>
  <c r="F752" i="5"/>
  <c r="F748" i="5"/>
  <c r="F747" i="5"/>
  <c r="F745" i="5"/>
  <c r="F738" i="5"/>
  <c r="F727" i="5"/>
  <c r="F724" i="5"/>
  <c r="F723" i="5"/>
  <c r="F721" i="5"/>
  <c r="F720" i="5"/>
  <c r="F719" i="5"/>
  <c r="F715" i="5"/>
  <c r="F712" i="5"/>
  <c r="F711" i="5"/>
  <c r="F709" i="5"/>
  <c r="F704" i="5"/>
  <c r="F702" i="5"/>
  <c r="F699" i="5"/>
  <c r="F698" i="5"/>
  <c r="F696" i="5"/>
  <c r="F695" i="5"/>
  <c r="F693" i="5"/>
  <c r="F691" i="5"/>
  <c r="F690" i="5"/>
  <c r="F689" i="5"/>
  <c r="F688" i="5"/>
  <c r="F686" i="5"/>
  <c r="F685" i="5"/>
  <c r="F684" i="5"/>
  <c r="F681" i="5"/>
  <c r="F680" i="5"/>
  <c r="F678" i="5"/>
  <c r="F677" i="5"/>
  <c r="F676" i="5"/>
  <c r="F664" i="5"/>
  <c r="F659" i="5"/>
  <c r="F654" i="5"/>
  <c r="F650" i="5"/>
  <c r="F646" i="5"/>
  <c r="F645" i="5"/>
  <c r="F643" i="5"/>
  <c r="F639" i="5"/>
  <c r="F632" i="5"/>
  <c r="F630" i="5"/>
  <c r="F623" i="5"/>
  <c r="F621" i="5"/>
  <c r="F618" i="5"/>
  <c r="F617" i="5"/>
  <c r="F615" i="5"/>
  <c r="F612" i="5"/>
  <c r="F611" i="5"/>
  <c r="F609" i="5"/>
  <c r="F608" i="5"/>
  <c r="F603" i="5"/>
  <c r="F601" i="5"/>
  <c r="F600" i="5"/>
  <c r="F597" i="5"/>
  <c r="F596" i="5"/>
  <c r="F592" i="5"/>
  <c r="F586" i="5"/>
  <c r="F573" i="5"/>
  <c r="F571" i="5"/>
  <c r="F570" i="5"/>
  <c r="F568" i="5"/>
  <c r="F559" i="5"/>
  <c r="F555" i="5"/>
  <c r="F547" i="5"/>
  <c r="F541" i="5"/>
  <c r="F537" i="5"/>
  <c r="F536" i="5"/>
  <c r="F530" i="5"/>
  <c r="F527" i="5"/>
  <c r="F523" i="5"/>
  <c r="F521" i="5"/>
  <c r="F520" i="5"/>
  <c r="F511" i="5"/>
  <c r="F510" i="5"/>
  <c r="F509" i="5"/>
  <c r="F503" i="5"/>
  <c r="F501" i="5"/>
  <c r="F497" i="5"/>
  <c r="F494" i="5"/>
  <c r="F490" i="5"/>
  <c r="F488" i="5"/>
  <c r="F485" i="5"/>
  <c r="F473" i="5"/>
  <c r="F471" i="5"/>
  <c r="F467" i="5"/>
  <c r="F465" i="5"/>
  <c r="F463" i="5"/>
  <c r="F460" i="5"/>
  <c r="F457" i="5"/>
  <c r="F451" i="5"/>
  <c r="F448" i="5"/>
  <c r="F445" i="5"/>
  <c r="F443" i="5"/>
  <c r="F439" i="5"/>
  <c r="F438" i="5"/>
  <c r="F436" i="5"/>
  <c r="F435" i="5"/>
  <c r="F430" i="5"/>
  <c r="F426" i="5"/>
  <c r="F411" i="5"/>
  <c r="F410" i="5"/>
  <c r="F408" i="5"/>
  <c r="F404" i="5"/>
  <c r="F403" i="5"/>
  <c r="F402" i="5"/>
  <c r="F400" i="5"/>
  <c r="F398" i="5"/>
  <c r="F393" i="5"/>
  <c r="F388" i="5"/>
  <c r="F387" i="5"/>
  <c r="F386" i="5"/>
  <c r="F383" i="5"/>
  <c r="F382" i="5"/>
  <c r="F381" i="5"/>
  <c r="F379" i="5"/>
  <c r="F376" i="5"/>
  <c r="F375" i="5"/>
  <c r="F373" i="5"/>
  <c r="F368" i="5"/>
  <c r="F365" i="5"/>
  <c r="F362" i="5"/>
  <c r="F360" i="5"/>
  <c r="F359" i="5"/>
  <c r="F357" i="5"/>
  <c r="F353" i="5"/>
  <c r="F352" i="5"/>
  <c r="F351" i="5"/>
  <c r="F350" i="5"/>
  <c r="F347" i="5"/>
  <c r="F346" i="5"/>
  <c r="F342" i="5"/>
  <c r="F338" i="5"/>
  <c r="F330" i="5"/>
  <c r="F329" i="5"/>
  <c r="F324" i="5"/>
  <c r="F322" i="5"/>
  <c r="F318" i="5"/>
  <c r="F317" i="5"/>
  <c r="F316" i="5"/>
  <c r="F311" i="5"/>
  <c r="F301" i="5"/>
  <c r="F299" i="5"/>
  <c r="F297" i="5"/>
  <c r="F295" i="5"/>
  <c r="F289" i="5"/>
  <c r="F288" i="5"/>
  <c r="F285" i="5"/>
  <c r="F284" i="5"/>
  <c r="F283" i="5"/>
  <c r="F282" i="5"/>
  <c r="F277" i="5"/>
  <c r="F276" i="5"/>
  <c r="F274" i="5"/>
  <c r="F272" i="5"/>
  <c r="F271" i="5"/>
  <c r="F267" i="5"/>
  <c r="F263" i="5"/>
  <c r="F258" i="5"/>
  <c r="F255" i="5"/>
  <c r="F254" i="5"/>
  <c r="F253" i="5"/>
  <c r="F252" i="5"/>
  <c r="F251" i="5"/>
  <c r="F250" i="5"/>
  <c r="F243" i="5"/>
  <c r="F242" i="5"/>
  <c r="F237" i="5"/>
  <c r="F231" i="5"/>
  <c r="F228" i="5"/>
  <c r="F227" i="5"/>
  <c r="F218" i="5"/>
  <c r="F216" i="5"/>
  <c r="F214" i="5"/>
  <c r="F210" i="5"/>
  <c r="F206" i="5"/>
  <c r="F205" i="5"/>
  <c r="F202" i="5"/>
  <c r="F201" i="5"/>
  <c r="F198" i="5"/>
  <c r="F196" i="5"/>
  <c r="F192" i="5"/>
  <c r="F190" i="5"/>
  <c r="F189" i="5"/>
  <c r="F186" i="5"/>
  <c r="F185" i="5"/>
  <c r="F179" i="5"/>
  <c r="F177" i="5"/>
  <c r="F174" i="5"/>
  <c r="F172" i="5"/>
  <c r="F168" i="5"/>
  <c r="F165" i="5"/>
  <c r="F164" i="5"/>
  <c r="F161" i="5"/>
  <c r="F158" i="5"/>
  <c r="F154" i="5"/>
  <c r="F146" i="5"/>
  <c r="F145" i="5"/>
  <c r="F144" i="5"/>
  <c r="F139" i="5"/>
  <c r="F138" i="5"/>
  <c r="F135" i="5"/>
  <c r="F134" i="5"/>
  <c r="F133" i="5"/>
  <c r="F130" i="5"/>
  <c r="F125" i="5"/>
  <c r="F123" i="5"/>
  <c r="F118" i="5"/>
  <c r="F114" i="5"/>
  <c r="F112" i="5"/>
  <c r="F110" i="5"/>
  <c r="F107" i="5"/>
  <c r="F106" i="5"/>
  <c r="F96" i="5"/>
  <c r="F86" i="5"/>
  <c r="F85" i="5"/>
  <c r="F66" i="5"/>
  <c r="F61" i="5"/>
  <c r="F50" i="5"/>
  <c r="F48" i="5"/>
  <c r="F46" i="5"/>
  <c r="F42" i="5"/>
  <c r="F38" i="5"/>
  <c r="F37" i="5"/>
  <c r="F30" i="5"/>
  <c r="F27" i="5"/>
  <c r="F25" i="5"/>
  <c r="F23" i="5"/>
  <c r="F22" i="5"/>
  <c r="F18" i="5"/>
  <c r="F13" i="5"/>
  <c r="F8" i="5"/>
  <c r="F6" i="5"/>
  <c r="E6" i="5"/>
  <c r="D6" i="5" s="1"/>
  <c r="E8" i="5"/>
  <c r="D8" i="5" s="1"/>
  <c r="E13" i="5"/>
  <c r="E18" i="5"/>
  <c r="E22" i="5"/>
  <c r="E23" i="5"/>
  <c r="E25" i="5"/>
  <c r="E27" i="5"/>
  <c r="E30" i="5"/>
  <c r="E37" i="5"/>
  <c r="E38" i="5"/>
  <c r="E42" i="5"/>
  <c r="E46" i="5"/>
  <c r="E48" i="5"/>
  <c r="E50" i="5"/>
  <c r="E61" i="5"/>
  <c r="E66" i="5"/>
  <c r="E85" i="5"/>
  <c r="E86" i="5"/>
  <c r="E96" i="5"/>
  <c r="E106" i="5"/>
  <c r="E107" i="5"/>
  <c r="E110" i="5"/>
  <c r="E112" i="5"/>
  <c r="E114" i="5"/>
  <c r="E118" i="5"/>
  <c r="E123" i="5"/>
  <c r="E125" i="5"/>
  <c r="E130" i="5"/>
  <c r="E133" i="5"/>
  <c r="E134" i="5"/>
  <c r="E135" i="5"/>
  <c r="E138" i="5"/>
  <c r="E139" i="5"/>
  <c r="E144" i="5"/>
  <c r="E145" i="5"/>
  <c r="E146" i="5"/>
  <c r="E154" i="5"/>
  <c r="E158" i="5"/>
  <c r="E161" i="5"/>
  <c r="E164" i="5"/>
  <c r="E165" i="5"/>
  <c r="E168" i="5"/>
  <c r="E172" i="5"/>
  <c r="E174" i="5"/>
  <c r="E177" i="5"/>
  <c r="E179" i="5"/>
  <c r="E185" i="5"/>
  <c r="E186" i="5"/>
  <c r="E189" i="5"/>
  <c r="E190" i="5"/>
  <c r="E192" i="5"/>
  <c r="E196" i="5"/>
  <c r="E198" i="5"/>
  <c r="E201" i="5"/>
  <c r="E202" i="5"/>
  <c r="E205" i="5"/>
  <c r="E206" i="5"/>
  <c r="D206" i="5" s="1"/>
  <c r="E210" i="5"/>
  <c r="E214" i="5"/>
  <c r="E216" i="5"/>
  <c r="D216" i="5" s="1"/>
  <c r="E218" i="5"/>
  <c r="E227" i="5"/>
  <c r="E228" i="5"/>
  <c r="E231" i="5"/>
  <c r="E237" i="5"/>
  <c r="E242" i="5"/>
  <c r="E243" i="5"/>
  <c r="E250" i="5"/>
  <c r="E251" i="5"/>
  <c r="E252" i="5"/>
  <c r="E253" i="5"/>
  <c r="E254" i="5"/>
  <c r="E255" i="5"/>
  <c r="E258" i="5"/>
  <c r="E263" i="5"/>
  <c r="E267" i="5"/>
  <c r="E271" i="5"/>
  <c r="E272" i="5"/>
  <c r="E274" i="5"/>
  <c r="E276" i="5"/>
  <c r="E277" i="5"/>
  <c r="E282" i="5"/>
  <c r="E283" i="5"/>
  <c r="E284" i="5"/>
  <c r="E285" i="5"/>
  <c r="E288" i="5"/>
  <c r="E289" i="5"/>
  <c r="E295" i="5"/>
  <c r="E297" i="5"/>
  <c r="E299" i="5"/>
  <c r="E301" i="5"/>
  <c r="E311" i="5"/>
  <c r="E316" i="5"/>
  <c r="E317" i="5"/>
  <c r="E318" i="5"/>
  <c r="E322" i="5"/>
  <c r="E324" i="5"/>
  <c r="E329" i="5"/>
  <c r="D329" i="5" s="1"/>
  <c r="E330" i="5"/>
  <c r="E338" i="5"/>
  <c r="E342" i="5"/>
  <c r="E346" i="5"/>
  <c r="E347" i="5"/>
  <c r="E350" i="5"/>
  <c r="E351" i="5"/>
  <c r="E352" i="5"/>
  <c r="E353" i="5"/>
  <c r="E357" i="5"/>
  <c r="E359" i="5"/>
  <c r="E360" i="5"/>
  <c r="E362" i="5"/>
  <c r="E365" i="5"/>
  <c r="E368" i="5"/>
  <c r="E373" i="5"/>
  <c r="E375" i="5"/>
  <c r="E376" i="5"/>
  <c r="E379" i="5"/>
  <c r="E381" i="5"/>
  <c r="E382" i="5"/>
  <c r="E383" i="5"/>
  <c r="E386" i="5"/>
  <c r="E387" i="5"/>
  <c r="E388" i="5"/>
  <c r="E393" i="5"/>
  <c r="E398" i="5"/>
  <c r="E400" i="5"/>
  <c r="E402" i="5"/>
  <c r="E403" i="5"/>
  <c r="E404" i="5"/>
  <c r="E408" i="5"/>
  <c r="E410" i="5"/>
  <c r="E411" i="5"/>
  <c r="E426" i="5"/>
  <c r="E430" i="5"/>
  <c r="E435" i="5"/>
  <c r="D435" i="5" s="1"/>
  <c r="E436" i="5"/>
  <c r="E438" i="5"/>
  <c r="E439" i="5"/>
  <c r="E443" i="5"/>
  <c r="E445" i="5"/>
  <c r="E448" i="5"/>
  <c r="E451" i="5"/>
  <c r="E457" i="5"/>
  <c r="E460" i="5"/>
  <c r="E463" i="5"/>
  <c r="E465" i="5"/>
  <c r="E467" i="5"/>
  <c r="E471" i="5"/>
  <c r="E473" i="5"/>
  <c r="E485" i="5"/>
  <c r="E488" i="5"/>
  <c r="E490" i="5"/>
  <c r="E494" i="5"/>
  <c r="E497" i="5"/>
  <c r="E501" i="5"/>
  <c r="E503" i="5"/>
  <c r="E509" i="5"/>
  <c r="E510" i="5"/>
  <c r="E511" i="5"/>
  <c r="E520" i="5"/>
  <c r="D520" i="5" s="1"/>
  <c r="E521" i="5"/>
  <c r="E523" i="5"/>
  <c r="E527" i="5"/>
  <c r="E530" i="5"/>
  <c r="E536" i="5"/>
  <c r="E537" i="5"/>
  <c r="E541" i="5"/>
  <c r="E547" i="5"/>
  <c r="E555" i="5"/>
  <c r="E559" i="5"/>
  <c r="E568" i="5"/>
  <c r="E570" i="5"/>
  <c r="E571" i="5"/>
  <c r="E573" i="5"/>
  <c r="E586" i="5"/>
  <c r="E592" i="5"/>
  <c r="E596" i="5"/>
  <c r="E597" i="5"/>
  <c r="E600" i="5"/>
  <c r="E601" i="5"/>
  <c r="E603" i="5"/>
  <c r="E608" i="5"/>
  <c r="E609" i="5"/>
  <c r="E611" i="5"/>
  <c r="E612" i="5"/>
  <c r="E615" i="5"/>
  <c r="E617" i="5"/>
  <c r="E618" i="5"/>
  <c r="E621" i="5"/>
  <c r="E623" i="5"/>
  <c r="E630" i="5"/>
  <c r="E632" i="5"/>
  <c r="E639" i="5"/>
  <c r="E643" i="5"/>
  <c r="E645" i="5"/>
  <c r="E646" i="5"/>
  <c r="E650" i="5"/>
  <c r="E654" i="5"/>
  <c r="E659" i="5"/>
  <c r="E664" i="5"/>
  <c r="E676" i="5"/>
  <c r="E677" i="5"/>
  <c r="E678" i="5"/>
  <c r="E680" i="5"/>
  <c r="E681" i="5"/>
  <c r="E684" i="5"/>
  <c r="E685" i="5"/>
  <c r="E686" i="5"/>
  <c r="E688" i="5"/>
  <c r="E689" i="5"/>
  <c r="E690" i="5"/>
  <c r="E691" i="5"/>
  <c r="E693" i="5"/>
  <c r="E695" i="5"/>
  <c r="E696" i="5"/>
  <c r="E698" i="5"/>
  <c r="E699" i="5"/>
  <c r="E702" i="5"/>
  <c r="E704" i="5"/>
  <c r="E709" i="5"/>
  <c r="E711" i="5"/>
  <c r="E712" i="5"/>
  <c r="E715" i="5"/>
  <c r="E719" i="5"/>
  <c r="E720" i="5"/>
  <c r="E721" i="5"/>
  <c r="E723" i="5"/>
  <c r="E724" i="5"/>
  <c r="E727" i="5"/>
  <c r="D727" i="5" s="1"/>
  <c r="E738" i="5"/>
  <c r="E745" i="5"/>
  <c r="E747" i="5"/>
  <c r="E748" i="5"/>
  <c r="E752" i="5"/>
  <c r="E753" i="5"/>
  <c r="E756" i="5"/>
  <c r="E757" i="5"/>
  <c r="E759" i="5"/>
  <c r="E761" i="5"/>
  <c r="E763" i="5"/>
  <c r="E764" i="5"/>
  <c r="E765" i="5"/>
  <c r="E766" i="5"/>
  <c r="E767" i="5"/>
  <c r="E773" i="5"/>
  <c r="E777" i="5"/>
  <c r="E778" i="5"/>
  <c r="E780" i="5"/>
  <c r="E783" i="5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107" i="5" l="1"/>
  <c r="L30" i="5"/>
  <c r="L46" i="5"/>
  <c r="L471" i="5"/>
  <c r="H757" i="5"/>
  <c r="I757" i="5" s="1"/>
  <c r="K757" i="5" s="1"/>
  <c r="D757" i="5"/>
  <c r="H271" i="5"/>
  <c r="I271" i="5" s="1"/>
  <c r="K271" i="5" s="1"/>
  <c r="D271" i="5"/>
  <c r="H678" i="5"/>
  <c r="I678" i="5" s="1"/>
  <c r="K678" i="5" s="1"/>
  <c r="D678" i="5"/>
  <c r="H568" i="5"/>
  <c r="I568" i="5" s="1"/>
  <c r="K568" i="5" s="1"/>
  <c r="D568" i="5"/>
  <c r="H501" i="5"/>
  <c r="I501" i="5" s="1"/>
  <c r="K501" i="5" s="1"/>
  <c r="M501" i="5" s="1"/>
  <c r="P501" i="5" s="1"/>
  <c r="D501" i="5"/>
  <c r="H353" i="5"/>
  <c r="D353" i="5"/>
  <c r="H301" i="5"/>
  <c r="I301" i="5" s="1"/>
  <c r="K301" i="5" s="1"/>
  <c r="D301" i="5"/>
  <c r="H42" i="5"/>
  <c r="D42" i="5"/>
  <c r="H218" i="5"/>
  <c r="I218" i="5" s="1"/>
  <c r="K218" i="5" s="1"/>
  <c r="D218" i="5"/>
  <c r="H753" i="5"/>
  <c r="D753" i="5"/>
  <c r="H704" i="5"/>
  <c r="I704" i="5" s="1"/>
  <c r="K704" i="5" s="1"/>
  <c r="D704" i="5"/>
  <c r="H617" i="5"/>
  <c r="D617" i="5"/>
  <c r="H443" i="5"/>
  <c r="I443" i="5" s="1"/>
  <c r="K443" i="5" s="1"/>
  <c r="D443" i="5"/>
  <c r="H388" i="5"/>
  <c r="I388" i="5" s="1"/>
  <c r="K388" i="5" s="1"/>
  <c r="D388" i="5"/>
  <c r="H263" i="5"/>
  <c r="D263" i="5"/>
  <c r="H214" i="5"/>
  <c r="D214" i="5"/>
  <c r="H172" i="5"/>
  <c r="I172" i="5" s="1"/>
  <c r="K172" i="5" s="1"/>
  <c r="D172" i="5"/>
  <c r="H125" i="5"/>
  <c r="D125" i="5"/>
  <c r="H752" i="5"/>
  <c r="D752" i="5"/>
  <c r="H702" i="5"/>
  <c r="I702" i="5" s="1"/>
  <c r="K702" i="5" s="1"/>
  <c r="D702" i="5"/>
  <c r="H677" i="5"/>
  <c r="I677" i="5" s="1"/>
  <c r="K677" i="5" s="1"/>
  <c r="M677" i="5" s="1"/>
  <c r="P677" i="5" s="1"/>
  <c r="D677" i="5"/>
  <c r="H615" i="5"/>
  <c r="D615" i="5"/>
  <c r="H559" i="5"/>
  <c r="D559" i="5"/>
  <c r="H497" i="5"/>
  <c r="I497" i="5" s="1"/>
  <c r="K497" i="5" s="1"/>
  <c r="D497" i="5"/>
  <c r="H439" i="5"/>
  <c r="D439" i="5"/>
  <c r="H387" i="5"/>
  <c r="D387" i="5"/>
  <c r="H352" i="5"/>
  <c r="I352" i="5" s="1"/>
  <c r="K352" i="5" s="1"/>
  <c r="D352" i="5"/>
  <c r="H299" i="5"/>
  <c r="I299" i="5" s="1"/>
  <c r="K299" i="5" s="1"/>
  <c r="D299" i="5"/>
  <c r="H258" i="5"/>
  <c r="D258" i="5"/>
  <c r="H210" i="5"/>
  <c r="D210" i="5"/>
  <c r="H168" i="5"/>
  <c r="I168" i="5" s="1"/>
  <c r="K168" i="5" s="1"/>
  <c r="D168" i="5"/>
  <c r="H123" i="5"/>
  <c r="D123" i="5"/>
  <c r="H38" i="5"/>
  <c r="I38" i="5" s="1"/>
  <c r="K38" i="5" s="1"/>
  <c r="D38" i="5"/>
  <c r="H681" i="5"/>
  <c r="D681" i="5"/>
  <c r="H177" i="5"/>
  <c r="D177" i="5"/>
  <c r="H709" i="5"/>
  <c r="D709" i="5"/>
  <c r="H357" i="5"/>
  <c r="I357" i="5" s="1"/>
  <c r="K357" i="5" s="1"/>
  <c r="D357" i="5"/>
  <c r="H130" i="5"/>
  <c r="D130" i="5"/>
  <c r="H676" i="5"/>
  <c r="D676" i="5"/>
  <c r="H747" i="5"/>
  <c r="D747" i="5"/>
  <c r="H383" i="5"/>
  <c r="D383" i="5"/>
  <c r="H205" i="5"/>
  <c r="I205" i="5" s="1"/>
  <c r="K205" i="5" s="1"/>
  <c r="D205" i="5"/>
  <c r="H114" i="5"/>
  <c r="D114" i="5"/>
  <c r="H778" i="5"/>
  <c r="D778" i="5"/>
  <c r="H745" i="5"/>
  <c r="I745" i="5" s="1"/>
  <c r="K745" i="5" s="1"/>
  <c r="D745" i="5"/>
  <c r="H696" i="5"/>
  <c r="D696" i="5"/>
  <c r="H609" i="5"/>
  <c r="D609" i="5"/>
  <c r="H541" i="5"/>
  <c r="D541" i="5"/>
  <c r="H382" i="5"/>
  <c r="I382" i="5" s="1"/>
  <c r="D382" i="5"/>
  <c r="H347" i="5"/>
  <c r="D347" i="5"/>
  <c r="H289" i="5"/>
  <c r="I289" i="5" s="1"/>
  <c r="K289" i="5" s="1"/>
  <c r="D289" i="5"/>
  <c r="H253" i="5"/>
  <c r="I253" i="5" s="1"/>
  <c r="K253" i="5" s="1"/>
  <c r="D253" i="5"/>
  <c r="H202" i="5"/>
  <c r="D202" i="5"/>
  <c r="H161" i="5"/>
  <c r="D161" i="5"/>
  <c r="H112" i="5"/>
  <c r="I112" i="5" s="1"/>
  <c r="K112" i="5" s="1"/>
  <c r="D112" i="5"/>
  <c r="H27" i="5"/>
  <c r="D27" i="5"/>
  <c r="H618" i="5"/>
  <c r="I618" i="5" s="1"/>
  <c r="K618" i="5" s="1"/>
  <c r="D618" i="5"/>
  <c r="H393" i="5"/>
  <c r="D393" i="5"/>
  <c r="H174" i="5"/>
  <c r="I174" i="5" s="1"/>
  <c r="K174" i="5" s="1"/>
  <c r="D174" i="5"/>
  <c r="H494" i="5"/>
  <c r="I494" i="5" s="1"/>
  <c r="K494" i="5" s="1"/>
  <c r="D494" i="5"/>
  <c r="H698" i="5"/>
  <c r="D698" i="5"/>
  <c r="H295" i="5"/>
  <c r="D295" i="5"/>
  <c r="H254" i="5"/>
  <c r="D254" i="5"/>
  <c r="H164" i="5"/>
  <c r="D164" i="5"/>
  <c r="H30" i="5"/>
  <c r="D30" i="5"/>
  <c r="H659" i="5"/>
  <c r="D659" i="5"/>
  <c r="H488" i="5"/>
  <c r="D488" i="5"/>
  <c r="H777" i="5"/>
  <c r="D777" i="5"/>
  <c r="H738" i="5"/>
  <c r="D738" i="5"/>
  <c r="H695" i="5"/>
  <c r="D695" i="5"/>
  <c r="H654" i="5"/>
  <c r="D654" i="5"/>
  <c r="H608" i="5"/>
  <c r="D608" i="5"/>
  <c r="H537" i="5"/>
  <c r="I537" i="5" s="1"/>
  <c r="K537" i="5" s="1"/>
  <c r="D537" i="5"/>
  <c r="H485" i="5"/>
  <c r="D485" i="5"/>
  <c r="H430" i="5"/>
  <c r="I430" i="5" s="1"/>
  <c r="K430" i="5" s="1"/>
  <c r="D430" i="5"/>
  <c r="H381" i="5"/>
  <c r="D381" i="5"/>
  <c r="H346" i="5"/>
  <c r="D346" i="5"/>
  <c r="H288" i="5"/>
  <c r="D288" i="5"/>
  <c r="H252" i="5"/>
  <c r="D252" i="5"/>
  <c r="H201" i="5"/>
  <c r="D201" i="5"/>
  <c r="H158" i="5"/>
  <c r="D158" i="5"/>
  <c r="H110" i="5"/>
  <c r="I110" i="5" s="1"/>
  <c r="K110" i="5" s="1"/>
  <c r="D110" i="5"/>
  <c r="H25" i="5"/>
  <c r="D25" i="5"/>
  <c r="H555" i="5"/>
  <c r="I555" i="5" s="1"/>
  <c r="K555" i="5" s="1"/>
  <c r="D555" i="5"/>
  <c r="H165" i="5"/>
  <c r="I165" i="5" s="1"/>
  <c r="K165" i="5" s="1"/>
  <c r="D165" i="5"/>
  <c r="H473" i="5"/>
  <c r="D473" i="5"/>
  <c r="H426" i="5"/>
  <c r="I426" i="5" s="1"/>
  <c r="K426" i="5" s="1"/>
  <c r="D426" i="5"/>
  <c r="H285" i="5"/>
  <c r="D285" i="5"/>
  <c r="H251" i="5"/>
  <c r="I251" i="5" s="1"/>
  <c r="K251" i="5" s="1"/>
  <c r="D251" i="5"/>
  <c r="H107" i="5"/>
  <c r="I107" i="5" s="1"/>
  <c r="D107" i="5"/>
  <c r="H724" i="5"/>
  <c r="R1130" i="7" s="1"/>
  <c r="D724" i="5"/>
  <c r="H338" i="5"/>
  <c r="D338" i="5"/>
  <c r="H250" i="5"/>
  <c r="I250" i="5" s="1"/>
  <c r="K250" i="5" s="1"/>
  <c r="D250" i="5"/>
  <c r="H106" i="5"/>
  <c r="R464" i="7" s="1"/>
  <c r="D106" i="5"/>
  <c r="H723" i="5"/>
  <c r="I723" i="5" s="1"/>
  <c r="K723" i="5" s="1"/>
  <c r="D723" i="5"/>
  <c r="H410" i="5"/>
  <c r="D410" i="5"/>
  <c r="H18" i="5"/>
  <c r="D18" i="5"/>
  <c r="H448" i="5"/>
  <c r="D448" i="5"/>
  <c r="H316" i="5"/>
  <c r="I316" i="5" s="1"/>
  <c r="K316" i="5" s="1"/>
  <c r="D316" i="5"/>
  <c r="H748" i="5"/>
  <c r="D748" i="5"/>
  <c r="H297" i="5"/>
  <c r="D297" i="5"/>
  <c r="H118" i="5"/>
  <c r="D118" i="5"/>
  <c r="H547" i="5"/>
  <c r="I547" i="5" s="1"/>
  <c r="K547" i="5" s="1"/>
  <c r="D547" i="5"/>
  <c r="H773" i="5"/>
  <c r="D773" i="5"/>
  <c r="H536" i="5"/>
  <c r="I536" i="5" s="1"/>
  <c r="K536" i="5" s="1"/>
  <c r="D536" i="5"/>
  <c r="H379" i="5"/>
  <c r="I379" i="5" s="1"/>
  <c r="K379" i="5" s="1"/>
  <c r="D379" i="5"/>
  <c r="H691" i="5"/>
  <c r="R1094" i="7" s="1"/>
  <c r="D691" i="5"/>
  <c r="H601" i="5"/>
  <c r="D601" i="5"/>
  <c r="H471" i="5"/>
  <c r="I471" i="5" s="1"/>
  <c r="D471" i="5"/>
  <c r="H196" i="5"/>
  <c r="D196" i="5"/>
  <c r="H645" i="5"/>
  <c r="I645" i="5" s="1"/>
  <c r="K645" i="5" s="1"/>
  <c r="D645" i="5"/>
  <c r="H467" i="5"/>
  <c r="D467" i="5"/>
  <c r="H283" i="5"/>
  <c r="D283" i="5"/>
  <c r="H96" i="5"/>
  <c r="D96" i="5"/>
  <c r="H765" i="5"/>
  <c r="D765" i="5"/>
  <c r="H721" i="5"/>
  <c r="D721" i="5"/>
  <c r="H689" i="5"/>
  <c r="I689" i="5" s="1"/>
  <c r="K689" i="5" s="1"/>
  <c r="D689" i="5"/>
  <c r="H643" i="5"/>
  <c r="D643" i="5"/>
  <c r="H597" i="5"/>
  <c r="I597" i="5" s="1"/>
  <c r="K597" i="5" s="1"/>
  <c r="D597" i="5"/>
  <c r="H523" i="5"/>
  <c r="D523" i="5"/>
  <c r="H465" i="5"/>
  <c r="I465" i="5" s="1"/>
  <c r="K465" i="5" s="1"/>
  <c r="D465" i="5"/>
  <c r="H408" i="5"/>
  <c r="I408" i="5" s="1"/>
  <c r="K408" i="5" s="1"/>
  <c r="D408" i="5"/>
  <c r="H373" i="5"/>
  <c r="I373" i="5" s="1"/>
  <c r="K373" i="5" s="1"/>
  <c r="M373" i="5" s="1"/>
  <c r="P373" i="5" s="1"/>
  <c r="D373" i="5"/>
  <c r="H282" i="5"/>
  <c r="D282" i="5"/>
  <c r="H242" i="5"/>
  <c r="I242" i="5" s="1"/>
  <c r="K242" i="5" s="1"/>
  <c r="D242" i="5"/>
  <c r="H190" i="5"/>
  <c r="D190" i="5"/>
  <c r="H144" i="5"/>
  <c r="D144" i="5"/>
  <c r="H86" i="5"/>
  <c r="D86" i="5"/>
  <c r="H13" i="5"/>
  <c r="D13" i="5"/>
  <c r="H398" i="5"/>
  <c r="I398" i="5" s="1"/>
  <c r="K398" i="5" s="1"/>
  <c r="D398" i="5"/>
  <c r="H133" i="5"/>
  <c r="I133" i="5" s="1"/>
  <c r="K133" i="5" s="1"/>
  <c r="D133" i="5"/>
  <c r="H503" i="5"/>
  <c r="D503" i="5"/>
  <c r="H267" i="5"/>
  <c r="I267" i="5" s="1"/>
  <c r="K267" i="5" s="1"/>
  <c r="D267" i="5"/>
  <c r="H198" i="5"/>
  <c r="D198" i="5"/>
  <c r="H411" i="5"/>
  <c r="R785" i="7" s="1"/>
  <c r="U785" i="7" s="1"/>
  <c r="D411" i="5"/>
  <c r="H284" i="5"/>
  <c r="D284" i="5"/>
  <c r="H22" i="5"/>
  <c r="I22" i="5" s="1"/>
  <c r="K22" i="5" s="1"/>
  <c r="D22" i="5"/>
  <c r="H600" i="5"/>
  <c r="D600" i="5"/>
  <c r="H375" i="5"/>
  <c r="I375" i="5" s="1"/>
  <c r="K375" i="5" s="1"/>
  <c r="D375" i="5"/>
  <c r="H192" i="5"/>
  <c r="I192" i="5" s="1"/>
  <c r="K192" i="5" s="1"/>
  <c r="D192" i="5"/>
  <c r="H764" i="5"/>
  <c r="D764" i="5"/>
  <c r="H596" i="5"/>
  <c r="D596" i="5"/>
  <c r="H521" i="5"/>
  <c r="D521" i="5"/>
  <c r="H368" i="5"/>
  <c r="D368" i="5"/>
  <c r="H277" i="5"/>
  <c r="D277" i="5"/>
  <c r="H237" i="5"/>
  <c r="D237" i="5"/>
  <c r="H189" i="5"/>
  <c r="I189" i="5" s="1"/>
  <c r="K189" i="5" s="1"/>
  <c r="D189" i="5"/>
  <c r="H139" i="5"/>
  <c r="D139" i="5"/>
  <c r="H85" i="5"/>
  <c r="I85" i="5" s="1"/>
  <c r="K85" i="5" s="1"/>
  <c r="D85" i="5"/>
  <c r="H711" i="5"/>
  <c r="D711" i="5"/>
  <c r="H621" i="5"/>
  <c r="D621" i="5"/>
  <c r="H571" i="5"/>
  <c r="D571" i="5"/>
  <c r="H359" i="5"/>
  <c r="D359" i="5"/>
  <c r="H48" i="5"/>
  <c r="D48" i="5"/>
  <c r="H756" i="5"/>
  <c r="D756" i="5"/>
  <c r="H680" i="5"/>
  <c r="D680" i="5"/>
  <c r="H445" i="5"/>
  <c r="I445" i="5" s="1"/>
  <c r="K445" i="5" s="1"/>
  <c r="M445" i="5" s="1"/>
  <c r="P445" i="5" s="1"/>
  <c r="D445" i="5"/>
  <c r="H311" i="5"/>
  <c r="D311" i="5"/>
  <c r="H46" i="5"/>
  <c r="I46" i="5" s="1"/>
  <c r="D46" i="5"/>
  <c r="H783" i="5"/>
  <c r="D783" i="5"/>
  <c r="H699" i="5"/>
  <c r="D699" i="5"/>
  <c r="H612" i="5"/>
  <c r="I612" i="5" s="1"/>
  <c r="K612" i="5" s="1"/>
  <c r="D612" i="5"/>
  <c r="H386" i="5"/>
  <c r="I386" i="5" s="1"/>
  <c r="K386" i="5" s="1"/>
  <c r="D386" i="5"/>
  <c r="H351" i="5"/>
  <c r="I351" i="5" s="1"/>
  <c r="K351" i="5" s="1"/>
  <c r="D351" i="5"/>
  <c r="H255" i="5"/>
  <c r="I255" i="5" s="1"/>
  <c r="D255" i="5"/>
  <c r="H37" i="5"/>
  <c r="D37" i="5"/>
  <c r="H664" i="5"/>
  <c r="D664" i="5"/>
  <c r="H611" i="5"/>
  <c r="D611" i="5"/>
  <c r="H490" i="5"/>
  <c r="D490" i="5"/>
  <c r="H436" i="5"/>
  <c r="D436" i="5"/>
  <c r="H350" i="5"/>
  <c r="I350" i="5" s="1"/>
  <c r="K350" i="5" s="1"/>
  <c r="D350" i="5"/>
  <c r="H650" i="5"/>
  <c r="D650" i="5"/>
  <c r="H603" i="5"/>
  <c r="D603" i="5"/>
  <c r="H342" i="5"/>
  <c r="I342" i="5" s="1"/>
  <c r="K342" i="5" s="1"/>
  <c r="D342" i="5"/>
  <c r="H154" i="5"/>
  <c r="D154" i="5"/>
  <c r="H767" i="5"/>
  <c r="D767" i="5"/>
  <c r="H646" i="5"/>
  <c r="D646" i="5"/>
  <c r="H530" i="5"/>
  <c r="D530" i="5"/>
  <c r="H376" i="5"/>
  <c r="R748" i="7" s="1"/>
  <c r="V748" i="7" s="1"/>
  <c r="D376" i="5"/>
  <c r="H146" i="5"/>
  <c r="I146" i="5" s="1"/>
  <c r="K146" i="5" s="1"/>
  <c r="D146" i="5"/>
  <c r="H766" i="5"/>
  <c r="I766" i="5" s="1"/>
  <c r="D766" i="5"/>
  <c r="H690" i="5"/>
  <c r="D690" i="5"/>
  <c r="H527" i="5"/>
  <c r="D527" i="5"/>
  <c r="H330" i="5"/>
  <c r="D330" i="5"/>
  <c r="H243" i="5"/>
  <c r="R609" i="7" s="1"/>
  <c r="D243" i="5"/>
  <c r="H145" i="5"/>
  <c r="D145" i="5"/>
  <c r="H720" i="5"/>
  <c r="I720" i="5" s="1"/>
  <c r="K720" i="5" s="1"/>
  <c r="M720" i="5" s="1"/>
  <c r="P720" i="5" s="1"/>
  <c r="D720" i="5"/>
  <c r="H688" i="5"/>
  <c r="D688" i="5"/>
  <c r="H639" i="5"/>
  <c r="D639" i="5"/>
  <c r="H463" i="5"/>
  <c r="D463" i="5"/>
  <c r="H404" i="5"/>
  <c r="I404" i="5" s="1"/>
  <c r="K404" i="5" s="1"/>
  <c r="D404" i="5"/>
  <c r="H324" i="5"/>
  <c r="D324" i="5"/>
  <c r="H763" i="5"/>
  <c r="I763" i="5" s="1"/>
  <c r="K763" i="5" s="1"/>
  <c r="D763" i="5"/>
  <c r="H719" i="5"/>
  <c r="D719" i="5"/>
  <c r="H686" i="5"/>
  <c r="I686" i="5" s="1"/>
  <c r="K686" i="5" s="1"/>
  <c r="D686" i="5"/>
  <c r="H632" i="5"/>
  <c r="I632" i="5" s="1"/>
  <c r="K632" i="5" s="1"/>
  <c r="D632" i="5"/>
  <c r="H592" i="5"/>
  <c r="I592" i="5" s="1"/>
  <c r="K592" i="5" s="1"/>
  <c r="D592" i="5"/>
  <c r="H460" i="5"/>
  <c r="D460" i="5"/>
  <c r="H403" i="5"/>
  <c r="I403" i="5" s="1"/>
  <c r="K403" i="5" s="1"/>
  <c r="D403" i="5"/>
  <c r="H365" i="5"/>
  <c r="D365" i="5"/>
  <c r="H322" i="5"/>
  <c r="D322" i="5"/>
  <c r="H276" i="5"/>
  <c r="I276" i="5" s="1"/>
  <c r="K276" i="5" s="1"/>
  <c r="D276" i="5"/>
  <c r="H231" i="5"/>
  <c r="I231" i="5" s="1"/>
  <c r="K231" i="5" s="1"/>
  <c r="D231" i="5"/>
  <c r="H186" i="5"/>
  <c r="I186" i="5" s="1"/>
  <c r="K186" i="5" s="1"/>
  <c r="D186" i="5"/>
  <c r="H138" i="5"/>
  <c r="I138" i="5" s="1"/>
  <c r="K138" i="5" s="1"/>
  <c r="D138" i="5"/>
  <c r="H66" i="5"/>
  <c r="D66" i="5"/>
  <c r="H570" i="5"/>
  <c r="I570" i="5" s="1"/>
  <c r="K570" i="5" s="1"/>
  <c r="D570" i="5"/>
  <c r="H780" i="5"/>
  <c r="D780" i="5"/>
  <c r="H693" i="5"/>
  <c r="D693" i="5"/>
  <c r="H23" i="5"/>
  <c r="I23" i="5" s="1"/>
  <c r="K23" i="5" s="1"/>
  <c r="D23" i="5"/>
  <c r="H761" i="5"/>
  <c r="I761" i="5" s="1"/>
  <c r="K761" i="5" s="1"/>
  <c r="D761" i="5"/>
  <c r="H715" i="5"/>
  <c r="D715" i="5"/>
  <c r="H685" i="5"/>
  <c r="D685" i="5"/>
  <c r="H630" i="5"/>
  <c r="D630" i="5"/>
  <c r="H586" i="5"/>
  <c r="D586" i="5"/>
  <c r="H511" i="5"/>
  <c r="I511" i="5" s="1"/>
  <c r="K511" i="5" s="1"/>
  <c r="D511" i="5"/>
  <c r="H457" i="5"/>
  <c r="I457" i="5" s="1"/>
  <c r="K457" i="5" s="1"/>
  <c r="D457" i="5"/>
  <c r="H402" i="5"/>
  <c r="I402" i="5" s="1"/>
  <c r="K402" i="5" s="1"/>
  <c r="D402" i="5"/>
  <c r="H362" i="5"/>
  <c r="D362" i="5"/>
  <c r="H318" i="5"/>
  <c r="I318" i="5" s="1"/>
  <c r="K318" i="5" s="1"/>
  <c r="D318" i="5"/>
  <c r="H274" i="5"/>
  <c r="I274" i="5" s="1"/>
  <c r="K274" i="5" s="1"/>
  <c r="D274" i="5"/>
  <c r="H228" i="5"/>
  <c r="D228" i="5"/>
  <c r="H185" i="5"/>
  <c r="D185" i="5"/>
  <c r="H135" i="5"/>
  <c r="D135" i="5"/>
  <c r="H61" i="5"/>
  <c r="D61" i="5"/>
  <c r="H509" i="5"/>
  <c r="D509" i="5"/>
  <c r="H438" i="5"/>
  <c r="I438" i="5" s="1"/>
  <c r="K438" i="5" s="1"/>
  <c r="D438" i="5"/>
  <c r="H759" i="5"/>
  <c r="D759" i="5"/>
  <c r="H712" i="5"/>
  <c r="D712" i="5"/>
  <c r="H684" i="5"/>
  <c r="D684" i="5"/>
  <c r="H623" i="5"/>
  <c r="I623" i="5" s="1"/>
  <c r="K623" i="5" s="1"/>
  <c r="D623" i="5"/>
  <c r="H573" i="5"/>
  <c r="D573" i="5"/>
  <c r="H510" i="5"/>
  <c r="D510" i="5"/>
  <c r="H451" i="5"/>
  <c r="I451" i="5" s="1"/>
  <c r="K451" i="5" s="1"/>
  <c r="D451" i="5"/>
  <c r="H400" i="5"/>
  <c r="D400" i="5"/>
  <c r="H360" i="5"/>
  <c r="D360" i="5"/>
  <c r="H317" i="5"/>
  <c r="D317" i="5"/>
  <c r="H272" i="5"/>
  <c r="D272" i="5"/>
  <c r="H227" i="5"/>
  <c r="D227" i="5"/>
  <c r="H179" i="5"/>
  <c r="D179" i="5"/>
  <c r="H134" i="5"/>
  <c r="I134" i="5" s="1"/>
  <c r="K134" i="5" s="1"/>
  <c r="D134" i="5"/>
  <c r="H50" i="5"/>
  <c r="I50" i="5" s="1"/>
  <c r="K50" i="5" s="1"/>
  <c r="D50" i="5"/>
  <c r="I724" i="5"/>
  <c r="K724" i="5" s="1"/>
  <c r="I691" i="5"/>
  <c r="K691" i="5" s="1"/>
  <c r="I646" i="5"/>
  <c r="K646" i="5" s="1"/>
  <c r="R1046" i="7"/>
  <c r="I601" i="5"/>
  <c r="K601" i="5" s="1"/>
  <c r="R999" i="7"/>
  <c r="T999" i="7" s="1"/>
  <c r="I411" i="5"/>
  <c r="K411" i="5" s="1"/>
  <c r="I376" i="5"/>
  <c r="K376" i="5" s="1"/>
  <c r="R371" i="7"/>
  <c r="T371" i="7" s="1"/>
  <c r="I96" i="5"/>
  <c r="K96" i="5" s="1"/>
  <c r="R453" i="7"/>
  <c r="I765" i="5"/>
  <c r="K765" i="5" s="1"/>
  <c r="R1174" i="7"/>
  <c r="T1174" i="7" s="1"/>
  <c r="I527" i="5"/>
  <c r="K527" i="5" s="1"/>
  <c r="R917" i="7"/>
  <c r="T917" i="7" s="1"/>
  <c r="I145" i="5"/>
  <c r="K145" i="5" s="1"/>
  <c r="R504" i="7"/>
  <c r="T504" i="7" s="1"/>
  <c r="I600" i="5"/>
  <c r="K600" i="5" s="1"/>
  <c r="R998" i="7"/>
  <c r="V998" i="7" s="1"/>
  <c r="I283" i="5"/>
  <c r="K283" i="5" s="1"/>
  <c r="R651" i="7"/>
  <c r="T651" i="7" s="1"/>
  <c r="I18" i="5"/>
  <c r="K18" i="5" s="1"/>
  <c r="R367" i="7"/>
  <c r="T367" i="7" s="1"/>
  <c r="R1018" i="7"/>
  <c r="R947" i="7"/>
  <c r="U947" i="7" s="1"/>
  <c r="R770" i="7"/>
  <c r="U770" i="7" s="1"/>
  <c r="R751" i="7"/>
  <c r="R687" i="7"/>
  <c r="R580" i="7"/>
  <c r="T580" i="7" s="1"/>
  <c r="R402" i="7"/>
  <c r="V402" i="7" s="1"/>
  <c r="R829" i="7"/>
  <c r="R713" i="7"/>
  <c r="R685" i="7"/>
  <c r="T685" i="7" s="1"/>
  <c r="R372" i="7"/>
  <c r="T372" i="7" s="1"/>
  <c r="R782" i="7"/>
  <c r="V782" i="7" s="1"/>
  <c r="R1153" i="7"/>
  <c r="V1153" i="7" s="1"/>
  <c r="R993" i="7"/>
  <c r="U993" i="7" s="1"/>
  <c r="R533" i="7"/>
  <c r="T533" i="7" s="1"/>
  <c r="R493" i="7"/>
  <c r="T493" i="7" s="1"/>
  <c r="R644" i="7"/>
  <c r="V644" i="7" s="1"/>
  <c r="R837" i="7"/>
  <c r="V837" i="7" s="1"/>
  <c r="R1011" i="7"/>
  <c r="R639" i="7"/>
  <c r="T639" i="7" s="1"/>
  <c r="R1172" i="7"/>
  <c r="T1172" i="7" s="1"/>
  <c r="R1108" i="7"/>
  <c r="T1108" i="7" s="1"/>
  <c r="R928" i="7"/>
  <c r="R492" i="7"/>
  <c r="T492" i="7" s="1"/>
  <c r="R468" i="7"/>
  <c r="T468" i="7" s="1"/>
  <c r="R389" i="7"/>
  <c r="T389" i="7" s="1"/>
  <c r="N797" i="5"/>
  <c r="R536" i="7"/>
  <c r="T536" i="7" s="1"/>
  <c r="R593" i="7"/>
  <c r="T593" i="7" s="1"/>
  <c r="R1166" i="7"/>
  <c r="T1166" i="7" s="1"/>
  <c r="R927" i="7"/>
  <c r="V927" i="7" s="1"/>
  <c r="R847" i="7"/>
  <c r="U847" i="7" s="1"/>
  <c r="R567" i="7"/>
  <c r="V567" i="7" s="1"/>
  <c r="H6" i="5"/>
  <c r="E797" i="5"/>
  <c r="F797" i="5"/>
  <c r="R745" i="7"/>
  <c r="U745" i="7" s="1"/>
  <c r="R1080" i="7"/>
  <c r="U1080" i="7" s="1"/>
  <c r="R879" i="7"/>
  <c r="R669" i="7"/>
  <c r="T669" i="7" s="1"/>
  <c r="R551" i="7"/>
  <c r="T551" i="7" s="1"/>
  <c r="R774" i="7"/>
  <c r="V774" i="7" s="1"/>
  <c r="R754" i="7"/>
  <c r="T754" i="7" s="1"/>
  <c r="R618" i="7"/>
  <c r="R465" i="7"/>
  <c r="U915" i="7"/>
  <c r="V915" i="7"/>
  <c r="T915" i="7"/>
  <c r="U651" i="7"/>
  <c r="V611" i="7"/>
  <c r="T611" i="7"/>
  <c r="U611" i="7"/>
  <c r="T603" i="7"/>
  <c r="U603" i="7"/>
  <c r="V603" i="7"/>
  <c r="U395" i="7"/>
  <c r="V395" i="7"/>
  <c r="T395" i="7"/>
  <c r="T996" i="7"/>
  <c r="V996" i="7"/>
  <c r="U996" i="7"/>
  <c r="T676" i="7"/>
  <c r="U676" i="7"/>
  <c r="V676" i="7"/>
  <c r="T914" i="7"/>
  <c r="V914" i="7"/>
  <c r="U914" i="7"/>
  <c r="V834" i="7"/>
  <c r="T834" i="7"/>
  <c r="U834" i="7"/>
  <c r="V1105" i="7"/>
  <c r="T1105" i="7"/>
  <c r="U1105" i="7"/>
  <c r="U1081" i="7"/>
  <c r="T1081" i="7"/>
  <c r="V1081" i="7"/>
  <c r="T985" i="7"/>
  <c r="U985" i="7"/>
  <c r="U961" i="7"/>
  <c r="V961" i="7"/>
  <c r="T961" i="7"/>
  <c r="V841" i="7"/>
  <c r="T777" i="7"/>
  <c r="U777" i="7"/>
  <c r="V777" i="7"/>
  <c r="T625" i="7"/>
  <c r="V625" i="7"/>
  <c r="U625" i="7"/>
  <c r="T529" i="7"/>
  <c r="U529" i="7"/>
  <c r="V529" i="7"/>
  <c r="T473" i="7"/>
  <c r="U473" i="7"/>
  <c r="V473" i="7"/>
  <c r="T425" i="7"/>
  <c r="U425" i="7"/>
  <c r="T1400" i="7"/>
  <c r="U1400" i="7"/>
  <c r="V1400" i="7"/>
  <c r="T868" i="7"/>
  <c r="U868" i="7"/>
  <c r="V868" i="7"/>
  <c r="V810" i="7"/>
  <c r="T810" i="7"/>
  <c r="U810" i="7"/>
  <c r="V1159" i="7"/>
  <c r="T1159" i="7"/>
  <c r="U1159" i="7"/>
  <c r="T1111" i="7"/>
  <c r="V1111" i="7"/>
  <c r="U1111" i="7"/>
  <c r="T951" i="7"/>
  <c r="U951" i="7"/>
  <c r="V951" i="7"/>
  <c r="T775" i="7"/>
  <c r="U775" i="7"/>
  <c r="V775" i="7"/>
  <c r="T703" i="7"/>
  <c r="V703" i="7"/>
  <c r="U703" i="7"/>
  <c r="U535" i="7"/>
  <c r="V535" i="7"/>
  <c r="T535" i="7"/>
  <c r="T384" i="7"/>
  <c r="T594" i="7"/>
  <c r="U594" i="7"/>
  <c r="V594" i="7"/>
  <c r="T450" i="7"/>
  <c r="U450" i="7"/>
  <c r="V450" i="7"/>
  <c r="T896" i="7"/>
  <c r="U896" i="7"/>
  <c r="V896" i="7"/>
  <c r="T688" i="7"/>
  <c r="V688" i="7"/>
  <c r="U688" i="7"/>
  <c r="U1150" i="7"/>
  <c r="T1150" i="7"/>
  <c r="V1150" i="7"/>
  <c r="T1142" i="7"/>
  <c r="U1142" i="7"/>
  <c r="V1142" i="7"/>
  <c r="V1070" i="7"/>
  <c r="T1070" i="7"/>
  <c r="U1070" i="7"/>
  <c r="U1014" i="7"/>
  <c r="V1014" i="7"/>
  <c r="T1014" i="7"/>
  <c r="T1006" i="7"/>
  <c r="U1006" i="7"/>
  <c r="V1006" i="7"/>
  <c r="T934" i="7"/>
  <c r="U934" i="7"/>
  <c r="V934" i="7"/>
  <c r="T894" i="7"/>
  <c r="U894" i="7"/>
  <c r="V894" i="7"/>
  <c r="U878" i="7"/>
  <c r="V878" i="7"/>
  <c r="T878" i="7"/>
  <c r="T854" i="7"/>
  <c r="V814" i="7"/>
  <c r="T814" i="7"/>
  <c r="U814" i="7"/>
  <c r="T606" i="7"/>
  <c r="U606" i="7"/>
  <c r="V606" i="7"/>
  <c r="T438" i="7"/>
  <c r="U438" i="7"/>
  <c r="V438" i="7"/>
  <c r="V786" i="7"/>
  <c r="T786" i="7"/>
  <c r="T1048" i="7"/>
  <c r="V1048" i="7"/>
  <c r="U1048" i="7"/>
  <c r="T832" i="7"/>
  <c r="U832" i="7"/>
  <c r="V832" i="7"/>
  <c r="T380" i="7"/>
  <c r="U380" i="7"/>
  <c r="V380" i="7"/>
  <c r="T356" i="7"/>
  <c r="U356" i="7"/>
  <c r="V356" i="7"/>
  <c r="T506" i="7"/>
  <c r="U506" i="7"/>
  <c r="V506" i="7"/>
  <c r="U1125" i="7"/>
  <c r="T1125" i="7"/>
  <c r="U997" i="7"/>
  <c r="V997" i="7"/>
  <c r="T997" i="7"/>
  <c r="V957" i="7"/>
  <c r="T957" i="7"/>
  <c r="U957" i="7"/>
  <c r="T901" i="7"/>
  <c r="U901" i="7"/>
  <c r="V901" i="7"/>
  <c r="T821" i="7"/>
  <c r="U821" i="7"/>
  <c r="V821" i="7"/>
  <c r="T741" i="7"/>
  <c r="V741" i="7"/>
  <c r="U741" i="7"/>
  <c r="V605" i="7"/>
  <c r="U605" i="7"/>
  <c r="T605" i="7"/>
  <c r="T421" i="7"/>
  <c r="V421" i="7"/>
  <c r="M253" i="5"/>
  <c r="P253" i="5" s="1"/>
  <c r="M112" i="5"/>
  <c r="P112" i="5" s="1"/>
  <c r="S470" i="7" s="1"/>
  <c r="M745" i="5"/>
  <c r="P745" i="5" s="1"/>
  <c r="M702" i="5"/>
  <c r="P702" i="5" s="1"/>
  <c r="M612" i="5"/>
  <c r="P612" i="5" s="1"/>
  <c r="S1011" i="7" s="1"/>
  <c r="M351" i="5"/>
  <c r="P351" i="5" s="1"/>
  <c r="S722" i="7" s="1"/>
  <c r="Q351" i="5"/>
  <c r="T351" i="5" s="1"/>
  <c r="M618" i="5"/>
  <c r="P618" i="5" s="1"/>
  <c r="M301" i="5"/>
  <c r="P301" i="5" s="1"/>
  <c r="M172" i="5"/>
  <c r="P172" i="5" s="1"/>
  <c r="M352" i="5"/>
  <c r="P352" i="5" s="1"/>
  <c r="M299" i="5"/>
  <c r="P299" i="5" s="1"/>
  <c r="S667" i="7" s="1"/>
  <c r="M38" i="5"/>
  <c r="P38" i="5" s="1"/>
  <c r="M350" i="5"/>
  <c r="P350" i="5" s="1"/>
  <c r="S721" i="7" s="1"/>
  <c r="M205" i="5"/>
  <c r="P205" i="5" s="1"/>
  <c r="S567" i="7" s="1"/>
  <c r="M766" i="5"/>
  <c r="P766" i="5" s="1"/>
  <c r="S1175" i="7" s="1"/>
  <c r="M379" i="5"/>
  <c r="P379" i="5" s="1"/>
  <c r="M251" i="5"/>
  <c r="P251" i="5" s="1"/>
  <c r="M23" i="5"/>
  <c r="P23" i="5" s="1"/>
  <c r="M283" i="5"/>
  <c r="P283" i="5" s="1"/>
  <c r="M382" i="5"/>
  <c r="P382" i="5" s="1"/>
  <c r="M408" i="5"/>
  <c r="P408" i="5" s="1"/>
  <c r="M457" i="5"/>
  <c r="P457" i="5" s="1"/>
  <c r="S837" i="7" s="1"/>
  <c r="Q457" i="5"/>
  <c r="T457" i="5" s="1"/>
  <c r="M402" i="5"/>
  <c r="P402" i="5" s="1"/>
  <c r="M110" i="5"/>
  <c r="P110" i="5" s="1"/>
  <c r="M536" i="5"/>
  <c r="P536" i="5" s="1"/>
  <c r="S927" i="7" s="1"/>
  <c r="Q536" i="5"/>
  <c r="T536" i="5" s="1"/>
  <c r="M465" i="5"/>
  <c r="P465" i="5" s="1"/>
  <c r="S847" i="7" s="1"/>
  <c r="M50" i="5"/>
  <c r="P50" i="5" s="1"/>
  <c r="M189" i="5"/>
  <c r="P189" i="5" s="1"/>
  <c r="M398" i="5"/>
  <c r="P398" i="5" s="1"/>
  <c r="M316" i="5"/>
  <c r="P316" i="5" s="1"/>
  <c r="S685" i="7" s="1"/>
  <c r="M218" i="5"/>
  <c r="P218" i="5" s="1"/>
  <c r="M133" i="5"/>
  <c r="P133" i="5" s="1"/>
  <c r="M174" i="5"/>
  <c r="P174" i="5" s="1"/>
  <c r="M255" i="5"/>
  <c r="P255" i="5" s="1"/>
  <c r="M471" i="5"/>
  <c r="P471" i="5" s="1"/>
  <c r="M654" i="5"/>
  <c r="P654" i="5" s="1"/>
  <c r="M46" i="5"/>
  <c r="P46" i="5" s="1"/>
  <c r="M30" i="5"/>
  <c r="P30" i="5" s="1"/>
  <c r="M107" i="5"/>
  <c r="P107" i="5" s="1"/>
  <c r="M715" i="5"/>
  <c r="P715" i="5" s="1"/>
  <c r="M322" i="5"/>
  <c r="P322" i="5" s="1"/>
  <c r="M400" i="5"/>
  <c r="P400" i="5" s="1"/>
  <c r="AF325" i="7"/>
  <c r="AE1293" i="7"/>
  <c r="AD1336" i="7"/>
  <c r="AF167" i="7"/>
  <c r="AF1261" i="7"/>
  <c r="AF1293" i="7"/>
  <c r="AF1294" i="7"/>
  <c r="AF1337" i="7"/>
  <c r="AF1360" i="7"/>
  <c r="AF1363" i="7"/>
  <c r="AD1373" i="7"/>
  <c r="AF1373" i="7"/>
  <c r="J1202" i="7"/>
  <c r="Q1202" i="7" s="1"/>
  <c r="F1201" i="7"/>
  <c r="U1201" i="7" s="1"/>
  <c r="M997" i="7"/>
  <c r="Q997" i="7" s="1"/>
  <c r="I996" i="7"/>
  <c r="Q996" i="7" s="1"/>
  <c r="L841" i="7"/>
  <c r="Q841" i="7" s="1"/>
  <c r="F840" i="7"/>
  <c r="Q840" i="7" s="1"/>
  <c r="N606" i="7"/>
  <c r="Q606" i="7" s="1"/>
  <c r="H605" i="7"/>
  <c r="Q605" i="7" s="1"/>
  <c r="I208" i="7"/>
  <c r="Q208" i="7" s="1"/>
  <c r="F207" i="7"/>
  <c r="U207" i="7" s="1"/>
  <c r="I53" i="7"/>
  <c r="Q53" i="7" s="1"/>
  <c r="F52" i="7"/>
  <c r="U52" i="7" s="1"/>
  <c r="P1400" i="7"/>
  <c r="Q1400" i="7" s="1"/>
  <c r="K1352" i="7"/>
  <c r="Q1352" i="7" s="1"/>
  <c r="K1260" i="7"/>
  <c r="Q1260" i="7" s="1"/>
  <c r="K1227" i="7"/>
  <c r="Q1227" i="7" s="1"/>
  <c r="K1111" i="7"/>
  <c r="Q1111" i="7" s="1"/>
  <c r="K934" i="7"/>
  <c r="Q934" i="7" s="1"/>
  <c r="K878" i="7"/>
  <c r="Q878" i="7" s="1"/>
  <c r="K814" i="7"/>
  <c r="Q814" i="7" s="1"/>
  <c r="K594" i="7"/>
  <c r="Q594" i="7" s="1"/>
  <c r="K473" i="7"/>
  <c r="Q473" i="7" s="1"/>
  <c r="K450" i="7"/>
  <c r="Q450" i="7" s="1"/>
  <c r="E1344" i="7"/>
  <c r="E1325" i="7"/>
  <c r="T1325" i="7" s="1"/>
  <c r="E396" i="7"/>
  <c r="Q396" i="7" s="1"/>
  <c r="O1381" i="7"/>
  <c r="O1220" i="7"/>
  <c r="O1190" i="7"/>
  <c r="O1150" i="7"/>
  <c r="Q1150" i="7" s="1"/>
  <c r="O821" i="7"/>
  <c r="Q821" i="7" s="1"/>
  <c r="O741" i="7"/>
  <c r="Q741" i="7" s="1"/>
  <c r="O174" i="7"/>
  <c r="L1014" i="7"/>
  <c r="Q1014" i="7" s="1"/>
  <c r="P915" i="7"/>
  <c r="Q915" i="7" s="1"/>
  <c r="L914" i="7"/>
  <c r="Q914" i="7" s="1"/>
  <c r="L775" i="7"/>
  <c r="Q775" i="7" s="1"/>
  <c r="L603" i="7"/>
  <c r="Q603" i="7" s="1"/>
  <c r="L303" i="7"/>
  <c r="Q303" i="7" s="1"/>
  <c r="L143" i="7"/>
  <c r="Q143" i="7" s="1"/>
  <c r="G1234" i="7"/>
  <c r="G1199" i="7"/>
  <c r="V1199" i="7" s="1"/>
  <c r="G1125" i="7"/>
  <c r="Q1125" i="7" s="1"/>
  <c r="G985" i="7"/>
  <c r="G462" i="7"/>
  <c r="Q462" i="7" s="1"/>
  <c r="G425" i="7"/>
  <c r="Q425" i="7" s="1"/>
  <c r="G298" i="7"/>
  <c r="V298" i="7" s="1"/>
  <c r="G296" i="7"/>
  <c r="V296" i="7" s="1"/>
  <c r="G153" i="7"/>
  <c r="V153" i="7" s="1"/>
  <c r="G79" i="7"/>
  <c r="V79" i="7" s="1"/>
  <c r="M1357" i="7"/>
  <c r="Q1357" i="7" s="1"/>
  <c r="M1317" i="7"/>
  <c r="Q1317" i="7" s="1"/>
  <c r="M1269" i="7"/>
  <c r="Q1269" i="7" s="1"/>
  <c r="M1265" i="7"/>
  <c r="Q1265" i="7" s="1"/>
  <c r="M1159" i="7"/>
  <c r="Q1159" i="7" s="1"/>
  <c r="M1105" i="7"/>
  <c r="Q1105" i="7" s="1"/>
  <c r="M834" i="7"/>
  <c r="Q834" i="7" s="1"/>
  <c r="M529" i="7"/>
  <c r="Q529" i="7" s="1"/>
  <c r="M42" i="7"/>
  <c r="Q42" i="7" s="1"/>
  <c r="F1337" i="7"/>
  <c r="F1330" i="7"/>
  <c r="F1310" i="7"/>
  <c r="F924" i="7"/>
  <c r="Q924" i="7" s="1"/>
  <c r="F854" i="7"/>
  <c r="Q854" i="7" s="1"/>
  <c r="F786" i="7"/>
  <c r="Q786" i="7" s="1"/>
  <c r="F421" i="7"/>
  <c r="Q421" i="7" s="1"/>
  <c r="F384" i="7"/>
  <c r="Q384" i="7" s="1"/>
  <c r="F330" i="7"/>
  <c r="F145" i="7"/>
  <c r="U145" i="7" s="1"/>
  <c r="F136" i="7"/>
  <c r="U136" i="7" s="1"/>
  <c r="F50" i="7"/>
  <c r="U50" i="7" s="1"/>
  <c r="F29" i="7"/>
  <c r="U29" i="7" s="1"/>
  <c r="J1386" i="7"/>
  <c r="Q1386" i="7" s="1"/>
  <c r="J1214" i="7"/>
  <c r="Q1214" i="7" s="1"/>
  <c r="J1081" i="7"/>
  <c r="Q1081" i="7" s="1"/>
  <c r="J810" i="7"/>
  <c r="Q810" i="7" s="1"/>
  <c r="J625" i="7"/>
  <c r="Q625" i="7" s="1"/>
  <c r="J611" i="7"/>
  <c r="Q611" i="7" s="1"/>
  <c r="J506" i="7"/>
  <c r="Q506" i="7" s="1"/>
  <c r="J325" i="7"/>
  <c r="Q325" i="7" s="1"/>
  <c r="J187" i="7"/>
  <c r="Q187" i="7" s="1"/>
  <c r="J25" i="7"/>
  <c r="Q25" i="7" s="1"/>
  <c r="H1355" i="7"/>
  <c r="H1327" i="7"/>
  <c r="H1225" i="7"/>
  <c r="H1142" i="7"/>
  <c r="Q1142" i="7" s="1"/>
  <c r="H1070" i="7"/>
  <c r="Q1070" i="7" s="1"/>
  <c r="H951" i="7"/>
  <c r="Q951" i="7" s="1"/>
  <c r="H896" i="7"/>
  <c r="H832" i="7"/>
  <c r="Q832" i="7" s="1"/>
  <c r="H688" i="7"/>
  <c r="Q688" i="7" s="1"/>
  <c r="H404" i="7"/>
  <c r="Q404" i="7" s="1"/>
  <c r="H204" i="7"/>
  <c r="H165" i="7"/>
  <c r="H155" i="7"/>
  <c r="H56" i="7"/>
  <c r="H33" i="7"/>
  <c r="H20" i="7"/>
  <c r="I1277" i="7"/>
  <c r="Q1277" i="7" s="1"/>
  <c r="I1244" i="7"/>
  <c r="Q1244" i="7" s="1"/>
  <c r="I1048" i="7"/>
  <c r="Q1048" i="7" s="1"/>
  <c r="I1006" i="7"/>
  <c r="Q1006" i="7" s="1"/>
  <c r="I901" i="7"/>
  <c r="Q901" i="7" s="1"/>
  <c r="I894" i="7"/>
  <c r="Q894" i="7" s="1"/>
  <c r="I868" i="7"/>
  <c r="Q868" i="7" s="1"/>
  <c r="I703" i="7"/>
  <c r="Q703" i="7" s="1"/>
  <c r="I676" i="7"/>
  <c r="Q676" i="7" s="1"/>
  <c r="I535" i="7"/>
  <c r="Q535" i="7" s="1"/>
  <c r="I380" i="7"/>
  <c r="Q380" i="7" s="1"/>
  <c r="I313" i="7"/>
  <c r="Q313" i="7" s="1"/>
  <c r="I27" i="7"/>
  <c r="Q27" i="7" s="1"/>
  <c r="I18" i="7"/>
  <c r="Q18" i="7" s="1"/>
  <c r="I16" i="7"/>
  <c r="Q16" i="7" s="1"/>
  <c r="N961" i="7"/>
  <c r="Q961" i="7" s="1"/>
  <c r="N438" i="7"/>
  <c r="Q438" i="7" s="1"/>
  <c r="N301" i="7"/>
  <c r="N259" i="7"/>
  <c r="N111" i="7"/>
  <c r="N67" i="7"/>
  <c r="N13" i="7"/>
  <c r="N11" i="7"/>
  <c r="Q1399" i="7"/>
  <c r="Q1385" i="7"/>
  <c r="Q1380" i="7"/>
  <c r="Q1356" i="7"/>
  <c r="Q1354" i="7"/>
  <c r="Q1351" i="7"/>
  <c r="Q1343" i="7"/>
  <c r="Q1336" i="7"/>
  <c r="Q1329" i="7"/>
  <c r="Q1326" i="7"/>
  <c r="Q1324" i="7"/>
  <c r="Q1316" i="7"/>
  <c r="Q1309" i="7"/>
  <c r="Q1276" i="7"/>
  <c r="Q1268" i="7"/>
  <c r="Q1264" i="7"/>
  <c r="Q1259" i="7"/>
  <c r="Q1243" i="7"/>
  <c r="Q1233" i="7"/>
  <c r="Q1226" i="7"/>
  <c r="Q1224" i="7"/>
  <c r="Q1219" i="7"/>
  <c r="Q1213" i="7"/>
  <c r="Q1200" i="7"/>
  <c r="Q1198" i="7"/>
  <c r="Q1189" i="7"/>
  <c r="Q1158" i="7"/>
  <c r="Q1149" i="7"/>
  <c r="Q1141" i="7"/>
  <c r="Q1124" i="7"/>
  <c r="Q1110" i="7"/>
  <c r="Q1104" i="7"/>
  <c r="Q1080" i="7"/>
  <c r="Q1069" i="7"/>
  <c r="Q1047" i="7"/>
  <c r="Q1013" i="7"/>
  <c r="Q1005" i="7"/>
  <c r="Q995" i="7"/>
  <c r="Q984" i="7"/>
  <c r="Q960" i="7"/>
  <c r="Q958" i="7"/>
  <c r="Q957" i="7"/>
  <c r="Q950" i="7"/>
  <c r="Q933" i="7"/>
  <c r="Q923" i="7"/>
  <c r="Q913" i="7"/>
  <c r="Q900" i="7"/>
  <c r="Q895" i="7"/>
  <c r="Q893" i="7"/>
  <c r="Q877" i="7"/>
  <c r="Q867" i="7"/>
  <c r="Q853" i="7"/>
  <c r="Q839" i="7"/>
  <c r="Q833" i="7"/>
  <c r="Q831" i="7"/>
  <c r="Q820" i="7"/>
  <c r="Q813" i="7"/>
  <c r="Q809" i="7"/>
  <c r="Q785" i="7"/>
  <c r="Q778" i="7"/>
  <c r="Q777" i="7"/>
  <c r="Q774" i="7"/>
  <c r="Q740" i="7"/>
  <c r="Q702" i="7"/>
  <c r="Q687" i="7"/>
  <c r="Q675" i="7"/>
  <c r="Q624" i="7"/>
  <c r="Q610" i="7"/>
  <c r="Q604" i="7"/>
  <c r="Q602" i="7"/>
  <c r="Q593" i="7"/>
  <c r="Q534" i="7"/>
  <c r="Q528" i="7"/>
  <c r="Q505" i="7"/>
  <c r="Q472" i="7"/>
  <c r="Q461" i="7"/>
  <c r="Q449" i="7"/>
  <c r="Q437" i="7"/>
  <c r="Q424" i="7"/>
  <c r="Q420" i="7"/>
  <c r="Q403" i="7"/>
  <c r="Q395" i="7"/>
  <c r="Q383" i="7"/>
  <c r="Q379" i="7"/>
  <c r="Q357" i="7"/>
  <c r="Q356" i="7"/>
  <c r="Q329" i="7"/>
  <c r="Q324" i="7"/>
  <c r="Q312" i="7"/>
  <c r="Q302" i="7"/>
  <c r="Q300" i="7"/>
  <c r="Q297" i="7"/>
  <c r="Q295" i="7"/>
  <c r="Q258" i="7"/>
  <c r="Q249" i="7"/>
  <c r="Q248" i="7"/>
  <c r="Q247" i="7"/>
  <c r="Q246" i="7"/>
  <c r="Q206" i="7"/>
  <c r="Q203" i="7"/>
  <c r="Q186" i="7"/>
  <c r="Q173" i="7"/>
  <c r="Q164" i="7"/>
  <c r="Q154" i="7"/>
  <c r="Q152" i="7"/>
  <c r="Q144" i="7"/>
  <c r="Q142" i="7"/>
  <c r="Q135" i="7"/>
  <c r="Q110" i="7"/>
  <c r="Q78" i="7"/>
  <c r="Q66" i="7"/>
  <c r="Q55" i="7"/>
  <c r="Q51" i="7"/>
  <c r="Q49" i="7"/>
  <c r="Q41" i="7"/>
  <c r="Q32" i="7"/>
  <c r="Q28" i="7"/>
  <c r="Q26" i="7"/>
  <c r="Q24" i="7"/>
  <c r="Q19" i="7"/>
  <c r="Q17" i="7"/>
  <c r="Q15" i="7"/>
  <c r="Q12" i="7"/>
  <c r="Q10" i="7"/>
  <c r="Q7" i="7"/>
  <c r="N8" i="7"/>
  <c r="Q1412" i="7"/>
  <c r="Q1411" i="7"/>
  <c r="Q1410" i="7"/>
  <c r="Q1409" i="7"/>
  <c r="Q1408" i="7"/>
  <c r="Q1407" i="7"/>
  <c r="Q1406" i="7"/>
  <c r="Q1405" i="7"/>
  <c r="Q1404" i="7"/>
  <c r="Q1403" i="7"/>
  <c r="Q1402" i="7"/>
  <c r="Q1401" i="7"/>
  <c r="Q1398" i="7"/>
  <c r="Q1397" i="7"/>
  <c r="Q1396" i="7"/>
  <c r="Q1395" i="7"/>
  <c r="Q1394" i="7"/>
  <c r="Q1393" i="7"/>
  <c r="Q1392" i="7"/>
  <c r="Q1391" i="7"/>
  <c r="Q1390" i="7"/>
  <c r="Q1389" i="7"/>
  <c r="Q1388" i="7"/>
  <c r="Q1387" i="7"/>
  <c r="Q1384" i="7"/>
  <c r="Q1383" i="7"/>
  <c r="Q1382" i="7"/>
  <c r="Q1379" i="7"/>
  <c r="Q1378" i="7"/>
  <c r="Q1377" i="7"/>
  <c r="Q1376" i="7"/>
  <c r="Q1375" i="7"/>
  <c r="Q1374" i="7"/>
  <c r="Q1373" i="7"/>
  <c r="Q1372" i="7"/>
  <c r="Q1371" i="7"/>
  <c r="Q1370" i="7"/>
  <c r="Q1369" i="7"/>
  <c r="Q1368" i="7"/>
  <c r="Q1367" i="7"/>
  <c r="Q1366" i="7"/>
  <c r="Q1365" i="7"/>
  <c r="Q1364" i="7"/>
  <c r="Q1363" i="7"/>
  <c r="Q1362" i="7"/>
  <c r="Q1361" i="7"/>
  <c r="Q1360" i="7"/>
  <c r="Q1359" i="7"/>
  <c r="Q1358" i="7"/>
  <c r="Q1353" i="7"/>
  <c r="Q1350" i="7"/>
  <c r="Q1349" i="7"/>
  <c r="Q1348" i="7"/>
  <c r="Q1347" i="7"/>
  <c r="Q1346" i="7"/>
  <c r="Q1345" i="7"/>
  <c r="Q1342" i="7"/>
  <c r="Q1341" i="7"/>
  <c r="Q1340" i="7"/>
  <c r="Q1339" i="7"/>
  <c r="Q1338" i="7"/>
  <c r="Q1335" i="7"/>
  <c r="Q1334" i="7"/>
  <c r="Q1333" i="7"/>
  <c r="Q1332" i="7"/>
  <c r="Q1331" i="7"/>
  <c r="Q1328" i="7"/>
  <c r="Q1323" i="7"/>
  <c r="Q1322" i="7"/>
  <c r="Q1321" i="7"/>
  <c r="Q1320" i="7"/>
  <c r="Q1319" i="7"/>
  <c r="Q1318" i="7"/>
  <c r="Q1315" i="7"/>
  <c r="Q1314" i="7"/>
  <c r="Q1313" i="7"/>
  <c r="Q1312" i="7"/>
  <c r="Q1311" i="7"/>
  <c r="Q1308" i="7"/>
  <c r="Q1307" i="7"/>
  <c r="Q1306" i="7"/>
  <c r="Q1305" i="7"/>
  <c r="Q1304" i="7"/>
  <c r="Q1303" i="7"/>
  <c r="Q1302" i="7"/>
  <c r="Q1301" i="7"/>
  <c r="Q1300" i="7"/>
  <c r="Q1299" i="7"/>
  <c r="Q1298" i="7"/>
  <c r="Q1297" i="7"/>
  <c r="Q1296" i="7"/>
  <c r="Q1295" i="7"/>
  <c r="Q1294" i="7"/>
  <c r="Q1293" i="7"/>
  <c r="Q1292" i="7"/>
  <c r="Q1291" i="7"/>
  <c r="Q1290" i="7"/>
  <c r="Q1289" i="7"/>
  <c r="Q1288" i="7"/>
  <c r="Q1287" i="7"/>
  <c r="Q1286" i="7"/>
  <c r="Q1285" i="7"/>
  <c r="Q1284" i="7"/>
  <c r="Q1283" i="7"/>
  <c r="Q1282" i="7"/>
  <c r="Q1281" i="7"/>
  <c r="Q1280" i="7"/>
  <c r="Q1279" i="7"/>
  <c r="Q1278" i="7"/>
  <c r="Q1275" i="7"/>
  <c r="Q1274" i="7"/>
  <c r="Q1273" i="7"/>
  <c r="Q1272" i="7"/>
  <c r="Q1271" i="7"/>
  <c r="Q1270" i="7"/>
  <c r="Q1267" i="7"/>
  <c r="Q1266" i="7"/>
  <c r="Q1263" i="7"/>
  <c r="Q1262" i="7"/>
  <c r="Q1261" i="7"/>
  <c r="Q1258" i="7"/>
  <c r="Q1257" i="7"/>
  <c r="Q1256" i="7"/>
  <c r="Q1255" i="7"/>
  <c r="Q1254" i="7"/>
  <c r="Q1253" i="7"/>
  <c r="Q1252" i="7"/>
  <c r="Q1251" i="7"/>
  <c r="Q1250" i="7"/>
  <c r="Q1249" i="7"/>
  <c r="Q1248" i="7"/>
  <c r="Q1247" i="7"/>
  <c r="Q1246" i="7"/>
  <c r="Q1245" i="7"/>
  <c r="Q1242" i="7"/>
  <c r="Q1241" i="7"/>
  <c r="Q1240" i="7"/>
  <c r="Q1239" i="7"/>
  <c r="Q1238" i="7"/>
  <c r="Q1237" i="7"/>
  <c r="Q1236" i="7"/>
  <c r="Q1235" i="7"/>
  <c r="Q1232" i="7"/>
  <c r="Q1231" i="7"/>
  <c r="Q1230" i="7"/>
  <c r="Q1229" i="7"/>
  <c r="Q1228" i="7"/>
  <c r="Q1223" i="7"/>
  <c r="Q1222" i="7"/>
  <c r="Q1221" i="7"/>
  <c r="Q1218" i="7"/>
  <c r="Q1217" i="7"/>
  <c r="Q1216" i="7"/>
  <c r="Q1215" i="7"/>
  <c r="Q1212" i="7"/>
  <c r="Q1211" i="7"/>
  <c r="Q1210" i="7"/>
  <c r="Q1209" i="7"/>
  <c r="Q1208" i="7"/>
  <c r="Q1207" i="7"/>
  <c r="Q1206" i="7"/>
  <c r="Q1205" i="7"/>
  <c r="Q1204" i="7"/>
  <c r="Q1203" i="7"/>
  <c r="Q1197" i="7"/>
  <c r="Q1196" i="7"/>
  <c r="Q1195" i="7"/>
  <c r="Q1194" i="7"/>
  <c r="Q1193" i="7"/>
  <c r="Q1192" i="7"/>
  <c r="Q1191" i="7"/>
  <c r="Q1188" i="7"/>
  <c r="Q1187" i="7"/>
  <c r="Q1186" i="7"/>
  <c r="Q1185" i="7"/>
  <c r="Q1184" i="7"/>
  <c r="Q1183" i="7"/>
  <c r="Q1182" i="7"/>
  <c r="Q1181" i="7"/>
  <c r="Q1180" i="7"/>
  <c r="Q1179" i="7"/>
  <c r="Q1178" i="7"/>
  <c r="Q1177" i="7"/>
  <c r="Q1176" i="7"/>
  <c r="Q1175" i="7"/>
  <c r="Q1174" i="7"/>
  <c r="Q1173" i="7"/>
  <c r="Q1172" i="7"/>
  <c r="Q1171" i="7"/>
  <c r="Q1170" i="7"/>
  <c r="Q1169" i="7"/>
  <c r="Q1168" i="7"/>
  <c r="Q1167" i="7"/>
  <c r="Q1166" i="7"/>
  <c r="Q1165" i="7"/>
  <c r="Q1164" i="7"/>
  <c r="Q1163" i="7"/>
  <c r="Q1162" i="7"/>
  <c r="Q1161" i="7"/>
  <c r="Q1160" i="7"/>
  <c r="Q1157" i="7"/>
  <c r="Q1156" i="7"/>
  <c r="Q1155" i="7"/>
  <c r="Q1154" i="7"/>
  <c r="Q1153" i="7"/>
  <c r="Q1152" i="7"/>
  <c r="Q1151" i="7"/>
  <c r="Q1148" i="7"/>
  <c r="Q1147" i="7"/>
  <c r="Q1146" i="7"/>
  <c r="Q1145" i="7"/>
  <c r="Q1144" i="7"/>
  <c r="Q1143" i="7"/>
  <c r="Q1140" i="7"/>
  <c r="Q1139" i="7"/>
  <c r="Q1138" i="7"/>
  <c r="Q1137" i="7"/>
  <c r="Q1136" i="7"/>
  <c r="Q1135" i="7"/>
  <c r="Q1134" i="7"/>
  <c r="Q1133" i="7"/>
  <c r="Q1132" i="7"/>
  <c r="Q1131" i="7"/>
  <c r="Q1130" i="7"/>
  <c r="Q1129" i="7"/>
  <c r="Q1128" i="7"/>
  <c r="Q1127" i="7"/>
  <c r="Q1126" i="7"/>
  <c r="Q1123" i="7"/>
  <c r="Q1122" i="7"/>
  <c r="Q1121" i="7"/>
  <c r="Q1120" i="7"/>
  <c r="Q1119" i="7"/>
  <c r="Q1118" i="7"/>
  <c r="Q1117" i="7"/>
  <c r="Q1116" i="7"/>
  <c r="Q1115" i="7"/>
  <c r="Q1114" i="7"/>
  <c r="Q1113" i="7"/>
  <c r="Q1112" i="7"/>
  <c r="Q1109" i="7"/>
  <c r="Q1108" i="7"/>
  <c r="Q1107" i="7"/>
  <c r="Q1106" i="7"/>
  <c r="Q1103" i="7"/>
  <c r="Q1102" i="7"/>
  <c r="Q1101" i="7"/>
  <c r="Q1100" i="7"/>
  <c r="Q1099" i="7"/>
  <c r="Q1098" i="7"/>
  <c r="Q1097" i="7"/>
  <c r="Q1096" i="7"/>
  <c r="Q1095" i="7"/>
  <c r="Q1094" i="7"/>
  <c r="Q1093" i="7"/>
  <c r="Q1092" i="7"/>
  <c r="Q1091" i="7"/>
  <c r="Q1090" i="7"/>
  <c r="Q1089" i="7"/>
  <c r="Q1088" i="7"/>
  <c r="Q1087" i="7"/>
  <c r="Q1086" i="7"/>
  <c r="Q1085" i="7"/>
  <c r="Q1084" i="7"/>
  <c r="Q1083" i="7"/>
  <c r="Q1082" i="7"/>
  <c r="Q1079" i="7"/>
  <c r="Q1078" i="7"/>
  <c r="Q1077" i="7"/>
  <c r="Q1076" i="7"/>
  <c r="Q1075" i="7"/>
  <c r="Q1074" i="7"/>
  <c r="Q1073" i="7"/>
  <c r="Q1072" i="7"/>
  <c r="Q1071" i="7"/>
  <c r="Q1068" i="7"/>
  <c r="Q1067" i="7"/>
  <c r="Q1066" i="7"/>
  <c r="Q1065" i="7"/>
  <c r="Q1064" i="7"/>
  <c r="Q1063" i="7"/>
  <c r="Q1062" i="7"/>
  <c r="Q1061" i="7"/>
  <c r="Q1060" i="7"/>
  <c r="Q1059" i="7"/>
  <c r="Q1058" i="7"/>
  <c r="Q1057" i="7"/>
  <c r="Q1056" i="7"/>
  <c r="Q1055" i="7"/>
  <c r="Q1054" i="7"/>
  <c r="Q1053" i="7"/>
  <c r="Q1052" i="7"/>
  <c r="Q1051" i="7"/>
  <c r="Q1050" i="7"/>
  <c r="Q1049" i="7"/>
  <c r="Q1046" i="7"/>
  <c r="Q1045" i="7"/>
  <c r="Q1044" i="7"/>
  <c r="Q1043" i="7"/>
  <c r="Q1042" i="7"/>
  <c r="Q1041" i="7"/>
  <c r="Q1040" i="7"/>
  <c r="Q1039" i="7"/>
  <c r="Q1038" i="7"/>
  <c r="Q1037" i="7"/>
  <c r="Q1036" i="7"/>
  <c r="Q1035" i="7"/>
  <c r="Q1034" i="7"/>
  <c r="Q1033" i="7"/>
  <c r="Q1032" i="7"/>
  <c r="Q1031" i="7"/>
  <c r="Q1030" i="7"/>
  <c r="Q1029" i="7"/>
  <c r="Q1028" i="7"/>
  <c r="Q1027" i="7"/>
  <c r="Q1026" i="7"/>
  <c r="Q1025" i="7"/>
  <c r="Q1024" i="7"/>
  <c r="Q1023" i="7"/>
  <c r="Q1022" i="7"/>
  <c r="Q1021" i="7"/>
  <c r="Q1020" i="7"/>
  <c r="Q1019" i="7"/>
  <c r="Q1018" i="7"/>
  <c r="Q1017" i="7"/>
  <c r="Q1016" i="7"/>
  <c r="Q1015" i="7"/>
  <c r="Q1012" i="7"/>
  <c r="Q1011" i="7"/>
  <c r="Q1010" i="7"/>
  <c r="Q1009" i="7"/>
  <c r="Q1008" i="7"/>
  <c r="Q1007" i="7"/>
  <c r="Q1004" i="7"/>
  <c r="Q1003" i="7"/>
  <c r="Q1002" i="7"/>
  <c r="Q1001" i="7"/>
  <c r="Q1000" i="7"/>
  <c r="Q999" i="7"/>
  <c r="Q998" i="7"/>
  <c r="Q994" i="7"/>
  <c r="Q993" i="7"/>
  <c r="Q992" i="7"/>
  <c r="Q991" i="7"/>
  <c r="Q990" i="7"/>
  <c r="Q989" i="7"/>
  <c r="Q988" i="7"/>
  <c r="Q987" i="7"/>
  <c r="Q986" i="7"/>
  <c r="Q983" i="7"/>
  <c r="Q982" i="7"/>
  <c r="Q981" i="7"/>
  <c r="Q980" i="7"/>
  <c r="Q979" i="7"/>
  <c r="Q978" i="7"/>
  <c r="Q977" i="7"/>
  <c r="Q976" i="7"/>
  <c r="Q975" i="7"/>
  <c r="Q974" i="7"/>
  <c r="Q973" i="7"/>
  <c r="Q972" i="7"/>
  <c r="Q971" i="7"/>
  <c r="Q970" i="7"/>
  <c r="Q969" i="7"/>
  <c r="Q968" i="7"/>
  <c r="Q967" i="7"/>
  <c r="Q966" i="7"/>
  <c r="Q965" i="7"/>
  <c r="Q964" i="7"/>
  <c r="Q963" i="7"/>
  <c r="Q962" i="7"/>
  <c r="Q959" i="7"/>
  <c r="Q956" i="7"/>
  <c r="Q955" i="7"/>
  <c r="Q954" i="7"/>
  <c r="Q953" i="7"/>
  <c r="Q952" i="7"/>
  <c r="Q949" i="7"/>
  <c r="Q948" i="7"/>
  <c r="Q947" i="7"/>
  <c r="Q946" i="7"/>
  <c r="Q945" i="7"/>
  <c r="Q944" i="7"/>
  <c r="Q943" i="7"/>
  <c r="Q942" i="7"/>
  <c r="Q941" i="7"/>
  <c r="Q940" i="7"/>
  <c r="Q939" i="7"/>
  <c r="Q938" i="7"/>
  <c r="Q937" i="7"/>
  <c r="Q936" i="7"/>
  <c r="Q935" i="7"/>
  <c r="Q932" i="7"/>
  <c r="Q931" i="7"/>
  <c r="Q930" i="7"/>
  <c r="Q929" i="7"/>
  <c r="Q928" i="7"/>
  <c r="Q927" i="7"/>
  <c r="Q926" i="7"/>
  <c r="Q925" i="7"/>
  <c r="Q922" i="7"/>
  <c r="Q921" i="7"/>
  <c r="Q920" i="7"/>
  <c r="Q919" i="7"/>
  <c r="Q918" i="7"/>
  <c r="Q917" i="7"/>
  <c r="Q916" i="7"/>
  <c r="Q912" i="7"/>
  <c r="Q911" i="7"/>
  <c r="Q910" i="7"/>
  <c r="Q909" i="7"/>
  <c r="Q908" i="7"/>
  <c r="Q907" i="7"/>
  <c r="Q906" i="7"/>
  <c r="Q905" i="7"/>
  <c r="Q904" i="7"/>
  <c r="Q903" i="7"/>
  <c r="Q902" i="7"/>
  <c r="Q899" i="7"/>
  <c r="Q898" i="7"/>
  <c r="Q897" i="7"/>
  <c r="Q892" i="7"/>
  <c r="Q891" i="7"/>
  <c r="Q890" i="7"/>
  <c r="Q889" i="7"/>
  <c r="Q888" i="7"/>
  <c r="Q887" i="7"/>
  <c r="Q886" i="7"/>
  <c r="Q885" i="7"/>
  <c r="Q884" i="7"/>
  <c r="Q883" i="7"/>
  <c r="Q882" i="7"/>
  <c r="Q881" i="7"/>
  <c r="Q880" i="7"/>
  <c r="Q879" i="7"/>
  <c r="Q876" i="7"/>
  <c r="Q875" i="7"/>
  <c r="Q874" i="7"/>
  <c r="Q873" i="7"/>
  <c r="Q872" i="7"/>
  <c r="Q871" i="7"/>
  <c r="Q870" i="7"/>
  <c r="Q869" i="7"/>
  <c r="Q866" i="7"/>
  <c r="Q865" i="7"/>
  <c r="Q864" i="7"/>
  <c r="Q863" i="7"/>
  <c r="Q862" i="7"/>
  <c r="Q861" i="7"/>
  <c r="Q860" i="7"/>
  <c r="Q859" i="7"/>
  <c r="Q858" i="7"/>
  <c r="Q857" i="7"/>
  <c r="Q856" i="7"/>
  <c r="Q855" i="7"/>
  <c r="Q852" i="7"/>
  <c r="Q851" i="7"/>
  <c r="Q850" i="7"/>
  <c r="Q849" i="7"/>
  <c r="Q848" i="7"/>
  <c r="Q847" i="7"/>
  <c r="Q846" i="7"/>
  <c r="Q845" i="7"/>
  <c r="Q844" i="7"/>
  <c r="Q843" i="7"/>
  <c r="Q842" i="7"/>
  <c r="Q838" i="7"/>
  <c r="Q837" i="7"/>
  <c r="Q836" i="7"/>
  <c r="Q835" i="7"/>
  <c r="Q830" i="7"/>
  <c r="Q829" i="7"/>
  <c r="Q828" i="7"/>
  <c r="Q827" i="7"/>
  <c r="Q826" i="7"/>
  <c r="Q825" i="7"/>
  <c r="Q824" i="7"/>
  <c r="Q823" i="7"/>
  <c r="Q822" i="7"/>
  <c r="Q819" i="7"/>
  <c r="Q818" i="7"/>
  <c r="Q817" i="7"/>
  <c r="Q816" i="7"/>
  <c r="Q815" i="7"/>
  <c r="Q812" i="7"/>
  <c r="Q811" i="7"/>
  <c r="Q808" i="7"/>
  <c r="Q807" i="7"/>
  <c r="Q806" i="7"/>
  <c r="Q805" i="7"/>
  <c r="Q804" i="7"/>
  <c r="Q803" i="7"/>
  <c r="Q802" i="7"/>
  <c r="Q801" i="7"/>
  <c r="Q800" i="7"/>
  <c r="Q799" i="7"/>
  <c r="Q798" i="7"/>
  <c r="Q797" i="7"/>
  <c r="Q796" i="7"/>
  <c r="Q795" i="7"/>
  <c r="Q794" i="7"/>
  <c r="Q793" i="7"/>
  <c r="Q792" i="7"/>
  <c r="Q791" i="7"/>
  <c r="Q790" i="7"/>
  <c r="Q789" i="7"/>
  <c r="Q788" i="7"/>
  <c r="Q787" i="7"/>
  <c r="Q784" i="7"/>
  <c r="Q783" i="7"/>
  <c r="Q782" i="7"/>
  <c r="Q781" i="7"/>
  <c r="Q780" i="7"/>
  <c r="Q779" i="7"/>
  <c r="Q776" i="7"/>
  <c r="Q773" i="7"/>
  <c r="Q772" i="7"/>
  <c r="Q771" i="7"/>
  <c r="Q770" i="7"/>
  <c r="Q769" i="7"/>
  <c r="Q768" i="7"/>
  <c r="Q767" i="7"/>
  <c r="Q766" i="7"/>
  <c r="Q765" i="7"/>
  <c r="Q764" i="7"/>
  <c r="Q763" i="7"/>
  <c r="Q762" i="7"/>
  <c r="Q761" i="7"/>
  <c r="Q760" i="7"/>
  <c r="Q759" i="7"/>
  <c r="Q758" i="7"/>
  <c r="Q757" i="7"/>
  <c r="Q756" i="7"/>
  <c r="Q755" i="7"/>
  <c r="Q754" i="7"/>
  <c r="Q753" i="7"/>
  <c r="Q752" i="7"/>
  <c r="Q751" i="7"/>
  <c r="Q750" i="7"/>
  <c r="Q749" i="7"/>
  <c r="Q748" i="7"/>
  <c r="Q747" i="7"/>
  <c r="Q746" i="7"/>
  <c r="Q745" i="7"/>
  <c r="Q744" i="7"/>
  <c r="Q743" i="7"/>
  <c r="Q742" i="7"/>
  <c r="Q739" i="7"/>
  <c r="Q738" i="7"/>
  <c r="Q737" i="7"/>
  <c r="Q736" i="7"/>
  <c r="Q735" i="7"/>
  <c r="Q734" i="7"/>
  <c r="Q733" i="7"/>
  <c r="Q732" i="7"/>
  <c r="Q731" i="7"/>
  <c r="Q730" i="7"/>
  <c r="Q729" i="7"/>
  <c r="Q728" i="7"/>
  <c r="Q727" i="7"/>
  <c r="Q726" i="7"/>
  <c r="Q725" i="7"/>
  <c r="Q724" i="7"/>
  <c r="Q723" i="7"/>
  <c r="Q722" i="7"/>
  <c r="Q721" i="7"/>
  <c r="Q720" i="7"/>
  <c r="Q719" i="7"/>
  <c r="Q718" i="7"/>
  <c r="Q717" i="7"/>
  <c r="Q716" i="7"/>
  <c r="Q715" i="7"/>
  <c r="Q714" i="7"/>
  <c r="Q713" i="7"/>
  <c r="Q712" i="7"/>
  <c r="Q711" i="7"/>
  <c r="Q710" i="7"/>
  <c r="Q709" i="7"/>
  <c r="Q708" i="7"/>
  <c r="Q707" i="7"/>
  <c r="Q706" i="7"/>
  <c r="Q705" i="7"/>
  <c r="Q704" i="7"/>
  <c r="Q701" i="7"/>
  <c r="Q700" i="7"/>
  <c r="Q699" i="7"/>
  <c r="Q698" i="7"/>
  <c r="Q697" i="7"/>
  <c r="Q696" i="7"/>
  <c r="Q695" i="7"/>
  <c r="Q694" i="7"/>
  <c r="Q693" i="7"/>
  <c r="Q692" i="7"/>
  <c r="Q691" i="7"/>
  <c r="Q690" i="7"/>
  <c r="Q689" i="7"/>
  <c r="Q686" i="7"/>
  <c r="Q685" i="7"/>
  <c r="Q684" i="7"/>
  <c r="Q683" i="7"/>
  <c r="Q682" i="7"/>
  <c r="Q681" i="7"/>
  <c r="Q680" i="7"/>
  <c r="Q679" i="7"/>
  <c r="Q678" i="7"/>
  <c r="Q677" i="7"/>
  <c r="Q674" i="7"/>
  <c r="Q673" i="7"/>
  <c r="Q672" i="7"/>
  <c r="Q671" i="7"/>
  <c r="Q670" i="7"/>
  <c r="Q669" i="7"/>
  <c r="Q668" i="7"/>
  <c r="Q667" i="7"/>
  <c r="Q666" i="7"/>
  <c r="Q665" i="7"/>
  <c r="Q664" i="7"/>
  <c r="Q663" i="7"/>
  <c r="Q662" i="7"/>
  <c r="Q661" i="7"/>
  <c r="Q660" i="7"/>
  <c r="Q659" i="7"/>
  <c r="Q658" i="7"/>
  <c r="Q657" i="7"/>
  <c r="Q656" i="7"/>
  <c r="Q655" i="7"/>
  <c r="Q654" i="7"/>
  <c r="Q653" i="7"/>
  <c r="Q652" i="7"/>
  <c r="Q651" i="7"/>
  <c r="Q650" i="7"/>
  <c r="Q649" i="7"/>
  <c r="Q648" i="7"/>
  <c r="Q647" i="7"/>
  <c r="Q646" i="7"/>
  <c r="Q645" i="7"/>
  <c r="Q644" i="7"/>
  <c r="Q643" i="7"/>
  <c r="Q642" i="7"/>
  <c r="Q641" i="7"/>
  <c r="Q640" i="7"/>
  <c r="Q639" i="7"/>
  <c r="Q638" i="7"/>
  <c r="Q637" i="7"/>
  <c r="Q636" i="7"/>
  <c r="Q635" i="7"/>
  <c r="Q634" i="7"/>
  <c r="Q633" i="7"/>
  <c r="Q632" i="7"/>
  <c r="Q631" i="7"/>
  <c r="Q630" i="7"/>
  <c r="Q629" i="7"/>
  <c r="Q628" i="7"/>
  <c r="Q627" i="7"/>
  <c r="Q626" i="7"/>
  <c r="Q623" i="7"/>
  <c r="Q622" i="7"/>
  <c r="Q621" i="7"/>
  <c r="Q620" i="7"/>
  <c r="Q619" i="7"/>
  <c r="Q618" i="7"/>
  <c r="Q617" i="7"/>
  <c r="Q616" i="7"/>
  <c r="Q615" i="7"/>
  <c r="Q614" i="7"/>
  <c r="Q613" i="7"/>
  <c r="Q612" i="7"/>
  <c r="Q609" i="7"/>
  <c r="Q608" i="7"/>
  <c r="Q607" i="7"/>
  <c r="Q601" i="7"/>
  <c r="Q600" i="7"/>
  <c r="Q599" i="7"/>
  <c r="Q598" i="7"/>
  <c r="Q597" i="7"/>
  <c r="Q596" i="7"/>
  <c r="Q595" i="7"/>
  <c r="Q592" i="7"/>
  <c r="Q591" i="7"/>
  <c r="Q590" i="7"/>
  <c r="Q589" i="7"/>
  <c r="Q588" i="7"/>
  <c r="Q587" i="7"/>
  <c r="Q586" i="7"/>
  <c r="Q585" i="7"/>
  <c r="Q584" i="7"/>
  <c r="Q583" i="7"/>
  <c r="Q582" i="7"/>
  <c r="Q581" i="7"/>
  <c r="Q580" i="7"/>
  <c r="Q579" i="7"/>
  <c r="Q578" i="7"/>
  <c r="Q577" i="7"/>
  <c r="Q576" i="7"/>
  <c r="Q575" i="7"/>
  <c r="Q574" i="7"/>
  <c r="Q573" i="7"/>
  <c r="Q572" i="7"/>
  <c r="Q571" i="7"/>
  <c r="Q570" i="7"/>
  <c r="Q569" i="7"/>
  <c r="Q568" i="7"/>
  <c r="Q567" i="7"/>
  <c r="Q566" i="7"/>
  <c r="Q565" i="7"/>
  <c r="Q564" i="7"/>
  <c r="Q563" i="7"/>
  <c r="Q562" i="7"/>
  <c r="Q561" i="7"/>
  <c r="Q560" i="7"/>
  <c r="Q559" i="7"/>
  <c r="Q558" i="7"/>
  <c r="Q557" i="7"/>
  <c r="Q556" i="7"/>
  <c r="Q555" i="7"/>
  <c r="Q554" i="7"/>
  <c r="Q553" i="7"/>
  <c r="Q552" i="7"/>
  <c r="Q551" i="7"/>
  <c r="Q550" i="7"/>
  <c r="Q549" i="7"/>
  <c r="Q548" i="7"/>
  <c r="Q547" i="7"/>
  <c r="Q546" i="7"/>
  <c r="Q545" i="7"/>
  <c r="Q544" i="7"/>
  <c r="Q543" i="7"/>
  <c r="Q542" i="7"/>
  <c r="Q541" i="7"/>
  <c r="Q540" i="7"/>
  <c r="Q539" i="7"/>
  <c r="Q538" i="7"/>
  <c r="Q537" i="7"/>
  <c r="Q536" i="7"/>
  <c r="Q533" i="7"/>
  <c r="Q532" i="7"/>
  <c r="Q531" i="7"/>
  <c r="Q530" i="7"/>
  <c r="Q527" i="7"/>
  <c r="Q526" i="7"/>
  <c r="Q525" i="7"/>
  <c r="Q524" i="7"/>
  <c r="Q523" i="7"/>
  <c r="Q522" i="7"/>
  <c r="Q521" i="7"/>
  <c r="Q520" i="7"/>
  <c r="Q519" i="7"/>
  <c r="Q518" i="7"/>
  <c r="Q517" i="7"/>
  <c r="Q516" i="7"/>
  <c r="Q515" i="7"/>
  <c r="Q514" i="7"/>
  <c r="Q513" i="7"/>
  <c r="Q512" i="7"/>
  <c r="Q511" i="7"/>
  <c r="Q510" i="7"/>
  <c r="Q509" i="7"/>
  <c r="Q508" i="7"/>
  <c r="Q507" i="7"/>
  <c r="Q504" i="7"/>
  <c r="Q503" i="7"/>
  <c r="Q502" i="7"/>
  <c r="Q501" i="7"/>
  <c r="Q500" i="7"/>
  <c r="Q499" i="7"/>
  <c r="Q498" i="7"/>
  <c r="Q497" i="7"/>
  <c r="Q496" i="7"/>
  <c r="Q495" i="7"/>
  <c r="Q494" i="7"/>
  <c r="Q493" i="7"/>
  <c r="Q492" i="7"/>
  <c r="Q491" i="7"/>
  <c r="Q490" i="7"/>
  <c r="Q489" i="7"/>
  <c r="Q488" i="7"/>
  <c r="Q487" i="7"/>
  <c r="Q486" i="7"/>
  <c r="Q485" i="7"/>
  <c r="Q484" i="7"/>
  <c r="Q483" i="7"/>
  <c r="Q482" i="7"/>
  <c r="Q481" i="7"/>
  <c r="Q480" i="7"/>
  <c r="Q479" i="7"/>
  <c r="Q478" i="7"/>
  <c r="Q477" i="7"/>
  <c r="Q476" i="7"/>
  <c r="Q475" i="7"/>
  <c r="Q474" i="7"/>
  <c r="Q471" i="7"/>
  <c r="Q470" i="7"/>
  <c r="Q469" i="7"/>
  <c r="Q468" i="7"/>
  <c r="Q467" i="7"/>
  <c r="Q466" i="7"/>
  <c r="Q465" i="7"/>
  <c r="Q464" i="7"/>
  <c r="Q463" i="7"/>
  <c r="Q460" i="7"/>
  <c r="Q459" i="7"/>
  <c r="Q458" i="7"/>
  <c r="Q457" i="7"/>
  <c r="Q456" i="7"/>
  <c r="Q455" i="7"/>
  <c r="Q454" i="7"/>
  <c r="Q453" i="7"/>
  <c r="Q452" i="7"/>
  <c r="Q451" i="7"/>
  <c r="Q448" i="7"/>
  <c r="Q447" i="7"/>
  <c r="Q446" i="7"/>
  <c r="Q445" i="7"/>
  <c r="Q444" i="7"/>
  <c r="Q443" i="7"/>
  <c r="Q442" i="7"/>
  <c r="Q441" i="7"/>
  <c r="Q440" i="7"/>
  <c r="Q439" i="7"/>
  <c r="Q436" i="7"/>
  <c r="Q435" i="7"/>
  <c r="Q434" i="7"/>
  <c r="Q433" i="7"/>
  <c r="Q432" i="7"/>
  <c r="Q431" i="7"/>
  <c r="Q430" i="7"/>
  <c r="Q429" i="7"/>
  <c r="Q428" i="7"/>
  <c r="Q427" i="7"/>
  <c r="Q426" i="7"/>
  <c r="Q423" i="7"/>
  <c r="Q422" i="7"/>
  <c r="Q419" i="7"/>
  <c r="Q418" i="7"/>
  <c r="Q417" i="7"/>
  <c r="Q416" i="7"/>
  <c r="Q415" i="7"/>
  <c r="Q414" i="7"/>
  <c r="Q413" i="7"/>
  <c r="Q412" i="7"/>
  <c r="Q411" i="7"/>
  <c r="Q410" i="7"/>
  <c r="Q409" i="7"/>
  <c r="Q408" i="7"/>
  <c r="Q407" i="7"/>
  <c r="Q406" i="7"/>
  <c r="Q405" i="7"/>
  <c r="Q402" i="7"/>
  <c r="Q401" i="7"/>
  <c r="Q400" i="7"/>
  <c r="Q399" i="7"/>
  <c r="Q398" i="7"/>
  <c r="Q397" i="7"/>
  <c r="Q394" i="7"/>
  <c r="Q393" i="7"/>
  <c r="Q392" i="7"/>
  <c r="Q391" i="7"/>
  <c r="Q390" i="7"/>
  <c r="Q389" i="7"/>
  <c r="Q388" i="7"/>
  <c r="Q387" i="7"/>
  <c r="Q386" i="7"/>
  <c r="Q385" i="7"/>
  <c r="Q382" i="7"/>
  <c r="Q381" i="7"/>
  <c r="Q378" i="7"/>
  <c r="Q377" i="7"/>
  <c r="Q376" i="7"/>
  <c r="Q375" i="7"/>
  <c r="Q374" i="7"/>
  <c r="Q373" i="7"/>
  <c r="Q372" i="7"/>
  <c r="Q371" i="7"/>
  <c r="Q370" i="7"/>
  <c r="Q369" i="7"/>
  <c r="Q368" i="7"/>
  <c r="Q367" i="7"/>
  <c r="Q366" i="7"/>
  <c r="Q365" i="7"/>
  <c r="Q364" i="7"/>
  <c r="Q363" i="7"/>
  <c r="Q362" i="7"/>
  <c r="Q361" i="7"/>
  <c r="Q360" i="7"/>
  <c r="Q359" i="7"/>
  <c r="Q358" i="7"/>
  <c r="Q355" i="7"/>
  <c r="Q354" i="7"/>
  <c r="Q353" i="7"/>
  <c r="Q352" i="7"/>
  <c r="Q351" i="7"/>
  <c r="Q350" i="7"/>
  <c r="Q349" i="7"/>
  <c r="Q348" i="7"/>
  <c r="Q347" i="7"/>
  <c r="Q346" i="7"/>
  <c r="Q345" i="7"/>
  <c r="Q344" i="7"/>
  <c r="Q343" i="7"/>
  <c r="Q342" i="7"/>
  <c r="Q341" i="7"/>
  <c r="Q340" i="7"/>
  <c r="Q339" i="7"/>
  <c r="Q338" i="7"/>
  <c r="Q337" i="7"/>
  <c r="Q336" i="7"/>
  <c r="Q335" i="7"/>
  <c r="Q334" i="7"/>
  <c r="Q333" i="7"/>
  <c r="Q332" i="7"/>
  <c r="Q331" i="7"/>
  <c r="Q328" i="7"/>
  <c r="Q327" i="7"/>
  <c r="Q326" i="7"/>
  <c r="Q323" i="7"/>
  <c r="Q322" i="7"/>
  <c r="Q321" i="7"/>
  <c r="Q320" i="7"/>
  <c r="Q319" i="7"/>
  <c r="Q318" i="7"/>
  <c r="Q317" i="7"/>
  <c r="Q316" i="7"/>
  <c r="Q315" i="7"/>
  <c r="Q314" i="7"/>
  <c r="Q311" i="7"/>
  <c r="Q310" i="7"/>
  <c r="Q309" i="7"/>
  <c r="Q308" i="7"/>
  <c r="Q307" i="7"/>
  <c r="Q306" i="7"/>
  <c r="Q305" i="7"/>
  <c r="Q304" i="7"/>
  <c r="Q299" i="7"/>
  <c r="Q294" i="7"/>
  <c r="Q293" i="7"/>
  <c r="Q292" i="7"/>
  <c r="Q291" i="7"/>
  <c r="Q290" i="7"/>
  <c r="Q289" i="7"/>
  <c r="Q288" i="7"/>
  <c r="Q287" i="7"/>
  <c r="Q286" i="7"/>
  <c r="Q285" i="7"/>
  <c r="Q284" i="7"/>
  <c r="Q283" i="7"/>
  <c r="Q282" i="7"/>
  <c r="Q281" i="7"/>
  <c r="Q280" i="7"/>
  <c r="Q279" i="7"/>
  <c r="Q278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7" i="7"/>
  <c r="Q256" i="7"/>
  <c r="Q255" i="7"/>
  <c r="Q254" i="7"/>
  <c r="Q253" i="7"/>
  <c r="Q252" i="7"/>
  <c r="Q251" i="7"/>
  <c r="Q250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5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5" i="7"/>
  <c r="Q184" i="7"/>
  <c r="Q183" i="7"/>
  <c r="Q182" i="7"/>
  <c r="Q181" i="7"/>
  <c r="Q180" i="7"/>
  <c r="Q179" i="7"/>
  <c r="Q178" i="7"/>
  <c r="Q177" i="7"/>
  <c r="Q176" i="7"/>
  <c r="Q175" i="7"/>
  <c r="Q172" i="7"/>
  <c r="Q171" i="7"/>
  <c r="Q170" i="7"/>
  <c r="Q169" i="7"/>
  <c r="Q168" i="7"/>
  <c r="Q167" i="7"/>
  <c r="Q166" i="7"/>
  <c r="Q163" i="7"/>
  <c r="Q162" i="7"/>
  <c r="Q161" i="7"/>
  <c r="Q160" i="7"/>
  <c r="Q159" i="7"/>
  <c r="Q158" i="7"/>
  <c r="Q157" i="7"/>
  <c r="Q156" i="7"/>
  <c r="Q151" i="7"/>
  <c r="Q150" i="7"/>
  <c r="Q149" i="7"/>
  <c r="Q148" i="7"/>
  <c r="Q147" i="7"/>
  <c r="Q146" i="7"/>
  <c r="Q141" i="7"/>
  <c r="Q140" i="7"/>
  <c r="Q139" i="7"/>
  <c r="Q138" i="7"/>
  <c r="Q137" i="7"/>
  <c r="Q134" i="7"/>
  <c r="Q133" i="7"/>
  <c r="Q132" i="7"/>
  <c r="Q131" i="7"/>
  <c r="Q130" i="7"/>
  <c r="Q129" i="7"/>
  <c r="Q128" i="7"/>
  <c r="Q127" i="7"/>
  <c r="Q126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7" i="7"/>
  <c r="Q76" i="7"/>
  <c r="Q75" i="7"/>
  <c r="Q74" i="7"/>
  <c r="Q73" i="7"/>
  <c r="Q72" i="7"/>
  <c r="Q71" i="7"/>
  <c r="Q70" i="7"/>
  <c r="Q69" i="7"/>
  <c r="Q68" i="7"/>
  <c r="Q65" i="7"/>
  <c r="Q64" i="7"/>
  <c r="Q63" i="7"/>
  <c r="Q62" i="7"/>
  <c r="Q61" i="7"/>
  <c r="Q60" i="7"/>
  <c r="Q59" i="7"/>
  <c r="Q58" i="7"/>
  <c r="Q57" i="7"/>
  <c r="Q54" i="7"/>
  <c r="Q48" i="7"/>
  <c r="Q47" i="7"/>
  <c r="Q46" i="7"/>
  <c r="Q45" i="7"/>
  <c r="Q44" i="7"/>
  <c r="Q43" i="7"/>
  <c r="Q40" i="7"/>
  <c r="Q39" i="7"/>
  <c r="Q38" i="7"/>
  <c r="Q37" i="7"/>
  <c r="Q36" i="7"/>
  <c r="Q35" i="7"/>
  <c r="Q34" i="7"/>
  <c r="Q31" i="7"/>
  <c r="Q30" i="7"/>
  <c r="Q23" i="7"/>
  <c r="Q22" i="7"/>
  <c r="Q21" i="7"/>
  <c r="Q14" i="7"/>
  <c r="Q9" i="7"/>
  <c r="Q6" i="7"/>
  <c r="Q5" i="7"/>
  <c r="Q4" i="7"/>
  <c r="D8" i="7"/>
  <c r="D11" i="7"/>
  <c r="D13" i="7"/>
  <c r="D16" i="7"/>
  <c r="D18" i="7"/>
  <c r="D20" i="7"/>
  <c r="D25" i="7"/>
  <c r="D27" i="7"/>
  <c r="D29" i="7"/>
  <c r="D33" i="7"/>
  <c r="D42" i="7"/>
  <c r="D50" i="7"/>
  <c r="D52" i="7"/>
  <c r="D53" i="7"/>
  <c r="D56" i="7"/>
  <c r="D67" i="7"/>
  <c r="D79" i="7"/>
  <c r="D111" i="7"/>
  <c r="D136" i="7"/>
  <c r="D143" i="7"/>
  <c r="D145" i="7"/>
  <c r="D153" i="7"/>
  <c r="D155" i="7"/>
  <c r="D165" i="7"/>
  <c r="D174" i="7"/>
  <c r="D204" i="7"/>
  <c r="D207" i="7"/>
  <c r="D208" i="7"/>
  <c r="D259" i="7"/>
  <c r="D296" i="7"/>
  <c r="D298" i="7"/>
  <c r="D301" i="7"/>
  <c r="D303" i="7"/>
  <c r="D313" i="7"/>
  <c r="D325" i="7"/>
  <c r="D330" i="7"/>
  <c r="D380" i="7"/>
  <c r="D384" i="7"/>
  <c r="D396" i="7"/>
  <c r="D404" i="7"/>
  <c r="D421" i="7"/>
  <c r="D425" i="7"/>
  <c r="D438" i="7"/>
  <c r="D450" i="7"/>
  <c r="D462" i="7"/>
  <c r="D473" i="7"/>
  <c r="D506" i="7"/>
  <c r="D529" i="7"/>
  <c r="D535" i="7"/>
  <c r="D594" i="7"/>
  <c r="D603" i="7"/>
  <c r="D605" i="7"/>
  <c r="D606" i="7"/>
  <c r="D611" i="7"/>
  <c r="D625" i="7"/>
  <c r="D676" i="7"/>
  <c r="D688" i="7"/>
  <c r="D703" i="7"/>
  <c r="D741" i="7"/>
  <c r="D775" i="7"/>
  <c r="D786" i="7"/>
  <c r="D810" i="7"/>
  <c r="D814" i="7"/>
  <c r="D821" i="7"/>
  <c r="D832" i="7"/>
  <c r="D834" i="7"/>
  <c r="D840" i="7"/>
  <c r="D841" i="7"/>
  <c r="D854" i="7"/>
  <c r="D868" i="7"/>
  <c r="D878" i="7"/>
  <c r="D894" i="7"/>
  <c r="D896" i="7"/>
  <c r="D901" i="7"/>
  <c r="D914" i="7"/>
  <c r="D915" i="7"/>
  <c r="D924" i="7"/>
  <c r="D934" i="7"/>
  <c r="D951" i="7"/>
  <c r="D985" i="7"/>
  <c r="D996" i="7"/>
  <c r="D997" i="7"/>
  <c r="D1006" i="7"/>
  <c r="D1014" i="7"/>
  <c r="D1048" i="7"/>
  <c r="D1070" i="7"/>
  <c r="D1081" i="7"/>
  <c r="D1105" i="7"/>
  <c r="D1111" i="7"/>
  <c r="D1125" i="7"/>
  <c r="D1142" i="7"/>
  <c r="D1150" i="7"/>
  <c r="D1159" i="7"/>
  <c r="D1190" i="7"/>
  <c r="D1199" i="7"/>
  <c r="D1201" i="7"/>
  <c r="D1202" i="7"/>
  <c r="D1214" i="7"/>
  <c r="D1220" i="7"/>
  <c r="D1225" i="7"/>
  <c r="D1227" i="7"/>
  <c r="D1234" i="7"/>
  <c r="D1244" i="7"/>
  <c r="D1260" i="7"/>
  <c r="D1265" i="7"/>
  <c r="D1269" i="7"/>
  <c r="D1277" i="7"/>
  <c r="D1310" i="7"/>
  <c r="D1317" i="7"/>
  <c r="D1325" i="7"/>
  <c r="D1327" i="7"/>
  <c r="D1330" i="7"/>
  <c r="D1337" i="7"/>
  <c r="D1344" i="7"/>
  <c r="D1352" i="7"/>
  <c r="D1355" i="7"/>
  <c r="D1357" i="7"/>
  <c r="D1381" i="7"/>
  <c r="D1386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29" i="7"/>
  <c r="C330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6" i="7"/>
  <c r="C187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AI3" i="7" s="1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395" i="7"/>
  <c r="C1396" i="7"/>
  <c r="C1397" i="7"/>
  <c r="C1398" i="7"/>
  <c r="C1400" i="7"/>
  <c r="C1399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E30" i="3"/>
  <c r="E22" i="3"/>
  <c r="E23" i="3"/>
  <c r="E24" i="3"/>
  <c r="E25" i="3"/>
  <c r="E26" i="3"/>
  <c r="E27" i="3"/>
  <c r="E28" i="3"/>
  <c r="E29" i="3"/>
  <c r="E21" i="3"/>
  <c r="D19" i="3"/>
  <c r="D17" i="3"/>
  <c r="V651" i="7" l="1"/>
  <c r="M375" i="5"/>
  <c r="P375" i="5" s="1"/>
  <c r="L375" i="5"/>
  <c r="M22" i="5"/>
  <c r="P22" i="5" s="1"/>
  <c r="L22" i="5"/>
  <c r="L645" i="5"/>
  <c r="M645" i="5"/>
  <c r="P645" i="5" s="1"/>
  <c r="S1045" i="7" s="1"/>
  <c r="M723" i="5"/>
  <c r="P723" i="5" s="1"/>
  <c r="S1129" i="7" s="1"/>
  <c r="L723" i="5"/>
  <c r="M376" i="5"/>
  <c r="P376" i="5" s="1"/>
  <c r="L376" i="5"/>
  <c r="M600" i="5"/>
  <c r="P600" i="5" s="1"/>
  <c r="Q600" i="5" s="1"/>
  <c r="T600" i="5" s="1"/>
  <c r="L600" i="5"/>
  <c r="M411" i="5"/>
  <c r="P411" i="5" s="1"/>
  <c r="S786" i="7" s="1"/>
  <c r="AF786" i="7" s="1"/>
  <c r="L411" i="5"/>
  <c r="M623" i="5"/>
  <c r="P623" i="5" s="1"/>
  <c r="L623" i="5"/>
  <c r="M403" i="5"/>
  <c r="P403" i="5" s="1"/>
  <c r="L403" i="5"/>
  <c r="L404" i="5"/>
  <c r="M597" i="5"/>
  <c r="P597" i="5" s="1"/>
  <c r="S993" i="7" s="1"/>
  <c r="L597" i="5"/>
  <c r="M547" i="5"/>
  <c r="P547" i="5" s="1"/>
  <c r="L547" i="5"/>
  <c r="L426" i="5"/>
  <c r="L112" i="5"/>
  <c r="L168" i="5"/>
  <c r="L301" i="5"/>
  <c r="M168" i="5"/>
  <c r="P168" i="5" s="1"/>
  <c r="S529" i="7" s="1"/>
  <c r="R776" i="7"/>
  <c r="U776" i="7" s="1"/>
  <c r="R853" i="7"/>
  <c r="T853" i="7" s="1"/>
  <c r="Q299" i="5"/>
  <c r="T299" i="5" s="1"/>
  <c r="M145" i="5"/>
  <c r="P145" i="5" s="1"/>
  <c r="S504" i="7" s="1"/>
  <c r="L145" i="5"/>
  <c r="M342" i="5"/>
  <c r="P342" i="5" s="1"/>
  <c r="L342" i="5"/>
  <c r="M388" i="5"/>
  <c r="P388" i="5" s="1"/>
  <c r="Q388" i="5" s="1"/>
  <c r="T388" i="5" s="1"/>
  <c r="L388" i="5"/>
  <c r="L654" i="5"/>
  <c r="M274" i="5"/>
  <c r="P274" i="5" s="1"/>
  <c r="Q274" i="5" s="1"/>
  <c r="T274" i="5" s="1"/>
  <c r="M250" i="5"/>
  <c r="P250" i="5" s="1"/>
  <c r="Q250" i="5" s="1"/>
  <c r="T250" i="5" s="1"/>
  <c r="L250" i="5"/>
  <c r="U837" i="7"/>
  <c r="R1129" i="7"/>
  <c r="T1129" i="7" s="1"/>
  <c r="L382" i="5"/>
  <c r="T837" i="7"/>
  <c r="R805" i="7"/>
  <c r="T805" i="7" s="1"/>
  <c r="R1089" i="7"/>
  <c r="U1089" i="7" s="1"/>
  <c r="M646" i="5"/>
  <c r="P646" i="5" s="1"/>
  <c r="S1046" i="7" s="1"/>
  <c r="L646" i="5"/>
  <c r="M318" i="5"/>
  <c r="P318" i="5" s="1"/>
  <c r="L318" i="5"/>
  <c r="M186" i="5"/>
  <c r="P186" i="5" s="1"/>
  <c r="S548" i="7" s="1"/>
  <c r="L186" i="5"/>
  <c r="M632" i="5"/>
  <c r="P632" i="5" s="1"/>
  <c r="L632" i="5"/>
  <c r="M146" i="5"/>
  <c r="P146" i="5" s="1"/>
  <c r="Q146" i="5" s="1"/>
  <c r="T146" i="5" s="1"/>
  <c r="L146" i="5"/>
  <c r="L351" i="5"/>
  <c r="M192" i="5"/>
  <c r="P192" i="5" s="1"/>
  <c r="S554" i="7" s="1"/>
  <c r="M555" i="5"/>
  <c r="P555" i="5" s="1"/>
  <c r="L555" i="5"/>
  <c r="M494" i="5"/>
  <c r="P494" i="5" s="1"/>
  <c r="L494" i="5"/>
  <c r="L253" i="5"/>
  <c r="L299" i="5"/>
  <c r="L702" i="5"/>
  <c r="M568" i="5"/>
  <c r="P568" i="5" s="1"/>
  <c r="L568" i="5"/>
  <c r="M85" i="5"/>
  <c r="P85" i="5" s="1"/>
  <c r="Q85" i="5" s="1"/>
  <c r="T85" i="5" s="1"/>
  <c r="L85" i="5"/>
  <c r="M689" i="5"/>
  <c r="P689" i="5" s="1"/>
  <c r="S1092" i="7" s="1"/>
  <c r="L316" i="5"/>
  <c r="M404" i="5"/>
  <c r="P404" i="5" s="1"/>
  <c r="V1174" i="7"/>
  <c r="R747" i="7"/>
  <c r="U747" i="7" s="1"/>
  <c r="M601" i="5"/>
  <c r="P601" i="5" s="1"/>
  <c r="L601" i="5"/>
  <c r="M138" i="5"/>
  <c r="P138" i="5" s="1"/>
  <c r="S497" i="7" s="1"/>
  <c r="L138" i="5"/>
  <c r="L445" i="5"/>
  <c r="M242" i="5"/>
  <c r="P242" i="5" s="1"/>
  <c r="S608" i="7" s="1"/>
  <c r="AE608" i="7" s="1"/>
  <c r="M165" i="5"/>
  <c r="P165" i="5" s="1"/>
  <c r="L165" i="5"/>
  <c r="L745" i="5"/>
  <c r="M357" i="5"/>
  <c r="P357" i="5" s="1"/>
  <c r="S728" i="7" s="1"/>
  <c r="L677" i="5"/>
  <c r="L501" i="5"/>
  <c r="L255" i="5"/>
  <c r="M430" i="5"/>
  <c r="P430" i="5" s="1"/>
  <c r="S805" i="7" s="1"/>
  <c r="L430" i="5"/>
  <c r="L174" i="5"/>
  <c r="M289" i="5"/>
  <c r="P289" i="5" s="1"/>
  <c r="L289" i="5"/>
  <c r="L352" i="5"/>
  <c r="L704" i="5"/>
  <c r="M678" i="5"/>
  <c r="P678" i="5" s="1"/>
  <c r="L678" i="5"/>
  <c r="U1174" i="7"/>
  <c r="R721" i="7"/>
  <c r="T721" i="7" s="1"/>
  <c r="M96" i="5"/>
  <c r="P96" i="5" s="1"/>
  <c r="L50" i="5"/>
  <c r="M451" i="5"/>
  <c r="P451" i="5" s="1"/>
  <c r="L451" i="5"/>
  <c r="L402" i="5"/>
  <c r="L23" i="5"/>
  <c r="M276" i="5"/>
  <c r="P276" i="5" s="1"/>
  <c r="L276" i="5"/>
  <c r="L612" i="5"/>
  <c r="L398" i="5"/>
  <c r="L408" i="5"/>
  <c r="L379" i="5"/>
  <c r="L110" i="5"/>
  <c r="L205" i="5"/>
  <c r="M271" i="5"/>
  <c r="P271" i="5" s="1"/>
  <c r="L766" i="5"/>
  <c r="M426" i="5"/>
  <c r="P426" i="5" s="1"/>
  <c r="M704" i="5"/>
  <c r="P704" i="5" s="1"/>
  <c r="R988" i="7"/>
  <c r="V988" i="7" s="1"/>
  <c r="R723" i="7"/>
  <c r="V723" i="7" s="1"/>
  <c r="R886" i="7"/>
  <c r="U886" i="7" s="1"/>
  <c r="R1045" i="7"/>
  <c r="U1045" i="7" s="1"/>
  <c r="I243" i="5"/>
  <c r="K243" i="5" s="1"/>
  <c r="L322" i="5"/>
  <c r="L715" i="5"/>
  <c r="M765" i="5"/>
  <c r="P765" i="5" s="1"/>
  <c r="L765" i="5"/>
  <c r="R1023" i="7"/>
  <c r="T1023" i="7" s="1"/>
  <c r="R758" i="7"/>
  <c r="R939" i="7"/>
  <c r="U939" i="7" s="1"/>
  <c r="M134" i="5"/>
  <c r="P134" i="5" s="1"/>
  <c r="L457" i="5"/>
  <c r="M763" i="5"/>
  <c r="P763" i="5" s="1"/>
  <c r="L763" i="5"/>
  <c r="L465" i="5"/>
  <c r="L536" i="5"/>
  <c r="L251" i="5"/>
  <c r="M537" i="5"/>
  <c r="P537" i="5" s="1"/>
  <c r="L537" i="5"/>
  <c r="L618" i="5"/>
  <c r="L38" i="5"/>
  <c r="L172" i="5"/>
  <c r="L218" i="5"/>
  <c r="M757" i="5"/>
  <c r="P757" i="5" s="1"/>
  <c r="M267" i="5"/>
  <c r="P267" i="5" s="1"/>
  <c r="S635" i="7" s="1"/>
  <c r="R622" i="7"/>
  <c r="V622" i="7" s="1"/>
  <c r="M18" i="5"/>
  <c r="P18" i="5" s="1"/>
  <c r="S367" i="7" s="1"/>
  <c r="L18" i="5"/>
  <c r="L724" i="5"/>
  <c r="M438" i="5"/>
  <c r="P438" i="5" s="1"/>
  <c r="S815" i="7" s="1"/>
  <c r="L438" i="5"/>
  <c r="M761" i="5"/>
  <c r="P761" i="5" s="1"/>
  <c r="Q761" i="5" s="1"/>
  <c r="T761" i="5" s="1"/>
  <c r="L761" i="5"/>
  <c r="M231" i="5"/>
  <c r="P231" i="5" s="1"/>
  <c r="L231" i="5"/>
  <c r="M686" i="5"/>
  <c r="P686" i="5" s="1"/>
  <c r="S1089" i="7" s="1"/>
  <c r="L686" i="5"/>
  <c r="L720" i="5"/>
  <c r="L350" i="5"/>
  <c r="M386" i="5"/>
  <c r="P386" i="5" s="1"/>
  <c r="S758" i="7" s="1"/>
  <c r="L189" i="5"/>
  <c r="L133" i="5"/>
  <c r="L373" i="5"/>
  <c r="M724" i="5"/>
  <c r="P724" i="5" s="1"/>
  <c r="Q724" i="5" s="1"/>
  <c r="T724" i="5" s="1"/>
  <c r="M570" i="5"/>
  <c r="P570" i="5" s="1"/>
  <c r="S965" i="7" s="1"/>
  <c r="U468" i="7"/>
  <c r="R801" i="7"/>
  <c r="T801" i="7" s="1"/>
  <c r="R1092" i="7"/>
  <c r="T1092" i="7" s="1"/>
  <c r="R778" i="7"/>
  <c r="V778" i="7" s="1"/>
  <c r="R657" i="7"/>
  <c r="U657" i="7" s="1"/>
  <c r="M592" i="5"/>
  <c r="P592" i="5" s="1"/>
  <c r="S988" i="7" s="1"/>
  <c r="AE988" i="7" s="1"/>
  <c r="M443" i="5"/>
  <c r="P443" i="5" s="1"/>
  <c r="V468" i="7"/>
  <c r="Q386" i="5"/>
  <c r="T386" i="5" s="1"/>
  <c r="R1079" i="7"/>
  <c r="T1079" i="7" s="1"/>
  <c r="R1126" i="7"/>
  <c r="V1126" i="7" s="1"/>
  <c r="R728" i="7"/>
  <c r="T728" i="7" s="1"/>
  <c r="L283" i="5"/>
  <c r="L511" i="5"/>
  <c r="M497" i="5"/>
  <c r="P497" i="5" s="1"/>
  <c r="Q497" i="5" s="1"/>
  <c r="T497" i="5" s="1"/>
  <c r="L400" i="5"/>
  <c r="U1130" i="7"/>
  <c r="T1130" i="7"/>
  <c r="V1130" i="7"/>
  <c r="T609" i="7"/>
  <c r="V609" i="7"/>
  <c r="U609" i="7"/>
  <c r="U639" i="7"/>
  <c r="R760" i="7"/>
  <c r="V760" i="7" s="1"/>
  <c r="R1175" i="7"/>
  <c r="T1175" i="7" s="1"/>
  <c r="Q168" i="5"/>
  <c r="T168" i="5" s="1"/>
  <c r="V754" i="7"/>
  <c r="T927" i="7"/>
  <c r="T939" i="7"/>
  <c r="R965" i="7"/>
  <c r="T965" i="7" s="1"/>
  <c r="U774" i="7"/>
  <c r="R505" i="7"/>
  <c r="U505" i="7" s="1"/>
  <c r="U754" i="7"/>
  <c r="U748" i="7"/>
  <c r="T774" i="7"/>
  <c r="V745" i="7"/>
  <c r="R525" i="7"/>
  <c r="T525" i="7" s="1"/>
  <c r="R823" i="7"/>
  <c r="V823" i="7" s="1"/>
  <c r="R1170" i="7"/>
  <c r="T1170" i="7" s="1"/>
  <c r="R617" i="7"/>
  <c r="U617" i="7" s="1"/>
  <c r="Q465" i="5"/>
  <c r="T465" i="5" s="1"/>
  <c r="R820" i="7"/>
  <c r="V820" i="7" s="1"/>
  <c r="R815" i="7"/>
  <c r="I541" i="5"/>
  <c r="K541" i="5" s="1"/>
  <c r="R932" i="7"/>
  <c r="I210" i="5"/>
  <c r="K210" i="5" s="1"/>
  <c r="R572" i="7"/>
  <c r="T1094" i="7"/>
  <c r="V1094" i="7"/>
  <c r="U1094" i="7"/>
  <c r="I135" i="5"/>
  <c r="K135" i="5" s="1"/>
  <c r="R494" i="7"/>
  <c r="I365" i="5"/>
  <c r="K365" i="5" s="1"/>
  <c r="R736" i="7"/>
  <c r="U736" i="7" s="1"/>
  <c r="I783" i="5"/>
  <c r="K783" i="5" s="1"/>
  <c r="R1399" i="7"/>
  <c r="I284" i="5"/>
  <c r="K284" i="5" s="1"/>
  <c r="R652" i="7"/>
  <c r="I773" i="5"/>
  <c r="K773" i="5" s="1"/>
  <c r="R1182" i="7"/>
  <c r="I608" i="5"/>
  <c r="K608" i="5" s="1"/>
  <c r="R1007" i="7"/>
  <c r="I214" i="5"/>
  <c r="K214" i="5" s="1"/>
  <c r="R576" i="7"/>
  <c r="I130" i="5"/>
  <c r="K130" i="5" s="1"/>
  <c r="R489" i="7"/>
  <c r="V489" i="7" s="1"/>
  <c r="I747" i="5"/>
  <c r="K747" i="5" s="1"/>
  <c r="R1155" i="7"/>
  <c r="I118" i="5"/>
  <c r="K118" i="5" s="1"/>
  <c r="R477" i="7"/>
  <c r="T687" i="7"/>
  <c r="U687" i="7"/>
  <c r="V687" i="7"/>
  <c r="T713" i="7"/>
  <c r="U713" i="7"/>
  <c r="I573" i="5"/>
  <c r="K573" i="5" s="1"/>
  <c r="R968" i="7"/>
  <c r="R700" i="7"/>
  <c r="I330" i="5"/>
  <c r="K330" i="5" s="1"/>
  <c r="I161" i="5"/>
  <c r="K161" i="5" s="1"/>
  <c r="R521" i="7"/>
  <c r="V521" i="7" s="1"/>
  <c r="V751" i="7"/>
  <c r="U751" i="7"/>
  <c r="T751" i="7"/>
  <c r="I106" i="5"/>
  <c r="K106" i="5" s="1"/>
  <c r="M511" i="5"/>
  <c r="P511" i="5" s="1"/>
  <c r="I324" i="5"/>
  <c r="K324" i="5" s="1"/>
  <c r="R694" i="7"/>
  <c r="I611" i="5"/>
  <c r="K611" i="5" s="1"/>
  <c r="R1010" i="7"/>
  <c r="I571" i="5"/>
  <c r="K571" i="5" s="1"/>
  <c r="R966" i="7"/>
  <c r="I86" i="5"/>
  <c r="K86" i="5" s="1"/>
  <c r="R442" i="7"/>
  <c r="V442" i="7" s="1"/>
  <c r="I523" i="5"/>
  <c r="K523" i="5" s="1"/>
  <c r="R911" i="7"/>
  <c r="I410" i="5"/>
  <c r="K410" i="5" s="1"/>
  <c r="R784" i="7"/>
  <c r="T784" i="7" s="1"/>
  <c r="I285" i="5"/>
  <c r="K285" i="5" s="1"/>
  <c r="R653" i="7"/>
  <c r="T653" i="7" s="1"/>
  <c r="I201" i="5"/>
  <c r="K201" i="5" s="1"/>
  <c r="R563" i="7"/>
  <c r="I164" i="5"/>
  <c r="K164" i="5" s="1"/>
  <c r="R524" i="7"/>
  <c r="I27" i="5"/>
  <c r="K27" i="5" s="1"/>
  <c r="R376" i="7"/>
  <c r="I123" i="5"/>
  <c r="K123" i="5" s="1"/>
  <c r="R482" i="7"/>
  <c r="I630" i="5"/>
  <c r="K630" i="5" s="1"/>
  <c r="R1030" i="7"/>
  <c r="V1030" i="7" s="1"/>
  <c r="I37" i="5"/>
  <c r="K37" i="5" s="1"/>
  <c r="R388" i="7"/>
  <c r="T388" i="7" s="1"/>
  <c r="I711" i="5"/>
  <c r="K711" i="5" s="1"/>
  <c r="R1116" i="7"/>
  <c r="I596" i="5"/>
  <c r="K596" i="5" s="1"/>
  <c r="R992" i="7"/>
  <c r="T992" i="7" s="1"/>
  <c r="I198" i="5"/>
  <c r="K198" i="5" s="1"/>
  <c r="R560" i="7"/>
  <c r="I190" i="5"/>
  <c r="K190" i="5" s="1"/>
  <c r="R552" i="7"/>
  <c r="T552" i="7" s="1"/>
  <c r="I643" i="5"/>
  <c r="K643" i="5" s="1"/>
  <c r="R1043" i="7"/>
  <c r="I196" i="5"/>
  <c r="K196" i="5" s="1"/>
  <c r="R558" i="7"/>
  <c r="I353" i="5"/>
  <c r="K353" i="5" s="1"/>
  <c r="R724" i="7"/>
  <c r="R898" i="7"/>
  <c r="U898" i="7" s="1"/>
  <c r="I615" i="5"/>
  <c r="K615" i="5" s="1"/>
  <c r="R1015" i="7"/>
  <c r="V713" i="7"/>
  <c r="I179" i="5"/>
  <c r="K179" i="5" s="1"/>
  <c r="R541" i="7"/>
  <c r="I780" i="5"/>
  <c r="K780" i="5" s="1"/>
  <c r="R1396" i="7"/>
  <c r="I767" i="5"/>
  <c r="K767" i="5" s="1"/>
  <c r="R1176" i="7"/>
  <c r="U1176" i="7" s="1"/>
  <c r="I368" i="5"/>
  <c r="K368" i="5" s="1"/>
  <c r="R739" i="7"/>
  <c r="V739" i="7" s="1"/>
  <c r="I467" i="5"/>
  <c r="K467" i="5" s="1"/>
  <c r="R849" i="7"/>
  <c r="I42" i="5"/>
  <c r="K42" i="5" s="1"/>
  <c r="R393" i="7"/>
  <c r="I696" i="5"/>
  <c r="K696" i="5" s="1"/>
  <c r="R1099" i="7"/>
  <c r="T947" i="7"/>
  <c r="V947" i="7"/>
  <c r="R882" i="7"/>
  <c r="U882" i="7" s="1"/>
  <c r="V1011" i="7"/>
  <c r="T1011" i="7"/>
  <c r="U1011" i="7"/>
  <c r="V453" i="7"/>
  <c r="U453" i="7"/>
  <c r="T453" i="7"/>
  <c r="I272" i="5"/>
  <c r="K272" i="5" s="1"/>
  <c r="R640" i="7"/>
  <c r="I684" i="5"/>
  <c r="K684" i="5" s="1"/>
  <c r="R1087" i="7"/>
  <c r="T1087" i="7" s="1"/>
  <c r="I228" i="5"/>
  <c r="K228" i="5" s="1"/>
  <c r="R590" i="7"/>
  <c r="U590" i="7" s="1"/>
  <c r="I66" i="5"/>
  <c r="K66" i="5" s="1"/>
  <c r="R419" i="7"/>
  <c r="U419" i="7" s="1"/>
  <c r="I460" i="5"/>
  <c r="K460" i="5" s="1"/>
  <c r="R842" i="7"/>
  <c r="I463" i="5"/>
  <c r="K463" i="5" s="1"/>
  <c r="R845" i="7"/>
  <c r="I690" i="5"/>
  <c r="K690" i="5" s="1"/>
  <c r="R1093" i="7"/>
  <c r="U1093" i="7" s="1"/>
  <c r="I311" i="5"/>
  <c r="K311" i="5" s="1"/>
  <c r="R680" i="7"/>
  <c r="T464" i="7"/>
  <c r="U464" i="7"/>
  <c r="V464" i="7"/>
  <c r="I473" i="5"/>
  <c r="K473" i="5" s="1"/>
  <c r="R856" i="7"/>
  <c r="I288" i="5"/>
  <c r="K288" i="5" s="1"/>
  <c r="R656" i="7"/>
  <c r="I695" i="5"/>
  <c r="K695" i="5" s="1"/>
  <c r="R1098" i="7"/>
  <c r="I295" i="5"/>
  <c r="K295" i="5" s="1"/>
  <c r="R663" i="7"/>
  <c r="T1018" i="7"/>
  <c r="U1018" i="7"/>
  <c r="V1018" i="7"/>
  <c r="R554" i="7"/>
  <c r="I227" i="5"/>
  <c r="K227" i="5" s="1"/>
  <c r="R589" i="7"/>
  <c r="I185" i="5"/>
  <c r="K185" i="5" s="1"/>
  <c r="R547" i="7"/>
  <c r="I586" i="5"/>
  <c r="K586" i="5" s="1"/>
  <c r="R981" i="7"/>
  <c r="T1046" i="7"/>
  <c r="U1046" i="7"/>
  <c r="V1046" i="7"/>
  <c r="V928" i="7"/>
  <c r="T928" i="7"/>
  <c r="U928" i="7"/>
  <c r="T829" i="7"/>
  <c r="V829" i="7"/>
  <c r="U829" i="7"/>
  <c r="R722" i="7"/>
  <c r="T722" i="7" s="1"/>
  <c r="R1106" i="7"/>
  <c r="R620" i="7"/>
  <c r="R548" i="7"/>
  <c r="T548" i="7" s="1"/>
  <c r="T879" i="7"/>
  <c r="U879" i="7"/>
  <c r="V879" i="7"/>
  <c r="I688" i="5"/>
  <c r="K688" i="5" s="1"/>
  <c r="R1091" i="7"/>
  <c r="I650" i="5"/>
  <c r="K650" i="5" s="1"/>
  <c r="R1051" i="7"/>
  <c r="I680" i="5"/>
  <c r="K680" i="5" s="1"/>
  <c r="R1083" i="7"/>
  <c r="I139" i="5"/>
  <c r="K139" i="5" s="1"/>
  <c r="R498" i="7"/>
  <c r="I503" i="5"/>
  <c r="K503" i="5" s="1"/>
  <c r="R888" i="7"/>
  <c r="I282" i="5"/>
  <c r="K282" i="5" s="1"/>
  <c r="R650" i="7"/>
  <c r="I721" i="5"/>
  <c r="K721" i="5" s="1"/>
  <c r="R1127" i="7"/>
  <c r="I748" i="5"/>
  <c r="K748" i="5" s="1"/>
  <c r="R1156" i="7"/>
  <c r="I338" i="5"/>
  <c r="K338" i="5" s="1"/>
  <c r="R709" i="7"/>
  <c r="T709" i="7" s="1"/>
  <c r="I381" i="5"/>
  <c r="K381" i="5" s="1"/>
  <c r="R753" i="7"/>
  <c r="I777" i="5"/>
  <c r="K777" i="5" s="1"/>
  <c r="R1186" i="7"/>
  <c r="I778" i="5"/>
  <c r="K778" i="5" s="1"/>
  <c r="R1187" i="7"/>
  <c r="I709" i="5"/>
  <c r="K709" i="5" s="1"/>
  <c r="R1114" i="7"/>
  <c r="T1114" i="7" s="1"/>
  <c r="T770" i="7"/>
  <c r="U1153" i="7"/>
  <c r="T1153" i="7"/>
  <c r="M527" i="5"/>
  <c r="P527" i="5" s="1"/>
  <c r="S917" i="7" s="1"/>
  <c r="AF917" i="7" s="1"/>
  <c r="Q527" i="5"/>
  <c r="T527" i="5" s="1"/>
  <c r="M691" i="5"/>
  <c r="P691" i="5" s="1"/>
  <c r="S1094" i="7" s="1"/>
  <c r="AD1094" i="7" s="1"/>
  <c r="I360" i="5"/>
  <c r="K360" i="5" s="1"/>
  <c r="R731" i="7"/>
  <c r="I759" i="5"/>
  <c r="K759" i="5" s="1"/>
  <c r="R1168" i="7"/>
  <c r="T1168" i="7" s="1"/>
  <c r="I715" i="5"/>
  <c r="R1120" i="7"/>
  <c r="I617" i="5"/>
  <c r="K617" i="5" s="1"/>
  <c r="R1017" i="7"/>
  <c r="R1032" i="7"/>
  <c r="T465" i="7"/>
  <c r="U465" i="7"/>
  <c r="V525" i="7"/>
  <c r="R667" i="7"/>
  <c r="U667" i="7" s="1"/>
  <c r="U758" i="7"/>
  <c r="T758" i="7"/>
  <c r="V758" i="7"/>
  <c r="R963" i="7"/>
  <c r="U963" i="7" s="1"/>
  <c r="V770" i="7"/>
  <c r="V618" i="7"/>
  <c r="U618" i="7"/>
  <c r="R608" i="7"/>
  <c r="T608" i="7" s="1"/>
  <c r="I154" i="5"/>
  <c r="K154" i="5" s="1"/>
  <c r="R514" i="7"/>
  <c r="I664" i="5"/>
  <c r="K664" i="5" s="1"/>
  <c r="R1065" i="7"/>
  <c r="I621" i="5"/>
  <c r="K621" i="5" s="1"/>
  <c r="R1021" i="7"/>
  <c r="I521" i="5"/>
  <c r="K521" i="5" s="1"/>
  <c r="R909" i="7"/>
  <c r="I144" i="5"/>
  <c r="K144" i="5" s="1"/>
  <c r="R503" i="7"/>
  <c r="I252" i="5"/>
  <c r="K252" i="5" s="1"/>
  <c r="R619" i="7"/>
  <c r="I654" i="5"/>
  <c r="R1055" i="7"/>
  <c r="I254" i="5"/>
  <c r="K254" i="5" s="1"/>
  <c r="R621" i="7"/>
  <c r="I609" i="5"/>
  <c r="K609" i="5" s="1"/>
  <c r="R1008" i="7"/>
  <c r="I676" i="5"/>
  <c r="K676" i="5" s="1"/>
  <c r="R1078" i="7"/>
  <c r="I559" i="5"/>
  <c r="K559" i="5" s="1"/>
  <c r="R952" i="7"/>
  <c r="I263" i="5"/>
  <c r="K263" i="5" s="1"/>
  <c r="R631" i="7"/>
  <c r="I317" i="5"/>
  <c r="K317" i="5" s="1"/>
  <c r="R686" i="7"/>
  <c r="I712" i="5"/>
  <c r="K712" i="5" s="1"/>
  <c r="R1117" i="7"/>
  <c r="I685" i="5"/>
  <c r="K685" i="5" s="1"/>
  <c r="R1088" i="7"/>
  <c r="I639" i="5"/>
  <c r="K639" i="5" s="1"/>
  <c r="R1039" i="7"/>
  <c r="I603" i="5"/>
  <c r="K603" i="5" s="1"/>
  <c r="R1001" i="7"/>
  <c r="I764" i="5"/>
  <c r="K764" i="5" s="1"/>
  <c r="R1173" i="7"/>
  <c r="I297" i="5"/>
  <c r="K297" i="5" s="1"/>
  <c r="R665" i="7"/>
  <c r="I346" i="5"/>
  <c r="K346" i="5" s="1"/>
  <c r="R717" i="7"/>
  <c r="I738" i="5"/>
  <c r="K738" i="5" s="1"/>
  <c r="R1145" i="7"/>
  <c r="I698" i="5"/>
  <c r="K698" i="5" s="1"/>
  <c r="R1101" i="7"/>
  <c r="I202" i="5"/>
  <c r="K202" i="5" s="1"/>
  <c r="R564" i="7"/>
  <c r="I258" i="5"/>
  <c r="K258" i="5" s="1"/>
  <c r="R626" i="7"/>
  <c r="R528" i="7"/>
  <c r="R497" i="7"/>
  <c r="I400" i="5"/>
  <c r="R772" i="7"/>
  <c r="I362" i="5"/>
  <c r="K362" i="5" s="1"/>
  <c r="R733" i="7"/>
  <c r="I756" i="5"/>
  <c r="K756" i="5" s="1"/>
  <c r="R1165" i="7"/>
  <c r="I25" i="5"/>
  <c r="K25" i="5" s="1"/>
  <c r="R374" i="7"/>
  <c r="I488" i="5"/>
  <c r="K488" i="5" s="1"/>
  <c r="R872" i="7"/>
  <c r="I114" i="5"/>
  <c r="K114" i="5" s="1"/>
  <c r="R472" i="7"/>
  <c r="I177" i="5"/>
  <c r="K177" i="5" s="1"/>
  <c r="R539" i="7"/>
  <c r="I752" i="5"/>
  <c r="K752" i="5" s="1"/>
  <c r="R1161" i="7"/>
  <c r="R642" i="7"/>
  <c r="T642" i="7" s="1"/>
  <c r="Q646" i="5"/>
  <c r="T646" i="5" s="1"/>
  <c r="R635" i="7"/>
  <c r="T635" i="7" s="1"/>
  <c r="R441" i="7"/>
  <c r="V441" i="7" s="1"/>
  <c r="I509" i="5"/>
  <c r="K509" i="5" s="1"/>
  <c r="R895" i="7"/>
  <c r="I719" i="5"/>
  <c r="K719" i="5" s="1"/>
  <c r="R1124" i="7"/>
  <c r="I530" i="5"/>
  <c r="K530" i="5" s="1"/>
  <c r="R920" i="7"/>
  <c r="I436" i="5"/>
  <c r="K436" i="5" s="1"/>
  <c r="R812" i="7"/>
  <c r="I48" i="5"/>
  <c r="K48" i="5" s="1"/>
  <c r="R400" i="7"/>
  <c r="I237" i="5"/>
  <c r="K237" i="5" s="1"/>
  <c r="R600" i="7"/>
  <c r="I448" i="5"/>
  <c r="K448" i="5" s="1"/>
  <c r="R826" i="7"/>
  <c r="I485" i="5"/>
  <c r="K485" i="5" s="1"/>
  <c r="R869" i="7"/>
  <c r="I659" i="5"/>
  <c r="K659" i="5" s="1"/>
  <c r="R1060" i="7"/>
  <c r="I393" i="5"/>
  <c r="K393" i="5" s="1"/>
  <c r="R765" i="7"/>
  <c r="I347" i="5"/>
  <c r="K347" i="5" s="1"/>
  <c r="R718" i="7"/>
  <c r="I681" i="5"/>
  <c r="K681" i="5" s="1"/>
  <c r="R1084" i="7"/>
  <c r="I387" i="5"/>
  <c r="K387" i="5" s="1"/>
  <c r="R759" i="7"/>
  <c r="I125" i="5"/>
  <c r="K125" i="5" s="1"/>
  <c r="R484" i="7"/>
  <c r="I753" i="5"/>
  <c r="K753" i="5" s="1"/>
  <c r="R1162" i="7"/>
  <c r="Q316" i="5"/>
  <c r="T316" i="5" s="1"/>
  <c r="Q438" i="5"/>
  <c r="T438" i="5" s="1"/>
  <c r="R470" i="7"/>
  <c r="U470" i="7" s="1"/>
  <c r="R398" i="7"/>
  <c r="T398" i="7" s="1"/>
  <c r="I510" i="5"/>
  <c r="K510" i="5" s="1"/>
  <c r="R897" i="7"/>
  <c r="I61" i="5"/>
  <c r="K61" i="5" s="1"/>
  <c r="R414" i="7"/>
  <c r="I693" i="5"/>
  <c r="K693" i="5" s="1"/>
  <c r="R1096" i="7"/>
  <c r="I322" i="5"/>
  <c r="R692" i="7"/>
  <c r="I490" i="5"/>
  <c r="K490" i="5" s="1"/>
  <c r="R874" i="7"/>
  <c r="I699" i="5"/>
  <c r="K699" i="5" s="1"/>
  <c r="R1102" i="7"/>
  <c r="I359" i="5"/>
  <c r="K359" i="5" s="1"/>
  <c r="R730" i="7"/>
  <c r="I277" i="5"/>
  <c r="K277" i="5" s="1"/>
  <c r="R645" i="7"/>
  <c r="I13" i="5"/>
  <c r="K13" i="5" s="1"/>
  <c r="R362" i="7"/>
  <c r="I158" i="5"/>
  <c r="K158" i="5" s="1"/>
  <c r="R518" i="7"/>
  <c r="I30" i="5"/>
  <c r="R379" i="7"/>
  <c r="I383" i="5"/>
  <c r="K383" i="5" s="1"/>
  <c r="R755" i="7"/>
  <c r="I439" i="5"/>
  <c r="K439" i="5" s="1"/>
  <c r="R816" i="7"/>
  <c r="T745" i="7"/>
  <c r="U492" i="7"/>
  <c r="U760" i="7"/>
  <c r="V533" i="7"/>
  <c r="U778" i="7"/>
  <c r="T590" i="7"/>
  <c r="AV590" i="7" s="1"/>
  <c r="T847" i="7"/>
  <c r="U999" i="7"/>
  <c r="U533" i="7"/>
  <c r="V847" i="7"/>
  <c r="V999" i="7"/>
  <c r="V371" i="7"/>
  <c r="T1045" i="7"/>
  <c r="U371" i="7"/>
  <c r="V590" i="7"/>
  <c r="T618" i="7"/>
  <c r="V465" i="7"/>
  <c r="T898" i="7"/>
  <c r="V389" i="7"/>
  <c r="U998" i="7"/>
  <c r="U567" i="7"/>
  <c r="U389" i="7"/>
  <c r="U1166" i="7"/>
  <c r="U442" i="7"/>
  <c r="T567" i="7"/>
  <c r="V580" i="7"/>
  <c r="V1166" i="7"/>
  <c r="T442" i="7"/>
  <c r="U580" i="7"/>
  <c r="V849" i="7"/>
  <c r="V939" i="7"/>
  <c r="T748" i="7"/>
  <c r="V917" i="7"/>
  <c r="Q601" i="5"/>
  <c r="T601" i="5" s="1"/>
  <c r="S999" i="7"/>
  <c r="AD999" i="7" s="1"/>
  <c r="Q342" i="5"/>
  <c r="T342" i="5" s="1"/>
  <c r="S713" i="7"/>
  <c r="AD713" i="7" s="1"/>
  <c r="Q22" i="5"/>
  <c r="T22" i="5" s="1"/>
  <c r="S371" i="7"/>
  <c r="V367" i="7"/>
  <c r="Q379" i="5"/>
  <c r="T379" i="5" s="1"/>
  <c r="S751" i="7"/>
  <c r="AF751" i="7" s="1"/>
  <c r="T998" i="7"/>
  <c r="Q375" i="5"/>
  <c r="T375" i="5" s="1"/>
  <c r="S747" i="7"/>
  <c r="AF747" i="7" s="1"/>
  <c r="Q255" i="5"/>
  <c r="T255" i="5" s="1"/>
  <c r="S622" i="7"/>
  <c r="Q723" i="5"/>
  <c r="T723" i="5" s="1"/>
  <c r="V639" i="7"/>
  <c r="AX639" i="7" s="1"/>
  <c r="Q218" i="5"/>
  <c r="T218" i="5" s="1"/>
  <c r="S580" i="7"/>
  <c r="AD580" i="7" s="1"/>
  <c r="Q172" i="5"/>
  <c r="T172" i="5" s="1"/>
  <c r="S533" i="7"/>
  <c r="Q145" i="5"/>
  <c r="T145" i="5" s="1"/>
  <c r="U669" i="7"/>
  <c r="U917" i="7"/>
  <c r="V492" i="7"/>
  <c r="U1108" i="7"/>
  <c r="U622" i="7"/>
  <c r="V504" i="7"/>
  <c r="U1087" i="7"/>
  <c r="U576" i="7"/>
  <c r="U402" i="7"/>
  <c r="Q30" i="5"/>
  <c r="T30" i="5" s="1"/>
  <c r="S380" i="7"/>
  <c r="Q403" i="5"/>
  <c r="T403" i="5" s="1"/>
  <c r="S776" i="7"/>
  <c r="AD776" i="7" s="1"/>
  <c r="Q471" i="5"/>
  <c r="T471" i="5" s="1"/>
  <c r="S854" i="7"/>
  <c r="Q677" i="5"/>
  <c r="T677" i="5" s="1"/>
  <c r="S1079" i="7"/>
  <c r="U367" i="7"/>
  <c r="Q189" i="5"/>
  <c r="T189" i="5" s="1"/>
  <c r="S551" i="7"/>
  <c r="AE551" i="7" s="1"/>
  <c r="Q411" i="5"/>
  <c r="T411" i="5" s="1"/>
  <c r="T622" i="7"/>
  <c r="U504" i="7"/>
  <c r="V593" i="7"/>
  <c r="Q404" i="5"/>
  <c r="T404" i="5" s="1"/>
  <c r="S778" i="7"/>
  <c r="Q283" i="5"/>
  <c r="T283" i="5" s="1"/>
  <c r="S651" i="7"/>
  <c r="AD651" i="7" s="1"/>
  <c r="Q494" i="5"/>
  <c r="T494" i="5" s="1"/>
  <c r="S879" i="7"/>
  <c r="T402" i="7"/>
  <c r="V669" i="7"/>
  <c r="U782" i="7"/>
  <c r="V1087" i="7"/>
  <c r="U593" i="7"/>
  <c r="T785" i="7"/>
  <c r="Q398" i="5"/>
  <c r="T398" i="5" s="1"/>
  <c r="S770" i="7"/>
  <c r="AE770" i="7" s="1"/>
  <c r="Q373" i="5"/>
  <c r="T373" i="5" s="1"/>
  <c r="S745" i="7"/>
  <c r="Q766" i="5"/>
  <c r="T766" i="5" s="1"/>
  <c r="Q301" i="5"/>
  <c r="T301" i="5" s="1"/>
  <c r="S669" i="7"/>
  <c r="AD669" i="7" s="1"/>
  <c r="Q612" i="5"/>
  <c r="T612" i="5" s="1"/>
  <c r="V685" i="7"/>
  <c r="V1045" i="7"/>
  <c r="T782" i="7"/>
  <c r="V785" i="7"/>
  <c r="Q654" i="5"/>
  <c r="T654" i="5" s="1"/>
  <c r="S1055" i="7"/>
  <c r="AD1055" i="7" s="1"/>
  <c r="Q555" i="5"/>
  <c r="T555" i="5" s="1"/>
  <c r="S947" i="7"/>
  <c r="AF947" i="7" s="1"/>
  <c r="Q704" i="5"/>
  <c r="T704" i="5" s="1"/>
  <c r="S1108" i="7"/>
  <c r="U784" i="7"/>
  <c r="Q174" i="5"/>
  <c r="T174" i="5" s="1"/>
  <c r="S536" i="7"/>
  <c r="Q765" i="5"/>
  <c r="T765" i="5" s="1"/>
  <c r="S1174" i="7"/>
  <c r="AE1174" i="7" s="1"/>
  <c r="Q382" i="5"/>
  <c r="T382" i="5" s="1"/>
  <c r="S754" i="7"/>
  <c r="AE754" i="7" s="1"/>
  <c r="Q289" i="5"/>
  <c r="T289" i="5" s="1"/>
  <c r="S657" i="7"/>
  <c r="AE657" i="7" s="1"/>
  <c r="U685" i="7"/>
  <c r="V536" i="7"/>
  <c r="V1080" i="7"/>
  <c r="T993" i="7"/>
  <c r="V1172" i="7"/>
  <c r="V700" i="7"/>
  <c r="Q400" i="5"/>
  <c r="T400" i="5" s="1"/>
  <c r="S772" i="7"/>
  <c r="Q318" i="5"/>
  <c r="T318" i="5" s="1"/>
  <c r="S688" i="7"/>
  <c r="Q18" i="5"/>
  <c r="T18" i="5" s="1"/>
  <c r="Q205" i="5"/>
  <c r="T205" i="5" s="1"/>
  <c r="Q702" i="5"/>
  <c r="T702" i="5" s="1"/>
  <c r="S1106" i="7"/>
  <c r="V493" i="7"/>
  <c r="U536" i="7"/>
  <c r="V551" i="7"/>
  <c r="U927" i="7"/>
  <c r="U728" i="7"/>
  <c r="T1080" i="7"/>
  <c r="V993" i="7"/>
  <c r="U1172" i="7"/>
  <c r="U644" i="7"/>
  <c r="Q426" i="5"/>
  <c r="T426" i="5" s="1"/>
  <c r="S801" i="7"/>
  <c r="Q253" i="5"/>
  <c r="T253" i="5" s="1"/>
  <c r="S620" i="7"/>
  <c r="AF620" i="7" s="1"/>
  <c r="T644" i="7"/>
  <c r="V388" i="7"/>
  <c r="Q133" i="5"/>
  <c r="T133" i="5" s="1"/>
  <c r="S492" i="7"/>
  <c r="Q110" i="5"/>
  <c r="T110" i="5" s="1"/>
  <c r="S468" i="7"/>
  <c r="Q38" i="5"/>
  <c r="T38" i="5" s="1"/>
  <c r="S389" i="7"/>
  <c r="AD389" i="7" s="1"/>
  <c r="V1108" i="7"/>
  <c r="Q402" i="5"/>
  <c r="T402" i="5" s="1"/>
  <c r="S775" i="7"/>
  <c r="AF775" i="7" s="1"/>
  <c r="Q23" i="5"/>
  <c r="T23" i="5" s="1"/>
  <c r="S372" i="7"/>
  <c r="AE372" i="7" s="1"/>
  <c r="Q352" i="5"/>
  <c r="T352" i="5" s="1"/>
  <c r="S723" i="7"/>
  <c r="S760" i="7"/>
  <c r="U493" i="7"/>
  <c r="U551" i="7"/>
  <c r="V728" i="7"/>
  <c r="S882" i="7"/>
  <c r="AD882" i="7" s="1"/>
  <c r="Q46" i="5"/>
  <c r="T46" i="5" s="1"/>
  <c r="S398" i="7"/>
  <c r="AF398" i="7" s="1"/>
  <c r="Q322" i="5"/>
  <c r="T322" i="5" s="1"/>
  <c r="S692" i="7"/>
  <c r="AD692" i="7" s="1"/>
  <c r="Q445" i="5"/>
  <c r="T445" i="5" s="1"/>
  <c r="S823" i="7"/>
  <c r="AF823" i="7" s="1"/>
  <c r="Q715" i="5"/>
  <c r="T715" i="5" s="1"/>
  <c r="S1120" i="7"/>
  <c r="Q96" i="5"/>
  <c r="T96" i="5" s="1"/>
  <c r="S453" i="7"/>
  <c r="AD453" i="7" s="1"/>
  <c r="Q251" i="5"/>
  <c r="T251" i="5" s="1"/>
  <c r="S618" i="7"/>
  <c r="AF618" i="7" s="1"/>
  <c r="Q443" i="5"/>
  <c r="T443" i="5" s="1"/>
  <c r="S821" i="7"/>
  <c r="U372" i="7"/>
  <c r="V1092" i="7"/>
  <c r="U721" i="7"/>
  <c r="T723" i="7"/>
  <c r="Q408" i="5"/>
  <c r="T408" i="5" s="1"/>
  <c r="S782" i="7"/>
  <c r="AE782" i="7" s="1"/>
  <c r="Q50" i="5"/>
  <c r="T50" i="5" s="1"/>
  <c r="S402" i="7"/>
  <c r="AE402" i="7" s="1"/>
  <c r="Q376" i="5"/>
  <c r="T376" i="5" s="1"/>
  <c r="S748" i="7"/>
  <c r="Q720" i="5"/>
  <c r="T720" i="5" s="1"/>
  <c r="S1126" i="7"/>
  <c r="AE1126" i="7" s="1"/>
  <c r="V372" i="7"/>
  <c r="V721" i="7"/>
  <c r="Q107" i="5"/>
  <c r="T107" i="5" s="1"/>
  <c r="S465" i="7"/>
  <c r="AD465" i="7" s="1"/>
  <c r="Q231" i="5"/>
  <c r="T231" i="5" s="1"/>
  <c r="S594" i="7"/>
  <c r="AE594" i="7" s="1"/>
  <c r="Q192" i="5"/>
  <c r="T192" i="5" s="1"/>
  <c r="Q350" i="5"/>
  <c r="T350" i="5" s="1"/>
  <c r="Q501" i="5"/>
  <c r="T501" i="5" s="1"/>
  <c r="S886" i="7"/>
  <c r="Q618" i="5"/>
  <c r="T618" i="5" s="1"/>
  <c r="S1018" i="7"/>
  <c r="Q745" i="5"/>
  <c r="T745" i="5" s="1"/>
  <c r="S1153" i="7"/>
  <c r="Q112" i="5"/>
  <c r="T112" i="5" s="1"/>
  <c r="I6" i="5"/>
  <c r="K6" i="5" s="1"/>
  <c r="R354" i="7"/>
  <c r="AK860" i="7"/>
  <c r="AI860" i="7"/>
  <c r="AJ860" i="7"/>
  <c r="AJ1183" i="7"/>
  <c r="AK1183" i="7"/>
  <c r="AI1183" i="7"/>
  <c r="AJ1119" i="7"/>
  <c r="AI1119" i="7"/>
  <c r="AK1119" i="7"/>
  <c r="AJ1055" i="7"/>
  <c r="AK1055" i="7"/>
  <c r="AI1055" i="7"/>
  <c r="AJ991" i="7"/>
  <c r="AI991" i="7"/>
  <c r="AK991" i="7"/>
  <c r="AI927" i="7"/>
  <c r="AV927" i="7" s="1"/>
  <c r="AJ927" i="7"/>
  <c r="AK927" i="7"/>
  <c r="AJ863" i="7"/>
  <c r="AI863" i="7"/>
  <c r="AK863" i="7"/>
  <c r="AJ815" i="7"/>
  <c r="AK815" i="7"/>
  <c r="AI815" i="7"/>
  <c r="AI751" i="7"/>
  <c r="AJ751" i="7"/>
  <c r="AW751" i="7" s="1"/>
  <c r="AK751" i="7"/>
  <c r="AK687" i="7"/>
  <c r="AI687" i="7"/>
  <c r="AV687" i="7" s="1"/>
  <c r="AJ687" i="7"/>
  <c r="AI639" i="7"/>
  <c r="AV639" i="7" s="1"/>
  <c r="AJ639" i="7"/>
  <c r="AK639" i="7"/>
  <c r="AI591" i="7"/>
  <c r="AJ591" i="7"/>
  <c r="AK591" i="7"/>
  <c r="AI543" i="7"/>
  <c r="AK543" i="7"/>
  <c r="AJ543" i="7"/>
  <c r="AI479" i="7"/>
  <c r="AJ479" i="7"/>
  <c r="AK479" i="7"/>
  <c r="AK447" i="7"/>
  <c r="AI447" i="7"/>
  <c r="AJ447" i="7"/>
  <c r="AI399" i="7"/>
  <c r="AJ399" i="7"/>
  <c r="AK399" i="7"/>
  <c r="AI367" i="7"/>
  <c r="AV367" i="7" s="1"/>
  <c r="AJ367" i="7"/>
  <c r="AK367" i="7"/>
  <c r="AK49" i="7"/>
  <c r="AX49" i="7" s="1"/>
  <c r="AI49" i="7"/>
  <c r="AV49" i="7" s="1"/>
  <c r="AJ49" i="7"/>
  <c r="AW49" i="7" s="1"/>
  <c r="AI1182" i="7"/>
  <c r="AJ1182" i="7"/>
  <c r="AK1182" i="7"/>
  <c r="AI1134" i="7"/>
  <c r="AJ1134" i="7"/>
  <c r="AK1134" i="7"/>
  <c r="AK1086" i="7"/>
  <c r="AI1086" i="7"/>
  <c r="AJ1086" i="7"/>
  <c r="AK1038" i="7"/>
  <c r="AI1038" i="7"/>
  <c r="AJ1038" i="7"/>
  <c r="AK990" i="7"/>
  <c r="AI990" i="7"/>
  <c r="AJ990" i="7"/>
  <c r="AK910" i="7"/>
  <c r="AI910" i="7"/>
  <c r="AJ910" i="7"/>
  <c r="AK878" i="7"/>
  <c r="AX878" i="7" s="1"/>
  <c r="AI878" i="7"/>
  <c r="AV878" i="7" s="1"/>
  <c r="AJ878" i="7"/>
  <c r="AW878" i="7" s="1"/>
  <c r="AK830" i="7"/>
  <c r="AJ830" i="7"/>
  <c r="AI830" i="7"/>
  <c r="AK766" i="7"/>
  <c r="AJ766" i="7"/>
  <c r="AI766" i="7"/>
  <c r="AK702" i="7"/>
  <c r="AJ702" i="7"/>
  <c r="AI702" i="7"/>
  <c r="AK654" i="7"/>
  <c r="AI654" i="7"/>
  <c r="AJ654" i="7"/>
  <c r="AK606" i="7"/>
  <c r="AX606" i="7" s="1"/>
  <c r="AI606" i="7"/>
  <c r="AV606" i="7" s="1"/>
  <c r="AJ606" i="7"/>
  <c r="AW606" i="7" s="1"/>
  <c r="AK574" i="7"/>
  <c r="AJ574" i="7"/>
  <c r="AI574" i="7"/>
  <c r="AK510" i="7"/>
  <c r="AJ510" i="7"/>
  <c r="AI510" i="7"/>
  <c r="AJ478" i="7"/>
  <c r="AI478" i="7"/>
  <c r="AK478" i="7"/>
  <c r="AJ430" i="7"/>
  <c r="AI430" i="7"/>
  <c r="AK430" i="7"/>
  <c r="AJ414" i="7"/>
  <c r="AI414" i="7"/>
  <c r="AK414" i="7"/>
  <c r="AJ366" i="7"/>
  <c r="AK366" i="7"/>
  <c r="AI366" i="7"/>
  <c r="AJ350" i="7"/>
  <c r="AI350" i="7"/>
  <c r="AK350" i="7"/>
  <c r="AI34" i="7"/>
  <c r="AV34" i="7" s="1"/>
  <c r="AJ34" i="7"/>
  <c r="AW34" i="7" s="1"/>
  <c r="AK34" i="7"/>
  <c r="AX34" i="7" s="1"/>
  <c r="AJ66" i="7"/>
  <c r="AW66" i="7" s="1"/>
  <c r="AI66" i="7"/>
  <c r="AV66" i="7" s="1"/>
  <c r="AK66" i="7"/>
  <c r="AX66" i="7" s="1"/>
  <c r="AI98" i="7"/>
  <c r="AV98" i="7" s="1"/>
  <c r="AJ98" i="7"/>
  <c r="AW98" i="7" s="1"/>
  <c r="AK98" i="7"/>
  <c r="AX98" i="7" s="1"/>
  <c r="AJ130" i="7"/>
  <c r="AW130" i="7" s="1"/>
  <c r="AI130" i="7"/>
  <c r="AV130" i="7" s="1"/>
  <c r="AK130" i="7"/>
  <c r="AX130" i="7" s="1"/>
  <c r="AK162" i="7"/>
  <c r="AX162" i="7" s="1"/>
  <c r="AI162" i="7"/>
  <c r="AV162" i="7" s="1"/>
  <c r="AJ162" i="7"/>
  <c r="AW162" i="7" s="1"/>
  <c r="AJ194" i="7"/>
  <c r="AW194" i="7" s="1"/>
  <c r="AI194" i="7"/>
  <c r="AV194" i="7" s="1"/>
  <c r="AK194" i="7"/>
  <c r="AX194" i="7" s="1"/>
  <c r="AJ258" i="7"/>
  <c r="AW258" i="7" s="1"/>
  <c r="AI258" i="7"/>
  <c r="AV258" i="7" s="1"/>
  <c r="AK258" i="7"/>
  <c r="AX258" i="7" s="1"/>
  <c r="AK274" i="7"/>
  <c r="AX274" i="7" s="1"/>
  <c r="AI274" i="7"/>
  <c r="AV274" i="7" s="1"/>
  <c r="AJ274" i="7"/>
  <c r="AW274" i="7" s="1"/>
  <c r="AI338" i="7"/>
  <c r="AV338" i="7" s="1"/>
  <c r="AJ338" i="7"/>
  <c r="AW338" i="7" s="1"/>
  <c r="AK338" i="7"/>
  <c r="AX338" i="7" s="1"/>
  <c r="AI1208" i="7"/>
  <c r="AV1208" i="7" s="1"/>
  <c r="AJ1208" i="7"/>
  <c r="AW1208" i="7" s="1"/>
  <c r="AK1208" i="7"/>
  <c r="AX1208" i="7" s="1"/>
  <c r="AI1240" i="7"/>
  <c r="AV1240" i="7" s="1"/>
  <c r="AJ1240" i="7"/>
  <c r="AW1240" i="7" s="1"/>
  <c r="AK1240" i="7"/>
  <c r="AX1240" i="7" s="1"/>
  <c r="AI1256" i="7"/>
  <c r="AV1256" i="7" s="1"/>
  <c r="AJ1256" i="7"/>
  <c r="AW1256" i="7" s="1"/>
  <c r="AK1256" i="7"/>
  <c r="AX1256" i="7" s="1"/>
  <c r="AI1272" i="7"/>
  <c r="AV1272" i="7" s="1"/>
  <c r="AJ1272" i="7"/>
  <c r="AW1272" i="7" s="1"/>
  <c r="AK1272" i="7"/>
  <c r="AX1272" i="7" s="1"/>
  <c r="AI1288" i="7"/>
  <c r="AV1288" i="7" s="1"/>
  <c r="AJ1288" i="7"/>
  <c r="AW1288" i="7" s="1"/>
  <c r="AK1288" i="7"/>
  <c r="AX1288" i="7" s="1"/>
  <c r="AI1352" i="7"/>
  <c r="AV1352" i="7" s="1"/>
  <c r="AJ1352" i="7"/>
  <c r="AW1352" i="7" s="1"/>
  <c r="AK1352" i="7"/>
  <c r="AX1352" i="7" s="1"/>
  <c r="AJ1181" i="7"/>
  <c r="AK1181" i="7"/>
  <c r="AI1181" i="7"/>
  <c r="AJ1101" i="7"/>
  <c r="AK1101" i="7"/>
  <c r="AI1101" i="7"/>
  <c r="AI1053" i="7"/>
  <c r="AJ1053" i="7"/>
  <c r="AK1053" i="7"/>
  <c r="AI941" i="7"/>
  <c r="AJ941" i="7"/>
  <c r="AK941" i="7"/>
  <c r="AI893" i="7"/>
  <c r="AJ893" i="7"/>
  <c r="AK893" i="7"/>
  <c r="AI829" i="7"/>
  <c r="AJ829" i="7"/>
  <c r="AW829" i="7" s="1"/>
  <c r="AK829" i="7"/>
  <c r="AI781" i="7"/>
  <c r="AJ781" i="7"/>
  <c r="AK781" i="7"/>
  <c r="AI733" i="7"/>
  <c r="AJ733" i="7"/>
  <c r="AK733" i="7"/>
  <c r="AI669" i="7"/>
  <c r="AV669" i="7" s="1"/>
  <c r="AJ669" i="7"/>
  <c r="AK669" i="7"/>
  <c r="AX669" i="7" s="1"/>
  <c r="AI621" i="7"/>
  <c r="AJ621" i="7"/>
  <c r="AK621" i="7"/>
  <c r="AI573" i="7"/>
  <c r="AJ573" i="7"/>
  <c r="AK573" i="7"/>
  <c r="AI525" i="7"/>
  <c r="AJ525" i="7"/>
  <c r="AK525" i="7"/>
  <c r="AK477" i="7"/>
  <c r="AJ477" i="7"/>
  <c r="AI477" i="7"/>
  <c r="AK429" i="7"/>
  <c r="AI429" i="7"/>
  <c r="AJ429" i="7"/>
  <c r="AK365" i="7"/>
  <c r="AI365" i="7"/>
  <c r="AJ365" i="7"/>
  <c r="AI19" i="7"/>
  <c r="AV19" i="7" s="1"/>
  <c r="AJ19" i="7"/>
  <c r="AW19" i="7" s="1"/>
  <c r="AK19" i="7"/>
  <c r="AX19" i="7" s="1"/>
  <c r="AI35" i="7"/>
  <c r="AV35" i="7" s="1"/>
  <c r="AJ35" i="7"/>
  <c r="AW35" i="7" s="1"/>
  <c r="AK35" i="7"/>
  <c r="AX35" i="7" s="1"/>
  <c r="AI99" i="7"/>
  <c r="AV99" i="7" s="1"/>
  <c r="AJ99" i="7"/>
  <c r="AW99" i="7" s="1"/>
  <c r="AK99" i="7"/>
  <c r="AX99" i="7" s="1"/>
  <c r="AI147" i="7"/>
  <c r="AV147" i="7" s="1"/>
  <c r="AJ147" i="7"/>
  <c r="AW147" i="7" s="1"/>
  <c r="AK147" i="7"/>
  <c r="AX147" i="7" s="1"/>
  <c r="AI163" i="7"/>
  <c r="AV163" i="7" s="1"/>
  <c r="AJ163" i="7"/>
  <c r="AW163" i="7" s="1"/>
  <c r="AK163" i="7"/>
  <c r="AX163" i="7" s="1"/>
  <c r="AI211" i="7"/>
  <c r="AV211" i="7" s="1"/>
  <c r="AJ211" i="7"/>
  <c r="AW211" i="7" s="1"/>
  <c r="AK211" i="7"/>
  <c r="AX211" i="7" s="1"/>
  <c r="AI259" i="7"/>
  <c r="AV259" i="7" s="1"/>
  <c r="AJ259" i="7"/>
  <c r="AW259" i="7" s="1"/>
  <c r="AK259" i="7"/>
  <c r="AX259" i="7" s="1"/>
  <c r="AI291" i="7"/>
  <c r="AV291" i="7" s="1"/>
  <c r="AJ291" i="7"/>
  <c r="AW291" i="7" s="1"/>
  <c r="AK291" i="7"/>
  <c r="AX291" i="7" s="1"/>
  <c r="AI323" i="7"/>
  <c r="AV323" i="7" s="1"/>
  <c r="AK323" i="7"/>
  <c r="AX323" i="7" s="1"/>
  <c r="AJ323" i="7"/>
  <c r="AW323" i="7" s="1"/>
  <c r="AI1209" i="7"/>
  <c r="AV1209" i="7" s="1"/>
  <c r="AJ1209" i="7"/>
  <c r="AW1209" i="7" s="1"/>
  <c r="AK1209" i="7"/>
  <c r="AX1209" i="7" s="1"/>
  <c r="AI1241" i="7"/>
  <c r="AV1241" i="7" s="1"/>
  <c r="AJ1241" i="7"/>
  <c r="AW1241" i="7" s="1"/>
  <c r="AK1241" i="7"/>
  <c r="AX1241" i="7" s="1"/>
  <c r="AI1273" i="7"/>
  <c r="AV1273" i="7" s="1"/>
  <c r="AJ1273" i="7"/>
  <c r="AW1273" i="7" s="1"/>
  <c r="AK1273" i="7"/>
  <c r="AX1273" i="7" s="1"/>
  <c r="AI1289" i="7"/>
  <c r="AV1289" i="7" s="1"/>
  <c r="AJ1289" i="7"/>
  <c r="AW1289" i="7" s="1"/>
  <c r="AK1289" i="7"/>
  <c r="AX1289" i="7" s="1"/>
  <c r="AI1337" i="7"/>
  <c r="AV1337" i="7" s="1"/>
  <c r="AK1337" i="7"/>
  <c r="AX1337" i="7" s="1"/>
  <c r="AJ1337" i="7"/>
  <c r="AI1353" i="7"/>
  <c r="AV1353" i="7" s="1"/>
  <c r="AJ1353" i="7"/>
  <c r="AW1353" i="7" s="1"/>
  <c r="AK1353" i="7"/>
  <c r="AX1353" i="7" s="1"/>
  <c r="AI1369" i="7"/>
  <c r="AV1369" i="7" s="1"/>
  <c r="AJ1369" i="7"/>
  <c r="AW1369" i="7" s="1"/>
  <c r="AK1369" i="7"/>
  <c r="AX1369" i="7" s="1"/>
  <c r="AI1403" i="7"/>
  <c r="AK1403" i="7"/>
  <c r="AJ1403" i="7"/>
  <c r="AI1180" i="7"/>
  <c r="AJ1180" i="7"/>
  <c r="AK1180" i="7"/>
  <c r="AI1164" i="7"/>
  <c r="AJ1164" i="7"/>
  <c r="AK1164" i="7"/>
  <c r="AJ1148" i="7"/>
  <c r="AK1148" i="7"/>
  <c r="AI1148" i="7"/>
  <c r="AK1132" i="7"/>
  <c r="AJ1132" i="7"/>
  <c r="AI1132" i="7"/>
  <c r="AI1116" i="7"/>
  <c r="AJ1116" i="7"/>
  <c r="AK1116" i="7"/>
  <c r="AI1100" i="7"/>
  <c r="AJ1100" i="7"/>
  <c r="AK1100" i="7"/>
  <c r="AK1084" i="7"/>
  <c r="AJ1084" i="7"/>
  <c r="AI1084" i="7"/>
  <c r="AK1068" i="7"/>
  <c r="AJ1068" i="7"/>
  <c r="AI1068" i="7"/>
  <c r="AK1052" i="7"/>
  <c r="AJ1052" i="7"/>
  <c r="AI1052" i="7"/>
  <c r="AK1036" i="7"/>
  <c r="AI1036" i="7"/>
  <c r="AJ1036" i="7"/>
  <c r="AK1020" i="7"/>
  <c r="AJ1020" i="7"/>
  <c r="AI1020" i="7"/>
  <c r="AK1004" i="7"/>
  <c r="AJ1004" i="7"/>
  <c r="AI1004" i="7"/>
  <c r="AK988" i="7"/>
  <c r="AI988" i="7"/>
  <c r="AJ988" i="7"/>
  <c r="AK972" i="7"/>
  <c r="AI972" i="7"/>
  <c r="AJ972" i="7"/>
  <c r="AK956" i="7"/>
  <c r="AJ956" i="7"/>
  <c r="AI956" i="7"/>
  <c r="AK940" i="7"/>
  <c r="AI940" i="7"/>
  <c r="AJ940" i="7"/>
  <c r="AK924" i="7"/>
  <c r="AI924" i="7"/>
  <c r="AJ924" i="7"/>
  <c r="AK908" i="7"/>
  <c r="AI908" i="7"/>
  <c r="AJ908" i="7"/>
  <c r="AK892" i="7"/>
  <c r="AJ892" i="7"/>
  <c r="AI892" i="7"/>
  <c r="AK876" i="7"/>
  <c r="AJ876" i="7"/>
  <c r="AI876" i="7"/>
  <c r="AK844" i="7"/>
  <c r="AI844" i="7"/>
  <c r="AJ844" i="7"/>
  <c r="AK828" i="7"/>
  <c r="AJ828" i="7"/>
  <c r="AI828" i="7"/>
  <c r="AK812" i="7"/>
  <c r="AJ812" i="7"/>
  <c r="AI812" i="7"/>
  <c r="AK796" i="7"/>
  <c r="AI796" i="7"/>
  <c r="AJ796" i="7"/>
  <c r="AK780" i="7"/>
  <c r="AI780" i="7"/>
  <c r="AJ780" i="7"/>
  <c r="AK764" i="7"/>
  <c r="AJ764" i="7"/>
  <c r="AI764" i="7"/>
  <c r="AK748" i="7"/>
  <c r="AX748" i="7" s="1"/>
  <c r="AJ748" i="7"/>
  <c r="AW748" i="7" s="1"/>
  <c r="AI748" i="7"/>
  <c r="AK732" i="7"/>
  <c r="AI732" i="7"/>
  <c r="AJ732" i="7"/>
  <c r="AK716" i="7"/>
  <c r="AI716" i="7"/>
  <c r="AJ716" i="7"/>
  <c r="AK700" i="7"/>
  <c r="AJ700" i="7"/>
  <c r="AI700" i="7"/>
  <c r="AK684" i="7"/>
  <c r="AI684" i="7"/>
  <c r="AJ684" i="7"/>
  <c r="AK668" i="7"/>
  <c r="AI668" i="7"/>
  <c r="AJ668" i="7"/>
  <c r="AK652" i="7"/>
  <c r="AJ652" i="7"/>
  <c r="AI652" i="7"/>
  <c r="AK636" i="7"/>
  <c r="AI636" i="7"/>
  <c r="AJ636" i="7"/>
  <c r="AK620" i="7"/>
  <c r="AJ620" i="7"/>
  <c r="AI620" i="7"/>
  <c r="AK604" i="7"/>
  <c r="AI604" i="7"/>
  <c r="AJ604" i="7"/>
  <c r="AK588" i="7"/>
  <c r="AI588" i="7"/>
  <c r="AJ588" i="7"/>
  <c r="AK572" i="7"/>
  <c r="AJ572" i="7"/>
  <c r="AI572" i="7"/>
  <c r="AK556" i="7"/>
  <c r="AJ556" i="7"/>
  <c r="AI556" i="7"/>
  <c r="AK540" i="7"/>
  <c r="AI540" i="7"/>
  <c r="AJ540" i="7"/>
  <c r="AK524" i="7"/>
  <c r="AJ524" i="7"/>
  <c r="AI524" i="7"/>
  <c r="AJ508" i="7"/>
  <c r="AK508" i="7"/>
  <c r="AI508" i="7"/>
  <c r="AJ492" i="7"/>
  <c r="AI492" i="7"/>
  <c r="AV492" i="7" s="1"/>
  <c r="AK492" i="7"/>
  <c r="AJ476" i="7"/>
  <c r="AI476" i="7"/>
  <c r="AK476" i="7"/>
  <c r="AI460" i="7"/>
  <c r="AJ460" i="7"/>
  <c r="AK460" i="7"/>
  <c r="AI444" i="7"/>
  <c r="AK444" i="7"/>
  <c r="AJ444" i="7"/>
  <c r="AK428" i="7"/>
  <c r="AI428" i="7"/>
  <c r="AJ428" i="7"/>
  <c r="AI412" i="7"/>
  <c r="AK412" i="7"/>
  <c r="AJ412" i="7"/>
  <c r="AJ396" i="7"/>
  <c r="AI396" i="7"/>
  <c r="AK396" i="7"/>
  <c r="AJ380" i="7"/>
  <c r="AW380" i="7" s="1"/>
  <c r="AK380" i="7"/>
  <c r="AX380" i="7" s="1"/>
  <c r="AI380" i="7"/>
  <c r="AV380" i="7" s="1"/>
  <c r="AJ364" i="7"/>
  <c r="AI364" i="7"/>
  <c r="AK364" i="7"/>
  <c r="AI4" i="7"/>
  <c r="AV4" i="7" s="1"/>
  <c r="AJ4" i="7"/>
  <c r="AW4" i="7" s="1"/>
  <c r="AK4" i="7"/>
  <c r="AX4" i="7" s="1"/>
  <c r="AI20" i="7"/>
  <c r="AV20" i="7" s="1"/>
  <c r="AK20" i="7"/>
  <c r="AX20" i="7" s="1"/>
  <c r="AJ20" i="7"/>
  <c r="AW20" i="7" s="1"/>
  <c r="AI36" i="7"/>
  <c r="AV36" i="7" s="1"/>
  <c r="AK36" i="7"/>
  <c r="AX36" i="7" s="1"/>
  <c r="AJ36" i="7"/>
  <c r="AW36" i="7" s="1"/>
  <c r="AI52" i="7"/>
  <c r="AV52" i="7" s="1"/>
  <c r="AJ52" i="7"/>
  <c r="AW52" i="7" s="1"/>
  <c r="AK52" i="7"/>
  <c r="AX52" i="7" s="1"/>
  <c r="AI68" i="7"/>
  <c r="AV68" i="7" s="1"/>
  <c r="AJ68" i="7"/>
  <c r="AW68" i="7" s="1"/>
  <c r="AK68" i="7"/>
  <c r="AX68" i="7" s="1"/>
  <c r="AI84" i="7"/>
  <c r="AV84" i="7" s="1"/>
  <c r="AJ84" i="7"/>
  <c r="AW84" i="7" s="1"/>
  <c r="AK84" i="7"/>
  <c r="AX84" i="7" s="1"/>
  <c r="AI100" i="7"/>
  <c r="AV100" i="7" s="1"/>
  <c r="AJ100" i="7"/>
  <c r="AW100" i="7" s="1"/>
  <c r="AK100" i="7"/>
  <c r="AX100" i="7" s="1"/>
  <c r="AI116" i="7"/>
  <c r="AV116" i="7" s="1"/>
  <c r="AJ116" i="7"/>
  <c r="AW116" i="7" s="1"/>
  <c r="AK116" i="7"/>
  <c r="AX116" i="7" s="1"/>
  <c r="AI132" i="7"/>
  <c r="AV132" i="7" s="1"/>
  <c r="AJ132" i="7"/>
  <c r="AW132" i="7" s="1"/>
  <c r="AK132" i="7"/>
  <c r="AX132" i="7" s="1"/>
  <c r="AI148" i="7"/>
  <c r="AV148" i="7" s="1"/>
  <c r="AJ148" i="7"/>
  <c r="AW148" i="7" s="1"/>
  <c r="AK148" i="7"/>
  <c r="AX148" i="7" s="1"/>
  <c r="AI164" i="7"/>
  <c r="AV164" i="7" s="1"/>
  <c r="AJ164" i="7"/>
  <c r="AW164" i="7" s="1"/>
  <c r="AK164" i="7"/>
  <c r="AX164" i="7" s="1"/>
  <c r="AI180" i="7"/>
  <c r="AV180" i="7" s="1"/>
  <c r="AJ180" i="7"/>
  <c r="AW180" i="7" s="1"/>
  <c r="AK180" i="7"/>
  <c r="AX180" i="7" s="1"/>
  <c r="AI196" i="7"/>
  <c r="AV196" i="7" s="1"/>
  <c r="AK196" i="7"/>
  <c r="AX196" i="7" s="1"/>
  <c r="AJ196" i="7"/>
  <c r="AW196" i="7" s="1"/>
  <c r="AI212" i="7"/>
  <c r="AV212" i="7" s="1"/>
  <c r="AJ212" i="7"/>
  <c r="AW212" i="7" s="1"/>
  <c r="AK212" i="7"/>
  <c r="AX212" i="7" s="1"/>
  <c r="AI228" i="7"/>
  <c r="AV228" i="7" s="1"/>
  <c r="AJ228" i="7"/>
  <c r="AW228" i="7" s="1"/>
  <c r="AK228" i="7"/>
  <c r="AX228" i="7" s="1"/>
  <c r="AI244" i="7"/>
  <c r="AV244" i="7" s="1"/>
  <c r="AK244" i="7"/>
  <c r="AX244" i="7" s="1"/>
  <c r="AJ244" i="7"/>
  <c r="AW244" i="7" s="1"/>
  <c r="AI260" i="7"/>
  <c r="AV260" i="7" s="1"/>
  <c r="AJ260" i="7"/>
  <c r="AW260" i="7" s="1"/>
  <c r="AK260" i="7"/>
  <c r="AX260" i="7" s="1"/>
  <c r="AI276" i="7"/>
  <c r="AV276" i="7" s="1"/>
  <c r="AJ276" i="7"/>
  <c r="AW276" i="7" s="1"/>
  <c r="AK276" i="7"/>
  <c r="AX276" i="7" s="1"/>
  <c r="AI292" i="7"/>
  <c r="AV292" i="7" s="1"/>
  <c r="AJ292" i="7"/>
  <c r="AW292" i="7" s="1"/>
  <c r="AK292" i="7"/>
  <c r="AX292" i="7" s="1"/>
  <c r="AI308" i="7"/>
  <c r="AV308" i="7" s="1"/>
  <c r="AK308" i="7"/>
  <c r="AX308" i="7" s="1"/>
  <c r="AJ308" i="7"/>
  <c r="AW308" i="7" s="1"/>
  <c r="AJ324" i="7"/>
  <c r="AW324" i="7" s="1"/>
  <c r="AK324" i="7"/>
  <c r="AX324" i="7" s="1"/>
  <c r="AI324" i="7"/>
  <c r="AV324" i="7" s="1"/>
  <c r="AJ340" i="7"/>
  <c r="AW340" i="7" s="1"/>
  <c r="AK340" i="7"/>
  <c r="AX340" i="7" s="1"/>
  <c r="AI340" i="7"/>
  <c r="AV340" i="7" s="1"/>
  <c r="AI1194" i="7"/>
  <c r="AV1194" i="7" s="1"/>
  <c r="AJ1194" i="7"/>
  <c r="AW1194" i="7" s="1"/>
  <c r="AK1194" i="7"/>
  <c r="AX1194" i="7" s="1"/>
  <c r="AI1210" i="7"/>
  <c r="AV1210" i="7" s="1"/>
  <c r="AJ1210" i="7"/>
  <c r="AW1210" i="7" s="1"/>
  <c r="AK1210" i="7"/>
  <c r="AX1210" i="7" s="1"/>
  <c r="AI1226" i="7"/>
  <c r="AV1226" i="7" s="1"/>
  <c r="AK1226" i="7"/>
  <c r="AX1226" i="7" s="1"/>
  <c r="AJ1226" i="7"/>
  <c r="AW1226" i="7" s="1"/>
  <c r="AI1242" i="7"/>
  <c r="AV1242" i="7" s="1"/>
  <c r="AJ1242" i="7"/>
  <c r="AW1242" i="7" s="1"/>
  <c r="AK1242" i="7"/>
  <c r="AX1242" i="7" s="1"/>
  <c r="AI1258" i="7"/>
  <c r="AV1258" i="7" s="1"/>
  <c r="AJ1258" i="7"/>
  <c r="AW1258" i="7" s="1"/>
  <c r="AK1258" i="7"/>
  <c r="AX1258" i="7" s="1"/>
  <c r="AI1274" i="7"/>
  <c r="AV1274" i="7" s="1"/>
  <c r="AJ1274" i="7"/>
  <c r="AW1274" i="7" s="1"/>
  <c r="AK1274" i="7"/>
  <c r="AX1274" i="7" s="1"/>
  <c r="AI1290" i="7"/>
  <c r="AV1290" i="7" s="1"/>
  <c r="AJ1290" i="7"/>
  <c r="AW1290" i="7" s="1"/>
  <c r="AK1290" i="7"/>
  <c r="AX1290" i="7" s="1"/>
  <c r="AI1306" i="7"/>
  <c r="AV1306" i="7" s="1"/>
  <c r="AJ1306" i="7"/>
  <c r="AW1306" i="7" s="1"/>
  <c r="AK1306" i="7"/>
  <c r="AX1306" i="7" s="1"/>
  <c r="AI1322" i="7"/>
  <c r="AV1322" i="7" s="1"/>
  <c r="AJ1322" i="7"/>
  <c r="AW1322" i="7" s="1"/>
  <c r="AK1322" i="7"/>
  <c r="AX1322" i="7" s="1"/>
  <c r="AI1338" i="7"/>
  <c r="AV1338" i="7" s="1"/>
  <c r="AK1338" i="7"/>
  <c r="AX1338" i="7" s="1"/>
  <c r="AJ1338" i="7"/>
  <c r="AW1338" i="7" s="1"/>
  <c r="AI1354" i="7"/>
  <c r="AV1354" i="7" s="1"/>
  <c r="AJ1354" i="7"/>
  <c r="AW1354" i="7" s="1"/>
  <c r="AK1354" i="7"/>
  <c r="AX1354" i="7" s="1"/>
  <c r="AI1370" i="7"/>
  <c r="AV1370" i="7" s="1"/>
  <c r="AK1370" i="7"/>
  <c r="AX1370" i="7" s="1"/>
  <c r="AJ1370" i="7"/>
  <c r="AW1370" i="7" s="1"/>
  <c r="AI1386" i="7"/>
  <c r="AV1386" i="7" s="1"/>
  <c r="AJ1386" i="7"/>
  <c r="AW1386" i="7" s="1"/>
  <c r="AK1386" i="7"/>
  <c r="AX1386" i="7" s="1"/>
  <c r="AI1402" i="7"/>
  <c r="AJ1402" i="7"/>
  <c r="AK1402" i="7"/>
  <c r="AK1179" i="7"/>
  <c r="AJ1179" i="7"/>
  <c r="AI1179" i="7"/>
  <c r="AI1163" i="7"/>
  <c r="AJ1163" i="7"/>
  <c r="AK1163" i="7"/>
  <c r="AI1147" i="7"/>
  <c r="AJ1147" i="7"/>
  <c r="AK1147" i="7"/>
  <c r="AJ1131" i="7"/>
  <c r="AI1131" i="7"/>
  <c r="AK1131" i="7"/>
  <c r="AK1115" i="7"/>
  <c r="AI1115" i="7"/>
  <c r="AJ1115" i="7"/>
  <c r="AJ1099" i="7"/>
  <c r="AI1099" i="7"/>
  <c r="AK1099" i="7"/>
  <c r="AJ1083" i="7"/>
  <c r="AI1083" i="7"/>
  <c r="AK1083" i="7"/>
  <c r="AJ1067" i="7"/>
  <c r="AK1067" i="7"/>
  <c r="AI1067" i="7"/>
  <c r="AJ1051" i="7"/>
  <c r="AK1051" i="7"/>
  <c r="AI1051" i="7"/>
  <c r="AJ1035" i="7"/>
  <c r="AI1035" i="7"/>
  <c r="AK1035" i="7"/>
  <c r="AJ1019" i="7"/>
  <c r="AK1019" i="7"/>
  <c r="AI1019" i="7"/>
  <c r="AJ1003" i="7"/>
  <c r="AI1003" i="7"/>
  <c r="AK1003" i="7"/>
  <c r="AJ987" i="7"/>
  <c r="AK987" i="7"/>
  <c r="AI987" i="7"/>
  <c r="AJ971" i="7"/>
  <c r="AI971" i="7"/>
  <c r="AK971" i="7"/>
  <c r="AJ955" i="7"/>
  <c r="AI955" i="7"/>
  <c r="AK955" i="7"/>
  <c r="AJ939" i="7"/>
  <c r="AW939" i="7" s="1"/>
  <c r="AK939" i="7"/>
  <c r="AI939" i="7"/>
  <c r="AJ923" i="7"/>
  <c r="AI923" i="7"/>
  <c r="AK923" i="7"/>
  <c r="AJ907" i="7"/>
  <c r="AI907" i="7"/>
  <c r="AK907" i="7"/>
  <c r="AJ891" i="7"/>
  <c r="AI891" i="7"/>
  <c r="AK891" i="7"/>
  <c r="AJ875" i="7"/>
  <c r="AI875" i="7"/>
  <c r="AK875" i="7"/>
  <c r="AJ859" i="7"/>
  <c r="AK859" i="7"/>
  <c r="AI859" i="7"/>
  <c r="AJ843" i="7"/>
  <c r="AI843" i="7"/>
  <c r="AK843" i="7"/>
  <c r="AJ827" i="7"/>
  <c r="AI827" i="7"/>
  <c r="AK827" i="7"/>
  <c r="AJ811" i="7"/>
  <c r="AK811" i="7"/>
  <c r="AI811" i="7"/>
  <c r="AJ795" i="7"/>
  <c r="AK795" i="7"/>
  <c r="AI795" i="7"/>
  <c r="AJ779" i="7"/>
  <c r="AK779" i="7"/>
  <c r="AI779" i="7"/>
  <c r="AJ763" i="7"/>
  <c r="AK763" i="7"/>
  <c r="AI763" i="7"/>
  <c r="AJ747" i="7"/>
  <c r="AI747" i="7"/>
  <c r="AK747" i="7"/>
  <c r="AJ731" i="7"/>
  <c r="AK731" i="7"/>
  <c r="AI731" i="7"/>
  <c r="AJ715" i="7"/>
  <c r="AI715" i="7"/>
  <c r="AK715" i="7"/>
  <c r="AJ699" i="7"/>
  <c r="AI699" i="7"/>
  <c r="AK699" i="7"/>
  <c r="AJ683" i="7"/>
  <c r="AK683" i="7"/>
  <c r="AI683" i="7"/>
  <c r="AJ667" i="7"/>
  <c r="AK667" i="7"/>
  <c r="AI667" i="7"/>
  <c r="AJ651" i="7"/>
  <c r="AW651" i="7" s="1"/>
  <c r="AK651" i="7"/>
  <c r="AX651" i="7" s="1"/>
  <c r="AI651" i="7"/>
  <c r="AV651" i="7" s="1"/>
  <c r="AJ635" i="7"/>
  <c r="AK635" i="7"/>
  <c r="AI635" i="7"/>
  <c r="AJ619" i="7"/>
  <c r="AI619" i="7"/>
  <c r="AK619" i="7"/>
  <c r="AJ603" i="7"/>
  <c r="AK603" i="7"/>
  <c r="AX603" i="7" s="1"/>
  <c r="AI603" i="7"/>
  <c r="AV603" i="7" s="1"/>
  <c r="AJ587" i="7"/>
  <c r="AI587" i="7"/>
  <c r="AK587" i="7"/>
  <c r="AJ571" i="7"/>
  <c r="AI571" i="7"/>
  <c r="AK571" i="7"/>
  <c r="AJ555" i="7"/>
  <c r="AK555" i="7"/>
  <c r="AI555" i="7"/>
  <c r="AJ539" i="7"/>
  <c r="AI539" i="7"/>
  <c r="AK539" i="7"/>
  <c r="AJ523" i="7"/>
  <c r="AI523" i="7"/>
  <c r="AK523" i="7"/>
  <c r="AI507" i="7"/>
  <c r="AJ507" i="7"/>
  <c r="AK507" i="7"/>
  <c r="AI491" i="7"/>
  <c r="AJ491" i="7"/>
  <c r="AK491" i="7"/>
  <c r="AI475" i="7"/>
  <c r="AK475" i="7"/>
  <c r="AJ475" i="7"/>
  <c r="AK459" i="7"/>
  <c r="AI459" i="7"/>
  <c r="AJ459" i="7"/>
  <c r="AK443" i="7"/>
  <c r="AI443" i="7"/>
  <c r="AJ443" i="7"/>
  <c r="AK427" i="7"/>
  <c r="AI427" i="7"/>
  <c r="AJ427" i="7"/>
  <c r="AI411" i="7"/>
  <c r="AJ411" i="7"/>
  <c r="AK411" i="7"/>
  <c r="AI395" i="7"/>
  <c r="AV395" i="7" s="1"/>
  <c r="AJ395" i="7"/>
  <c r="AW395" i="7" s="1"/>
  <c r="AK395" i="7"/>
  <c r="AX395" i="7" s="1"/>
  <c r="AI379" i="7"/>
  <c r="AJ379" i="7"/>
  <c r="AK379" i="7"/>
  <c r="AI363" i="7"/>
  <c r="AJ363" i="7"/>
  <c r="AK363" i="7"/>
  <c r="AJ5" i="7"/>
  <c r="AW5" i="7" s="1"/>
  <c r="AI5" i="7"/>
  <c r="AV5" i="7" s="1"/>
  <c r="AK5" i="7"/>
  <c r="AX5" i="7" s="1"/>
  <c r="AI21" i="7"/>
  <c r="AV21" i="7" s="1"/>
  <c r="AJ21" i="7"/>
  <c r="AW21" i="7" s="1"/>
  <c r="AK21" i="7"/>
  <c r="AX21" i="7" s="1"/>
  <c r="AJ37" i="7"/>
  <c r="AW37" i="7" s="1"/>
  <c r="AK37" i="7"/>
  <c r="AX37" i="7" s="1"/>
  <c r="AI37" i="7"/>
  <c r="AV37" i="7" s="1"/>
  <c r="AI53" i="7"/>
  <c r="AV53" i="7" s="1"/>
  <c r="AJ53" i="7"/>
  <c r="AW53" i="7" s="1"/>
  <c r="AK53" i="7"/>
  <c r="AX53" i="7" s="1"/>
  <c r="AK69" i="7"/>
  <c r="AX69" i="7" s="1"/>
  <c r="AI69" i="7"/>
  <c r="AV69" i="7" s="1"/>
  <c r="AJ69" i="7"/>
  <c r="AW69" i="7" s="1"/>
  <c r="AK85" i="7"/>
  <c r="AX85" i="7" s="1"/>
  <c r="AJ85" i="7"/>
  <c r="AW85" i="7" s="1"/>
  <c r="AI85" i="7"/>
  <c r="AV85" i="7" s="1"/>
  <c r="AI101" i="7"/>
  <c r="AV101" i="7" s="1"/>
  <c r="AJ101" i="7"/>
  <c r="AW101" i="7" s="1"/>
  <c r="AK101" i="7"/>
  <c r="AX101" i="7" s="1"/>
  <c r="AI117" i="7"/>
  <c r="AV117" i="7" s="1"/>
  <c r="AJ117" i="7"/>
  <c r="AW117" i="7" s="1"/>
  <c r="AK117" i="7"/>
  <c r="AX117" i="7" s="1"/>
  <c r="AK133" i="7"/>
  <c r="AX133" i="7" s="1"/>
  <c r="AI133" i="7"/>
  <c r="AV133" i="7" s="1"/>
  <c r="AJ133" i="7"/>
  <c r="AW133" i="7" s="1"/>
  <c r="AK149" i="7"/>
  <c r="AX149" i="7" s="1"/>
  <c r="AJ149" i="7"/>
  <c r="AW149" i="7" s="1"/>
  <c r="AI149" i="7"/>
  <c r="AV149" i="7" s="1"/>
  <c r="AI165" i="7"/>
  <c r="AV165" i="7" s="1"/>
  <c r="AJ165" i="7"/>
  <c r="AW165" i="7" s="1"/>
  <c r="AK165" i="7"/>
  <c r="AX165" i="7" s="1"/>
  <c r="AI181" i="7"/>
  <c r="AV181" i="7" s="1"/>
  <c r="AJ181" i="7"/>
  <c r="AW181" i="7" s="1"/>
  <c r="AK181" i="7"/>
  <c r="AX181" i="7" s="1"/>
  <c r="AK197" i="7"/>
  <c r="AX197" i="7" s="1"/>
  <c r="AI197" i="7"/>
  <c r="AV197" i="7" s="1"/>
  <c r="AJ197" i="7"/>
  <c r="AW197" i="7" s="1"/>
  <c r="AK213" i="7"/>
  <c r="AX213" i="7" s="1"/>
  <c r="AI213" i="7"/>
  <c r="AV213" i="7" s="1"/>
  <c r="AJ213" i="7"/>
  <c r="AW213" i="7" s="1"/>
  <c r="AI229" i="7"/>
  <c r="AV229" i="7" s="1"/>
  <c r="AJ229" i="7"/>
  <c r="AW229" i="7" s="1"/>
  <c r="AK229" i="7"/>
  <c r="AX229" i="7" s="1"/>
  <c r="AI245" i="7"/>
  <c r="AV245" i="7" s="1"/>
  <c r="AJ245" i="7"/>
  <c r="AW245" i="7" s="1"/>
  <c r="AK245" i="7"/>
  <c r="AX245" i="7" s="1"/>
  <c r="AK261" i="7"/>
  <c r="AX261" i="7" s="1"/>
  <c r="AJ261" i="7"/>
  <c r="AW261" i="7" s="1"/>
  <c r="AI261" i="7"/>
  <c r="AV261" i="7" s="1"/>
  <c r="AK277" i="7"/>
  <c r="AX277" i="7" s="1"/>
  <c r="AJ277" i="7"/>
  <c r="AW277" i="7" s="1"/>
  <c r="AI277" i="7"/>
  <c r="AV277" i="7" s="1"/>
  <c r="AI293" i="7"/>
  <c r="AV293" i="7" s="1"/>
  <c r="AJ293" i="7"/>
  <c r="AW293" i="7" s="1"/>
  <c r="AK293" i="7"/>
  <c r="AX293" i="7" s="1"/>
  <c r="AI309" i="7"/>
  <c r="AV309" i="7" s="1"/>
  <c r="AJ309" i="7"/>
  <c r="AW309" i="7" s="1"/>
  <c r="AK309" i="7"/>
  <c r="AX309" i="7" s="1"/>
  <c r="AK325" i="7"/>
  <c r="AX325" i="7" s="1"/>
  <c r="AI325" i="7"/>
  <c r="AV325" i="7" s="1"/>
  <c r="AJ325" i="7"/>
  <c r="AW325" i="7" s="1"/>
  <c r="AK341" i="7"/>
  <c r="AX341" i="7" s="1"/>
  <c r="AJ341" i="7"/>
  <c r="AW341" i="7" s="1"/>
  <c r="AI341" i="7"/>
  <c r="AV341" i="7" s="1"/>
  <c r="AJ1195" i="7"/>
  <c r="AW1195" i="7" s="1"/>
  <c r="AK1195" i="7"/>
  <c r="AX1195" i="7" s="1"/>
  <c r="AI1195" i="7"/>
  <c r="AV1195" i="7" s="1"/>
  <c r="AI1211" i="7"/>
  <c r="AV1211" i="7" s="1"/>
  <c r="AJ1211" i="7"/>
  <c r="AW1211" i="7" s="1"/>
  <c r="AK1211" i="7"/>
  <c r="AX1211" i="7" s="1"/>
  <c r="AI1227" i="7"/>
  <c r="AV1227" i="7" s="1"/>
  <c r="AJ1227" i="7"/>
  <c r="AW1227" i="7" s="1"/>
  <c r="AK1227" i="7"/>
  <c r="AX1227" i="7" s="1"/>
  <c r="AI1243" i="7"/>
  <c r="AV1243" i="7" s="1"/>
  <c r="AJ1243" i="7"/>
  <c r="AW1243" i="7" s="1"/>
  <c r="AK1243" i="7"/>
  <c r="AX1243" i="7" s="1"/>
  <c r="AI1259" i="7"/>
  <c r="AV1259" i="7" s="1"/>
  <c r="AK1259" i="7"/>
  <c r="AX1259" i="7" s="1"/>
  <c r="AJ1259" i="7"/>
  <c r="AW1259" i="7" s="1"/>
  <c r="AI1275" i="7"/>
  <c r="AV1275" i="7" s="1"/>
  <c r="AJ1275" i="7"/>
  <c r="AW1275" i="7" s="1"/>
  <c r="AK1275" i="7"/>
  <c r="AX1275" i="7" s="1"/>
  <c r="AK1291" i="7"/>
  <c r="AX1291" i="7" s="1"/>
  <c r="AI1291" i="7"/>
  <c r="AV1291" i="7" s="1"/>
  <c r="AJ1291" i="7"/>
  <c r="AW1291" i="7" s="1"/>
  <c r="AJ1307" i="7"/>
  <c r="AW1307" i="7" s="1"/>
  <c r="AK1307" i="7"/>
  <c r="AX1307" i="7" s="1"/>
  <c r="AI1307" i="7"/>
  <c r="AV1307" i="7" s="1"/>
  <c r="AI1323" i="7"/>
  <c r="AV1323" i="7" s="1"/>
  <c r="AJ1323" i="7"/>
  <c r="AW1323" i="7" s="1"/>
  <c r="AK1323" i="7"/>
  <c r="AX1323" i="7" s="1"/>
  <c r="AK1339" i="7"/>
  <c r="AX1339" i="7" s="1"/>
  <c r="AI1339" i="7"/>
  <c r="AV1339" i="7" s="1"/>
  <c r="AJ1339" i="7"/>
  <c r="AW1339" i="7" s="1"/>
  <c r="AI1355" i="7"/>
  <c r="AV1355" i="7" s="1"/>
  <c r="AJ1355" i="7"/>
  <c r="AW1355" i="7" s="1"/>
  <c r="AK1355" i="7"/>
  <c r="AX1355" i="7" s="1"/>
  <c r="AK1371" i="7"/>
  <c r="AX1371" i="7" s="1"/>
  <c r="AJ1371" i="7"/>
  <c r="AW1371" i="7" s="1"/>
  <c r="AI1371" i="7"/>
  <c r="AV1371" i="7" s="1"/>
  <c r="AJ1387" i="7"/>
  <c r="AW1387" i="7" s="1"/>
  <c r="AI1387" i="7"/>
  <c r="AV1387" i="7" s="1"/>
  <c r="AK1387" i="7"/>
  <c r="AX1387" i="7" s="1"/>
  <c r="AJ1245" i="7"/>
  <c r="AW1245" i="7" s="1"/>
  <c r="AK1245" i="7"/>
  <c r="AX1245" i="7" s="1"/>
  <c r="AI1245" i="7"/>
  <c r="AV1245" i="7" s="1"/>
  <c r="AJ1357" i="7"/>
  <c r="AW1357" i="7" s="1"/>
  <c r="AK1357" i="7"/>
  <c r="AX1357" i="7" s="1"/>
  <c r="AI1357" i="7"/>
  <c r="AV1357" i="7" s="1"/>
  <c r="AI1400" i="7"/>
  <c r="AV1400" i="7" s="1"/>
  <c r="AJ1400" i="7"/>
  <c r="AW1400" i="7" s="1"/>
  <c r="AK1400" i="7"/>
  <c r="AX1400" i="7" s="1"/>
  <c r="AI1176" i="7"/>
  <c r="AJ1176" i="7"/>
  <c r="AK1176" i="7"/>
  <c r="AI1160" i="7"/>
  <c r="AJ1160" i="7"/>
  <c r="AK1160" i="7"/>
  <c r="AI1144" i="7"/>
  <c r="AJ1144" i="7"/>
  <c r="AK1144" i="7"/>
  <c r="AI1128" i="7"/>
  <c r="AJ1128" i="7"/>
  <c r="AK1128" i="7"/>
  <c r="AI1112" i="7"/>
  <c r="AJ1112" i="7"/>
  <c r="AK1112" i="7"/>
  <c r="AI1096" i="7"/>
  <c r="AJ1096" i="7"/>
  <c r="AK1096" i="7"/>
  <c r="AI1080" i="7"/>
  <c r="AJ1080" i="7"/>
  <c r="AW1080" i="7" s="1"/>
  <c r="AK1080" i="7"/>
  <c r="AI1064" i="7"/>
  <c r="AJ1064" i="7"/>
  <c r="AK1064" i="7"/>
  <c r="AI1048" i="7"/>
  <c r="AV1048" i="7" s="1"/>
  <c r="AJ1048" i="7"/>
  <c r="AW1048" i="7" s="1"/>
  <c r="AK1048" i="7"/>
  <c r="AX1048" i="7" s="1"/>
  <c r="AI1032" i="7"/>
  <c r="AJ1032" i="7"/>
  <c r="AK1032" i="7"/>
  <c r="AI1016" i="7"/>
  <c r="AJ1016" i="7"/>
  <c r="AK1016" i="7"/>
  <c r="AI1000" i="7"/>
  <c r="AJ1000" i="7"/>
  <c r="AK1000" i="7"/>
  <c r="AI984" i="7"/>
  <c r="AJ984" i="7"/>
  <c r="AK984" i="7"/>
  <c r="AI968" i="7"/>
  <c r="AJ968" i="7"/>
  <c r="AK968" i="7"/>
  <c r="AI952" i="7"/>
  <c r="AJ952" i="7"/>
  <c r="AK952" i="7"/>
  <c r="AI936" i="7"/>
  <c r="AJ936" i="7"/>
  <c r="AK936" i="7"/>
  <c r="AI920" i="7"/>
  <c r="AJ920" i="7"/>
  <c r="AK920" i="7"/>
  <c r="AI904" i="7"/>
  <c r="AJ904" i="7"/>
  <c r="AK904" i="7"/>
  <c r="AI888" i="7"/>
  <c r="AJ888" i="7"/>
  <c r="AK888" i="7"/>
  <c r="AI872" i="7"/>
  <c r="AJ872" i="7"/>
  <c r="AK872" i="7"/>
  <c r="AI856" i="7"/>
  <c r="AJ856" i="7"/>
  <c r="AK856" i="7"/>
  <c r="AI840" i="7"/>
  <c r="AJ840" i="7"/>
  <c r="AK840" i="7"/>
  <c r="AI824" i="7"/>
  <c r="AJ824" i="7"/>
  <c r="AK824" i="7"/>
  <c r="AI808" i="7"/>
  <c r="AJ808" i="7"/>
  <c r="AK808" i="7"/>
  <c r="AI792" i="7"/>
  <c r="AJ792" i="7"/>
  <c r="AK792" i="7"/>
  <c r="AI776" i="7"/>
  <c r="AJ776" i="7"/>
  <c r="AW776" i="7" s="1"/>
  <c r="AK776" i="7"/>
  <c r="AI760" i="7"/>
  <c r="AJ760" i="7"/>
  <c r="AK760" i="7"/>
  <c r="AI744" i="7"/>
  <c r="AJ744" i="7"/>
  <c r="AK744" i="7"/>
  <c r="AI728" i="7"/>
  <c r="AV728" i="7" s="1"/>
  <c r="AJ728" i="7"/>
  <c r="AK728" i="7"/>
  <c r="AI712" i="7"/>
  <c r="AJ712" i="7"/>
  <c r="AK712" i="7"/>
  <c r="AI696" i="7"/>
  <c r="AJ696" i="7"/>
  <c r="AK696" i="7"/>
  <c r="AI680" i="7"/>
  <c r="AJ680" i="7"/>
  <c r="AK680" i="7"/>
  <c r="AI664" i="7"/>
  <c r="AJ664" i="7"/>
  <c r="AK664" i="7"/>
  <c r="AI648" i="7"/>
  <c r="AJ648" i="7"/>
  <c r="AK648" i="7"/>
  <c r="AI632" i="7"/>
  <c r="AJ632" i="7"/>
  <c r="AK632" i="7"/>
  <c r="AI616" i="7"/>
  <c r="AJ616" i="7"/>
  <c r="AK616" i="7"/>
  <c r="AI600" i="7"/>
  <c r="AJ600" i="7"/>
  <c r="AK600" i="7"/>
  <c r="AI584" i="7"/>
  <c r="AJ584" i="7"/>
  <c r="AK584" i="7"/>
  <c r="AI568" i="7"/>
  <c r="AJ568" i="7"/>
  <c r="AK568" i="7"/>
  <c r="AI552" i="7"/>
  <c r="AJ552" i="7"/>
  <c r="AK552" i="7"/>
  <c r="AI536" i="7"/>
  <c r="AV536" i="7" s="1"/>
  <c r="AJ536" i="7"/>
  <c r="AK536" i="7"/>
  <c r="AI520" i="7"/>
  <c r="AJ520" i="7"/>
  <c r="AK520" i="7"/>
  <c r="AJ504" i="7"/>
  <c r="AK504" i="7"/>
  <c r="AX504" i="7" s="1"/>
  <c r="AI504" i="7"/>
  <c r="AV504" i="7" s="1"/>
  <c r="AJ488" i="7"/>
  <c r="AK488" i="7"/>
  <c r="AI488" i="7"/>
  <c r="AJ472" i="7"/>
  <c r="AI472" i="7"/>
  <c r="AK472" i="7"/>
  <c r="AJ456" i="7"/>
  <c r="AK456" i="7"/>
  <c r="AI456" i="7"/>
  <c r="AJ440" i="7"/>
  <c r="AI440" i="7"/>
  <c r="AK440" i="7"/>
  <c r="AJ424" i="7"/>
  <c r="AI424" i="7"/>
  <c r="AK424" i="7"/>
  <c r="AJ408" i="7"/>
  <c r="AK408" i="7"/>
  <c r="AI408" i="7"/>
  <c r="AJ392" i="7"/>
  <c r="AK392" i="7"/>
  <c r="AI392" i="7"/>
  <c r="AJ376" i="7"/>
  <c r="AK376" i="7"/>
  <c r="AI376" i="7"/>
  <c r="AJ360" i="7"/>
  <c r="AK360" i="7"/>
  <c r="AI360" i="7"/>
  <c r="AJ8" i="7"/>
  <c r="AW8" i="7" s="1"/>
  <c r="AK8" i="7"/>
  <c r="AX8" i="7" s="1"/>
  <c r="AI8" i="7"/>
  <c r="AV8" i="7" s="1"/>
  <c r="AJ24" i="7"/>
  <c r="AW24" i="7" s="1"/>
  <c r="AK24" i="7"/>
  <c r="AX24" i="7" s="1"/>
  <c r="AI24" i="7"/>
  <c r="AV24" i="7" s="1"/>
  <c r="AJ40" i="7"/>
  <c r="AW40" i="7" s="1"/>
  <c r="AK40" i="7"/>
  <c r="AX40" i="7" s="1"/>
  <c r="AI40" i="7"/>
  <c r="AV40" i="7" s="1"/>
  <c r="AJ56" i="7"/>
  <c r="AW56" i="7" s="1"/>
  <c r="AK56" i="7"/>
  <c r="AX56" i="7" s="1"/>
  <c r="AI56" i="7"/>
  <c r="AV56" i="7" s="1"/>
  <c r="AJ72" i="7"/>
  <c r="AW72" i="7" s="1"/>
  <c r="AK72" i="7"/>
  <c r="AX72" i="7" s="1"/>
  <c r="AI72" i="7"/>
  <c r="AV72" i="7" s="1"/>
  <c r="AJ88" i="7"/>
  <c r="AW88" i="7" s="1"/>
  <c r="AK88" i="7"/>
  <c r="AX88" i="7" s="1"/>
  <c r="AI88" i="7"/>
  <c r="AV88" i="7" s="1"/>
  <c r="AJ104" i="7"/>
  <c r="AW104" i="7" s="1"/>
  <c r="AK104" i="7"/>
  <c r="AX104" i="7" s="1"/>
  <c r="AI104" i="7"/>
  <c r="AV104" i="7" s="1"/>
  <c r="AJ120" i="7"/>
  <c r="AW120" i="7" s="1"/>
  <c r="AK120" i="7"/>
  <c r="AX120" i="7" s="1"/>
  <c r="AI120" i="7"/>
  <c r="AV120" i="7" s="1"/>
  <c r="AJ136" i="7"/>
  <c r="AW136" i="7" s="1"/>
  <c r="AK136" i="7"/>
  <c r="AX136" i="7" s="1"/>
  <c r="AI136" i="7"/>
  <c r="AV136" i="7" s="1"/>
  <c r="AJ152" i="7"/>
  <c r="AW152" i="7" s="1"/>
  <c r="AK152" i="7"/>
  <c r="AX152" i="7" s="1"/>
  <c r="AI152" i="7"/>
  <c r="AV152" i="7" s="1"/>
  <c r="AJ168" i="7"/>
  <c r="AW168" i="7" s="1"/>
  <c r="AK168" i="7"/>
  <c r="AX168" i="7" s="1"/>
  <c r="AI168" i="7"/>
  <c r="AV168" i="7" s="1"/>
  <c r="AJ184" i="7"/>
  <c r="AW184" i="7" s="1"/>
  <c r="AK184" i="7"/>
  <c r="AX184" i="7" s="1"/>
  <c r="AI184" i="7"/>
  <c r="AV184" i="7" s="1"/>
  <c r="AJ200" i="7"/>
  <c r="AW200" i="7" s="1"/>
  <c r="AK200" i="7"/>
  <c r="AX200" i="7" s="1"/>
  <c r="AI200" i="7"/>
  <c r="AV200" i="7" s="1"/>
  <c r="AJ216" i="7"/>
  <c r="AW216" i="7" s="1"/>
  <c r="AK216" i="7"/>
  <c r="AX216" i="7" s="1"/>
  <c r="AI216" i="7"/>
  <c r="AV216" i="7" s="1"/>
  <c r="AJ232" i="7"/>
  <c r="AW232" i="7" s="1"/>
  <c r="AK232" i="7"/>
  <c r="AX232" i="7" s="1"/>
  <c r="AI232" i="7"/>
  <c r="AV232" i="7" s="1"/>
  <c r="AJ248" i="7"/>
  <c r="AW248" i="7" s="1"/>
  <c r="AK248" i="7"/>
  <c r="AX248" i="7" s="1"/>
  <c r="AI248" i="7"/>
  <c r="AV248" i="7" s="1"/>
  <c r="AJ264" i="7"/>
  <c r="AW264" i="7" s="1"/>
  <c r="AK264" i="7"/>
  <c r="AX264" i="7" s="1"/>
  <c r="AI264" i="7"/>
  <c r="AV264" i="7" s="1"/>
  <c r="AJ280" i="7"/>
  <c r="AW280" i="7" s="1"/>
  <c r="AK280" i="7"/>
  <c r="AX280" i="7" s="1"/>
  <c r="AI280" i="7"/>
  <c r="AV280" i="7" s="1"/>
  <c r="AJ296" i="7"/>
  <c r="AW296" i="7" s="1"/>
  <c r="AK296" i="7"/>
  <c r="AX296" i="7" s="1"/>
  <c r="AI296" i="7"/>
  <c r="AV296" i="7" s="1"/>
  <c r="AJ312" i="7"/>
  <c r="AW312" i="7" s="1"/>
  <c r="AK312" i="7"/>
  <c r="AX312" i="7" s="1"/>
  <c r="AI312" i="7"/>
  <c r="AV312" i="7" s="1"/>
  <c r="AJ328" i="7"/>
  <c r="AW328" i="7" s="1"/>
  <c r="AK328" i="7"/>
  <c r="AX328" i="7" s="1"/>
  <c r="AI328" i="7"/>
  <c r="AV328" i="7" s="1"/>
  <c r="AJ344" i="7"/>
  <c r="AW344" i="7" s="1"/>
  <c r="AI344" i="7"/>
  <c r="AV344" i="7" s="1"/>
  <c r="AK344" i="7"/>
  <c r="AX344" i="7" s="1"/>
  <c r="AI1198" i="7"/>
  <c r="AV1198" i="7" s="1"/>
  <c r="AJ1198" i="7"/>
  <c r="AW1198" i="7" s="1"/>
  <c r="AK1198" i="7"/>
  <c r="AX1198" i="7" s="1"/>
  <c r="AI1214" i="7"/>
  <c r="AV1214" i="7" s="1"/>
  <c r="AJ1214" i="7"/>
  <c r="AW1214" i="7" s="1"/>
  <c r="AK1214" i="7"/>
  <c r="AX1214" i="7" s="1"/>
  <c r="AI1230" i="7"/>
  <c r="AV1230" i="7" s="1"/>
  <c r="AJ1230" i="7"/>
  <c r="AW1230" i="7" s="1"/>
  <c r="AK1230" i="7"/>
  <c r="AX1230" i="7" s="1"/>
  <c r="AI1246" i="7"/>
  <c r="AV1246" i="7" s="1"/>
  <c r="AJ1246" i="7"/>
  <c r="AW1246" i="7" s="1"/>
  <c r="AK1246" i="7"/>
  <c r="AX1246" i="7" s="1"/>
  <c r="AI1262" i="7"/>
  <c r="AV1262" i="7" s="1"/>
  <c r="AJ1262" i="7"/>
  <c r="AW1262" i="7" s="1"/>
  <c r="AK1262" i="7"/>
  <c r="AX1262" i="7" s="1"/>
  <c r="AI1278" i="7"/>
  <c r="AV1278" i="7" s="1"/>
  <c r="AJ1278" i="7"/>
  <c r="AW1278" i="7" s="1"/>
  <c r="AK1278" i="7"/>
  <c r="AX1278" i="7" s="1"/>
  <c r="AI1294" i="7"/>
  <c r="AV1294" i="7" s="1"/>
  <c r="AJ1294" i="7"/>
  <c r="AW1294" i="7" s="1"/>
  <c r="AK1294" i="7"/>
  <c r="AX1294" i="7" s="1"/>
  <c r="AI1310" i="7"/>
  <c r="AV1310" i="7" s="1"/>
  <c r="AJ1310" i="7"/>
  <c r="AK1310" i="7"/>
  <c r="AX1310" i="7" s="1"/>
  <c r="AI1326" i="7"/>
  <c r="AV1326" i="7" s="1"/>
  <c r="AJ1326" i="7"/>
  <c r="AW1326" i="7" s="1"/>
  <c r="AK1326" i="7"/>
  <c r="AX1326" i="7" s="1"/>
  <c r="AI1342" i="7"/>
  <c r="AV1342" i="7" s="1"/>
  <c r="AJ1342" i="7"/>
  <c r="AW1342" i="7" s="1"/>
  <c r="AK1342" i="7"/>
  <c r="AX1342" i="7" s="1"/>
  <c r="AI1358" i="7"/>
  <c r="AV1358" i="7" s="1"/>
  <c r="AJ1358" i="7"/>
  <c r="AW1358" i="7" s="1"/>
  <c r="AK1358" i="7"/>
  <c r="AX1358" i="7" s="1"/>
  <c r="AI1374" i="7"/>
  <c r="AV1374" i="7" s="1"/>
  <c r="AJ1374" i="7"/>
  <c r="AW1374" i="7" s="1"/>
  <c r="AK1374" i="7"/>
  <c r="AX1374" i="7" s="1"/>
  <c r="AI1390" i="7"/>
  <c r="AV1390" i="7" s="1"/>
  <c r="AJ1390" i="7"/>
  <c r="AW1390" i="7" s="1"/>
  <c r="AK1390" i="7"/>
  <c r="AX1390" i="7" s="1"/>
  <c r="AI1406" i="7"/>
  <c r="AJ1406" i="7"/>
  <c r="AK1406" i="7"/>
  <c r="AJ1039" i="7"/>
  <c r="AK1039" i="7"/>
  <c r="AI1039" i="7"/>
  <c r="AJ911" i="7"/>
  <c r="AK911" i="7"/>
  <c r="AI911" i="7"/>
  <c r="AJ783" i="7"/>
  <c r="AK783" i="7"/>
  <c r="AI783" i="7"/>
  <c r="AI671" i="7"/>
  <c r="AJ671" i="7"/>
  <c r="AK671" i="7"/>
  <c r="AJ575" i="7"/>
  <c r="AI575" i="7"/>
  <c r="AK575" i="7"/>
  <c r="AI495" i="7"/>
  <c r="AJ495" i="7"/>
  <c r="AK495" i="7"/>
  <c r="AK415" i="7"/>
  <c r="AJ415" i="7"/>
  <c r="AI415" i="7"/>
  <c r="AK17" i="7"/>
  <c r="AX17" i="7" s="1"/>
  <c r="AJ17" i="7"/>
  <c r="AW17" i="7" s="1"/>
  <c r="AI17" i="7"/>
  <c r="AV17" i="7" s="1"/>
  <c r="AI81" i="7"/>
  <c r="AV81" i="7" s="1"/>
  <c r="AJ81" i="7"/>
  <c r="AW81" i="7" s="1"/>
  <c r="AK81" i="7"/>
  <c r="AX81" i="7" s="1"/>
  <c r="AI1102" i="7"/>
  <c r="AJ1102" i="7"/>
  <c r="AK1102" i="7"/>
  <c r="AK1006" i="7"/>
  <c r="AX1006" i="7" s="1"/>
  <c r="AI1006" i="7"/>
  <c r="AV1006" i="7" s="1"/>
  <c r="AJ1006" i="7"/>
  <c r="AW1006" i="7" s="1"/>
  <c r="AK894" i="7"/>
  <c r="AX894" i="7" s="1"/>
  <c r="AJ894" i="7"/>
  <c r="AW894" i="7" s="1"/>
  <c r="AI894" i="7"/>
  <c r="AV894" i="7" s="1"/>
  <c r="AK798" i="7"/>
  <c r="AJ798" i="7"/>
  <c r="AI798" i="7"/>
  <c r="AK670" i="7"/>
  <c r="AJ670" i="7"/>
  <c r="AI670" i="7"/>
  <c r="AK558" i="7"/>
  <c r="AJ558" i="7"/>
  <c r="AI558" i="7"/>
  <c r="AI1304" i="7"/>
  <c r="AV1304" i="7" s="1"/>
  <c r="AJ1304" i="7"/>
  <c r="AW1304" i="7" s="1"/>
  <c r="AK1304" i="7"/>
  <c r="AX1304" i="7" s="1"/>
  <c r="AJ1149" i="7"/>
  <c r="AK1149" i="7"/>
  <c r="AI1149" i="7"/>
  <c r="AI1037" i="7"/>
  <c r="AJ1037" i="7"/>
  <c r="AK1037" i="7"/>
  <c r="AI957" i="7"/>
  <c r="AV957" i="7" s="1"/>
  <c r="AJ957" i="7"/>
  <c r="AW957" i="7" s="1"/>
  <c r="AK957" i="7"/>
  <c r="AX957" i="7" s="1"/>
  <c r="AI813" i="7"/>
  <c r="AJ813" i="7"/>
  <c r="AK813" i="7"/>
  <c r="AI653" i="7"/>
  <c r="AJ653" i="7"/>
  <c r="AK653" i="7"/>
  <c r="AI1114" i="7"/>
  <c r="AJ1114" i="7"/>
  <c r="AK1114" i="7"/>
  <c r="AK1018" i="7"/>
  <c r="AI1018" i="7"/>
  <c r="AJ1018" i="7"/>
  <c r="AI954" i="7"/>
  <c r="AJ954" i="7"/>
  <c r="AK954" i="7"/>
  <c r="AK842" i="7"/>
  <c r="AI842" i="7"/>
  <c r="AJ842" i="7"/>
  <c r="AI746" i="7"/>
  <c r="AJ746" i="7"/>
  <c r="AK746" i="7"/>
  <c r="AI650" i="7"/>
  <c r="AK650" i="7"/>
  <c r="AJ650" i="7"/>
  <c r="AI554" i="7"/>
  <c r="AJ554" i="7"/>
  <c r="AK554" i="7"/>
  <c r="AJ458" i="7"/>
  <c r="AK458" i="7"/>
  <c r="AI458" i="7"/>
  <c r="AJ378" i="7"/>
  <c r="AK378" i="7"/>
  <c r="AI378" i="7"/>
  <c r="AJ54" i="7"/>
  <c r="AW54" i="7" s="1"/>
  <c r="AI54" i="7"/>
  <c r="AV54" i="7" s="1"/>
  <c r="AK54" i="7"/>
  <c r="AX54" i="7" s="1"/>
  <c r="AJ166" i="7"/>
  <c r="AW166" i="7" s="1"/>
  <c r="AK166" i="7"/>
  <c r="AX166" i="7" s="1"/>
  <c r="AI166" i="7"/>
  <c r="AV166" i="7" s="1"/>
  <c r="AJ230" i="7"/>
  <c r="AW230" i="7" s="1"/>
  <c r="AI230" i="7"/>
  <c r="AV230" i="7" s="1"/>
  <c r="AK230" i="7"/>
  <c r="AX230" i="7" s="1"/>
  <c r="AK310" i="7"/>
  <c r="AX310" i="7" s="1"/>
  <c r="AI310" i="7"/>
  <c r="AV310" i="7" s="1"/>
  <c r="AJ310" i="7"/>
  <c r="AW310" i="7" s="1"/>
  <c r="AI1212" i="7"/>
  <c r="AV1212" i="7" s="1"/>
  <c r="AK1212" i="7"/>
  <c r="AX1212" i="7" s="1"/>
  <c r="AJ1212" i="7"/>
  <c r="AW1212" i="7" s="1"/>
  <c r="AI1276" i="7"/>
  <c r="AV1276" i="7" s="1"/>
  <c r="AJ1276" i="7"/>
  <c r="AW1276" i="7" s="1"/>
  <c r="AK1276" i="7"/>
  <c r="AX1276" i="7" s="1"/>
  <c r="AJ1340" i="7"/>
  <c r="AW1340" i="7" s="1"/>
  <c r="AI1340" i="7"/>
  <c r="AV1340" i="7" s="1"/>
  <c r="AK1340" i="7"/>
  <c r="AX1340" i="7" s="1"/>
  <c r="AK1388" i="7"/>
  <c r="AX1388" i="7" s="1"/>
  <c r="AI1388" i="7"/>
  <c r="AV1388" i="7" s="1"/>
  <c r="AJ1388" i="7"/>
  <c r="AW1388" i="7" s="1"/>
  <c r="AI1177" i="7"/>
  <c r="AJ1177" i="7"/>
  <c r="AK1177" i="7"/>
  <c r="AJ1065" i="7"/>
  <c r="AI1065" i="7"/>
  <c r="AK1065" i="7"/>
  <c r="AJ953" i="7"/>
  <c r="AK953" i="7"/>
  <c r="AI953" i="7"/>
  <c r="AJ873" i="7"/>
  <c r="AK873" i="7"/>
  <c r="AI873" i="7"/>
  <c r="AJ777" i="7"/>
  <c r="AW777" i="7" s="1"/>
  <c r="AI777" i="7"/>
  <c r="AV777" i="7" s="1"/>
  <c r="AK777" i="7"/>
  <c r="AX777" i="7" s="1"/>
  <c r="AJ713" i="7"/>
  <c r="AI713" i="7"/>
  <c r="AK713" i="7"/>
  <c r="AJ617" i="7"/>
  <c r="AI617" i="7"/>
  <c r="AK617" i="7"/>
  <c r="AJ537" i="7"/>
  <c r="AI537" i="7"/>
  <c r="AK537" i="7"/>
  <c r="AI473" i="7"/>
  <c r="AV473" i="7" s="1"/>
  <c r="AJ473" i="7"/>
  <c r="AW473" i="7" s="1"/>
  <c r="AK473" i="7"/>
  <c r="AX473" i="7" s="1"/>
  <c r="AI377" i="7"/>
  <c r="AK377" i="7"/>
  <c r="AJ377" i="7"/>
  <c r="AI39" i="7"/>
  <c r="AV39" i="7" s="1"/>
  <c r="AJ39" i="7"/>
  <c r="AW39" i="7" s="1"/>
  <c r="AK39" i="7"/>
  <c r="AX39" i="7" s="1"/>
  <c r="AK151" i="7"/>
  <c r="AX151" i="7" s="1"/>
  <c r="AI151" i="7"/>
  <c r="AV151" i="7" s="1"/>
  <c r="AJ151" i="7"/>
  <c r="AW151" i="7" s="1"/>
  <c r="AI199" i="7"/>
  <c r="AV199" i="7" s="1"/>
  <c r="AJ199" i="7"/>
  <c r="AW199" i="7" s="1"/>
  <c r="AK199" i="7"/>
  <c r="AX199" i="7" s="1"/>
  <c r="AI247" i="7"/>
  <c r="AV247" i="7" s="1"/>
  <c r="AJ247" i="7"/>
  <c r="AW247" i="7" s="1"/>
  <c r="AK247" i="7"/>
  <c r="AX247" i="7" s="1"/>
  <c r="AK295" i="7"/>
  <c r="AX295" i="7" s="1"/>
  <c r="AJ295" i="7"/>
  <c r="AW295" i="7" s="1"/>
  <c r="AI295" i="7"/>
  <c r="AV295" i="7" s="1"/>
  <c r="AJ1261" i="7"/>
  <c r="AW1261" i="7" s="1"/>
  <c r="AK1261" i="7"/>
  <c r="AX1261" i="7" s="1"/>
  <c r="AI1261" i="7"/>
  <c r="AV1261" i="7" s="1"/>
  <c r="AI1398" i="7"/>
  <c r="AJ1398" i="7"/>
  <c r="AK1398" i="7"/>
  <c r="AI1095" i="7"/>
  <c r="AJ1095" i="7"/>
  <c r="AK1095" i="7"/>
  <c r="AJ1031" i="7"/>
  <c r="AK1031" i="7"/>
  <c r="AI1031" i="7"/>
  <c r="AJ967" i="7"/>
  <c r="AK967" i="7"/>
  <c r="AI967" i="7"/>
  <c r="AJ887" i="7"/>
  <c r="AK887" i="7"/>
  <c r="AI887" i="7"/>
  <c r="AJ855" i="7"/>
  <c r="AK855" i="7"/>
  <c r="AI855" i="7"/>
  <c r="AJ839" i="7"/>
  <c r="AK839" i="7"/>
  <c r="AI839" i="7"/>
  <c r="AJ823" i="7"/>
  <c r="AK823" i="7"/>
  <c r="AI823" i="7"/>
  <c r="AJ807" i="7"/>
  <c r="AK807" i="7"/>
  <c r="AI807" i="7"/>
  <c r="AJ791" i="7"/>
  <c r="AK791" i="7"/>
  <c r="AI791" i="7"/>
  <c r="AJ775" i="7"/>
  <c r="AW775" i="7" s="1"/>
  <c r="AK775" i="7"/>
  <c r="AX775" i="7" s="1"/>
  <c r="AI775" i="7"/>
  <c r="AV775" i="7" s="1"/>
  <c r="AJ759" i="7"/>
  <c r="AK759" i="7"/>
  <c r="AI759" i="7"/>
  <c r="AJ743" i="7"/>
  <c r="AK743" i="7"/>
  <c r="AI743" i="7"/>
  <c r="AJ727" i="7"/>
  <c r="AK727" i="7"/>
  <c r="AI727" i="7"/>
  <c r="AJ711" i="7"/>
  <c r="AK711" i="7"/>
  <c r="AI711" i="7"/>
  <c r="AJ695" i="7"/>
  <c r="AK695" i="7"/>
  <c r="AI695" i="7"/>
  <c r="AJ679" i="7"/>
  <c r="AK679" i="7"/>
  <c r="AI679" i="7"/>
  <c r="AJ663" i="7"/>
  <c r="AK663" i="7"/>
  <c r="AI663" i="7"/>
  <c r="AJ647" i="7"/>
  <c r="AK647" i="7"/>
  <c r="AI647" i="7"/>
  <c r="AJ631" i="7"/>
  <c r="AK631" i="7"/>
  <c r="AI631" i="7"/>
  <c r="AJ615" i="7"/>
  <c r="AK615" i="7"/>
  <c r="AI615" i="7"/>
  <c r="AJ599" i="7"/>
  <c r="AK599" i="7"/>
  <c r="AI599" i="7"/>
  <c r="AJ583" i="7"/>
  <c r="AK583" i="7"/>
  <c r="AI583" i="7"/>
  <c r="AJ567" i="7"/>
  <c r="AK567" i="7"/>
  <c r="AX567" i="7" s="1"/>
  <c r="AI567" i="7"/>
  <c r="AJ551" i="7"/>
  <c r="AK551" i="7"/>
  <c r="AI551" i="7"/>
  <c r="AJ535" i="7"/>
  <c r="AW535" i="7" s="1"/>
  <c r="AK535" i="7"/>
  <c r="AX535" i="7" s="1"/>
  <c r="AI535" i="7"/>
  <c r="AV535" i="7" s="1"/>
  <c r="AJ519" i="7"/>
  <c r="AK519" i="7"/>
  <c r="AI519" i="7"/>
  <c r="AI503" i="7"/>
  <c r="AJ503" i="7"/>
  <c r="AK503" i="7"/>
  <c r="AK487" i="7"/>
  <c r="AI487" i="7"/>
  <c r="AJ487" i="7"/>
  <c r="AK471" i="7"/>
  <c r="AI471" i="7"/>
  <c r="AJ471" i="7"/>
  <c r="AK455" i="7"/>
  <c r="AJ455" i="7"/>
  <c r="AI455" i="7"/>
  <c r="AK439" i="7"/>
  <c r="AI439" i="7"/>
  <c r="AJ439" i="7"/>
  <c r="AI423" i="7"/>
  <c r="AJ423" i="7"/>
  <c r="AK423" i="7"/>
  <c r="AI407" i="7"/>
  <c r="AK407" i="7"/>
  <c r="AJ407" i="7"/>
  <c r="AI391" i="7"/>
  <c r="AK391" i="7"/>
  <c r="AJ391" i="7"/>
  <c r="AI375" i="7"/>
  <c r="AJ375" i="7"/>
  <c r="AK375" i="7"/>
  <c r="AK359" i="7"/>
  <c r="AJ359" i="7"/>
  <c r="AI359" i="7"/>
  <c r="AI9" i="7"/>
  <c r="AV9" i="7" s="1"/>
  <c r="AJ9" i="7"/>
  <c r="AW9" i="7" s="1"/>
  <c r="AK9" i="7"/>
  <c r="AX9" i="7" s="1"/>
  <c r="AI25" i="7"/>
  <c r="AV25" i="7" s="1"/>
  <c r="AJ25" i="7"/>
  <c r="AW25" i="7" s="1"/>
  <c r="AK25" i="7"/>
  <c r="AX25" i="7" s="1"/>
  <c r="AI41" i="7"/>
  <c r="AV41" i="7" s="1"/>
  <c r="AJ41" i="7"/>
  <c r="AW41" i="7" s="1"/>
  <c r="AK41" i="7"/>
  <c r="AX41" i="7" s="1"/>
  <c r="AI57" i="7"/>
  <c r="AV57" i="7" s="1"/>
  <c r="AJ57" i="7"/>
  <c r="AW57" i="7" s="1"/>
  <c r="AK57" i="7"/>
  <c r="AX57" i="7" s="1"/>
  <c r="AI73" i="7"/>
  <c r="AV73" i="7" s="1"/>
  <c r="AJ73" i="7"/>
  <c r="AW73" i="7" s="1"/>
  <c r="AK73" i="7"/>
  <c r="AX73" i="7" s="1"/>
  <c r="AI89" i="7"/>
  <c r="AV89" i="7" s="1"/>
  <c r="AJ89" i="7"/>
  <c r="AW89" i="7" s="1"/>
  <c r="AK89" i="7"/>
  <c r="AX89" i="7" s="1"/>
  <c r="AI105" i="7"/>
  <c r="AV105" i="7" s="1"/>
  <c r="AJ105" i="7"/>
  <c r="AW105" i="7" s="1"/>
  <c r="AK105" i="7"/>
  <c r="AX105" i="7" s="1"/>
  <c r="AI121" i="7"/>
  <c r="AV121" i="7" s="1"/>
  <c r="AJ121" i="7"/>
  <c r="AW121" i="7" s="1"/>
  <c r="AK121" i="7"/>
  <c r="AX121" i="7" s="1"/>
  <c r="AI137" i="7"/>
  <c r="AV137" i="7" s="1"/>
  <c r="AJ137" i="7"/>
  <c r="AW137" i="7" s="1"/>
  <c r="AK137" i="7"/>
  <c r="AX137" i="7" s="1"/>
  <c r="AI153" i="7"/>
  <c r="AV153" i="7" s="1"/>
  <c r="AJ153" i="7"/>
  <c r="AW153" i="7" s="1"/>
  <c r="AK153" i="7"/>
  <c r="AX153" i="7" s="1"/>
  <c r="AI169" i="7"/>
  <c r="AV169" i="7" s="1"/>
  <c r="AJ169" i="7"/>
  <c r="AW169" i="7" s="1"/>
  <c r="AK169" i="7"/>
  <c r="AX169" i="7" s="1"/>
  <c r="AI185" i="7"/>
  <c r="AV185" i="7" s="1"/>
  <c r="AJ185" i="7"/>
  <c r="AW185" i="7" s="1"/>
  <c r="AK185" i="7"/>
  <c r="AX185" i="7" s="1"/>
  <c r="AI201" i="7"/>
  <c r="AV201" i="7" s="1"/>
  <c r="AJ201" i="7"/>
  <c r="AW201" i="7" s="1"/>
  <c r="AK201" i="7"/>
  <c r="AX201" i="7" s="1"/>
  <c r="AI217" i="7"/>
  <c r="AV217" i="7" s="1"/>
  <c r="AJ217" i="7"/>
  <c r="AW217" i="7" s="1"/>
  <c r="AK217" i="7"/>
  <c r="AX217" i="7" s="1"/>
  <c r="AI233" i="7"/>
  <c r="AV233" i="7" s="1"/>
  <c r="AJ233" i="7"/>
  <c r="AW233" i="7" s="1"/>
  <c r="AK233" i="7"/>
  <c r="AX233" i="7" s="1"/>
  <c r="AI249" i="7"/>
  <c r="AV249" i="7" s="1"/>
  <c r="AJ249" i="7"/>
  <c r="AW249" i="7" s="1"/>
  <c r="AK249" i="7"/>
  <c r="AX249" i="7" s="1"/>
  <c r="AI265" i="7"/>
  <c r="AV265" i="7" s="1"/>
  <c r="AJ265" i="7"/>
  <c r="AW265" i="7" s="1"/>
  <c r="AK265" i="7"/>
  <c r="AX265" i="7" s="1"/>
  <c r="AI281" i="7"/>
  <c r="AV281" i="7" s="1"/>
  <c r="AJ281" i="7"/>
  <c r="AW281" i="7" s="1"/>
  <c r="AK281" i="7"/>
  <c r="AX281" i="7" s="1"/>
  <c r="AI297" i="7"/>
  <c r="AV297" i="7" s="1"/>
  <c r="AJ297" i="7"/>
  <c r="AW297" i="7" s="1"/>
  <c r="AK297" i="7"/>
  <c r="AX297" i="7" s="1"/>
  <c r="AI313" i="7"/>
  <c r="AV313" i="7" s="1"/>
  <c r="AJ313" i="7"/>
  <c r="AW313" i="7" s="1"/>
  <c r="AK313" i="7"/>
  <c r="AX313" i="7" s="1"/>
  <c r="AJ330" i="7"/>
  <c r="AK330" i="7"/>
  <c r="AX330" i="7" s="1"/>
  <c r="AI330" i="7"/>
  <c r="AV330" i="7" s="1"/>
  <c r="AI345" i="7"/>
  <c r="AV345" i="7" s="1"/>
  <c r="AJ345" i="7"/>
  <c r="AW345" i="7" s="1"/>
  <c r="AK345" i="7"/>
  <c r="AX345" i="7" s="1"/>
  <c r="AJ1199" i="7"/>
  <c r="AW1199" i="7" s="1"/>
  <c r="AI1199" i="7"/>
  <c r="AV1199" i="7" s="1"/>
  <c r="AK1199" i="7"/>
  <c r="AX1199" i="7" s="1"/>
  <c r="AJ1215" i="7"/>
  <c r="AW1215" i="7" s="1"/>
  <c r="AI1215" i="7"/>
  <c r="AV1215" i="7" s="1"/>
  <c r="AK1215" i="7"/>
  <c r="AX1215" i="7" s="1"/>
  <c r="AJ1231" i="7"/>
  <c r="AW1231" i="7" s="1"/>
  <c r="AI1231" i="7"/>
  <c r="AV1231" i="7" s="1"/>
  <c r="AK1231" i="7"/>
  <c r="AX1231" i="7" s="1"/>
  <c r="AJ1247" i="7"/>
  <c r="AW1247" i="7" s="1"/>
  <c r="AK1247" i="7"/>
  <c r="AX1247" i="7" s="1"/>
  <c r="AI1247" i="7"/>
  <c r="AV1247" i="7" s="1"/>
  <c r="AJ1263" i="7"/>
  <c r="AW1263" i="7" s="1"/>
  <c r="AK1263" i="7"/>
  <c r="AX1263" i="7" s="1"/>
  <c r="AI1263" i="7"/>
  <c r="AV1263" i="7" s="1"/>
  <c r="AJ1279" i="7"/>
  <c r="AW1279" i="7" s="1"/>
  <c r="AI1279" i="7"/>
  <c r="AV1279" i="7" s="1"/>
  <c r="AK1279" i="7"/>
  <c r="AX1279" i="7" s="1"/>
  <c r="AJ1295" i="7"/>
  <c r="AW1295" i="7" s="1"/>
  <c r="AK1295" i="7"/>
  <c r="AX1295" i="7" s="1"/>
  <c r="AI1295" i="7"/>
  <c r="AV1295" i="7" s="1"/>
  <c r="AJ1311" i="7"/>
  <c r="AW1311" i="7" s="1"/>
  <c r="AI1311" i="7"/>
  <c r="AV1311" i="7" s="1"/>
  <c r="AK1311" i="7"/>
  <c r="AX1311" i="7" s="1"/>
  <c r="AJ1327" i="7"/>
  <c r="AW1327" i="7" s="1"/>
  <c r="AK1327" i="7"/>
  <c r="AX1327" i="7" s="1"/>
  <c r="AI1327" i="7"/>
  <c r="AV1327" i="7" s="1"/>
  <c r="AJ1343" i="7"/>
  <c r="AW1343" i="7" s="1"/>
  <c r="AI1343" i="7"/>
  <c r="AV1343" i="7" s="1"/>
  <c r="AK1343" i="7"/>
  <c r="AX1343" i="7" s="1"/>
  <c r="AJ1359" i="7"/>
  <c r="AW1359" i="7" s="1"/>
  <c r="AI1359" i="7"/>
  <c r="AV1359" i="7" s="1"/>
  <c r="AK1359" i="7"/>
  <c r="AX1359" i="7" s="1"/>
  <c r="AJ1375" i="7"/>
  <c r="AW1375" i="7" s="1"/>
  <c r="AI1375" i="7"/>
  <c r="AV1375" i="7" s="1"/>
  <c r="AK1375" i="7"/>
  <c r="AX1375" i="7" s="1"/>
  <c r="AJ1391" i="7"/>
  <c r="AW1391" i="7" s="1"/>
  <c r="AI1391" i="7"/>
  <c r="AV1391" i="7" s="1"/>
  <c r="AK1391" i="7"/>
  <c r="AX1391" i="7" s="1"/>
  <c r="AJ1103" i="7"/>
  <c r="AI1103" i="7"/>
  <c r="AK1103" i="7"/>
  <c r="AI975" i="7"/>
  <c r="AJ975" i="7"/>
  <c r="AK975" i="7"/>
  <c r="AJ831" i="7"/>
  <c r="AK831" i="7"/>
  <c r="AI831" i="7"/>
  <c r="AI1150" i="7"/>
  <c r="AV1150" i="7" s="1"/>
  <c r="AJ1150" i="7"/>
  <c r="AW1150" i="7" s="1"/>
  <c r="AK1150" i="7"/>
  <c r="AX1150" i="7" s="1"/>
  <c r="AK942" i="7"/>
  <c r="AJ942" i="7"/>
  <c r="AI942" i="7"/>
  <c r="AK750" i="7"/>
  <c r="AI750" i="7"/>
  <c r="AJ750" i="7"/>
  <c r="AJ494" i="7"/>
  <c r="AI494" i="7"/>
  <c r="AK494" i="7"/>
  <c r="AI178" i="7"/>
  <c r="AV178" i="7" s="1"/>
  <c r="AJ178" i="7"/>
  <c r="AW178" i="7" s="1"/>
  <c r="AK178" i="7"/>
  <c r="AX178" i="7" s="1"/>
  <c r="AI306" i="7"/>
  <c r="AV306" i="7" s="1"/>
  <c r="AJ306" i="7"/>
  <c r="AW306" i="7" s="1"/>
  <c r="AK306" i="7"/>
  <c r="AX306" i="7" s="1"/>
  <c r="AI1336" i="7"/>
  <c r="AV1336" i="7" s="1"/>
  <c r="AJ1336" i="7"/>
  <c r="AK1336" i="7"/>
  <c r="AX1336" i="7" s="1"/>
  <c r="AJ1404" i="7"/>
  <c r="AK1404" i="7"/>
  <c r="AI1404" i="7"/>
  <c r="AI1085" i="7"/>
  <c r="AJ1085" i="7"/>
  <c r="AK1085" i="7"/>
  <c r="AI989" i="7"/>
  <c r="AJ989" i="7"/>
  <c r="AK989" i="7"/>
  <c r="AI877" i="7"/>
  <c r="AJ877" i="7"/>
  <c r="AK877" i="7"/>
  <c r="AI717" i="7"/>
  <c r="AJ717" i="7"/>
  <c r="AK717" i="7"/>
  <c r="AI637" i="7"/>
  <c r="AJ637" i="7"/>
  <c r="AK637" i="7"/>
  <c r="AI541" i="7"/>
  <c r="AJ541" i="7"/>
  <c r="AK541" i="7"/>
  <c r="AK445" i="7"/>
  <c r="AI445" i="7"/>
  <c r="AJ445" i="7"/>
  <c r="AK381" i="7"/>
  <c r="AI381" i="7"/>
  <c r="AJ381" i="7"/>
  <c r="AI83" i="7"/>
  <c r="AV83" i="7" s="1"/>
  <c r="AJ83" i="7"/>
  <c r="AW83" i="7" s="1"/>
  <c r="AK83" i="7"/>
  <c r="AX83" i="7" s="1"/>
  <c r="AI179" i="7"/>
  <c r="AV179" i="7" s="1"/>
  <c r="AJ179" i="7"/>
  <c r="AW179" i="7" s="1"/>
  <c r="AK179" i="7"/>
  <c r="AX179" i="7" s="1"/>
  <c r="AI275" i="7"/>
  <c r="AV275" i="7" s="1"/>
  <c r="AJ275" i="7"/>
  <c r="AW275" i="7" s="1"/>
  <c r="AK275" i="7"/>
  <c r="AX275" i="7" s="1"/>
  <c r="AI1225" i="7"/>
  <c r="AV1225" i="7" s="1"/>
  <c r="AJ1225" i="7"/>
  <c r="AW1225" i="7" s="1"/>
  <c r="AK1225" i="7"/>
  <c r="AX1225" i="7" s="1"/>
  <c r="AI1178" i="7"/>
  <c r="AJ1178" i="7"/>
  <c r="AK1178" i="7"/>
  <c r="AK1050" i="7"/>
  <c r="AI1050" i="7"/>
  <c r="AJ1050" i="7"/>
  <c r="AK970" i="7"/>
  <c r="AI970" i="7"/>
  <c r="AJ970" i="7"/>
  <c r="AI874" i="7"/>
  <c r="AJ874" i="7"/>
  <c r="AK874" i="7"/>
  <c r="AI762" i="7"/>
  <c r="AJ762" i="7"/>
  <c r="AK762" i="7"/>
  <c r="AI682" i="7"/>
  <c r="AJ682" i="7"/>
  <c r="AK682" i="7"/>
  <c r="AI570" i="7"/>
  <c r="AJ570" i="7"/>
  <c r="AK570" i="7"/>
  <c r="AJ490" i="7"/>
  <c r="AK490" i="7"/>
  <c r="AI490" i="7"/>
  <c r="AI394" i="7"/>
  <c r="AJ394" i="7"/>
  <c r="AK394" i="7"/>
  <c r="AI22" i="7"/>
  <c r="AV22" i="7" s="1"/>
  <c r="AJ22" i="7"/>
  <c r="AW22" i="7" s="1"/>
  <c r="AK22" i="7"/>
  <c r="AX22" i="7" s="1"/>
  <c r="AI134" i="7"/>
  <c r="AV134" i="7" s="1"/>
  <c r="AJ134" i="7"/>
  <c r="AW134" i="7" s="1"/>
  <c r="AK134" i="7"/>
  <c r="AX134" i="7" s="1"/>
  <c r="AI214" i="7"/>
  <c r="AV214" i="7" s="1"/>
  <c r="AJ214" i="7"/>
  <c r="AW214" i="7" s="1"/>
  <c r="AK214" i="7"/>
  <c r="AX214" i="7" s="1"/>
  <c r="AJ294" i="7"/>
  <c r="AW294" i="7" s="1"/>
  <c r="AI294" i="7"/>
  <c r="AV294" i="7" s="1"/>
  <c r="AK294" i="7"/>
  <c r="AX294" i="7" s="1"/>
  <c r="AK1324" i="7"/>
  <c r="AX1324" i="7" s="1"/>
  <c r="AJ1324" i="7"/>
  <c r="AW1324" i="7" s="1"/>
  <c r="AI1324" i="7"/>
  <c r="AV1324" i="7" s="1"/>
  <c r="AJ1081" i="7"/>
  <c r="AW1081" i="7" s="1"/>
  <c r="AI1081" i="7"/>
  <c r="AV1081" i="7" s="1"/>
  <c r="AK1081" i="7"/>
  <c r="AX1081" i="7" s="1"/>
  <c r="AJ985" i="7"/>
  <c r="AW985" i="7" s="1"/>
  <c r="AI985" i="7"/>
  <c r="AV985" i="7" s="1"/>
  <c r="AK985" i="7"/>
  <c r="AJ889" i="7"/>
  <c r="AI889" i="7"/>
  <c r="AK889" i="7"/>
  <c r="AJ793" i="7"/>
  <c r="AI793" i="7"/>
  <c r="AK793" i="7"/>
  <c r="AJ729" i="7"/>
  <c r="AI729" i="7"/>
  <c r="AK729" i="7"/>
  <c r="AJ649" i="7"/>
  <c r="AK649" i="7"/>
  <c r="AI649" i="7"/>
  <c r="AJ553" i="7"/>
  <c r="AI553" i="7"/>
  <c r="AK553" i="7"/>
  <c r="AI489" i="7"/>
  <c r="AK489" i="7"/>
  <c r="AJ489" i="7"/>
  <c r="AI393" i="7"/>
  <c r="AJ393" i="7"/>
  <c r="AK393" i="7"/>
  <c r="AI55" i="7"/>
  <c r="AV55" i="7" s="1"/>
  <c r="AK55" i="7"/>
  <c r="AX55" i="7" s="1"/>
  <c r="AJ55" i="7"/>
  <c r="AW55" i="7" s="1"/>
  <c r="AI119" i="7"/>
  <c r="AV119" i="7" s="1"/>
  <c r="AJ119" i="7"/>
  <c r="AW119" i="7" s="1"/>
  <c r="AK119" i="7"/>
  <c r="AX119" i="7" s="1"/>
  <c r="AI167" i="7"/>
  <c r="AV167" i="7" s="1"/>
  <c r="AJ167" i="7"/>
  <c r="AW167" i="7" s="1"/>
  <c r="AK167" i="7"/>
  <c r="AX167" i="7" s="1"/>
  <c r="AK231" i="7"/>
  <c r="AX231" i="7" s="1"/>
  <c r="AI231" i="7"/>
  <c r="AV231" i="7" s="1"/>
  <c r="AJ231" i="7"/>
  <c r="AW231" i="7" s="1"/>
  <c r="AK279" i="7"/>
  <c r="AX279" i="7" s="1"/>
  <c r="AI279" i="7"/>
  <c r="AV279" i="7" s="1"/>
  <c r="AJ279" i="7"/>
  <c r="AW279" i="7" s="1"/>
  <c r="AJ1309" i="7"/>
  <c r="AW1309" i="7" s="1"/>
  <c r="AK1309" i="7"/>
  <c r="AX1309" i="7" s="1"/>
  <c r="AI1309" i="7"/>
  <c r="AV1309" i="7" s="1"/>
  <c r="AI1158" i="7"/>
  <c r="AJ1158" i="7"/>
  <c r="AK1158" i="7"/>
  <c r="AI1126" i="7"/>
  <c r="AJ1126" i="7"/>
  <c r="AK1126" i="7"/>
  <c r="AJ1094" i="7"/>
  <c r="AK1094" i="7"/>
  <c r="AX1094" i="7" s="1"/>
  <c r="AI1094" i="7"/>
  <c r="AI1078" i="7"/>
  <c r="AJ1078" i="7"/>
  <c r="AK1078" i="7"/>
  <c r="AI1062" i="7"/>
  <c r="AJ1062" i="7"/>
  <c r="AK1062" i="7"/>
  <c r="AI1046" i="7"/>
  <c r="AV1046" i="7" s="1"/>
  <c r="AJ1046" i="7"/>
  <c r="AK1046" i="7"/>
  <c r="AI1030" i="7"/>
  <c r="AJ1030" i="7"/>
  <c r="AK1030" i="7"/>
  <c r="AI1014" i="7"/>
  <c r="AV1014" i="7" s="1"/>
  <c r="AJ1014" i="7"/>
  <c r="AW1014" i="7" s="1"/>
  <c r="AK1014" i="7"/>
  <c r="AX1014" i="7" s="1"/>
  <c r="AI998" i="7"/>
  <c r="AJ998" i="7"/>
  <c r="AK998" i="7"/>
  <c r="AX998" i="7" s="1"/>
  <c r="AI982" i="7"/>
  <c r="AJ982" i="7"/>
  <c r="AK982" i="7"/>
  <c r="AI966" i="7"/>
  <c r="AJ966" i="7"/>
  <c r="AK966" i="7"/>
  <c r="AI950" i="7"/>
  <c r="AJ950" i="7"/>
  <c r="AK950" i="7"/>
  <c r="AI934" i="7"/>
  <c r="AV934" i="7" s="1"/>
  <c r="AJ934" i="7"/>
  <c r="AW934" i="7" s="1"/>
  <c r="AK934" i="7"/>
  <c r="AX934" i="7" s="1"/>
  <c r="AI918" i="7"/>
  <c r="AJ918" i="7"/>
  <c r="AK918" i="7"/>
  <c r="AI902" i="7"/>
  <c r="AJ902" i="7"/>
  <c r="AK902" i="7"/>
  <c r="AI886" i="7"/>
  <c r="AJ886" i="7"/>
  <c r="AK886" i="7"/>
  <c r="AI870" i="7"/>
  <c r="AJ870" i="7"/>
  <c r="AK870" i="7"/>
  <c r="AI854" i="7"/>
  <c r="AV854" i="7" s="1"/>
  <c r="AJ854" i="7"/>
  <c r="AK854" i="7"/>
  <c r="AI838" i="7"/>
  <c r="AJ838" i="7"/>
  <c r="AK838" i="7"/>
  <c r="AI822" i="7"/>
  <c r="AJ822" i="7"/>
  <c r="AK822" i="7"/>
  <c r="AI806" i="7"/>
  <c r="AJ806" i="7"/>
  <c r="AK806" i="7"/>
  <c r="AI790" i="7"/>
  <c r="AK790" i="7"/>
  <c r="AJ790" i="7"/>
  <c r="AI774" i="7"/>
  <c r="AV774" i="7" s="1"/>
  <c r="AJ774" i="7"/>
  <c r="AK774" i="7"/>
  <c r="AX774" i="7" s="1"/>
  <c r="AI758" i="7"/>
  <c r="AJ758" i="7"/>
  <c r="AK758" i="7"/>
  <c r="AI742" i="7"/>
  <c r="AK742" i="7"/>
  <c r="AJ742" i="7"/>
  <c r="AI726" i="7"/>
  <c r="AJ726" i="7"/>
  <c r="AK726" i="7"/>
  <c r="AI710" i="7"/>
  <c r="AJ710" i="7"/>
  <c r="AK710" i="7"/>
  <c r="AI694" i="7"/>
  <c r="AJ694" i="7"/>
  <c r="AK694" i="7"/>
  <c r="AI678" i="7"/>
  <c r="AJ678" i="7"/>
  <c r="AK678" i="7"/>
  <c r="AI662" i="7"/>
  <c r="AJ662" i="7"/>
  <c r="AK662" i="7"/>
  <c r="AI646" i="7"/>
  <c r="AJ646" i="7"/>
  <c r="AK646" i="7"/>
  <c r="AI630" i="7"/>
  <c r="AJ630" i="7"/>
  <c r="AK630" i="7"/>
  <c r="AI614" i="7"/>
  <c r="AJ614" i="7"/>
  <c r="AK614" i="7"/>
  <c r="AI598" i="7"/>
  <c r="AJ598" i="7"/>
  <c r="AK598" i="7"/>
  <c r="AI582" i="7"/>
  <c r="AJ582" i="7"/>
  <c r="AK582" i="7"/>
  <c r="AI566" i="7"/>
  <c r="AJ566" i="7"/>
  <c r="AK566" i="7"/>
  <c r="AI550" i="7"/>
  <c r="AJ550" i="7"/>
  <c r="AK550" i="7"/>
  <c r="AI534" i="7"/>
  <c r="AJ534" i="7"/>
  <c r="AK534" i="7"/>
  <c r="AI518" i="7"/>
  <c r="AJ518" i="7"/>
  <c r="AK518" i="7"/>
  <c r="AJ502" i="7"/>
  <c r="AK502" i="7"/>
  <c r="AI502" i="7"/>
  <c r="AJ486" i="7"/>
  <c r="AI486" i="7"/>
  <c r="AK486" i="7"/>
  <c r="AJ470" i="7"/>
  <c r="AK470" i="7"/>
  <c r="AI470" i="7"/>
  <c r="AI454" i="7"/>
  <c r="AJ454" i="7"/>
  <c r="AK454" i="7"/>
  <c r="AJ438" i="7"/>
  <c r="AW438" i="7" s="1"/>
  <c r="AI438" i="7"/>
  <c r="AV438" i="7" s="1"/>
  <c r="AK438" i="7"/>
  <c r="AX438" i="7" s="1"/>
  <c r="AI422" i="7"/>
  <c r="AJ422" i="7"/>
  <c r="AK422" i="7"/>
  <c r="AI406" i="7"/>
  <c r="AK406" i="7"/>
  <c r="AJ406" i="7"/>
  <c r="AJ390" i="7"/>
  <c r="AK390" i="7"/>
  <c r="AI390" i="7"/>
  <c r="AJ374" i="7"/>
  <c r="AK374" i="7"/>
  <c r="AI374" i="7"/>
  <c r="AJ358" i="7"/>
  <c r="AI358" i="7"/>
  <c r="AK358" i="7"/>
  <c r="AJ10" i="7"/>
  <c r="AW10" i="7" s="1"/>
  <c r="AK10" i="7"/>
  <c r="AX10" i="7" s="1"/>
  <c r="AI10" i="7"/>
  <c r="AV10" i="7" s="1"/>
  <c r="AI26" i="7"/>
  <c r="AV26" i="7" s="1"/>
  <c r="AJ26" i="7"/>
  <c r="AW26" i="7" s="1"/>
  <c r="AK26" i="7"/>
  <c r="AX26" i="7" s="1"/>
  <c r="AI42" i="7"/>
  <c r="AV42" i="7" s="1"/>
  <c r="AJ42" i="7"/>
  <c r="AW42" i="7" s="1"/>
  <c r="AK42" i="7"/>
  <c r="AX42" i="7" s="1"/>
  <c r="AI58" i="7"/>
  <c r="AV58" i="7" s="1"/>
  <c r="AJ58" i="7"/>
  <c r="AW58" i="7" s="1"/>
  <c r="AK58" i="7"/>
  <c r="AX58" i="7" s="1"/>
  <c r="AJ74" i="7"/>
  <c r="AW74" i="7" s="1"/>
  <c r="AI74" i="7"/>
  <c r="AV74" i="7" s="1"/>
  <c r="AK74" i="7"/>
  <c r="AX74" i="7" s="1"/>
  <c r="AI90" i="7"/>
  <c r="AV90" i="7" s="1"/>
  <c r="AJ90" i="7"/>
  <c r="AW90" i="7" s="1"/>
  <c r="AK90" i="7"/>
  <c r="AX90" i="7" s="1"/>
  <c r="AK106" i="7"/>
  <c r="AX106" i="7" s="1"/>
  <c r="AI106" i="7"/>
  <c r="AV106" i="7" s="1"/>
  <c r="AJ106" i="7"/>
  <c r="AW106" i="7" s="1"/>
  <c r="AI122" i="7"/>
  <c r="AV122" i="7" s="1"/>
  <c r="AJ122" i="7"/>
  <c r="AW122" i="7" s="1"/>
  <c r="AK122" i="7"/>
  <c r="AX122" i="7" s="1"/>
  <c r="AJ138" i="7"/>
  <c r="AW138" i="7" s="1"/>
  <c r="AI138" i="7"/>
  <c r="AV138" i="7" s="1"/>
  <c r="AK138" i="7"/>
  <c r="AX138" i="7" s="1"/>
  <c r="AK154" i="7"/>
  <c r="AX154" i="7" s="1"/>
  <c r="AI154" i="7"/>
  <c r="AV154" i="7" s="1"/>
  <c r="AJ154" i="7"/>
  <c r="AW154" i="7" s="1"/>
  <c r="AK170" i="7"/>
  <c r="AX170" i="7" s="1"/>
  <c r="AI170" i="7"/>
  <c r="AV170" i="7" s="1"/>
  <c r="AJ170" i="7"/>
  <c r="AW170" i="7" s="1"/>
  <c r="AK187" i="7"/>
  <c r="AX187" i="7" s="1"/>
  <c r="AJ187" i="7"/>
  <c r="AW187" i="7" s="1"/>
  <c r="AI187" i="7"/>
  <c r="AV187" i="7" s="1"/>
  <c r="AJ202" i="7"/>
  <c r="AW202" i="7" s="1"/>
  <c r="AI202" i="7"/>
  <c r="AV202" i="7" s="1"/>
  <c r="AK202" i="7"/>
  <c r="AX202" i="7" s="1"/>
  <c r="AJ218" i="7"/>
  <c r="AW218" i="7" s="1"/>
  <c r="AI218" i="7"/>
  <c r="AV218" i="7" s="1"/>
  <c r="AK218" i="7"/>
  <c r="AX218" i="7" s="1"/>
  <c r="AK234" i="7"/>
  <c r="AX234" i="7" s="1"/>
  <c r="AI234" i="7"/>
  <c r="AV234" i="7" s="1"/>
  <c r="AJ234" i="7"/>
  <c r="AW234" i="7" s="1"/>
  <c r="AI250" i="7"/>
  <c r="AV250" i="7" s="1"/>
  <c r="AJ250" i="7"/>
  <c r="AW250" i="7" s="1"/>
  <c r="AK250" i="7"/>
  <c r="AX250" i="7" s="1"/>
  <c r="AJ266" i="7"/>
  <c r="AW266" i="7" s="1"/>
  <c r="AI266" i="7"/>
  <c r="AV266" i="7" s="1"/>
  <c r="AK266" i="7"/>
  <c r="AX266" i="7" s="1"/>
  <c r="AI282" i="7"/>
  <c r="AV282" i="7" s="1"/>
  <c r="AJ282" i="7"/>
  <c r="AW282" i="7" s="1"/>
  <c r="AK282" i="7"/>
  <c r="AX282" i="7" s="1"/>
  <c r="AI298" i="7"/>
  <c r="AV298" i="7" s="1"/>
  <c r="AJ298" i="7"/>
  <c r="AW298" i="7" s="1"/>
  <c r="AK298" i="7"/>
  <c r="AX298" i="7" s="1"/>
  <c r="AI314" i="7"/>
  <c r="AV314" i="7" s="1"/>
  <c r="AJ314" i="7"/>
  <c r="AW314" i="7" s="1"/>
  <c r="AK314" i="7"/>
  <c r="AX314" i="7" s="1"/>
  <c r="AI329" i="7"/>
  <c r="AV329" i="7" s="1"/>
  <c r="AK329" i="7"/>
  <c r="AX329" i="7" s="1"/>
  <c r="AJ329" i="7"/>
  <c r="AW329" i="7" s="1"/>
  <c r="AJ346" i="7"/>
  <c r="AW346" i="7" s="1"/>
  <c r="AI346" i="7"/>
  <c r="AV346" i="7" s="1"/>
  <c r="AK346" i="7"/>
  <c r="AX346" i="7" s="1"/>
  <c r="AK1200" i="7"/>
  <c r="AX1200" i="7" s="1"/>
  <c r="AI1200" i="7"/>
  <c r="AV1200" i="7" s="1"/>
  <c r="AJ1200" i="7"/>
  <c r="AW1200" i="7" s="1"/>
  <c r="AK1216" i="7"/>
  <c r="AX1216" i="7" s="1"/>
  <c r="AJ1216" i="7"/>
  <c r="AW1216" i="7" s="1"/>
  <c r="AI1216" i="7"/>
  <c r="AV1216" i="7" s="1"/>
  <c r="AJ1232" i="7"/>
  <c r="AW1232" i="7" s="1"/>
  <c r="AI1232" i="7"/>
  <c r="AV1232" i="7" s="1"/>
  <c r="AK1232" i="7"/>
  <c r="AX1232" i="7" s="1"/>
  <c r="AI1248" i="7"/>
  <c r="AV1248" i="7" s="1"/>
  <c r="AJ1248" i="7"/>
  <c r="AW1248" i="7" s="1"/>
  <c r="AK1248" i="7"/>
  <c r="AX1248" i="7" s="1"/>
  <c r="AI1264" i="7"/>
  <c r="AV1264" i="7" s="1"/>
  <c r="AJ1264" i="7"/>
  <c r="AW1264" i="7" s="1"/>
  <c r="AK1264" i="7"/>
  <c r="AX1264" i="7" s="1"/>
  <c r="AK1280" i="7"/>
  <c r="AX1280" i="7" s="1"/>
  <c r="AI1280" i="7"/>
  <c r="AV1280" i="7" s="1"/>
  <c r="AJ1280" i="7"/>
  <c r="AW1280" i="7" s="1"/>
  <c r="AJ1296" i="7"/>
  <c r="AW1296" i="7" s="1"/>
  <c r="AK1296" i="7"/>
  <c r="AX1296" i="7" s="1"/>
  <c r="AI1296" i="7"/>
  <c r="AV1296" i="7" s="1"/>
  <c r="AI1312" i="7"/>
  <c r="AV1312" i="7" s="1"/>
  <c r="AJ1312" i="7"/>
  <c r="AW1312" i="7" s="1"/>
  <c r="AK1312" i="7"/>
  <c r="AX1312" i="7" s="1"/>
  <c r="AI1328" i="7"/>
  <c r="AV1328" i="7" s="1"/>
  <c r="AJ1328" i="7"/>
  <c r="AW1328" i="7" s="1"/>
  <c r="AK1328" i="7"/>
  <c r="AX1328" i="7" s="1"/>
  <c r="AI1344" i="7"/>
  <c r="AJ1344" i="7"/>
  <c r="AW1344" i="7" s="1"/>
  <c r="AK1344" i="7"/>
  <c r="AX1344" i="7" s="1"/>
  <c r="AI1360" i="7"/>
  <c r="AV1360" i="7" s="1"/>
  <c r="AJ1360" i="7"/>
  <c r="AW1360" i="7" s="1"/>
  <c r="AK1360" i="7"/>
  <c r="AX1360" i="7" s="1"/>
  <c r="AI1376" i="7"/>
  <c r="AV1376" i="7" s="1"/>
  <c r="AJ1376" i="7"/>
  <c r="AW1376" i="7" s="1"/>
  <c r="AK1376" i="7"/>
  <c r="AX1376" i="7" s="1"/>
  <c r="AI1392" i="7"/>
  <c r="AV1392" i="7" s="1"/>
  <c r="AJ1392" i="7"/>
  <c r="AW1392" i="7" s="1"/>
  <c r="AK1392" i="7"/>
  <c r="AX1392" i="7" s="1"/>
  <c r="AI1087" i="7"/>
  <c r="AV1087" i="7" s="1"/>
  <c r="AK1087" i="7"/>
  <c r="AX1087" i="7" s="1"/>
  <c r="AJ1087" i="7"/>
  <c r="AI1021" i="7"/>
  <c r="AJ1021" i="7"/>
  <c r="AK1021" i="7"/>
  <c r="AI797" i="7"/>
  <c r="AJ797" i="7"/>
  <c r="AK797" i="7"/>
  <c r="AI1305" i="7"/>
  <c r="AV1305" i="7" s="1"/>
  <c r="AJ1305" i="7"/>
  <c r="AW1305" i="7" s="1"/>
  <c r="AK1305" i="7"/>
  <c r="AX1305" i="7" s="1"/>
  <c r="AI1385" i="7"/>
  <c r="AV1385" i="7" s="1"/>
  <c r="AJ1385" i="7"/>
  <c r="AW1385" i="7" s="1"/>
  <c r="AK1385" i="7"/>
  <c r="AX1385" i="7" s="1"/>
  <c r="AI1146" i="7"/>
  <c r="AJ1146" i="7"/>
  <c r="AK1146" i="7"/>
  <c r="AI1129" i="7"/>
  <c r="AJ1129" i="7"/>
  <c r="AK1129" i="7"/>
  <c r="AJ969" i="7"/>
  <c r="AI969" i="7"/>
  <c r="AK969" i="7"/>
  <c r="AJ809" i="7"/>
  <c r="AI809" i="7"/>
  <c r="AK809" i="7"/>
  <c r="AJ681" i="7"/>
  <c r="AI681" i="7"/>
  <c r="AK681" i="7"/>
  <c r="AJ569" i="7"/>
  <c r="AK569" i="7"/>
  <c r="AI569" i="7"/>
  <c r="AI425" i="7"/>
  <c r="AV425" i="7" s="1"/>
  <c r="AK425" i="7"/>
  <c r="AJ425" i="7"/>
  <c r="AW425" i="7" s="1"/>
  <c r="AI103" i="7"/>
  <c r="AV103" i="7" s="1"/>
  <c r="AJ103" i="7"/>
  <c r="AW103" i="7" s="1"/>
  <c r="AK103" i="7"/>
  <c r="AX103" i="7" s="1"/>
  <c r="AK215" i="7"/>
  <c r="AX215" i="7" s="1"/>
  <c r="AI215" i="7"/>
  <c r="AV215" i="7" s="1"/>
  <c r="AJ215" i="7"/>
  <c r="AW215" i="7" s="1"/>
  <c r="AI311" i="7"/>
  <c r="AV311" i="7" s="1"/>
  <c r="AJ311" i="7"/>
  <c r="AW311" i="7" s="1"/>
  <c r="AK311" i="7"/>
  <c r="AX311" i="7" s="1"/>
  <c r="AK343" i="7"/>
  <c r="AX343" i="7" s="1"/>
  <c r="AJ343" i="7"/>
  <c r="AW343" i="7" s="1"/>
  <c r="AI343" i="7"/>
  <c r="AV343" i="7" s="1"/>
  <c r="AJ1229" i="7"/>
  <c r="AW1229" i="7" s="1"/>
  <c r="AK1229" i="7"/>
  <c r="AX1229" i="7" s="1"/>
  <c r="AI1229" i="7"/>
  <c r="AV1229" i="7" s="1"/>
  <c r="AJ1397" i="7"/>
  <c r="AK1397" i="7"/>
  <c r="AI1397" i="7"/>
  <c r="AI1110" i="7"/>
  <c r="AJ1110" i="7"/>
  <c r="AK1110" i="7"/>
  <c r="AK1125" i="7"/>
  <c r="AJ1125" i="7"/>
  <c r="AW1125" i="7" s="1"/>
  <c r="AI1125" i="7"/>
  <c r="AV1125" i="7" s="1"/>
  <c r="AJ1013" i="7"/>
  <c r="AK1013" i="7"/>
  <c r="AI1013" i="7"/>
  <c r="AJ965" i="7"/>
  <c r="AI965" i="7"/>
  <c r="AV965" i="7" s="1"/>
  <c r="AK965" i="7"/>
  <c r="AI949" i="7"/>
  <c r="AJ949" i="7"/>
  <c r="AK949" i="7"/>
  <c r="AJ933" i="7"/>
  <c r="AI933" i="7"/>
  <c r="AK933" i="7"/>
  <c r="AI917" i="7"/>
  <c r="AV917" i="7" s="1"/>
  <c r="AJ917" i="7"/>
  <c r="AK917" i="7"/>
  <c r="AK901" i="7"/>
  <c r="AX901" i="7" s="1"/>
  <c r="AI901" i="7"/>
  <c r="AV901" i="7" s="1"/>
  <c r="AJ901" i="7"/>
  <c r="AW901" i="7" s="1"/>
  <c r="AJ885" i="7"/>
  <c r="AK885" i="7"/>
  <c r="AI885" i="7"/>
  <c r="AI869" i="7"/>
  <c r="AJ869" i="7"/>
  <c r="AK869" i="7"/>
  <c r="AI853" i="7"/>
  <c r="AJ853" i="7"/>
  <c r="AK853" i="7"/>
  <c r="AJ837" i="7"/>
  <c r="AI837" i="7"/>
  <c r="AK837" i="7"/>
  <c r="AX837" i="7" s="1"/>
  <c r="AI821" i="7"/>
  <c r="AV821" i="7" s="1"/>
  <c r="AJ821" i="7"/>
  <c r="AW821" i="7" s="1"/>
  <c r="AK821" i="7"/>
  <c r="AX821" i="7" s="1"/>
  <c r="AI805" i="7"/>
  <c r="AJ805" i="7"/>
  <c r="AK805" i="7"/>
  <c r="AK789" i="7"/>
  <c r="AI789" i="7"/>
  <c r="AJ789" i="7"/>
  <c r="AI773" i="7"/>
  <c r="AJ773" i="7"/>
  <c r="AK773" i="7"/>
  <c r="AJ757" i="7"/>
  <c r="AK757" i="7"/>
  <c r="AI757" i="7"/>
  <c r="AI741" i="7"/>
  <c r="AV741" i="7" s="1"/>
  <c r="AJ741" i="7"/>
  <c r="AW741" i="7" s="1"/>
  <c r="AK741" i="7"/>
  <c r="AX741" i="7" s="1"/>
  <c r="AI725" i="7"/>
  <c r="AK725" i="7"/>
  <c r="AJ725" i="7"/>
  <c r="AJ709" i="7"/>
  <c r="AI709" i="7"/>
  <c r="AK709" i="7"/>
  <c r="AJ693" i="7"/>
  <c r="AI693" i="7"/>
  <c r="AK693" i="7"/>
  <c r="AI677" i="7"/>
  <c r="AJ677" i="7"/>
  <c r="AK677" i="7"/>
  <c r="AJ661" i="7"/>
  <c r="AI661" i="7"/>
  <c r="AK661" i="7"/>
  <c r="AI645" i="7"/>
  <c r="AJ645" i="7"/>
  <c r="AK645" i="7"/>
  <c r="AJ629" i="7"/>
  <c r="AK629" i="7"/>
  <c r="AI629" i="7"/>
  <c r="AI613" i="7"/>
  <c r="AJ613" i="7"/>
  <c r="AK613" i="7"/>
  <c r="AI597" i="7"/>
  <c r="AK597" i="7"/>
  <c r="AJ597" i="7"/>
  <c r="AJ581" i="7"/>
  <c r="AI581" i="7"/>
  <c r="AK581" i="7"/>
  <c r="AJ565" i="7"/>
  <c r="AK565" i="7"/>
  <c r="AI565" i="7"/>
  <c r="AJ549" i="7"/>
  <c r="AK549" i="7"/>
  <c r="AI549" i="7"/>
  <c r="AJ533" i="7"/>
  <c r="AK533" i="7"/>
  <c r="AX533" i="7" s="1"/>
  <c r="AI533" i="7"/>
  <c r="AV533" i="7" s="1"/>
  <c r="AI517" i="7"/>
  <c r="AJ517" i="7"/>
  <c r="AK517" i="7"/>
  <c r="AI501" i="7"/>
  <c r="AJ501" i="7"/>
  <c r="AK501" i="7"/>
  <c r="AI485" i="7"/>
  <c r="AJ485" i="7"/>
  <c r="AK485" i="7"/>
  <c r="AI469" i="7"/>
  <c r="AJ469" i="7"/>
  <c r="AK469" i="7"/>
  <c r="AK453" i="7"/>
  <c r="AI453" i="7"/>
  <c r="AJ453" i="7"/>
  <c r="AK437" i="7"/>
  <c r="AI437" i="7"/>
  <c r="AJ437" i="7"/>
  <c r="AK421" i="7"/>
  <c r="AX421" i="7" s="1"/>
  <c r="AJ421" i="7"/>
  <c r="AI421" i="7"/>
  <c r="AI405" i="7"/>
  <c r="AJ405" i="7"/>
  <c r="AK405" i="7"/>
  <c r="AI389" i="7"/>
  <c r="AV389" i="7" s="1"/>
  <c r="AJ389" i="7"/>
  <c r="AK389" i="7"/>
  <c r="AI373" i="7"/>
  <c r="AJ373" i="7"/>
  <c r="AK373" i="7"/>
  <c r="AI357" i="7"/>
  <c r="AJ357" i="7"/>
  <c r="AK357" i="7"/>
  <c r="AI11" i="7"/>
  <c r="AV11" i="7" s="1"/>
  <c r="AJ11" i="7"/>
  <c r="AW11" i="7" s="1"/>
  <c r="AK11" i="7"/>
  <c r="AX11" i="7" s="1"/>
  <c r="AI27" i="7"/>
  <c r="AV27" i="7" s="1"/>
  <c r="AK27" i="7"/>
  <c r="AX27" i="7" s="1"/>
  <c r="AJ27" i="7"/>
  <c r="AW27" i="7" s="1"/>
  <c r="AK43" i="7"/>
  <c r="AX43" i="7" s="1"/>
  <c r="AI43" i="7"/>
  <c r="AV43" i="7" s="1"/>
  <c r="AJ43" i="7"/>
  <c r="AW43" i="7" s="1"/>
  <c r="AJ59" i="7"/>
  <c r="AW59" i="7" s="1"/>
  <c r="AI59" i="7"/>
  <c r="AV59" i="7" s="1"/>
  <c r="AK59" i="7"/>
  <c r="AX59" i="7" s="1"/>
  <c r="AK75" i="7"/>
  <c r="AX75" i="7" s="1"/>
  <c r="AJ75" i="7"/>
  <c r="AW75" i="7" s="1"/>
  <c r="AI75" i="7"/>
  <c r="AV75" i="7" s="1"/>
  <c r="AI91" i="7"/>
  <c r="AV91" i="7" s="1"/>
  <c r="AJ91" i="7"/>
  <c r="AW91" i="7" s="1"/>
  <c r="AK91" i="7"/>
  <c r="AX91" i="7" s="1"/>
  <c r="AI107" i="7"/>
  <c r="AV107" i="7" s="1"/>
  <c r="AJ107" i="7"/>
  <c r="AW107" i="7" s="1"/>
  <c r="AK107" i="7"/>
  <c r="AX107" i="7" s="1"/>
  <c r="AK123" i="7"/>
  <c r="AX123" i="7" s="1"/>
  <c r="AI123" i="7"/>
  <c r="AV123" i="7" s="1"/>
  <c r="AJ123" i="7"/>
  <c r="AW123" i="7" s="1"/>
  <c r="AI139" i="7"/>
  <c r="AV139" i="7" s="1"/>
  <c r="AK139" i="7"/>
  <c r="AX139" i="7" s="1"/>
  <c r="AJ139" i="7"/>
  <c r="AW139" i="7" s="1"/>
  <c r="AI155" i="7"/>
  <c r="AV155" i="7" s="1"/>
  <c r="AJ155" i="7"/>
  <c r="AW155" i="7" s="1"/>
  <c r="AK155" i="7"/>
  <c r="AX155" i="7" s="1"/>
  <c r="AI171" i="7"/>
  <c r="AV171" i="7" s="1"/>
  <c r="AJ171" i="7"/>
  <c r="AW171" i="7" s="1"/>
  <c r="AK171" i="7"/>
  <c r="AX171" i="7" s="1"/>
  <c r="AI186" i="7"/>
  <c r="AV186" i="7" s="1"/>
  <c r="AJ186" i="7"/>
  <c r="AW186" i="7" s="1"/>
  <c r="AK186" i="7"/>
  <c r="AX186" i="7" s="1"/>
  <c r="AI203" i="7"/>
  <c r="AV203" i="7" s="1"/>
  <c r="AJ203" i="7"/>
  <c r="AW203" i="7" s="1"/>
  <c r="AK203" i="7"/>
  <c r="AX203" i="7" s="1"/>
  <c r="AI219" i="7"/>
  <c r="AV219" i="7" s="1"/>
  <c r="AK219" i="7"/>
  <c r="AX219" i="7" s="1"/>
  <c r="AJ219" i="7"/>
  <c r="AW219" i="7" s="1"/>
  <c r="AI235" i="7"/>
  <c r="AV235" i="7" s="1"/>
  <c r="AJ235" i="7"/>
  <c r="AW235" i="7" s="1"/>
  <c r="AK235" i="7"/>
  <c r="AX235" i="7" s="1"/>
  <c r="AK251" i="7"/>
  <c r="AX251" i="7" s="1"/>
  <c r="AJ251" i="7"/>
  <c r="AW251" i="7" s="1"/>
  <c r="AI251" i="7"/>
  <c r="AV251" i="7" s="1"/>
  <c r="AI267" i="7"/>
  <c r="AV267" i="7" s="1"/>
  <c r="AJ267" i="7"/>
  <c r="AW267" i="7" s="1"/>
  <c r="AK267" i="7"/>
  <c r="AX267" i="7" s="1"/>
  <c r="AI283" i="7"/>
  <c r="AV283" i="7" s="1"/>
  <c r="AK283" i="7"/>
  <c r="AX283" i="7" s="1"/>
  <c r="AJ283" i="7"/>
  <c r="AW283" i="7" s="1"/>
  <c r="AI299" i="7"/>
  <c r="AV299" i="7" s="1"/>
  <c r="AJ299" i="7"/>
  <c r="AW299" i="7" s="1"/>
  <c r="AK299" i="7"/>
  <c r="AX299" i="7" s="1"/>
  <c r="AJ315" i="7"/>
  <c r="AW315" i="7" s="1"/>
  <c r="AI315" i="7"/>
  <c r="AV315" i="7" s="1"/>
  <c r="AK315" i="7"/>
  <c r="AX315" i="7" s="1"/>
  <c r="AK331" i="7"/>
  <c r="AX331" i="7" s="1"/>
  <c r="AJ331" i="7"/>
  <c r="AW331" i="7" s="1"/>
  <c r="AI331" i="7"/>
  <c r="AV331" i="7" s="1"/>
  <c r="AK347" i="7"/>
  <c r="AX347" i="7" s="1"/>
  <c r="AJ347" i="7"/>
  <c r="AW347" i="7" s="1"/>
  <c r="AI347" i="7"/>
  <c r="AV347" i="7" s="1"/>
  <c r="AI1201" i="7"/>
  <c r="AV1201" i="7" s="1"/>
  <c r="AK1201" i="7"/>
  <c r="AX1201" i="7" s="1"/>
  <c r="AJ1201" i="7"/>
  <c r="AW1201" i="7" s="1"/>
  <c r="AI1217" i="7"/>
  <c r="AV1217" i="7" s="1"/>
  <c r="AJ1217" i="7"/>
  <c r="AW1217" i="7" s="1"/>
  <c r="AK1217" i="7"/>
  <c r="AX1217" i="7" s="1"/>
  <c r="AK1233" i="7"/>
  <c r="AX1233" i="7" s="1"/>
  <c r="AI1233" i="7"/>
  <c r="AV1233" i="7" s="1"/>
  <c r="AJ1233" i="7"/>
  <c r="AW1233" i="7" s="1"/>
  <c r="AJ1249" i="7"/>
  <c r="AW1249" i="7" s="1"/>
  <c r="AK1249" i="7"/>
  <c r="AX1249" i="7" s="1"/>
  <c r="AI1249" i="7"/>
  <c r="AV1249" i="7" s="1"/>
  <c r="AI1265" i="7"/>
  <c r="AV1265" i="7" s="1"/>
  <c r="AJ1265" i="7"/>
  <c r="AW1265" i="7" s="1"/>
  <c r="AK1265" i="7"/>
  <c r="AX1265" i="7" s="1"/>
  <c r="AI1281" i="7"/>
  <c r="AV1281" i="7" s="1"/>
  <c r="AJ1281" i="7"/>
  <c r="AW1281" i="7" s="1"/>
  <c r="AK1281" i="7"/>
  <c r="AX1281" i="7" s="1"/>
  <c r="AI1297" i="7"/>
  <c r="AV1297" i="7" s="1"/>
  <c r="AJ1297" i="7"/>
  <c r="AW1297" i="7" s="1"/>
  <c r="AK1297" i="7"/>
  <c r="AX1297" i="7" s="1"/>
  <c r="AI1313" i="7"/>
  <c r="AV1313" i="7" s="1"/>
  <c r="AK1313" i="7"/>
  <c r="AX1313" i="7" s="1"/>
  <c r="AJ1313" i="7"/>
  <c r="AW1313" i="7" s="1"/>
  <c r="AK1329" i="7"/>
  <c r="AX1329" i="7" s="1"/>
  <c r="AI1329" i="7"/>
  <c r="AV1329" i="7" s="1"/>
  <c r="AJ1329" i="7"/>
  <c r="AW1329" i="7" s="1"/>
  <c r="AI1345" i="7"/>
  <c r="AV1345" i="7" s="1"/>
  <c r="AJ1345" i="7"/>
  <c r="AW1345" i="7" s="1"/>
  <c r="AK1345" i="7"/>
  <c r="AX1345" i="7" s="1"/>
  <c r="AI1361" i="7"/>
  <c r="AV1361" i="7" s="1"/>
  <c r="AK1361" i="7"/>
  <c r="AX1361" i="7" s="1"/>
  <c r="AJ1361" i="7"/>
  <c r="AW1361" i="7" s="1"/>
  <c r="AI1377" i="7"/>
  <c r="AV1377" i="7" s="1"/>
  <c r="AJ1377" i="7"/>
  <c r="AW1377" i="7" s="1"/>
  <c r="AK1377" i="7"/>
  <c r="AX1377" i="7" s="1"/>
  <c r="AI1393" i="7"/>
  <c r="AV1393" i="7" s="1"/>
  <c r="AK1393" i="7"/>
  <c r="AX1393" i="7" s="1"/>
  <c r="AJ1393" i="7"/>
  <c r="AW1393" i="7" s="1"/>
  <c r="AJ1277" i="7"/>
  <c r="AW1277" i="7" s="1"/>
  <c r="AK1277" i="7"/>
  <c r="AX1277" i="7" s="1"/>
  <c r="AI1277" i="7"/>
  <c r="AV1277" i="7" s="1"/>
  <c r="AK1159" i="7"/>
  <c r="AX1159" i="7" s="1"/>
  <c r="AJ1159" i="7"/>
  <c r="AW1159" i="7" s="1"/>
  <c r="AI1159" i="7"/>
  <c r="AV1159" i="7" s="1"/>
  <c r="AI1127" i="7"/>
  <c r="AJ1127" i="7"/>
  <c r="AK1127" i="7"/>
  <c r="AJ1079" i="7"/>
  <c r="AK1079" i="7"/>
  <c r="AI1079" i="7"/>
  <c r="AJ1047" i="7"/>
  <c r="AK1047" i="7"/>
  <c r="AI1047" i="7"/>
  <c r="AJ1015" i="7"/>
  <c r="AK1015" i="7"/>
  <c r="AI1015" i="7"/>
  <c r="AJ983" i="7"/>
  <c r="AK983" i="7"/>
  <c r="AI983" i="7"/>
  <c r="AJ935" i="7"/>
  <c r="AK935" i="7"/>
  <c r="AI935" i="7"/>
  <c r="AJ919" i="7"/>
  <c r="AK919" i="7"/>
  <c r="AI919" i="7"/>
  <c r="AJ903" i="7"/>
  <c r="AK903" i="7"/>
  <c r="AI903" i="7"/>
  <c r="AJ871" i="7"/>
  <c r="AK871" i="7"/>
  <c r="AI871" i="7"/>
  <c r="AI1174" i="7"/>
  <c r="AV1174" i="7" s="1"/>
  <c r="AJ1174" i="7"/>
  <c r="AK1174" i="7"/>
  <c r="AX1174" i="7" s="1"/>
  <c r="AI1142" i="7"/>
  <c r="AV1142" i="7" s="1"/>
  <c r="AJ1142" i="7"/>
  <c r="AW1142" i="7" s="1"/>
  <c r="AK1142" i="7"/>
  <c r="AX1142" i="7" s="1"/>
  <c r="AK1396" i="7"/>
  <c r="AJ1396" i="7"/>
  <c r="AI1396" i="7"/>
  <c r="AI1157" i="7"/>
  <c r="AJ1157" i="7"/>
  <c r="AK1157" i="7"/>
  <c r="AI1109" i="7"/>
  <c r="AJ1109" i="7"/>
  <c r="AK1109" i="7"/>
  <c r="AI1093" i="7"/>
  <c r="AJ1093" i="7"/>
  <c r="AK1093" i="7"/>
  <c r="AI1061" i="7"/>
  <c r="AJ1061" i="7"/>
  <c r="AK1061" i="7"/>
  <c r="AK1029" i="7"/>
  <c r="AI1029" i="7"/>
  <c r="AJ1029" i="7"/>
  <c r="AI997" i="7"/>
  <c r="AV997" i="7" s="1"/>
  <c r="AJ997" i="7"/>
  <c r="AW997" i="7" s="1"/>
  <c r="AK997" i="7"/>
  <c r="AX997" i="7" s="1"/>
  <c r="AI981" i="7"/>
  <c r="AK981" i="7"/>
  <c r="AJ981" i="7"/>
  <c r="AI1411" i="7"/>
  <c r="AJ1411" i="7"/>
  <c r="AK1411" i="7"/>
  <c r="AK1172" i="7"/>
  <c r="AJ1172" i="7"/>
  <c r="AI1172" i="7"/>
  <c r="AV1172" i="7" s="1"/>
  <c r="AK1140" i="7"/>
  <c r="AI1140" i="7"/>
  <c r="AJ1140" i="7"/>
  <c r="AK1124" i="7"/>
  <c r="AI1124" i="7"/>
  <c r="AJ1124" i="7"/>
  <c r="AI1092" i="7"/>
  <c r="AV1092" i="7" s="1"/>
  <c r="AK1092" i="7"/>
  <c r="AJ1092" i="7"/>
  <c r="AI1076" i="7"/>
  <c r="AK1076" i="7"/>
  <c r="AJ1076" i="7"/>
  <c r="AI1044" i="7"/>
  <c r="AJ1044" i="7"/>
  <c r="AK1044" i="7"/>
  <c r="AI1028" i="7"/>
  <c r="AJ1028" i="7"/>
  <c r="AK1028" i="7"/>
  <c r="AI996" i="7"/>
  <c r="AV996" i="7" s="1"/>
  <c r="AK996" i="7"/>
  <c r="AJ996" i="7"/>
  <c r="AW996" i="7" s="1"/>
  <c r="AI964" i="7"/>
  <c r="AJ964" i="7"/>
  <c r="AK964" i="7"/>
  <c r="AI932" i="7"/>
  <c r="AK932" i="7"/>
  <c r="AJ932" i="7"/>
  <c r="AI916" i="7"/>
  <c r="AJ916" i="7"/>
  <c r="AK916" i="7"/>
  <c r="AI884" i="7"/>
  <c r="AK884" i="7"/>
  <c r="AJ884" i="7"/>
  <c r="AI852" i="7"/>
  <c r="AJ852" i="7"/>
  <c r="AK852" i="7"/>
  <c r="AI836" i="7"/>
  <c r="AJ836" i="7"/>
  <c r="AK836" i="7"/>
  <c r="AI804" i="7"/>
  <c r="AJ804" i="7"/>
  <c r="AK804" i="7"/>
  <c r="AI772" i="7"/>
  <c r="AJ772" i="7"/>
  <c r="AK772" i="7"/>
  <c r="AI756" i="7"/>
  <c r="AJ756" i="7"/>
  <c r="AK756" i="7"/>
  <c r="AI724" i="7"/>
  <c r="AJ724" i="7"/>
  <c r="AK724" i="7"/>
  <c r="AI692" i="7"/>
  <c r="AK692" i="7"/>
  <c r="AJ692" i="7"/>
  <c r="AI676" i="7"/>
  <c r="AV676" i="7" s="1"/>
  <c r="AJ676" i="7"/>
  <c r="AW676" i="7" s="1"/>
  <c r="AK676" i="7"/>
  <c r="AX676" i="7" s="1"/>
  <c r="AI644" i="7"/>
  <c r="AK644" i="7"/>
  <c r="AX644" i="7" s="1"/>
  <c r="AJ644" i="7"/>
  <c r="AI612" i="7"/>
  <c r="AK612" i="7"/>
  <c r="AJ612" i="7"/>
  <c r="AI580" i="7"/>
  <c r="AV580" i="7" s="1"/>
  <c r="AJ580" i="7"/>
  <c r="AK580" i="7"/>
  <c r="AI548" i="7"/>
  <c r="AJ548" i="7"/>
  <c r="AK548" i="7"/>
  <c r="AI532" i="7"/>
  <c r="AJ532" i="7"/>
  <c r="AK532" i="7"/>
  <c r="AJ500" i="7"/>
  <c r="AK500" i="7"/>
  <c r="AI500" i="7"/>
  <c r="AJ468" i="7"/>
  <c r="AK468" i="7"/>
  <c r="AX468" i="7" s="1"/>
  <c r="AI468" i="7"/>
  <c r="AV468" i="7" s="1"/>
  <c r="AI436" i="7"/>
  <c r="AJ436" i="7"/>
  <c r="AK436" i="7"/>
  <c r="AJ420" i="7"/>
  <c r="AK420" i="7"/>
  <c r="AI420" i="7"/>
  <c r="AI388" i="7"/>
  <c r="AV388" i="7" s="1"/>
  <c r="AK388" i="7"/>
  <c r="AJ388" i="7"/>
  <c r="AJ356" i="7"/>
  <c r="AW356" i="7" s="1"/>
  <c r="AK356" i="7"/>
  <c r="AX356" i="7" s="1"/>
  <c r="AI356" i="7"/>
  <c r="AV356" i="7" s="1"/>
  <c r="AJ28" i="7"/>
  <c r="AW28" i="7" s="1"/>
  <c r="AI28" i="7"/>
  <c r="AV28" i="7" s="1"/>
  <c r="AK28" i="7"/>
  <c r="AX28" i="7" s="1"/>
  <c r="AJ44" i="7"/>
  <c r="AW44" i="7" s="1"/>
  <c r="AK44" i="7"/>
  <c r="AX44" i="7" s="1"/>
  <c r="AI44" i="7"/>
  <c r="AV44" i="7" s="1"/>
  <c r="AJ76" i="7"/>
  <c r="AW76" i="7" s="1"/>
  <c r="AI76" i="7"/>
  <c r="AV76" i="7" s="1"/>
  <c r="AK76" i="7"/>
  <c r="AX76" i="7" s="1"/>
  <c r="AI108" i="7"/>
  <c r="AV108" i="7" s="1"/>
  <c r="AJ108" i="7"/>
  <c r="AW108" i="7" s="1"/>
  <c r="AK108" i="7"/>
  <c r="AX108" i="7" s="1"/>
  <c r="AI124" i="7"/>
  <c r="AV124" i="7" s="1"/>
  <c r="AJ124" i="7"/>
  <c r="AW124" i="7" s="1"/>
  <c r="AK124" i="7"/>
  <c r="AX124" i="7" s="1"/>
  <c r="AJ156" i="7"/>
  <c r="AW156" i="7" s="1"/>
  <c r="AK156" i="7"/>
  <c r="AX156" i="7" s="1"/>
  <c r="AI156" i="7"/>
  <c r="AV156" i="7" s="1"/>
  <c r="AI172" i="7"/>
  <c r="AV172" i="7" s="1"/>
  <c r="AJ172" i="7"/>
  <c r="AW172" i="7" s="1"/>
  <c r="AK172" i="7"/>
  <c r="AX172" i="7" s="1"/>
  <c r="AJ204" i="7"/>
  <c r="AW204" i="7" s="1"/>
  <c r="AK204" i="7"/>
  <c r="AX204" i="7" s="1"/>
  <c r="AI204" i="7"/>
  <c r="AV204" i="7" s="1"/>
  <c r="AJ220" i="7"/>
  <c r="AW220" i="7" s="1"/>
  <c r="AK220" i="7"/>
  <c r="AX220" i="7" s="1"/>
  <c r="AI220" i="7"/>
  <c r="AV220" i="7" s="1"/>
  <c r="AI236" i="7"/>
  <c r="AV236" i="7" s="1"/>
  <c r="AJ236" i="7"/>
  <c r="AW236" i="7" s="1"/>
  <c r="AK236" i="7"/>
  <c r="AX236" i="7" s="1"/>
  <c r="AJ268" i="7"/>
  <c r="AW268" i="7" s="1"/>
  <c r="AK268" i="7"/>
  <c r="AX268" i="7" s="1"/>
  <c r="AI268" i="7"/>
  <c r="AV268" i="7" s="1"/>
  <c r="AJ284" i="7"/>
  <c r="AW284" i="7" s="1"/>
  <c r="AK284" i="7"/>
  <c r="AX284" i="7" s="1"/>
  <c r="AI284" i="7"/>
  <c r="AV284" i="7" s="1"/>
  <c r="AI300" i="7"/>
  <c r="AV300" i="7" s="1"/>
  <c r="AK300" i="7"/>
  <c r="AX300" i="7" s="1"/>
  <c r="AJ300" i="7"/>
  <c r="AW300" i="7" s="1"/>
  <c r="AI316" i="7"/>
  <c r="AV316" i="7" s="1"/>
  <c r="AJ316" i="7"/>
  <c r="AW316" i="7" s="1"/>
  <c r="AK316" i="7"/>
  <c r="AX316" i="7" s="1"/>
  <c r="AI332" i="7"/>
  <c r="AV332" i="7" s="1"/>
  <c r="AJ332" i="7"/>
  <c r="AW332" i="7" s="1"/>
  <c r="AK332" i="7"/>
  <c r="AX332" i="7" s="1"/>
  <c r="AJ348" i="7"/>
  <c r="AW348" i="7" s="1"/>
  <c r="AI348" i="7"/>
  <c r="AV348" i="7" s="1"/>
  <c r="AK348" i="7"/>
  <c r="AX348" i="7" s="1"/>
  <c r="AK1202" i="7"/>
  <c r="AX1202" i="7" s="1"/>
  <c r="AJ1202" i="7"/>
  <c r="AW1202" i="7" s="1"/>
  <c r="AI1202" i="7"/>
  <c r="AV1202" i="7" s="1"/>
  <c r="AK1218" i="7"/>
  <c r="AX1218" i="7" s="1"/>
  <c r="AI1218" i="7"/>
  <c r="AV1218" i="7" s="1"/>
  <c r="AJ1218" i="7"/>
  <c r="AW1218" i="7" s="1"/>
  <c r="AK1234" i="7"/>
  <c r="AI1234" i="7"/>
  <c r="AV1234" i="7" s="1"/>
  <c r="AJ1234" i="7"/>
  <c r="AW1234" i="7" s="1"/>
  <c r="AK1250" i="7"/>
  <c r="AX1250" i="7" s="1"/>
  <c r="AI1250" i="7"/>
  <c r="AV1250" i="7" s="1"/>
  <c r="AJ1250" i="7"/>
  <c r="AW1250" i="7" s="1"/>
  <c r="AK1266" i="7"/>
  <c r="AX1266" i="7" s="1"/>
  <c r="AI1266" i="7"/>
  <c r="AV1266" i="7" s="1"/>
  <c r="AJ1266" i="7"/>
  <c r="AW1266" i="7" s="1"/>
  <c r="AK1282" i="7"/>
  <c r="AX1282" i="7" s="1"/>
  <c r="AI1282" i="7"/>
  <c r="AV1282" i="7" s="1"/>
  <c r="AJ1282" i="7"/>
  <c r="AW1282" i="7" s="1"/>
  <c r="AK1298" i="7"/>
  <c r="AX1298" i="7" s="1"/>
  <c r="AI1298" i="7"/>
  <c r="AV1298" i="7" s="1"/>
  <c r="AJ1298" i="7"/>
  <c r="AW1298" i="7" s="1"/>
  <c r="AK1314" i="7"/>
  <c r="AX1314" i="7" s="1"/>
  <c r="AI1314" i="7"/>
  <c r="AV1314" i="7" s="1"/>
  <c r="AJ1314" i="7"/>
  <c r="AW1314" i="7" s="1"/>
  <c r="AK1330" i="7"/>
  <c r="AX1330" i="7" s="1"/>
  <c r="AI1330" i="7"/>
  <c r="AV1330" i="7" s="1"/>
  <c r="AJ1330" i="7"/>
  <c r="AK1346" i="7"/>
  <c r="AX1346" i="7" s="1"/>
  <c r="AI1346" i="7"/>
  <c r="AV1346" i="7" s="1"/>
  <c r="AJ1346" i="7"/>
  <c r="AW1346" i="7" s="1"/>
  <c r="AK1362" i="7"/>
  <c r="AX1362" i="7" s="1"/>
  <c r="AJ1362" i="7"/>
  <c r="AW1362" i="7" s="1"/>
  <c r="AI1362" i="7"/>
  <c r="AV1362" i="7" s="1"/>
  <c r="AK1378" i="7"/>
  <c r="AX1378" i="7" s="1"/>
  <c r="AI1378" i="7"/>
  <c r="AV1378" i="7" s="1"/>
  <c r="AJ1378" i="7"/>
  <c r="AW1378" i="7" s="1"/>
  <c r="AK1394" i="7"/>
  <c r="AX1394" i="7" s="1"/>
  <c r="AJ1394" i="7"/>
  <c r="AW1394" i="7" s="1"/>
  <c r="AI1394" i="7"/>
  <c r="AV1394" i="7" s="1"/>
  <c r="AJ1135" i="7"/>
  <c r="AI1135" i="7"/>
  <c r="AK1135" i="7"/>
  <c r="AI1007" i="7"/>
  <c r="AJ1007" i="7"/>
  <c r="AK1007" i="7"/>
  <c r="AI895" i="7"/>
  <c r="AJ895" i="7"/>
  <c r="AK895" i="7"/>
  <c r="AI799" i="7"/>
  <c r="AJ799" i="7"/>
  <c r="AK799" i="7"/>
  <c r="AK703" i="7"/>
  <c r="AX703" i="7" s="1"/>
  <c r="AI703" i="7"/>
  <c r="AV703" i="7" s="1"/>
  <c r="AJ703" i="7"/>
  <c r="AW703" i="7" s="1"/>
  <c r="AI623" i="7"/>
  <c r="AK623" i="7"/>
  <c r="AJ623" i="7"/>
  <c r="AJ527" i="7"/>
  <c r="AK527" i="7"/>
  <c r="AI527" i="7"/>
  <c r="AI463" i="7"/>
  <c r="AJ463" i="7"/>
  <c r="AK463" i="7"/>
  <c r="AI383" i="7"/>
  <c r="AK383" i="7"/>
  <c r="AJ383" i="7"/>
  <c r="AK33" i="7"/>
  <c r="AX33" i="7" s="1"/>
  <c r="AI33" i="7"/>
  <c r="AV33" i="7" s="1"/>
  <c r="AJ33" i="7"/>
  <c r="AW33" i="7" s="1"/>
  <c r="AK113" i="7"/>
  <c r="AX113" i="7" s="1"/>
  <c r="AJ113" i="7"/>
  <c r="AW113" i="7" s="1"/>
  <c r="AI113" i="7"/>
  <c r="AV113" i="7" s="1"/>
  <c r="AI1118" i="7"/>
  <c r="AJ1118" i="7"/>
  <c r="AK1118" i="7"/>
  <c r="AK1054" i="7"/>
  <c r="AI1054" i="7"/>
  <c r="AJ1054" i="7"/>
  <c r="AK974" i="7"/>
  <c r="AJ974" i="7"/>
  <c r="AI974" i="7"/>
  <c r="AK862" i="7"/>
  <c r="AI862" i="7"/>
  <c r="AJ862" i="7"/>
  <c r="AK782" i="7"/>
  <c r="AX782" i="7" s="1"/>
  <c r="AI782" i="7"/>
  <c r="AJ782" i="7"/>
  <c r="AW782" i="7" s="1"/>
  <c r="AK686" i="7"/>
  <c r="AI686" i="7"/>
  <c r="AJ686" i="7"/>
  <c r="AK590" i="7"/>
  <c r="AJ590" i="7"/>
  <c r="AW590" i="7" s="1"/>
  <c r="AI590" i="7"/>
  <c r="AK526" i="7"/>
  <c r="AJ526" i="7"/>
  <c r="AI526" i="7"/>
  <c r="AJ462" i="7"/>
  <c r="AI462" i="7"/>
  <c r="AK462" i="7"/>
  <c r="AJ398" i="7"/>
  <c r="AI398" i="7"/>
  <c r="AK398" i="7"/>
  <c r="AI18" i="7"/>
  <c r="AV18" i="7" s="1"/>
  <c r="AJ18" i="7"/>
  <c r="AW18" i="7" s="1"/>
  <c r="AK18" i="7"/>
  <c r="AX18" i="7" s="1"/>
  <c r="AJ82" i="7"/>
  <c r="AW82" i="7" s="1"/>
  <c r="AI82" i="7"/>
  <c r="AV82" i="7" s="1"/>
  <c r="AK82" i="7"/>
  <c r="AX82" i="7" s="1"/>
  <c r="AI146" i="7"/>
  <c r="AV146" i="7" s="1"/>
  <c r="AJ146" i="7"/>
  <c r="AW146" i="7" s="1"/>
  <c r="AK146" i="7"/>
  <c r="AX146" i="7" s="1"/>
  <c r="AI210" i="7"/>
  <c r="AV210" i="7" s="1"/>
  <c r="AJ210" i="7"/>
  <c r="AW210" i="7" s="1"/>
  <c r="AK210" i="7"/>
  <c r="AX210" i="7" s="1"/>
  <c r="AK290" i="7"/>
  <c r="AX290" i="7" s="1"/>
  <c r="AI290" i="7"/>
  <c r="AV290" i="7" s="1"/>
  <c r="AJ290" i="7"/>
  <c r="AW290" i="7" s="1"/>
  <c r="AI1192" i="7"/>
  <c r="AV1192" i="7" s="1"/>
  <c r="AJ1192" i="7"/>
  <c r="AW1192" i="7" s="1"/>
  <c r="AK1192" i="7"/>
  <c r="AX1192" i="7" s="1"/>
  <c r="AI1320" i="7"/>
  <c r="AV1320" i="7" s="1"/>
  <c r="AJ1320" i="7"/>
  <c r="AW1320" i="7" s="1"/>
  <c r="AK1320" i="7"/>
  <c r="AX1320" i="7" s="1"/>
  <c r="AI1384" i="7"/>
  <c r="AV1384" i="7" s="1"/>
  <c r="AJ1384" i="7"/>
  <c r="AW1384" i="7" s="1"/>
  <c r="AK1384" i="7"/>
  <c r="AX1384" i="7" s="1"/>
  <c r="AJ1165" i="7"/>
  <c r="AK1165" i="7"/>
  <c r="AI1165" i="7"/>
  <c r="AI1069" i="7"/>
  <c r="AJ1069" i="7"/>
  <c r="AK1069" i="7"/>
  <c r="AI1005" i="7"/>
  <c r="AJ1005" i="7"/>
  <c r="AK1005" i="7"/>
  <c r="AI909" i="7"/>
  <c r="AJ909" i="7"/>
  <c r="AK909" i="7"/>
  <c r="AI845" i="7"/>
  <c r="AJ845" i="7"/>
  <c r="AK845" i="7"/>
  <c r="AI701" i="7"/>
  <c r="AJ701" i="7"/>
  <c r="AK701" i="7"/>
  <c r="AI1162" i="7"/>
  <c r="AK1162" i="7"/>
  <c r="AJ1162" i="7"/>
  <c r="AI1034" i="7"/>
  <c r="AK1034" i="7"/>
  <c r="AJ1034" i="7"/>
  <c r="AJ858" i="7"/>
  <c r="AK858" i="7"/>
  <c r="AI858" i="7"/>
  <c r="AI778" i="7"/>
  <c r="AK778" i="7"/>
  <c r="AX778" i="7" s="1"/>
  <c r="AJ778" i="7"/>
  <c r="AI698" i="7"/>
  <c r="AJ698" i="7"/>
  <c r="AK698" i="7"/>
  <c r="AK618" i="7"/>
  <c r="AX618" i="7" s="1"/>
  <c r="AI618" i="7"/>
  <c r="AJ618" i="7"/>
  <c r="AK538" i="7"/>
  <c r="AI538" i="7"/>
  <c r="AJ538" i="7"/>
  <c r="AJ426" i="7"/>
  <c r="AI426" i="7"/>
  <c r="AK426" i="7"/>
  <c r="AJ102" i="7"/>
  <c r="AW102" i="7" s="1"/>
  <c r="AK102" i="7"/>
  <c r="AX102" i="7" s="1"/>
  <c r="AI102" i="7"/>
  <c r="AV102" i="7" s="1"/>
  <c r="AJ1292" i="7"/>
  <c r="AW1292" i="7" s="1"/>
  <c r="AI1292" i="7"/>
  <c r="AV1292" i="7" s="1"/>
  <c r="AK1292" i="7"/>
  <c r="AX1292" i="7" s="1"/>
  <c r="AI1161" i="7"/>
  <c r="AJ1161" i="7"/>
  <c r="AK1161" i="7"/>
  <c r="AI1097" i="7"/>
  <c r="AJ1097" i="7"/>
  <c r="AK1097" i="7"/>
  <c r="AJ1017" i="7"/>
  <c r="AI1017" i="7"/>
  <c r="AK1017" i="7"/>
  <c r="AJ921" i="7"/>
  <c r="AI921" i="7"/>
  <c r="AK921" i="7"/>
  <c r="AJ841" i="7"/>
  <c r="AK841" i="7"/>
  <c r="AX841" i="7" s="1"/>
  <c r="AI841" i="7"/>
  <c r="AJ633" i="7"/>
  <c r="AI633" i="7"/>
  <c r="AK633" i="7"/>
  <c r="AI457" i="7"/>
  <c r="AJ457" i="7"/>
  <c r="AK457" i="7"/>
  <c r="AI7" i="7"/>
  <c r="AV7" i="7" s="1"/>
  <c r="AK7" i="7"/>
  <c r="AX7" i="7" s="1"/>
  <c r="AJ7" i="7"/>
  <c r="AW7" i="7" s="1"/>
  <c r="AI263" i="7"/>
  <c r="AV263" i="7" s="1"/>
  <c r="AJ263" i="7"/>
  <c r="AW263" i="7" s="1"/>
  <c r="AK263" i="7"/>
  <c r="AX263" i="7" s="1"/>
  <c r="AJ1325" i="7"/>
  <c r="AW1325" i="7" s="1"/>
  <c r="AK1325" i="7"/>
  <c r="AX1325" i="7" s="1"/>
  <c r="AI1325" i="7"/>
  <c r="AV1325" i="7" s="1"/>
  <c r="AJ1389" i="7"/>
  <c r="AW1389" i="7" s="1"/>
  <c r="AK1389" i="7"/>
  <c r="AX1389" i="7" s="1"/>
  <c r="AI1389" i="7"/>
  <c r="AV1389" i="7" s="1"/>
  <c r="AX996" i="7"/>
  <c r="AW603" i="7"/>
  <c r="AI1175" i="7"/>
  <c r="AJ1175" i="7"/>
  <c r="AK1175" i="7"/>
  <c r="AI1111" i="7"/>
  <c r="AV1111" i="7" s="1"/>
  <c r="AJ1111" i="7"/>
  <c r="AW1111" i="7" s="1"/>
  <c r="AK1111" i="7"/>
  <c r="AX1111" i="7" s="1"/>
  <c r="AJ1063" i="7"/>
  <c r="AK1063" i="7"/>
  <c r="AI1063" i="7"/>
  <c r="AJ999" i="7"/>
  <c r="AK999" i="7"/>
  <c r="AI999" i="7"/>
  <c r="AV999" i="7" s="1"/>
  <c r="AJ951" i="7"/>
  <c r="AW951" i="7" s="1"/>
  <c r="AK951" i="7"/>
  <c r="AX951" i="7" s="1"/>
  <c r="AI951" i="7"/>
  <c r="AV951" i="7" s="1"/>
  <c r="AK1412" i="7"/>
  <c r="AI1412" i="7"/>
  <c r="AJ1412" i="7"/>
  <c r="AI1173" i="7"/>
  <c r="AJ1173" i="7"/>
  <c r="AK1173" i="7"/>
  <c r="AJ1141" i="7"/>
  <c r="AK1141" i="7"/>
  <c r="AI1141" i="7"/>
  <c r="AI1077" i="7"/>
  <c r="AJ1077" i="7"/>
  <c r="AK1077" i="7"/>
  <c r="AK1045" i="7"/>
  <c r="AI1045" i="7"/>
  <c r="AJ1045" i="7"/>
  <c r="AW1045" i="7" s="1"/>
  <c r="AI1395" i="7"/>
  <c r="AJ1395" i="7"/>
  <c r="AK1395" i="7"/>
  <c r="AK1156" i="7"/>
  <c r="AI1156" i="7"/>
  <c r="AJ1156" i="7"/>
  <c r="AK1108" i="7"/>
  <c r="AJ1108" i="7"/>
  <c r="AI1108" i="7"/>
  <c r="AV1108" i="7" s="1"/>
  <c r="AI1060" i="7"/>
  <c r="AJ1060" i="7"/>
  <c r="AK1060" i="7"/>
  <c r="AI1012" i="7"/>
  <c r="AJ1012" i="7"/>
  <c r="AK1012" i="7"/>
  <c r="AI980" i="7"/>
  <c r="AJ980" i="7"/>
  <c r="AK980" i="7"/>
  <c r="AI948" i="7"/>
  <c r="AK948" i="7"/>
  <c r="AJ948" i="7"/>
  <c r="AI900" i="7"/>
  <c r="AJ900" i="7"/>
  <c r="AK900" i="7"/>
  <c r="AI868" i="7"/>
  <c r="AV868" i="7" s="1"/>
  <c r="AK868" i="7"/>
  <c r="AX868" i="7" s="1"/>
  <c r="AJ868" i="7"/>
  <c r="AW868" i="7" s="1"/>
  <c r="AI820" i="7"/>
  <c r="AK820" i="7"/>
  <c r="AJ820" i="7"/>
  <c r="AI788" i="7"/>
  <c r="AJ788" i="7"/>
  <c r="AK788" i="7"/>
  <c r="AI740" i="7"/>
  <c r="AK740" i="7"/>
  <c r="AJ740" i="7"/>
  <c r="AI708" i="7"/>
  <c r="AJ708" i="7"/>
  <c r="AK708" i="7"/>
  <c r="AI660" i="7"/>
  <c r="AJ660" i="7"/>
  <c r="AK660" i="7"/>
  <c r="AI628" i="7"/>
  <c r="AJ628" i="7"/>
  <c r="AK628" i="7"/>
  <c r="AI596" i="7"/>
  <c r="AJ596" i="7"/>
  <c r="AK596" i="7"/>
  <c r="AI564" i="7"/>
  <c r="AK564" i="7"/>
  <c r="AJ564" i="7"/>
  <c r="AI516" i="7"/>
  <c r="AK516" i="7"/>
  <c r="AJ516" i="7"/>
  <c r="AJ484" i="7"/>
  <c r="AK484" i="7"/>
  <c r="AI484" i="7"/>
  <c r="AJ452" i="7"/>
  <c r="AI452" i="7"/>
  <c r="AK452" i="7"/>
  <c r="AI404" i="7"/>
  <c r="AJ404" i="7"/>
  <c r="AK404" i="7"/>
  <c r="AI372" i="7"/>
  <c r="AV372" i="7" s="1"/>
  <c r="AK372" i="7"/>
  <c r="AJ372" i="7"/>
  <c r="AJ12" i="7"/>
  <c r="AW12" i="7" s="1"/>
  <c r="AK12" i="7"/>
  <c r="AX12" i="7" s="1"/>
  <c r="AI12" i="7"/>
  <c r="AV12" i="7" s="1"/>
  <c r="AJ60" i="7"/>
  <c r="AW60" i="7" s="1"/>
  <c r="AI60" i="7"/>
  <c r="AV60" i="7" s="1"/>
  <c r="AK60" i="7"/>
  <c r="AX60" i="7" s="1"/>
  <c r="AJ92" i="7"/>
  <c r="AW92" i="7" s="1"/>
  <c r="AK92" i="7"/>
  <c r="AX92" i="7" s="1"/>
  <c r="AI92" i="7"/>
  <c r="AV92" i="7" s="1"/>
  <c r="AJ140" i="7"/>
  <c r="AW140" i="7" s="1"/>
  <c r="AK140" i="7"/>
  <c r="AX140" i="7" s="1"/>
  <c r="AI140" i="7"/>
  <c r="AV140" i="7" s="1"/>
  <c r="AI188" i="7"/>
  <c r="AV188" i="7" s="1"/>
  <c r="AJ188" i="7"/>
  <c r="AW188" i="7" s="1"/>
  <c r="AK188" i="7"/>
  <c r="AX188" i="7" s="1"/>
  <c r="AK252" i="7"/>
  <c r="AX252" i="7" s="1"/>
  <c r="AJ252" i="7"/>
  <c r="AW252" i="7" s="1"/>
  <c r="AI252" i="7"/>
  <c r="AV252" i="7" s="1"/>
  <c r="AK1410" i="7"/>
  <c r="AI1410" i="7"/>
  <c r="AJ1410" i="7"/>
  <c r="AI1187" i="7"/>
  <c r="AJ1187" i="7"/>
  <c r="AK1187" i="7"/>
  <c r="AI1171" i="7"/>
  <c r="AJ1171" i="7"/>
  <c r="AK1171" i="7"/>
  <c r="AI1155" i="7"/>
  <c r="AJ1155" i="7"/>
  <c r="AK1155" i="7"/>
  <c r="AI1139" i="7"/>
  <c r="AJ1139" i="7"/>
  <c r="AK1139" i="7"/>
  <c r="AI1123" i="7"/>
  <c r="AJ1123" i="7"/>
  <c r="AK1123" i="7"/>
  <c r="AI1107" i="7"/>
  <c r="AJ1107" i="7"/>
  <c r="AK1107" i="7"/>
  <c r="AI1091" i="7"/>
  <c r="AJ1091" i="7"/>
  <c r="AK1091" i="7"/>
  <c r="AI1075" i="7"/>
  <c r="AJ1075" i="7"/>
  <c r="AK1075" i="7"/>
  <c r="AI1059" i="7"/>
  <c r="AK1059" i="7"/>
  <c r="AJ1059" i="7"/>
  <c r="AI1043" i="7"/>
  <c r="AJ1043" i="7"/>
  <c r="AK1043" i="7"/>
  <c r="AI1027" i="7"/>
  <c r="AJ1027" i="7"/>
  <c r="AK1027" i="7"/>
  <c r="AI1011" i="7"/>
  <c r="AJ1011" i="7"/>
  <c r="AK1011" i="7"/>
  <c r="AI995" i="7"/>
  <c r="AJ995" i="7"/>
  <c r="AK995" i="7"/>
  <c r="AI979" i="7"/>
  <c r="AK979" i="7"/>
  <c r="AJ979" i="7"/>
  <c r="AI963" i="7"/>
  <c r="AJ963" i="7"/>
  <c r="AW963" i="7" s="1"/>
  <c r="AK963" i="7"/>
  <c r="AI947" i="7"/>
  <c r="AJ947" i="7"/>
  <c r="AW947" i="7" s="1"/>
  <c r="AK947" i="7"/>
  <c r="AI931" i="7"/>
  <c r="AK931" i="7"/>
  <c r="AJ931" i="7"/>
  <c r="AI915" i="7"/>
  <c r="AV915" i="7" s="1"/>
  <c r="AJ915" i="7"/>
  <c r="AW915" i="7" s="1"/>
  <c r="AK915" i="7"/>
  <c r="AX915" i="7" s="1"/>
  <c r="AI899" i="7"/>
  <c r="AJ899" i="7"/>
  <c r="AK899" i="7"/>
  <c r="AI883" i="7"/>
  <c r="AJ883" i="7"/>
  <c r="AK883" i="7"/>
  <c r="AI867" i="7"/>
  <c r="AJ867" i="7"/>
  <c r="AK867" i="7"/>
  <c r="AI851" i="7"/>
  <c r="AK851" i="7"/>
  <c r="AJ851" i="7"/>
  <c r="AI835" i="7"/>
  <c r="AJ835" i="7"/>
  <c r="AK835" i="7"/>
  <c r="AI819" i="7"/>
  <c r="AJ819" i="7"/>
  <c r="AK819" i="7"/>
  <c r="AI803" i="7"/>
  <c r="AK803" i="7"/>
  <c r="AJ803" i="7"/>
  <c r="AI787" i="7"/>
  <c r="AK787" i="7"/>
  <c r="AJ787" i="7"/>
  <c r="AI771" i="7"/>
  <c r="AJ771" i="7"/>
  <c r="AK771" i="7"/>
  <c r="AI755" i="7"/>
  <c r="AJ755" i="7"/>
  <c r="AK755" i="7"/>
  <c r="AI739" i="7"/>
  <c r="AJ739" i="7"/>
  <c r="AK739" i="7"/>
  <c r="AI723" i="7"/>
  <c r="AK723" i="7"/>
  <c r="AJ723" i="7"/>
  <c r="AI707" i="7"/>
  <c r="AJ707" i="7"/>
  <c r="AK707" i="7"/>
  <c r="AI691" i="7"/>
  <c r="AJ691" i="7"/>
  <c r="AK691" i="7"/>
  <c r="AI675" i="7"/>
  <c r="AK675" i="7"/>
  <c r="AJ675" i="7"/>
  <c r="AI659" i="7"/>
  <c r="AK659" i="7"/>
  <c r="AJ659" i="7"/>
  <c r="AI643" i="7"/>
  <c r="AK643" i="7"/>
  <c r="AJ643" i="7"/>
  <c r="AI627" i="7"/>
  <c r="AK627" i="7"/>
  <c r="AJ627" i="7"/>
  <c r="AI611" i="7"/>
  <c r="AV611" i="7" s="1"/>
  <c r="AJ611" i="7"/>
  <c r="AW611" i="7" s="1"/>
  <c r="AK611" i="7"/>
  <c r="AX611" i="7" s="1"/>
  <c r="AI595" i="7"/>
  <c r="AK595" i="7"/>
  <c r="AJ595" i="7"/>
  <c r="AI579" i="7"/>
  <c r="AJ579" i="7"/>
  <c r="AK579" i="7"/>
  <c r="AI563" i="7"/>
  <c r="AJ563" i="7"/>
  <c r="AK563" i="7"/>
  <c r="AI547" i="7"/>
  <c r="AK547" i="7"/>
  <c r="AJ547" i="7"/>
  <c r="AI531" i="7"/>
  <c r="AK531" i="7"/>
  <c r="AJ531" i="7"/>
  <c r="AI515" i="7"/>
  <c r="AK515" i="7"/>
  <c r="AJ515" i="7"/>
  <c r="AI499" i="7"/>
  <c r="AK499" i="7"/>
  <c r="AJ499" i="7"/>
  <c r="AI483" i="7"/>
  <c r="AK483" i="7"/>
  <c r="AJ483" i="7"/>
  <c r="AI467" i="7"/>
  <c r="AK467" i="7"/>
  <c r="AJ467" i="7"/>
  <c r="AI451" i="7"/>
  <c r="AK451" i="7"/>
  <c r="AJ451" i="7"/>
  <c r="AI435" i="7"/>
  <c r="AK435" i="7"/>
  <c r="AJ435" i="7"/>
  <c r="AI419" i="7"/>
  <c r="AK419" i="7"/>
  <c r="AJ419" i="7"/>
  <c r="AI403" i="7"/>
  <c r="AK403" i="7"/>
  <c r="AJ403" i="7"/>
  <c r="AI387" i="7"/>
  <c r="AK387" i="7"/>
  <c r="AJ387" i="7"/>
  <c r="AI371" i="7"/>
  <c r="AV371" i="7" s="1"/>
  <c r="AK371" i="7"/>
  <c r="AJ371" i="7"/>
  <c r="AI355" i="7"/>
  <c r="AK355" i="7"/>
  <c r="AJ355" i="7"/>
  <c r="AK13" i="7"/>
  <c r="AX13" i="7" s="1"/>
  <c r="AI13" i="7"/>
  <c r="AV13" i="7" s="1"/>
  <c r="AJ13" i="7"/>
  <c r="AW13" i="7" s="1"/>
  <c r="AK29" i="7"/>
  <c r="AX29" i="7" s="1"/>
  <c r="AI29" i="7"/>
  <c r="AV29" i="7" s="1"/>
  <c r="AJ29" i="7"/>
  <c r="AW29" i="7" s="1"/>
  <c r="AK45" i="7"/>
  <c r="AX45" i="7" s="1"/>
  <c r="AJ45" i="7"/>
  <c r="AW45" i="7" s="1"/>
  <c r="AI45" i="7"/>
  <c r="AV45" i="7" s="1"/>
  <c r="AK61" i="7"/>
  <c r="AX61" i="7" s="1"/>
  <c r="AI61" i="7"/>
  <c r="AV61" i="7" s="1"/>
  <c r="AJ61" i="7"/>
  <c r="AW61" i="7" s="1"/>
  <c r="AK77" i="7"/>
  <c r="AX77" i="7" s="1"/>
  <c r="AI77" i="7"/>
  <c r="AV77" i="7" s="1"/>
  <c r="AJ77" i="7"/>
  <c r="AW77" i="7" s="1"/>
  <c r="AK93" i="7"/>
  <c r="AX93" i="7" s="1"/>
  <c r="AI93" i="7"/>
  <c r="AV93" i="7" s="1"/>
  <c r="AJ93" i="7"/>
  <c r="AW93" i="7" s="1"/>
  <c r="AK109" i="7"/>
  <c r="AX109" i="7" s="1"/>
  <c r="AI109" i="7"/>
  <c r="AV109" i="7" s="1"/>
  <c r="AJ109" i="7"/>
  <c r="AW109" i="7" s="1"/>
  <c r="AK125" i="7"/>
  <c r="AX125" i="7" s="1"/>
  <c r="AI125" i="7"/>
  <c r="AV125" i="7" s="1"/>
  <c r="AJ125" i="7"/>
  <c r="AW125" i="7" s="1"/>
  <c r="AK141" i="7"/>
  <c r="AX141" i="7" s="1"/>
  <c r="AI141" i="7"/>
  <c r="AV141" i="7" s="1"/>
  <c r="AJ141" i="7"/>
  <c r="AW141" i="7" s="1"/>
  <c r="AK157" i="7"/>
  <c r="AX157" i="7" s="1"/>
  <c r="AI157" i="7"/>
  <c r="AV157" i="7" s="1"/>
  <c r="AJ157" i="7"/>
  <c r="AW157" i="7" s="1"/>
  <c r="AK173" i="7"/>
  <c r="AX173" i="7" s="1"/>
  <c r="AI173" i="7"/>
  <c r="AV173" i="7" s="1"/>
  <c r="AJ173" i="7"/>
  <c r="AW173" i="7" s="1"/>
  <c r="AK189" i="7"/>
  <c r="AX189" i="7" s="1"/>
  <c r="AI189" i="7"/>
  <c r="AV189" i="7" s="1"/>
  <c r="AJ189" i="7"/>
  <c r="AW189" i="7" s="1"/>
  <c r="AK205" i="7"/>
  <c r="AX205" i="7" s="1"/>
  <c r="AJ205" i="7"/>
  <c r="AW205" i="7" s="1"/>
  <c r="AI205" i="7"/>
  <c r="AV205" i="7" s="1"/>
  <c r="AK221" i="7"/>
  <c r="AX221" i="7" s="1"/>
  <c r="AI221" i="7"/>
  <c r="AV221" i="7" s="1"/>
  <c r="AJ221" i="7"/>
  <c r="AW221" i="7" s="1"/>
  <c r="AK237" i="7"/>
  <c r="AX237" i="7" s="1"/>
  <c r="AI237" i="7"/>
  <c r="AV237" i="7" s="1"/>
  <c r="AJ237" i="7"/>
  <c r="AW237" i="7" s="1"/>
  <c r="AK253" i="7"/>
  <c r="AX253" i="7" s="1"/>
  <c r="AI253" i="7"/>
  <c r="AV253" i="7" s="1"/>
  <c r="AJ253" i="7"/>
  <c r="AW253" i="7" s="1"/>
  <c r="AK269" i="7"/>
  <c r="AX269" i="7" s="1"/>
  <c r="AI269" i="7"/>
  <c r="AV269" i="7" s="1"/>
  <c r="AJ269" i="7"/>
  <c r="AW269" i="7" s="1"/>
  <c r="AK285" i="7"/>
  <c r="AX285" i="7" s="1"/>
  <c r="AI285" i="7"/>
  <c r="AV285" i="7" s="1"/>
  <c r="AJ285" i="7"/>
  <c r="AW285" i="7" s="1"/>
  <c r="AK301" i="7"/>
  <c r="AX301" i="7" s="1"/>
  <c r="AI301" i="7"/>
  <c r="AV301" i="7" s="1"/>
  <c r="AJ301" i="7"/>
  <c r="AW301" i="7" s="1"/>
  <c r="AK317" i="7"/>
  <c r="AX317" i="7" s="1"/>
  <c r="AJ317" i="7"/>
  <c r="AW317" i="7" s="1"/>
  <c r="AI317" i="7"/>
  <c r="AV317" i="7" s="1"/>
  <c r="AK333" i="7"/>
  <c r="AX333" i="7" s="1"/>
  <c r="AI333" i="7"/>
  <c r="AV333" i="7" s="1"/>
  <c r="AJ333" i="7"/>
  <c r="AW333" i="7" s="1"/>
  <c r="AK349" i="7"/>
  <c r="AX349" i="7" s="1"/>
  <c r="AJ349" i="7"/>
  <c r="AW349" i="7" s="1"/>
  <c r="AI349" i="7"/>
  <c r="AV349" i="7" s="1"/>
  <c r="AI1203" i="7"/>
  <c r="AV1203" i="7" s="1"/>
  <c r="AJ1203" i="7"/>
  <c r="AW1203" i="7" s="1"/>
  <c r="AK1203" i="7"/>
  <c r="AX1203" i="7" s="1"/>
  <c r="AI1219" i="7"/>
  <c r="AV1219" i="7" s="1"/>
  <c r="AJ1219" i="7"/>
  <c r="AW1219" i="7" s="1"/>
  <c r="AK1219" i="7"/>
  <c r="AX1219" i="7" s="1"/>
  <c r="AI1235" i="7"/>
  <c r="AV1235" i="7" s="1"/>
  <c r="AJ1235" i="7"/>
  <c r="AW1235" i="7" s="1"/>
  <c r="AK1235" i="7"/>
  <c r="AX1235" i="7" s="1"/>
  <c r="AI1251" i="7"/>
  <c r="AV1251" i="7" s="1"/>
  <c r="AJ1251" i="7"/>
  <c r="AW1251" i="7" s="1"/>
  <c r="AK1251" i="7"/>
  <c r="AX1251" i="7" s="1"/>
  <c r="AI1267" i="7"/>
  <c r="AV1267" i="7" s="1"/>
  <c r="AJ1267" i="7"/>
  <c r="AW1267" i="7" s="1"/>
  <c r="AK1267" i="7"/>
  <c r="AX1267" i="7" s="1"/>
  <c r="AI1283" i="7"/>
  <c r="AV1283" i="7" s="1"/>
  <c r="AJ1283" i="7"/>
  <c r="AW1283" i="7" s="1"/>
  <c r="AK1283" i="7"/>
  <c r="AX1283" i="7" s="1"/>
  <c r="AI1299" i="7"/>
  <c r="AV1299" i="7" s="1"/>
  <c r="AJ1299" i="7"/>
  <c r="AW1299" i="7" s="1"/>
  <c r="AK1299" i="7"/>
  <c r="AX1299" i="7" s="1"/>
  <c r="AI1315" i="7"/>
  <c r="AV1315" i="7" s="1"/>
  <c r="AJ1315" i="7"/>
  <c r="AW1315" i="7" s="1"/>
  <c r="AK1315" i="7"/>
  <c r="AX1315" i="7" s="1"/>
  <c r="AI1331" i="7"/>
  <c r="AV1331" i="7" s="1"/>
  <c r="AJ1331" i="7"/>
  <c r="AW1331" i="7" s="1"/>
  <c r="AK1331" i="7"/>
  <c r="AX1331" i="7" s="1"/>
  <c r="AI1347" i="7"/>
  <c r="AV1347" i="7" s="1"/>
  <c r="AJ1347" i="7"/>
  <c r="AW1347" i="7" s="1"/>
  <c r="AK1347" i="7"/>
  <c r="AX1347" i="7" s="1"/>
  <c r="AI1363" i="7"/>
  <c r="AV1363" i="7" s="1"/>
  <c r="AJ1363" i="7"/>
  <c r="AW1363" i="7" s="1"/>
  <c r="AK1363" i="7"/>
  <c r="AX1363" i="7" s="1"/>
  <c r="AI1379" i="7"/>
  <c r="AV1379" i="7" s="1"/>
  <c r="AJ1379" i="7"/>
  <c r="AW1379" i="7" s="1"/>
  <c r="AK1379" i="7"/>
  <c r="AX1379" i="7" s="1"/>
  <c r="AV421" i="7"/>
  <c r="AJ1167" i="7"/>
  <c r="AI1167" i="7"/>
  <c r="AK1167" i="7"/>
  <c r="AI1023" i="7"/>
  <c r="AJ1023" i="7"/>
  <c r="AK1023" i="7"/>
  <c r="AI879" i="7"/>
  <c r="AV879" i="7" s="1"/>
  <c r="AJ879" i="7"/>
  <c r="AW879" i="7" s="1"/>
  <c r="AK879" i="7"/>
  <c r="AI767" i="7"/>
  <c r="AJ767" i="7"/>
  <c r="AK767" i="7"/>
  <c r="AJ655" i="7"/>
  <c r="AK655" i="7"/>
  <c r="AI655" i="7"/>
  <c r="AJ559" i="7"/>
  <c r="AI559" i="7"/>
  <c r="AK559" i="7"/>
  <c r="AI1166" i="7"/>
  <c r="AV1166" i="7" s="1"/>
  <c r="AJ1166" i="7"/>
  <c r="AK1166" i="7"/>
  <c r="AK1070" i="7"/>
  <c r="AX1070" i="7" s="1"/>
  <c r="AJ1070" i="7"/>
  <c r="AW1070" i="7" s="1"/>
  <c r="AI1070" i="7"/>
  <c r="AV1070" i="7" s="1"/>
  <c r="AK958" i="7"/>
  <c r="AI958" i="7"/>
  <c r="AJ958" i="7"/>
  <c r="AK846" i="7"/>
  <c r="AJ846" i="7"/>
  <c r="AI846" i="7"/>
  <c r="AK734" i="7"/>
  <c r="AI734" i="7"/>
  <c r="AJ734" i="7"/>
  <c r="AK638" i="7"/>
  <c r="AJ638" i="7"/>
  <c r="AI638" i="7"/>
  <c r="AK542" i="7"/>
  <c r="AJ542" i="7"/>
  <c r="AI542" i="7"/>
  <c r="AJ446" i="7"/>
  <c r="AI446" i="7"/>
  <c r="AK446" i="7"/>
  <c r="AJ382" i="7"/>
  <c r="AI382" i="7"/>
  <c r="AK382" i="7"/>
  <c r="AI50" i="7"/>
  <c r="AV50" i="7" s="1"/>
  <c r="AJ50" i="7"/>
  <c r="AW50" i="7" s="1"/>
  <c r="AK50" i="7"/>
  <c r="AX50" i="7" s="1"/>
  <c r="AI114" i="7"/>
  <c r="AV114" i="7" s="1"/>
  <c r="AJ114" i="7"/>
  <c r="AW114" i="7" s="1"/>
  <c r="AK114" i="7"/>
  <c r="AX114" i="7" s="1"/>
  <c r="AK226" i="7"/>
  <c r="AX226" i="7" s="1"/>
  <c r="AI226" i="7"/>
  <c r="AV226" i="7" s="1"/>
  <c r="AJ226" i="7"/>
  <c r="AW226" i="7" s="1"/>
  <c r="AJ322" i="7"/>
  <c r="AW322" i="7" s="1"/>
  <c r="AI322" i="7"/>
  <c r="AV322" i="7" s="1"/>
  <c r="AK322" i="7"/>
  <c r="AX322" i="7" s="1"/>
  <c r="AI1224" i="7"/>
  <c r="AV1224" i="7" s="1"/>
  <c r="AJ1224" i="7"/>
  <c r="AW1224" i="7" s="1"/>
  <c r="AK1224" i="7"/>
  <c r="AX1224" i="7" s="1"/>
  <c r="AI1368" i="7"/>
  <c r="AV1368" i="7" s="1"/>
  <c r="AJ1368" i="7"/>
  <c r="AW1368" i="7" s="1"/>
  <c r="AK1368" i="7"/>
  <c r="AX1368" i="7" s="1"/>
  <c r="AK509" i="7"/>
  <c r="AI509" i="7"/>
  <c r="AJ509" i="7"/>
  <c r="AK397" i="7"/>
  <c r="AI397" i="7"/>
  <c r="AJ397" i="7"/>
  <c r="AI115" i="7"/>
  <c r="AV115" i="7" s="1"/>
  <c r="AJ115" i="7"/>
  <c r="AW115" i="7" s="1"/>
  <c r="AK115" i="7"/>
  <c r="AX115" i="7" s="1"/>
  <c r="AI227" i="7"/>
  <c r="AV227" i="7" s="1"/>
  <c r="AJ227" i="7"/>
  <c r="AW227" i="7" s="1"/>
  <c r="AK227" i="7"/>
  <c r="AX227" i="7" s="1"/>
  <c r="AI1321" i="7"/>
  <c r="AV1321" i="7" s="1"/>
  <c r="AJ1321" i="7"/>
  <c r="AW1321" i="7" s="1"/>
  <c r="AK1321" i="7"/>
  <c r="AX1321" i="7" s="1"/>
  <c r="AI1401" i="7"/>
  <c r="AJ1401" i="7"/>
  <c r="AK1401" i="7"/>
  <c r="AI1098" i="7"/>
  <c r="AJ1098" i="7"/>
  <c r="AK1098" i="7"/>
  <c r="AI986" i="7"/>
  <c r="AJ986" i="7"/>
  <c r="AK986" i="7"/>
  <c r="AI906" i="7"/>
  <c r="AJ906" i="7"/>
  <c r="AK906" i="7"/>
  <c r="AI826" i="7"/>
  <c r="AJ826" i="7"/>
  <c r="AK826" i="7"/>
  <c r="AK714" i="7"/>
  <c r="AJ714" i="7"/>
  <c r="AI714" i="7"/>
  <c r="AI602" i="7"/>
  <c r="AJ602" i="7"/>
  <c r="AK602" i="7"/>
  <c r="AJ506" i="7"/>
  <c r="AW506" i="7" s="1"/>
  <c r="AI506" i="7"/>
  <c r="AV506" i="7" s="1"/>
  <c r="AK506" i="7"/>
  <c r="AX506" i="7" s="1"/>
  <c r="AI410" i="7"/>
  <c r="AK410" i="7"/>
  <c r="AJ410" i="7"/>
  <c r="AK6" i="7"/>
  <c r="AX6" i="7" s="1"/>
  <c r="AJ6" i="7"/>
  <c r="AW6" i="7" s="1"/>
  <c r="AI6" i="7"/>
  <c r="AV6" i="7" s="1"/>
  <c r="AI70" i="7"/>
  <c r="AV70" i="7" s="1"/>
  <c r="AJ70" i="7"/>
  <c r="AW70" i="7" s="1"/>
  <c r="AK70" i="7"/>
  <c r="AX70" i="7" s="1"/>
  <c r="AJ182" i="7"/>
  <c r="AW182" i="7" s="1"/>
  <c r="AI182" i="7"/>
  <c r="AV182" i="7" s="1"/>
  <c r="AK182" i="7"/>
  <c r="AX182" i="7" s="1"/>
  <c r="AI262" i="7"/>
  <c r="AV262" i="7" s="1"/>
  <c r="AJ262" i="7"/>
  <c r="AW262" i="7" s="1"/>
  <c r="AK262" i="7"/>
  <c r="AX262" i="7" s="1"/>
  <c r="AJ342" i="7"/>
  <c r="AW342" i="7" s="1"/>
  <c r="AK342" i="7"/>
  <c r="AX342" i="7" s="1"/>
  <c r="AI342" i="7"/>
  <c r="AV342" i="7" s="1"/>
  <c r="AI1244" i="7"/>
  <c r="AV1244" i="7" s="1"/>
  <c r="AJ1244" i="7"/>
  <c r="AW1244" i="7" s="1"/>
  <c r="AK1244" i="7"/>
  <c r="AX1244" i="7" s="1"/>
  <c r="AI1356" i="7"/>
  <c r="AV1356" i="7" s="1"/>
  <c r="AJ1356" i="7"/>
  <c r="AW1356" i="7" s="1"/>
  <c r="AK1356" i="7"/>
  <c r="AX1356" i="7" s="1"/>
  <c r="AI1399" i="7"/>
  <c r="AJ1399" i="7"/>
  <c r="AK1399" i="7"/>
  <c r="AI1145" i="7"/>
  <c r="AJ1145" i="7"/>
  <c r="AK1145" i="7"/>
  <c r="AI1113" i="7"/>
  <c r="AJ1113" i="7"/>
  <c r="AK1113" i="7"/>
  <c r="AJ1049" i="7"/>
  <c r="AI1049" i="7"/>
  <c r="AK1049" i="7"/>
  <c r="AJ1001" i="7"/>
  <c r="AI1001" i="7"/>
  <c r="AK1001" i="7"/>
  <c r="AJ937" i="7"/>
  <c r="AI937" i="7"/>
  <c r="AK937" i="7"/>
  <c r="AJ905" i="7"/>
  <c r="AI905" i="7"/>
  <c r="AK905" i="7"/>
  <c r="AJ857" i="7"/>
  <c r="AI857" i="7"/>
  <c r="AK857" i="7"/>
  <c r="AJ825" i="7"/>
  <c r="AK825" i="7"/>
  <c r="AI825" i="7"/>
  <c r="AJ761" i="7"/>
  <c r="AI761" i="7"/>
  <c r="AK761" i="7"/>
  <c r="AJ745" i="7"/>
  <c r="AW745" i="7" s="1"/>
  <c r="AI745" i="7"/>
  <c r="AK745" i="7"/>
  <c r="AX745" i="7" s="1"/>
  <c r="AJ697" i="7"/>
  <c r="AI697" i="7"/>
  <c r="AK697" i="7"/>
  <c r="AJ665" i="7"/>
  <c r="AI665" i="7"/>
  <c r="AK665" i="7"/>
  <c r="AJ601" i="7"/>
  <c r="AI601" i="7"/>
  <c r="AK601" i="7"/>
  <c r="AJ585" i="7"/>
  <c r="AI585" i="7"/>
  <c r="AK585" i="7"/>
  <c r="AJ521" i="7"/>
  <c r="AK521" i="7"/>
  <c r="AI521" i="7"/>
  <c r="AI505" i="7"/>
  <c r="AJ505" i="7"/>
  <c r="AK505" i="7"/>
  <c r="AI441" i="7"/>
  <c r="AK441" i="7"/>
  <c r="AJ441" i="7"/>
  <c r="AI409" i="7"/>
  <c r="AK409" i="7"/>
  <c r="AJ409" i="7"/>
  <c r="AI361" i="7"/>
  <c r="AJ361" i="7"/>
  <c r="AK361" i="7"/>
  <c r="AI23" i="7"/>
  <c r="AV23" i="7" s="1"/>
  <c r="AJ23" i="7"/>
  <c r="AW23" i="7" s="1"/>
  <c r="AK23" i="7"/>
  <c r="AX23" i="7" s="1"/>
  <c r="AI71" i="7"/>
  <c r="AV71" i="7" s="1"/>
  <c r="AJ71" i="7"/>
  <c r="AW71" i="7" s="1"/>
  <c r="AK71" i="7"/>
  <c r="AX71" i="7" s="1"/>
  <c r="AK87" i="7"/>
  <c r="AX87" i="7" s="1"/>
  <c r="AJ87" i="7"/>
  <c r="AW87" i="7" s="1"/>
  <c r="AI87" i="7"/>
  <c r="AV87" i="7" s="1"/>
  <c r="AI135" i="7"/>
  <c r="AV135" i="7" s="1"/>
  <c r="AJ135" i="7"/>
  <c r="AW135" i="7" s="1"/>
  <c r="AK135" i="7"/>
  <c r="AX135" i="7" s="1"/>
  <c r="AI183" i="7"/>
  <c r="AV183" i="7" s="1"/>
  <c r="AK183" i="7"/>
  <c r="AX183" i="7" s="1"/>
  <c r="AJ183" i="7"/>
  <c r="AW183" i="7" s="1"/>
  <c r="AK327" i="7"/>
  <c r="AX327" i="7" s="1"/>
  <c r="AI327" i="7"/>
  <c r="AV327" i="7" s="1"/>
  <c r="AJ327" i="7"/>
  <c r="AW327" i="7" s="1"/>
  <c r="AJ1197" i="7"/>
  <c r="AW1197" i="7" s="1"/>
  <c r="AK1197" i="7"/>
  <c r="AX1197" i="7" s="1"/>
  <c r="AI1197" i="7"/>
  <c r="AV1197" i="7" s="1"/>
  <c r="AJ1213" i="7"/>
  <c r="AW1213" i="7" s="1"/>
  <c r="AK1213" i="7"/>
  <c r="AX1213" i="7" s="1"/>
  <c r="AI1213" i="7"/>
  <c r="AV1213" i="7" s="1"/>
  <c r="AJ1293" i="7"/>
  <c r="AW1293" i="7" s="1"/>
  <c r="AK1293" i="7"/>
  <c r="AX1293" i="7" s="1"/>
  <c r="AI1293" i="7"/>
  <c r="AV1293" i="7" s="1"/>
  <c r="AI1143" i="7"/>
  <c r="AJ1143" i="7"/>
  <c r="AK1143" i="7"/>
  <c r="AI1409" i="7"/>
  <c r="AJ1409" i="7"/>
  <c r="AK1409" i="7"/>
  <c r="AK1186" i="7"/>
  <c r="AI1186" i="7"/>
  <c r="AJ1186" i="7"/>
  <c r="AK1170" i="7"/>
  <c r="AJ1170" i="7"/>
  <c r="AI1170" i="7"/>
  <c r="AK1154" i="7"/>
  <c r="AI1154" i="7"/>
  <c r="AJ1154" i="7"/>
  <c r="AK1138" i="7"/>
  <c r="AJ1138" i="7"/>
  <c r="AI1138" i="7"/>
  <c r="AK1122" i="7"/>
  <c r="AJ1122" i="7"/>
  <c r="AI1122" i="7"/>
  <c r="AK1106" i="7"/>
  <c r="AI1106" i="7"/>
  <c r="AJ1106" i="7"/>
  <c r="AI1090" i="7"/>
  <c r="AK1090" i="7"/>
  <c r="AJ1090" i="7"/>
  <c r="AI1074" i="7"/>
  <c r="AJ1074" i="7"/>
  <c r="AK1074" i="7"/>
  <c r="AI1058" i="7"/>
  <c r="AJ1058" i="7"/>
  <c r="AK1058" i="7"/>
  <c r="AI1042" i="7"/>
  <c r="AJ1042" i="7"/>
  <c r="AK1042" i="7"/>
  <c r="AI1026" i="7"/>
  <c r="AJ1026" i="7"/>
  <c r="AK1026" i="7"/>
  <c r="AI1010" i="7"/>
  <c r="AJ1010" i="7"/>
  <c r="AK1010" i="7"/>
  <c r="AI994" i="7"/>
  <c r="AJ994" i="7"/>
  <c r="AK994" i="7"/>
  <c r="AI978" i="7"/>
  <c r="AJ978" i="7"/>
  <c r="AK978" i="7"/>
  <c r="AI962" i="7"/>
  <c r="AJ962" i="7"/>
  <c r="AK962" i="7"/>
  <c r="AI946" i="7"/>
  <c r="AJ946" i="7"/>
  <c r="AK946" i="7"/>
  <c r="AI930" i="7"/>
  <c r="AJ930" i="7"/>
  <c r="AK930" i="7"/>
  <c r="AI914" i="7"/>
  <c r="AV914" i="7" s="1"/>
  <c r="AJ914" i="7"/>
  <c r="AW914" i="7" s="1"/>
  <c r="AK914" i="7"/>
  <c r="AX914" i="7" s="1"/>
  <c r="AI898" i="7"/>
  <c r="AJ898" i="7"/>
  <c r="AW898" i="7" s="1"/>
  <c r="AK898" i="7"/>
  <c r="AI882" i="7"/>
  <c r="AJ882" i="7"/>
  <c r="AK882" i="7"/>
  <c r="AI866" i="7"/>
  <c r="AJ866" i="7"/>
  <c r="AK866" i="7"/>
  <c r="AI850" i="7"/>
  <c r="AJ850" i="7"/>
  <c r="AK850" i="7"/>
  <c r="AI834" i="7"/>
  <c r="AV834" i="7" s="1"/>
  <c r="AJ834" i="7"/>
  <c r="AW834" i="7" s="1"/>
  <c r="AK834" i="7"/>
  <c r="AX834" i="7" s="1"/>
  <c r="AI818" i="7"/>
  <c r="AJ818" i="7"/>
  <c r="AK818" i="7"/>
  <c r="AI802" i="7"/>
  <c r="AJ802" i="7"/>
  <c r="AK802" i="7"/>
  <c r="AI786" i="7"/>
  <c r="AV786" i="7" s="1"/>
  <c r="AJ786" i="7"/>
  <c r="AK786" i="7"/>
  <c r="AX786" i="7" s="1"/>
  <c r="AI770" i="7"/>
  <c r="AJ770" i="7"/>
  <c r="AW770" i="7" s="1"/>
  <c r="AK770" i="7"/>
  <c r="AX770" i="7" s="1"/>
  <c r="AI754" i="7"/>
  <c r="AV754" i="7" s="1"/>
  <c r="AJ754" i="7"/>
  <c r="AW754" i="7" s="1"/>
  <c r="AK754" i="7"/>
  <c r="AI738" i="7"/>
  <c r="AJ738" i="7"/>
  <c r="AK738" i="7"/>
  <c r="AI722" i="7"/>
  <c r="AJ722" i="7"/>
  <c r="AK722" i="7"/>
  <c r="AI706" i="7"/>
  <c r="AJ706" i="7"/>
  <c r="AK706" i="7"/>
  <c r="AI690" i="7"/>
  <c r="AJ690" i="7"/>
  <c r="AK690" i="7"/>
  <c r="AI674" i="7"/>
  <c r="AJ674" i="7"/>
  <c r="AK674" i="7"/>
  <c r="AI658" i="7"/>
  <c r="AJ658" i="7"/>
  <c r="AK658" i="7"/>
  <c r="AI642" i="7"/>
  <c r="AJ642" i="7"/>
  <c r="AK642" i="7"/>
  <c r="AI626" i="7"/>
  <c r="AJ626" i="7"/>
  <c r="AK626" i="7"/>
  <c r="AI610" i="7"/>
  <c r="AJ610" i="7"/>
  <c r="AK610" i="7"/>
  <c r="AI594" i="7"/>
  <c r="AV594" i="7" s="1"/>
  <c r="AJ594" i="7"/>
  <c r="AW594" i="7" s="1"/>
  <c r="AK594" i="7"/>
  <c r="AX594" i="7" s="1"/>
  <c r="AI578" i="7"/>
  <c r="AJ578" i="7"/>
  <c r="AK578" i="7"/>
  <c r="AI562" i="7"/>
  <c r="AJ562" i="7"/>
  <c r="AK562" i="7"/>
  <c r="AI546" i="7"/>
  <c r="AJ546" i="7"/>
  <c r="AK546" i="7"/>
  <c r="AI530" i="7"/>
  <c r="AJ530" i="7"/>
  <c r="AK530" i="7"/>
  <c r="AI514" i="7"/>
  <c r="AJ514" i="7"/>
  <c r="AK514" i="7"/>
  <c r="AJ498" i="7"/>
  <c r="AI498" i="7"/>
  <c r="AK498" i="7"/>
  <c r="AJ482" i="7"/>
  <c r="AI482" i="7"/>
  <c r="AK482" i="7"/>
  <c r="AI466" i="7"/>
  <c r="AJ466" i="7"/>
  <c r="AK466" i="7"/>
  <c r="AI450" i="7"/>
  <c r="AV450" i="7" s="1"/>
  <c r="AK450" i="7"/>
  <c r="AX450" i="7" s="1"/>
  <c r="AJ450" i="7"/>
  <c r="AW450" i="7" s="1"/>
  <c r="AK434" i="7"/>
  <c r="AI434" i="7"/>
  <c r="AJ434" i="7"/>
  <c r="AI418" i="7"/>
  <c r="AJ418" i="7"/>
  <c r="AK418" i="7"/>
  <c r="AJ402" i="7"/>
  <c r="AK402" i="7"/>
  <c r="AX402" i="7" s="1"/>
  <c r="AI402" i="7"/>
  <c r="AJ386" i="7"/>
  <c r="AK386" i="7"/>
  <c r="AI386" i="7"/>
  <c r="AJ370" i="7"/>
  <c r="AK370" i="7"/>
  <c r="AI370" i="7"/>
  <c r="AJ354" i="7"/>
  <c r="AI354" i="7"/>
  <c r="AK354" i="7"/>
  <c r="AI14" i="7"/>
  <c r="AV14" i="7" s="1"/>
  <c r="AJ14" i="7"/>
  <c r="AW14" i="7" s="1"/>
  <c r="AK14" i="7"/>
  <c r="AX14" i="7" s="1"/>
  <c r="AI30" i="7"/>
  <c r="AV30" i="7" s="1"/>
  <c r="AJ30" i="7"/>
  <c r="AW30" i="7" s="1"/>
  <c r="AK30" i="7"/>
  <c r="AX30" i="7" s="1"/>
  <c r="AI46" i="7"/>
  <c r="AV46" i="7" s="1"/>
  <c r="AJ46" i="7"/>
  <c r="AW46" i="7" s="1"/>
  <c r="AK46" i="7"/>
  <c r="AX46" i="7" s="1"/>
  <c r="AI62" i="7"/>
  <c r="AV62" i="7" s="1"/>
  <c r="AJ62" i="7"/>
  <c r="AW62" i="7" s="1"/>
  <c r="AK62" i="7"/>
  <c r="AX62" i="7" s="1"/>
  <c r="AI78" i="7"/>
  <c r="AV78" i="7" s="1"/>
  <c r="AJ78" i="7"/>
  <c r="AW78" i="7" s="1"/>
  <c r="AK78" i="7"/>
  <c r="AX78" i="7" s="1"/>
  <c r="AI94" i="7"/>
  <c r="AV94" i="7" s="1"/>
  <c r="AJ94" i="7"/>
  <c r="AW94" i="7" s="1"/>
  <c r="AK94" i="7"/>
  <c r="AX94" i="7" s="1"/>
  <c r="AI110" i="7"/>
  <c r="AV110" i="7" s="1"/>
  <c r="AJ110" i="7"/>
  <c r="AW110" i="7" s="1"/>
  <c r="AK110" i="7"/>
  <c r="AX110" i="7" s="1"/>
  <c r="AI126" i="7"/>
  <c r="AV126" i="7" s="1"/>
  <c r="AJ126" i="7"/>
  <c r="AW126" i="7" s="1"/>
  <c r="AK126" i="7"/>
  <c r="AX126" i="7" s="1"/>
  <c r="AI142" i="7"/>
  <c r="AV142" i="7" s="1"/>
  <c r="AJ142" i="7"/>
  <c r="AW142" i="7" s="1"/>
  <c r="AK142" i="7"/>
  <c r="AX142" i="7" s="1"/>
  <c r="AI158" i="7"/>
  <c r="AV158" i="7" s="1"/>
  <c r="AJ158" i="7"/>
  <c r="AW158" i="7" s="1"/>
  <c r="AK158" i="7"/>
  <c r="AX158" i="7" s="1"/>
  <c r="AI174" i="7"/>
  <c r="AV174" i="7" s="1"/>
  <c r="AJ174" i="7"/>
  <c r="AW174" i="7" s="1"/>
  <c r="AK174" i="7"/>
  <c r="AX174" i="7" s="1"/>
  <c r="AI190" i="7"/>
  <c r="AV190" i="7" s="1"/>
  <c r="AJ190" i="7"/>
  <c r="AW190" i="7" s="1"/>
  <c r="AK190" i="7"/>
  <c r="AX190" i="7" s="1"/>
  <c r="AI206" i="7"/>
  <c r="AV206" i="7" s="1"/>
  <c r="AJ206" i="7"/>
  <c r="AW206" i="7" s="1"/>
  <c r="AK206" i="7"/>
  <c r="AX206" i="7" s="1"/>
  <c r="AI222" i="7"/>
  <c r="AV222" i="7" s="1"/>
  <c r="AJ222" i="7"/>
  <c r="AW222" i="7" s="1"/>
  <c r="AK222" i="7"/>
  <c r="AX222" i="7" s="1"/>
  <c r="AI238" i="7"/>
  <c r="AV238" i="7" s="1"/>
  <c r="AJ238" i="7"/>
  <c r="AW238" i="7" s="1"/>
  <c r="AK238" i="7"/>
  <c r="AX238" i="7" s="1"/>
  <c r="AI254" i="7"/>
  <c r="AV254" i="7" s="1"/>
  <c r="AJ254" i="7"/>
  <c r="AW254" i="7" s="1"/>
  <c r="AK254" i="7"/>
  <c r="AX254" i="7" s="1"/>
  <c r="AI270" i="7"/>
  <c r="AV270" i="7" s="1"/>
  <c r="AJ270" i="7"/>
  <c r="AW270" i="7" s="1"/>
  <c r="AK270" i="7"/>
  <c r="AX270" i="7" s="1"/>
  <c r="AI286" i="7"/>
  <c r="AV286" i="7" s="1"/>
  <c r="AJ286" i="7"/>
  <c r="AW286" i="7" s="1"/>
  <c r="AK286" i="7"/>
  <c r="AX286" i="7" s="1"/>
  <c r="AI302" i="7"/>
  <c r="AV302" i="7" s="1"/>
  <c r="AJ302" i="7"/>
  <c r="AW302" i="7" s="1"/>
  <c r="AK302" i="7"/>
  <c r="AX302" i="7" s="1"/>
  <c r="AJ318" i="7"/>
  <c r="AW318" i="7" s="1"/>
  <c r="AK318" i="7"/>
  <c r="AX318" i="7" s="1"/>
  <c r="AI318" i="7"/>
  <c r="AV318" i="7" s="1"/>
  <c r="AJ334" i="7"/>
  <c r="AW334" i="7" s="1"/>
  <c r="AI334" i="7"/>
  <c r="AV334" i="7" s="1"/>
  <c r="AK334" i="7"/>
  <c r="AX334" i="7" s="1"/>
  <c r="AK1188" i="7"/>
  <c r="AX1188" i="7" s="1"/>
  <c r="AI1188" i="7"/>
  <c r="AV1188" i="7" s="1"/>
  <c r="AJ1188" i="7"/>
  <c r="AW1188" i="7" s="1"/>
  <c r="AK1204" i="7"/>
  <c r="AX1204" i="7" s="1"/>
  <c r="AI1204" i="7"/>
  <c r="AV1204" i="7" s="1"/>
  <c r="AJ1204" i="7"/>
  <c r="AW1204" i="7" s="1"/>
  <c r="AK1220" i="7"/>
  <c r="AX1220" i="7" s="1"/>
  <c r="AI1220" i="7"/>
  <c r="AV1220" i="7" s="1"/>
  <c r="AJ1220" i="7"/>
  <c r="AW1220" i="7" s="1"/>
  <c r="AK1236" i="7"/>
  <c r="AX1236" i="7" s="1"/>
  <c r="AI1236" i="7"/>
  <c r="AV1236" i="7" s="1"/>
  <c r="AJ1236" i="7"/>
  <c r="AW1236" i="7" s="1"/>
  <c r="AK1252" i="7"/>
  <c r="AX1252" i="7" s="1"/>
  <c r="AI1252" i="7"/>
  <c r="AV1252" i="7" s="1"/>
  <c r="AJ1252" i="7"/>
  <c r="AW1252" i="7" s="1"/>
  <c r="AK1268" i="7"/>
  <c r="AX1268" i="7" s="1"/>
  <c r="AI1268" i="7"/>
  <c r="AV1268" i="7" s="1"/>
  <c r="AJ1268" i="7"/>
  <c r="AW1268" i="7" s="1"/>
  <c r="AK1284" i="7"/>
  <c r="AX1284" i="7" s="1"/>
  <c r="AI1284" i="7"/>
  <c r="AV1284" i="7" s="1"/>
  <c r="AJ1284" i="7"/>
  <c r="AW1284" i="7" s="1"/>
  <c r="AK1300" i="7"/>
  <c r="AX1300" i="7" s="1"/>
  <c r="AI1300" i="7"/>
  <c r="AV1300" i="7" s="1"/>
  <c r="AJ1300" i="7"/>
  <c r="AW1300" i="7" s="1"/>
  <c r="AK1316" i="7"/>
  <c r="AX1316" i="7" s="1"/>
  <c r="AI1316" i="7"/>
  <c r="AV1316" i="7" s="1"/>
  <c r="AJ1316" i="7"/>
  <c r="AW1316" i="7" s="1"/>
  <c r="AK1332" i="7"/>
  <c r="AX1332" i="7" s="1"/>
  <c r="AI1332" i="7"/>
  <c r="AV1332" i="7" s="1"/>
  <c r="AJ1332" i="7"/>
  <c r="AW1332" i="7" s="1"/>
  <c r="AK1348" i="7"/>
  <c r="AX1348" i="7" s="1"/>
  <c r="AI1348" i="7"/>
  <c r="AV1348" i="7" s="1"/>
  <c r="AJ1348" i="7"/>
  <c r="AW1348" i="7" s="1"/>
  <c r="AK1364" i="7"/>
  <c r="AX1364" i="7" s="1"/>
  <c r="AJ1364" i="7"/>
  <c r="AW1364" i="7" s="1"/>
  <c r="AI1364" i="7"/>
  <c r="AV1364" i="7" s="1"/>
  <c r="AK1380" i="7"/>
  <c r="AX1380" i="7" s="1"/>
  <c r="AI1380" i="7"/>
  <c r="AV1380" i="7" s="1"/>
  <c r="AJ1380" i="7"/>
  <c r="AW1380" i="7" s="1"/>
  <c r="AK959" i="7"/>
  <c r="AI959" i="7"/>
  <c r="AJ959" i="7"/>
  <c r="AJ735" i="7"/>
  <c r="AI735" i="7"/>
  <c r="AK735" i="7"/>
  <c r="AJ1117" i="7"/>
  <c r="AK1117" i="7"/>
  <c r="AI1117" i="7"/>
  <c r="AI973" i="7"/>
  <c r="AJ973" i="7"/>
  <c r="AK973" i="7"/>
  <c r="AI765" i="7"/>
  <c r="AJ765" i="7"/>
  <c r="AK765" i="7"/>
  <c r="AI589" i="7"/>
  <c r="AJ589" i="7"/>
  <c r="AK589" i="7"/>
  <c r="AK461" i="7"/>
  <c r="AJ461" i="7"/>
  <c r="AI461" i="7"/>
  <c r="AI67" i="7"/>
  <c r="AV67" i="7" s="1"/>
  <c r="AJ67" i="7"/>
  <c r="AW67" i="7" s="1"/>
  <c r="AK67" i="7"/>
  <c r="AX67" i="7" s="1"/>
  <c r="AI339" i="7"/>
  <c r="AV339" i="7" s="1"/>
  <c r="AK339" i="7"/>
  <c r="AX339" i="7" s="1"/>
  <c r="AJ339" i="7"/>
  <c r="AW339" i="7" s="1"/>
  <c r="AI1082" i="7"/>
  <c r="AJ1082" i="7"/>
  <c r="AK1082" i="7"/>
  <c r="AI938" i="7"/>
  <c r="AJ938" i="7"/>
  <c r="AK938" i="7"/>
  <c r="AK794" i="7"/>
  <c r="AI794" i="7"/>
  <c r="AJ794" i="7"/>
  <c r="AI634" i="7"/>
  <c r="AJ634" i="7"/>
  <c r="AK634" i="7"/>
  <c r="AJ474" i="7"/>
  <c r="AI474" i="7"/>
  <c r="AK474" i="7"/>
  <c r="AJ118" i="7"/>
  <c r="AW118" i="7" s="1"/>
  <c r="AK118" i="7"/>
  <c r="AX118" i="7" s="1"/>
  <c r="AI118" i="7"/>
  <c r="AV118" i="7" s="1"/>
  <c r="AI278" i="7"/>
  <c r="AV278" i="7" s="1"/>
  <c r="AJ278" i="7"/>
  <c r="AW278" i="7" s="1"/>
  <c r="AK278" i="7"/>
  <c r="AX278" i="7" s="1"/>
  <c r="AI1260" i="7"/>
  <c r="AV1260" i="7" s="1"/>
  <c r="AJ1260" i="7"/>
  <c r="AW1260" i="7" s="1"/>
  <c r="AK1260" i="7"/>
  <c r="AX1260" i="7" s="1"/>
  <c r="AJ1033" i="7"/>
  <c r="AI1033" i="7"/>
  <c r="AK1033" i="7"/>
  <c r="AJ1341" i="7"/>
  <c r="AW1341" i="7" s="1"/>
  <c r="AK1341" i="7"/>
  <c r="AX1341" i="7" s="1"/>
  <c r="AI1341" i="7"/>
  <c r="AV1341" i="7" s="1"/>
  <c r="AJ1373" i="7"/>
  <c r="AW1373" i="7" s="1"/>
  <c r="AK1373" i="7"/>
  <c r="AX1373" i="7" s="1"/>
  <c r="AI1373" i="7"/>
  <c r="AV1373" i="7" s="1"/>
  <c r="AK1408" i="7"/>
  <c r="AI1408" i="7"/>
  <c r="AJ1408" i="7"/>
  <c r="AJ1185" i="7"/>
  <c r="AI1185" i="7"/>
  <c r="AK1185" i="7"/>
  <c r="AK1169" i="7"/>
  <c r="AI1169" i="7"/>
  <c r="AJ1169" i="7"/>
  <c r="AI1153" i="7"/>
  <c r="AJ1153" i="7"/>
  <c r="AK1153" i="7"/>
  <c r="AX1153" i="7" s="1"/>
  <c r="AJ1137" i="7"/>
  <c r="AK1137" i="7"/>
  <c r="AI1137" i="7"/>
  <c r="AK1121" i="7"/>
  <c r="AI1121" i="7"/>
  <c r="AJ1121" i="7"/>
  <c r="AI1105" i="7"/>
  <c r="AV1105" i="7" s="1"/>
  <c r="AJ1105" i="7"/>
  <c r="AW1105" i="7" s="1"/>
  <c r="AK1105" i="7"/>
  <c r="AX1105" i="7" s="1"/>
  <c r="AJ1089" i="7"/>
  <c r="AK1089" i="7"/>
  <c r="AI1089" i="7"/>
  <c r="AI1073" i="7"/>
  <c r="AJ1073" i="7"/>
  <c r="AK1073" i="7"/>
  <c r="AI1057" i="7"/>
  <c r="AJ1057" i="7"/>
  <c r="AK1057" i="7"/>
  <c r="AK1041" i="7"/>
  <c r="AI1041" i="7"/>
  <c r="AJ1041" i="7"/>
  <c r="AI1025" i="7"/>
  <c r="AJ1025" i="7"/>
  <c r="AK1025" i="7"/>
  <c r="AJ1009" i="7"/>
  <c r="AK1009" i="7"/>
  <c r="AI1009" i="7"/>
  <c r="AJ993" i="7"/>
  <c r="AW993" i="7" s="1"/>
  <c r="AI993" i="7"/>
  <c r="AK993" i="7"/>
  <c r="AI977" i="7"/>
  <c r="AJ977" i="7"/>
  <c r="AK977" i="7"/>
  <c r="AK961" i="7"/>
  <c r="AX961" i="7" s="1"/>
  <c r="AI961" i="7"/>
  <c r="AV961" i="7" s="1"/>
  <c r="AJ961" i="7"/>
  <c r="AW961" i="7" s="1"/>
  <c r="AI945" i="7"/>
  <c r="AJ945" i="7"/>
  <c r="AK945" i="7"/>
  <c r="AI929" i="7"/>
  <c r="AJ929" i="7"/>
  <c r="AK929" i="7"/>
  <c r="AK913" i="7"/>
  <c r="AI913" i="7"/>
  <c r="AJ913" i="7"/>
  <c r="AI897" i="7"/>
  <c r="AK897" i="7"/>
  <c r="AJ897" i="7"/>
  <c r="AK881" i="7"/>
  <c r="AJ881" i="7"/>
  <c r="AI881" i="7"/>
  <c r="AI865" i="7"/>
  <c r="AK865" i="7"/>
  <c r="AJ865" i="7"/>
  <c r="AI849" i="7"/>
  <c r="AK849" i="7"/>
  <c r="AX849" i="7" s="1"/>
  <c r="AJ849" i="7"/>
  <c r="AK833" i="7"/>
  <c r="AI833" i="7"/>
  <c r="AJ833" i="7"/>
  <c r="AI817" i="7"/>
  <c r="AJ817" i="7"/>
  <c r="AK817" i="7"/>
  <c r="AI801" i="7"/>
  <c r="AJ801" i="7"/>
  <c r="AK801" i="7"/>
  <c r="AK785" i="7"/>
  <c r="AI785" i="7"/>
  <c r="AJ785" i="7"/>
  <c r="AW785" i="7" s="1"/>
  <c r="AI769" i="7"/>
  <c r="AJ769" i="7"/>
  <c r="AK769" i="7"/>
  <c r="AJ753" i="7"/>
  <c r="AI753" i="7"/>
  <c r="AK753" i="7"/>
  <c r="AI737" i="7"/>
  <c r="AK737" i="7"/>
  <c r="AJ737" i="7"/>
  <c r="AJ721" i="7"/>
  <c r="AI721" i="7"/>
  <c r="AV721" i="7" s="1"/>
  <c r="AK721" i="7"/>
  <c r="AK705" i="7"/>
  <c r="AI705" i="7"/>
  <c r="AJ705" i="7"/>
  <c r="AI689" i="7"/>
  <c r="AJ689" i="7"/>
  <c r="AK689" i="7"/>
  <c r="AI673" i="7"/>
  <c r="AJ673" i="7"/>
  <c r="AK673" i="7"/>
  <c r="AK657" i="7"/>
  <c r="AI657" i="7"/>
  <c r="AJ657" i="7"/>
  <c r="AI641" i="7"/>
  <c r="AJ641" i="7"/>
  <c r="AK641" i="7"/>
  <c r="AI625" i="7"/>
  <c r="AV625" i="7" s="1"/>
  <c r="AK625" i="7"/>
  <c r="AX625" i="7" s="1"/>
  <c r="AJ625" i="7"/>
  <c r="AW625" i="7" s="1"/>
  <c r="AK609" i="7"/>
  <c r="AX609" i="7" s="1"/>
  <c r="AI609" i="7"/>
  <c r="AV609" i="7" s="1"/>
  <c r="AJ609" i="7"/>
  <c r="AI593" i="7"/>
  <c r="AV593" i="7" s="1"/>
  <c r="AK593" i="7"/>
  <c r="AJ593" i="7"/>
  <c r="AK577" i="7"/>
  <c r="AI577" i="7"/>
  <c r="AJ577" i="7"/>
  <c r="AI561" i="7"/>
  <c r="AJ561" i="7"/>
  <c r="AK561" i="7"/>
  <c r="AI545" i="7"/>
  <c r="AJ545" i="7"/>
  <c r="AK545" i="7"/>
  <c r="AK529" i="7"/>
  <c r="AX529" i="7" s="1"/>
  <c r="AJ529" i="7"/>
  <c r="AW529" i="7" s="1"/>
  <c r="AI529" i="7"/>
  <c r="AV529" i="7" s="1"/>
  <c r="AI513" i="7"/>
  <c r="AJ513" i="7"/>
  <c r="AK513" i="7"/>
  <c r="AI497" i="7"/>
  <c r="AJ497" i="7"/>
  <c r="AK497" i="7"/>
  <c r="AI481" i="7"/>
  <c r="AJ481" i="7"/>
  <c r="AK481" i="7"/>
  <c r="AK465" i="7"/>
  <c r="AI465" i="7"/>
  <c r="AJ465" i="7"/>
  <c r="AK449" i="7"/>
  <c r="AJ449" i="7"/>
  <c r="AI449" i="7"/>
  <c r="AK433" i="7"/>
  <c r="AI433" i="7"/>
  <c r="AJ433" i="7"/>
  <c r="AI417" i="7"/>
  <c r="AJ417" i="7"/>
  <c r="AK417" i="7"/>
  <c r="AI401" i="7"/>
  <c r="AJ401" i="7"/>
  <c r="AK401" i="7"/>
  <c r="AI385" i="7"/>
  <c r="AJ385" i="7"/>
  <c r="AK385" i="7"/>
  <c r="AI369" i="7"/>
  <c r="AJ369" i="7"/>
  <c r="AK369" i="7"/>
  <c r="AK353" i="7"/>
  <c r="AJ353" i="7"/>
  <c r="AI353" i="7"/>
  <c r="AJ15" i="7"/>
  <c r="AW15" i="7" s="1"/>
  <c r="AK15" i="7"/>
  <c r="AX15" i="7" s="1"/>
  <c r="AI15" i="7"/>
  <c r="AV15" i="7" s="1"/>
  <c r="AK31" i="7"/>
  <c r="AX31" i="7" s="1"/>
  <c r="AI31" i="7"/>
  <c r="AV31" i="7" s="1"/>
  <c r="AJ31" i="7"/>
  <c r="AW31" i="7" s="1"/>
  <c r="AJ47" i="7"/>
  <c r="AW47" i="7" s="1"/>
  <c r="AK47" i="7"/>
  <c r="AX47" i="7" s="1"/>
  <c r="AI47" i="7"/>
  <c r="AV47" i="7" s="1"/>
  <c r="AI63" i="7"/>
  <c r="AV63" i="7" s="1"/>
  <c r="AK63" i="7"/>
  <c r="AX63" i="7" s="1"/>
  <c r="AJ63" i="7"/>
  <c r="AW63" i="7" s="1"/>
  <c r="AI79" i="7"/>
  <c r="AV79" i="7" s="1"/>
  <c r="AJ79" i="7"/>
  <c r="AW79" i="7" s="1"/>
  <c r="AK79" i="7"/>
  <c r="AX79" i="7" s="1"/>
  <c r="AK95" i="7"/>
  <c r="AX95" i="7" s="1"/>
  <c r="AJ95" i="7"/>
  <c r="AW95" i="7" s="1"/>
  <c r="AI95" i="7"/>
  <c r="AV95" i="7" s="1"/>
  <c r="AI111" i="7"/>
  <c r="AV111" i="7" s="1"/>
  <c r="AJ111" i="7"/>
  <c r="AW111" i="7" s="1"/>
  <c r="AK111" i="7"/>
  <c r="AX111" i="7" s="1"/>
  <c r="AI127" i="7"/>
  <c r="AV127" i="7" s="1"/>
  <c r="AJ127" i="7"/>
  <c r="AW127" i="7" s="1"/>
  <c r="AK127" i="7"/>
  <c r="AX127" i="7" s="1"/>
  <c r="AI143" i="7"/>
  <c r="AV143" i="7" s="1"/>
  <c r="AJ143" i="7"/>
  <c r="AW143" i="7" s="1"/>
  <c r="AK143" i="7"/>
  <c r="AX143" i="7" s="1"/>
  <c r="AK159" i="7"/>
  <c r="AX159" i="7" s="1"/>
  <c r="AI159" i="7"/>
  <c r="AV159" i="7" s="1"/>
  <c r="AJ159" i="7"/>
  <c r="AW159" i="7" s="1"/>
  <c r="AK175" i="7"/>
  <c r="AX175" i="7" s="1"/>
  <c r="AI175" i="7"/>
  <c r="AV175" i="7" s="1"/>
  <c r="AJ175" i="7"/>
  <c r="AW175" i="7" s="1"/>
  <c r="AI191" i="7"/>
  <c r="AV191" i="7" s="1"/>
  <c r="AJ191" i="7"/>
  <c r="AW191" i="7" s="1"/>
  <c r="AK191" i="7"/>
  <c r="AX191" i="7" s="1"/>
  <c r="AI207" i="7"/>
  <c r="AV207" i="7" s="1"/>
  <c r="AJ207" i="7"/>
  <c r="AW207" i="7" s="1"/>
  <c r="AK207" i="7"/>
  <c r="AX207" i="7" s="1"/>
  <c r="AK223" i="7"/>
  <c r="AX223" i="7" s="1"/>
  <c r="AI223" i="7"/>
  <c r="AV223" i="7" s="1"/>
  <c r="AJ223" i="7"/>
  <c r="AW223" i="7" s="1"/>
  <c r="AK239" i="7"/>
  <c r="AX239" i="7" s="1"/>
  <c r="AI239" i="7"/>
  <c r="AV239" i="7" s="1"/>
  <c r="AJ239" i="7"/>
  <c r="AW239" i="7" s="1"/>
  <c r="AI255" i="7"/>
  <c r="AV255" i="7" s="1"/>
  <c r="AJ255" i="7"/>
  <c r="AW255" i="7" s="1"/>
  <c r="AK255" i="7"/>
  <c r="AX255" i="7" s="1"/>
  <c r="AI271" i="7"/>
  <c r="AV271" i="7" s="1"/>
  <c r="AJ271" i="7"/>
  <c r="AW271" i="7" s="1"/>
  <c r="AK271" i="7"/>
  <c r="AX271" i="7" s="1"/>
  <c r="AK287" i="7"/>
  <c r="AX287" i="7" s="1"/>
  <c r="AI287" i="7"/>
  <c r="AV287" i="7" s="1"/>
  <c r="AJ287" i="7"/>
  <c r="AW287" i="7" s="1"/>
  <c r="AK303" i="7"/>
  <c r="AX303" i="7" s="1"/>
  <c r="AI303" i="7"/>
  <c r="AV303" i="7" s="1"/>
  <c r="AJ303" i="7"/>
  <c r="AW303" i="7" s="1"/>
  <c r="AK319" i="7"/>
  <c r="AX319" i="7" s="1"/>
  <c r="AJ319" i="7"/>
  <c r="AW319" i="7" s="1"/>
  <c r="AI319" i="7"/>
  <c r="AV319" i="7" s="1"/>
  <c r="AI335" i="7"/>
  <c r="AV335" i="7" s="1"/>
  <c r="AJ335" i="7"/>
  <c r="AW335" i="7" s="1"/>
  <c r="AK335" i="7"/>
  <c r="AX335" i="7" s="1"/>
  <c r="AI1189" i="7"/>
  <c r="AV1189" i="7" s="1"/>
  <c r="AJ1189" i="7"/>
  <c r="AW1189" i="7" s="1"/>
  <c r="AK1189" i="7"/>
  <c r="AX1189" i="7" s="1"/>
  <c r="AI1205" i="7"/>
  <c r="AV1205" i="7" s="1"/>
  <c r="AJ1205" i="7"/>
  <c r="AW1205" i="7" s="1"/>
  <c r="AK1205" i="7"/>
  <c r="AX1205" i="7" s="1"/>
  <c r="AI1221" i="7"/>
  <c r="AV1221" i="7" s="1"/>
  <c r="AJ1221" i="7"/>
  <c r="AW1221" i="7" s="1"/>
  <c r="AK1221" i="7"/>
  <c r="AX1221" i="7" s="1"/>
  <c r="AJ1237" i="7"/>
  <c r="AW1237" i="7" s="1"/>
  <c r="AI1237" i="7"/>
  <c r="AV1237" i="7" s="1"/>
  <c r="AK1237" i="7"/>
  <c r="AX1237" i="7" s="1"/>
  <c r="AI1253" i="7"/>
  <c r="AV1253" i="7" s="1"/>
  <c r="AJ1253" i="7"/>
  <c r="AW1253" i="7" s="1"/>
  <c r="AK1253" i="7"/>
  <c r="AX1253" i="7" s="1"/>
  <c r="AJ1269" i="7"/>
  <c r="AW1269" i="7" s="1"/>
  <c r="AK1269" i="7"/>
  <c r="AX1269" i="7" s="1"/>
  <c r="AI1269" i="7"/>
  <c r="AV1269" i="7" s="1"/>
  <c r="AI1285" i="7"/>
  <c r="AV1285" i="7" s="1"/>
  <c r="AJ1285" i="7"/>
  <c r="AW1285" i="7" s="1"/>
  <c r="AK1285" i="7"/>
  <c r="AX1285" i="7" s="1"/>
  <c r="AI1301" i="7"/>
  <c r="AV1301" i="7" s="1"/>
  <c r="AJ1301" i="7"/>
  <c r="AW1301" i="7" s="1"/>
  <c r="AK1301" i="7"/>
  <c r="AX1301" i="7" s="1"/>
  <c r="AK1317" i="7"/>
  <c r="AX1317" i="7" s="1"/>
  <c r="AI1317" i="7"/>
  <c r="AV1317" i="7" s="1"/>
  <c r="AJ1317" i="7"/>
  <c r="AW1317" i="7" s="1"/>
  <c r="AJ1333" i="7"/>
  <c r="AW1333" i="7" s="1"/>
  <c r="AI1333" i="7"/>
  <c r="AV1333" i="7" s="1"/>
  <c r="AK1333" i="7"/>
  <c r="AX1333" i="7" s="1"/>
  <c r="AI1349" i="7"/>
  <c r="AV1349" i="7" s="1"/>
  <c r="AJ1349" i="7"/>
  <c r="AW1349" i="7" s="1"/>
  <c r="AK1349" i="7"/>
  <c r="AX1349" i="7" s="1"/>
  <c r="AI1365" i="7"/>
  <c r="AV1365" i="7" s="1"/>
  <c r="AJ1365" i="7"/>
  <c r="AW1365" i="7" s="1"/>
  <c r="AK1365" i="7"/>
  <c r="AX1365" i="7" s="1"/>
  <c r="AK1381" i="7"/>
  <c r="AX1381" i="7" s="1"/>
  <c r="AJ1381" i="7"/>
  <c r="AW1381" i="7" s="1"/>
  <c r="AI1381" i="7"/>
  <c r="AV1381" i="7" s="1"/>
  <c r="AW774" i="7"/>
  <c r="AV551" i="7"/>
  <c r="AX927" i="7"/>
  <c r="AJ1151" i="7"/>
  <c r="AI1151" i="7"/>
  <c r="AK1151" i="7"/>
  <c r="AJ1405" i="7"/>
  <c r="AK1405" i="7"/>
  <c r="AI1405" i="7"/>
  <c r="AK1022" i="7"/>
  <c r="AJ1022" i="7"/>
  <c r="AI1022" i="7"/>
  <c r="AK926" i="7"/>
  <c r="AI926" i="7"/>
  <c r="AJ926" i="7"/>
  <c r="AK814" i="7"/>
  <c r="AX814" i="7" s="1"/>
  <c r="AJ814" i="7"/>
  <c r="AW814" i="7" s="1"/>
  <c r="AI814" i="7"/>
  <c r="AV814" i="7" s="1"/>
  <c r="AK718" i="7"/>
  <c r="AJ718" i="7"/>
  <c r="AI718" i="7"/>
  <c r="AK622" i="7"/>
  <c r="AX622" i="7" s="1"/>
  <c r="AI622" i="7"/>
  <c r="AJ622" i="7"/>
  <c r="AI242" i="7"/>
  <c r="AV242" i="7" s="1"/>
  <c r="AJ242" i="7"/>
  <c r="AW242" i="7" s="1"/>
  <c r="AK242" i="7"/>
  <c r="AX242" i="7" s="1"/>
  <c r="AJ1133" i="7"/>
  <c r="AK1133" i="7"/>
  <c r="AI1133" i="7"/>
  <c r="AI925" i="7"/>
  <c r="AJ925" i="7"/>
  <c r="AK925" i="7"/>
  <c r="AI861" i="7"/>
  <c r="AJ861" i="7"/>
  <c r="AK861" i="7"/>
  <c r="AI749" i="7"/>
  <c r="AJ749" i="7"/>
  <c r="AK749" i="7"/>
  <c r="AI685" i="7"/>
  <c r="AV685" i="7" s="1"/>
  <c r="AJ685" i="7"/>
  <c r="AK685" i="7"/>
  <c r="AI605" i="7"/>
  <c r="AV605" i="7" s="1"/>
  <c r="AJ605" i="7"/>
  <c r="AW605" i="7" s="1"/>
  <c r="AK605" i="7"/>
  <c r="AX605" i="7" s="1"/>
  <c r="AI557" i="7"/>
  <c r="AJ557" i="7"/>
  <c r="AK557" i="7"/>
  <c r="AK493" i="7"/>
  <c r="AI493" i="7"/>
  <c r="AV493" i="7" s="1"/>
  <c r="AJ493" i="7"/>
  <c r="AK413" i="7"/>
  <c r="AI413" i="7"/>
  <c r="AJ413" i="7"/>
  <c r="AV3" i="7"/>
  <c r="AI51" i="7"/>
  <c r="AV51" i="7" s="1"/>
  <c r="AJ51" i="7"/>
  <c r="AW51" i="7" s="1"/>
  <c r="AK51" i="7"/>
  <c r="AX51" i="7" s="1"/>
  <c r="AI131" i="7"/>
  <c r="AV131" i="7" s="1"/>
  <c r="AJ131" i="7"/>
  <c r="AW131" i="7" s="1"/>
  <c r="AK131" i="7"/>
  <c r="AX131" i="7" s="1"/>
  <c r="AI195" i="7"/>
  <c r="AV195" i="7" s="1"/>
  <c r="AJ195" i="7"/>
  <c r="AW195" i="7" s="1"/>
  <c r="AK195" i="7"/>
  <c r="AX195" i="7" s="1"/>
  <c r="AI243" i="7"/>
  <c r="AV243" i="7" s="1"/>
  <c r="AJ243" i="7"/>
  <c r="AW243" i="7" s="1"/>
  <c r="AK243" i="7"/>
  <c r="AX243" i="7" s="1"/>
  <c r="AI307" i="7"/>
  <c r="AV307" i="7" s="1"/>
  <c r="AJ307" i="7"/>
  <c r="AW307" i="7" s="1"/>
  <c r="AK307" i="7"/>
  <c r="AX307" i="7" s="1"/>
  <c r="AI1193" i="7"/>
  <c r="AV1193" i="7" s="1"/>
  <c r="AK1193" i="7"/>
  <c r="AX1193" i="7" s="1"/>
  <c r="AJ1193" i="7"/>
  <c r="AW1193" i="7" s="1"/>
  <c r="AI1257" i="7"/>
  <c r="AV1257" i="7" s="1"/>
  <c r="AK1257" i="7"/>
  <c r="AX1257" i="7" s="1"/>
  <c r="AJ1257" i="7"/>
  <c r="AW1257" i="7" s="1"/>
  <c r="AI1130" i="7"/>
  <c r="AJ1130" i="7"/>
  <c r="AK1130" i="7"/>
  <c r="AX1130" i="7" s="1"/>
  <c r="AI1066" i="7"/>
  <c r="AJ1066" i="7"/>
  <c r="AK1066" i="7"/>
  <c r="AJ1002" i="7"/>
  <c r="AK1002" i="7"/>
  <c r="AI1002" i="7"/>
  <c r="AK922" i="7"/>
  <c r="AI922" i="7"/>
  <c r="AJ922" i="7"/>
  <c r="AI890" i="7"/>
  <c r="AK890" i="7"/>
  <c r="AJ890" i="7"/>
  <c r="AI810" i="7"/>
  <c r="AV810" i="7" s="1"/>
  <c r="AJ810" i="7"/>
  <c r="AW810" i="7" s="1"/>
  <c r="AK810" i="7"/>
  <c r="AX810" i="7" s="1"/>
  <c r="AI730" i="7"/>
  <c r="AK730" i="7"/>
  <c r="AJ730" i="7"/>
  <c r="AK666" i="7"/>
  <c r="AJ666" i="7"/>
  <c r="AI666" i="7"/>
  <c r="AK586" i="7"/>
  <c r="AI586" i="7"/>
  <c r="AJ586" i="7"/>
  <c r="AI522" i="7"/>
  <c r="AJ522" i="7"/>
  <c r="AK522" i="7"/>
  <c r="AI442" i="7"/>
  <c r="AJ442" i="7"/>
  <c r="AK442" i="7"/>
  <c r="AX442" i="7" s="1"/>
  <c r="AJ362" i="7"/>
  <c r="AK362" i="7"/>
  <c r="AI362" i="7"/>
  <c r="AK38" i="7"/>
  <c r="AX38" i="7" s="1"/>
  <c r="AI38" i="7"/>
  <c r="AV38" i="7" s="1"/>
  <c r="AJ38" i="7"/>
  <c r="AW38" i="7" s="1"/>
  <c r="AI86" i="7"/>
  <c r="AV86" i="7" s="1"/>
  <c r="AJ86" i="7"/>
  <c r="AW86" i="7" s="1"/>
  <c r="AK86" i="7"/>
  <c r="AX86" i="7" s="1"/>
  <c r="AI150" i="7"/>
  <c r="AV150" i="7" s="1"/>
  <c r="AJ150" i="7"/>
  <c r="AW150" i="7" s="1"/>
  <c r="AK150" i="7"/>
  <c r="AX150" i="7" s="1"/>
  <c r="AI198" i="7"/>
  <c r="AV198" i="7" s="1"/>
  <c r="AK198" i="7"/>
  <c r="AX198" i="7" s="1"/>
  <c r="AJ198" i="7"/>
  <c r="AW198" i="7" s="1"/>
  <c r="AJ246" i="7"/>
  <c r="AW246" i="7" s="1"/>
  <c r="AK246" i="7"/>
  <c r="AX246" i="7" s="1"/>
  <c r="AI246" i="7"/>
  <c r="AV246" i="7" s="1"/>
  <c r="AI326" i="7"/>
  <c r="AV326" i="7" s="1"/>
  <c r="AJ326" i="7"/>
  <c r="AW326" i="7" s="1"/>
  <c r="AK326" i="7"/>
  <c r="AX326" i="7" s="1"/>
  <c r="AI1196" i="7"/>
  <c r="AV1196" i="7" s="1"/>
  <c r="AJ1196" i="7"/>
  <c r="AW1196" i="7" s="1"/>
  <c r="AK1196" i="7"/>
  <c r="AX1196" i="7" s="1"/>
  <c r="AJ1228" i="7"/>
  <c r="AW1228" i="7" s="1"/>
  <c r="AK1228" i="7"/>
  <c r="AX1228" i="7" s="1"/>
  <c r="AI1228" i="7"/>
  <c r="AV1228" i="7" s="1"/>
  <c r="AI1308" i="7"/>
  <c r="AV1308" i="7" s="1"/>
  <c r="AJ1308" i="7"/>
  <c r="AW1308" i="7" s="1"/>
  <c r="AK1308" i="7"/>
  <c r="AX1308" i="7" s="1"/>
  <c r="AI1372" i="7"/>
  <c r="AV1372" i="7" s="1"/>
  <c r="AJ1372" i="7"/>
  <c r="AW1372" i="7" s="1"/>
  <c r="AK1372" i="7"/>
  <c r="AX1372" i="7" s="1"/>
  <c r="AJ1407" i="7"/>
  <c r="AI1407" i="7"/>
  <c r="AK1407" i="7"/>
  <c r="AI1184" i="7"/>
  <c r="AJ1184" i="7"/>
  <c r="AK1184" i="7"/>
  <c r="AI1168" i="7"/>
  <c r="AV1168" i="7" s="1"/>
  <c r="AK1168" i="7"/>
  <c r="AJ1168" i="7"/>
  <c r="AI1152" i="7"/>
  <c r="AJ1152" i="7"/>
  <c r="AK1152" i="7"/>
  <c r="AI1136" i="7"/>
  <c r="AJ1136" i="7"/>
  <c r="AK1136" i="7"/>
  <c r="AI1120" i="7"/>
  <c r="AJ1120" i="7"/>
  <c r="AK1120" i="7"/>
  <c r="AI1104" i="7"/>
  <c r="AK1104" i="7"/>
  <c r="AJ1104" i="7"/>
  <c r="AJ1088" i="7"/>
  <c r="AI1088" i="7"/>
  <c r="AK1088" i="7"/>
  <c r="AK1072" i="7"/>
  <c r="AI1072" i="7"/>
  <c r="AJ1072" i="7"/>
  <c r="AK1056" i="7"/>
  <c r="AI1056" i="7"/>
  <c r="AJ1056" i="7"/>
  <c r="AK1040" i="7"/>
  <c r="AI1040" i="7"/>
  <c r="AJ1040" i="7"/>
  <c r="AK1024" i="7"/>
  <c r="AI1024" i="7"/>
  <c r="AJ1024" i="7"/>
  <c r="AK1008" i="7"/>
  <c r="AI1008" i="7"/>
  <c r="AJ1008" i="7"/>
  <c r="AK992" i="7"/>
  <c r="AI992" i="7"/>
  <c r="AJ992" i="7"/>
  <c r="AK976" i="7"/>
  <c r="AI976" i="7"/>
  <c r="AJ976" i="7"/>
  <c r="AK960" i="7"/>
  <c r="AI960" i="7"/>
  <c r="AJ960" i="7"/>
  <c r="AK944" i="7"/>
  <c r="AI944" i="7"/>
  <c r="AJ944" i="7"/>
  <c r="AK928" i="7"/>
  <c r="AI928" i="7"/>
  <c r="AJ928" i="7"/>
  <c r="AW928" i="7" s="1"/>
  <c r="AK912" i="7"/>
  <c r="AI912" i="7"/>
  <c r="AJ912" i="7"/>
  <c r="AK896" i="7"/>
  <c r="AX896" i="7" s="1"/>
  <c r="AJ896" i="7"/>
  <c r="AW896" i="7" s="1"/>
  <c r="AI896" i="7"/>
  <c r="AV896" i="7" s="1"/>
  <c r="AK880" i="7"/>
  <c r="AI880" i="7"/>
  <c r="AJ880" i="7"/>
  <c r="AK864" i="7"/>
  <c r="AI864" i="7"/>
  <c r="AJ864" i="7"/>
  <c r="AK848" i="7"/>
  <c r="AI848" i="7"/>
  <c r="AJ848" i="7"/>
  <c r="AK832" i="7"/>
  <c r="AX832" i="7" s="1"/>
  <c r="AI832" i="7"/>
  <c r="AV832" i="7" s="1"/>
  <c r="AJ832" i="7"/>
  <c r="AW832" i="7" s="1"/>
  <c r="AK816" i="7"/>
  <c r="AI816" i="7"/>
  <c r="AJ816" i="7"/>
  <c r="AK800" i="7"/>
  <c r="AI800" i="7"/>
  <c r="AJ800" i="7"/>
  <c r="AK784" i="7"/>
  <c r="AI784" i="7"/>
  <c r="AJ784" i="7"/>
  <c r="AK768" i="7"/>
  <c r="AI768" i="7"/>
  <c r="AJ768" i="7"/>
  <c r="AK752" i="7"/>
  <c r="AI752" i="7"/>
  <c r="AJ752" i="7"/>
  <c r="AK736" i="7"/>
  <c r="AI736" i="7"/>
  <c r="AJ736" i="7"/>
  <c r="AK720" i="7"/>
  <c r="AI720" i="7"/>
  <c r="AJ720" i="7"/>
  <c r="AK704" i="7"/>
  <c r="AJ704" i="7"/>
  <c r="AI704" i="7"/>
  <c r="AK688" i="7"/>
  <c r="AX688" i="7" s="1"/>
  <c r="AI688" i="7"/>
  <c r="AV688" i="7" s="1"/>
  <c r="AJ688" i="7"/>
  <c r="AW688" i="7" s="1"/>
  <c r="AK672" i="7"/>
  <c r="AI672" i="7"/>
  <c r="AJ672" i="7"/>
  <c r="AK656" i="7"/>
  <c r="AI656" i="7"/>
  <c r="AJ656" i="7"/>
  <c r="AK640" i="7"/>
  <c r="AJ640" i="7"/>
  <c r="AI640" i="7"/>
  <c r="AK624" i="7"/>
  <c r="AI624" i="7"/>
  <c r="AJ624" i="7"/>
  <c r="AK608" i="7"/>
  <c r="AI608" i="7"/>
  <c r="AJ608" i="7"/>
  <c r="AK592" i="7"/>
  <c r="AI592" i="7"/>
  <c r="AJ592" i="7"/>
  <c r="AK576" i="7"/>
  <c r="AI576" i="7"/>
  <c r="AJ576" i="7"/>
  <c r="AK560" i="7"/>
  <c r="AJ560" i="7"/>
  <c r="AI560" i="7"/>
  <c r="AK544" i="7"/>
  <c r="AI544" i="7"/>
  <c r="AJ544" i="7"/>
  <c r="AK528" i="7"/>
  <c r="AI528" i="7"/>
  <c r="AJ528" i="7"/>
  <c r="AK512" i="7"/>
  <c r="AJ512" i="7"/>
  <c r="AI512" i="7"/>
  <c r="AJ496" i="7"/>
  <c r="AK496" i="7"/>
  <c r="AI496" i="7"/>
  <c r="AJ480" i="7"/>
  <c r="AK480" i="7"/>
  <c r="AI480" i="7"/>
  <c r="AJ464" i="7"/>
  <c r="AK464" i="7"/>
  <c r="AX464" i="7" s="1"/>
  <c r="AI464" i="7"/>
  <c r="AI448" i="7"/>
  <c r="AJ448" i="7"/>
  <c r="AK448" i="7"/>
  <c r="AJ432" i="7"/>
  <c r="AK432" i="7"/>
  <c r="AI432" i="7"/>
  <c r="AI416" i="7"/>
  <c r="AK416" i="7"/>
  <c r="AJ416" i="7"/>
  <c r="AI400" i="7"/>
  <c r="AK400" i="7"/>
  <c r="AJ400" i="7"/>
  <c r="AI384" i="7"/>
  <c r="AV384" i="7" s="1"/>
  <c r="AJ384" i="7"/>
  <c r="AK384" i="7"/>
  <c r="AJ368" i="7"/>
  <c r="AK368" i="7"/>
  <c r="AI368" i="7"/>
  <c r="AJ352" i="7"/>
  <c r="AI352" i="7"/>
  <c r="AK352" i="7"/>
  <c r="AI16" i="7"/>
  <c r="AV16" i="7" s="1"/>
  <c r="AJ16" i="7"/>
  <c r="AW16" i="7" s="1"/>
  <c r="AK16" i="7"/>
  <c r="AX16" i="7" s="1"/>
  <c r="AI32" i="7"/>
  <c r="AV32" i="7" s="1"/>
  <c r="AJ32" i="7"/>
  <c r="AW32" i="7" s="1"/>
  <c r="AK32" i="7"/>
  <c r="AX32" i="7" s="1"/>
  <c r="AK48" i="7"/>
  <c r="AX48" i="7" s="1"/>
  <c r="AJ48" i="7"/>
  <c r="AW48" i="7" s="1"/>
  <c r="AI48" i="7"/>
  <c r="AV48" i="7" s="1"/>
  <c r="AJ64" i="7"/>
  <c r="AW64" i="7" s="1"/>
  <c r="AK64" i="7"/>
  <c r="AX64" i="7" s="1"/>
  <c r="AI64" i="7"/>
  <c r="AV64" i="7" s="1"/>
  <c r="AI80" i="7"/>
  <c r="AV80" i="7" s="1"/>
  <c r="AK80" i="7"/>
  <c r="AX80" i="7" s="1"/>
  <c r="AJ80" i="7"/>
  <c r="AW80" i="7" s="1"/>
  <c r="AJ96" i="7"/>
  <c r="AW96" i="7" s="1"/>
  <c r="AI96" i="7"/>
  <c r="AV96" i="7" s="1"/>
  <c r="AK96" i="7"/>
  <c r="AX96" i="7" s="1"/>
  <c r="AJ112" i="7"/>
  <c r="AW112" i="7" s="1"/>
  <c r="AI112" i="7"/>
  <c r="AV112" i="7" s="1"/>
  <c r="AK112" i="7"/>
  <c r="AX112" i="7" s="1"/>
  <c r="AJ128" i="7"/>
  <c r="AW128" i="7" s="1"/>
  <c r="AK128" i="7"/>
  <c r="AX128" i="7" s="1"/>
  <c r="AI128" i="7"/>
  <c r="AV128" i="7" s="1"/>
  <c r="AI144" i="7"/>
  <c r="AV144" i="7" s="1"/>
  <c r="AK144" i="7"/>
  <c r="AX144" i="7" s="1"/>
  <c r="AJ144" i="7"/>
  <c r="AW144" i="7" s="1"/>
  <c r="AJ160" i="7"/>
  <c r="AW160" i="7" s="1"/>
  <c r="AI160" i="7"/>
  <c r="AV160" i="7" s="1"/>
  <c r="AK160" i="7"/>
  <c r="AX160" i="7" s="1"/>
  <c r="AJ176" i="7"/>
  <c r="AW176" i="7" s="1"/>
  <c r="AI176" i="7"/>
  <c r="AV176" i="7" s="1"/>
  <c r="AK176" i="7"/>
  <c r="AX176" i="7" s="1"/>
  <c r="AJ192" i="7"/>
  <c r="AW192" i="7" s="1"/>
  <c r="AK192" i="7"/>
  <c r="AX192" i="7" s="1"/>
  <c r="AI192" i="7"/>
  <c r="AV192" i="7" s="1"/>
  <c r="AI208" i="7"/>
  <c r="AV208" i="7" s="1"/>
  <c r="AJ208" i="7"/>
  <c r="AW208" i="7" s="1"/>
  <c r="AK208" i="7"/>
  <c r="AX208" i="7" s="1"/>
  <c r="AJ224" i="7"/>
  <c r="AW224" i="7" s="1"/>
  <c r="AK224" i="7"/>
  <c r="AX224" i="7" s="1"/>
  <c r="AI224" i="7"/>
  <c r="AV224" i="7" s="1"/>
  <c r="AJ240" i="7"/>
  <c r="AW240" i="7" s="1"/>
  <c r="AK240" i="7"/>
  <c r="AX240" i="7" s="1"/>
  <c r="AI240" i="7"/>
  <c r="AV240" i="7" s="1"/>
  <c r="AJ256" i="7"/>
  <c r="AW256" i="7" s="1"/>
  <c r="AK256" i="7"/>
  <c r="AX256" i="7" s="1"/>
  <c r="AI256" i="7"/>
  <c r="AV256" i="7" s="1"/>
  <c r="AI272" i="7"/>
  <c r="AV272" i="7" s="1"/>
  <c r="AJ272" i="7"/>
  <c r="AW272" i="7" s="1"/>
  <c r="AK272" i="7"/>
  <c r="AX272" i="7" s="1"/>
  <c r="AI288" i="7"/>
  <c r="AV288" i="7" s="1"/>
  <c r="AJ288" i="7"/>
  <c r="AW288" i="7" s="1"/>
  <c r="AK288" i="7"/>
  <c r="AX288" i="7" s="1"/>
  <c r="AJ304" i="7"/>
  <c r="AW304" i="7" s="1"/>
  <c r="AI304" i="7"/>
  <c r="AV304" i="7" s="1"/>
  <c r="AK304" i="7"/>
  <c r="AX304" i="7" s="1"/>
  <c r="AI320" i="7"/>
  <c r="AV320" i="7" s="1"/>
  <c r="AJ320" i="7"/>
  <c r="AW320" i="7" s="1"/>
  <c r="AK320" i="7"/>
  <c r="AX320" i="7" s="1"/>
  <c r="AJ336" i="7"/>
  <c r="AW336" i="7" s="1"/>
  <c r="AI336" i="7"/>
  <c r="AV336" i="7" s="1"/>
  <c r="AK336" i="7"/>
  <c r="AX336" i="7" s="1"/>
  <c r="AJ1190" i="7"/>
  <c r="AW1190" i="7" s="1"/>
  <c r="AI1190" i="7"/>
  <c r="AV1190" i="7" s="1"/>
  <c r="AK1190" i="7"/>
  <c r="AX1190" i="7" s="1"/>
  <c r="AI1206" i="7"/>
  <c r="AV1206" i="7" s="1"/>
  <c r="AJ1206" i="7"/>
  <c r="AW1206" i="7" s="1"/>
  <c r="AK1206" i="7"/>
  <c r="AX1206" i="7" s="1"/>
  <c r="AI1222" i="7"/>
  <c r="AV1222" i="7" s="1"/>
  <c r="AK1222" i="7"/>
  <c r="AX1222" i="7" s="1"/>
  <c r="AJ1222" i="7"/>
  <c r="AW1222" i="7" s="1"/>
  <c r="AK1238" i="7"/>
  <c r="AX1238" i="7" s="1"/>
  <c r="AI1238" i="7"/>
  <c r="AV1238" i="7" s="1"/>
  <c r="AJ1238" i="7"/>
  <c r="AW1238" i="7" s="1"/>
  <c r="AI1254" i="7"/>
  <c r="AV1254" i="7" s="1"/>
  <c r="AJ1254" i="7"/>
  <c r="AW1254" i="7" s="1"/>
  <c r="AK1254" i="7"/>
  <c r="AX1254" i="7" s="1"/>
  <c r="AK1270" i="7"/>
  <c r="AX1270" i="7" s="1"/>
  <c r="AI1270" i="7"/>
  <c r="AV1270" i="7" s="1"/>
  <c r="AJ1270" i="7"/>
  <c r="AW1270" i="7" s="1"/>
  <c r="AJ1286" i="7"/>
  <c r="AW1286" i="7" s="1"/>
  <c r="AI1286" i="7"/>
  <c r="AV1286" i="7" s="1"/>
  <c r="AK1286" i="7"/>
  <c r="AX1286" i="7" s="1"/>
  <c r="AI1302" i="7"/>
  <c r="AV1302" i="7" s="1"/>
  <c r="AJ1302" i="7"/>
  <c r="AW1302" i="7" s="1"/>
  <c r="AK1302" i="7"/>
  <c r="AX1302" i="7" s="1"/>
  <c r="AI1318" i="7"/>
  <c r="AV1318" i="7" s="1"/>
  <c r="AJ1318" i="7"/>
  <c r="AW1318" i="7" s="1"/>
  <c r="AK1318" i="7"/>
  <c r="AX1318" i="7" s="1"/>
  <c r="AK1334" i="7"/>
  <c r="AX1334" i="7" s="1"/>
  <c r="AI1334" i="7"/>
  <c r="AV1334" i="7" s="1"/>
  <c r="AJ1334" i="7"/>
  <c r="AW1334" i="7" s="1"/>
  <c r="AJ1350" i="7"/>
  <c r="AW1350" i="7" s="1"/>
  <c r="AK1350" i="7"/>
  <c r="AX1350" i="7" s="1"/>
  <c r="AI1350" i="7"/>
  <c r="AV1350" i="7" s="1"/>
  <c r="AI1366" i="7"/>
  <c r="AV1366" i="7" s="1"/>
  <c r="AJ1366" i="7"/>
  <c r="AW1366" i="7" s="1"/>
  <c r="AK1366" i="7"/>
  <c r="AX1366" i="7" s="1"/>
  <c r="AI1382" i="7"/>
  <c r="AV1382" i="7" s="1"/>
  <c r="AJ1382" i="7"/>
  <c r="AW1382" i="7" s="1"/>
  <c r="AK1382" i="7"/>
  <c r="AX1382" i="7" s="1"/>
  <c r="AJ1071" i="7"/>
  <c r="AK1071" i="7"/>
  <c r="AI1071" i="7"/>
  <c r="AK943" i="7"/>
  <c r="AI943" i="7"/>
  <c r="AJ943" i="7"/>
  <c r="AI847" i="7"/>
  <c r="AV847" i="7" s="1"/>
  <c r="AJ847" i="7"/>
  <c r="AW847" i="7" s="1"/>
  <c r="AK847" i="7"/>
  <c r="AX847" i="7" s="1"/>
  <c r="AI719" i="7"/>
  <c r="AJ719" i="7"/>
  <c r="AK719" i="7"/>
  <c r="AJ607" i="7"/>
  <c r="AI607" i="7"/>
  <c r="AK607" i="7"/>
  <c r="AI511" i="7"/>
  <c r="AJ511" i="7"/>
  <c r="AK511" i="7"/>
  <c r="AK431" i="7"/>
  <c r="AI431" i="7"/>
  <c r="AJ431" i="7"/>
  <c r="AI351" i="7"/>
  <c r="AJ351" i="7"/>
  <c r="AK351" i="7"/>
  <c r="AI65" i="7"/>
  <c r="AV65" i="7" s="1"/>
  <c r="AJ65" i="7"/>
  <c r="AW65" i="7" s="1"/>
  <c r="AK65" i="7"/>
  <c r="AX65" i="7" s="1"/>
  <c r="AK97" i="7"/>
  <c r="AX97" i="7" s="1"/>
  <c r="AI97" i="7"/>
  <c r="AV97" i="7" s="1"/>
  <c r="AJ97" i="7"/>
  <c r="AW97" i="7" s="1"/>
  <c r="AI129" i="7"/>
  <c r="AV129" i="7" s="1"/>
  <c r="AJ129" i="7"/>
  <c r="AW129" i="7" s="1"/>
  <c r="AK129" i="7"/>
  <c r="AX129" i="7" s="1"/>
  <c r="AI145" i="7"/>
  <c r="AV145" i="7" s="1"/>
  <c r="AJ145" i="7"/>
  <c r="AW145" i="7" s="1"/>
  <c r="AK145" i="7"/>
  <c r="AX145" i="7" s="1"/>
  <c r="AK161" i="7"/>
  <c r="AX161" i="7" s="1"/>
  <c r="AI161" i="7"/>
  <c r="AV161" i="7" s="1"/>
  <c r="AJ161" i="7"/>
  <c r="AW161" i="7" s="1"/>
  <c r="AK177" i="7"/>
  <c r="AX177" i="7" s="1"/>
  <c r="AJ177" i="7"/>
  <c r="AW177" i="7" s="1"/>
  <c r="AI177" i="7"/>
  <c r="AV177" i="7" s="1"/>
  <c r="AI193" i="7"/>
  <c r="AV193" i="7" s="1"/>
  <c r="AJ193" i="7"/>
  <c r="AW193" i="7" s="1"/>
  <c r="AK193" i="7"/>
  <c r="AX193" i="7" s="1"/>
  <c r="AI209" i="7"/>
  <c r="AV209" i="7" s="1"/>
  <c r="AK209" i="7"/>
  <c r="AX209" i="7" s="1"/>
  <c r="AJ209" i="7"/>
  <c r="AW209" i="7" s="1"/>
  <c r="AK225" i="7"/>
  <c r="AX225" i="7" s="1"/>
  <c r="AI225" i="7"/>
  <c r="AV225" i="7" s="1"/>
  <c r="AJ225" i="7"/>
  <c r="AW225" i="7" s="1"/>
  <c r="AK241" i="7"/>
  <c r="AX241" i="7" s="1"/>
  <c r="AJ241" i="7"/>
  <c r="AW241" i="7" s="1"/>
  <c r="AI241" i="7"/>
  <c r="AV241" i="7" s="1"/>
  <c r="AI257" i="7"/>
  <c r="AV257" i="7" s="1"/>
  <c r="AJ257" i="7"/>
  <c r="AW257" i="7" s="1"/>
  <c r="AK257" i="7"/>
  <c r="AX257" i="7" s="1"/>
  <c r="AI273" i="7"/>
  <c r="AV273" i="7" s="1"/>
  <c r="AK273" i="7"/>
  <c r="AX273" i="7" s="1"/>
  <c r="AJ273" i="7"/>
  <c r="AW273" i="7" s="1"/>
  <c r="AK289" i="7"/>
  <c r="AX289" i="7" s="1"/>
  <c r="AI289" i="7"/>
  <c r="AV289" i="7" s="1"/>
  <c r="AJ289" i="7"/>
  <c r="AW289" i="7" s="1"/>
  <c r="AK305" i="7"/>
  <c r="AX305" i="7" s="1"/>
  <c r="AI305" i="7"/>
  <c r="AV305" i="7" s="1"/>
  <c r="AJ305" i="7"/>
  <c r="AW305" i="7" s="1"/>
  <c r="AK321" i="7"/>
  <c r="AX321" i="7" s="1"/>
  <c r="AI321" i="7"/>
  <c r="AV321" i="7" s="1"/>
  <c r="AJ321" i="7"/>
  <c r="AW321" i="7" s="1"/>
  <c r="AK337" i="7"/>
  <c r="AX337" i="7" s="1"/>
  <c r="AJ337" i="7"/>
  <c r="AW337" i="7" s="1"/>
  <c r="AI337" i="7"/>
  <c r="AV337" i="7" s="1"/>
  <c r="AI1191" i="7"/>
  <c r="AV1191" i="7" s="1"/>
  <c r="AJ1191" i="7"/>
  <c r="AW1191" i="7" s="1"/>
  <c r="AK1191" i="7"/>
  <c r="AX1191" i="7" s="1"/>
  <c r="AI1207" i="7"/>
  <c r="AV1207" i="7" s="1"/>
  <c r="AJ1207" i="7"/>
  <c r="AW1207" i="7" s="1"/>
  <c r="AK1207" i="7"/>
  <c r="AX1207" i="7" s="1"/>
  <c r="AK1223" i="7"/>
  <c r="AX1223" i="7" s="1"/>
  <c r="AI1223" i="7"/>
  <c r="AV1223" i="7" s="1"/>
  <c r="AJ1223" i="7"/>
  <c r="AW1223" i="7" s="1"/>
  <c r="AJ1239" i="7"/>
  <c r="AW1239" i="7" s="1"/>
  <c r="AI1239" i="7"/>
  <c r="AV1239" i="7" s="1"/>
  <c r="AK1239" i="7"/>
  <c r="AX1239" i="7" s="1"/>
  <c r="AI1255" i="7"/>
  <c r="AV1255" i="7" s="1"/>
  <c r="AJ1255" i="7"/>
  <c r="AW1255" i="7" s="1"/>
  <c r="AK1255" i="7"/>
  <c r="AX1255" i="7" s="1"/>
  <c r="AK1271" i="7"/>
  <c r="AX1271" i="7" s="1"/>
  <c r="AI1271" i="7"/>
  <c r="AV1271" i="7" s="1"/>
  <c r="AJ1271" i="7"/>
  <c r="AW1271" i="7" s="1"/>
  <c r="AK1287" i="7"/>
  <c r="AX1287" i="7" s="1"/>
  <c r="AI1287" i="7"/>
  <c r="AV1287" i="7" s="1"/>
  <c r="AJ1287" i="7"/>
  <c r="AW1287" i="7" s="1"/>
  <c r="AJ1303" i="7"/>
  <c r="AW1303" i="7" s="1"/>
  <c r="AK1303" i="7"/>
  <c r="AX1303" i="7" s="1"/>
  <c r="AI1303" i="7"/>
  <c r="AV1303" i="7" s="1"/>
  <c r="AI1319" i="7"/>
  <c r="AV1319" i="7" s="1"/>
  <c r="AJ1319" i="7"/>
  <c r="AW1319" i="7" s="1"/>
  <c r="AK1319" i="7"/>
  <c r="AX1319" i="7" s="1"/>
  <c r="AI1335" i="7"/>
  <c r="AV1335" i="7" s="1"/>
  <c r="AJ1335" i="7"/>
  <c r="AW1335" i="7" s="1"/>
  <c r="AK1335" i="7"/>
  <c r="AX1335" i="7" s="1"/>
  <c r="AI1351" i="7"/>
  <c r="AV1351" i="7" s="1"/>
  <c r="AJ1351" i="7"/>
  <c r="AW1351" i="7" s="1"/>
  <c r="AK1351" i="7"/>
  <c r="AX1351" i="7" s="1"/>
  <c r="AI1367" i="7"/>
  <c r="AV1367" i="7" s="1"/>
  <c r="AJ1367" i="7"/>
  <c r="AW1367" i="7" s="1"/>
  <c r="AK1367" i="7"/>
  <c r="AX1367" i="7" s="1"/>
  <c r="AJ1383" i="7"/>
  <c r="AW1383" i="7" s="1"/>
  <c r="AI1383" i="7"/>
  <c r="AV1383" i="7" s="1"/>
  <c r="AK1383" i="7"/>
  <c r="AX1383" i="7" s="1"/>
  <c r="Q985" i="7"/>
  <c r="V985" i="7"/>
  <c r="Q896" i="7"/>
  <c r="V1125" i="7"/>
  <c r="U421" i="7"/>
  <c r="U786" i="7"/>
  <c r="Q1337" i="7"/>
  <c r="U1337" i="7"/>
  <c r="Q1234" i="7"/>
  <c r="V1234" i="7"/>
  <c r="Q1310" i="7"/>
  <c r="U1310" i="7"/>
  <c r="Q1344" i="7"/>
  <c r="T1344" i="7"/>
  <c r="Q1327" i="7"/>
  <c r="Q330" i="7"/>
  <c r="U330" i="7"/>
  <c r="Q1330" i="7"/>
  <c r="U1330" i="7"/>
  <c r="Q1355" i="7"/>
  <c r="V425" i="7"/>
  <c r="U854" i="7"/>
  <c r="AD1279" i="7"/>
  <c r="AF1260" i="7"/>
  <c r="AD1226" i="7"/>
  <c r="AE307" i="7"/>
  <c r="AF301" i="7"/>
  <c r="AF276" i="7"/>
  <c r="AF236" i="7"/>
  <c r="AF1384" i="7"/>
  <c r="AF205" i="7"/>
  <c r="AF1372" i="7"/>
  <c r="AF1275" i="7"/>
  <c r="AF245" i="7"/>
  <c r="AF1358" i="7"/>
  <c r="AF1244" i="7"/>
  <c r="AF200" i="7"/>
  <c r="AF1350" i="7"/>
  <c r="AF1243" i="7"/>
  <c r="AE171" i="7"/>
  <c r="AD1337" i="7"/>
  <c r="AF1225" i="7"/>
  <c r="AF163" i="7"/>
  <c r="AD200" i="7"/>
  <c r="AF1336" i="7"/>
  <c r="AE1225" i="7"/>
  <c r="AF124" i="7"/>
  <c r="AE1207" i="7"/>
  <c r="AF1207" i="7"/>
  <c r="AF116" i="7"/>
  <c r="AF184" i="7"/>
  <c r="AF1324" i="7"/>
  <c r="AF1206" i="7"/>
  <c r="AF54" i="7"/>
  <c r="AF1393" i="7"/>
  <c r="AE1324" i="7"/>
  <c r="AF1190" i="7"/>
  <c r="AF1386" i="7"/>
  <c r="AF1310" i="7"/>
  <c r="AF348" i="7"/>
  <c r="AF1385" i="7"/>
  <c r="AF1303" i="7"/>
  <c r="G797" i="5"/>
  <c r="H520" i="5"/>
  <c r="AD785" i="7"/>
  <c r="AE1373" i="7"/>
  <c r="AE1279" i="7"/>
  <c r="AE325" i="7"/>
  <c r="AE205" i="7"/>
  <c r="AE1276" i="7"/>
  <c r="AD1208" i="7"/>
  <c r="AE306" i="7"/>
  <c r="AD47" i="7"/>
  <c r="AD64" i="7"/>
  <c r="AD271" i="7"/>
  <c r="AD284" i="7"/>
  <c r="AD297" i="7"/>
  <c r="AD302" i="7"/>
  <c r="AD311" i="7"/>
  <c r="AD320" i="7"/>
  <c r="AD21" i="7"/>
  <c r="AD34" i="7"/>
  <c r="AD43" i="7"/>
  <c r="AD60" i="7"/>
  <c r="AD69" i="7"/>
  <c r="AD73" i="7"/>
  <c r="AD77" i="7"/>
  <c r="AD81" i="7"/>
  <c r="AD85" i="7"/>
  <c r="AD89" i="7"/>
  <c r="AD93" i="7"/>
  <c r="AD97" i="7"/>
  <c r="AD101" i="7"/>
  <c r="AD105" i="7"/>
  <c r="AD109" i="7"/>
  <c r="AD178" i="7"/>
  <c r="AD182" i="7"/>
  <c r="AD186" i="7"/>
  <c r="AD190" i="7"/>
  <c r="AD194" i="7"/>
  <c r="AD198" i="7"/>
  <c r="AD202" i="7"/>
  <c r="AD206" i="7"/>
  <c r="AD210" i="7"/>
  <c r="AD214" i="7"/>
  <c r="AD218" i="7"/>
  <c r="AD222" i="7"/>
  <c r="AD226" i="7"/>
  <c r="AD230" i="7"/>
  <c r="AD234" i="7"/>
  <c r="AD238" i="7"/>
  <c r="AD242" i="7"/>
  <c r="AD246" i="7"/>
  <c r="AD250" i="7"/>
  <c r="AD254" i="7"/>
  <c r="AD258" i="7"/>
  <c r="AD267" i="7"/>
  <c r="AD293" i="7"/>
  <c r="AD316" i="7"/>
  <c r="AD329" i="7"/>
  <c r="AD338" i="7"/>
  <c r="AD347" i="7"/>
  <c r="AD7" i="7"/>
  <c r="AD12" i="7"/>
  <c r="AD30" i="7"/>
  <c r="AD39" i="7"/>
  <c r="AD56" i="7"/>
  <c r="AD263" i="7"/>
  <c r="AD280" i="7"/>
  <c r="AD289" i="7"/>
  <c r="AD307" i="7"/>
  <c r="AD343" i="7"/>
  <c r="AD1195" i="7"/>
  <c r="AD17" i="7"/>
  <c r="AD26" i="7"/>
  <c r="AD52" i="7"/>
  <c r="AD114" i="7"/>
  <c r="AD118" i="7"/>
  <c r="AD122" i="7"/>
  <c r="AD126" i="7"/>
  <c r="AD130" i="7"/>
  <c r="AD134" i="7"/>
  <c r="AD138" i="7"/>
  <c r="AD142" i="7"/>
  <c r="AD146" i="7"/>
  <c r="AD150" i="7"/>
  <c r="AD154" i="7"/>
  <c r="AD158" i="7"/>
  <c r="AD162" i="7"/>
  <c r="AD166" i="7"/>
  <c r="AD170" i="7"/>
  <c r="AD174" i="7"/>
  <c r="AD276" i="7"/>
  <c r="AD35" i="7"/>
  <c r="AD48" i="7"/>
  <c r="AD65" i="7"/>
  <c r="AD272" i="7"/>
  <c r="AD285" i="7"/>
  <c r="AD294" i="7"/>
  <c r="AD22" i="7"/>
  <c r="AD31" i="7"/>
  <c r="AD44" i="7"/>
  <c r="AD61" i="7"/>
  <c r="AD70" i="7"/>
  <c r="AD74" i="7"/>
  <c r="AD78" i="7"/>
  <c r="AD82" i="7"/>
  <c r="AD86" i="7"/>
  <c r="AD90" i="7"/>
  <c r="AD94" i="7"/>
  <c r="AD98" i="7"/>
  <c r="AD102" i="7"/>
  <c r="AD106" i="7"/>
  <c r="AD110" i="7"/>
  <c r="AD175" i="7"/>
  <c r="AD179" i="7"/>
  <c r="AD4" i="7"/>
  <c r="AD27" i="7"/>
  <c r="AD40" i="7"/>
  <c r="AD57" i="7"/>
  <c r="AD18" i="7"/>
  <c r="AD36" i="7"/>
  <c r="AD53" i="7"/>
  <c r="AD115" i="7"/>
  <c r="AD119" i="7"/>
  <c r="AD123" i="7"/>
  <c r="AD127" i="7"/>
  <c r="AD131" i="7"/>
  <c r="AD135" i="7"/>
  <c r="AD139" i="7"/>
  <c r="AD143" i="7"/>
  <c r="AD147" i="7"/>
  <c r="AD151" i="7"/>
  <c r="AD155" i="7"/>
  <c r="AD159" i="7"/>
  <c r="AD163" i="7"/>
  <c r="AD167" i="7"/>
  <c r="AD171" i="7"/>
  <c r="AD38" i="7"/>
  <c r="AD113" i="7"/>
  <c r="AD121" i="7"/>
  <c r="AD129" i="7"/>
  <c r="AD137" i="7"/>
  <c r="AD145" i="7"/>
  <c r="AD153" i="7"/>
  <c r="AD161" i="7"/>
  <c r="AD169" i="7"/>
  <c r="AD221" i="7"/>
  <c r="AD236" i="7"/>
  <c r="AD243" i="7"/>
  <c r="AD275" i="7"/>
  <c r="AD282" i="7"/>
  <c r="AD288" i="7"/>
  <c r="AD295" i="7"/>
  <c r="AD306" i="7"/>
  <c r="AD328" i="7"/>
  <c r="AD334" i="7"/>
  <c r="AD345" i="7"/>
  <c r="AD1188" i="7"/>
  <c r="AD1200" i="7"/>
  <c r="AD1216" i="7"/>
  <c r="AD1237" i="7"/>
  <c r="AD1242" i="7"/>
  <c r="AD1262" i="7"/>
  <c r="AD1288" i="7"/>
  <c r="AD1293" i="7"/>
  <c r="AD1298" i="7"/>
  <c r="AD1303" i="7"/>
  <c r="AD1339" i="7"/>
  <c r="AD1344" i="7"/>
  <c r="AD14" i="7"/>
  <c r="AD23" i="7"/>
  <c r="AD49" i="7"/>
  <c r="AD66" i="7"/>
  <c r="AD32" i="7"/>
  <c r="AD75" i="7"/>
  <c r="AD83" i="7"/>
  <c r="AD91" i="7"/>
  <c r="AD99" i="7"/>
  <c r="AD107" i="7"/>
  <c r="AD5" i="7"/>
  <c r="AD41" i="7"/>
  <c r="AD58" i="7"/>
  <c r="AD201" i="7"/>
  <c r="AD216" i="7"/>
  <c r="AD28" i="7"/>
  <c r="AD185" i="7"/>
  <c r="AD233" i="7"/>
  <c r="AD283" i="7"/>
  <c r="AD326" i="7"/>
  <c r="AD332" i="7"/>
  <c r="AD1194" i="7"/>
  <c r="AD1206" i="7"/>
  <c r="AD1223" i="7"/>
  <c r="AD1234" i="7"/>
  <c r="AD1245" i="7"/>
  <c r="AD1261" i="7"/>
  <c r="AD1277" i="7"/>
  <c r="AD1283" i="7"/>
  <c r="AD1294" i="7"/>
  <c r="AD1321" i="7"/>
  <c r="AD1332" i="7"/>
  <c r="AD1343" i="7"/>
  <c r="AD1359" i="7"/>
  <c r="AD1390" i="7"/>
  <c r="AD16" i="7"/>
  <c r="AD51" i="7"/>
  <c r="AD117" i="7"/>
  <c r="AD128" i="7"/>
  <c r="AD140" i="7"/>
  <c r="AD168" i="7"/>
  <c r="AD177" i="7"/>
  <c r="AD195" i="7"/>
  <c r="AD203" i="7"/>
  <c r="AD211" i="7"/>
  <c r="AD219" i="7"/>
  <c r="AD241" i="7"/>
  <c r="AD256" i="7"/>
  <c r="AD264" i="7"/>
  <c r="AD270" i="7"/>
  <c r="AD277" i="7"/>
  <c r="AD309" i="7"/>
  <c r="AD321" i="7"/>
  <c r="AD63" i="7"/>
  <c r="AD149" i="7"/>
  <c r="AD187" i="7"/>
  <c r="AD227" i="7"/>
  <c r="AD249" i="7"/>
  <c r="AD291" i="7"/>
  <c r="AD304" i="7"/>
  <c r="AD315" i="7"/>
  <c r="AD339" i="7"/>
  <c r="AD76" i="7"/>
  <c r="AD87" i="7"/>
  <c r="AD96" i="7"/>
  <c r="AD108" i="7"/>
  <c r="AD160" i="7"/>
  <c r="AD188" i="7"/>
  <c r="AD196" i="7"/>
  <c r="AD204" i="7"/>
  <c r="AD212" i="7"/>
  <c r="AD220" i="7"/>
  <c r="AD235" i="7"/>
  <c r="AD298" i="7"/>
  <c r="AD327" i="7"/>
  <c r="AD1196" i="7"/>
  <c r="AD1207" i="7"/>
  <c r="AD1224" i="7"/>
  <c r="AD1235" i="7"/>
  <c r="AD1246" i="7"/>
  <c r="AD1273" i="7"/>
  <c r="AD1284" i="7"/>
  <c r="AD1322" i="7"/>
  <c r="AD1333" i="7"/>
  <c r="AD1355" i="7"/>
  <c r="AD1360" i="7"/>
  <c r="AD1391" i="7"/>
  <c r="AD6" i="7"/>
  <c r="AD19" i="7"/>
  <c r="AD29" i="7"/>
  <c r="AD42" i="7"/>
  <c r="AD180" i="7"/>
  <c r="AD228" i="7"/>
  <c r="AD251" i="7"/>
  <c r="AD257" i="7"/>
  <c r="AD24" i="7"/>
  <c r="AD55" i="7"/>
  <c r="AD88" i="7"/>
  <c r="AD247" i="7"/>
  <c r="AD268" i="7"/>
  <c r="AD278" i="7"/>
  <c r="AD312" i="7"/>
  <c r="AD342" i="7"/>
  <c r="AD1202" i="7"/>
  <c r="AD1253" i="7"/>
  <c r="AD1296" i="7"/>
  <c r="AD1327" i="7"/>
  <c r="AD1340" i="7"/>
  <c r="AD1346" i="7"/>
  <c r="AD1352" i="7"/>
  <c r="AD1364" i="7"/>
  <c r="AD1377" i="7"/>
  <c r="AD1383" i="7"/>
  <c r="AD1388" i="7"/>
  <c r="AD152" i="7"/>
  <c r="AD191" i="7"/>
  <c r="AD215" i="7"/>
  <c r="AD237" i="7"/>
  <c r="AD287" i="7"/>
  <c r="AD319" i="7"/>
  <c r="AD1215" i="7"/>
  <c r="AD1228" i="7"/>
  <c r="AD1241" i="7"/>
  <c r="AD1247" i="7"/>
  <c r="AD1259" i="7"/>
  <c r="AD1265" i="7"/>
  <c r="AD1271" i="7"/>
  <c r="AD9" i="7"/>
  <c r="AD72" i="7"/>
  <c r="AD136" i="7"/>
  <c r="AD225" i="7"/>
  <c r="AD248" i="7"/>
  <c r="AD260" i="7"/>
  <c r="AD305" i="7"/>
  <c r="AD336" i="7"/>
  <c r="AD1209" i="7"/>
  <c r="AD1222" i="7"/>
  <c r="AD1278" i="7"/>
  <c r="AD1291" i="7"/>
  <c r="AD59" i="7"/>
  <c r="AD104" i="7"/>
  <c r="AD124" i="7"/>
  <c r="AD165" i="7"/>
  <c r="AD181" i="7"/>
  <c r="AD192" i="7"/>
  <c r="AD296" i="7"/>
  <c r="AD313" i="7"/>
  <c r="AD344" i="7"/>
  <c r="AD1189" i="7"/>
  <c r="AD1197" i="7"/>
  <c r="AD1203" i="7"/>
  <c r="AD1229" i="7"/>
  <c r="AD1254" i="7"/>
  <c r="AD1272" i="7"/>
  <c r="AD1285" i="7"/>
  <c r="AD1297" i="7"/>
  <c r="AD1316" i="7"/>
  <c r="AD1341" i="7"/>
  <c r="AD1347" i="7"/>
  <c r="AD1353" i="7"/>
  <c r="AD1366" i="7"/>
  <c r="AD1389" i="7"/>
  <c r="AD1394" i="7"/>
  <c r="AD25" i="7"/>
  <c r="AD45" i="7"/>
  <c r="AD92" i="7"/>
  <c r="AD205" i="7"/>
  <c r="AD239" i="7"/>
  <c r="AD269" i="7"/>
  <c r="AD279" i="7"/>
  <c r="AD1190" i="7"/>
  <c r="AD103" i="7"/>
  <c r="AD148" i="7"/>
  <c r="AD172" i="7"/>
  <c r="AD207" i="7"/>
  <c r="AD223" i="7"/>
  <c r="AD240" i="7"/>
  <c r="AD308" i="7"/>
  <c r="AD1230" i="7"/>
  <c r="AD1238" i="7"/>
  <c r="AD1263" i="7"/>
  <c r="AD1280" i="7"/>
  <c r="AD1304" i="7"/>
  <c r="AD1354" i="7"/>
  <c r="AD1361" i="7"/>
  <c r="AD1382" i="7"/>
  <c r="AD10" i="7"/>
  <c r="AD132" i="7"/>
  <c r="AD189" i="7"/>
  <c r="AD208" i="7"/>
  <c r="AD331" i="7"/>
  <c r="AD1211" i="7"/>
  <c r="AD1248" i="7"/>
  <c r="AD1312" i="7"/>
  <c r="AD1319" i="7"/>
  <c r="AD1368" i="7"/>
  <c r="AD1375" i="7"/>
  <c r="AD62" i="7"/>
  <c r="AD224" i="7"/>
  <c r="AD255" i="7"/>
  <c r="AD299" i="7"/>
  <c r="AD322" i="7"/>
  <c r="AD1192" i="7"/>
  <c r="AD1201" i="7"/>
  <c r="AD1220" i="7"/>
  <c r="AD1256" i="7"/>
  <c r="AD1289" i="7"/>
  <c r="AD1305" i="7"/>
  <c r="AD84" i="7"/>
  <c r="AD156" i="7"/>
  <c r="AD244" i="7"/>
  <c r="AD273" i="7"/>
  <c r="AD1212" i="7"/>
  <c r="AD1231" i="7"/>
  <c r="AD1239" i="7"/>
  <c r="AD1264" i="7"/>
  <c r="AD1281" i="7"/>
  <c r="AD1326" i="7"/>
  <c r="AD1334" i="7"/>
  <c r="AD1348" i="7"/>
  <c r="AD1362" i="7"/>
  <c r="AD1376" i="7"/>
  <c r="AD15" i="7"/>
  <c r="AD37" i="7"/>
  <c r="AD112" i="7"/>
  <c r="AD173" i="7"/>
  <c r="AD193" i="7"/>
  <c r="AD209" i="7"/>
  <c r="AD229" i="7"/>
  <c r="AD286" i="7"/>
  <c r="AD310" i="7"/>
  <c r="AD333" i="7"/>
  <c r="AD1221" i="7"/>
  <c r="AD1249" i="7"/>
  <c r="AD1257" i="7"/>
  <c r="AD1274" i="7"/>
  <c r="AD1290" i="7"/>
  <c r="AD1306" i="7"/>
  <c r="AD1313" i="7"/>
  <c r="AD1356" i="7"/>
  <c r="AD1369" i="7"/>
  <c r="AD68" i="7"/>
  <c r="AD133" i="7"/>
  <c r="AD323" i="7"/>
  <c r="AD346" i="7"/>
  <c r="AD1193" i="7"/>
  <c r="AD1204" i="7"/>
  <c r="AD1213" i="7"/>
  <c r="AD1240" i="7"/>
  <c r="AD1266" i="7"/>
  <c r="AD1299" i="7"/>
  <c r="AD1320" i="7"/>
  <c r="AD1335" i="7"/>
  <c r="AD1342" i="7"/>
  <c r="AD1349" i="7"/>
  <c r="AD1384" i="7"/>
  <c r="AD176" i="7"/>
  <c r="AD261" i="7"/>
  <c r="AD274" i="7"/>
  <c r="AD300" i="7"/>
  <c r="AD1232" i="7"/>
  <c r="AD1282" i="7"/>
  <c r="AD1328" i="7"/>
  <c r="AD1363" i="7"/>
  <c r="AD1370" i="7"/>
  <c r="AD141" i="7"/>
  <c r="AD157" i="7"/>
  <c r="AD197" i="7"/>
  <c r="AD231" i="7"/>
  <c r="AD245" i="7"/>
  <c r="AD290" i="7"/>
  <c r="AD335" i="7"/>
  <c r="AD1250" i="7"/>
  <c r="AD1258" i="7"/>
  <c r="AD1267" i="7"/>
  <c r="AD1292" i="7"/>
  <c r="AD1300" i="7"/>
  <c r="AD1307" i="7"/>
  <c r="AD1314" i="7"/>
  <c r="AD46" i="7"/>
  <c r="AD116" i="7"/>
  <c r="AD213" i="7"/>
  <c r="AD20" i="7"/>
  <c r="AD79" i="7"/>
  <c r="AD217" i="7"/>
  <c r="AD1191" i="7"/>
  <c r="AD1210" i="7"/>
  <c r="AD1311" i="7"/>
  <c r="AD1325" i="7"/>
  <c r="AD1338" i="7"/>
  <c r="AD1365" i="7"/>
  <c r="AD1378" i="7"/>
  <c r="AD125" i="7"/>
  <c r="AD183" i="7"/>
  <c r="AD1214" i="7"/>
  <c r="AD1268" i="7"/>
  <c r="AD1329" i="7"/>
  <c r="AD314" i="7"/>
  <c r="AD337" i="7"/>
  <c r="AD1233" i="7"/>
  <c r="AD1251" i="7"/>
  <c r="AD1301" i="7"/>
  <c r="AD1315" i="7"/>
  <c r="AD184" i="7"/>
  <c r="AD253" i="7"/>
  <c r="AD1198" i="7"/>
  <c r="AD1379" i="7"/>
  <c r="AD80" i="7"/>
  <c r="AD262" i="7"/>
  <c r="AD292" i="7"/>
  <c r="AD340" i="7"/>
  <c r="AD1217" i="7"/>
  <c r="AD1236" i="7"/>
  <c r="AD1252" i="7"/>
  <c r="AD1269" i="7"/>
  <c r="AD1286" i="7"/>
  <c r="AD1330" i="7"/>
  <c r="AD33" i="7"/>
  <c r="AD95" i="7"/>
  <c r="AD144" i="7"/>
  <c r="AD265" i="7"/>
  <c r="AD317" i="7"/>
  <c r="AD1302" i="7"/>
  <c r="AD1317" i="7"/>
  <c r="AD1357" i="7"/>
  <c r="AD1367" i="7"/>
  <c r="AD1380" i="7"/>
  <c r="AD232" i="7"/>
  <c r="AD1218" i="7"/>
  <c r="AD1199" i="7"/>
  <c r="AD1287" i="7"/>
  <c r="AD1331" i="7"/>
  <c r="AD1371" i="7"/>
  <c r="AD100" i="7"/>
  <c r="AD266" i="7"/>
  <c r="AD318" i="7"/>
  <c r="AD341" i="7"/>
  <c r="AD1219" i="7"/>
  <c r="AD1255" i="7"/>
  <c r="AD1270" i="7"/>
  <c r="AD1318" i="7"/>
  <c r="AD1345" i="7"/>
  <c r="AD1358" i="7"/>
  <c r="AD1381" i="7"/>
  <c r="AD1392" i="7"/>
  <c r="AD50" i="7"/>
  <c r="AD199" i="7"/>
  <c r="AD324" i="7"/>
  <c r="AD1205" i="7"/>
  <c r="AD1243" i="7"/>
  <c r="AD1275" i="7"/>
  <c r="AD1372" i="7"/>
  <c r="AD325" i="7"/>
  <c r="AD348" i="7"/>
  <c r="AD1225" i="7"/>
  <c r="AD1260" i="7"/>
  <c r="AD303" i="7"/>
  <c r="AD1244" i="7"/>
  <c r="AD1276" i="7"/>
  <c r="AD1309" i="7"/>
  <c r="AD71" i="7"/>
  <c r="AD120" i="7"/>
  <c r="AE1363" i="7"/>
  <c r="AD1324" i="7"/>
  <c r="AE1262" i="7"/>
  <c r="AE11" i="7"/>
  <c r="AE16" i="7"/>
  <c r="AE25" i="7"/>
  <c r="AE38" i="7"/>
  <c r="AE51" i="7"/>
  <c r="AE113" i="7"/>
  <c r="AE117" i="7"/>
  <c r="AE121" i="7"/>
  <c r="AE125" i="7"/>
  <c r="AE129" i="7"/>
  <c r="AE133" i="7"/>
  <c r="AE137" i="7"/>
  <c r="AE141" i="7"/>
  <c r="AE145" i="7"/>
  <c r="AE149" i="7"/>
  <c r="AE153" i="7"/>
  <c r="AE157" i="7"/>
  <c r="AE161" i="7"/>
  <c r="AE165" i="7"/>
  <c r="AE169" i="7"/>
  <c r="AE173" i="7"/>
  <c r="AE275" i="7"/>
  <c r="AE324" i="7"/>
  <c r="AE333" i="7"/>
  <c r="AE342" i="7"/>
  <c r="AE1189" i="7"/>
  <c r="AE1199" i="7"/>
  <c r="AE47" i="7"/>
  <c r="AE64" i="7"/>
  <c r="AE271" i="7"/>
  <c r="AE284" i="7"/>
  <c r="AE297" i="7"/>
  <c r="AE302" i="7"/>
  <c r="AE311" i="7"/>
  <c r="AE320" i="7"/>
  <c r="AE21" i="7"/>
  <c r="AE34" i="7"/>
  <c r="AE43" i="7"/>
  <c r="AE60" i="7"/>
  <c r="AE69" i="7"/>
  <c r="AE73" i="7"/>
  <c r="AE77" i="7"/>
  <c r="AE81" i="7"/>
  <c r="AE85" i="7"/>
  <c r="AE89" i="7"/>
  <c r="AE93" i="7"/>
  <c r="AE97" i="7"/>
  <c r="AE101" i="7"/>
  <c r="AE105" i="7"/>
  <c r="AE109" i="7"/>
  <c r="AE178" i="7"/>
  <c r="AE182" i="7"/>
  <c r="AE186" i="7"/>
  <c r="AE190" i="7"/>
  <c r="AE194" i="7"/>
  <c r="AE198" i="7"/>
  <c r="AE202" i="7"/>
  <c r="AE206" i="7"/>
  <c r="AE210" i="7"/>
  <c r="AE214" i="7"/>
  <c r="AE218" i="7"/>
  <c r="AE222" i="7"/>
  <c r="AE226" i="7"/>
  <c r="AE230" i="7"/>
  <c r="AE234" i="7"/>
  <c r="AE238" i="7"/>
  <c r="AE242" i="7"/>
  <c r="AE246" i="7"/>
  <c r="AE250" i="7"/>
  <c r="AE254" i="7"/>
  <c r="AE258" i="7"/>
  <c r="AE267" i="7"/>
  <c r="AE293" i="7"/>
  <c r="AE316" i="7"/>
  <c r="AE329" i="7"/>
  <c r="AE338" i="7"/>
  <c r="AE347" i="7"/>
  <c r="AE7" i="7"/>
  <c r="AE12" i="7"/>
  <c r="AE30" i="7"/>
  <c r="AE39" i="7"/>
  <c r="AE56" i="7"/>
  <c r="AE263" i="7"/>
  <c r="AE280" i="7"/>
  <c r="AE289" i="7"/>
  <c r="AE17" i="7"/>
  <c r="AE26" i="7"/>
  <c r="AE52" i="7"/>
  <c r="AE114" i="7"/>
  <c r="AE118" i="7"/>
  <c r="AE122" i="7"/>
  <c r="AE126" i="7"/>
  <c r="AE130" i="7"/>
  <c r="AE134" i="7"/>
  <c r="AE138" i="7"/>
  <c r="AE142" i="7"/>
  <c r="AE146" i="7"/>
  <c r="AE150" i="7"/>
  <c r="AE154" i="7"/>
  <c r="AE158" i="7"/>
  <c r="AE162" i="7"/>
  <c r="AE166" i="7"/>
  <c r="AE170" i="7"/>
  <c r="AE276" i="7"/>
  <c r="AE35" i="7"/>
  <c r="AE48" i="7"/>
  <c r="AE65" i="7"/>
  <c r="AE8" i="7"/>
  <c r="AE13" i="7"/>
  <c r="AE22" i="7"/>
  <c r="AE31" i="7"/>
  <c r="AE44" i="7"/>
  <c r="AE61" i="7"/>
  <c r="AE70" i="7"/>
  <c r="AE74" i="7"/>
  <c r="AE78" i="7"/>
  <c r="AE82" i="7"/>
  <c r="AE86" i="7"/>
  <c r="AE90" i="7"/>
  <c r="AE94" i="7"/>
  <c r="AE98" i="7"/>
  <c r="AE102" i="7"/>
  <c r="AE106" i="7"/>
  <c r="AE110" i="7"/>
  <c r="AE175" i="7"/>
  <c r="AE179" i="7"/>
  <c r="AE183" i="7"/>
  <c r="AE187" i="7"/>
  <c r="AE191" i="7"/>
  <c r="AE195" i="7"/>
  <c r="AE199" i="7"/>
  <c r="AE203" i="7"/>
  <c r="AE207" i="7"/>
  <c r="AE211" i="7"/>
  <c r="AE215" i="7"/>
  <c r="AE219" i="7"/>
  <c r="AE223" i="7"/>
  <c r="AE227" i="7"/>
  <c r="AE231" i="7"/>
  <c r="AE235" i="7"/>
  <c r="AE239" i="7"/>
  <c r="AE243" i="7"/>
  <c r="AE247" i="7"/>
  <c r="AE251" i="7"/>
  <c r="AE255" i="7"/>
  <c r="AE4" i="7"/>
  <c r="AE27" i="7"/>
  <c r="AE40" i="7"/>
  <c r="AE57" i="7"/>
  <c r="AE29" i="7"/>
  <c r="AE55" i="7"/>
  <c r="AE185" i="7"/>
  <c r="AE200" i="7"/>
  <c r="AE249" i="7"/>
  <c r="AE256" i="7"/>
  <c r="AE269" i="7"/>
  <c r="AE300" i="7"/>
  <c r="AE312" i="7"/>
  <c r="AE1194" i="7"/>
  <c r="AE1205" i="7"/>
  <c r="AE1247" i="7"/>
  <c r="AE1252" i="7"/>
  <c r="AE1257" i="7"/>
  <c r="AE1267" i="7"/>
  <c r="AE1272" i="7"/>
  <c r="AE1277" i="7"/>
  <c r="AE1308" i="7"/>
  <c r="AE1349" i="7"/>
  <c r="AE1354" i="7"/>
  <c r="AE1359" i="7"/>
  <c r="AE1364" i="7"/>
  <c r="AE1369" i="7"/>
  <c r="AE1374" i="7"/>
  <c r="AE1379" i="7"/>
  <c r="AE115" i="7"/>
  <c r="AE123" i="7"/>
  <c r="AE131" i="7"/>
  <c r="AE139" i="7"/>
  <c r="AE14" i="7"/>
  <c r="AE23" i="7"/>
  <c r="AE49" i="7"/>
  <c r="AE66" i="7"/>
  <c r="AE32" i="7"/>
  <c r="AE75" i="7"/>
  <c r="AE83" i="7"/>
  <c r="AE91" i="7"/>
  <c r="AE99" i="7"/>
  <c r="AE107" i="7"/>
  <c r="AE180" i="7"/>
  <c r="AE62" i="7"/>
  <c r="AE72" i="7"/>
  <c r="AE84" i="7"/>
  <c r="AE95" i="7"/>
  <c r="AE104" i="7"/>
  <c r="AE159" i="7"/>
  <c r="AE193" i="7"/>
  <c r="AE225" i="7"/>
  <c r="AE262" i="7"/>
  <c r="AE296" i="7"/>
  <c r="AE303" i="7"/>
  <c r="AE314" i="7"/>
  <c r="AE344" i="7"/>
  <c r="AE1200" i="7"/>
  <c r="AE1217" i="7"/>
  <c r="AE1250" i="7"/>
  <c r="AE1266" i="7"/>
  <c r="AE1299" i="7"/>
  <c r="AE1310" i="7"/>
  <c r="AE1326" i="7"/>
  <c r="AE1337" i="7"/>
  <c r="AE1348" i="7"/>
  <c r="AE1375" i="7"/>
  <c r="AE1385" i="7"/>
  <c r="AE5" i="7"/>
  <c r="AE28" i="7"/>
  <c r="AE41" i="7"/>
  <c r="AE233" i="7"/>
  <c r="AE283" i="7"/>
  <c r="AE326" i="7"/>
  <c r="AE332" i="7"/>
  <c r="AE18" i="7"/>
  <c r="AE53" i="7"/>
  <c r="AE119" i="7"/>
  <c r="AE128" i="7"/>
  <c r="AE140" i="7"/>
  <c r="AE168" i="7"/>
  <c r="AE177" i="7"/>
  <c r="AE241" i="7"/>
  <c r="AE264" i="7"/>
  <c r="AE270" i="7"/>
  <c r="AE277" i="7"/>
  <c r="AE309" i="7"/>
  <c r="AE321" i="7"/>
  <c r="AE63" i="7"/>
  <c r="AE151" i="7"/>
  <c r="AE291" i="7"/>
  <c r="AE304" i="7"/>
  <c r="AE315" i="7"/>
  <c r="AE339" i="7"/>
  <c r="AE345" i="7"/>
  <c r="AE1201" i="7"/>
  <c r="AE1218" i="7"/>
  <c r="AE1251" i="7"/>
  <c r="AE1278" i="7"/>
  <c r="AE1300" i="7"/>
  <c r="AE1311" i="7"/>
  <c r="AE1327" i="7"/>
  <c r="AE1338" i="7"/>
  <c r="AE1376" i="7"/>
  <c r="AE1386" i="7"/>
  <c r="AE76" i="7"/>
  <c r="AE87" i="7"/>
  <c r="AE96" i="7"/>
  <c r="AE108" i="7"/>
  <c r="AE160" i="7"/>
  <c r="AE188" i="7"/>
  <c r="AE196" i="7"/>
  <c r="AE204" i="7"/>
  <c r="AE212" i="7"/>
  <c r="AE220" i="7"/>
  <c r="AE37" i="7"/>
  <c r="AE103" i="7"/>
  <c r="AE120" i="7"/>
  <c r="AE164" i="7"/>
  <c r="AE213" i="7"/>
  <c r="AE295" i="7"/>
  <c r="AE327" i="7"/>
  <c r="AE335" i="7"/>
  <c r="AE349" i="7"/>
  <c r="AE1208" i="7"/>
  <c r="AE1221" i="7"/>
  <c r="AE1240" i="7"/>
  <c r="AE1290" i="7"/>
  <c r="AE1302" i="7"/>
  <c r="AE1358" i="7"/>
  <c r="AE1370" i="7"/>
  <c r="AE1393" i="7"/>
  <c r="AE6" i="7"/>
  <c r="AE24" i="7"/>
  <c r="AE58" i="7"/>
  <c r="AE88" i="7"/>
  <c r="AE201" i="7"/>
  <c r="AE259" i="7"/>
  <c r="AE268" i="7"/>
  <c r="AE278" i="7"/>
  <c r="AE343" i="7"/>
  <c r="AE1196" i="7"/>
  <c r="AE1202" i="7"/>
  <c r="AE1234" i="7"/>
  <c r="AE1253" i="7"/>
  <c r="AE1284" i="7"/>
  <c r="AE1296" i="7"/>
  <c r="AE42" i="7"/>
  <c r="AE152" i="7"/>
  <c r="AE237" i="7"/>
  <c r="AE287" i="7"/>
  <c r="AE319" i="7"/>
  <c r="AE328" i="7"/>
  <c r="AE1188" i="7"/>
  <c r="AE1215" i="7"/>
  <c r="AE1228" i="7"/>
  <c r="AE1241" i="7"/>
  <c r="AE1259" i="7"/>
  <c r="AE1265" i="7"/>
  <c r="AE1271" i="7"/>
  <c r="AE9" i="7"/>
  <c r="AE136" i="7"/>
  <c r="AE216" i="7"/>
  <c r="AE228" i="7"/>
  <c r="AE248" i="7"/>
  <c r="AE260" i="7"/>
  <c r="AE305" i="7"/>
  <c r="AE336" i="7"/>
  <c r="AE1209" i="7"/>
  <c r="AE1222" i="7"/>
  <c r="AE1235" i="7"/>
  <c r="AE1291" i="7"/>
  <c r="AE1303" i="7"/>
  <c r="AE1322" i="7"/>
  <c r="AE1328" i="7"/>
  <c r="AE59" i="7"/>
  <c r="AE124" i="7"/>
  <c r="AE167" i="7"/>
  <c r="AE181" i="7"/>
  <c r="AE192" i="7"/>
  <c r="AE298" i="7"/>
  <c r="AE313" i="7"/>
  <c r="AE1197" i="7"/>
  <c r="AE1203" i="7"/>
  <c r="AE1216" i="7"/>
  <c r="AE1229" i="7"/>
  <c r="AE80" i="7"/>
  <c r="AE253" i="7"/>
  <c r="AE272" i="7"/>
  <c r="AE282" i="7"/>
  <c r="AE318" i="7"/>
  <c r="AE341" i="7"/>
  <c r="AE1191" i="7"/>
  <c r="AE1210" i="7"/>
  <c r="AE1219" i="7"/>
  <c r="AE1246" i="7"/>
  <c r="AE1255" i="7"/>
  <c r="AE1270" i="7"/>
  <c r="AE1318" i="7"/>
  <c r="AE1325" i="7"/>
  <c r="AE1332" i="7"/>
  <c r="AE36" i="7"/>
  <c r="AE148" i="7"/>
  <c r="AE172" i="7"/>
  <c r="AE240" i="7"/>
  <c r="AE308" i="7"/>
  <c r="AE1230" i="7"/>
  <c r="AE1238" i="7"/>
  <c r="AE1263" i="7"/>
  <c r="AE1280" i="7"/>
  <c r="AE1288" i="7"/>
  <c r="AE1297" i="7"/>
  <c r="AE1304" i="7"/>
  <c r="AE1340" i="7"/>
  <c r="AE1347" i="7"/>
  <c r="AE1361" i="7"/>
  <c r="AE1382" i="7"/>
  <c r="AE1388" i="7"/>
  <c r="AE1394" i="7"/>
  <c r="AE10" i="7"/>
  <c r="AE111" i="7"/>
  <c r="AE132" i="7"/>
  <c r="AE155" i="7"/>
  <c r="AE189" i="7"/>
  <c r="AE208" i="7"/>
  <c r="AE285" i="7"/>
  <c r="AE331" i="7"/>
  <c r="AE1211" i="7"/>
  <c r="AE1248" i="7"/>
  <c r="AE1273" i="7"/>
  <c r="AE1312" i="7"/>
  <c r="AE1319" i="7"/>
  <c r="AE1333" i="7"/>
  <c r="AE1355" i="7"/>
  <c r="AE1368" i="7"/>
  <c r="AE67" i="7"/>
  <c r="AE224" i="7"/>
  <c r="AE299" i="7"/>
  <c r="AE322" i="7"/>
  <c r="AE1192" i="7"/>
  <c r="AE1256" i="7"/>
  <c r="AE1289" i="7"/>
  <c r="AE1298" i="7"/>
  <c r="AE1305" i="7"/>
  <c r="AE1341" i="7"/>
  <c r="AE1383" i="7"/>
  <c r="AE1389" i="7"/>
  <c r="AE156" i="7"/>
  <c r="AE244" i="7"/>
  <c r="AE257" i="7"/>
  <c r="AE273" i="7"/>
  <c r="AE1212" i="7"/>
  <c r="AE1231" i="7"/>
  <c r="AE1239" i="7"/>
  <c r="AE1264" i="7"/>
  <c r="AE1281" i="7"/>
  <c r="AE1334" i="7"/>
  <c r="AE1362" i="7"/>
  <c r="AE15" i="7"/>
  <c r="AE45" i="7"/>
  <c r="AE112" i="7"/>
  <c r="AE209" i="7"/>
  <c r="AE229" i="7"/>
  <c r="AE286" i="7"/>
  <c r="AE310" i="7"/>
  <c r="AE334" i="7"/>
  <c r="AE1223" i="7"/>
  <c r="AE1249" i="7"/>
  <c r="AE1274" i="7"/>
  <c r="AE1306" i="7"/>
  <c r="AE1313" i="7"/>
  <c r="AE1356" i="7"/>
  <c r="AE1377" i="7"/>
  <c r="AE68" i="7"/>
  <c r="AE92" i="7"/>
  <c r="AE135" i="7"/>
  <c r="AE288" i="7"/>
  <c r="AE323" i="7"/>
  <c r="AE346" i="7"/>
  <c r="AE1193" i="7"/>
  <c r="AE1204" i="7"/>
  <c r="AE1213" i="7"/>
  <c r="AE1242" i="7"/>
  <c r="AE1320" i="7"/>
  <c r="AE1335" i="7"/>
  <c r="AE1342" i="7"/>
  <c r="AE1384" i="7"/>
  <c r="AE19" i="7"/>
  <c r="AE176" i="7"/>
  <c r="AE261" i="7"/>
  <c r="AE274" i="7"/>
  <c r="AE1224" i="7"/>
  <c r="AE1232" i="7"/>
  <c r="AE1282" i="7"/>
  <c r="AE1321" i="7"/>
  <c r="AE143" i="7"/>
  <c r="AE197" i="7"/>
  <c r="AE245" i="7"/>
  <c r="AE290" i="7"/>
  <c r="AE252" i="7"/>
  <c r="AE281" i="7"/>
  <c r="AE330" i="7"/>
  <c r="AE1227" i="7"/>
  <c r="AE1295" i="7"/>
  <c r="AE1351" i="7"/>
  <c r="AE1387" i="7"/>
  <c r="AE20" i="7"/>
  <c r="AE79" i="7"/>
  <c r="AE217" i="7"/>
  <c r="AE1195" i="7"/>
  <c r="AE1283" i="7"/>
  <c r="AE1314" i="7"/>
  <c r="AE1365" i="7"/>
  <c r="AE1378" i="7"/>
  <c r="AE127" i="7"/>
  <c r="AE1214" i="7"/>
  <c r="AE1268" i="7"/>
  <c r="AE1285" i="7"/>
  <c r="AE1329" i="7"/>
  <c r="AE1339" i="7"/>
  <c r="AE1352" i="7"/>
  <c r="AE1366" i="7"/>
  <c r="AE337" i="7"/>
  <c r="AE1233" i="7"/>
  <c r="AE1301" i="7"/>
  <c r="AE1315" i="7"/>
  <c r="AE1390" i="7"/>
  <c r="AE184" i="7"/>
  <c r="AE221" i="7"/>
  <c r="AE1198" i="7"/>
  <c r="AE1316" i="7"/>
  <c r="AE1343" i="7"/>
  <c r="AE1353" i="7"/>
  <c r="AE292" i="7"/>
  <c r="AE340" i="7"/>
  <c r="AE1236" i="7"/>
  <c r="AE1269" i="7"/>
  <c r="AE1286" i="7"/>
  <c r="AE1330" i="7"/>
  <c r="AE1391" i="7"/>
  <c r="AE33" i="7"/>
  <c r="AE144" i="7"/>
  <c r="AE265" i="7"/>
  <c r="AE317" i="7"/>
  <c r="AE1254" i="7"/>
  <c r="AE1317" i="7"/>
  <c r="AE1344" i="7"/>
  <c r="AE1357" i="7"/>
  <c r="AE1367" i="7"/>
  <c r="AE1380" i="7"/>
  <c r="AE46" i="7"/>
  <c r="AE232" i="7"/>
  <c r="AE294" i="7"/>
  <c r="AE1237" i="7"/>
  <c r="AE1287" i="7"/>
  <c r="AE1331" i="7"/>
  <c r="AE1371" i="7"/>
  <c r="AE100" i="7"/>
  <c r="AE147" i="7"/>
  <c r="AE266" i="7"/>
  <c r="AE1258" i="7"/>
  <c r="AE1292" i="7"/>
  <c r="AE1307" i="7"/>
  <c r="AE1345" i="7"/>
  <c r="AE1392" i="7"/>
  <c r="AE50" i="7"/>
  <c r="AE236" i="7"/>
  <c r="AE301" i="7"/>
  <c r="AE1243" i="7"/>
  <c r="AE1275" i="7"/>
  <c r="AE1372" i="7"/>
  <c r="AE54" i="7"/>
  <c r="AE116" i="7"/>
  <c r="AE1323" i="7"/>
  <c r="AE1336" i="7"/>
  <c r="AD1323" i="7"/>
  <c r="AD281" i="7"/>
  <c r="AD164" i="7"/>
  <c r="AE1360" i="7"/>
  <c r="AE1261" i="7"/>
  <c r="AE1206" i="7"/>
  <c r="AD1393" i="7"/>
  <c r="AD1310" i="7"/>
  <c r="AE279" i="7"/>
  <c r="AE163" i="7"/>
  <c r="AD1387" i="7"/>
  <c r="AE1309" i="7"/>
  <c r="AE1260" i="7"/>
  <c r="AD349" i="7"/>
  <c r="AD1351" i="7"/>
  <c r="AD1308" i="7"/>
  <c r="AE1245" i="7"/>
  <c r="AD1386" i="7"/>
  <c r="AD252" i="7"/>
  <c r="AE1350" i="7"/>
  <c r="AD1295" i="7"/>
  <c r="AE1244" i="7"/>
  <c r="AE348" i="7"/>
  <c r="AE71" i="7"/>
  <c r="AD1385" i="7"/>
  <c r="AD1350" i="7"/>
  <c r="AD330" i="7"/>
  <c r="AE1346" i="7"/>
  <c r="AE1294" i="7"/>
  <c r="AD1227" i="7"/>
  <c r="AD54" i="7"/>
  <c r="AD1374" i="7"/>
  <c r="AE1226" i="7"/>
  <c r="AF1392" i="7"/>
  <c r="AF1345" i="7"/>
  <c r="AF1335" i="7"/>
  <c r="AF1322" i="7"/>
  <c r="AF1307" i="7"/>
  <c r="AF1292" i="7"/>
  <c r="AF1205" i="7"/>
  <c r="AF266" i="7"/>
  <c r="AF100" i="7"/>
  <c r="AF1331" i="7"/>
  <c r="AF1321" i="7"/>
  <c r="AF1224" i="7"/>
  <c r="AF347" i="7"/>
  <c r="AF1237" i="7"/>
  <c r="AF1199" i="7"/>
  <c r="AF294" i="7"/>
  <c r="AF232" i="7"/>
  <c r="AF197" i="7"/>
  <c r="AF1357" i="7"/>
  <c r="AF1344" i="7"/>
  <c r="AF1317" i="7"/>
  <c r="AF1254" i="7"/>
  <c r="AF1218" i="7"/>
  <c r="AF265" i="7"/>
  <c r="AF188" i="7"/>
  <c r="AF144" i="7"/>
  <c r="AF1391" i="7"/>
  <c r="AF1330" i="7"/>
  <c r="AF1302" i="7"/>
  <c r="AF1286" i="7"/>
  <c r="AF1269" i="7"/>
  <c r="AF1236" i="7"/>
  <c r="AF340" i="7"/>
  <c r="AF292" i="7"/>
  <c r="AF99" i="7"/>
  <c r="AF1343" i="7"/>
  <c r="AF1252" i="7"/>
  <c r="AF1217" i="7"/>
  <c r="AF1198" i="7"/>
  <c r="AF221" i="7"/>
  <c r="AF6" i="7"/>
  <c r="AF29" i="7"/>
  <c r="AF42" i="7"/>
  <c r="AF55" i="7"/>
  <c r="AF262" i="7"/>
  <c r="AF279" i="7"/>
  <c r="AF288" i="7"/>
  <c r="AF306" i="7"/>
  <c r="AF315" i="7"/>
  <c r="AF1194" i="7"/>
  <c r="AF11" i="7"/>
  <c r="AF16" i="7"/>
  <c r="AF25" i="7"/>
  <c r="AF38" i="7"/>
  <c r="AF51" i="7"/>
  <c r="AF113" i="7"/>
  <c r="AF117" i="7"/>
  <c r="AF121" i="7"/>
  <c r="AF125" i="7"/>
  <c r="AF129" i="7"/>
  <c r="AF133" i="7"/>
  <c r="AF137" i="7"/>
  <c r="AF141" i="7"/>
  <c r="AF145" i="7"/>
  <c r="AF149" i="7"/>
  <c r="AF153" i="7"/>
  <c r="AF157" i="7"/>
  <c r="AF161" i="7"/>
  <c r="AF165" i="7"/>
  <c r="AF169" i="7"/>
  <c r="AF173" i="7"/>
  <c r="AF275" i="7"/>
  <c r="AF324" i="7"/>
  <c r="AF333" i="7"/>
  <c r="AF342" i="7"/>
  <c r="AF1189" i="7"/>
  <c r="AF47" i="7"/>
  <c r="AF64" i="7"/>
  <c r="AF271" i="7"/>
  <c r="AF284" i="7"/>
  <c r="AF297" i="7"/>
  <c r="AF302" i="7"/>
  <c r="AF311" i="7"/>
  <c r="AF320" i="7"/>
  <c r="AF21" i="7"/>
  <c r="AF34" i="7"/>
  <c r="AF43" i="7"/>
  <c r="AF60" i="7"/>
  <c r="AF69" i="7"/>
  <c r="AF73" i="7"/>
  <c r="AF77" i="7"/>
  <c r="AF81" i="7"/>
  <c r="AF85" i="7"/>
  <c r="AF89" i="7"/>
  <c r="AF93" i="7"/>
  <c r="AF97" i="7"/>
  <c r="AF101" i="7"/>
  <c r="AF105" i="7"/>
  <c r="AF109" i="7"/>
  <c r="AF178" i="7"/>
  <c r="AF182" i="7"/>
  <c r="AF186" i="7"/>
  <c r="AF190" i="7"/>
  <c r="AF194" i="7"/>
  <c r="AF198" i="7"/>
  <c r="AF202" i="7"/>
  <c r="AF206" i="7"/>
  <c r="AF210" i="7"/>
  <c r="AF214" i="7"/>
  <c r="AF218" i="7"/>
  <c r="AF222" i="7"/>
  <c r="AF226" i="7"/>
  <c r="AF230" i="7"/>
  <c r="AF234" i="7"/>
  <c r="AF238" i="7"/>
  <c r="AF242" i="7"/>
  <c r="AF246" i="7"/>
  <c r="AF250" i="7"/>
  <c r="AF254" i="7"/>
  <c r="AF258" i="7"/>
  <c r="AF267" i="7"/>
  <c r="AF293" i="7"/>
  <c r="AF7" i="7"/>
  <c r="AF12" i="7"/>
  <c r="AF30" i="7"/>
  <c r="AF39" i="7"/>
  <c r="AF56" i="7"/>
  <c r="AF174" i="7"/>
  <c r="AF263" i="7"/>
  <c r="AF280" i="7"/>
  <c r="AF289" i="7"/>
  <c r="AF17" i="7"/>
  <c r="AF26" i="7"/>
  <c r="AF52" i="7"/>
  <c r="AF114" i="7"/>
  <c r="AF118" i="7"/>
  <c r="AF122" i="7"/>
  <c r="AF126" i="7"/>
  <c r="AF130" i="7"/>
  <c r="AF134" i="7"/>
  <c r="AF138" i="7"/>
  <c r="AF142" i="7"/>
  <c r="AF146" i="7"/>
  <c r="AF150" i="7"/>
  <c r="AF154" i="7"/>
  <c r="AF158" i="7"/>
  <c r="AF162" i="7"/>
  <c r="AF166" i="7"/>
  <c r="AF170" i="7"/>
  <c r="AF35" i="7"/>
  <c r="AF48" i="7"/>
  <c r="AF65" i="7"/>
  <c r="AF259" i="7"/>
  <c r="AF8" i="7"/>
  <c r="AF13" i="7"/>
  <c r="AF22" i="7"/>
  <c r="AF31" i="7"/>
  <c r="AF44" i="7"/>
  <c r="AF61" i="7"/>
  <c r="AF70" i="7"/>
  <c r="AF74" i="7"/>
  <c r="AF78" i="7"/>
  <c r="AF82" i="7"/>
  <c r="AF86" i="7"/>
  <c r="AF90" i="7"/>
  <c r="AF94" i="7"/>
  <c r="AF98" i="7"/>
  <c r="AF102" i="7"/>
  <c r="AF106" i="7"/>
  <c r="AF110" i="7"/>
  <c r="AF175" i="7"/>
  <c r="AF179" i="7"/>
  <c r="AF183" i="7"/>
  <c r="AF187" i="7"/>
  <c r="AF191" i="7"/>
  <c r="AF195" i="7"/>
  <c r="AF199" i="7"/>
  <c r="AF203" i="7"/>
  <c r="AF207" i="7"/>
  <c r="AF211" i="7"/>
  <c r="AF215" i="7"/>
  <c r="AF219" i="7"/>
  <c r="AF223" i="7"/>
  <c r="AF227" i="7"/>
  <c r="AF231" i="7"/>
  <c r="AF235" i="7"/>
  <c r="AF239" i="7"/>
  <c r="AF243" i="7"/>
  <c r="AF247" i="7"/>
  <c r="AF20" i="7"/>
  <c r="AF46" i="7"/>
  <c r="AF72" i="7"/>
  <c r="AF80" i="7"/>
  <c r="AF88" i="7"/>
  <c r="AF96" i="7"/>
  <c r="AF104" i="7"/>
  <c r="AF177" i="7"/>
  <c r="AF213" i="7"/>
  <c r="AF228" i="7"/>
  <c r="AF317" i="7"/>
  <c r="AF322" i="7"/>
  <c r="AF339" i="7"/>
  <c r="AF1210" i="7"/>
  <c r="AF1221" i="7"/>
  <c r="AF1226" i="7"/>
  <c r="AF1282" i="7"/>
  <c r="AF1313" i="7"/>
  <c r="AF1318" i="7"/>
  <c r="AF1323" i="7"/>
  <c r="AF1328" i="7"/>
  <c r="AF4" i="7"/>
  <c r="AF40" i="7"/>
  <c r="AF57" i="7"/>
  <c r="AF115" i="7"/>
  <c r="AF123" i="7"/>
  <c r="AF131" i="7"/>
  <c r="AF139" i="7"/>
  <c r="AF147" i="7"/>
  <c r="AF155" i="7"/>
  <c r="AF14" i="7"/>
  <c r="AF23" i="7"/>
  <c r="AF49" i="7"/>
  <c r="AF66" i="7"/>
  <c r="AF193" i="7"/>
  <c r="AF208" i="7"/>
  <c r="AF50" i="7"/>
  <c r="AF148" i="7"/>
  <c r="AF201" i="7"/>
  <c r="AF209" i="7"/>
  <c r="AF217" i="7"/>
  <c r="AF248" i="7"/>
  <c r="AF269" i="7"/>
  <c r="AF290" i="7"/>
  <c r="AF337" i="7"/>
  <c r="AF349" i="7"/>
  <c r="AF1211" i="7"/>
  <c r="AF1228" i="7"/>
  <c r="AF1239" i="7"/>
  <c r="AF1271" i="7"/>
  <c r="AF1288" i="7"/>
  <c r="AF1304" i="7"/>
  <c r="AF1315" i="7"/>
  <c r="AF1353" i="7"/>
  <c r="AF1364" i="7"/>
  <c r="AF1380" i="7"/>
  <c r="AF1394" i="7"/>
  <c r="AF62" i="7"/>
  <c r="AF75" i="7"/>
  <c r="AF84" i="7"/>
  <c r="AF95" i="7"/>
  <c r="AF107" i="7"/>
  <c r="AF159" i="7"/>
  <c r="AF185" i="7"/>
  <c r="AF225" i="7"/>
  <c r="AF296" i="7"/>
  <c r="AF303" i="7"/>
  <c r="AF314" i="7"/>
  <c r="AF338" i="7"/>
  <c r="AF344" i="7"/>
  <c r="AF5" i="7"/>
  <c r="AF28" i="7"/>
  <c r="AF41" i="7"/>
  <c r="AF233" i="7"/>
  <c r="AF256" i="7"/>
  <c r="AF283" i="7"/>
  <c r="AF326" i="7"/>
  <c r="AF332" i="7"/>
  <c r="AF18" i="7"/>
  <c r="AF53" i="7"/>
  <c r="AF119" i="7"/>
  <c r="AF128" i="7"/>
  <c r="AF140" i="7"/>
  <c r="AF168" i="7"/>
  <c r="AF241" i="7"/>
  <c r="AF249" i="7"/>
  <c r="AF264" i="7"/>
  <c r="AF270" i="7"/>
  <c r="AF277" i="7"/>
  <c r="AF309" i="7"/>
  <c r="AF321" i="7"/>
  <c r="AF1188" i="7"/>
  <c r="AF1212" i="7"/>
  <c r="AF1229" i="7"/>
  <c r="AF1240" i="7"/>
  <c r="AF1256" i="7"/>
  <c r="AF1267" i="7"/>
  <c r="AF1289" i="7"/>
  <c r="AF1305" i="7"/>
  <c r="AF1316" i="7"/>
  <c r="AF1349" i="7"/>
  <c r="AF1365" i="7"/>
  <c r="AF1370" i="7"/>
  <c r="AF1381" i="7"/>
  <c r="AF63" i="7"/>
  <c r="AF151" i="7"/>
  <c r="AF71" i="7"/>
  <c r="AF135" i="7"/>
  <c r="AF176" i="7"/>
  <c r="AF189" i="7"/>
  <c r="AF224" i="7"/>
  <c r="AF257" i="7"/>
  <c r="AF286" i="7"/>
  <c r="AF304" i="7"/>
  <c r="AF1195" i="7"/>
  <c r="AF1214" i="7"/>
  <c r="AF1227" i="7"/>
  <c r="AF1233" i="7"/>
  <c r="AF1246" i="7"/>
  <c r="AF1258" i="7"/>
  <c r="AF1264" i="7"/>
  <c r="AF1270" i="7"/>
  <c r="AF1276" i="7"/>
  <c r="AF1283" i="7"/>
  <c r="AF1308" i="7"/>
  <c r="AF1314" i="7"/>
  <c r="AF1320" i="7"/>
  <c r="AF1333" i="7"/>
  <c r="AF37" i="7"/>
  <c r="AF103" i="7"/>
  <c r="AF120" i="7"/>
  <c r="AF164" i="7"/>
  <c r="AF180" i="7"/>
  <c r="AF295" i="7"/>
  <c r="AF312" i="7"/>
  <c r="AF327" i="7"/>
  <c r="AF335" i="7"/>
  <c r="AF1208" i="7"/>
  <c r="AF1277" i="7"/>
  <c r="AF1290" i="7"/>
  <c r="AF24" i="7"/>
  <c r="AF58" i="7"/>
  <c r="AF91" i="7"/>
  <c r="AF204" i="7"/>
  <c r="AF268" i="7"/>
  <c r="AF278" i="7"/>
  <c r="AF343" i="7"/>
  <c r="AF1196" i="7"/>
  <c r="AF1202" i="7"/>
  <c r="AF1234" i="7"/>
  <c r="AF1247" i="7"/>
  <c r="AF1253" i="7"/>
  <c r="AF1284" i="7"/>
  <c r="AF1296" i="7"/>
  <c r="AF76" i="7"/>
  <c r="AF152" i="7"/>
  <c r="AF237" i="7"/>
  <c r="AF287" i="7"/>
  <c r="AF319" i="7"/>
  <c r="AF328" i="7"/>
  <c r="AF1215" i="7"/>
  <c r="AF1241" i="7"/>
  <c r="AF1259" i="7"/>
  <c r="AF1265" i="7"/>
  <c r="AF1278" i="7"/>
  <c r="AF1309" i="7"/>
  <c r="AF1334" i="7"/>
  <c r="AF1359" i="7"/>
  <c r="AF1371" i="7"/>
  <c r="AF9" i="7"/>
  <c r="AF108" i="7"/>
  <c r="AF136" i="7"/>
  <c r="AF216" i="7"/>
  <c r="AF251" i="7"/>
  <c r="AF260" i="7"/>
  <c r="AF305" i="7"/>
  <c r="AF329" i="7"/>
  <c r="AF336" i="7"/>
  <c r="AF1209" i="7"/>
  <c r="AF1222" i="7"/>
  <c r="AF1235" i="7"/>
  <c r="AF27" i="7"/>
  <c r="AF33" i="7"/>
  <c r="AF59" i="7"/>
  <c r="AF127" i="7"/>
  <c r="AF330" i="7"/>
  <c r="AF1287" i="7"/>
  <c r="AF1295" i="7"/>
  <c r="AF1311" i="7"/>
  <c r="AF1339" i="7"/>
  <c r="AF1346" i="7"/>
  <c r="AF1367" i="7"/>
  <c r="AF1374" i="7"/>
  <c r="AF83" i="7"/>
  <c r="AF253" i="7"/>
  <c r="AF272" i="7"/>
  <c r="AF282" i="7"/>
  <c r="AF298" i="7"/>
  <c r="AF318" i="7"/>
  <c r="AF341" i="7"/>
  <c r="AF1191" i="7"/>
  <c r="AF1200" i="7"/>
  <c r="AF1219" i="7"/>
  <c r="AF1255" i="7"/>
  <c r="AF1272" i="7"/>
  <c r="AF1325" i="7"/>
  <c r="AF1332" i="7"/>
  <c r="AF1354" i="7"/>
  <c r="AF36" i="7"/>
  <c r="AF172" i="7"/>
  <c r="AF240" i="7"/>
  <c r="AF308" i="7"/>
  <c r="AF1230" i="7"/>
  <c r="AF1238" i="7"/>
  <c r="AF1263" i="7"/>
  <c r="AF1280" i="7"/>
  <c r="AF1297" i="7"/>
  <c r="AF1340" i="7"/>
  <c r="AF1347" i="7"/>
  <c r="AF1361" i="7"/>
  <c r="AF1375" i="7"/>
  <c r="AF1382" i="7"/>
  <c r="AF1388" i="7"/>
  <c r="AF10" i="7"/>
  <c r="AF111" i="7"/>
  <c r="AF132" i="7"/>
  <c r="AF192" i="7"/>
  <c r="AF255" i="7"/>
  <c r="AF285" i="7"/>
  <c r="AF331" i="7"/>
  <c r="AF345" i="7"/>
  <c r="AF1201" i="7"/>
  <c r="AF1220" i="7"/>
  <c r="AF1248" i="7"/>
  <c r="AF1273" i="7"/>
  <c r="AF1312" i="7"/>
  <c r="AF1319" i="7"/>
  <c r="AF1355" i="7"/>
  <c r="AF1368" i="7"/>
  <c r="AF67" i="7"/>
  <c r="AF87" i="7"/>
  <c r="AF299" i="7"/>
  <c r="AF1192" i="7"/>
  <c r="AF1203" i="7"/>
  <c r="AF1298" i="7"/>
  <c r="AF1326" i="7"/>
  <c r="AF1341" i="7"/>
  <c r="AF1348" i="7"/>
  <c r="AF1376" i="7"/>
  <c r="AF1383" i="7"/>
  <c r="AF1389" i="7"/>
  <c r="AF156" i="7"/>
  <c r="AF196" i="7"/>
  <c r="AF244" i="7"/>
  <c r="AF273" i="7"/>
  <c r="AF1231" i="7"/>
  <c r="AF1257" i="7"/>
  <c r="AF1281" i="7"/>
  <c r="AF1291" i="7"/>
  <c r="AF1327" i="7"/>
  <c r="AF1362" i="7"/>
  <c r="AF1369" i="7"/>
  <c r="AF15" i="7"/>
  <c r="AF45" i="7"/>
  <c r="AF112" i="7"/>
  <c r="AF212" i="7"/>
  <c r="AF229" i="7"/>
  <c r="AF310" i="7"/>
  <c r="AF334" i="7"/>
  <c r="AF1223" i="7"/>
  <c r="AF1249" i="7"/>
  <c r="AF1266" i="7"/>
  <c r="AF1274" i="7"/>
  <c r="AF1299" i="7"/>
  <c r="AF1306" i="7"/>
  <c r="AF1356" i="7"/>
  <c r="AF1377" i="7"/>
  <c r="AF68" i="7"/>
  <c r="AF92" i="7"/>
  <c r="AF300" i="7"/>
  <c r="AF313" i="7"/>
  <c r="AF323" i="7"/>
  <c r="AF346" i="7"/>
  <c r="AF1193" i="7"/>
  <c r="AF1204" i="7"/>
  <c r="AF1213" i="7"/>
  <c r="AF1242" i="7"/>
  <c r="AF19" i="7"/>
  <c r="AF160" i="7"/>
  <c r="AF181" i="7"/>
  <c r="AF261" i="7"/>
  <c r="AF274" i="7"/>
  <c r="AF1390" i="7"/>
  <c r="AF1379" i="7"/>
  <c r="AF1301" i="7"/>
  <c r="AF1366" i="7"/>
  <c r="AF1352" i="7"/>
  <c r="AF1342" i="7"/>
  <c r="AF1329" i="7"/>
  <c r="AF1285" i="7"/>
  <c r="AF1268" i="7"/>
  <c r="AF1251" i="7"/>
  <c r="AF1216" i="7"/>
  <c r="AF316" i="7"/>
  <c r="AF143" i="7"/>
  <c r="AF32" i="7"/>
  <c r="AF1378" i="7"/>
  <c r="AF1197" i="7"/>
  <c r="AF291" i="7"/>
  <c r="AF220" i="7"/>
  <c r="AF79" i="7"/>
  <c r="AF1387" i="7"/>
  <c r="AF1351" i="7"/>
  <c r="AF1338" i="7"/>
  <c r="AF1300" i="7"/>
  <c r="AF1250" i="7"/>
  <c r="AF1232" i="7"/>
  <c r="AF281" i="7"/>
  <c r="AF252" i="7"/>
  <c r="AF1279" i="7"/>
  <c r="AF1262" i="7"/>
  <c r="AF1245" i="7"/>
  <c r="AF307" i="7"/>
  <c r="AF171" i="7"/>
  <c r="AE853" i="7"/>
  <c r="AD993" i="7"/>
  <c r="AE1011" i="7"/>
  <c r="AD461" i="7"/>
  <c r="AF1175" i="7"/>
  <c r="AE472" i="7"/>
  <c r="AE505" i="7"/>
  <c r="AE1080" i="7"/>
  <c r="AF965" i="7"/>
  <c r="AE548" i="7"/>
  <c r="AF554" i="7"/>
  <c r="AD837" i="7"/>
  <c r="Q259" i="7"/>
  <c r="AD259" i="7"/>
  <c r="Q1225" i="7"/>
  <c r="Q145" i="7"/>
  <c r="Q111" i="7"/>
  <c r="AD111" i="7"/>
  <c r="Q136" i="7"/>
  <c r="AF667" i="7"/>
  <c r="AD667" i="7"/>
  <c r="AE667" i="7"/>
  <c r="AD635" i="7"/>
  <c r="AE635" i="7"/>
  <c r="AF635" i="7"/>
  <c r="Q301" i="7"/>
  <c r="AD301" i="7"/>
  <c r="AE728" i="7"/>
  <c r="AF728" i="7"/>
  <c r="AD728" i="7"/>
  <c r="AD424" i="7"/>
  <c r="AE424" i="7"/>
  <c r="AF424" i="7"/>
  <c r="AD567" i="7"/>
  <c r="AE567" i="7"/>
  <c r="AF567" i="7"/>
  <c r="Q33" i="7"/>
  <c r="Q153" i="7"/>
  <c r="Q174" i="7"/>
  <c r="AE174" i="7"/>
  <c r="Q50" i="7"/>
  <c r="Q20" i="7"/>
  <c r="Q79" i="7"/>
  <c r="Q1201" i="7"/>
  <c r="Q56" i="7"/>
  <c r="Q296" i="7"/>
  <c r="Q155" i="7"/>
  <c r="Q298" i="7"/>
  <c r="AD420" i="7"/>
  <c r="AE420" i="7"/>
  <c r="AF420" i="7"/>
  <c r="Q165" i="7"/>
  <c r="Q67" i="7"/>
  <c r="AD67" i="7"/>
  <c r="Q204" i="7"/>
  <c r="Q1190" i="7"/>
  <c r="AE1190" i="7"/>
  <c r="Q1220" i="7"/>
  <c r="AE1220" i="7"/>
  <c r="Q52" i="7"/>
  <c r="AE449" i="7"/>
  <c r="AD449" i="7"/>
  <c r="AF449" i="7"/>
  <c r="Q1381" i="7"/>
  <c r="AE1381" i="7"/>
  <c r="Q8" i="7"/>
  <c r="AD8" i="7"/>
  <c r="Q1199" i="7"/>
  <c r="Q207" i="7"/>
  <c r="AF367" i="7"/>
  <c r="AD367" i="7"/>
  <c r="AE367" i="7"/>
  <c r="Q11" i="7"/>
  <c r="AD11" i="7"/>
  <c r="Q1325" i="7"/>
  <c r="Q13" i="7"/>
  <c r="AD13" i="7"/>
  <c r="Q29" i="7"/>
  <c r="P9" i="3"/>
  <c r="P8" i="3"/>
  <c r="P7" i="3"/>
  <c r="P1" i="3"/>
  <c r="W1" i="7" s="1"/>
  <c r="W1327" i="7" s="1"/>
  <c r="I16" i="3"/>
  <c r="H16" i="3"/>
  <c r="H6" i="3"/>
  <c r="G6" i="3"/>
  <c r="F6" i="3"/>
  <c r="E6" i="3"/>
  <c r="AW470" i="7" l="1"/>
  <c r="AV713" i="7"/>
  <c r="AV1153" i="7"/>
  <c r="AX489" i="7"/>
  <c r="AW1093" i="7"/>
  <c r="AW1153" i="7"/>
  <c r="AV784" i="7"/>
  <c r="AW1094" i="7"/>
  <c r="AX548" i="7"/>
  <c r="AW927" i="7"/>
  <c r="T988" i="7"/>
  <c r="AV988" i="7" s="1"/>
  <c r="AX685" i="7"/>
  <c r="U548" i="7"/>
  <c r="AW464" i="7"/>
  <c r="AV548" i="7"/>
  <c r="U489" i="7"/>
  <c r="AW489" i="7" s="1"/>
  <c r="V784" i="7"/>
  <c r="T489" i="7"/>
  <c r="V548" i="7"/>
  <c r="V1168" i="7"/>
  <c r="U608" i="7"/>
  <c r="U388" i="7"/>
  <c r="AW882" i="7"/>
  <c r="AW618" i="7"/>
  <c r="V805" i="7"/>
  <c r="T823" i="7"/>
  <c r="AV823" i="7" s="1"/>
  <c r="AV1114" i="7"/>
  <c r="T747" i="7"/>
  <c r="AV747" i="7" s="1"/>
  <c r="T1176" i="7"/>
  <c r="AX453" i="7"/>
  <c r="T1093" i="7"/>
  <c r="U853" i="7"/>
  <c r="AW853" i="7" s="1"/>
  <c r="AW1089" i="7"/>
  <c r="V747" i="7"/>
  <c r="AX747" i="7" s="1"/>
  <c r="V552" i="7"/>
  <c r="V1089" i="7"/>
  <c r="AV776" i="7"/>
  <c r="V853" i="7"/>
  <c r="AX853" i="7" s="1"/>
  <c r="AV837" i="7"/>
  <c r="AW609" i="7"/>
  <c r="AW999" i="7"/>
  <c r="AX590" i="7"/>
  <c r="AW747" i="7"/>
  <c r="V1176" i="7"/>
  <c r="AX1176" i="7" s="1"/>
  <c r="U1114" i="7"/>
  <c r="AX1011" i="7"/>
  <c r="AW1176" i="7"/>
  <c r="U823" i="7"/>
  <c r="AW823" i="7" s="1"/>
  <c r="AX1108" i="7"/>
  <c r="U552" i="7"/>
  <c r="T776" i="7"/>
  <c r="V1114" i="7"/>
  <c r="AX1114" i="7" s="1"/>
  <c r="U805" i="7"/>
  <c r="AW805" i="7" s="1"/>
  <c r="AX1018" i="7"/>
  <c r="AV805" i="7"/>
  <c r="T963" i="7"/>
  <c r="V854" i="7"/>
  <c r="U525" i="7"/>
  <c r="T886" i="7"/>
  <c r="AV886" i="7" s="1"/>
  <c r="AV853" i="7"/>
  <c r="V722" i="7"/>
  <c r="AW639" i="7"/>
  <c r="U642" i="7"/>
  <c r="AW642" i="7" s="1"/>
  <c r="V1079" i="7"/>
  <c r="AX1079" i="7" s="1"/>
  <c r="AX525" i="7"/>
  <c r="AV1129" i="7"/>
  <c r="AW1087" i="7"/>
  <c r="T1089" i="7"/>
  <c r="AV1089" i="7" s="1"/>
  <c r="U1079" i="7"/>
  <c r="AX367" i="7"/>
  <c r="V776" i="7"/>
  <c r="U1129" i="7"/>
  <c r="AW1129" i="7" s="1"/>
  <c r="V1175" i="7"/>
  <c r="M778" i="5"/>
  <c r="P778" i="5" s="1"/>
  <c r="S1187" i="7" s="1"/>
  <c r="AD1187" i="7" s="1"/>
  <c r="L778" i="5"/>
  <c r="L139" i="5"/>
  <c r="M311" i="5"/>
  <c r="P311" i="5" s="1"/>
  <c r="S680" i="7" s="1"/>
  <c r="L311" i="5"/>
  <c r="L123" i="5"/>
  <c r="M571" i="5"/>
  <c r="P571" i="5" s="1"/>
  <c r="L571" i="5"/>
  <c r="S1081" i="7"/>
  <c r="AF1081" i="7" s="1"/>
  <c r="Q678" i="5"/>
  <c r="T678" i="5" s="1"/>
  <c r="S525" i="7"/>
  <c r="AE525" i="7" s="1"/>
  <c r="Q165" i="5"/>
  <c r="T165" i="5" s="1"/>
  <c r="AX1168" i="7"/>
  <c r="AV939" i="7"/>
  <c r="AX988" i="7"/>
  <c r="V1023" i="7"/>
  <c r="M509" i="5"/>
  <c r="P509" i="5" s="1"/>
  <c r="L509" i="5"/>
  <c r="M756" i="5"/>
  <c r="P756" i="5" s="1"/>
  <c r="L756" i="5"/>
  <c r="L346" i="5"/>
  <c r="M263" i="5"/>
  <c r="P263" i="5" s="1"/>
  <c r="L263" i="5"/>
  <c r="L521" i="5"/>
  <c r="M767" i="5"/>
  <c r="P767" i="5" s="1"/>
  <c r="M190" i="5"/>
  <c r="P190" i="5" s="1"/>
  <c r="L190" i="5"/>
  <c r="M773" i="5"/>
  <c r="P773" i="5" s="1"/>
  <c r="S1182" i="7" s="1"/>
  <c r="AF1182" i="7" s="1"/>
  <c r="L773" i="5"/>
  <c r="U1175" i="7"/>
  <c r="AW1175" i="7" s="1"/>
  <c r="L497" i="5"/>
  <c r="L242" i="5"/>
  <c r="L527" i="5"/>
  <c r="S1032" i="7"/>
  <c r="Q632" i="5"/>
  <c r="T632" i="5" s="1"/>
  <c r="L274" i="5"/>
  <c r="M227" i="5"/>
  <c r="P227" i="5" s="1"/>
  <c r="S589" i="7" s="1"/>
  <c r="AF589" i="7" s="1"/>
  <c r="L227" i="5"/>
  <c r="M368" i="5"/>
  <c r="P368" i="5" s="1"/>
  <c r="Q368" i="5" s="1"/>
  <c r="T368" i="5" s="1"/>
  <c r="L368" i="5"/>
  <c r="M643" i="5"/>
  <c r="P643" i="5" s="1"/>
  <c r="S1043" i="7" s="1"/>
  <c r="L643" i="5"/>
  <c r="M573" i="5"/>
  <c r="P573" i="5" s="1"/>
  <c r="S968" i="7" s="1"/>
  <c r="AD968" i="7" s="1"/>
  <c r="L573" i="5"/>
  <c r="AX465" i="7"/>
  <c r="AW886" i="7"/>
  <c r="L360" i="5"/>
  <c r="M650" i="5"/>
  <c r="P650" i="5" s="1"/>
  <c r="S1051" i="7" s="1"/>
  <c r="AE1051" i="7" s="1"/>
  <c r="L650" i="5"/>
  <c r="M164" i="5"/>
  <c r="P164" i="5" s="1"/>
  <c r="L164" i="5"/>
  <c r="L324" i="5"/>
  <c r="M617" i="5"/>
  <c r="P617" i="5" s="1"/>
  <c r="S1017" i="7" s="1"/>
  <c r="AF1017" i="7" s="1"/>
  <c r="AW721" i="7"/>
  <c r="M6" i="5"/>
  <c r="P6" i="5" s="1"/>
  <c r="U801" i="7"/>
  <c r="M381" i="5"/>
  <c r="P381" i="5" s="1"/>
  <c r="S753" i="7" s="1"/>
  <c r="AE753" i="7" s="1"/>
  <c r="L381" i="5"/>
  <c r="M463" i="5"/>
  <c r="P463" i="5" s="1"/>
  <c r="Q463" i="5" s="1"/>
  <c r="T463" i="5" s="1"/>
  <c r="AD988" i="7"/>
  <c r="AW1174" i="7"/>
  <c r="AW453" i="7"/>
  <c r="AW617" i="7"/>
  <c r="AV525" i="7"/>
  <c r="AX829" i="7"/>
  <c r="AW687" i="7"/>
  <c r="S1170" i="7"/>
  <c r="AF1170" i="7" s="1"/>
  <c r="U988" i="7"/>
  <c r="M699" i="5"/>
  <c r="P699" i="5" s="1"/>
  <c r="S1102" i="7" s="1"/>
  <c r="AF1102" i="7" s="1"/>
  <c r="L699" i="5"/>
  <c r="M753" i="5"/>
  <c r="P753" i="5" s="1"/>
  <c r="L753" i="5"/>
  <c r="M448" i="5"/>
  <c r="P448" i="5" s="1"/>
  <c r="S826" i="7" s="1"/>
  <c r="AF826" i="7" s="1"/>
  <c r="M764" i="5"/>
  <c r="P764" i="5" s="1"/>
  <c r="L764" i="5"/>
  <c r="M676" i="5"/>
  <c r="P676" i="5" s="1"/>
  <c r="Q186" i="5"/>
  <c r="T186" i="5" s="1"/>
  <c r="M179" i="5"/>
  <c r="P179" i="5" s="1"/>
  <c r="L179" i="5"/>
  <c r="M783" i="5"/>
  <c r="P783" i="5" s="1"/>
  <c r="S1400" i="7" s="1"/>
  <c r="AD1399" i="7" s="1"/>
  <c r="S644" i="7"/>
  <c r="AE644" i="7" s="1"/>
  <c r="Q276" i="5"/>
  <c r="T276" i="5" s="1"/>
  <c r="Q645" i="5"/>
  <c r="T645" i="5" s="1"/>
  <c r="U1023" i="7"/>
  <c r="S506" i="7"/>
  <c r="AD506" i="7" s="1"/>
  <c r="L338" i="5"/>
  <c r="L688" i="5"/>
  <c r="M695" i="5"/>
  <c r="P695" i="5" s="1"/>
  <c r="S1098" i="7" s="1"/>
  <c r="L695" i="5"/>
  <c r="Q778" i="5"/>
  <c r="T778" i="5" s="1"/>
  <c r="T617" i="7"/>
  <c r="AV617" i="7" s="1"/>
  <c r="M748" i="5"/>
  <c r="P748" i="5" s="1"/>
  <c r="M66" i="5"/>
  <c r="P66" i="5" s="1"/>
  <c r="S419" i="7" s="1"/>
  <c r="AD419" i="7" s="1"/>
  <c r="L66" i="5"/>
  <c r="M615" i="5"/>
  <c r="P615" i="5" s="1"/>
  <c r="M285" i="5"/>
  <c r="P285" i="5" s="1"/>
  <c r="L285" i="5"/>
  <c r="S1172" i="7"/>
  <c r="AE1172" i="7" s="1"/>
  <c r="Q763" i="5"/>
  <c r="T763" i="5" s="1"/>
  <c r="S939" i="7"/>
  <c r="Q547" i="5"/>
  <c r="T547" i="5" s="1"/>
  <c r="V505" i="7"/>
  <c r="AX505" i="7" s="1"/>
  <c r="AW371" i="7"/>
  <c r="AW468" i="7"/>
  <c r="L439" i="5"/>
  <c r="L752" i="5"/>
  <c r="L154" i="5"/>
  <c r="L118" i="5"/>
  <c r="L365" i="5"/>
  <c r="AX1166" i="7"/>
  <c r="AW713" i="7"/>
  <c r="AW1130" i="7"/>
  <c r="AV722" i="7"/>
  <c r="AV1023" i="7"/>
  <c r="Q311" i="5"/>
  <c r="T311" i="5" s="1"/>
  <c r="Q699" i="5"/>
  <c r="T699" i="5" s="1"/>
  <c r="S1130" i="7"/>
  <c r="AE1130" i="7" s="1"/>
  <c r="T778" i="7"/>
  <c r="AV778" i="7" s="1"/>
  <c r="M383" i="5"/>
  <c r="P383" i="5" s="1"/>
  <c r="L383" i="5"/>
  <c r="L387" i="5"/>
  <c r="L48" i="5"/>
  <c r="M258" i="5"/>
  <c r="P258" i="5" s="1"/>
  <c r="L258" i="5"/>
  <c r="M254" i="5"/>
  <c r="P254" i="5" s="1"/>
  <c r="S621" i="7" s="1"/>
  <c r="AE621" i="7" s="1"/>
  <c r="L254" i="5"/>
  <c r="V617" i="7"/>
  <c r="AX617" i="7" s="1"/>
  <c r="M288" i="5"/>
  <c r="P288" i="5" s="1"/>
  <c r="M696" i="5"/>
  <c r="P696" i="5" s="1"/>
  <c r="L696" i="5"/>
  <c r="M37" i="5"/>
  <c r="P37" i="5" s="1"/>
  <c r="M747" i="5"/>
  <c r="P747" i="5" s="1"/>
  <c r="L747" i="5"/>
  <c r="L135" i="5"/>
  <c r="Q689" i="5"/>
  <c r="T689" i="5" s="1"/>
  <c r="S829" i="7"/>
  <c r="AF829" i="7" s="1"/>
  <c r="Q451" i="5"/>
  <c r="T451" i="5" s="1"/>
  <c r="L570" i="5"/>
  <c r="V801" i="7"/>
  <c r="V657" i="7"/>
  <c r="AX657" i="7" s="1"/>
  <c r="L485" i="5"/>
  <c r="M559" i="5"/>
  <c r="P559" i="5" s="1"/>
  <c r="S952" i="7" s="1"/>
  <c r="AF952" i="7" s="1"/>
  <c r="L559" i="5"/>
  <c r="AX1023" i="7"/>
  <c r="V1093" i="7"/>
  <c r="AX1093" i="7" s="1"/>
  <c r="S441" i="7"/>
  <c r="AE441" i="7" s="1"/>
  <c r="Q643" i="5"/>
  <c r="T643" i="5" s="1"/>
  <c r="U1170" i="7"/>
  <c r="U1126" i="7"/>
  <c r="M410" i="5"/>
  <c r="P410" i="5" s="1"/>
  <c r="S784" i="7" s="1"/>
  <c r="AE784" i="7" s="1"/>
  <c r="L410" i="5"/>
  <c r="V1129" i="7"/>
  <c r="AX1129" i="7" s="1"/>
  <c r="L386" i="5"/>
  <c r="L267" i="5"/>
  <c r="L134" i="5"/>
  <c r="Q357" i="5"/>
  <c r="T357" i="5" s="1"/>
  <c r="L443" i="5"/>
  <c r="M27" i="5"/>
  <c r="P27" i="5" s="1"/>
  <c r="S376" i="7" s="1"/>
  <c r="AE376" i="7" s="1"/>
  <c r="L27" i="5"/>
  <c r="M611" i="5"/>
  <c r="P611" i="5" s="1"/>
  <c r="S1010" i="7" s="1"/>
  <c r="AF1010" i="7" s="1"/>
  <c r="L611" i="5"/>
  <c r="AF988" i="7"/>
  <c r="AV801" i="7"/>
  <c r="M780" i="5"/>
  <c r="P780" i="5" s="1"/>
  <c r="S1396" i="7" s="1"/>
  <c r="L780" i="5"/>
  <c r="M284" i="5"/>
  <c r="P284" i="5" s="1"/>
  <c r="S652" i="7" s="1"/>
  <c r="AE652" i="7" s="1"/>
  <c r="L284" i="5"/>
  <c r="S928" i="7"/>
  <c r="AE928" i="7" s="1"/>
  <c r="Q537" i="5"/>
  <c r="T537" i="5" s="1"/>
  <c r="M243" i="5"/>
  <c r="P243" i="5" s="1"/>
  <c r="S609" i="7" s="1"/>
  <c r="AD609" i="7" s="1"/>
  <c r="L243" i="5"/>
  <c r="Q243" i="5"/>
  <c r="T243" i="5" s="1"/>
  <c r="AW657" i="7"/>
  <c r="AV1018" i="7"/>
  <c r="Q686" i="5"/>
  <c r="T686" i="5" s="1"/>
  <c r="AV1130" i="7"/>
  <c r="AV642" i="7"/>
  <c r="AX723" i="7"/>
  <c r="AW1092" i="7"/>
  <c r="AX552" i="7"/>
  <c r="AW442" i="7"/>
  <c r="AX593" i="7"/>
  <c r="AV1170" i="7"/>
  <c r="AX758" i="7"/>
  <c r="U1168" i="7"/>
  <c r="S617" i="7"/>
  <c r="AE617" i="7" s="1"/>
  <c r="T657" i="7"/>
  <c r="V898" i="7"/>
  <c r="AX898" i="7" s="1"/>
  <c r="T505" i="7"/>
  <c r="L693" i="5"/>
  <c r="M681" i="5"/>
  <c r="P681" i="5" s="1"/>
  <c r="L436" i="5"/>
  <c r="L114" i="5"/>
  <c r="L202" i="5"/>
  <c r="V1170" i="7"/>
  <c r="AX1170" i="7" s="1"/>
  <c r="Q570" i="5"/>
  <c r="T570" i="5" s="1"/>
  <c r="T1126" i="7"/>
  <c r="AV1126" i="7" s="1"/>
  <c r="M586" i="5"/>
  <c r="P586" i="5" s="1"/>
  <c r="L586" i="5"/>
  <c r="M42" i="5"/>
  <c r="P42" i="5" s="1"/>
  <c r="L42" i="5"/>
  <c r="M630" i="5"/>
  <c r="P630" i="5" s="1"/>
  <c r="L130" i="5"/>
  <c r="S493" i="7"/>
  <c r="AE493" i="7" s="1"/>
  <c r="Q134" i="5"/>
  <c r="T134" i="5" s="1"/>
  <c r="L96" i="5"/>
  <c r="L192" i="5"/>
  <c r="Q597" i="5"/>
  <c r="T597" i="5" s="1"/>
  <c r="S1023" i="7"/>
  <c r="Q623" i="5"/>
  <c r="T623" i="5" s="1"/>
  <c r="Q267" i="5"/>
  <c r="T267" i="5" s="1"/>
  <c r="AW837" i="7"/>
  <c r="M13" i="5"/>
  <c r="P13" i="5" s="1"/>
  <c r="S362" i="7" s="1"/>
  <c r="AD362" i="7" s="1"/>
  <c r="L13" i="5"/>
  <c r="L510" i="5"/>
  <c r="M738" i="5"/>
  <c r="P738" i="5" s="1"/>
  <c r="Q738" i="5" s="1"/>
  <c r="T738" i="5" s="1"/>
  <c r="L738" i="5"/>
  <c r="L144" i="5"/>
  <c r="M608" i="5"/>
  <c r="P608" i="5" s="1"/>
  <c r="S1007" i="7" s="1"/>
  <c r="AF1007" i="7" s="1"/>
  <c r="L608" i="5"/>
  <c r="S998" i="7"/>
  <c r="AE998" i="7" s="1"/>
  <c r="S642" i="7"/>
  <c r="AF642" i="7" s="1"/>
  <c r="U1092" i="7"/>
  <c r="Q430" i="5"/>
  <c r="T430" i="5" s="1"/>
  <c r="M282" i="5"/>
  <c r="P282" i="5" s="1"/>
  <c r="L282" i="5"/>
  <c r="V886" i="7"/>
  <c r="AX886" i="7" s="1"/>
  <c r="L523" i="5"/>
  <c r="M330" i="5"/>
  <c r="P330" i="5" s="1"/>
  <c r="Q242" i="5"/>
  <c r="T242" i="5" s="1"/>
  <c r="L757" i="5"/>
  <c r="L271" i="5"/>
  <c r="L357" i="5"/>
  <c r="L691" i="5"/>
  <c r="Q592" i="5"/>
  <c r="T592" i="5" s="1"/>
  <c r="L759" i="5"/>
  <c r="M777" i="5"/>
  <c r="P777" i="5" s="1"/>
  <c r="S1186" i="7" s="1"/>
  <c r="AD1186" i="7" s="1"/>
  <c r="L777" i="5"/>
  <c r="M680" i="5"/>
  <c r="P680" i="5" s="1"/>
  <c r="S1083" i="7" s="1"/>
  <c r="AE1083" i="7" s="1"/>
  <c r="L680" i="5"/>
  <c r="S963" i="7"/>
  <c r="AE963" i="7" s="1"/>
  <c r="Q568" i="5"/>
  <c r="T568" i="5" s="1"/>
  <c r="U723" i="7"/>
  <c r="AW723" i="7" s="1"/>
  <c r="AW1170" i="7"/>
  <c r="AV1079" i="7"/>
  <c r="AV552" i="7"/>
  <c r="AW505" i="7"/>
  <c r="AW778" i="7"/>
  <c r="AV758" i="7"/>
  <c r="AX854" i="7"/>
  <c r="AX1126" i="7"/>
  <c r="T736" i="7"/>
  <c r="M158" i="5"/>
  <c r="P158" i="5" s="1"/>
  <c r="M61" i="5"/>
  <c r="P61" i="5" s="1"/>
  <c r="S414" i="7" s="1"/>
  <c r="AD414" i="7" s="1"/>
  <c r="L61" i="5"/>
  <c r="M347" i="5"/>
  <c r="P347" i="5" s="1"/>
  <c r="S718" i="7" s="1"/>
  <c r="AF718" i="7" s="1"/>
  <c r="M530" i="5"/>
  <c r="P530" i="5" s="1"/>
  <c r="L530" i="5"/>
  <c r="M488" i="5"/>
  <c r="P488" i="5" s="1"/>
  <c r="L488" i="5"/>
  <c r="M698" i="5"/>
  <c r="P698" i="5" s="1"/>
  <c r="L698" i="5"/>
  <c r="L712" i="5"/>
  <c r="M252" i="5"/>
  <c r="P252" i="5" s="1"/>
  <c r="M185" i="5"/>
  <c r="P185" i="5" s="1"/>
  <c r="L185" i="5"/>
  <c r="M467" i="5"/>
  <c r="P467" i="5" s="1"/>
  <c r="L467" i="5"/>
  <c r="M196" i="5"/>
  <c r="P196" i="5" s="1"/>
  <c r="L196" i="5"/>
  <c r="M214" i="5"/>
  <c r="P214" i="5" s="1"/>
  <c r="L592" i="5"/>
  <c r="S1166" i="7"/>
  <c r="Q757" i="5"/>
  <c r="T757" i="5" s="1"/>
  <c r="S639" i="7"/>
  <c r="AD639" i="7" s="1"/>
  <c r="Q271" i="5"/>
  <c r="T271" i="5" s="1"/>
  <c r="L689" i="5"/>
  <c r="Q138" i="5"/>
  <c r="T138" i="5" s="1"/>
  <c r="AF1094" i="7"/>
  <c r="AE1094" i="7"/>
  <c r="AF692" i="7"/>
  <c r="AE692" i="7"/>
  <c r="AE1007" i="7"/>
  <c r="AE823" i="7"/>
  <c r="AD823" i="7"/>
  <c r="AX371" i="7"/>
  <c r="AW492" i="7"/>
  <c r="AV829" i="7"/>
  <c r="AX687" i="7"/>
  <c r="AV1175" i="7"/>
  <c r="Q773" i="5"/>
  <c r="T773" i="5" s="1"/>
  <c r="AV635" i="7"/>
  <c r="T815" i="7"/>
  <c r="AV815" i="7" s="1"/>
  <c r="U815" i="7"/>
  <c r="AW815" i="7" s="1"/>
  <c r="V815" i="7"/>
  <c r="AX815" i="7" s="1"/>
  <c r="U820" i="7"/>
  <c r="AX754" i="7"/>
  <c r="AX820" i="7"/>
  <c r="U709" i="7"/>
  <c r="AW709" i="7" s="1"/>
  <c r="Q680" i="5"/>
  <c r="T680" i="5" s="1"/>
  <c r="AW736" i="7"/>
  <c r="AV745" i="7"/>
  <c r="AX441" i="7"/>
  <c r="AV751" i="7"/>
  <c r="AE1010" i="7"/>
  <c r="AW820" i="7"/>
  <c r="AX785" i="7"/>
  <c r="AX521" i="7"/>
  <c r="T441" i="7"/>
  <c r="AV441" i="7" s="1"/>
  <c r="Q410" i="5"/>
  <c r="T410" i="5" s="1"/>
  <c r="AW1108" i="7"/>
  <c r="AW580" i="7"/>
  <c r="AX1046" i="7"/>
  <c r="AX760" i="7"/>
  <c r="V642" i="7"/>
  <c r="AX642" i="7" s="1"/>
  <c r="T820" i="7"/>
  <c r="AV820" i="7" s="1"/>
  <c r="U965" i="7"/>
  <c r="AW685" i="7"/>
  <c r="Q695" i="5"/>
  <c r="T695" i="5" s="1"/>
  <c r="AF551" i="7"/>
  <c r="AV1011" i="7"/>
  <c r="AD551" i="7"/>
  <c r="AG551" i="7" s="1"/>
  <c r="AW465" i="7"/>
  <c r="AW801" i="7"/>
  <c r="AW1046" i="7"/>
  <c r="AW760" i="7"/>
  <c r="T419" i="7"/>
  <c r="AV419" i="7" s="1"/>
  <c r="Q254" i="5"/>
  <c r="T254" i="5" s="1"/>
  <c r="V965" i="7"/>
  <c r="AX965" i="7" s="1"/>
  <c r="U635" i="7"/>
  <c r="AV928" i="7"/>
  <c r="AW1172" i="7"/>
  <c r="AF372" i="7"/>
  <c r="AX928" i="7"/>
  <c r="AX1175" i="7"/>
  <c r="AX776" i="7"/>
  <c r="V736" i="7"/>
  <c r="AX736" i="7" s="1"/>
  <c r="V653" i="7"/>
  <c r="AX653" i="7" s="1"/>
  <c r="T760" i="7"/>
  <c r="AV760" i="7" s="1"/>
  <c r="M439" i="5"/>
  <c r="P439" i="5" s="1"/>
  <c r="S816" i="7" s="1"/>
  <c r="AF816" i="7" s="1"/>
  <c r="M490" i="5"/>
  <c r="P490" i="5" s="1"/>
  <c r="S874" i="7" s="1"/>
  <c r="AF874" i="7" s="1"/>
  <c r="M125" i="5"/>
  <c r="P125" i="5" s="1"/>
  <c r="S484" i="7" s="1"/>
  <c r="AE484" i="7" s="1"/>
  <c r="M237" i="5"/>
  <c r="P237" i="5" s="1"/>
  <c r="S600" i="7" s="1"/>
  <c r="AE600" i="7" s="1"/>
  <c r="M752" i="5"/>
  <c r="P752" i="5" s="1"/>
  <c r="S1161" i="7" s="1"/>
  <c r="AE1161" i="7" s="1"/>
  <c r="T528" i="7"/>
  <c r="V528" i="7"/>
  <c r="U528" i="7"/>
  <c r="AW528" i="7" s="1"/>
  <c r="M603" i="5"/>
  <c r="P603" i="5" s="1"/>
  <c r="S1001" i="7" s="1"/>
  <c r="AE1001" i="7" s="1"/>
  <c r="M609" i="5"/>
  <c r="P609" i="5" s="1"/>
  <c r="S1008" i="7" s="1"/>
  <c r="M154" i="5"/>
  <c r="P154" i="5" s="1"/>
  <c r="S514" i="7" s="1"/>
  <c r="AD514" i="7" s="1"/>
  <c r="Q154" i="5"/>
  <c r="T154" i="5" s="1"/>
  <c r="V1098" i="7"/>
  <c r="T1098" i="7"/>
  <c r="AV1098" i="7" s="1"/>
  <c r="U1098" i="7"/>
  <c r="AW1098" i="7" s="1"/>
  <c r="M460" i="5"/>
  <c r="P460" i="5" s="1"/>
  <c r="S842" i="7" s="1"/>
  <c r="AD842" i="7" s="1"/>
  <c r="AX823" i="7"/>
  <c r="M721" i="5"/>
  <c r="P721" i="5" s="1"/>
  <c r="S1127" i="7" s="1"/>
  <c r="AE1127" i="7" s="1"/>
  <c r="U981" i="7"/>
  <c r="AW981" i="7" s="1"/>
  <c r="T981" i="7"/>
  <c r="AV981" i="7" s="1"/>
  <c r="V981" i="7"/>
  <c r="AX981" i="7" s="1"/>
  <c r="U856" i="7"/>
  <c r="AW856" i="7" s="1"/>
  <c r="V856" i="7"/>
  <c r="AX856" i="7" s="1"/>
  <c r="T856" i="7"/>
  <c r="AV856" i="7" s="1"/>
  <c r="M228" i="5"/>
  <c r="P228" i="5" s="1"/>
  <c r="S590" i="7" s="1"/>
  <c r="AE590" i="7" s="1"/>
  <c r="T393" i="7"/>
  <c r="V393" i="7"/>
  <c r="AX393" i="7" s="1"/>
  <c r="U393" i="7"/>
  <c r="AW393" i="7" s="1"/>
  <c r="S898" i="7"/>
  <c r="AE898" i="7" s="1"/>
  <c r="Q511" i="5"/>
  <c r="T511" i="5" s="1"/>
  <c r="AW589" i="7"/>
  <c r="M693" i="5"/>
  <c r="P693" i="5" s="1"/>
  <c r="S1096" i="7" s="1"/>
  <c r="AD1096" i="7" s="1"/>
  <c r="M436" i="5"/>
  <c r="P436" i="5" s="1"/>
  <c r="S812" i="7" s="1"/>
  <c r="AE812" i="7" s="1"/>
  <c r="M114" i="5"/>
  <c r="P114" i="5" s="1"/>
  <c r="S473" i="7" s="1"/>
  <c r="AD473" i="7" s="1"/>
  <c r="M202" i="5"/>
  <c r="P202" i="5" s="1"/>
  <c r="S564" i="7" s="1"/>
  <c r="Q202" i="5"/>
  <c r="T202" i="5" s="1"/>
  <c r="M685" i="5"/>
  <c r="P685" i="5" s="1"/>
  <c r="S1088" i="7" s="1"/>
  <c r="AD1088" i="7" s="1"/>
  <c r="M201" i="5"/>
  <c r="P201" i="5" s="1"/>
  <c r="S563" i="7" s="1"/>
  <c r="AD563" i="7" s="1"/>
  <c r="AX713" i="7"/>
  <c r="U700" i="7"/>
  <c r="AW700" i="7" s="1"/>
  <c r="T700" i="7"/>
  <c r="AV700" i="7" s="1"/>
  <c r="T576" i="7"/>
  <c r="V576" i="7"/>
  <c r="AX576" i="7" s="1"/>
  <c r="M709" i="5"/>
  <c r="P709" i="5" s="1"/>
  <c r="S1114" i="7" s="1"/>
  <c r="AF1114" i="7" s="1"/>
  <c r="Q709" i="5"/>
  <c r="T709" i="5" s="1"/>
  <c r="M503" i="5"/>
  <c r="P503" i="5" s="1"/>
  <c r="S888" i="7" s="1"/>
  <c r="AF888" i="7" s="1"/>
  <c r="T620" i="7"/>
  <c r="AV620" i="7" s="1"/>
  <c r="V620" i="7"/>
  <c r="AX620" i="7" s="1"/>
  <c r="U620" i="7"/>
  <c r="AW620" i="7" s="1"/>
  <c r="V589" i="7"/>
  <c r="AX589" i="7" s="1"/>
  <c r="U589" i="7"/>
  <c r="T589" i="7"/>
  <c r="AV589" i="7" s="1"/>
  <c r="M272" i="5"/>
  <c r="P272" i="5" s="1"/>
  <c r="S640" i="7" s="1"/>
  <c r="U739" i="7"/>
  <c r="T739" i="7"/>
  <c r="AV739" i="7" s="1"/>
  <c r="U1043" i="7"/>
  <c r="AW1043" i="7" s="1"/>
  <c r="T1043" i="7"/>
  <c r="AV1043" i="7" s="1"/>
  <c r="V1043" i="7"/>
  <c r="M86" i="5"/>
  <c r="P86" i="5" s="1"/>
  <c r="S442" i="7" s="1"/>
  <c r="AF442" i="7" s="1"/>
  <c r="Q86" i="5"/>
  <c r="T86" i="5" s="1"/>
  <c r="U1116" i="7"/>
  <c r="AW1116" i="7" s="1"/>
  <c r="T1116" i="7"/>
  <c r="AV1116" i="7" s="1"/>
  <c r="V1116" i="7"/>
  <c r="AX1116" i="7" s="1"/>
  <c r="AV393" i="7"/>
  <c r="AV785" i="7"/>
  <c r="AF723" i="7"/>
  <c r="AE723" i="7"/>
  <c r="M510" i="5"/>
  <c r="P510" i="5" s="1"/>
  <c r="S897" i="7" s="1"/>
  <c r="AF897" i="7" s="1"/>
  <c r="M393" i="5"/>
  <c r="P393" i="5" s="1"/>
  <c r="S765" i="7" s="1"/>
  <c r="AD765" i="7" s="1"/>
  <c r="M719" i="5"/>
  <c r="P719" i="5" s="1"/>
  <c r="S1125" i="7" s="1"/>
  <c r="AD1125" i="7" s="1"/>
  <c r="M25" i="5"/>
  <c r="P25" i="5" s="1"/>
  <c r="S374" i="7" s="1"/>
  <c r="AF374" i="7" s="1"/>
  <c r="M317" i="5"/>
  <c r="P317" i="5" s="1"/>
  <c r="S686" i="7" s="1"/>
  <c r="AF686" i="7" s="1"/>
  <c r="M144" i="5"/>
  <c r="P144" i="5" s="1"/>
  <c r="S503" i="7" s="1"/>
  <c r="AE503" i="7" s="1"/>
  <c r="Q144" i="5"/>
  <c r="T144" i="5" s="1"/>
  <c r="V1120" i="7"/>
  <c r="AX1120" i="7" s="1"/>
  <c r="T1120" i="7"/>
  <c r="AV1120" i="7" s="1"/>
  <c r="U1120" i="7"/>
  <c r="AW1120" i="7" s="1"/>
  <c r="U645" i="7"/>
  <c r="AW645" i="7" s="1"/>
  <c r="T645" i="7"/>
  <c r="AV645" i="7" s="1"/>
  <c r="V645" i="7"/>
  <c r="AX645" i="7" s="1"/>
  <c r="U398" i="7"/>
  <c r="AW398" i="7" s="1"/>
  <c r="V398" i="7"/>
  <c r="AX398" i="7" s="1"/>
  <c r="V895" i="7"/>
  <c r="AX895" i="7" s="1"/>
  <c r="T895" i="7"/>
  <c r="AV895" i="7" s="1"/>
  <c r="U895" i="7"/>
  <c r="AW895" i="7" s="1"/>
  <c r="T1165" i="7"/>
  <c r="AV1165" i="7" s="1"/>
  <c r="U1165" i="7"/>
  <c r="AW1165" i="7" s="1"/>
  <c r="V1165" i="7"/>
  <c r="AX1165" i="7" s="1"/>
  <c r="U717" i="7"/>
  <c r="AW717" i="7" s="1"/>
  <c r="T717" i="7"/>
  <c r="AV717" i="7" s="1"/>
  <c r="V717" i="7"/>
  <c r="AX717" i="7" s="1"/>
  <c r="V631" i="7"/>
  <c r="AX631" i="7" s="1"/>
  <c r="T631" i="7"/>
  <c r="AV631" i="7" s="1"/>
  <c r="U631" i="7"/>
  <c r="AW631" i="7" s="1"/>
  <c r="T909" i="7"/>
  <c r="AV909" i="7" s="1"/>
  <c r="U909" i="7"/>
  <c r="AW909" i="7" s="1"/>
  <c r="V909" i="7"/>
  <c r="AX909" i="7" s="1"/>
  <c r="T1060" i="7"/>
  <c r="AV1060" i="7" s="1"/>
  <c r="U1060" i="7"/>
  <c r="AW1060" i="7" s="1"/>
  <c r="V1060" i="7"/>
  <c r="AX1060" i="7" s="1"/>
  <c r="AW576" i="7"/>
  <c r="AX563" i="7"/>
  <c r="AV723" i="7"/>
  <c r="AV1045" i="7"/>
  <c r="U1399" i="7"/>
  <c r="AW1399" i="7" s="1"/>
  <c r="T1399" i="7"/>
  <c r="AV1399" i="7" s="1"/>
  <c r="V1399" i="7"/>
  <c r="AX1399" i="7" s="1"/>
  <c r="M338" i="5"/>
  <c r="P338" i="5" s="1"/>
  <c r="S709" i="7" s="1"/>
  <c r="AF709" i="7" s="1"/>
  <c r="M688" i="5"/>
  <c r="P688" i="5" s="1"/>
  <c r="S1091" i="7" s="1"/>
  <c r="AF1091" i="7" s="1"/>
  <c r="AV528" i="7"/>
  <c r="AX947" i="7"/>
  <c r="AX739" i="7"/>
  <c r="AV465" i="7"/>
  <c r="T692" i="7"/>
  <c r="AV692" i="7" s="1"/>
  <c r="U692" i="7"/>
  <c r="AW692" i="7" s="1"/>
  <c r="V692" i="7"/>
  <c r="AX692" i="7" s="1"/>
  <c r="T626" i="7"/>
  <c r="AV626" i="7" s="1"/>
  <c r="V626" i="7"/>
  <c r="AX626" i="7" s="1"/>
  <c r="U626" i="7"/>
  <c r="AW626" i="7" s="1"/>
  <c r="AV770" i="7"/>
  <c r="AW739" i="7"/>
  <c r="AX999" i="7"/>
  <c r="AX751" i="7"/>
  <c r="V470" i="7"/>
  <c r="AX470" i="7" s="1"/>
  <c r="V635" i="7"/>
  <c r="AX635" i="7" s="1"/>
  <c r="Q383" i="5"/>
  <c r="T383" i="5" s="1"/>
  <c r="S755" i="7"/>
  <c r="M387" i="5"/>
  <c r="P387" i="5" s="1"/>
  <c r="S759" i="7" s="1"/>
  <c r="AD759" i="7" s="1"/>
  <c r="Q387" i="5"/>
  <c r="T387" i="5" s="1"/>
  <c r="M48" i="5"/>
  <c r="P48" i="5" s="1"/>
  <c r="S400" i="7" s="1"/>
  <c r="M177" i="5"/>
  <c r="P177" i="5" s="1"/>
  <c r="S539" i="7" s="1"/>
  <c r="AD539" i="7" s="1"/>
  <c r="M639" i="5"/>
  <c r="P639" i="5" s="1"/>
  <c r="S1039" i="7" s="1"/>
  <c r="AF1039" i="7" s="1"/>
  <c r="T656" i="7"/>
  <c r="AV656" i="7" s="1"/>
  <c r="U656" i="7"/>
  <c r="AW656" i="7" s="1"/>
  <c r="V656" i="7"/>
  <c r="AX656" i="7" s="1"/>
  <c r="T1099" i="7"/>
  <c r="AV1099" i="7" s="1"/>
  <c r="U1099" i="7"/>
  <c r="AW1099" i="7" s="1"/>
  <c r="V1099" i="7"/>
  <c r="AX1099" i="7" s="1"/>
  <c r="T477" i="7"/>
  <c r="AV477" i="7" s="1"/>
  <c r="U477" i="7"/>
  <c r="AW477" i="7" s="1"/>
  <c r="V477" i="7"/>
  <c r="AX477" i="7" s="1"/>
  <c r="U755" i="7"/>
  <c r="AW755" i="7" s="1"/>
  <c r="V755" i="7"/>
  <c r="AX755" i="7" s="1"/>
  <c r="T755" i="7"/>
  <c r="AV755" i="7" s="1"/>
  <c r="U759" i="7"/>
  <c r="AW759" i="7" s="1"/>
  <c r="T759" i="7"/>
  <c r="AV759" i="7" s="1"/>
  <c r="V759" i="7"/>
  <c r="AX759" i="7" s="1"/>
  <c r="T400" i="7"/>
  <c r="AV400" i="7" s="1"/>
  <c r="U400" i="7"/>
  <c r="AW400" i="7" s="1"/>
  <c r="V400" i="7"/>
  <c r="AX400" i="7" s="1"/>
  <c r="T539" i="7"/>
  <c r="AV539" i="7" s="1"/>
  <c r="V539" i="7"/>
  <c r="AX539" i="7" s="1"/>
  <c r="U539" i="7"/>
  <c r="AW539" i="7" s="1"/>
  <c r="V1039" i="7"/>
  <c r="AX1039" i="7" s="1"/>
  <c r="T1039" i="7"/>
  <c r="AV1039" i="7" s="1"/>
  <c r="U1039" i="7"/>
  <c r="AW1039" i="7" s="1"/>
  <c r="T621" i="7"/>
  <c r="AV621" i="7" s="1"/>
  <c r="V621" i="7"/>
  <c r="AX621" i="7" s="1"/>
  <c r="U621" i="7"/>
  <c r="AW621" i="7" s="1"/>
  <c r="T1156" i="7"/>
  <c r="AV1156" i="7" s="1"/>
  <c r="U1156" i="7"/>
  <c r="AW1156" i="7" s="1"/>
  <c r="V1156" i="7"/>
  <c r="AX1156" i="7" s="1"/>
  <c r="T1015" i="7"/>
  <c r="AV1015" i="7" s="1"/>
  <c r="U1015" i="7"/>
  <c r="AW1015" i="7" s="1"/>
  <c r="V1015" i="7"/>
  <c r="AX1015" i="7" s="1"/>
  <c r="M711" i="5"/>
  <c r="P711" i="5" s="1"/>
  <c r="S1116" i="7" s="1"/>
  <c r="AF1116" i="7" s="1"/>
  <c r="M106" i="5"/>
  <c r="P106" i="5" s="1"/>
  <c r="S464" i="7" s="1"/>
  <c r="AF464" i="7" s="1"/>
  <c r="AV608" i="7"/>
  <c r="AW784" i="7"/>
  <c r="AW758" i="7"/>
  <c r="AW635" i="7"/>
  <c r="V709" i="7"/>
  <c r="AX709" i="7" s="1"/>
  <c r="U441" i="7"/>
  <c r="AW441" i="7" s="1"/>
  <c r="V379" i="7"/>
  <c r="AX379" i="7" s="1"/>
  <c r="U379" i="7"/>
  <c r="AW379" i="7" s="1"/>
  <c r="T379" i="7"/>
  <c r="AV379" i="7" s="1"/>
  <c r="V1096" i="7"/>
  <c r="AX1096" i="7" s="1"/>
  <c r="T1096" i="7"/>
  <c r="AV1096" i="7" s="1"/>
  <c r="U1096" i="7"/>
  <c r="AW1096" i="7" s="1"/>
  <c r="T1084" i="7"/>
  <c r="AV1084" i="7" s="1"/>
  <c r="U1084" i="7"/>
  <c r="AW1084" i="7" s="1"/>
  <c r="V1084" i="7"/>
  <c r="AX1084" i="7" s="1"/>
  <c r="T812" i="7"/>
  <c r="AV812" i="7" s="1"/>
  <c r="V812" i="7"/>
  <c r="AX812" i="7" s="1"/>
  <c r="U812" i="7"/>
  <c r="AW812" i="7" s="1"/>
  <c r="V472" i="7"/>
  <c r="AX472" i="7" s="1"/>
  <c r="U472" i="7"/>
  <c r="AW472" i="7" s="1"/>
  <c r="T472" i="7"/>
  <c r="AV472" i="7" s="1"/>
  <c r="V564" i="7"/>
  <c r="AX564" i="7" s="1"/>
  <c r="U564" i="7"/>
  <c r="AW564" i="7" s="1"/>
  <c r="T564" i="7"/>
  <c r="AV564" i="7" s="1"/>
  <c r="T1088" i="7"/>
  <c r="AV1088" i="7" s="1"/>
  <c r="U1088" i="7"/>
  <c r="AW1088" i="7" s="1"/>
  <c r="V1088" i="7"/>
  <c r="AX1088" i="7" s="1"/>
  <c r="V1055" i="7"/>
  <c r="AX1055" i="7" s="1"/>
  <c r="U1055" i="7"/>
  <c r="AW1055" i="7" s="1"/>
  <c r="T1055" i="7"/>
  <c r="AV1055" i="7" s="1"/>
  <c r="V1127" i="7"/>
  <c r="AX1127" i="7" s="1"/>
  <c r="T1127" i="7"/>
  <c r="AV1127" i="7" s="1"/>
  <c r="U1127" i="7"/>
  <c r="AW1127" i="7" s="1"/>
  <c r="M118" i="5"/>
  <c r="P118" i="5" s="1"/>
  <c r="S477" i="7" s="1"/>
  <c r="AF477" i="7" s="1"/>
  <c r="M365" i="5"/>
  <c r="P365" i="5" s="1"/>
  <c r="S736" i="7" s="1"/>
  <c r="AF736" i="7" s="1"/>
  <c r="T724" i="7"/>
  <c r="AV724" i="7" s="1"/>
  <c r="U724" i="7"/>
  <c r="AW724" i="7" s="1"/>
  <c r="V724" i="7"/>
  <c r="AX724" i="7" s="1"/>
  <c r="T1030" i="7"/>
  <c r="AV1030" i="7" s="1"/>
  <c r="U1030" i="7"/>
  <c r="AW1030" i="7" s="1"/>
  <c r="V1155" i="7"/>
  <c r="AX1155" i="7" s="1"/>
  <c r="U1155" i="7"/>
  <c r="AW1155" i="7" s="1"/>
  <c r="T1155" i="7"/>
  <c r="AV1155" i="7" s="1"/>
  <c r="U494" i="7"/>
  <c r="AW494" i="7" s="1"/>
  <c r="T494" i="7"/>
  <c r="AV494" i="7" s="1"/>
  <c r="V494" i="7"/>
  <c r="AX494" i="7" s="1"/>
  <c r="AX528" i="7"/>
  <c r="AX784" i="7"/>
  <c r="AX1089" i="7"/>
  <c r="AX879" i="7"/>
  <c r="AW419" i="7"/>
  <c r="AW1011" i="7"/>
  <c r="AX1030" i="7"/>
  <c r="AW1126" i="7"/>
  <c r="AV653" i="7"/>
  <c r="AV558" i="7"/>
  <c r="AW1102" i="7"/>
  <c r="U653" i="7"/>
  <c r="AW653" i="7" s="1"/>
  <c r="T518" i="7"/>
  <c r="AV518" i="7" s="1"/>
  <c r="U518" i="7"/>
  <c r="AW518" i="7" s="1"/>
  <c r="V518" i="7"/>
  <c r="AX518" i="7" s="1"/>
  <c r="U414" i="7"/>
  <c r="AW414" i="7" s="1"/>
  <c r="T414" i="7"/>
  <c r="AV414" i="7" s="1"/>
  <c r="V414" i="7"/>
  <c r="AX414" i="7" s="1"/>
  <c r="U718" i="7"/>
  <c r="AW718" i="7" s="1"/>
  <c r="T718" i="7"/>
  <c r="AV718" i="7" s="1"/>
  <c r="V718" i="7"/>
  <c r="AX718" i="7" s="1"/>
  <c r="V920" i="7"/>
  <c r="AX920" i="7" s="1"/>
  <c r="T920" i="7"/>
  <c r="U920" i="7"/>
  <c r="AW920" i="7" s="1"/>
  <c r="U872" i="7"/>
  <c r="AW872" i="7" s="1"/>
  <c r="V872" i="7"/>
  <c r="AX872" i="7" s="1"/>
  <c r="T872" i="7"/>
  <c r="AV872" i="7" s="1"/>
  <c r="T1101" i="7"/>
  <c r="AV1101" i="7" s="1"/>
  <c r="U1101" i="7"/>
  <c r="AW1101" i="7" s="1"/>
  <c r="V1101" i="7"/>
  <c r="AX1101" i="7" s="1"/>
  <c r="T1117" i="7"/>
  <c r="AV1117" i="7" s="1"/>
  <c r="U1117" i="7"/>
  <c r="AW1117" i="7" s="1"/>
  <c r="V1117" i="7"/>
  <c r="AX1117" i="7" s="1"/>
  <c r="U619" i="7"/>
  <c r="AW619" i="7" s="1"/>
  <c r="T619" i="7"/>
  <c r="AV619" i="7" s="1"/>
  <c r="V619" i="7"/>
  <c r="AX619" i="7" s="1"/>
  <c r="U1032" i="7"/>
  <c r="AW1032" i="7" s="1"/>
  <c r="T1032" i="7"/>
  <c r="AV1032" i="7" s="1"/>
  <c r="V1032" i="7"/>
  <c r="AX1032" i="7" s="1"/>
  <c r="V650" i="7"/>
  <c r="AX650" i="7" s="1"/>
  <c r="U650" i="7"/>
  <c r="AW650" i="7" s="1"/>
  <c r="T650" i="7"/>
  <c r="AV650" i="7" s="1"/>
  <c r="M473" i="5"/>
  <c r="P473" i="5" s="1"/>
  <c r="S856" i="7" s="1"/>
  <c r="M353" i="5"/>
  <c r="P353" i="5" s="1"/>
  <c r="S724" i="7" s="1"/>
  <c r="V911" i="7"/>
  <c r="AX911" i="7" s="1"/>
  <c r="U911" i="7"/>
  <c r="AW911" i="7" s="1"/>
  <c r="T911" i="7"/>
  <c r="AV911" i="7" s="1"/>
  <c r="U521" i="7"/>
  <c r="AW521" i="7" s="1"/>
  <c r="T521" i="7"/>
  <c r="AV521" i="7" s="1"/>
  <c r="M135" i="5"/>
  <c r="P135" i="5" s="1"/>
  <c r="S494" i="7" s="1"/>
  <c r="AD494" i="7" s="1"/>
  <c r="Q783" i="5"/>
  <c r="T783" i="5" s="1"/>
  <c r="M712" i="5"/>
  <c r="P712" i="5" s="1"/>
  <c r="S1117" i="7" s="1"/>
  <c r="AE1117" i="7" s="1"/>
  <c r="U1017" i="7"/>
  <c r="AW1017" i="7" s="1"/>
  <c r="V1017" i="7"/>
  <c r="AX1017" i="7" s="1"/>
  <c r="T1017" i="7"/>
  <c r="AV1017" i="7" s="1"/>
  <c r="T547" i="7"/>
  <c r="AV547" i="7" s="1"/>
  <c r="U547" i="7"/>
  <c r="AW547" i="7" s="1"/>
  <c r="V547" i="7"/>
  <c r="AX547" i="7" s="1"/>
  <c r="M684" i="5"/>
  <c r="P684" i="5" s="1"/>
  <c r="S1087" i="7" s="1"/>
  <c r="U849" i="7"/>
  <c r="AW849" i="7" s="1"/>
  <c r="T849" i="7"/>
  <c r="AV849" i="7" s="1"/>
  <c r="V558" i="7"/>
  <c r="U558" i="7"/>
  <c r="AW558" i="7" s="1"/>
  <c r="T558" i="7"/>
  <c r="M523" i="5"/>
  <c r="P523" i="5" s="1"/>
  <c r="S911" i="7" s="1"/>
  <c r="M161" i="5"/>
  <c r="P161" i="5" s="1"/>
  <c r="S521" i="7" s="1"/>
  <c r="AD521" i="7" s="1"/>
  <c r="AV464" i="7"/>
  <c r="AV442" i="7"/>
  <c r="AX558" i="7"/>
  <c r="V963" i="7"/>
  <c r="AX963" i="7" s="1"/>
  <c r="V362" i="7"/>
  <c r="AX362" i="7" s="1"/>
  <c r="U362" i="7"/>
  <c r="AW362" i="7" s="1"/>
  <c r="T362" i="7"/>
  <c r="AV362" i="7" s="1"/>
  <c r="T897" i="7"/>
  <c r="AV897" i="7" s="1"/>
  <c r="V897" i="7"/>
  <c r="AX897" i="7" s="1"/>
  <c r="U897" i="7"/>
  <c r="AW897" i="7" s="1"/>
  <c r="U765" i="7"/>
  <c r="AW765" i="7" s="1"/>
  <c r="V765" i="7"/>
  <c r="AX765" i="7" s="1"/>
  <c r="T765" i="7"/>
  <c r="AV765" i="7" s="1"/>
  <c r="V1124" i="7"/>
  <c r="AX1124" i="7" s="1"/>
  <c r="T1124" i="7"/>
  <c r="AV1124" i="7" s="1"/>
  <c r="U1124" i="7"/>
  <c r="AW1124" i="7" s="1"/>
  <c r="V374" i="7"/>
  <c r="AX374" i="7" s="1"/>
  <c r="U374" i="7"/>
  <c r="AW374" i="7" s="1"/>
  <c r="T374" i="7"/>
  <c r="AV374" i="7" s="1"/>
  <c r="V1145" i="7"/>
  <c r="AX1145" i="7" s="1"/>
  <c r="U1145" i="7"/>
  <c r="AW1145" i="7" s="1"/>
  <c r="T1145" i="7"/>
  <c r="AV1145" i="7" s="1"/>
  <c r="U686" i="7"/>
  <c r="AW686" i="7" s="1"/>
  <c r="T686" i="7"/>
  <c r="AV686" i="7" s="1"/>
  <c r="V686" i="7"/>
  <c r="AX686" i="7" s="1"/>
  <c r="T503" i="7"/>
  <c r="AV503" i="7" s="1"/>
  <c r="V503" i="7"/>
  <c r="AX503" i="7" s="1"/>
  <c r="U503" i="7"/>
  <c r="AW503" i="7" s="1"/>
  <c r="U888" i="7"/>
  <c r="AW888" i="7" s="1"/>
  <c r="V888" i="7"/>
  <c r="AX888" i="7" s="1"/>
  <c r="T888" i="7"/>
  <c r="AV888" i="7" s="1"/>
  <c r="V640" i="7"/>
  <c r="AX640" i="7" s="1"/>
  <c r="T640" i="7"/>
  <c r="AV640" i="7" s="1"/>
  <c r="U640" i="7"/>
  <c r="AW640" i="7" s="1"/>
  <c r="Q130" i="5"/>
  <c r="T130" i="5" s="1"/>
  <c r="M130" i="5"/>
  <c r="P130" i="5" s="1"/>
  <c r="S489" i="7" s="1"/>
  <c r="V1187" i="7"/>
  <c r="AX1187" i="7" s="1"/>
  <c r="T1187" i="7"/>
  <c r="AV1187" i="7" s="1"/>
  <c r="U1187" i="7"/>
  <c r="AW1187" i="7" s="1"/>
  <c r="U498" i="7"/>
  <c r="AW498" i="7" s="1"/>
  <c r="V498" i="7"/>
  <c r="AX498" i="7" s="1"/>
  <c r="T498" i="7"/>
  <c r="AV498" i="7" s="1"/>
  <c r="T1106" i="7"/>
  <c r="AV1106" i="7" s="1"/>
  <c r="U1106" i="7"/>
  <c r="AW1106" i="7" s="1"/>
  <c r="V1106" i="7"/>
  <c r="AX1106" i="7" s="1"/>
  <c r="T680" i="7"/>
  <c r="AV680" i="7" s="1"/>
  <c r="U680" i="7"/>
  <c r="AW680" i="7" s="1"/>
  <c r="V680" i="7"/>
  <c r="AX680" i="7" s="1"/>
  <c r="S739" i="7"/>
  <c r="AE739" i="7" s="1"/>
  <c r="V482" i="7"/>
  <c r="AX482" i="7" s="1"/>
  <c r="T482" i="7"/>
  <c r="AV482" i="7" s="1"/>
  <c r="U482" i="7"/>
  <c r="AW482" i="7" s="1"/>
  <c r="U966" i="7"/>
  <c r="AW966" i="7" s="1"/>
  <c r="V966" i="7"/>
  <c r="AX966" i="7" s="1"/>
  <c r="T966" i="7"/>
  <c r="AV966" i="7" s="1"/>
  <c r="T968" i="7"/>
  <c r="AV968" i="7" s="1"/>
  <c r="U968" i="7"/>
  <c r="AW968" i="7" s="1"/>
  <c r="V968" i="7"/>
  <c r="AX968" i="7" s="1"/>
  <c r="T572" i="7"/>
  <c r="AV572" i="7" s="1"/>
  <c r="U572" i="7"/>
  <c r="AW572" i="7" s="1"/>
  <c r="V572" i="7"/>
  <c r="AX572" i="7" s="1"/>
  <c r="AW622" i="7"/>
  <c r="AV898" i="7"/>
  <c r="AX1098" i="7"/>
  <c r="AV947" i="7"/>
  <c r="AX1043" i="7"/>
  <c r="AV920" i="7"/>
  <c r="Q61" i="5"/>
  <c r="T61" i="5" s="1"/>
  <c r="Q227" i="5"/>
  <c r="T227" i="5" s="1"/>
  <c r="M277" i="5"/>
  <c r="P277" i="5" s="1"/>
  <c r="S645" i="7" s="1"/>
  <c r="AE645" i="7" s="1"/>
  <c r="M659" i="5"/>
  <c r="P659" i="5" s="1"/>
  <c r="S1060" i="7" s="1"/>
  <c r="M346" i="5"/>
  <c r="P346" i="5" s="1"/>
  <c r="S717" i="7" s="1"/>
  <c r="AF717" i="7" s="1"/>
  <c r="M521" i="5"/>
  <c r="P521" i="5" s="1"/>
  <c r="S909" i="7" s="1"/>
  <c r="Q521" i="5"/>
  <c r="T521" i="5" s="1"/>
  <c r="V667" i="7"/>
  <c r="AX667" i="7" s="1"/>
  <c r="T667" i="7"/>
  <c r="AV667" i="7" s="1"/>
  <c r="M139" i="5"/>
  <c r="P139" i="5" s="1"/>
  <c r="S498" i="7" s="1"/>
  <c r="AE498" i="7" s="1"/>
  <c r="U554" i="7"/>
  <c r="AW554" i="7" s="1"/>
  <c r="V554" i="7"/>
  <c r="AX554" i="7" s="1"/>
  <c r="T554" i="7"/>
  <c r="AV554" i="7" s="1"/>
  <c r="M123" i="5"/>
  <c r="P123" i="5" s="1"/>
  <c r="S482" i="7" s="1"/>
  <c r="AE482" i="7" s="1"/>
  <c r="T1007" i="7"/>
  <c r="AV1007" i="7" s="1"/>
  <c r="V1007" i="7"/>
  <c r="AX1007" i="7" s="1"/>
  <c r="U1007" i="7"/>
  <c r="AW1007" i="7" s="1"/>
  <c r="M210" i="5"/>
  <c r="P210" i="5" s="1"/>
  <c r="S572" i="7" s="1"/>
  <c r="AD572" i="7" s="1"/>
  <c r="V608" i="7"/>
  <c r="AX608" i="7" s="1"/>
  <c r="U730" i="7"/>
  <c r="AW730" i="7" s="1"/>
  <c r="V730" i="7"/>
  <c r="AX730" i="7" s="1"/>
  <c r="T730" i="7"/>
  <c r="AV730" i="7" s="1"/>
  <c r="V869" i="7"/>
  <c r="AX869" i="7" s="1"/>
  <c r="T869" i="7"/>
  <c r="AV869" i="7" s="1"/>
  <c r="U869" i="7"/>
  <c r="AW869" i="7" s="1"/>
  <c r="V733" i="7"/>
  <c r="AX733" i="7" s="1"/>
  <c r="T733" i="7"/>
  <c r="AV733" i="7" s="1"/>
  <c r="U733" i="7"/>
  <c r="AW733" i="7" s="1"/>
  <c r="V665" i="7"/>
  <c r="AX665" i="7" s="1"/>
  <c r="T665" i="7"/>
  <c r="AV665" i="7" s="1"/>
  <c r="U665" i="7"/>
  <c r="AW665" i="7" s="1"/>
  <c r="T952" i="7"/>
  <c r="AV952" i="7" s="1"/>
  <c r="V952" i="7"/>
  <c r="AX952" i="7" s="1"/>
  <c r="U952" i="7"/>
  <c r="AW952" i="7" s="1"/>
  <c r="V1021" i="7"/>
  <c r="AX1021" i="7" s="1"/>
  <c r="T1021" i="7"/>
  <c r="AV1021" i="7" s="1"/>
  <c r="U1021" i="7"/>
  <c r="AW1021" i="7" s="1"/>
  <c r="M759" i="5"/>
  <c r="P759" i="5" s="1"/>
  <c r="S1168" i="7" s="1"/>
  <c r="V1186" i="7"/>
  <c r="AX1186" i="7" s="1"/>
  <c r="U1186" i="7"/>
  <c r="AW1186" i="7" s="1"/>
  <c r="T1186" i="7"/>
  <c r="AV1186" i="7" s="1"/>
  <c r="T1083" i="7"/>
  <c r="AV1083" i="7" s="1"/>
  <c r="U1083" i="7"/>
  <c r="AW1083" i="7" s="1"/>
  <c r="V1083" i="7"/>
  <c r="AX1083" i="7" s="1"/>
  <c r="U376" i="7"/>
  <c r="AW376" i="7" s="1"/>
  <c r="V376" i="7"/>
  <c r="AX376" i="7" s="1"/>
  <c r="T376" i="7"/>
  <c r="AV376" i="7" s="1"/>
  <c r="T1010" i="7"/>
  <c r="AV1010" i="7" s="1"/>
  <c r="U1010" i="7"/>
  <c r="AW1010" i="7" s="1"/>
  <c r="V1010" i="7"/>
  <c r="AX1010" i="7" s="1"/>
  <c r="T932" i="7"/>
  <c r="AV932" i="7" s="1"/>
  <c r="U932" i="7"/>
  <c r="AW932" i="7" s="1"/>
  <c r="V932" i="7"/>
  <c r="AX932" i="7" s="1"/>
  <c r="AV470" i="7"/>
  <c r="M359" i="5"/>
  <c r="P359" i="5" s="1"/>
  <c r="S730" i="7" s="1"/>
  <c r="M485" i="5"/>
  <c r="P485" i="5" s="1"/>
  <c r="S869" i="7" s="1"/>
  <c r="AF869" i="7" s="1"/>
  <c r="M362" i="5"/>
  <c r="P362" i="5" s="1"/>
  <c r="S733" i="7" s="1"/>
  <c r="M297" i="5"/>
  <c r="P297" i="5" s="1"/>
  <c r="S665" i="7" s="1"/>
  <c r="AE665" i="7" s="1"/>
  <c r="Q297" i="5"/>
  <c r="T297" i="5" s="1"/>
  <c r="M621" i="5"/>
  <c r="P621" i="5" s="1"/>
  <c r="S1021" i="7" s="1"/>
  <c r="AD1021" i="7" s="1"/>
  <c r="T731" i="7"/>
  <c r="AV731" i="7" s="1"/>
  <c r="U731" i="7"/>
  <c r="AW731" i="7" s="1"/>
  <c r="V731" i="7"/>
  <c r="AX731" i="7" s="1"/>
  <c r="M690" i="5"/>
  <c r="P690" i="5" s="1"/>
  <c r="S1093" i="7" s="1"/>
  <c r="T1396" i="7"/>
  <c r="AV1396" i="7" s="1"/>
  <c r="V1396" i="7"/>
  <c r="AX1396" i="7" s="1"/>
  <c r="U1396" i="7"/>
  <c r="AW1396" i="7" s="1"/>
  <c r="T560" i="7"/>
  <c r="AV560" i="7" s="1"/>
  <c r="U560" i="7"/>
  <c r="AW560" i="7" s="1"/>
  <c r="V560" i="7"/>
  <c r="AX560" i="7" s="1"/>
  <c r="V1182" i="7"/>
  <c r="AX1182" i="7" s="1"/>
  <c r="T1182" i="7"/>
  <c r="AV1182" i="7" s="1"/>
  <c r="U1182" i="7"/>
  <c r="AW1182" i="7" s="1"/>
  <c r="M541" i="5"/>
  <c r="P541" i="5" s="1"/>
  <c r="S932" i="7" s="1"/>
  <c r="AF932" i="7" s="1"/>
  <c r="AV576" i="7"/>
  <c r="AW402" i="7"/>
  <c r="AV453" i="7"/>
  <c r="AV709" i="7"/>
  <c r="AW1018" i="7"/>
  <c r="AW525" i="7"/>
  <c r="Q347" i="5"/>
  <c r="T347" i="5" s="1"/>
  <c r="V419" i="7"/>
  <c r="AX419" i="7" s="1"/>
  <c r="T470" i="7"/>
  <c r="Q777" i="5"/>
  <c r="T777" i="5" s="1"/>
  <c r="V1102" i="7"/>
  <c r="AX1102" i="7" s="1"/>
  <c r="U1102" i="7"/>
  <c r="T1102" i="7"/>
  <c r="AV1102" i="7" s="1"/>
  <c r="V1162" i="7"/>
  <c r="AX1162" i="7" s="1"/>
  <c r="T1162" i="7"/>
  <c r="AV1162" i="7" s="1"/>
  <c r="U1162" i="7"/>
  <c r="AW1162" i="7" s="1"/>
  <c r="V826" i="7"/>
  <c r="AX826" i="7" s="1"/>
  <c r="T826" i="7"/>
  <c r="AV826" i="7" s="1"/>
  <c r="U826" i="7"/>
  <c r="AW826" i="7" s="1"/>
  <c r="T772" i="7"/>
  <c r="AV772" i="7" s="1"/>
  <c r="V772" i="7"/>
  <c r="AX772" i="7" s="1"/>
  <c r="U772" i="7"/>
  <c r="AW772" i="7" s="1"/>
  <c r="V1173" i="7"/>
  <c r="AX1173" i="7" s="1"/>
  <c r="T1173" i="7"/>
  <c r="AV1173" i="7" s="1"/>
  <c r="U1173" i="7"/>
  <c r="AW1173" i="7" s="1"/>
  <c r="T1078" i="7"/>
  <c r="AV1078" i="7" s="1"/>
  <c r="U1078" i="7"/>
  <c r="AW1078" i="7" s="1"/>
  <c r="V1078" i="7"/>
  <c r="AX1078" i="7" s="1"/>
  <c r="V1065" i="7"/>
  <c r="AX1065" i="7" s="1"/>
  <c r="T1065" i="7"/>
  <c r="AV1065" i="7" s="1"/>
  <c r="U1065" i="7"/>
  <c r="AW1065" i="7" s="1"/>
  <c r="M360" i="5"/>
  <c r="P360" i="5" s="1"/>
  <c r="S731" i="7" s="1"/>
  <c r="AE731" i="7" s="1"/>
  <c r="V753" i="7"/>
  <c r="AX753" i="7" s="1"/>
  <c r="U753" i="7"/>
  <c r="AW753" i="7" s="1"/>
  <c r="T753" i="7"/>
  <c r="AV753" i="7" s="1"/>
  <c r="U1051" i="7"/>
  <c r="AW1051" i="7" s="1"/>
  <c r="T1051" i="7"/>
  <c r="AV1051" i="7" s="1"/>
  <c r="V1051" i="7"/>
  <c r="AX1051" i="7" s="1"/>
  <c r="T845" i="7"/>
  <c r="AV845" i="7" s="1"/>
  <c r="V845" i="7"/>
  <c r="AX845" i="7" s="1"/>
  <c r="U845" i="7"/>
  <c r="AW845" i="7" s="1"/>
  <c r="M198" i="5"/>
  <c r="P198" i="5" s="1"/>
  <c r="S560" i="7" s="1"/>
  <c r="AF560" i="7" s="1"/>
  <c r="T524" i="7"/>
  <c r="AV524" i="7" s="1"/>
  <c r="U524" i="7"/>
  <c r="AW524" i="7" s="1"/>
  <c r="V524" i="7"/>
  <c r="AX524" i="7" s="1"/>
  <c r="U694" i="7"/>
  <c r="AW694" i="7" s="1"/>
  <c r="T694" i="7"/>
  <c r="AV694" i="7" s="1"/>
  <c r="V694" i="7"/>
  <c r="AX694" i="7" s="1"/>
  <c r="Q611" i="5"/>
  <c r="T611" i="5" s="1"/>
  <c r="U722" i="7"/>
  <c r="AW722" i="7" s="1"/>
  <c r="M664" i="5"/>
  <c r="P664" i="5" s="1"/>
  <c r="S1065" i="7" s="1"/>
  <c r="AE1065" i="7" s="1"/>
  <c r="Q691" i="5"/>
  <c r="T691" i="5" s="1"/>
  <c r="U663" i="7"/>
  <c r="AW663" i="7" s="1"/>
  <c r="T663" i="7"/>
  <c r="AV663" i="7" s="1"/>
  <c r="V663" i="7"/>
  <c r="AX663" i="7" s="1"/>
  <c r="U541" i="7"/>
  <c r="AW541" i="7" s="1"/>
  <c r="V541" i="7"/>
  <c r="AX541" i="7" s="1"/>
  <c r="T541" i="7"/>
  <c r="AV541" i="7" s="1"/>
  <c r="U992" i="7"/>
  <c r="AW992" i="7" s="1"/>
  <c r="V992" i="7"/>
  <c r="AX992" i="7" s="1"/>
  <c r="Q164" i="5"/>
  <c r="T164" i="5" s="1"/>
  <c r="S524" i="7"/>
  <c r="AD524" i="7" s="1"/>
  <c r="M324" i="5"/>
  <c r="P324" i="5" s="1"/>
  <c r="S694" i="7" s="1"/>
  <c r="U652" i="7"/>
  <c r="AW652" i="7" s="1"/>
  <c r="V652" i="7"/>
  <c r="AX652" i="7" s="1"/>
  <c r="T652" i="7"/>
  <c r="AV652" i="7" s="1"/>
  <c r="T816" i="7"/>
  <c r="AV816" i="7" s="1"/>
  <c r="V816" i="7"/>
  <c r="AX816" i="7" s="1"/>
  <c r="U816" i="7"/>
  <c r="AW816" i="7" s="1"/>
  <c r="T874" i="7"/>
  <c r="AV874" i="7" s="1"/>
  <c r="U874" i="7"/>
  <c r="AW874" i="7" s="1"/>
  <c r="V874" i="7"/>
  <c r="AX874" i="7" s="1"/>
  <c r="T484" i="7"/>
  <c r="AV484" i="7" s="1"/>
  <c r="V484" i="7"/>
  <c r="AX484" i="7" s="1"/>
  <c r="U484" i="7"/>
  <c r="AW484" i="7" s="1"/>
  <c r="U600" i="7"/>
  <c r="AW600" i="7" s="1"/>
  <c r="T600" i="7"/>
  <c r="AV600" i="7" s="1"/>
  <c r="V600" i="7"/>
  <c r="AX600" i="7" s="1"/>
  <c r="T1161" i="7"/>
  <c r="AV1161" i="7" s="1"/>
  <c r="V1161" i="7"/>
  <c r="AX1161" i="7" s="1"/>
  <c r="U1161" i="7"/>
  <c r="AW1161" i="7" s="1"/>
  <c r="V497" i="7"/>
  <c r="AX497" i="7" s="1"/>
  <c r="U497" i="7"/>
  <c r="AW497" i="7" s="1"/>
  <c r="T497" i="7"/>
  <c r="AV497" i="7" s="1"/>
  <c r="T1001" i="7"/>
  <c r="AV1001" i="7" s="1"/>
  <c r="U1001" i="7"/>
  <c r="AW1001" i="7" s="1"/>
  <c r="V1001" i="7"/>
  <c r="AX1001" i="7" s="1"/>
  <c r="T1008" i="7"/>
  <c r="AV1008" i="7" s="1"/>
  <c r="U1008" i="7"/>
  <c r="AW1008" i="7" s="1"/>
  <c r="V1008" i="7"/>
  <c r="AX1008" i="7" s="1"/>
  <c r="V514" i="7"/>
  <c r="AX514" i="7" s="1"/>
  <c r="U514" i="7"/>
  <c r="AW514" i="7" s="1"/>
  <c r="T514" i="7"/>
  <c r="AV514" i="7" s="1"/>
  <c r="V1091" i="7"/>
  <c r="AX1091" i="7" s="1"/>
  <c r="U1091" i="7"/>
  <c r="AW1091" i="7" s="1"/>
  <c r="T1091" i="7"/>
  <c r="AV1091" i="7" s="1"/>
  <c r="M295" i="5"/>
  <c r="P295" i="5" s="1"/>
  <c r="S663" i="7" s="1"/>
  <c r="AD663" i="7" s="1"/>
  <c r="V842" i="7"/>
  <c r="AX842" i="7" s="1"/>
  <c r="U842" i="7"/>
  <c r="AW842" i="7" s="1"/>
  <c r="T842" i="7"/>
  <c r="AV842" i="7" s="1"/>
  <c r="T882" i="7"/>
  <c r="AV882" i="7" s="1"/>
  <c r="V882" i="7"/>
  <c r="AX882" i="7" s="1"/>
  <c r="M596" i="5"/>
  <c r="P596" i="5" s="1"/>
  <c r="S992" i="7" s="1"/>
  <c r="Q596" i="5"/>
  <c r="T596" i="5" s="1"/>
  <c r="U563" i="7"/>
  <c r="AW563" i="7" s="1"/>
  <c r="V563" i="7"/>
  <c r="T563" i="7"/>
  <c r="AV563" i="7" s="1"/>
  <c r="AE362" i="7"/>
  <c r="AF362" i="7"/>
  <c r="AW608" i="7"/>
  <c r="AX993" i="7"/>
  <c r="AF465" i="7"/>
  <c r="AV657" i="7"/>
  <c r="AW917" i="7"/>
  <c r="AE465" i="7"/>
  <c r="AW552" i="7"/>
  <c r="AD1174" i="7"/>
  <c r="AF1187" i="7"/>
  <c r="AW1023" i="7"/>
  <c r="AV398" i="7"/>
  <c r="AV567" i="7"/>
  <c r="AW988" i="7"/>
  <c r="AW551" i="7"/>
  <c r="AW1166" i="7"/>
  <c r="AW667" i="7"/>
  <c r="AV992" i="7"/>
  <c r="AV402" i="7"/>
  <c r="AV1176" i="7"/>
  <c r="AW367" i="7"/>
  <c r="AX580" i="7"/>
  <c r="AV963" i="7"/>
  <c r="AV618" i="7"/>
  <c r="AW533" i="7"/>
  <c r="AD372" i="7"/>
  <c r="AX801" i="7"/>
  <c r="AV644" i="7"/>
  <c r="AV505" i="7"/>
  <c r="AX492" i="7"/>
  <c r="AX722" i="7"/>
  <c r="AF402" i="7"/>
  <c r="AD402" i="7"/>
  <c r="AV736" i="7"/>
  <c r="AV622" i="7"/>
  <c r="AW567" i="7"/>
  <c r="AW644" i="7"/>
  <c r="AE947" i="7"/>
  <c r="AF580" i="7"/>
  <c r="AE453" i="7"/>
  <c r="AW493" i="7"/>
  <c r="AW965" i="7"/>
  <c r="AX939" i="7"/>
  <c r="AD947" i="7"/>
  <c r="AE580" i="7"/>
  <c r="AF453" i="7"/>
  <c r="AV748" i="7"/>
  <c r="AD751" i="7"/>
  <c r="AX493" i="7"/>
  <c r="AX389" i="7"/>
  <c r="AX551" i="7"/>
  <c r="AW389" i="7"/>
  <c r="AW998" i="7"/>
  <c r="AX536" i="7"/>
  <c r="AE751" i="7"/>
  <c r="AV993" i="7"/>
  <c r="AW1114" i="7"/>
  <c r="AW536" i="7"/>
  <c r="AW1079" i="7"/>
  <c r="AX917" i="7"/>
  <c r="AW548" i="7"/>
  <c r="AW593" i="7"/>
  <c r="AX728" i="7"/>
  <c r="AD617" i="7"/>
  <c r="AV782" i="7"/>
  <c r="AX1080" i="7"/>
  <c r="AW669" i="7"/>
  <c r="I520" i="5"/>
  <c r="K520" i="5" s="1"/>
  <c r="R908" i="7"/>
  <c r="AF1174" i="7"/>
  <c r="AF617" i="7"/>
  <c r="AX700" i="7"/>
  <c r="AW1168" i="7"/>
  <c r="AX1172" i="7"/>
  <c r="AV1080" i="7"/>
  <c r="AW728" i="7"/>
  <c r="AW372" i="7"/>
  <c r="AX721" i="7"/>
  <c r="AX372" i="7"/>
  <c r="AX805" i="7"/>
  <c r="AW504" i="7"/>
  <c r="AV1093" i="7"/>
  <c r="AF669" i="7"/>
  <c r="AE669" i="7"/>
  <c r="V354" i="7"/>
  <c r="AX354" i="7" s="1"/>
  <c r="U354" i="7"/>
  <c r="AW354" i="7" s="1"/>
  <c r="T354" i="7"/>
  <c r="AV354" i="7" s="1"/>
  <c r="AE506" i="7"/>
  <c r="Q6" i="5"/>
  <c r="T6" i="5" s="1"/>
  <c r="S354" i="7"/>
  <c r="AD354" i="7" s="1"/>
  <c r="AD821" i="7"/>
  <c r="AE820" i="7"/>
  <c r="AD820" i="7"/>
  <c r="AD723" i="7"/>
  <c r="AG723" i="7" s="1"/>
  <c r="AX1045" i="7"/>
  <c r="AW388" i="7"/>
  <c r="AX1092" i="7"/>
  <c r="AX388" i="7"/>
  <c r="AV998" i="7"/>
  <c r="AV489" i="7"/>
  <c r="W688" i="7"/>
  <c r="X688" i="7" s="1"/>
  <c r="W4" i="7"/>
  <c r="X4" i="7" s="1"/>
  <c r="W8" i="7"/>
  <c r="X8" i="7" s="1"/>
  <c r="W12" i="7"/>
  <c r="X12" i="7" s="1"/>
  <c r="W16" i="7"/>
  <c r="X16" i="7" s="1"/>
  <c r="W138" i="7"/>
  <c r="X138" i="7" s="1"/>
  <c r="W142" i="7"/>
  <c r="X142" i="7" s="1"/>
  <c r="W167" i="7"/>
  <c r="X167" i="7" s="1"/>
  <c r="W171" i="7"/>
  <c r="X171" i="7" s="1"/>
  <c r="W175" i="7"/>
  <c r="X175" i="7" s="1"/>
  <c r="W179" i="7"/>
  <c r="X179" i="7" s="1"/>
  <c r="W183" i="7"/>
  <c r="X183" i="7" s="1"/>
  <c r="W187" i="7"/>
  <c r="X187" i="7" s="1"/>
  <c r="W191" i="7"/>
  <c r="X191" i="7" s="1"/>
  <c r="W195" i="7"/>
  <c r="X195" i="7" s="1"/>
  <c r="W199" i="7"/>
  <c r="X199" i="7" s="1"/>
  <c r="W203" i="7"/>
  <c r="X203" i="7" s="1"/>
  <c r="W300" i="7"/>
  <c r="X300" i="7" s="1"/>
  <c r="W304" i="7"/>
  <c r="X304" i="7" s="1"/>
  <c r="W308" i="7"/>
  <c r="X308" i="7" s="1"/>
  <c r="W312" i="7"/>
  <c r="X312" i="7" s="1"/>
  <c r="W316" i="7"/>
  <c r="X316" i="7" s="1"/>
  <c r="W320" i="7"/>
  <c r="X320" i="7" s="1"/>
  <c r="W324" i="7"/>
  <c r="X324" i="7" s="1"/>
  <c r="W328" i="7"/>
  <c r="X328" i="7" s="1"/>
  <c r="W1227" i="7"/>
  <c r="X1227" i="7" s="1"/>
  <c r="W1231" i="7"/>
  <c r="X1231" i="7" s="1"/>
  <c r="W1328" i="7"/>
  <c r="X1328" i="7" s="1"/>
  <c r="W1357" i="7"/>
  <c r="X1357" i="7" s="1"/>
  <c r="W1361" i="7"/>
  <c r="X1361" i="7" s="1"/>
  <c r="W1365" i="7"/>
  <c r="X1365" i="7" s="1"/>
  <c r="W1369" i="7"/>
  <c r="X1369" i="7" s="1"/>
  <c r="W1373" i="7"/>
  <c r="X1373" i="7" s="1"/>
  <c r="W1377" i="7"/>
  <c r="X1377" i="7" s="1"/>
  <c r="W1381" i="7"/>
  <c r="X1381" i="7" s="1"/>
  <c r="W1385" i="7"/>
  <c r="X1385" i="7" s="1"/>
  <c r="W1389" i="7"/>
  <c r="X1389" i="7" s="1"/>
  <c r="W1393" i="7"/>
  <c r="X1393" i="7" s="1"/>
  <c r="W1244" i="7"/>
  <c r="X1244" i="7" s="1"/>
  <c r="W1276" i="7"/>
  <c r="X1276" i="7" s="1"/>
  <c r="W1288" i="7"/>
  <c r="X1288" i="7" s="1"/>
  <c r="W1300" i="7"/>
  <c r="X1300" i="7" s="1"/>
  <c r="W1333" i="7"/>
  <c r="X1333" i="7" s="1"/>
  <c r="W1204" i="7"/>
  <c r="X1204" i="7" s="1"/>
  <c r="W1350" i="7"/>
  <c r="X1350" i="7" s="1"/>
  <c r="W37" i="7"/>
  <c r="X37" i="7" s="1"/>
  <c r="W41" i="7"/>
  <c r="X41" i="7" s="1"/>
  <c r="W45" i="7"/>
  <c r="X45" i="7" s="1"/>
  <c r="W49" i="7"/>
  <c r="X49" i="7" s="1"/>
  <c r="W82" i="7"/>
  <c r="X82" i="7" s="1"/>
  <c r="W86" i="7"/>
  <c r="X86" i="7" s="1"/>
  <c r="W90" i="7"/>
  <c r="X90" i="7" s="1"/>
  <c r="W94" i="7"/>
  <c r="X94" i="7" s="1"/>
  <c r="W98" i="7"/>
  <c r="X98" i="7" s="1"/>
  <c r="W102" i="7"/>
  <c r="X102" i="7" s="1"/>
  <c r="W106" i="7"/>
  <c r="X106" i="7" s="1"/>
  <c r="W110" i="7"/>
  <c r="X110" i="7" s="1"/>
  <c r="W114" i="7"/>
  <c r="X114" i="7" s="1"/>
  <c r="W118" i="7"/>
  <c r="X118" i="7" s="1"/>
  <c r="W122" i="7"/>
  <c r="X122" i="7" s="1"/>
  <c r="W126" i="7"/>
  <c r="X126" i="7" s="1"/>
  <c r="W130" i="7"/>
  <c r="X130" i="7" s="1"/>
  <c r="W134" i="7"/>
  <c r="X134" i="7" s="1"/>
  <c r="W159" i="7"/>
  <c r="X159" i="7" s="1"/>
  <c r="W163" i="7"/>
  <c r="X163" i="7" s="1"/>
  <c r="W296" i="7"/>
  <c r="X296" i="7" s="1"/>
  <c r="W1203" i="7"/>
  <c r="X1203" i="7" s="1"/>
  <c r="W1207" i="7"/>
  <c r="X1207" i="7" s="1"/>
  <c r="W1211" i="7"/>
  <c r="X1211" i="7" s="1"/>
  <c r="W1215" i="7"/>
  <c r="X1215" i="7" s="1"/>
  <c r="W1219" i="7"/>
  <c r="X1219" i="7" s="1"/>
  <c r="W1223" i="7"/>
  <c r="X1223" i="7" s="1"/>
  <c r="W1345" i="7"/>
  <c r="X1345" i="7" s="1"/>
  <c r="W1349" i="7"/>
  <c r="X1349" i="7" s="1"/>
  <c r="W1353" i="7"/>
  <c r="X1353" i="7" s="1"/>
  <c r="W1240" i="7"/>
  <c r="X1240" i="7" s="1"/>
  <c r="W1272" i="7"/>
  <c r="X1272" i="7" s="1"/>
  <c r="W1284" i="7"/>
  <c r="X1284" i="7" s="1"/>
  <c r="W1296" i="7"/>
  <c r="X1296" i="7" s="1"/>
  <c r="W1308" i="7"/>
  <c r="X1308" i="7" s="1"/>
  <c r="W29" i="7"/>
  <c r="X29" i="7" s="1"/>
  <c r="W58" i="7"/>
  <c r="X58" i="7" s="1"/>
  <c r="W62" i="7"/>
  <c r="X62" i="7" s="1"/>
  <c r="W66" i="7"/>
  <c r="X66" i="7" s="1"/>
  <c r="W70" i="7"/>
  <c r="X70" i="7" s="1"/>
  <c r="W74" i="7"/>
  <c r="X74" i="7" s="1"/>
  <c r="W78" i="7"/>
  <c r="X78" i="7" s="1"/>
  <c r="W208" i="7"/>
  <c r="X208" i="7" s="1"/>
  <c r="W212" i="7"/>
  <c r="X212" i="7" s="1"/>
  <c r="W216" i="7"/>
  <c r="X216" i="7" s="1"/>
  <c r="W220" i="7"/>
  <c r="X220" i="7" s="1"/>
  <c r="W224" i="7"/>
  <c r="X224" i="7" s="1"/>
  <c r="W228" i="7"/>
  <c r="X228" i="7" s="1"/>
  <c r="W232" i="7"/>
  <c r="X232" i="7" s="1"/>
  <c r="W236" i="7"/>
  <c r="X236" i="7" s="1"/>
  <c r="W240" i="7"/>
  <c r="X240" i="7" s="1"/>
  <c r="W244" i="7"/>
  <c r="X244" i="7" s="1"/>
  <c r="W248" i="7"/>
  <c r="X248" i="7" s="1"/>
  <c r="W252" i="7"/>
  <c r="X252" i="7" s="1"/>
  <c r="W256" i="7"/>
  <c r="X256" i="7" s="1"/>
  <c r="W260" i="7"/>
  <c r="X260" i="7" s="1"/>
  <c r="W264" i="7"/>
  <c r="X264" i="7" s="1"/>
  <c r="W268" i="7"/>
  <c r="X268" i="7" s="1"/>
  <c r="W272" i="7"/>
  <c r="X272" i="7" s="1"/>
  <c r="W276" i="7"/>
  <c r="X276" i="7" s="1"/>
  <c r="W280" i="7"/>
  <c r="X280" i="7" s="1"/>
  <c r="W284" i="7"/>
  <c r="X284" i="7" s="1"/>
  <c r="W288" i="7"/>
  <c r="X288" i="7" s="1"/>
  <c r="W292" i="7"/>
  <c r="X292" i="7" s="1"/>
  <c r="W1199" i="7"/>
  <c r="X1199" i="7" s="1"/>
  <c r="W1312" i="7"/>
  <c r="X1312" i="7" s="1"/>
  <c r="W1316" i="7"/>
  <c r="X1316" i="7" s="1"/>
  <c r="W1320" i="7"/>
  <c r="X1320" i="7" s="1"/>
  <c r="W1324" i="7"/>
  <c r="X1324" i="7" s="1"/>
  <c r="W1337" i="7"/>
  <c r="W1341" i="7"/>
  <c r="X1341" i="7" s="1"/>
  <c r="W337" i="7"/>
  <c r="X337" i="7" s="1"/>
  <c r="W341" i="7"/>
  <c r="X341" i="7" s="1"/>
  <c r="W345" i="7"/>
  <c r="X345" i="7" s="1"/>
  <c r="W349" i="7"/>
  <c r="X349" i="7" s="1"/>
  <c r="W1191" i="7"/>
  <c r="X1191" i="7" s="1"/>
  <c r="W1195" i="7"/>
  <c r="X1195" i="7" s="1"/>
  <c r="W1236" i="7"/>
  <c r="X1236" i="7" s="1"/>
  <c r="W1248" i="7"/>
  <c r="X1248" i="7" s="1"/>
  <c r="W1252" i="7"/>
  <c r="X1252" i="7" s="1"/>
  <c r="W1256" i="7"/>
  <c r="X1256" i="7" s="1"/>
  <c r="W1260" i="7"/>
  <c r="X1260" i="7" s="1"/>
  <c r="W1264" i="7"/>
  <c r="X1264" i="7" s="1"/>
  <c r="W1268" i="7"/>
  <c r="X1268" i="7" s="1"/>
  <c r="W1280" i="7"/>
  <c r="X1280" i="7" s="1"/>
  <c r="W1292" i="7"/>
  <c r="X1292" i="7" s="1"/>
  <c r="W1304" i="7"/>
  <c r="X1304" i="7" s="1"/>
  <c r="W21" i="7"/>
  <c r="X21" i="7" s="1"/>
  <c r="W25" i="7"/>
  <c r="X25" i="7" s="1"/>
  <c r="W54" i="7"/>
  <c r="X54" i="7" s="1"/>
  <c r="W147" i="7"/>
  <c r="X147" i="7" s="1"/>
  <c r="W151" i="7"/>
  <c r="X151" i="7" s="1"/>
  <c r="W333" i="7"/>
  <c r="X333" i="7" s="1"/>
  <c r="W5" i="7"/>
  <c r="X5" i="7" s="1"/>
  <c r="W9" i="7"/>
  <c r="X9" i="7" s="1"/>
  <c r="W13" i="7"/>
  <c r="X13" i="7" s="1"/>
  <c r="W17" i="7"/>
  <c r="X17" i="7" s="1"/>
  <c r="W50" i="7"/>
  <c r="X50" i="7" s="1"/>
  <c r="W139" i="7"/>
  <c r="X139" i="7" s="1"/>
  <c r="W143" i="7"/>
  <c r="X143" i="7" s="1"/>
  <c r="W168" i="7"/>
  <c r="X168" i="7" s="1"/>
  <c r="W172" i="7"/>
  <c r="X172" i="7" s="1"/>
  <c r="W176" i="7"/>
  <c r="X176" i="7" s="1"/>
  <c r="W180" i="7"/>
  <c r="X180" i="7" s="1"/>
  <c r="W184" i="7"/>
  <c r="X184" i="7" s="1"/>
  <c r="W188" i="7"/>
  <c r="X188" i="7" s="1"/>
  <c r="W192" i="7"/>
  <c r="X192" i="7" s="1"/>
  <c r="W196" i="7"/>
  <c r="X196" i="7" s="1"/>
  <c r="W200" i="7"/>
  <c r="X200" i="7" s="1"/>
  <c r="W301" i="7"/>
  <c r="X301" i="7" s="1"/>
  <c r="W305" i="7"/>
  <c r="X305" i="7" s="1"/>
  <c r="W309" i="7"/>
  <c r="X309" i="7" s="1"/>
  <c r="W313" i="7"/>
  <c r="X313" i="7" s="1"/>
  <c r="W317" i="7"/>
  <c r="X317" i="7" s="1"/>
  <c r="W321" i="7"/>
  <c r="X321" i="7" s="1"/>
  <c r="W325" i="7"/>
  <c r="X325" i="7" s="1"/>
  <c r="W329" i="7"/>
  <c r="X329" i="7" s="1"/>
  <c r="W1228" i="7"/>
  <c r="X1228" i="7" s="1"/>
  <c r="W1232" i="7"/>
  <c r="X1232" i="7" s="1"/>
  <c r="W1329" i="7"/>
  <c r="X1329" i="7" s="1"/>
  <c r="W1358" i="7"/>
  <c r="X1358" i="7" s="1"/>
  <c r="W1362" i="7"/>
  <c r="X1362" i="7" s="1"/>
  <c r="W1366" i="7"/>
  <c r="X1366" i="7" s="1"/>
  <c r="W1370" i="7"/>
  <c r="X1370" i="7" s="1"/>
  <c r="W1374" i="7"/>
  <c r="X1374" i="7" s="1"/>
  <c r="W1378" i="7"/>
  <c r="X1378" i="7" s="1"/>
  <c r="W1382" i="7"/>
  <c r="X1382" i="7" s="1"/>
  <c r="W1386" i="7"/>
  <c r="X1386" i="7" s="1"/>
  <c r="W1390" i="7"/>
  <c r="X1390" i="7" s="1"/>
  <c r="W1394" i="7"/>
  <c r="X1394" i="7" s="1"/>
  <c r="W34" i="7"/>
  <c r="X34" i="7" s="1"/>
  <c r="W38" i="7"/>
  <c r="X38" i="7" s="1"/>
  <c r="W42" i="7"/>
  <c r="X42" i="7" s="1"/>
  <c r="W46" i="7"/>
  <c r="X46" i="7" s="1"/>
  <c r="W79" i="7"/>
  <c r="X79" i="7" s="1"/>
  <c r="W83" i="7"/>
  <c r="X83" i="7" s="1"/>
  <c r="W87" i="7"/>
  <c r="X87" i="7" s="1"/>
  <c r="W91" i="7"/>
  <c r="X91" i="7" s="1"/>
  <c r="W95" i="7"/>
  <c r="X95" i="7" s="1"/>
  <c r="W99" i="7"/>
  <c r="X99" i="7" s="1"/>
  <c r="W103" i="7"/>
  <c r="X103" i="7" s="1"/>
  <c r="W107" i="7"/>
  <c r="X107" i="7" s="1"/>
  <c r="W111" i="7"/>
  <c r="X111" i="7" s="1"/>
  <c r="W115" i="7"/>
  <c r="X115" i="7" s="1"/>
  <c r="W119" i="7"/>
  <c r="X119" i="7" s="1"/>
  <c r="W123" i="7"/>
  <c r="X123" i="7" s="1"/>
  <c r="W127" i="7"/>
  <c r="X127" i="7" s="1"/>
  <c r="W131" i="7"/>
  <c r="X131" i="7" s="1"/>
  <c r="W135" i="7"/>
  <c r="X135" i="7" s="1"/>
  <c r="W156" i="7"/>
  <c r="X156" i="7" s="1"/>
  <c r="W160" i="7"/>
  <c r="X160" i="7" s="1"/>
  <c r="W164" i="7"/>
  <c r="X164" i="7" s="1"/>
  <c r="W297" i="7"/>
  <c r="X297" i="7" s="1"/>
  <c r="W1208" i="7"/>
  <c r="X1208" i="7" s="1"/>
  <c r="W1212" i="7"/>
  <c r="X1212" i="7" s="1"/>
  <c r="W1216" i="7"/>
  <c r="X1216" i="7" s="1"/>
  <c r="W1220" i="7"/>
  <c r="X1220" i="7" s="1"/>
  <c r="W1224" i="7"/>
  <c r="X1224" i="7" s="1"/>
  <c r="W1325" i="7"/>
  <c r="X1325" i="7" s="1"/>
  <c r="W1346" i="7"/>
  <c r="X1346" i="7" s="1"/>
  <c r="W1354" i="7"/>
  <c r="X1354" i="7" s="1"/>
  <c r="W3" i="7"/>
  <c r="X3" i="7" s="1"/>
  <c r="W6" i="7"/>
  <c r="X6" i="7" s="1"/>
  <c r="W10" i="7"/>
  <c r="X10" i="7" s="1"/>
  <c r="W14" i="7"/>
  <c r="X14" i="7" s="1"/>
  <c r="W18" i="7"/>
  <c r="X18" i="7" s="1"/>
  <c r="W51" i="7"/>
  <c r="X51" i="7" s="1"/>
  <c r="W136" i="7"/>
  <c r="X136" i="7" s="1"/>
  <c r="W140" i="7"/>
  <c r="X140" i="7" s="1"/>
  <c r="W144" i="7"/>
  <c r="X144" i="7" s="1"/>
  <c r="W169" i="7"/>
  <c r="X169" i="7" s="1"/>
  <c r="W173" i="7"/>
  <c r="X173" i="7" s="1"/>
  <c r="W177" i="7"/>
  <c r="X177" i="7" s="1"/>
  <c r="W181" i="7"/>
  <c r="X181" i="7" s="1"/>
  <c r="W185" i="7"/>
  <c r="X185" i="7" s="1"/>
  <c r="W189" i="7"/>
  <c r="X189" i="7" s="1"/>
  <c r="W193" i="7"/>
  <c r="X193" i="7" s="1"/>
  <c r="W197" i="7"/>
  <c r="X197" i="7" s="1"/>
  <c r="W201" i="7"/>
  <c r="X201" i="7" s="1"/>
  <c r="W298" i="7"/>
  <c r="X298" i="7" s="1"/>
  <c r="W302" i="7"/>
  <c r="X302" i="7" s="1"/>
  <c r="W306" i="7"/>
  <c r="X306" i="7" s="1"/>
  <c r="W310" i="7"/>
  <c r="X310" i="7" s="1"/>
  <c r="W314" i="7"/>
  <c r="X314" i="7" s="1"/>
  <c r="W318" i="7"/>
  <c r="X318" i="7" s="1"/>
  <c r="W322" i="7"/>
  <c r="X322" i="7" s="1"/>
  <c r="W326" i="7"/>
  <c r="X326" i="7" s="1"/>
  <c r="W1229" i="7"/>
  <c r="X1229" i="7" s="1"/>
  <c r="W1233" i="7"/>
  <c r="X1233" i="7" s="1"/>
  <c r="W1359" i="7"/>
  <c r="X1359" i="7" s="1"/>
  <c r="W1363" i="7"/>
  <c r="X1363" i="7" s="1"/>
  <c r="W1367" i="7"/>
  <c r="X1367" i="7" s="1"/>
  <c r="W1371" i="7"/>
  <c r="X1371" i="7" s="1"/>
  <c r="W1375" i="7"/>
  <c r="X1375" i="7" s="1"/>
  <c r="W1379" i="7"/>
  <c r="X1379" i="7" s="1"/>
  <c r="W1383" i="7"/>
  <c r="X1383" i="7" s="1"/>
  <c r="W1387" i="7"/>
  <c r="X1387" i="7" s="1"/>
  <c r="W1391" i="7"/>
  <c r="X1391" i="7" s="1"/>
  <c r="W35" i="7"/>
  <c r="X35" i="7" s="1"/>
  <c r="W39" i="7"/>
  <c r="X39" i="7" s="1"/>
  <c r="W43" i="7"/>
  <c r="X43" i="7" s="1"/>
  <c r="W47" i="7"/>
  <c r="X47" i="7" s="1"/>
  <c r="W80" i="7"/>
  <c r="X80" i="7" s="1"/>
  <c r="W84" i="7"/>
  <c r="X84" i="7" s="1"/>
  <c r="W88" i="7"/>
  <c r="X88" i="7" s="1"/>
  <c r="W92" i="7"/>
  <c r="X92" i="7" s="1"/>
  <c r="W96" i="7"/>
  <c r="X96" i="7" s="1"/>
  <c r="W100" i="7"/>
  <c r="X100" i="7" s="1"/>
  <c r="W104" i="7"/>
  <c r="X104" i="7" s="1"/>
  <c r="W108" i="7"/>
  <c r="X108" i="7" s="1"/>
  <c r="W112" i="7"/>
  <c r="X112" i="7" s="1"/>
  <c r="W116" i="7"/>
  <c r="X116" i="7" s="1"/>
  <c r="W120" i="7"/>
  <c r="X120" i="7" s="1"/>
  <c r="W124" i="7"/>
  <c r="X124" i="7" s="1"/>
  <c r="W128" i="7"/>
  <c r="X128" i="7" s="1"/>
  <c r="W132" i="7"/>
  <c r="X132" i="7" s="1"/>
  <c r="W157" i="7"/>
  <c r="X157" i="7" s="1"/>
  <c r="W161" i="7"/>
  <c r="X161" i="7" s="1"/>
  <c r="W1201" i="7"/>
  <c r="X1201" i="7" s="1"/>
  <c r="W1205" i="7"/>
  <c r="X1205" i="7" s="1"/>
  <c r="W1209" i="7"/>
  <c r="X1209" i="7" s="1"/>
  <c r="W1213" i="7"/>
  <c r="X1213" i="7" s="1"/>
  <c r="W1217" i="7"/>
  <c r="X1217" i="7" s="1"/>
  <c r="W1221" i="7"/>
  <c r="X1221" i="7" s="1"/>
  <c r="W1326" i="7"/>
  <c r="X1326" i="7" s="1"/>
  <c r="W1347" i="7"/>
  <c r="X1347" i="7" s="1"/>
  <c r="W1351" i="7"/>
  <c r="X1351" i="7" s="1"/>
  <c r="W7" i="7"/>
  <c r="X7" i="7" s="1"/>
  <c r="W11" i="7"/>
  <c r="X11" i="7" s="1"/>
  <c r="W15" i="7"/>
  <c r="X15" i="7" s="1"/>
  <c r="W19" i="7"/>
  <c r="X19" i="7" s="1"/>
  <c r="W137" i="7"/>
  <c r="X137" i="7" s="1"/>
  <c r="W141" i="7"/>
  <c r="X141" i="7" s="1"/>
  <c r="W166" i="7"/>
  <c r="X166" i="7" s="1"/>
  <c r="W170" i="7"/>
  <c r="X170" i="7" s="1"/>
  <c r="W174" i="7"/>
  <c r="X174" i="7" s="1"/>
  <c r="W178" i="7"/>
  <c r="X178" i="7" s="1"/>
  <c r="W182" i="7"/>
  <c r="X182" i="7" s="1"/>
  <c r="W186" i="7"/>
  <c r="X186" i="7" s="1"/>
  <c r="W190" i="7"/>
  <c r="X190" i="7" s="1"/>
  <c r="W194" i="7"/>
  <c r="X194" i="7" s="1"/>
  <c r="W198" i="7"/>
  <c r="X198" i="7" s="1"/>
  <c r="W202" i="7"/>
  <c r="X202" i="7" s="1"/>
  <c r="W299" i="7"/>
  <c r="X299" i="7" s="1"/>
  <c r="W303" i="7"/>
  <c r="X303" i="7" s="1"/>
  <c r="W307" i="7"/>
  <c r="X307" i="7" s="1"/>
  <c r="W311" i="7"/>
  <c r="X311" i="7" s="1"/>
  <c r="W315" i="7"/>
  <c r="X315" i="7" s="1"/>
  <c r="W319" i="7"/>
  <c r="X319" i="7" s="1"/>
  <c r="W323" i="7"/>
  <c r="X323" i="7" s="1"/>
  <c r="W327" i="7"/>
  <c r="X327" i="7" s="1"/>
  <c r="W1226" i="7"/>
  <c r="X1226" i="7" s="1"/>
  <c r="W1230" i="7"/>
  <c r="X1230" i="7" s="1"/>
  <c r="W1356" i="7"/>
  <c r="X1356" i="7" s="1"/>
  <c r="W1360" i="7"/>
  <c r="X1360" i="7" s="1"/>
  <c r="W1364" i="7"/>
  <c r="X1364" i="7" s="1"/>
  <c r="W1368" i="7"/>
  <c r="X1368" i="7" s="1"/>
  <c r="W1372" i="7"/>
  <c r="X1372" i="7" s="1"/>
  <c r="W1376" i="7"/>
  <c r="X1376" i="7" s="1"/>
  <c r="W1380" i="7"/>
  <c r="X1380" i="7" s="1"/>
  <c r="W1384" i="7"/>
  <c r="X1384" i="7" s="1"/>
  <c r="W1388" i="7"/>
  <c r="X1388" i="7" s="1"/>
  <c r="W1392" i="7"/>
  <c r="X1392" i="7" s="1"/>
  <c r="W36" i="7"/>
  <c r="X36" i="7" s="1"/>
  <c r="W40" i="7"/>
  <c r="X40" i="7" s="1"/>
  <c r="W44" i="7"/>
  <c r="X44" i="7" s="1"/>
  <c r="W48" i="7"/>
  <c r="X48" i="7" s="1"/>
  <c r="W81" i="7"/>
  <c r="X81" i="7" s="1"/>
  <c r="W85" i="7"/>
  <c r="X85" i="7" s="1"/>
  <c r="W89" i="7"/>
  <c r="X89" i="7" s="1"/>
  <c r="W93" i="7"/>
  <c r="X93" i="7" s="1"/>
  <c r="W97" i="7"/>
  <c r="X97" i="7" s="1"/>
  <c r="W101" i="7"/>
  <c r="X101" i="7" s="1"/>
  <c r="W105" i="7"/>
  <c r="X105" i="7" s="1"/>
  <c r="W109" i="7"/>
  <c r="X109" i="7" s="1"/>
  <c r="W113" i="7"/>
  <c r="X113" i="7" s="1"/>
  <c r="W117" i="7"/>
  <c r="X117" i="7" s="1"/>
  <c r="W121" i="7"/>
  <c r="X121" i="7" s="1"/>
  <c r="W125" i="7"/>
  <c r="X125" i="7" s="1"/>
  <c r="W129" i="7"/>
  <c r="X129" i="7" s="1"/>
  <c r="W133" i="7"/>
  <c r="X133" i="7" s="1"/>
  <c r="W158" i="7"/>
  <c r="X158" i="7" s="1"/>
  <c r="W162" i="7"/>
  <c r="X162" i="7" s="1"/>
  <c r="W1202" i="7"/>
  <c r="X1202" i="7" s="1"/>
  <c r="W1206" i="7"/>
  <c r="X1206" i="7" s="1"/>
  <c r="W1210" i="7"/>
  <c r="X1210" i="7" s="1"/>
  <c r="W1214" i="7"/>
  <c r="X1214" i="7" s="1"/>
  <c r="W1218" i="7"/>
  <c r="X1218" i="7" s="1"/>
  <c r="W1222" i="7"/>
  <c r="X1222" i="7" s="1"/>
  <c r="W1344" i="7"/>
  <c r="X1344" i="7" s="1"/>
  <c r="W1348" i="7"/>
  <c r="X1348" i="7" s="1"/>
  <c r="W1352" i="7"/>
  <c r="X1352" i="7" s="1"/>
  <c r="W32" i="7"/>
  <c r="X32" i="7" s="1"/>
  <c r="W57" i="7"/>
  <c r="X57" i="7" s="1"/>
  <c r="W61" i="7"/>
  <c r="X61" i="7" s="1"/>
  <c r="W65" i="7"/>
  <c r="X65" i="7" s="1"/>
  <c r="W69" i="7"/>
  <c r="X69" i="7" s="1"/>
  <c r="W73" i="7"/>
  <c r="X73" i="7" s="1"/>
  <c r="W77" i="7"/>
  <c r="X77" i="7" s="1"/>
  <c r="W154" i="7"/>
  <c r="X154" i="7" s="1"/>
  <c r="W207" i="7"/>
  <c r="X207" i="7" s="1"/>
  <c r="W211" i="7"/>
  <c r="X211" i="7" s="1"/>
  <c r="W215" i="7"/>
  <c r="X215" i="7" s="1"/>
  <c r="W219" i="7"/>
  <c r="X219" i="7" s="1"/>
  <c r="W223" i="7"/>
  <c r="X223" i="7" s="1"/>
  <c r="W227" i="7"/>
  <c r="X227" i="7" s="1"/>
  <c r="W231" i="7"/>
  <c r="X231" i="7" s="1"/>
  <c r="W235" i="7"/>
  <c r="X235" i="7" s="1"/>
  <c r="W239" i="7"/>
  <c r="X239" i="7" s="1"/>
  <c r="W243" i="7"/>
  <c r="X243" i="7" s="1"/>
  <c r="W247" i="7"/>
  <c r="X247" i="7" s="1"/>
  <c r="W251" i="7"/>
  <c r="X251" i="7" s="1"/>
  <c r="W55" i="7"/>
  <c r="X55" i="7" s="1"/>
  <c r="W152" i="7"/>
  <c r="X152" i="7" s="1"/>
  <c r="W205" i="7"/>
  <c r="X205" i="7" s="1"/>
  <c r="W281" i="7"/>
  <c r="X281" i="7" s="1"/>
  <c r="W331" i="7"/>
  <c r="X331" i="7" s="1"/>
  <c r="W348" i="7"/>
  <c r="X348" i="7" s="1"/>
  <c r="W1249" i="7"/>
  <c r="X1249" i="7" s="1"/>
  <c r="W1266" i="7"/>
  <c r="X1266" i="7" s="1"/>
  <c r="W1283" i="7"/>
  <c r="X1283" i="7" s="1"/>
  <c r="W1336" i="7"/>
  <c r="X1336" i="7" s="1"/>
  <c r="W277" i="7"/>
  <c r="X277" i="7" s="1"/>
  <c r="W294" i="7"/>
  <c r="X294" i="7" s="1"/>
  <c r="W344" i="7"/>
  <c r="X344" i="7" s="1"/>
  <c r="W1245" i="7"/>
  <c r="X1245" i="7" s="1"/>
  <c r="W1262" i="7"/>
  <c r="X1262" i="7" s="1"/>
  <c r="W1309" i="7"/>
  <c r="X1309" i="7" s="1"/>
  <c r="W1322" i="7"/>
  <c r="X1322" i="7" s="1"/>
  <c r="W1332" i="7"/>
  <c r="X1332" i="7" s="1"/>
  <c r="W266" i="7"/>
  <c r="X266" i="7" s="1"/>
  <c r="W53" i="7"/>
  <c r="X53" i="7" s="1"/>
  <c r="W76" i="7"/>
  <c r="X76" i="7" s="1"/>
  <c r="W217" i="7"/>
  <c r="X217" i="7" s="1"/>
  <c r="W1197" i="7"/>
  <c r="X1197" i="7" s="1"/>
  <c r="W1277" i="7"/>
  <c r="X1277" i="7" s="1"/>
  <c r="W1273" i="7"/>
  <c r="X1273" i="7" s="1"/>
  <c r="W60" i="7"/>
  <c r="X60" i="7" s="1"/>
  <c r="W148" i="7"/>
  <c r="X148" i="7" s="1"/>
  <c r="W210" i="7"/>
  <c r="X210" i="7" s="1"/>
  <c r="W233" i="7"/>
  <c r="X233" i="7" s="1"/>
  <c r="W242" i="7"/>
  <c r="X242" i="7" s="1"/>
  <c r="W1279" i="7"/>
  <c r="X1279" i="7" s="1"/>
  <c r="W27" i="7"/>
  <c r="X27" i="7" s="1"/>
  <c r="W226" i="7"/>
  <c r="X226" i="7" s="1"/>
  <c r="W262" i="7"/>
  <c r="X262" i="7" s="1"/>
  <c r="W342" i="7"/>
  <c r="X342" i="7" s="1"/>
  <c r="W273" i="7"/>
  <c r="X273" i="7" s="1"/>
  <c r="W290" i="7"/>
  <c r="X290" i="7" s="1"/>
  <c r="W340" i="7"/>
  <c r="X340" i="7" s="1"/>
  <c r="W1241" i="7"/>
  <c r="X1241" i="7" s="1"/>
  <c r="W1258" i="7"/>
  <c r="X1258" i="7" s="1"/>
  <c r="W1275" i="7"/>
  <c r="X1275" i="7" s="1"/>
  <c r="W1305" i="7"/>
  <c r="X1305" i="7" s="1"/>
  <c r="W1318" i="7"/>
  <c r="X1318" i="7" s="1"/>
  <c r="W150" i="7"/>
  <c r="X150" i="7" s="1"/>
  <c r="W249" i="7"/>
  <c r="X249" i="7" s="1"/>
  <c r="W1330" i="7"/>
  <c r="W1243" i="7"/>
  <c r="X1243" i="7" s="1"/>
  <c r="W30" i="7"/>
  <c r="X30" i="7" s="1"/>
  <c r="W153" i="7"/>
  <c r="X153" i="7" s="1"/>
  <c r="W229" i="7"/>
  <c r="X229" i="7" s="1"/>
  <c r="W238" i="7"/>
  <c r="X238" i="7" s="1"/>
  <c r="W269" i="7"/>
  <c r="X269" i="7" s="1"/>
  <c r="W286" i="7"/>
  <c r="X286" i="7" s="1"/>
  <c r="W336" i="7"/>
  <c r="X336" i="7" s="1"/>
  <c r="W1200" i="7"/>
  <c r="X1200" i="7" s="1"/>
  <c r="W1237" i="7"/>
  <c r="X1237" i="7" s="1"/>
  <c r="W1254" i="7"/>
  <c r="X1254" i="7" s="1"/>
  <c r="W1271" i="7"/>
  <c r="X1271" i="7" s="1"/>
  <c r="W1301" i="7"/>
  <c r="X1301" i="7" s="1"/>
  <c r="W1314" i="7"/>
  <c r="X1314" i="7" s="1"/>
  <c r="W1263" i="7"/>
  <c r="X1263" i="7" s="1"/>
  <c r="W1293" i="7"/>
  <c r="X1293" i="7" s="1"/>
  <c r="W1323" i="7"/>
  <c r="X1323" i="7" s="1"/>
  <c r="W1342" i="7"/>
  <c r="X1342" i="7" s="1"/>
  <c r="W22" i="7"/>
  <c r="X22" i="7" s="1"/>
  <c r="W145" i="7"/>
  <c r="X145" i="7" s="1"/>
  <c r="W257" i="7"/>
  <c r="X257" i="7" s="1"/>
  <c r="W274" i="7"/>
  <c r="X274" i="7" s="1"/>
  <c r="W291" i="7"/>
  <c r="X291" i="7" s="1"/>
  <c r="W1192" i="7"/>
  <c r="X1192" i="7" s="1"/>
  <c r="W1242" i="7"/>
  <c r="X1242" i="7" s="1"/>
  <c r="W1259" i="7"/>
  <c r="X1259" i="7" s="1"/>
  <c r="W1289" i="7"/>
  <c r="X1289" i="7" s="1"/>
  <c r="W1306" i="7"/>
  <c r="X1306" i="7" s="1"/>
  <c r="W1319" i="7"/>
  <c r="X1319" i="7" s="1"/>
  <c r="W1338" i="7"/>
  <c r="X1338" i="7" s="1"/>
  <c r="W67" i="7"/>
  <c r="X67" i="7" s="1"/>
  <c r="W279" i="7"/>
  <c r="X279" i="7" s="1"/>
  <c r="W1247" i="7"/>
  <c r="X1247" i="7" s="1"/>
  <c r="W1343" i="7"/>
  <c r="X1343" i="7" s="1"/>
  <c r="W23" i="7"/>
  <c r="X23" i="7" s="1"/>
  <c r="W146" i="7"/>
  <c r="X146" i="7" s="1"/>
  <c r="W258" i="7"/>
  <c r="X258" i="7" s="1"/>
  <c r="W275" i="7"/>
  <c r="X275" i="7" s="1"/>
  <c r="W338" i="7"/>
  <c r="X338" i="7" s="1"/>
  <c r="W1193" i="7"/>
  <c r="X1193" i="7" s="1"/>
  <c r="W1290" i="7"/>
  <c r="X1290" i="7" s="1"/>
  <c r="W1307" i="7"/>
  <c r="X1307" i="7" s="1"/>
  <c r="W1339" i="7"/>
  <c r="X1339" i="7" s="1"/>
  <c r="W63" i="7"/>
  <c r="X63" i="7" s="1"/>
  <c r="W72" i="7"/>
  <c r="X72" i="7" s="1"/>
  <c r="W213" i="7"/>
  <c r="X213" i="7" s="1"/>
  <c r="W222" i="7"/>
  <c r="X222" i="7" s="1"/>
  <c r="W245" i="7"/>
  <c r="X245" i="7" s="1"/>
  <c r="W254" i="7"/>
  <c r="X254" i="7" s="1"/>
  <c r="W271" i="7"/>
  <c r="X271" i="7" s="1"/>
  <c r="W334" i="7"/>
  <c r="X334" i="7" s="1"/>
  <c r="W1189" i="7"/>
  <c r="X1189" i="7" s="1"/>
  <c r="W1239" i="7"/>
  <c r="X1239" i="7" s="1"/>
  <c r="W1269" i="7"/>
  <c r="X1269" i="7" s="1"/>
  <c r="W1286" i="7"/>
  <c r="X1286" i="7" s="1"/>
  <c r="W1303" i="7"/>
  <c r="X1303" i="7" s="1"/>
  <c r="W267" i="7"/>
  <c r="X267" i="7" s="1"/>
  <c r="W330" i="7"/>
  <c r="W347" i="7"/>
  <c r="X347" i="7" s="1"/>
  <c r="W1235" i="7"/>
  <c r="X1235" i="7" s="1"/>
  <c r="W1265" i="7"/>
  <c r="X1265" i="7" s="1"/>
  <c r="W1282" i="7"/>
  <c r="X1282" i="7" s="1"/>
  <c r="W1299" i="7"/>
  <c r="X1299" i="7" s="1"/>
  <c r="W1335" i="7"/>
  <c r="X1335" i="7" s="1"/>
  <c r="W28" i="7"/>
  <c r="X28" i="7" s="1"/>
  <c r="W59" i="7"/>
  <c r="X59" i="7" s="1"/>
  <c r="W68" i="7"/>
  <c r="X68" i="7" s="1"/>
  <c r="W209" i="7"/>
  <c r="X209" i="7" s="1"/>
  <c r="W218" i="7"/>
  <c r="X218" i="7" s="1"/>
  <c r="W241" i="7"/>
  <c r="X241" i="7" s="1"/>
  <c r="W250" i="7"/>
  <c r="X250" i="7" s="1"/>
  <c r="W263" i="7"/>
  <c r="X263" i="7" s="1"/>
  <c r="W293" i="7"/>
  <c r="X293" i="7" s="1"/>
  <c r="W343" i="7"/>
  <c r="X343" i="7" s="1"/>
  <c r="W1198" i="7"/>
  <c r="X1198" i="7" s="1"/>
  <c r="W1261" i="7"/>
  <c r="X1261" i="7" s="1"/>
  <c r="W1278" i="7"/>
  <c r="X1278" i="7" s="1"/>
  <c r="W1321" i="7"/>
  <c r="X1321" i="7" s="1"/>
  <c r="W1331" i="7"/>
  <c r="X1331" i="7" s="1"/>
  <c r="W24" i="7"/>
  <c r="X24" i="7" s="1"/>
  <c r="W259" i="7"/>
  <c r="X259" i="7" s="1"/>
  <c r="W289" i="7"/>
  <c r="X289" i="7" s="1"/>
  <c r="W339" i="7"/>
  <c r="X339" i="7" s="1"/>
  <c r="W1194" i="7"/>
  <c r="X1194" i="7" s="1"/>
  <c r="W1257" i="7"/>
  <c r="X1257" i="7" s="1"/>
  <c r="W1274" i="7"/>
  <c r="X1274" i="7" s="1"/>
  <c r="W206" i="7"/>
  <c r="X206" i="7" s="1"/>
  <c r="W265" i="7"/>
  <c r="X265" i="7" s="1"/>
  <c r="W282" i="7"/>
  <c r="X282" i="7" s="1"/>
  <c r="W332" i="7"/>
  <c r="X332" i="7" s="1"/>
  <c r="W1250" i="7"/>
  <c r="X1250" i="7" s="1"/>
  <c r="W1267" i="7"/>
  <c r="X1267" i="7" s="1"/>
  <c r="W1297" i="7"/>
  <c r="X1297" i="7" s="1"/>
  <c r="W1310" i="7"/>
  <c r="X1310" i="7" s="1"/>
  <c r="W1196" i="7"/>
  <c r="X1196" i="7" s="1"/>
  <c r="W26" i="7"/>
  <c r="X26" i="7" s="1"/>
  <c r="W52" i="7"/>
  <c r="X52" i="7" s="1"/>
  <c r="W75" i="7"/>
  <c r="X75" i="7" s="1"/>
  <c r="W149" i="7"/>
  <c r="X149" i="7" s="1"/>
  <c r="W225" i="7"/>
  <c r="X225" i="7" s="1"/>
  <c r="W234" i="7"/>
  <c r="X234" i="7" s="1"/>
  <c r="W261" i="7"/>
  <c r="X261" i="7" s="1"/>
  <c r="W278" i="7"/>
  <c r="X278" i="7" s="1"/>
  <c r="W295" i="7"/>
  <c r="X295" i="7" s="1"/>
  <c r="W1246" i="7"/>
  <c r="X1246" i="7" s="1"/>
  <c r="W1294" i="7"/>
  <c r="X1294" i="7" s="1"/>
  <c r="W31" i="7"/>
  <c r="X31" i="7" s="1"/>
  <c r="W71" i="7"/>
  <c r="X71" i="7" s="1"/>
  <c r="W221" i="7"/>
  <c r="X221" i="7" s="1"/>
  <c r="W230" i="7"/>
  <c r="X230" i="7" s="1"/>
  <c r="W253" i="7"/>
  <c r="X253" i="7" s="1"/>
  <c r="W270" i="7"/>
  <c r="X270" i="7" s="1"/>
  <c r="W287" i="7"/>
  <c r="X287" i="7" s="1"/>
  <c r="W1188" i="7"/>
  <c r="X1188" i="7" s="1"/>
  <c r="W1238" i="7"/>
  <c r="X1238" i="7" s="1"/>
  <c r="W1255" i="7"/>
  <c r="X1255" i="7" s="1"/>
  <c r="W1285" i="7"/>
  <c r="X1285" i="7" s="1"/>
  <c r="W1302" i="7"/>
  <c r="X1302" i="7" s="1"/>
  <c r="W1315" i="7"/>
  <c r="X1315" i="7" s="1"/>
  <c r="W283" i="7"/>
  <c r="X283" i="7" s="1"/>
  <c r="W346" i="7"/>
  <c r="X346" i="7" s="1"/>
  <c r="W1234" i="7"/>
  <c r="X1234" i="7" s="1"/>
  <c r="W1251" i="7"/>
  <c r="X1251" i="7" s="1"/>
  <c r="W1281" i="7"/>
  <c r="X1281" i="7" s="1"/>
  <c r="W1298" i="7"/>
  <c r="X1298" i="7" s="1"/>
  <c r="W1311" i="7"/>
  <c r="X1311" i="7" s="1"/>
  <c r="W1334" i="7"/>
  <c r="X1334" i="7" s="1"/>
  <c r="W1295" i="7"/>
  <c r="X1295" i="7" s="1"/>
  <c r="W64" i="7"/>
  <c r="X64" i="7" s="1"/>
  <c r="W246" i="7"/>
  <c r="X246" i="7" s="1"/>
  <c r="W1313" i="7"/>
  <c r="X1313" i="7" s="1"/>
  <c r="W1340" i="7"/>
  <c r="X1340" i="7" s="1"/>
  <c r="W1287" i="7"/>
  <c r="X1287" i="7" s="1"/>
  <c r="W1253" i="7"/>
  <c r="X1253" i="7" s="1"/>
  <c r="W1190" i="7"/>
  <c r="X1190" i="7" s="1"/>
  <c r="W1291" i="7"/>
  <c r="X1291" i="7" s="1"/>
  <c r="W237" i="7"/>
  <c r="X237" i="7" s="1"/>
  <c r="W285" i="7"/>
  <c r="X285" i="7" s="1"/>
  <c r="W1317" i="7"/>
  <c r="X1317" i="7" s="1"/>
  <c r="W335" i="7"/>
  <c r="X335" i="7" s="1"/>
  <c r="W255" i="7"/>
  <c r="X255" i="7" s="1"/>
  <c r="W214" i="7"/>
  <c r="X214" i="7" s="1"/>
  <c r="W1270" i="7"/>
  <c r="X1270" i="7" s="1"/>
  <c r="W724" i="7"/>
  <c r="W1089" i="7"/>
  <c r="W777" i="7"/>
  <c r="X777" i="7" s="1"/>
  <c r="W1175" i="7"/>
  <c r="X1175" i="7" s="1"/>
  <c r="W687" i="7"/>
  <c r="X687" i="7" s="1"/>
  <c r="W567" i="7"/>
  <c r="X567" i="7" s="1"/>
  <c r="W626" i="7"/>
  <c r="W504" i="7"/>
  <c r="X504" i="7" s="1"/>
  <c r="W774" i="7"/>
  <c r="X774" i="7" s="1"/>
  <c r="W1168" i="7"/>
  <c r="X1168" i="7" s="1"/>
  <c r="W1124" i="7"/>
  <c r="W1130" i="7"/>
  <c r="X1130" i="7" s="1"/>
  <c r="W506" i="7"/>
  <c r="X506" i="7" s="1"/>
  <c r="W709" i="7"/>
  <c r="W533" i="7"/>
  <c r="X533" i="7" s="1"/>
  <c r="W453" i="7"/>
  <c r="X453" i="7" s="1"/>
  <c r="W1099" i="7"/>
  <c r="W1043" i="7"/>
  <c r="W939" i="7"/>
  <c r="X939" i="7" s="1"/>
  <c r="W617" i="7"/>
  <c r="W1400" i="7"/>
  <c r="X1400" i="7" s="1"/>
  <c r="W552" i="7"/>
  <c r="X552" i="7" s="1"/>
  <c r="W1010" i="7"/>
  <c r="W1080" i="7"/>
  <c r="X1080" i="7" s="1"/>
  <c r="W760" i="7"/>
  <c r="W927" i="7"/>
  <c r="X927" i="7" s="1"/>
  <c r="W551" i="7"/>
  <c r="X551" i="7" s="1"/>
  <c r="W1106" i="7"/>
  <c r="W376" i="7"/>
  <c r="W450" i="7"/>
  <c r="X450" i="7" s="1"/>
  <c r="W1046" i="7"/>
  <c r="X1046" i="7" s="1"/>
  <c r="W998" i="7"/>
  <c r="X998" i="7" s="1"/>
  <c r="W558" i="7"/>
  <c r="W438" i="7"/>
  <c r="X438" i="7" s="1"/>
  <c r="W1108" i="7"/>
  <c r="X1108" i="7" s="1"/>
  <c r="W524" i="7"/>
  <c r="W882" i="7"/>
  <c r="W1125" i="7"/>
  <c r="X1125" i="7" s="1"/>
  <c r="W1045" i="7"/>
  <c r="X1045" i="7" s="1"/>
  <c r="W901" i="7"/>
  <c r="X901" i="7" s="1"/>
  <c r="W741" i="7"/>
  <c r="X741" i="7" s="1"/>
  <c r="W772" i="7"/>
  <c r="W389" i="7"/>
  <c r="X389" i="7" s="1"/>
  <c r="W651" i="7"/>
  <c r="X651" i="7" s="1"/>
  <c r="W1161" i="7"/>
  <c r="W619" i="7"/>
  <c r="W379" i="7"/>
  <c r="W700" i="7"/>
  <c r="W713" i="7"/>
  <c r="X713" i="7" s="1"/>
  <c r="W1088" i="7"/>
  <c r="W1008" i="7"/>
  <c r="W1079" i="7"/>
  <c r="W1015" i="7"/>
  <c r="W663" i="7"/>
  <c r="W1166" i="7"/>
  <c r="X1166" i="7" s="1"/>
  <c r="W1102" i="7"/>
  <c r="W686" i="7"/>
  <c r="W547" i="7"/>
  <c r="W730" i="7"/>
  <c r="W676" i="7"/>
  <c r="X676" i="7" s="1"/>
  <c r="W834" i="7"/>
  <c r="X834" i="7" s="1"/>
  <c r="W1001" i="7"/>
  <c r="W521" i="7"/>
  <c r="W473" i="7"/>
  <c r="X473" i="7" s="1"/>
  <c r="W514" i="7"/>
  <c r="W1116" i="7"/>
  <c r="W847" i="7"/>
  <c r="X847" i="7" s="1"/>
  <c r="W1156" i="7"/>
  <c r="W736" i="7"/>
  <c r="W640" i="7"/>
  <c r="W878" i="7"/>
  <c r="X878" i="7" s="1"/>
  <c r="W414" i="7"/>
  <c r="W786" i="7"/>
  <c r="X786" i="7" s="1"/>
  <c r="W1048" i="7"/>
  <c r="X1048" i="7" s="1"/>
  <c r="W572" i="7"/>
  <c r="W380" i="7"/>
  <c r="X380" i="7" s="1"/>
  <c r="W968" i="7"/>
  <c r="W1396" i="7"/>
  <c r="W1117" i="7"/>
  <c r="W963" i="7"/>
  <c r="W854" i="7"/>
  <c r="X854" i="7" s="1"/>
  <c r="W620" i="7"/>
  <c r="W747" i="7"/>
  <c r="W728" i="7"/>
  <c r="X728" i="7" s="1"/>
  <c r="W759" i="7"/>
  <c r="W1153" i="7"/>
  <c r="X1153" i="7" s="1"/>
  <c r="W472" i="7"/>
  <c r="W362" i="7"/>
  <c r="W622" i="7"/>
  <c r="X622" i="7" s="1"/>
  <c r="W829" i="7"/>
  <c r="X829" i="7" s="1"/>
  <c r="W685" i="7"/>
  <c r="X685" i="7" s="1"/>
  <c r="W621" i="7"/>
  <c r="W731" i="7"/>
  <c r="W988" i="7"/>
  <c r="W1120" i="7"/>
  <c r="W644" i="7"/>
  <c r="X644" i="7" s="1"/>
  <c r="W853" i="7"/>
  <c r="W1091" i="7"/>
  <c r="W1011" i="7"/>
  <c r="X1011" i="7" s="1"/>
  <c r="W915" i="7"/>
  <c r="X915" i="7" s="1"/>
  <c r="W1081" i="7"/>
  <c r="X1081" i="7" s="1"/>
  <c r="W849" i="7"/>
  <c r="W665" i="7"/>
  <c r="W505" i="7"/>
  <c r="W810" i="7"/>
  <c r="X810" i="7" s="1"/>
  <c r="W1159" i="7"/>
  <c r="X1159" i="7" s="1"/>
  <c r="W911" i="7"/>
  <c r="W823" i="7"/>
  <c r="W639" i="7"/>
  <c r="X639" i="7" s="1"/>
  <c r="W554" i="7"/>
  <c r="W826" i="7"/>
  <c r="W1150" i="7"/>
  <c r="X1150" i="7" s="1"/>
  <c r="W1094" i="7"/>
  <c r="X1094" i="7" s="1"/>
  <c r="W1030" i="7"/>
  <c r="W966" i="7"/>
  <c r="W758" i="7"/>
  <c r="X758" i="7" s="1"/>
  <c r="W518" i="7"/>
  <c r="W820" i="7"/>
  <c r="W492" i="7"/>
  <c r="X492" i="7" s="1"/>
  <c r="W482" i="7"/>
  <c r="W1173" i="7"/>
  <c r="W957" i="7"/>
  <c r="X957" i="7" s="1"/>
  <c r="W869" i="7"/>
  <c r="W733" i="7"/>
  <c r="W669" i="7"/>
  <c r="X669" i="7" s="1"/>
  <c r="W1399" i="7"/>
  <c r="W356" i="7"/>
  <c r="X356" i="7" s="1"/>
  <c r="W993" i="7"/>
  <c r="X993" i="7" s="1"/>
  <c r="W841" i="7"/>
  <c r="W609" i="7"/>
  <c r="X609" i="7" s="1"/>
  <c r="W1055" i="7"/>
  <c r="W1007" i="7"/>
  <c r="W1092" i="7"/>
  <c r="X1092" i="7" s="1"/>
  <c r="W898" i="7"/>
  <c r="X898" i="7" s="1"/>
  <c r="W778" i="7"/>
  <c r="W680" i="7"/>
  <c r="W874" i="7"/>
  <c r="W920" i="7"/>
  <c r="W1021" i="7"/>
  <c r="W398" i="7"/>
  <c r="W600" i="7"/>
  <c r="W739" i="7"/>
  <c r="W652" i="7"/>
  <c r="W1172" i="7"/>
  <c r="X1172" i="7" s="1"/>
  <c r="W1098" i="7"/>
  <c r="W642" i="7"/>
  <c r="W753" i="7"/>
  <c r="W465" i="7"/>
  <c r="X465" i="7" s="1"/>
  <c r="W1127" i="7"/>
  <c r="W535" i="7"/>
  <c r="X535" i="7" s="1"/>
  <c r="W560" i="7"/>
  <c r="W1162" i="7"/>
  <c r="W952" i="7"/>
  <c r="W1060" i="7"/>
  <c r="W484" i="7"/>
  <c r="W372" i="7"/>
  <c r="X372" i="7" s="1"/>
  <c r="W821" i="7"/>
  <c r="X821" i="7" s="1"/>
  <c r="W525" i="7"/>
  <c r="X525" i="7" s="1"/>
  <c r="W580" i="7"/>
  <c r="X580" i="7" s="1"/>
  <c r="W667" i="7"/>
  <c r="W611" i="7"/>
  <c r="X611" i="7" s="1"/>
  <c r="W539" i="7"/>
  <c r="W371" i="7"/>
  <c r="X371" i="7" s="1"/>
  <c r="W770" i="7"/>
  <c r="X770" i="7" s="1"/>
  <c r="W751" i="7"/>
  <c r="X751" i="7" s="1"/>
  <c r="W1096" i="7"/>
  <c r="W464" i="7"/>
  <c r="X464" i="7" s="1"/>
  <c r="W754" i="7"/>
  <c r="X754" i="7" s="1"/>
  <c r="W1078" i="7"/>
  <c r="W1014" i="7"/>
  <c r="X1014" i="7" s="1"/>
  <c r="W650" i="7"/>
  <c r="W1083" i="7"/>
  <c r="W1084" i="7"/>
  <c r="W1065" i="7"/>
  <c r="W593" i="7"/>
  <c r="X593" i="7" s="1"/>
  <c r="W441" i="7"/>
  <c r="W402" i="7"/>
  <c r="X402" i="7" s="1"/>
  <c r="W1032" i="7"/>
  <c r="W868" i="7"/>
  <c r="X868" i="7" s="1"/>
  <c r="W888" i="7"/>
  <c r="W608" i="7"/>
  <c r="W895" i="7"/>
  <c r="W631" i="7"/>
  <c r="W1182" i="7"/>
  <c r="W934" i="7"/>
  <c r="X934" i="7" s="1"/>
  <c r="W494" i="7"/>
  <c r="W917" i="7"/>
  <c r="X917" i="7" s="1"/>
  <c r="W961" i="7"/>
  <c r="X961" i="7" s="1"/>
  <c r="W657" i="7"/>
  <c r="W1111" i="7"/>
  <c r="X1111" i="7" s="1"/>
  <c r="W1039" i="7"/>
  <c r="W999" i="7"/>
  <c r="X999" i="7" s="1"/>
  <c r="W1006" i="7"/>
  <c r="X1006" i="7" s="1"/>
  <c r="W814" i="7"/>
  <c r="X814" i="7" s="1"/>
  <c r="W718" i="7"/>
  <c r="W872" i="7"/>
  <c r="W1101" i="7"/>
  <c r="W717" i="7"/>
  <c r="W564" i="7"/>
  <c r="W1018" i="7"/>
  <c r="X1018" i="7" s="1"/>
  <c r="W1129" i="7"/>
  <c r="W801" i="7"/>
  <c r="X801" i="7" s="1"/>
  <c r="W745" i="7"/>
  <c r="X745" i="7" s="1"/>
  <c r="W497" i="7"/>
  <c r="W816" i="7"/>
  <c r="W722" i="7"/>
  <c r="W498" i="7"/>
  <c r="W468" i="7"/>
  <c r="X468" i="7" s="1"/>
  <c r="W1165" i="7"/>
  <c r="W589" i="7"/>
  <c r="W493" i="7"/>
  <c r="X493" i="7" s="1"/>
  <c r="W1187" i="7"/>
  <c r="W603" i="7"/>
  <c r="X603" i="7" s="1"/>
  <c r="W914" i="7"/>
  <c r="X914" i="7" s="1"/>
  <c r="W489" i="7"/>
  <c r="W815" i="7"/>
  <c r="W703" i="7"/>
  <c r="X703" i="7" s="1"/>
  <c r="W503" i="7"/>
  <c r="W992" i="7"/>
  <c r="W528" i="7"/>
  <c r="X528" i="7" s="1"/>
  <c r="W400" i="7"/>
  <c r="W782" i="7"/>
  <c r="X782" i="7" s="1"/>
  <c r="W470" i="7"/>
  <c r="W928" i="7"/>
  <c r="X928" i="7" s="1"/>
  <c r="W618" i="7"/>
  <c r="X618" i="7" s="1"/>
  <c r="W1093" i="7"/>
  <c r="W845" i="7"/>
  <c r="W805" i="7"/>
  <c r="W653" i="7"/>
  <c r="W1051" i="7"/>
  <c r="W947" i="7"/>
  <c r="X947" i="7" s="1"/>
  <c r="W755" i="7"/>
  <c r="W354" i="7"/>
  <c r="W656" i="7"/>
  <c r="W1170" i="7"/>
  <c r="W1176" i="7"/>
  <c r="W576" i="7"/>
  <c r="W879" i="7"/>
  <c r="X879" i="7" s="1"/>
  <c r="W775" i="7"/>
  <c r="X775" i="7" s="1"/>
  <c r="W367" i="7"/>
  <c r="X367" i="7" s="1"/>
  <c r="W692" i="7"/>
  <c r="W442" i="7"/>
  <c r="X442" i="7" s="1"/>
  <c r="W784" i="7"/>
  <c r="X784" i="7" s="1"/>
  <c r="W594" i="7"/>
  <c r="X594" i="7" s="1"/>
  <c r="W894" i="7"/>
  <c r="X894" i="7" s="1"/>
  <c r="W694" i="7"/>
  <c r="W590" i="7"/>
  <c r="X590" i="7" s="1"/>
  <c r="W374" i="7"/>
  <c r="W548" i="7"/>
  <c r="X548" i="7" s="1"/>
  <c r="W1114" i="7"/>
  <c r="W1145" i="7"/>
  <c r="W981" i="7"/>
  <c r="W909" i="7"/>
  <c r="W765" i="7"/>
  <c r="W645" i="7"/>
  <c r="W419" i="7"/>
  <c r="W723" i="7"/>
  <c r="W563" i="7"/>
  <c r="W812" i="7"/>
  <c r="W932" i="7"/>
  <c r="W1105" i="7"/>
  <c r="X1105" i="7" s="1"/>
  <c r="W897" i="7"/>
  <c r="W785" i="7"/>
  <c r="X785" i="7" s="1"/>
  <c r="W625" i="7"/>
  <c r="X625" i="7" s="1"/>
  <c r="W393" i="7"/>
  <c r="W1087" i="7"/>
  <c r="X1087" i="7" s="1"/>
  <c r="W1023" i="7"/>
  <c r="X1023" i="7" s="1"/>
  <c r="W1126" i="7"/>
  <c r="W886" i="7"/>
  <c r="W965" i="7"/>
  <c r="W837" i="7"/>
  <c r="X837" i="7" s="1"/>
  <c r="W1155" i="7"/>
  <c r="W635" i="7"/>
  <c r="W395" i="7"/>
  <c r="X395" i="7" s="1"/>
  <c r="W842" i="7"/>
  <c r="W1017" i="7"/>
  <c r="W721" i="7"/>
  <c r="X721" i="7" s="1"/>
  <c r="W529" i="7"/>
  <c r="X529" i="7" s="1"/>
  <c r="W1174" i="7"/>
  <c r="X1174" i="7" s="1"/>
  <c r="W856" i="7"/>
  <c r="W536" i="7"/>
  <c r="X536" i="7" s="1"/>
  <c r="W748" i="7"/>
  <c r="X748" i="7" s="1"/>
  <c r="W388" i="7"/>
  <c r="X388" i="7" s="1"/>
  <c r="W1186" i="7"/>
  <c r="W776" i="7"/>
  <c r="X776" i="7" s="1"/>
  <c r="W541" i="7"/>
  <c r="W477" i="7"/>
  <c r="W1225" i="7"/>
  <c r="X1225" i="7" s="1"/>
  <c r="W165" i="7"/>
  <c r="X165" i="7" s="1"/>
  <c r="W204" i="7"/>
  <c r="X204" i="7" s="1"/>
  <c r="W155" i="7"/>
  <c r="X155" i="7" s="1"/>
  <c r="W896" i="7"/>
  <c r="X896" i="7" s="1"/>
  <c r="W56" i="7"/>
  <c r="X56" i="7" s="1"/>
  <c r="W33" i="7"/>
  <c r="X33" i="7" s="1"/>
  <c r="W1355" i="7"/>
  <c r="X1355" i="7" s="1"/>
  <c r="W20" i="7"/>
  <c r="X20" i="7" s="1"/>
  <c r="AX985" i="7"/>
  <c r="AW1336" i="7"/>
  <c r="AI1414" i="7"/>
  <c r="AG1337" i="7"/>
  <c r="AG136" i="7"/>
  <c r="AX1234" i="7"/>
  <c r="AV1094" i="7"/>
  <c r="AG1260" i="7"/>
  <c r="AG1293" i="7"/>
  <c r="AG1373" i="7"/>
  <c r="X1330" i="7"/>
  <c r="AW1330" i="7"/>
  <c r="AX1125" i="7"/>
  <c r="AG54" i="7"/>
  <c r="AW1310" i="7"/>
  <c r="AW854" i="7"/>
  <c r="AG11" i="7"/>
  <c r="X1337" i="7"/>
  <c r="AW1337" i="7"/>
  <c r="AX425" i="7"/>
  <c r="AG325" i="7"/>
  <c r="AW786" i="7"/>
  <c r="AG1207" i="7"/>
  <c r="AW421" i="7"/>
  <c r="X1327" i="7"/>
  <c r="AG1282" i="7"/>
  <c r="AG305" i="7"/>
  <c r="AG237" i="7"/>
  <c r="AG204" i="7"/>
  <c r="AG117" i="7"/>
  <c r="AG75" i="7"/>
  <c r="AG131" i="7"/>
  <c r="AV1344" i="7"/>
  <c r="X330" i="7"/>
  <c r="AW330" i="7"/>
  <c r="AG1308" i="7"/>
  <c r="AG262" i="7"/>
  <c r="AG1300" i="7"/>
  <c r="AG1232" i="7"/>
  <c r="AG1375" i="7"/>
  <c r="AG260" i="7"/>
  <c r="AG196" i="7"/>
  <c r="AG80" i="7"/>
  <c r="AG300" i="7"/>
  <c r="AG273" i="7"/>
  <c r="AG1238" i="7"/>
  <c r="AG25" i="7"/>
  <c r="AG248" i="7"/>
  <c r="AG1333" i="7"/>
  <c r="AG16" i="7"/>
  <c r="AG345" i="7"/>
  <c r="AG123" i="7"/>
  <c r="AG347" i="7"/>
  <c r="AG349" i="7"/>
  <c r="AG1365" i="7"/>
  <c r="AG274" i="7"/>
  <c r="AG244" i="7"/>
  <c r="AG1230" i="7"/>
  <c r="AG1394" i="7"/>
  <c r="AG1322" i="7"/>
  <c r="AG338" i="7"/>
  <c r="AG13" i="7"/>
  <c r="AG1198" i="7"/>
  <c r="AG367" i="7"/>
  <c r="AG1244" i="7"/>
  <c r="AG1345" i="7"/>
  <c r="AG292" i="7"/>
  <c r="AG1307" i="7"/>
  <c r="AG1231" i="7"/>
  <c r="AG92" i="7"/>
  <c r="AG1197" i="7"/>
  <c r="AG1360" i="7"/>
  <c r="AG63" i="7"/>
  <c r="AG1200" i="7"/>
  <c r="AG102" i="7"/>
  <c r="AG65" i="7"/>
  <c r="AG12" i="7"/>
  <c r="AG1374" i="7"/>
  <c r="AG1336" i="7"/>
  <c r="AG1212" i="7"/>
  <c r="AG1263" i="7"/>
  <c r="AG45" i="7"/>
  <c r="AG1189" i="7"/>
  <c r="AG215" i="7"/>
  <c r="AG51" i="7"/>
  <c r="AG1188" i="7"/>
  <c r="AG127" i="7"/>
  <c r="AG48" i="7"/>
  <c r="AG122" i="7"/>
  <c r="AG1351" i="7"/>
  <c r="AG1317" i="7"/>
  <c r="AG1368" i="7"/>
  <c r="AG344" i="7"/>
  <c r="AG188" i="7"/>
  <c r="AG129" i="7"/>
  <c r="AG118" i="7"/>
  <c r="AG1227" i="7"/>
  <c r="AG1379" i="7"/>
  <c r="AG334" i="7"/>
  <c r="AG1219" i="7"/>
  <c r="AG1258" i="7"/>
  <c r="AG68" i="7"/>
  <c r="AG308" i="7"/>
  <c r="AG1284" i="7"/>
  <c r="AG108" i="7"/>
  <c r="AG1359" i="7"/>
  <c r="AG728" i="7"/>
  <c r="AG183" i="7"/>
  <c r="AG62" i="7"/>
  <c r="AG312" i="7"/>
  <c r="AG1194" i="7"/>
  <c r="AG126" i="7"/>
  <c r="AG1357" i="7"/>
  <c r="AG1355" i="7"/>
  <c r="AG332" i="7"/>
  <c r="AG137" i="7"/>
  <c r="AG7" i="7"/>
  <c r="AG1292" i="7"/>
  <c r="AG326" i="7"/>
  <c r="AG283" i="7"/>
  <c r="AG115" i="7"/>
  <c r="AG692" i="7"/>
  <c r="AG259" i="7"/>
  <c r="AG330" i="7"/>
  <c r="AG1387" i="7"/>
  <c r="AG1384" i="7"/>
  <c r="AG1323" i="7"/>
  <c r="AG1367" i="7"/>
  <c r="AG1280" i="7"/>
  <c r="AG1350" i="7"/>
  <c r="AG200" i="7"/>
  <c r="AG321" i="7"/>
  <c r="AG209" i="7"/>
  <c r="AG64" i="7"/>
  <c r="AG133" i="7"/>
  <c r="AG276" i="7"/>
  <c r="AG85" i="7"/>
  <c r="AG173" i="7"/>
  <c r="AG113" i="7"/>
  <c r="AG341" i="7"/>
  <c r="AG265" i="7"/>
  <c r="AG253" i="7"/>
  <c r="AG1325" i="7"/>
  <c r="AG1250" i="7"/>
  <c r="AG176" i="7"/>
  <c r="AG1369" i="7"/>
  <c r="AG112" i="7"/>
  <c r="AG84" i="7"/>
  <c r="AG1248" i="7"/>
  <c r="AG240" i="7"/>
  <c r="AG1366" i="7"/>
  <c r="AG192" i="7"/>
  <c r="AG72" i="7"/>
  <c r="AG1383" i="7"/>
  <c r="AG55" i="7"/>
  <c r="AG1273" i="7"/>
  <c r="AG96" i="7"/>
  <c r="AG264" i="7"/>
  <c r="AG1343" i="7"/>
  <c r="AG185" i="7"/>
  <c r="AG14" i="7"/>
  <c r="AG306" i="7"/>
  <c r="AG38" i="7"/>
  <c r="AG53" i="7"/>
  <c r="AG82" i="7"/>
  <c r="AG170" i="7"/>
  <c r="AG26" i="7"/>
  <c r="AG316" i="7"/>
  <c r="AG206" i="7"/>
  <c r="AG77" i="7"/>
  <c r="AG1208" i="7"/>
  <c r="AG1279" i="7"/>
  <c r="AG94" i="7"/>
  <c r="AG296" i="7"/>
  <c r="AG1372" i="7"/>
  <c r="AG318" i="7"/>
  <c r="AG144" i="7"/>
  <c r="AG184" i="7"/>
  <c r="AG1311" i="7"/>
  <c r="AG335" i="7"/>
  <c r="AG1356" i="7"/>
  <c r="AG37" i="7"/>
  <c r="AG1305" i="7"/>
  <c r="AG1211" i="7"/>
  <c r="AG223" i="7"/>
  <c r="AG1353" i="7"/>
  <c r="AG181" i="7"/>
  <c r="AG9" i="7"/>
  <c r="AG1377" i="7"/>
  <c r="AG24" i="7"/>
  <c r="AG1246" i="7"/>
  <c r="AG87" i="7"/>
  <c r="AG256" i="7"/>
  <c r="AG1332" i="7"/>
  <c r="AG28" i="7"/>
  <c r="AG1344" i="7"/>
  <c r="AG295" i="7"/>
  <c r="AG171" i="7"/>
  <c r="AG36" i="7"/>
  <c r="AG78" i="7"/>
  <c r="AG166" i="7"/>
  <c r="AG17" i="7"/>
  <c r="AG293" i="7"/>
  <c r="AG202" i="7"/>
  <c r="AG73" i="7"/>
  <c r="AG125" i="7"/>
  <c r="AG301" i="7"/>
  <c r="AG1302" i="7"/>
  <c r="AG1319" i="7"/>
  <c r="AG49" i="7"/>
  <c r="AG1338" i="7"/>
  <c r="AG156" i="7"/>
  <c r="AG86" i="7"/>
  <c r="AG635" i="7"/>
  <c r="AG1275" i="7"/>
  <c r="AG266" i="7"/>
  <c r="AG95" i="7"/>
  <c r="AG1315" i="7"/>
  <c r="AG1210" i="7"/>
  <c r="AG290" i="7"/>
  <c r="AG1349" i="7"/>
  <c r="AG1313" i="7"/>
  <c r="AG15" i="7"/>
  <c r="AG1289" i="7"/>
  <c r="AG331" i="7"/>
  <c r="AG207" i="7"/>
  <c r="AG1347" i="7"/>
  <c r="AG165" i="7"/>
  <c r="AG1271" i="7"/>
  <c r="AG1364" i="7"/>
  <c r="AG257" i="7"/>
  <c r="AG1235" i="7"/>
  <c r="AG76" i="7"/>
  <c r="AG241" i="7"/>
  <c r="AG1321" i="7"/>
  <c r="AG216" i="7"/>
  <c r="AG1339" i="7"/>
  <c r="AG288" i="7"/>
  <c r="AG167" i="7"/>
  <c r="AG18" i="7"/>
  <c r="AG74" i="7"/>
  <c r="AG162" i="7"/>
  <c r="AG1195" i="7"/>
  <c r="AG267" i="7"/>
  <c r="AG198" i="7"/>
  <c r="AG69" i="7"/>
  <c r="AG1193" i="7"/>
  <c r="AG111" i="7"/>
  <c r="AG1378" i="7"/>
  <c r="AG89" i="7"/>
  <c r="AG424" i="7"/>
  <c r="AG193" i="7"/>
  <c r="AG160" i="7"/>
  <c r="AG47" i="7"/>
  <c r="AG52" i="7"/>
  <c r="AG1385" i="7"/>
  <c r="AG1243" i="7"/>
  <c r="AG100" i="7"/>
  <c r="AG33" i="7"/>
  <c r="AG1301" i="7"/>
  <c r="AG1191" i="7"/>
  <c r="AG245" i="7"/>
  <c r="AG1342" i="7"/>
  <c r="AG1306" i="7"/>
  <c r="AG1376" i="7"/>
  <c r="AG1256" i="7"/>
  <c r="AG208" i="7"/>
  <c r="AG172" i="7"/>
  <c r="AG1341" i="7"/>
  <c r="AG124" i="7"/>
  <c r="AG1265" i="7"/>
  <c r="AG1352" i="7"/>
  <c r="AG251" i="7"/>
  <c r="AG1224" i="7"/>
  <c r="AG339" i="7"/>
  <c r="AG219" i="7"/>
  <c r="AG1294" i="7"/>
  <c r="AG201" i="7"/>
  <c r="AG1303" i="7"/>
  <c r="AG282" i="7"/>
  <c r="AG163" i="7"/>
  <c r="AG57" i="7"/>
  <c r="AG70" i="7"/>
  <c r="AG158" i="7"/>
  <c r="AG343" i="7"/>
  <c r="AG258" i="7"/>
  <c r="AG194" i="7"/>
  <c r="AG60" i="7"/>
  <c r="AG145" i="7"/>
  <c r="AG97" i="7"/>
  <c r="AG303" i="7"/>
  <c r="AG346" i="7"/>
  <c r="AG278" i="7"/>
  <c r="AG32" i="7"/>
  <c r="AG98" i="7"/>
  <c r="AG93" i="7"/>
  <c r="AG1267" i="7"/>
  <c r="AG313" i="7"/>
  <c r="AG247" i="7"/>
  <c r="AG114" i="7"/>
  <c r="AG214" i="7"/>
  <c r="AG1312" i="7"/>
  <c r="AG233" i="7"/>
  <c r="AG67" i="7"/>
  <c r="AG667" i="7"/>
  <c r="AG1310" i="7"/>
  <c r="AG1205" i="7"/>
  <c r="AG1371" i="7"/>
  <c r="AG1330" i="7"/>
  <c r="AG1251" i="7"/>
  <c r="AG217" i="7"/>
  <c r="AG231" i="7"/>
  <c r="AG1335" i="7"/>
  <c r="AG1290" i="7"/>
  <c r="AG1362" i="7"/>
  <c r="AG1220" i="7"/>
  <c r="AG189" i="7"/>
  <c r="AG148" i="7"/>
  <c r="AG1316" i="7"/>
  <c r="AG104" i="7"/>
  <c r="AG1259" i="7"/>
  <c r="AG1346" i="7"/>
  <c r="AG228" i="7"/>
  <c r="AG315" i="7"/>
  <c r="AG211" i="7"/>
  <c r="AG1283" i="7"/>
  <c r="AG58" i="7"/>
  <c r="AG1298" i="7"/>
  <c r="AG275" i="7"/>
  <c r="AG159" i="7"/>
  <c r="AG40" i="7"/>
  <c r="AG61" i="7"/>
  <c r="AG154" i="7"/>
  <c r="AG307" i="7"/>
  <c r="AG254" i="7"/>
  <c r="AG190" i="7"/>
  <c r="AG43" i="7"/>
  <c r="AG119" i="7"/>
  <c r="AG1226" i="7"/>
  <c r="AG88" i="7"/>
  <c r="AG1393" i="7"/>
  <c r="AG1324" i="7"/>
  <c r="AG324" i="7"/>
  <c r="AG1331" i="7"/>
  <c r="AG1286" i="7"/>
  <c r="AG1233" i="7"/>
  <c r="AG79" i="7"/>
  <c r="AG197" i="7"/>
  <c r="AG1320" i="7"/>
  <c r="AG1274" i="7"/>
  <c r="AG1348" i="7"/>
  <c r="AG1201" i="7"/>
  <c r="AG132" i="7"/>
  <c r="AG103" i="7"/>
  <c r="AG1297" i="7"/>
  <c r="AG59" i="7"/>
  <c r="AG1247" i="7"/>
  <c r="AG1340" i="7"/>
  <c r="AG180" i="7"/>
  <c r="AG1196" i="7"/>
  <c r="AG304" i="7"/>
  <c r="AG203" i="7"/>
  <c r="AG1277" i="7"/>
  <c r="AG41" i="7"/>
  <c r="AG243" i="7"/>
  <c r="AG155" i="7"/>
  <c r="AG27" i="7"/>
  <c r="AG44" i="7"/>
  <c r="AG150" i="7"/>
  <c r="AG289" i="7"/>
  <c r="AG250" i="7"/>
  <c r="AG186" i="7"/>
  <c r="AG34" i="7"/>
  <c r="AG284" i="7"/>
  <c r="AG222" i="7"/>
  <c r="AG1270" i="7"/>
  <c r="AG1255" i="7"/>
  <c r="AG225" i="7"/>
  <c r="AG90" i="7"/>
  <c r="AG317" i="7"/>
  <c r="AG1389" i="7"/>
  <c r="AG23" i="7"/>
  <c r="AG329" i="7"/>
  <c r="AG199" i="7"/>
  <c r="AG1287" i="7"/>
  <c r="AG1269" i="7"/>
  <c r="AG337" i="7"/>
  <c r="AG20" i="7"/>
  <c r="AG157" i="7"/>
  <c r="AG1299" i="7"/>
  <c r="AG1257" i="7"/>
  <c r="AG1334" i="7"/>
  <c r="AG1192" i="7"/>
  <c r="AG10" i="7"/>
  <c r="AG1190" i="7"/>
  <c r="AG1285" i="7"/>
  <c r="AG1291" i="7"/>
  <c r="AG1241" i="7"/>
  <c r="AG1327" i="7"/>
  <c r="AG42" i="7"/>
  <c r="AG327" i="7"/>
  <c r="AG291" i="7"/>
  <c r="AG195" i="7"/>
  <c r="AG1261" i="7"/>
  <c r="AG5" i="7"/>
  <c r="AG1288" i="7"/>
  <c r="AG236" i="7"/>
  <c r="AG151" i="7"/>
  <c r="AG4" i="7"/>
  <c r="AG31" i="7"/>
  <c r="AG146" i="7"/>
  <c r="AG280" i="7"/>
  <c r="AG246" i="7"/>
  <c r="AG182" i="7"/>
  <c r="AG21" i="7"/>
  <c r="AG277" i="7"/>
  <c r="AG261" i="7"/>
  <c r="AG1388" i="7"/>
  <c r="AG174" i="7"/>
  <c r="AG449" i="7"/>
  <c r="AG1295" i="7"/>
  <c r="AG120" i="7"/>
  <c r="AG50" i="7"/>
  <c r="AG1199" i="7"/>
  <c r="AG1252" i="7"/>
  <c r="AG314" i="7"/>
  <c r="AG213" i="7"/>
  <c r="AG141" i="7"/>
  <c r="AG1266" i="7"/>
  <c r="AG1249" i="7"/>
  <c r="AG1326" i="7"/>
  <c r="AG322" i="7"/>
  <c r="AG1382" i="7"/>
  <c r="AG279" i="7"/>
  <c r="AG1272" i="7"/>
  <c r="AG1278" i="7"/>
  <c r="AG1228" i="7"/>
  <c r="AG1296" i="7"/>
  <c r="AG29" i="7"/>
  <c r="AG298" i="7"/>
  <c r="AG249" i="7"/>
  <c r="AG177" i="7"/>
  <c r="AG1245" i="7"/>
  <c r="AG107" i="7"/>
  <c r="AG1262" i="7"/>
  <c r="AG221" i="7"/>
  <c r="AG147" i="7"/>
  <c r="AG179" i="7"/>
  <c r="AG22" i="7"/>
  <c r="AG142" i="7"/>
  <c r="AG263" i="7"/>
  <c r="AG242" i="7"/>
  <c r="AG178" i="7"/>
  <c r="AG320" i="7"/>
  <c r="AG286" i="7"/>
  <c r="AG226" i="7"/>
  <c r="AG229" i="7"/>
  <c r="AG271" i="7"/>
  <c r="AG323" i="7"/>
  <c r="AG191" i="7"/>
  <c r="AG35" i="7"/>
  <c r="AG1225" i="7"/>
  <c r="AG1390" i="7"/>
  <c r="AG328" i="7"/>
  <c r="AG210" i="7"/>
  <c r="AG567" i="7"/>
  <c r="AG71" i="7"/>
  <c r="AG1392" i="7"/>
  <c r="AG1218" i="7"/>
  <c r="AG1236" i="7"/>
  <c r="AG1329" i="7"/>
  <c r="AG116" i="7"/>
  <c r="AG1370" i="7"/>
  <c r="AG1240" i="7"/>
  <c r="AG1221" i="7"/>
  <c r="AG1281" i="7"/>
  <c r="AG299" i="7"/>
  <c r="AG1361" i="7"/>
  <c r="AG269" i="7"/>
  <c r="AG1254" i="7"/>
  <c r="AG1222" i="7"/>
  <c r="AG1215" i="7"/>
  <c r="AG1253" i="7"/>
  <c r="AG19" i="7"/>
  <c r="AG235" i="7"/>
  <c r="AG227" i="7"/>
  <c r="AG168" i="7"/>
  <c r="AG1234" i="7"/>
  <c r="AG99" i="7"/>
  <c r="AG1242" i="7"/>
  <c r="AG169" i="7"/>
  <c r="AG143" i="7"/>
  <c r="AG175" i="7"/>
  <c r="AG294" i="7"/>
  <c r="AG138" i="7"/>
  <c r="AG56" i="7"/>
  <c r="AG238" i="7"/>
  <c r="AG109" i="7"/>
  <c r="AG311" i="7"/>
  <c r="AG121" i="7"/>
  <c r="AG81" i="7"/>
  <c r="AG252" i="7"/>
  <c r="AG164" i="7"/>
  <c r="AG1309" i="7"/>
  <c r="AG1381" i="7"/>
  <c r="AG232" i="7"/>
  <c r="AG1217" i="7"/>
  <c r="AG1268" i="7"/>
  <c r="AG46" i="7"/>
  <c r="AG1363" i="7"/>
  <c r="AG1213" i="7"/>
  <c r="AG333" i="7"/>
  <c r="AG1264" i="7"/>
  <c r="AG255" i="7"/>
  <c r="AG1354" i="7"/>
  <c r="AG239" i="7"/>
  <c r="AG1229" i="7"/>
  <c r="AG1209" i="7"/>
  <c r="AG319" i="7"/>
  <c r="AG1202" i="7"/>
  <c r="AG6" i="7"/>
  <c r="AG220" i="7"/>
  <c r="AG187" i="7"/>
  <c r="AG140" i="7"/>
  <c r="AG1223" i="7"/>
  <c r="AG91" i="7"/>
  <c r="AG1237" i="7"/>
  <c r="AG161" i="7"/>
  <c r="AG139" i="7"/>
  <c r="AG110" i="7"/>
  <c r="AG285" i="7"/>
  <c r="AG134" i="7"/>
  <c r="AG39" i="7"/>
  <c r="AG234" i="7"/>
  <c r="AG105" i="7"/>
  <c r="AG302" i="7"/>
  <c r="AG1318" i="7"/>
  <c r="AG268" i="7"/>
  <c r="AG309" i="7"/>
  <c r="AG66" i="7"/>
  <c r="AG218" i="7"/>
  <c r="AG152" i="7"/>
  <c r="AG348" i="7"/>
  <c r="AG270" i="7"/>
  <c r="AG420" i="7"/>
  <c r="AG8" i="7"/>
  <c r="AG1386" i="7"/>
  <c r="AG281" i="7"/>
  <c r="AG1276" i="7"/>
  <c r="AG1358" i="7"/>
  <c r="AG1380" i="7"/>
  <c r="AG340" i="7"/>
  <c r="AG1214" i="7"/>
  <c r="AG1314" i="7"/>
  <c r="AG1328" i="7"/>
  <c r="AG1204" i="7"/>
  <c r="AG310" i="7"/>
  <c r="AG1239" i="7"/>
  <c r="AG224" i="7"/>
  <c r="AG1304" i="7"/>
  <c r="AG205" i="7"/>
  <c r="AG1203" i="7"/>
  <c r="AG336" i="7"/>
  <c r="AG287" i="7"/>
  <c r="AG342" i="7"/>
  <c r="AG1391" i="7"/>
  <c r="AG212" i="7"/>
  <c r="AG149" i="7"/>
  <c r="AG128" i="7"/>
  <c r="AG1206" i="7"/>
  <c r="AG83" i="7"/>
  <c r="AG1216" i="7"/>
  <c r="AG153" i="7"/>
  <c r="AG135" i="7"/>
  <c r="AG106" i="7"/>
  <c r="AG272" i="7"/>
  <c r="AG130" i="7"/>
  <c r="AG30" i="7"/>
  <c r="AG230" i="7"/>
  <c r="AG101" i="7"/>
  <c r="AG297" i="7"/>
  <c r="M520" i="5"/>
  <c r="P520" i="5" s="1"/>
  <c r="G795" i="5"/>
  <c r="H795" i="5" s="1"/>
  <c r="G775" i="5"/>
  <c r="H775" i="5" s="1"/>
  <c r="R1184" i="7" s="1"/>
  <c r="G744" i="5"/>
  <c r="H744" i="5" s="1"/>
  <c r="G726" i="5"/>
  <c r="H726" i="5" s="1"/>
  <c r="G697" i="5"/>
  <c r="H697" i="5" s="1"/>
  <c r="G666" i="5"/>
  <c r="H666" i="5" s="1"/>
  <c r="R1067" i="7" s="1"/>
  <c r="G644" i="5"/>
  <c r="H644" i="5" s="1"/>
  <c r="R1044" i="7" s="1"/>
  <c r="G624" i="5"/>
  <c r="H624" i="5" s="1"/>
  <c r="R1024" i="7" s="1"/>
  <c r="G594" i="5"/>
  <c r="H594" i="5" s="1"/>
  <c r="R990" i="7" s="1"/>
  <c r="G576" i="5"/>
  <c r="H576" i="5" s="1"/>
  <c r="G554" i="5"/>
  <c r="H554" i="5" s="1"/>
  <c r="G534" i="5"/>
  <c r="H534" i="5" s="1"/>
  <c r="R925" i="7" s="1"/>
  <c r="G513" i="5"/>
  <c r="H513" i="5" s="1"/>
  <c r="R900" i="7" s="1"/>
  <c r="G489" i="5"/>
  <c r="H489" i="5" s="1"/>
  <c r="G469" i="5"/>
  <c r="H469" i="5" s="1"/>
  <c r="G446" i="5"/>
  <c r="H446" i="5" s="1"/>
  <c r="R824" i="7" s="1"/>
  <c r="G422" i="5"/>
  <c r="H422" i="5" s="1"/>
  <c r="R797" i="7" s="1"/>
  <c r="G399" i="5"/>
  <c r="H399" i="5" s="1"/>
  <c r="G371" i="5"/>
  <c r="H371" i="5" s="1"/>
  <c r="G343" i="5"/>
  <c r="H343" i="5" s="1"/>
  <c r="G321" i="5"/>
  <c r="H321" i="5" s="1"/>
  <c r="G300" i="5"/>
  <c r="H300" i="5" s="1"/>
  <c r="R668" i="7" s="1"/>
  <c r="G270" i="5"/>
  <c r="H270" i="5" s="1"/>
  <c r="R638" i="7" s="1"/>
  <c r="G245" i="5"/>
  <c r="H245" i="5" s="1"/>
  <c r="G223" i="5"/>
  <c r="H223" i="5" s="1"/>
  <c r="R585" i="7" s="1"/>
  <c r="G199" i="5"/>
  <c r="H199" i="5" s="1"/>
  <c r="G173" i="5"/>
  <c r="H173" i="5" s="1"/>
  <c r="G150" i="5"/>
  <c r="H150" i="5" s="1"/>
  <c r="G124" i="5"/>
  <c r="H124" i="5" s="1"/>
  <c r="R483" i="7" s="1"/>
  <c r="G101" i="5"/>
  <c r="H101" i="5" s="1"/>
  <c r="R458" i="7" s="1"/>
  <c r="G82" i="5"/>
  <c r="H82" i="5" s="1"/>
  <c r="G65" i="5"/>
  <c r="H65" i="5" s="1"/>
  <c r="G45" i="5"/>
  <c r="H45" i="5" s="1"/>
  <c r="G21" i="5"/>
  <c r="H21" i="5" s="1"/>
  <c r="G729" i="5"/>
  <c r="H729" i="5" s="1"/>
  <c r="G776" i="5"/>
  <c r="H776" i="5" s="1"/>
  <c r="G535" i="5"/>
  <c r="H535" i="5" s="1"/>
  <c r="R926" i="7" s="1"/>
  <c r="G470" i="5"/>
  <c r="H470" i="5" s="1"/>
  <c r="G344" i="5"/>
  <c r="H344" i="5" s="1"/>
  <c r="G246" i="5"/>
  <c r="H246" i="5" s="1"/>
  <c r="G126" i="5"/>
  <c r="H126" i="5" s="1"/>
  <c r="G2" i="5"/>
  <c r="H2" i="5" s="1"/>
  <c r="G794" i="5"/>
  <c r="H794" i="5" s="1"/>
  <c r="G774" i="5"/>
  <c r="H774" i="5" s="1"/>
  <c r="G743" i="5"/>
  <c r="H743" i="5" s="1"/>
  <c r="G725" i="5"/>
  <c r="H725" i="5" s="1"/>
  <c r="G694" i="5"/>
  <c r="H694" i="5" s="1"/>
  <c r="G665" i="5"/>
  <c r="H665" i="5" s="1"/>
  <c r="G642" i="5"/>
  <c r="H642" i="5" s="1"/>
  <c r="G622" i="5"/>
  <c r="H622" i="5" s="1"/>
  <c r="G593" i="5"/>
  <c r="H593" i="5" s="1"/>
  <c r="G575" i="5"/>
  <c r="H575" i="5" s="1"/>
  <c r="R970" i="7" s="1"/>
  <c r="G553" i="5"/>
  <c r="H553" i="5" s="1"/>
  <c r="G533" i="5"/>
  <c r="H533" i="5" s="1"/>
  <c r="G512" i="5"/>
  <c r="H512" i="5" s="1"/>
  <c r="G487" i="5"/>
  <c r="H487" i="5" s="1"/>
  <c r="G468" i="5"/>
  <c r="H468" i="5" s="1"/>
  <c r="G444" i="5"/>
  <c r="H444" i="5" s="1"/>
  <c r="G421" i="5"/>
  <c r="H421" i="5" s="1"/>
  <c r="G397" i="5"/>
  <c r="H397" i="5" s="1"/>
  <c r="G370" i="5"/>
  <c r="H370" i="5" s="1"/>
  <c r="G341" i="5"/>
  <c r="H341" i="5" s="1"/>
  <c r="G320" i="5"/>
  <c r="H320" i="5" s="1"/>
  <c r="G298" i="5"/>
  <c r="H298" i="5" s="1"/>
  <c r="G269" i="5"/>
  <c r="H269" i="5" s="1"/>
  <c r="G244" i="5"/>
  <c r="H244" i="5" s="1"/>
  <c r="G222" i="5"/>
  <c r="H222" i="5" s="1"/>
  <c r="G197" i="5"/>
  <c r="H197" i="5" s="1"/>
  <c r="G171" i="5"/>
  <c r="H171" i="5" s="1"/>
  <c r="R532" i="7" s="1"/>
  <c r="G149" i="5"/>
  <c r="H149" i="5" s="1"/>
  <c r="R509" i="7" s="1"/>
  <c r="G122" i="5"/>
  <c r="H122" i="5" s="1"/>
  <c r="R481" i="7" s="1"/>
  <c r="G100" i="5"/>
  <c r="H100" i="5" s="1"/>
  <c r="R457" i="7" s="1"/>
  <c r="G81" i="5"/>
  <c r="H81" i="5" s="1"/>
  <c r="G64" i="5"/>
  <c r="H64" i="5" s="1"/>
  <c r="G44" i="5"/>
  <c r="H44" i="5" s="1"/>
  <c r="G20" i="5"/>
  <c r="H20" i="5" s="1"/>
  <c r="G793" i="5"/>
  <c r="H793" i="5" s="1"/>
  <c r="G772" i="5"/>
  <c r="H772" i="5" s="1"/>
  <c r="R1181" i="7" s="1"/>
  <c r="G742" i="5"/>
  <c r="H742" i="5" s="1"/>
  <c r="G722" i="5"/>
  <c r="H722" i="5" s="1"/>
  <c r="G692" i="5"/>
  <c r="G663" i="5"/>
  <c r="H663" i="5" s="1"/>
  <c r="G641" i="5"/>
  <c r="H641" i="5" s="1"/>
  <c r="G620" i="5"/>
  <c r="H620" i="5" s="1"/>
  <c r="G591" i="5"/>
  <c r="H591" i="5" s="1"/>
  <c r="G574" i="5"/>
  <c r="H574" i="5" s="1"/>
  <c r="G552" i="5"/>
  <c r="H552" i="5" s="1"/>
  <c r="G532" i="5"/>
  <c r="H532" i="5" s="1"/>
  <c r="G508" i="5"/>
  <c r="H508" i="5" s="1"/>
  <c r="R893" i="7" s="1"/>
  <c r="G486" i="5"/>
  <c r="H486" i="5" s="1"/>
  <c r="G466" i="5"/>
  <c r="H466" i="5" s="1"/>
  <c r="G442" i="5"/>
  <c r="H442" i="5" s="1"/>
  <c r="G420" i="5"/>
  <c r="H420" i="5" s="1"/>
  <c r="G396" i="5"/>
  <c r="H396" i="5" s="1"/>
  <c r="G369" i="5"/>
  <c r="H369" i="5" s="1"/>
  <c r="G340" i="5"/>
  <c r="H340" i="5" s="1"/>
  <c r="G319" i="5"/>
  <c r="H319" i="5" s="1"/>
  <c r="G296" i="5"/>
  <c r="H296" i="5" s="1"/>
  <c r="G268" i="5"/>
  <c r="H268" i="5" s="1"/>
  <c r="R636" i="7" s="1"/>
  <c r="G241" i="5"/>
  <c r="H241" i="5" s="1"/>
  <c r="G221" i="5"/>
  <c r="H221" i="5" s="1"/>
  <c r="G195" i="5"/>
  <c r="H195" i="5" s="1"/>
  <c r="G170" i="5"/>
  <c r="H170" i="5" s="1"/>
  <c r="G148" i="5"/>
  <c r="H148" i="5" s="1"/>
  <c r="G121" i="5"/>
  <c r="H121" i="5" s="1"/>
  <c r="R480" i="7" s="1"/>
  <c r="G99" i="5"/>
  <c r="H99" i="5" s="1"/>
  <c r="G80" i="5"/>
  <c r="H80" i="5" s="1"/>
  <c r="R435" i="7" s="1"/>
  <c r="G63" i="5"/>
  <c r="H63" i="5" s="1"/>
  <c r="G43" i="5"/>
  <c r="H43" i="5" s="1"/>
  <c r="G19" i="5"/>
  <c r="H19" i="5" s="1"/>
  <c r="G701" i="5"/>
  <c r="H701" i="5" s="1"/>
  <c r="G472" i="5"/>
  <c r="H472" i="5" s="1"/>
  <c r="G424" i="5"/>
  <c r="H424" i="5" s="1"/>
  <c r="G325" i="5"/>
  <c r="H325" i="5" s="1"/>
  <c r="G203" i="5"/>
  <c r="H203" i="5" s="1"/>
  <c r="R565" i="7" s="1"/>
  <c r="G68" i="5"/>
  <c r="H68" i="5" s="1"/>
  <c r="G746" i="5"/>
  <c r="H746" i="5" s="1"/>
  <c r="G514" i="5"/>
  <c r="H514" i="5" s="1"/>
  <c r="G491" i="5"/>
  <c r="H491" i="5" s="1"/>
  <c r="R875" i="7" s="1"/>
  <c r="G447" i="5"/>
  <c r="H447" i="5" s="1"/>
  <c r="G401" i="5"/>
  <c r="H401" i="5" s="1"/>
  <c r="G302" i="5"/>
  <c r="H302" i="5" s="1"/>
  <c r="R670" i="7" s="1"/>
  <c r="G200" i="5"/>
  <c r="H200" i="5" s="1"/>
  <c r="G102" i="5"/>
  <c r="H102" i="5" s="1"/>
  <c r="G24" i="5"/>
  <c r="H24" i="5" s="1"/>
  <c r="G792" i="5"/>
  <c r="H792" i="5" s="1"/>
  <c r="G771" i="5"/>
  <c r="H771" i="5" s="1"/>
  <c r="G741" i="5"/>
  <c r="H741" i="5" s="1"/>
  <c r="G718" i="5"/>
  <c r="H718" i="5" s="1"/>
  <c r="G687" i="5"/>
  <c r="H687" i="5" s="1"/>
  <c r="G662" i="5"/>
  <c r="H662" i="5" s="1"/>
  <c r="G640" i="5"/>
  <c r="H640" i="5" s="1"/>
  <c r="G619" i="5"/>
  <c r="H619" i="5" s="1"/>
  <c r="G590" i="5"/>
  <c r="H590" i="5" s="1"/>
  <c r="G572" i="5"/>
  <c r="H572" i="5" s="1"/>
  <c r="R967" i="7" s="1"/>
  <c r="G551" i="5"/>
  <c r="H551" i="5" s="1"/>
  <c r="R943" i="7" s="1"/>
  <c r="G531" i="5"/>
  <c r="H531" i="5" s="1"/>
  <c r="R921" i="7" s="1"/>
  <c r="G507" i="5"/>
  <c r="H507" i="5" s="1"/>
  <c r="G484" i="5"/>
  <c r="H484" i="5" s="1"/>
  <c r="G464" i="5"/>
  <c r="H464" i="5" s="1"/>
  <c r="G441" i="5"/>
  <c r="H441" i="5" s="1"/>
  <c r="G419" i="5"/>
  <c r="H419" i="5" s="1"/>
  <c r="G395" i="5"/>
  <c r="H395" i="5" s="1"/>
  <c r="G367" i="5"/>
  <c r="H367" i="5" s="1"/>
  <c r="G339" i="5"/>
  <c r="H339" i="5" s="1"/>
  <c r="G315" i="5"/>
  <c r="H315" i="5" s="1"/>
  <c r="G294" i="5"/>
  <c r="H294" i="5" s="1"/>
  <c r="G266" i="5"/>
  <c r="H266" i="5" s="1"/>
  <c r="G240" i="5"/>
  <c r="H240" i="5" s="1"/>
  <c r="G220" i="5"/>
  <c r="H220" i="5" s="1"/>
  <c r="G194" i="5"/>
  <c r="H194" i="5" s="1"/>
  <c r="G169" i="5"/>
  <c r="H169" i="5" s="1"/>
  <c r="G147" i="5"/>
  <c r="H147" i="5" s="1"/>
  <c r="G120" i="5"/>
  <c r="H120" i="5" s="1"/>
  <c r="G98" i="5"/>
  <c r="H98" i="5" s="1"/>
  <c r="G79" i="5"/>
  <c r="H79" i="5" s="1"/>
  <c r="R434" i="7" s="1"/>
  <c r="G62" i="5"/>
  <c r="H62" i="5" s="1"/>
  <c r="G41" i="5"/>
  <c r="H41" i="5" s="1"/>
  <c r="G17" i="5"/>
  <c r="H17" i="5" s="1"/>
  <c r="G749" i="5"/>
  <c r="H749" i="5" s="1"/>
  <c r="G515" i="5"/>
  <c r="H515" i="5" s="1"/>
  <c r="R903" i="7" s="1"/>
  <c r="G405" i="5"/>
  <c r="H405" i="5" s="1"/>
  <c r="R779" i="7" s="1"/>
  <c r="G303" i="5"/>
  <c r="H303" i="5" s="1"/>
  <c r="G176" i="5"/>
  <c r="H176" i="5" s="1"/>
  <c r="G49" i="5"/>
  <c r="H49" i="5" s="1"/>
  <c r="G667" i="5"/>
  <c r="H667" i="5" s="1"/>
  <c r="G791" i="5"/>
  <c r="H791" i="5" s="1"/>
  <c r="G770" i="5"/>
  <c r="H770" i="5" s="1"/>
  <c r="G740" i="5"/>
  <c r="H740" i="5" s="1"/>
  <c r="G717" i="5"/>
  <c r="H717" i="5" s="1"/>
  <c r="G683" i="5"/>
  <c r="H683" i="5" s="1"/>
  <c r="G661" i="5"/>
  <c r="H661" i="5" s="1"/>
  <c r="R1062" i="7" s="1"/>
  <c r="G638" i="5"/>
  <c r="H638" i="5" s="1"/>
  <c r="G616" i="5"/>
  <c r="H616" i="5" s="1"/>
  <c r="R1016" i="7" s="1"/>
  <c r="G589" i="5"/>
  <c r="H589" i="5" s="1"/>
  <c r="R984" i="7" s="1"/>
  <c r="G569" i="5"/>
  <c r="H569" i="5" s="1"/>
  <c r="G550" i="5"/>
  <c r="H550" i="5" s="1"/>
  <c r="G529" i="5"/>
  <c r="H529" i="5" s="1"/>
  <c r="R919" i="7" s="1"/>
  <c r="G506" i="5"/>
  <c r="H506" i="5" s="1"/>
  <c r="G483" i="5"/>
  <c r="H483" i="5" s="1"/>
  <c r="G462" i="5"/>
  <c r="H462" i="5" s="1"/>
  <c r="G440" i="5"/>
  <c r="H440" i="5" s="1"/>
  <c r="G418" i="5"/>
  <c r="H418" i="5" s="1"/>
  <c r="G394" i="5"/>
  <c r="H394" i="5" s="1"/>
  <c r="G366" i="5"/>
  <c r="H366" i="5" s="1"/>
  <c r="R737" i="7" s="1"/>
  <c r="G337" i="5"/>
  <c r="H337" i="5" s="1"/>
  <c r="R708" i="7" s="1"/>
  <c r="G314" i="5"/>
  <c r="H314" i="5" s="1"/>
  <c r="G293" i="5"/>
  <c r="H293" i="5" s="1"/>
  <c r="R661" i="7" s="1"/>
  <c r="G265" i="5"/>
  <c r="H265" i="5" s="1"/>
  <c r="G239" i="5"/>
  <c r="H239" i="5" s="1"/>
  <c r="G219" i="5"/>
  <c r="H219" i="5" s="1"/>
  <c r="R581" i="7" s="1"/>
  <c r="G193" i="5"/>
  <c r="H193" i="5" s="1"/>
  <c r="R555" i="7" s="1"/>
  <c r="G167" i="5"/>
  <c r="H167" i="5" s="1"/>
  <c r="G143" i="5"/>
  <c r="H143" i="5" s="1"/>
  <c r="R502" i="7" s="1"/>
  <c r="G119" i="5"/>
  <c r="H119" i="5" s="1"/>
  <c r="G97" i="5"/>
  <c r="H97" i="5" s="1"/>
  <c r="G78" i="5"/>
  <c r="H78" i="5" s="1"/>
  <c r="G60" i="5"/>
  <c r="H60" i="5" s="1"/>
  <c r="G40" i="5"/>
  <c r="H40" i="5" s="1"/>
  <c r="R391" i="7" s="1"/>
  <c r="G16" i="5"/>
  <c r="H16" i="5" s="1"/>
  <c r="G648" i="5"/>
  <c r="H648" i="5" s="1"/>
  <c r="G556" i="5"/>
  <c r="H556" i="5" s="1"/>
  <c r="R948" i="7" s="1"/>
  <c r="G790" i="5"/>
  <c r="H790" i="5" s="1"/>
  <c r="G769" i="5"/>
  <c r="H769" i="5" s="1"/>
  <c r="R1178" i="7" s="1"/>
  <c r="G739" i="5"/>
  <c r="H739" i="5" s="1"/>
  <c r="G716" i="5"/>
  <c r="H716" i="5" s="1"/>
  <c r="G682" i="5"/>
  <c r="H682" i="5" s="1"/>
  <c r="G660" i="5"/>
  <c r="H660" i="5" s="1"/>
  <c r="G637" i="5"/>
  <c r="H637" i="5" s="1"/>
  <c r="R1037" i="7" s="1"/>
  <c r="G614" i="5"/>
  <c r="H614" i="5" s="1"/>
  <c r="G588" i="5"/>
  <c r="H588" i="5" s="1"/>
  <c r="G567" i="5"/>
  <c r="H567" i="5" s="1"/>
  <c r="G549" i="5"/>
  <c r="H549" i="5" s="1"/>
  <c r="G528" i="5"/>
  <c r="H528" i="5" s="1"/>
  <c r="R918" i="7" s="1"/>
  <c r="G505" i="5"/>
  <c r="H505" i="5" s="1"/>
  <c r="G482" i="5"/>
  <c r="H482" i="5" s="1"/>
  <c r="R865" i="7" s="1"/>
  <c r="G461" i="5"/>
  <c r="H461" i="5" s="1"/>
  <c r="G437" i="5"/>
  <c r="H437" i="5" s="1"/>
  <c r="R813" i="7" s="1"/>
  <c r="G417" i="5"/>
  <c r="H417" i="5" s="1"/>
  <c r="G392" i="5"/>
  <c r="H392" i="5" s="1"/>
  <c r="R764" i="7" s="1"/>
  <c r="G364" i="5"/>
  <c r="H364" i="5" s="1"/>
  <c r="G336" i="5"/>
  <c r="H336" i="5" s="1"/>
  <c r="G313" i="5"/>
  <c r="H313" i="5" s="1"/>
  <c r="R682" i="7" s="1"/>
  <c r="G292" i="5"/>
  <c r="H292" i="5" s="1"/>
  <c r="G264" i="5"/>
  <c r="H264" i="5" s="1"/>
  <c r="G238" i="5"/>
  <c r="H238" i="5" s="1"/>
  <c r="G217" i="5"/>
  <c r="H217" i="5" s="1"/>
  <c r="G191" i="5"/>
  <c r="H191" i="5" s="1"/>
  <c r="G166" i="5"/>
  <c r="H166" i="5" s="1"/>
  <c r="G142" i="5"/>
  <c r="H142" i="5" s="1"/>
  <c r="G117" i="5"/>
  <c r="H117" i="5" s="1"/>
  <c r="G95" i="5"/>
  <c r="H95" i="5" s="1"/>
  <c r="R452" i="7" s="1"/>
  <c r="G77" i="5"/>
  <c r="H77" i="5" s="1"/>
  <c r="G59" i="5"/>
  <c r="H59" i="5" s="1"/>
  <c r="G39" i="5"/>
  <c r="H39" i="5" s="1"/>
  <c r="G15" i="5"/>
  <c r="H15" i="5" s="1"/>
  <c r="G626" i="5"/>
  <c r="H626" i="5" s="1"/>
  <c r="R1026" i="7" s="1"/>
  <c r="G372" i="5"/>
  <c r="H372" i="5" s="1"/>
  <c r="G789" i="5"/>
  <c r="H789" i="5" s="1"/>
  <c r="G768" i="5"/>
  <c r="H768" i="5" s="1"/>
  <c r="G737" i="5"/>
  <c r="H737" i="5" s="1"/>
  <c r="G714" i="5"/>
  <c r="H714" i="5" s="1"/>
  <c r="R1119" i="7" s="1"/>
  <c r="G679" i="5"/>
  <c r="H679" i="5" s="1"/>
  <c r="G658" i="5"/>
  <c r="H658" i="5" s="1"/>
  <c r="R1059" i="7" s="1"/>
  <c r="G636" i="5"/>
  <c r="H636" i="5" s="1"/>
  <c r="G613" i="5"/>
  <c r="H613" i="5" s="1"/>
  <c r="G587" i="5"/>
  <c r="H587" i="5" s="1"/>
  <c r="G566" i="5"/>
  <c r="H566" i="5" s="1"/>
  <c r="G548" i="5"/>
  <c r="H548" i="5" s="1"/>
  <c r="R940" i="7" s="1"/>
  <c r="G526" i="5"/>
  <c r="H526" i="5" s="1"/>
  <c r="G504" i="5"/>
  <c r="H504" i="5" s="1"/>
  <c r="G481" i="5"/>
  <c r="H481" i="5" s="1"/>
  <c r="G459" i="5"/>
  <c r="H459" i="5" s="1"/>
  <c r="G434" i="5"/>
  <c r="H434" i="5" s="1"/>
  <c r="G416" i="5"/>
  <c r="H416" i="5" s="1"/>
  <c r="G391" i="5"/>
  <c r="H391" i="5" s="1"/>
  <c r="G363" i="5"/>
  <c r="G335" i="5"/>
  <c r="H335" i="5" s="1"/>
  <c r="G312" i="5"/>
  <c r="H312" i="5" s="1"/>
  <c r="G291" i="5"/>
  <c r="H291" i="5" s="1"/>
  <c r="G262" i="5"/>
  <c r="H262" i="5" s="1"/>
  <c r="R630" i="7" s="1"/>
  <c r="G236" i="5"/>
  <c r="H236" i="5" s="1"/>
  <c r="G215" i="5"/>
  <c r="H215" i="5" s="1"/>
  <c r="G188" i="5"/>
  <c r="H188" i="5" s="1"/>
  <c r="R550" i="7" s="1"/>
  <c r="G163" i="5"/>
  <c r="H163" i="5" s="1"/>
  <c r="G141" i="5"/>
  <c r="H141" i="5" s="1"/>
  <c r="G116" i="5"/>
  <c r="H116" i="5" s="1"/>
  <c r="R475" i="7" s="1"/>
  <c r="G94" i="5"/>
  <c r="H94" i="5" s="1"/>
  <c r="G76" i="5"/>
  <c r="H76" i="5" s="1"/>
  <c r="R431" i="7" s="1"/>
  <c r="G58" i="5"/>
  <c r="H58" i="5" s="1"/>
  <c r="G36" i="5"/>
  <c r="H36" i="5" s="1"/>
  <c r="G14" i="5"/>
  <c r="H14" i="5" s="1"/>
  <c r="G26" i="5"/>
  <c r="H26" i="5" s="1"/>
  <c r="G788" i="5"/>
  <c r="H788" i="5" s="1"/>
  <c r="G762" i="5"/>
  <c r="H762" i="5" s="1"/>
  <c r="G736" i="5"/>
  <c r="H736" i="5" s="1"/>
  <c r="G713" i="5"/>
  <c r="H713" i="5" s="1"/>
  <c r="G675" i="5"/>
  <c r="H675" i="5" s="1"/>
  <c r="G657" i="5"/>
  <c r="H657" i="5" s="1"/>
  <c r="R1058" i="7" s="1"/>
  <c r="G635" i="5"/>
  <c r="H635" i="5" s="1"/>
  <c r="G610" i="5"/>
  <c r="H610" i="5" s="1"/>
  <c r="R1009" i="7" s="1"/>
  <c r="G585" i="5"/>
  <c r="H585" i="5" s="1"/>
  <c r="R980" i="7" s="1"/>
  <c r="G565" i="5"/>
  <c r="H565" i="5" s="1"/>
  <c r="G546" i="5"/>
  <c r="H546" i="5" s="1"/>
  <c r="G525" i="5"/>
  <c r="H525" i="5" s="1"/>
  <c r="R913" i="7" s="1"/>
  <c r="G502" i="5"/>
  <c r="H502" i="5" s="1"/>
  <c r="G480" i="5"/>
  <c r="H480" i="5" s="1"/>
  <c r="G458" i="5"/>
  <c r="H458" i="5" s="1"/>
  <c r="G433" i="5"/>
  <c r="H433" i="5" s="1"/>
  <c r="R808" i="7" s="1"/>
  <c r="G415" i="5"/>
  <c r="H415" i="5" s="1"/>
  <c r="G390" i="5"/>
  <c r="H390" i="5" s="1"/>
  <c r="G361" i="5"/>
  <c r="H361" i="5" s="1"/>
  <c r="G334" i="5"/>
  <c r="H334" i="5" s="1"/>
  <c r="G310" i="5"/>
  <c r="H310" i="5" s="1"/>
  <c r="G290" i="5"/>
  <c r="H290" i="5" s="1"/>
  <c r="G261" i="5"/>
  <c r="H261" i="5" s="1"/>
  <c r="G235" i="5"/>
  <c r="H235" i="5" s="1"/>
  <c r="G213" i="5"/>
  <c r="H213" i="5" s="1"/>
  <c r="G187" i="5"/>
  <c r="H187" i="5" s="1"/>
  <c r="G162" i="5"/>
  <c r="H162" i="5" s="1"/>
  <c r="G140" i="5"/>
  <c r="H140" i="5" s="1"/>
  <c r="R499" i="7" s="1"/>
  <c r="G115" i="5"/>
  <c r="H115" i="5" s="1"/>
  <c r="G93" i="5"/>
  <c r="H93" i="5" s="1"/>
  <c r="G75" i="5"/>
  <c r="H75" i="5" s="1"/>
  <c r="G57" i="5"/>
  <c r="H57" i="5" s="1"/>
  <c r="R410" i="7" s="1"/>
  <c r="G35" i="5"/>
  <c r="H35" i="5" s="1"/>
  <c r="R386" i="7" s="1"/>
  <c r="G12" i="5"/>
  <c r="H12" i="5" s="1"/>
  <c r="G598" i="5"/>
  <c r="H598" i="5" s="1"/>
  <c r="G152" i="5"/>
  <c r="H152" i="5" s="1"/>
  <c r="G700" i="5"/>
  <c r="H700" i="5" s="1"/>
  <c r="G151" i="5"/>
  <c r="H151" i="5" s="1"/>
  <c r="G787" i="5"/>
  <c r="H787" i="5" s="1"/>
  <c r="G760" i="5"/>
  <c r="H760" i="5" s="1"/>
  <c r="G735" i="5"/>
  <c r="H735" i="5" s="1"/>
  <c r="G710" i="5"/>
  <c r="H710" i="5" s="1"/>
  <c r="R1115" i="7" s="1"/>
  <c r="G674" i="5"/>
  <c r="H674" i="5" s="1"/>
  <c r="R1076" i="7" s="1"/>
  <c r="G656" i="5"/>
  <c r="H656" i="5" s="1"/>
  <c r="R1057" i="7" s="1"/>
  <c r="G634" i="5"/>
  <c r="H634" i="5" s="1"/>
  <c r="R1034" i="7" s="1"/>
  <c r="G607" i="5"/>
  <c r="H607" i="5" s="1"/>
  <c r="R1005" i="7" s="1"/>
  <c r="G584" i="5"/>
  <c r="H584" i="5" s="1"/>
  <c r="G564" i="5"/>
  <c r="H564" i="5" s="1"/>
  <c r="G545" i="5"/>
  <c r="H545" i="5" s="1"/>
  <c r="G524" i="5"/>
  <c r="H524" i="5" s="1"/>
  <c r="G500" i="5"/>
  <c r="H500" i="5" s="1"/>
  <c r="G479" i="5"/>
  <c r="H479" i="5" s="1"/>
  <c r="R862" i="7" s="1"/>
  <c r="G456" i="5"/>
  <c r="H456" i="5" s="1"/>
  <c r="G432" i="5"/>
  <c r="H432" i="5" s="1"/>
  <c r="R807" i="7" s="1"/>
  <c r="G414" i="5"/>
  <c r="H414" i="5" s="1"/>
  <c r="G389" i="5"/>
  <c r="H389" i="5" s="1"/>
  <c r="G358" i="5"/>
  <c r="H358" i="5" s="1"/>
  <c r="G333" i="5"/>
  <c r="H333" i="5" s="1"/>
  <c r="R704" i="7" s="1"/>
  <c r="G309" i="5"/>
  <c r="H309" i="5" s="1"/>
  <c r="R678" i="7" s="1"/>
  <c r="G287" i="5"/>
  <c r="H287" i="5" s="1"/>
  <c r="R655" i="7" s="1"/>
  <c r="G260" i="5"/>
  <c r="H260" i="5" s="1"/>
  <c r="G234" i="5"/>
  <c r="H234" i="5" s="1"/>
  <c r="G212" i="5"/>
  <c r="H212" i="5" s="1"/>
  <c r="G184" i="5"/>
  <c r="H184" i="5" s="1"/>
  <c r="G160" i="5"/>
  <c r="H160" i="5" s="1"/>
  <c r="G137" i="5"/>
  <c r="H137" i="5" s="1"/>
  <c r="G113" i="5"/>
  <c r="H113" i="5" s="1"/>
  <c r="R471" i="7" s="1"/>
  <c r="G92" i="5"/>
  <c r="H92" i="5" s="1"/>
  <c r="G74" i="5"/>
  <c r="H74" i="5" s="1"/>
  <c r="G56" i="5"/>
  <c r="H56" i="5" s="1"/>
  <c r="G34" i="5"/>
  <c r="H34" i="5" s="1"/>
  <c r="G11" i="5"/>
  <c r="H11" i="5" s="1"/>
  <c r="G625" i="5"/>
  <c r="H625" i="5" s="1"/>
  <c r="G786" i="5"/>
  <c r="H786" i="5" s="1"/>
  <c r="G758" i="5"/>
  <c r="H758" i="5" s="1"/>
  <c r="G734" i="5"/>
  <c r="H734" i="5" s="1"/>
  <c r="R1140" i="7" s="1"/>
  <c r="G708" i="5"/>
  <c r="H708" i="5" s="1"/>
  <c r="G673" i="5"/>
  <c r="H673" i="5" s="1"/>
  <c r="G655" i="5"/>
  <c r="H655" i="5" s="1"/>
  <c r="G633" i="5"/>
  <c r="H633" i="5" s="1"/>
  <c r="G606" i="5"/>
  <c r="H606" i="5" s="1"/>
  <c r="G583" i="5"/>
  <c r="H583" i="5" s="1"/>
  <c r="G563" i="5"/>
  <c r="H563" i="5" s="1"/>
  <c r="R956" i="7" s="1"/>
  <c r="G544" i="5"/>
  <c r="H544" i="5" s="1"/>
  <c r="G522" i="5"/>
  <c r="H522" i="5" s="1"/>
  <c r="G499" i="5"/>
  <c r="H499" i="5" s="1"/>
  <c r="G478" i="5"/>
  <c r="H478" i="5" s="1"/>
  <c r="G455" i="5"/>
  <c r="H455" i="5" s="1"/>
  <c r="G431" i="5"/>
  <c r="H431" i="5" s="1"/>
  <c r="G413" i="5"/>
  <c r="H413" i="5" s="1"/>
  <c r="G385" i="5"/>
  <c r="H385" i="5" s="1"/>
  <c r="G356" i="5"/>
  <c r="H356" i="5" s="1"/>
  <c r="G332" i="5"/>
  <c r="H332" i="5" s="1"/>
  <c r="R702" i="7" s="1"/>
  <c r="G308" i="5"/>
  <c r="H308" i="5" s="1"/>
  <c r="G286" i="5"/>
  <c r="H286" i="5" s="1"/>
  <c r="R654" i="7" s="1"/>
  <c r="G259" i="5"/>
  <c r="H259" i="5" s="1"/>
  <c r="R627" i="7" s="1"/>
  <c r="G233" i="5"/>
  <c r="H233" i="5" s="1"/>
  <c r="R596" i="7" s="1"/>
  <c r="G211" i="5"/>
  <c r="H211" i="5" s="1"/>
  <c r="R573" i="7" s="1"/>
  <c r="G183" i="5"/>
  <c r="H183" i="5" s="1"/>
  <c r="G159" i="5"/>
  <c r="H159" i="5" s="1"/>
  <c r="G136" i="5"/>
  <c r="H136" i="5" s="1"/>
  <c r="G111" i="5"/>
  <c r="H111" i="5" s="1"/>
  <c r="R469" i="7" s="1"/>
  <c r="G91" i="5"/>
  <c r="H91" i="5" s="1"/>
  <c r="R447" i="7" s="1"/>
  <c r="G73" i="5"/>
  <c r="H73" i="5" s="1"/>
  <c r="G55" i="5"/>
  <c r="H55" i="5" s="1"/>
  <c r="G33" i="5"/>
  <c r="H33" i="5" s="1"/>
  <c r="G10" i="5"/>
  <c r="H10" i="5" s="1"/>
  <c r="G754" i="5"/>
  <c r="H754" i="5" s="1"/>
  <c r="G732" i="5"/>
  <c r="H732" i="5" s="1"/>
  <c r="R1138" i="7" s="1"/>
  <c r="G706" i="5"/>
  <c r="H706" i="5" s="1"/>
  <c r="R1110" i="7" s="1"/>
  <c r="G671" i="5"/>
  <c r="H671" i="5" s="1"/>
  <c r="R1073" i="7" s="1"/>
  <c r="G652" i="5"/>
  <c r="H652" i="5" s="1"/>
  <c r="G629" i="5"/>
  <c r="H629" i="5" s="1"/>
  <c r="R1029" i="7" s="1"/>
  <c r="G604" i="5"/>
  <c r="H604" i="5" s="1"/>
  <c r="G581" i="5"/>
  <c r="H581" i="5" s="1"/>
  <c r="G561" i="5"/>
  <c r="H561" i="5" s="1"/>
  <c r="G542" i="5"/>
  <c r="H542" i="5" s="1"/>
  <c r="R933" i="7" s="1"/>
  <c r="G518" i="5"/>
  <c r="H518" i="5" s="1"/>
  <c r="R906" i="7" s="1"/>
  <c r="G476" i="5"/>
  <c r="H476" i="5" s="1"/>
  <c r="R859" i="7" s="1"/>
  <c r="G453" i="5"/>
  <c r="H453" i="5" s="1"/>
  <c r="G428" i="5"/>
  <c r="H428" i="5" s="1"/>
  <c r="G409" i="5"/>
  <c r="H409" i="5" s="1"/>
  <c r="G380" i="5"/>
  <c r="H380" i="5" s="1"/>
  <c r="G328" i="5"/>
  <c r="H328" i="5" s="1"/>
  <c r="G306" i="5"/>
  <c r="H306" i="5" s="1"/>
  <c r="R674" i="7" s="1"/>
  <c r="G280" i="5"/>
  <c r="H280" i="5" s="1"/>
  <c r="R648" i="7" s="1"/>
  <c r="G230" i="5"/>
  <c r="H230" i="5" s="1"/>
  <c r="R592" i="7" s="1"/>
  <c r="G208" i="5"/>
  <c r="H208" i="5" s="1"/>
  <c r="G181" i="5"/>
  <c r="H181" i="5" s="1"/>
  <c r="G131" i="5"/>
  <c r="H131" i="5" s="1"/>
  <c r="G108" i="5"/>
  <c r="H108" i="5" s="1"/>
  <c r="G89" i="5"/>
  <c r="H89" i="5" s="1"/>
  <c r="G53" i="5"/>
  <c r="H53" i="5" s="1"/>
  <c r="R406" i="7" s="1"/>
  <c r="G31" i="5"/>
  <c r="H31" i="5" s="1"/>
  <c r="G557" i="5"/>
  <c r="H557" i="5" s="1"/>
  <c r="G374" i="5"/>
  <c r="H374" i="5" s="1"/>
  <c r="G275" i="5"/>
  <c r="H275" i="5" s="1"/>
  <c r="G225" i="5"/>
  <c r="H225" i="5" s="1"/>
  <c r="R587" i="7" s="1"/>
  <c r="G127" i="5"/>
  <c r="H127" i="5" s="1"/>
  <c r="G84" i="5"/>
  <c r="H84" i="5" s="1"/>
  <c r="G3" i="5"/>
  <c r="H3" i="5" s="1"/>
  <c r="G647" i="5"/>
  <c r="H647" i="5" s="1"/>
  <c r="G423" i="5"/>
  <c r="H423" i="5" s="1"/>
  <c r="G323" i="5"/>
  <c r="H323" i="5" s="1"/>
  <c r="G273" i="5"/>
  <c r="H273" i="5" s="1"/>
  <c r="G224" i="5"/>
  <c r="H224" i="5" s="1"/>
  <c r="G175" i="5"/>
  <c r="H175" i="5" s="1"/>
  <c r="G83" i="5"/>
  <c r="H83" i="5" s="1"/>
  <c r="R439" i="7" s="1"/>
  <c r="G67" i="5"/>
  <c r="H67" i="5" s="1"/>
  <c r="G785" i="5"/>
  <c r="H785" i="5" s="1"/>
  <c r="G755" i="5"/>
  <c r="H755" i="5" s="1"/>
  <c r="G733" i="5"/>
  <c r="H733" i="5" s="1"/>
  <c r="G707" i="5"/>
  <c r="H707" i="5" s="1"/>
  <c r="G672" i="5"/>
  <c r="H672" i="5" s="1"/>
  <c r="G653" i="5"/>
  <c r="H653" i="5" s="1"/>
  <c r="G631" i="5"/>
  <c r="H631" i="5" s="1"/>
  <c r="G605" i="5"/>
  <c r="H605" i="5" s="1"/>
  <c r="R1003" i="7" s="1"/>
  <c r="G582" i="5"/>
  <c r="H582" i="5" s="1"/>
  <c r="R977" i="7" s="1"/>
  <c r="G562" i="5"/>
  <c r="H562" i="5" s="1"/>
  <c r="G543" i="5"/>
  <c r="H543" i="5" s="1"/>
  <c r="G519" i="5"/>
  <c r="H519" i="5" s="1"/>
  <c r="R907" i="7" s="1"/>
  <c r="G498" i="5"/>
  <c r="H498" i="5" s="1"/>
  <c r="G477" i="5"/>
  <c r="H477" i="5" s="1"/>
  <c r="G454" i="5"/>
  <c r="H454" i="5" s="1"/>
  <c r="R833" i="7" s="1"/>
  <c r="G429" i="5"/>
  <c r="H429" i="5" s="1"/>
  <c r="G412" i="5"/>
  <c r="H412" i="5" s="1"/>
  <c r="R787" i="7" s="1"/>
  <c r="G384" i="5"/>
  <c r="H384" i="5" s="1"/>
  <c r="G355" i="5"/>
  <c r="H355" i="5" s="1"/>
  <c r="R726" i="7" s="1"/>
  <c r="G331" i="5"/>
  <c r="H331" i="5" s="1"/>
  <c r="G307" i="5"/>
  <c r="H307" i="5" s="1"/>
  <c r="G281" i="5"/>
  <c r="H281" i="5" s="1"/>
  <c r="R649" i="7" s="1"/>
  <c r="G257" i="5"/>
  <c r="H257" i="5" s="1"/>
  <c r="G232" i="5"/>
  <c r="H232" i="5" s="1"/>
  <c r="G209" i="5"/>
  <c r="H209" i="5" s="1"/>
  <c r="G182" i="5"/>
  <c r="H182" i="5" s="1"/>
  <c r="G157" i="5"/>
  <c r="H157" i="5" s="1"/>
  <c r="G132" i="5"/>
  <c r="H132" i="5" s="1"/>
  <c r="G109" i="5"/>
  <c r="H109" i="5" s="1"/>
  <c r="R467" i="7" s="1"/>
  <c r="G90" i="5"/>
  <c r="H90" i="5" s="1"/>
  <c r="G72" i="5"/>
  <c r="H72" i="5" s="1"/>
  <c r="G54" i="5"/>
  <c r="H54" i="5" s="1"/>
  <c r="G32" i="5"/>
  <c r="H32" i="5" s="1"/>
  <c r="G9" i="5"/>
  <c r="H9" i="5" s="1"/>
  <c r="R358" i="7" s="1"/>
  <c r="G784" i="5"/>
  <c r="H784" i="5" s="1"/>
  <c r="G496" i="5"/>
  <c r="H496" i="5" s="1"/>
  <c r="G354" i="5"/>
  <c r="H354" i="5" s="1"/>
  <c r="G256" i="5"/>
  <c r="H256" i="5" s="1"/>
  <c r="G156" i="5"/>
  <c r="H156" i="5" s="1"/>
  <c r="G71" i="5"/>
  <c r="H71" i="5" s="1"/>
  <c r="R426" i="7" s="1"/>
  <c r="G7" i="5"/>
  <c r="H7" i="5" s="1"/>
  <c r="R355" i="7" s="1"/>
  <c r="G668" i="5"/>
  <c r="H668" i="5" s="1"/>
  <c r="R1069" i="7" s="1"/>
  <c r="G538" i="5"/>
  <c r="H538" i="5" s="1"/>
  <c r="G492" i="5"/>
  <c r="H492" i="5" s="1"/>
  <c r="G449" i="5"/>
  <c r="H449" i="5" s="1"/>
  <c r="G345" i="5"/>
  <c r="H345" i="5" s="1"/>
  <c r="R716" i="7" s="1"/>
  <c r="G247" i="5"/>
  <c r="H247" i="5" s="1"/>
  <c r="G103" i="5"/>
  <c r="H103" i="5" s="1"/>
  <c r="G577" i="5"/>
  <c r="H577" i="5" s="1"/>
  <c r="G782" i="5"/>
  <c r="H782" i="5" s="1"/>
  <c r="G751" i="5"/>
  <c r="H751" i="5" s="1"/>
  <c r="G731" i="5"/>
  <c r="H731" i="5" s="1"/>
  <c r="G705" i="5"/>
  <c r="H705" i="5" s="1"/>
  <c r="R1109" i="7" s="1"/>
  <c r="G670" i="5"/>
  <c r="H670" i="5" s="1"/>
  <c r="G651" i="5"/>
  <c r="H651" i="5" s="1"/>
  <c r="G628" i="5"/>
  <c r="H628" i="5" s="1"/>
  <c r="G602" i="5"/>
  <c r="H602" i="5" s="1"/>
  <c r="G580" i="5"/>
  <c r="H580" i="5" s="1"/>
  <c r="G560" i="5"/>
  <c r="H560" i="5" s="1"/>
  <c r="G540" i="5"/>
  <c r="H540" i="5" s="1"/>
  <c r="G517" i="5"/>
  <c r="H517" i="5" s="1"/>
  <c r="G495" i="5"/>
  <c r="H495" i="5" s="1"/>
  <c r="G475" i="5"/>
  <c r="H475" i="5" s="1"/>
  <c r="R858" i="7" s="1"/>
  <c r="G452" i="5"/>
  <c r="H452" i="5" s="1"/>
  <c r="G427" i="5"/>
  <c r="H427" i="5" s="1"/>
  <c r="G407" i="5"/>
  <c r="H407" i="5" s="1"/>
  <c r="G378" i="5"/>
  <c r="H378" i="5" s="1"/>
  <c r="G349" i="5"/>
  <c r="H349" i="5" s="1"/>
  <c r="G327" i="5"/>
  <c r="H327" i="5" s="1"/>
  <c r="R697" i="7" s="1"/>
  <c r="G305" i="5"/>
  <c r="H305" i="5" s="1"/>
  <c r="R673" i="7" s="1"/>
  <c r="G279" i="5"/>
  <c r="H279" i="5" s="1"/>
  <c r="G249" i="5"/>
  <c r="H249" i="5" s="1"/>
  <c r="G229" i="5"/>
  <c r="H229" i="5" s="1"/>
  <c r="G207" i="5"/>
  <c r="H207" i="5" s="1"/>
  <c r="G180" i="5"/>
  <c r="H180" i="5" s="1"/>
  <c r="G155" i="5"/>
  <c r="H155" i="5" s="1"/>
  <c r="R515" i="7" s="1"/>
  <c r="G129" i="5"/>
  <c r="H129" i="5" s="1"/>
  <c r="G105" i="5"/>
  <c r="H105" i="5" s="1"/>
  <c r="G88" i="5"/>
  <c r="H88" i="5" s="1"/>
  <c r="G70" i="5"/>
  <c r="H70" i="5" s="1"/>
  <c r="G52" i="5"/>
  <c r="H52" i="5" s="1"/>
  <c r="R405" i="7" s="1"/>
  <c r="G29" i="5"/>
  <c r="H29" i="5" s="1"/>
  <c r="R378" i="7" s="1"/>
  <c r="G5" i="5"/>
  <c r="H5" i="5" s="1"/>
  <c r="G779" i="5"/>
  <c r="H779" i="5" s="1"/>
  <c r="G595" i="5"/>
  <c r="H595" i="5" s="1"/>
  <c r="G781" i="5"/>
  <c r="H781" i="5" s="1"/>
  <c r="G750" i="5"/>
  <c r="H750" i="5" s="1"/>
  <c r="G730" i="5"/>
  <c r="H730" i="5" s="1"/>
  <c r="G703" i="5"/>
  <c r="H703" i="5" s="1"/>
  <c r="G669" i="5"/>
  <c r="H669" i="5" s="1"/>
  <c r="R1071" i="7" s="1"/>
  <c r="G649" i="5"/>
  <c r="H649" i="5" s="1"/>
  <c r="G627" i="5"/>
  <c r="H627" i="5" s="1"/>
  <c r="G599" i="5"/>
  <c r="H599" i="5" s="1"/>
  <c r="R995" i="7" s="1"/>
  <c r="G579" i="5"/>
  <c r="H579" i="5" s="1"/>
  <c r="G558" i="5"/>
  <c r="H558" i="5" s="1"/>
  <c r="R950" i="7" s="1"/>
  <c r="G539" i="5"/>
  <c r="H539" i="5" s="1"/>
  <c r="G516" i="5"/>
  <c r="H516" i="5" s="1"/>
  <c r="R904" i="7" s="1"/>
  <c r="G493" i="5"/>
  <c r="H493" i="5" s="1"/>
  <c r="G474" i="5"/>
  <c r="H474" i="5" s="1"/>
  <c r="G450" i="5"/>
  <c r="H450" i="5" s="1"/>
  <c r="R828" i="7" s="1"/>
  <c r="G425" i="5"/>
  <c r="H425" i="5" s="1"/>
  <c r="G406" i="5"/>
  <c r="H406" i="5" s="1"/>
  <c r="R780" i="7" s="1"/>
  <c r="G377" i="5"/>
  <c r="H377" i="5" s="1"/>
  <c r="G348" i="5"/>
  <c r="H348" i="5" s="1"/>
  <c r="R719" i="7" s="1"/>
  <c r="G326" i="5"/>
  <c r="H326" i="5" s="1"/>
  <c r="G304" i="5"/>
  <c r="H304" i="5" s="1"/>
  <c r="G278" i="5"/>
  <c r="H278" i="5" s="1"/>
  <c r="G248" i="5"/>
  <c r="H248" i="5" s="1"/>
  <c r="G226" i="5"/>
  <c r="H226" i="5" s="1"/>
  <c r="G204" i="5"/>
  <c r="H204" i="5" s="1"/>
  <c r="R566" i="7" s="1"/>
  <c r="G178" i="5"/>
  <c r="H178" i="5" s="1"/>
  <c r="G153" i="5"/>
  <c r="H153" i="5" s="1"/>
  <c r="G128" i="5"/>
  <c r="H128" i="5" s="1"/>
  <c r="G104" i="5"/>
  <c r="H104" i="5" s="1"/>
  <c r="G87" i="5"/>
  <c r="H87" i="5" s="1"/>
  <c r="R443" i="7" s="1"/>
  <c r="G69" i="5"/>
  <c r="H69" i="5" s="1"/>
  <c r="G51" i="5"/>
  <c r="H51" i="5" s="1"/>
  <c r="R404" i="7" s="1"/>
  <c r="G28" i="5"/>
  <c r="H28" i="5" s="1"/>
  <c r="G4" i="5"/>
  <c r="H4" i="5" s="1"/>
  <c r="G578" i="5"/>
  <c r="H578" i="5" s="1"/>
  <c r="R973" i="7" s="1"/>
  <c r="G728" i="5"/>
  <c r="H728" i="5" s="1"/>
  <c r="R1134" i="7" s="1"/>
  <c r="G47" i="5"/>
  <c r="H47" i="5" s="1"/>
  <c r="H363" i="5"/>
  <c r="H8" i="5"/>
  <c r="H727" i="5"/>
  <c r="H216" i="5"/>
  <c r="H435" i="5"/>
  <c r="H206" i="5"/>
  <c r="R568" i="7" s="1"/>
  <c r="H692" i="5"/>
  <c r="H329" i="5"/>
  <c r="R699" i="7" s="1"/>
  <c r="W699" i="7" s="1"/>
  <c r="AD610" i="7"/>
  <c r="AE618" i="7"/>
  <c r="AD589" i="7"/>
  <c r="AD618" i="7"/>
  <c r="AD497" i="7"/>
  <c r="AF776" i="7"/>
  <c r="AE776" i="7"/>
  <c r="AE1046" i="7"/>
  <c r="AE609" i="7"/>
  <c r="AE539" i="7"/>
  <c r="AE718" i="7"/>
  <c r="AD1124" i="7"/>
  <c r="AD718" i="7"/>
  <c r="AF1124" i="7"/>
  <c r="AE1124" i="7"/>
  <c r="AF651" i="7"/>
  <c r="AE651" i="7"/>
  <c r="AD554" i="7"/>
  <c r="AD895" i="7"/>
  <c r="AE554" i="7"/>
  <c r="AF895" i="7"/>
  <c r="AF1046" i="7"/>
  <c r="AF497" i="7"/>
  <c r="AE497" i="7"/>
  <c r="AE785" i="7"/>
  <c r="AF753" i="7"/>
  <c r="AF785" i="7"/>
  <c r="AE895" i="7"/>
  <c r="AD1046" i="7"/>
  <c r="AD782" i="7"/>
  <c r="AD1102" i="7"/>
  <c r="AE1102" i="7"/>
  <c r="AD829" i="7"/>
  <c r="AF609" i="7"/>
  <c r="AD657" i="7"/>
  <c r="AF837" i="7"/>
  <c r="AF539" i="7"/>
  <c r="AF782" i="7"/>
  <c r="AE786" i="7"/>
  <c r="AD786" i="7"/>
  <c r="AD747" i="7"/>
  <c r="AE747" i="7"/>
  <c r="AD493" i="7"/>
  <c r="AD775" i="7"/>
  <c r="AF687" i="7"/>
  <c r="AE882" i="7"/>
  <c r="AE1092" i="7"/>
  <c r="AD1129" i="7"/>
  <c r="AE1129" i="7"/>
  <c r="AF1129" i="7"/>
  <c r="AE1018" i="7"/>
  <c r="AD1018" i="7"/>
  <c r="AF1018" i="7"/>
  <c r="AF1092" i="7"/>
  <c r="AE564" i="7"/>
  <c r="AE492" i="7"/>
  <c r="AF492" i="7"/>
  <c r="AD492" i="7"/>
  <c r="AD1092" i="7"/>
  <c r="AE999" i="7"/>
  <c r="AF999" i="7"/>
  <c r="AE1045" i="7"/>
  <c r="AD815" i="7"/>
  <c r="AF815" i="7"/>
  <c r="AF1001" i="7"/>
  <c r="AF748" i="7"/>
  <c r="AD533" i="7"/>
  <c r="AF533" i="7"/>
  <c r="AE533" i="7"/>
  <c r="AD1001" i="7"/>
  <c r="AD1126" i="7"/>
  <c r="AF1126" i="7"/>
  <c r="AE829" i="7"/>
  <c r="AE993" i="7"/>
  <c r="AF963" i="7"/>
  <c r="AF713" i="7"/>
  <c r="AE1055" i="7"/>
  <c r="AF993" i="7"/>
  <c r="AE620" i="7"/>
  <c r="AD620" i="7"/>
  <c r="AF1055" i="7"/>
  <c r="AE821" i="7"/>
  <c r="AF882" i="7"/>
  <c r="AE837" i="7"/>
  <c r="AF847" i="7"/>
  <c r="AD847" i="7"/>
  <c r="AD564" i="7"/>
  <c r="AF564" i="7"/>
  <c r="AE414" i="7"/>
  <c r="AF414" i="7"/>
  <c r="AD687" i="7"/>
  <c r="AE687" i="7"/>
  <c r="AE952" i="7"/>
  <c r="AD528" i="7"/>
  <c r="AE528" i="7"/>
  <c r="AF536" i="7"/>
  <c r="AF801" i="7"/>
  <c r="AD801" i="7"/>
  <c r="AE801" i="7"/>
  <c r="AE965" i="7"/>
  <c r="AF772" i="7"/>
  <c r="AD772" i="7"/>
  <c r="AE772" i="7"/>
  <c r="AD688" i="7"/>
  <c r="AF688" i="7"/>
  <c r="AE398" i="7"/>
  <c r="AE774" i="7"/>
  <c r="AF774" i="7"/>
  <c r="AD774" i="7"/>
  <c r="AE722" i="7"/>
  <c r="AE529" i="7"/>
  <c r="AF529" i="7"/>
  <c r="AE847" i="7"/>
  <c r="AE775" i="7"/>
  <c r="AD608" i="7"/>
  <c r="AF608" i="7"/>
  <c r="AD398" i="7"/>
  <c r="AF528" i="7"/>
  <c r="AE688" i="7"/>
  <c r="AF821" i="7"/>
  <c r="AF820" i="7"/>
  <c r="AD1089" i="7"/>
  <c r="AE1089" i="7"/>
  <c r="AF1089" i="7"/>
  <c r="AD770" i="7"/>
  <c r="AF770" i="7"/>
  <c r="AF1045" i="7"/>
  <c r="AD1045" i="7"/>
  <c r="AF927" i="7"/>
  <c r="AE1043" i="7"/>
  <c r="AD548" i="7"/>
  <c r="AF548" i="7"/>
  <c r="AE419" i="7"/>
  <c r="AF621" i="7"/>
  <c r="AD621" i="7"/>
  <c r="AE593" i="7"/>
  <c r="AF593" i="7"/>
  <c r="AD593" i="7"/>
  <c r="AE1088" i="7"/>
  <c r="AF1088" i="7"/>
  <c r="AD680" i="7"/>
  <c r="AE680" i="7"/>
  <c r="AF680" i="7"/>
  <c r="AD622" i="7"/>
  <c r="AF622" i="7"/>
  <c r="AE622" i="7"/>
  <c r="AE917" i="7"/>
  <c r="AF1108" i="7"/>
  <c r="AE1108" i="7"/>
  <c r="AD1108" i="7"/>
  <c r="AD758" i="7"/>
  <c r="AE758" i="7"/>
  <c r="AD760" i="7"/>
  <c r="AE760" i="7"/>
  <c r="AF760" i="7"/>
  <c r="AF1153" i="7"/>
  <c r="AE1153" i="7"/>
  <c r="AD1153" i="7"/>
  <c r="AE470" i="7"/>
  <c r="AD805" i="7"/>
  <c r="AF805" i="7"/>
  <c r="AE805" i="7"/>
  <c r="AF777" i="7"/>
  <c r="AE777" i="7"/>
  <c r="AF1011" i="7"/>
  <c r="AD1011" i="7"/>
  <c r="AE745" i="7"/>
  <c r="AD594" i="7"/>
  <c r="AF594" i="7"/>
  <c r="AF854" i="7"/>
  <c r="AE468" i="7"/>
  <c r="AF468" i="7"/>
  <c r="AD468" i="7"/>
  <c r="AF853" i="7"/>
  <c r="AD853" i="7"/>
  <c r="AD778" i="7"/>
  <c r="AF778" i="7"/>
  <c r="AE778" i="7"/>
  <c r="AD470" i="7"/>
  <c r="AE854" i="7"/>
  <c r="AD1081" i="7"/>
  <c r="AE1081" i="7"/>
  <c r="AE713" i="7"/>
  <c r="AF1186" i="7"/>
  <c r="AD748" i="7"/>
  <c r="AE748" i="7"/>
  <c r="AF1117" i="7"/>
  <c r="AF758" i="7"/>
  <c r="AF389" i="7"/>
  <c r="AF380" i="7"/>
  <c r="AF441" i="7"/>
  <c r="AF1051" i="7"/>
  <c r="AE1106" i="7"/>
  <c r="AD1106" i="7"/>
  <c r="AF1106" i="7"/>
  <c r="AD379" i="7"/>
  <c r="AE379" i="7"/>
  <c r="AF379" i="7"/>
  <c r="AE685" i="7"/>
  <c r="AF685" i="7"/>
  <c r="AD685" i="7"/>
  <c r="AD1098" i="7"/>
  <c r="AE1098" i="7"/>
  <c r="AF1098" i="7"/>
  <c r="AD777" i="7"/>
  <c r="AD754" i="7"/>
  <c r="AF754" i="7"/>
  <c r="AE380" i="7"/>
  <c r="AD745" i="7"/>
  <c r="AE1079" i="7"/>
  <c r="AF1079" i="7"/>
  <c r="AD1079" i="7"/>
  <c r="AF472" i="7"/>
  <c r="AD472" i="7"/>
  <c r="AF461" i="7"/>
  <c r="AE461" i="7"/>
  <c r="AD1051" i="7"/>
  <c r="AD505" i="7"/>
  <c r="AF505" i="7"/>
  <c r="AD927" i="7"/>
  <c r="AE927" i="7"/>
  <c r="AF721" i="7"/>
  <c r="AD721" i="7"/>
  <c r="AD917" i="7"/>
  <c r="AD854" i="7"/>
  <c r="AD1080" i="7"/>
  <c r="AF1080" i="7"/>
  <c r="AE721" i="7"/>
  <c r="AF470" i="7"/>
  <c r="AD1175" i="7"/>
  <c r="AE1175" i="7"/>
  <c r="AF1120" i="7"/>
  <c r="AD1120" i="7"/>
  <c r="AE1120" i="7"/>
  <c r="AE589" i="7"/>
  <c r="AE1186" i="7"/>
  <c r="AE389" i="7"/>
  <c r="AD380" i="7"/>
  <c r="AF745" i="7"/>
  <c r="AF722" i="7"/>
  <c r="AE886" i="7"/>
  <c r="AF886" i="7"/>
  <c r="AD886" i="7"/>
  <c r="AD504" i="7"/>
  <c r="AE504" i="7"/>
  <c r="AF504" i="7"/>
  <c r="AE815" i="7"/>
  <c r="AD722" i="7"/>
  <c r="AE371" i="7"/>
  <c r="AF371" i="7"/>
  <c r="AD371" i="7"/>
  <c r="AD536" i="7"/>
  <c r="AE536" i="7"/>
  <c r="AD1043" i="7"/>
  <c r="AF1043" i="7"/>
  <c r="AF879" i="7"/>
  <c r="AD731" i="7"/>
  <c r="AE879" i="7"/>
  <c r="AD529" i="7"/>
  <c r="AD879" i="7"/>
  <c r="AF657" i="7"/>
  <c r="AD963" i="7"/>
  <c r="AD965" i="7"/>
  <c r="P10" i="3"/>
  <c r="P1413" i="1"/>
  <c r="Q1413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AE473" i="7" l="1"/>
  <c r="X489" i="7"/>
  <c r="AD1117" i="7"/>
  <c r="AD784" i="7"/>
  <c r="X1093" i="7"/>
  <c r="X441" i="7"/>
  <c r="X988" i="7"/>
  <c r="AD503" i="7"/>
  <c r="AF1083" i="7"/>
  <c r="AE1187" i="7"/>
  <c r="X1176" i="7"/>
  <c r="X823" i="7"/>
  <c r="AD1083" i="7"/>
  <c r="AE759" i="7"/>
  <c r="X1170" i="7"/>
  <c r="AG1094" i="7"/>
  <c r="AE1182" i="7"/>
  <c r="X722" i="7"/>
  <c r="AF473" i="7"/>
  <c r="X1114" i="7"/>
  <c r="AF784" i="7"/>
  <c r="AG784" i="7" s="1"/>
  <c r="X362" i="7"/>
  <c r="X472" i="7"/>
  <c r="AE968" i="7"/>
  <c r="AE639" i="7"/>
  <c r="X805" i="7"/>
  <c r="X1187" i="7"/>
  <c r="X1156" i="7"/>
  <c r="X1079" i="7"/>
  <c r="X617" i="7"/>
  <c r="X845" i="7"/>
  <c r="X747" i="7"/>
  <c r="AD1182" i="7"/>
  <c r="X1043" i="7"/>
  <c r="X1089" i="7"/>
  <c r="AD1010" i="7"/>
  <c r="AF968" i="7"/>
  <c r="AF639" i="7"/>
  <c r="X966" i="7"/>
  <c r="X853" i="7"/>
  <c r="X558" i="7"/>
  <c r="AG988" i="7"/>
  <c r="X812" i="7"/>
  <c r="S845" i="7"/>
  <c r="AF845" i="7" s="1"/>
  <c r="AD952" i="7"/>
  <c r="AG465" i="7"/>
  <c r="L86" i="5"/>
  <c r="Q747" i="5"/>
  <c r="T747" i="5" s="1"/>
  <c r="S1155" i="7"/>
  <c r="S653" i="7"/>
  <c r="Q285" i="5"/>
  <c r="T285" i="5" s="1"/>
  <c r="Q764" i="5"/>
  <c r="T764" i="5" s="1"/>
  <c r="S1173" i="7"/>
  <c r="AF759" i="7"/>
  <c r="AD644" i="7"/>
  <c r="X723" i="7"/>
  <c r="AG823" i="7"/>
  <c r="S1101" i="7"/>
  <c r="Q698" i="5"/>
  <c r="T698" i="5" s="1"/>
  <c r="L685" i="5"/>
  <c r="L709" i="5"/>
  <c r="L37" i="5"/>
  <c r="L603" i="5"/>
  <c r="L615" i="5"/>
  <c r="L448" i="5"/>
  <c r="L463" i="5"/>
  <c r="Q263" i="5"/>
  <c r="T263" i="5" s="1"/>
  <c r="S631" i="7"/>
  <c r="L541" i="5"/>
  <c r="Q696" i="5"/>
  <c r="T696" i="5" s="1"/>
  <c r="S1099" i="7"/>
  <c r="L125" i="5"/>
  <c r="S1162" i="7"/>
  <c r="Q753" i="5"/>
  <c r="T753" i="5" s="1"/>
  <c r="AF1032" i="7"/>
  <c r="AE1032" i="7"/>
  <c r="AD1032" i="7"/>
  <c r="Q756" i="5"/>
  <c r="T756" i="5" s="1"/>
  <c r="S1165" i="7"/>
  <c r="AF998" i="7"/>
  <c r="AD441" i="7"/>
  <c r="AF419" i="7"/>
  <c r="AF493" i="7"/>
  <c r="AD1039" i="7"/>
  <c r="X886" i="7"/>
  <c r="X657" i="7"/>
  <c r="Q664" i="5"/>
  <c r="T664" i="5" s="1"/>
  <c r="Q712" i="5"/>
  <c r="T712" i="5" s="1"/>
  <c r="S1145" i="7"/>
  <c r="L214" i="5"/>
  <c r="S920" i="7"/>
  <c r="Q530" i="5"/>
  <c r="T530" i="5" s="1"/>
  <c r="L330" i="5"/>
  <c r="L25" i="5"/>
  <c r="L161" i="5"/>
  <c r="L681" i="5"/>
  <c r="L198" i="5"/>
  <c r="L359" i="5"/>
  <c r="L288" i="5"/>
  <c r="L490" i="5"/>
  <c r="L748" i="5"/>
  <c r="L783" i="5"/>
  <c r="AD998" i="7"/>
  <c r="AF521" i="7"/>
  <c r="AD665" i="7"/>
  <c r="AG665" i="7" s="1"/>
  <c r="X1126" i="7"/>
  <c r="AF506" i="7"/>
  <c r="AG506" i="7" s="1"/>
  <c r="AF1125" i="7"/>
  <c r="AD1130" i="7"/>
  <c r="Q685" i="5"/>
  <c r="T685" i="5" s="1"/>
  <c r="Q609" i="5"/>
  <c r="T609" i="5" s="1"/>
  <c r="S576" i="7"/>
  <c r="Q214" i="5"/>
  <c r="T214" i="5" s="1"/>
  <c r="L347" i="5"/>
  <c r="Q330" i="5"/>
  <c r="T330" i="5" s="1"/>
  <c r="S700" i="7"/>
  <c r="L719" i="5"/>
  <c r="L630" i="5"/>
  <c r="S1084" i="7"/>
  <c r="Q681" i="5"/>
  <c r="T681" i="5" s="1"/>
  <c r="L609" i="5"/>
  <c r="Q288" i="5"/>
  <c r="T288" i="5" s="1"/>
  <c r="S656" i="7"/>
  <c r="Q617" i="5"/>
  <c r="T617" i="5" s="1"/>
  <c r="S1156" i="7"/>
  <c r="Q748" i="5"/>
  <c r="T748" i="5" s="1"/>
  <c r="L6" i="5"/>
  <c r="S896" i="7"/>
  <c r="Q509" i="5"/>
  <c r="T509" i="5" s="1"/>
  <c r="AE1017" i="7"/>
  <c r="S1030" i="7"/>
  <c r="Q630" i="5"/>
  <c r="T630" i="5" s="1"/>
  <c r="L596" i="5"/>
  <c r="L621" i="5"/>
  <c r="L659" i="5"/>
  <c r="Q676" i="5"/>
  <c r="T676" i="5" s="1"/>
  <c r="S1078" i="7"/>
  <c r="AF1166" i="7"/>
  <c r="AE1166" i="7"/>
  <c r="AD1166" i="7"/>
  <c r="S872" i="7"/>
  <c r="Q488" i="5"/>
  <c r="T488" i="5" s="1"/>
  <c r="X1129" i="7"/>
  <c r="X1173" i="7"/>
  <c r="Q66" i="5"/>
  <c r="T66" i="5" s="1"/>
  <c r="Q27" i="5"/>
  <c r="T27" i="5" s="1"/>
  <c r="AD1007" i="7"/>
  <c r="AG1007" i="7" s="1"/>
  <c r="L690" i="5"/>
  <c r="L684" i="5"/>
  <c r="L106" i="5"/>
  <c r="L393" i="5"/>
  <c r="Q179" i="5"/>
  <c r="T179" i="5" s="1"/>
  <c r="S541" i="7"/>
  <c r="Q650" i="5"/>
  <c r="T650" i="5" s="1"/>
  <c r="L362" i="5"/>
  <c r="Q196" i="5"/>
  <c r="T196" i="5" s="1"/>
  <c r="S558" i="7"/>
  <c r="L297" i="5"/>
  <c r="AE1170" i="7"/>
  <c r="X856" i="7"/>
  <c r="X815" i="7"/>
  <c r="X1182" i="7"/>
  <c r="X680" i="7"/>
  <c r="X505" i="7"/>
  <c r="X414" i="7"/>
  <c r="X1102" i="7"/>
  <c r="AF1399" i="7"/>
  <c r="Q467" i="5"/>
  <c r="T467" i="5" s="1"/>
  <c r="S849" i="7"/>
  <c r="L158" i="5"/>
  <c r="Q42" i="5"/>
  <c r="T42" i="5" s="1"/>
  <c r="S393" i="7"/>
  <c r="L201" i="5"/>
  <c r="L228" i="5"/>
  <c r="L639" i="5"/>
  <c r="L711" i="5"/>
  <c r="L295" i="5"/>
  <c r="Q608" i="5"/>
  <c r="T608" i="5" s="1"/>
  <c r="AD1023" i="7"/>
  <c r="AF1023" i="7"/>
  <c r="AE1023" i="7"/>
  <c r="S1176" i="7"/>
  <c r="Q767" i="5"/>
  <c r="T767" i="5" s="1"/>
  <c r="AF503" i="7"/>
  <c r="L353" i="5"/>
  <c r="L317" i="5"/>
  <c r="L277" i="5"/>
  <c r="AD652" i="7"/>
  <c r="AG652" i="7" s="1"/>
  <c r="X564" i="7"/>
  <c r="X778" i="7"/>
  <c r="X665" i="7"/>
  <c r="AE1399" i="7"/>
  <c r="Q780" i="5"/>
  <c r="T780" i="5" s="1"/>
  <c r="S518" i="7"/>
  <c r="Q158" i="5"/>
  <c r="T158" i="5" s="1"/>
  <c r="S650" i="7"/>
  <c r="Q282" i="5"/>
  <c r="T282" i="5" s="1"/>
  <c r="L272" i="5"/>
  <c r="L473" i="5"/>
  <c r="AE939" i="7"/>
  <c r="AD939" i="7"/>
  <c r="AF939" i="7"/>
  <c r="L210" i="5"/>
  <c r="Q573" i="5"/>
  <c r="T573" i="5" s="1"/>
  <c r="AD928" i="7"/>
  <c r="X1120" i="7"/>
  <c r="Q559" i="5"/>
  <c r="T559" i="5" s="1"/>
  <c r="AF652" i="7"/>
  <c r="AF1021" i="7"/>
  <c r="AD1017" i="7"/>
  <c r="AG1017" i="7" s="1"/>
  <c r="AD525" i="7"/>
  <c r="AD1170" i="7"/>
  <c r="AE642" i="7"/>
  <c r="AF525" i="7"/>
  <c r="X663" i="7"/>
  <c r="Q365" i="5"/>
  <c r="T365" i="5" s="1"/>
  <c r="Q185" i="5"/>
  <c r="T185" i="5" s="1"/>
  <c r="S547" i="7"/>
  <c r="L721" i="5"/>
  <c r="S626" i="7"/>
  <c r="Q258" i="5"/>
  <c r="T258" i="5" s="1"/>
  <c r="L664" i="5"/>
  <c r="L503" i="5"/>
  <c r="S552" i="7"/>
  <c r="Q190" i="5"/>
  <c r="T190" i="5" s="1"/>
  <c r="Q13" i="5"/>
  <c r="T13" i="5" s="1"/>
  <c r="S619" i="7"/>
  <c r="Q252" i="5"/>
  <c r="T252" i="5" s="1"/>
  <c r="Q37" i="5"/>
  <c r="T37" i="5" s="1"/>
  <c r="S388" i="7"/>
  <c r="Q615" i="5"/>
  <c r="T615" i="5" s="1"/>
  <c r="S1015" i="7"/>
  <c r="L237" i="5"/>
  <c r="S966" i="7"/>
  <c r="Q571" i="5"/>
  <c r="T571" i="5" s="1"/>
  <c r="AD376" i="7"/>
  <c r="AG376" i="7" s="1"/>
  <c r="AD1172" i="7"/>
  <c r="AF1172" i="7"/>
  <c r="AF1130" i="7"/>
  <c r="AF376" i="7"/>
  <c r="AD642" i="7"/>
  <c r="AF665" i="7"/>
  <c r="AE1114" i="7"/>
  <c r="AE826" i="7"/>
  <c r="AD826" i="7"/>
  <c r="AG826" i="7" s="1"/>
  <c r="AF928" i="7"/>
  <c r="AF644" i="7"/>
  <c r="AD753" i="7"/>
  <c r="AG753" i="7" s="1"/>
  <c r="X653" i="7"/>
  <c r="X1101" i="7"/>
  <c r="X608" i="7"/>
  <c r="X518" i="7"/>
  <c r="X759" i="7"/>
  <c r="X736" i="7"/>
  <c r="X1015" i="7"/>
  <c r="L520" i="5"/>
  <c r="Q237" i="5"/>
  <c r="T237" i="5" s="1"/>
  <c r="Q448" i="5"/>
  <c r="T448" i="5" s="1"/>
  <c r="L252" i="5"/>
  <c r="Q381" i="5"/>
  <c r="T381" i="5" s="1"/>
  <c r="Q586" i="5"/>
  <c r="T586" i="5" s="1"/>
  <c r="S981" i="7"/>
  <c r="L177" i="5"/>
  <c r="L460" i="5"/>
  <c r="L676" i="5"/>
  <c r="L617" i="5"/>
  <c r="L767" i="5"/>
  <c r="Q284" i="5"/>
  <c r="T284" i="5" s="1"/>
  <c r="AF600" i="7"/>
  <c r="AD600" i="7"/>
  <c r="AE464" i="7"/>
  <c r="AE563" i="7"/>
  <c r="AE932" i="7"/>
  <c r="AE1021" i="7"/>
  <c r="AF1065" i="7"/>
  <c r="AG372" i="7"/>
  <c r="AG1187" i="7"/>
  <c r="AD590" i="7"/>
  <c r="AF482" i="7"/>
  <c r="AG402" i="7"/>
  <c r="AD1114" i="7"/>
  <c r="AD1065" i="7"/>
  <c r="AF590" i="7"/>
  <c r="AE816" i="7"/>
  <c r="AD464" i="7"/>
  <c r="AE1125" i="7"/>
  <c r="AD717" i="7"/>
  <c r="AF524" i="7"/>
  <c r="AD816" i="7"/>
  <c r="AF514" i="7"/>
  <c r="AE1039" i="7"/>
  <c r="AG1039" i="7" s="1"/>
  <c r="AE514" i="7"/>
  <c r="AG514" i="7" s="1"/>
  <c r="AF663" i="7"/>
  <c r="AG663" i="7" s="1"/>
  <c r="AE560" i="7"/>
  <c r="AF563" i="7"/>
  <c r="AG1083" i="7"/>
  <c r="AF354" i="7"/>
  <c r="AF739" i="7"/>
  <c r="AE354" i="7"/>
  <c r="AG354" i="7" s="1"/>
  <c r="AD498" i="7"/>
  <c r="AF1096" i="7"/>
  <c r="AF498" i="7"/>
  <c r="AE1096" i="7"/>
  <c r="AG1096" i="7" s="1"/>
  <c r="AD898" i="7"/>
  <c r="AE736" i="7"/>
  <c r="AD736" i="7"/>
  <c r="AF898" i="7"/>
  <c r="AG1010" i="7"/>
  <c r="AD812" i="7"/>
  <c r="AD477" i="7"/>
  <c r="AG477" i="7" s="1"/>
  <c r="AE477" i="7"/>
  <c r="AG362" i="7"/>
  <c r="AF812" i="7"/>
  <c r="AF842" i="7"/>
  <c r="AE842" i="7"/>
  <c r="AE521" i="7"/>
  <c r="AF484" i="7"/>
  <c r="X897" i="7"/>
  <c r="X694" i="7"/>
  <c r="X1051" i="7"/>
  <c r="X717" i="7"/>
  <c r="X895" i="7"/>
  <c r="X820" i="7"/>
  <c r="X849" i="7"/>
  <c r="X640" i="7"/>
  <c r="AG751" i="7"/>
  <c r="X631" i="7"/>
  <c r="AE524" i="7"/>
  <c r="X1127" i="7"/>
  <c r="Q25" i="5"/>
  <c r="T25" i="5" s="1"/>
  <c r="Q125" i="5"/>
  <c r="T125" i="5" s="1"/>
  <c r="AF645" i="7"/>
  <c r="AD874" i="7"/>
  <c r="AD932" i="7"/>
  <c r="X563" i="7"/>
  <c r="X589" i="7"/>
  <c r="X1032" i="7"/>
  <c r="X539" i="7"/>
  <c r="X642" i="7"/>
  <c r="X1091" i="7"/>
  <c r="Q139" i="5"/>
  <c r="T139" i="5" s="1"/>
  <c r="Q338" i="5"/>
  <c r="T338" i="5" s="1"/>
  <c r="X753" i="7"/>
  <c r="AE874" i="7"/>
  <c r="X1165" i="7"/>
  <c r="X514" i="7"/>
  <c r="Q510" i="5"/>
  <c r="T510" i="5" s="1"/>
  <c r="Q439" i="5"/>
  <c r="T439" i="5" s="1"/>
  <c r="X498" i="7"/>
  <c r="X826" i="7"/>
  <c r="Q541" i="5"/>
  <c r="T541" i="5" s="1"/>
  <c r="X965" i="7"/>
  <c r="X709" i="7"/>
  <c r="Q201" i="5"/>
  <c r="T201" i="5" s="1"/>
  <c r="AE374" i="7"/>
  <c r="Q198" i="5"/>
  <c r="T198" i="5" s="1"/>
  <c r="Q485" i="5"/>
  <c r="T485" i="5" s="1"/>
  <c r="Q161" i="5"/>
  <c r="T161" i="5" s="1"/>
  <c r="Q436" i="5"/>
  <c r="T436" i="5" s="1"/>
  <c r="X667" i="7"/>
  <c r="AD897" i="7"/>
  <c r="AD645" i="7"/>
  <c r="AE1091" i="7"/>
  <c r="AD1091" i="7"/>
  <c r="X1021" i="7"/>
  <c r="Q659" i="5"/>
  <c r="T659" i="5" s="1"/>
  <c r="Q473" i="5"/>
  <c r="T473" i="5" s="1"/>
  <c r="Q48" i="5"/>
  <c r="T48" i="5" s="1"/>
  <c r="X872" i="7"/>
  <c r="AE897" i="7"/>
  <c r="X494" i="7"/>
  <c r="X1060" i="7"/>
  <c r="X920" i="7"/>
  <c r="X772" i="7"/>
  <c r="X393" i="7"/>
  <c r="X1078" i="7"/>
  <c r="X952" i="7"/>
  <c r="X874" i="7"/>
  <c r="X686" i="7"/>
  <c r="X760" i="7"/>
  <c r="Q277" i="5"/>
  <c r="T277" i="5" s="1"/>
  <c r="AE709" i="7"/>
  <c r="AE869" i="7"/>
  <c r="AE1116" i="7"/>
  <c r="AD739" i="7"/>
  <c r="AD374" i="7"/>
  <c r="X656" i="7"/>
  <c r="X503" i="7"/>
  <c r="X547" i="7"/>
  <c r="AE733" i="7"/>
  <c r="AF733" i="7"/>
  <c r="AD733" i="7"/>
  <c r="Q210" i="5"/>
  <c r="T210" i="5" s="1"/>
  <c r="Q346" i="5"/>
  <c r="T346" i="5" s="1"/>
  <c r="AF489" i="7"/>
  <c r="AD489" i="7"/>
  <c r="AE489" i="7"/>
  <c r="AF1087" i="7"/>
  <c r="AE1087" i="7"/>
  <c r="AD1087" i="7"/>
  <c r="Q135" i="5"/>
  <c r="T135" i="5" s="1"/>
  <c r="Q317" i="5"/>
  <c r="T317" i="5" s="1"/>
  <c r="Q752" i="5"/>
  <c r="T752" i="5" s="1"/>
  <c r="X374" i="7"/>
  <c r="X755" i="7"/>
  <c r="X1162" i="7"/>
  <c r="X482" i="7"/>
  <c r="AF992" i="7"/>
  <c r="AD992" i="7"/>
  <c r="AE992" i="7"/>
  <c r="Q460" i="5"/>
  <c r="T460" i="5" s="1"/>
  <c r="X560" i="7"/>
  <c r="X1010" i="7"/>
  <c r="X626" i="7"/>
  <c r="Q359" i="5"/>
  <c r="T359" i="5" s="1"/>
  <c r="AD1060" i="7"/>
  <c r="AF1060" i="7"/>
  <c r="AE1060" i="7"/>
  <c r="AD755" i="7"/>
  <c r="AE755" i="7"/>
  <c r="AF755" i="7"/>
  <c r="Q503" i="5"/>
  <c r="T503" i="5" s="1"/>
  <c r="Q721" i="5"/>
  <c r="T721" i="5" s="1"/>
  <c r="AD888" i="7"/>
  <c r="AE572" i="7"/>
  <c r="AD482" i="7"/>
  <c r="X1017" i="7"/>
  <c r="X932" i="7"/>
  <c r="X888" i="7"/>
  <c r="X1007" i="7"/>
  <c r="X524" i="7"/>
  <c r="Q690" i="5"/>
  <c r="T690" i="5" s="1"/>
  <c r="Q123" i="5"/>
  <c r="T123" i="5" s="1"/>
  <c r="Q106" i="5"/>
  <c r="T106" i="5" s="1"/>
  <c r="Q719" i="5"/>
  <c r="T719" i="5" s="1"/>
  <c r="Q490" i="5"/>
  <c r="T490" i="5" s="1"/>
  <c r="AF1127" i="7"/>
  <c r="AE888" i="7"/>
  <c r="AF572" i="7"/>
  <c r="AF1161" i="7"/>
  <c r="X842" i="7"/>
  <c r="X718" i="7"/>
  <c r="X1055" i="7"/>
  <c r="X1008" i="7"/>
  <c r="AE1093" i="7"/>
  <c r="AF1093" i="7"/>
  <c r="AD1093" i="7"/>
  <c r="AG1093" i="7" s="1"/>
  <c r="AF724" i="7"/>
  <c r="AD724" i="7"/>
  <c r="AE724" i="7"/>
  <c r="X1030" i="7"/>
  <c r="X620" i="7"/>
  <c r="X1116" i="7"/>
  <c r="X1088" i="7"/>
  <c r="Q295" i="5"/>
  <c r="T295" i="5" s="1"/>
  <c r="Q523" i="5"/>
  <c r="T523" i="5" s="1"/>
  <c r="Q353" i="5"/>
  <c r="T353" i="5" s="1"/>
  <c r="Q711" i="5"/>
  <c r="T711" i="5" s="1"/>
  <c r="Q393" i="5"/>
  <c r="T393" i="5" s="1"/>
  <c r="X635" i="7"/>
  <c r="AF911" i="7"/>
  <c r="AD911" i="7"/>
  <c r="AE911" i="7"/>
  <c r="X1155" i="7"/>
  <c r="X419" i="7"/>
  <c r="X963" i="7"/>
  <c r="X700" i="7"/>
  <c r="AD856" i="7"/>
  <c r="AE856" i="7"/>
  <c r="AF856" i="7"/>
  <c r="AF1008" i="7"/>
  <c r="AE1008" i="7"/>
  <c r="AD1008" i="7"/>
  <c r="AE494" i="7"/>
  <c r="AD686" i="7"/>
  <c r="AF765" i="7"/>
  <c r="AE663" i="7"/>
  <c r="X477" i="7"/>
  <c r="X645" i="7"/>
  <c r="X470" i="7"/>
  <c r="X1039" i="7"/>
  <c r="X652" i="7"/>
  <c r="X1117" i="7"/>
  <c r="X521" i="7"/>
  <c r="X379" i="7"/>
  <c r="Q324" i="5"/>
  <c r="T324" i="5" s="1"/>
  <c r="Q621" i="5"/>
  <c r="T621" i="5" s="1"/>
  <c r="Q759" i="5"/>
  <c r="T759" i="5" s="1"/>
  <c r="Q118" i="5"/>
  <c r="T118" i="5" s="1"/>
  <c r="Q639" i="5"/>
  <c r="T639" i="5" s="1"/>
  <c r="Q272" i="5"/>
  <c r="T272" i="5" s="1"/>
  <c r="Q114" i="5"/>
  <c r="T114" i="5" s="1"/>
  <c r="Q228" i="5"/>
  <c r="T228" i="5" s="1"/>
  <c r="Q603" i="5"/>
  <c r="T603" i="5" s="1"/>
  <c r="AD1127" i="7"/>
  <c r="X541" i="7"/>
  <c r="X765" i="7"/>
  <c r="X1065" i="7"/>
  <c r="X739" i="7"/>
  <c r="X1399" i="7"/>
  <c r="X554" i="7"/>
  <c r="X1396" i="7"/>
  <c r="X619" i="7"/>
  <c r="AD694" i="7"/>
  <c r="AF694" i="7"/>
  <c r="AE694" i="7"/>
  <c r="AE1168" i="7"/>
  <c r="AF1168" i="7"/>
  <c r="AD1168" i="7"/>
  <c r="AD640" i="7"/>
  <c r="AE640" i="7"/>
  <c r="AF640" i="7"/>
  <c r="X1001" i="7"/>
  <c r="AF731" i="7"/>
  <c r="AG731" i="7" s="1"/>
  <c r="X909" i="7"/>
  <c r="X576" i="7"/>
  <c r="X400" i="7"/>
  <c r="X816" i="7"/>
  <c r="X1084" i="7"/>
  <c r="X600" i="7"/>
  <c r="X731" i="7"/>
  <c r="X968" i="7"/>
  <c r="X1161" i="7"/>
  <c r="X376" i="7"/>
  <c r="Q177" i="5"/>
  <c r="T177" i="5" s="1"/>
  <c r="X1096" i="7"/>
  <c r="AE730" i="7"/>
  <c r="AF730" i="7"/>
  <c r="AD730" i="7"/>
  <c r="X882" i="7"/>
  <c r="AE686" i="7"/>
  <c r="X692" i="7"/>
  <c r="AD1161" i="7"/>
  <c r="AE765" i="7"/>
  <c r="AD442" i="7"/>
  <c r="AD869" i="7"/>
  <c r="AD1116" i="7"/>
  <c r="AD560" i="7"/>
  <c r="AD709" i="7"/>
  <c r="X1186" i="7"/>
  <c r="X981" i="7"/>
  <c r="X497" i="7"/>
  <c r="X1083" i="7"/>
  <c r="X398" i="7"/>
  <c r="X733" i="7"/>
  <c r="X621" i="7"/>
  <c r="X1106" i="7"/>
  <c r="AG617" i="7"/>
  <c r="AE717" i="7"/>
  <c r="AF494" i="7"/>
  <c r="X1098" i="7"/>
  <c r="X1099" i="7"/>
  <c r="X724" i="7"/>
  <c r="AE442" i="7"/>
  <c r="X1145" i="7"/>
  <c r="X992" i="7"/>
  <c r="X650" i="7"/>
  <c r="X484" i="7"/>
  <c r="X869" i="7"/>
  <c r="X911" i="7"/>
  <c r="X572" i="7"/>
  <c r="X730" i="7"/>
  <c r="X1124" i="7"/>
  <c r="AD484" i="7"/>
  <c r="AG453" i="7"/>
  <c r="AG1174" i="7"/>
  <c r="Q360" i="5"/>
  <c r="T360" i="5" s="1"/>
  <c r="Q362" i="5"/>
  <c r="T362" i="5" s="1"/>
  <c r="AD909" i="7"/>
  <c r="AE909" i="7"/>
  <c r="AF909" i="7"/>
  <c r="Q684" i="5"/>
  <c r="T684" i="5" s="1"/>
  <c r="AD400" i="7"/>
  <c r="AE400" i="7"/>
  <c r="AF400" i="7"/>
  <c r="Q688" i="5"/>
  <c r="T688" i="5" s="1"/>
  <c r="Q693" i="5"/>
  <c r="T693" i="5" s="1"/>
  <c r="AG669" i="7"/>
  <c r="AG580" i="7"/>
  <c r="AG947" i="7"/>
  <c r="X354" i="7"/>
  <c r="Q520" i="5"/>
  <c r="T520" i="5" s="1"/>
  <c r="S908" i="7"/>
  <c r="AF908" i="7" s="1"/>
  <c r="T568" i="7"/>
  <c r="AV568" i="7" s="1"/>
  <c r="V568" i="7"/>
  <c r="AX568" i="7" s="1"/>
  <c r="U568" i="7"/>
  <c r="AW568" i="7" s="1"/>
  <c r="I435" i="5"/>
  <c r="K435" i="5" s="1"/>
  <c r="R811" i="7"/>
  <c r="I216" i="5"/>
  <c r="K216" i="5" s="1"/>
  <c r="R578" i="7"/>
  <c r="V908" i="7"/>
  <c r="AX908" i="7" s="1"/>
  <c r="T908" i="7"/>
  <c r="AV908" i="7" s="1"/>
  <c r="U908" i="7"/>
  <c r="AW908" i="7" s="1"/>
  <c r="W568" i="7"/>
  <c r="W908" i="7"/>
  <c r="I727" i="5"/>
  <c r="M727" i="5" s="1"/>
  <c r="R1133" i="7"/>
  <c r="I8" i="5"/>
  <c r="K8" i="5" s="1"/>
  <c r="R357" i="7"/>
  <c r="T699" i="7"/>
  <c r="AV699" i="7" s="1"/>
  <c r="U699" i="7"/>
  <c r="AW699" i="7" s="1"/>
  <c r="V699" i="7"/>
  <c r="AX699" i="7" s="1"/>
  <c r="AG821" i="7"/>
  <c r="AG776" i="7"/>
  <c r="AG472" i="7"/>
  <c r="AG621" i="7"/>
  <c r="AG853" i="7"/>
  <c r="AG461" i="7"/>
  <c r="AG1011" i="7"/>
  <c r="AG785" i="7"/>
  <c r="AG609" i="7"/>
  <c r="AG713" i="7"/>
  <c r="AG1046" i="7"/>
  <c r="AG539" i="7"/>
  <c r="AG854" i="7"/>
  <c r="AG812" i="7"/>
  <c r="AG745" i="7"/>
  <c r="AG651" i="7"/>
  <c r="I60" i="5"/>
  <c r="K60" i="5" s="1"/>
  <c r="R413" i="7"/>
  <c r="I69" i="5"/>
  <c r="K69" i="5" s="1"/>
  <c r="R423" i="7"/>
  <c r="W828" i="7"/>
  <c r="V828" i="7"/>
  <c r="AX828" i="7" s="1"/>
  <c r="T828" i="7"/>
  <c r="U828" i="7"/>
  <c r="AW828" i="7" s="1"/>
  <c r="I779" i="5"/>
  <c r="K779" i="5" s="1"/>
  <c r="R1395" i="7"/>
  <c r="I349" i="5"/>
  <c r="K349" i="5" s="1"/>
  <c r="R720" i="7"/>
  <c r="I731" i="5"/>
  <c r="M731" i="5" s="1"/>
  <c r="R1137" i="7"/>
  <c r="I622" i="5"/>
  <c r="K622" i="5" s="1"/>
  <c r="R1022" i="7"/>
  <c r="I159" i="5"/>
  <c r="M159" i="5" s="1"/>
  <c r="R519" i="7"/>
  <c r="I746" i="5"/>
  <c r="K746" i="5" s="1"/>
  <c r="R1154" i="7"/>
  <c r="I221" i="5"/>
  <c r="K221" i="5" s="1"/>
  <c r="R583" i="7"/>
  <c r="W532" i="7"/>
  <c r="U532" i="7"/>
  <c r="AW532" i="7" s="1"/>
  <c r="T532" i="7"/>
  <c r="V532" i="7"/>
  <c r="AX532" i="7" s="1"/>
  <c r="I129" i="5"/>
  <c r="K129" i="5" s="1"/>
  <c r="R488" i="7"/>
  <c r="I119" i="5"/>
  <c r="M119" i="5" s="1"/>
  <c r="R478" i="7"/>
  <c r="I641" i="5"/>
  <c r="K641" i="5" s="1"/>
  <c r="R1041" i="7"/>
  <c r="I744" i="5"/>
  <c r="K744" i="5" s="1"/>
  <c r="R1152" i="7"/>
  <c r="W903" i="7"/>
  <c r="V903" i="7"/>
  <c r="AX903" i="7" s="1"/>
  <c r="U903" i="7"/>
  <c r="AW903" i="7" s="1"/>
  <c r="T903" i="7"/>
  <c r="I45" i="5"/>
  <c r="K45" i="5" s="1"/>
  <c r="R397" i="7"/>
  <c r="T926" i="7"/>
  <c r="U926" i="7"/>
  <c r="AW926" i="7" s="1"/>
  <c r="W926" i="7"/>
  <c r="V926" i="7"/>
  <c r="AX926" i="7" s="1"/>
  <c r="I343" i="5"/>
  <c r="M343" i="5" s="1"/>
  <c r="R714" i="7"/>
  <c r="I137" i="5"/>
  <c r="K137" i="5" s="1"/>
  <c r="R496" i="7"/>
  <c r="I371" i="5"/>
  <c r="K371" i="5" s="1"/>
  <c r="R743" i="7"/>
  <c r="T467" i="7"/>
  <c r="V467" i="7"/>
  <c r="AX467" i="7" s="1"/>
  <c r="W467" i="7"/>
  <c r="U467" i="7"/>
  <c r="AW467" i="7" s="1"/>
  <c r="I540" i="5"/>
  <c r="K540" i="5" s="1"/>
  <c r="M540" i="5" s="1"/>
  <c r="P540" i="5" s="1"/>
  <c r="R931" i="7"/>
  <c r="I492" i="5"/>
  <c r="K492" i="5" s="1"/>
  <c r="R876" i="7"/>
  <c r="W907" i="7"/>
  <c r="U907" i="7"/>
  <c r="AW907" i="7" s="1"/>
  <c r="V907" i="7"/>
  <c r="AX907" i="7" s="1"/>
  <c r="T907" i="7"/>
  <c r="U386" i="7"/>
  <c r="AW386" i="7" s="1"/>
  <c r="T386" i="7"/>
  <c r="V386" i="7"/>
  <c r="AX386" i="7" s="1"/>
  <c r="W386" i="7"/>
  <c r="I415" i="5"/>
  <c r="K415" i="5" s="1"/>
  <c r="R790" i="7"/>
  <c r="I788" i="5"/>
  <c r="M788" i="5" s="1"/>
  <c r="R1405" i="7"/>
  <c r="I335" i="5"/>
  <c r="K335" i="5" s="1"/>
  <c r="R706" i="7"/>
  <c r="U410" i="7"/>
  <c r="AW410" i="7" s="1"/>
  <c r="T410" i="7"/>
  <c r="V410" i="7"/>
  <c r="AX410" i="7" s="1"/>
  <c r="W410" i="7"/>
  <c r="I735" i="5"/>
  <c r="K735" i="5" s="1"/>
  <c r="R1141" i="7"/>
  <c r="I213" i="5"/>
  <c r="K213" i="5" s="1"/>
  <c r="R575" i="7"/>
  <c r="T813" i="7"/>
  <c r="V813" i="7"/>
  <c r="AX813" i="7" s="1"/>
  <c r="U813" i="7"/>
  <c r="AW813" i="7" s="1"/>
  <c r="W813" i="7"/>
  <c r="V670" i="7"/>
  <c r="AX670" i="7" s="1"/>
  <c r="T670" i="7"/>
  <c r="U670" i="7"/>
  <c r="AW670" i="7" s="1"/>
  <c r="W670" i="7"/>
  <c r="I99" i="5"/>
  <c r="K99" i="5" s="1"/>
  <c r="R456" i="7"/>
  <c r="I486" i="5"/>
  <c r="K486" i="5" s="1"/>
  <c r="R870" i="7"/>
  <c r="I64" i="5"/>
  <c r="K64" i="5" s="1"/>
  <c r="R417" i="7"/>
  <c r="I444" i="5"/>
  <c r="K444" i="5" s="1"/>
  <c r="R822" i="7"/>
  <c r="I199" i="5"/>
  <c r="K199" i="5" s="1"/>
  <c r="R561" i="7"/>
  <c r="I576" i="5"/>
  <c r="M576" i="5" s="1"/>
  <c r="R971" i="7"/>
  <c r="I718" i="5"/>
  <c r="K718" i="5" s="1"/>
  <c r="R1123" i="7"/>
  <c r="U1009" i="7"/>
  <c r="AW1009" i="7" s="1"/>
  <c r="W1009" i="7"/>
  <c r="T1009" i="7"/>
  <c r="V1009" i="7"/>
  <c r="AX1009" i="7" s="1"/>
  <c r="U737" i="7"/>
  <c r="AW737" i="7" s="1"/>
  <c r="T737" i="7"/>
  <c r="V737" i="7"/>
  <c r="AX737" i="7" s="1"/>
  <c r="W737" i="7"/>
  <c r="I740" i="5"/>
  <c r="K740" i="5" s="1"/>
  <c r="R1147" i="7"/>
  <c r="I147" i="5"/>
  <c r="K147" i="5" s="1"/>
  <c r="R507" i="7"/>
  <c r="V893" i="7"/>
  <c r="AX893" i="7" s="1"/>
  <c r="W893" i="7"/>
  <c r="T893" i="7"/>
  <c r="U893" i="7"/>
  <c r="AW893" i="7" s="1"/>
  <c r="I81" i="5"/>
  <c r="K81" i="5" s="1"/>
  <c r="M81" i="5" s="1"/>
  <c r="P81" i="5" s="1"/>
  <c r="R436" i="7"/>
  <c r="I468" i="5"/>
  <c r="K468" i="5" s="1"/>
  <c r="R850" i="7"/>
  <c r="I126" i="5"/>
  <c r="K126" i="5" s="1"/>
  <c r="R485" i="7"/>
  <c r="T1037" i="7"/>
  <c r="U1037" i="7"/>
  <c r="AW1037" i="7" s="1"/>
  <c r="V1037" i="7"/>
  <c r="AX1037" i="7" s="1"/>
  <c r="W1037" i="7"/>
  <c r="I241" i="5"/>
  <c r="K241" i="5" s="1"/>
  <c r="R607" i="7"/>
  <c r="I315" i="5"/>
  <c r="K315" i="5" s="1"/>
  <c r="R684" i="7"/>
  <c r="I593" i="5"/>
  <c r="K593" i="5" s="1"/>
  <c r="R989" i="7"/>
  <c r="I104" i="5"/>
  <c r="K104" i="5" s="1"/>
  <c r="M104" i="5" s="1"/>
  <c r="P104" i="5" s="1"/>
  <c r="S462" i="7" s="1"/>
  <c r="R461" i="7"/>
  <c r="I493" i="5"/>
  <c r="K493" i="5" s="1"/>
  <c r="R877" i="7"/>
  <c r="I407" i="5"/>
  <c r="K407" i="5" s="1"/>
  <c r="R781" i="7"/>
  <c r="I782" i="5"/>
  <c r="M782" i="5" s="1"/>
  <c r="R1398" i="7"/>
  <c r="U358" i="7"/>
  <c r="AW358" i="7" s="1"/>
  <c r="T358" i="7"/>
  <c r="V358" i="7"/>
  <c r="AX358" i="7" s="1"/>
  <c r="W358" i="7"/>
  <c r="I384" i="5"/>
  <c r="K384" i="5" s="1"/>
  <c r="R756" i="7"/>
  <c r="I755" i="5"/>
  <c r="K755" i="5" s="1"/>
  <c r="R1164" i="7"/>
  <c r="U447" i="7"/>
  <c r="AW447" i="7" s="1"/>
  <c r="T447" i="7"/>
  <c r="V447" i="7"/>
  <c r="AX447" i="7" s="1"/>
  <c r="W447" i="7"/>
  <c r="I414" i="5"/>
  <c r="M414" i="5" s="1"/>
  <c r="R789" i="7"/>
  <c r="V865" i="7"/>
  <c r="AX865" i="7" s="1"/>
  <c r="W865" i="7"/>
  <c r="T865" i="7"/>
  <c r="U865" i="7"/>
  <c r="AW865" i="7" s="1"/>
  <c r="I16" i="5"/>
  <c r="M16" i="5" s="1"/>
  <c r="R365" i="7"/>
  <c r="I394" i="5"/>
  <c r="K394" i="5" s="1"/>
  <c r="R766" i="7"/>
  <c r="I770" i="5"/>
  <c r="K770" i="5" s="1"/>
  <c r="R1179" i="7"/>
  <c r="V1024" i="7"/>
  <c r="AX1024" i="7" s="1"/>
  <c r="T1024" i="7"/>
  <c r="U1024" i="7"/>
  <c r="AW1024" i="7" s="1"/>
  <c r="W1024" i="7"/>
  <c r="T904" i="7"/>
  <c r="W904" i="7"/>
  <c r="U904" i="7"/>
  <c r="AW904" i="7" s="1"/>
  <c r="V904" i="7"/>
  <c r="AX904" i="7" s="1"/>
  <c r="V405" i="7"/>
  <c r="AX405" i="7" s="1"/>
  <c r="T405" i="7"/>
  <c r="U405" i="7"/>
  <c r="AW405" i="7" s="1"/>
  <c r="W405" i="7"/>
  <c r="I427" i="5"/>
  <c r="K427" i="5" s="1"/>
  <c r="R802" i="7"/>
  <c r="I577" i="5"/>
  <c r="K577" i="5" s="1"/>
  <c r="R972" i="7"/>
  <c r="I32" i="5"/>
  <c r="K32" i="5" s="1"/>
  <c r="R382" i="7"/>
  <c r="W1058" i="7"/>
  <c r="U1058" i="7"/>
  <c r="AW1058" i="7" s="1"/>
  <c r="T1058" i="7"/>
  <c r="V1058" i="7"/>
  <c r="AX1058" i="7" s="1"/>
  <c r="I587" i="5"/>
  <c r="K587" i="5" s="1"/>
  <c r="R982" i="7"/>
  <c r="I117" i="5"/>
  <c r="K117" i="5" s="1"/>
  <c r="R476" i="7"/>
  <c r="I505" i="5"/>
  <c r="K505" i="5" s="1"/>
  <c r="R890" i="7"/>
  <c r="W967" i="7"/>
  <c r="U967" i="7"/>
  <c r="AW967" i="7" s="1"/>
  <c r="V967" i="7"/>
  <c r="AX967" i="7" s="1"/>
  <c r="T967" i="7"/>
  <c r="U481" i="7"/>
  <c r="AW481" i="7" s="1"/>
  <c r="W481" i="7"/>
  <c r="V481" i="7"/>
  <c r="AX481" i="7" s="1"/>
  <c r="T481" i="7"/>
  <c r="I512" i="5"/>
  <c r="K512" i="5" s="1"/>
  <c r="R899" i="7"/>
  <c r="T638" i="7"/>
  <c r="U638" i="7"/>
  <c r="AW638" i="7" s="1"/>
  <c r="W638" i="7"/>
  <c r="V638" i="7"/>
  <c r="AX638" i="7" s="1"/>
  <c r="T933" i="7"/>
  <c r="U933" i="7"/>
  <c r="AW933" i="7" s="1"/>
  <c r="W933" i="7"/>
  <c r="V933" i="7"/>
  <c r="AX933" i="7" s="1"/>
  <c r="I136" i="5"/>
  <c r="K136" i="5" s="1"/>
  <c r="R495" i="7"/>
  <c r="I522" i="5"/>
  <c r="K522" i="5" s="1"/>
  <c r="M522" i="5" s="1"/>
  <c r="P522" i="5" s="1"/>
  <c r="R910" i="7"/>
  <c r="I74" i="5"/>
  <c r="K74" i="5" s="1"/>
  <c r="R429" i="7"/>
  <c r="I456" i="5"/>
  <c r="K456" i="5" s="1"/>
  <c r="R836" i="7"/>
  <c r="I700" i="5"/>
  <c r="K700" i="5" s="1"/>
  <c r="R1103" i="7"/>
  <c r="I310" i="5"/>
  <c r="K310" i="5" s="1"/>
  <c r="R679" i="7"/>
  <c r="I675" i="5"/>
  <c r="K675" i="5" s="1"/>
  <c r="R1077" i="7"/>
  <c r="I236" i="5"/>
  <c r="K236" i="5" s="1"/>
  <c r="R599" i="7"/>
  <c r="I613" i="5"/>
  <c r="K613" i="5" s="1"/>
  <c r="R1012" i="7"/>
  <c r="I142" i="5"/>
  <c r="M142" i="5" s="1"/>
  <c r="R501" i="7"/>
  <c r="W668" i="7"/>
  <c r="T668" i="7"/>
  <c r="U668" i="7"/>
  <c r="AW668" i="7" s="1"/>
  <c r="V668" i="7"/>
  <c r="AX668" i="7" s="1"/>
  <c r="U919" i="7"/>
  <c r="AW919" i="7" s="1"/>
  <c r="W919" i="7"/>
  <c r="V919" i="7"/>
  <c r="AX919" i="7" s="1"/>
  <c r="T919" i="7"/>
  <c r="I679" i="5"/>
  <c r="K679" i="5" s="1"/>
  <c r="R1082" i="7"/>
  <c r="I178" i="5"/>
  <c r="K178" i="5" s="1"/>
  <c r="R540" i="7"/>
  <c r="U833" i="7"/>
  <c r="AW833" i="7" s="1"/>
  <c r="T833" i="7"/>
  <c r="W833" i="7"/>
  <c r="V833" i="7"/>
  <c r="AX833" i="7" s="1"/>
  <c r="I89" i="5"/>
  <c r="K89" i="5" s="1"/>
  <c r="R445" i="7"/>
  <c r="I561" i="5"/>
  <c r="K561" i="5" s="1"/>
  <c r="R954" i="7"/>
  <c r="I544" i="5"/>
  <c r="K544" i="5" s="1"/>
  <c r="R936" i="7"/>
  <c r="I92" i="5"/>
  <c r="K92" i="5" s="1"/>
  <c r="R448" i="7"/>
  <c r="V1184" i="7"/>
  <c r="AX1184" i="7" s="1"/>
  <c r="T1184" i="7"/>
  <c r="U1184" i="7"/>
  <c r="AW1184" i="7" s="1"/>
  <c r="W1184" i="7"/>
  <c r="I363" i="5"/>
  <c r="K363" i="5" s="1"/>
  <c r="R734" i="7"/>
  <c r="U566" i="7"/>
  <c r="AW566" i="7" s="1"/>
  <c r="V566" i="7"/>
  <c r="AX566" i="7" s="1"/>
  <c r="W566" i="7"/>
  <c r="T566" i="7"/>
  <c r="I579" i="5"/>
  <c r="K579" i="5" s="1"/>
  <c r="R974" i="7"/>
  <c r="I105" i="5"/>
  <c r="K105" i="5" s="1"/>
  <c r="R463" i="7"/>
  <c r="I495" i="5"/>
  <c r="K495" i="5" s="1"/>
  <c r="R880" i="7"/>
  <c r="V716" i="7"/>
  <c r="AX716" i="7" s="1"/>
  <c r="W716" i="7"/>
  <c r="T716" i="7"/>
  <c r="U716" i="7"/>
  <c r="AW716" i="7" s="1"/>
  <c r="I90" i="5"/>
  <c r="K90" i="5" s="1"/>
  <c r="R446" i="7"/>
  <c r="I477" i="5"/>
  <c r="K477" i="5" s="1"/>
  <c r="R860" i="7"/>
  <c r="I175" i="5"/>
  <c r="K175" i="5" s="1"/>
  <c r="R537" i="7"/>
  <c r="I108" i="5"/>
  <c r="M108" i="5" s="1"/>
  <c r="R466" i="7"/>
  <c r="I581" i="5"/>
  <c r="K581" i="5" s="1"/>
  <c r="R976" i="7"/>
  <c r="I183" i="5"/>
  <c r="M183" i="5" s="1"/>
  <c r="R545" i="7"/>
  <c r="V471" i="7"/>
  <c r="AX471" i="7" s="1"/>
  <c r="U471" i="7"/>
  <c r="AW471" i="7" s="1"/>
  <c r="T471" i="7"/>
  <c r="W471" i="7"/>
  <c r="I500" i="5"/>
  <c r="M500" i="5" s="1"/>
  <c r="R885" i="7"/>
  <c r="I598" i="5"/>
  <c r="K598" i="5" s="1"/>
  <c r="R994" i="7"/>
  <c r="R732" i="7"/>
  <c r="I736" i="5"/>
  <c r="K736" i="5" s="1"/>
  <c r="R1143" i="7"/>
  <c r="I291" i="5"/>
  <c r="K291" i="5" s="1"/>
  <c r="R659" i="7"/>
  <c r="U1059" i="7"/>
  <c r="AW1059" i="7" s="1"/>
  <c r="W1059" i="7"/>
  <c r="V1059" i="7"/>
  <c r="AX1059" i="7" s="1"/>
  <c r="T1059" i="7"/>
  <c r="I191" i="5"/>
  <c r="K191" i="5" s="1"/>
  <c r="R553" i="7"/>
  <c r="I567" i="5"/>
  <c r="K567" i="5" s="1"/>
  <c r="M567" i="5" s="1"/>
  <c r="P567" i="5" s="1"/>
  <c r="S962" i="7" s="1"/>
  <c r="AE962" i="7" s="1"/>
  <c r="R962" i="7"/>
  <c r="I97" i="5"/>
  <c r="K97" i="5" s="1"/>
  <c r="R454" i="7"/>
  <c r="I483" i="5"/>
  <c r="K483" i="5" s="1"/>
  <c r="R866" i="7"/>
  <c r="I176" i="5"/>
  <c r="K176" i="5" s="1"/>
  <c r="R538" i="7"/>
  <c r="I266" i="5"/>
  <c r="K266" i="5" s="1"/>
  <c r="R634" i="7"/>
  <c r="I640" i="5"/>
  <c r="K640" i="5" s="1"/>
  <c r="R1040" i="7"/>
  <c r="I68" i="5"/>
  <c r="K68" i="5" s="1"/>
  <c r="R422" i="7"/>
  <c r="I620" i="5"/>
  <c r="M620" i="5" s="1"/>
  <c r="R1020" i="7"/>
  <c r="I197" i="5"/>
  <c r="K197" i="5" s="1"/>
  <c r="R559" i="7"/>
  <c r="I776" i="5"/>
  <c r="M776" i="5" s="1"/>
  <c r="R1185" i="7"/>
  <c r="I726" i="5"/>
  <c r="M726" i="5" s="1"/>
  <c r="R1132" i="7"/>
  <c r="I224" i="5"/>
  <c r="K224" i="5" s="1"/>
  <c r="R586" i="7"/>
  <c r="I606" i="5"/>
  <c r="K606" i="5" s="1"/>
  <c r="R1004" i="7"/>
  <c r="I278" i="5"/>
  <c r="K278" i="5" s="1"/>
  <c r="R646" i="7"/>
  <c r="V627" i="7"/>
  <c r="AX627" i="7" s="1"/>
  <c r="U627" i="7"/>
  <c r="AW627" i="7" s="1"/>
  <c r="T627" i="7"/>
  <c r="W627" i="7"/>
  <c r="I633" i="5"/>
  <c r="M633" i="5" s="1"/>
  <c r="R1033" i="7"/>
  <c r="I184" i="5"/>
  <c r="K184" i="5" s="1"/>
  <c r="M184" i="5" s="1"/>
  <c r="P184" i="5" s="1"/>
  <c r="R546" i="7"/>
  <c r="I564" i="5"/>
  <c r="K564" i="5" s="1"/>
  <c r="R958" i="7"/>
  <c r="U797" i="7"/>
  <c r="AW797" i="7" s="1"/>
  <c r="T797" i="7"/>
  <c r="V797" i="7"/>
  <c r="AX797" i="7" s="1"/>
  <c r="W797" i="7"/>
  <c r="U1069" i="7"/>
  <c r="AW1069" i="7" s="1"/>
  <c r="V1069" i="7"/>
  <c r="AX1069" i="7" s="1"/>
  <c r="T1069" i="7"/>
  <c r="W1069" i="7"/>
  <c r="W1070" i="7"/>
  <c r="I182" i="5"/>
  <c r="K182" i="5" s="1"/>
  <c r="R544" i="7"/>
  <c r="I562" i="5"/>
  <c r="K562" i="5" s="1"/>
  <c r="R955" i="7"/>
  <c r="I423" i="5"/>
  <c r="M423" i="5" s="1"/>
  <c r="R798" i="7"/>
  <c r="U654" i="7"/>
  <c r="AW654" i="7" s="1"/>
  <c r="W654" i="7"/>
  <c r="T654" i="7"/>
  <c r="V654" i="7"/>
  <c r="AX654" i="7" s="1"/>
  <c r="I655" i="5"/>
  <c r="K655" i="5" s="1"/>
  <c r="R1056" i="7"/>
  <c r="I212" i="5"/>
  <c r="K212" i="5" s="1"/>
  <c r="R574" i="7"/>
  <c r="I75" i="5"/>
  <c r="K75" i="5" s="1"/>
  <c r="R430" i="7"/>
  <c r="I14" i="5"/>
  <c r="K14" i="5" s="1"/>
  <c r="R363" i="7"/>
  <c r="I391" i="5"/>
  <c r="K391" i="5" s="1"/>
  <c r="R763" i="7"/>
  <c r="I768" i="5"/>
  <c r="K768" i="5" s="1"/>
  <c r="R1177" i="7"/>
  <c r="I292" i="5"/>
  <c r="K292" i="5" s="1"/>
  <c r="R660" i="7"/>
  <c r="I660" i="5"/>
  <c r="K660" i="5" s="1"/>
  <c r="R1061" i="7"/>
  <c r="V555" i="7"/>
  <c r="AX555" i="7" s="1"/>
  <c r="T555" i="7"/>
  <c r="U555" i="7"/>
  <c r="AW555" i="7" s="1"/>
  <c r="W555" i="7"/>
  <c r="I569" i="5"/>
  <c r="M569" i="5" s="1"/>
  <c r="R964" i="7"/>
  <c r="I749" i="5"/>
  <c r="K749" i="5" s="1"/>
  <c r="R1157" i="7"/>
  <c r="I367" i="5"/>
  <c r="K367" i="5" s="1"/>
  <c r="R738" i="7"/>
  <c r="I741" i="5"/>
  <c r="K741" i="5" s="1"/>
  <c r="R1148" i="7"/>
  <c r="I472" i="5"/>
  <c r="K472" i="5" s="1"/>
  <c r="R855" i="7"/>
  <c r="I340" i="5"/>
  <c r="K340" i="5" s="1"/>
  <c r="R711" i="7"/>
  <c r="I722" i="5"/>
  <c r="K722" i="5" s="1"/>
  <c r="R1128" i="7"/>
  <c r="I298" i="5"/>
  <c r="M298" i="5" s="1"/>
  <c r="R666" i="7"/>
  <c r="I665" i="5"/>
  <c r="K665" i="5" s="1"/>
  <c r="R1066" i="7"/>
  <c r="I65" i="5"/>
  <c r="K65" i="5" s="1"/>
  <c r="R418" i="7"/>
  <c r="U977" i="7"/>
  <c r="AW977" i="7" s="1"/>
  <c r="T977" i="7"/>
  <c r="W977" i="7"/>
  <c r="V977" i="7"/>
  <c r="AX977" i="7" s="1"/>
  <c r="I647" i="5"/>
  <c r="K647" i="5" s="1"/>
  <c r="R1047" i="7"/>
  <c r="W1005" i="7"/>
  <c r="U1005" i="7"/>
  <c r="AW1005" i="7" s="1"/>
  <c r="T1005" i="7"/>
  <c r="V1005" i="7"/>
  <c r="AX1005" i="7" s="1"/>
  <c r="I36" i="5"/>
  <c r="K36" i="5" s="1"/>
  <c r="R387" i="7"/>
  <c r="I789" i="5"/>
  <c r="K789" i="5" s="1"/>
  <c r="R1406" i="7"/>
  <c r="V682" i="7"/>
  <c r="AX682" i="7" s="1"/>
  <c r="U682" i="7"/>
  <c r="AW682" i="7" s="1"/>
  <c r="T682" i="7"/>
  <c r="W682" i="7"/>
  <c r="W581" i="7"/>
  <c r="T581" i="7"/>
  <c r="V581" i="7"/>
  <c r="AX581" i="7" s="1"/>
  <c r="U581" i="7"/>
  <c r="AW581" i="7" s="1"/>
  <c r="I17" i="5"/>
  <c r="M17" i="5" s="1"/>
  <c r="R366" i="7"/>
  <c r="I771" i="5"/>
  <c r="K771" i="5" s="1"/>
  <c r="R1180" i="7"/>
  <c r="I369" i="5"/>
  <c r="K369" i="5" s="1"/>
  <c r="R740" i="7"/>
  <c r="I320" i="5"/>
  <c r="K320" i="5" s="1"/>
  <c r="R690" i="7"/>
  <c r="I694" i="5"/>
  <c r="K694" i="5" s="1"/>
  <c r="R1097" i="7"/>
  <c r="I469" i="5"/>
  <c r="M469" i="5" s="1"/>
  <c r="R851" i="7"/>
  <c r="V1003" i="7"/>
  <c r="AX1003" i="7" s="1"/>
  <c r="T1003" i="7"/>
  <c r="W1003" i="7"/>
  <c r="U1003" i="7"/>
  <c r="AW1003" i="7" s="1"/>
  <c r="R351" i="7"/>
  <c r="W674" i="7"/>
  <c r="T674" i="7"/>
  <c r="U674" i="7"/>
  <c r="AW674" i="7" s="1"/>
  <c r="V674" i="7"/>
  <c r="AX674" i="7" s="1"/>
  <c r="V1034" i="7"/>
  <c r="AX1034" i="7" s="1"/>
  <c r="U1034" i="7"/>
  <c r="AW1034" i="7" s="1"/>
  <c r="T1034" i="7"/>
  <c r="W1034" i="7"/>
  <c r="I115" i="5"/>
  <c r="M115" i="5" s="1"/>
  <c r="R474" i="7"/>
  <c r="I502" i="5"/>
  <c r="K502" i="5" s="1"/>
  <c r="R887" i="7"/>
  <c r="I58" i="5"/>
  <c r="K58" i="5" s="1"/>
  <c r="R411" i="7"/>
  <c r="I434" i="5"/>
  <c r="K434" i="5" s="1"/>
  <c r="R809" i="7"/>
  <c r="I372" i="5"/>
  <c r="K372" i="5" s="1"/>
  <c r="R744" i="7"/>
  <c r="I336" i="5"/>
  <c r="K336" i="5" s="1"/>
  <c r="R707" i="7"/>
  <c r="I716" i="5"/>
  <c r="K716" i="5" s="1"/>
  <c r="R1121" i="7"/>
  <c r="I239" i="5"/>
  <c r="K239" i="5" s="1"/>
  <c r="R602" i="7"/>
  <c r="I41" i="5"/>
  <c r="M41" i="5" s="1"/>
  <c r="R392" i="7"/>
  <c r="I792" i="5"/>
  <c r="K792" i="5" s="1"/>
  <c r="R1409" i="7"/>
  <c r="I19" i="5"/>
  <c r="M19" i="5" s="1"/>
  <c r="R368" i="7"/>
  <c r="I396" i="5"/>
  <c r="K396" i="5" s="1"/>
  <c r="R768" i="7"/>
  <c r="V1181" i="7"/>
  <c r="AX1181" i="7" s="1"/>
  <c r="T1181" i="7"/>
  <c r="U1181" i="7"/>
  <c r="AW1181" i="7" s="1"/>
  <c r="W1181" i="7"/>
  <c r="I341" i="5"/>
  <c r="K341" i="5" s="1"/>
  <c r="R712" i="7"/>
  <c r="I725" i="5"/>
  <c r="M725" i="5" s="1"/>
  <c r="R1131" i="7"/>
  <c r="U458" i="7"/>
  <c r="AW458" i="7" s="1"/>
  <c r="V458" i="7"/>
  <c r="AX458" i="7" s="1"/>
  <c r="W458" i="7"/>
  <c r="T458" i="7"/>
  <c r="I489" i="5"/>
  <c r="K489" i="5" s="1"/>
  <c r="R873" i="7"/>
  <c r="I4" i="5"/>
  <c r="M4" i="5" s="1"/>
  <c r="R352" i="7"/>
  <c r="I377" i="5"/>
  <c r="K377" i="5" s="1"/>
  <c r="R749" i="7"/>
  <c r="I750" i="5"/>
  <c r="K750" i="5" s="1"/>
  <c r="R1158" i="7"/>
  <c r="I279" i="5"/>
  <c r="K279" i="5" s="1"/>
  <c r="R647" i="7"/>
  <c r="I651" i="5"/>
  <c r="M651" i="5" s="1"/>
  <c r="R1052" i="7"/>
  <c r="I156" i="5"/>
  <c r="K156" i="5" s="1"/>
  <c r="R516" i="7"/>
  <c r="I257" i="5"/>
  <c r="M257" i="5" s="1"/>
  <c r="R624" i="7"/>
  <c r="I631" i="5"/>
  <c r="K631" i="5" s="1"/>
  <c r="R1031" i="7"/>
  <c r="I84" i="5"/>
  <c r="K84" i="5" s="1"/>
  <c r="R440" i="7"/>
  <c r="I328" i="5"/>
  <c r="K328" i="5" s="1"/>
  <c r="R698" i="7"/>
  <c r="I754" i="5"/>
  <c r="K754" i="5" s="1"/>
  <c r="R1163" i="7"/>
  <c r="I356" i="5"/>
  <c r="K356" i="5" s="1"/>
  <c r="R727" i="7"/>
  <c r="W1140" i="7"/>
  <c r="U1140" i="7"/>
  <c r="AW1140" i="7" s="1"/>
  <c r="V1140" i="7"/>
  <c r="AX1140" i="7" s="1"/>
  <c r="T1140" i="7"/>
  <c r="W655" i="7"/>
  <c r="V655" i="7"/>
  <c r="AX655" i="7" s="1"/>
  <c r="T655" i="7"/>
  <c r="U655" i="7"/>
  <c r="AW655" i="7" s="1"/>
  <c r="T1057" i="7"/>
  <c r="V1057" i="7"/>
  <c r="AX1057" i="7" s="1"/>
  <c r="W1057" i="7"/>
  <c r="U1057" i="7"/>
  <c r="AW1057" i="7" s="1"/>
  <c r="U499" i="7"/>
  <c r="AW499" i="7" s="1"/>
  <c r="W499" i="7"/>
  <c r="T499" i="7"/>
  <c r="V499" i="7"/>
  <c r="AX499" i="7" s="1"/>
  <c r="U913" i="7"/>
  <c r="AW913" i="7" s="1"/>
  <c r="T913" i="7"/>
  <c r="V913" i="7"/>
  <c r="AX913" i="7" s="1"/>
  <c r="W913" i="7"/>
  <c r="V431" i="7"/>
  <c r="AX431" i="7" s="1"/>
  <c r="W431" i="7"/>
  <c r="T431" i="7"/>
  <c r="U431" i="7"/>
  <c r="AW431" i="7" s="1"/>
  <c r="I459" i="5"/>
  <c r="K459" i="5" s="1"/>
  <c r="R839" i="7"/>
  <c r="T1026" i="7"/>
  <c r="V1026" i="7"/>
  <c r="AX1026" i="7" s="1"/>
  <c r="W1026" i="7"/>
  <c r="U1026" i="7"/>
  <c r="AW1026" i="7" s="1"/>
  <c r="I364" i="5"/>
  <c r="M364" i="5" s="1"/>
  <c r="R735" i="7"/>
  <c r="I739" i="5"/>
  <c r="K739" i="5" s="1"/>
  <c r="R1146" i="7"/>
  <c r="I265" i="5"/>
  <c r="M265" i="5" s="1"/>
  <c r="R633" i="7"/>
  <c r="I638" i="5"/>
  <c r="K638" i="5" s="1"/>
  <c r="R1038" i="7"/>
  <c r="I62" i="5"/>
  <c r="M62" i="5" s="1"/>
  <c r="R415" i="7"/>
  <c r="I441" i="5"/>
  <c r="K441" i="5" s="1"/>
  <c r="R818" i="7"/>
  <c r="I24" i="5"/>
  <c r="M24" i="5" s="1"/>
  <c r="R373" i="7"/>
  <c r="I43" i="5"/>
  <c r="K43" i="5" s="1"/>
  <c r="R394" i="7"/>
  <c r="I420" i="5"/>
  <c r="K420" i="5" s="1"/>
  <c r="R795" i="7"/>
  <c r="I793" i="5"/>
  <c r="K793" i="5" s="1"/>
  <c r="M793" i="5" s="1"/>
  <c r="P793" i="5" s="1"/>
  <c r="R1410" i="7"/>
  <c r="I370" i="5"/>
  <c r="K370" i="5" s="1"/>
  <c r="R742" i="7"/>
  <c r="I743" i="5"/>
  <c r="K743" i="5" s="1"/>
  <c r="R1151" i="7"/>
  <c r="W483" i="7"/>
  <c r="V483" i="7"/>
  <c r="AX483" i="7" s="1"/>
  <c r="T483" i="7"/>
  <c r="U483" i="7"/>
  <c r="AW483" i="7" s="1"/>
  <c r="V900" i="7"/>
  <c r="AX900" i="7" s="1"/>
  <c r="T900" i="7"/>
  <c r="U900" i="7"/>
  <c r="AW900" i="7" s="1"/>
  <c r="W900" i="7"/>
  <c r="I496" i="5"/>
  <c r="K496" i="5" s="1"/>
  <c r="R881" i="7"/>
  <c r="I331" i="5"/>
  <c r="K331" i="5" s="1"/>
  <c r="R701" i="7"/>
  <c r="I707" i="5"/>
  <c r="K707" i="5" s="1"/>
  <c r="R1112" i="7"/>
  <c r="I275" i="5"/>
  <c r="K275" i="5" s="1"/>
  <c r="R643" i="7"/>
  <c r="I428" i="5"/>
  <c r="K428" i="5" s="1"/>
  <c r="R803" i="7"/>
  <c r="I55" i="5"/>
  <c r="K55" i="5" s="1"/>
  <c r="R408" i="7"/>
  <c r="I431" i="5"/>
  <c r="M431" i="5" s="1"/>
  <c r="R806" i="7"/>
  <c r="I625" i="5"/>
  <c r="M625" i="5" s="1"/>
  <c r="R1025" i="7"/>
  <c r="I358" i="5"/>
  <c r="K358" i="5" s="1"/>
  <c r="R729" i="7"/>
  <c r="U948" i="7"/>
  <c r="AW948" i="7" s="1"/>
  <c r="W948" i="7"/>
  <c r="V948" i="7"/>
  <c r="AX948" i="7" s="1"/>
  <c r="T948" i="7"/>
  <c r="I2" i="5"/>
  <c r="K2" i="5" s="1"/>
  <c r="H797" i="5"/>
  <c r="F11" i="2" s="1"/>
  <c r="R350" i="7"/>
  <c r="T726" i="7"/>
  <c r="V726" i="7"/>
  <c r="AX726" i="7" s="1"/>
  <c r="W726" i="7"/>
  <c r="U726" i="7"/>
  <c r="AW726" i="7" s="1"/>
  <c r="I733" i="5"/>
  <c r="M733" i="5" s="1"/>
  <c r="R1139" i="7"/>
  <c r="I374" i="5"/>
  <c r="K374" i="5" s="1"/>
  <c r="R746" i="7"/>
  <c r="AF831" i="7"/>
  <c r="R831" i="7"/>
  <c r="I73" i="5"/>
  <c r="K73" i="5" s="1"/>
  <c r="R428" i="7"/>
  <c r="I455" i="5"/>
  <c r="K455" i="5" s="1"/>
  <c r="R835" i="7"/>
  <c r="I11" i="5"/>
  <c r="M11" i="5" s="1"/>
  <c r="R360" i="7"/>
  <c r="I389" i="5"/>
  <c r="K389" i="5" s="1"/>
  <c r="R761" i="7"/>
  <c r="I760" i="5"/>
  <c r="K760" i="5" s="1"/>
  <c r="R1169" i="7"/>
  <c r="I235" i="5"/>
  <c r="K235" i="5" s="1"/>
  <c r="R598" i="7"/>
  <c r="I163" i="5"/>
  <c r="K163" i="5" s="1"/>
  <c r="R523" i="7"/>
  <c r="T990" i="7"/>
  <c r="U990" i="7"/>
  <c r="AW990" i="7" s="1"/>
  <c r="V990" i="7"/>
  <c r="AX990" i="7" s="1"/>
  <c r="W990" i="7"/>
  <c r="U378" i="7"/>
  <c r="AW378" i="7" s="1"/>
  <c r="W378" i="7"/>
  <c r="T378" i="7"/>
  <c r="V378" i="7"/>
  <c r="AX378" i="7" s="1"/>
  <c r="I557" i="5"/>
  <c r="K557" i="5" s="1"/>
  <c r="R949" i="7"/>
  <c r="V943" i="7"/>
  <c r="AX943" i="7" s="1"/>
  <c r="T943" i="7"/>
  <c r="W943" i="7"/>
  <c r="U943" i="7"/>
  <c r="AW943" i="7" s="1"/>
  <c r="I447" i="5"/>
  <c r="M447" i="5" s="1"/>
  <c r="R825" i="7"/>
  <c r="I148" i="5"/>
  <c r="K148" i="5" s="1"/>
  <c r="R508" i="7"/>
  <c r="I532" i="5"/>
  <c r="M532" i="5" s="1"/>
  <c r="R922" i="7"/>
  <c r="U457" i="7"/>
  <c r="AW457" i="7" s="1"/>
  <c r="T457" i="7"/>
  <c r="W457" i="7"/>
  <c r="V457" i="7"/>
  <c r="AX457" i="7" s="1"/>
  <c r="I487" i="5"/>
  <c r="K487" i="5" s="1"/>
  <c r="R871" i="7"/>
  <c r="I246" i="5"/>
  <c r="K246" i="5" s="1"/>
  <c r="R613" i="7"/>
  <c r="I245" i="5"/>
  <c r="M245" i="5" s="1"/>
  <c r="R612" i="7"/>
  <c r="W787" i="7"/>
  <c r="U787" i="7"/>
  <c r="AW787" i="7" s="1"/>
  <c r="T787" i="7"/>
  <c r="V787" i="7"/>
  <c r="AX787" i="7" s="1"/>
  <c r="I785" i="5"/>
  <c r="K785" i="5" s="1"/>
  <c r="R1402" i="7"/>
  <c r="I31" i="5"/>
  <c r="K31" i="5" s="1"/>
  <c r="R381" i="7"/>
  <c r="U469" i="7"/>
  <c r="AW469" i="7" s="1"/>
  <c r="W469" i="7"/>
  <c r="T469" i="7"/>
  <c r="V469" i="7"/>
  <c r="AX469" i="7" s="1"/>
  <c r="I499" i="5"/>
  <c r="M499" i="5" s="1"/>
  <c r="R884" i="7"/>
  <c r="I56" i="5"/>
  <c r="K56" i="5" s="1"/>
  <c r="R409" i="7"/>
  <c r="V1044" i="7"/>
  <c r="AX1044" i="7" s="1"/>
  <c r="W1044" i="7"/>
  <c r="T1044" i="7"/>
  <c r="U1044" i="7"/>
  <c r="AW1044" i="7" s="1"/>
  <c r="I506" i="5"/>
  <c r="K506" i="5" s="1"/>
  <c r="R891" i="7"/>
  <c r="I153" i="5"/>
  <c r="K153" i="5" s="1"/>
  <c r="R513" i="7"/>
  <c r="W406" i="7"/>
  <c r="U406" i="7"/>
  <c r="AW406" i="7" s="1"/>
  <c r="V406" i="7"/>
  <c r="AX406" i="7" s="1"/>
  <c r="T406" i="7"/>
  <c r="V1067" i="7"/>
  <c r="AX1067" i="7" s="1"/>
  <c r="W1067" i="7"/>
  <c r="U1067" i="7"/>
  <c r="AW1067" i="7" s="1"/>
  <c r="T1067" i="7"/>
  <c r="T950" i="7"/>
  <c r="U950" i="7"/>
  <c r="AW950" i="7" s="1"/>
  <c r="W950" i="7"/>
  <c r="V950" i="7"/>
  <c r="AX950" i="7" s="1"/>
  <c r="W951" i="7"/>
  <c r="I88" i="5"/>
  <c r="K88" i="5" s="1"/>
  <c r="R444" i="7"/>
  <c r="U858" i="7"/>
  <c r="AW858" i="7" s="1"/>
  <c r="W858" i="7"/>
  <c r="V858" i="7"/>
  <c r="AX858" i="7" s="1"/>
  <c r="T858" i="7"/>
  <c r="I247" i="5"/>
  <c r="K247" i="5" s="1"/>
  <c r="R614" i="7"/>
  <c r="I72" i="5"/>
  <c r="M72" i="5" s="1"/>
  <c r="R427" i="7"/>
  <c r="W439" i="7"/>
  <c r="T439" i="7"/>
  <c r="U439" i="7"/>
  <c r="AW439" i="7" s="1"/>
  <c r="V439" i="7"/>
  <c r="AX439" i="7" s="1"/>
  <c r="V630" i="7"/>
  <c r="AX630" i="7" s="1"/>
  <c r="W630" i="7"/>
  <c r="T630" i="7"/>
  <c r="U630" i="7"/>
  <c r="AW630" i="7" s="1"/>
  <c r="I166" i="5"/>
  <c r="K166" i="5" s="1"/>
  <c r="R526" i="7"/>
  <c r="I462" i="5"/>
  <c r="K462" i="5" s="1"/>
  <c r="R844" i="7"/>
  <c r="I240" i="5"/>
  <c r="K240" i="5" s="1"/>
  <c r="R604" i="7"/>
  <c r="V565" i="7"/>
  <c r="AX565" i="7" s="1"/>
  <c r="W565" i="7"/>
  <c r="T565" i="7"/>
  <c r="U565" i="7"/>
  <c r="AW565" i="7" s="1"/>
  <c r="W956" i="7"/>
  <c r="T956" i="7"/>
  <c r="U956" i="7"/>
  <c r="AW956" i="7" s="1"/>
  <c r="V956" i="7"/>
  <c r="AX956" i="7" s="1"/>
  <c r="U970" i="7"/>
  <c r="AW970" i="7" s="1"/>
  <c r="V970" i="7"/>
  <c r="AX970" i="7" s="1"/>
  <c r="W970" i="7"/>
  <c r="T970" i="7"/>
  <c r="I226" i="5"/>
  <c r="K226" i="5" s="1"/>
  <c r="R588" i="7"/>
  <c r="W636" i="7"/>
  <c r="U636" i="7"/>
  <c r="AW636" i="7" s="1"/>
  <c r="V636" i="7"/>
  <c r="AX636" i="7" s="1"/>
  <c r="T636" i="7"/>
  <c r="I729" i="5"/>
  <c r="K729" i="5" s="1"/>
  <c r="R1135" i="7"/>
  <c r="T596" i="7"/>
  <c r="W596" i="7"/>
  <c r="U596" i="7"/>
  <c r="AW596" i="7" s="1"/>
  <c r="V596" i="7"/>
  <c r="AX596" i="7" s="1"/>
  <c r="I545" i="5"/>
  <c r="K545" i="5" s="1"/>
  <c r="R937" i="7"/>
  <c r="I248" i="5"/>
  <c r="K248" i="5" s="1"/>
  <c r="R615" i="7"/>
  <c r="I627" i="5"/>
  <c r="K627" i="5" s="1"/>
  <c r="R1027" i="7"/>
  <c r="U515" i="7"/>
  <c r="AW515" i="7" s="1"/>
  <c r="V515" i="7"/>
  <c r="AX515" i="7" s="1"/>
  <c r="W515" i="7"/>
  <c r="T515" i="7"/>
  <c r="I132" i="5"/>
  <c r="K132" i="5" s="1"/>
  <c r="R491" i="7"/>
  <c r="I273" i="5"/>
  <c r="M273" i="5" s="1"/>
  <c r="R641" i="7"/>
  <c r="I181" i="5"/>
  <c r="K181" i="5" s="1"/>
  <c r="R543" i="7"/>
  <c r="I160" i="5"/>
  <c r="K160" i="5" s="1"/>
  <c r="R520" i="7"/>
  <c r="I238" i="5"/>
  <c r="K238" i="5" s="1"/>
  <c r="R601" i="7"/>
  <c r="I614" i="5"/>
  <c r="M614" i="5" s="1"/>
  <c r="R1013" i="7"/>
  <c r="U502" i="7"/>
  <c r="AW502" i="7" s="1"/>
  <c r="T502" i="7"/>
  <c r="V502" i="7"/>
  <c r="AX502" i="7" s="1"/>
  <c r="W502" i="7"/>
  <c r="I296" i="5"/>
  <c r="K296" i="5" s="1"/>
  <c r="R664" i="7"/>
  <c r="I180" i="5"/>
  <c r="K180" i="5" s="1"/>
  <c r="R542" i="7"/>
  <c r="I157" i="5"/>
  <c r="K157" i="5" s="1"/>
  <c r="R517" i="7"/>
  <c r="I323" i="5"/>
  <c r="K323" i="5" s="1"/>
  <c r="R693" i="7"/>
  <c r="I652" i="5"/>
  <c r="K652" i="5" s="1"/>
  <c r="R1053" i="7"/>
  <c r="W1071" i="7"/>
  <c r="T1071" i="7"/>
  <c r="U1071" i="7"/>
  <c r="AW1071" i="7" s="1"/>
  <c r="V1071" i="7"/>
  <c r="AX1071" i="7" s="1"/>
  <c r="I580" i="5"/>
  <c r="K580" i="5" s="1"/>
  <c r="R975" i="7"/>
  <c r="T592" i="7"/>
  <c r="U592" i="7"/>
  <c r="AW592" i="7" s="1"/>
  <c r="V592" i="7"/>
  <c r="AX592" i="7" s="1"/>
  <c r="W592" i="7"/>
  <c r="I458" i="5"/>
  <c r="M458" i="5" s="1"/>
  <c r="R838" i="7"/>
  <c r="T1134" i="7"/>
  <c r="W1134" i="7"/>
  <c r="U1134" i="7"/>
  <c r="AW1134" i="7" s="1"/>
  <c r="V1134" i="7"/>
  <c r="AX1134" i="7" s="1"/>
  <c r="I703" i="5"/>
  <c r="M703" i="5" s="1"/>
  <c r="R1107" i="7"/>
  <c r="V355" i="7"/>
  <c r="AX355" i="7" s="1"/>
  <c r="U355" i="7"/>
  <c r="AW355" i="7" s="1"/>
  <c r="T355" i="7"/>
  <c r="W355" i="7"/>
  <c r="I209" i="5"/>
  <c r="K209" i="5" s="1"/>
  <c r="R571" i="7"/>
  <c r="T648" i="7"/>
  <c r="V648" i="7"/>
  <c r="AX648" i="7" s="1"/>
  <c r="W648" i="7"/>
  <c r="U648" i="7"/>
  <c r="AW648" i="7" s="1"/>
  <c r="I308" i="5"/>
  <c r="K308" i="5" s="1"/>
  <c r="R677" i="7"/>
  <c r="I234" i="5"/>
  <c r="M234" i="5" s="1"/>
  <c r="R597" i="7"/>
  <c r="I93" i="5"/>
  <c r="M93" i="5" s="1"/>
  <c r="R449" i="7"/>
  <c r="I416" i="5"/>
  <c r="K416" i="5" s="1"/>
  <c r="R791" i="7"/>
  <c r="I682" i="5"/>
  <c r="K682" i="5" s="1"/>
  <c r="R1085" i="7"/>
  <c r="T973" i="7"/>
  <c r="U973" i="7"/>
  <c r="AW973" i="7" s="1"/>
  <c r="V973" i="7"/>
  <c r="AX973" i="7" s="1"/>
  <c r="W973" i="7"/>
  <c r="U426" i="7"/>
  <c r="AW426" i="7" s="1"/>
  <c r="V426" i="7"/>
  <c r="AX426" i="7" s="1"/>
  <c r="T426" i="7"/>
  <c r="W426" i="7"/>
  <c r="W1016" i="7"/>
  <c r="T1016" i="7"/>
  <c r="U1016" i="7"/>
  <c r="AW1016" i="7" s="1"/>
  <c r="V1016" i="7"/>
  <c r="AX1016" i="7" s="1"/>
  <c r="I28" i="5"/>
  <c r="K28" i="5" s="1"/>
  <c r="R377" i="7"/>
  <c r="V649" i="7"/>
  <c r="AX649" i="7" s="1"/>
  <c r="T649" i="7"/>
  <c r="U649" i="7"/>
  <c r="AW649" i="7" s="1"/>
  <c r="W649" i="7"/>
  <c r="I127" i="5"/>
  <c r="K127" i="5" s="1"/>
  <c r="R486" i="7"/>
  <c r="I380" i="5"/>
  <c r="K380" i="5" s="1"/>
  <c r="R752" i="7"/>
  <c r="I10" i="5"/>
  <c r="M10" i="5" s="1"/>
  <c r="R359" i="7"/>
  <c r="I385" i="5"/>
  <c r="K385" i="5" s="1"/>
  <c r="R757" i="7"/>
  <c r="I758" i="5"/>
  <c r="K758" i="5" s="1"/>
  <c r="R1167" i="7"/>
  <c r="V678" i="7"/>
  <c r="AX678" i="7" s="1"/>
  <c r="U678" i="7"/>
  <c r="AW678" i="7" s="1"/>
  <c r="W678" i="7"/>
  <c r="T678" i="7"/>
  <c r="I546" i="5"/>
  <c r="K546" i="5" s="1"/>
  <c r="R938" i="7"/>
  <c r="I481" i="5"/>
  <c r="K481" i="5" s="1"/>
  <c r="R864" i="7"/>
  <c r="V764" i="7"/>
  <c r="AX764" i="7" s="1"/>
  <c r="T764" i="7"/>
  <c r="U764" i="7"/>
  <c r="AW764" i="7" s="1"/>
  <c r="W764" i="7"/>
  <c r="T1178" i="7"/>
  <c r="U1178" i="7"/>
  <c r="AW1178" i="7" s="1"/>
  <c r="V1178" i="7"/>
  <c r="AX1178" i="7" s="1"/>
  <c r="W1178" i="7"/>
  <c r="V661" i="7"/>
  <c r="AX661" i="7" s="1"/>
  <c r="U661" i="7"/>
  <c r="AW661" i="7" s="1"/>
  <c r="W661" i="7"/>
  <c r="T661" i="7"/>
  <c r="U1062" i="7"/>
  <c r="AW1062" i="7" s="1"/>
  <c r="T1062" i="7"/>
  <c r="V1062" i="7"/>
  <c r="AX1062" i="7" s="1"/>
  <c r="W1062" i="7"/>
  <c r="T434" i="7"/>
  <c r="V434" i="7"/>
  <c r="AX434" i="7" s="1"/>
  <c r="W434" i="7"/>
  <c r="U434" i="7"/>
  <c r="AW434" i="7" s="1"/>
  <c r="I464" i="5"/>
  <c r="K464" i="5" s="1"/>
  <c r="R846" i="7"/>
  <c r="I102" i="5"/>
  <c r="K102" i="5" s="1"/>
  <c r="R459" i="7"/>
  <c r="I63" i="5"/>
  <c r="K63" i="5" s="1"/>
  <c r="R416" i="7"/>
  <c r="I442" i="5"/>
  <c r="K442" i="5" s="1"/>
  <c r="R819" i="7"/>
  <c r="I20" i="5"/>
  <c r="K20" i="5" s="1"/>
  <c r="R369" i="7"/>
  <c r="I397" i="5"/>
  <c r="K397" i="5" s="1"/>
  <c r="R769" i="7"/>
  <c r="I774" i="5"/>
  <c r="K774" i="5" s="1"/>
  <c r="R1183" i="7"/>
  <c r="I150" i="5"/>
  <c r="K150" i="5" s="1"/>
  <c r="R510" i="7"/>
  <c r="T925" i="7"/>
  <c r="U925" i="7"/>
  <c r="AW925" i="7" s="1"/>
  <c r="V925" i="7"/>
  <c r="AX925" i="7" s="1"/>
  <c r="W925" i="7"/>
  <c r="T980" i="7"/>
  <c r="U980" i="7"/>
  <c r="AW980" i="7" s="1"/>
  <c r="V980" i="7"/>
  <c r="AX980" i="7" s="1"/>
  <c r="W980" i="7"/>
  <c r="I141" i="5"/>
  <c r="M141" i="5" s="1"/>
  <c r="R500" i="7"/>
  <c r="I526" i="5"/>
  <c r="K526" i="5" s="1"/>
  <c r="R916" i="7"/>
  <c r="I59" i="5"/>
  <c r="K59" i="5" s="1"/>
  <c r="R412" i="7"/>
  <c r="V708" i="7"/>
  <c r="AX708" i="7" s="1"/>
  <c r="U708" i="7"/>
  <c r="AW708" i="7" s="1"/>
  <c r="W708" i="7"/>
  <c r="T708" i="7"/>
  <c r="I717" i="5"/>
  <c r="K717" i="5" s="1"/>
  <c r="R1122" i="7"/>
  <c r="I120" i="5"/>
  <c r="K120" i="5" s="1"/>
  <c r="R479" i="7"/>
  <c r="I507" i="5"/>
  <c r="K507" i="5" s="1"/>
  <c r="R892" i="7"/>
  <c r="T1029" i="7"/>
  <c r="U1029" i="7"/>
  <c r="AW1029" i="7" s="1"/>
  <c r="V1029" i="7"/>
  <c r="AX1029" i="7" s="1"/>
  <c r="W1029" i="7"/>
  <c r="I692" i="5"/>
  <c r="K692" i="5" s="1"/>
  <c r="R1095" i="7"/>
  <c r="I795" i="5"/>
  <c r="K795" i="5" s="1"/>
  <c r="R1412" i="7"/>
  <c r="V443" i="7"/>
  <c r="AX443" i="7" s="1"/>
  <c r="T443" i="7"/>
  <c r="W443" i="7"/>
  <c r="U443" i="7"/>
  <c r="AW443" i="7" s="1"/>
  <c r="I474" i="5"/>
  <c r="K474" i="5" s="1"/>
  <c r="R857" i="7"/>
  <c r="I5" i="5"/>
  <c r="K5" i="5" s="1"/>
  <c r="R353" i="7"/>
  <c r="R750" i="7"/>
  <c r="I751" i="5"/>
  <c r="K751" i="5" s="1"/>
  <c r="R1160" i="7"/>
  <c r="I784" i="5"/>
  <c r="K784" i="5" s="1"/>
  <c r="R1401" i="7"/>
  <c r="W940" i="7"/>
  <c r="V940" i="7"/>
  <c r="AX940" i="7" s="1"/>
  <c r="T940" i="7"/>
  <c r="U940" i="7"/>
  <c r="AW940" i="7" s="1"/>
  <c r="I77" i="5"/>
  <c r="K77" i="5" s="1"/>
  <c r="R432" i="7"/>
  <c r="I461" i="5"/>
  <c r="K461" i="5" s="1"/>
  <c r="R843" i="7"/>
  <c r="I648" i="5"/>
  <c r="K648" i="5" s="1"/>
  <c r="R1049" i="7"/>
  <c r="V921" i="7"/>
  <c r="AX921" i="7" s="1"/>
  <c r="U921" i="7"/>
  <c r="AW921" i="7" s="1"/>
  <c r="W921" i="7"/>
  <c r="T921" i="7"/>
  <c r="I401" i="5"/>
  <c r="K401" i="5" s="1"/>
  <c r="R773" i="7"/>
  <c r="T480" i="7"/>
  <c r="U480" i="7"/>
  <c r="AW480" i="7" s="1"/>
  <c r="V480" i="7"/>
  <c r="AX480" i="7" s="1"/>
  <c r="W480" i="7"/>
  <c r="W585" i="7"/>
  <c r="T585" i="7"/>
  <c r="U585" i="7"/>
  <c r="AW585" i="7" s="1"/>
  <c r="V585" i="7"/>
  <c r="AX585" i="7" s="1"/>
  <c r="T859" i="7"/>
  <c r="V859" i="7"/>
  <c r="AX859" i="7" s="1"/>
  <c r="U859" i="7"/>
  <c r="AW859" i="7" s="1"/>
  <c r="W859" i="7"/>
  <c r="I478" i="5"/>
  <c r="K478" i="5" s="1"/>
  <c r="R861" i="7"/>
  <c r="I34" i="5"/>
  <c r="K34" i="5" s="1"/>
  <c r="R385" i="7"/>
  <c r="I787" i="5"/>
  <c r="K787" i="5" s="1"/>
  <c r="R1404" i="7"/>
  <c r="I261" i="5"/>
  <c r="M261" i="5" s="1"/>
  <c r="R629" i="7"/>
  <c r="I635" i="5"/>
  <c r="M635" i="5" s="1"/>
  <c r="R1035" i="7"/>
  <c r="T550" i="7"/>
  <c r="U550" i="7"/>
  <c r="AW550" i="7" s="1"/>
  <c r="V550" i="7"/>
  <c r="AX550" i="7" s="1"/>
  <c r="W550" i="7"/>
  <c r="I566" i="5"/>
  <c r="K566" i="5" s="1"/>
  <c r="R960" i="7"/>
  <c r="V452" i="7"/>
  <c r="AX452" i="7" s="1"/>
  <c r="T452" i="7"/>
  <c r="U452" i="7"/>
  <c r="AW452" i="7" s="1"/>
  <c r="W452" i="7"/>
  <c r="I169" i="5"/>
  <c r="M169" i="5" s="1"/>
  <c r="R530" i="7"/>
  <c r="W996" i="7"/>
  <c r="U995" i="7"/>
  <c r="AW995" i="7" s="1"/>
  <c r="W997" i="7"/>
  <c r="T995" i="7"/>
  <c r="W995" i="7"/>
  <c r="V995" i="7"/>
  <c r="AX995" i="7" s="1"/>
  <c r="I538" i="5"/>
  <c r="K538" i="5" s="1"/>
  <c r="R929" i="7"/>
  <c r="I399" i="5"/>
  <c r="K399" i="5" s="1"/>
  <c r="R771" i="7"/>
  <c r="I128" i="5"/>
  <c r="K128" i="5" s="1"/>
  <c r="R487" i="7"/>
  <c r="V906" i="7"/>
  <c r="AX906" i="7" s="1"/>
  <c r="U906" i="7"/>
  <c r="AW906" i="7" s="1"/>
  <c r="T906" i="7"/>
  <c r="W906" i="7"/>
  <c r="W807" i="7"/>
  <c r="T807" i="7"/>
  <c r="V807" i="7"/>
  <c r="AX807" i="7" s="1"/>
  <c r="U807" i="7"/>
  <c r="AW807" i="7" s="1"/>
  <c r="I151" i="5"/>
  <c r="K151" i="5" s="1"/>
  <c r="R511" i="7"/>
  <c r="I290" i="5"/>
  <c r="K290" i="5" s="1"/>
  <c r="R658" i="7"/>
  <c r="I215" i="5"/>
  <c r="K215" i="5" s="1"/>
  <c r="R577" i="7"/>
  <c r="U391" i="7"/>
  <c r="AW391" i="7" s="1"/>
  <c r="V391" i="7"/>
  <c r="AX391" i="7" s="1"/>
  <c r="W391" i="7"/>
  <c r="T391" i="7"/>
  <c r="I418" i="5"/>
  <c r="K418" i="5" s="1"/>
  <c r="R793" i="7"/>
  <c r="I791" i="5"/>
  <c r="K791" i="5" s="1"/>
  <c r="R1408" i="7"/>
  <c r="I194" i="5"/>
  <c r="K194" i="5" s="1"/>
  <c r="R556" i="7"/>
  <c r="W875" i="7"/>
  <c r="U875" i="7"/>
  <c r="AW875" i="7" s="1"/>
  <c r="T875" i="7"/>
  <c r="V875" i="7"/>
  <c r="AX875" i="7" s="1"/>
  <c r="I170" i="5"/>
  <c r="K170" i="5" s="1"/>
  <c r="R531" i="7"/>
  <c r="I552" i="5"/>
  <c r="K552" i="5" s="1"/>
  <c r="R944" i="7"/>
  <c r="I344" i="5"/>
  <c r="K344" i="5" s="1"/>
  <c r="R715" i="7"/>
  <c r="V1119" i="7"/>
  <c r="AX1119" i="7" s="1"/>
  <c r="W1119" i="7"/>
  <c r="T1119" i="7"/>
  <c r="U1119" i="7"/>
  <c r="AW1119" i="7" s="1"/>
  <c r="I222" i="5"/>
  <c r="K222" i="5" s="1"/>
  <c r="R584" i="7"/>
  <c r="I539" i="5"/>
  <c r="K539" i="5" s="1"/>
  <c r="R930" i="7"/>
  <c r="I70" i="5"/>
  <c r="K70" i="5" s="1"/>
  <c r="R424" i="7"/>
  <c r="I452" i="5"/>
  <c r="K452" i="5" s="1"/>
  <c r="R830" i="7"/>
  <c r="I103" i="5"/>
  <c r="K103" i="5" s="1"/>
  <c r="R460" i="7"/>
  <c r="I54" i="5"/>
  <c r="K54" i="5" s="1"/>
  <c r="R407" i="7"/>
  <c r="I429" i="5"/>
  <c r="M429" i="5" s="1"/>
  <c r="R804" i="7"/>
  <c r="I67" i="5"/>
  <c r="K67" i="5" s="1"/>
  <c r="R420" i="7"/>
  <c r="U918" i="7"/>
  <c r="AW918" i="7" s="1"/>
  <c r="T918" i="7"/>
  <c r="V918" i="7"/>
  <c r="AX918" i="7" s="1"/>
  <c r="W918" i="7"/>
  <c r="I440" i="5"/>
  <c r="M440" i="5" s="1"/>
  <c r="R817" i="7"/>
  <c r="I667" i="5"/>
  <c r="M667" i="5" s="1"/>
  <c r="R1068" i="7"/>
  <c r="I220" i="5"/>
  <c r="K220" i="5" s="1"/>
  <c r="R582" i="7"/>
  <c r="I590" i="5"/>
  <c r="K590" i="5" s="1"/>
  <c r="R986" i="7"/>
  <c r="I514" i="5"/>
  <c r="M514" i="5" s="1"/>
  <c r="R902" i="7"/>
  <c r="I195" i="5"/>
  <c r="M195" i="5" s="1"/>
  <c r="R557" i="7"/>
  <c r="I574" i="5"/>
  <c r="K574" i="5" s="1"/>
  <c r="R969" i="7"/>
  <c r="T509" i="7"/>
  <c r="U509" i="7"/>
  <c r="AW509" i="7" s="1"/>
  <c r="V509" i="7"/>
  <c r="AX509" i="7" s="1"/>
  <c r="W509" i="7"/>
  <c r="I533" i="5"/>
  <c r="K533" i="5" s="1"/>
  <c r="R923" i="7"/>
  <c r="I470" i="5"/>
  <c r="K470" i="5" s="1"/>
  <c r="R852" i="7"/>
  <c r="I662" i="5"/>
  <c r="K662" i="5" s="1"/>
  <c r="R1063" i="7"/>
  <c r="V862" i="7"/>
  <c r="AX862" i="7" s="1"/>
  <c r="T862" i="7"/>
  <c r="U862" i="7"/>
  <c r="AW862" i="7" s="1"/>
  <c r="W862" i="7"/>
  <c r="I152" i="5"/>
  <c r="K152" i="5" s="1"/>
  <c r="R512" i="7"/>
  <c r="I334" i="5"/>
  <c r="K334" i="5" s="1"/>
  <c r="R705" i="7"/>
  <c r="I713" i="5"/>
  <c r="K713" i="5" s="1"/>
  <c r="R1118" i="7"/>
  <c r="I636" i="5"/>
  <c r="K636" i="5" s="1"/>
  <c r="R1036" i="7"/>
  <c r="I549" i="5"/>
  <c r="K549" i="5" s="1"/>
  <c r="R941" i="7"/>
  <c r="I78" i="5"/>
  <c r="K78" i="5" s="1"/>
  <c r="R433" i="7"/>
  <c r="I49" i="5"/>
  <c r="K49" i="5" s="1"/>
  <c r="R401" i="7"/>
  <c r="I619" i="5"/>
  <c r="K619" i="5" s="1"/>
  <c r="R1019" i="7"/>
  <c r="I591" i="5"/>
  <c r="K591" i="5" s="1"/>
  <c r="R987" i="7"/>
  <c r="I553" i="5"/>
  <c r="M553" i="5" s="1"/>
  <c r="R945" i="7"/>
  <c r="I321" i="5"/>
  <c r="K321" i="5" s="1"/>
  <c r="R691" i="7"/>
  <c r="I697" i="5"/>
  <c r="K697" i="5" s="1"/>
  <c r="R1100" i="7"/>
  <c r="U573" i="7"/>
  <c r="AW573" i="7" s="1"/>
  <c r="V573" i="7"/>
  <c r="AX573" i="7" s="1"/>
  <c r="W573" i="7"/>
  <c r="T573" i="7"/>
  <c r="I517" i="5"/>
  <c r="K517" i="5" s="1"/>
  <c r="R905" i="7"/>
  <c r="I449" i="5"/>
  <c r="K449" i="5" s="1"/>
  <c r="R827" i="7"/>
  <c r="I498" i="5"/>
  <c r="K498" i="5" s="1"/>
  <c r="R883" i="7"/>
  <c r="I131" i="5"/>
  <c r="K131" i="5" s="1"/>
  <c r="R490" i="7"/>
  <c r="I604" i="5"/>
  <c r="K604" i="5" s="1"/>
  <c r="R1002" i="7"/>
  <c r="I583" i="5"/>
  <c r="K583" i="5" s="1"/>
  <c r="R978" i="7"/>
  <c r="I524" i="5"/>
  <c r="M524" i="5" s="1"/>
  <c r="R912" i="7"/>
  <c r="I12" i="5"/>
  <c r="M12" i="5" s="1"/>
  <c r="R361" i="7"/>
  <c r="I390" i="5"/>
  <c r="K390" i="5" s="1"/>
  <c r="R762" i="7"/>
  <c r="I762" i="5"/>
  <c r="K762" i="5" s="1"/>
  <c r="R1171" i="7"/>
  <c r="I312" i="5"/>
  <c r="K312" i="5" s="1"/>
  <c r="R681" i="7"/>
  <c r="I217" i="5"/>
  <c r="K217" i="5" s="1"/>
  <c r="R579" i="7"/>
  <c r="I588" i="5"/>
  <c r="K588" i="5" s="1"/>
  <c r="R983" i="7"/>
  <c r="I303" i="5"/>
  <c r="M303" i="5" s="1"/>
  <c r="R671" i="7"/>
  <c r="I294" i="5"/>
  <c r="K294" i="5" s="1"/>
  <c r="R662" i="7"/>
  <c r="U779" i="7"/>
  <c r="AW779" i="7" s="1"/>
  <c r="V779" i="7"/>
  <c r="AX779" i="7" s="1"/>
  <c r="W779" i="7"/>
  <c r="T779" i="7"/>
  <c r="I687" i="5"/>
  <c r="K687" i="5" s="1"/>
  <c r="R1090" i="7"/>
  <c r="I325" i="5"/>
  <c r="K325" i="5" s="1"/>
  <c r="R695" i="7"/>
  <c r="I663" i="5"/>
  <c r="K663" i="5" s="1"/>
  <c r="R1064" i="7"/>
  <c r="I244" i="5"/>
  <c r="M244" i="5" s="1"/>
  <c r="R610" i="7"/>
  <c r="I21" i="5"/>
  <c r="K21" i="5" s="1"/>
  <c r="R370" i="7"/>
  <c r="I649" i="5"/>
  <c r="K649" i="5" s="1"/>
  <c r="R1050" i="7"/>
  <c r="I560" i="5"/>
  <c r="M560" i="5" s="1"/>
  <c r="R953" i="7"/>
  <c r="I543" i="5"/>
  <c r="M543" i="5" s="1"/>
  <c r="R935" i="7"/>
  <c r="I208" i="5"/>
  <c r="K208" i="5" s="1"/>
  <c r="R570" i="7"/>
  <c r="W808" i="7"/>
  <c r="T808" i="7"/>
  <c r="V808" i="7"/>
  <c r="AX808" i="7" s="1"/>
  <c r="U808" i="7"/>
  <c r="AW808" i="7" s="1"/>
  <c r="I26" i="5"/>
  <c r="K26" i="5" s="1"/>
  <c r="R375" i="7"/>
  <c r="I737" i="5"/>
  <c r="M737" i="5" s="1"/>
  <c r="R1144" i="7"/>
  <c r="I264" i="5"/>
  <c r="K264" i="5" s="1"/>
  <c r="R632" i="7"/>
  <c r="I167" i="5"/>
  <c r="K167" i="5" s="1"/>
  <c r="R527" i="7"/>
  <c r="I550" i="5"/>
  <c r="K550" i="5" s="1"/>
  <c r="R942" i="7"/>
  <c r="I339" i="5"/>
  <c r="K339" i="5" s="1"/>
  <c r="R710" i="7"/>
  <c r="I424" i="5"/>
  <c r="K424" i="5" s="1"/>
  <c r="R799" i="7"/>
  <c r="I319" i="5"/>
  <c r="K319" i="5" s="1"/>
  <c r="R689" i="7"/>
  <c r="I269" i="5"/>
  <c r="K269" i="5" s="1"/>
  <c r="R637" i="7"/>
  <c r="I642" i="5"/>
  <c r="M642" i="5" s="1"/>
  <c r="R1042" i="7"/>
  <c r="I47" i="5"/>
  <c r="K47" i="5" s="1"/>
  <c r="R399" i="7"/>
  <c r="I304" i="5"/>
  <c r="K304" i="5" s="1"/>
  <c r="R672" i="7"/>
  <c r="I207" i="5"/>
  <c r="M207" i="5" s="1"/>
  <c r="R569" i="7"/>
  <c r="V1073" i="7"/>
  <c r="AX1073" i="7" s="1"/>
  <c r="T1073" i="7"/>
  <c r="U1073" i="7"/>
  <c r="AW1073" i="7" s="1"/>
  <c r="W1073" i="7"/>
  <c r="I584" i="5"/>
  <c r="M584" i="5" s="1"/>
  <c r="R979" i="7"/>
  <c r="W824" i="7"/>
  <c r="T824" i="7"/>
  <c r="U824" i="7"/>
  <c r="AW824" i="7" s="1"/>
  <c r="V824" i="7"/>
  <c r="AX824" i="7" s="1"/>
  <c r="I326" i="5"/>
  <c r="K326" i="5" s="1"/>
  <c r="R696" i="7"/>
  <c r="I229" i="5"/>
  <c r="K229" i="5" s="1"/>
  <c r="R591" i="7"/>
  <c r="I602" i="5"/>
  <c r="K602" i="5" s="1"/>
  <c r="R1000" i="7"/>
  <c r="V1110" i="7"/>
  <c r="AX1110" i="7" s="1"/>
  <c r="T1110" i="7"/>
  <c r="W1110" i="7"/>
  <c r="U1110" i="7"/>
  <c r="AW1110" i="7" s="1"/>
  <c r="I673" i="5"/>
  <c r="K673" i="5" s="1"/>
  <c r="R1075" i="7"/>
  <c r="I480" i="5"/>
  <c r="M480" i="5" s="1"/>
  <c r="R863" i="7"/>
  <c r="W985" i="7"/>
  <c r="W984" i="7"/>
  <c r="U984" i="7"/>
  <c r="AW984" i="7" s="1"/>
  <c r="V984" i="7"/>
  <c r="AX984" i="7" s="1"/>
  <c r="T984" i="7"/>
  <c r="I395" i="5"/>
  <c r="K395" i="5" s="1"/>
  <c r="R767" i="7"/>
  <c r="I701" i="5"/>
  <c r="K701" i="5" s="1"/>
  <c r="R1104" i="7"/>
  <c r="I742" i="5"/>
  <c r="M742" i="5" s="1"/>
  <c r="R1149" i="7"/>
  <c r="I82" i="5"/>
  <c r="K82" i="5" s="1"/>
  <c r="R437" i="7"/>
  <c r="U719" i="7"/>
  <c r="AW719" i="7" s="1"/>
  <c r="T719" i="7"/>
  <c r="V719" i="7"/>
  <c r="AX719" i="7" s="1"/>
  <c r="W719" i="7"/>
  <c r="I730" i="5"/>
  <c r="M730" i="5" s="1"/>
  <c r="R1136" i="7"/>
  <c r="I249" i="5"/>
  <c r="K249" i="5" s="1"/>
  <c r="R616" i="7"/>
  <c r="I628" i="5"/>
  <c r="K628" i="5" s="1"/>
  <c r="R1028" i="7"/>
  <c r="I232" i="5"/>
  <c r="K232" i="5" s="1"/>
  <c r="R595" i="7"/>
  <c r="U1138" i="7"/>
  <c r="AW1138" i="7" s="1"/>
  <c r="T1138" i="7"/>
  <c r="W1138" i="7"/>
  <c r="V1138" i="7"/>
  <c r="AX1138" i="7" s="1"/>
  <c r="W702" i="7"/>
  <c r="T702" i="7"/>
  <c r="U702" i="7"/>
  <c r="AW702" i="7" s="1"/>
  <c r="V702" i="7"/>
  <c r="AX702" i="7" s="1"/>
  <c r="I708" i="5"/>
  <c r="K708" i="5" s="1"/>
  <c r="R1113" i="7"/>
  <c r="I260" i="5"/>
  <c r="K260" i="5" s="1"/>
  <c r="R628" i="7"/>
  <c r="I419" i="5"/>
  <c r="K419" i="5" s="1"/>
  <c r="R794" i="7"/>
  <c r="T780" i="7"/>
  <c r="U780" i="7"/>
  <c r="AW780" i="7" s="1"/>
  <c r="V780" i="7"/>
  <c r="AX780" i="7" s="1"/>
  <c r="W780" i="7"/>
  <c r="I781" i="5"/>
  <c r="K781" i="5" s="1"/>
  <c r="R1397" i="7"/>
  <c r="U673" i="7"/>
  <c r="AW673" i="7" s="1"/>
  <c r="W673" i="7"/>
  <c r="T673" i="7"/>
  <c r="V673" i="7"/>
  <c r="AX673" i="7" s="1"/>
  <c r="I670" i="5"/>
  <c r="K670" i="5" s="1"/>
  <c r="R1072" i="7"/>
  <c r="I256" i="5"/>
  <c r="K256" i="5" s="1"/>
  <c r="R623" i="7"/>
  <c r="I653" i="5"/>
  <c r="K653" i="5" s="1"/>
  <c r="R1054" i="7"/>
  <c r="T1076" i="7"/>
  <c r="U1076" i="7"/>
  <c r="AW1076" i="7" s="1"/>
  <c r="V1076" i="7"/>
  <c r="AX1076" i="7" s="1"/>
  <c r="W1076" i="7"/>
  <c r="I162" i="5"/>
  <c r="K162" i="5" s="1"/>
  <c r="R522" i="7"/>
  <c r="I94" i="5"/>
  <c r="M94" i="5" s="1"/>
  <c r="R451" i="7"/>
  <c r="I15" i="5"/>
  <c r="K15" i="5" s="1"/>
  <c r="R364" i="7"/>
  <c r="T403" i="7"/>
  <c r="V403" i="7"/>
  <c r="AX403" i="7" s="1"/>
  <c r="U404" i="7"/>
  <c r="AW404" i="7" s="1"/>
  <c r="W404" i="7"/>
  <c r="U403" i="7"/>
  <c r="AW403" i="7" s="1"/>
  <c r="W403" i="7"/>
  <c r="T404" i="7"/>
  <c r="V404" i="7"/>
  <c r="AX404" i="7" s="1"/>
  <c r="I425" i="5"/>
  <c r="M425" i="5" s="1"/>
  <c r="R800" i="7"/>
  <c r="I595" i="5"/>
  <c r="K595" i="5" s="1"/>
  <c r="R991" i="7"/>
  <c r="W697" i="7"/>
  <c r="V697" i="7"/>
  <c r="AX697" i="7" s="1"/>
  <c r="T697" i="7"/>
  <c r="U697" i="7"/>
  <c r="AW697" i="7" s="1"/>
  <c r="U1109" i="7"/>
  <c r="AW1109" i="7" s="1"/>
  <c r="V1109" i="7"/>
  <c r="AX1109" i="7" s="1"/>
  <c r="T1109" i="7"/>
  <c r="W1109" i="7"/>
  <c r="I354" i="5"/>
  <c r="K354" i="5" s="1"/>
  <c r="R725" i="7"/>
  <c r="I307" i="5"/>
  <c r="K307" i="5" s="1"/>
  <c r="R675" i="7"/>
  <c r="I672" i="5"/>
  <c r="K672" i="5" s="1"/>
  <c r="R1074" i="7"/>
  <c r="T587" i="7"/>
  <c r="V587" i="7"/>
  <c r="AX587" i="7" s="1"/>
  <c r="W587" i="7"/>
  <c r="U587" i="7"/>
  <c r="AW587" i="7" s="1"/>
  <c r="I409" i="5"/>
  <c r="K409" i="5" s="1"/>
  <c r="R783" i="7"/>
  <c r="I33" i="5"/>
  <c r="K33" i="5" s="1"/>
  <c r="R383" i="7"/>
  <c r="I413" i="5"/>
  <c r="K413" i="5" s="1"/>
  <c r="R788" i="7"/>
  <c r="I786" i="5"/>
  <c r="K786" i="5" s="1"/>
  <c r="R1403" i="7"/>
  <c r="U704" i="7"/>
  <c r="AW704" i="7" s="1"/>
  <c r="T704" i="7"/>
  <c r="V704" i="7"/>
  <c r="AX704" i="7" s="1"/>
  <c r="W704" i="7"/>
  <c r="V1115" i="7"/>
  <c r="AX1115" i="7" s="1"/>
  <c r="W1115" i="7"/>
  <c r="U1115" i="7"/>
  <c r="AW1115" i="7" s="1"/>
  <c r="T1115" i="7"/>
  <c r="I187" i="5"/>
  <c r="K187" i="5" s="1"/>
  <c r="R549" i="7"/>
  <c r="I565" i="5"/>
  <c r="M565" i="5" s="1"/>
  <c r="R959" i="7"/>
  <c r="W475" i="7"/>
  <c r="T475" i="7"/>
  <c r="U475" i="7"/>
  <c r="AW475" i="7" s="1"/>
  <c r="V475" i="7"/>
  <c r="AX475" i="7" s="1"/>
  <c r="I504" i="5"/>
  <c r="K504" i="5" s="1"/>
  <c r="R889" i="7"/>
  <c r="I39" i="5"/>
  <c r="K39" i="5" s="1"/>
  <c r="R390" i="7"/>
  <c r="I417" i="5"/>
  <c r="K417" i="5" s="1"/>
  <c r="R792" i="7"/>
  <c r="I790" i="5"/>
  <c r="K790" i="5" s="1"/>
  <c r="R1407" i="7"/>
  <c r="I314" i="5"/>
  <c r="K314" i="5" s="1"/>
  <c r="R683" i="7"/>
  <c r="I683" i="5"/>
  <c r="M683" i="5" s="1"/>
  <c r="R1086" i="7"/>
  <c r="I98" i="5"/>
  <c r="M98" i="5" s="1"/>
  <c r="R455" i="7"/>
  <c r="R867" i="7"/>
  <c r="I200" i="5"/>
  <c r="K200" i="5" s="1"/>
  <c r="R562" i="7"/>
  <c r="W435" i="7"/>
  <c r="U435" i="7"/>
  <c r="AW435" i="7" s="1"/>
  <c r="T435" i="7"/>
  <c r="V435" i="7"/>
  <c r="AX435" i="7" s="1"/>
  <c r="I466" i="5"/>
  <c r="K466" i="5" s="1"/>
  <c r="R848" i="7"/>
  <c r="I44" i="5"/>
  <c r="K44" i="5" s="1"/>
  <c r="R396" i="7"/>
  <c r="I421" i="5"/>
  <c r="M421" i="5" s="1"/>
  <c r="R796" i="7"/>
  <c r="I794" i="5"/>
  <c r="K794" i="5" s="1"/>
  <c r="R1411" i="7"/>
  <c r="I173" i="5"/>
  <c r="K173" i="5" s="1"/>
  <c r="R534" i="7"/>
  <c r="I554" i="5"/>
  <c r="K554" i="5" s="1"/>
  <c r="R946" i="7"/>
  <c r="AG1153" i="7"/>
  <c r="AG1001" i="7"/>
  <c r="AG493" i="7"/>
  <c r="AG968" i="7"/>
  <c r="AG644" i="7"/>
  <c r="AG775" i="7"/>
  <c r="AG1055" i="7"/>
  <c r="AG371" i="7"/>
  <c r="AG829" i="7"/>
  <c r="AG882" i="7"/>
  <c r="AG389" i="7"/>
  <c r="AG888" i="7"/>
  <c r="AG1186" i="7"/>
  <c r="AG504" i="7"/>
  <c r="AG1081" i="7"/>
  <c r="AG548" i="7"/>
  <c r="AG1126" i="7"/>
  <c r="AG1051" i="7"/>
  <c r="AG815" i="7"/>
  <c r="AG837" i="7"/>
  <c r="AG1117" i="7"/>
  <c r="AG594" i="7"/>
  <c r="AG1045" i="7"/>
  <c r="AG1102" i="7"/>
  <c r="AG993" i="7"/>
  <c r="AG419" i="7"/>
  <c r="AG608" i="7"/>
  <c r="AG688" i="7"/>
  <c r="AG414" i="7"/>
  <c r="AG879" i="7"/>
  <c r="AG999" i="7"/>
  <c r="AG748" i="7"/>
  <c r="AG473" i="7"/>
  <c r="AG380" i="7"/>
  <c r="AG760" i="7"/>
  <c r="AG680" i="7"/>
  <c r="AG718" i="7"/>
  <c r="AG618" i="7"/>
  <c r="AG1120" i="7"/>
  <c r="AG468" i="7"/>
  <c r="AG917" i="7"/>
  <c r="AG533" i="7"/>
  <c r="AG721" i="7"/>
  <c r="AG772" i="7"/>
  <c r="AG620" i="7"/>
  <c r="AG895" i="7"/>
  <c r="AG528" i="7"/>
  <c r="AG687" i="7"/>
  <c r="AG536" i="7"/>
  <c r="AG886" i="7"/>
  <c r="AG1175" i="7"/>
  <c r="AG379" i="7"/>
  <c r="AG1089" i="7"/>
  <c r="AG774" i="7"/>
  <c r="AG657" i="7"/>
  <c r="AG505" i="7"/>
  <c r="AG1018" i="7"/>
  <c r="AG1079" i="7"/>
  <c r="AG1106" i="7"/>
  <c r="AG374" i="7"/>
  <c r="AG847" i="7"/>
  <c r="AG801" i="7"/>
  <c r="AG554" i="7"/>
  <c r="AG441" i="7"/>
  <c r="AG470" i="7"/>
  <c r="AG805" i="7"/>
  <c r="AG1129" i="7"/>
  <c r="AG529" i="7"/>
  <c r="AG747" i="7"/>
  <c r="AG778" i="7"/>
  <c r="AG622" i="7"/>
  <c r="AG782" i="7"/>
  <c r="AG497" i="7"/>
  <c r="AG754" i="7"/>
  <c r="AG777" i="7"/>
  <c r="AG503" i="7"/>
  <c r="AG398" i="7"/>
  <c r="AG564" i="7"/>
  <c r="AG464" i="7"/>
  <c r="AG1092" i="7"/>
  <c r="AG786" i="7"/>
  <c r="AG820" i="7"/>
  <c r="AG492" i="7"/>
  <c r="AG1043" i="7"/>
  <c r="AG722" i="7"/>
  <c r="AG1182" i="7"/>
  <c r="AG1098" i="7"/>
  <c r="AG758" i="7"/>
  <c r="AG952" i="7"/>
  <c r="AG685" i="7"/>
  <c r="AG1108" i="7"/>
  <c r="AG1088" i="7"/>
  <c r="AG1124" i="7"/>
  <c r="AG589" i="7"/>
  <c r="AG965" i="7"/>
  <c r="AG963" i="7"/>
  <c r="AG1080" i="7"/>
  <c r="AG927" i="7"/>
  <c r="AG593" i="7"/>
  <c r="AG770" i="7"/>
  <c r="AG639" i="7"/>
  <c r="I405" i="5"/>
  <c r="K405" i="5" s="1"/>
  <c r="AE1013" i="7"/>
  <c r="M156" i="5"/>
  <c r="P156" i="5" s="1"/>
  <c r="M150" i="5"/>
  <c r="P150" i="5" s="1"/>
  <c r="S510" i="7" s="1"/>
  <c r="AF510" i="7" s="1"/>
  <c r="Q150" i="5"/>
  <c r="T150" i="5" s="1"/>
  <c r="M593" i="5"/>
  <c r="P593" i="5" s="1"/>
  <c r="M504" i="5"/>
  <c r="P504" i="5" s="1"/>
  <c r="M39" i="5"/>
  <c r="P39" i="5" s="1"/>
  <c r="M746" i="5"/>
  <c r="P746" i="5" s="1"/>
  <c r="S1154" i="7" s="1"/>
  <c r="M622" i="5"/>
  <c r="P622" i="5" s="1"/>
  <c r="M69" i="5"/>
  <c r="P69" i="5" s="1"/>
  <c r="M331" i="5"/>
  <c r="P331" i="5" s="1"/>
  <c r="M444" i="5"/>
  <c r="P444" i="5" s="1"/>
  <c r="S822" i="7" s="1"/>
  <c r="AE822" i="7" s="1"/>
  <c r="M264" i="5"/>
  <c r="P264" i="5" s="1"/>
  <c r="M315" i="5"/>
  <c r="P315" i="5" s="1"/>
  <c r="M384" i="5"/>
  <c r="P384" i="5" s="1"/>
  <c r="M394" i="5"/>
  <c r="P394" i="5" s="1"/>
  <c r="M770" i="5"/>
  <c r="P770" i="5" s="1"/>
  <c r="M128" i="5"/>
  <c r="P128" i="5" s="1"/>
  <c r="M427" i="5"/>
  <c r="P427" i="5" s="1"/>
  <c r="M32" i="5"/>
  <c r="P32" i="5" s="1"/>
  <c r="M785" i="5"/>
  <c r="P785" i="5" s="1"/>
  <c r="M117" i="5"/>
  <c r="P117" i="5" s="1"/>
  <c r="M751" i="5"/>
  <c r="P751" i="5" s="1"/>
  <c r="M73" i="5"/>
  <c r="P73" i="5" s="1"/>
  <c r="M550" i="5"/>
  <c r="P550" i="5" s="1"/>
  <c r="M103" i="5"/>
  <c r="P103" i="5" s="1"/>
  <c r="S460" i="7" s="1"/>
  <c r="AF460" i="7" s="1"/>
  <c r="M310" i="5"/>
  <c r="P310" i="5" s="1"/>
  <c r="S679" i="7" s="1"/>
  <c r="AE679" i="7" s="1"/>
  <c r="M236" i="5"/>
  <c r="P236" i="5" s="1"/>
  <c r="M613" i="5"/>
  <c r="P613" i="5" s="1"/>
  <c r="M220" i="5"/>
  <c r="P220" i="5" s="1"/>
  <c r="M178" i="5"/>
  <c r="P178" i="5" s="1"/>
  <c r="M549" i="5"/>
  <c r="P549" i="5" s="1"/>
  <c r="M495" i="5"/>
  <c r="P495" i="5" s="1"/>
  <c r="M90" i="5"/>
  <c r="P90" i="5" s="1"/>
  <c r="S446" i="7" s="1"/>
  <c r="AD446" i="7" s="1"/>
  <c r="M137" i="5"/>
  <c r="P137" i="5" s="1"/>
  <c r="M740" i="5"/>
  <c r="P740" i="5" s="1"/>
  <c r="M415" i="5"/>
  <c r="P415" i="5" s="1"/>
  <c r="M323" i="5"/>
  <c r="P323" i="5" s="1"/>
  <c r="M221" i="5"/>
  <c r="P221" i="5" s="1"/>
  <c r="M47" i="5"/>
  <c r="P47" i="5" s="1"/>
  <c r="M182" i="5"/>
  <c r="P182" i="5" s="1"/>
  <c r="M14" i="5"/>
  <c r="P14" i="5" s="1"/>
  <c r="M749" i="5"/>
  <c r="P749" i="5" s="1"/>
  <c r="M65" i="5"/>
  <c r="P65" i="5" s="1"/>
  <c r="M694" i="5"/>
  <c r="P694" i="5" s="1"/>
  <c r="I558" i="5"/>
  <c r="K558" i="5" s="1"/>
  <c r="I52" i="5"/>
  <c r="K52" i="5" s="1"/>
  <c r="I262" i="5"/>
  <c r="K262" i="5" s="1"/>
  <c r="I412" i="5"/>
  <c r="K412" i="5" s="1"/>
  <c r="AE950" i="7"/>
  <c r="I155" i="5"/>
  <c r="M155" i="5" s="1"/>
  <c r="I575" i="5"/>
  <c r="K575" i="5" s="1"/>
  <c r="I230" i="5"/>
  <c r="K230" i="5" s="1"/>
  <c r="I53" i="5"/>
  <c r="K53" i="5" s="1"/>
  <c r="I668" i="5"/>
  <c r="K668" i="5" s="1"/>
  <c r="AD1069" i="7"/>
  <c r="I534" i="5"/>
  <c r="K534" i="5" s="1"/>
  <c r="AD877" i="7"/>
  <c r="I361" i="5"/>
  <c r="K361" i="5" s="1"/>
  <c r="I525" i="5"/>
  <c r="M525" i="5" s="1"/>
  <c r="I616" i="5"/>
  <c r="M616" i="5" s="1"/>
  <c r="I287" i="5"/>
  <c r="K287" i="5" s="1"/>
  <c r="I76" i="5"/>
  <c r="K76" i="5" s="1"/>
  <c r="I626" i="5"/>
  <c r="K626" i="5" s="1"/>
  <c r="I392" i="5"/>
  <c r="K392" i="5" s="1"/>
  <c r="I327" i="5"/>
  <c r="K327" i="5" s="1"/>
  <c r="I585" i="5"/>
  <c r="M585" i="5" s="1"/>
  <c r="I355" i="5"/>
  <c r="M355" i="5" s="1"/>
  <c r="I71" i="5"/>
  <c r="M71" i="5" s="1"/>
  <c r="I280" i="5"/>
  <c r="K280" i="5" s="1"/>
  <c r="I313" i="5"/>
  <c r="K313" i="5" s="1"/>
  <c r="I589" i="5"/>
  <c r="K589" i="5" s="1"/>
  <c r="AE984" i="7"/>
  <c r="I305" i="5"/>
  <c r="M305" i="5" s="1"/>
  <c r="I333" i="5"/>
  <c r="K333" i="5" s="1"/>
  <c r="I582" i="5"/>
  <c r="K582" i="5" s="1"/>
  <c r="I578" i="5"/>
  <c r="K578" i="5" s="1"/>
  <c r="I332" i="5"/>
  <c r="K332" i="5" s="1"/>
  <c r="I772" i="5"/>
  <c r="K772" i="5" s="1"/>
  <c r="I80" i="5"/>
  <c r="K80" i="5" s="1"/>
  <c r="I101" i="5"/>
  <c r="K101" i="5" s="1"/>
  <c r="I706" i="5"/>
  <c r="K706" i="5" s="1"/>
  <c r="AE1110" i="7"/>
  <c r="I732" i="5"/>
  <c r="M732" i="5" s="1"/>
  <c r="I422" i="5"/>
  <c r="K422" i="5" s="1"/>
  <c r="AD383" i="7"/>
  <c r="I91" i="5"/>
  <c r="K91" i="5" s="1"/>
  <c r="I624" i="5"/>
  <c r="K624" i="5" s="1"/>
  <c r="I491" i="5"/>
  <c r="M491" i="5" s="1"/>
  <c r="I219" i="5"/>
  <c r="K219" i="5" s="1"/>
  <c r="I542" i="5"/>
  <c r="K542" i="5" s="1"/>
  <c r="I113" i="5"/>
  <c r="K113" i="5" s="1"/>
  <c r="AD913" i="7"/>
  <c r="AF702" i="7"/>
  <c r="AE957" i="7"/>
  <c r="AD624" i="7"/>
  <c r="I79" i="5"/>
  <c r="K79" i="5" s="1"/>
  <c r="AD923" i="7"/>
  <c r="I453" i="5"/>
  <c r="K453" i="5" s="1"/>
  <c r="AF1047" i="7"/>
  <c r="AF900" i="7"/>
  <c r="I378" i="5"/>
  <c r="K378" i="5" s="1"/>
  <c r="I513" i="5"/>
  <c r="K513" i="5" s="1"/>
  <c r="I3" i="5"/>
  <c r="K3" i="5" s="1"/>
  <c r="AE675" i="7"/>
  <c r="AF605" i="7"/>
  <c r="I143" i="5"/>
  <c r="K143" i="5" s="1"/>
  <c r="I610" i="5"/>
  <c r="M610" i="5" s="1"/>
  <c r="I556" i="5"/>
  <c r="K556" i="5" s="1"/>
  <c r="AE356" i="7"/>
  <c r="AE602" i="7"/>
  <c r="AD1141" i="7"/>
  <c r="I40" i="5"/>
  <c r="K40" i="5" s="1"/>
  <c r="I302" i="5"/>
  <c r="K302" i="5" s="1"/>
  <c r="AF1158" i="7"/>
  <c r="I714" i="5"/>
  <c r="M714" i="5" s="1"/>
  <c r="I268" i="5"/>
  <c r="K268" i="5" s="1"/>
  <c r="AF809" i="7"/>
  <c r="I605" i="5"/>
  <c r="K605" i="5" s="1"/>
  <c r="AE604" i="7"/>
  <c r="I607" i="5"/>
  <c r="K607" i="5" s="1"/>
  <c r="I775" i="5"/>
  <c r="M775" i="5" s="1"/>
  <c r="AE995" i="7"/>
  <c r="AF1149" i="7"/>
  <c r="AE831" i="7"/>
  <c r="AD831" i="7"/>
  <c r="AF995" i="7"/>
  <c r="I345" i="5"/>
  <c r="K345" i="5" s="1"/>
  <c r="I454" i="5"/>
  <c r="K454" i="5" s="1"/>
  <c r="I634" i="5"/>
  <c r="K634" i="5" s="1"/>
  <c r="I446" i="5"/>
  <c r="K446" i="5" s="1"/>
  <c r="I644" i="5"/>
  <c r="K644" i="5" s="1"/>
  <c r="I535" i="5"/>
  <c r="K535" i="5" s="1"/>
  <c r="I437" i="5"/>
  <c r="K437" i="5" s="1"/>
  <c r="I705" i="5"/>
  <c r="K705" i="5" s="1"/>
  <c r="I57" i="5"/>
  <c r="K57" i="5" s="1"/>
  <c r="I450" i="5"/>
  <c r="K450" i="5" s="1"/>
  <c r="I476" i="5"/>
  <c r="K476" i="5" s="1"/>
  <c r="I666" i="5"/>
  <c r="K666" i="5" s="1"/>
  <c r="I563" i="5"/>
  <c r="K563" i="5" s="1"/>
  <c r="I482" i="5"/>
  <c r="K482" i="5" s="1"/>
  <c r="I223" i="5"/>
  <c r="K223" i="5" s="1"/>
  <c r="I656" i="5"/>
  <c r="K656" i="5" s="1"/>
  <c r="I669" i="5"/>
  <c r="K669" i="5" s="1"/>
  <c r="I674" i="5"/>
  <c r="K674" i="5" s="1"/>
  <c r="I286" i="5"/>
  <c r="K286" i="5" s="1"/>
  <c r="I710" i="5"/>
  <c r="K710" i="5" s="1"/>
  <c r="I516" i="5"/>
  <c r="K516" i="5" s="1"/>
  <c r="I122" i="5"/>
  <c r="K122" i="5" s="1"/>
  <c r="I270" i="5"/>
  <c r="K270" i="5" s="1"/>
  <c r="I432" i="5"/>
  <c r="M432" i="5" s="1"/>
  <c r="I9" i="5"/>
  <c r="M9" i="5" s="1"/>
  <c r="I572" i="5"/>
  <c r="M572" i="5" s="1"/>
  <c r="I87" i="5"/>
  <c r="K87" i="5" s="1"/>
  <c r="I309" i="5"/>
  <c r="K309" i="5" s="1"/>
  <c r="I121" i="5"/>
  <c r="K121" i="5" s="1"/>
  <c r="I475" i="5"/>
  <c r="K475" i="5" s="1"/>
  <c r="I109" i="5"/>
  <c r="K109" i="5" s="1"/>
  <c r="I225" i="5"/>
  <c r="K225" i="5" s="1"/>
  <c r="I348" i="5"/>
  <c r="M348" i="5" s="1"/>
  <c r="I671" i="5"/>
  <c r="K671" i="5" s="1"/>
  <c r="I206" i="5"/>
  <c r="K206" i="5" s="1"/>
  <c r="I204" i="5"/>
  <c r="K204" i="5" s="1"/>
  <c r="I337" i="5"/>
  <c r="K337" i="5" s="1"/>
  <c r="I433" i="5"/>
  <c r="M433" i="5" s="1"/>
  <c r="I366" i="5"/>
  <c r="K366" i="5" s="1"/>
  <c r="I658" i="5"/>
  <c r="K658" i="5" s="1"/>
  <c r="I124" i="5"/>
  <c r="K124" i="5" s="1"/>
  <c r="I95" i="5"/>
  <c r="K95" i="5" s="1"/>
  <c r="I508" i="5"/>
  <c r="M508" i="5" s="1"/>
  <c r="I637" i="5"/>
  <c r="M637" i="5" s="1"/>
  <c r="I203" i="5"/>
  <c r="K203" i="5" s="1"/>
  <c r="I193" i="5"/>
  <c r="K193" i="5" s="1"/>
  <c r="I300" i="5"/>
  <c r="K300" i="5" s="1"/>
  <c r="I531" i="5"/>
  <c r="K531" i="5" s="1"/>
  <c r="I259" i="5"/>
  <c r="M259" i="5" s="1"/>
  <c r="I306" i="5"/>
  <c r="K306" i="5" s="1"/>
  <c r="I293" i="5"/>
  <c r="K293" i="5" s="1"/>
  <c r="I661" i="5"/>
  <c r="K661" i="5" s="1"/>
  <c r="I111" i="5"/>
  <c r="K111" i="5" s="1"/>
  <c r="I599" i="5"/>
  <c r="K599" i="5" s="1"/>
  <c r="I211" i="5"/>
  <c r="K211" i="5" s="1"/>
  <c r="I479" i="5"/>
  <c r="K479" i="5" s="1"/>
  <c r="I594" i="5"/>
  <c r="K594" i="5" s="1"/>
  <c r="I7" i="5"/>
  <c r="M7" i="5" s="1"/>
  <c r="I188" i="5"/>
  <c r="K188" i="5" s="1"/>
  <c r="I140" i="5"/>
  <c r="K140" i="5" s="1"/>
  <c r="I281" i="5"/>
  <c r="K281" i="5" s="1"/>
  <c r="I329" i="5"/>
  <c r="K329" i="5" s="1"/>
  <c r="I515" i="5"/>
  <c r="K515" i="5" s="1"/>
  <c r="I518" i="5"/>
  <c r="K518" i="5" s="1"/>
  <c r="I51" i="5"/>
  <c r="K51" i="5" s="1"/>
  <c r="I728" i="5"/>
  <c r="K728" i="5" s="1"/>
  <c r="I519" i="5"/>
  <c r="K519" i="5" s="1"/>
  <c r="I83" i="5"/>
  <c r="K83" i="5" s="1"/>
  <c r="I116" i="5"/>
  <c r="K116" i="5" s="1"/>
  <c r="I233" i="5"/>
  <c r="M233" i="5" s="1"/>
  <c r="I29" i="5"/>
  <c r="K29" i="5" s="1"/>
  <c r="I769" i="5"/>
  <c r="K769" i="5" s="1"/>
  <c r="I149" i="5"/>
  <c r="M149" i="5" s="1"/>
  <c r="I548" i="5"/>
  <c r="K548" i="5" s="1"/>
  <c r="I657" i="5"/>
  <c r="K657" i="5" s="1"/>
  <c r="I529" i="5"/>
  <c r="K529" i="5" s="1"/>
  <c r="I528" i="5"/>
  <c r="K528" i="5" s="1"/>
  <c r="I629" i="5"/>
  <c r="K629" i="5" s="1"/>
  <c r="I100" i="5"/>
  <c r="K100" i="5" s="1"/>
  <c r="I35" i="5"/>
  <c r="K35" i="5" s="1"/>
  <c r="I171" i="5"/>
  <c r="K171" i="5" s="1"/>
  <c r="AD995" i="7"/>
  <c r="I406" i="5"/>
  <c r="K406" i="5" s="1"/>
  <c r="I484" i="5"/>
  <c r="K484" i="5" s="1"/>
  <c r="I734" i="5"/>
  <c r="K734" i="5" s="1"/>
  <c r="I551" i="5"/>
  <c r="M551" i="5" s="1"/>
  <c r="AF610" i="7"/>
  <c r="AE610" i="7"/>
  <c r="B15" i="2"/>
  <c r="K11" i="2"/>
  <c r="E11" i="2"/>
  <c r="AG1125" i="7" l="1"/>
  <c r="AG600" i="7"/>
  <c r="AG645" i="7"/>
  <c r="AG1032" i="7"/>
  <c r="AE845" i="7"/>
  <c r="AG998" i="7"/>
  <c r="AG717" i="7"/>
  <c r="AG1161" i="7"/>
  <c r="AG590" i="7"/>
  <c r="AG759" i="7"/>
  <c r="AG1114" i="7"/>
  <c r="AG1021" i="7"/>
  <c r="AG1172" i="7"/>
  <c r="AG1166" i="7"/>
  <c r="AD845" i="7"/>
  <c r="AG845" i="7" s="1"/>
  <c r="AG928" i="7"/>
  <c r="AG897" i="7"/>
  <c r="AG1065" i="7"/>
  <c r="AG1170" i="7"/>
  <c r="AG1023" i="7"/>
  <c r="AG911" i="7"/>
  <c r="AG642" i="7"/>
  <c r="AG1168" i="7"/>
  <c r="AG932" i="7"/>
  <c r="AG765" i="7"/>
  <c r="AG1130" i="7"/>
  <c r="B21" i="2"/>
  <c r="B25" i="2"/>
  <c r="B24" i="2"/>
  <c r="B22" i="2"/>
  <c r="B19" i="2"/>
  <c r="B18" i="2"/>
  <c r="B17" i="2"/>
  <c r="B16" i="2"/>
  <c r="B26" i="2" s="1"/>
  <c r="P149" i="5"/>
  <c r="L149" i="5"/>
  <c r="L668" i="5"/>
  <c r="AG939" i="7"/>
  <c r="AE849" i="7"/>
  <c r="AD849" i="7"/>
  <c r="AF849" i="7"/>
  <c r="AE541" i="7"/>
  <c r="AF541" i="7"/>
  <c r="AD541" i="7"/>
  <c r="AF981" i="7"/>
  <c r="AE981" i="7"/>
  <c r="AD981" i="7"/>
  <c r="AG981" i="7" s="1"/>
  <c r="AF388" i="7"/>
  <c r="AD388" i="7"/>
  <c r="AE388" i="7"/>
  <c r="AD1084" i="7"/>
  <c r="AE1084" i="7"/>
  <c r="AF1084" i="7"/>
  <c r="AG1084" i="7"/>
  <c r="AD1099" i="7"/>
  <c r="AF1099" i="7"/>
  <c r="AE1099" i="7"/>
  <c r="L437" i="5"/>
  <c r="AD1015" i="7"/>
  <c r="AF1015" i="7"/>
  <c r="AE1015" i="7"/>
  <c r="AE1101" i="7"/>
  <c r="AF1101" i="7"/>
  <c r="AD1101" i="7"/>
  <c r="AF1162" i="7"/>
  <c r="AD1162" i="7"/>
  <c r="AE1162" i="7"/>
  <c r="AG525" i="7"/>
  <c r="AE1078" i="7"/>
  <c r="AD1078" i="7"/>
  <c r="AF1078" i="7"/>
  <c r="M435" i="5"/>
  <c r="P435" i="5" s="1"/>
  <c r="L435" i="5"/>
  <c r="P94" i="5"/>
  <c r="L94" i="5"/>
  <c r="AE1145" i="7"/>
  <c r="AF1145" i="7"/>
  <c r="AG709" i="7"/>
  <c r="AD1145" i="7"/>
  <c r="P7" i="5"/>
  <c r="L7" i="5"/>
  <c r="P572" i="5"/>
  <c r="Q572" i="5" s="1"/>
  <c r="T572" i="5" s="1"/>
  <c r="L572" i="5"/>
  <c r="L450" i="5"/>
  <c r="L607" i="5"/>
  <c r="P491" i="5"/>
  <c r="S875" i="7" s="1"/>
  <c r="AF875" i="7" s="1"/>
  <c r="L491" i="5"/>
  <c r="L534" i="5"/>
  <c r="P480" i="5"/>
  <c r="Q480" i="5" s="1"/>
  <c r="T480" i="5" s="1"/>
  <c r="L480" i="5"/>
  <c r="M269" i="5"/>
  <c r="P269" i="5" s="1"/>
  <c r="L269" i="5"/>
  <c r="P244" i="5"/>
  <c r="L244" i="5"/>
  <c r="M588" i="5"/>
  <c r="P588" i="5" s="1"/>
  <c r="Q588" i="5" s="1"/>
  <c r="T588" i="5" s="1"/>
  <c r="L588" i="5"/>
  <c r="M604" i="5"/>
  <c r="P604" i="5" s="1"/>
  <c r="Q604" i="5" s="1"/>
  <c r="T604" i="5" s="1"/>
  <c r="M321" i="5"/>
  <c r="P321" i="5" s="1"/>
  <c r="L321" i="5"/>
  <c r="M713" i="5"/>
  <c r="P440" i="5"/>
  <c r="Q440" i="5" s="1"/>
  <c r="T440" i="5" s="1"/>
  <c r="L440" i="5"/>
  <c r="M70" i="5"/>
  <c r="M538" i="5"/>
  <c r="P538" i="5" s="1"/>
  <c r="M648" i="5"/>
  <c r="P648" i="5" s="1"/>
  <c r="L648" i="5"/>
  <c r="P499" i="5"/>
  <c r="Q499" i="5" s="1"/>
  <c r="T499" i="5" s="1"/>
  <c r="L499" i="5"/>
  <c r="M246" i="5"/>
  <c r="P246" i="5" s="1"/>
  <c r="L246" i="5"/>
  <c r="M760" i="5"/>
  <c r="P760" i="5" s="1"/>
  <c r="L760" i="5"/>
  <c r="P17" i="5"/>
  <c r="Q17" i="5" s="1"/>
  <c r="T17" i="5" s="1"/>
  <c r="L17" i="5"/>
  <c r="M340" i="5"/>
  <c r="P340" i="5" s="1"/>
  <c r="Q340" i="5" s="1"/>
  <c r="T340" i="5" s="1"/>
  <c r="L340" i="5"/>
  <c r="M660" i="5"/>
  <c r="P660" i="5" s="1"/>
  <c r="L660" i="5"/>
  <c r="P108" i="5"/>
  <c r="L108" i="5"/>
  <c r="M579" i="5"/>
  <c r="P579" i="5" s="1"/>
  <c r="L579" i="5"/>
  <c r="M561" i="5"/>
  <c r="P561" i="5" s="1"/>
  <c r="Q561" i="5" s="1"/>
  <c r="T561" i="5" s="1"/>
  <c r="L561" i="5"/>
  <c r="M456" i="5"/>
  <c r="P456" i="5" s="1"/>
  <c r="S836" i="7" s="1"/>
  <c r="L456" i="5"/>
  <c r="M512" i="5"/>
  <c r="P512" i="5" s="1"/>
  <c r="P414" i="5"/>
  <c r="L414" i="5"/>
  <c r="M407" i="5"/>
  <c r="P407" i="5" s="1"/>
  <c r="L407" i="5"/>
  <c r="M126" i="5"/>
  <c r="P126" i="5" s="1"/>
  <c r="L126" i="5"/>
  <c r="M486" i="5"/>
  <c r="P486" i="5" s="1"/>
  <c r="S870" i="7" s="1"/>
  <c r="AF870" i="7" s="1"/>
  <c r="M129" i="5"/>
  <c r="P129" i="5" s="1"/>
  <c r="S488" i="7" s="1"/>
  <c r="AE488" i="7" s="1"/>
  <c r="L129" i="5"/>
  <c r="M349" i="5"/>
  <c r="P349" i="5" s="1"/>
  <c r="S720" i="7" s="1"/>
  <c r="L349" i="5"/>
  <c r="P9" i="5"/>
  <c r="Q9" i="5" s="1"/>
  <c r="T9" i="5" s="1"/>
  <c r="L9" i="5"/>
  <c r="L658" i="5"/>
  <c r="M474" i="5"/>
  <c r="P474" i="5" s="1"/>
  <c r="M120" i="5"/>
  <c r="P120" i="5" s="1"/>
  <c r="L120" i="5"/>
  <c r="M63" i="5"/>
  <c r="P63" i="5" s="1"/>
  <c r="M28" i="5"/>
  <c r="P28" i="5" s="1"/>
  <c r="L28" i="5"/>
  <c r="M416" i="5"/>
  <c r="P416" i="5" s="1"/>
  <c r="L416" i="5"/>
  <c r="M240" i="5"/>
  <c r="P240" i="5" s="1"/>
  <c r="L240" i="5"/>
  <c r="M247" i="5"/>
  <c r="P247" i="5" s="1"/>
  <c r="Q247" i="5" s="1"/>
  <c r="T247" i="5" s="1"/>
  <c r="L247" i="5"/>
  <c r="M55" i="5"/>
  <c r="P55" i="5" s="1"/>
  <c r="L55" i="5"/>
  <c r="M441" i="5"/>
  <c r="P441" i="5" s="1"/>
  <c r="Q441" i="5" s="1"/>
  <c r="T441" i="5" s="1"/>
  <c r="L441" i="5"/>
  <c r="M84" i="5"/>
  <c r="P84" i="5" s="1"/>
  <c r="L84" i="5"/>
  <c r="P4" i="5"/>
  <c r="L4" i="5"/>
  <c r="M396" i="5"/>
  <c r="P396" i="5" s="1"/>
  <c r="Q396" i="5" s="1"/>
  <c r="T396" i="5" s="1"/>
  <c r="L396" i="5"/>
  <c r="M434" i="5"/>
  <c r="P434" i="5" s="1"/>
  <c r="S810" i="7" s="1"/>
  <c r="AF810" i="7" s="1"/>
  <c r="M224" i="5"/>
  <c r="P224" i="5" s="1"/>
  <c r="L224" i="5"/>
  <c r="M176" i="5"/>
  <c r="M736" i="5"/>
  <c r="P736" i="5" s="1"/>
  <c r="S1143" i="7" s="1"/>
  <c r="AF1143" i="7" s="1"/>
  <c r="L736" i="5"/>
  <c r="L211" i="5"/>
  <c r="M466" i="5"/>
  <c r="P466" i="5" s="1"/>
  <c r="L466" i="5"/>
  <c r="P584" i="5"/>
  <c r="L584" i="5"/>
  <c r="M663" i="5"/>
  <c r="P663" i="5" s="1"/>
  <c r="L663" i="5"/>
  <c r="P553" i="5"/>
  <c r="Q553" i="5" s="1"/>
  <c r="T553" i="5" s="1"/>
  <c r="L553" i="5"/>
  <c r="L151" i="5"/>
  <c r="M461" i="5"/>
  <c r="P461" i="5" s="1"/>
  <c r="L461" i="5"/>
  <c r="M647" i="5"/>
  <c r="P647" i="5" s="1"/>
  <c r="Q647" i="5" s="1"/>
  <c r="T647" i="5" s="1"/>
  <c r="L647" i="5"/>
  <c r="M472" i="5"/>
  <c r="P472" i="5" s="1"/>
  <c r="L472" i="5"/>
  <c r="M292" i="5"/>
  <c r="P292" i="5" s="1"/>
  <c r="L292" i="5"/>
  <c r="M89" i="5"/>
  <c r="P89" i="5" s="1"/>
  <c r="L89" i="5"/>
  <c r="M74" i="5"/>
  <c r="P74" i="5" s="1"/>
  <c r="L74" i="5"/>
  <c r="L493" i="5"/>
  <c r="M493" i="5"/>
  <c r="P493" i="5" s="1"/>
  <c r="M468" i="5"/>
  <c r="P468" i="5" s="1"/>
  <c r="Q468" i="5" s="1"/>
  <c r="T468" i="5" s="1"/>
  <c r="L468" i="5"/>
  <c r="M99" i="5"/>
  <c r="M492" i="5"/>
  <c r="P492" i="5" s="1"/>
  <c r="S876" i="7" s="1"/>
  <c r="AF876" i="7" s="1"/>
  <c r="L492" i="5"/>
  <c r="M779" i="5"/>
  <c r="M673" i="5"/>
  <c r="P673" i="5" s="1"/>
  <c r="L673" i="5"/>
  <c r="M319" i="5"/>
  <c r="P319" i="5" s="1"/>
  <c r="L319" i="5"/>
  <c r="M217" i="5"/>
  <c r="P217" i="5" s="1"/>
  <c r="L217" i="5"/>
  <c r="M131" i="5"/>
  <c r="P131" i="5" s="1"/>
  <c r="Q131" i="5" s="1"/>
  <c r="T131" i="5" s="1"/>
  <c r="M334" i="5"/>
  <c r="P334" i="5" s="1"/>
  <c r="S705" i="7" s="1"/>
  <c r="AE705" i="7" s="1"/>
  <c r="L334" i="5"/>
  <c r="M539" i="5"/>
  <c r="P233" i="5"/>
  <c r="L233" i="5"/>
  <c r="P433" i="5"/>
  <c r="L433" i="5"/>
  <c r="M717" i="5"/>
  <c r="P717" i="5" s="1"/>
  <c r="P703" i="5"/>
  <c r="L703" i="5"/>
  <c r="P614" i="5"/>
  <c r="L614" i="5"/>
  <c r="M226" i="5"/>
  <c r="P226" i="5" s="1"/>
  <c r="L226" i="5"/>
  <c r="M462" i="5"/>
  <c r="P462" i="5" s="1"/>
  <c r="Q462" i="5" s="1"/>
  <c r="T462" i="5" s="1"/>
  <c r="M428" i="5"/>
  <c r="P428" i="5" s="1"/>
  <c r="L428" i="5"/>
  <c r="P62" i="5"/>
  <c r="L62" i="5"/>
  <c r="M631" i="5"/>
  <c r="P631" i="5" s="1"/>
  <c r="L631" i="5"/>
  <c r="M489" i="5"/>
  <c r="P489" i="5" s="1"/>
  <c r="S873" i="7" s="1"/>
  <c r="AD873" i="7" s="1"/>
  <c r="P19" i="5"/>
  <c r="L19" i="5"/>
  <c r="M58" i="5"/>
  <c r="P58" i="5" s="1"/>
  <c r="S411" i="7" s="1"/>
  <c r="AD411" i="7" s="1"/>
  <c r="L58" i="5"/>
  <c r="M44" i="5"/>
  <c r="P44" i="5" s="1"/>
  <c r="L44" i="5"/>
  <c r="P432" i="5"/>
  <c r="Q432" i="5" s="1"/>
  <c r="T432" i="5" s="1"/>
  <c r="L432" i="5"/>
  <c r="L513" i="5"/>
  <c r="M487" i="5"/>
  <c r="P487" i="5" s="1"/>
  <c r="L487" i="5"/>
  <c r="M557" i="5"/>
  <c r="P557" i="5" s="1"/>
  <c r="L557" i="5"/>
  <c r="M389" i="5"/>
  <c r="P389" i="5" s="1"/>
  <c r="P551" i="5"/>
  <c r="L551" i="5"/>
  <c r="L122" i="5"/>
  <c r="P71" i="5"/>
  <c r="L71" i="5"/>
  <c r="M417" i="5"/>
  <c r="P417" i="5" s="1"/>
  <c r="Q417" i="5" s="1"/>
  <c r="T417" i="5" s="1"/>
  <c r="L417" i="5"/>
  <c r="M595" i="5"/>
  <c r="P595" i="5" s="1"/>
  <c r="S991" i="7" s="1"/>
  <c r="AE991" i="7" s="1"/>
  <c r="L595" i="5"/>
  <c r="M162" i="5"/>
  <c r="P162" i="5" s="1"/>
  <c r="L162" i="5"/>
  <c r="M82" i="5"/>
  <c r="P82" i="5" s="1"/>
  <c r="M102" i="5"/>
  <c r="P102" i="5" s="1"/>
  <c r="L102" i="5"/>
  <c r="M758" i="5"/>
  <c r="P758" i="5" s="1"/>
  <c r="L758" i="5"/>
  <c r="P93" i="5"/>
  <c r="L93" i="5"/>
  <c r="M627" i="5"/>
  <c r="P627" i="5" s="1"/>
  <c r="S1027" i="7" s="1"/>
  <c r="M564" i="5"/>
  <c r="P564" i="5" s="1"/>
  <c r="S958" i="7" s="1"/>
  <c r="AE958" i="7" s="1"/>
  <c r="L564" i="5"/>
  <c r="P726" i="5"/>
  <c r="Q726" i="5" s="1"/>
  <c r="T726" i="5" s="1"/>
  <c r="L726" i="5"/>
  <c r="M483" i="5"/>
  <c r="P483" i="5" s="1"/>
  <c r="S866" i="7" s="1"/>
  <c r="AD866" i="7" s="1"/>
  <c r="L483" i="5"/>
  <c r="M619" i="5"/>
  <c r="P619" i="5" s="1"/>
  <c r="L619" i="5"/>
  <c r="P500" i="5"/>
  <c r="L500" i="5"/>
  <c r="M755" i="5"/>
  <c r="P755" i="5" s="1"/>
  <c r="S1164" i="7" s="1"/>
  <c r="AE1164" i="7" s="1"/>
  <c r="AD631" i="7"/>
  <c r="AF631" i="7"/>
  <c r="AE631" i="7"/>
  <c r="M707" i="5"/>
  <c r="P707" i="5" s="1"/>
  <c r="P265" i="5"/>
  <c r="L265" i="5"/>
  <c r="P115" i="5"/>
  <c r="L115" i="5"/>
  <c r="P207" i="5"/>
  <c r="L207" i="5"/>
  <c r="L550" i="5"/>
  <c r="P543" i="5"/>
  <c r="Q543" i="5" s="1"/>
  <c r="T543" i="5" s="1"/>
  <c r="L543" i="5"/>
  <c r="M390" i="5"/>
  <c r="P390" i="5" s="1"/>
  <c r="L390" i="5"/>
  <c r="M517" i="5"/>
  <c r="P514" i="5"/>
  <c r="L514" i="5"/>
  <c r="P429" i="5"/>
  <c r="L429" i="5"/>
  <c r="M418" i="5"/>
  <c r="P418" i="5" s="1"/>
  <c r="S793" i="7" s="1"/>
  <c r="AF793" i="7" s="1"/>
  <c r="L418" i="5"/>
  <c r="P169" i="5"/>
  <c r="L169" i="5"/>
  <c r="M506" i="5"/>
  <c r="P506" i="5" s="1"/>
  <c r="S891" i="7" s="1"/>
  <c r="AF891" i="7" s="1"/>
  <c r="L506" i="5"/>
  <c r="L785" i="5"/>
  <c r="P532" i="5"/>
  <c r="L532" i="5"/>
  <c r="L73" i="5"/>
  <c r="L694" i="5"/>
  <c r="L65" i="5"/>
  <c r="L749" i="5"/>
  <c r="L14" i="5"/>
  <c r="L182" i="5"/>
  <c r="L178" i="5"/>
  <c r="L236" i="5"/>
  <c r="L427" i="5"/>
  <c r="L394" i="5"/>
  <c r="L384" i="5"/>
  <c r="L315" i="5"/>
  <c r="P576" i="5"/>
  <c r="L576" i="5"/>
  <c r="L415" i="5"/>
  <c r="L746" i="5"/>
  <c r="L69" i="5"/>
  <c r="AD552" i="7"/>
  <c r="AE552" i="7"/>
  <c r="AF552" i="7"/>
  <c r="AF518" i="7"/>
  <c r="AE518" i="7"/>
  <c r="AD518" i="7"/>
  <c r="AD653" i="7"/>
  <c r="AE653" i="7"/>
  <c r="AF653" i="7"/>
  <c r="M363" i="5"/>
  <c r="P363" i="5" s="1"/>
  <c r="S734" i="7" s="1"/>
  <c r="AE734" i="7" s="1"/>
  <c r="L363" i="5"/>
  <c r="M577" i="5"/>
  <c r="P577" i="5" s="1"/>
  <c r="S972" i="7" s="1"/>
  <c r="AD972" i="7" s="1"/>
  <c r="L577" i="5"/>
  <c r="P788" i="5"/>
  <c r="L788" i="5"/>
  <c r="L221" i="5"/>
  <c r="L197" i="5"/>
  <c r="L79" i="5"/>
  <c r="L412" i="5"/>
  <c r="M419" i="5"/>
  <c r="P419" i="5" s="1"/>
  <c r="P620" i="5"/>
  <c r="L620" i="5"/>
  <c r="AD1155" i="7"/>
  <c r="AF1155" i="7"/>
  <c r="AE1155" i="7"/>
  <c r="M325" i="5"/>
  <c r="P325" i="5" s="1"/>
  <c r="L325" i="5"/>
  <c r="M498" i="5"/>
  <c r="P498" i="5" s="1"/>
  <c r="L498" i="5"/>
  <c r="M152" i="5"/>
  <c r="P152" i="5" s="1"/>
  <c r="Q152" i="5" s="1"/>
  <c r="T152" i="5" s="1"/>
  <c r="L152" i="5"/>
  <c r="M194" i="5"/>
  <c r="P194" i="5" s="1"/>
  <c r="M77" i="5"/>
  <c r="P77" i="5" s="1"/>
  <c r="M275" i="5"/>
  <c r="P275" i="5" s="1"/>
  <c r="S643" i="7" s="1"/>
  <c r="AE643" i="7" s="1"/>
  <c r="L275" i="5"/>
  <c r="M638" i="5"/>
  <c r="P638" i="5" s="1"/>
  <c r="L638" i="5"/>
  <c r="M502" i="5"/>
  <c r="P502" i="5" s="1"/>
  <c r="AE1173" i="7"/>
  <c r="AF1173" i="7"/>
  <c r="AD1173" i="7"/>
  <c r="L453" i="5"/>
  <c r="M208" i="5"/>
  <c r="M449" i="5"/>
  <c r="P449" i="5" s="1"/>
  <c r="L449" i="5"/>
  <c r="M31" i="5"/>
  <c r="P31" i="5" s="1"/>
  <c r="L31" i="5"/>
  <c r="L156" i="5"/>
  <c r="AD1030" i="7"/>
  <c r="AE1030" i="7"/>
  <c r="AF1030" i="7"/>
  <c r="L728" i="5"/>
  <c r="L306" i="5"/>
  <c r="L40" i="5"/>
  <c r="L101" i="5"/>
  <c r="M554" i="5"/>
  <c r="P554" i="5" s="1"/>
  <c r="M200" i="5"/>
  <c r="P200" i="5" s="1"/>
  <c r="P259" i="5"/>
  <c r="L259" i="5"/>
  <c r="P348" i="5"/>
  <c r="L348" i="5"/>
  <c r="L669" i="5"/>
  <c r="L80" i="5"/>
  <c r="L626" i="5"/>
  <c r="L262" i="5"/>
  <c r="M354" i="5"/>
  <c r="M653" i="5"/>
  <c r="P653" i="5" s="1"/>
  <c r="S1054" i="7" s="1"/>
  <c r="AE1054" i="7" s="1"/>
  <c r="L653" i="5"/>
  <c r="M628" i="5"/>
  <c r="P628" i="5" s="1"/>
  <c r="L628" i="5"/>
  <c r="M395" i="5"/>
  <c r="P395" i="5" s="1"/>
  <c r="L395" i="5"/>
  <c r="M692" i="5"/>
  <c r="P692" i="5" s="1"/>
  <c r="M59" i="5"/>
  <c r="P59" i="5" s="1"/>
  <c r="L59" i="5"/>
  <c r="M774" i="5"/>
  <c r="M380" i="5"/>
  <c r="P380" i="5" s="1"/>
  <c r="L380" i="5"/>
  <c r="P458" i="5"/>
  <c r="S838" i="7" s="1"/>
  <c r="AE838" i="7" s="1"/>
  <c r="L458" i="5"/>
  <c r="M157" i="5"/>
  <c r="P157" i="5" s="1"/>
  <c r="L157" i="5"/>
  <c r="M181" i="5"/>
  <c r="P181" i="5" s="1"/>
  <c r="L181" i="5"/>
  <c r="L331" i="5"/>
  <c r="M739" i="5"/>
  <c r="P739" i="5" s="1"/>
  <c r="L739" i="5"/>
  <c r="P651" i="5"/>
  <c r="L651" i="5"/>
  <c r="P725" i="5"/>
  <c r="L725" i="5"/>
  <c r="M239" i="5"/>
  <c r="P239" i="5" s="1"/>
  <c r="L239" i="5"/>
  <c r="M153" i="5"/>
  <c r="P153" i="5" s="1"/>
  <c r="M405" i="5"/>
  <c r="P405" i="5" s="1"/>
  <c r="Q405" i="5" s="1"/>
  <c r="T405" i="5" s="1"/>
  <c r="M173" i="5"/>
  <c r="P173" i="5" s="1"/>
  <c r="L173" i="5"/>
  <c r="M229" i="5"/>
  <c r="M304" i="5"/>
  <c r="P304" i="5" s="1"/>
  <c r="M167" i="5"/>
  <c r="P560" i="5"/>
  <c r="L560" i="5"/>
  <c r="P12" i="5"/>
  <c r="S361" i="7" s="1"/>
  <c r="AD361" i="7" s="1"/>
  <c r="L12" i="5"/>
  <c r="M78" i="5"/>
  <c r="P78" i="5" s="1"/>
  <c r="Q78" i="5" s="1"/>
  <c r="T78" i="5" s="1"/>
  <c r="L78" i="5"/>
  <c r="M662" i="5"/>
  <c r="P662" i="5" s="1"/>
  <c r="S1063" i="7" s="1"/>
  <c r="AF1063" i="7" s="1"/>
  <c r="M590" i="5"/>
  <c r="P590" i="5" s="1"/>
  <c r="Q590" i="5" s="1"/>
  <c r="T590" i="5" s="1"/>
  <c r="L590" i="5"/>
  <c r="M54" i="5"/>
  <c r="M344" i="5"/>
  <c r="P344" i="5" s="1"/>
  <c r="S715" i="7" s="1"/>
  <c r="AD715" i="7" s="1"/>
  <c r="L344" i="5"/>
  <c r="M34" i="5"/>
  <c r="M401" i="5"/>
  <c r="P401" i="5" s="1"/>
  <c r="L401" i="5"/>
  <c r="M148" i="5"/>
  <c r="P148" i="5" s="1"/>
  <c r="L148" i="5"/>
  <c r="M320" i="5"/>
  <c r="P320" i="5" s="1"/>
  <c r="S690" i="7" s="1"/>
  <c r="AE690" i="7" s="1"/>
  <c r="L320" i="5"/>
  <c r="M665" i="5"/>
  <c r="P665" i="5" s="1"/>
  <c r="P569" i="5"/>
  <c r="Q569" i="5" s="1"/>
  <c r="T569" i="5" s="1"/>
  <c r="L569" i="5"/>
  <c r="M75" i="5"/>
  <c r="M679" i="5"/>
  <c r="P679" i="5" s="1"/>
  <c r="Q679" i="5" s="1"/>
  <c r="T679" i="5" s="1"/>
  <c r="L679" i="5"/>
  <c r="M675" i="5"/>
  <c r="M505" i="5"/>
  <c r="P505" i="5" s="1"/>
  <c r="L505" i="5"/>
  <c r="P16" i="5"/>
  <c r="L16" i="5"/>
  <c r="M241" i="5"/>
  <c r="P241" i="5" s="1"/>
  <c r="S607" i="7" s="1"/>
  <c r="AF607" i="7" s="1"/>
  <c r="L241" i="5"/>
  <c r="M147" i="5"/>
  <c r="P147" i="5" s="1"/>
  <c r="M199" i="5"/>
  <c r="P199" i="5" s="1"/>
  <c r="Q199" i="5" s="1"/>
  <c r="T199" i="5" s="1"/>
  <c r="L199" i="5"/>
  <c r="M371" i="5"/>
  <c r="M744" i="5"/>
  <c r="P744" i="5" s="1"/>
  <c r="Q744" i="5" s="1"/>
  <c r="T744" i="5" s="1"/>
  <c r="P159" i="5"/>
  <c r="L159" i="5"/>
  <c r="M60" i="5"/>
  <c r="P60" i="5" s="1"/>
  <c r="L60" i="5"/>
  <c r="AF896" i="7"/>
  <c r="AE896" i="7"/>
  <c r="AD896" i="7"/>
  <c r="AD576" i="7"/>
  <c r="AF576" i="7"/>
  <c r="AE576" i="7"/>
  <c r="L522" i="5"/>
  <c r="L32" i="5"/>
  <c r="L104" i="5"/>
  <c r="L81" i="5"/>
  <c r="M335" i="5"/>
  <c r="P335" i="5" s="1"/>
  <c r="Q335" i="5" s="1"/>
  <c r="T335" i="5" s="1"/>
  <c r="L540" i="5"/>
  <c r="P714" i="5"/>
  <c r="L714" i="5"/>
  <c r="P425" i="5"/>
  <c r="Q425" i="5" s="1"/>
  <c r="T425" i="5" s="1"/>
  <c r="L425" i="5"/>
  <c r="P742" i="5"/>
  <c r="L742" i="5"/>
  <c r="M652" i="5"/>
  <c r="P652" i="5" s="1"/>
  <c r="S1053" i="7" s="1"/>
  <c r="L652" i="5"/>
  <c r="M238" i="5"/>
  <c r="P238" i="5" s="1"/>
  <c r="Q238" i="5" s="1"/>
  <c r="T238" i="5" s="1"/>
  <c r="L238" i="5"/>
  <c r="M248" i="5"/>
  <c r="P248" i="5" s="1"/>
  <c r="L248" i="5"/>
  <c r="M2" i="5"/>
  <c r="L2" i="5"/>
  <c r="M743" i="5"/>
  <c r="P743" i="5" s="1"/>
  <c r="P257" i="5"/>
  <c r="L257" i="5"/>
  <c r="P469" i="5"/>
  <c r="Q469" i="5" s="1"/>
  <c r="T469" i="5" s="1"/>
  <c r="L469" i="5"/>
  <c r="M367" i="5"/>
  <c r="P367" i="5" s="1"/>
  <c r="L367" i="5"/>
  <c r="M391" i="5"/>
  <c r="P391" i="5" s="1"/>
  <c r="Q391" i="5" s="1"/>
  <c r="T391" i="5" s="1"/>
  <c r="M562" i="5"/>
  <c r="P562" i="5" s="1"/>
  <c r="Q562" i="5" s="1"/>
  <c r="T562" i="5" s="1"/>
  <c r="L562" i="5"/>
  <c r="L613" i="5"/>
  <c r="P41" i="5"/>
  <c r="L41" i="5"/>
  <c r="P727" i="5"/>
  <c r="L727" i="5"/>
  <c r="L332" i="5"/>
  <c r="P98" i="5"/>
  <c r="L98" i="5"/>
  <c r="M413" i="5"/>
  <c r="P413" i="5" s="1"/>
  <c r="L413" i="5"/>
  <c r="M256" i="5"/>
  <c r="P256" i="5" s="1"/>
  <c r="Q256" i="5" s="1"/>
  <c r="T256" i="5" s="1"/>
  <c r="L256" i="5"/>
  <c r="M260" i="5"/>
  <c r="P260" i="5" s="1"/>
  <c r="M526" i="5"/>
  <c r="P526" i="5" s="1"/>
  <c r="L526" i="5"/>
  <c r="M127" i="5"/>
  <c r="P127" i="5" s="1"/>
  <c r="M180" i="5"/>
  <c r="P180" i="5" s="1"/>
  <c r="L180" i="5"/>
  <c r="M496" i="5"/>
  <c r="P496" i="5" s="1"/>
  <c r="L496" i="5"/>
  <c r="M279" i="5"/>
  <c r="P279" i="5" s="1"/>
  <c r="L279" i="5"/>
  <c r="AF1165" i="7"/>
  <c r="AD1165" i="7"/>
  <c r="AE1165" i="7"/>
  <c r="L629" i="5"/>
  <c r="L329" i="5"/>
  <c r="P616" i="5"/>
  <c r="L616" i="5"/>
  <c r="M197" i="5"/>
  <c r="P197" i="5" s="1"/>
  <c r="S559" i="7" s="1"/>
  <c r="AD559" i="7" s="1"/>
  <c r="M326" i="5"/>
  <c r="P326" i="5" s="1"/>
  <c r="L47" i="5"/>
  <c r="L264" i="5"/>
  <c r="M649" i="5"/>
  <c r="M294" i="5"/>
  <c r="P294" i="5" s="1"/>
  <c r="L294" i="5"/>
  <c r="P524" i="5"/>
  <c r="L524" i="5"/>
  <c r="L549" i="5"/>
  <c r="M470" i="5"/>
  <c r="P470" i="5" s="1"/>
  <c r="L220" i="5"/>
  <c r="L103" i="5"/>
  <c r="L552" i="5"/>
  <c r="L128" i="5"/>
  <c r="M478" i="5"/>
  <c r="P478" i="5" s="1"/>
  <c r="L478" i="5"/>
  <c r="L751" i="5"/>
  <c r="P447" i="5"/>
  <c r="L447" i="5"/>
  <c r="M163" i="5"/>
  <c r="P163" i="5" s="1"/>
  <c r="L374" i="5"/>
  <c r="M369" i="5"/>
  <c r="P369" i="5" s="1"/>
  <c r="L369" i="5"/>
  <c r="M36" i="5"/>
  <c r="P36" i="5" s="1"/>
  <c r="S387" i="7" s="1"/>
  <c r="AF387" i="7" s="1"/>
  <c r="P298" i="5"/>
  <c r="L298" i="5"/>
  <c r="M212" i="5"/>
  <c r="P212" i="5" s="1"/>
  <c r="Q212" i="5" s="1"/>
  <c r="T212" i="5" s="1"/>
  <c r="L212" i="5"/>
  <c r="P183" i="5"/>
  <c r="L183" i="5"/>
  <c r="L495" i="5"/>
  <c r="M92" i="5"/>
  <c r="L310" i="5"/>
  <c r="L117" i="5"/>
  <c r="L740" i="5"/>
  <c r="L444" i="5"/>
  <c r="M213" i="5"/>
  <c r="P213" i="5" s="1"/>
  <c r="L213" i="5"/>
  <c r="L137" i="5"/>
  <c r="M641" i="5"/>
  <c r="P641" i="5" s="1"/>
  <c r="L641" i="5"/>
  <c r="L622" i="5"/>
  <c r="AG563" i="7"/>
  <c r="AD626" i="7"/>
  <c r="AF626" i="7"/>
  <c r="AE626" i="7"/>
  <c r="L312" i="5"/>
  <c r="M591" i="5"/>
  <c r="P591" i="5" s="1"/>
  <c r="Q591" i="5" s="1"/>
  <c r="T591" i="5" s="1"/>
  <c r="L591" i="5"/>
  <c r="M574" i="5"/>
  <c r="P574" i="5" s="1"/>
  <c r="Q574" i="5" s="1"/>
  <c r="T574" i="5" s="1"/>
  <c r="L574" i="5"/>
  <c r="M222" i="5"/>
  <c r="P222" i="5" s="1"/>
  <c r="L222" i="5"/>
  <c r="P635" i="5"/>
  <c r="L635" i="5"/>
  <c r="P11" i="5"/>
  <c r="L11" i="5"/>
  <c r="P142" i="5"/>
  <c r="S501" i="7" s="1"/>
  <c r="AE501" i="7" s="1"/>
  <c r="L142" i="5"/>
  <c r="AG521" i="7"/>
  <c r="M687" i="5"/>
  <c r="P687" i="5" s="1"/>
  <c r="S1090" i="7" s="1"/>
  <c r="M455" i="5"/>
  <c r="P455" i="5" s="1"/>
  <c r="Q455" i="5" s="1"/>
  <c r="T455" i="5" s="1"/>
  <c r="L455" i="5"/>
  <c r="L90" i="5"/>
  <c r="M136" i="5"/>
  <c r="L770" i="5"/>
  <c r="L593" i="5"/>
  <c r="M718" i="5"/>
  <c r="P718" i="5" s="1"/>
  <c r="L718" i="5"/>
  <c r="AF650" i="7"/>
  <c r="AE650" i="7"/>
  <c r="AD650" i="7"/>
  <c r="AG650" i="7" s="1"/>
  <c r="M249" i="5"/>
  <c r="P249" i="5" s="1"/>
  <c r="L249" i="5"/>
  <c r="P364" i="5"/>
  <c r="Q364" i="5" s="1"/>
  <c r="T364" i="5" s="1"/>
  <c r="L364" i="5"/>
  <c r="P610" i="5"/>
  <c r="L610" i="5"/>
  <c r="M132" i="5"/>
  <c r="P132" i="5" s="1"/>
  <c r="L132" i="5"/>
  <c r="M278" i="5"/>
  <c r="P278" i="5" s="1"/>
  <c r="L278" i="5"/>
  <c r="M640" i="5"/>
  <c r="P640" i="5" s="1"/>
  <c r="S1040" i="7" s="1"/>
  <c r="L640" i="5"/>
  <c r="AG755" i="7"/>
  <c r="AD558" i="7"/>
  <c r="AF558" i="7"/>
  <c r="AE558" i="7"/>
  <c r="AF872" i="7"/>
  <c r="AE872" i="7"/>
  <c r="AD872" i="7"/>
  <c r="AD1156" i="7"/>
  <c r="AE1156" i="7"/>
  <c r="AF1156" i="7"/>
  <c r="M741" i="5"/>
  <c r="P741" i="5" s="1"/>
  <c r="S1148" i="7" s="1"/>
  <c r="L741" i="5"/>
  <c r="M598" i="5"/>
  <c r="P598" i="5" s="1"/>
  <c r="L598" i="5"/>
  <c r="AF1176" i="7"/>
  <c r="AD1176" i="7"/>
  <c r="AE1176" i="7"/>
  <c r="L116" i="5"/>
  <c r="P732" i="5"/>
  <c r="L732" i="5"/>
  <c r="P355" i="5"/>
  <c r="L355" i="5"/>
  <c r="M45" i="5"/>
  <c r="P45" i="5" s="1"/>
  <c r="L39" i="5"/>
  <c r="M385" i="5"/>
  <c r="P385" i="5" s="1"/>
  <c r="L385" i="5"/>
  <c r="P234" i="5"/>
  <c r="Q234" i="5" s="1"/>
  <c r="T234" i="5" s="1"/>
  <c r="L234" i="5"/>
  <c r="L184" i="5"/>
  <c r="L8" i="5"/>
  <c r="M339" i="5"/>
  <c r="P339" i="5" s="1"/>
  <c r="Q339" i="5" s="1"/>
  <c r="T339" i="5" s="1"/>
  <c r="L339" i="5"/>
  <c r="M762" i="5"/>
  <c r="P762" i="5" s="1"/>
  <c r="L762" i="5"/>
  <c r="P195" i="5"/>
  <c r="S557" i="7" s="1"/>
  <c r="AF557" i="7" s="1"/>
  <c r="L195" i="5"/>
  <c r="M67" i="5"/>
  <c r="P67" i="5" s="1"/>
  <c r="L67" i="5"/>
  <c r="P261" i="5"/>
  <c r="L261" i="5"/>
  <c r="AF700" i="7"/>
  <c r="AD700" i="7"/>
  <c r="AE700" i="7"/>
  <c r="L286" i="5"/>
  <c r="L302" i="5"/>
  <c r="L327" i="5"/>
  <c r="L504" i="5"/>
  <c r="M307" i="5"/>
  <c r="M232" i="5"/>
  <c r="P232" i="5" s="1"/>
  <c r="L232" i="5"/>
  <c r="M701" i="5"/>
  <c r="P701" i="5" s="1"/>
  <c r="L150" i="5"/>
  <c r="P10" i="5"/>
  <c r="Q10" i="5" s="1"/>
  <c r="T10" i="5" s="1"/>
  <c r="L10" i="5"/>
  <c r="L323" i="5"/>
  <c r="M545" i="5"/>
  <c r="P545" i="5" s="1"/>
  <c r="S937" i="7" s="1"/>
  <c r="AD937" i="7" s="1"/>
  <c r="L545" i="5"/>
  <c r="P633" i="5"/>
  <c r="L633" i="5"/>
  <c r="L567" i="5"/>
  <c r="AG498" i="7"/>
  <c r="M397" i="5"/>
  <c r="P397" i="5" s="1"/>
  <c r="S769" i="7" s="1"/>
  <c r="AE769" i="7" s="1"/>
  <c r="L397" i="5"/>
  <c r="M481" i="5"/>
  <c r="P481" i="5" s="1"/>
  <c r="S864" i="7" s="1"/>
  <c r="P273" i="5"/>
  <c r="S641" i="7" s="1"/>
  <c r="AF641" i="7" s="1"/>
  <c r="L273" i="5"/>
  <c r="L121" i="5"/>
  <c r="L563" i="5"/>
  <c r="L113" i="5"/>
  <c r="P525" i="5"/>
  <c r="L525" i="5"/>
  <c r="M308" i="5"/>
  <c r="P308" i="5" s="1"/>
  <c r="P683" i="5"/>
  <c r="L683" i="5"/>
  <c r="P565" i="5"/>
  <c r="Q565" i="5" s="1"/>
  <c r="T565" i="5" s="1"/>
  <c r="L565" i="5"/>
  <c r="M33" i="5"/>
  <c r="P33" i="5" s="1"/>
  <c r="L33" i="5"/>
  <c r="M670" i="5"/>
  <c r="M708" i="5"/>
  <c r="P708" i="5" s="1"/>
  <c r="L708" i="5"/>
  <c r="P730" i="5"/>
  <c r="Q730" i="5" s="1"/>
  <c r="T730" i="5" s="1"/>
  <c r="L730" i="5"/>
  <c r="P141" i="5"/>
  <c r="L141" i="5"/>
  <c r="M20" i="5"/>
  <c r="P20" i="5" s="1"/>
  <c r="M209" i="5"/>
  <c r="P209" i="5" s="1"/>
  <c r="L209" i="5"/>
  <c r="M296" i="5"/>
  <c r="P296" i="5" s="1"/>
  <c r="M729" i="5"/>
  <c r="P729" i="5" s="1"/>
  <c r="L729" i="5"/>
  <c r="P625" i="5"/>
  <c r="L625" i="5"/>
  <c r="M43" i="5"/>
  <c r="P43" i="5" s="1"/>
  <c r="S394" i="7" s="1"/>
  <c r="L43" i="5"/>
  <c r="M754" i="5"/>
  <c r="M750" i="5"/>
  <c r="P750" i="5" s="1"/>
  <c r="L750" i="5"/>
  <c r="M336" i="5"/>
  <c r="P336" i="5" s="1"/>
  <c r="L140" i="5"/>
  <c r="P637" i="5"/>
  <c r="S1037" i="7" s="1"/>
  <c r="AE1037" i="7" s="1"/>
  <c r="L637" i="5"/>
  <c r="L666" i="5"/>
  <c r="L333" i="5"/>
  <c r="L361" i="5"/>
  <c r="M602" i="5"/>
  <c r="M191" i="5"/>
  <c r="P191" i="5" s="1"/>
  <c r="M552" i="5"/>
  <c r="P552" i="5" s="1"/>
  <c r="P421" i="5"/>
  <c r="S796" i="7" s="1"/>
  <c r="AD796" i="7" s="1"/>
  <c r="L421" i="5"/>
  <c r="P642" i="5"/>
  <c r="L642" i="5"/>
  <c r="P737" i="5"/>
  <c r="L737" i="5"/>
  <c r="M21" i="5"/>
  <c r="P21" i="5" s="1"/>
  <c r="L21" i="5"/>
  <c r="P303" i="5"/>
  <c r="L303" i="5"/>
  <c r="M583" i="5"/>
  <c r="P583" i="5" s="1"/>
  <c r="Q583" i="5" s="1"/>
  <c r="T583" i="5" s="1"/>
  <c r="L583" i="5"/>
  <c r="L697" i="5"/>
  <c r="M636" i="5"/>
  <c r="M533" i="5"/>
  <c r="P533" i="5" s="1"/>
  <c r="L533" i="5"/>
  <c r="P667" i="5"/>
  <c r="L667" i="5"/>
  <c r="M170" i="5"/>
  <c r="P170" i="5" s="1"/>
  <c r="Q170" i="5" s="1"/>
  <c r="T170" i="5" s="1"/>
  <c r="L170" i="5"/>
  <c r="M215" i="5"/>
  <c r="P215" i="5" s="1"/>
  <c r="L215" i="5"/>
  <c r="M399" i="5"/>
  <c r="P399" i="5" s="1"/>
  <c r="L399" i="5"/>
  <c r="M566" i="5"/>
  <c r="P566" i="5" s="1"/>
  <c r="L566" i="5"/>
  <c r="M56" i="5"/>
  <c r="P56" i="5" s="1"/>
  <c r="S409" i="7" s="1"/>
  <c r="L56" i="5"/>
  <c r="P245" i="5"/>
  <c r="L245" i="5"/>
  <c r="M235" i="5"/>
  <c r="P235" i="5" s="1"/>
  <c r="P733" i="5"/>
  <c r="L733" i="5"/>
  <c r="M771" i="5"/>
  <c r="P771" i="5" s="1"/>
  <c r="S1180" i="7" s="1"/>
  <c r="AF1180" i="7" s="1"/>
  <c r="L771" i="5"/>
  <c r="M722" i="5"/>
  <c r="P722" i="5" s="1"/>
  <c r="L722" i="5"/>
  <c r="M655" i="5"/>
  <c r="P655" i="5" s="1"/>
  <c r="Q655" i="5" s="1"/>
  <c r="T655" i="5" s="1"/>
  <c r="M105" i="5"/>
  <c r="P105" i="5" s="1"/>
  <c r="M544" i="5"/>
  <c r="M587" i="5"/>
  <c r="P587" i="5" s="1"/>
  <c r="P782" i="5"/>
  <c r="L782" i="5"/>
  <c r="M64" i="5"/>
  <c r="P64" i="5" s="1"/>
  <c r="S417" i="7" s="1"/>
  <c r="AD417" i="7" s="1"/>
  <c r="L64" i="5"/>
  <c r="P343" i="5"/>
  <c r="L343" i="5"/>
  <c r="P119" i="5"/>
  <c r="S478" i="7" s="1"/>
  <c r="AD478" i="7" s="1"/>
  <c r="L119" i="5"/>
  <c r="P731" i="5"/>
  <c r="L731" i="5"/>
  <c r="M216" i="5"/>
  <c r="AD966" i="7"/>
  <c r="AE966" i="7"/>
  <c r="AF966" i="7"/>
  <c r="AD547" i="7"/>
  <c r="AE547" i="7"/>
  <c r="AF547" i="7"/>
  <c r="AF393" i="7"/>
  <c r="AE393" i="7"/>
  <c r="AD393" i="7"/>
  <c r="L424" i="5"/>
  <c r="P423" i="5"/>
  <c r="Q423" i="5" s="1"/>
  <c r="T423" i="5" s="1"/>
  <c r="L423" i="5"/>
  <c r="L337" i="5"/>
  <c r="M464" i="5"/>
  <c r="P464" i="5" s="1"/>
  <c r="Q464" i="5" s="1"/>
  <c r="T464" i="5" s="1"/>
  <c r="L464" i="5"/>
  <c r="M166" i="5"/>
  <c r="P166" i="5" s="1"/>
  <c r="S526" i="7" s="1"/>
  <c r="AF526" i="7" s="1"/>
  <c r="L166" i="5"/>
  <c r="P776" i="5"/>
  <c r="L776" i="5"/>
  <c r="M97" i="5"/>
  <c r="P97" i="5" s="1"/>
  <c r="S454" i="7" s="1"/>
  <c r="AE454" i="7" s="1"/>
  <c r="L97" i="5"/>
  <c r="AF619" i="7"/>
  <c r="AE619" i="7"/>
  <c r="AD619" i="7"/>
  <c r="L204" i="5"/>
  <c r="L446" i="5"/>
  <c r="P585" i="5"/>
  <c r="Q585" i="5" s="1"/>
  <c r="T585" i="5" s="1"/>
  <c r="L585" i="5"/>
  <c r="P155" i="5"/>
  <c r="S515" i="7" s="1"/>
  <c r="AF515" i="7" s="1"/>
  <c r="L155" i="5"/>
  <c r="M160" i="5"/>
  <c r="P160" i="5" s="1"/>
  <c r="M88" i="5"/>
  <c r="P88" i="5" s="1"/>
  <c r="M358" i="5"/>
  <c r="P358" i="5" s="1"/>
  <c r="L358" i="5"/>
  <c r="M420" i="5"/>
  <c r="P420" i="5" s="1"/>
  <c r="Q420" i="5" s="1"/>
  <c r="T420" i="5" s="1"/>
  <c r="L420" i="5"/>
  <c r="M356" i="5"/>
  <c r="P356" i="5" s="1"/>
  <c r="L356" i="5"/>
  <c r="M341" i="5"/>
  <c r="P341" i="5" s="1"/>
  <c r="S712" i="7" s="1"/>
  <c r="L341" i="5"/>
  <c r="M716" i="5"/>
  <c r="P716" i="5" s="1"/>
  <c r="L716" i="5"/>
  <c r="M68" i="5"/>
  <c r="P68" i="5" s="1"/>
  <c r="L68" i="5"/>
  <c r="AG816" i="7"/>
  <c r="P508" i="5"/>
  <c r="L508" i="5"/>
  <c r="L87" i="5"/>
  <c r="P775" i="5"/>
  <c r="Q775" i="5" s="1"/>
  <c r="T775" i="5" s="1"/>
  <c r="L775" i="5"/>
  <c r="P305" i="5"/>
  <c r="Q305" i="5" s="1"/>
  <c r="T305" i="5" s="1"/>
  <c r="L305" i="5"/>
  <c r="M8" i="5"/>
  <c r="P8" i="5" s="1"/>
  <c r="Q8" i="5" s="1"/>
  <c r="T8" i="5" s="1"/>
  <c r="M477" i="5"/>
  <c r="M370" i="5"/>
  <c r="P370" i="5" s="1"/>
  <c r="M314" i="5"/>
  <c r="M187" i="5"/>
  <c r="P187" i="5" s="1"/>
  <c r="L187" i="5"/>
  <c r="M409" i="5"/>
  <c r="P409" i="5" s="1"/>
  <c r="M15" i="5"/>
  <c r="P15" i="5" s="1"/>
  <c r="L15" i="5"/>
  <c r="M5" i="5"/>
  <c r="P5" i="5" s="1"/>
  <c r="Q5" i="5" s="1"/>
  <c r="T5" i="5" s="1"/>
  <c r="M507" i="5"/>
  <c r="P507" i="5" s="1"/>
  <c r="L507" i="5"/>
  <c r="M442" i="5"/>
  <c r="M682" i="5"/>
  <c r="P682" i="5" s="1"/>
  <c r="Q682" i="5" s="1"/>
  <c r="T682" i="5" s="1"/>
  <c r="M580" i="5"/>
  <c r="P72" i="5"/>
  <c r="L72" i="5"/>
  <c r="P431" i="5"/>
  <c r="L431" i="5"/>
  <c r="P24" i="5"/>
  <c r="L24" i="5"/>
  <c r="M328" i="5"/>
  <c r="P328" i="5" s="1"/>
  <c r="M372" i="5"/>
  <c r="P372" i="5" s="1"/>
  <c r="M606" i="5"/>
  <c r="P606" i="5" s="1"/>
  <c r="L606" i="5"/>
  <c r="M266" i="5"/>
  <c r="P266" i="5" s="1"/>
  <c r="M291" i="5"/>
  <c r="P291" i="5" s="1"/>
  <c r="AG739" i="7"/>
  <c r="AD656" i="7"/>
  <c r="AF656" i="7"/>
  <c r="AE656" i="7"/>
  <c r="AE920" i="7"/>
  <c r="AF920" i="7"/>
  <c r="AD920" i="7"/>
  <c r="AG898" i="7"/>
  <c r="AG482" i="7"/>
  <c r="AG842" i="7"/>
  <c r="AG736" i="7"/>
  <c r="AG560" i="7"/>
  <c r="AG1116" i="7"/>
  <c r="AG686" i="7"/>
  <c r="AG572" i="7"/>
  <c r="AG524" i="7"/>
  <c r="AG869" i="7"/>
  <c r="AG1091" i="7"/>
  <c r="AG484" i="7"/>
  <c r="AG874" i="7"/>
  <c r="AD908" i="7"/>
  <c r="AG442" i="7"/>
  <c r="AG1127" i="7"/>
  <c r="AG724" i="7"/>
  <c r="AE908" i="7"/>
  <c r="AG1087" i="7"/>
  <c r="AG1008" i="7"/>
  <c r="AG992" i="7"/>
  <c r="AG494" i="7"/>
  <c r="G11" i="2"/>
  <c r="AG1060" i="7"/>
  <c r="Q12" i="5"/>
  <c r="T12" i="5" s="1"/>
  <c r="AG489" i="7"/>
  <c r="AG733" i="7"/>
  <c r="AG856" i="7"/>
  <c r="AG730" i="7"/>
  <c r="AG400" i="7"/>
  <c r="AG640" i="7"/>
  <c r="AG909" i="7"/>
  <c r="Q627" i="5"/>
  <c r="T627" i="5" s="1"/>
  <c r="Q310" i="5"/>
  <c r="T310" i="5" s="1"/>
  <c r="AG694" i="7"/>
  <c r="P2" i="5"/>
  <c r="Q727" i="5"/>
  <c r="T727" i="5" s="1"/>
  <c r="S1133" i="7"/>
  <c r="AE1133" i="7" s="1"/>
  <c r="Q245" i="5"/>
  <c r="T245" i="5" s="1"/>
  <c r="S612" i="7"/>
  <c r="AD612" i="7" s="1"/>
  <c r="Q733" i="5"/>
  <c r="T733" i="5" s="1"/>
  <c r="S1139" i="7"/>
  <c r="AF1139" i="7" s="1"/>
  <c r="Q782" i="5"/>
  <c r="T782" i="5" s="1"/>
  <c r="S1398" i="7"/>
  <c r="Q343" i="5"/>
  <c r="T343" i="5" s="1"/>
  <c r="S714" i="7"/>
  <c r="AD714" i="7" s="1"/>
  <c r="X908" i="7"/>
  <c r="Q551" i="5"/>
  <c r="T551" i="5" s="1"/>
  <c r="S943" i="7"/>
  <c r="AF943" i="7" s="1"/>
  <c r="Q72" i="5"/>
  <c r="T72" i="5" s="1"/>
  <c r="S427" i="7"/>
  <c r="AF427" i="7" s="1"/>
  <c r="Q431" i="5"/>
  <c r="T431" i="5" s="1"/>
  <c r="S806" i="7"/>
  <c r="AF806" i="7" s="1"/>
  <c r="Q24" i="5"/>
  <c r="T24" i="5" s="1"/>
  <c r="S373" i="7"/>
  <c r="AE373" i="7" s="1"/>
  <c r="X568" i="7"/>
  <c r="Q525" i="5"/>
  <c r="T525" i="5" s="1"/>
  <c r="S915" i="7"/>
  <c r="AF915" i="7" s="1"/>
  <c r="Q141" i="5"/>
  <c r="T141" i="5" s="1"/>
  <c r="S500" i="7"/>
  <c r="AE500" i="7" s="1"/>
  <c r="Q421" i="5"/>
  <c r="T421" i="5" s="1"/>
  <c r="Q642" i="5"/>
  <c r="T642" i="5" s="1"/>
  <c r="S1042" i="7"/>
  <c r="Q737" i="5"/>
  <c r="T737" i="5" s="1"/>
  <c r="S1144" i="7"/>
  <c r="AD1144" i="7" s="1"/>
  <c r="Q303" i="5"/>
  <c r="T303" i="5" s="1"/>
  <c r="S671" i="7"/>
  <c r="AD671" i="7" s="1"/>
  <c r="Q667" i="5"/>
  <c r="T667" i="5" s="1"/>
  <c r="S1068" i="7"/>
  <c r="AF1068" i="7" s="1"/>
  <c r="Q244" i="5"/>
  <c r="T244" i="5" s="1"/>
  <c r="S611" i="7"/>
  <c r="S817" i="7"/>
  <c r="AF817" i="7" s="1"/>
  <c r="Q108" i="5"/>
  <c r="T108" i="5" s="1"/>
  <c r="S466" i="7"/>
  <c r="AF466" i="7" s="1"/>
  <c r="Q414" i="5"/>
  <c r="T414" i="5" s="1"/>
  <c r="S789" i="7"/>
  <c r="AF789" i="7" s="1"/>
  <c r="Q584" i="5"/>
  <c r="T584" i="5" s="1"/>
  <c r="S979" i="7"/>
  <c r="AF979" i="7" s="1"/>
  <c r="Q94" i="5"/>
  <c r="T94" i="5" s="1"/>
  <c r="S451" i="7"/>
  <c r="AE451" i="7" s="1"/>
  <c r="S807" i="7"/>
  <c r="AD807" i="7" s="1"/>
  <c r="Q355" i="5"/>
  <c r="T355" i="5" s="1"/>
  <c r="S726" i="7"/>
  <c r="AE726" i="7" s="1"/>
  <c r="Q93" i="5"/>
  <c r="T93" i="5" s="1"/>
  <c r="S450" i="7"/>
  <c r="AE450" i="7" s="1"/>
  <c r="Q703" i="5"/>
  <c r="T703" i="5" s="1"/>
  <c r="S1107" i="7"/>
  <c r="AE1107" i="7" s="1"/>
  <c r="Q614" i="5"/>
  <c r="T614" i="5" s="1"/>
  <c r="S1014" i="7"/>
  <c r="Q19" i="5"/>
  <c r="T19" i="5" s="1"/>
  <c r="S368" i="7"/>
  <c r="AF368" i="7" s="1"/>
  <c r="U578" i="7"/>
  <c r="AW578" i="7" s="1"/>
  <c r="V578" i="7"/>
  <c r="AX578" i="7" s="1"/>
  <c r="T578" i="7"/>
  <c r="AV578" i="7" s="1"/>
  <c r="W578" i="7"/>
  <c r="Q635" i="5"/>
  <c r="T635" i="5" s="1"/>
  <c r="S1035" i="7"/>
  <c r="AE1035" i="7" s="1"/>
  <c r="Q11" i="5"/>
  <c r="T11" i="5" s="1"/>
  <c r="S360" i="7"/>
  <c r="AD360" i="7" s="1"/>
  <c r="Q142" i="5"/>
  <c r="T142" i="5" s="1"/>
  <c r="Q4" i="5"/>
  <c r="T4" i="5" s="1"/>
  <c r="S352" i="7"/>
  <c r="AF352" i="7" s="1"/>
  <c r="S358" i="7"/>
  <c r="AF358" i="7" s="1"/>
  <c r="Q714" i="5"/>
  <c r="T714" i="5" s="1"/>
  <c r="S1119" i="7"/>
  <c r="AD1119" i="7" s="1"/>
  <c r="U811" i="7"/>
  <c r="AW811" i="7" s="1"/>
  <c r="T811" i="7"/>
  <c r="AV811" i="7" s="1"/>
  <c r="V811" i="7"/>
  <c r="AX811" i="7" s="1"/>
  <c r="W811" i="7"/>
  <c r="Q195" i="5"/>
  <c r="T195" i="5" s="1"/>
  <c r="Q261" i="5"/>
  <c r="T261" i="5" s="1"/>
  <c r="S629" i="7"/>
  <c r="AD629" i="7" s="1"/>
  <c r="Q788" i="5"/>
  <c r="T788" i="5" s="1"/>
  <c r="S1405" i="7"/>
  <c r="Q41" i="5"/>
  <c r="T41" i="5" s="1"/>
  <c r="S392" i="7"/>
  <c r="AF392" i="7" s="1"/>
  <c r="Q115" i="5"/>
  <c r="T115" i="5" s="1"/>
  <c r="S474" i="7"/>
  <c r="AE474" i="7" s="1"/>
  <c r="Q633" i="5"/>
  <c r="T633" i="5" s="1"/>
  <c r="S1033" i="7"/>
  <c r="Q348" i="5"/>
  <c r="T348" i="5" s="1"/>
  <c r="S719" i="7"/>
  <c r="AE719" i="7" s="1"/>
  <c r="Q577" i="5"/>
  <c r="T577" i="5" s="1"/>
  <c r="Q207" i="5"/>
  <c r="T207" i="5" s="1"/>
  <c r="S569" i="7"/>
  <c r="AF569" i="7" s="1"/>
  <c r="Q169" i="5"/>
  <c r="T169" i="5" s="1"/>
  <c r="S530" i="7"/>
  <c r="AE530" i="7" s="1"/>
  <c r="Q532" i="5"/>
  <c r="T532" i="5" s="1"/>
  <c r="S922" i="7"/>
  <c r="AE922" i="7" s="1"/>
  <c r="Q576" i="5"/>
  <c r="T576" i="5" s="1"/>
  <c r="S971" i="7"/>
  <c r="AE971" i="7" s="1"/>
  <c r="Q259" i="5"/>
  <c r="T259" i="5" s="1"/>
  <c r="S627" i="7"/>
  <c r="AE627" i="7" s="1"/>
  <c r="Q742" i="5"/>
  <c r="T742" i="5" s="1"/>
  <c r="S1150" i="7"/>
  <c r="AE1150" i="7" s="1"/>
  <c r="Q257" i="5"/>
  <c r="T257" i="5" s="1"/>
  <c r="S625" i="7"/>
  <c r="AF625" i="7" s="1"/>
  <c r="Q500" i="5"/>
  <c r="T500" i="5" s="1"/>
  <c r="S885" i="7"/>
  <c r="AE885" i="7" s="1"/>
  <c r="S359" i="7"/>
  <c r="AE359" i="7" s="1"/>
  <c r="Q491" i="5"/>
  <c r="T491" i="5" s="1"/>
  <c r="S673" i="7"/>
  <c r="AD673" i="7" s="1"/>
  <c r="Q489" i="5"/>
  <c r="T489" i="5" s="1"/>
  <c r="Q651" i="5"/>
  <c r="T651" i="5" s="1"/>
  <c r="S1052" i="7"/>
  <c r="AE1052" i="7" s="1"/>
  <c r="Q620" i="5"/>
  <c r="T620" i="5" s="1"/>
  <c r="S1020" i="7"/>
  <c r="AD1020" i="7" s="1"/>
  <c r="Q637" i="5"/>
  <c r="T637" i="5" s="1"/>
  <c r="S1184" i="7"/>
  <c r="AF1184" i="7" s="1"/>
  <c r="Q275" i="5"/>
  <c r="T275" i="5" s="1"/>
  <c r="Q560" i="5"/>
  <c r="T560" i="5" s="1"/>
  <c r="S953" i="7"/>
  <c r="Q320" i="5"/>
  <c r="T320" i="5" s="1"/>
  <c r="Q16" i="5"/>
  <c r="T16" i="5" s="1"/>
  <c r="S365" i="7"/>
  <c r="AD365" i="7" s="1"/>
  <c r="U357" i="7"/>
  <c r="AW357" i="7" s="1"/>
  <c r="V357" i="7"/>
  <c r="AX357" i="7" s="1"/>
  <c r="T357" i="7"/>
  <c r="AV357" i="7" s="1"/>
  <c r="W357" i="7"/>
  <c r="Q683" i="5"/>
  <c r="T683" i="5" s="1"/>
  <c r="S1086" i="7"/>
  <c r="AD1086" i="7" s="1"/>
  <c r="Q776" i="5"/>
  <c r="T776" i="5" s="1"/>
  <c r="S1185" i="7"/>
  <c r="AF1185" i="7" s="1"/>
  <c r="Q7" i="5"/>
  <c r="T7" i="5" s="1"/>
  <c r="S355" i="7"/>
  <c r="AE355" i="7" s="1"/>
  <c r="Q508" i="5"/>
  <c r="T508" i="5" s="1"/>
  <c r="S894" i="7"/>
  <c r="AE894" i="7" s="1"/>
  <c r="Q616" i="5"/>
  <c r="T616" i="5" s="1"/>
  <c r="S1016" i="7"/>
  <c r="AD1016" i="7" s="1"/>
  <c r="Q166" i="5"/>
  <c r="T166" i="5" s="1"/>
  <c r="Q273" i="5"/>
  <c r="T273" i="5" s="1"/>
  <c r="S735" i="7"/>
  <c r="AE735" i="7" s="1"/>
  <c r="Q98" i="5"/>
  <c r="T98" i="5" s="1"/>
  <c r="S455" i="7"/>
  <c r="AD455" i="7" s="1"/>
  <c r="Q149" i="5"/>
  <c r="T149" i="5" s="1"/>
  <c r="S509" i="7"/>
  <c r="AD509" i="7" s="1"/>
  <c r="Q103" i="5"/>
  <c r="T103" i="5" s="1"/>
  <c r="Q298" i="5"/>
  <c r="T298" i="5" s="1"/>
  <c r="S666" i="7"/>
  <c r="AF666" i="7" s="1"/>
  <c r="Q183" i="5"/>
  <c r="T183" i="5" s="1"/>
  <c r="S545" i="7"/>
  <c r="AD545" i="7" s="1"/>
  <c r="T1133" i="7"/>
  <c r="AV1133" i="7" s="1"/>
  <c r="U1133" i="7"/>
  <c r="AW1133" i="7" s="1"/>
  <c r="V1133" i="7"/>
  <c r="AX1133" i="7" s="1"/>
  <c r="W1133" i="7"/>
  <c r="X699" i="7"/>
  <c r="AV596" i="7"/>
  <c r="AV499" i="7"/>
  <c r="AV1069" i="7"/>
  <c r="AV919" i="7"/>
  <c r="AV405" i="7"/>
  <c r="AV358" i="7"/>
  <c r="AV386" i="7"/>
  <c r="AV1062" i="7"/>
  <c r="AV439" i="7"/>
  <c r="AV950" i="7"/>
  <c r="AV865" i="7"/>
  <c r="AV813" i="7"/>
  <c r="AV973" i="7"/>
  <c r="AV592" i="7"/>
  <c r="AV565" i="7"/>
  <c r="AV1067" i="7"/>
  <c r="AV900" i="7"/>
  <c r="AV1181" i="7"/>
  <c r="AV638" i="7"/>
  <c r="AV1037" i="7"/>
  <c r="AV697" i="7"/>
  <c r="AV673" i="7"/>
  <c r="AV824" i="7"/>
  <c r="AV355" i="7"/>
  <c r="AV943" i="7"/>
  <c r="AV1026" i="7"/>
  <c r="AV737" i="7"/>
  <c r="X573" i="7"/>
  <c r="AV573" i="7"/>
  <c r="X1070" i="7"/>
  <c r="AV984" i="7"/>
  <c r="X907" i="7"/>
  <c r="AV907" i="7"/>
  <c r="AV515" i="7"/>
  <c r="AV636" i="7"/>
  <c r="AV674" i="7"/>
  <c r="AV1005" i="7"/>
  <c r="AV1115" i="7"/>
  <c r="AV702" i="7"/>
  <c r="AV719" i="7"/>
  <c r="AV875" i="7"/>
  <c r="AV859" i="7"/>
  <c r="AV502" i="7"/>
  <c r="AV654" i="7"/>
  <c r="AV797" i="7"/>
  <c r="AV1058" i="7"/>
  <c r="AV904" i="7"/>
  <c r="X391" i="7"/>
  <c r="AV391" i="7"/>
  <c r="AV1034" i="7"/>
  <c r="AV627" i="7"/>
  <c r="AV1184" i="7"/>
  <c r="AV452" i="7"/>
  <c r="AV555" i="7"/>
  <c r="AV1071" i="7"/>
  <c r="AV918" i="7"/>
  <c r="AV995" i="7"/>
  <c r="AV431" i="7"/>
  <c r="AV655" i="7"/>
  <c r="AV1003" i="7"/>
  <c r="AV581" i="7"/>
  <c r="AV1024" i="7"/>
  <c r="AV447" i="7"/>
  <c r="AV434" i="7"/>
  <c r="AV475" i="7"/>
  <c r="AV933" i="7"/>
  <c r="AV678" i="7"/>
  <c r="AV668" i="7"/>
  <c r="X481" i="7"/>
  <c r="AV481" i="7"/>
  <c r="AV410" i="7"/>
  <c r="AV550" i="7"/>
  <c r="AV587" i="7"/>
  <c r="AV808" i="7"/>
  <c r="AV585" i="7"/>
  <c r="AV435" i="7"/>
  <c r="AV1138" i="7"/>
  <c r="X997" i="7"/>
  <c r="AV443" i="7"/>
  <c r="AV708" i="7"/>
  <c r="AV1016" i="7"/>
  <c r="AV970" i="7"/>
  <c r="AV378" i="7"/>
  <c r="AV458" i="7"/>
  <c r="AV828" i="7"/>
  <c r="AV1044" i="7"/>
  <c r="AV921" i="7"/>
  <c r="AV648" i="7"/>
  <c r="AV403" i="7"/>
  <c r="AV1029" i="7"/>
  <c r="X985" i="7"/>
  <c r="AV661" i="7"/>
  <c r="AV649" i="7"/>
  <c r="AV980" i="7"/>
  <c r="AV406" i="7"/>
  <c r="AV483" i="7"/>
  <c r="AV1057" i="7"/>
  <c r="X566" i="7"/>
  <c r="AV566" i="7"/>
  <c r="AV509" i="7"/>
  <c r="X858" i="7"/>
  <c r="AV858" i="7"/>
  <c r="AV469" i="7"/>
  <c r="AV726" i="7"/>
  <c r="AV1009" i="7"/>
  <c r="AV926" i="7"/>
  <c r="AV532" i="7"/>
  <c r="AV1110" i="7"/>
  <c r="AV1073" i="7"/>
  <c r="AV807" i="7"/>
  <c r="AV925" i="7"/>
  <c r="AV1178" i="7"/>
  <c r="AV457" i="7"/>
  <c r="AV977" i="7"/>
  <c r="AV833" i="7"/>
  <c r="X967" i="7"/>
  <c r="AV967" i="7"/>
  <c r="AV670" i="7"/>
  <c r="AV903" i="7"/>
  <c r="AV704" i="7"/>
  <c r="AV1119" i="7"/>
  <c r="X996" i="7"/>
  <c r="AV940" i="7"/>
  <c r="AV948" i="7"/>
  <c r="AV1140" i="7"/>
  <c r="AV682" i="7"/>
  <c r="AV893" i="7"/>
  <c r="AV956" i="7"/>
  <c r="AV787" i="7"/>
  <c r="AV990" i="7"/>
  <c r="AV1059" i="7"/>
  <c r="AV1109" i="7"/>
  <c r="AV779" i="7"/>
  <c r="AV862" i="7"/>
  <c r="AV426" i="7"/>
  <c r="AV1134" i="7"/>
  <c r="AV630" i="7"/>
  <c r="AV404" i="7"/>
  <c r="AV1076" i="7"/>
  <c r="AV780" i="7"/>
  <c r="AV906" i="7"/>
  <c r="AV480" i="7"/>
  <c r="AV764" i="7"/>
  <c r="X951" i="7"/>
  <c r="AV913" i="7"/>
  <c r="AV471" i="7"/>
  <c r="AV716" i="7"/>
  <c r="AV467" i="7"/>
  <c r="AF679" i="7"/>
  <c r="S606" i="7"/>
  <c r="Q240" i="5"/>
  <c r="T240" i="5" s="1"/>
  <c r="X386" i="7"/>
  <c r="X405" i="7"/>
  <c r="X358" i="7"/>
  <c r="Q90" i="5"/>
  <c r="T90" i="5" s="1"/>
  <c r="X950" i="7"/>
  <c r="X813" i="7"/>
  <c r="X973" i="7"/>
  <c r="X943" i="7"/>
  <c r="X1026" i="7"/>
  <c r="X592" i="7"/>
  <c r="X355" i="7"/>
  <c r="X1115" i="7"/>
  <c r="X702" i="7"/>
  <c r="X719" i="7"/>
  <c r="X875" i="7"/>
  <c r="X859" i="7"/>
  <c r="X1058" i="7"/>
  <c r="X469" i="7"/>
  <c r="X933" i="7"/>
  <c r="Q481" i="5"/>
  <c r="T481" i="5" s="1"/>
  <c r="Q483" i="5"/>
  <c r="T483" i="5" s="1"/>
  <c r="Q418" i="5"/>
  <c r="T418" i="5" s="1"/>
  <c r="X708" i="7"/>
  <c r="X970" i="7"/>
  <c r="X458" i="7"/>
  <c r="X1005" i="7"/>
  <c r="Q97" i="5"/>
  <c r="T97" i="5" s="1"/>
  <c r="Q746" i="5"/>
  <c r="T746" i="5" s="1"/>
  <c r="X903" i="7"/>
  <c r="X948" i="7"/>
  <c r="X1140" i="7"/>
  <c r="X403" i="7"/>
  <c r="X1029" i="7"/>
  <c r="Q567" i="5"/>
  <c r="T567" i="5" s="1"/>
  <c r="Q104" i="5"/>
  <c r="T104" i="5" s="1"/>
  <c r="Q653" i="5"/>
  <c r="T653" i="5" s="1"/>
  <c r="X779" i="7"/>
  <c r="Q566" i="5"/>
  <c r="T566" i="5" s="1"/>
  <c r="S961" i="7"/>
  <c r="AE961" i="7" s="1"/>
  <c r="Q507" i="5"/>
  <c r="T507" i="5" s="1"/>
  <c r="S892" i="7"/>
  <c r="S1085" i="7"/>
  <c r="AE1085" i="7" s="1"/>
  <c r="Q328" i="5"/>
  <c r="T328" i="5" s="1"/>
  <c r="S698" i="7"/>
  <c r="AE698" i="7" s="1"/>
  <c r="Q291" i="5"/>
  <c r="T291" i="5" s="1"/>
  <c r="S659" i="7"/>
  <c r="AE659" i="7" s="1"/>
  <c r="S364" i="7"/>
  <c r="AF364" i="7" s="1"/>
  <c r="Q15" i="5"/>
  <c r="T15" i="5" s="1"/>
  <c r="Q63" i="5"/>
  <c r="T63" i="5" s="1"/>
  <c r="S416" i="7"/>
  <c r="Q416" i="5"/>
  <c r="T416" i="5" s="1"/>
  <c r="S791" i="7"/>
  <c r="AF791" i="7" s="1"/>
  <c r="S490" i="7"/>
  <c r="Q427" i="5"/>
  <c r="T427" i="5" s="1"/>
  <c r="S802" i="7"/>
  <c r="AF802" i="7" s="1"/>
  <c r="Q533" i="5"/>
  <c r="T533" i="5" s="1"/>
  <c r="S924" i="7"/>
  <c r="Q20" i="5"/>
  <c r="T20" i="5" s="1"/>
  <c r="S369" i="7"/>
  <c r="Q209" i="5"/>
  <c r="T209" i="5" s="1"/>
  <c r="S571" i="7"/>
  <c r="AD571" i="7" s="1"/>
  <c r="Q132" i="5"/>
  <c r="T132" i="5" s="1"/>
  <c r="S491" i="7"/>
  <c r="AD491" i="7" s="1"/>
  <c r="Q729" i="5"/>
  <c r="T729" i="5" s="1"/>
  <c r="S1135" i="7"/>
  <c r="AF1135" i="7" s="1"/>
  <c r="Q750" i="5"/>
  <c r="T750" i="5" s="1"/>
  <c r="S1159" i="7"/>
  <c r="Q44" i="5"/>
  <c r="T44" i="5" s="1"/>
  <c r="S395" i="7"/>
  <c r="AF395" i="7" s="1"/>
  <c r="Q321" i="5"/>
  <c r="T321" i="5" s="1"/>
  <c r="S691" i="7"/>
  <c r="Q673" i="5"/>
  <c r="T673" i="5" s="1"/>
  <c r="S1075" i="7"/>
  <c r="Q217" i="5"/>
  <c r="T217" i="5" s="1"/>
  <c r="S579" i="7"/>
  <c r="Q461" i="5"/>
  <c r="T461" i="5" s="1"/>
  <c r="S843" i="7"/>
  <c r="AE843" i="7" s="1"/>
  <c r="Q557" i="5"/>
  <c r="T557" i="5" s="1"/>
  <c r="S949" i="7"/>
  <c r="AE949" i="7" s="1"/>
  <c r="Q389" i="5"/>
  <c r="T389" i="5" s="1"/>
  <c r="S761" i="7"/>
  <c r="AD761" i="7" s="1"/>
  <c r="S1048" i="7"/>
  <c r="AF1048" i="7" s="1"/>
  <c r="Q743" i="5"/>
  <c r="T743" i="5" s="1"/>
  <c r="S1151" i="7"/>
  <c r="W1407" i="7"/>
  <c r="V1407" i="7"/>
  <c r="AX1407" i="7" s="1"/>
  <c r="T1407" i="7"/>
  <c r="U1407" i="7"/>
  <c r="AW1407" i="7" s="1"/>
  <c r="V451" i="7"/>
  <c r="AX451" i="7" s="1"/>
  <c r="T451" i="7"/>
  <c r="W451" i="7"/>
  <c r="U451" i="7"/>
  <c r="AW451" i="7" s="1"/>
  <c r="Q538" i="5"/>
  <c r="T538" i="5" s="1"/>
  <c r="S929" i="7"/>
  <c r="Q648" i="5"/>
  <c r="T648" i="5" s="1"/>
  <c r="S1049" i="7"/>
  <c r="S711" i="7"/>
  <c r="AF711" i="7" s="1"/>
  <c r="Q579" i="5"/>
  <c r="T579" i="5" s="1"/>
  <c r="S974" i="7"/>
  <c r="AD974" i="7" s="1"/>
  <c r="S646" i="7"/>
  <c r="Q278" i="5"/>
  <c r="T278" i="5" s="1"/>
  <c r="Q466" i="5"/>
  <c r="T466" i="5" s="1"/>
  <c r="S848" i="7"/>
  <c r="AE848" i="7" s="1"/>
  <c r="Q663" i="5"/>
  <c r="T663" i="5" s="1"/>
  <c r="S1064" i="7"/>
  <c r="S601" i="7"/>
  <c r="AF601" i="7" s="1"/>
  <c r="S615" i="7"/>
  <c r="AD615" i="7" s="1"/>
  <c r="Q248" i="5"/>
  <c r="T248" i="5" s="1"/>
  <c r="Q493" i="5"/>
  <c r="T493" i="5" s="1"/>
  <c r="S878" i="7"/>
  <c r="AF878" i="7" s="1"/>
  <c r="AE836" i="7"/>
  <c r="AF836" i="7"/>
  <c r="AD836" i="7"/>
  <c r="Q28" i="5"/>
  <c r="T28" i="5" s="1"/>
  <c r="S377" i="7"/>
  <c r="Q325" i="5"/>
  <c r="T325" i="5" s="1"/>
  <c r="S695" i="7"/>
  <c r="AD695" i="7" s="1"/>
  <c r="Q652" i="5"/>
  <c r="T652" i="5" s="1"/>
  <c r="Q215" i="5"/>
  <c r="T215" i="5" s="1"/>
  <c r="S577" i="7"/>
  <c r="AE577" i="7" s="1"/>
  <c r="Q722" i="5"/>
  <c r="T722" i="5" s="1"/>
  <c r="S1128" i="7"/>
  <c r="AE1128" i="7" s="1"/>
  <c r="Q587" i="5"/>
  <c r="T587" i="5" s="1"/>
  <c r="S982" i="7"/>
  <c r="AE982" i="7" s="1"/>
  <c r="Q74" i="5"/>
  <c r="T74" i="5" s="1"/>
  <c r="S429" i="7"/>
  <c r="S844" i="7"/>
  <c r="AD844" i="7" s="1"/>
  <c r="Q102" i="5"/>
  <c r="T102" i="5" s="1"/>
  <c r="S459" i="7"/>
  <c r="AE459" i="7" s="1"/>
  <c r="Q428" i="5"/>
  <c r="T428" i="5" s="1"/>
  <c r="S803" i="7"/>
  <c r="AE803" i="7" s="1"/>
  <c r="Q58" i="5"/>
  <c r="T58" i="5" s="1"/>
  <c r="Q77" i="5"/>
  <c r="T77" i="5" s="1"/>
  <c r="S432" i="7"/>
  <c r="Q504" i="5"/>
  <c r="T504" i="5" s="1"/>
  <c r="S889" i="7"/>
  <c r="Q269" i="5"/>
  <c r="T269" i="5" s="1"/>
  <c r="S637" i="7"/>
  <c r="M26" i="5"/>
  <c r="M290" i="5"/>
  <c r="P290" i="5" s="1"/>
  <c r="S658" i="7" s="1"/>
  <c r="AE658" i="7" s="1"/>
  <c r="W613" i="7"/>
  <c r="V613" i="7"/>
  <c r="AX613" i="7" s="1"/>
  <c r="T613" i="7"/>
  <c r="U613" i="7"/>
  <c r="AW613" i="7" s="1"/>
  <c r="W659" i="7"/>
  <c r="V659" i="7"/>
  <c r="AX659" i="7" s="1"/>
  <c r="T659" i="7"/>
  <c r="U659" i="7"/>
  <c r="AW659" i="7" s="1"/>
  <c r="U463" i="7"/>
  <c r="AW463" i="7" s="1"/>
  <c r="W463" i="7"/>
  <c r="T463" i="7"/>
  <c r="V463" i="7"/>
  <c r="AX463" i="7" s="1"/>
  <c r="U1137" i="7"/>
  <c r="AW1137" i="7" s="1"/>
  <c r="W1137" i="7"/>
  <c r="V1137" i="7"/>
  <c r="AX1137" i="7" s="1"/>
  <c r="T1137" i="7"/>
  <c r="Q384" i="5"/>
  <c r="T384" i="5" s="1"/>
  <c r="S756" i="7"/>
  <c r="AF756" i="7" s="1"/>
  <c r="Q239" i="5"/>
  <c r="T239" i="5" s="1"/>
  <c r="S603" i="7"/>
  <c r="AD603" i="7" s="1"/>
  <c r="Q55" i="5"/>
  <c r="T55" i="5" s="1"/>
  <c r="S408" i="7"/>
  <c r="AF408" i="7" s="1"/>
  <c r="M377" i="5"/>
  <c r="W683" i="7"/>
  <c r="U683" i="7"/>
  <c r="AW683" i="7" s="1"/>
  <c r="V683" i="7"/>
  <c r="AX683" i="7" s="1"/>
  <c r="T683" i="7"/>
  <c r="U549" i="7"/>
  <c r="AW549" i="7" s="1"/>
  <c r="T549" i="7"/>
  <c r="W549" i="7"/>
  <c r="V549" i="7"/>
  <c r="AX549" i="7" s="1"/>
  <c r="U783" i="7"/>
  <c r="AW783" i="7" s="1"/>
  <c r="W783" i="7"/>
  <c r="T783" i="7"/>
  <c r="V783" i="7"/>
  <c r="AX783" i="7" s="1"/>
  <c r="U364" i="7"/>
  <c r="AW364" i="7" s="1"/>
  <c r="V364" i="7"/>
  <c r="AX364" i="7" s="1"/>
  <c r="W364" i="7"/>
  <c r="T364" i="7"/>
  <c r="Q21" i="5"/>
  <c r="T21" i="5" s="1"/>
  <c r="S370" i="7"/>
  <c r="S978" i="7"/>
  <c r="M697" i="5"/>
  <c r="P697" i="5" s="1"/>
  <c r="S1100" i="7" s="1"/>
  <c r="AF1100" i="7" s="1"/>
  <c r="M452" i="5"/>
  <c r="P452" i="5" s="1"/>
  <c r="S830" i="7" s="1"/>
  <c r="AF830" i="7" s="1"/>
  <c r="M546" i="5"/>
  <c r="Q296" i="5"/>
  <c r="T296" i="5" s="1"/>
  <c r="S664" i="7"/>
  <c r="X565" i="7"/>
  <c r="X1067" i="7"/>
  <c r="T409" i="7"/>
  <c r="U409" i="7"/>
  <c r="AW409" i="7" s="1"/>
  <c r="W409" i="7"/>
  <c r="V409" i="7"/>
  <c r="AX409" i="7" s="1"/>
  <c r="U612" i="7"/>
  <c r="AW612" i="7" s="1"/>
  <c r="W612" i="7"/>
  <c r="T612" i="7"/>
  <c r="V612" i="7"/>
  <c r="AX612" i="7" s="1"/>
  <c r="W598" i="7"/>
  <c r="U598" i="7"/>
  <c r="AW598" i="7" s="1"/>
  <c r="V598" i="7"/>
  <c r="AX598" i="7" s="1"/>
  <c r="T598" i="7"/>
  <c r="U1139" i="7"/>
  <c r="AW1139" i="7" s="1"/>
  <c r="V1139" i="7"/>
  <c r="AX1139" i="7" s="1"/>
  <c r="T1139" i="7"/>
  <c r="W1139" i="7"/>
  <c r="Q43" i="5"/>
  <c r="T43" i="5" s="1"/>
  <c r="Q336" i="5"/>
  <c r="T336" i="5" s="1"/>
  <c r="S707" i="7"/>
  <c r="AD707" i="7" s="1"/>
  <c r="Q369" i="5"/>
  <c r="T369" i="5" s="1"/>
  <c r="S741" i="7"/>
  <c r="W646" i="7"/>
  <c r="T646" i="7"/>
  <c r="U646" i="7"/>
  <c r="AW646" i="7" s="1"/>
  <c r="V646" i="7"/>
  <c r="AX646" i="7" s="1"/>
  <c r="U1040" i="7"/>
  <c r="AW1040" i="7" s="1"/>
  <c r="V1040" i="7"/>
  <c r="AX1040" i="7" s="1"/>
  <c r="T1040" i="7"/>
  <c r="W1040" i="7"/>
  <c r="V545" i="7"/>
  <c r="AX545" i="7" s="1"/>
  <c r="T545" i="7"/>
  <c r="U545" i="7"/>
  <c r="AW545" i="7" s="1"/>
  <c r="W545" i="7"/>
  <c r="W880" i="7"/>
  <c r="T880" i="7"/>
  <c r="U880" i="7"/>
  <c r="AW880" i="7" s="1"/>
  <c r="V880" i="7"/>
  <c r="AX880" i="7" s="1"/>
  <c r="U448" i="7"/>
  <c r="AW448" i="7" s="1"/>
  <c r="W448" i="7"/>
  <c r="T448" i="7"/>
  <c r="V448" i="7"/>
  <c r="AX448" i="7" s="1"/>
  <c r="X919" i="7"/>
  <c r="V679" i="7"/>
  <c r="AX679" i="7" s="1"/>
  <c r="U679" i="7"/>
  <c r="AW679" i="7" s="1"/>
  <c r="W679" i="7"/>
  <c r="T679" i="7"/>
  <c r="T476" i="7"/>
  <c r="V476" i="7"/>
  <c r="AX476" i="7" s="1"/>
  <c r="U476" i="7"/>
  <c r="AW476" i="7" s="1"/>
  <c r="W476" i="7"/>
  <c r="W1147" i="7"/>
  <c r="V1147" i="7"/>
  <c r="AX1147" i="7" s="1"/>
  <c r="T1147" i="7"/>
  <c r="U1147" i="7"/>
  <c r="AW1147" i="7" s="1"/>
  <c r="V822" i="7"/>
  <c r="AX822" i="7" s="1"/>
  <c r="T822" i="7"/>
  <c r="U822" i="7"/>
  <c r="AW822" i="7" s="1"/>
  <c r="W822" i="7"/>
  <c r="U575" i="7"/>
  <c r="AW575" i="7" s="1"/>
  <c r="W575" i="7"/>
  <c r="T575" i="7"/>
  <c r="V575" i="7"/>
  <c r="AX575" i="7" s="1"/>
  <c r="V496" i="7"/>
  <c r="AX496" i="7" s="1"/>
  <c r="W496" i="7"/>
  <c r="U496" i="7"/>
  <c r="AW496" i="7" s="1"/>
  <c r="T496" i="7"/>
  <c r="V1041" i="7"/>
  <c r="AX1041" i="7" s="1"/>
  <c r="T1041" i="7"/>
  <c r="W1041" i="7"/>
  <c r="U1041" i="7"/>
  <c r="AW1041" i="7" s="1"/>
  <c r="T1022" i="7"/>
  <c r="V1022" i="7"/>
  <c r="AX1022" i="7" s="1"/>
  <c r="W1022" i="7"/>
  <c r="U1022" i="7"/>
  <c r="AW1022" i="7" s="1"/>
  <c r="Q470" i="5"/>
  <c r="T470" i="5" s="1"/>
  <c r="S852" i="7"/>
  <c r="AF852" i="7" s="1"/>
  <c r="Q67" i="5"/>
  <c r="T67" i="5" s="1"/>
  <c r="S421" i="7"/>
  <c r="Q622" i="5"/>
  <c r="T622" i="5" s="1"/>
  <c r="S1022" i="7"/>
  <c r="AE1022" i="7" s="1"/>
  <c r="Q39" i="5"/>
  <c r="T39" i="5" s="1"/>
  <c r="S390" i="7"/>
  <c r="AF390" i="7" s="1"/>
  <c r="W396" i="7"/>
  <c r="V396" i="7"/>
  <c r="AX396" i="7" s="1"/>
  <c r="U396" i="7"/>
  <c r="AW396" i="7" s="1"/>
  <c r="T396" i="7"/>
  <c r="Q409" i="5"/>
  <c r="T409" i="5" s="1"/>
  <c r="S783" i="7"/>
  <c r="AF783" i="7" s="1"/>
  <c r="X697" i="7"/>
  <c r="X673" i="7"/>
  <c r="W863" i="7"/>
  <c r="V863" i="7"/>
  <c r="AX863" i="7" s="1"/>
  <c r="T863" i="7"/>
  <c r="U863" i="7"/>
  <c r="AW863" i="7" s="1"/>
  <c r="X824" i="7"/>
  <c r="V637" i="7"/>
  <c r="AX637" i="7" s="1"/>
  <c r="W637" i="7"/>
  <c r="T637" i="7"/>
  <c r="U637" i="7"/>
  <c r="AW637" i="7" s="1"/>
  <c r="U375" i="7"/>
  <c r="AW375" i="7" s="1"/>
  <c r="W375" i="7"/>
  <c r="T375" i="7"/>
  <c r="V375" i="7"/>
  <c r="AX375" i="7" s="1"/>
  <c r="U610" i="7"/>
  <c r="AW610" i="7" s="1"/>
  <c r="T610" i="7"/>
  <c r="W610" i="7"/>
  <c r="V610" i="7"/>
  <c r="AX610" i="7" s="1"/>
  <c r="U983" i="7"/>
  <c r="AW983" i="7" s="1"/>
  <c r="V983" i="7"/>
  <c r="AX983" i="7" s="1"/>
  <c r="W983" i="7"/>
  <c r="T983" i="7"/>
  <c r="U1002" i="7"/>
  <c r="AW1002" i="7" s="1"/>
  <c r="V1002" i="7"/>
  <c r="AX1002" i="7" s="1"/>
  <c r="W1002" i="7"/>
  <c r="T1002" i="7"/>
  <c r="W691" i="7"/>
  <c r="T691" i="7"/>
  <c r="V691" i="7"/>
  <c r="AX691" i="7" s="1"/>
  <c r="U691" i="7"/>
  <c r="AW691" i="7" s="1"/>
  <c r="T1118" i="7"/>
  <c r="U1118" i="7"/>
  <c r="AW1118" i="7" s="1"/>
  <c r="V1118" i="7"/>
  <c r="AX1118" i="7" s="1"/>
  <c r="W1118" i="7"/>
  <c r="T817" i="7"/>
  <c r="U817" i="7"/>
  <c r="AW817" i="7" s="1"/>
  <c r="V817" i="7"/>
  <c r="AX817" i="7" s="1"/>
  <c r="W817" i="7"/>
  <c r="W425" i="7"/>
  <c r="W424" i="7"/>
  <c r="T424" i="7"/>
  <c r="V424" i="7"/>
  <c r="AX424" i="7" s="1"/>
  <c r="U424" i="7"/>
  <c r="AW424" i="7" s="1"/>
  <c r="U658" i="7"/>
  <c r="AW658" i="7" s="1"/>
  <c r="V658" i="7"/>
  <c r="AX658" i="7" s="1"/>
  <c r="T658" i="7"/>
  <c r="W658" i="7"/>
  <c r="T929" i="7"/>
  <c r="W929" i="7"/>
  <c r="V929" i="7"/>
  <c r="AX929" i="7" s="1"/>
  <c r="U929" i="7"/>
  <c r="AW929" i="7" s="1"/>
  <c r="T1049" i="7"/>
  <c r="U1049" i="7"/>
  <c r="AW1049" i="7" s="1"/>
  <c r="W1049" i="7"/>
  <c r="V1049" i="7"/>
  <c r="AX1049" i="7" s="1"/>
  <c r="U353" i="7"/>
  <c r="AW353" i="7" s="1"/>
  <c r="V353" i="7"/>
  <c r="AX353" i="7" s="1"/>
  <c r="W353" i="7"/>
  <c r="T353" i="7"/>
  <c r="T892" i="7"/>
  <c r="W892" i="7"/>
  <c r="V892" i="7"/>
  <c r="AX892" i="7" s="1"/>
  <c r="U892" i="7"/>
  <c r="AW892" i="7" s="1"/>
  <c r="W819" i="7"/>
  <c r="V819" i="7"/>
  <c r="AX819" i="7" s="1"/>
  <c r="T819" i="7"/>
  <c r="U819" i="7"/>
  <c r="AW819" i="7" s="1"/>
  <c r="X661" i="7"/>
  <c r="X678" i="7"/>
  <c r="X649" i="7"/>
  <c r="W1085" i="7"/>
  <c r="U1085" i="7"/>
  <c r="AW1085" i="7" s="1"/>
  <c r="V1085" i="7"/>
  <c r="AX1085" i="7" s="1"/>
  <c r="T1085" i="7"/>
  <c r="T975" i="7"/>
  <c r="W975" i="7"/>
  <c r="V975" i="7"/>
  <c r="AX975" i="7" s="1"/>
  <c r="U975" i="7"/>
  <c r="AW975" i="7" s="1"/>
  <c r="X515" i="7"/>
  <c r="X636" i="7"/>
  <c r="V427" i="7"/>
  <c r="AX427" i="7" s="1"/>
  <c r="W427" i="7"/>
  <c r="U427" i="7"/>
  <c r="AW427" i="7" s="1"/>
  <c r="T427" i="7"/>
  <c r="Q56" i="5"/>
  <c r="T56" i="5" s="1"/>
  <c r="Q235" i="5"/>
  <c r="T235" i="5" s="1"/>
  <c r="S598" i="7"/>
  <c r="AE598" i="7" s="1"/>
  <c r="U806" i="7"/>
  <c r="AW806" i="7" s="1"/>
  <c r="V806" i="7"/>
  <c r="AX806" i="7" s="1"/>
  <c r="W806" i="7"/>
  <c r="T806" i="7"/>
  <c r="X900" i="7"/>
  <c r="T373" i="7"/>
  <c r="U373" i="7"/>
  <c r="AW373" i="7" s="1"/>
  <c r="V373" i="7"/>
  <c r="AX373" i="7" s="1"/>
  <c r="W373" i="7"/>
  <c r="V698" i="7"/>
  <c r="AX698" i="7" s="1"/>
  <c r="T698" i="7"/>
  <c r="U698" i="7"/>
  <c r="AW698" i="7" s="1"/>
  <c r="W698" i="7"/>
  <c r="T749" i="7"/>
  <c r="W749" i="7"/>
  <c r="V749" i="7"/>
  <c r="AX749" i="7" s="1"/>
  <c r="U749" i="7"/>
  <c r="AW749" i="7" s="1"/>
  <c r="X1181" i="7"/>
  <c r="V744" i="7"/>
  <c r="AX744" i="7" s="1"/>
  <c r="T744" i="7"/>
  <c r="U744" i="7"/>
  <c r="AW744" i="7" s="1"/>
  <c r="W744" i="7"/>
  <c r="X674" i="7"/>
  <c r="V1180" i="7"/>
  <c r="AX1180" i="7" s="1"/>
  <c r="U1180" i="7"/>
  <c r="AW1180" i="7" s="1"/>
  <c r="T1180" i="7"/>
  <c r="W1180" i="7"/>
  <c r="V1128" i="7"/>
  <c r="AX1128" i="7" s="1"/>
  <c r="U1128" i="7"/>
  <c r="AW1128" i="7" s="1"/>
  <c r="T1128" i="7"/>
  <c r="W1128" i="7"/>
  <c r="X555" i="7"/>
  <c r="W1056" i="7"/>
  <c r="T1056" i="7"/>
  <c r="U1056" i="7"/>
  <c r="AW1056" i="7" s="1"/>
  <c r="V1056" i="7"/>
  <c r="AX1056" i="7" s="1"/>
  <c r="Q640" i="5"/>
  <c r="T640" i="5" s="1"/>
  <c r="X865" i="7"/>
  <c r="Q213" i="5"/>
  <c r="T213" i="5" s="1"/>
  <c r="S575" i="7"/>
  <c r="AF575" i="7" s="1"/>
  <c r="Q641" i="5"/>
  <c r="T641" i="5" s="1"/>
  <c r="S1041" i="7"/>
  <c r="W634" i="7"/>
  <c r="T634" i="7"/>
  <c r="U634" i="7"/>
  <c r="AW634" i="7" s="1"/>
  <c r="V634" i="7"/>
  <c r="AX634" i="7" s="1"/>
  <c r="W1103" i="7"/>
  <c r="T1103" i="7"/>
  <c r="U1103" i="7"/>
  <c r="AW1103" i="7" s="1"/>
  <c r="V1103" i="7"/>
  <c r="AX1103" i="7" s="1"/>
  <c r="S955" i="7"/>
  <c r="AD955" i="7" s="1"/>
  <c r="T930" i="7"/>
  <c r="U930" i="7"/>
  <c r="AW930" i="7" s="1"/>
  <c r="V930" i="7"/>
  <c r="AX930" i="7" s="1"/>
  <c r="W930" i="7"/>
  <c r="U416" i="7"/>
  <c r="AW416" i="7" s="1"/>
  <c r="T416" i="7"/>
  <c r="W416" i="7"/>
  <c r="V416" i="7"/>
  <c r="AX416" i="7" s="1"/>
  <c r="Q82" i="5"/>
  <c r="T82" i="5" s="1"/>
  <c r="S438" i="7"/>
  <c r="Q182" i="5"/>
  <c r="T182" i="5" s="1"/>
  <c r="S544" i="7"/>
  <c r="AD544" i="7" s="1"/>
  <c r="Q126" i="5"/>
  <c r="T126" i="5" s="1"/>
  <c r="S485" i="7"/>
  <c r="AF485" i="7" s="1"/>
  <c r="Q449" i="5"/>
  <c r="T449" i="5" s="1"/>
  <c r="S827" i="7"/>
  <c r="AF827" i="7" s="1"/>
  <c r="Q191" i="5"/>
  <c r="T191" i="5" s="1"/>
  <c r="S553" i="7"/>
  <c r="AF553" i="7" s="1"/>
  <c r="Q549" i="5"/>
  <c r="T549" i="5" s="1"/>
  <c r="S941" i="7"/>
  <c r="Q363" i="5"/>
  <c r="T363" i="5" s="1"/>
  <c r="Q444" i="5"/>
  <c r="T444" i="5" s="1"/>
  <c r="Q419" i="5"/>
  <c r="T419" i="5" s="1"/>
  <c r="S794" i="7"/>
  <c r="AF794" i="7" s="1"/>
  <c r="Q631" i="5"/>
  <c r="T631" i="5" s="1"/>
  <c r="S1031" i="7"/>
  <c r="AF1031" i="7" s="1"/>
  <c r="T792" i="7"/>
  <c r="U792" i="7"/>
  <c r="AW792" i="7" s="1"/>
  <c r="V792" i="7"/>
  <c r="AX792" i="7" s="1"/>
  <c r="W792" i="7"/>
  <c r="W991" i="7"/>
  <c r="V991" i="7"/>
  <c r="AX991" i="7" s="1"/>
  <c r="T991" i="7"/>
  <c r="U991" i="7"/>
  <c r="AW991" i="7" s="1"/>
  <c r="W522" i="7"/>
  <c r="V522" i="7"/>
  <c r="AX522" i="7" s="1"/>
  <c r="T522" i="7"/>
  <c r="U522" i="7"/>
  <c r="AW522" i="7" s="1"/>
  <c r="V1397" i="7"/>
  <c r="AX1397" i="7" s="1"/>
  <c r="U1397" i="7"/>
  <c r="AW1397" i="7" s="1"/>
  <c r="T1397" i="7"/>
  <c r="W1397" i="7"/>
  <c r="V437" i="7"/>
  <c r="AX437" i="7" s="1"/>
  <c r="W437" i="7"/>
  <c r="T437" i="7"/>
  <c r="U437" i="7"/>
  <c r="AW437" i="7" s="1"/>
  <c r="Q319" i="5"/>
  <c r="T319" i="5" s="1"/>
  <c r="S689" i="7"/>
  <c r="X509" i="7"/>
  <c r="M151" i="5"/>
  <c r="P151" i="5" s="1"/>
  <c r="X550" i="7"/>
  <c r="Q120" i="5"/>
  <c r="T120" i="5" s="1"/>
  <c r="S479" i="7"/>
  <c r="AD479" i="7" s="1"/>
  <c r="X980" i="7"/>
  <c r="S614" i="7"/>
  <c r="X406" i="7"/>
  <c r="U871" i="7"/>
  <c r="AW871" i="7" s="1"/>
  <c r="T871" i="7"/>
  <c r="W871" i="7"/>
  <c r="V871" i="7"/>
  <c r="AX871" i="7" s="1"/>
  <c r="T949" i="7"/>
  <c r="W949" i="7"/>
  <c r="V949" i="7"/>
  <c r="AX949" i="7" s="1"/>
  <c r="U949" i="7"/>
  <c r="AW949" i="7" s="1"/>
  <c r="W761" i="7"/>
  <c r="V761" i="7"/>
  <c r="AX761" i="7" s="1"/>
  <c r="T761" i="7"/>
  <c r="U761" i="7"/>
  <c r="AW761" i="7" s="1"/>
  <c r="X483" i="7"/>
  <c r="S818" i="7"/>
  <c r="AD818" i="7" s="1"/>
  <c r="M459" i="5"/>
  <c r="X1057" i="7"/>
  <c r="Q84" i="5"/>
  <c r="T84" i="5" s="1"/>
  <c r="S440" i="7"/>
  <c r="Q434" i="5"/>
  <c r="T434" i="5" s="1"/>
  <c r="Q660" i="5"/>
  <c r="T660" i="5" s="1"/>
  <c r="S1061" i="7"/>
  <c r="AE1061" i="7" s="1"/>
  <c r="X654" i="7"/>
  <c r="X797" i="7"/>
  <c r="V586" i="7"/>
  <c r="AX586" i="7" s="1"/>
  <c r="T586" i="7"/>
  <c r="U586" i="7"/>
  <c r="AW586" i="7" s="1"/>
  <c r="W586" i="7"/>
  <c r="W538" i="7"/>
  <c r="V538" i="7"/>
  <c r="AX538" i="7" s="1"/>
  <c r="T538" i="7"/>
  <c r="U538" i="7"/>
  <c r="AW538" i="7" s="1"/>
  <c r="U1143" i="7"/>
  <c r="AW1143" i="7" s="1"/>
  <c r="V1143" i="7"/>
  <c r="AX1143" i="7" s="1"/>
  <c r="T1143" i="7"/>
  <c r="W1143" i="7"/>
  <c r="T466" i="7"/>
  <c r="U466" i="7"/>
  <c r="AW466" i="7" s="1"/>
  <c r="V466" i="7"/>
  <c r="AX466" i="7" s="1"/>
  <c r="W466" i="7"/>
  <c r="W974" i="7"/>
  <c r="V974" i="7"/>
  <c r="AX974" i="7" s="1"/>
  <c r="T974" i="7"/>
  <c r="U974" i="7"/>
  <c r="AW974" i="7" s="1"/>
  <c r="T954" i="7"/>
  <c r="U954" i="7"/>
  <c r="AW954" i="7" s="1"/>
  <c r="V954" i="7"/>
  <c r="AX954" i="7" s="1"/>
  <c r="W954" i="7"/>
  <c r="V836" i="7"/>
  <c r="AX836" i="7" s="1"/>
  <c r="W836" i="7"/>
  <c r="U836" i="7"/>
  <c r="AW836" i="7" s="1"/>
  <c r="T836" i="7"/>
  <c r="W899" i="7"/>
  <c r="T899" i="7"/>
  <c r="V899" i="7"/>
  <c r="AX899" i="7" s="1"/>
  <c r="U899" i="7"/>
  <c r="AW899" i="7" s="1"/>
  <c r="W789" i="7"/>
  <c r="V789" i="7"/>
  <c r="AX789" i="7" s="1"/>
  <c r="U789" i="7"/>
  <c r="AW789" i="7" s="1"/>
  <c r="T789" i="7"/>
  <c r="U781" i="7"/>
  <c r="AW781" i="7" s="1"/>
  <c r="W781" i="7"/>
  <c r="T781" i="7"/>
  <c r="V781" i="7"/>
  <c r="AX781" i="7" s="1"/>
  <c r="U485" i="7"/>
  <c r="AW485" i="7" s="1"/>
  <c r="V485" i="7"/>
  <c r="AX485" i="7" s="1"/>
  <c r="T485" i="7"/>
  <c r="W485" i="7"/>
  <c r="X737" i="7"/>
  <c r="T870" i="7"/>
  <c r="U870" i="7"/>
  <c r="AW870" i="7" s="1"/>
  <c r="V870" i="7"/>
  <c r="AX870" i="7" s="1"/>
  <c r="W870" i="7"/>
  <c r="U488" i="7"/>
  <c r="AW488" i="7" s="1"/>
  <c r="V488" i="7"/>
  <c r="AX488" i="7" s="1"/>
  <c r="T488" i="7"/>
  <c r="W488" i="7"/>
  <c r="U720" i="7"/>
  <c r="AW720" i="7" s="1"/>
  <c r="T720" i="7"/>
  <c r="W720" i="7"/>
  <c r="V720" i="7"/>
  <c r="AX720" i="7" s="1"/>
  <c r="V884" i="7"/>
  <c r="AX884" i="7" s="1"/>
  <c r="W884" i="7"/>
  <c r="T884" i="7"/>
  <c r="U884" i="7"/>
  <c r="AW884" i="7" s="1"/>
  <c r="V1004" i="7"/>
  <c r="AX1004" i="7" s="1"/>
  <c r="U1004" i="7"/>
  <c r="AW1004" i="7" s="1"/>
  <c r="T1004" i="7"/>
  <c r="W1004" i="7"/>
  <c r="V976" i="7"/>
  <c r="AX976" i="7" s="1"/>
  <c r="W976" i="7"/>
  <c r="T976" i="7"/>
  <c r="U976" i="7"/>
  <c r="AW976" i="7" s="1"/>
  <c r="W936" i="7"/>
  <c r="V936" i="7"/>
  <c r="AX936" i="7" s="1"/>
  <c r="U936" i="7"/>
  <c r="AW936" i="7" s="1"/>
  <c r="T936" i="7"/>
  <c r="T982" i="7"/>
  <c r="V982" i="7"/>
  <c r="AX982" i="7" s="1"/>
  <c r="U982" i="7"/>
  <c r="AW982" i="7" s="1"/>
  <c r="W982" i="7"/>
  <c r="U714" i="7"/>
  <c r="AW714" i="7" s="1"/>
  <c r="W714" i="7"/>
  <c r="T714" i="7"/>
  <c r="V714" i="7"/>
  <c r="AX714" i="7" s="1"/>
  <c r="Q187" i="5"/>
  <c r="T187" i="5" s="1"/>
  <c r="S549" i="7"/>
  <c r="AD549" i="7" s="1"/>
  <c r="T979" i="7"/>
  <c r="W979" i="7"/>
  <c r="V979" i="7"/>
  <c r="AX979" i="7" s="1"/>
  <c r="U979" i="7"/>
  <c r="AW979" i="7" s="1"/>
  <c r="U579" i="7"/>
  <c r="AW579" i="7" s="1"/>
  <c r="W579" i="7"/>
  <c r="T579" i="7"/>
  <c r="V579" i="7"/>
  <c r="AX579" i="7" s="1"/>
  <c r="V490" i="7"/>
  <c r="AX490" i="7" s="1"/>
  <c r="W490" i="7"/>
  <c r="T490" i="7"/>
  <c r="U490" i="7"/>
  <c r="AW490" i="7" s="1"/>
  <c r="V705" i="7"/>
  <c r="AX705" i="7" s="1"/>
  <c r="T705" i="7"/>
  <c r="W705" i="7"/>
  <c r="U705" i="7"/>
  <c r="AW705" i="7" s="1"/>
  <c r="V511" i="7"/>
  <c r="AX511" i="7" s="1"/>
  <c r="W511" i="7"/>
  <c r="U511" i="7"/>
  <c r="AW511" i="7" s="1"/>
  <c r="T511" i="7"/>
  <c r="T791" i="7"/>
  <c r="U791" i="7"/>
  <c r="AW791" i="7" s="1"/>
  <c r="V791" i="7"/>
  <c r="AX791" i="7" s="1"/>
  <c r="W791" i="7"/>
  <c r="T614" i="7"/>
  <c r="U614" i="7"/>
  <c r="AW614" i="7" s="1"/>
  <c r="W614" i="7"/>
  <c r="V614" i="7"/>
  <c r="AX614" i="7" s="1"/>
  <c r="Q246" i="5"/>
  <c r="T246" i="5" s="1"/>
  <c r="S613" i="7"/>
  <c r="AD613" i="7" s="1"/>
  <c r="W408" i="7"/>
  <c r="T408" i="7"/>
  <c r="U408" i="7"/>
  <c r="AW408" i="7" s="1"/>
  <c r="V408" i="7"/>
  <c r="AX408" i="7" s="1"/>
  <c r="U841" i="7"/>
  <c r="AW841" i="7" s="1"/>
  <c r="V840" i="7"/>
  <c r="AX840" i="7" s="1"/>
  <c r="V839" i="7"/>
  <c r="AX839" i="7" s="1"/>
  <c r="T840" i="7"/>
  <c r="T839" i="7"/>
  <c r="U839" i="7"/>
  <c r="AW839" i="7" s="1"/>
  <c r="W839" i="7"/>
  <c r="T841" i="7"/>
  <c r="W840" i="7"/>
  <c r="U840" i="7"/>
  <c r="AW840" i="7" s="1"/>
  <c r="V440" i="7"/>
  <c r="AX440" i="7" s="1"/>
  <c r="W440" i="7"/>
  <c r="T440" i="7"/>
  <c r="U440" i="7"/>
  <c r="AW440" i="7" s="1"/>
  <c r="U352" i="7"/>
  <c r="AW352" i="7" s="1"/>
  <c r="W352" i="7"/>
  <c r="T352" i="7"/>
  <c r="V352" i="7"/>
  <c r="AX352" i="7" s="1"/>
  <c r="U1061" i="7"/>
  <c r="AW1061" i="7" s="1"/>
  <c r="V1061" i="7"/>
  <c r="AX1061" i="7" s="1"/>
  <c r="T1061" i="7"/>
  <c r="W1061" i="7"/>
  <c r="M581" i="5"/>
  <c r="P581" i="5" s="1"/>
  <c r="S976" i="7" s="1"/>
  <c r="AE976" i="7" s="1"/>
  <c r="X1037" i="7"/>
  <c r="Q331" i="5"/>
  <c r="T331" i="5" s="1"/>
  <c r="S701" i="7"/>
  <c r="AE701" i="7" s="1"/>
  <c r="Q716" i="5"/>
  <c r="T716" i="5" s="1"/>
  <c r="S1121" i="7"/>
  <c r="AE1121" i="7" s="1"/>
  <c r="X587" i="7"/>
  <c r="V695" i="7"/>
  <c r="AX695" i="7" s="1"/>
  <c r="W695" i="7"/>
  <c r="U695" i="7"/>
  <c r="AW695" i="7" s="1"/>
  <c r="T695" i="7"/>
  <c r="W584" i="7"/>
  <c r="U584" i="7"/>
  <c r="AW584" i="7" s="1"/>
  <c r="T584" i="7"/>
  <c r="V584" i="7"/>
  <c r="AX584" i="7" s="1"/>
  <c r="U1122" i="7"/>
  <c r="AW1122" i="7" s="1"/>
  <c r="W1122" i="7"/>
  <c r="T1122" i="7"/>
  <c r="V1122" i="7"/>
  <c r="AX1122" i="7" s="1"/>
  <c r="W459" i="7"/>
  <c r="U459" i="7"/>
  <c r="AW459" i="7" s="1"/>
  <c r="T459" i="7"/>
  <c r="V459" i="7"/>
  <c r="AX459" i="7" s="1"/>
  <c r="V1013" i="7"/>
  <c r="AX1013" i="7" s="1"/>
  <c r="U1013" i="7"/>
  <c r="AW1013" i="7" s="1"/>
  <c r="T1013" i="7"/>
  <c r="W1013" i="7"/>
  <c r="W588" i="7"/>
  <c r="V588" i="7"/>
  <c r="AX588" i="7" s="1"/>
  <c r="T588" i="7"/>
  <c r="U588" i="7"/>
  <c r="AW588" i="7" s="1"/>
  <c r="T1031" i="7"/>
  <c r="V1031" i="7"/>
  <c r="AX1031" i="7" s="1"/>
  <c r="U1031" i="7"/>
  <c r="AW1031" i="7" s="1"/>
  <c r="W1031" i="7"/>
  <c r="W855" i="7"/>
  <c r="U855" i="7"/>
  <c r="AW855" i="7" s="1"/>
  <c r="T855" i="7"/>
  <c r="V855" i="7"/>
  <c r="AX855" i="7" s="1"/>
  <c r="Q224" i="5"/>
  <c r="T224" i="5" s="1"/>
  <c r="S586" i="7"/>
  <c r="AD586" i="7" s="1"/>
  <c r="Q665" i="5"/>
  <c r="T665" i="5" s="1"/>
  <c r="S1066" i="7"/>
  <c r="AE1066" i="7" s="1"/>
  <c r="Q304" i="5"/>
  <c r="T304" i="5" s="1"/>
  <c r="S672" i="7"/>
  <c r="Q181" i="5"/>
  <c r="T181" i="5" s="1"/>
  <c r="S543" i="7"/>
  <c r="Q226" i="5"/>
  <c r="T226" i="5" s="1"/>
  <c r="S588" i="7"/>
  <c r="Q157" i="5"/>
  <c r="T157" i="5" s="1"/>
  <c r="S517" i="7"/>
  <c r="AE517" i="7" s="1"/>
  <c r="Q64" i="5"/>
  <c r="T64" i="5" s="1"/>
  <c r="Q33" i="5"/>
  <c r="T33" i="5" s="1"/>
  <c r="S384" i="7"/>
  <c r="AD384" i="7" s="1"/>
  <c r="Q279" i="5"/>
  <c r="T279" i="5" s="1"/>
  <c r="S647" i="7"/>
  <c r="X435" i="7"/>
  <c r="U390" i="7"/>
  <c r="AW390" i="7" s="1"/>
  <c r="T390" i="7"/>
  <c r="V390" i="7"/>
  <c r="AX390" i="7" s="1"/>
  <c r="W390" i="7"/>
  <c r="W800" i="7"/>
  <c r="V800" i="7"/>
  <c r="AX800" i="7" s="1"/>
  <c r="T800" i="7"/>
  <c r="U800" i="7"/>
  <c r="AW800" i="7" s="1"/>
  <c r="X1138" i="7"/>
  <c r="U350" i="7"/>
  <c r="AW350" i="7" s="1"/>
  <c r="T350" i="7"/>
  <c r="V350" i="7"/>
  <c r="AX350" i="7" s="1"/>
  <c r="W350" i="7"/>
  <c r="X431" i="7"/>
  <c r="T958" i="7"/>
  <c r="W958" i="7"/>
  <c r="V958" i="7"/>
  <c r="AX958" i="7" s="1"/>
  <c r="U958" i="7"/>
  <c r="AW958" i="7" s="1"/>
  <c r="U866" i="7"/>
  <c r="AW866" i="7" s="1"/>
  <c r="V866" i="7"/>
  <c r="AX866" i="7" s="1"/>
  <c r="T866" i="7"/>
  <c r="W866" i="7"/>
  <c r="U537" i="7"/>
  <c r="AW537" i="7" s="1"/>
  <c r="W537" i="7"/>
  <c r="V537" i="7"/>
  <c r="AX537" i="7" s="1"/>
  <c r="T537" i="7"/>
  <c r="X668" i="7"/>
  <c r="T877" i="7"/>
  <c r="V877" i="7"/>
  <c r="AX877" i="7" s="1"/>
  <c r="W877" i="7"/>
  <c r="U877" i="7"/>
  <c r="AW877" i="7" s="1"/>
  <c r="W876" i="7"/>
  <c r="U876" i="7"/>
  <c r="AW876" i="7" s="1"/>
  <c r="V876" i="7"/>
  <c r="AX876" i="7" s="1"/>
  <c r="T876" i="7"/>
  <c r="Q81" i="5"/>
  <c r="T81" i="5" s="1"/>
  <c r="S436" i="7"/>
  <c r="AF436" i="7" s="1"/>
  <c r="Q593" i="5"/>
  <c r="T593" i="5" s="1"/>
  <c r="S989" i="7"/>
  <c r="AD989" i="7" s="1"/>
  <c r="M672" i="5"/>
  <c r="P672" i="5" s="1"/>
  <c r="X1110" i="7"/>
  <c r="X1073" i="7"/>
  <c r="T570" i="7"/>
  <c r="U570" i="7"/>
  <c r="AW570" i="7" s="1"/>
  <c r="V570" i="7"/>
  <c r="AX570" i="7" s="1"/>
  <c r="W570" i="7"/>
  <c r="W1171" i="7"/>
  <c r="T1171" i="7"/>
  <c r="V1171" i="7"/>
  <c r="AX1171" i="7" s="1"/>
  <c r="U1171" i="7"/>
  <c r="AW1171" i="7" s="1"/>
  <c r="U1019" i="7"/>
  <c r="AW1019" i="7" s="1"/>
  <c r="V1019" i="7"/>
  <c r="AX1019" i="7" s="1"/>
  <c r="T1019" i="7"/>
  <c r="W1019" i="7"/>
  <c r="T557" i="7"/>
  <c r="U557" i="7"/>
  <c r="AW557" i="7" s="1"/>
  <c r="W557" i="7"/>
  <c r="V557" i="7"/>
  <c r="AX557" i="7" s="1"/>
  <c r="V420" i="7"/>
  <c r="AX420" i="7" s="1"/>
  <c r="W420" i="7"/>
  <c r="T420" i="7"/>
  <c r="W421" i="7"/>
  <c r="U420" i="7"/>
  <c r="AW420" i="7" s="1"/>
  <c r="W846" i="7"/>
  <c r="V846" i="7"/>
  <c r="AX846" i="7" s="1"/>
  <c r="T846" i="7"/>
  <c r="U846" i="7"/>
  <c r="AW846" i="7" s="1"/>
  <c r="W1053" i="7"/>
  <c r="T1053" i="7"/>
  <c r="U1053" i="7"/>
  <c r="AW1053" i="7" s="1"/>
  <c r="V1053" i="7"/>
  <c r="AX1053" i="7" s="1"/>
  <c r="U615" i="7"/>
  <c r="AW615" i="7" s="1"/>
  <c r="V615" i="7"/>
  <c r="AX615" i="7" s="1"/>
  <c r="W615" i="7"/>
  <c r="T615" i="7"/>
  <c r="U643" i="7"/>
  <c r="AW643" i="7" s="1"/>
  <c r="W643" i="7"/>
  <c r="T643" i="7"/>
  <c r="V643" i="7"/>
  <c r="AX643" i="7" s="1"/>
  <c r="W1038" i="7"/>
  <c r="T1038" i="7"/>
  <c r="V1038" i="7"/>
  <c r="AX1038" i="7" s="1"/>
  <c r="U1038" i="7"/>
  <c r="AW1038" i="7" s="1"/>
  <c r="U624" i="7"/>
  <c r="AW624" i="7" s="1"/>
  <c r="W624" i="7"/>
  <c r="V624" i="7"/>
  <c r="AX624" i="7" s="1"/>
  <c r="T624" i="7"/>
  <c r="V887" i="7"/>
  <c r="AX887" i="7" s="1"/>
  <c r="U887" i="7"/>
  <c r="AW887" i="7" s="1"/>
  <c r="W887" i="7"/>
  <c r="T887" i="7"/>
  <c r="X1003" i="7"/>
  <c r="X581" i="7"/>
  <c r="T1177" i="7"/>
  <c r="V1177" i="7"/>
  <c r="AX1177" i="7" s="1"/>
  <c r="W1177" i="7"/>
  <c r="U1177" i="7"/>
  <c r="AW1177" i="7" s="1"/>
  <c r="M175" i="5"/>
  <c r="P175" i="5" s="1"/>
  <c r="S537" i="7" s="1"/>
  <c r="AD537" i="7" s="1"/>
  <c r="Q175" i="5"/>
  <c r="T175" i="5" s="1"/>
  <c r="X926" i="7"/>
  <c r="Q415" i="5"/>
  <c r="T415" i="5" s="1"/>
  <c r="S790" i="7"/>
  <c r="AD790" i="7" s="1"/>
  <c r="Q147" i="5"/>
  <c r="T147" i="5" s="1"/>
  <c r="S507" i="7"/>
  <c r="AF507" i="7" s="1"/>
  <c r="Q486" i="5"/>
  <c r="T486" i="5" s="1"/>
  <c r="Q260" i="5"/>
  <c r="T260" i="5" s="1"/>
  <c r="S628" i="7"/>
  <c r="V889" i="7"/>
  <c r="AX889" i="7" s="1"/>
  <c r="U889" i="7"/>
  <c r="AW889" i="7" s="1"/>
  <c r="W889" i="7"/>
  <c r="T889" i="7"/>
  <c r="X704" i="7"/>
  <c r="U675" i="7"/>
  <c r="AW675" i="7" s="1"/>
  <c r="T675" i="7"/>
  <c r="V675" i="7"/>
  <c r="AX675" i="7" s="1"/>
  <c r="W675" i="7"/>
  <c r="T595" i="7"/>
  <c r="W595" i="7"/>
  <c r="V595" i="7"/>
  <c r="AX595" i="7" s="1"/>
  <c r="U595" i="7"/>
  <c r="AW595" i="7" s="1"/>
  <c r="Q762" i="5"/>
  <c r="T762" i="5" s="1"/>
  <c r="S1171" i="7"/>
  <c r="X940" i="7"/>
  <c r="W513" i="7"/>
  <c r="V513" i="7"/>
  <c r="AX513" i="7" s="1"/>
  <c r="T513" i="7"/>
  <c r="U513" i="7"/>
  <c r="AW513" i="7" s="1"/>
  <c r="T381" i="7"/>
  <c r="W381" i="7"/>
  <c r="U381" i="7"/>
  <c r="AW381" i="7" s="1"/>
  <c r="V381" i="7"/>
  <c r="AX381" i="7" s="1"/>
  <c r="X457" i="7"/>
  <c r="V1185" i="7"/>
  <c r="AX1185" i="7" s="1"/>
  <c r="T1185" i="7"/>
  <c r="U1185" i="7"/>
  <c r="AW1185" i="7" s="1"/>
  <c r="W1185" i="7"/>
  <c r="T454" i="7"/>
  <c r="W454" i="7"/>
  <c r="U454" i="7"/>
  <c r="AW454" i="7" s="1"/>
  <c r="V454" i="7"/>
  <c r="AX454" i="7" s="1"/>
  <c r="U860" i="7"/>
  <c r="AW860" i="7" s="1"/>
  <c r="W860" i="7"/>
  <c r="T860" i="7"/>
  <c r="V860" i="7"/>
  <c r="AX860" i="7" s="1"/>
  <c r="U501" i="7"/>
  <c r="AW501" i="7" s="1"/>
  <c r="V501" i="7"/>
  <c r="AX501" i="7" s="1"/>
  <c r="W501" i="7"/>
  <c r="T501" i="7"/>
  <c r="U462" i="7"/>
  <c r="AW462" i="7" s="1"/>
  <c r="T461" i="7"/>
  <c r="T462" i="7"/>
  <c r="U461" i="7"/>
  <c r="AW461" i="7" s="1"/>
  <c r="W462" i="7"/>
  <c r="V461" i="7"/>
  <c r="AX461" i="7" s="1"/>
  <c r="W461" i="7"/>
  <c r="V462" i="7"/>
  <c r="AX462" i="7" s="1"/>
  <c r="W931" i="7"/>
  <c r="U931" i="7"/>
  <c r="AW931" i="7" s="1"/>
  <c r="T931" i="7"/>
  <c r="V931" i="7"/>
  <c r="AX931" i="7" s="1"/>
  <c r="Q221" i="5"/>
  <c r="T221" i="5" s="1"/>
  <c r="S583" i="7"/>
  <c r="AE583" i="7" s="1"/>
  <c r="S706" i="7"/>
  <c r="Q334" i="5"/>
  <c r="T334" i="5" s="1"/>
  <c r="Q232" i="5"/>
  <c r="T232" i="5" s="1"/>
  <c r="S595" i="7"/>
  <c r="T562" i="7"/>
  <c r="W562" i="7"/>
  <c r="V562" i="7"/>
  <c r="AX562" i="7" s="1"/>
  <c r="U562" i="7"/>
  <c r="AW562" i="7" s="1"/>
  <c r="Q701" i="5"/>
  <c r="T701" i="5" s="1"/>
  <c r="S1105" i="7"/>
  <c r="AD1105" i="7" s="1"/>
  <c r="Q31" i="5"/>
  <c r="T31" i="5" s="1"/>
  <c r="S381" i="7"/>
  <c r="AF381" i="7" s="1"/>
  <c r="Q598" i="5"/>
  <c r="T598" i="5" s="1"/>
  <c r="S994" i="7"/>
  <c r="AE994" i="7" s="1"/>
  <c r="Q36" i="5"/>
  <c r="T36" i="5" s="1"/>
  <c r="Q137" i="5"/>
  <c r="T137" i="5" s="1"/>
  <c r="S496" i="7"/>
  <c r="AE496" i="7" s="1"/>
  <c r="Q178" i="5"/>
  <c r="T178" i="5" s="1"/>
  <c r="S540" i="7"/>
  <c r="AE540" i="7" s="1"/>
  <c r="Q564" i="5"/>
  <c r="T564" i="5" s="1"/>
  <c r="Q505" i="5"/>
  <c r="T505" i="5" s="1"/>
  <c r="S890" i="7"/>
  <c r="AD890" i="7" s="1"/>
  <c r="Q401" i="5"/>
  <c r="T401" i="5" s="1"/>
  <c r="S773" i="7"/>
  <c r="AE773" i="7" s="1"/>
  <c r="Q554" i="5"/>
  <c r="T554" i="5" s="1"/>
  <c r="S946" i="7"/>
  <c r="AE946" i="7" s="1"/>
  <c r="Q390" i="5"/>
  <c r="T390" i="5" s="1"/>
  <c r="S762" i="7"/>
  <c r="AF762" i="7" s="1"/>
  <c r="Q160" i="5"/>
  <c r="T160" i="5" s="1"/>
  <c r="S520" i="7"/>
  <c r="Q88" i="5"/>
  <c r="T88" i="5" s="1"/>
  <c r="S444" i="7"/>
  <c r="AD444" i="7" s="1"/>
  <c r="Q741" i="5"/>
  <c r="T741" i="5" s="1"/>
  <c r="Q129" i="5"/>
  <c r="T129" i="5" s="1"/>
  <c r="M700" i="5"/>
  <c r="P700" i="5" s="1"/>
  <c r="S1103" i="7" s="1"/>
  <c r="AF1103" i="7" s="1"/>
  <c r="Q117" i="5"/>
  <c r="T117" i="5" s="1"/>
  <c r="S476" i="7"/>
  <c r="AD476" i="7" s="1"/>
  <c r="Q628" i="5"/>
  <c r="T628" i="5" s="1"/>
  <c r="S1028" i="7"/>
  <c r="AD1028" i="7" s="1"/>
  <c r="Q395" i="5"/>
  <c r="T395" i="5" s="1"/>
  <c r="S767" i="7"/>
  <c r="Q506" i="5"/>
  <c r="T506" i="5" s="1"/>
  <c r="Q456" i="5"/>
  <c r="T456" i="5" s="1"/>
  <c r="Q478" i="5"/>
  <c r="T478" i="5" s="1"/>
  <c r="S861" i="7"/>
  <c r="AE861" i="7" s="1"/>
  <c r="Q397" i="5"/>
  <c r="T397" i="5" s="1"/>
  <c r="Q173" i="5"/>
  <c r="T173" i="5" s="1"/>
  <c r="S535" i="7"/>
  <c r="AD535" i="7" s="1"/>
  <c r="W1169" i="7"/>
  <c r="V1169" i="7"/>
  <c r="AX1169" i="7" s="1"/>
  <c r="T1169" i="7"/>
  <c r="U1169" i="7"/>
  <c r="AW1169" i="7" s="1"/>
  <c r="Q771" i="5"/>
  <c r="T771" i="5" s="1"/>
  <c r="W1141" i="7"/>
  <c r="V1141" i="7"/>
  <c r="AX1141" i="7" s="1"/>
  <c r="T1141" i="7"/>
  <c r="U1141" i="7"/>
  <c r="AW1141" i="7" s="1"/>
  <c r="W1142" i="7"/>
  <c r="Q128" i="5"/>
  <c r="T128" i="5" s="1"/>
  <c r="S487" i="7"/>
  <c r="Q2" i="5"/>
  <c r="T2" i="5" s="1"/>
  <c r="S350" i="7"/>
  <c r="AE350" i="7" s="1"/>
  <c r="V848" i="7"/>
  <c r="AX848" i="7" s="1"/>
  <c r="U848" i="7"/>
  <c r="AW848" i="7" s="1"/>
  <c r="T848" i="7"/>
  <c r="W848" i="7"/>
  <c r="U1064" i="7"/>
  <c r="AW1064" i="7" s="1"/>
  <c r="T1064" i="7"/>
  <c r="V1064" i="7"/>
  <c r="AX1064" i="7" s="1"/>
  <c r="W1064" i="7"/>
  <c r="U843" i="7"/>
  <c r="AW843" i="7" s="1"/>
  <c r="T843" i="7"/>
  <c r="V843" i="7"/>
  <c r="AX843" i="7" s="1"/>
  <c r="W843" i="7"/>
  <c r="W809" i="7"/>
  <c r="U809" i="7"/>
  <c r="AW809" i="7" s="1"/>
  <c r="V809" i="7"/>
  <c r="AX809" i="7" s="1"/>
  <c r="T809" i="7"/>
  <c r="T351" i="7"/>
  <c r="U351" i="7"/>
  <c r="AW351" i="7" s="1"/>
  <c r="W351" i="7"/>
  <c r="V351" i="7"/>
  <c r="AX351" i="7" s="1"/>
  <c r="V366" i="7"/>
  <c r="AX366" i="7" s="1"/>
  <c r="T366" i="7"/>
  <c r="U366" i="7"/>
  <c r="AW366" i="7" s="1"/>
  <c r="W366" i="7"/>
  <c r="X638" i="7"/>
  <c r="Q65" i="5"/>
  <c r="T65" i="5" s="1"/>
  <c r="S418" i="7"/>
  <c r="AD418" i="7" s="1"/>
  <c r="Q385" i="5"/>
  <c r="T385" i="5" s="1"/>
  <c r="S757" i="7"/>
  <c r="Q156" i="5"/>
  <c r="T156" i="5" s="1"/>
  <c r="S516" i="7"/>
  <c r="Q595" i="5"/>
  <c r="T595" i="5" s="1"/>
  <c r="Q162" i="5"/>
  <c r="T162" i="5" s="1"/>
  <c r="S522" i="7"/>
  <c r="AE522" i="7" s="1"/>
  <c r="V681" i="7"/>
  <c r="AX681" i="7" s="1"/>
  <c r="T681" i="7"/>
  <c r="U681" i="7"/>
  <c r="AW681" i="7" s="1"/>
  <c r="W681" i="7"/>
  <c r="U987" i="7"/>
  <c r="AW987" i="7" s="1"/>
  <c r="W987" i="7"/>
  <c r="T987" i="7"/>
  <c r="V987" i="7"/>
  <c r="AX987" i="7" s="1"/>
  <c r="U512" i="7"/>
  <c r="AW512" i="7" s="1"/>
  <c r="T512" i="7"/>
  <c r="V512" i="7"/>
  <c r="AX512" i="7" s="1"/>
  <c r="W512" i="7"/>
  <c r="V556" i="7"/>
  <c r="AX556" i="7" s="1"/>
  <c r="T556" i="7"/>
  <c r="U556" i="7"/>
  <c r="AW556" i="7" s="1"/>
  <c r="W556" i="7"/>
  <c r="X995" i="7"/>
  <c r="V1167" i="7"/>
  <c r="AX1167" i="7" s="1"/>
  <c r="U1167" i="7"/>
  <c r="AW1167" i="7" s="1"/>
  <c r="T1167" i="7"/>
  <c r="W1167" i="7"/>
  <c r="T449" i="7"/>
  <c r="V449" i="7"/>
  <c r="AX449" i="7" s="1"/>
  <c r="U449" i="7"/>
  <c r="AW449" i="7" s="1"/>
  <c r="W449" i="7"/>
  <c r="V1027" i="7"/>
  <c r="AX1027" i="7" s="1"/>
  <c r="W1027" i="7"/>
  <c r="T1027" i="7"/>
  <c r="U1027" i="7"/>
  <c r="AW1027" i="7" s="1"/>
  <c r="W803" i="7"/>
  <c r="T803" i="7"/>
  <c r="V803" i="7"/>
  <c r="AX803" i="7" s="1"/>
  <c r="U803" i="7"/>
  <c r="AW803" i="7" s="1"/>
  <c r="W415" i="7"/>
  <c r="U415" i="7"/>
  <c r="AW415" i="7" s="1"/>
  <c r="T415" i="7"/>
  <c r="V415" i="7"/>
  <c r="AX415" i="7" s="1"/>
  <c r="U1047" i="7"/>
  <c r="AW1047" i="7" s="1"/>
  <c r="V1047" i="7"/>
  <c r="AX1047" i="7" s="1"/>
  <c r="W1047" i="7"/>
  <c r="T1047" i="7"/>
  <c r="X904" i="7"/>
  <c r="T1074" i="7"/>
  <c r="W1074" i="7"/>
  <c r="U1074" i="7"/>
  <c r="AW1074" i="7" s="1"/>
  <c r="V1074" i="7"/>
  <c r="AX1074" i="7" s="1"/>
  <c r="W1395" i="7"/>
  <c r="T1395" i="7"/>
  <c r="U1395" i="7"/>
  <c r="AW1395" i="7" s="1"/>
  <c r="V1395" i="7"/>
  <c r="AX1395" i="7" s="1"/>
  <c r="Q47" i="5"/>
  <c r="T47" i="5" s="1"/>
  <c r="S399" i="7"/>
  <c r="AF399" i="7" s="1"/>
  <c r="Q184" i="5"/>
  <c r="T184" i="5" s="1"/>
  <c r="S546" i="7"/>
  <c r="Q127" i="5"/>
  <c r="T127" i="5" s="1"/>
  <c r="S486" i="7"/>
  <c r="U710" i="7"/>
  <c r="AW710" i="7" s="1"/>
  <c r="W710" i="7"/>
  <c r="V710" i="7"/>
  <c r="AX710" i="7" s="1"/>
  <c r="T710" i="7"/>
  <c r="W1090" i="7"/>
  <c r="T1090" i="7"/>
  <c r="U1090" i="7"/>
  <c r="AW1090" i="7" s="1"/>
  <c r="V1090" i="7"/>
  <c r="AX1090" i="7" s="1"/>
  <c r="U827" i="7"/>
  <c r="AW827" i="7" s="1"/>
  <c r="W827" i="7"/>
  <c r="V827" i="7"/>
  <c r="AX827" i="7" s="1"/>
  <c r="T827" i="7"/>
  <c r="W1409" i="7"/>
  <c r="U1409" i="7"/>
  <c r="AW1409" i="7" s="1"/>
  <c r="V1409" i="7"/>
  <c r="AX1409" i="7" s="1"/>
  <c r="T1409" i="7"/>
  <c r="V1148" i="7"/>
  <c r="AX1148" i="7" s="1"/>
  <c r="W1148" i="7"/>
  <c r="T1148" i="7"/>
  <c r="U1148" i="7"/>
  <c r="AW1148" i="7" s="1"/>
  <c r="T798" i="7"/>
  <c r="U798" i="7"/>
  <c r="AW798" i="7" s="1"/>
  <c r="V798" i="7"/>
  <c r="AX798" i="7" s="1"/>
  <c r="W798" i="7"/>
  <c r="Q89" i="5"/>
  <c r="T89" i="5" s="1"/>
  <c r="S445" i="7"/>
  <c r="AD445" i="7" s="1"/>
  <c r="X1009" i="7"/>
  <c r="X532" i="7"/>
  <c r="Q45" i="5"/>
  <c r="T45" i="5" s="1"/>
  <c r="S397" i="7"/>
  <c r="AE397" i="7" s="1"/>
  <c r="Q540" i="5"/>
  <c r="T540" i="5" s="1"/>
  <c r="S931" i="7"/>
  <c r="W1104" i="7"/>
  <c r="U1104" i="7"/>
  <c r="AW1104" i="7" s="1"/>
  <c r="T1104" i="7"/>
  <c r="V1104" i="7"/>
  <c r="AX1104" i="7" s="1"/>
  <c r="Q687" i="5"/>
  <c r="T687" i="5" s="1"/>
  <c r="Q619" i="5"/>
  <c r="T619" i="5" s="1"/>
  <c r="S1019" i="7"/>
  <c r="AD1019" i="7" s="1"/>
  <c r="X1119" i="7"/>
  <c r="X925" i="7"/>
  <c r="X1178" i="7"/>
  <c r="T835" i="7"/>
  <c r="W835" i="7"/>
  <c r="V835" i="7"/>
  <c r="AX835" i="7" s="1"/>
  <c r="U835" i="7"/>
  <c r="AW835" i="7" s="1"/>
  <c r="Q638" i="5"/>
  <c r="T638" i="5" s="1"/>
  <c r="S1038" i="7"/>
  <c r="AD1038" i="7" s="1"/>
  <c r="Q502" i="5"/>
  <c r="T502" i="5" s="1"/>
  <c r="S887" i="7"/>
  <c r="M768" i="5"/>
  <c r="T546" i="7"/>
  <c r="V546" i="7"/>
  <c r="AX546" i="7" s="1"/>
  <c r="U546" i="7"/>
  <c r="AW546" i="7" s="1"/>
  <c r="W546" i="7"/>
  <c r="V994" i="7"/>
  <c r="AX994" i="7" s="1"/>
  <c r="U994" i="7"/>
  <c r="AW994" i="7" s="1"/>
  <c r="W994" i="7"/>
  <c r="T994" i="7"/>
  <c r="V910" i="7"/>
  <c r="AX910" i="7" s="1"/>
  <c r="U910" i="7"/>
  <c r="AW910" i="7" s="1"/>
  <c r="W910" i="7"/>
  <c r="T910" i="7"/>
  <c r="U382" i="7"/>
  <c r="AW382" i="7" s="1"/>
  <c r="V382" i="7"/>
  <c r="AX382" i="7" s="1"/>
  <c r="W382" i="7"/>
  <c r="T382" i="7"/>
  <c r="X1024" i="7"/>
  <c r="X447" i="7"/>
  <c r="T436" i="7"/>
  <c r="W436" i="7"/>
  <c r="U436" i="7"/>
  <c r="AW436" i="7" s="1"/>
  <c r="V436" i="7"/>
  <c r="AX436" i="7" s="1"/>
  <c r="W706" i="7"/>
  <c r="V706" i="7"/>
  <c r="AX706" i="7" s="1"/>
  <c r="T706" i="7"/>
  <c r="U706" i="7"/>
  <c r="AW706" i="7" s="1"/>
  <c r="W397" i="7"/>
  <c r="U397" i="7"/>
  <c r="AW397" i="7" s="1"/>
  <c r="T397" i="7"/>
  <c r="V397" i="7"/>
  <c r="AX397" i="7" s="1"/>
  <c r="Q153" i="5"/>
  <c r="T153" i="5" s="1"/>
  <c r="S513" i="7"/>
  <c r="V946" i="7"/>
  <c r="AX946" i="7" s="1"/>
  <c r="W946" i="7"/>
  <c r="T946" i="7"/>
  <c r="U946" i="7"/>
  <c r="AW946" i="7" s="1"/>
  <c r="Q740" i="5"/>
  <c r="T740" i="5" s="1"/>
  <c r="S1147" i="7"/>
  <c r="AD1147" i="7" s="1"/>
  <c r="Q495" i="5"/>
  <c r="T495" i="5" s="1"/>
  <c r="S880" i="7"/>
  <c r="AD880" i="7" s="1"/>
  <c r="Q308" i="5"/>
  <c r="T308" i="5" s="1"/>
  <c r="S677" i="7"/>
  <c r="Q367" i="5"/>
  <c r="T367" i="5" s="1"/>
  <c r="S738" i="7"/>
  <c r="AD738" i="7" s="1"/>
  <c r="Q545" i="5"/>
  <c r="T545" i="5" s="1"/>
  <c r="Q550" i="5"/>
  <c r="T550" i="5" s="1"/>
  <c r="S942" i="7"/>
  <c r="AE942" i="7" s="1"/>
  <c r="Q148" i="5"/>
  <c r="T148" i="5" s="1"/>
  <c r="S508" i="7"/>
  <c r="AE508" i="7" s="1"/>
  <c r="Q749" i="5"/>
  <c r="T749" i="5" s="1"/>
  <c r="S1157" i="7"/>
  <c r="AF1157" i="7" s="1"/>
  <c r="Q323" i="5"/>
  <c r="T323" i="5" s="1"/>
  <c r="S693" i="7"/>
  <c r="AF693" i="7" s="1"/>
  <c r="Q785" i="5"/>
  <c r="T785" i="5" s="1"/>
  <c r="S1402" i="7"/>
  <c r="Q755" i="5"/>
  <c r="T755" i="5" s="1"/>
  <c r="M735" i="5"/>
  <c r="Q793" i="5"/>
  <c r="T793" i="5" s="1"/>
  <c r="S1410" i="7"/>
  <c r="Q200" i="5"/>
  <c r="T200" i="5" s="1"/>
  <c r="S562" i="7"/>
  <c r="AD562" i="7" s="1"/>
  <c r="Q718" i="5"/>
  <c r="T718" i="5" s="1"/>
  <c r="S1123" i="7"/>
  <c r="AD1123" i="7" s="1"/>
  <c r="V1398" i="7"/>
  <c r="AX1398" i="7" s="1"/>
  <c r="T1398" i="7"/>
  <c r="W1398" i="7"/>
  <c r="U1398" i="7"/>
  <c r="AW1398" i="7" s="1"/>
  <c r="T417" i="7"/>
  <c r="W417" i="7"/>
  <c r="U417" i="7"/>
  <c r="AW417" i="7" s="1"/>
  <c r="V417" i="7"/>
  <c r="AX417" i="7" s="1"/>
  <c r="V478" i="7"/>
  <c r="AX478" i="7" s="1"/>
  <c r="T478" i="7"/>
  <c r="U478" i="7"/>
  <c r="AW478" i="7" s="1"/>
  <c r="W478" i="7"/>
  <c r="S433" i="7"/>
  <c r="T1075" i="7"/>
  <c r="U1075" i="7"/>
  <c r="AW1075" i="7" s="1"/>
  <c r="V1075" i="7"/>
  <c r="AX1075" i="7" s="1"/>
  <c r="W1075" i="7"/>
  <c r="W689" i="7"/>
  <c r="U689" i="7"/>
  <c r="AW689" i="7" s="1"/>
  <c r="V689" i="7"/>
  <c r="AX689" i="7" s="1"/>
  <c r="T689" i="7"/>
  <c r="U945" i="7"/>
  <c r="AW945" i="7" s="1"/>
  <c r="T945" i="7"/>
  <c r="V945" i="7"/>
  <c r="AX945" i="7" s="1"/>
  <c r="W945" i="7"/>
  <c r="U857" i="7"/>
  <c r="AW857" i="7" s="1"/>
  <c r="W857" i="7"/>
  <c r="T857" i="7"/>
  <c r="V857" i="7"/>
  <c r="AX857" i="7" s="1"/>
  <c r="U479" i="7"/>
  <c r="AW479" i="7" s="1"/>
  <c r="W479" i="7"/>
  <c r="V479" i="7"/>
  <c r="AX479" i="7" s="1"/>
  <c r="T479" i="7"/>
  <c r="V377" i="7"/>
  <c r="AX377" i="7" s="1"/>
  <c r="T377" i="7"/>
  <c r="U377" i="7"/>
  <c r="AW377" i="7" s="1"/>
  <c r="W377" i="7"/>
  <c r="X502" i="7"/>
  <c r="W606" i="7"/>
  <c r="W604" i="7"/>
  <c r="U604" i="7"/>
  <c r="AW604" i="7" s="1"/>
  <c r="V604" i="7"/>
  <c r="AX604" i="7" s="1"/>
  <c r="T604" i="7"/>
  <c r="W605" i="7"/>
  <c r="V818" i="7"/>
  <c r="AX818" i="7" s="1"/>
  <c r="W818" i="7"/>
  <c r="U818" i="7"/>
  <c r="AW818" i="7" s="1"/>
  <c r="T818" i="7"/>
  <c r="V768" i="7"/>
  <c r="AX768" i="7" s="1"/>
  <c r="U768" i="7"/>
  <c r="AW768" i="7" s="1"/>
  <c r="T768" i="7"/>
  <c r="W768" i="7"/>
  <c r="U711" i="7"/>
  <c r="AW711" i="7" s="1"/>
  <c r="T711" i="7"/>
  <c r="V711" i="7"/>
  <c r="AX711" i="7" s="1"/>
  <c r="W711" i="7"/>
  <c r="Q606" i="5"/>
  <c r="T606" i="5" s="1"/>
  <c r="S1004" i="7"/>
  <c r="Q694" i="5"/>
  <c r="T694" i="5" s="1"/>
  <c r="S1097" i="7"/>
  <c r="AE1097" i="7" s="1"/>
  <c r="Q552" i="5"/>
  <c r="T552" i="5" s="1"/>
  <c r="S944" i="7"/>
  <c r="AE944" i="7" s="1"/>
  <c r="V799" i="7"/>
  <c r="AX799" i="7" s="1"/>
  <c r="T799" i="7"/>
  <c r="U799" i="7"/>
  <c r="AW799" i="7" s="1"/>
  <c r="W799" i="7"/>
  <c r="X808" i="7"/>
  <c r="U883" i="7"/>
  <c r="AW883" i="7" s="1"/>
  <c r="W883" i="7"/>
  <c r="T883" i="7"/>
  <c r="V883" i="7"/>
  <c r="AX883" i="7" s="1"/>
  <c r="W969" i="7"/>
  <c r="T969" i="7"/>
  <c r="V969" i="7"/>
  <c r="AX969" i="7" s="1"/>
  <c r="U969" i="7"/>
  <c r="AW969" i="7" s="1"/>
  <c r="X918" i="7"/>
  <c r="V1035" i="7"/>
  <c r="AX1035" i="7" s="1"/>
  <c r="W1035" i="7"/>
  <c r="U1035" i="7"/>
  <c r="AW1035" i="7" s="1"/>
  <c r="T1035" i="7"/>
  <c r="X585" i="7"/>
  <c r="T432" i="7"/>
  <c r="V432" i="7"/>
  <c r="AX432" i="7" s="1"/>
  <c r="U432" i="7"/>
  <c r="AW432" i="7" s="1"/>
  <c r="W432" i="7"/>
  <c r="T1107" i="7"/>
  <c r="V1107" i="7"/>
  <c r="AX1107" i="7" s="1"/>
  <c r="W1107" i="7"/>
  <c r="U1107" i="7"/>
  <c r="AW1107" i="7" s="1"/>
  <c r="X1071" i="7"/>
  <c r="T844" i="7"/>
  <c r="U844" i="7"/>
  <c r="AW844" i="7" s="1"/>
  <c r="V844" i="7"/>
  <c r="AX844" i="7" s="1"/>
  <c r="W844" i="7"/>
  <c r="X726" i="7"/>
  <c r="T873" i="7"/>
  <c r="U873" i="7"/>
  <c r="AW873" i="7" s="1"/>
  <c r="V873" i="7"/>
  <c r="AX873" i="7" s="1"/>
  <c r="W873" i="7"/>
  <c r="W368" i="7"/>
  <c r="V368" i="7"/>
  <c r="AX368" i="7" s="1"/>
  <c r="U368" i="7"/>
  <c r="AW368" i="7" s="1"/>
  <c r="T368" i="7"/>
  <c r="U411" i="7"/>
  <c r="AW411" i="7" s="1"/>
  <c r="T411" i="7"/>
  <c r="V411" i="7"/>
  <c r="AX411" i="7" s="1"/>
  <c r="W411" i="7"/>
  <c r="T660" i="7"/>
  <c r="U660" i="7"/>
  <c r="AW660" i="7" s="1"/>
  <c r="V660" i="7"/>
  <c r="AX660" i="7" s="1"/>
  <c r="W660" i="7"/>
  <c r="Q736" i="5"/>
  <c r="T736" i="5" s="1"/>
  <c r="Q496" i="5"/>
  <c r="T496" i="5" s="1"/>
  <c r="S881" i="7"/>
  <c r="U1149" i="7"/>
  <c r="AW1149" i="7" s="1"/>
  <c r="V1149" i="7"/>
  <c r="AX1149" i="7" s="1"/>
  <c r="T1149" i="7"/>
  <c r="W1149" i="7"/>
  <c r="M424" i="5"/>
  <c r="P424" i="5" s="1"/>
  <c r="S799" i="7" s="1"/>
  <c r="M312" i="5"/>
  <c r="P312" i="5" s="1"/>
  <c r="S681" i="7" s="1"/>
  <c r="S512" i="7"/>
  <c r="Q222" i="5"/>
  <c r="T222" i="5" s="1"/>
  <c r="S584" i="7"/>
  <c r="AD584" i="7" s="1"/>
  <c r="Q717" i="5"/>
  <c r="T717" i="5" s="1"/>
  <c r="S1122" i="7"/>
  <c r="AE1122" i="7" s="1"/>
  <c r="Q758" i="5"/>
  <c r="T758" i="5" s="1"/>
  <c r="S1167" i="7"/>
  <c r="AE1167" i="7" s="1"/>
  <c r="U360" i="7"/>
  <c r="AW360" i="7" s="1"/>
  <c r="V360" i="7"/>
  <c r="AX360" i="7" s="1"/>
  <c r="W360" i="7"/>
  <c r="T360" i="7"/>
  <c r="X655" i="7"/>
  <c r="Q292" i="5"/>
  <c r="T292" i="5" s="1"/>
  <c r="S660" i="7"/>
  <c r="AD660" i="7" s="1"/>
  <c r="V1132" i="7"/>
  <c r="AX1132" i="7" s="1"/>
  <c r="T1132" i="7"/>
  <c r="W1132" i="7"/>
  <c r="U1132" i="7"/>
  <c r="AW1132" i="7" s="1"/>
  <c r="U732" i="7"/>
  <c r="AW732" i="7" s="1"/>
  <c r="T732" i="7"/>
  <c r="W732" i="7"/>
  <c r="V732" i="7"/>
  <c r="AX732" i="7" s="1"/>
  <c r="T445" i="7"/>
  <c r="U445" i="7"/>
  <c r="AW445" i="7" s="1"/>
  <c r="V445" i="7"/>
  <c r="AX445" i="7" s="1"/>
  <c r="W445" i="7"/>
  <c r="V429" i="7"/>
  <c r="AX429" i="7" s="1"/>
  <c r="W429" i="7"/>
  <c r="U429" i="7"/>
  <c r="AW429" i="7" s="1"/>
  <c r="T429" i="7"/>
  <c r="T850" i="7"/>
  <c r="U850" i="7"/>
  <c r="AW850" i="7" s="1"/>
  <c r="V850" i="7"/>
  <c r="AX850" i="7" s="1"/>
  <c r="W850" i="7"/>
  <c r="U456" i="7"/>
  <c r="AW456" i="7" s="1"/>
  <c r="T456" i="7"/>
  <c r="V456" i="7"/>
  <c r="AX456" i="7" s="1"/>
  <c r="W456" i="7"/>
  <c r="X410" i="7"/>
  <c r="U1408" i="7"/>
  <c r="AW1408" i="7" s="1"/>
  <c r="V1408" i="7"/>
  <c r="AX1408" i="7" s="1"/>
  <c r="T1408" i="7"/>
  <c r="W1408" i="7"/>
  <c r="X807" i="7"/>
  <c r="T629" i="7"/>
  <c r="V629" i="7"/>
  <c r="AX629" i="7" s="1"/>
  <c r="U629" i="7"/>
  <c r="AW629" i="7" s="1"/>
  <c r="W629" i="7"/>
  <c r="X443" i="7"/>
  <c r="W757" i="7"/>
  <c r="U757" i="7"/>
  <c r="AW757" i="7" s="1"/>
  <c r="V757" i="7"/>
  <c r="AX757" i="7" s="1"/>
  <c r="T757" i="7"/>
  <c r="X1016" i="7"/>
  <c r="V597" i="7"/>
  <c r="AX597" i="7" s="1"/>
  <c r="T597" i="7"/>
  <c r="U597" i="7"/>
  <c r="AW597" i="7" s="1"/>
  <c r="W597" i="7"/>
  <c r="V601" i="7"/>
  <c r="AX601" i="7" s="1"/>
  <c r="W601" i="7"/>
  <c r="T601" i="7"/>
  <c r="U601" i="7"/>
  <c r="AW601" i="7" s="1"/>
  <c r="V526" i="7"/>
  <c r="AX526" i="7" s="1"/>
  <c r="T526" i="7"/>
  <c r="W526" i="7"/>
  <c r="U526" i="7"/>
  <c r="AW526" i="7" s="1"/>
  <c r="X378" i="7"/>
  <c r="V1151" i="7"/>
  <c r="AX1151" i="7" s="1"/>
  <c r="T1151" i="7"/>
  <c r="U1151" i="7"/>
  <c r="AW1151" i="7" s="1"/>
  <c r="W1151" i="7"/>
  <c r="Q180" i="5"/>
  <c r="T180" i="5" s="1"/>
  <c r="S542" i="7"/>
  <c r="AE542" i="7" s="1"/>
  <c r="Q522" i="5"/>
  <c r="T522" i="5" s="1"/>
  <c r="S910" i="7"/>
  <c r="AF910" i="7" s="1"/>
  <c r="Q32" i="5"/>
  <c r="T32" i="5" s="1"/>
  <c r="S382" i="7"/>
  <c r="AE382" i="7" s="1"/>
  <c r="Q358" i="5"/>
  <c r="T358" i="5" s="1"/>
  <c r="S729" i="7"/>
  <c r="AE729" i="7" s="1"/>
  <c r="T1042" i="7"/>
  <c r="U1042" i="7"/>
  <c r="AW1042" i="7" s="1"/>
  <c r="V1042" i="7"/>
  <c r="AX1042" i="7" s="1"/>
  <c r="W1042" i="7"/>
  <c r="T1144" i="7"/>
  <c r="V1144" i="7"/>
  <c r="AX1144" i="7" s="1"/>
  <c r="U1144" i="7"/>
  <c r="AW1144" i="7" s="1"/>
  <c r="W1144" i="7"/>
  <c r="T370" i="7"/>
  <c r="V370" i="7"/>
  <c r="AX370" i="7" s="1"/>
  <c r="U370" i="7"/>
  <c r="AW370" i="7" s="1"/>
  <c r="W370" i="7"/>
  <c r="V671" i="7"/>
  <c r="AX671" i="7" s="1"/>
  <c r="U671" i="7"/>
  <c r="AW671" i="7" s="1"/>
  <c r="W671" i="7"/>
  <c r="T671" i="7"/>
  <c r="V978" i="7"/>
  <c r="AX978" i="7" s="1"/>
  <c r="T978" i="7"/>
  <c r="U978" i="7"/>
  <c r="AW978" i="7" s="1"/>
  <c r="W978" i="7"/>
  <c r="U1100" i="7"/>
  <c r="AW1100" i="7" s="1"/>
  <c r="T1100" i="7"/>
  <c r="V1100" i="7"/>
  <c r="AX1100" i="7" s="1"/>
  <c r="W1100" i="7"/>
  <c r="U1036" i="7"/>
  <c r="AW1036" i="7" s="1"/>
  <c r="T1036" i="7"/>
  <c r="V1036" i="7"/>
  <c r="AX1036" i="7" s="1"/>
  <c r="W1036" i="7"/>
  <c r="V923" i="7"/>
  <c r="AX923" i="7" s="1"/>
  <c r="T924" i="7"/>
  <c r="W924" i="7"/>
  <c r="W923" i="7"/>
  <c r="U923" i="7"/>
  <c r="AW923" i="7" s="1"/>
  <c r="T923" i="7"/>
  <c r="V924" i="7"/>
  <c r="AX924" i="7" s="1"/>
  <c r="U924" i="7"/>
  <c r="AW924" i="7" s="1"/>
  <c r="V1068" i="7"/>
  <c r="AX1068" i="7" s="1"/>
  <c r="T1068" i="7"/>
  <c r="U1068" i="7"/>
  <c r="AW1068" i="7" s="1"/>
  <c r="W1068" i="7"/>
  <c r="W830" i="7"/>
  <c r="T830" i="7"/>
  <c r="U830" i="7"/>
  <c r="AW830" i="7" s="1"/>
  <c r="V830" i="7"/>
  <c r="AX830" i="7" s="1"/>
  <c r="W531" i="7"/>
  <c r="U531" i="7"/>
  <c r="AW531" i="7" s="1"/>
  <c r="V531" i="7"/>
  <c r="AX531" i="7" s="1"/>
  <c r="T531" i="7"/>
  <c r="V577" i="7"/>
  <c r="AX577" i="7" s="1"/>
  <c r="U577" i="7"/>
  <c r="AW577" i="7" s="1"/>
  <c r="W577" i="7"/>
  <c r="T577" i="7"/>
  <c r="W771" i="7"/>
  <c r="U771" i="7"/>
  <c r="AW771" i="7" s="1"/>
  <c r="V771" i="7"/>
  <c r="AX771" i="7" s="1"/>
  <c r="T771" i="7"/>
  <c r="U960" i="7"/>
  <c r="AW960" i="7" s="1"/>
  <c r="V960" i="7"/>
  <c r="AX960" i="7" s="1"/>
  <c r="T960" i="7"/>
  <c r="W960" i="7"/>
  <c r="U750" i="7"/>
  <c r="AW750" i="7" s="1"/>
  <c r="V750" i="7"/>
  <c r="AX750" i="7" s="1"/>
  <c r="W750" i="7"/>
  <c r="T750" i="7"/>
  <c r="W500" i="7"/>
  <c r="U500" i="7"/>
  <c r="AW500" i="7" s="1"/>
  <c r="V500" i="7"/>
  <c r="AX500" i="7" s="1"/>
  <c r="T500" i="7"/>
  <c r="W369" i="7"/>
  <c r="V369" i="7"/>
  <c r="AX369" i="7" s="1"/>
  <c r="T369" i="7"/>
  <c r="U369" i="7"/>
  <c r="AW369" i="7" s="1"/>
  <c r="X1062" i="7"/>
  <c r="V938" i="7"/>
  <c r="AX938" i="7" s="1"/>
  <c r="T938" i="7"/>
  <c r="W938" i="7"/>
  <c r="U938" i="7"/>
  <c r="AW938" i="7" s="1"/>
  <c r="V571" i="7"/>
  <c r="AX571" i="7" s="1"/>
  <c r="T571" i="7"/>
  <c r="U571" i="7"/>
  <c r="AW571" i="7" s="1"/>
  <c r="W571" i="7"/>
  <c r="T664" i="7"/>
  <c r="U664" i="7"/>
  <c r="AW664" i="7" s="1"/>
  <c r="V664" i="7"/>
  <c r="AX664" i="7" s="1"/>
  <c r="W664" i="7"/>
  <c r="T491" i="7"/>
  <c r="W491" i="7"/>
  <c r="U491" i="7"/>
  <c r="AW491" i="7" s="1"/>
  <c r="V491" i="7"/>
  <c r="AX491" i="7" s="1"/>
  <c r="U1135" i="7"/>
  <c r="AW1135" i="7" s="1"/>
  <c r="V1135" i="7"/>
  <c r="AX1135" i="7" s="1"/>
  <c r="T1135" i="7"/>
  <c r="W1135" i="7"/>
  <c r="X439" i="7"/>
  <c r="M374" i="5"/>
  <c r="P374" i="5" s="1"/>
  <c r="S746" i="7" s="1"/>
  <c r="AF746" i="7" s="1"/>
  <c r="W1025" i="7"/>
  <c r="V1025" i="7"/>
  <c r="AX1025" i="7" s="1"/>
  <c r="T1025" i="7"/>
  <c r="U1025" i="7"/>
  <c r="AW1025" i="7" s="1"/>
  <c r="W394" i="7"/>
  <c r="U394" i="7"/>
  <c r="AW394" i="7" s="1"/>
  <c r="T394" i="7"/>
  <c r="V394" i="7"/>
  <c r="AX394" i="7" s="1"/>
  <c r="W1163" i="7"/>
  <c r="V1163" i="7"/>
  <c r="AX1163" i="7" s="1"/>
  <c r="T1163" i="7"/>
  <c r="U1163" i="7"/>
  <c r="AW1163" i="7" s="1"/>
  <c r="T1158" i="7"/>
  <c r="W1158" i="7"/>
  <c r="V1158" i="7"/>
  <c r="AX1158" i="7" s="1"/>
  <c r="U1158" i="7"/>
  <c r="AW1158" i="7" s="1"/>
  <c r="T707" i="7"/>
  <c r="U707" i="7"/>
  <c r="AW707" i="7" s="1"/>
  <c r="W707" i="7"/>
  <c r="V707" i="7"/>
  <c r="AX707" i="7" s="1"/>
  <c r="V740" i="7"/>
  <c r="AX740" i="7" s="1"/>
  <c r="W740" i="7"/>
  <c r="T740" i="7"/>
  <c r="U740" i="7"/>
  <c r="AW740" i="7" s="1"/>
  <c r="U387" i="7"/>
  <c r="AW387" i="7" s="1"/>
  <c r="V387" i="7"/>
  <c r="AX387" i="7" s="1"/>
  <c r="T387" i="7"/>
  <c r="W387" i="7"/>
  <c r="Q241" i="5"/>
  <c r="T241" i="5" s="1"/>
  <c r="S1152" i="7"/>
  <c r="Q60" i="5"/>
  <c r="T60" i="5" s="1"/>
  <c r="S413" i="7"/>
  <c r="AE413" i="7" s="1"/>
  <c r="Q692" i="5"/>
  <c r="T692" i="5" s="1"/>
  <c r="S1095" i="7"/>
  <c r="AD1095" i="7" s="1"/>
  <c r="Q341" i="5"/>
  <c r="T341" i="5" s="1"/>
  <c r="S835" i="7"/>
  <c r="AE835" i="7" s="1"/>
  <c r="S795" i="7"/>
  <c r="AF795" i="7" s="1"/>
  <c r="W942" i="7"/>
  <c r="T942" i="7"/>
  <c r="U942" i="7"/>
  <c r="AW942" i="7" s="1"/>
  <c r="V942" i="7"/>
  <c r="AX942" i="7" s="1"/>
  <c r="V905" i="7"/>
  <c r="AX905" i="7" s="1"/>
  <c r="W905" i="7"/>
  <c r="T905" i="7"/>
  <c r="U905" i="7"/>
  <c r="AW905" i="7" s="1"/>
  <c r="T1412" i="7"/>
  <c r="U1412" i="7"/>
  <c r="AW1412" i="7" s="1"/>
  <c r="V1412" i="7"/>
  <c r="AX1412" i="7" s="1"/>
  <c r="W1412" i="7"/>
  <c r="U510" i="7"/>
  <c r="AW510" i="7" s="1"/>
  <c r="V510" i="7"/>
  <c r="AX510" i="7" s="1"/>
  <c r="T510" i="7"/>
  <c r="W510" i="7"/>
  <c r="U359" i="7"/>
  <c r="AW359" i="7" s="1"/>
  <c r="V359" i="7"/>
  <c r="AX359" i="7" s="1"/>
  <c r="W359" i="7"/>
  <c r="T359" i="7"/>
  <c r="W693" i="7"/>
  <c r="T693" i="7"/>
  <c r="V693" i="7"/>
  <c r="AX693" i="7" s="1"/>
  <c r="U693" i="7"/>
  <c r="AW693" i="7" s="1"/>
  <c r="V520" i="7"/>
  <c r="AX520" i="7" s="1"/>
  <c r="T520" i="7"/>
  <c r="U520" i="7"/>
  <c r="AW520" i="7" s="1"/>
  <c r="W520" i="7"/>
  <c r="W444" i="7"/>
  <c r="U444" i="7"/>
  <c r="AW444" i="7" s="1"/>
  <c r="V444" i="7"/>
  <c r="AX444" i="7" s="1"/>
  <c r="T444" i="7"/>
  <c r="T742" i="7"/>
  <c r="V742" i="7"/>
  <c r="AX742" i="7" s="1"/>
  <c r="W742" i="7"/>
  <c r="U742" i="7"/>
  <c r="AW742" i="7" s="1"/>
  <c r="U851" i="7"/>
  <c r="AW851" i="7" s="1"/>
  <c r="W851" i="7"/>
  <c r="T851" i="7"/>
  <c r="V851" i="7"/>
  <c r="AX851" i="7" s="1"/>
  <c r="X977" i="7"/>
  <c r="T763" i="7"/>
  <c r="W763" i="7"/>
  <c r="U763" i="7"/>
  <c r="AW763" i="7" s="1"/>
  <c r="V763" i="7"/>
  <c r="AX763" i="7" s="1"/>
  <c r="T1403" i="7"/>
  <c r="U1403" i="7"/>
  <c r="AW1403" i="7" s="1"/>
  <c r="W1403" i="7"/>
  <c r="V1403" i="7"/>
  <c r="AX1403" i="7" s="1"/>
  <c r="W725" i="7"/>
  <c r="V725" i="7"/>
  <c r="AX725" i="7" s="1"/>
  <c r="T725" i="7"/>
  <c r="U725" i="7"/>
  <c r="AW725" i="7" s="1"/>
  <c r="U794" i="7"/>
  <c r="AW794" i="7" s="1"/>
  <c r="T794" i="7"/>
  <c r="V794" i="7"/>
  <c r="AX794" i="7" s="1"/>
  <c r="W794" i="7"/>
  <c r="T1028" i="7"/>
  <c r="V1028" i="7"/>
  <c r="AX1028" i="7" s="1"/>
  <c r="W1028" i="7"/>
  <c r="U1028" i="7"/>
  <c r="AW1028" i="7" s="1"/>
  <c r="X906" i="7"/>
  <c r="X480" i="7"/>
  <c r="X426" i="7"/>
  <c r="X1134" i="7"/>
  <c r="X630" i="7"/>
  <c r="W891" i="7"/>
  <c r="T891" i="7"/>
  <c r="U891" i="7"/>
  <c r="AW891" i="7" s="1"/>
  <c r="V891" i="7"/>
  <c r="AX891" i="7" s="1"/>
  <c r="U922" i="7"/>
  <c r="AW922" i="7" s="1"/>
  <c r="T922" i="7"/>
  <c r="V922" i="7"/>
  <c r="AX922" i="7" s="1"/>
  <c r="W922" i="7"/>
  <c r="W428" i="7"/>
  <c r="T428" i="7"/>
  <c r="V428" i="7"/>
  <c r="AX428" i="7" s="1"/>
  <c r="U428" i="7"/>
  <c r="AW428" i="7" s="1"/>
  <c r="X682" i="7"/>
  <c r="W559" i="7"/>
  <c r="V559" i="7"/>
  <c r="AX559" i="7" s="1"/>
  <c r="T559" i="7"/>
  <c r="U559" i="7"/>
  <c r="AW559" i="7" s="1"/>
  <c r="T885" i="7"/>
  <c r="U885" i="7"/>
  <c r="AW885" i="7" s="1"/>
  <c r="W885" i="7"/>
  <c r="V885" i="7"/>
  <c r="AX885" i="7" s="1"/>
  <c r="U446" i="7"/>
  <c r="AW446" i="7" s="1"/>
  <c r="T446" i="7"/>
  <c r="V446" i="7"/>
  <c r="AX446" i="7" s="1"/>
  <c r="W446" i="7"/>
  <c r="X833" i="7"/>
  <c r="W1405" i="7"/>
  <c r="U1405" i="7"/>
  <c r="AW1405" i="7" s="1"/>
  <c r="T1405" i="7"/>
  <c r="V1405" i="7"/>
  <c r="AX1405" i="7" s="1"/>
  <c r="Q197" i="5"/>
  <c r="T197" i="5" s="1"/>
  <c r="Q613" i="5"/>
  <c r="T613" i="5" s="1"/>
  <c r="S1012" i="7"/>
  <c r="Q59" i="5"/>
  <c r="T59" i="5" s="1"/>
  <c r="S412" i="7"/>
  <c r="AF412" i="7" s="1"/>
  <c r="W591" i="7"/>
  <c r="V591" i="7"/>
  <c r="AX591" i="7" s="1"/>
  <c r="U591" i="7"/>
  <c r="AW591" i="7" s="1"/>
  <c r="T591" i="7"/>
  <c r="V672" i="7"/>
  <c r="AX672" i="7" s="1"/>
  <c r="W672" i="7"/>
  <c r="T672" i="7"/>
  <c r="U672" i="7"/>
  <c r="AW672" i="7" s="1"/>
  <c r="W527" i="7"/>
  <c r="T527" i="7"/>
  <c r="V527" i="7"/>
  <c r="AX527" i="7" s="1"/>
  <c r="U527" i="7"/>
  <c r="AW527" i="7" s="1"/>
  <c r="V1063" i="7"/>
  <c r="AX1063" i="7" s="1"/>
  <c r="U1063" i="7"/>
  <c r="AW1063" i="7" s="1"/>
  <c r="W1063" i="7"/>
  <c r="T1063" i="7"/>
  <c r="T715" i="7"/>
  <c r="U715" i="7"/>
  <c r="AW715" i="7" s="1"/>
  <c r="V715" i="7"/>
  <c r="AX715" i="7" s="1"/>
  <c r="W715" i="7"/>
  <c r="W385" i="7"/>
  <c r="U385" i="7"/>
  <c r="AW385" i="7" s="1"/>
  <c r="V385" i="7"/>
  <c r="AX385" i="7" s="1"/>
  <c r="T385" i="7"/>
  <c r="T1095" i="7"/>
  <c r="W1095" i="7"/>
  <c r="U1095" i="7"/>
  <c r="AW1095" i="7" s="1"/>
  <c r="V1095" i="7"/>
  <c r="AX1095" i="7" s="1"/>
  <c r="U412" i="7"/>
  <c r="AW412" i="7" s="1"/>
  <c r="V412" i="7"/>
  <c r="AX412" i="7" s="1"/>
  <c r="T412" i="7"/>
  <c r="W412" i="7"/>
  <c r="U1410" i="7"/>
  <c r="AW1410" i="7" s="1"/>
  <c r="V1410" i="7"/>
  <c r="AX1410" i="7" s="1"/>
  <c r="T1410" i="7"/>
  <c r="W1410" i="7"/>
  <c r="W1146" i="7"/>
  <c r="T1146" i="7"/>
  <c r="U1146" i="7"/>
  <c r="AW1146" i="7" s="1"/>
  <c r="V1146" i="7"/>
  <c r="AX1146" i="7" s="1"/>
  <c r="X913" i="7"/>
  <c r="W1052" i="7"/>
  <c r="V1052" i="7"/>
  <c r="AX1052" i="7" s="1"/>
  <c r="T1052" i="7"/>
  <c r="U1052" i="7"/>
  <c r="AW1052" i="7" s="1"/>
  <c r="W1131" i="7"/>
  <c r="U1131" i="7"/>
  <c r="AW1131" i="7" s="1"/>
  <c r="V1131" i="7"/>
  <c r="AX1131" i="7" s="1"/>
  <c r="T1131" i="7"/>
  <c r="W602" i="7"/>
  <c r="T602" i="7"/>
  <c r="U602" i="7"/>
  <c r="AW602" i="7" s="1"/>
  <c r="V602" i="7"/>
  <c r="AX602" i="7" s="1"/>
  <c r="W1097" i="7"/>
  <c r="V1097" i="7"/>
  <c r="AX1097" i="7" s="1"/>
  <c r="T1097" i="7"/>
  <c r="U1097" i="7"/>
  <c r="AW1097" i="7" s="1"/>
  <c r="T418" i="7"/>
  <c r="V418" i="7"/>
  <c r="AX418" i="7" s="1"/>
  <c r="W418" i="7"/>
  <c r="U418" i="7"/>
  <c r="AW418" i="7" s="1"/>
  <c r="T1157" i="7"/>
  <c r="U1157" i="7"/>
  <c r="AW1157" i="7" s="1"/>
  <c r="V1157" i="7"/>
  <c r="AX1157" i="7" s="1"/>
  <c r="W1157" i="7"/>
  <c r="W363" i="7"/>
  <c r="V363" i="7"/>
  <c r="AX363" i="7" s="1"/>
  <c r="T363" i="7"/>
  <c r="U363" i="7"/>
  <c r="AW363" i="7" s="1"/>
  <c r="V544" i="7"/>
  <c r="AX544" i="7" s="1"/>
  <c r="W544" i="7"/>
  <c r="U544" i="7"/>
  <c r="AW544" i="7" s="1"/>
  <c r="T544" i="7"/>
  <c r="X893" i="7"/>
  <c r="Q236" i="5"/>
  <c r="T236" i="5" s="1"/>
  <c r="S599" i="7"/>
  <c r="Q526" i="5"/>
  <c r="T526" i="5" s="1"/>
  <c r="S916" i="7"/>
  <c r="W1411" i="7"/>
  <c r="V1411" i="7"/>
  <c r="AX1411" i="7" s="1"/>
  <c r="T1411" i="7"/>
  <c r="U1411" i="7"/>
  <c r="AW1411" i="7" s="1"/>
  <c r="W455" i="7"/>
  <c r="T455" i="7"/>
  <c r="U455" i="7"/>
  <c r="AW455" i="7" s="1"/>
  <c r="V455" i="7"/>
  <c r="AX455" i="7" s="1"/>
  <c r="X475" i="7"/>
  <c r="V788" i="7"/>
  <c r="AX788" i="7" s="1"/>
  <c r="T788" i="7"/>
  <c r="W788" i="7"/>
  <c r="U788" i="7"/>
  <c r="AW788" i="7" s="1"/>
  <c r="W623" i="7"/>
  <c r="V623" i="7"/>
  <c r="AX623" i="7" s="1"/>
  <c r="T623" i="7"/>
  <c r="U623" i="7"/>
  <c r="AW623" i="7" s="1"/>
  <c r="U628" i="7"/>
  <c r="AW628" i="7" s="1"/>
  <c r="W628" i="7"/>
  <c r="T628" i="7"/>
  <c r="V628" i="7"/>
  <c r="AX628" i="7" s="1"/>
  <c r="T616" i="7"/>
  <c r="U616" i="7"/>
  <c r="AW616" i="7" s="1"/>
  <c r="V616" i="7"/>
  <c r="AX616" i="7" s="1"/>
  <c r="W616" i="7"/>
  <c r="X984" i="7"/>
  <c r="X434" i="7"/>
  <c r="V508" i="7"/>
  <c r="AX508" i="7" s="1"/>
  <c r="T508" i="7"/>
  <c r="U508" i="7"/>
  <c r="AW508" i="7" s="1"/>
  <c r="W508" i="7"/>
  <c r="V831" i="7"/>
  <c r="AX831" i="7" s="1"/>
  <c r="T831" i="7"/>
  <c r="U831" i="7"/>
  <c r="AW831" i="7" s="1"/>
  <c r="W831" i="7"/>
  <c r="W832" i="7"/>
  <c r="X1034" i="7"/>
  <c r="U1020" i="7"/>
  <c r="AW1020" i="7" s="1"/>
  <c r="V1020" i="7"/>
  <c r="AX1020" i="7" s="1"/>
  <c r="T1020" i="7"/>
  <c r="W1020" i="7"/>
  <c r="U553" i="7"/>
  <c r="AW553" i="7" s="1"/>
  <c r="V553" i="7"/>
  <c r="AX553" i="7" s="1"/>
  <c r="T553" i="7"/>
  <c r="W553" i="7"/>
  <c r="W540" i="7"/>
  <c r="V540" i="7"/>
  <c r="AX540" i="7" s="1"/>
  <c r="T540" i="7"/>
  <c r="U540" i="7"/>
  <c r="AW540" i="7" s="1"/>
  <c r="U599" i="7"/>
  <c r="AW599" i="7" s="1"/>
  <c r="V599" i="7"/>
  <c r="AX599" i="7" s="1"/>
  <c r="W599" i="7"/>
  <c r="T599" i="7"/>
  <c r="V802" i="7"/>
  <c r="AX802" i="7" s="1"/>
  <c r="W802" i="7"/>
  <c r="T802" i="7"/>
  <c r="U802" i="7"/>
  <c r="AW802" i="7" s="1"/>
  <c r="W766" i="7"/>
  <c r="U766" i="7"/>
  <c r="AW766" i="7" s="1"/>
  <c r="T766" i="7"/>
  <c r="V766" i="7"/>
  <c r="AX766" i="7" s="1"/>
  <c r="U756" i="7"/>
  <c r="AW756" i="7" s="1"/>
  <c r="T756" i="7"/>
  <c r="V756" i="7"/>
  <c r="AX756" i="7" s="1"/>
  <c r="W756" i="7"/>
  <c r="T684" i="7"/>
  <c r="U684" i="7"/>
  <c r="AW684" i="7" s="1"/>
  <c r="V684" i="7"/>
  <c r="AX684" i="7" s="1"/>
  <c r="W684" i="7"/>
  <c r="W971" i="7"/>
  <c r="T971" i="7"/>
  <c r="U971" i="7"/>
  <c r="AW971" i="7" s="1"/>
  <c r="V971" i="7"/>
  <c r="AX971" i="7" s="1"/>
  <c r="V790" i="7"/>
  <c r="AX790" i="7" s="1"/>
  <c r="W790" i="7"/>
  <c r="T790" i="7"/>
  <c r="U790" i="7"/>
  <c r="AW790" i="7" s="1"/>
  <c r="T1154" i="7"/>
  <c r="U1154" i="7"/>
  <c r="AW1154" i="7" s="1"/>
  <c r="W1154" i="7"/>
  <c r="V1154" i="7"/>
  <c r="AX1154" i="7" s="1"/>
  <c r="T423" i="7"/>
  <c r="U423" i="7"/>
  <c r="AW423" i="7" s="1"/>
  <c r="V423" i="7"/>
  <c r="AX423" i="7" s="1"/>
  <c r="W423" i="7"/>
  <c r="T1000" i="7"/>
  <c r="V1000" i="7"/>
  <c r="AX1000" i="7" s="1"/>
  <c r="W1000" i="7"/>
  <c r="U1000" i="7"/>
  <c r="AW1000" i="7" s="1"/>
  <c r="T762" i="7"/>
  <c r="V762" i="7"/>
  <c r="AX762" i="7" s="1"/>
  <c r="W762" i="7"/>
  <c r="U762" i="7"/>
  <c r="AW762" i="7" s="1"/>
  <c r="V401" i="7"/>
  <c r="AX401" i="7" s="1"/>
  <c r="U401" i="7"/>
  <c r="AW401" i="7" s="1"/>
  <c r="W401" i="7"/>
  <c r="T401" i="7"/>
  <c r="X862" i="7"/>
  <c r="U902" i="7"/>
  <c r="AW902" i="7" s="1"/>
  <c r="W902" i="7"/>
  <c r="T902" i="7"/>
  <c r="V902" i="7"/>
  <c r="AX902" i="7" s="1"/>
  <c r="W804" i="7"/>
  <c r="V804" i="7"/>
  <c r="AX804" i="7" s="1"/>
  <c r="U804" i="7"/>
  <c r="AW804" i="7" s="1"/>
  <c r="T804" i="7"/>
  <c r="W793" i="7"/>
  <c r="T793" i="7"/>
  <c r="V793" i="7"/>
  <c r="AX793" i="7" s="1"/>
  <c r="U793" i="7"/>
  <c r="AW793" i="7" s="1"/>
  <c r="U530" i="7"/>
  <c r="AW530" i="7" s="1"/>
  <c r="V530" i="7"/>
  <c r="AX530" i="7" s="1"/>
  <c r="W530" i="7"/>
  <c r="T530" i="7"/>
  <c r="T937" i="7"/>
  <c r="W937" i="7"/>
  <c r="U937" i="7"/>
  <c r="AW937" i="7" s="1"/>
  <c r="V937" i="7"/>
  <c r="AX937" i="7" s="1"/>
  <c r="U392" i="7"/>
  <c r="AW392" i="7" s="1"/>
  <c r="T392" i="7"/>
  <c r="V392" i="7"/>
  <c r="AX392" i="7" s="1"/>
  <c r="W392" i="7"/>
  <c r="U1402" i="7"/>
  <c r="AW1402" i="7" s="1"/>
  <c r="W1402" i="7"/>
  <c r="V1402" i="7"/>
  <c r="AX1402" i="7" s="1"/>
  <c r="T1402" i="7"/>
  <c r="W1179" i="7"/>
  <c r="U1179" i="7"/>
  <c r="AW1179" i="7" s="1"/>
  <c r="V1179" i="7"/>
  <c r="AX1179" i="7" s="1"/>
  <c r="T1179" i="7"/>
  <c r="U1401" i="7"/>
  <c r="AW1401" i="7" s="1"/>
  <c r="W1401" i="7"/>
  <c r="T1401" i="7"/>
  <c r="V1401" i="7"/>
  <c r="AX1401" i="7" s="1"/>
  <c r="T752" i="7"/>
  <c r="U752" i="7"/>
  <c r="AW752" i="7" s="1"/>
  <c r="W752" i="7"/>
  <c r="V752" i="7"/>
  <c r="AX752" i="7" s="1"/>
  <c r="U543" i="7"/>
  <c r="AW543" i="7" s="1"/>
  <c r="W543" i="7"/>
  <c r="T543" i="7"/>
  <c r="V543" i="7"/>
  <c r="AX543" i="7" s="1"/>
  <c r="X1109" i="7"/>
  <c r="U399" i="7"/>
  <c r="AW399" i="7" s="1"/>
  <c r="V399" i="7"/>
  <c r="AX399" i="7" s="1"/>
  <c r="T399" i="7"/>
  <c r="W399" i="7"/>
  <c r="V632" i="7"/>
  <c r="AX632" i="7" s="1"/>
  <c r="T632" i="7"/>
  <c r="U632" i="7"/>
  <c r="AW632" i="7" s="1"/>
  <c r="W632" i="7"/>
  <c r="W662" i="7"/>
  <c r="T662" i="7"/>
  <c r="U662" i="7"/>
  <c r="AW662" i="7" s="1"/>
  <c r="V662" i="7"/>
  <c r="AX662" i="7" s="1"/>
  <c r="T852" i="7"/>
  <c r="W852" i="7"/>
  <c r="V852" i="7"/>
  <c r="AX852" i="7" s="1"/>
  <c r="U852" i="7"/>
  <c r="AW852" i="7" s="1"/>
  <c r="U460" i="7"/>
  <c r="AW460" i="7" s="1"/>
  <c r="V460" i="7"/>
  <c r="AX460" i="7" s="1"/>
  <c r="W460" i="7"/>
  <c r="T460" i="7"/>
  <c r="V1160" i="7"/>
  <c r="AX1160" i="7" s="1"/>
  <c r="U1160" i="7"/>
  <c r="AW1160" i="7" s="1"/>
  <c r="W1160" i="7"/>
  <c r="T1160" i="7"/>
  <c r="T769" i="7"/>
  <c r="V769" i="7"/>
  <c r="AX769" i="7" s="1"/>
  <c r="W769" i="7"/>
  <c r="U769" i="7"/>
  <c r="AW769" i="7" s="1"/>
  <c r="U641" i="7"/>
  <c r="AW641" i="7" s="1"/>
  <c r="W641" i="7"/>
  <c r="T641" i="7"/>
  <c r="V641" i="7"/>
  <c r="AX641" i="7" s="1"/>
  <c r="X1044" i="7"/>
  <c r="V881" i="7"/>
  <c r="AX881" i="7" s="1"/>
  <c r="T881" i="7"/>
  <c r="U881" i="7"/>
  <c r="AW881" i="7" s="1"/>
  <c r="W881" i="7"/>
  <c r="U795" i="7"/>
  <c r="AW795" i="7" s="1"/>
  <c r="V795" i="7"/>
  <c r="AX795" i="7" s="1"/>
  <c r="W795" i="7"/>
  <c r="T795" i="7"/>
  <c r="T727" i="7"/>
  <c r="V727" i="7"/>
  <c r="AX727" i="7" s="1"/>
  <c r="U727" i="7"/>
  <c r="AW727" i="7" s="1"/>
  <c r="W727" i="7"/>
  <c r="W647" i="7"/>
  <c r="T647" i="7"/>
  <c r="V647" i="7"/>
  <c r="AX647" i="7" s="1"/>
  <c r="U647" i="7"/>
  <c r="AW647" i="7" s="1"/>
  <c r="T712" i="7"/>
  <c r="U712" i="7"/>
  <c r="AW712" i="7" s="1"/>
  <c r="W712" i="7"/>
  <c r="V712" i="7"/>
  <c r="AX712" i="7" s="1"/>
  <c r="U1121" i="7"/>
  <c r="AW1121" i="7" s="1"/>
  <c r="T1121" i="7"/>
  <c r="V1121" i="7"/>
  <c r="AX1121" i="7" s="1"/>
  <c r="W1121" i="7"/>
  <c r="W690" i="7"/>
  <c r="T690" i="7"/>
  <c r="V690" i="7"/>
  <c r="AX690" i="7" s="1"/>
  <c r="U690" i="7"/>
  <c r="AW690" i="7" s="1"/>
  <c r="W1406" i="7"/>
  <c r="T1406" i="7"/>
  <c r="V1406" i="7"/>
  <c r="AX1406" i="7" s="1"/>
  <c r="U1406" i="7"/>
  <c r="AW1406" i="7" s="1"/>
  <c r="V1066" i="7"/>
  <c r="AX1066" i="7" s="1"/>
  <c r="U1066" i="7"/>
  <c r="AW1066" i="7" s="1"/>
  <c r="T1066" i="7"/>
  <c r="W1066" i="7"/>
  <c r="V964" i="7"/>
  <c r="AX964" i="7" s="1"/>
  <c r="W964" i="7"/>
  <c r="T964" i="7"/>
  <c r="U964" i="7"/>
  <c r="AW964" i="7" s="1"/>
  <c r="T430" i="7"/>
  <c r="U430" i="7"/>
  <c r="AW430" i="7" s="1"/>
  <c r="V430" i="7"/>
  <c r="AX430" i="7" s="1"/>
  <c r="W430" i="7"/>
  <c r="X627" i="7"/>
  <c r="X471" i="7"/>
  <c r="X716" i="7"/>
  <c r="X467" i="7"/>
  <c r="Q249" i="5"/>
  <c r="T249" i="5" s="1"/>
  <c r="S616" i="7"/>
  <c r="AF616" i="7" s="1"/>
  <c r="X404" i="7"/>
  <c r="X1076" i="7"/>
  <c r="X780" i="7"/>
  <c r="W569" i="7"/>
  <c r="V569" i="7"/>
  <c r="AX569" i="7" s="1"/>
  <c r="T569" i="7"/>
  <c r="U569" i="7"/>
  <c r="AW569" i="7" s="1"/>
  <c r="W935" i="7"/>
  <c r="T935" i="7"/>
  <c r="U935" i="7"/>
  <c r="AW935" i="7" s="1"/>
  <c r="V935" i="7"/>
  <c r="AX935" i="7" s="1"/>
  <c r="T1404" i="7"/>
  <c r="W1404" i="7"/>
  <c r="U1404" i="7"/>
  <c r="AW1404" i="7" s="1"/>
  <c r="V1404" i="7"/>
  <c r="AX1404" i="7" s="1"/>
  <c r="V677" i="7"/>
  <c r="AX677" i="7" s="1"/>
  <c r="T677" i="7"/>
  <c r="W677" i="7"/>
  <c r="U677" i="7"/>
  <c r="AW677" i="7" s="1"/>
  <c r="W1112" i="7"/>
  <c r="U1112" i="7"/>
  <c r="AW1112" i="7" s="1"/>
  <c r="V1112" i="7"/>
  <c r="AX1112" i="7" s="1"/>
  <c r="T1112" i="7"/>
  <c r="U633" i="7"/>
  <c r="AW633" i="7" s="1"/>
  <c r="W633" i="7"/>
  <c r="V633" i="7"/>
  <c r="AX633" i="7" s="1"/>
  <c r="T633" i="7"/>
  <c r="T516" i="7"/>
  <c r="W516" i="7"/>
  <c r="U516" i="7"/>
  <c r="AW516" i="7" s="1"/>
  <c r="V516" i="7"/>
  <c r="AX516" i="7" s="1"/>
  <c r="W474" i="7"/>
  <c r="T474" i="7"/>
  <c r="V474" i="7"/>
  <c r="AX474" i="7" s="1"/>
  <c r="U474" i="7"/>
  <c r="AW474" i="7" s="1"/>
  <c r="V738" i="7"/>
  <c r="AX738" i="7" s="1"/>
  <c r="T738" i="7"/>
  <c r="W738" i="7"/>
  <c r="U738" i="7"/>
  <c r="AW738" i="7" s="1"/>
  <c r="V955" i="7"/>
  <c r="AX955" i="7" s="1"/>
  <c r="W955" i="7"/>
  <c r="U955" i="7"/>
  <c r="AW955" i="7" s="1"/>
  <c r="T955" i="7"/>
  <c r="X828" i="7"/>
  <c r="Q326" i="5"/>
  <c r="T326" i="5" s="1"/>
  <c r="S696" i="7"/>
  <c r="Q220" i="5"/>
  <c r="T220" i="5" s="1"/>
  <c r="S582" i="7"/>
  <c r="AF582" i="7" s="1"/>
  <c r="Q73" i="5"/>
  <c r="T73" i="5" s="1"/>
  <c r="S428" i="7"/>
  <c r="AF428" i="7" s="1"/>
  <c r="Q662" i="5"/>
  <c r="T662" i="5" s="1"/>
  <c r="Q69" i="5"/>
  <c r="T69" i="5" s="1"/>
  <c r="S423" i="7"/>
  <c r="U534" i="7"/>
  <c r="AW534" i="7" s="1"/>
  <c r="V534" i="7"/>
  <c r="AX534" i="7" s="1"/>
  <c r="T534" i="7"/>
  <c r="W534" i="7"/>
  <c r="V867" i="7"/>
  <c r="AX867" i="7" s="1"/>
  <c r="W867" i="7"/>
  <c r="T867" i="7"/>
  <c r="U867" i="7"/>
  <c r="AW867" i="7" s="1"/>
  <c r="U1054" i="7"/>
  <c r="AW1054" i="7" s="1"/>
  <c r="T1054" i="7"/>
  <c r="V1054" i="7"/>
  <c r="AX1054" i="7" s="1"/>
  <c r="W1054" i="7"/>
  <c r="W767" i="7"/>
  <c r="U767" i="7"/>
  <c r="AW767" i="7" s="1"/>
  <c r="V767" i="7"/>
  <c r="AX767" i="7" s="1"/>
  <c r="T767" i="7"/>
  <c r="V1033" i="7"/>
  <c r="AX1033" i="7" s="1"/>
  <c r="T1033" i="7"/>
  <c r="W1033" i="7"/>
  <c r="U1033" i="7"/>
  <c r="AW1033" i="7" s="1"/>
  <c r="T962" i="7"/>
  <c r="V962" i="7"/>
  <c r="AX962" i="7" s="1"/>
  <c r="U962" i="7"/>
  <c r="AW962" i="7" s="1"/>
  <c r="W962" i="7"/>
  <c r="W734" i="7"/>
  <c r="V734" i="7"/>
  <c r="AX734" i="7" s="1"/>
  <c r="U734" i="7"/>
  <c r="AW734" i="7" s="1"/>
  <c r="T734" i="7"/>
  <c r="V1012" i="7"/>
  <c r="AX1012" i="7" s="1"/>
  <c r="W1012" i="7"/>
  <c r="T1012" i="7"/>
  <c r="U1012" i="7"/>
  <c r="AW1012" i="7" s="1"/>
  <c r="V495" i="7"/>
  <c r="AX495" i="7" s="1"/>
  <c r="W495" i="7"/>
  <c r="T495" i="7"/>
  <c r="U495" i="7"/>
  <c r="AW495" i="7" s="1"/>
  <c r="W972" i="7"/>
  <c r="T972" i="7"/>
  <c r="U972" i="7"/>
  <c r="AW972" i="7" s="1"/>
  <c r="V972" i="7"/>
  <c r="AX972" i="7" s="1"/>
  <c r="T1164" i="7"/>
  <c r="V1164" i="7"/>
  <c r="AX1164" i="7" s="1"/>
  <c r="W1164" i="7"/>
  <c r="U1164" i="7"/>
  <c r="AW1164" i="7" s="1"/>
  <c r="V989" i="7"/>
  <c r="AX989" i="7" s="1"/>
  <c r="W989" i="7"/>
  <c r="T989" i="7"/>
  <c r="U989" i="7"/>
  <c r="AW989" i="7" s="1"/>
  <c r="U1123" i="7"/>
  <c r="AW1123" i="7" s="1"/>
  <c r="T1123" i="7"/>
  <c r="V1123" i="7"/>
  <c r="AX1123" i="7" s="1"/>
  <c r="W1123" i="7"/>
  <c r="X670" i="7"/>
  <c r="V583" i="7"/>
  <c r="AX583" i="7" s="1"/>
  <c r="T583" i="7"/>
  <c r="U583" i="7"/>
  <c r="AW583" i="7" s="1"/>
  <c r="W583" i="7"/>
  <c r="Q739" i="5"/>
  <c r="T739" i="5" s="1"/>
  <c r="S1146" i="7"/>
  <c r="AD1146" i="7" s="1"/>
  <c r="U953" i="7"/>
  <c r="AW953" i="7" s="1"/>
  <c r="W953" i="7"/>
  <c r="V953" i="7"/>
  <c r="AX953" i="7" s="1"/>
  <c r="T953" i="7"/>
  <c r="W361" i="7"/>
  <c r="U361" i="7"/>
  <c r="AW361" i="7" s="1"/>
  <c r="T361" i="7"/>
  <c r="V361" i="7"/>
  <c r="AX361" i="7" s="1"/>
  <c r="U433" i="7"/>
  <c r="AW433" i="7" s="1"/>
  <c r="T433" i="7"/>
  <c r="V433" i="7"/>
  <c r="AX433" i="7" s="1"/>
  <c r="W433" i="7"/>
  <c r="U986" i="7"/>
  <c r="AW986" i="7" s="1"/>
  <c r="T986" i="7"/>
  <c r="V986" i="7"/>
  <c r="AX986" i="7" s="1"/>
  <c r="W986" i="7"/>
  <c r="T407" i="7"/>
  <c r="V407" i="7"/>
  <c r="AX407" i="7" s="1"/>
  <c r="W407" i="7"/>
  <c r="U407" i="7"/>
  <c r="AW407" i="7" s="1"/>
  <c r="U773" i="7"/>
  <c r="AW773" i="7" s="1"/>
  <c r="W773" i="7"/>
  <c r="T773" i="7"/>
  <c r="V773" i="7"/>
  <c r="AX773" i="7" s="1"/>
  <c r="V1183" i="7"/>
  <c r="AX1183" i="7" s="1"/>
  <c r="W1183" i="7"/>
  <c r="U1183" i="7"/>
  <c r="AW1183" i="7" s="1"/>
  <c r="T1183" i="7"/>
  <c r="X764" i="7"/>
  <c r="T838" i="7"/>
  <c r="W838" i="7"/>
  <c r="U838" i="7"/>
  <c r="AW838" i="7" s="1"/>
  <c r="V838" i="7"/>
  <c r="AX838" i="7" s="1"/>
  <c r="T517" i="7"/>
  <c r="V517" i="7"/>
  <c r="AX517" i="7" s="1"/>
  <c r="W517" i="7"/>
  <c r="U517" i="7"/>
  <c r="AW517" i="7" s="1"/>
  <c r="V701" i="7"/>
  <c r="AX701" i="7" s="1"/>
  <c r="T701" i="7"/>
  <c r="U701" i="7"/>
  <c r="AW701" i="7" s="1"/>
  <c r="W701" i="7"/>
  <c r="Q751" i="5"/>
  <c r="T751" i="5" s="1"/>
  <c r="S1160" i="7"/>
  <c r="AF1160" i="7" s="1"/>
  <c r="Q770" i="5"/>
  <c r="T770" i="5" s="1"/>
  <c r="S1179" i="7"/>
  <c r="Q315" i="5"/>
  <c r="T315" i="5" s="1"/>
  <c r="S684" i="7"/>
  <c r="AD684" i="7" s="1"/>
  <c r="T696" i="7"/>
  <c r="V696" i="7"/>
  <c r="AX696" i="7" s="1"/>
  <c r="W696" i="7"/>
  <c r="U696" i="7"/>
  <c r="AW696" i="7" s="1"/>
  <c r="V1050" i="7"/>
  <c r="AX1050" i="7" s="1"/>
  <c r="T1050" i="7"/>
  <c r="W1050" i="7"/>
  <c r="U1050" i="7"/>
  <c r="AW1050" i="7" s="1"/>
  <c r="V912" i="7"/>
  <c r="AX912" i="7" s="1"/>
  <c r="W912" i="7"/>
  <c r="U912" i="7"/>
  <c r="AW912" i="7" s="1"/>
  <c r="T912" i="7"/>
  <c r="V941" i="7"/>
  <c r="AX941" i="7" s="1"/>
  <c r="W941" i="7"/>
  <c r="T941" i="7"/>
  <c r="U941" i="7"/>
  <c r="AW941" i="7" s="1"/>
  <c r="V582" i="7"/>
  <c r="AX582" i="7" s="1"/>
  <c r="U582" i="7"/>
  <c r="AW582" i="7" s="1"/>
  <c r="W582" i="7"/>
  <c r="T582" i="7"/>
  <c r="W944" i="7"/>
  <c r="U944" i="7"/>
  <c r="AW944" i="7" s="1"/>
  <c r="T944" i="7"/>
  <c r="V944" i="7"/>
  <c r="AX944" i="7" s="1"/>
  <c r="U487" i="7"/>
  <c r="AW487" i="7" s="1"/>
  <c r="V487" i="7"/>
  <c r="AX487" i="7" s="1"/>
  <c r="T487" i="7"/>
  <c r="W487" i="7"/>
  <c r="X452" i="7"/>
  <c r="T861" i="7"/>
  <c r="U861" i="7"/>
  <c r="AW861" i="7" s="1"/>
  <c r="V861" i="7"/>
  <c r="AX861" i="7" s="1"/>
  <c r="W861" i="7"/>
  <c r="X921" i="7"/>
  <c r="U916" i="7"/>
  <c r="AW916" i="7" s="1"/>
  <c r="V916" i="7"/>
  <c r="AX916" i="7" s="1"/>
  <c r="W916" i="7"/>
  <c r="T916" i="7"/>
  <c r="T864" i="7"/>
  <c r="W864" i="7"/>
  <c r="U864" i="7"/>
  <c r="AW864" i="7" s="1"/>
  <c r="V864" i="7"/>
  <c r="AX864" i="7" s="1"/>
  <c r="T486" i="7"/>
  <c r="U486" i="7"/>
  <c r="AW486" i="7" s="1"/>
  <c r="W486" i="7"/>
  <c r="V486" i="7"/>
  <c r="AX486" i="7" s="1"/>
  <c r="U542" i="7"/>
  <c r="AW542" i="7" s="1"/>
  <c r="T542" i="7"/>
  <c r="V542" i="7"/>
  <c r="AX542" i="7" s="1"/>
  <c r="W542" i="7"/>
  <c r="X956" i="7"/>
  <c r="X787" i="7"/>
  <c r="X990" i="7"/>
  <c r="T729" i="7"/>
  <c r="V729" i="7"/>
  <c r="AX729" i="7" s="1"/>
  <c r="W729" i="7"/>
  <c r="U729" i="7"/>
  <c r="AW729" i="7" s="1"/>
  <c r="W735" i="7"/>
  <c r="V735" i="7"/>
  <c r="AX735" i="7" s="1"/>
  <c r="T735" i="7"/>
  <c r="U735" i="7"/>
  <c r="AW735" i="7" s="1"/>
  <c r="Q14" i="5"/>
  <c r="T14" i="5" s="1"/>
  <c r="S363" i="7"/>
  <c r="AD363" i="7" s="1"/>
  <c r="Q394" i="5"/>
  <c r="T394" i="5" s="1"/>
  <c r="S766" i="7"/>
  <c r="AF766" i="7" s="1"/>
  <c r="Q264" i="5"/>
  <c r="T264" i="5" s="1"/>
  <c r="S632" i="7"/>
  <c r="AF632" i="7" s="1"/>
  <c r="Q356" i="5"/>
  <c r="T356" i="5" s="1"/>
  <c r="S727" i="7"/>
  <c r="AE727" i="7" s="1"/>
  <c r="U796" i="7"/>
  <c r="AW796" i="7" s="1"/>
  <c r="V796" i="7"/>
  <c r="AX796" i="7" s="1"/>
  <c r="T796" i="7"/>
  <c r="W796" i="7"/>
  <c r="W1086" i="7"/>
  <c r="U1086" i="7"/>
  <c r="AW1086" i="7" s="1"/>
  <c r="T1086" i="7"/>
  <c r="V1086" i="7"/>
  <c r="AX1086" i="7" s="1"/>
  <c r="W959" i="7"/>
  <c r="V959" i="7"/>
  <c r="AX959" i="7" s="1"/>
  <c r="T959" i="7"/>
  <c r="U959" i="7"/>
  <c r="AW959" i="7" s="1"/>
  <c r="V384" i="7"/>
  <c r="AX384" i="7" s="1"/>
  <c r="W384" i="7"/>
  <c r="W383" i="7"/>
  <c r="T383" i="7"/>
  <c r="U383" i="7"/>
  <c r="AW383" i="7" s="1"/>
  <c r="V383" i="7"/>
  <c r="AX383" i="7" s="1"/>
  <c r="U384" i="7"/>
  <c r="T1072" i="7"/>
  <c r="U1072" i="7"/>
  <c r="AW1072" i="7" s="1"/>
  <c r="V1072" i="7"/>
  <c r="AX1072" i="7" s="1"/>
  <c r="W1072" i="7"/>
  <c r="U1113" i="7"/>
  <c r="AW1113" i="7" s="1"/>
  <c r="V1113" i="7"/>
  <c r="AX1113" i="7" s="1"/>
  <c r="T1113" i="7"/>
  <c r="W1113" i="7"/>
  <c r="T1136" i="7"/>
  <c r="U1136" i="7"/>
  <c r="AW1136" i="7" s="1"/>
  <c r="V1136" i="7"/>
  <c r="AX1136" i="7" s="1"/>
  <c r="W1136" i="7"/>
  <c r="X648" i="7"/>
  <c r="X596" i="7"/>
  <c r="U825" i="7"/>
  <c r="AW825" i="7" s="1"/>
  <c r="V825" i="7"/>
  <c r="AX825" i="7" s="1"/>
  <c r="T825" i="7"/>
  <c r="W825" i="7"/>
  <c r="U523" i="7"/>
  <c r="AW523" i="7" s="1"/>
  <c r="W523" i="7"/>
  <c r="T523" i="7"/>
  <c r="V523" i="7"/>
  <c r="AX523" i="7" s="1"/>
  <c r="V746" i="7"/>
  <c r="AX746" i="7" s="1"/>
  <c r="W746" i="7"/>
  <c r="U746" i="7"/>
  <c r="AW746" i="7" s="1"/>
  <c r="T746" i="7"/>
  <c r="X499" i="7"/>
  <c r="U422" i="7"/>
  <c r="AW422" i="7" s="1"/>
  <c r="V422" i="7"/>
  <c r="AX422" i="7" s="1"/>
  <c r="T422" i="7"/>
  <c r="W422" i="7"/>
  <c r="X1059" i="7"/>
  <c r="X1184" i="7"/>
  <c r="U1082" i="7"/>
  <c r="AW1082" i="7" s="1"/>
  <c r="V1082" i="7"/>
  <c r="AX1082" i="7" s="1"/>
  <c r="T1082" i="7"/>
  <c r="W1082" i="7"/>
  <c r="U1077" i="7"/>
  <c r="AW1077" i="7" s="1"/>
  <c r="V1077" i="7"/>
  <c r="AX1077" i="7" s="1"/>
  <c r="T1077" i="7"/>
  <c r="W1077" i="7"/>
  <c r="W890" i="7"/>
  <c r="U890" i="7"/>
  <c r="AW890" i="7" s="1"/>
  <c r="V890" i="7"/>
  <c r="AX890" i="7" s="1"/>
  <c r="T890" i="7"/>
  <c r="T365" i="7"/>
  <c r="V365" i="7"/>
  <c r="AX365" i="7" s="1"/>
  <c r="U365" i="7"/>
  <c r="AW365" i="7" s="1"/>
  <c r="W365" i="7"/>
  <c r="U607" i="7"/>
  <c r="AW607" i="7" s="1"/>
  <c r="V607" i="7"/>
  <c r="AX607" i="7" s="1"/>
  <c r="T607" i="7"/>
  <c r="W607" i="7"/>
  <c r="U507" i="7"/>
  <c r="AW507" i="7" s="1"/>
  <c r="V507" i="7"/>
  <c r="AX507" i="7" s="1"/>
  <c r="W507" i="7"/>
  <c r="T507" i="7"/>
  <c r="T561" i="7"/>
  <c r="U561" i="7"/>
  <c r="AW561" i="7" s="1"/>
  <c r="V561" i="7"/>
  <c r="AX561" i="7" s="1"/>
  <c r="W561" i="7"/>
  <c r="U743" i="7"/>
  <c r="AW743" i="7" s="1"/>
  <c r="T743" i="7"/>
  <c r="W743" i="7"/>
  <c r="V743" i="7"/>
  <c r="AX743" i="7" s="1"/>
  <c r="T1152" i="7"/>
  <c r="V1152" i="7"/>
  <c r="AX1152" i="7" s="1"/>
  <c r="U1152" i="7"/>
  <c r="AW1152" i="7" s="1"/>
  <c r="W1152" i="7"/>
  <c r="U519" i="7"/>
  <c r="AW519" i="7" s="1"/>
  <c r="T519" i="7"/>
  <c r="W519" i="7"/>
  <c r="V519" i="7"/>
  <c r="AX519" i="7" s="1"/>
  <c r="W413" i="7"/>
  <c r="T413" i="7"/>
  <c r="U413" i="7"/>
  <c r="AW413" i="7" s="1"/>
  <c r="V413" i="7"/>
  <c r="AX413" i="7" s="1"/>
  <c r="U666" i="7"/>
  <c r="AW666" i="7" s="1"/>
  <c r="V666" i="7"/>
  <c r="AX666" i="7" s="1"/>
  <c r="W666" i="7"/>
  <c r="T666" i="7"/>
  <c r="U574" i="7"/>
  <c r="AW574" i="7" s="1"/>
  <c r="W574" i="7"/>
  <c r="T574" i="7"/>
  <c r="V574" i="7"/>
  <c r="AX574" i="7" s="1"/>
  <c r="X1069" i="7"/>
  <c r="AG610" i="7"/>
  <c r="AG831" i="7"/>
  <c r="AG995" i="7"/>
  <c r="AD1013" i="7"/>
  <c r="AD679" i="7"/>
  <c r="AF1013" i="7"/>
  <c r="M262" i="5"/>
  <c r="P262" i="5" s="1"/>
  <c r="M629" i="5"/>
  <c r="P629" i="5" s="1"/>
  <c r="M515" i="5"/>
  <c r="P515" i="5" s="1"/>
  <c r="M211" i="5"/>
  <c r="P211" i="5" s="1"/>
  <c r="S573" i="7" s="1"/>
  <c r="M306" i="5"/>
  <c r="P306" i="5" s="1"/>
  <c r="S674" i="7" s="1"/>
  <c r="M193" i="5"/>
  <c r="P193" i="5" s="1"/>
  <c r="M556" i="5"/>
  <c r="M313" i="5"/>
  <c r="M76" i="5"/>
  <c r="M337" i="5"/>
  <c r="P337" i="5" s="1"/>
  <c r="M607" i="5"/>
  <c r="P607" i="5" s="1"/>
  <c r="M204" i="5"/>
  <c r="P204" i="5" s="1"/>
  <c r="M300" i="5"/>
  <c r="P300" i="5" s="1"/>
  <c r="S668" i="7" s="1"/>
  <c r="AF668" i="7" s="1"/>
  <c r="M542" i="5"/>
  <c r="P542" i="5" s="1"/>
  <c r="S934" i="7" s="1"/>
  <c r="M575" i="5"/>
  <c r="P575" i="5" s="1"/>
  <c r="M769" i="5"/>
  <c r="P769" i="5" s="1"/>
  <c r="M563" i="5"/>
  <c r="P563" i="5" s="1"/>
  <c r="M535" i="5"/>
  <c r="P535" i="5" s="1"/>
  <c r="M100" i="5"/>
  <c r="M518" i="5"/>
  <c r="P518" i="5" s="1"/>
  <c r="S906" i="7" s="1"/>
  <c r="AF906" i="7" s="1"/>
  <c r="M479" i="5"/>
  <c r="P479" i="5" s="1"/>
  <c r="M293" i="5"/>
  <c r="M589" i="5"/>
  <c r="M286" i="5"/>
  <c r="P286" i="5" s="1"/>
  <c r="M476" i="5"/>
  <c r="M446" i="5"/>
  <c r="P446" i="5" s="1"/>
  <c r="M203" i="5"/>
  <c r="P203" i="5" s="1"/>
  <c r="M270" i="5"/>
  <c r="P270" i="5" s="1"/>
  <c r="M121" i="5"/>
  <c r="P121" i="5" s="1"/>
  <c r="M674" i="5"/>
  <c r="P674" i="5" s="1"/>
  <c r="M450" i="5"/>
  <c r="P450" i="5" s="1"/>
  <c r="M634" i="5"/>
  <c r="P634" i="5" s="1"/>
  <c r="M219" i="5"/>
  <c r="P219" i="5" s="1"/>
  <c r="M332" i="5"/>
  <c r="P332" i="5" s="1"/>
  <c r="M281" i="5"/>
  <c r="P281" i="5" s="1"/>
  <c r="M484" i="5"/>
  <c r="M529" i="5"/>
  <c r="M111" i="5"/>
  <c r="M206" i="5"/>
  <c r="M309" i="5"/>
  <c r="M669" i="5"/>
  <c r="P669" i="5" s="1"/>
  <c r="M57" i="5"/>
  <c r="P57" i="5" s="1"/>
  <c r="M302" i="5"/>
  <c r="P302" i="5" s="1"/>
  <c r="M453" i="5"/>
  <c r="P453" i="5" s="1"/>
  <c r="M113" i="5"/>
  <c r="P113" i="5" s="1"/>
  <c r="M578" i="5"/>
  <c r="P578" i="5" s="1"/>
  <c r="S973" i="7" s="1"/>
  <c r="AE973" i="7" s="1"/>
  <c r="M280" i="5"/>
  <c r="P280" i="5" s="1"/>
  <c r="S648" i="7" s="1"/>
  <c r="AD648" i="7" s="1"/>
  <c r="M83" i="5"/>
  <c r="P83" i="5" s="1"/>
  <c r="M140" i="5"/>
  <c r="P140" i="5" s="1"/>
  <c r="M422" i="5"/>
  <c r="M366" i="5"/>
  <c r="M475" i="5"/>
  <c r="M710" i="5"/>
  <c r="P710" i="5" s="1"/>
  <c r="M644" i="5"/>
  <c r="M287" i="5"/>
  <c r="M671" i="5"/>
  <c r="M656" i="5"/>
  <c r="P656" i="5" s="1"/>
  <c r="M624" i="5"/>
  <c r="P624" i="5" s="1"/>
  <c r="S1024" i="7" s="1"/>
  <c r="AE1024" i="7" s="1"/>
  <c r="M582" i="5"/>
  <c r="P582" i="5" s="1"/>
  <c r="S977" i="7" s="1"/>
  <c r="AD977" i="7" s="1"/>
  <c r="M412" i="5"/>
  <c r="P412" i="5" s="1"/>
  <c r="M558" i="5"/>
  <c r="P558" i="5" s="1"/>
  <c r="M516" i="5"/>
  <c r="P516" i="5" s="1"/>
  <c r="M513" i="5"/>
  <c r="P513" i="5" s="1"/>
  <c r="S901" i="7" s="1"/>
  <c r="Q513" i="5"/>
  <c r="T513" i="5" s="1"/>
  <c r="M626" i="5"/>
  <c r="P626" i="5" s="1"/>
  <c r="M519" i="5"/>
  <c r="M188" i="5"/>
  <c r="M705" i="5"/>
  <c r="M345" i="5"/>
  <c r="P345" i="5" s="1"/>
  <c r="M605" i="5"/>
  <c r="M361" i="5"/>
  <c r="P361" i="5" s="1"/>
  <c r="S732" i="7" s="1"/>
  <c r="M534" i="5"/>
  <c r="P534" i="5" s="1"/>
  <c r="S925" i="7" s="1"/>
  <c r="AD925" i="7" s="1"/>
  <c r="M666" i="5"/>
  <c r="P666" i="5" s="1"/>
  <c r="M378" i="5"/>
  <c r="P378" i="5" s="1"/>
  <c r="S750" i="7" s="1"/>
  <c r="Q378" i="5"/>
  <c r="T378" i="5" s="1"/>
  <c r="M80" i="5"/>
  <c r="P80" i="5" s="1"/>
  <c r="M548" i="5"/>
  <c r="P548" i="5" s="1"/>
  <c r="S940" i="7" s="1"/>
  <c r="AD940" i="7" s="1"/>
  <c r="M223" i="5"/>
  <c r="P223" i="5" s="1"/>
  <c r="M40" i="5"/>
  <c r="P40" i="5" s="1"/>
  <c r="M91" i="5"/>
  <c r="P91" i="5" s="1"/>
  <c r="S447" i="7" s="1"/>
  <c r="AD447" i="7" s="1"/>
  <c r="M333" i="5"/>
  <c r="P333" i="5" s="1"/>
  <c r="S704" i="7" s="1"/>
  <c r="AE704" i="7" s="1"/>
  <c r="M109" i="5"/>
  <c r="M230" i="5"/>
  <c r="M329" i="5"/>
  <c r="P329" i="5" s="1"/>
  <c r="M599" i="5"/>
  <c r="M406" i="5"/>
  <c r="M657" i="5"/>
  <c r="M95" i="5"/>
  <c r="M171" i="5"/>
  <c r="P171" i="5" s="1"/>
  <c r="M728" i="5"/>
  <c r="P728" i="5" s="1"/>
  <c r="M661" i="5"/>
  <c r="P661" i="5" s="1"/>
  <c r="M87" i="5"/>
  <c r="P87" i="5" s="1"/>
  <c r="M79" i="5"/>
  <c r="P79" i="5" s="1"/>
  <c r="M327" i="5"/>
  <c r="P327" i="5" s="1"/>
  <c r="M668" i="5"/>
  <c r="P668" i="5" s="1"/>
  <c r="S1070" i="7" s="1"/>
  <c r="AE1070" i="7" s="1"/>
  <c r="Q668" i="5"/>
  <c r="T668" i="5" s="1"/>
  <c r="M658" i="5"/>
  <c r="P658" i="5" s="1"/>
  <c r="S1059" i="7" s="1"/>
  <c r="AD1059" i="7" s="1"/>
  <c r="M143" i="5"/>
  <c r="P143" i="5" s="1"/>
  <c r="M29" i="5"/>
  <c r="M772" i="5"/>
  <c r="M734" i="5"/>
  <c r="M528" i="5"/>
  <c r="P528" i="5" s="1"/>
  <c r="M116" i="5"/>
  <c r="P116" i="5" s="1"/>
  <c r="M454" i="5"/>
  <c r="P454" i="5" s="1"/>
  <c r="S834" i="7" s="1"/>
  <c r="AD834" i="7" s="1"/>
  <c r="M124" i="5"/>
  <c r="P124" i="5" s="1"/>
  <c r="M225" i="5"/>
  <c r="P225" i="5" s="1"/>
  <c r="M122" i="5"/>
  <c r="P122" i="5" s="1"/>
  <c r="M482" i="5"/>
  <c r="P482" i="5" s="1"/>
  <c r="S865" i="7" s="1"/>
  <c r="AF865" i="7" s="1"/>
  <c r="M437" i="5"/>
  <c r="P437" i="5" s="1"/>
  <c r="M268" i="5"/>
  <c r="P268" i="5" s="1"/>
  <c r="M706" i="5"/>
  <c r="P706" i="5" s="1"/>
  <c r="M101" i="5"/>
  <c r="P101" i="5" s="1"/>
  <c r="S458" i="7" s="1"/>
  <c r="AE458" i="7" s="1"/>
  <c r="M52" i="5"/>
  <c r="P52" i="5" s="1"/>
  <c r="S405" i="7" s="1"/>
  <c r="AD405" i="7" s="1"/>
  <c r="M35" i="5"/>
  <c r="P35" i="5" s="1"/>
  <c r="M51" i="5"/>
  <c r="M594" i="5"/>
  <c r="M531" i="5"/>
  <c r="M3" i="5"/>
  <c r="P3" i="5" s="1"/>
  <c r="M392" i="5"/>
  <c r="P392" i="5" s="1"/>
  <c r="M53" i="5"/>
  <c r="AE839" i="7"/>
  <c r="AD839" i="7"/>
  <c r="AF839" i="7"/>
  <c r="AD840" i="7"/>
  <c r="AF840" i="7"/>
  <c r="AE840" i="7"/>
  <c r="AF877" i="7"/>
  <c r="AE914" i="7"/>
  <c r="AD462" i="7"/>
  <c r="AE1104" i="7"/>
  <c r="AE387" i="7"/>
  <c r="AD950" i="7"/>
  <c r="AF1069" i="7"/>
  <c r="AE526" i="7"/>
  <c r="AF1104" i="7"/>
  <c r="AD526" i="7"/>
  <c r="AF950" i="7"/>
  <c r="AE877" i="7"/>
  <c r="AF462" i="7"/>
  <c r="AE462" i="7"/>
  <c r="AE870" i="7"/>
  <c r="AF734" i="7"/>
  <c r="AD734" i="7"/>
  <c r="AF822" i="7"/>
  <c r="AF957" i="7"/>
  <c r="AD702" i="7"/>
  <c r="AD460" i="7"/>
  <c r="AD690" i="7"/>
  <c r="AE1069" i="7"/>
  <c r="AF690" i="7"/>
  <c r="AE702" i="7"/>
  <c r="AF624" i="7"/>
  <c r="AE624" i="7"/>
  <c r="AD387" i="7"/>
  <c r="AF914" i="7"/>
  <c r="AD1110" i="7"/>
  <c r="AF984" i="7"/>
  <c r="AD822" i="7"/>
  <c r="AE383" i="7"/>
  <c r="AE873" i="7"/>
  <c r="AE460" i="7"/>
  <c r="AF383" i="7"/>
  <c r="AD1104" i="7"/>
  <c r="AF873" i="7"/>
  <c r="AD984" i="7"/>
  <c r="AD914" i="7"/>
  <c r="AF913" i="7"/>
  <c r="AE933" i="7"/>
  <c r="AF933" i="7"/>
  <c r="AD933" i="7"/>
  <c r="AF1110" i="7"/>
  <c r="AE913" i="7"/>
  <c r="AE446" i="7"/>
  <c r="AF446" i="7"/>
  <c r="AD534" i="7"/>
  <c r="AD957" i="7"/>
  <c r="AE923" i="7"/>
  <c r="AF923" i="7"/>
  <c r="AF534" i="7"/>
  <c r="AE534" i="7"/>
  <c r="AF1148" i="7"/>
  <c r="AF866" i="7"/>
  <c r="AE1148" i="7"/>
  <c r="AE866" i="7"/>
  <c r="AD1148" i="7"/>
  <c r="AD1047" i="7"/>
  <c r="AE1047" i="7"/>
  <c r="AE900" i="7"/>
  <c r="AD900" i="7"/>
  <c r="AF864" i="7"/>
  <c r="AD864" i="7"/>
  <c r="AE864" i="7"/>
  <c r="AF675" i="7"/>
  <c r="AD675" i="7"/>
  <c r="AD488" i="7"/>
  <c r="AF488" i="7"/>
  <c r="AE510" i="7"/>
  <c r="AD510" i="7"/>
  <c r="AD454" i="7"/>
  <c r="AF602" i="7"/>
  <c r="AD809" i="7"/>
  <c r="AD602" i="7"/>
  <c r="AF417" i="7"/>
  <c r="AE605" i="7"/>
  <c r="AE466" i="7"/>
  <c r="AD466" i="7"/>
  <c r="AF1154" i="7"/>
  <c r="AD1154" i="7"/>
  <c r="AE1154" i="7"/>
  <c r="AF356" i="7"/>
  <c r="AD356" i="7"/>
  <c r="AF1141" i="7"/>
  <c r="AD643" i="7"/>
  <c r="AE809" i="7"/>
  <c r="AE1141" i="7"/>
  <c r="AE1068" i="7"/>
  <c r="AD1068" i="7"/>
  <c r="AD604" i="7"/>
  <c r="AF1005" i="7"/>
  <c r="AD1005" i="7"/>
  <c r="AE1005" i="7"/>
  <c r="AD1158" i="7"/>
  <c r="AE1158" i="7"/>
  <c r="AF604" i="7"/>
  <c r="AF962" i="7"/>
  <c r="AE793" i="7"/>
  <c r="AD793" i="7"/>
  <c r="AD962" i="7"/>
  <c r="AD876" i="7"/>
  <c r="AD1054" i="7"/>
  <c r="AD1149" i="7"/>
  <c r="AE1149" i="7"/>
  <c r="AF1054" i="7"/>
  <c r="AD813" i="7"/>
  <c r="AF813" i="7"/>
  <c r="AE813" i="7"/>
  <c r="AD833" i="7"/>
  <c r="AE833" i="7"/>
  <c r="AF833" i="7"/>
  <c r="AD893" i="7"/>
  <c r="AF893" i="7"/>
  <c r="AE893" i="7"/>
  <c r="AF960" i="7"/>
  <c r="AE867" i="7"/>
  <c r="AD867" i="7"/>
  <c r="AF867" i="7"/>
  <c r="AE996" i="7"/>
  <c r="AF996" i="7"/>
  <c r="AD996" i="7"/>
  <c r="AG1030" i="7" l="1"/>
  <c r="AG552" i="7"/>
  <c r="AG1156" i="7"/>
  <c r="AF1164" i="7"/>
  <c r="AG849" i="7"/>
  <c r="AD1164" i="7"/>
  <c r="AG1078" i="7"/>
  <c r="AF643" i="7"/>
  <c r="AF1150" i="7"/>
  <c r="AD666" i="7"/>
  <c r="AG1176" i="7"/>
  <c r="AG1099" i="7"/>
  <c r="AF530" i="7"/>
  <c r="AD979" i="7"/>
  <c r="AE876" i="7"/>
  <c r="AG876" i="7" s="1"/>
  <c r="AD359" i="7"/>
  <c r="AG631" i="7"/>
  <c r="AF361" i="7"/>
  <c r="AF958" i="7"/>
  <c r="AE365" i="7"/>
  <c r="AG1162" i="7"/>
  <c r="AG388" i="7"/>
  <c r="AE361" i="7"/>
  <c r="AD958" i="7"/>
  <c r="AD870" i="7"/>
  <c r="AG896" i="7"/>
  <c r="AF454" i="7"/>
  <c r="AG454" i="7" s="1"/>
  <c r="AG541" i="7"/>
  <c r="B23" i="2"/>
  <c r="B27" i="2" s="1"/>
  <c r="P406" i="5"/>
  <c r="L406" i="5"/>
  <c r="P644" i="5"/>
  <c r="L644" i="5"/>
  <c r="P589" i="5"/>
  <c r="S985" i="7" s="1"/>
  <c r="AD985" i="7" s="1"/>
  <c r="L589" i="5"/>
  <c r="S763" i="7"/>
  <c r="AD763" i="7" s="1"/>
  <c r="Q731" i="5"/>
  <c r="T731" i="5" s="1"/>
  <c r="S1137" i="7"/>
  <c r="AD1137" i="7" s="1"/>
  <c r="P354" i="5"/>
  <c r="L354" i="5"/>
  <c r="Q265" i="5"/>
  <c r="T265" i="5" s="1"/>
  <c r="S633" i="7"/>
  <c r="AF633" i="7" s="1"/>
  <c r="AG1145" i="7"/>
  <c r="P51" i="5"/>
  <c r="Q51" i="5" s="1"/>
  <c r="T51" i="5" s="1"/>
  <c r="L51" i="5"/>
  <c r="P29" i="5"/>
  <c r="L29" i="5"/>
  <c r="P230" i="5"/>
  <c r="S592" i="7" s="1"/>
  <c r="AF592" i="7" s="1"/>
  <c r="L230" i="5"/>
  <c r="P188" i="5"/>
  <c r="L188" i="5"/>
  <c r="P366" i="5"/>
  <c r="Q366" i="5" s="1"/>
  <c r="T366" i="5" s="1"/>
  <c r="L366" i="5"/>
  <c r="P484" i="5"/>
  <c r="S868" i="7" s="1"/>
  <c r="L484" i="5"/>
  <c r="L372" i="5"/>
  <c r="P754" i="5"/>
  <c r="L754" i="5"/>
  <c r="Q708" i="5"/>
  <c r="T708" i="5" s="1"/>
  <c r="S1113" i="7"/>
  <c r="AD1113" i="7" s="1"/>
  <c r="AG1165" i="7"/>
  <c r="S788" i="7"/>
  <c r="Q413" i="5"/>
  <c r="T413" i="5" s="1"/>
  <c r="P675" i="5"/>
  <c r="L675" i="5"/>
  <c r="P54" i="5"/>
  <c r="L54" i="5"/>
  <c r="L707" i="5"/>
  <c r="L627" i="5"/>
  <c r="Q71" i="5"/>
  <c r="T71" i="5" s="1"/>
  <c r="S426" i="7"/>
  <c r="AF426" i="7" s="1"/>
  <c r="S855" i="7"/>
  <c r="Q472" i="5"/>
  <c r="T472" i="5" s="1"/>
  <c r="P605" i="5"/>
  <c r="Q605" i="5" s="1"/>
  <c r="T605" i="5" s="1"/>
  <c r="L605" i="5"/>
  <c r="P556" i="5"/>
  <c r="S948" i="7" s="1"/>
  <c r="AF948" i="7" s="1"/>
  <c r="L556" i="5"/>
  <c r="Q266" i="5"/>
  <c r="T266" i="5" s="1"/>
  <c r="S634" i="7"/>
  <c r="AD634" i="7" s="1"/>
  <c r="P216" i="5"/>
  <c r="L216" i="5"/>
  <c r="L3" i="5"/>
  <c r="P734" i="5"/>
  <c r="L734" i="5"/>
  <c r="P594" i="5"/>
  <c r="S990" i="7" s="1"/>
  <c r="AF990" i="7" s="1"/>
  <c r="L594" i="5"/>
  <c r="P459" i="5"/>
  <c r="S841" i="7" s="1"/>
  <c r="AF841" i="7" s="1"/>
  <c r="L459" i="5"/>
  <c r="P670" i="5"/>
  <c r="L670" i="5"/>
  <c r="P307" i="5"/>
  <c r="L307" i="5"/>
  <c r="S1112" i="7"/>
  <c r="AD1112" i="7" s="1"/>
  <c r="Q707" i="5"/>
  <c r="T707" i="5" s="1"/>
  <c r="Q119" i="5"/>
  <c r="T119" i="5" s="1"/>
  <c r="Q159" i="5"/>
  <c r="T159" i="5" s="1"/>
  <c r="S519" i="7"/>
  <c r="AF519" i="7" s="1"/>
  <c r="P75" i="5"/>
  <c r="L75" i="5"/>
  <c r="L35" i="5"/>
  <c r="L345" i="5"/>
  <c r="Q514" i="5"/>
  <c r="T514" i="5" s="1"/>
  <c r="S902" i="7"/>
  <c r="AD902" i="7" s="1"/>
  <c r="Q435" i="5"/>
  <c r="T435" i="5" s="1"/>
  <c r="S811" i="7"/>
  <c r="AD811" i="7" s="1"/>
  <c r="Q492" i="5"/>
  <c r="T492" i="5" s="1"/>
  <c r="S1056" i="7"/>
  <c r="AD1056" i="7" s="1"/>
  <c r="Q625" i="5"/>
  <c r="T625" i="5" s="1"/>
  <c r="S1025" i="7"/>
  <c r="AE1025" i="7" s="1"/>
  <c r="L163" i="5"/>
  <c r="S662" i="7"/>
  <c r="Q294" i="5"/>
  <c r="T294" i="5" s="1"/>
  <c r="L335" i="5"/>
  <c r="L744" i="5"/>
  <c r="Q380" i="5"/>
  <c r="T380" i="5" s="1"/>
  <c r="S752" i="7"/>
  <c r="AD752" i="7" s="1"/>
  <c r="L194" i="5"/>
  <c r="L454" i="5"/>
  <c r="P517" i="5"/>
  <c r="L517" i="5"/>
  <c r="Q433" i="5"/>
  <c r="T433" i="5" s="1"/>
  <c r="S808" i="7"/>
  <c r="P99" i="5"/>
  <c r="L99" i="5"/>
  <c r="P70" i="5"/>
  <c r="L70" i="5"/>
  <c r="P34" i="5"/>
  <c r="L34" i="5"/>
  <c r="L528" i="5"/>
  <c r="Q732" i="5"/>
  <c r="T732" i="5" s="1"/>
  <c r="S1138" i="7"/>
  <c r="P772" i="5"/>
  <c r="L772" i="5"/>
  <c r="P529" i="5"/>
  <c r="S919" i="7" s="1"/>
  <c r="AD919" i="7" s="1"/>
  <c r="L529" i="5"/>
  <c r="P109" i="5"/>
  <c r="L109" i="5"/>
  <c r="P422" i="5"/>
  <c r="L422" i="5"/>
  <c r="P100" i="5"/>
  <c r="Q100" i="5" s="1"/>
  <c r="T100" i="5" s="1"/>
  <c r="L100" i="5"/>
  <c r="Q372" i="5"/>
  <c r="T372" i="5" s="1"/>
  <c r="S744" i="7"/>
  <c r="AF744" i="7" s="1"/>
  <c r="S804" i="7"/>
  <c r="AD804" i="7" s="1"/>
  <c r="Q429" i="5"/>
  <c r="T429" i="5" s="1"/>
  <c r="P546" i="5"/>
  <c r="S938" i="7" s="1"/>
  <c r="AF938" i="7" s="1"/>
  <c r="L546" i="5"/>
  <c r="Q524" i="5"/>
  <c r="T524" i="5" s="1"/>
  <c r="S912" i="7"/>
  <c r="AF912" i="7" s="1"/>
  <c r="L518" i="5"/>
  <c r="S1136" i="7"/>
  <c r="AE1136" i="7" s="1"/>
  <c r="P136" i="5"/>
  <c r="L136" i="5"/>
  <c r="P371" i="5"/>
  <c r="L371" i="5"/>
  <c r="S596" i="7"/>
  <c r="AD596" i="7" s="1"/>
  <c r="Q233" i="5"/>
  <c r="T233" i="5" s="1"/>
  <c r="P477" i="5"/>
  <c r="L477" i="5"/>
  <c r="Q447" i="5"/>
  <c r="T447" i="5" s="1"/>
  <c r="S825" i="7"/>
  <c r="AD825" i="7" s="1"/>
  <c r="Q725" i="5"/>
  <c r="T725" i="5" s="1"/>
  <c r="S1131" i="7"/>
  <c r="AE1131" i="7" s="1"/>
  <c r="Q62" i="5"/>
  <c r="T62" i="5" s="1"/>
  <c r="S415" i="7"/>
  <c r="P539" i="5"/>
  <c r="L539" i="5"/>
  <c r="P713" i="5"/>
  <c r="L713" i="5"/>
  <c r="S969" i="7"/>
  <c r="AE969" i="7" s="1"/>
  <c r="P377" i="5"/>
  <c r="S749" i="7" s="1"/>
  <c r="AE749" i="7" s="1"/>
  <c r="L377" i="5"/>
  <c r="L143" i="5"/>
  <c r="P92" i="5"/>
  <c r="L92" i="5"/>
  <c r="L370" i="5"/>
  <c r="P208" i="5"/>
  <c r="L208" i="5"/>
  <c r="Q487" i="5"/>
  <c r="T487" i="5" s="1"/>
  <c r="S871" i="7"/>
  <c r="AD871" i="7" s="1"/>
  <c r="Q407" i="5"/>
  <c r="T407" i="5" s="1"/>
  <c r="S781" i="7"/>
  <c r="AE781" i="7" s="1"/>
  <c r="P229" i="5"/>
  <c r="L229" i="5"/>
  <c r="P599" i="5"/>
  <c r="Q599" i="5" s="1"/>
  <c r="T599" i="5" s="1"/>
  <c r="L599" i="5"/>
  <c r="P293" i="5"/>
  <c r="Q293" i="5" s="1"/>
  <c r="T293" i="5" s="1"/>
  <c r="L293" i="5"/>
  <c r="P519" i="5"/>
  <c r="S907" i="7" s="1"/>
  <c r="AE907" i="7" s="1"/>
  <c r="L519" i="5"/>
  <c r="AF1027" i="7"/>
  <c r="AD1027" i="7"/>
  <c r="P779" i="5"/>
  <c r="L779" i="5"/>
  <c r="P176" i="5"/>
  <c r="L176" i="5"/>
  <c r="Q68" i="5"/>
  <c r="T68" i="5" s="1"/>
  <c r="S422" i="7"/>
  <c r="AF422" i="7" s="1"/>
  <c r="AE1027" i="7"/>
  <c r="P314" i="5"/>
  <c r="L314" i="5"/>
  <c r="Q163" i="5"/>
  <c r="T163" i="5" s="1"/>
  <c r="S523" i="7"/>
  <c r="AD523" i="7" s="1"/>
  <c r="P774" i="5"/>
  <c r="L774" i="5"/>
  <c r="Q194" i="5"/>
  <c r="T194" i="5" s="1"/>
  <c r="S556" i="7"/>
  <c r="AF556" i="7" s="1"/>
  <c r="S1082" i="7"/>
  <c r="AD1082" i="7" s="1"/>
  <c r="S846" i="7"/>
  <c r="AE846" i="7" s="1"/>
  <c r="Q458" i="5"/>
  <c r="T458" i="5" s="1"/>
  <c r="S798" i="7"/>
  <c r="AF798" i="7" s="1"/>
  <c r="P580" i="5"/>
  <c r="L580" i="5"/>
  <c r="P544" i="5"/>
  <c r="L544" i="5"/>
  <c r="S1009" i="7"/>
  <c r="AE1009" i="7" s="1"/>
  <c r="Q610" i="5"/>
  <c r="T610" i="5" s="1"/>
  <c r="Q498" i="5"/>
  <c r="T498" i="5" s="1"/>
  <c r="S883" i="7"/>
  <c r="AD883" i="7" s="1"/>
  <c r="P206" i="5"/>
  <c r="L206" i="5"/>
  <c r="P111" i="5"/>
  <c r="S469" i="7" s="1"/>
  <c r="AF469" i="7" s="1"/>
  <c r="L111" i="5"/>
  <c r="S1132" i="7"/>
  <c r="AE1132" i="7" s="1"/>
  <c r="P735" i="5"/>
  <c r="S1142" i="7" s="1"/>
  <c r="AF1142" i="7" s="1"/>
  <c r="L735" i="5"/>
  <c r="P26" i="5"/>
  <c r="S375" i="7" s="1"/>
  <c r="AD375" i="7" s="1"/>
  <c r="L26" i="5"/>
  <c r="Q344" i="5"/>
  <c r="T344" i="5" s="1"/>
  <c r="S863" i="7"/>
  <c r="AF863" i="7" s="1"/>
  <c r="L682" i="5"/>
  <c r="L105" i="5"/>
  <c r="AG872" i="7"/>
  <c r="L281" i="5"/>
  <c r="L687" i="5"/>
  <c r="P167" i="5"/>
  <c r="L167" i="5"/>
  <c r="L710" i="5"/>
  <c r="L462" i="5"/>
  <c r="L474" i="5"/>
  <c r="P705" i="5"/>
  <c r="S1109" i="7" s="1"/>
  <c r="AF1109" i="7" s="1"/>
  <c r="L705" i="5"/>
  <c r="Q155" i="5"/>
  <c r="T155" i="5" s="1"/>
  <c r="P636" i="5"/>
  <c r="L636" i="5"/>
  <c r="P602" i="5"/>
  <c r="L602" i="5"/>
  <c r="P649" i="5"/>
  <c r="L649" i="5"/>
  <c r="Q370" i="5"/>
  <c r="T370" i="5" s="1"/>
  <c r="S742" i="7"/>
  <c r="AF742" i="7" s="1"/>
  <c r="P671" i="5"/>
  <c r="S1073" i="7" s="1"/>
  <c r="L671" i="5"/>
  <c r="P309" i="5"/>
  <c r="L309" i="5"/>
  <c r="P476" i="5"/>
  <c r="L476" i="5"/>
  <c r="P76" i="5"/>
  <c r="L76" i="5"/>
  <c r="S710" i="7"/>
  <c r="Q105" i="5"/>
  <c r="T105" i="5" s="1"/>
  <c r="S463" i="7"/>
  <c r="AF463" i="7" s="1"/>
  <c r="L260" i="5"/>
  <c r="L304" i="5"/>
  <c r="L392" i="5"/>
  <c r="AG1173" i="7"/>
  <c r="Q474" i="5"/>
  <c r="T474" i="5" s="1"/>
  <c r="S857" i="7"/>
  <c r="AD857" i="7" s="1"/>
  <c r="L512" i="5"/>
  <c r="P531" i="5"/>
  <c r="L531" i="5"/>
  <c r="P475" i="5"/>
  <c r="S858" i="7" s="1"/>
  <c r="AF858" i="7" s="1"/>
  <c r="L475" i="5"/>
  <c r="P768" i="5"/>
  <c r="L768" i="5"/>
  <c r="P53" i="5"/>
  <c r="S406" i="7" s="1"/>
  <c r="AF406" i="7" s="1"/>
  <c r="L53" i="5"/>
  <c r="P95" i="5"/>
  <c r="L95" i="5"/>
  <c r="P657" i="5"/>
  <c r="Q657" i="5" s="1"/>
  <c r="T657" i="5" s="1"/>
  <c r="L657" i="5"/>
  <c r="P287" i="5"/>
  <c r="S655" i="7" s="1"/>
  <c r="AE655" i="7" s="1"/>
  <c r="L287" i="5"/>
  <c r="P313" i="5"/>
  <c r="S682" i="7" s="1"/>
  <c r="L313" i="5"/>
  <c r="L266" i="5"/>
  <c r="P442" i="5"/>
  <c r="L442" i="5"/>
  <c r="L655" i="5"/>
  <c r="Q399" i="5"/>
  <c r="T399" i="5" s="1"/>
  <c r="S771" i="7"/>
  <c r="AE771" i="7" s="1"/>
  <c r="L193" i="5"/>
  <c r="L391" i="5"/>
  <c r="L479" i="5"/>
  <c r="Q512" i="5"/>
  <c r="T512" i="5" s="1"/>
  <c r="S899" i="7"/>
  <c r="AF899" i="7" s="1"/>
  <c r="Q760" i="5"/>
  <c r="T760" i="5" s="1"/>
  <c r="S1169" i="7"/>
  <c r="AE1169" i="7" s="1"/>
  <c r="L581" i="5"/>
  <c r="L542" i="5"/>
  <c r="L203" i="5"/>
  <c r="L706" i="5"/>
  <c r="L674" i="5"/>
  <c r="L661" i="5"/>
  <c r="AG1101" i="7"/>
  <c r="L219" i="5"/>
  <c r="L83" i="5"/>
  <c r="AG393" i="7"/>
  <c r="AG558" i="7"/>
  <c r="AG920" i="7"/>
  <c r="L328" i="5"/>
  <c r="L5" i="5"/>
  <c r="AG619" i="7"/>
  <c r="L296" i="5"/>
  <c r="L481" i="5"/>
  <c r="L308" i="5"/>
  <c r="L634" i="5"/>
  <c r="AG626" i="7"/>
  <c r="L326" i="5"/>
  <c r="L147" i="5"/>
  <c r="L665" i="5"/>
  <c r="L662" i="5"/>
  <c r="L405" i="5"/>
  <c r="L692" i="5"/>
  <c r="L502" i="5"/>
  <c r="L755" i="5"/>
  <c r="L268" i="5"/>
  <c r="L131" i="5"/>
  <c r="L434" i="5"/>
  <c r="L604" i="5"/>
  <c r="AG1015" i="7"/>
  <c r="L91" i="5"/>
  <c r="L452" i="5"/>
  <c r="AG700" i="7"/>
  <c r="L52" i="5"/>
  <c r="AG1155" i="7"/>
  <c r="L280" i="5"/>
  <c r="L769" i="5"/>
  <c r="S1002" i="7"/>
  <c r="AE1002" i="7" s="1"/>
  <c r="S850" i="7"/>
  <c r="AE850" i="7" s="1"/>
  <c r="S768" i="7"/>
  <c r="AF768" i="7" s="1"/>
  <c r="Q349" i="5"/>
  <c r="T349" i="5" s="1"/>
  <c r="S597" i="7"/>
  <c r="AD597" i="7" s="1"/>
  <c r="S967" i="7"/>
  <c r="AF967" i="7" s="1"/>
  <c r="S959" i="7"/>
  <c r="AG361" i="7"/>
  <c r="L409" i="5"/>
  <c r="AG547" i="7"/>
  <c r="L336" i="5"/>
  <c r="L20" i="5"/>
  <c r="L558" i="5"/>
  <c r="L701" i="5"/>
  <c r="L515" i="5"/>
  <c r="L171" i="5"/>
  <c r="L191" i="5"/>
  <c r="L270" i="5"/>
  <c r="L624" i="5"/>
  <c r="AG576" i="7"/>
  <c r="L575" i="5"/>
  <c r="AF359" i="7"/>
  <c r="AE979" i="7"/>
  <c r="AE972" i="7"/>
  <c r="Q300" i="5"/>
  <c r="T300" i="5" s="1"/>
  <c r="AF705" i="7"/>
  <c r="AG705" i="7" s="1"/>
  <c r="S779" i="7"/>
  <c r="AD779" i="7" s="1"/>
  <c r="S983" i="7"/>
  <c r="AF983" i="7" s="1"/>
  <c r="S353" i="7"/>
  <c r="AE353" i="7" s="1"/>
  <c r="S574" i="7"/>
  <c r="AF574" i="7" s="1"/>
  <c r="S561" i="7"/>
  <c r="AD561" i="7" s="1"/>
  <c r="AD705" i="7"/>
  <c r="S935" i="7"/>
  <c r="AE935" i="7" s="1"/>
  <c r="S980" i="7"/>
  <c r="AE980" i="7" s="1"/>
  <c r="S366" i="7"/>
  <c r="AE366" i="7" s="1"/>
  <c r="AG656" i="7"/>
  <c r="L88" i="5"/>
  <c r="L587" i="5"/>
  <c r="L235" i="5"/>
  <c r="L672" i="5"/>
  <c r="L36" i="5"/>
  <c r="L470" i="5"/>
  <c r="L578" i="5"/>
  <c r="L127" i="5"/>
  <c r="L743" i="5"/>
  <c r="L200" i="5"/>
  <c r="L153" i="5"/>
  <c r="AG653" i="7"/>
  <c r="L82" i="5"/>
  <c r="L389" i="5"/>
  <c r="L489" i="5"/>
  <c r="L717" i="5"/>
  <c r="L63" i="5"/>
  <c r="L486" i="5"/>
  <c r="L538" i="5"/>
  <c r="L548" i="5"/>
  <c r="L57" i="5"/>
  <c r="AG908" i="7"/>
  <c r="S987" i="7"/>
  <c r="AD987" i="7" s="1"/>
  <c r="S851" i="7"/>
  <c r="AE851" i="7" s="1"/>
  <c r="S357" i="7"/>
  <c r="AE357" i="7" s="1"/>
  <c r="L223" i="5"/>
  <c r="L516" i="5"/>
  <c r="L656" i="5"/>
  <c r="L175" i="5"/>
  <c r="L124" i="5"/>
  <c r="AD1100" i="7"/>
  <c r="AF972" i="7"/>
  <c r="AE417" i="7"/>
  <c r="AG417" i="7" s="1"/>
  <c r="S623" i="7"/>
  <c r="AF623" i="7" s="1"/>
  <c r="S792" i="7"/>
  <c r="AF792" i="7" s="1"/>
  <c r="S531" i="7"/>
  <c r="AD531" i="7" s="1"/>
  <c r="S954" i="7"/>
  <c r="AF954" i="7" s="1"/>
  <c r="S964" i="7"/>
  <c r="AD964" i="7" s="1"/>
  <c r="S800" i="7"/>
  <c r="AF800" i="7" s="1"/>
  <c r="S945" i="7"/>
  <c r="AE945" i="7" s="1"/>
  <c r="S884" i="7"/>
  <c r="AF884" i="7" s="1"/>
  <c r="L291" i="5"/>
  <c r="L160" i="5"/>
  <c r="AG966" i="7"/>
  <c r="L700" i="5"/>
  <c r="L300" i="5"/>
  <c r="L482" i="5"/>
  <c r="L225" i="5"/>
  <c r="L554" i="5"/>
  <c r="L77" i="5"/>
  <c r="L419" i="5"/>
  <c r="L535" i="5"/>
  <c r="L290" i="5"/>
  <c r="S986" i="7"/>
  <c r="AF986" i="7" s="1"/>
  <c r="AD530" i="7"/>
  <c r="AG530" i="7" s="1"/>
  <c r="L582" i="5"/>
  <c r="L45" i="5"/>
  <c r="AG518" i="7"/>
  <c r="L378" i="5"/>
  <c r="AF500" i="7"/>
  <c r="AF360" i="7"/>
  <c r="AD980" i="7"/>
  <c r="AD500" i="7"/>
  <c r="AF1131" i="7"/>
  <c r="AD1052" i="7"/>
  <c r="AG1052" i="7" s="1"/>
  <c r="AD392" i="7"/>
  <c r="AG392" i="7" s="1"/>
  <c r="AF980" i="7"/>
  <c r="AF959" i="7"/>
  <c r="AD967" i="7"/>
  <c r="AE360" i="7"/>
  <c r="AE392" i="7"/>
  <c r="AE515" i="7"/>
  <c r="AF450" i="7"/>
  <c r="AD450" i="7"/>
  <c r="AG450" i="7" s="1"/>
  <c r="AD894" i="7"/>
  <c r="AD1150" i="7"/>
  <c r="AG1150" i="7" s="1"/>
  <c r="AF894" i="7"/>
  <c r="AE1119" i="7"/>
  <c r="AD515" i="7"/>
  <c r="AD569" i="7"/>
  <c r="AE569" i="7"/>
  <c r="AE629" i="7"/>
  <c r="AF355" i="7"/>
  <c r="AD838" i="7"/>
  <c r="AE478" i="7"/>
  <c r="AD355" i="7"/>
  <c r="AF478" i="7"/>
  <c r="AF629" i="7"/>
  <c r="AG629" i="7" s="1"/>
  <c r="AF838" i="7"/>
  <c r="AG838" i="7" s="1"/>
  <c r="AF1037" i="7"/>
  <c r="AF455" i="7"/>
  <c r="AD1037" i="7"/>
  <c r="AG1037" i="7" s="1"/>
  <c r="AF1119" i="7"/>
  <c r="AE1144" i="7"/>
  <c r="Q582" i="5"/>
  <c r="T582" i="5" s="1"/>
  <c r="AE641" i="7"/>
  <c r="AD641" i="7"/>
  <c r="AE612" i="7"/>
  <c r="AE796" i="7"/>
  <c r="AF796" i="7"/>
  <c r="AD501" i="7"/>
  <c r="AF474" i="7"/>
  <c r="Q519" i="5"/>
  <c r="T519" i="5" s="1"/>
  <c r="Q475" i="5"/>
  <c r="T475" i="5" s="1"/>
  <c r="AF612" i="7"/>
  <c r="AE455" i="7"/>
  <c r="AG455" i="7" s="1"/>
  <c r="Q101" i="5"/>
  <c r="T101" i="5" s="1"/>
  <c r="AE912" i="7"/>
  <c r="Q211" i="5"/>
  <c r="T211" i="5" s="1"/>
  <c r="AE943" i="7"/>
  <c r="AD1107" i="7"/>
  <c r="AD522" i="7"/>
  <c r="AE915" i="7"/>
  <c r="Q280" i="5"/>
  <c r="T280" i="5" s="1"/>
  <c r="Q290" i="5"/>
  <c r="T290" i="5" s="1"/>
  <c r="AD625" i="7"/>
  <c r="AE625" i="7"/>
  <c r="AG625" i="7" s="1"/>
  <c r="AE1016" i="7"/>
  <c r="Q26" i="5"/>
  <c r="T26" i="5" s="1"/>
  <c r="X1133" i="7"/>
  <c r="AD915" i="7"/>
  <c r="AD1133" i="7"/>
  <c r="Q374" i="5"/>
  <c r="T374" i="5" s="1"/>
  <c r="AE519" i="7"/>
  <c r="AD1048" i="7"/>
  <c r="AD943" i="7"/>
  <c r="AD519" i="7"/>
  <c r="AE666" i="7"/>
  <c r="AG666" i="7" s="1"/>
  <c r="AF1107" i="7"/>
  <c r="AF1133" i="7"/>
  <c r="Q705" i="5"/>
  <c r="T705" i="5" s="1"/>
  <c r="Q735" i="5"/>
  <c r="T735" i="5" s="1"/>
  <c r="AF1016" i="7"/>
  <c r="AD885" i="7"/>
  <c r="AD719" i="7"/>
  <c r="AE358" i="7"/>
  <c r="AE1020" i="7"/>
  <c r="AF885" i="7"/>
  <c r="AE789" i="7"/>
  <c r="AE825" i="7"/>
  <c r="AF1052" i="7"/>
  <c r="AE1185" i="7"/>
  <c r="AF366" i="7"/>
  <c r="AF719" i="7"/>
  <c r="AE875" i="7"/>
  <c r="AF365" i="7"/>
  <c r="AG365" i="7" s="1"/>
  <c r="AF627" i="7"/>
  <c r="AF714" i="7"/>
  <c r="AD817" i="7"/>
  <c r="AD373" i="7"/>
  <c r="AF671" i="7"/>
  <c r="AD806" i="7"/>
  <c r="AE509" i="7"/>
  <c r="AE545" i="7"/>
  <c r="AE671" i="7"/>
  <c r="AF501" i="7"/>
  <c r="AE1139" i="7"/>
  <c r="AD557" i="7"/>
  <c r="AF373" i="7"/>
  <c r="AF509" i="7"/>
  <c r="AE673" i="7"/>
  <c r="AD789" i="7"/>
  <c r="AG789" i="7" s="1"/>
  <c r="AE557" i="7"/>
  <c r="AD627" i="7"/>
  <c r="AE806" i="7"/>
  <c r="AD352" i="7"/>
  <c r="AF726" i="7"/>
  <c r="AD1139" i="7"/>
  <c r="X578" i="7"/>
  <c r="AE714" i="7"/>
  <c r="AD1185" i="7"/>
  <c r="AF545" i="7"/>
  <c r="AF1144" i="7"/>
  <c r="AG1144" i="7" s="1"/>
  <c r="AD726" i="7"/>
  <c r="AE817" i="7"/>
  <c r="AE352" i="7"/>
  <c r="AD875" i="7"/>
  <c r="AD953" i="7"/>
  <c r="AE953" i="7"/>
  <c r="AF953" i="7"/>
  <c r="AD611" i="7"/>
  <c r="AE611" i="7"/>
  <c r="AF611" i="7"/>
  <c r="AD358" i="7"/>
  <c r="AF1061" i="7"/>
  <c r="AF1020" i="7"/>
  <c r="AD1061" i="7"/>
  <c r="Q454" i="5"/>
  <c r="T454" i="5" s="1"/>
  <c r="AD1033" i="7"/>
  <c r="AF1033" i="7"/>
  <c r="AE1033" i="7"/>
  <c r="X811" i="7"/>
  <c r="AD1042" i="7"/>
  <c r="AE1042" i="7"/>
  <c r="AF1042" i="7"/>
  <c r="AD474" i="7"/>
  <c r="AF735" i="7"/>
  <c r="AD451" i="7"/>
  <c r="Q361" i="5"/>
  <c r="T361" i="5" s="1"/>
  <c r="Q312" i="5"/>
  <c r="T312" i="5" s="1"/>
  <c r="X357" i="7"/>
  <c r="AD971" i="7"/>
  <c r="AF1086" i="7"/>
  <c r="AE368" i="7"/>
  <c r="AD735" i="7"/>
  <c r="Q329" i="5"/>
  <c r="T329" i="5" s="1"/>
  <c r="S699" i="7"/>
  <c r="Q542" i="5"/>
  <c r="T542" i="5" s="1"/>
  <c r="Q424" i="5"/>
  <c r="T424" i="5" s="1"/>
  <c r="AE1014" i="7"/>
  <c r="AF1014" i="7"/>
  <c r="AD1014" i="7"/>
  <c r="AF976" i="7"/>
  <c r="AE807" i="7"/>
  <c r="AF807" i="7"/>
  <c r="AF971" i="7"/>
  <c r="AD922" i="7"/>
  <c r="AE1086" i="7"/>
  <c r="AD427" i="7"/>
  <c r="AF1009" i="7"/>
  <c r="AF922" i="7"/>
  <c r="AE1184" i="7"/>
  <c r="AD368" i="7"/>
  <c r="AD798" i="7"/>
  <c r="Q700" i="5"/>
  <c r="T700" i="5" s="1"/>
  <c r="AE364" i="7"/>
  <c r="AF522" i="7"/>
  <c r="AF1035" i="7"/>
  <c r="AF673" i="7"/>
  <c r="AD1184" i="7"/>
  <c r="Q548" i="5"/>
  <c r="T548" i="5" s="1"/>
  <c r="AE427" i="7"/>
  <c r="AD1035" i="7"/>
  <c r="AE798" i="7"/>
  <c r="M797" i="5"/>
  <c r="O797" i="5" s="1"/>
  <c r="AF451" i="7"/>
  <c r="Q53" i="5"/>
  <c r="T53" i="5" s="1"/>
  <c r="Q484" i="5"/>
  <c r="T484" i="5" s="1"/>
  <c r="AE1146" i="7"/>
  <c r="AE445" i="7"/>
  <c r="AE1180" i="7"/>
  <c r="AE537" i="7"/>
  <c r="AD810" i="7"/>
  <c r="AF1146" i="7"/>
  <c r="AF991" i="7"/>
  <c r="AF571" i="7"/>
  <c r="AD390" i="7"/>
  <c r="AD942" i="7"/>
  <c r="AF684" i="7"/>
  <c r="AE830" i="7"/>
  <c r="AE810" i="7"/>
  <c r="AF695" i="7"/>
  <c r="AF942" i="7"/>
  <c r="AE363" i="7"/>
  <c r="AE695" i="7"/>
  <c r="AE381" i="7"/>
  <c r="AF660" i="7"/>
  <c r="AF458" i="7"/>
  <c r="AF707" i="7"/>
  <c r="AE1103" i="7"/>
  <c r="AD1085" i="7"/>
  <c r="AF1095" i="7"/>
  <c r="AD1179" i="7"/>
  <c r="AF1179" i="7"/>
  <c r="AV597" i="7"/>
  <c r="AV1082" i="7"/>
  <c r="AV1164" i="7"/>
  <c r="AV712" i="7"/>
  <c r="AV574" i="7"/>
  <c r="AV364" i="7"/>
  <c r="AE606" i="7"/>
  <c r="AD606" i="7"/>
  <c r="AD605" i="7"/>
  <c r="AG605" i="7" s="1"/>
  <c r="AF606" i="7"/>
  <c r="AV1086" i="7"/>
  <c r="AV861" i="7"/>
  <c r="AV831" i="7"/>
  <c r="AV412" i="7"/>
  <c r="AV1144" i="7"/>
  <c r="AV1107" i="7"/>
  <c r="AV711" i="7"/>
  <c r="AG604" i="7"/>
  <c r="AV986" i="7"/>
  <c r="AV401" i="7"/>
  <c r="AV883" i="7"/>
  <c r="AV710" i="7"/>
  <c r="AV1027" i="7"/>
  <c r="AF516" i="7"/>
  <c r="AD516" i="7"/>
  <c r="AV366" i="7"/>
  <c r="AV1064" i="7"/>
  <c r="AF890" i="7"/>
  <c r="AE890" i="7"/>
  <c r="AV1171" i="7"/>
  <c r="AV390" i="7"/>
  <c r="AV588" i="7"/>
  <c r="AV584" i="7"/>
  <c r="AV840" i="7"/>
  <c r="AV485" i="7"/>
  <c r="AV1143" i="7"/>
  <c r="AF1041" i="7"/>
  <c r="AD1041" i="7"/>
  <c r="AV607" i="7"/>
  <c r="AE738" i="7"/>
  <c r="AV540" i="7"/>
  <c r="AV623" i="7"/>
  <c r="X1157" i="7"/>
  <c r="AV1157" i="7"/>
  <c r="AV885" i="7"/>
  <c r="AV891" i="7"/>
  <c r="AV725" i="7"/>
  <c r="AV359" i="7"/>
  <c r="AV500" i="7"/>
  <c r="AV577" i="7"/>
  <c r="AV445" i="7"/>
  <c r="AV689" i="7"/>
  <c r="AV838" i="7"/>
  <c r="AV476" i="7"/>
  <c r="AV1152" i="7"/>
  <c r="AV735" i="7"/>
  <c r="AV912" i="7"/>
  <c r="AV1183" i="7"/>
  <c r="AV756" i="7"/>
  <c r="X454" i="7"/>
  <c r="AV454" i="7"/>
  <c r="AV1049" i="7"/>
  <c r="AV583" i="7"/>
  <c r="AV867" i="7"/>
  <c r="AV1025" i="7"/>
  <c r="AV397" i="7"/>
  <c r="AV512" i="7"/>
  <c r="AV1169" i="7"/>
  <c r="AV1177" i="7"/>
  <c r="AV643" i="7"/>
  <c r="X421" i="7"/>
  <c r="AV511" i="7"/>
  <c r="AV936" i="7"/>
  <c r="AV871" i="7"/>
  <c r="AV437" i="7"/>
  <c r="AV698" i="7"/>
  <c r="AV817" i="7"/>
  <c r="AV679" i="7"/>
  <c r="AV409" i="7"/>
  <c r="AV613" i="7"/>
  <c r="AG900" i="7"/>
  <c r="X666" i="7"/>
  <c r="AV666" i="7"/>
  <c r="AV825" i="7"/>
  <c r="AV1072" i="7"/>
  <c r="AV486" i="7"/>
  <c r="AV487" i="7"/>
  <c r="AV972" i="7"/>
  <c r="AV516" i="7"/>
  <c r="AV1404" i="7"/>
  <c r="AV1406" i="7"/>
  <c r="AV647" i="7"/>
  <c r="AV641" i="7"/>
  <c r="X1402" i="7"/>
  <c r="AV1402" i="7"/>
  <c r="AV1154" i="7"/>
  <c r="AV1052" i="7"/>
  <c r="AV559" i="7"/>
  <c r="AV942" i="7"/>
  <c r="AV664" i="7"/>
  <c r="X923" i="7"/>
  <c r="AV923" i="7"/>
  <c r="AV978" i="7"/>
  <c r="AV1151" i="7"/>
  <c r="X757" i="7"/>
  <c r="AV757" i="7"/>
  <c r="AV768" i="7"/>
  <c r="AV377" i="7"/>
  <c r="AV910" i="7"/>
  <c r="AV1047" i="7"/>
  <c r="AV848" i="7"/>
  <c r="AV462" i="7"/>
  <c r="AV420" i="7"/>
  <c r="AV695" i="7"/>
  <c r="AV352" i="7"/>
  <c r="AV930" i="7"/>
  <c r="AV1180" i="7"/>
  <c r="AV819" i="7"/>
  <c r="AV575" i="7"/>
  <c r="AV433" i="7"/>
  <c r="AV955" i="7"/>
  <c r="AV1042" i="7"/>
  <c r="AV432" i="7"/>
  <c r="AV1409" i="7"/>
  <c r="AV766" i="7"/>
  <c r="AV418" i="7"/>
  <c r="X444" i="7"/>
  <c r="AV444" i="7"/>
  <c r="X531" i="7"/>
  <c r="AV531" i="7"/>
  <c r="AD542" i="7"/>
  <c r="AV365" i="7"/>
  <c r="AV422" i="7"/>
  <c r="AV495" i="7"/>
  <c r="AV534" i="7"/>
  <c r="AV935" i="7"/>
  <c r="AV788" i="7"/>
  <c r="X544" i="7"/>
  <c r="AV544" i="7"/>
  <c r="AV1095" i="7"/>
  <c r="AV1405" i="7"/>
  <c r="AV510" i="7"/>
  <c r="AV571" i="7"/>
  <c r="X1035" i="7"/>
  <c r="AV1035" i="7"/>
  <c r="AV799" i="7"/>
  <c r="X818" i="7"/>
  <c r="AV818" i="7"/>
  <c r="AV706" i="7"/>
  <c r="AV449" i="7"/>
  <c r="X809" i="7"/>
  <c r="AV809" i="7"/>
  <c r="X501" i="7"/>
  <c r="AV501" i="7"/>
  <c r="X537" i="7"/>
  <c r="AV537" i="7"/>
  <c r="AV408" i="7"/>
  <c r="AV954" i="7"/>
  <c r="AV1397" i="7"/>
  <c r="AV1118" i="7"/>
  <c r="AV633" i="7"/>
  <c r="AV707" i="7"/>
  <c r="AV793" i="7"/>
  <c r="AV929" i="7"/>
  <c r="AV610" i="7"/>
  <c r="AV783" i="7"/>
  <c r="X890" i="7"/>
  <c r="AV890" i="7"/>
  <c r="AV383" i="7"/>
  <c r="AV864" i="7"/>
  <c r="AV944" i="7"/>
  <c r="AV701" i="7"/>
  <c r="AV773" i="7"/>
  <c r="AV361" i="7"/>
  <c r="AV1123" i="7"/>
  <c r="AV1033" i="7"/>
  <c r="AV690" i="7"/>
  <c r="X804" i="7"/>
  <c r="AV804" i="7"/>
  <c r="AV762" i="7"/>
  <c r="AV1097" i="7"/>
  <c r="X385" i="7"/>
  <c r="AV385" i="7"/>
  <c r="AV1403" i="7"/>
  <c r="AV924" i="7"/>
  <c r="AV1398" i="7"/>
  <c r="X994" i="7"/>
  <c r="AV994" i="7"/>
  <c r="AV595" i="7"/>
  <c r="AV440" i="7"/>
  <c r="AV976" i="7"/>
  <c r="AV488" i="7"/>
  <c r="AV789" i="7"/>
  <c r="AV373" i="7"/>
  <c r="AV658" i="7"/>
  <c r="AV598" i="7"/>
  <c r="AV855" i="7"/>
  <c r="AV459" i="7"/>
  <c r="AV705" i="7"/>
  <c r="AV974" i="7"/>
  <c r="AV375" i="7"/>
  <c r="X396" i="7"/>
  <c r="AV396" i="7"/>
  <c r="AV822" i="7"/>
  <c r="AV448" i="7"/>
  <c r="AV1407" i="7"/>
  <c r="AV1135" i="7"/>
  <c r="X624" i="7"/>
  <c r="AV624" i="7"/>
  <c r="AV744" i="7"/>
  <c r="AV892" i="7"/>
  <c r="AV691" i="7"/>
  <c r="AG1054" i="7"/>
  <c r="AE891" i="7"/>
  <c r="AE616" i="7"/>
  <c r="AV561" i="7"/>
  <c r="AV746" i="7"/>
  <c r="AV582" i="7"/>
  <c r="AV953" i="7"/>
  <c r="AV989" i="7"/>
  <c r="AV1012" i="7"/>
  <c r="AV738" i="7"/>
  <c r="AV964" i="7"/>
  <c r="AV1160" i="7"/>
  <c r="AV752" i="7"/>
  <c r="AV971" i="7"/>
  <c r="AV387" i="7"/>
  <c r="AV1163" i="7"/>
  <c r="AV938" i="7"/>
  <c r="AV960" i="7"/>
  <c r="AV429" i="7"/>
  <c r="X605" i="7"/>
  <c r="AV857" i="7"/>
  <c r="AV681" i="7"/>
  <c r="X1142" i="7"/>
  <c r="AV381" i="7"/>
  <c r="AV675" i="7"/>
  <c r="AV522" i="7"/>
  <c r="AV1103" i="7"/>
  <c r="AV975" i="7"/>
  <c r="AV353" i="7"/>
  <c r="X549" i="7"/>
  <c r="AV549" i="7"/>
  <c r="AV463" i="7"/>
  <c r="AV796" i="7"/>
  <c r="AV456" i="7"/>
  <c r="AV732" i="7"/>
  <c r="AV873" i="7"/>
  <c r="AV417" i="7"/>
  <c r="AV877" i="7"/>
  <c r="AV1013" i="7"/>
  <c r="AV720" i="7"/>
  <c r="AV781" i="7"/>
  <c r="AV538" i="7"/>
  <c r="AV792" i="7"/>
  <c r="AV1040" i="7"/>
  <c r="AV553" i="7"/>
  <c r="X615" i="7"/>
  <c r="AV615" i="7"/>
  <c r="AV350" i="7"/>
  <c r="AV729" i="7"/>
  <c r="X1112" i="7"/>
  <c r="AV1112" i="7"/>
  <c r="AV430" i="7"/>
  <c r="AV727" i="7"/>
  <c r="AV1158" i="7"/>
  <c r="AV1132" i="7"/>
  <c r="AV660" i="7"/>
  <c r="AV413" i="7"/>
  <c r="AV769" i="7"/>
  <c r="AV1146" i="7"/>
  <c r="AV601" i="7"/>
  <c r="AV629" i="7"/>
  <c r="AV411" i="7"/>
  <c r="AV844" i="7"/>
  <c r="AV604" i="7"/>
  <c r="AV931" i="7"/>
  <c r="AV860" i="7"/>
  <c r="AV1053" i="7"/>
  <c r="AV1019" i="7"/>
  <c r="AV866" i="7"/>
  <c r="AV800" i="7"/>
  <c r="AV490" i="7"/>
  <c r="AV714" i="7"/>
  <c r="AV1004" i="7"/>
  <c r="AV1056" i="7"/>
  <c r="AV1085" i="7"/>
  <c r="AV1002" i="7"/>
  <c r="AV1147" i="7"/>
  <c r="AV527" i="7"/>
  <c r="X750" i="7"/>
  <c r="AV750" i="7"/>
  <c r="X671" i="7"/>
  <c r="AV671" i="7"/>
  <c r="AV979" i="7"/>
  <c r="AV451" i="7"/>
  <c r="X916" i="7"/>
  <c r="AV916" i="7"/>
  <c r="AV1050" i="7"/>
  <c r="AV662" i="7"/>
  <c r="AV672" i="7"/>
  <c r="AV526" i="7"/>
  <c r="AV835" i="7"/>
  <c r="AV827" i="7"/>
  <c r="X767" i="7"/>
  <c r="AV767" i="7"/>
  <c r="AV569" i="7"/>
  <c r="X795" i="7"/>
  <c r="AV795" i="7"/>
  <c r="AV392" i="7"/>
  <c r="AV802" i="7"/>
  <c r="AV1020" i="7"/>
  <c r="AV428" i="7"/>
  <c r="AV507" i="7"/>
  <c r="AV1136" i="7"/>
  <c r="AV830" i="7"/>
  <c r="AV1077" i="7"/>
  <c r="AV959" i="7"/>
  <c r="AV517" i="7"/>
  <c r="AV632" i="7"/>
  <c r="AV1401" i="7"/>
  <c r="AV902" i="7"/>
  <c r="AV599" i="7"/>
  <c r="AV602" i="7"/>
  <c r="AV1410" i="7"/>
  <c r="AV446" i="7"/>
  <c r="AV1412" i="7"/>
  <c r="AV370" i="7"/>
  <c r="AV946" i="7"/>
  <c r="AV436" i="7"/>
  <c r="AV1395" i="7"/>
  <c r="AV843" i="7"/>
  <c r="AV1141" i="7"/>
  <c r="AV513" i="7"/>
  <c r="AV1122" i="7"/>
  <c r="AV841" i="7"/>
  <c r="AV424" i="7"/>
  <c r="AV637" i="7"/>
  <c r="AV1041" i="7"/>
  <c r="AV612" i="7"/>
  <c r="AV683" i="7"/>
  <c r="AV586" i="7"/>
  <c r="AV1022" i="7"/>
  <c r="AV646" i="7"/>
  <c r="AF861" i="7"/>
  <c r="AV1036" i="7"/>
  <c r="AG679" i="7"/>
  <c r="AV519" i="7"/>
  <c r="AV1113" i="7"/>
  <c r="X771" i="7"/>
  <c r="AV771" i="7"/>
  <c r="X360" i="7"/>
  <c r="AV360" i="7"/>
  <c r="X368" i="7"/>
  <c r="AV368" i="7"/>
  <c r="AV969" i="7"/>
  <c r="AV803" i="7"/>
  <c r="AV1104" i="7"/>
  <c r="AV1148" i="7"/>
  <c r="AV1074" i="7"/>
  <c r="X562" i="7"/>
  <c r="AV562" i="7"/>
  <c r="AV982" i="7"/>
  <c r="AV427" i="7"/>
  <c r="AW384" i="7"/>
  <c r="AV508" i="7"/>
  <c r="AV742" i="7"/>
  <c r="AV461" i="7"/>
  <c r="AV1185" i="7"/>
  <c r="X479" i="7"/>
  <c r="AV479" i="7"/>
  <c r="AV987" i="7"/>
  <c r="AV351" i="7"/>
  <c r="X887" i="7"/>
  <c r="AV887" i="7"/>
  <c r="AV570" i="7"/>
  <c r="AV1137" i="7"/>
  <c r="AV1075" i="7"/>
  <c r="AV415" i="7"/>
  <c r="AV1167" i="7"/>
  <c r="AV850" i="7"/>
  <c r="AV557" i="7"/>
  <c r="AV761" i="7"/>
  <c r="AV806" i="7"/>
  <c r="AD382" i="7"/>
  <c r="AV1121" i="7"/>
  <c r="AV1000" i="7"/>
  <c r="AV616" i="7"/>
  <c r="AV455" i="7"/>
  <c r="AV363" i="7"/>
  <c r="AV591" i="7"/>
  <c r="AV1028" i="7"/>
  <c r="AV763" i="7"/>
  <c r="AV520" i="7"/>
  <c r="AV696" i="7"/>
  <c r="AV407" i="7"/>
  <c r="X734" i="7"/>
  <c r="AV734" i="7"/>
  <c r="X832" i="7"/>
  <c r="AV628" i="7"/>
  <c r="AV922" i="7"/>
  <c r="X889" i="7"/>
  <c r="AV889" i="7"/>
  <c r="AV876" i="7"/>
  <c r="AV614" i="7"/>
  <c r="AV870" i="7"/>
  <c r="AV899" i="7"/>
  <c r="AV880" i="7"/>
  <c r="AD1180" i="7"/>
  <c r="AE756" i="7"/>
  <c r="AV542" i="7"/>
  <c r="AV474" i="7"/>
  <c r="AV677" i="7"/>
  <c r="AV1066" i="7"/>
  <c r="AV460" i="7"/>
  <c r="AV937" i="7"/>
  <c r="AV1411" i="7"/>
  <c r="AV1131" i="7"/>
  <c r="AV715" i="7"/>
  <c r="AV794" i="7"/>
  <c r="AV851" i="7"/>
  <c r="AV905" i="7"/>
  <c r="AV740" i="7"/>
  <c r="AV394" i="7"/>
  <c r="AV369" i="7"/>
  <c r="AV1408" i="7"/>
  <c r="AV1149" i="7"/>
  <c r="AV546" i="7"/>
  <c r="AV1090" i="7"/>
  <c r="AV556" i="7"/>
  <c r="AV846" i="7"/>
  <c r="AV1031" i="7"/>
  <c r="AV466" i="7"/>
  <c r="AV991" i="7"/>
  <c r="AV416" i="7"/>
  <c r="AV634" i="7"/>
  <c r="X425" i="7"/>
  <c r="AV496" i="7"/>
  <c r="AV659" i="7"/>
  <c r="AV958" i="7"/>
  <c r="AV791" i="7"/>
  <c r="AV863" i="7"/>
  <c r="AV545" i="7"/>
  <c r="AV962" i="7"/>
  <c r="AV543" i="7"/>
  <c r="AV1139" i="7"/>
  <c r="AV743" i="7"/>
  <c r="AV852" i="7"/>
  <c r="AV790" i="7"/>
  <c r="AV523" i="7"/>
  <c r="AV941" i="7"/>
  <c r="AV1054" i="7"/>
  <c r="AV881" i="7"/>
  <c r="AV399" i="7"/>
  <c r="AV1179" i="7"/>
  <c r="AV530" i="7"/>
  <c r="AV423" i="7"/>
  <c r="AV684" i="7"/>
  <c r="AV1063" i="7"/>
  <c r="AV693" i="7"/>
  <c r="AV491" i="7"/>
  <c r="AV1068" i="7"/>
  <c r="AV1100" i="7"/>
  <c r="X606" i="7"/>
  <c r="AV945" i="7"/>
  <c r="AV478" i="7"/>
  <c r="AV382" i="7"/>
  <c r="AV798" i="7"/>
  <c r="AV1038" i="7"/>
  <c r="AV1061" i="7"/>
  <c r="AV839" i="7"/>
  <c r="AV579" i="7"/>
  <c r="AV884" i="7"/>
  <c r="AV836" i="7"/>
  <c r="AV949" i="7"/>
  <c r="AV1128" i="7"/>
  <c r="AV749" i="7"/>
  <c r="AV983" i="7"/>
  <c r="AD961" i="7"/>
  <c r="AE1095" i="7"/>
  <c r="AE937" i="7"/>
  <c r="AE844" i="7"/>
  <c r="AF974" i="7"/>
  <c r="AD783" i="7"/>
  <c r="AE1100" i="7"/>
  <c r="AD802" i="7"/>
  <c r="AF658" i="7"/>
  <c r="AE476" i="7"/>
  <c r="AE648" i="7"/>
  <c r="AF479" i="7"/>
  <c r="AF1059" i="7"/>
  <c r="AD408" i="7"/>
  <c r="AD1135" i="7"/>
  <c r="AD891" i="7"/>
  <c r="AF363" i="7"/>
  <c r="AE390" i="7"/>
  <c r="AE940" i="7"/>
  <c r="AE384" i="7"/>
  <c r="AF738" i="7"/>
  <c r="AD1070" i="7"/>
  <c r="AD436" i="7"/>
  <c r="AE1179" i="7"/>
  <c r="AF940" i="7"/>
  <c r="AD428" i="7"/>
  <c r="AE469" i="7"/>
  <c r="AD582" i="7"/>
  <c r="AF769" i="7"/>
  <c r="AE444" i="7"/>
  <c r="AE1142" i="7"/>
  <c r="AF1070" i="7"/>
  <c r="AE412" i="7"/>
  <c r="AD412" i="7"/>
  <c r="AE479" i="7"/>
  <c r="AF413" i="7"/>
  <c r="AE802" i="7"/>
  <c r="AE582" i="7"/>
  <c r="AF803" i="7"/>
  <c r="AE977" i="7"/>
  <c r="AF844" i="7"/>
  <c r="AF459" i="7"/>
  <c r="AE878" i="7"/>
  <c r="AF542" i="7"/>
  <c r="AF648" i="7"/>
  <c r="AE711" i="7"/>
  <c r="AD1142" i="7"/>
  <c r="AF603" i="7"/>
  <c r="AD698" i="7"/>
  <c r="AF848" i="7"/>
  <c r="AD762" i="7"/>
  <c r="AE1105" i="7"/>
  <c r="AD616" i="7"/>
  <c r="AE408" i="7"/>
  <c r="AE516" i="7"/>
  <c r="AE906" i="7"/>
  <c r="AD906" i="7"/>
  <c r="AF577" i="7"/>
  <c r="AF613" i="7"/>
  <c r="AF544" i="7"/>
  <c r="AF846" i="7"/>
  <c r="AD794" i="7"/>
  <c r="AE834" i="7"/>
  <c r="AE491" i="7"/>
  <c r="AD658" i="7"/>
  <c r="AE485" i="7"/>
  <c r="AD577" i="7"/>
  <c r="AF1128" i="7"/>
  <c r="AE603" i="7"/>
  <c r="AD946" i="7"/>
  <c r="AD459" i="7"/>
  <c r="AD991" i="7"/>
  <c r="AF405" i="7"/>
  <c r="AD413" i="7"/>
  <c r="AD701" i="7"/>
  <c r="AE660" i="7"/>
  <c r="AD1128" i="7"/>
  <c r="AF955" i="7"/>
  <c r="AE405" i="7"/>
  <c r="AD381" i="7"/>
  <c r="AE375" i="7"/>
  <c r="AF1024" i="7"/>
  <c r="AF701" i="7"/>
  <c r="AE584" i="7"/>
  <c r="AD1024" i="7"/>
  <c r="AF537" i="7"/>
  <c r="AD771" i="7"/>
  <c r="AD861" i="7"/>
  <c r="AD458" i="7"/>
  <c r="AD944" i="7"/>
  <c r="AF834" i="7"/>
  <c r="AD711" i="7"/>
  <c r="AF1097" i="7"/>
  <c r="AF1121" i="7"/>
  <c r="AD756" i="7"/>
  <c r="AD1097" i="7"/>
  <c r="AF445" i="7"/>
  <c r="AE613" i="7"/>
  <c r="AF946" i="7"/>
  <c r="AF989" i="7"/>
  <c r="AD693" i="7"/>
  <c r="AF771" i="7"/>
  <c r="X827" i="7"/>
  <c r="X658" i="7"/>
  <c r="X598" i="7"/>
  <c r="Q546" i="5"/>
  <c r="T546" i="5" s="1"/>
  <c r="X1137" i="7"/>
  <c r="AF584" i="7"/>
  <c r="AF1038" i="7"/>
  <c r="X586" i="7"/>
  <c r="AE989" i="7"/>
  <c r="AF1085" i="7"/>
  <c r="Q594" i="5"/>
  <c r="T594" i="5" s="1"/>
  <c r="Q111" i="5"/>
  <c r="T111" i="5" s="1"/>
  <c r="X806" i="7"/>
  <c r="AE865" i="7"/>
  <c r="AD1143" i="7"/>
  <c r="AF508" i="7"/>
  <c r="AD982" i="7"/>
  <c r="AF1002" i="7"/>
  <c r="AD938" i="7"/>
  <c r="AE1031" i="7"/>
  <c r="AF411" i="7"/>
  <c r="X507" i="7"/>
  <c r="X363" i="7"/>
  <c r="X591" i="7"/>
  <c r="X601" i="7"/>
  <c r="X604" i="7"/>
  <c r="X931" i="7"/>
  <c r="X860" i="7"/>
  <c r="AE752" i="7"/>
  <c r="X1019" i="7"/>
  <c r="AF491" i="7"/>
  <c r="AD727" i="7"/>
  <c r="AE938" i="7"/>
  <c r="AF350" i="7"/>
  <c r="AG866" i="7"/>
  <c r="AF447" i="7"/>
  <c r="AD1066" i="7"/>
  <c r="AF925" i="7"/>
  <c r="AD830" i="7"/>
  <c r="Q529" i="5"/>
  <c r="T529" i="5" s="1"/>
  <c r="Q589" i="5"/>
  <c r="T589" i="5" s="1"/>
  <c r="X599" i="7"/>
  <c r="Q452" i="5"/>
  <c r="T452" i="5" s="1"/>
  <c r="X880" i="7"/>
  <c r="AD865" i="7"/>
  <c r="AE684" i="7"/>
  <c r="AD846" i="7"/>
  <c r="AE571" i="7"/>
  <c r="AE925" i="7"/>
  <c r="AF790" i="7"/>
  <c r="AF944" i="7"/>
  <c r="AE411" i="7"/>
  <c r="AG466" i="7"/>
  <c r="AD508" i="7"/>
  <c r="AD397" i="7"/>
  <c r="AF727" i="7"/>
  <c r="AF540" i="7"/>
  <c r="AF850" i="7"/>
  <c r="AE827" i="7"/>
  <c r="AE399" i="7"/>
  <c r="AE418" i="7"/>
  <c r="AD485" i="7"/>
  <c r="AE783" i="7"/>
  <c r="AE1135" i="7"/>
  <c r="AD878" i="7"/>
  <c r="AE955" i="7"/>
  <c r="AF937" i="7"/>
  <c r="Q230" i="5"/>
  <c r="T230" i="5" s="1"/>
  <c r="Q624" i="5"/>
  <c r="T624" i="5" s="1"/>
  <c r="X390" i="7"/>
  <c r="X588" i="7"/>
  <c r="X584" i="7"/>
  <c r="X840" i="7"/>
  <c r="X485" i="7"/>
  <c r="X1143" i="7"/>
  <c r="X949" i="7"/>
  <c r="X1128" i="7"/>
  <c r="X749" i="7"/>
  <c r="X983" i="7"/>
  <c r="AE561" i="7"/>
  <c r="AE544" i="7"/>
  <c r="AF384" i="7"/>
  <c r="AE406" i="7"/>
  <c r="AE1143" i="7"/>
  <c r="Q658" i="5"/>
  <c r="T658" i="5" s="1"/>
  <c r="Q306" i="5"/>
  <c r="T306" i="5" s="1"/>
  <c r="X540" i="7"/>
  <c r="X623" i="7"/>
  <c r="X885" i="7"/>
  <c r="X891" i="7"/>
  <c r="X725" i="7"/>
  <c r="X359" i="7"/>
  <c r="X500" i="7"/>
  <c r="X577" i="7"/>
  <c r="X924" i="7"/>
  <c r="X445" i="7"/>
  <c r="X689" i="7"/>
  <c r="X1104" i="7"/>
  <c r="X1148" i="7"/>
  <c r="X1074" i="7"/>
  <c r="AF982" i="7"/>
  <c r="AE447" i="7"/>
  <c r="AD668" i="7"/>
  <c r="AE761" i="7"/>
  <c r="AE794" i="7"/>
  <c r="X912" i="7"/>
  <c r="X1183" i="7"/>
  <c r="X511" i="7"/>
  <c r="X936" i="7"/>
  <c r="X427" i="7"/>
  <c r="X910" i="7"/>
  <c r="X1047" i="7"/>
  <c r="X695" i="7"/>
  <c r="X679" i="7"/>
  <c r="X364" i="7"/>
  <c r="AE1059" i="7"/>
  <c r="AD976" i="7"/>
  <c r="AD827" i="7"/>
  <c r="AD704" i="7"/>
  <c r="AD803" i="7"/>
  <c r="AD973" i="7"/>
  <c r="AD406" i="7"/>
  <c r="Q482" i="5"/>
  <c r="T482" i="5" s="1"/>
  <c r="Q91" i="5"/>
  <c r="T91" i="5" s="1"/>
  <c r="X384" i="7"/>
  <c r="X955" i="7"/>
  <c r="X633" i="7"/>
  <c r="X1409" i="7"/>
  <c r="AG836" i="7"/>
  <c r="AD1012" i="7"/>
  <c r="AE1012" i="7"/>
  <c r="AF1012" i="7"/>
  <c r="AD887" i="7"/>
  <c r="AF887" i="7"/>
  <c r="AE887" i="7"/>
  <c r="AE628" i="7"/>
  <c r="AD628" i="7"/>
  <c r="AF628" i="7"/>
  <c r="AF941" i="7"/>
  <c r="AE941" i="7"/>
  <c r="AD941" i="7"/>
  <c r="AD421" i="7"/>
  <c r="AE421" i="7"/>
  <c r="AF421" i="7"/>
  <c r="AE432" i="7"/>
  <c r="AF432" i="7"/>
  <c r="AD432" i="7"/>
  <c r="AF1064" i="7"/>
  <c r="AE1064" i="7"/>
  <c r="AD1064" i="7"/>
  <c r="AE892" i="7"/>
  <c r="AD892" i="7"/>
  <c r="AF892" i="7"/>
  <c r="AE1041" i="7"/>
  <c r="Q113" i="5"/>
  <c r="T113" i="5" s="1"/>
  <c r="S471" i="7"/>
  <c r="Q219" i="5"/>
  <c r="T219" i="5" s="1"/>
  <c r="S581" i="7"/>
  <c r="Q535" i="5"/>
  <c r="T535" i="5" s="1"/>
  <c r="S926" i="7"/>
  <c r="AF674" i="7"/>
  <c r="AD674" i="7"/>
  <c r="AE674" i="7"/>
  <c r="Q656" i="5"/>
  <c r="T656" i="5" s="1"/>
  <c r="S1057" i="7"/>
  <c r="Q453" i="5"/>
  <c r="T453" i="5" s="1"/>
  <c r="S832" i="7"/>
  <c r="Q634" i="5"/>
  <c r="T634" i="5" s="1"/>
  <c r="S1034" i="7"/>
  <c r="Q563" i="5"/>
  <c r="T563" i="5" s="1"/>
  <c r="S956" i="7"/>
  <c r="AG462" i="7"/>
  <c r="Q302" i="5"/>
  <c r="T302" i="5" s="1"/>
  <c r="S670" i="7"/>
  <c r="Q450" i="5"/>
  <c r="T450" i="5" s="1"/>
  <c r="S828" i="7"/>
  <c r="Q769" i="5"/>
  <c r="T769" i="5" s="1"/>
  <c r="S1178" i="7"/>
  <c r="AF573" i="7"/>
  <c r="AE573" i="7"/>
  <c r="AD573" i="7"/>
  <c r="S697" i="7"/>
  <c r="Q327" i="5"/>
  <c r="T327" i="5" s="1"/>
  <c r="AD978" i="7"/>
  <c r="AE978" i="7"/>
  <c r="AF978" i="7"/>
  <c r="X683" i="7"/>
  <c r="AF889" i="7"/>
  <c r="AD889" i="7"/>
  <c r="AE889" i="7"/>
  <c r="AE601" i="7"/>
  <c r="AD601" i="7"/>
  <c r="AD929" i="7"/>
  <c r="AE929" i="7"/>
  <c r="AF929" i="7"/>
  <c r="AF1075" i="7"/>
  <c r="AD1075" i="7"/>
  <c r="AE1075" i="7"/>
  <c r="AD369" i="7"/>
  <c r="AE369" i="7"/>
  <c r="AF369" i="7"/>
  <c r="AD416" i="7"/>
  <c r="AE416" i="7"/>
  <c r="AF416" i="7"/>
  <c r="AF689" i="7"/>
  <c r="AE689" i="7"/>
  <c r="AD689" i="7"/>
  <c r="AD409" i="7"/>
  <c r="AF409" i="7"/>
  <c r="AE409" i="7"/>
  <c r="AE1152" i="7"/>
  <c r="AD1152" i="7"/>
  <c r="AF1152" i="7"/>
  <c r="AF881" i="7"/>
  <c r="AD881" i="7"/>
  <c r="AF370" i="7"/>
  <c r="AD370" i="7"/>
  <c r="AE370" i="7"/>
  <c r="X659" i="7"/>
  <c r="AD429" i="7"/>
  <c r="AE429" i="7"/>
  <c r="AF429" i="7"/>
  <c r="AF691" i="7"/>
  <c r="AE691" i="7"/>
  <c r="AD691" i="7"/>
  <c r="X1152" i="7"/>
  <c r="X735" i="7"/>
  <c r="AD1160" i="7"/>
  <c r="AE1160" i="7"/>
  <c r="X583" i="7"/>
  <c r="X867" i="7"/>
  <c r="X756" i="7"/>
  <c r="X1025" i="7"/>
  <c r="AE677" i="7"/>
  <c r="AF677" i="7"/>
  <c r="X397" i="7"/>
  <c r="X512" i="7"/>
  <c r="X1169" i="7"/>
  <c r="AF763" i="7"/>
  <c r="AD595" i="7"/>
  <c r="AF595" i="7"/>
  <c r="AD710" i="7"/>
  <c r="AE710" i="7"/>
  <c r="AF710" i="7"/>
  <c r="X1177" i="7"/>
  <c r="X643" i="7"/>
  <c r="X1049" i="7"/>
  <c r="X863" i="7"/>
  <c r="X476" i="7"/>
  <c r="X545" i="7"/>
  <c r="AD394" i="7"/>
  <c r="AF394" i="7"/>
  <c r="AE394" i="7"/>
  <c r="X825" i="7"/>
  <c r="X1072" i="7"/>
  <c r="AE881" i="7"/>
  <c r="AE377" i="7"/>
  <c r="AF377" i="7"/>
  <c r="AD377" i="7"/>
  <c r="AD696" i="7"/>
  <c r="AF696" i="7"/>
  <c r="AE696" i="7"/>
  <c r="AD916" i="7"/>
  <c r="AF916" i="7"/>
  <c r="AE916" i="7"/>
  <c r="AD1167" i="7"/>
  <c r="AF1167" i="7"/>
  <c r="AF767" i="7"/>
  <c r="AE767" i="7"/>
  <c r="AD767" i="7"/>
  <c r="X958" i="7"/>
  <c r="AE672" i="7"/>
  <c r="AF672" i="7"/>
  <c r="AD672" i="7"/>
  <c r="X791" i="7"/>
  <c r="X982" i="7"/>
  <c r="AF440" i="7"/>
  <c r="AD440" i="7"/>
  <c r="AE440" i="7"/>
  <c r="AD1151" i="7"/>
  <c r="AF1151" i="7"/>
  <c r="AE1151" i="7"/>
  <c r="AD757" i="7"/>
  <c r="AE757" i="7"/>
  <c r="AD677" i="7"/>
  <c r="AE595" i="7"/>
  <c r="AD1109" i="7"/>
  <c r="AF757" i="7"/>
  <c r="X487" i="7"/>
  <c r="X1404" i="7"/>
  <c r="X1406" i="7"/>
  <c r="X647" i="7"/>
  <c r="X1154" i="7"/>
  <c r="X664" i="7"/>
  <c r="X978" i="7"/>
  <c r="X1151" i="7"/>
  <c r="X848" i="7"/>
  <c r="X420" i="7"/>
  <c r="W1414" i="7"/>
  <c r="AD647" i="7"/>
  <c r="AF647" i="7"/>
  <c r="X352" i="7"/>
  <c r="X871" i="7"/>
  <c r="X437" i="7"/>
  <c r="Q3" i="5"/>
  <c r="T3" i="5" s="1"/>
  <c r="S351" i="7"/>
  <c r="Q225" i="5"/>
  <c r="T225" i="5" s="1"/>
  <c r="S587" i="7"/>
  <c r="Q79" i="5"/>
  <c r="T79" i="5" s="1"/>
  <c r="S434" i="7"/>
  <c r="Q40" i="5"/>
  <c r="T40" i="5" s="1"/>
  <c r="S391" i="7"/>
  <c r="Q188" i="5"/>
  <c r="T188" i="5" s="1"/>
  <c r="S550" i="7"/>
  <c r="Q57" i="5"/>
  <c r="T57" i="5" s="1"/>
  <c r="S410" i="7"/>
  <c r="Q674" i="5"/>
  <c r="T674" i="5" s="1"/>
  <c r="S1076" i="7"/>
  <c r="Q575" i="5"/>
  <c r="T575" i="5" s="1"/>
  <c r="S970" i="7"/>
  <c r="Q515" i="5"/>
  <c r="T515" i="5" s="1"/>
  <c r="S903" i="7"/>
  <c r="X796" i="7"/>
  <c r="X433" i="7"/>
  <c r="X962" i="7"/>
  <c r="X543" i="7"/>
  <c r="X508" i="7"/>
  <c r="X742" i="7"/>
  <c r="X707" i="7"/>
  <c r="X1042" i="7"/>
  <c r="X456" i="7"/>
  <c r="X732" i="7"/>
  <c r="X873" i="7"/>
  <c r="X432" i="7"/>
  <c r="X417" i="7"/>
  <c r="AF931" i="7"/>
  <c r="AE931" i="7"/>
  <c r="AE486" i="7"/>
  <c r="AD486" i="7"/>
  <c r="AF486" i="7"/>
  <c r="V1414" i="7"/>
  <c r="X1013" i="7"/>
  <c r="X720" i="7"/>
  <c r="X538" i="7"/>
  <c r="X930" i="7"/>
  <c r="AF720" i="7"/>
  <c r="AE720" i="7"/>
  <c r="AF586" i="7"/>
  <c r="AE586" i="7"/>
  <c r="X1040" i="7"/>
  <c r="X1139" i="7"/>
  <c r="AE852" i="7"/>
  <c r="AE934" i="7"/>
  <c r="AD934" i="7"/>
  <c r="AF934" i="7"/>
  <c r="X571" i="7"/>
  <c r="X799" i="7"/>
  <c r="X944" i="7"/>
  <c r="X773" i="7"/>
  <c r="X1033" i="7"/>
  <c r="X762" i="7"/>
  <c r="X1097" i="7"/>
  <c r="AF512" i="7"/>
  <c r="AD512" i="7"/>
  <c r="X1398" i="7"/>
  <c r="AE607" i="7"/>
  <c r="AF496" i="7"/>
  <c r="AD422" i="7"/>
  <c r="AD540" i="7"/>
  <c r="Q83" i="5"/>
  <c r="T83" i="5" s="1"/>
  <c r="S439" i="7"/>
  <c r="AE668" i="7"/>
  <c r="AE647" i="7"/>
  <c r="AD1002" i="7"/>
  <c r="AD769" i="7"/>
  <c r="AE790" i="7"/>
  <c r="AE422" i="7"/>
  <c r="Q706" i="5"/>
  <c r="T706" i="5" s="1"/>
  <c r="S1111" i="7"/>
  <c r="Q143" i="5"/>
  <c r="T143" i="5" s="1"/>
  <c r="S502" i="7"/>
  <c r="S511" i="7"/>
  <c r="Q151" i="5"/>
  <c r="T151" i="5" s="1"/>
  <c r="AD598" i="7"/>
  <c r="AF598" i="7"/>
  <c r="X463" i="7"/>
  <c r="AF637" i="7"/>
  <c r="AD637" i="7"/>
  <c r="AE637" i="7"/>
  <c r="AD1049" i="7"/>
  <c r="AE1049" i="7"/>
  <c r="AD579" i="7"/>
  <c r="AE579" i="7"/>
  <c r="AF579" i="7"/>
  <c r="AE791" i="7"/>
  <c r="AD791" i="7"/>
  <c r="AD364" i="7"/>
  <c r="AF397" i="7"/>
  <c r="AD399" i="7"/>
  <c r="AE762" i="7"/>
  <c r="AF535" i="7"/>
  <c r="AE512" i="7"/>
  <c r="AF729" i="7"/>
  <c r="Q268" i="5"/>
  <c r="T268" i="5" s="1"/>
  <c r="S636" i="7"/>
  <c r="Q193" i="5"/>
  <c r="T193" i="5" s="1"/>
  <c r="S555" i="7"/>
  <c r="X1061" i="7"/>
  <c r="X839" i="7"/>
  <c r="X579" i="7"/>
  <c r="X884" i="7"/>
  <c r="X836" i="7"/>
  <c r="X991" i="7"/>
  <c r="X416" i="7"/>
  <c r="X634" i="7"/>
  <c r="AD1022" i="7"/>
  <c r="AF1022" i="7"/>
  <c r="X496" i="7"/>
  <c r="Q697" i="5"/>
  <c r="T697" i="5" s="1"/>
  <c r="AF615" i="7"/>
  <c r="AE615" i="7"/>
  <c r="X486" i="7"/>
  <c r="X972" i="7"/>
  <c r="X516" i="7"/>
  <c r="X641" i="7"/>
  <c r="AE599" i="7"/>
  <c r="AD599" i="7"/>
  <c r="X1052" i="7"/>
  <c r="AE559" i="7"/>
  <c r="AF559" i="7"/>
  <c r="X559" i="7"/>
  <c r="X942" i="7"/>
  <c r="X461" i="7"/>
  <c r="X1185" i="7"/>
  <c r="AE507" i="7"/>
  <c r="AD507" i="7"/>
  <c r="X877" i="7"/>
  <c r="X781" i="7"/>
  <c r="X1180" i="7"/>
  <c r="X819" i="7"/>
  <c r="X575" i="7"/>
  <c r="AF396" i="7"/>
  <c r="AD395" i="7"/>
  <c r="AE396" i="7"/>
  <c r="AD396" i="7"/>
  <c r="AE395" i="7"/>
  <c r="AF924" i="7"/>
  <c r="AE924" i="7"/>
  <c r="AD1122" i="7"/>
  <c r="Q531" i="5"/>
  <c r="T531" i="5" s="1"/>
  <c r="S921" i="7"/>
  <c r="Q124" i="5"/>
  <c r="T124" i="5" s="1"/>
  <c r="S483" i="7"/>
  <c r="Q87" i="5"/>
  <c r="T87" i="5" s="1"/>
  <c r="S443" i="7"/>
  <c r="Q223" i="5"/>
  <c r="T223" i="5" s="1"/>
  <c r="S585" i="7"/>
  <c r="Q669" i="5"/>
  <c r="T669" i="5" s="1"/>
  <c r="S1071" i="7"/>
  <c r="Q629" i="5"/>
  <c r="T629" i="5" s="1"/>
  <c r="S1029" i="7"/>
  <c r="X743" i="7"/>
  <c r="AE795" i="7"/>
  <c r="AD795" i="7"/>
  <c r="X570" i="7"/>
  <c r="X979" i="7"/>
  <c r="AE535" i="7"/>
  <c r="AE693" i="7"/>
  <c r="AD924" i="7"/>
  <c r="AF1122" i="7"/>
  <c r="Q661" i="5"/>
  <c r="T661" i="5" s="1"/>
  <c r="S1062" i="7"/>
  <c r="Q644" i="5"/>
  <c r="T644" i="5" s="1"/>
  <c r="S1044" i="7"/>
  <c r="Q270" i="5"/>
  <c r="T270" i="5" s="1"/>
  <c r="S638" i="7"/>
  <c r="X365" i="7"/>
  <c r="X495" i="7"/>
  <c r="X788" i="7"/>
  <c r="X1095" i="7"/>
  <c r="X1405" i="7"/>
  <c r="X706" i="7"/>
  <c r="U1414" i="7"/>
  <c r="X408" i="7"/>
  <c r="AF549" i="7"/>
  <c r="AE549" i="7"/>
  <c r="X954" i="7"/>
  <c r="AF614" i="7"/>
  <c r="AE614" i="7"/>
  <c r="AD614" i="7"/>
  <c r="AG1154" i="7"/>
  <c r="AF1028" i="7"/>
  <c r="AD720" i="7"/>
  <c r="AD350" i="7"/>
  <c r="AE575" i="7"/>
  <c r="AE1038" i="7"/>
  <c r="Q728" i="5"/>
  <c r="T728" i="5" s="1"/>
  <c r="S1134" i="7"/>
  <c r="Q626" i="5"/>
  <c r="T626" i="5" s="1"/>
  <c r="S1026" i="7"/>
  <c r="Q203" i="5"/>
  <c r="T203" i="5" s="1"/>
  <c r="S565" i="7"/>
  <c r="Q262" i="5"/>
  <c r="T262" i="5" s="1"/>
  <c r="S630" i="7"/>
  <c r="AD835" i="7"/>
  <c r="AF835" i="7"/>
  <c r="AD583" i="7"/>
  <c r="AF583" i="7"/>
  <c r="X595" i="7"/>
  <c r="X729" i="7"/>
  <c r="X1050" i="7"/>
  <c r="X430" i="7"/>
  <c r="X727" i="7"/>
  <c r="X662" i="7"/>
  <c r="X672" i="7"/>
  <c r="X1158" i="7"/>
  <c r="X526" i="7"/>
  <c r="X1132" i="7"/>
  <c r="X660" i="7"/>
  <c r="X1075" i="7"/>
  <c r="X835" i="7"/>
  <c r="X415" i="7"/>
  <c r="X1167" i="7"/>
  <c r="AE487" i="7"/>
  <c r="AD487" i="7"/>
  <c r="AD994" i="7"/>
  <c r="AF994" i="7"/>
  <c r="AE1040" i="7"/>
  <c r="AD1040" i="7"/>
  <c r="AF1040" i="7"/>
  <c r="AF949" i="7"/>
  <c r="AD949" i="7"/>
  <c r="Q35" i="5"/>
  <c r="T35" i="5" s="1"/>
  <c r="S386" i="7"/>
  <c r="Q528" i="5"/>
  <c r="T528" i="5" s="1"/>
  <c r="S918" i="7"/>
  <c r="Q95" i="5"/>
  <c r="T95" i="5" s="1"/>
  <c r="S452" i="7"/>
  <c r="AE901" i="7"/>
  <c r="AF901" i="7"/>
  <c r="AD901" i="7"/>
  <c r="AD632" i="7"/>
  <c r="AE632" i="7"/>
  <c r="AE423" i="7"/>
  <c r="AD423" i="7"/>
  <c r="AF423" i="7"/>
  <c r="X569" i="7"/>
  <c r="X769" i="7"/>
  <c r="X392" i="7"/>
  <c r="X802" i="7"/>
  <c r="X1020" i="7"/>
  <c r="X1146" i="7"/>
  <c r="X428" i="7"/>
  <c r="X1135" i="7"/>
  <c r="X850" i="7"/>
  <c r="AD433" i="7"/>
  <c r="AE433" i="7"/>
  <c r="AF433" i="7"/>
  <c r="AF1123" i="7"/>
  <c r="AE1123" i="7"/>
  <c r="AD990" i="7"/>
  <c r="AD607" i="7"/>
  <c r="AF476" i="7"/>
  <c r="AF1066" i="7"/>
  <c r="AD746" i="7"/>
  <c r="Q52" i="5"/>
  <c r="T52" i="5" s="1"/>
  <c r="Q734" i="5"/>
  <c r="T734" i="5" s="1"/>
  <c r="S1140" i="7"/>
  <c r="S1058" i="7"/>
  <c r="AF750" i="7"/>
  <c r="AE750" i="7"/>
  <c r="AD750" i="7"/>
  <c r="Q516" i="5"/>
  <c r="T516" i="5" s="1"/>
  <c r="S904" i="7"/>
  <c r="Q607" i="5"/>
  <c r="T607" i="5" s="1"/>
  <c r="S1006" i="7"/>
  <c r="AD517" i="7"/>
  <c r="AF517" i="7"/>
  <c r="Q121" i="5"/>
  <c r="T121" i="5" s="1"/>
  <c r="S480" i="7"/>
  <c r="X852" i="7"/>
  <c r="X793" i="7"/>
  <c r="X790" i="7"/>
  <c r="X766" i="7"/>
  <c r="X553" i="7"/>
  <c r="X418" i="7"/>
  <c r="X527" i="7"/>
  <c r="AF880" i="7"/>
  <c r="AE880" i="7"/>
  <c r="X987" i="7"/>
  <c r="X351" i="7"/>
  <c r="AE706" i="7"/>
  <c r="AF706" i="7"/>
  <c r="AD706" i="7"/>
  <c r="T1414" i="7"/>
  <c r="X350" i="7"/>
  <c r="X792" i="7"/>
  <c r="Q309" i="5"/>
  <c r="T309" i="5" s="1"/>
  <c r="S678" i="7"/>
  <c r="X422" i="7"/>
  <c r="X534" i="7"/>
  <c r="X935" i="7"/>
  <c r="X510" i="7"/>
  <c r="AD546" i="7"/>
  <c r="AE546" i="7"/>
  <c r="AF546" i="7"/>
  <c r="X449" i="7"/>
  <c r="AD520" i="7"/>
  <c r="AE520" i="7"/>
  <c r="AF520" i="7"/>
  <c r="AE818" i="7"/>
  <c r="AF818" i="7"/>
  <c r="AD1157" i="7"/>
  <c r="Q710" i="5"/>
  <c r="T710" i="5" s="1"/>
  <c r="S1115" i="7"/>
  <c r="X383" i="7"/>
  <c r="X864" i="7"/>
  <c r="X701" i="7"/>
  <c r="X361" i="7"/>
  <c r="X1123" i="7"/>
  <c r="X690" i="7"/>
  <c r="X1403" i="7"/>
  <c r="AE1147" i="7"/>
  <c r="AD575" i="7"/>
  <c r="AD729" i="7"/>
  <c r="Q116" i="5"/>
  <c r="T116" i="5" s="1"/>
  <c r="S475" i="7"/>
  <c r="Q171" i="5"/>
  <c r="T171" i="5" s="1"/>
  <c r="S532" i="7"/>
  <c r="Q80" i="5"/>
  <c r="T80" i="5" s="1"/>
  <c r="S435" i="7"/>
  <c r="Q446" i="5"/>
  <c r="T446" i="5" s="1"/>
  <c r="S824" i="7"/>
  <c r="S1074" i="7"/>
  <c r="Q672" i="5"/>
  <c r="T672" i="5" s="1"/>
  <c r="X373" i="7"/>
  <c r="AF1159" i="7"/>
  <c r="AE1159" i="7"/>
  <c r="AF418" i="7"/>
  <c r="AE1028" i="7"/>
  <c r="Q476" i="5"/>
  <c r="T476" i="5" s="1"/>
  <c r="S859" i="7"/>
  <c r="X413" i="7"/>
  <c r="AE990" i="7"/>
  <c r="AD1159" i="7"/>
  <c r="AD931" i="7"/>
  <c r="AE707" i="7"/>
  <c r="AF444" i="7"/>
  <c r="AE746" i="7"/>
  <c r="Q406" i="5"/>
  <c r="T406" i="5" s="1"/>
  <c r="S780" i="7"/>
  <c r="Q337" i="5"/>
  <c r="T337" i="5" s="1"/>
  <c r="S708" i="7"/>
  <c r="AF1049" i="7"/>
  <c r="X1136" i="7"/>
  <c r="AD766" i="7"/>
  <c r="AE766" i="7"/>
  <c r="AD1063" i="7"/>
  <c r="AE1063" i="7"/>
  <c r="X1121" i="7"/>
  <c r="X1000" i="7"/>
  <c r="X616" i="7"/>
  <c r="X455" i="7"/>
  <c r="X1028" i="7"/>
  <c r="X763" i="7"/>
  <c r="X520" i="7"/>
  <c r="AD712" i="7"/>
  <c r="AF712" i="7"/>
  <c r="AE712" i="7"/>
  <c r="X830" i="7"/>
  <c r="X1036" i="7"/>
  <c r="AD910" i="7"/>
  <c r="AE910" i="7"/>
  <c r="X629" i="7"/>
  <c r="X411" i="7"/>
  <c r="X844" i="7"/>
  <c r="AF562" i="7"/>
  <c r="AE562" i="7"/>
  <c r="X1053" i="7"/>
  <c r="AD852" i="7"/>
  <c r="AD496" i="7"/>
  <c r="AE1157" i="7"/>
  <c r="AF1147" i="7"/>
  <c r="AF599" i="7"/>
  <c r="AD848" i="7"/>
  <c r="AE1048" i="7"/>
  <c r="AF382" i="7"/>
  <c r="AF487" i="7"/>
  <c r="Q772" i="5"/>
  <c r="T772" i="5" s="1"/>
  <c r="S1181" i="7"/>
  <c r="Q534" i="5"/>
  <c r="T534" i="5" s="1"/>
  <c r="Q412" i="5"/>
  <c r="T412" i="5" s="1"/>
  <c r="S787" i="7"/>
  <c r="Q140" i="5"/>
  <c r="T140" i="5" s="1"/>
  <c r="S499" i="7"/>
  <c r="AE919" i="7"/>
  <c r="AF985" i="7"/>
  <c r="AE985" i="7"/>
  <c r="X1077" i="7"/>
  <c r="X959" i="7"/>
  <c r="X517" i="7"/>
  <c r="X632" i="7"/>
  <c r="X1401" i="7"/>
  <c r="X902" i="7"/>
  <c r="X602" i="7"/>
  <c r="X1410" i="7"/>
  <c r="X446" i="7"/>
  <c r="X1412" i="7"/>
  <c r="X370" i="7"/>
  <c r="AD799" i="7"/>
  <c r="AF799" i="7"/>
  <c r="AE799" i="7"/>
  <c r="AE1004" i="7"/>
  <c r="AD1004" i="7"/>
  <c r="AF1004" i="7"/>
  <c r="X946" i="7"/>
  <c r="X436" i="7"/>
  <c r="AF1019" i="7"/>
  <c r="AE1019" i="7"/>
  <c r="X1395" i="7"/>
  <c r="X768" i="7"/>
  <c r="X377" i="7"/>
  <c r="AD553" i="7"/>
  <c r="AE553" i="7"/>
  <c r="X698" i="7"/>
  <c r="X817" i="7"/>
  <c r="X409" i="7"/>
  <c r="X557" i="7"/>
  <c r="X855" i="7"/>
  <c r="X459" i="7"/>
  <c r="X440" i="7"/>
  <c r="X976" i="7"/>
  <c r="X488" i="7"/>
  <c r="X789" i="7"/>
  <c r="X929" i="7"/>
  <c r="X610" i="7"/>
  <c r="AF664" i="7"/>
  <c r="AE664" i="7"/>
  <c r="AD664" i="7"/>
  <c r="AD983" i="7"/>
  <c r="AE974" i="7"/>
  <c r="AE428" i="7"/>
  <c r="AF843" i="7"/>
  <c r="AD843" i="7"/>
  <c r="Q29" i="5"/>
  <c r="T29" i="5" s="1"/>
  <c r="S378" i="7"/>
  <c r="Q666" i="5"/>
  <c r="T666" i="5" s="1"/>
  <c r="S1067" i="7"/>
  <c r="Q558" i="5"/>
  <c r="T558" i="5" s="1"/>
  <c r="S951" i="7"/>
  <c r="Q422" i="5"/>
  <c r="T422" i="5" s="1"/>
  <c r="S797" i="7"/>
  <c r="Q286" i="5"/>
  <c r="T286" i="5" s="1"/>
  <c r="S654" i="7"/>
  <c r="Q204" i="5"/>
  <c r="T204" i="5" s="1"/>
  <c r="S566" i="7"/>
  <c r="X561" i="7"/>
  <c r="X746" i="7"/>
  <c r="X582" i="7"/>
  <c r="X953" i="7"/>
  <c r="X989" i="7"/>
  <c r="X1012" i="7"/>
  <c r="X738" i="7"/>
  <c r="X964" i="7"/>
  <c r="X1160" i="7"/>
  <c r="X752" i="7"/>
  <c r="X971" i="7"/>
  <c r="X387" i="7"/>
  <c r="X1163" i="7"/>
  <c r="X938" i="7"/>
  <c r="X960" i="7"/>
  <c r="X429" i="7"/>
  <c r="AD681" i="7"/>
  <c r="AF681" i="7"/>
  <c r="AE681" i="7"/>
  <c r="X857" i="7"/>
  <c r="X681" i="7"/>
  <c r="X381" i="7"/>
  <c r="X675" i="7"/>
  <c r="X705" i="7"/>
  <c r="X974" i="7"/>
  <c r="X1397" i="7"/>
  <c r="X1118" i="7"/>
  <c r="X613" i="7"/>
  <c r="AD646" i="7"/>
  <c r="AF646" i="7"/>
  <c r="AE646" i="7"/>
  <c r="X866" i="7"/>
  <c r="X375" i="7"/>
  <c r="X822" i="7"/>
  <c r="X448" i="7"/>
  <c r="AD1031" i="7"/>
  <c r="Q437" i="5"/>
  <c r="T437" i="5" s="1"/>
  <c r="S814" i="7"/>
  <c r="X696" i="7"/>
  <c r="X407" i="7"/>
  <c r="X628" i="7"/>
  <c r="X922" i="7"/>
  <c r="X969" i="7"/>
  <c r="X803" i="7"/>
  <c r="X714" i="7"/>
  <c r="AD1103" i="7"/>
  <c r="AD773" i="7"/>
  <c r="AF698" i="7"/>
  <c r="AF704" i="7"/>
  <c r="AD659" i="7"/>
  <c r="Q109" i="5"/>
  <c r="T109" i="5" s="1"/>
  <c r="S467" i="7"/>
  <c r="AD732" i="7"/>
  <c r="AF732" i="7"/>
  <c r="AE732" i="7"/>
  <c r="AD868" i="7"/>
  <c r="AE868" i="7"/>
  <c r="AF868" i="7"/>
  <c r="Q479" i="5"/>
  <c r="T479" i="5" s="1"/>
  <c r="S862" i="7"/>
  <c r="X542" i="7"/>
  <c r="X474" i="7"/>
  <c r="X677" i="7"/>
  <c r="X1066" i="7"/>
  <c r="X460" i="7"/>
  <c r="X937" i="7"/>
  <c r="X1411" i="7"/>
  <c r="X1131" i="7"/>
  <c r="X715" i="7"/>
  <c r="X794" i="7"/>
  <c r="X851" i="7"/>
  <c r="X905" i="7"/>
  <c r="X740" i="7"/>
  <c r="X394" i="7"/>
  <c r="X369" i="7"/>
  <c r="X1408" i="7"/>
  <c r="X1149" i="7"/>
  <c r="X546" i="7"/>
  <c r="AF1090" i="7"/>
  <c r="AE1090" i="7"/>
  <c r="AD1090" i="7"/>
  <c r="X1090" i="7"/>
  <c r="X556" i="7"/>
  <c r="X462" i="7"/>
  <c r="X846" i="7"/>
  <c r="X876" i="7"/>
  <c r="AF588" i="7"/>
  <c r="AD588" i="7"/>
  <c r="AE588" i="7"/>
  <c r="Q581" i="5"/>
  <c r="T581" i="5" s="1"/>
  <c r="X841" i="7"/>
  <c r="X522" i="7"/>
  <c r="AE437" i="7"/>
  <c r="AF438" i="7"/>
  <c r="AE438" i="7"/>
  <c r="AD438" i="7"/>
  <c r="AD437" i="7"/>
  <c r="AF437" i="7"/>
  <c r="X1103" i="7"/>
  <c r="X975" i="7"/>
  <c r="X353" i="7"/>
  <c r="X783" i="7"/>
  <c r="Q76" i="5"/>
  <c r="T76" i="5" s="1"/>
  <c r="S431" i="7"/>
  <c r="X519" i="7"/>
  <c r="X1113" i="7"/>
  <c r="X1122" i="7"/>
  <c r="X490" i="7"/>
  <c r="X1004" i="7"/>
  <c r="AD960" i="7"/>
  <c r="AE960" i="7"/>
  <c r="AF961" i="7"/>
  <c r="AF634" i="7"/>
  <c r="AF1105" i="7"/>
  <c r="AF973" i="7"/>
  <c r="AE436" i="7"/>
  <c r="AF715" i="7"/>
  <c r="Q333" i="5"/>
  <c r="T333" i="5" s="1"/>
  <c r="Q578" i="5"/>
  <c r="T578" i="5" s="1"/>
  <c r="Q281" i="5"/>
  <c r="T281" i="5" s="1"/>
  <c r="S649" i="7"/>
  <c r="Q518" i="5"/>
  <c r="T518" i="5" s="1"/>
  <c r="X523" i="7"/>
  <c r="X941" i="7"/>
  <c r="X1054" i="7"/>
  <c r="X881" i="7"/>
  <c r="X399" i="7"/>
  <c r="X1179" i="7"/>
  <c r="X530" i="7"/>
  <c r="X423" i="7"/>
  <c r="X684" i="7"/>
  <c r="X1063" i="7"/>
  <c r="X693" i="7"/>
  <c r="X491" i="7"/>
  <c r="X1068" i="7"/>
  <c r="X1100" i="7"/>
  <c r="X945" i="7"/>
  <c r="X478" i="7"/>
  <c r="AE513" i="7"/>
  <c r="AD513" i="7"/>
  <c r="AF513" i="7"/>
  <c r="X382" i="7"/>
  <c r="X798" i="7"/>
  <c r="X1038" i="7"/>
  <c r="X1031" i="7"/>
  <c r="X614" i="7"/>
  <c r="X870" i="7"/>
  <c r="X899" i="7"/>
  <c r="X1056" i="7"/>
  <c r="X1085" i="7"/>
  <c r="X1002" i="7"/>
  <c r="X1147" i="7"/>
  <c r="AF740" i="7"/>
  <c r="AD740" i="7"/>
  <c r="AF741" i="7"/>
  <c r="AD741" i="7"/>
  <c r="AE740" i="7"/>
  <c r="AE741" i="7"/>
  <c r="AE490" i="7"/>
  <c r="AF490" i="7"/>
  <c r="AD490" i="7"/>
  <c r="X843" i="7"/>
  <c r="X1141" i="7"/>
  <c r="X513" i="7"/>
  <c r="X800" i="7"/>
  <c r="X761" i="7"/>
  <c r="X744" i="7"/>
  <c r="X892" i="7"/>
  <c r="X691" i="7"/>
  <c r="X1022" i="7"/>
  <c r="X646" i="7"/>
  <c r="X451" i="7"/>
  <c r="AF773" i="7"/>
  <c r="AF761" i="7"/>
  <c r="AD1121" i="7"/>
  <c r="AG734" i="7"/>
  <c r="AF659" i="7"/>
  <c r="AF977" i="7"/>
  <c r="AE715" i="7"/>
  <c r="Q392" i="5"/>
  <c r="T392" i="5" s="1"/>
  <c r="S764" i="7"/>
  <c r="Q122" i="5"/>
  <c r="T122" i="5" s="1"/>
  <c r="S481" i="7"/>
  <c r="Q345" i="5"/>
  <c r="T345" i="5" s="1"/>
  <c r="S716" i="7"/>
  <c r="Q332" i="5"/>
  <c r="T332" i="5" s="1"/>
  <c r="S703" i="7"/>
  <c r="X574" i="7"/>
  <c r="X607" i="7"/>
  <c r="X1082" i="7"/>
  <c r="X1086" i="7"/>
  <c r="X861" i="7"/>
  <c r="X838" i="7"/>
  <c r="X986" i="7"/>
  <c r="X1164" i="7"/>
  <c r="X712" i="7"/>
  <c r="X401" i="7"/>
  <c r="X831" i="7"/>
  <c r="X412" i="7"/>
  <c r="X1144" i="7"/>
  <c r="X597" i="7"/>
  <c r="X1107" i="7"/>
  <c r="X883" i="7"/>
  <c r="X711" i="7"/>
  <c r="X710" i="7"/>
  <c r="X1027" i="7"/>
  <c r="X366" i="7"/>
  <c r="X1064" i="7"/>
  <c r="AD1171" i="7"/>
  <c r="AE1171" i="7"/>
  <c r="AF1171" i="7"/>
  <c r="X1171" i="7"/>
  <c r="AE543" i="7"/>
  <c r="AD543" i="7"/>
  <c r="AF543" i="7"/>
  <c r="X466" i="7"/>
  <c r="X424" i="7"/>
  <c r="X637" i="7"/>
  <c r="X1041" i="7"/>
  <c r="X612" i="7"/>
  <c r="AE1053" i="7"/>
  <c r="AF1053" i="7"/>
  <c r="AD1053" i="7"/>
  <c r="X1407" i="7"/>
  <c r="AG1069" i="7"/>
  <c r="AG873" i="7"/>
  <c r="AG1110" i="7"/>
  <c r="AG923" i="7"/>
  <c r="AG624" i="7"/>
  <c r="AG914" i="7"/>
  <c r="AG870" i="7"/>
  <c r="AG809" i="7"/>
  <c r="AG387" i="7"/>
  <c r="AG793" i="7"/>
  <c r="AG1141" i="7"/>
  <c r="AG702" i="7"/>
  <c r="AG962" i="7"/>
  <c r="AG446" i="7"/>
  <c r="AG1158" i="7"/>
  <c r="AG1149" i="7"/>
  <c r="AG996" i="7"/>
  <c r="AG957" i="7"/>
  <c r="AG950" i="7"/>
  <c r="AG913" i="7"/>
  <c r="AG877" i="7"/>
  <c r="AG867" i="7"/>
  <c r="AG840" i="7"/>
  <c r="AG383" i="7"/>
  <c r="AG356" i="7"/>
  <c r="AG1148" i="7"/>
  <c r="AG984" i="7"/>
  <c r="AG893" i="7"/>
  <c r="AG534" i="7"/>
  <c r="AG643" i="7"/>
  <c r="AG602" i="7"/>
  <c r="AG958" i="7"/>
  <c r="AG488" i="7"/>
  <c r="AG864" i="7"/>
  <c r="AG1047" i="7"/>
  <c r="AG1005" i="7"/>
  <c r="AG1164" i="7"/>
  <c r="AG500" i="7"/>
  <c r="AG690" i="7"/>
  <c r="AG839" i="7"/>
  <c r="AG460" i="7"/>
  <c r="AG1068" i="7"/>
  <c r="AG1104" i="7"/>
  <c r="AG822" i="7"/>
  <c r="AG813" i="7"/>
  <c r="AG675" i="7"/>
  <c r="AG933" i="7"/>
  <c r="AG510" i="7"/>
  <c r="AG526" i="7"/>
  <c r="AG1013" i="7"/>
  <c r="AG833" i="7"/>
  <c r="AE1396" i="7"/>
  <c r="AF1396" i="7"/>
  <c r="AD1396" i="7"/>
  <c r="AE1398" i="7"/>
  <c r="AF1398" i="7"/>
  <c r="AD1398" i="7"/>
  <c r="AE1410" i="7"/>
  <c r="AF1410" i="7"/>
  <c r="AD1410" i="7"/>
  <c r="AF1405" i="7"/>
  <c r="AE1405" i="7"/>
  <c r="AD1405" i="7"/>
  <c r="AE1400" i="7"/>
  <c r="AF1400" i="7"/>
  <c r="AD1400" i="7"/>
  <c r="AG1399" i="7"/>
  <c r="AE1402" i="7"/>
  <c r="AF1402" i="7"/>
  <c r="AD1402" i="7"/>
  <c r="E7" i="3"/>
  <c r="E8" i="3"/>
  <c r="E9" i="3"/>
  <c r="E10" i="3"/>
  <c r="E11" i="3"/>
  <c r="E12" i="3"/>
  <c r="E13" i="3"/>
  <c r="E14" i="3"/>
  <c r="AD592" i="7" l="1"/>
  <c r="AE634" i="7"/>
  <c r="AF1082" i="7"/>
  <c r="AG478" i="7"/>
  <c r="AD353" i="7"/>
  <c r="AE1082" i="7"/>
  <c r="AD556" i="7"/>
  <c r="AE592" i="7"/>
  <c r="AD469" i="7"/>
  <c r="AG469" i="7" s="1"/>
  <c r="AG972" i="7"/>
  <c r="AF804" i="7"/>
  <c r="AF945" i="7"/>
  <c r="AG979" i="7"/>
  <c r="AE983" i="7"/>
  <c r="AD945" i="7"/>
  <c r="AG945" i="7" s="1"/>
  <c r="AG359" i="7"/>
  <c r="AG1027" i="7"/>
  <c r="AF353" i="7"/>
  <c r="AD744" i="7"/>
  <c r="AE804" i="7"/>
  <c r="AD858" i="7"/>
  <c r="AE574" i="7"/>
  <c r="AF1132" i="7"/>
  <c r="AE556" i="7"/>
  <c r="AF1113" i="7"/>
  <c r="AF883" i="7"/>
  <c r="AG515" i="7"/>
  <c r="AF597" i="7"/>
  <c r="AE883" i="7"/>
  <c r="AG883" i="7" s="1"/>
  <c r="AF357" i="7"/>
  <c r="AD357" i="7"/>
  <c r="AD366" i="7"/>
  <c r="AG366" i="7" s="1"/>
  <c r="AG1128" i="7"/>
  <c r="AE884" i="7"/>
  <c r="AD954" i="7"/>
  <c r="AD969" i="7"/>
  <c r="AG1135" i="7"/>
  <c r="AF655" i="7"/>
  <c r="AD1136" i="7"/>
  <c r="AG1185" i="7"/>
  <c r="AF825" i="7"/>
  <c r="AG825" i="7" s="1"/>
  <c r="AG796" i="7"/>
  <c r="AG355" i="7"/>
  <c r="AD1131" i="7"/>
  <c r="AG1131" i="7" s="1"/>
  <c r="AF1136" i="7"/>
  <c r="AE863" i="7"/>
  <c r="AD884" i="7"/>
  <c r="AD463" i="7"/>
  <c r="AG463" i="7" s="1"/>
  <c r="AE463" i="7"/>
  <c r="AE623" i="7"/>
  <c r="AD935" i="7"/>
  <c r="AD768" i="7"/>
  <c r="AD574" i="7"/>
  <c r="AD1132" i="7"/>
  <c r="AD912" i="7"/>
  <c r="AG912" i="7" s="1"/>
  <c r="AF1169" i="7"/>
  <c r="AF781" i="7"/>
  <c r="AD781" i="7"/>
  <c r="AF919" i="7"/>
  <c r="AE768" i="7"/>
  <c r="AE858" i="7"/>
  <c r="AE744" i="7"/>
  <c r="AG1100" i="7"/>
  <c r="AF375" i="7"/>
  <c r="AG375" i="7" s="1"/>
  <c r="AF902" i="7"/>
  <c r="AG360" i="7"/>
  <c r="S527" i="7"/>
  <c r="Q167" i="5"/>
  <c r="T167" i="5" s="1"/>
  <c r="S568" i="7"/>
  <c r="Q206" i="5"/>
  <c r="T206" i="5" s="1"/>
  <c r="Q774" i="5"/>
  <c r="T774" i="5" s="1"/>
  <c r="S1183" i="7"/>
  <c r="S743" i="7"/>
  <c r="Q371" i="5"/>
  <c r="T371" i="5" s="1"/>
  <c r="S1072" i="7"/>
  <c r="Q670" i="5"/>
  <c r="T670" i="5" s="1"/>
  <c r="Q354" i="5"/>
  <c r="T354" i="5" s="1"/>
  <c r="S725" i="7"/>
  <c r="AE871" i="7"/>
  <c r="AG871" i="7" s="1"/>
  <c r="AD899" i="7"/>
  <c r="AE792" i="7"/>
  <c r="AE763" i="7"/>
  <c r="AG763" i="7" s="1"/>
  <c r="Q671" i="5"/>
  <c r="T671" i="5" s="1"/>
  <c r="AF1025" i="7"/>
  <c r="AF964" i="7"/>
  <c r="Q602" i="5"/>
  <c r="T602" i="5" s="1"/>
  <c r="S1000" i="7"/>
  <c r="Q544" i="5"/>
  <c r="T544" i="5" s="1"/>
  <c r="S936" i="7"/>
  <c r="Q539" i="5"/>
  <c r="T539" i="5" s="1"/>
  <c r="S930" i="7"/>
  <c r="AF1137" i="7"/>
  <c r="AE1137" i="7"/>
  <c r="AF907" i="7"/>
  <c r="AF808" i="7"/>
  <c r="AE808" i="7"/>
  <c r="S591" i="7"/>
  <c r="Q229" i="5"/>
  <c r="T229" i="5" s="1"/>
  <c r="S905" i="7"/>
  <c r="Q517" i="5"/>
  <c r="T517" i="5" s="1"/>
  <c r="S997" i="7"/>
  <c r="AD997" i="7" s="1"/>
  <c r="AF523" i="7"/>
  <c r="S403" i="7"/>
  <c r="AD403" i="7" s="1"/>
  <c r="AD986" i="7"/>
  <c r="AD655" i="7"/>
  <c r="AG655" i="7" s="1"/>
  <c r="AF871" i="7"/>
  <c r="AE899" i="7"/>
  <c r="AF969" i="7"/>
  <c r="AE1113" i="7"/>
  <c r="AG1113" i="7" s="1"/>
  <c r="AF857" i="7"/>
  <c r="AE1109" i="7"/>
  <c r="AG1109" i="7" s="1"/>
  <c r="AD863" i="7"/>
  <c r="AG863" i="7" s="1"/>
  <c r="Q287" i="5"/>
  <c r="T287" i="5" s="1"/>
  <c r="AF415" i="7"/>
  <c r="AE415" i="7"/>
  <c r="AD415" i="7"/>
  <c r="S676" i="7"/>
  <c r="Q307" i="5"/>
  <c r="T307" i="5" s="1"/>
  <c r="AF749" i="7"/>
  <c r="AD959" i="7"/>
  <c r="AE959" i="7"/>
  <c r="AG894" i="7"/>
  <c r="AE596" i="7"/>
  <c r="Q649" i="5"/>
  <c r="T649" i="5" s="1"/>
  <c r="S1050" i="7"/>
  <c r="Q314" i="5"/>
  <c r="T314" i="5" s="1"/>
  <c r="S683" i="7"/>
  <c r="S1118" i="7"/>
  <c r="Q713" i="5"/>
  <c r="T713" i="5" s="1"/>
  <c r="S495" i="7"/>
  <c r="Q136" i="5"/>
  <c r="T136" i="5" s="1"/>
  <c r="AE986" i="7"/>
  <c r="AE742" i="7"/>
  <c r="AD948" i="7"/>
  <c r="AF811" i="7"/>
  <c r="Q636" i="5"/>
  <c r="T636" i="5" s="1"/>
  <c r="S1036" i="7"/>
  <c r="Q580" i="5"/>
  <c r="T580" i="5" s="1"/>
  <c r="S975" i="7"/>
  <c r="S1003" i="7"/>
  <c r="AE1003" i="7" s="1"/>
  <c r="Q313" i="5"/>
  <c r="T313" i="5" s="1"/>
  <c r="AE523" i="7"/>
  <c r="AE841" i="7"/>
  <c r="AF561" i="7"/>
  <c r="AG561" i="7" s="1"/>
  <c r="AD623" i="7"/>
  <c r="AE902" i="7"/>
  <c r="AD426" i="7"/>
  <c r="S538" i="7"/>
  <c r="Q176" i="5"/>
  <c r="T176" i="5" s="1"/>
  <c r="AD1138" i="7"/>
  <c r="AE1138" i="7"/>
  <c r="AF1138" i="7"/>
  <c r="AE1112" i="7"/>
  <c r="S425" i="7"/>
  <c r="Q70" i="5"/>
  <c r="T70" i="5" s="1"/>
  <c r="AE964" i="7"/>
  <c r="Q754" i="5"/>
  <c r="T754" i="5" s="1"/>
  <c r="S1163" i="7"/>
  <c r="AF779" i="7"/>
  <c r="AD841" i="7"/>
  <c r="AE633" i="7"/>
  <c r="AD633" i="7"/>
  <c r="AF596" i="7"/>
  <c r="S1177" i="7"/>
  <c r="Q768" i="5"/>
  <c r="T768" i="5" s="1"/>
  <c r="S430" i="7"/>
  <c r="Q75" i="5"/>
  <c r="T75" i="5" s="1"/>
  <c r="S407" i="7"/>
  <c r="Q54" i="5"/>
  <c r="T54" i="5" s="1"/>
  <c r="S457" i="7"/>
  <c r="AF457" i="7" s="1"/>
  <c r="AD850" i="7"/>
  <c r="AG850" i="7" s="1"/>
  <c r="AF1112" i="7"/>
  <c r="AG1112" i="7" s="1"/>
  <c r="AG1119" i="7"/>
  <c r="AD808" i="7"/>
  <c r="S1395" i="7"/>
  <c r="Q779" i="5"/>
  <c r="T779" i="5" s="1"/>
  <c r="Q208" i="5"/>
  <c r="T208" i="5" s="1"/>
  <c r="S570" i="7"/>
  <c r="AE1056" i="7"/>
  <c r="Q99" i="5"/>
  <c r="T99" i="5" s="1"/>
  <c r="S456" i="7"/>
  <c r="AD1169" i="7"/>
  <c r="AE987" i="7"/>
  <c r="AE779" i="7"/>
  <c r="AD792" i="7"/>
  <c r="AG792" i="7" s="1"/>
  <c r="AF752" i="7"/>
  <c r="AG752" i="7" s="1"/>
  <c r="Q377" i="5"/>
  <c r="T377" i="5" s="1"/>
  <c r="AF987" i="7"/>
  <c r="AF935" i="7"/>
  <c r="AG935" i="7" s="1"/>
  <c r="AE811" i="7"/>
  <c r="AG612" i="7"/>
  <c r="AE967" i="7"/>
  <c r="AG967" i="7" s="1"/>
  <c r="S578" i="7"/>
  <c r="Q216" i="5"/>
  <c r="T216" i="5" s="1"/>
  <c r="S1077" i="7"/>
  <c r="Q675" i="5"/>
  <c r="T675" i="5" s="1"/>
  <c r="AE954" i="7"/>
  <c r="AG954" i="7" s="1"/>
  <c r="AE948" i="7"/>
  <c r="Q556" i="5"/>
  <c r="T556" i="5" s="1"/>
  <c r="AE857" i="7"/>
  <c r="AG857" i="7" s="1"/>
  <c r="AD855" i="7"/>
  <c r="AF855" i="7"/>
  <c r="AE855" i="7"/>
  <c r="S661" i="7"/>
  <c r="AD661" i="7" s="1"/>
  <c r="S737" i="7"/>
  <c r="AE737" i="7" s="1"/>
  <c r="Q459" i="5"/>
  <c r="T459" i="5" s="1"/>
  <c r="AF531" i="7"/>
  <c r="AD749" i="7"/>
  <c r="AD1009" i="7"/>
  <c r="AD1025" i="7"/>
  <c r="AE426" i="7"/>
  <c r="Q442" i="5"/>
  <c r="T442" i="5" s="1"/>
  <c r="S819" i="7"/>
  <c r="Q34" i="5"/>
  <c r="T34" i="5" s="1"/>
  <c r="S385" i="7"/>
  <c r="AF662" i="7"/>
  <c r="AE662" i="7"/>
  <c r="AD662" i="7"/>
  <c r="AE800" i="7"/>
  <c r="AD800" i="7"/>
  <c r="AG800" i="7" s="1"/>
  <c r="AE531" i="7"/>
  <c r="AG980" i="7"/>
  <c r="AD907" i="7"/>
  <c r="AG907" i="7" s="1"/>
  <c r="AF1056" i="7"/>
  <c r="AD742" i="7"/>
  <c r="AG569" i="7"/>
  <c r="AE597" i="7"/>
  <c r="AD851" i="7"/>
  <c r="AF851" i="7"/>
  <c r="Q92" i="5"/>
  <c r="T92" i="5" s="1"/>
  <c r="S448" i="7"/>
  <c r="S860" i="7"/>
  <c r="Q477" i="5"/>
  <c r="T477" i="5" s="1"/>
  <c r="AE788" i="7"/>
  <c r="AF788" i="7"/>
  <c r="AD788" i="7"/>
  <c r="AG885" i="7"/>
  <c r="AG943" i="7"/>
  <c r="AG474" i="7"/>
  <c r="AG1086" i="7"/>
  <c r="AG519" i="7"/>
  <c r="AG915" i="7"/>
  <c r="AG719" i="7"/>
  <c r="AG1133" i="7"/>
  <c r="AG641" i="7"/>
  <c r="AG1139" i="7"/>
  <c r="AG501" i="7"/>
  <c r="AG352" i="7"/>
  <c r="AG1016" i="7"/>
  <c r="AG1184" i="7"/>
  <c r="AG806" i="7"/>
  <c r="AG1107" i="7"/>
  <c r="AG627" i="7"/>
  <c r="AG671" i="7"/>
  <c r="AG1035" i="7"/>
  <c r="AG1009" i="7"/>
  <c r="AG1025" i="7"/>
  <c r="AG616" i="7"/>
  <c r="AG875" i="7"/>
  <c r="AG817" i="7"/>
  <c r="AG673" i="7"/>
  <c r="AG557" i="7"/>
  <c r="AG522" i="7"/>
  <c r="AG1020" i="7"/>
  <c r="AG1146" i="7"/>
  <c r="AG714" i="7"/>
  <c r="AG358" i="7"/>
  <c r="AG953" i="7"/>
  <c r="AG545" i="7"/>
  <c r="AG798" i="7"/>
  <c r="AG1014" i="7"/>
  <c r="AG902" i="7"/>
  <c r="AG451" i="7"/>
  <c r="AG1132" i="7"/>
  <c r="AG368" i="7"/>
  <c r="AG1033" i="7"/>
  <c r="AG726" i="7"/>
  <c r="AG509" i="7"/>
  <c r="AG807" i="7"/>
  <c r="AG537" i="7"/>
  <c r="AG922" i="7"/>
  <c r="AG1061" i="7"/>
  <c r="AG804" i="7"/>
  <c r="AG373" i="7"/>
  <c r="AG971" i="7"/>
  <c r="AG810" i="7"/>
  <c r="AG695" i="7"/>
  <c r="AG890" i="7"/>
  <c r="AG802" i="7"/>
  <c r="AG611" i="7"/>
  <c r="AG1042" i="7"/>
  <c r="AG542" i="7"/>
  <c r="AG582" i="7"/>
  <c r="AG1059" i="7"/>
  <c r="AG427" i="7"/>
  <c r="AG735" i="7"/>
  <c r="O784" i="5"/>
  <c r="P784" i="5" s="1"/>
  <c r="O792" i="5"/>
  <c r="P792" i="5" s="1"/>
  <c r="Q792" i="5" s="1"/>
  <c r="T792" i="5" s="1"/>
  <c r="O49" i="5"/>
  <c r="P49" i="5" s="1"/>
  <c r="O794" i="5"/>
  <c r="P794" i="5" s="1"/>
  <c r="Q794" i="5" s="1"/>
  <c r="T794" i="5" s="1"/>
  <c r="AG942" i="7"/>
  <c r="AG1180" i="7"/>
  <c r="AE699" i="7"/>
  <c r="AD699" i="7"/>
  <c r="AF699" i="7"/>
  <c r="AG571" i="7"/>
  <c r="AG710" i="7"/>
  <c r="AG946" i="7"/>
  <c r="AG891" i="7"/>
  <c r="AG613" i="7"/>
  <c r="AG408" i="7"/>
  <c r="AG363" i="7"/>
  <c r="AG491" i="7"/>
  <c r="AG1157" i="7"/>
  <c r="AG1031" i="7"/>
  <c r="AG381" i="7"/>
  <c r="AG940" i="7"/>
  <c r="AG1142" i="7"/>
  <c r="AG937" i="7"/>
  <c r="AG459" i="7"/>
  <c r="AG384" i="7"/>
  <c r="AG949" i="7"/>
  <c r="AG577" i="7"/>
  <c r="AG961" i="7"/>
  <c r="AG1048" i="7"/>
  <c r="AG790" i="7"/>
  <c r="AG771" i="7"/>
  <c r="AG1179" i="7"/>
  <c r="AG440" i="7"/>
  <c r="AG976" i="7"/>
  <c r="AG878" i="7"/>
  <c r="AG512" i="7"/>
  <c r="AG830" i="7"/>
  <c r="AG861" i="7"/>
  <c r="AG606" i="7"/>
  <c r="AV1414" i="7"/>
  <c r="AG660" i="7"/>
  <c r="AG693" i="7"/>
  <c r="AG844" i="7"/>
  <c r="AG1103" i="7"/>
  <c r="AG535" i="7"/>
  <c r="AG445" i="7"/>
  <c r="AG516" i="7"/>
  <c r="AG672" i="7"/>
  <c r="AG756" i="7"/>
  <c r="AG1085" i="7"/>
  <c r="AG444" i="7"/>
  <c r="AG623" i="7"/>
  <c r="AG925" i="7"/>
  <c r="AG707" i="7"/>
  <c r="AG1095" i="7"/>
  <c r="AG684" i="7"/>
  <c r="AG458" i="7"/>
  <c r="AG583" i="7"/>
  <c r="AG615" i="7"/>
  <c r="AG364" i="7"/>
  <c r="AG803" i="7"/>
  <c r="AG1097" i="7"/>
  <c r="AG701" i="7"/>
  <c r="AG648" i="7"/>
  <c r="AG1105" i="7"/>
  <c r="AG1019" i="7"/>
  <c r="AG1147" i="7"/>
  <c r="AG476" i="7"/>
  <c r="AG791" i="7"/>
  <c r="AG934" i="7"/>
  <c r="AG704" i="7"/>
  <c r="AG1024" i="7"/>
  <c r="AG540" i="7"/>
  <c r="AG744" i="7"/>
  <c r="AG603" i="7"/>
  <c r="AG1070" i="7"/>
  <c r="AG974" i="7"/>
  <c r="AG382" i="7"/>
  <c r="AG1159" i="7"/>
  <c r="AG1041" i="7"/>
  <c r="AG390" i="7"/>
  <c r="AG991" i="7"/>
  <c r="AG738" i="7"/>
  <c r="W1415" i="7"/>
  <c r="K6" i="3"/>
  <c r="AG413" i="7"/>
  <c r="AG432" i="7"/>
  <c r="AG1090" i="7"/>
  <c r="AG983" i="7"/>
  <c r="AG848" i="7"/>
  <c r="AG910" i="7"/>
  <c r="AG766" i="7"/>
  <c r="AG395" i="7"/>
  <c r="AG711" i="7"/>
  <c r="AG438" i="7"/>
  <c r="AG985" i="7"/>
  <c r="AG549" i="7"/>
  <c r="AG769" i="7"/>
  <c r="AG573" i="7"/>
  <c r="AG955" i="7"/>
  <c r="AG508" i="7"/>
  <c r="AG1002" i="7"/>
  <c r="AG412" i="7"/>
  <c r="AG546" i="7"/>
  <c r="AG783" i="7"/>
  <c r="AG479" i="7"/>
  <c r="AG668" i="7"/>
  <c r="AG906" i="7"/>
  <c r="AG1160" i="7"/>
  <c r="AG846" i="7"/>
  <c r="AG858" i="7"/>
  <c r="AG1082" i="7"/>
  <c r="AG698" i="7"/>
  <c r="AG843" i="7"/>
  <c r="AG989" i="7"/>
  <c r="AG436" i="7"/>
  <c r="AG406" i="7"/>
  <c r="AG865" i="7"/>
  <c r="AG658" i="7"/>
  <c r="AG732" i="7"/>
  <c r="AG835" i="7"/>
  <c r="AG409" i="7"/>
  <c r="AG740" i="7"/>
  <c r="AG634" i="7"/>
  <c r="AG978" i="7"/>
  <c r="AG584" i="7"/>
  <c r="AG750" i="7"/>
  <c r="AG1151" i="7"/>
  <c r="AG677" i="7"/>
  <c r="AG689" i="7"/>
  <c r="AG421" i="7"/>
  <c r="AG794" i="7"/>
  <c r="AG405" i="7"/>
  <c r="AG544" i="7"/>
  <c r="AG834" i="7"/>
  <c r="AG1038" i="7"/>
  <c r="AG647" i="7"/>
  <c r="AG411" i="7"/>
  <c r="AG852" i="7"/>
  <c r="AG977" i="7"/>
  <c r="AG986" i="7"/>
  <c r="AG762" i="7"/>
  <c r="AG1028" i="7"/>
  <c r="AG696" i="7"/>
  <c r="AG706" i="7"/>
  <c r="AG447" i="7"/>
  <c r="O787" i="5"/>
  <c r="P787" i="5" s="1"/>
  <c r="Q787" i="5" s="1"/>
  <c r="T787" i="5" s="1"/>
  <c r="O790" i="5"/>
  <c r="P790" i="5" s="1"/>
  <c r="Q790" i="5" s="1"/>
  <c r="T790" i="5" s="1"/>
  <c r="AG428" i="7"/>
  <c r="AG795" i="7"/>
  <c r="AG507" i="7"/>
  <c r="AG919" i="7"/>
  <c r="AG396" i="7"/>
  <c r="AG586" i="7"/>
  <c r="AG916" i="7"/>
  <c r="AG1012" i="7"/>
  <c r="AG727" i="7"/>
  <c r="AG938" i="7"/>
  <c r="AG562" i="7"/>
  <c r="AG599" i="7"/>
  <c r="AG423" i="7"/>
  <c r="AG632" i="7"/>
  <c r="AG601" i="7"/>
  <c r="AG944" i="7"/>
  <c r="AG575" i="7"/>
  <c r="AG350" i="7"/>
  <c r="AG1405" i="7"/>
  <c r="AG397" i="7"/>
  <c r="AG422" i="7"/>
  <c r="AG1075" i="7"/>
  <c r="AG496" i="7"/>
  <c r="AG1121" i="7"/>
  <c r="AG761" i="7"/>
  <c r="AG353" i="7"/>
  <c r="AG628" i="7"/>
  <c r="AG485" i="7"/>
  <c r="AG1040" i="7"/>
  <c r="AG827" i="7"/>
  <c r="AG1064" i="7"/>
  <c r="AG887" i="7"/>
  <c r="AG418" i="7"/>
  <c r="AG799" i="7"/>
  <c r="AG592" i="7"/>
  <c r="AG892" i="7"/>
  <c r="AG1410" i="7"/>
  <c r="AG880" i="7"/>
  <c r="AG607" i="7"/>
  <c r="AG394" i="7"/>
  <c r="AG369" i="7"/>
  <c r="AG889" i="7"/>
  <c r="AG982" i="7"/>
  <c r="AG399" i="7"/>
  <c r="AG715" i="7"/>
  <c r="AG553" i="7"/>
  <c r="AG559" i="7"/>
  <c r="AG1022" i="7"/>
  <c r="AG1167" i="7"/>
  <c r="AG588" i="7"/>
  <c r="AG901" i="7"/>
  <c r="AG994" i="7"/>
  <c r="AG556" i="7"/>
  <c r="AG973" i="7"/>
  <c r="AG868" i="7"/>
  <c r="AG729" i="7"/>
  <c r="AG818" i="7"/>
  <c r="AG487" i="7"/>
  <c r="AG598" i="7"/>
  <c r="AG1066" i="7"/>
  <c r="AG377" i="7"/>
  <c r="AG370" i="7"/>
  <c r="AG929" i="7"/>
  <c r="AG746" i="7"/>
  <c r="AG1122" i="7"/>
  <c r="AG773" i="7"/>
  <c r="AG517" i="7"/>
  <c r="AG720" i="7"/>
  <c r="AG1398" i="7"/>
  <c r="AG1063" i="7"/>
  <c r="AG931" i="7"/>
  <c r="AG924" i="7"/>
  <c r="AG941" i="7"/>
  <c r="AG614" i="7"/>
  <c r="AG881" i="7"/>
  <c r="AG416" i="7"/>
  <c r="AG437" i="7"/>
  <c r="AG960" i="7"/>
  <c r="AG1143" i="7"/>
  <c r="AG659" i="7"/>
  <c r="AG664" i="7"/>
  <c r="AG1049" i="7"/>
  <c r="AG1123" i="7"/>
  <c r="AG486" i="7"/>
  <c r="AG767" i="7"/>
  <c r="AG691" i="7"/>
  <c r="AG1152" i="7"/>
  <c r="AG674" i="7"/>
  <c r="AE1181" i="7"/>
  <c r="AF1181" i="7"/>
  <c r="AD1181" i="7"/>
  <c r="AF483" i="7"/>
  <c r="AD483" i="7"/>
  <c r="AE483" i="7"/>
  <c r="AD1057" i="7"/>
  <c r="AE1057" i="7"/>
  <c r="AF1057" i="7"/>
  <c r="AE970" i="7"/>
  <c r="AF970" i="7"/>
  <c r="AD970" i="7"/>
  <c r="S1407" i="7"/>
  <c r="AD921" i="7"/>
  <c r="AF921" i="7"/>
  <c r="AE921" i="7"/>
  <c r="AE814" i="7"/>
  <c r="AF814" i="7"/>
  <c r="AD814" i="7"/>
  <c r="AD1076" i="7"/>
  <c r="AF1076" i="7"/>
  <c r="AE1076" i="7"/>
  <c r="AD1006" i="7"/>
  <c r="AF1006" i="7"/>
  <c r="AE1006" i="7"/>
  <c r="Q49" i="5"/>
  <c r="T49" i="5" s="1"/>
  <c r="S401" i="7"/>
  <c r="AF1074" i="7"/>
  <c r="AD1074" i="7"/>
  <c r="AE1074" i="7"/>
  <c r="AD386" i="7"/>
  <c r="AE386" i="7"/>
  <c r="AF386" i="7"/>
  <c r="AE439" i="7"/>
  <c r="AF439" i="7"/>
  <c r="AD439" i="7"/>
  <c r="AE410" i="7"/>
  <c r="AF410" i="7"/>
  <c r="AD410" i="7"/>
  <c r="AG543" i="7"/>
  <c r="AD824" i="7"/>
  <c r="AF824" i="7"/>
  <c r="AE824" i="7"/>
  <c r="AD1073" i="7"/>
  <c r="AE1073" i="7"/>
  <c r="AF1073" i="7"/>
  <c r="AF481" i="7"/>
  <c r="AD481" i="7"/>
  <c r="AE481" i="7"/>
  <c r="AE638" i="7"/>
  <c r="AD638" i="7"/>
  <c r="AF638" i="7"/>
  <c r="AE511" i="7"/>
  <c r="AD511" i="7"/>
  <c r="AF511" i="7"/>
  <c r="AD904" i="7"/>
  <c r="AF904" i="7"/>
  <c r="AE904" i="7"/>
  <c r="AG990" i="7"/>
  <c r="AE630" i="7"/>
  <c r="AD630" i="7"/>
  <c r="AF630" i="7"/>
  <c r="AE502" i="7"/>
  <c r="AD502" i="7"/>
  <c r="AF502" i="7"/>
  <c r="AE764" i="7"/>
  <c r="AD764" i="7"/>
  <c r="AF764" i="7"/>
  <c r="AF708" i="7"/>
  <c r="AD708" i="7"/>
  <c r="AE708" i="7"/>
  <c r="AD682" i="7"/>
  <c r="AF682" i="7"/>
  <c r="AE682" i="7"/>
  <c r="AD1071" i="7"/>
  <c r="AF1071" i="7"/>
  <c r="AE1071" i="7"/>
  <c r="AF956" i="7"/>
  <c r="AE956" i="7"/>
  <c r="AD956" i="7"/>
  <c r="AE471" i="7"/>
  <c r="AD471" i="7"/>
  <c r="AF471" i="7"/>
  <c r="AG1171" i="7"/>
  <c r="AE378" i="7"/>
  <c r="AD378" i="7"/>
  <c r="AF378" i="7"/>
  <c r="AD780" i="7"/>
  <c r="AF780" i="7"/>
  <c r="AE780" i="7"/>
  <c r="AE555" i="7"/>
  <c r="AF555" i="7"/>
  <c r="AD555" i="7"/>
  <c r="AF862" i="7"/>
  <c r="AD862" i="7"/>
  <c r="AE862" i="7"/>
  <c r="AD475" i="7"/>
  <c r="AE475" i="7"/>
  <c r="AF475" i="7"/>
  <c r="AF1115" i="7"/>
  <c r="AE1115" i="7"/>
  <c r="AD1115" i="7"/>
  <c r="AD678" i="7"/>
  <c r="AE678" i="7"/>
  <c r="AF678" i="7"/>
  <c r="AF1026" i="7"/>
  <c r="AE1026" i="7"/>
  <c r="AD1026" i="7"/>
  <c r="AE585" i="7"/>
  <c r="AF585" i="7"/>
  <c r="AD585" i="7"/>
  <c r="AG595" i="7"/>
  <c r="AE697" i="7"/>
  <c r="AD697" i="7"/>
  <c r="AF697" i="7"/>
  <c r="AD1034" i="7"/>
  <c r="AE1034" i="7"/>
  <c r="AF1034" i="7"/>
  <c r="AG1053" i="7"/>
  <c r="AG646" i="7"/>
  <c r="AD787" i="7"/>
  <c r="AE787" i="7"/>
  <c r="AF787" i="7"/>
  <c r="AD1058" i="7"/>
  <c r="AF1058" i="7"/>
  <c r="AE1058" i="7"/>
  <c r="AG433" i="7"/>
  <c r="AD636" i="7"/>
  <c r="AE636" i="7"/>
  <c r="AF636" i="7"/>
  <c r="AG579" i="7"/>
  <c r="AD587" i="7"/>
  <c r="AE587" i="7"/>
  <c r="AF587" i="7"/>
  <c r="AD1178" i="7"/>
  <c r="AE1178" i="7"/>
  <c r="AF1178" i="7"/>
  <c r="S1404" i="7"/>
  <c r="AE654" i="7"/>
  <c r="AD654" i="7"/>
  <c r="AF654" i="7"/>
  <c r="AD452" i="7"/>
  <c r="AF452" i="7"/>
  <c r="AE452" i="7"/>
  <c r="AG637" i="7"/>
  <c r="AE703" i="7"/>
  <c r="AF703" i="7"/>
  <c r="AD703" i="7"/>
  <c r="AE828" i="7"/>
  <c r="AF828" i="7"/>
  <c r="AD828" i="7"/>
  <c r="S1409" i="7"/>
  <c r="AE797" i="7"/>
  <c r="AD797" i="7"/>
  <c r="AF797" i="7"/>
  <c r="AG520" i="7"/>
  <c r="AD918" i="7"/>
  <c r="AF918" i="7"/>
  <c r="AE918" i="7"/>
  <c r="AG757" i="7"/>
  <c r="S1411" i="7"/>
  <c r="AG741" i="7"/>
  <c r="AG513" i="7"/>
  <c r="AF467" i="7"/>
  <c r="AD467" i="7"/>
  <c r="AE467" i="7"/>
  <c r="AD670" i="7"/>
  <c r="AF670" i="7"/>
  <c r="AE670" i="7"/>
  <c r="AD716" i="7"/>
  <c r="AE716" i="7"/>
  <c r="AF716" i="7"/>
  <c r="AF951" i="7"/>
  <c r="AD951" i="7"/>
  <c r="AE951" i="7"/>
  <c r="Q784" i="5"/>
  <c r="T784" i="5" s="1"/>
  <c r="S1401" i="7"/>
  <c r="AG1004" i="7"/>
  <c r="AE926" i="7"/>
  <c r="AD926" i="7"/>
  <c r="AF926" i="7"/>
  <c r="AE1067" i="7"/>
  <c r="AF1067" i="7"/>
  <c r="AD1067" i="7"/>
  <c r="AD550" i="7"/>
  <c r="AF550" i="7"/>
  <c r="AE550" i="7"/>
  <c r="AF649" i="7"/>
  <c r="AE649" i="7"/>
  <c r="AD649" i="7"/>
  <c r="AF435" i="7"/>
  <c r="AE435" i="7"/>
  <c r="AD435" i="7"/>
  <c r="AE1029" i="7"/>
  <c r="AD1029" i="7"/>
  <c r="AF1029" i="7"/>
  <c r="AE581" i="7"/>
  <c r="AD581" i="7"/>
  <c r="AF581" i="7"/>
  <c r="AF997" i="7"/>
  <c r="AE1044" i="7"/>
  <c r="AD1044" i="7"/>
  <c r="AF1044" i="7"/>
  <c r="AE391" i="7"/>
  <c r="AD391" i="7"/>
  <c r="AF391" i="7"/>
  <c r="AD859" i="7"/>
  <c r="AF859" i="7"/>
  <c r="AE859" i="7"/>
  <c r="AE532" i="7"/>
  <c r="AD532" i="7"/>
  <c r="AF532" i="7"/>
  <c r="AE565" i="7"/>
  <c r="AF565" i="7"/>
  <c r="AD565" i="7"/>
  <c r="AD1111" i="7"/>
  <c r="AF1111" i="7"/>
  <c r="AE1111" i="7"/>
  <c r="AG429" i="7"/>
  <c r="AF499" i="7"/>
  <c r="AE499" i="7"/>
  <c r="AD499" i="7"/>
  <c r="AG712" i="7"/>
  <c r="AE1062" i="7"/>
  <c r="AF1062" i="7"/>
  <c r="AD1062" i="7"/>
  <c r="AE434" i="7"/>
  <c r="AD434" i="7"/>
  <c r="AF434" i="7"/>
  <c r="AD431" i="7"/>
  <c r="AE431" i="7"/>
  <c r="AF431" i="7"/>
  <c r="AG681" i="7"/>
  <c r="AD1134" i="7"/>
  <c r="AF1134" i="7"/>
  <c r="AE1134" i="7"/>
  <c r="AE443" i="7"/>
  <c r="AD443" i="7"/>
  <c r="AF443" i="7"/>
  <c r="AE832" i="7"/>
  <c r="AD832" i="7"/>
  <c r="AF832" i="7"/>
  <c r="AE457" i="7"/>
  <c r="AD457" i="7"/>
  <c r="AG490" i="7"/>
  <c r="AE566" i="7"/>
  <c r="AF566" i="7"/>
  <c r="AD566" i="7"/>
  <c r="X1414" i="7"/>
  <c r="AF480" i="7"/>
  <c r="AD480" i="7"/>
  <c r="AE480" i="7"/>
  <c r="AF1140" i="7"/>
  <c r="AD1140" i="7"/>
  <c r="AE1140" i="7"/>
  <c r="AD903" i="7"/>
  <c r="AE903" i="7"/>
  <c r="AF903" i="7"/>
  <c r="AD351" i="7"/>
  <c r="AF351" i="7"/>
  <c r="AE351" i="7"/>
  <c r="AG1402" i="7"/>
  <c r="AG1400" i="7"/>
  <c r="AG1396" i="7"/>
  <c r="O789" i="5"/>
  <c r="P789" i="5" s="1"/>
  <c r="O781" i="5"/>
  <c r="P781" i="5" s="1"/>
  <c r="O786" i="5"/>
  <c r="P786" i="5" s="1"/>
  <c r="O791" i="5"/>
  <c r="P791" i="5" s="1"/>
  <c r="O795" i="5"/>
  <c r="P795" i="5" s="1"/>
  <c r="E16" i="3"/>
  <c r="E17" i="3"/>
  <c r="H12" i="3"/>
  <c r="H7" i="3"/>
  <c r="H8" i="3"/>
  <c r="H9" i="3"/>
  <c r="H10" i="3"/>
  <c r="H11" i="3"/>
  <c r="H13" i="3"/>
  <c r="H14" i="3"/>
  <c r="AG841" i="7" l="1"/>
  <c r="AG808" i="7"/>
  <c r="AG531" i="7"/>
  <c r="AG1137" i="7"/>
  <c r="AG662" i="7"/>
  <c r="AG781" i="7"/>
  <c r="AG959" i="7"/>
  <c r="AG1136" i="7"/>
  <c r="AG1169" i="7"/>
  <c r="AG948" i="7"/>
  <c r="AG964" i="7"/>
  <c r="AG574" i="7"/>
  <c r="AE997" i="7"/>
  <c r="AG997" i="7" s="1"/>
  <c r="AG768" i="7"/>
  <c r="AG597" i="7"/>
  <c r="AG1056" i="7"/>
  <c r="AG426" i="7"/>
  <c r="AG884" i="7"/>
  <c r="AG742" i="7"/>
  <c r="AG899" i="7"/>
  <c r="AG987" i="7"/>
  <c r="AG523" i="7"/>
  <c r="AG357" i="7"/>
  <c r="AG851" i="7"/>
  <c r="AG811" i="7"/>
  <c r="AF403" i="7"/>
  <c r="AF404" i="7"/>
  <c r="AG855" i="7"/>
  <c r="AG596" i="7"/>
  <c r="AG969" i="7"/>
  <c r="AG749" i="7"/>
  <c r="AD404" i="7"/>
  <c r="AG404" i="7" s="1"/>
  <c r="AG779" i="7"/>
  <c r="AE403" i="7"/>
  <c r="AE1163" i="7"/>
  <c r="AD1163" i="7"/>
  <c r="AF1163" i="7"/>
  <c r="AE860" i="7"/>
  <c r="AD860" i="7"/>
  <c r="AF860" i="7"/>
  <c r="AE448" i="7"/>
  <c r="AF448" i="7"/>
  <c r="AD448" i="7"/>
  <c r="AG448" i="7" s="1"/>
  <c r="AD385" i="7"/>
  <c r="AE385" i="7"/>
  <c r="AF385" i="7"/>
  <c r="AD1050" i="7"/>
  <c r="AF1050" i="7"/>
  <c r="AE1050" i="7"/>
  <c r="AF725" i="7"/>
  <c r="AE725" i="7"/>
  <c r="AD725" i="7"/>
  <c r="AD1118" i="7"/>
  <c r="AF1118" i="7"/>
  <c r="AE1118" i="7"/>
  <c r="AF661" i="7"/>
  <c r="AF737" i="7"/>
  <c r="AG737" i="7" s="1"/>
  <c r="AE407" i="7"/>
  <c r="AF407" i="7"/>
  <c r="AD407" i="7"/>
  <c r="AG407" i="7"/>
  <c r="AE930" i="7"/>
  <c r="AF930" i="7"/>
  <c r="AD930" i="7"/>
  <c r="AE1072" i="7"/>
  <c r="AD1072" i="7"/>
  <c r="AF1072" i="7"/>
  <c r="AE661" i="7"/>
  <c r="AD1003" i="7"/>
  <c r="AD1036" i="7"/>
  <c r="AE1036" i="7"/>
  <c r="AF1036" i="7"/>
  <c r="AE456" i="7"/>
  <c r="AF456" i="7"/>
  <c r="AD456" i="7"/>
  <c r="AG456" i="7" s="1"/>
  <c r="AD1183" i="7"/>
  <c r="AF1183" i="7"/>
  <c r="AE1183" i="7"/>
  <c r="AD591" i="7"/>
  <c r="AG591" i="7" s="1"/>
  <c r="AF591" i="7"/>
  <c r="AE591" i="7"/>
  <c r="AD737" i="7"/>
  <c r="AE819" i="7"/>
  <c r="AD819" i="7"/>
  <c r="AF819" i="7"/>
  <c r="AD1177" i="7"/>
  <c r="AF1177" i="7"/>
  <c r="AE1177" i="7"/>
  <c r="AD683" i="7"/>
  <c r="AF683" i="7"/>
  <c r="AE683" i="7"/>
  <c r="AF1003" i="7"/>
  <c r="AG1003" i="7" s="1"/>
  <c r="AD425" i="7"/>
  <c r="AF425" i="7"/>
  <c r="AE425" i="7"/>
  <c r="AF936" i="7"/>
  <c r="AE936" i="7"/>
  <c r="AD936" i="7"/>
  <c r="AF1000" i="7"/>
  <c r="AD1000" i="7"/>
  <c r="AE1000" i="7"/>
  <c r="AE538" i="7"/>
  <c r="AD538" i="7"/>
  <c r="AF538" i="7"/>
  <c r="AG538" i="7"/>
  <c r="AE676" i="7"/>
  <c r="AD676" i="7"/>
  <c r="AF676" i="7"/>
  <c r="AD568" i="7"/>
  <c r="AF568" i="7"/>
  <c r="AE568" i="7"/>
  <c r="AE743" i="7"/>
  <c r="AD743" i="7"/>
  <c r="AF743" i="7"/>
  <c r="AD578" i="7"/>
  <c r="AF578" i="7"/>
  <c r="AE578" i="7"/>
  <c r="AG578" i="7"/>
  <c r="AF570" i="7"/>
  <c r="AD570" i="7"/>
  <c r="AE570" i="7"/>
  <c r="AE404" i="7"/>
  <c r="AG633" i="7"/>
  <c r="AG415" i="7"/>
  <c r="AD975" i="7"/>
  <c r="AF975" i="7"/>
  <c r="AE975" i="7"/>
  <c r="AD430" i="7"/>
  <c r="AE430" i="7"/>
  <c r="AF430" i="7"/>
  <c r="AE1077" i="7"/>
  <c r="AF1077" i="7"/>
  <c r="AD1077" i="7"/>
  <c r="AG1077" i="7" s="1"/>
  <c r="AG1138" i="7"/>
  <c r="AG788" i="7"/>
  <c r="AE495" i="7"/>
  <c r="AD495" i="7"/>
  <c r="AF495" i="7"/>
  <c r="AD905" i="7"/>
  <c r="AF905" i="7"/>
  <c r="AE905" i="7"/>
  <c r="AD527" i="7"/>
  <c r="AE527" i="7"/>
  <c r="AF527" i="7"/>
  <c r="AD1395" i="7"/>
  <c r="AF1395" i="7"/>
  <c r="AE1395" i="7"/>
  <c r="AG699" i="7"/>
  <c r="P797" i="5"/>
  <c r="L11" i="2" s="1"/>
  <c r="M11" i="2" s="1"/>
  <c r="O11" i="2" s="1"/>
  <c r="AG951" i="7"/>
  <c r="AG787" i="7"/>
  <c r="AG1026" i="7"/>
  <c r="AG435" i="7"/>
  <c r="AG814" i="7"/>
  <c r="AG566" i="7"/>
  <c r="AG452" i="7"/>
  <c r="AG828" i="7"/>
  <c r="AG439" i="7"/>
  <c r="AG1062" i="7"/>
  <c r="AG351" i="7"/>
  <c r="AG499" i="7"/>
  <c r="AG824" i="7"/>
  <c r="AG682" i="7"/>
  <c r="AG1044" i="7"/>
  <c r="AG703" i="7"/>
  <c r="AG1074" i="7"/>
  <c r="AG859" i="7"/>
  <c r="AG1111" i="7"/>
  <c r="AG1181" i="7"/>
  <c r="AG956" i="7"/>
  <c r="AG434" i="7"/>
  <c r="AG550" i="7"/>
  <c r="AG386" i="7"/>
  <c r="AG649" i="7"/>
  <c r="AG638" i="7"/>
  <c r="AG797" i="7"/>
  <c r="AG378" i="7"/>
  <c r="AG410" i="7"/>
  <c r="AG1057" i="7"/>
  <c r="AG1076" i="7"/>
  <c r="AG483" i="7"/>
  <c r="AG1029" i="7"/>
  <c r="AG654" i="7"/>
  <c r="AG585" i="7"/>
  <c r="AG921" i="7"/>
  <c r="AG555" i="7"/>
  <c r="AG630" i="7"/>
  <c r="AG467" i="7"/>
  <c r="AG1034" i="7"/>
  <c r="AG918" i="7"/>
  <c r="AG471" i="7"/>
  <c r="AG1178" i="7"/>
  <c r="AG926" i="7"/>
  <c r="AG431" i="7"/>
  <c r="AG457" i="7"/>
  <c r="AG565" i="7"/>
  <c r="AG970" i="7"/>
  <c r="AG1006" i="7"/>
  <c r="AF1404" i="7"/>
  <c r="AD1404" i="7"/>
  <c r="AE1404" i="7"/>
  <c r="AG443" i="7"/>
  <c r="AF1401" i="7"/>
  <c r="AE1401" i="7"/>
  <c r="AD1401" i="7"/>
  <c r="Q791" i="5"/>
  <c r="T791" i="5" s="1"/>
  <c r="S1408" i="7"/>
  <c r="AG532" i="7"/>
  <c r="AG1134" i="7"/>
  <c r="AG678" i="7"/>
  <c r="AD1409" i="7"/>
  <c r="AE1409" i="7"/>
  <c r="AF1409" i="7"/>
  <c r="AG1058" i="7"/>
  <c r="AG480" i="7"/>
  <c r="AE1407" i="7"/>
  <c r="AF1407" i="7"/>
  <c r="AD1407" i="7"/>
  <c r="Q786" i="5"/>
  <c r="T786" i="5" s="1"/>
  <c r="S1403" i="7"/>
  <c r="AD401" i="7"/>
  <c r="AF401" i="7"/>
  <c r="AE401" i="7"/>
  <c r="Q789" i="5"/>
  <c r="T789" i="5" s="1"/>
  <c r="S1406" i="7"/>
  <c r="AG587" i="7"/>
  <c r="AG1115" i="7"/>
  <c r="AG708" i="7"/>
  <c r="AG511" i="7"/>
  <c r="AG581" i="7"/>
  <c r="AG764" i="7"/>
  <c r="AG903" i="7"/>
  <c r="AG716" i="7"/>
  <c r="AG636" i="7"/>
  <c r="AG697" i="7"/>
  <c r="AG475" i="7"/>
  <c r="AG1140" i="7"/>
  <c r="AG502" i="7"/>
  <c r="AG481" i="7"/>
  <c r="AG832" i="7"/>
  <c r="AG670" i="7"/>
  <c r="AG862" i="7"/>
  <c r="AG391" i="7"/>
  <c r="AG1071" i="7"/>
  <c r="AG1073" i="7"/>
  <c r="Q795" i="5"/>
  <c r="T795" i="5" s="1"/>
  <c r="S1412" i="7"/>
  <c r="AD1411" i="7"/>
  <c r="AF1411" i="7"/>
  <c r="AE1411" i="7"/>
  <c r="AG780" i="7"/>
  <c r="AG904" i="7"/>
  <c r="Q781" i="5"/>
  <c r="T781" i="5" s="1"/>
  <c r="S1397" i="7"/>
  <c r="AG1067" i="7"/>
  <c r="V1" i="7"/>
  <c r="AG1118" i="7" l="1"/>
  <c r="AG568" i="7"/>
  <c r="AG1163" i="7"/>
  <c r="AG743" i="7"/>
  <c r="AG403" i="7"/>
  <c r="AG975" i="7"/>
  <c r="AG425" i="7"/>
  <c r="AG1050" i="7"/>
  <c r="AG683" i="7"/>
  <c r="AG1177" i="7"/>
  <c r="AG860" i="7"/>
  <c r="AG1000" i="7"/>
  <c r="AG819" i="7"/>
  <c r="AG936" i="7"/>
  <c r="AG661" i="7"/>
  <c r="AG725" i="7"/>
  <c r="AG905" i="7"/>
  <c r="AG1036" i="7"/>
  <c r="AG1072" i="7"/>
  <c r="AG676" i="7"/>
  <c r="AG1395" i="7"/>
  <c r="AG385" i="7"/>
  <c r="AG430" i="7"/>
  <c r="AG527" i="7"/>
  <c r="AG495" i="7"/>
  <c r="AG570" i="7"/>
  <c r="AG1183" i="7"/>
  <c r="AG930" i="7"/>
  <c r="AG1401" i="7"/>
  <c r="AG1404" i="7"/>
  <c r="AG1409" i="7"/>
  <c r="AG1407" i="7"/>
  <c r="AD1406" i="7"/>
  <c r="AF1406" i="7"/>
  <c r="AE1406" i="7"/>
  <c r="AE1412" i="7"/>
  <c r="AD1412" i="7"/>
  <c r="AF1412" i="7"/>
  <c r="AD1397" i="7"/>
  <c r="AE1397" i="7"/>
  <c r="AF1397" i="7"/>
  <c r="AF1403" i="7"/>
  <c r="AD1403" i="7"/>
  <c r="AE1403" i="7"/>
  <c r="AE1408" i="7"/>
  <c r="AF1408" i="7"/>
  <c r="AD1408" i="7"/>
  <c r="AG1411" i="7"/>
  <c r="AG401" i="7"/>
  <c r="T1" i="7"/>
  <c r="U1" i="7"/>
  <c r="Q3" i="7"/>
  <c r="F8" i="3"/>
  <c r="F9" i="3"/>
  <c r="F10" i="3"/>
  <c r="F11" i="3"/>
  <c r="F12" i="3"/>
  <c r="F13" i="3"/>
  <c r="F14" i="3"/>
  <c r="F7" i="3"/>
  <c r="AE1414" i="7" l="1"/>
  <c r="K13" i="3" s="1"/>
  <c r="AG1408" i="7"/>
  <c r="AG1412" i="7"/>
  <c r="AG1406" i="7"/>
  <c r="AG1397" i="7"/>
  <c r="AD1414" i="7"/>
  <c r="AF1414" i="7"/>
  <c r="K14" i="3" s="1"/>
  <c r="AG1403" i="7"/>
  <c r="AG1" i="7"/>
  <c r="K12" i="3" l="1"/>
  <c r="AF1415" i="7"/>
  <c r="AF1416" i="7" s="1"/>
  <c r="G13" i="3"/>
  <c r="G8" i="3"/>
  <c r="G7" i="3"/>
  <c r="G14" i="3"/>
  <c r="G10" i="3"/>
  <c r="G11" i="3"/>
  <c r="G12" i="3"/>
  <c r="G9" i="3" l="1"/>
  <c r="AK1" i="7" l="1"/>
  <c r="L6" i="3"/>
  <c r="M6" i="3" s="1"/>
  <c r="AL1" i="7" s="1"/>
  <c r="AL8" i="7" l="1"/>
  <c r="AL24" i="7"/>
  <c r="AL40" i="7"/>
  <c r="AL56" i="7"/>
  <c r="AL72" i="7"/>
  <c r="AL88" i="7"/>
  <c r="AL104" i="7"/>
  <c r="AL120" i="7"/>
  <c r="AL136" i="7"/>
  <c r="AL152" i="7"/>
  <c r="AL168" i="7"/>
  <c r="AL184" i="7"/>
  <c r="AL200" i="7"/>
  <c r="AL216" i="7"/>
  <c r="AL232" i="7"/>
  <c r="AL248" i="7"/>
  <c r="AL264" i="7"/>
  <c r="AL280" i="7"/>
  <c r="AL296" i="7"/>
  <c r="AL312" i="7"/>
  <c r="AL328" i="7"/>
  <c r="AL6" i="7"/>
  <c r="AL22" i="7"/>
  <c r="AL38" i="7"/>
  <c r="AL54" i="7"/>
  <c r="AL70" i="7"/>
  <c r="AL86" i="7"/>
  <c r="AL102" i="7"/>
  <c r="AL118" i="7"/>
  <c r="AL134" i="7"/>
  <c r="AL150" i="7"/>
  <c r="AL166" i="7"/>
  <c r="AL182" i="7"/>
  <c r="AL198" i="7"/>
  <c r="AL214" i="7"/>
  <c r="AL230" i="7"/>
  <c r="AL246" i="7"/>
  <c r="AL262" i="7"/>
  <c r="AL278" i="7"/>
  <c r="AL294" i="7"/>
  <c r="AL310" i="7"/>
  <c r="AL4" i="7"/>
  <c r="AL20" i="7"/>
  <c r="AL36" i="7"/>
  <c r="AL52" i="7"/>
  <c r="AL68" i="7"/>
  <c r="AL84" i="7"/>
  <c r="AL100" i="7"/>
  <c r="AL116" i="7"/>
  <c r="AL132" i="7"/>
  <c r="AL148" i="7"/>
  <c r="AL164" i="7"/>
  <c r="AL180" i="7"/>
  <c r="AL14" i="7"/>
  <c r="AL27" i="7"/>
  <c r="AL32" i="7"/>
  <c r="AL50" i="7"/>
  <c r="AL78" i="7"/>
  <c r="AL91" i="7"/>
  <c r="AL96" i="7"/>
  <c r="AL114" i="7"/>
  <c r="AL196" i="7"/>
  <c r="AL201" i="7"/>
  <c r="AL228" i="7"/>
  <c r="AL233" i="7"/>
  <c r="AL260" i="7"/>
  <c r="AL265" i="7"/>
  <c r="AL292" i="7"/>
  <c r="AL297" i="7"/>
  <c r="AL314" i="7"/>
  <c r="AL321" i="7"/>
  <c r="AL333" i="7"/>
  <c r="AL340" i="7"/>
  <c r="AL356" i="7"/>
  <c r="AL372" i="7"/>
  <c r="AL388" i="7"/>
  <c r="AL404" i="7"/>
  <c r="AL420" i="7"/>
  <c r="AL30" i="7"/>
  <c r="AL43" i="7"/>
  <c r="AL48" i="7"/>
  <c r="AL66" i="7"/>
  <c r="AL94" i="7"/>
  <c r="AL107" i="7"/>
  <c r="AL112" i="7"/>
  <c r="AL130" i="7"/>
  <c r="AL158" i="7"/>
  <c r="AL171" i="7"/>
  <c r="AL176" i="7"/>
  <c r="AL194" i="7"/>
  <c r="AL221" i="7"/>
  <c r="AL226" i="7"/>
  <c r="AL253" i="7"/>
  <c r="AL258" i="7"/>
  <c r="AL285" i="7"/>
  <c r="AL290" i="7"/>
  <c r="AL324" i="7"/>
  <c r="AL18" i="7"/>
  <c r="AL46" i="7"/>
  <c r="AL59" i="7"/>
  <c r="AL64" i="7"/>
  <c r="AL82" i="7"/>
  <c r="AL110" i="7"/>
  <c r="AL123" i="7"/>
  <c r="AL128" i="7"/>
  <c r="AL146" i="7"/>
  <c r="AL174" i="7"/>
  <c r="AL187" i="7"/>
  <c r="AL192" i="7"/>
  <c r="AL197" i="7"/>
  <c r="AL202" i="7"/>
  <c r="AL224" i="7"/>
  <c r="AL229" i="7"/>
  <c r="AL234" i="7"/>
  <c r="AL256" i="7"/>
  <c r="AL261" i="7"/>
  <c r="AL266" i="7"/>
  <c r="AL288" i="7"/>
  <c r="AL293" i="7"/>
  <c r="AL298" i="7"/>
  <c r="AL13" i="7"/>
  <c r="AL19" i="7"/>
  <c r="AL51" i="7"/>
  <c r="AL57" i="7"/>
  <c r="AL89" i="7"/>
  <c r="AL98" i="7"/>
  <c r="AL109" i="7"/>
  <c r="AL147" i="7"/>
  <c r="AL172" i="7"/>
  <c r="AL186" i="7"/>
  <c r="AL206" i="7"/>
  <c r="AL225" i="7"/>
  <c r="AL286" i="7"/>
  <c r="AL329" i="7"/>
  <c r="AL334" i="7"/>
  <c r="AL346" i="7"/>
  <c r="AL384" i="7"/>
  <c r="AL410" i="7"/>
  <c r="AL28" i="7"/>
  <c r="AL60" i="7"/>
  <c r="AL69" i="7"/>
  <c r="AL75" i="7"/>
  <c r="AL95" i="7"/>
  <c r="AL101" i="7"/>
  <c r="AL127" i="7"/>
  <c r="AL139" i="7"/>
  <c r="AL153" i="7"/>
  <c r="AL167" i="7"/>
  <c r="AL175" i="7"/>
  <c r="AL178" i="7"/>
  <c r="AL195" i="7"/>
  <c r="AL209" i="7"/>
  <c r="AL212" i="7"/>
  <c r="AL237" i="7"/>
  <c r="AL245" i="7"/>
  <c r="AL270" i="7"/>
  <c r="AL289" i="7"/>
  <c r="AL319" i="7"/>
  <c r="AL344" i="7"/>
  <c r="AL351" i="7"/>
  <c r="AL370" i="7"/>
  <c r="AL389" i="7"/>
  <c r="AL396" i="7"/>
  <c r="AL408" i="7"/>
  <c r="AL415" i="7"/>
  <c r="AL85" i="7"/>
  <c r="AL119" i="7"/>
  <c r="AL135" i="7"/>
  <c r="AL138" i="7"/>
  <c r="AL144" i="7"/>
  <c r="AL177" i="7"/>
  <c r="AL183" i="7"/>
  <c r="AL204" i="7"/>
  <c r="AL210" i="7"/>
  <c r="AL263" i="7"/>
  <c r="AL350" i="7"/>
  <c r="AL365" i="7"/>
  <c r="AL373" i="7"/>
  <c r="AL401" i="7"/>
  <c r="AL406" i="7"/>
  <c r="AL440" i="7"/>
  <c r="AL456" i="7"/>
  <c r="AL472" i="7"/>
  <c r="AL488" i="7"/>
  <c r="AL504" i="7"/>
  <c r="AL17" i="7"/>
  <c r="AL141" i="7"/>
  <c r="AL189" i="7"/>
  <c r="AL207" i="7"/>
  <c r="AL219" i="7"/>
  <c r="AL257" i="7"/>
  <c r="AL272" i="7"/>
  <c r="AL275" i="7"/>
  <c r="AL281" i="7"/>
  <c r="AL304" i="7"/>
  <c r="AL307" i="7"/>
  <c r="AL313" i="7"/>
  <c r="AL332" i="7"/>
  <c r="AL345" i="7"/>
  <c r="AL368" i="7"/>
  <c r="AL378" i="7"/>
  <c r="AL383" i="7"/>
  <c r="AL419" i="7"/>
  <c r="AL424" i="7"/>
  <c r="AL431" i="7"/>
  <c r="AL447" i="7"/>
  <c r="AL463" i="7"/>
  <c r="AL479" i="7"/>
  <c r="AL495" i="7"/>
  <c r="AL511" i="7"/>
  <c r="AL11" i="7"/>
  <c r="AL67" i="7"/>
  <c r="AL73" i="7"/>
  <c r="AL76" i="7"/>
  <c r="AL79" i="7"/>
  <c r="AL113" i="7"/>
  <c r="AL213" i="7"/>
  <c r="AL243" i="7"/>
  <c r="AL249" i="7"/>
  <c r="AL284" i="7"/>
  <c r="AL358" i="7"/>
  <c r="AL363" i="7"/>
  <c r="AL391" i="7"/>
  <c r="AL414" i="7"/>
  <c r="AL438" i="7"/>
  <c r="AL454" i="7"/>
  <c r="AL470" i="7"/>
  <c r="AL486" i="7"/>
  <c r="AL502" i="7"/>
  <c r="AL5" i="7"/>
  <c r="AL39" i="7"/>
  <c r="AL61" i="7"/>
  <c r="AL126" i="7"/>
  <c r="AL129" i="7"/>
  <c r="AL222" i="7"/>
  <c r="AL231" i="7"/>
  <c r="AL240" i="7"/>
  <c r="AL252" i="7"/>
  <c r="AL316" i="7"/>
  <c r="AL335" i="7"/>
  <c r="AL353" i="7"/>
  <c r="AL386" i="7"/>
  <c r="AL399" i="7"/>
  <c r="AL409" i="7"/>
  <c r="AL429" i="7"/>
  <c r="AL445" i="7"/>
  <c r="AL461" i="7"/>
  <c r="AL477" i="7"/>
  <c r="AL493" i="7"/>
  <c r="AL509" i="7"/>
  <c r="AL29" i="7"/>
  <c r="AL99" i="7"/>
  <c r="AL151" i="7"/>
  <c r="AL185" i="7"/>
  <c r="AL188" i="7"/>
  <c r="AL191" i="7"/>
  <c r="AL282" i="7"/>
  <c r="AL301" i="7"/>
  <c r="AL315" i="7"/>
  <c r="AL330" i="7"/>
  <c r="AL336" i="7"/>
  <c r="AL371" i="7"/>
  <c r="AL380" i="7"/>
  <c r="AL392" i="7"/>
  <c r="AL432" i="7"/>
  <c r="AL448" i="7"/>
  <c r="AL464" i="7"/>
  <c r="AL480" i="7"/>
  <c r="AL496" i="7"/>
  <c r="AL514" i="7"/>
  <c r="AL53" i="7"/>
  <c r="AL63" i="7"/>
  <c r="AL77" i="7"/>
  <c r="AL242" i="7"/>
  <c r="AL255" i="7"/>
  <c r="AL327" i="7"/>
  <c r="AL339" i="7"/>
  <c r="AL342" i="7"/>
  <c r="AL354" i="7"/>
  <c r="AL377" i="7"/>
  <c r="AL427" i="7"/>
  <c r="AL443" i="7"/>
  <c r="AL459" i="7"/>
  <c r="AL475" i="7"/>
  <c r="AL491" i="7"/>
  <c r="AL507" i="7"/>
  <c r="AL521" i="7"/>
  <c r="AL537" i="7"/>
  <c r="AL553" i="7"/>
  <c r="AL569" i="7"/>
  <c r="AL585" i="7"/>
  <c r="AL601" i="7"/>
  <c r="AL617" i="7"/>
  <c r="AL71" i="7"/>
  <c r="AL81" i="7"/>
  <c r="AL117" i="7"/>
  <c r="AL131" i="7"/>
  <c r="AL179" i="7"/>
  <c r="AL223" i="7"/>
  <c r="AL259" i="7"/>
  <c r="AL273" i="7"/>
  <c r="AL12" i="7"/>
  <c r="AL124" i="7"/>
  <c r="AL155" i="7"/>
  <c r="AL165" i="7"/>
  <c r="AL283" i="7"/>
  <c r="AL299" i="7"/>
  <c r="AL309" i="7"/>
  <c r="AL322" i="7"/>
  <c r="AL366" i="7"/>
  <c r="AL369" i="7"/>
  <c r="AL413" i="7"/>
  <c r="AL416" i="7"/>
  <c r="AL422" i="7"/>
  <c r="AL425" i="7"/>
  <c r="AL430" i="7"/>
  <c r="AL441" i="7"/>
  <c r="AL446" i="7"/>
  <c r="AL457" i="7"/>
  <c r="AL462" i="7"/>
  <c r="AL473" i="7"/>
  <c r="AL478" i="7"/>
  <c r="AL489" i="7"/>
  <c r="AL494" i="7"/>
  <c r="AL505" i="7"/>
  <c r="AL510" i="7"/>
  <c r="AL517" i="7"/>
  <c r="AL533" i="7"/>
  <c r="AL549" i="7"/>
  <c r="AL565" i="7"/>
  <c r="AL581" i="7"/>
  <c r="AL597" i="7"/>
  <c r="AL613" i="7"/>
  <c r="AL47" i="7"/>
  <c r="AL62" i="7"/>
  <c r="AL161" i="7"/>
  <c r="AL247" i="7"/>
  <c r="AL308" i="7"/>
  <c r="AL376" i="7"/>
  <c r="AL379" i="7"/>
  <c r="AL481" i="7"/>
  <c r="AL518" i="7"/>
  <c r="AL545" i="7"/>
  <c r="AL550" i="7"/>
  <c r="AL577" i="7"/>
  <c r="AL582" i="7"/>
  <c r="AL609" i="7"/>
  <c r="AL614" i="7"/>
  <c r="AL635" i="7"/>
  <c r="AL651" i="7"/>
  <c r="AL667" i="7"/>
  <c r="AL683" i="7"/>
  <c r="AL699" i="7"/>
  <c r="AL715" i="7"/>
  <c r="AL731" i="7"/>
  <c r="AL747" i="7"/>
  <c r="AL16" i="7"/>
  <c r="AL55" i="7"/>
  <c r="AL105" i="7"/>
  <c r="AL169" i="7"/>
  <c r="AL236" i="7"/>
  <c r="AL279" i="7"/>
  <c r="AL325" i="7"/>
  <c r="AL411" i="7"/>
  <c r="AL428" i="7"/>
  <c r="AL469" i="7"/>
  <c r="AL484" i="7"/>
  <c r="AL513" i="7"/>
  <c r="AL523" i="7"/>
  <c r="AL555" i="7"/>
  <c r="AL587" i="7"/>
  <c r="AL619" i="7"/>
  <c r="AL626" i="7"/>
  <c r="AL642" i="7"/>
  <c r="AL658" i="7"/>
  <c r="AL674" i="7"/>
  <c r="AL690" i="7"/>
  <c r="AL706" i="7"/>
  <c r="AL722" i="7"/>
  <c r="AL738" i="7"/>
  <c r="AL754" i="7"/>
  <c r="AL97" i="7"/>
  <c r="AL143" i="7"/>
  <c r="AL154" i="7"/>
  <c r="AL199" i="7"/>
  <c r="AL203" i="7"/>
  <c r="AL251" i="7"/>
  <c r="AL254" i="7"/>
  <c r="AL276" i="7"/>
  <c r="AL357" i="7"/>
  <c r="AL360" i="7"/>
  <c r="AL398" i="7"/>
  <c r="AL449" i="7"/>
  <c r="AL487" i="7"/>
  <c r="AL490" i="7"/>
  <c r="AL499" i="7"/>
  <c r="AL528" i="7"/>
  <c r="AL538" i="7"/>
  <c r="AL560" i="7"/>
  <c r="AL570" i="7"/>
  <c r="AL592" i="7"/>
  <c r="AL602" i="7"/>
  <c r="AL633" i="7"/>
  <c r="AL649" i="7"/>
  <c r="AL665" i="7"/>
  <c r="AL681" i="7"/>
  <c r="AL697" i="7"/>
  <c r="AL713" i="7"/>
  <c r="AL729" i="7"/>
  <c r="AL745" i="7"/>
  <c r="AL74" i="7"/>
  <c r="AL121" i="7"/>
  <c r="AL125" i="7"/>
  <c r="AL133" i="7"/>
  <c r="AL162" i="7"/>
  <c r="AL215" i="7"/>
  <c r="AL291" i="7"/>
  <c r="AL348" i="7"/>
  <c r="AL455" i="7"/>
  <c r="AL458" i="7"/>
  <c r="AL467" i="7"/>
  <c r="AL482" i="7"/>
  <c r="AL508" i="7"/>
  <c r="AL516" i="7"/>
  <c r="AL548" i="7"/>
  <c r="AL580" i="7"/>
  <c r="AL612" i="7"/>
  <c r="AL25" i="7"/>
  <c r="AL90" i="7"/>
  <c r="AL137" i="7"/>
  <c r="AL412" i="7"/>
  <c r="AL526" i="7"/>
  <c r="AL531" i="7"/>
  <c r="AL536" i="7"/>
  <c r="AL558" i="7"/>
  <c r="AL563" i="7"/>
  <c r="AL568" i="7"/>
  <c r="AL590" i="7"/>
  <c r="AL595" i="7"/>
  <c r="AL600" i="7"/>
  <c r="AL638" i="7"/>
  <c r="AL654" i="7"/>
  <c r="AL670" i="7"/>
  <c r="AL686" i="7"/>
  <c r="AL702" i="7"/>
  <c r="AL718" i="7"/>
  <c r="AL734" i="7"/>
  <c r="AL750" i="7"/>
  <c r="AL26" i="7"/>
  <c r="AL80" i="7"/>
  <c r="AL173" i="7"/>
  <c r="AL227" i="7"/>
  <c r="AL306" i="7"/>
  <c r="AL361" i="7"/>
  <c r="AL364" i="7"/>
  <c r="AL394" i="7"/>
  <c r="AL444" i="7"/>
  <c r="AL465" i="7"/>
  <c r="AL519" i="7"/>
  <c r="AL522" i="7"/>
  <c r="AL572" i="7"/>
  <c r="AL578" i="7"/>
  <c r="AL584" i="7"/>
  <c r="AL636" i="7"/>
  <c r="AL652" i="7"/>
  <c r="AL668" i="7"/>
  <c r="AL684" i="7"/>
  <c r="AL700" i="7"/>
  <c r="AL716" i="7"/>
  <c r="AL732" i="7"/>
  <c r="AL748" i="7"/>
  <c r="AL93" i="7"/>
  <c r="AL149" i="7"/>
  <c r="AL239" i="7"/>
  <c r="AL387" i="7"/>
  <c r="AL506" i="7"/>
  <c r="AL575" i="7"/>
  <c r="AL593" i="7"/>
  <c r="AL605" i="7"/>
  <c r="AL9" i="7"/>
  <c r="AL31" i="7"/>
  <c r="AL157" i="7"/>
  <c r="AL271" i="7"/>
  <c r="AL311" i="7"/>
  <c r="AL318" i="7"/>
  <c r="AL405" i="7"/>
  <c r="AL435" i="7"/>
  <c r="AL451" i="7"/>
  <c r="AL525" i="7"/>
  <c r="AL534" i="7"/>
  <c r="AL596" i="7"/>
  <c r="AL620" i="7"/>
  <c r="AL628" i="7"/>
  <c r="AL639" i="7"/>
  <c r="AL644" i="7"/>
  <c r="AL655" i="7"/>
  <c r="AL660" i="7"/>
  <c r="AL671" i="7"/>
  <c r="AL676" i="7"/>
  <c r="AL687" i="7"/>
  <c r="AL692" i="7"/>
  <c r="AL703" i="7"/>
  <c r="AL708" i="7"/>
  <c r="AL719" i="7"/>
  <c r="AL724" i="7"/>
  <c r="AL735" i="7"/>
  <c r="AL740" i="7"/>
  <c r="AL751" i="7"/>
  <c r="AL756" i="7"/>
  <c r="AL65" i="7"/>
  <c r="AL111" i="7"/>
  <c r="AL244" i="7"/>
  <c r="AL303" i="7"/>
  <c r="AL341" i="7"/>
  <c r="AL355" i="7"/>
  <c r="AL402" i="7"/>
  <c r="AL466" i="7"/>
  <c r="AL476" i="7"/>
  <c r="AL483" i="7"/>
  <c r="AL543" i="7"/>
  <c r="AL561" i="7"/>
  <c r="AL573" i="7"/>
  <c r="AL23" i="7"/>
  <c r="AL352" i="7"/>
  <c r="AL359" i="7"/>
  <c r="AL421" i="7"/>
  <c r="AL500" i="7"/>
  <c r="AL564" i="7"/>
  <c r="AL588" i="7"/>
  <c r="AL634" i="7"/>
  <c r="AL650" i="7"/>
  <c r="AL666" i="7"/>
  <c r="AL682" i="7"/>
  <c r="AL698" i="7"/>
  <c r="AL714" i="7"/>
  <c r="AL730" i="7"/>
  <c r="AL746" i="7"/>
  <c r="AL92" i="7"/>
  <c r="AL140" i="7"/>
  <c r="AL193" i="7"/>
  <c r="AL205" i="7"/>
  <c r="AL277" i="7"/>
  <c r="AL305" i="7"/>
  <c r="AL343" i="7"/>
  <c r="AL382" i="7"/>
  <c r="AL400" i="7"/>
  <c r="AL423" i="7"/>
  <c r="AL460" i="7"/>
  <c r="AL474" i="7"/>
  <c r="AL501" i="7"/>
  <c r="AL515" i="7"/>
  <c r="AL527" i="7"/>
  <c r="AL589" i="7"/>
  <c r="AL598" i="7"/>
  <c r="AL33" i="7"/>
  <c r="AL37" i="7"/>
  <c r="AL45" i="7"/>
  <c r="AL106" i="7"/>
  <c r="AL302" i="7"/>
  <c r="AL320" i="7"/>
  <c r="AL418" i="7"/>
  <c r="AL453" i="7"/>
  <c r="AL485" i="7"/>
  <c r="AL520" i="7"/>
  <c r="AL547" i="7"/>
  <c r="AL554" i="7"/>
  <c r="AL557" i="7"/>
  <c r="AL608" i="7"/>
  <c r="AL615" i="7"/>
  <c r="AL618" i="7"/>
  <c r="AL641" i="7"/>
  <c r="AL664" i="7"/>
  <c r="AL691" i="7"/>
  <c r="AL694" i="7"/>
  <c r="AL701" i="7"/>
  <c r="AL727" i="7"/>
  <c r="AL737" i="7"/>
  <c r="AL769" i="7"/>
  <c r="AL785" i="7"/>
  <c r="AL801" i="7"/>
  <c r="AL817" i="7"/>
  <c r="AL833" i="7"/>
  <c r="AL849" i="7"/>
  <c r="AL865" i="7"/>
  <c r="AL881" i="7"/>
  <c r="AL897" i="7"/>
  <c r="AL913" i="7"/>
  <c r="AL929" i="7"/>
  <c r="AL945" i="7"/>
  <c r="AL961" i="7"/>
  <c r="AL977" i="7"/>
  <c r="AL993" i="7"/>
  <c r="AL1009" i="7"/>
  <c r="AL1025" i="7"/>
  <c r="AL1041" i="7"/>
  <c r="AL1057" i="7"/>
  <c r="AL1073" i="7"/>
  <c r="AL1089" i="7"/>
  <c r="AL1105" i="7"/>
  <c r="AL1121" i="7"/>
  <c r="AL1137" i="7"/>
  <c r="AL1153" i="7"/>
  <c r="AL1169" i="7"/>
  <c r="AL1185" i="7"/>
  <c r="AL1201" i="7"/>
  <c r="AL1217" i="7"/>
  <c r="AL83" i="7"/>
  <c r="AL160" i="7"/>
  <c r="AL349" i="7"/>
  <c r="AL450" i="7"/>
  <c r="AL497" i="7"/>
  <c r="AL524" i="7"/>
  <c r="AL530" i="7"/>
  <c r="AL688" i="7"/>
  <c r="AL721" i="7"/>
  <c r="AL776" i="7"/>
  <c r="AL792" i="7"/>
  <c r="AL808" i="7"/>
  <c r="AL824" i="7"/>
  <c r="AL840" i="7"/>
  <c r="AL856" i="7"/>
  <c r="AL872" i="7"/>
  <c r="AL888" i="7"/>
  <c r="AL904" i="7"/>
  <c r="AL920" i="7"/>
  <c r="AL936" i="7"/>
  <c r="AL952" i="7"/>
  <c r="AL968" i="7"/>
  <c r="AL984" i="7"/>
  <c r="AL1000" i="7"/>
  <c r="AL1016" i="7"/>
  <c r="AL1032" i="7"/>
  <c r="AL1048" i="7"/>
  <c r="AL1064" i="7"/>
  <c r="AL115" i="7"/>
  <c r="AL156" i="7"/>
  <c r="AL238" i="7"/>
  <c r="AL269" i="7"/>
  <c r="AL390" i="7"/>
  <c r="AL442" i="7"/>
  <c r="AL544" i="7"/>
  <c r="AL551" i="7"/>
  <c r="AL631" i="7"/>
  <c r="AL645" i="7"/>
  <c r="AL741" i="7"/>
  <c r="AL757" i="7"/>
  <c r="AL767" i="7"/>
  <c r="AL783" i="7"/>
  <c r="AL799" i="7"/>
  <c r="AL815" i="7"/>
  <c r="AL831" i="7"/>
  <c r="AL847" i="7"/>
  <c r="AL863" i="7"/>
  <c r="AL879" i="7"/>
  <c r="AL895" i="7"/>
  <c r="AL911" i="7"/>
  <c r="AL927" i="7"/>
  <c r="AL943" i="7"/>
  <c r="AL959" i="7"/>
  <c r="AL975" i="7"/>
  <c r="AL991" i="7"/>
  <c r="AL1007" i="7"/>
  <c r="AL1023" i="7"/>
  <c r="AL1039" i="7"/>
  <c r="AL1055" i="7"/>
  <c r="AL317" i="7"/>
  <c r="AL337" i="7"/>
  <c r="AL374" i="7"/>
  <c r="AL407" i="7"/>
  <c r="AL541" i="7"/>
  <c r="AL599" i="7"/>
  <c r="AL622" i="7"/>
  <c r="AL625" i="7"/>
  <c r="AL648" i="7"/>
  <c r="AL675" i="7"/>
  <c r="AL678" i="7"/>
  <c r="AL685" i="7"/>
  <c r="AL711" i="7"/>
  <c r="AL725" i="7"/>
  <c r="AL774" i="7"/>
  <c r="AL790" i="7"/>
  <c r="AL806" i="7"/>
  <c r="AL822" i="7"/>
  <c r="AL838" i="7"/>
  <c r="AL854" i="7"/>
  <c r="AL870" i="7"/>
  <c r="AL886" i="7"/>
  <c r="AL902" i="7"/>
  <c r="AL918" i="7"/>
  <c r="AL934" i="7"/>
  <c r="AL950" i="7"/>
  <c r="AL966" i="7"/>
  <c r="AL982" i="7"/>
  <c r="AL998" i="7"/>
  <c r="AL1014" i="7"/>
  <c r="AL1030" i="7"/>
  <c r="AL1046" i="7"/>
  <c r="AL1062" i="7"/>
  <c r="AL10" i="7"/>
  <c r="AL34" i="7"/>
  <c r="AL42" i="7"/>
  <c r="AL211" i="7"/>
  <c r="AL403" i="7"/>
  <c r="AL672" i="7"/>
  <c r="AL705" i="7"/>
  <c r="AL744" i="7"/>
  <c r="AL760" i="7"/>
  <c r="AL765" i="7"/>
  <c r="AL781" i="7"/>
  <c r="AL797" i="7"/>
  <c r="AL813" i="7"/>
  <c r="AL829" i="7"/>
  <c r="AL845" i="7"/>
  <c r="AL7" i="7"/>
  <c r="AL108" i="7"/>
  <c r="AL145" i="7"/>
  <c r="AL208" i="7"/>
  <c r="AL235" i="7"/>
  <c r="AL300" i="7"/>
  <c r="AL375" i="7"/>
  <c r="AL552" i="7"/>
  <c r="AL610" i="7"/>
  <c r="AL777" i="7"/>
  <c r="AL793" i="7"/>
  <c r="AL809" i="7"/>
  <c r="AL825" i="7"/>
  <c r="AL87" i="7"/>
  <c r="AL170" i="7"/>
  <c r="AL471" i="7"/>
  <c r="AL546" i="7"/>
  <c r="AL559" i="7"/>
  <c r="AL624" i="7"/>
  <c r="AL709" i="7"/>
  <c r="AL753" i="7"/>
  <c r="AL1074" i="7"/>
  <c r="AL1081" i="7"/>
  <c r="AL1093" i="7"/>
  <c r="AL1100" i="7"/>
  <c r="AL1119" i="7"/>
  <c r="AL1138" i="7"/>
  <c r="AL1145" i="7"/>
  <c r="AL1157" i="7"/>
  <c r="AL1164" i="7"/>
  <c r="AL1183" i="7"/>
  <c r="AL1202" i="7"/>
  <c r="AL1209" i="7"/>
  <c r="AL1221" i="7"/>
  <c r="AL1237" i="7"/>
  <c r="AL1253" i="7"/>
  <c r="AL1269" i="7"/>
  <c r="AL1285" i="7"/>
  <c r="AL1301" i="7"/>
  <c r="AL1317" i="7"/>
  <c r="AL1333" i="7"/>
  <c r="AL1349" i="7"/>
  <c r="AL1365" i="7"/>
  <c r="AL1381" i="7"/>
  <c r="AL1397" i="7"/>
  <c r="AL58" i="7"/>
  <c r="AL218" i="7"/>
  <c r="AL331" i="7"/>
  <c r="AL362" i="7"/>
  <c r="AL385" i="7"/>
  <c r="AL498" i="7"/>
  <c r="AL576" i="7"/>
  <c r="AL717" i="7"/>
  <c r="AL739" i="7"/>
  <c r="AL775" i="7"/>
  <c r="AL778" i="7"/>
  <c r="AL807" i="7"/>
  <c r="AL810" i="7"/>
  <c r="AL839" i="7"/>
  <c r="AL853" i="7"/>
  <c r="AL1086" i="7"/>
  <c r="AL1112" i="7"/>
  <c r="AL1124" i="7"/>
  <c r="AL1131" i="7"/>
  <c r="AL1150" i="7"/>
  <c r="AL1176" i="7"/>
  <c r="AL1188" i="7"/>
  <c r="AL1195" i="7"/>
  <c r="AL1214" i="7"/>
  <c r="AL1228" i="7"/>
  <c r="AL1244" i="7"/>
  <c r="AL1260" i="7"/>
  <c r="AL1276" i="7"/>
  <c r="AL1292" i="7"/>
  <c r="AL1308" i="7"/>
  <c r="AL15" i="7"/>
  <c r="AL44" i="7"/>
  <c r="AL122" i="7"/>
  <c r="AL142" i="7"/>
  <c r="AL395" i="7"/>
  <c r="AL436" i="7"/>
  <c r="AL535" i="7"/>
  <c r="AL542" i="7"/>
  <c r="AL640" i="7"/>
  <c r="AL647" i="7"/>
  <c r="AL728" i="7"/>
  <c r="AL784" i="7"/>
  <c r="AL787" i="7"/>
  <c r="AL816" i="7"/>
  <c r="AL819" i="7"/>
  <c r="AL842" i="7"/>
  <c r="AL859" i="7"/>
  <c r="AL864" i="7"/>
  <c r="AL875" i="7"/>
  <c r="AL880" i="7"/>
  <c r="AL891" i="7"/>
  <c r="AL896" i="7"/>
  <c r="AL907" i="7"/>
  <c r="AL912" i="7"/>
  <c r="AL923" i="7"/>
  <c r="AL928" i="7"/>
  <c r="AL939" i="7"/>
  <c r="AL944" i="7"/>
  <c r="AL955" i="7"/>
  <c r="AL960" i="7"/>
  <c r="AL971" i="7"/>
  <c r="AL976" i="7"/>
  <c r="AL987" i="7"/>
  <c r="AL992" i="7"/>
  <c r="AL1003" i="7"/>
  <c r="AL1008" i="7"/>
  <c r="AL1019" i="7"/>
  <c r="AL1024" i="7"/>
  <c r="AL1035" i="7"/>
  <c r="AL1040" i="7"/>
  <c r="AL1051" i="7"/>
  <c r="AL1056" i="7"/>
  <c r="AL1067" i="7"/>
  <c r="AL1079" i="7"/>
  <c r="AL1117" i="7"/>
  <c r="AL1143" i="7"/>
  <c r="AL1181" i="7"/>
  <c r="AL49" i="7"/>
  <c r="AL103" i="7"/>
  <c r="AL190" i="7"/>
  <c r="AL323" i="7"/>
  <c r="AL381" i="7"/>
  <c r="AL539" i="7"/>
  <c r="AL556" i="7"/>
  <c r="AL621" i="7"/>
  <c r="AL659" i="7"/>
  <c r="AL764" i="7"/>
  <c r="AL796" i="7"/>
  <c r="AL828" i="7"/>
  <c r="AL867" i="7"/>
  <c r="AL883" i="7"/>
  <c r="AL899" i="7"/>
  <c r="AL915" i="7"/>
  <c r="AL931" i="7"/>
  <c r="AL947" i="7"/>
  <c r="AL963" i="7"/>
  <c r="AL979" i="7"/>
  <c r="AL995" i="7"/>
  <c r="AL1011" i="7"/>
  <c r="AL1027" i="7"/>
  <c r="AL1043" i="7"/>
  <c r="AL1059" i="7"/>
  <c r="AL1072" i="7"/>
  <c r="AL1091" i="7"/>
  <c r="AL1098" i="7"/>
  <c r="AL1110" i="7"/>
  <c r="AL1136" i="7"/>
  <c r="AL1155" i="7"/>
  <c r="AL1162" i="7"/>
  <c r="AL1174" i="7"/>
  <c r="AL1200" i="7"/>
  <c r="AL1219" i="7"/>
  <c r="AL1226" i="7"/>
  <c r="AL1242" i="7"/>
  <c r="AL1258" i="7"/>
  <c r="AL1274" i="7"/>
  <c r="AL1290" i="7"/>
  <c r="AL1306" i="7"/>
  <c r="AL35" i="7"/>
  <c r="AL268" i="7"/>
  <c r="AL367" i="7"/>
  <c r="AL594" i="7"/>
  <c r="AL632" i="7"/>
  <c r="AL663" i="7"/>
  <c r="AL736" i="7"/>
  <c r="AL743" i="7"/>
  <c r="AL770" i="7"/>
  <c r="AL802" i="7"/>
  <c r="AL834" i="7"/>
  <c r="AL848" i="7"/>
  <c r="AL1077" i="7"/>
  <c r="AL1084" i="7"/>
  <c r="AL1103" i="7"/>
  <c r="AL1122" i="7"/>
  <c r="AL1129" i="7"/>
  <c r="AL1141" i="7"/>
  <c r="AL1148" i="7"/>
  <c r="AL181" i="7"/>
  <c r="AL295" i="7"/>
  <c r="AL468" i="7"/>
  <c r="AL503" i="7"/>
  <c r="AL532" i="7"/>
  <c r="AL629" i="7"/>
  <c r="AL758" i="7"/>
  <c r="AL761" i="7"/>
  <c r="AL773" i="7"/>
  <c r="AL779" i="7"/>
  <c r="AL805" i="7"/>
  <c r="AL811" i="7"/>
  <c r="AL837" i="7"/>
  <c r="AL851" i="7"/>
  <c r="AL1096" i="7"/>
  <c r="AL1108" i="7"/>
  <c r="AL1115" i="7"/>
  <c r="AL1134" i="7"/>
  <c r="AL1160" i="7"/>
  <c r="AL1172" i="7"/>
  <c r="AL1179" i="7"/>
  <c r="AL1198" i="7"/>
  <c r="AL41" i="7"/>
  <c r="AL163" i="7"/>
  <c r="AL274" i="7"/>
  <c r="AL452" i="7"/>
  <c r="AL643" i="7"/>
  <c r="AL677" i="7"/>
  <c r="AL707" i="7"/>
  <c r="AL720" i="7"/>
  <c r="AL843" i="7"/>
  <c r="AL846" i="7"/>
  <c r="AL876" i="7"/>
  <c r="AL905" i="7"/>
  <c r="AL973" i="7"/>
  <c r="AL980" i="7"/>
  <c r="AL999" i="7"/>
  <c r="AL1018" i="7"/>
  <c r="AL1038" i="7"/>
  <c r="AL1192" i="7"/>
  <c r="AL1238" i="7"/>
  <c r="AL1243" i="7"/>
  <c r="AL1256" i="7"/>
  <c r="AL1261" i="7"/>
  <c r="AL1266" i="7"/>
  <c r="AL1279" i="7"/>
  <c r="AL1302" i="7"/>
  <c r="AL1307" i="7"/>
  <c r="AL1320" i="7"/>
  <c r="AL1327" i="7"/>
  <c r="AL1346" i="7"/>
  <c r="AL1372" i="7"/>
  <c r="AL1384" i="7"/>
  <c r="AL1391" i="7"/>
  <c r="AL1410" i="7"/>
  <c r="AL529" i="7"/>
  <c r="AL574" i="7"/>
  <c r="AL579" i="7"/>
  <c r="AL583" i="7"/>
  <c r="AL630" i="7"/>
  <c r="AL772" i="7"/>
  <c r="AL804" i="7"/>
  <c r="AL836" i="7"/>
  <c r="AL860" i="7"/>
  <c r="AL889" i="7"/>
  <c r="AL957" i="7"/>
  <c r="AL964" i="7"/>
  <c r="AL983" i="7"/>
  <c r="AL1002" i="7"/>
  <c r="AL1022" i="7"/>
  <c r="AL1058" i="7"/>
  <c r="AL1158" i="7"/>
  <c r="AL1220" i="7"/>
  <c r="AL1233" i="7"/>
  <c r="AL1284" i="7"/>
  <c r="AL1297" i="7"/>
  <c r="AL1339" i="7"/>
  <c r="AL1377" i="7"/>
  <c r="AL250" i="7"/>
  <c r="AL492" i="7"/>
  <c r="AL669" i="7"/>
  <c r="AL850" i="7"/>
  <c r="AL873" i="7"/>
  <c r="AL941" i="7"/>
  <c r="AL948" i="7"/>
  <c r="AL967" i="7"/>
  <c r="AL986" i="7"/>
  <c r="AL1006" i="7"/>
  <c r="AL1042" i="7"/>
  <c r="AL1061" i="7"/>
  <c r="AL1092" i="7"/>
  <c r="AL1101" i="7"/>
  <c r="AL1125" i="7"/>
  <c r="AL1146" i="7"/>
  <c r="AL1149" i="7"/>
  <c r="AL21" i="7"/>
  <c r="AL159" i="7"/>
  <c r="AL434" i="7"/>
  <c r="AL627" i="7"/>
  <c r="AL673" i="7"/>
  <c r="AL762" i="7"/>
  <c r="AL794" i="7"/>
  <c r="AL220" i="7"/>
  <c r="AL338" i="7"/>
  <c r="AL347" i="7"/>
  <c r="AL439" i="7"/>
  <c r="AL512" i="7"/>
  <c r="AL606" i="7"/>
  <c r="AL623" i="7"/>
  <c r="AL656" i="7"/>
  <c r="AL695" i="7"/>
  <c r="AL733" i="7"/>
  <c r="AL780" i="7"/>
  <c r="AL812" i="7"/>
  <c r="AL909" i="7"/>
  <c r="AL916" i="7"/>
  <c r="AL935" i="7"/>
  <c r="AL954" i="7"/>
  <c r="AL974" i="7"/>
  <c r="AL1010" i="7"/>
  <c r="AL1029" i="7"/>
  <c r="AL1068" i="7"/>
  <c r="AL1104" i="7"/>
  <c r="AL1113" i="7"/>
  <c r="AL1128" i="7"/>
  <c r="AL1167" i="7"/>
  <c r="AL1178" i="7"/>
  <c r="AL1187" i="7"/>
  <c r="AL1231" i="7"/>
  <c r="AL426" i="7"/>
  <c r="AL566" i="7"/>
  <c r="AL704" i="7"/>
  <c r="AL712" i="7"/>
  <c r="AL742" i="7"/>
  <c r="AL893" i="7"/>
  <c r="AL900" i="7"/>
  <c r="AL919" i="7"/>
  <c r="AL938" i="7"/>
  <c r="AL958" i="7"/>
  <c r="AL994" i="7"/>
  <c r="AL1013" i="7"/>
  <c r="AL1052" i="7"/>
  <c r="AL1071" i="7"/>
  <c r="AL1107" i="7"/>
  <c r="AL1116" i="7"/>
  <c r="AL1170" i="7"/>
  <c r="AL1190" i="7"/>
  <c r="AL1218" i="7"/>
  <c r="AL1236" i="7"/>
  <c r="AL1249" i="7"/>
  <c r="AL1300" i="7"/>
  <c r="AL1313" i="7"/>
  <c r="AL1323" i="7"/>
  <c r="AL1361" i="7"/>
  <c r="AL1387" i="7"/>
  <c r="AL267" i="7"/>
  <c r="AL417" i="7"/>
  <c r="AL603" i="7"/>
  <c r="AL653" i="7"/>
  <c r="AL696" i="7"/>
  <c r="AL759" i="7"/>
  <c r="AL871" i="7"/>
  <c r="AL890" i="7"/>
  <c r="AL910" i="7"/>
  <c r="AL946" i="7"/>
  <c r="AL965" i="7"/>
  <c r="AL1004" i="7"/>
  <c r="AL1033" i="7"/>
  <c r="AL1075" i="7"/>
  <c r="AL1090" i="7"/>
  <c r="AL433" i="7"/>
  <c r="AL749" i="7"/>
  <c r="AL892" i="7"/>
  <c r="AL921" i="7"/>
  <c r="AL989" i="7"/>
  <c r="AL996" i="7"/>
  <c r="AL1015" i="7"/>
  <c r="AL1034" i="7"/>
  <c r="AL1054" i="7"/>
  <c r="AL1109" i="7"/>
  <c r="AL1130" i="7"/>
  <c r="AL1206" i="7"/>
  <c r="AL1225" i="7"/>
  <c r="AL604" i="7"/>
  <c r="AL852" i="7"/>
  <c r="AL906" i="7"/>
  <c r="AL942" i="7"/>
  <c r="AL969" i="7"/>
  <c r="AL1044" i="7"/>
  <c r="AL1066" i="7"/>
  <c r="AL1082" i="7"/>
  <c r="AL1127" i="7"/>
  <c r="AL1194" i="7"/>
  <c r="AL1197" i="7"/>
  <c r="AL1207" i="7"/>
  <c r="AL1210" i="7"/>
  <c r="AL1311" i="7"/>
  <c r="AL1325" i="7"/>
  <c r="AL1362" i="7"/>
  <c r="AL1367" i="7"/>
  <c r="AL1375" i="7"/>
  <c r="AL1396" i="7"/>
  <c r="AL1401" i="7"/>
  <c r="AL540" i="7"/>
  <c r="AL680" i="7"/>
  <c r="AL661" i="7"/>
  <c r="AL820" i="7"/>
  <c r="AL832" i="7"/>
  <c r="AL1028" i="7"/>
  <c r="AL1036" i="7"/>
  <c r="AL1060" i="7"/>
  <c r="AL1120" i="7"/>
  <c r="AL1135" i="7"/>
  <c r="AL1184" i="7"/>
  <c r="AL1204" i="7"/>
  <c r="AL1229" i="7"/>
  <c r="AL1232" i="7"/>
  <c r="AL1294" i="7"/>
  <c r="AL1303" i="7"/>
  <c r="AL1341" i="7"/>
  <c r="AL1357" i="7"/>
  <c r="AL1370" i="7"/>
  <c r="AL1378" i="7"/>
  <c r="AL1406" i="7"/>
  <c r="AL1411" i="7"/>
  <c r="AL287" i="7"/>
  <c r="AL571" i="7"/>
  <c r="AL591" i="7"/>
  <c r="AL841" i="7"/>
  <c r="AL868" i="7"/>
  <c r="AL887" i="7"/>
  <c r="AL985" i="7"/>
  <c r="AL1132" i="7"/>
  <c r="AL1241" i="7"/>
  <c r="AL1275" i="7"/>
  <c r="AL1289" i="7"/>
  <c r="AL1309" i="7"/>
  <c r="AL1344" i="7"/>
  <c r="AL1373" i="7"/>
  <c r="AL241" i="7"/>
  <c r="AL567" i="7"/>
  <c r="AL752" i="7"/>
  <c r="AL791" i="7"/>
  <c r="AL821" i="7"/>
  <c r="AL932" i="7"/>
  <c r="AL1005" i="7"/>
  <c r="AL1021" i="7"/>
  <c r="AL1080" i="7"/>
  <c r="AL1102" i="7"/>
  <c r="AL1140" i="7"/>
  <c r="AL1144" i="7"/>
  <c r="AL1182" i="7"/>
  <c r="AL1189" i="7"/>
  <c r="AL1227" i="7"/>
  <c r="AL1239" i="7"/>
  <c r="AL1287" i="7"/>
  <c r="AL1298" i="7"/>
  <c r="AL1315" i="7"/>
  <c r="AL1337" i="7"/>
  <c r="AL1371" i="7"/>
  <c r="AL1407" i="7"/>
  <c r="AL788" i="7"/>
  <c r="AL914" i="7"/>
  <c r="AL1001" i="7"/>
  <c r="AL1031" i="7"/>
  <c r="AL1065" i="7"/>
  <c r="AL1069" i="7"/>
  <c r="AL1078" i="7"/>
  <c r="AL1097" i="7"/>
  <c r="AL1118" i="7"/>
  <c r="AL1139" i="7"/>
  <c r="AL1171" i="7"/>
  <c r="AL1252" i="7"/>
  <c r="AL1281" i="7"/>
  <c r="AL1326" i="7"/>
  <c r="AL1332" i="7"/>
  <c r="AL1347" i="7"/>
  <c r="AL1356" i="7"/>
  <c r="AL1374" i="7"/>
  <c r="AL1383" i="7"/>
  <c r="AL1386" i="7"/>
  <c r="AL1392" i="7"/>
  <c r="AL1395" i="7"/>
  <c r="AL1412" i="7"/>
  <c r="AL326" i="7"/>
  <c r="AL855" i="7"/>
  <c r="AL981" i="7"/>
  <c r="AL1094" i="7"/>
  <c r="AL1186" i="7"/>
  <c r="AL1191" i="7"/>
  <c r="AL1240" i="7"/>
  <c r="AL1259" i="7"/>
  <c r="AL1278" i="7"/>
  <c r="AL1310" i="7"/>
  <c r="AL1353" i="7"/>
  <c r="AL1359" i="7"/>
  <c r="AL1398" i="7"/>
  <c r="AL679" i="7"/>
  <c r="AL689" i="7"/>
  <c r="AL723" i="7"/>
  <c r="AL766" i="7"/>
  <c r="AL884" i="7"/>
  <c r="AL901" i="7"/>
  <c r="AL1114" i="7"/>
  <c r="AL1123" i="7"/>
  <c r="AL1205" i="7"/>
  <c r="AL1212" i="7"/>
  <c r="AL1246" i="7"/>
  <c r="AL1272" i="7"/>
  <c r="AL1304" i="7"/>
  <c r="AL217" i="7"/>
  <c r="AL437" i="7"/>
  <c r="AL798" i="7"/>
  <c r="AL940" i="7"/>
  <c r="AL1045" i="7"/>
  <c r="AL1049" i="7"/>
  <c r="AL1053" i="7"/>
  <c r="AL1106" i="7"/>
  <c r="AL1152" i="7"/>
  <c r="AL1156" i="7"/>
  <c r="AL1168" i="7"/>
  <c r="AL1175" i="7"/>
  <c r="AL1223" i="7"/>
  <c r="AL1230" i="7"/>
  <c r="AL1288" i="7"/>
  <c r="AL1291" i="7"/>
  <c r="AL771" i="7"/>
  <c r="AL1070" i="7"/>
  <c r="AL1083" i="7"/>
  <c r="AL1087" i="7"/>
  <c r="AL1216" i="7"/>
  <c r="AL1263" i="7"/>
  <c r="AL1330" i="7"/>
  <c r="AL1366" i="7"/>
  <c r="AL1404" i="7"/>
  <c r="AL586" i="7"/>
  <c r="AL646" i="7"/>
  <c r="AL789" i="7"/>
  <c r="AL803" i="7"/>
  <c r="AL830" i="7"/>
  <c r="AL898" i="7"/>
  <c r="AL924" i="7"/>
  <c r="AL953" i="7"/>
  <c r="AL970" i="7"/>
  <c r="AL978" i="7"/>
  <c r="AL990" i="7"/>
  <c r="AL1111" i="7"/>
  <c r="AL1234" i="7"/>
  <c r="AL1250" i="7"/>
  <c r="AL1314" i="7"/>
  <c r="AL1321" i="7"/>
  <c r="AL1324" i="7"/>
  <c r="AL1336" i="7"/>
  <c r="AL1345" i="7"/>
  <c r="AL1351" i="7"/>
  <c r="AL1363" i="7"/>
  <c r="AL1369" i="7"/>
  <c r="AL1390" i="7"/>
  <c r="AL1393" i="7"/>
  <c r="AL611" i="7"/>
  <c r="AL616" i="7"/>
  <c r="AL835" i="7"/>
  <c r="AL877" i="7"/>
  <c r="AL894" i="7"/>
  <c r="AL949" i="7"/>
  <c r="AL962" i="7"/>
  <c r="AL1037" i="7"/>
  <c r="AL1095" i="7"/>
  <c r="AL1165" i="7"/>
  <c r="AL1247" i="7"/>
  <c r="AL1282" i="7"/>
  <c r="AL1342" i="7"/>
  <c r="AL1348" i="7"/>
  <c r="AL1354" i="7"/>
  <c r="AL1360" i="7"/>
  <c r="AL607" i="7"/>
  <c r="AL637" i="7"/>
  <c r="AL763" i="7"/>
  <c r="AL826" i="7"/>
  <c r="AL885" i="7"/>
  <c r="AL1099" i="7"/>
  <c r="AL1199" i="7"/>
  <c r="AL1213" i="7"/>
  <c r="AL1224" i="7"/>
  <c r="AL1257" i="7"/>
  <c r="AL1273" i="7"/>
  <c r="AL1295" i="7"/>
  <c r="AL1318" i="7"/>
  <c r="AL1399" i="7"/>
  <c r="AL710" i="7"/>
  <c r="AL861" i="7"/>
  <c r="AL1020" i="7"/>
  <c r="AL1050" i="7"/>
  <c r="AL1063" i="7"/>
  <c r="AL1161" i="7"/>
  <c r="AL1173" i="7"/>
  <c r="AL1196" i="7"/>
  <c r="AL1270" i="7"/>
  <c r="AL1305" i="7"/>
  <c r="AL397" i="7"/>
  <c r="AL786" i="7"/>
  <c r="AL795" i="7"/>
  <c r="AL844" i="7"/>
  <c r="AL857" i="7"/>
  <c r="AL869" i="7"/>
  <c r="AL882" i="7"/>
  <c r="AL903" i="7"/>
  <c r="AL933" i="7"/>
  <c r="AL937" i="7"/>
  <c r="AL1012" i="7"/>
  <c r="AL1076" i="7"/>
  <c r="AL1133" i="7"/>
  <c r="AL393" i="7"/>
  <c r="AL726" i="7"/>
  <c r="AL823" i="7"/>
  <c r="AL862" i="7"/>
  <c r="AL866" i="7"/>
  <c r="AL874" i="7"/>
  <c r="AL930" i="7"/>
  <c r="AL972" i="7"/>
  <c r="AL1017" i="7"/>
  <c r="AL1026" i="7"/>
  <c r="AL1047" i="7"/>
  <c r="AL1085" i="7"/>
  <c r="AL1142" i="7"/>
  <c r="AL1154" i="7"/>
  <c r="AL1166" i="7"/>
  <c r="AL1177" i="7"/>
  <c r="AL562" i="7"/>
  <c r="AL693" i="7"/>
  <c r="AL925" i="7"/>
  <c r="AL997" i="7"/>
  <c r="AL1352" i="7"/>
  <c r="AL1388" i="7"/>
  <c r="AL657" i="7"/>
  <c r="AL662" i="7"/>
  <c r="AL755" i="7"/>
  <c r="AL1193" i="7"/>
  <c r="AL1245" i="7"/>
  <c r="AL1340" i="7"/>
  <c r="AL1400" i="7"/>
  <c r="AL1403" i="7"/>
  <c r="AL1319" i="7"/>
  <c r="AL988" i="7"/>
  <c r="AL1159" i="7"/>
  <c r="AL1215" i="7"/>
  <c r="AL1262" i="7"/>
  <c r="AL1283" i="7"/>
  <c r="AL1299" i="7"/>
  <c r="AL1316" i="7"/>
  <c r="AL1268" i="7"/>
  <c r="AL1254" i="7"/>
  <c r="AL1312" i="7"/>
  <c r="AL1385" i="7"/>
  <c r="AL827" i="7"/>
  <c r="AL926" i="7"/>
  <c r="AL1211" i="7"/>
  <c r="AL1329" i="7"/>
  <c r="AL908" i="7"/>
  <c r="AL1147" i="7"/>
  <c r="AL1293" i="7"/>
  <c r="AL1379" i="7"/>
  <c r="AL1405" i="7"/>
  <c r="AL1286" i="7"/>
  <c r="AL1335" i="7"/>
  <c r="AL1376" i="7"/>
  <c r="AL1088" i="7"/>
  <c r="AL1248" i="7"/>
  <c r="AL1265" i="7"/>
  <c r="AL1343" i="7"/>
  <c r="AL1163" i="7"/>
  <c r="AL1328" i="7"/>
  <c r="AL1364" i="7"/>
  <c r="AL1368" i="7"/>
  <c r="AL1380" i="7"/>
  <c r="AL782" i="7"/>
  <c r="AL1267" i="7"/>
  <c r="AL858" i="7"/>
  <c r="AL917" i="7"/>
  <c r="AL922" i="7"/>
  <c r="AL1271" i="7"/>
  <c r="AL1296" i="7"/>
  <c r="AL1389" i="7"/>
  <c r="AL818" i="7"/>
  <c r="AL1151" i="7"/>
  <c r="AL1180" i="7"/>
  <c r="AL1203" i="7"/>
  <c r="AL1280" i="7"/>
  <c r="AL1358" i="7"/>
  <c r="AL1382" i="7"/>
  <c r="AL1408" i="7"/>
  <c r="AL878" i="7"/>
  <c r="AL1126" i="7"/>
  <c r="AL1251" i="7"/>
  <c r="AL1334" i="7"/>
  <c r="AL768" i="7"/>
  <c r="AL814" i="7"/>
  <c r="AL951" i="7"/>
  <c r="AL956" i="7"/>
  <c r="AL1208" i="7"/>
  <c r="AL1255" i="7"/>
  <c r="AL1264" i="7"/>
  <c r="AL1322" i="7"/>
  <c r="AL1338" i="7"/>
  <c r="AL1350" i="7"/>
  <c r="AL1394" i="7"/>
  <c r="AL1331" i="7"/>
  <c r="AL1402" i="7"/>
  <c r="AL800" i="7"/>
  <c r="AL1222" i="7"/>
  <c r="AL1235" i="7"/>
  <c r="AL1277" i="7"/>
  <c r="AL1355" i="7"/>
  <c r="AL1409" i="7"/>
  <c r="AJ1" i="7"/>
  <c r="AL3" i="7"/>
  <c r="AY3" i="7" s="1"/>
  <c r="D2" i="10" s="1"/>
  <c r="E2" i="10" s="1"/>
  <c r="AK3" i="7"/>
  <c r="AY786" i="7" l="1"/>
  <c r="D768" i="10" s="1"/>
  <c r="E768" i="10" s="1"/>
  <c r="AY1186" i="7"/>
  <c r="D1163" i="10" s="1"/>
  <c r="E1163" i="10" s="1"/>
  <c r="AY1194" i="7"/>
  <c r="D1171" i="10" s="1"/>
  <c r="E1171" i="10" s="1"/>
  <c r="AY780" i="7"/>
  <c r="D763" i="10" s="1"/>
  <c r="E763" i="10" s="1"/>
  <c r="AY1115" i="7"/>
  <c r="D1093" i="10" s="1"/>
  <c r="E1093" i="10" s="1"/>
  <c r="AY775" i="7"/>
  <c r="D758" i="10" s="1"/>
  <c r="E758" i="10" s="1"/>
  <c r="AY911" i="7"/>
  <c r="D891" i="10" s="1"/>
  <c r="E891" i="10" s="1"/>
  <c r="AY320" i="7"/>
  <c r="D308" i="10" s="1"/>
  <c r="E308" i="10" s="1"/>
  <c r="AY636" i="7"/>
  <c r="D619" i="10" s="1"/>
  <c r="E619" i="10" s="1"/>
  <c r="AY683" i="7"/>
  <c r="D666" i="10" s="1"/>
  <c r="E666" i="10" s="1"/>
  <c r="AY335" i="7"/>
  <c r="D322" i="10" s="1"/>
  <c r="E322" i="10" s="1"/>
  <c r="AY351" i="7"/>
  <c r="D338" i="10" s="1"/>
  <c r="E338" i="10" s="1"/>
  <c r="AY290" i="7"/>
  <c r="D280" i="10" s="1"/>
  <c r="E280" i="10" s="1"/>
  <c r="AY1095" i="7"/>
  <c r="D1073" i="10" s="1"/>
  <c r="E1073" i="10" s="1"/>
  <c r="AY1287" i="7"/>
  <c r="D1261" i="10" s="1"/>
  <c r="E1261" i="10" s="1"/>
  <c r="AY696" i="7"/>
  <c r="D679" i="10" s="1"/>
  <c r="E679" i="10" s="1"/>
  <c r="AY1107" i="7"/>
  <c r="D1085" i="10" s="1"/>
  <c r="E1085" i="10" s="1"/>
  <c r="AY21" i="7"/>
  <c r="D20" i="10" s="1"/>
  <c r="E20" i="10" s="1"/>
  <c r="AY846" i="7"/>
  <c r="D827" i="10" s="1"/>
  <c r="E827" i="10" s="1"/>
  <c r="AY1108" i="7"/>
  <c r="D1086" i="10" s="1"/>
  <c r="E1086" i="10" s="1"/>
  <c r="AY1148" i="7"/>
  <c r="D1125" i="10" s="1"/>
  <c r="E1125" i="10" s="1"/>
  <c r="AY367" i="7"/>
  <c r="D354" i="10" s="1"/>
  <c r="E354" i="10" s="1"/>
  <c r="AY1098" i="7"/>
  <c r="D1076" i="10" s="1"/>
  <c r="E1076" i="10" s="1"/>
  <c r="AY828" i="7"/>
  <c r="D810" i="10" s="1"/>
  <c r="E810" i="10" s="1"/>
  <c r="AY1067" i="7"/>
  <c r="D1045" i="10" s="1"/>
  <c r="E1045" i="10" s="1"/>
  <c r="AY939" i="7"/>
  <c r="D918" i="10" s="1"/>
  <c r="E918" i="10" s="1"/>
  <c r="AY728" i="7"/>
  <c r="D711" i="10" s="1"/>
  <c r="E711" i="10" s="1"/>
  <c r="AY1228" i="7"/>
  <c r="D1203" i="10" s="1"/>
  <c r="E1203" i="10" s="1"/>
  <c r="AY739" i="7"/>
  <c r="D722" i="10" s="1"/>
  <c r="E722" i="10" s="1"/>
  <c r="AY1285" i="7"/>
  <c r="D1259" i="10" s="1"/>
  <c r="E1259" i="10" s="1"/>
  <c r="AY1074" i="7"/>
  <c r="D1052" i="10" s="1"/>
  <c r="E1052" i="10" s="1"/>
  <c r="AY300" i="7"/>
  <c r="D288" i="10" s="1"/>
  <c r="E288" i="10" s="1"/>
  <c r="AY403" i="7"/>
  <c r="D388" i="10" s="1"/>
  <c r="E388" i="10" s="1"/>
  <c r="AY886" i="7"/>
  <c r="D866" i="10" s="1"/>
  <c r="E866" i="10" s="1"/>
  <c r="AY599" i="7"/>
  <c r="D582" i="10" s="1"/>
  <c r="E582" i="10" s="1"/>
  <c r="AY895" i="7"/>
  <c r="D875" i="10" s="1"/>
  <c r="E875" i="10" s="1"/>
  <c r="AY390" i="7"/>
  <c r="D376" i="10" s="1"/>
  <c r="E376" i="10" s="1"/>
  <c r="AY888" i="7"/>
  <c r="D868" i="10" s="1"/>
  <c r="E868" i="10" s="1"/>
  <c r="AY83" i="7"/>
  <c r="D78" i="10" s="1"/>
  <c r="E78" i="10" s="1"/>
  <c r="AY977" i="7"/>
  <c r="D956" i="10" s="1"/>
  <c r="E956" i="10" s="1"/>
  <c r="AY701" i="7"/>
  <c r="D684" i="10" s="1"/>
  <c r="E684" i="10" s="1"/>
  <c r="AY302" i="7"/>
  <c r="D290" i="10" s="1"/>
  <c r="E290" i="10" s="1"/>
  <c r="AY305" i="7"/>
  <c r="D293" i="10" s="1"/>
  <c r="E293" i="10" s="1"/>
  <c r="AY500" i="7"/>
  <c r="D483" i="10" s="1"/>
  <c r="E483" i="10" s="1"/>
  <c r="AY111" i="7"/>
  <c r="D106" i="10" s="1"/>
  <c r="E106" i="10" s="1"/>
  <c r="AY644" i="7"/>
  <c r="D627" i="10" s="1"/>
  <c r="E627" i="10" s="1"/>
  <c r="AY605" i="7"/>
  <c r="D588" i="10" s="1"/>
  <c r="E588" i="10" s="1"/>
  <c r="AY584" i="7"/>
  <c r="D567" i="10" s="1"/>
  <c r="E567" i="10" s="1"/>
  <c r="AY734" i="7"/>
  <c r="D717" i="10" s="1"/>
  <c r="E717" i="10" s="1"/>
  <c r="AY412" i="7"/>
  <c r="D397" i="10" s="1"/>
  <c r="E397" i="10" s="1"/>
  <c r="AY162" i="7"/>
  <c r="D155" i="10" s="1"/>
  <c r="E155" i="10" s="1"/>
  <c r="AY560" i="7"/>
  <c r="D543" i="10" s="1"/>
  <c r="E543" i="10" s="1"/>
  <c r="AY143" i="7"/>
  <c r="D138" i="10" s="1"/>
  <c r="E138" i="10" s="1"/>
  <c r="AY484" i="7"/>
  <c r="D467" i="10" s="1"/>
  <c r="E467" i="10" s="1"/>
  <c r="AY667" i="7"/>
  <c r="D650" i="10" s="1"/>
  <c r="E650" i="10" s="1"/>
  <c r="AY62" i="7"/>
  <c r="D58" i="10" s="1"/>
  <c r="E58" i="10" s="1"/>
  <c r="AY457" i="7"/>
  <c r="D441" i="10" s="1"/>
  <c r="E441" i="10" s="1"/>
  <c r="AY124" i="7"/>
  <c r="D119" i="10" s="1"/>
  <c r="E119" i="10" s="1"/>
  <c r="AY521" i="7"/>
  <c r="D504" i="10" s="1"/>
  <c r="E504" i="10" s="1"/>
  <c r="AY53" i="7"/>
  <c r="D49" i="10" s="1"/>
  <c r="E49" i="10" s="1"/>
  <c r="AY188" i="7"/>
  <c r="D180" i="10" s="1"/>
  <c r="E180" i="10" s="1"/>
  <c r="AY316" i="7"/>
  <c r="D304" i="10" s="1"/>
  <c r="E304" i="10" s="1"/>
  <c r="AY391" i="7"/>
  <c r="D377" i="10" s="1"/>
  <c r="E377" i="10" s="1"/>
  <c r="AY463" i="7"/>
  <c r="D446" i="10" s="1"/>
  <c r="E446" i="10" s="1"/>
  <c r="AY257" i="7"/>
  <c r="D247" i="10" s="1"/>
  <c r="E247" i="10" s="1"/>
  <c r="AY263" i="7"/>
  <c r="D253" i="10" s="1"/>
  <c r="E253" i="10" s="1"/>
  <c r="AY344" i="7"/>
  <c r="D331" i="10" s="1"/>
  <c r="E331" i="10" s="1"/>
  <c r="AY95" i="7"/>
  <c r="D90" i="10" s="1"/>
  <c r="E90" i="10" s="1"/>
  <c r="AY109" i="7"/>
  <c r="D104" i="10" s="1"/>
  <c r="E104" i="10" s="1"/>
  <c r="AY202" i="7"/>
  <c r="D194" i="10" s="1"/>
  <c r="E194" i="10" s="1"/>
  <c r="AY285" i="7"/>
  <c r="D275" i="10" s="1"/>
  <c r="E275" i="10" s="1"/>
  <c r="AY30" i="7"/>
  <c r="D28" i="10" s="1"/>
  <c r="E28" i="10" s="1"/>
  <c r="AY201" i="7"/>
  <c r="D193" i="10" s="1"/>
  <c r="E193" i="10" s="1"/>
  <c r="AY84" i="7"/>
  <c r="D79" i="10" s="1"/>
  <c r="E79" i="10" s="1"/>
  <c r="AY150" i="7"/>
  <c r="D144" i="10" s="1"/>
  <c r="E144" i="10" s="1"/>
  <c r="AY232" i="7"/>
  <c r="D222" i="10" s="1"/>
  <c r="E222" i="10" s="1"/>
  <c r="AY1235" i="7"/>
  <c r="D1209" i="10" s="1"/>
  <c r="E1209" i="10" s="1"/>
  <c r="AY1334" i="7"/>
  <c r="D1305" i="10" s="1"/>
  <c r="E1305" i="10" s="1"/>
  <c r="AY917" i="7"/>
  <c r="D897" i="10" s="1"/>
  <c r="E897" i="10" s="1"/>
  <c r="AY1405" i="7"/>
  <c r="D1374" i="10" s="1"/>
  <c r="E1374" i="10" s="1"/>
  <c r="AY1262" i="7"/>
  <c r="D1236" i="10" s="1"/>
  <c r="E1236" i="10" s="1"/>
  <c r="AY925" i="7"/>
  <c r="D904" i="10" s="1"/>
  <c r="E904" i="10" s="1"/>
  <c r="AY823" i="7"/>
  <c r="D805" i="10" s="1"/>
  <c r="E805" i="10" s="1"/>
  <c r="AY1305" i="7"/>
  <c r="D1279" i="10" s="1"/>
  <c r="E1279" i="10" s="1"/>
  <c r="AY1213" i="7"/>
  <c r="D1188" i="10" s="1"/>
  <c r="E1188" i="10" s="1"/>
  <c r="AY1037" i="7"/>
  <c r="D1015" i="10" s="1"/>
  <c r="E1015" i="10" s="1"/>
  <c r="AY1321" i="7"/>
  <c r="D1294" i="10" s="1"/>
  <c r="E1294" i="10" s="1"/>
  <c r="AY1404" i="7"/>
  <c r="D1373" i="10" s="1"/>
  <c r="E1373" i="10" s="1"/>
  <c r="AY1152" i="7"/>
  <c r="D1129" i="10" s="1"/>
  <c r="E1129" i="10" s="1"/>
  <c r="AY901" i="7"/>
  <c r="D881" i="10" s="1"/>
  <c r="E881" i="10" s="1"/>
  <c r="AY981" i="7"/>
  <c r="D960" i="10" s="1"/>
  <c r="E960" i="10" s="1"/>
  <c r="AY1139" i="7"/>
  <c r="D1116" i="10" s="1"/>
  <c r="E1116" i="10" s="1"/>
  <c r="AY1239" i="7"/>
  <c r="D1213" i="10" s="1"/>
  <c r="E1213" i="10" s="1"/>
  <c r="AY1373" i="7"/>
  <c r="D1342" i="10" s="1"/>
  <c r="E1342" i="10" s="1"/>
  <c r="AY1378" i="7"/>
  <c r="D1347" i="10" s="1"/>
  <c r="E1347" i="10" s="1"/>
  <c r="AY820" i="7"/>
  <c r="D802" i="10" s="1"/>
  <c r="E802" i="10" s="1"/>
  <c r="AY1082" i="7"/>
  <c r="D1060" i="10" s="1"/>
  <c r="E1060" i="10" s="1"/>
  <c r="AY989" i="7"/>
  <c r="D967" i="10" s="1"/>
  <c r="E967" i="10" s="1"/>
  <c r="AY653" i="7"/>
  <c r="D636" i="10" s="1"/>
  <c r="E636" i="10" s="1"/>
  <c r="AY1071" i="7"/>
  <c r="D1049" i="10" s="1"/>
  <c r="E1049" i="10" s="1"/>
  <c r="AY1178" i="7"/>
  <c r="D1155" i="10" s="1"/>
  <c r="E1155" i="10" s="1"/>
  <c r="AY695" i="7"/>
  <c r="D678" i="10" s="1"/>
  <c r="E678" i="10" s="1"/>
  <c r="AY1149" i="7"/>
  <c r="D1126" i="10" s="1"/>
  <c r="E1126" i="10" s="1"/>
  <c r="AY250" i="7"/>
  <c r="D240" i="10" s="1"/>
  <c r="E240" i="10" s="1"/>
  <c r="AY836" i="7"/>
  <c r="D818" i="10" s="1"/>
  <c r="E818" i="10" s="1"/>
  <c r="AY1302" i="7"/>
  <c r="D1276" i="10" s="1"/>
  <c r="E1276" i="10" s="1"/>
  <c r="AY843" i="7"/>
  <c r="D824" i="10" s="1"/>
  <c r="E824" i="10" s="1"/>
  <c r="AY1096" i="7"/>
  <c r="D1074" i="10" s="1"/>
  <c r="E1074" i="10" s="1"/>
  <c r="AY1141" i="7"/>
  <c r="D1118" i="10" s="1"/>
  <c r="E1118" i="10" s="1"/>
  <c r="AY268" i="7"/>
  <c r="D258" i="10" s="1"/>
  <c r="E258" i="10" s="1"/>
  <c r="AY1091" i="7"/>
  <c r="D1069" i="10" s="1"/>
  <c r="E1069" i="10" s="1"/>
  <c r="AY796" i="7"/>
  <c r="D778" i="10" s="1"/>
  <c r="E778" i="10" s="1"/>
  <c r="AY1056" i="7"/>
  <c r="D1034" i="10" s="1"/>
  <c r="E1034" i="10" s="1"/>
  <c r="AY928" i="7"/>
  <c r="D907" i="10" s="1"/>
  <c r="E907" i="10" s="1"/>
  <c r="AY647" i="7"/>
  <c r="D630" i="10" s="1"/>
  <c r="E630" i="10" s="1"/>
  <c r="AY1214" i="7"/>
  <c r="D1189" i="10" s="1"/>
  <c r="E1189" i="10" s="1"/>
  <c r="AY717" i="7"/>
  <c r="D700" i="10" s="1"/>
  <c r="E700" i="10" s="1"/>
  <c r="AY1269" i="7"/>
  <c r="D1243" i="10" s="1"/>
  <c r="E1243" i="10" s="1"/>
  <c r="AY753" i="7"/>
  <c r="D736" i="10" s="1"/>
  <c r="E736" i="10" s="1"/>
  <c r="AY235" i="7"/>
  <c r="D225" i="10" s="1"/>
  <c r="E225" i="10" s="1"/>
  <c r="AY211" i="7"/>
  <c r="D201" i="10" s="1"/>
  <c r="E201" i="10" s="1"/>
  <c r="AY870" i="7"/>
  <c r="D850" i="10" s="1"/>
  <c r="E850" i="10" s="1"/>
  <c r="AY541" i="7"/>
  <c r="D524" i="10" s="1"/>
  <c r="E524" i="10" s="1"/>
  <c r="AY879" i="7"/>
  <c r="D859" i="10" s="1"/>
  <c r="E859" i="10" s="1"/>
  <c r="AY269" i="7"/>
  <c r="D259" i="10" s="1"/>
  <c r="E259" i="10" s="1"/>
  <c r="AY872" i="7"/>
  <c r="D852" i="10" s="1"/>
  <c r="E852" i="10" s="1"/>
  <c r="AY1217" i="7"/>
  <c r="D1192" i="10" s="1"/>
  <c r="E1192" i="10" s="1"/>
  <c r="AY961" i="7"/>
  <c r="D940" i="10" s="1"/>
  <c r="E940" i="10" s="1"/>
  <c r="AY694" i="7"/>
  <c r="D677" i="10" s="1"/>
  <c r="E677" i="10" s="1"/>
  <c r="AY106" i="7"/>
  <c r="D101" i="10" s="1"/>
  <c r="E101" i="10" s="1"/>
  <c r="AY277" i="7"/>
  <c r="D267" i="10" s="1"/>
  <c r="E267" i="10" s="1"/>
  <c r="AY421" i="7"/>
  <c r="D406" i="10" s="1"/>
  <c r="E406" i="10" s="1"/>
  <c r="AY65" i="7"/>
  <c r="D61" i="10" s="1"/>
  <c r="E61" i="10" s="1"/>
  <c r="AY639" i="7"/>
  <c r="D622" i="10" s="1"/>
  <c r="E622" i="10" s="1"/>
  <c r="AY593" i="7"/>
  <c r="D576" i="10" s="1"/>
  <c r="E576" i="10" s="1"/>
  <c r="AY578" i="7"/>
  <c r="D561" i="10" s="1"/>
  <c r="E561" i="10" s="1"/>
  <c r="AY718" i="7"/>
  <c r="D701" i="10" s="1"/>
  <c r="E701" i="10" s="1"/>
  <c r="AY137" i="7"/>
  <c r="D132" i="10" s="1"/>
  <c r="E132" i="10" s="1"/>
  <c r="AY133" i="7"/>
  <c r="D128" i="10" s="1"/>
  <c r="E128" i="10" s="1"/>
  <c r="AY538" i="7"/>
  <c r="D521" i="10" s="1"/>
  <c r="E521" i="10" s="1"/>
  <c r="AY97" i="7"/>
  <c r="D92" i="10" s="1"/>
  <c r="E92" i="10" s="1"/>
  <c r="AY469" i="7"/>
  <c r="D452" i="10" s="1"/>
  <c r="E452" i="10" s="1"/>
  <c r="AY651" i="7"/>
  <c r="D634" i="10" s="1"/>
  <c r="E634" i="10" s="1"/>
  <c r="AY47" i="7"/>
  <c r="D45" i="10" s="1"/>
  <c r="E45" i="10" s="1"/>
  <c r="AY446" i="7"/>
  <c r="D430" i="10" s="1"/>
  <c r="E430" i="10" s="1"/>
  <c r="AY12" i="7"/>
  <c r="D11" i="10" s="1"/>
  <c r="E11" i="10" s="1"/>
  <c r="AY507" i="7"/>
  <c r="D490" i="10" s="1"/>
  <c r="E490" i="10" s="1"/>
  <c r="AY514" i="7"/>
  <c r="D497" i="10" s="1"/>
  <c r="E497" i="10" s="1"/>
  <c r="AY185" i="7"/>
  <c r="D177" i="10" s="1"/>
  <c r="E177" i="10" s="1"/>
  <c r="AY252" i="7"/>
  <c r="D242" i="10" s="1"/>
  <c r="E242" i="10" s="1"/>
  <c r="AY363" i="7"/>
  <c r="D350" i="10" s="1"/>
  <c r="E350" i="10" s="1"/>
  <c r="AY447" i="7"/>
  <c r="D431" i="10" s="1"/>
  <c r="E431" i="10" s="1"/>
  <c r="AY219" i="7"/>
  <c r="D209" i="10" s="1"/>
  <c r="E209" i="10" s="1"/>
  <c r="AY210" i="7"/>
  <c r="D200" i="10" s="1"/>
  <c r="E200" i="10" s="1"/>
  <c r="AY319" i="7"/>
  <c r="D307" i="10" s="1"/>
  <c r="E307" i="10" s="1"/>
  <c r="AY75" i="7"/>
  <c r="D71" i="10" s="1"/>
  <c r="E71" i="10" s="1"/>
  <c r="AY98" i="7"/>
  <c r="D93" i="10" s="1"/>
  <c r="E93" i="10" s="1"/>
  <c r="AY197" i="7"/>
  <c r="D189" i="10" s="1"/>
  <c r="E189" i="10" s="1"/>
  <c r="AY258" i="7"/>
  <c r="D248" i="10" s="1"/>
  <c r="E248" i="10" s="1"/>
  <c r="AY420" i="7"/>
  <c r="D405" i="10" s="1"/>
  <c r="E405" i="10" s="1"/>
  <c r="AY196" i="7"/>
  <c r="D188" i="10" s="1"/>
  <c r="E188" i="10" s="1"/>
  <c r="AY68" i="7"/>
  <c r="D64" i="10" s="1"/>
  <c r="E64" i="10" s="1"/>
  <c r="AY134" i="7"/>
  <c r="D129" i="10" s="1"/>
  <c r="E129" i="10" s="1"/>
  <c r="AY216" i="7"/>
  <c r="D206" i="10" s="1"/>
  <c r="E206" i="10" s="1"/>
  <c r="AY1222" i="7"/>
  <c r="D1197" i="10" s="1"/>
  <c r="E1197" i="10" s="1"/>
  <c r="AY1251" i="7"/>
  <c r="D1225" i="10" s="1"/>
  <c r="E1225" i="10" s="1"/>
  <c r="AY858" i="7"/>
  <c r="D838" i="10" s="1"/>
  <c r="E838" i="10" s="1"/>
  <c r="AY1379" i="7"/>
  <c r="D1348" i="10" s="1"/>
  <c r="E1348" i="10" s="1"/>
  <c r="AY1215" i="7"/>
  <c r="D1190" i="10" s="1"/>
  <c r="E1190" i="10" s="1"/>
  <c r="AY693" i="7"/>
  <c r="D676" i="10" s="1"/>
  <c r="E676" i="10" s="1"/>
  <c r="AY726" i="7"/>
  <c r="D709" i="10" s="1"/>
  <c r="E709" i="10" s="1"/>
  <c r="AY1270" i="7"/>
  <c r="D1244" i="10" s="1"/>
  <c r="E1244" i="10" s="1"/>
  <c r="AY1199" i="7"/>
  <c r="D1175" i="10" s="1"/>
  <c r="E1175" i="10" s="1"/>
  <c r="AY962" i="7"/>
  <c r="D941" i="10" s="1"/>
  <c r="E941" i="10" s="1"/>
  <c r="AY1314" i="7"/>
  <c r="D1287" i="10" s="1"/>
  <c r="E1287" i="10" s="1"/>
  <c r="AY1366" i="7"/>
  <c r="D1335" i="10" s="1"/>
  <c r="E1335" i="10" s="1"/>
  <c r="AY1106" i="7"/>
  <c r="D1084" i="10" s="1"/>
  <c r="E1084" i="10" s="1"/>
  <c r="AY884" i="7"/>
  <c r="D864" i="10" s="1"/>
  <c r="E864" i="10" s="1"/>
  <c r="AY855" i="7"/>
  <c r="D835" i="10" s="1"/>
  <c r="E835" i="10" s="1"/>
  <c r="AY1118" i="7"/>
  <c r="D1096" i="10" s="1"/>
  <c r="E1096" i="10" s="1"/>
  <c r="AY1227" i="7"/>
  <c r="D1202" i="10" s="1"/>
  <c r="E1202" i="10" s="1"/>
  <c r="AY1344" i="7"/>
  <c r="D1313" i="10" s="1"/>
  <c r="E1313" i="10" s="1"/>
  <c r="AY1370" i="7"/>
  <c r="D1339" i="10" s="1"/>
  <c r="E1339" i="10" s="1"/>
  <c r="AY661" i="7"/>
  <c r="D644" i="10" s="1"/>
  <c r="E644" i="10" s="1"/>
  <c r="AY1066" i="7"/>
  <c r="D1044" i="10" s="1"/>
  <c r="E1044" i="10" s="1"/>
  <c r="AY921" i="7"/>
  <c r="D901" i="10" s="1"/>
  <c r="E901" i="10" s="1"/>
  <c r="AY603" i="7"/>
  <c r="D586" i="10" s="1"/>
  <c r="E586" i="10" s="1"/>
  <c r="AY1052" i="7"/>
  <c r="D1030" i="10" s="1"/>
  <c r="E1030" i="10" s="1"/>
  <c r="AY1167" i="7"/>
  <c r="D1144" i="10" s="1"/>
  <c r="E1144" i="10" s="1"/>
  <c r="AY656" i="7"/>
  <c r="D639" i="10" s="1"/>
  <c r="E639" i="10" s="1"/>
  <c r="AY1146" i="7"/>
  <c r="D1123" i="10" s="1"/>
  <c r="E1123" i="10" s="1"/>
  <c r="AY1377" i="7"/>
  <c r="D1346" i="10" s="1"/>
  <c r="E1346" i="10" s="1"/>
  <c r="AY804" i="7"/>
  <c r="D786" i="10" s="1"/>
  <c r="E786" i="10" s="1"/>
  <c r="AY1279" i="7"/>
  <c r="D1253" i="10" s="1"/>
  <c r="E1253" i="10" s="1"/>
  <c r="AY720" i="7"/>
  <c r="D703" i="10" s="1"/>
  <c r="E703" i="10" s="1"/>
  <c r="AY851" i="7"/>
  <c r="D832" i="10" s="1"/>
  <c r="E832" i="10" s="1"/>
  <c r="AY1129" i="7"/>
  <c r="D1106" i="10" s="1"/>
  <c r="E1106" i="10" s="1"/>
  <c r="AY35" i="7"/>
  <c r="D33" i="10" s="1"/>
  <c r="E33" i="10" s="1"/>
  <c r="AY1072" i="7"/>
  <c r="D1050" i="10" s="1"/>
  <c r="E1050" i="10" s="1"/>
  <c r="AY764" i="7"/>
  <c r="D747" i="10" s="1"/>
  <c r="E747" i="10" s="1"/>
  <c r="AY1051" i="7"/>
  <c r="D1029" i="10" s="1"/>
  <c r="E1029" i="10" s="1"/>
  <c r="AY923" i="7"/>
  <c r="AY640" i="7"/>
  <c r="D623" i="10" s="1"/>
  <c r="E623" i="10" s="1"/>
  <c r="AY1195" i="7"/>
  <c r="D1172" i="10" s="1"/>
  <c r="E1172" i="10" s="1"/>
  <c r="AY576" i="7"/>
  <c r="D559" i="10" s="1"/>
  <c r="E559" i="10" s="1"/>
  <c r="AY1253" i="7"/>
  <c r="D1227" i="10" s="1"/>
  <c r="E1227" i="10" s="1"/>
  <c r="AY709" i="7"/>
  <c r="D692" i="10" s="1"/>
  <c r="E692" i="10" s="1"/>
  <c r="AY208" i="7"/>
  <c r="D198" i="10" s="1"/>
  <c r="E198" i="10" s="1"/>
  <c r="AY42" i="7"/>
  <c r="D40" i="10" s="1"/>
  <c r="E40" i="10" s="1"/>
  <c r="AY854" i="7"/>
  <c r="D834" i="10" s="1"/>
  <c r="E834" i="10" s="1"/>
  <c r="AY407" i="7"/>
  <c r="D392" i="10" s="1"/>
  <c r="E392" i="10" s="1"/>
  <c r="AY863" i="7"/>
  <c r="D843" i="10" s="1"/>
  <c r="E843" i="10" s="1"/>
  <c r="AY238" i="7"/>
  <c r="D228" i="10" s="1"/>
  <c r="E228" i="10" s="1"/>
  <c r="AY856" i="7"/>
  <c r="D836" i="10" s="1"/>
  <c r="E836" i="10" s="1"/>
  <c r="AY1201" i="7"/>
  <c r="D1176" i="10" s="1"/>
  <c r="E1176" i="10" s="1"/>
  <c r="AY945" i="7"/>
  <c r="D924" i="10" s="1"/>
  <c r="E924" i="10" s="1"/>
  <c r="AY691" i="7"/>
  <c r="D674" i="10" s="1"/>
  <c r="E674" i="10" s="1"/>
  <c r="AY45" i="7"/>
  <c r="D43" i="10" s="1"/>
  <c r="E43" i="10" s="1"/>
  <c r="AY205" i="7"/>
  <c r="D196" i="10" s="1"/>
  <c r="E196" i="10" s="1"/>
  <c r="AY359" i="7"/>
  <c r="D346" i="10" s="1"/>
  <c r="E346" i="10" s="1"/>
  <c r="AY756" i="7"/>
  <c r="D739" i="10" s="1"/>
  <c r="E739" i="10" s="1"/>
  <c r="AY628" i="7"/>
  <c r="D611" i="10" s="1"/>
  <c r="E611" i="10" s="1"/>
  <c r="AY575" i="7"/>
  <c r="D558" i="10" s="1"/>
  <c r="E558" i="10" s="1"/>
  <c r="AY572" i="7"/>
  <c r="D555" i="10" s="1"/>
  <c r="E555" i="10" s="1"/>
  <c r="AY702" i="7"/>
  <c r="D685" i="10" s="1"/>
  <c r="E685" i="10" s="1"/>
  <c r="AY90" i="7"/>
  <c r="D85" i="10" s="1"/>
  <c r="E85" i="10" s="1"/>
  <c r="AY125" i="7"/>
  <c r="D120" i="10" s="1"/>
  <c r="E120" i="10" s="1"/>
  <c r="AY528" i="7"/>
  <c r="D511" i="10" s="1"/>
  <c r="E511" i="10" s="1"/>
  <c r="AY754" i="7"/>
  <c r="D737" i="10" s="1"/>
  <c r="E737" i="10" s="1"/>
  <c r="AY428" i="7"/>
  <c r="D412" i="10" s="1"/>
  <c r="E412" i="10" s="1"/>
  <c r="AY635" i="7"/>
  <c r="D618" i="10" s="1"/>
  <c r="E618" i="10" s="1"/>
  <c r="AY613" i="7"/>
  <c r="D596" i="10" s="1"/>
  <c r="E596" i="10" s="1"/>
  <c r="AY441" i="7"/>
  <c r="D425" i="10" s="1"/>
  <c r="E425" i="10" s="1"/>
  <c r="AY273" i="7"/>
  <c r="D263" i="10" s="1"/>
  <c r="E263" i="10" s="1"/>
  <c r="AY491" i="7"/>
  <c r="D474" i="10" s="1"/>
  <c r="E474" i="10" s="1"/>
  <c r="AY496" i="7"/>
  <c r="D479" i="10" s="1"/>
  <c r="E479" i="10" s="1"/>
  <c r="AY151" i="7"/>
  <c r="D145" i="10" s="1"/>
  <c r="E145" i="10" s="1"/>
  <c r="AY240" i="7"/>
  <c r="D230" i="10" s="1"/>
  <c r="E230" i="10" s="1"/>
  <c r="AY358" i="7"/>
  <c r="D345" i="10" s="1"/>
  <c r="E345" i="10" s="1"/>
  <c r="AY431" i="7"/>
  <c r="D415" i="10" s="1"/>
  <c r="E415" i="10" s="1"/>
  <c r="AY207" i="7"/>
  <c r="D197" i="10" s="1"/>
  <c r="E197" i="10" s="1"/>
  <c r="AY204" i="7"/>
  <c r="D195" i="10" s="1"/>
  <c r="E195" i="10" s="1"/>
  <c r="AY289" i="7"/>
  <c r="D279" i="10" s="1"/>
  <c r="E279" i="10" s="1"/>
  <c r="AY69" i="7"/>
  <c r="D65" i="10" s="1"/>
  <c r="E65" i="10" s="1"/>
  <c r="AY89" i="7"/>
  <c r="D84" i="10" s="1"/>
  <c r="E84" i="10" s="1"/>
  <c r="AY192" i="7"/>
  <c r="D184" i="10" s="1"/>
  <c r="E184" i="10" s="1"/>
  <c r="AY253" i="7"/>
  <c r="D243" i="10" s="1"/>
  <c r="E243" i="10" s="1"/>
  <c r="AY404" i="7"/>
  <c r="D389" i="10" s="1"/>
  <c r="E389" i="10" s="1"/>
  <c r="AY114" i="7"/>
  <c r="D109" i="10" s="1"/>
  <c r="E109" i="10" s="1"/>
  <c r="AY52" i="7"/>
  <c r="D48" i="10" s="1"/>
  <c r="E48" i="10" s="1"/>
  <c r="AY118" i="7"/>
  <c r="D113" i="10" s="1"/>
  <c r="E113" i="10" s="1"/>
  <c r="AY200" i="7"/>
  <c r="D192" i="10" s="1"/>
  <c r="E192" i="10" s="1"/>
  <c r="AY866" i="7"/>
  <c r="D846" i="10" s="1"/>
  <c r="E846" i="10" s="1"/>
  <c r="AY1168" i="7"/>
  <c r="D1145" i="10" s="1"/>
  <c r="E1145" i="10" s="1"/>
  <c r="AY1015" i="7"/>
  <c r="D993" i="10" s="1"/>
  <c r="E993" i="10" s="1"/>
  <c r="AY889" i="7"/>
  <c r="D869" i="10" s="1"/>
  <c r="E869" i="10" s="1"/>
  <c r="AY867" i="7"/>
  <c r="D847" i="10" s="1"/>
  <c r="E847" i="10" s="1"/>
  <c r="AY1301" i="7"/>
  <c r="D1275" i="10" s="1"/>
  <c r="E1275" i="10" s="1"/>
  <c r="AY904" i="7"/>
  <c r="D884" i="10" s="1"/>
  <c r="E884" i="10" s="1"/>
  <c r="AY244" i="7"/>
  <c r="D234" i="10" s="1"/>
  <c r="E234" i="10" s="1"/>
  <c r="AY215" i="7"/>
  <c r="D205" i="10" s="1"/>
  <c r="E205" i="10" s="1"/>
  <c r="AY537" i="7"/>
  <c r="D520" i="10" s="1"/>
  <c r="E520" i="10" s="1"/>
  <c r="AY350" i="7"/>
  <c r="D337" i="10" s="1"/>
  <c r="E337" i="10" s="1"/>
  <c r="AY100" i="7"/>
  <c r="D95" i="10" s="1"/>
  <c r="E95" i="10" s="1"/>
  <c r="AY1283" i="7"/>
  <c r="D1257" i="10" s="1"/>
  <c r="E1257" i="10" s="1"/>
  <c r="AY1224" i="7"/>
  <c r="D1199" i="10" s="1"/>
  <c r="E1199" i="10" s="1"/>
  <c r="AY1094" i="7"/>
  <c r="D1072" i="10" s="1"/>
  <c r="E1072" i="10" s="1"/>
  <c r="AY1406" i="7"/>
  <c r="D1375" i="10" s="1"/>
  <c r="E1375" i="10" s="1"/>
  <c r="AY1187" i="7"/>
  <c r="D1164" i="10" s="1"/>
  <c r="E1164" i="10" s="1"/>
  <c r="AY800" i="7"/>
  <c r="D782" i="10" s="1"/>
  <c r="E782" i="10" s="1"/>
  <c r="AY1196" i="7"/>
  <c r="D1173" i="10" s="1"/>
  <c r="E1173" i="10" s="1"/>
  <c r="AY1189" i="7"/>
  <c r="D1166" i="10" s="1"/>
  <c r="E1166" i="10" s="1"/>
  <c r="AY1339" i="7"/>
  <c r="D1309" i="10" s="1"/>
  <c r="E1309" i="10" s="1"/>
  <c r="AY542" i="7"/>
  <c r="D525" i="10" s="1"/>
  <c r="E525" i="10" s="1"/>
  <c r="AY664" i="7"/>
  <c r="D647" i="10" s="1"/>
  <c r="E647" i="10" s="1"/>
  <c r="AY388" i="7"/>
  <c r="D374" i="10" s="1"/>
  <c r="E374" i="10" s="1"/>
  <c r="AY1352" i="7"/>
  <c r="D1321" i="10" s="1"/>
  <c r="E1321" i="10" s="1"/>
  <c r="AY646" i="7"/>
  <c r="D629" i="10" s="1"/>
  <c r="E629" i="10" s="1"/>
  <c r="AY1252" i="7"/>
  <c r="D1226" i="10" s="1"/>
  <c r="E1226" i="10" s="1"/>
  <c r="AY1411" i="7"/>
  <c r="D1380" i="10" s="1"/>
  <c r="E1380" i="10" s="1"/>
  <c r="AY1116" i="7"/>
  <c r="D1094" i="10" s="1"/>
  <c r="E1094" i="10" s="1"/>
  <c r="AY1320" i="7"/>
  <c r="D1293" i="10" s="1"/>
  <c r="E1293" i="10" s="1"/>
  <c r="AY594" i="7"/>
  <c r="D577" i="10" s="1"/>
  <c r="E577" i="10" s="1"/>
  <c r="AY944" i="7"/>
  <c r="D923" i="10" s="1"/>
  <c r="E923" i="10" s="1"/>
  <c r="AY1081" i="7"/>
  <c r="D1059" i="10" s="1"/>
  <c r="E1059" i="10" s="1"/>
  <c r="AY622" i="7"/>
  <c r="D605" i="10" s="1"/>
  <c r="E605" i="10" s="1"/>
  <c r="AY993" i="7"/>
  <c r="D971" i="10" s="1"/>
  <c r="E971" i="10" s="1"/>
  <c r="AY343" i="7"/>
  <c r="D330" i="10" s="1"/>
  <c r="E330" i="10" s="1"/>
  <c r="AY9" i="7"/>
  <c r="D8" i="10" s="1"/>
  <c r="E8" i="10" s="1"/>
  <c r="AY154" i="7"/>
  <c r="D147" i="10" s="1"/>
  <c r="E147" i="10" s="1"/>
  <c r="AY462" i="7"/>
  <c r="D445" i="10" s="1"/>
  <c r="E445" i="10" s="1"/>
  <c r="AY63" i="7"/>
  <c r="D59" i="10" s="1"/>
  <c r="E59" i="10" s="1"/>
  <c r="AY479" i="7"/>
  <c r="D462" i="10" s="1"/>
  <c r="E462" i="10" s="1"/>
  <c r="AY147" i="7"/>
  <c r="D141" i="10" s="1"/>
  <c r="E141" i="10" s="1"/>
  <c r="AY43" i="7"/>
  <c r="D41" i="10" s="1"/>
  <c r="E41" i="10" s="1"/>
  <c r="AY768" i="7"/>
  <c r="D751" i="10" s="1"/>
  <c r="E751" i="10" s="1"/>
  <c r="AY1324" i="7"/>
  <c r="AY241" i="7"/>
  <c r="D231" i="10" s="1"/>
  <c r="E231" i="10" s="1"/>
  <c r="AY860" i="7"/>
  <c r="D840" i="10" s="1"/>
  <c r="E840" i="10" s="1"/>
  <c r="AY1159" i="7"/>
  <c r="D1136" i="10" s="1"/>
  <c r="E1136" i="10" s="1"/>
  <c r="AY1099" i="7"/>
  <c r="D1077" i="10" s="1"/>
  <c r="E1077" i="10" s="1"/>
  <c r="AY1053" i="7"/>
  <c r="D1031" i="10" s="1"/>
  <c r="E1031" i="10" s="1"/>
  <c r="AY1357" i="7"/>
  <c r="D1326" i="10" s="1"/>
  <c r="E1326" i="10" s="1"/>
  <c r="AY1044" i="7"/>
  <c r="D1022" i="10" s="1"/>
  <c r="E1022" i="10" s="1"/>
  <c r="AY1013" i="7"/>
  <c r="D991" i="10" s="1"/>
  <c r="E991" i="10" s="1"/>
  <c r="AY1125" i="7"/>
  <c r="D1102" i="10" s="1"/>
  <c r="E1102" i="10" s="1"/>
  <c r="AY707" i="7"/>
  <c r="D690" i="10" s="1"/>
  <c r="E690" i="10" s="1"/>
  <c r="AY1306" i="7"/>
  <c r="D1280" i="10" s="1"/>
  <c r="E1280" i="10" s="1"/>
  <c r="AY1040" i="7"/>
  <c r="D1018" i="10" s="1"/>
  <c r="E1018" i="10" s="1"/>
  <c r="AY498" i="7"/>
  <c r="D481" i="10" s="1"/>
  <c r="E481" i="10" s="1"/>
  <c r="AY145" i="7"/>
  <c r="D139" i="10" s="1"/>
  <c r="E139" i="10" s="1"/>
  <c r="AY374" i="7"/>
  <c r="D361" i="10" s="1"/>
  <c r="E361" i="10" s="1"/>
  <c r="AY840" i="7"/>
  <c r="D821" i="10" s="1"/>
  <c r="E821" i="10" s="1"/>
  <c r="AY37" i="7"/>
  <c r="D35" i="10" s="1"/>
  <c r="E35" i="10" s="1"/>
  <c r="AY620" i="7"/>
  <c r="D603" i="10" s="1"/>
  <c r="E603" i="10" s="1"/>
  <c r="AY499" i="7"/>
  <c r="D482" i="10" s="1"/>
  <c r="E482" i="10" s="1"/>
  <c r="AY480" i="7"/>
  <c r="D463" i="10" s="1"/>
  <c r="E463" i="10" s="1"/>
  <c r="AY36" i="7"/>
  <c r="D34" i="10" s="1"/>
  <c r="E34" i="10" s="1"/>
  <c r="AY1402" i="7"/>
  <c r="D1371" i="10" s="1"/>
  <c r="E1371" i="10" s="1"/>
  <c r="AY1133" i="7"/>
  <c r="D1110" i="10" s="1"/>
  <c r="E1110" i="10" s="1"/>
  <c r="AY723" i="7"/>
  <c r="D706" i="10" s="1"/>
  <c r="E706" i="10" s="1"/>
  <c r="AY749" i="7"/>
  <c r="D732" i="10" s="1"/>
  <c r="E732" i="10" s="1"/>
  <c r="AY630" i="7"/>
  <c r="D613" i="10" s="1"/>
  <c r="E613" i="10" s="1"/>
  <c r="AY1290" i="7"/>
  <c r="D1264" i="10" s="1"/>
  <c r="E1264" i="10" s="1"/>
  <c r="AY1176" i="7"/>
  <c r="D1153" i="10" s="1"/>
  <c r="E1153" i="10" s="1"/>
  <c r="AY641" i="7"/>
  <c r="D624" i="10" s="1"/>
  <c r="E624" i="10" s="1"/>
  <c r="AY425" i="7"/>
  <c r="D409" i="10" s="1"/>
  <c r="E409" i="10" s="1"/>
  <c r="AY168" i="7"/>
  <c r="D160" i="10" s="1"/>
  <c r="E160" i="10" s="1"/>
  <c r="AY1331" i="7"/>
  <c r="D1302" i="10" s="1"/>
  <c r="E1302" i="10" s="1"/>
  <c r="AY1408" i="7"/>
  <c r="D1377" i="10" s="1"/>
  <c r="E1377" i="10" s="1"/>
  <c r="AY1380" i="7"/>
  <c r="D1349" i="10" s="1"/>
  <c r="E1349" i="10" s="1"/>
  <c r="AY908" i="7"/>
  <c r="D888" i="10" s="1"/>
  <c r="E888" i="10" s="1"/>
  <c r="AY1319" i="7"/>
  <c r="D1292" i="10" s="1"/>
  <c r="E1292" i="10" s="1"/>
  <c r="AY1166" i="7"/>
  <c r="D1143" i="10" s="1"/>
  <c r="E1143" i="10" s="1"/>
  <c r="AY1076" i="7"/>
  <c r="D1054" i="10" s="1"/>
  <c r="E1054" i="10" s="1"/>
  <c r="AY1161" i="7"/>
  <c r="D1138" i="10" s="1"/>
  <c r="E1138" i="10" s="1"/>
  <c r="AY826" i="7"/>
  <c r="D808" i="10" s="1"/>
  <c r="E808" i="10" s="1"/>
  <c r="AY877" i="7"/>
  <c r="D857" i="10" s="1"/>
  <c r="E857" i="10" s="1"/>
  <c r="AY1111" i="7"/>
  <c r="D1089" i="10" s="1"/>
  <c r="E1089" i="10" s="1"/>
  <c r="AY1216" i="7"/>
  <c r="D1191" i="10" s="1"/>
  <c r="E1191" i="10" s="1"/>
  <c r="AY1045" i="7"/>
  <c r="D1023" i="10" s="1"/>
  <c r="E1023" i="10" s="1"/>
  <c r="AY689" i="7"/>
  <c r="D672" i="10" s="1"/>
  <c r="E672" i="10" s="1"/>
  <c r="AY1395" i="7"/>
  <c r="D1364" i="10" s="1"/>
  <c r="E1364" i="10" s="1"/>
  <c r="AY1069" i="7"/>
  <c r="D1047" i="10" s="1"/>
  <c r="E1047" i="10" s="1"/>
  <c r="AY1144" i="7"/>
  <c r="D1121" i="10" s="1"/>
  <c r="E1121" i="10" s="1"/>
  <c r="AY1275" i="7"/>
  <c r="D1249" i="10" s="1"/>
  <c r="E1249" i="10" s="1"/>
  <c r="AY1303" i="7"/>
  <c r="D1277" i="10" s="1"/>
  <c r="E1277" i="10" s="1"/>
  <c r="AY1401" i="7"/>
  <c r="D1370" i="10" s="1"/>
  <c r="E1370" i="10" s="1"/>
  <c r="AY942" i="7"/>
  <c r="D921" i="10" s="1"/>
  <c r="E921" i="10" s="1"/>
  <c r="AY433" i="7"/>
  <c r="D417" i="10" s="1"/>
  <c r="E417" i="10" s="1"/>
  <c r="AY1387" i="7"/>
  <c r="D1356" i="10" s="1"/>
  <c r="E1356" i="10" s="1"/>
  <c r="AY958" i="7"/>
  <c r="D937" i="10" s="1"/>
  <c r="E937" i="10" s="1"/>
  <c r="AY1104" i="7"/>
  <c r="D1082" i="10" s="1"/>
  <c r="E1082" i="10" s="1"/>
  <c r="AY512" i="7"/>
  <c r="D495" i="10" s="1"/>
  <c r="E495" i="10" s="1"/>
  <c r="AY1092" i="7"/>
  <c r="D1070" i="10" s="1"/>
  <c r="E1070" i="10" s="1"/>
  <c r="AY1284" i="7"/>
  <c r="D1258" i="10" s="1"/>
  <c r="E1258" i="10" s="1"/>
  <c r="AY583" i="7"/>
  <c r="D566" i="10" s="1"/>
  <c r="E566" i="10" s="1"/>
  <c r="AY1256" i="7"/>
  <c r="D1230" i="10" s="1"/>
  <c r="E1230" i="10" s="1"/>
  <c r="AY643" i="7"/>
  <c r="D626" i="10" s="1"/>
  <c r="E626" i="10" s="1"/>
  <c r="AY805" i="7"/>
  <c r="D787" i="10" s="1"/>
  <c r="E787" i="10" s="1"/>
  <c r="AY1084" i="7"/>
  <c r="D1062" i="10" s="1"/>
  <c r="E1062" i="10" s="1"/>
  <c r="AY1274" i="7"/>
  <c r="D1248" i="10" s="1"/>
  <c r="E1248" i="10" s="1"/>
  <c r="AY1027" i="7"/>
  <c r="D1005" i="10" s="1"/>
  <c r="E1005" i="10" s="1"/>
  <c r="AY556" i="7"/>
  <c r="D539" i="10" s="1"/>
  <c r="E539" i="10" s="1"/>
  <c r="AY1024" i="7"/>
  <c r="D1002" i="10" s="1"/>
  <c r="E1002" i="10" s="1"/>
  <c r="AY896" i="7"/>
  <c r="D876" i="10" s="1"/>
  <c r="E876" i="10" s="1"/>
  <c r="AY436" i="7"/>
  <c r="D420" i="10" s="1"/>
  <c r="E420" i="10" s="1"/>
  <c r="AY1150" i="7"/>
  <c r="D1127" i="10" s="1"/>
  <c r="E1127" i="10" s="1"/>
  <c r="AY362" i="7"/>
  <c r="D349" i="10" s="1"/>
  <c r="E349" i="10" s="1"/>
  <c r="AY1209" i="7"/>
  <c r="D1184" i="10" s="1"/>
  <c r="E1184" i="10" s="1"/>
  <c r="AY546" i="7"/>
  <c r="D529" i="10" s="1"/>
  <c r="E529" i="10" s="1"/>
  <c r="AY7" i="7"/>
  <c r="D6" i="10" s="1"/>
  <c r="E6" i="10" s="1"/>
  <c r="AY1062" i="7"/>
  <c r="D1040" i="10" s="1"/>
  <c r="E1040" i="10" s="1"/>
  <c r="AY806" i="7"/>
  <c r="D788" i="10" s="1"/>
  <c r="E788" i="10" s="1"/>
  <c r="AY317" i="7"/>
  <c r="D305" i="10" s="1"/>
  <c r="E305" i="10" s="1"/>
  <c r="AY815" i="7"/>
  <c r="D797" i="10" s="1"/>
  <c r="E797" i="10" s="1"/>
  <c r="AY1064" i="7"/>
  <c r="D1042" i="10" s="1"/>
  <c r="E1042" i="10" s="1"/>
  <c r="AY808" i="7"/>
  <c r="D790" i="10" s="1"/>
  <c r="E790" i="10" s="1"/>
  <c r="AY1153" i="7"/>
  <c r="D1130" i="10" s="1"/>
  <c r="E1130" i="10" s="1"/>
  <c r="AY897" i="7"/>
  <c r="D877" i="10" s="1"/>
  <c r="E877" i="10" s="1"/>
  <c r="AY618" i="7"/>
  <c r="D601" i="10" s="1"/>
  <c r="E601" i="10" s="1"/>
  <c r="AY598" i="7"/>
  <c r="D581" i="10" s="1"/>
  <c r="E581" i="10" s="1"/>
  <c r="AY92" i="7"/>
  <c r="D87" i="10" s="1"/>
  <c r="E87" i="10" s="1"/>
  <c r="AY573" i="7"/>
  <c r="D556" i="10" s="1"/>
  <c r="E556" i="10" s="1"/>
  <c r="AY735" i="7"/>
  <c r="D718" i="10" s="1"/>
  <c r="E718" i="10" s="1"/>
  <c r="AY534" i="7"/>
  <c r="D517" i="10" s="1"/>
  <c r="E517" i="10" s="1"/>
  <c r="AY239" i="7"/>
  <c r="D229" i="10" s="1"/>
  <c r="E229" i="10" s="1"/>
  <c r="AY465" i="7"/>
  <c r="D448" i="10" s="1"/>
  <c r="E448" i="10" s="1"/>
  <c r="AY654" i="7"/>
  <c r="D637" i="10" s="1"/>
  <c r="E637" i="10" s="1"/>
  <c r="AY580" i="7"/>
  <c r="D563" i="10" s="1"/>
  <c r="E563" i="10" s="1"/>
  <c r="AY745" i="7"/>
  <c r="D728" i="10" s="1"/>
  <c r="E728" i="10" s="1"/>
  <c r="AY487" i="7"/>
  <c r="D470" i="10" s="1"/>
  <c r="E470" i="10" s="1"/>
  <c r="AY706" i="7"/>
  <c r="D689" i="10" s="1"/>
  <c r="E689" i="10" s="1"/>
  <c r="AY279" i="7"/>
  <c r="D269" i="10" s="1"/>
  <c r="E269" i="10" s="1"/>
  <c r="AY582" i="7"/>
  <c r="D565" i="10" s="1"/>
  <c r="E565" i="10" s="1"/>
  <c r="AY565" i="7"/>
  <c r="D548" i="10" s="1"/>
  <c r="E548" i="10" s="1"/>
  <c r="AY422" i="7"/>
  <c r="D407" i="10" s="1"/>
  <c r="E407" i="10" s="1"/>
  <c r="AY179" i="7"/>
  <c r="D171" i="10" s="1"/>
  <c r="E171" i="10" s="1"/>
  <c r="AY443" i="7"/>
  <c r="D427" i="10" s="1"/>
  <c r="E427" i="10" s="1"/>
  <c r="AY448" i="7"/>
  <c r="D432" i="10" s="1"/>
  <c r="E432" i="10" s="1"/>
  <c r="AY509" i="7"/>
  <c r="D492" i="10" s="1"/>
  <c r="E492" i="10" s="1"/>
  <c r="AY129" i="7"/>
  <c r="D124" i="10" s="1"/>
  <c r="E124" i="10" s="1"/>
  <c r="AY243" i="7"/>
  <c r="D233" i="10" s="1"/>
  <c r="E233" i="10" s="1"/>
  <c r="AY383" i="7"/>
  <c r="AY17" i="7"/>
  <c r="D16" i="10" s="1"/>
  <c r="E16" i="10" s="1"/>
  <c r="AY144" i="7"/>
  <c r="AY237" i="7"/>
  <c r="D227" i="10" s="1"/>
  <c r="E227" i="10" s="1"/>
  <c r="AY410" i="7"/>
  <c r="D395" i="10" s="1"/>
  <c r="E395" i="10" s="1"/>
  <c r="AY19" i="7"/>
  <c r="D18" i="10" s="1"/>
  <c r="E18" i="10" s="1"/>
  <c r="AY146" i="7"/>
  <c r="D140" i="10" s="1"/>
  <c r="E140" i="10" s="1"/>
  <c r="AY194" i="7"/>
  <c r="D186" i="10" s="1"/>
  <c r="E186" i="10" s="1"/>
  <c r="AY356" i="7"/>
  <c r="D343" i="10" s="1"/>
  <c r="E343" i="10" s="1"/>
  <c r="AY78" i="7"/>
  <c r="AY4" i="7"/>
  <c r="D3" i="10" s="1"/>
  <c r="E3" i="10" s="1"/>
  <c r="AY70" i="7"/>
  <c r="D66" i="10" s="1"/>
  <c r="E66" i="10" s="1"/>
  <c r="AY152" i="7"/>
  <c r="AY1394" i="7"/>
  <c r="D1363" i="10" s="1"/>
  <c r="E1363" i="10" s="1"/>
  <c r="AY1382" i="7"/>
  <c r="D1351" i="10" s="1"/>
  <c r="E1351" i="10" s="1"/>
  <c r="AY1368" i="7"/>
  <c r="D1337" i="10" s="1"/>
  <c r="E1337" i="10" s="1"/>
  <c r="AY1329" i="7"/>
  <c r="AY1403" i="7"/>
  <c r="D1372" i="10" s="1"/>
  <c r="E1372" i="10" s="1"/>
  <c r="AY1154" i="7"/>
  <c r="D1131" i="10" s="1"/>
  <c r="E1131" i="10" s="1"/>
  <c r="AY1012" i="7"/>
  <c r="D990" i="10" s="1"/>
  <c r="E990" i="10" s="1"/>
  <c r="AY1063" i="7"/>
  <c r="D1041" i="10" s="1"/>
  <c r="E1041" i="10" s="1"/>
  <c r="AY763" i="7"/>
  <c r="D746" i="10" s="1"/>
  <c r="E746" i="10" s="1"/>
  <c r="AY835" i="7"/>
  <c r="D817" i="10" s="1"/>
  <c r="E817" i="10" s="1"/>
  <c r="AY990" i="7"/>
  <c r="D968" i="10" s="1"/>
  <c r="E968" i="10" s="1"/>
  <c r="AY1087" i="7"/>
  <c r="D1065" i="10" s="1"/>
  <c r="E1065" i="10" s="1"/>
  <c r="AY940" i="7"/>
  <c r="D919" i="10" s="1"/>
  <c r="E919" i="10" s="1"/>
  <c r="AY679" i="7"/>
  <c r="D662" i="10" s="1"/>
  <c r="E662" i="10" s="1"/>
  <c r="AY1392" i="7"/>
  <c r="D1361" i="10" s="1"/>
  <c r="E1361" i="10" s="1"/>
  <c r="AY1065" i="7"/>
  <c r="D1043" i="10" s="1"/>
  <c r="E1043" i="10" s="1"/>
  <c r="AY1140" i="7"/>
  <c r="D1117" i="10" s="1"/>
  <c r="E1117" i="10" s="1"/>
  <c r="AY1241" i="7"/>
  <c r="D1215" i="10" s="1"/>
  <c r="E1215" i="10" s="1"/>
  <c r="AY1294" i="7"/>
  <c r="D1268" i="10" s="1"/>
  <c r="E1268" i="10" s="1"/>
  <c r="AY1396" i="7"/>
  <c r="D1365" i="10" s="1"/>
  <c r="E1365" i="10" s="1"/>
  <c r="AY906" i="7"/>
  <c r="D886" i="10" s="1"/>
  <c r="E886" i="10" s="1"/>
  <c r="AY1090" i="7"/>
  <c r="D1068" i="10" s="1"/>
  <c r="E1068" i="10" s="1"/>
  <c r="AY1361" i="7"/>
  <c r="D1330" i="10" s="1"/>
  <c r="E1330" i="10" s="1"/>
  <c r="AY938" i="7"/>
  <c r="D917" i="10" s="1"/>
  <c r="E917" i="10" s="1"/>
  <c r="AY1068" i="7"/>
  <c r="D1046" i="10" s="1"/>
  <c r="E1046" i="10" s="1"/>
  <c r="AY439" i="7"/>
  <c r="D423" i="10" s="1"/>
  <c r="E423" i="10" s="1"/>
  <c r="AY1061" i="7"/>
  <c r="D1039" i="10" s="1"/>
  <c r="E1039" i="10" s="1"/>
  <c r="AY1233" i="7"/>
  <c r="AY579" i="7"/>
  <c r="D562" i="10" s="1"/>
  <c r="E562" i="10" s="1"/>
  <c r="AY1243" i="7"/>
  <c r="D1217" i="10" s="1"/>
  <c r="E1217" i="10" s="1"/>
  <c r="AY452" i="7"/>
  <c r="D436" i="10" s="1"/>
  <c r="E436" i="10" s="1"/>
  <c r="AY779" i="7"/>
  <c r="D762" i="10" s="1"/>
  <c r="E762" i="10" s="1"/>
  <c r="AY1077" i="7"/>
  <c r="D1055" i="10" s="1"/>
  <c r="E1055" i="10" s="1"/>
  <c r="AY1258" i="7"/>
  <c r="D1232" i="10" s="1"/>
  <c r="E1232" i="10" s="1"/>
  <c r="AY1011" i="7"/>
  <c r="D989" i="10" s="1"/>
  <c r="E989" i="10" s="1"/>
  <c r="AY539" i="7"/>
  <c r="D522" i="10" s="1"/>
  <c r="E522" i="10" s="1"/>
  <c r="AY1019" i="7"/>
  <c r="D997" i="10" s="1"/>
  <c r="E997" i="10" s="1"/>
  <c r="AY891" i="7"/>
  <c r="D871" i="10" s="1"/>
  <c r="E871" i="10" s="1"/>
  <c r="AY395" i="7"/>
  <c r="AY1131" i="7"/>
  <c r="D1108" i="10" s="1"/>
  <c r="E1108" i="10" s="1"/>
  <c r="AY331" i="7"/>
  <c r="D318" i="10" s="1"/>
  <c r="E318" i="10" s="1"/>
  <c r="AY1202" i="7"/>
  <c r="D1177" i="10" s="1"/>
  <c r="E1177" i="10" s="1"/>
  <c r="AY471" i="7"/>
  <c r="D454" i="10" s="1"/>
  <c r="E454" i="10" s="1"/>
  <c r="AY845" i="7"/>
  <c r="D826" i="10" s="1"/>
  <c r="E826" i="10" s="1"/>
  <c r="AY1046" i="7"/>
  <c r="D1024" i="10" s="1"/>
  <c r="E1024" i="10" s="1"/>
  <c r="AY790" i="7"/>
  <c r="D772" i="10" s="1"/>
  <c r="E772" i="10" s="1"/>
  <c r="AY1055" i="7"/>
  <c r="D1033" i="10" s="1"/>
  <c r="E1033" i="10" s="1"/>
  <c r="AY799" i="7"/>
  <c r="D781" i="10" s="1"/>
  <c r="E781" i="10" s="1"/>
  <c r="AY1048" i="7"/>
  <c r="D1026" i="10" s="1"/>
  <c r="E1026" i="10" s="1"/>
  <c r="AY792" i="7"/>
  <c r="D774" i="10" s="1"/>
  <c r="E774" i="10" s="1"/>
  <c r="AY1137" i="7"/>
  <c r="D1114" i="10" s="1"/>
  <c r="E1114" i="10" s="1"/>
  <c r="AY881" i="7"/>
  <c r="D861" i="10" s="1"/>
  <c r="E861" i="10" s="1"/>
  <c r="AY615" i="7"/>
  <c r="D598" i="10" s="1"/>
  <c r="E598" i="10" s="1"/>
  <c r="AY589" i="7"/>
  <c r="D572" i="10" s="1"/>
  <c r="E572" i="10" s="1"/>
  <c r="AY746" i="7"/>
  <c r="D729" i="10" s="1"/>
  <c r="E729" i="10" s="1"/>
  <c r="AY561" i="7"/>
  <c r="D544" i="10" s="1"/>
  <c r="E544" i="10" s="1"/>
  <c r="AY724" i="7"/>
  <c r="D707" i="10" s="1"/>
  <c r="E707" i="10" s="1"/>
  <c r="AY525" i="7"/>
  <c r="D508" i="10" s="1"/>
  <c r="E508" i="10" s="1"/>
  <c r="AY149" i="7"/>
  <c r="D143" i="10" s="1"/>
  <c r="E143" i="10" s="1"/>
  <c r="AY444" i="7"/>
  <c r="D428" i="10" s="1"/>
  <c r="E428" i="10" s="1"/>
  <c r="AY638" i="7"/>
  <c r="D621" i="10" s="1"/>
  <c r="E621" i="10" s="1"/>
  <c r="AY548" i="7"/>
  <c r="D531" i="10" s="1"/>
  <c r="E531" i="10" s="1"/>
  <c r="AY729" i="7"/>
  <c r="D712" i="10" s="1"/>
  <c r="E712" i="10" s="1"/>
  <c r="AY449" i="7"/>
  <c r="D433" i="10" s="1"/>
  <c r="E433" i="10" s="1"/>
  <c r="AY690" i="7"/>
  <c r="D673" i="10" s="1"/>
  <c r="E673" i="10" s="1"/>
  <c r="AY236" i="7"/>
  <c r="D226" i="10" s="1"/>
  <c r="E226" i="10" s="1"/>
  <c r="AY577" i="7"/>
  <c r="D560" i="10" s="1"/>
  <c r="E560" i="10" s="1"/>
  <c r="AY549" i="7"/>
  <c r="D532" i="10" s="1"/>
  <c r="E532" i="10" s="1"/>
  <c r="AY416" i="7"/>
  <c r="D401" i="10" s="1"/>
  <c r="E401" i="10" s="1"/>
  <c r="AY131" i="7"/>
  <c r="D126" i="10" s="1"/>
  <c r="E126" i="10" s="1"/>
  <c r="AY427" i="7"/>
  <c r="D411" i="10" s="1"/>
  <c r="E411" i="10" s="1"/>
  <c r="AY432" i="7"/>
  <c r="D416" i="10" s="1"/>
  <c r="E416" i="10" s="1"/>
  <c r="AY493" i="7"/>
  <c r="D476" i="10" s="1"/>
  <c r="E476" i="10" s="1"/>
  <c r="AY126" i="7"/>
  <c r="D121" i="10" s="1"/>
  <c r="E121" i="10" s="1"/>
  <c r="AY213" i="7"/>
  <c r="D203" i="10" s="1"/>
  <c r="E203" i="10" s="1"/>
  <c r="AY378" i="7"/>
  <c r="D365" i="10" s="1"/>
  <c r="E365" i="10" s="1"/>
  <c r="AY504" i="7"/>
  <c r="D487" i="10" s="1"/>
  <c r="E487" i="10" s="1"/>
  <c r="AY138" i="7"/>
  <c r="D133" i="10" s="1"/>
  <c r="E133" i="10" s="1"/>
  <c r="AY212" i="7"/>
  <c r="D202" i="10" s="1"/>
  <c r="E202" i="10" s="1"/>
  <c r="AY384" i="7"/>
  <c r="D370" i="10" s="1"/>
  <c r="E370" i="10" s="1"/>
  <c r="AY13" i="7"/>
  <c r="D12" i="10" s="1"/>
  <c r="E12" i="10" s="1"/>
  <c r="AY128" i="7"/>
  <c r="D123" i="10" s="1"/>
  <c r="E123" i="10" s="1"/>
  <c r="AY176" i="7"/>
  <c r="D168" i="10" s="1"/>
  <c r="E168" i="10" s="1"/>
  <c r="AY340" i="7"/>
  <c r="D327" i="10" s="1"/>
  <c r="E327" i="10" s="1"/>
  <c r="AY50" i="7"/>
  <c r="D47" i="10" s="1"/>
  <c r="E47" i="10" s="1"/>
  <c r="AY310" i="7"/>
  <c r="D298" i="10" s="1"/>
  <c r="E298" i="10" s="1"/>
  <c r="AY54" i="7"/>
  <c r="D50" i="10" s="1"/>
  <c r="E50" i="10" s="1"/>
  <c r="AY136" i="7"/>
  <c r="D131" i="10" s="1"/>
  <c r="E131" i="10" s="1"/>
  <c r="AY1271" i="7"/>
  <c r="D1245" i="10" s="1"/>
  <c r="E1245" i="10" s="1"/>
  <c r="AY1257" i="7"/>
  <c r="D1231" i="10" s="1"/>
  <c r="E1231" i="10" s="1"/>
  <c r="AY1123" i="7"/>
  <c r="D1101" i="10" s="1"/>
  <c r="E1101" i="10" s="1"/>
  <c r="AY1028" i="7"/>
  <c r="D1006" i="10" s="1"/>
  <c r="E1006" i="10" s="1"/>
  <c r="AY1231" i="7"/>
  <c r="D1206" i="10" s="1"/>
  <c r="E1206" i="10" s="1"/>
  <c r="AY876" i="7"/>
  <c r="D856" i="10" s="1"/>
  <c r="E856" i="10" s="1"/>
  <c r="AY1110" i="7"/>
  <c r="D1088" i="10" s="1"/>
  <c r="E1088" i="10" s="1"/>
  <c r="AY784" i="7"/>
  <c r="D767" i="10" s="1"/>
  <c r="E767" i="10" s="1"/>
  <c r="AY375" i="7"/>
  <c r="D362" i="10" s="1"/>
  <c r="E362" i="10" s="1"/>
  <c r="AY442" i="7"/>
  <c r="D426" i="10" s="1"/>
  <c r="E426" i="10" s="1"/>
  <c r="AY727" i="7"/>
  <c r="D710" i="10" s="1"/>
  <c r="E710" i="10" s="1"/>
  <c r="AY655" i="7"/>
  <c r="D638" i="10" s="1"/>
  <c r="E638" i="10" s="1"/>
  <c r="AY570" i="7"/>
  <c r="D553" i="10" s="1"/>
  <c r="E553" i="10" s="1"/>
  <c r="AY161" i="7"/>
  <c r="D154" i="10" s="1"/>
  <c r="E154" i="10" s="1"/>
  <c r="AY191" i="7"/>
  <c r="D183" i="10" s="1"/>
  <c r="E183" i="10" s="1"/>
  <c r="AY272" i="7"/>
  <c r="D262" i="10" s="1"/>
  <c r="E262" i="10" s="1"/>
  <c r="AY224" i="7"/>
  <c r="D214" i="10" s="1"/>
  <c r="E214" i="10" s="1"/>
  <c r="AY166" i="7"/>
  <c r="D158" i="10" s="1"/>
  <c r="E158" i="10" s="1"/>
  <c r="AY1286" i="7"/>
  <c r="D1260" i="10" s="1"/>
  <c r="E1260" i="10" s="1"/>
  <c r="AY397" i="7"/>
  <c r="D382" i="10" s="1"/>
  <c r="E382" i="10" s="1"/>
  <c r="AY1114" i="7"/>
  <c r="D1092" i="10" s="1"/>
  <c r="E1092" i="10" s="1"/>
  <c r="AY1127" i="7"/>
  <c r="D1104" i="10" s="1"/>
  <c r="E1104" i="10" s="1"/>
  <c r="AY492" i="7"/>
  <c r="D475" i="10" s="1"/>
  <c r="E475" i="10" s="1"/>
  <c r="AY1267" i="7"/>
  <c r="D1241" i="10" s="1"/>
  <c r="E1241" i="10" s="1"/>
  <c r="AY393" i="7"/>
  <c r="D379" i="10" s="1"/>
  <c r="E379" i="10" s="1"/>
  <c r="AY1330" i="7"/>
  <c r="D1301" i="10" s="1"/>
  <c r="E1301" i="10" s="1"/>
  <c r="AY766" i="7"/>
  <c r="D749" i="10" s="1"/>
  <c r="E749" i="10" s="1"/>
  <c r="AY680" i="7"/>
  <c r="D663" i="10" s="1"/>
  <c r="E663" i="10" s="1"/>
  <c r="AY417" i="7"/>
  <c r="D402" i="10" s="1"/>
  <c r="E402" i="10" s="1"/>
  <c r="AY1128" i="7"/>
  <c r="D1105" i="10" s="1"/>
  <c r="E1105" i="10" s="1"/>
  <c r="AY772" i="7"/>
  <c r="D755" i="10" s="1"/>
  <c r="E755" i="10" s="1"/>
  <c r="AY837" i="7"/>
  <c r="D819" i="10" s="1"/>
  <c r="E819" i="10" s="1"/>
  <c r="AY1059" i="7"/>
  <c r="D1037" i="10" s="1"/>
  <c r="E1037" i="10" s="1"/>
  <c r="AY912" i="7"/>
  <c r="D892" i="10" s="1"/>
  <c r="E892" i="10" s="1"/>
  <c r="AY1237" i="7"/>
  <c r="D1211" i="10" s="1"/>
  <c r="E1211" i="10" s="1"/>
  <c r="AY34" i="7"/>
  <c r="D32" i="10" s="1"/>
  <c r="E32" i="10" s="1"/>
  <c r="AY847" i="7"/>
  <c r="D828" i="10" s="1"/>
  <c r="E828" i="10" s="1"/>
  <c r="AY1185" i="7"/>
  <c r="D1162" i="10" s="1"/>
  <c r="E1162" i="10" s="1"/>
  <c r="AY193" i="7"/>
  <c r="D185" i="10" s="1"/>
  <c r="E185" i="10" s="1"/>
  <c r="AY686" i="7"/>
  <c r="D669" i="10" s="1"/>
  <c r="E669" i="10" s="1"/>
  <c r="AY411" i="7"/>
  <c r="D396" i="10" s="1"/>
  <c r="E396" i="10" s="1"/>
  <c r="AY430" i="7"/>
  <c r="D414" i="10" s="1"/>
  <c r="E414" i="10" s="1"/>
  <c r="AY231" i="7"/>
  <c r="D221" i="10" s="1"/>
  <c r="E221" i="10" s="1"/>
  <c r="AY183" i="7"/>
  <c r="D175" i="10" s="1"/>
  <c r="E175" i="10" s="1"/>
  <c r="AY102" i="7"/>
  <c r="D97" i="10" s="1"/>
  <c r="E97" i="10" s="1"/>
  <c r="AY988" i="7"/>
  <c r="D966" i="10" s="1"/>
  <c r="E966" i="10" s="1"/>
  <c r="AY1173" i="7"/>
  <c r="D1150" i="10" s="1"/>
  <c r="E1150" i="10" s="1"/>
  <c r="AY1263" i="7"/>
  <c r="D1237" i="10" s="1"/>
  <c r="E1237" i="10" s="1"/>
  <c r="AY1182" i="7"/>
  <c r="D1159" i="10" s="1"/>
  <c r="E1159" i="10" s="1"/>
  <c r="AY969" i="7"/>
  <c r="D948" i="10" s="1"/>
  <c r="E948" i="10" s="1"/>
  <c r="AY1113" i="7"/>
  <c r="D1091" i="10" s="1"/>
  <c r="E1091" i="10" s="1"/>
  <c r="AY677" i="7"/>
  <c r="D660" i="10" s="1"/>
  <c r="E660" i="10" s="1"/>
  <c r="AY1043" i="7"/>
  <c r="D1021" i="10" s="1"/>
  <c r="E1021" i="10" s="1"/>
  <c r="AY535" i="7"/>
  <c r="D518" i="10" s="1"/>
  <c r="E518" i="10" s="1"/>
  <c r="AY108" i="7"/>
  <c r="D103" i="10" s="1"/>
  <c r="E103" i="10" s="1"/>
  <c r="AY831" i="7"/>
  <c r="D813" i="10" s="1"/>
  <c r="E813" i="10" s="1"/>
  <c r="AY33" i="7"/>
  <c r="D31" i="10" s="1"/>
  <c r="E31" i="10" s="1"/>
  <c r="AY670" i="7"/>
  <c r="D653" i="10" s="1"/>
  <c r="E653" i="10" s="1"/>
  <c r="AY609" i="7"/>
  <c r="D592" i="10" s="1"/>
  <c r="E592" i="10" s="1"/>
  <c r="AY29" i="7"/>
  <c r="D27" i="10" s="1"/>
  <c r="E27" i="10" s="1"/>
  <c r="AY91" i="7"/>
  <c r="D86" i="10" s="1"/>
  <c r="E86" i="10" s="1"/>
  <c r="AY1358" i="7"/>
  <c r="D1327" i="10" s="1"/>
  <c r="E1327" i="10" s="1"/>
  <c r="AY637" i="7"/>
  <c r="D620" i="10" s="1"/>
  <c r="E620" i="10" s="1"/>
  <c r="AY1075" i="7"/>
  <c r="D1053" i="10" s="1"/>
  <c r="E1053" i="10" s="1"/>
  <c r="AY814" i="7"/>
  <c r="D796" i="10" s="1"/>
  <c r="E796" i="10" s="1"/>
  <c r="AY1299" i="7"/>
  <c r="D1273" i="10" s="1"/>
  <c r="E1273" i="10" s="1"/>
  <c r="AY1097" i="7"/>
  <c r="D1075" i="10" s="1"/>
  <c r="E1075" i="10" s="1"/>
  <c r="AY751" i="7"/>
  <c r="D734" i="10" s="1"/>
  <c r="E734" i="10" s="1"/>
  <c r="AY506" i="7"/>
  <c r="D489" i="10" s="1"/>
  <c r="E489" i="10" s="1"/>
  <c r="AY522" i="7"/>
  <c r="D505" i="10" s="1"/>
  <c r="E505" i="10" s="1"/>
  <c r="AY25" i="7"/>
  <c r="D24" i="10" s="1"/>
  <c r="E24" i="10" s="1"/>
  <c r="AY738" i="7"/>
  <c r="D721" i="10" s="1"/>
  <c r="E721" i="10" s="1"/>
  <c r="AY614" i="7"/>
  <c r="D597" i="10" s="1"/>
  <c r="E597" i="10" s="1"/>
  <c r="AY597" i="7"/>
  <c r="D580" i="10" s="1"/>
  <c r="E580" i="10" s="1"/>
  <c r="AY259" i="7"/>
  <c r="D249" i="10" s="1"/>
  <c r="E249" i="10" s="1"/>
  <c r="AY99" i="7"/>
  <c r="D94" i="10" s="1"/>
  <c r="E94" i="10" s="1"/>
  <c r="AY284" i="7"/>
  <c r="D274" i="10" s="1"/>
  <c r="E274" i="10" s="1"/>
  <c r="AY424" i="7"/>
  <c r="AY189" i="7"/>
  <c r="D181" i="10" s="1"/>
  <c r="E181" i="10" s="1"/>
  <c r="AY270" i="7"/>
  <c r="D260" i="10" s="1"/>
  <c r="E260" i="10" s="1"/>
  <c r="AY60" i="7"/>
  <c r="D56" i="10" s="1"/>
  <c r="E56" i="10" s="1"/>
  <c r="AY57" i="7"/>
  <c r="D53" i="10" s="1"/>
  <c r="E53" i="10" s="1"/>
  <c r="AY187" i="7"/>
  <c r="D178" i="10" s="1"/>
  <c r="E178" i="10" s="1"/>
  <c r="AY226" i="7"/>
  <c r="D216" i="10" s="1"/>
  <c r="E216" i="10" s="1"/>
  <c r="AY184" i="7"/>
  <c r="D176" i="10" s="1"/>
  <c r="E176" i="10" s="1"/>
  <c r="AY878" i="7"/>
  <c r="D858" i="10" s="1"/>
  <c r="E858" i="10" s="1"/>
  <c r="AY782" i="7"/>
  <c r="D765" i="10" s="1"/>
  <c r="E765" i="10" s="1"/>
  <c r="AY1147" i="7"/>
  <c r="D1124" i="10" s="1"/>
  <c r="E1124" i="10" s="1"/>
  <c r="AY1177" i="7"/>
  <c r="D1154" i="10" s="1"/>
  <c r="E1154" i="10" s="1"/>
  <c r="AY885" i="7"/>
  <c r="D865" i="10" s="1"/>
  <c r="E865" i="10" s="1"/>
  <c r="AY894" i="7"/>
  <c r="D874" i="10" s="1"/>
  <c r="E874" i="10" s="1"/>
  <c r="AY1234" i="7"/>
  <c r="D1208" i="10" s="1"/>
  <c r="E1208" i="10" s="1"/>
  <c r="AY1049" i="7"/>
  <c r="D1027" i="10" s="1"/>
  <c r="E1027" i="10" s="1"/>
  <c r="AY1412" i="7"/>
  <c r="D1381" i="10" s="1"/>
  <c r="E1381" i="10" s="1"/>
  <c r="AY1289" i="7"/>
  <c r="D1263" i="10" s="1"/>
  <c r="E1263" i="10" s="1"/>
  <c r="AY1341" i="7"/>
  <c r="D1311" i="10" s="1"/>
  <c r="E1311" i="10" s="1"/>
  <c r="AY540" i="7"/>
  <c r="D523" i="10" s="1"/>
  <c r="E523" i="10" s="1"/>
  <c r="AY267" i="7"/>
  <c r="D257" i="10" s="1"/>
  <c r="E257" i="10" s="1"/>
  <c r="AY994" i="7"/>
  <c r="D972" i="10" s="1"/>
  <c r="E972" i="10" s="1"/>
  <c r="AY606" i="7"/>
  <c r="D589" i="10" s="1"/>
  <c r="E589" i="10" s="1"/>
  <c r="AY1297" i="7"/>
  <c r="D1271" i="10" s="1"/>
  <c r="E1271" i="10" s="1"/>
  <c r="AY1261" i="7"/>
  <c r="D1235" i="10" s="1"/>
  <c r="E1235" i="10" s="1"/>
  <c r="AY1103" i="7"/>
  <c r="D1081" i="10" s="1"/>
  <c r="E1081" i="10" s="1"/>
  <c r="AY621" i="7"/>
  <c r="D604" i="10" s="1"/>
  <c r="E604" i="10" s="1"/>
  <c r="AY337" i="7"/>
  <c r="D324" i="10" s="1"/>
  <c r="E324" i="10" s="1"/>
  <c r="AY115" i="7"/>
  <c r="D110" i="10" s="1"/>
  <c r="E110" i="10" s="1"/>
  <c r="AY824" i="7"/>
  <c r="D806" i="10" s="1"/>
  <c r="E806" i="10" s="1"/>
  <c r="AY913" i="7"/>
  <c r="D893" i="10" s="1"/>
  <c r="E893" i="10" s="1"/>
  <c r="AY23" i="7"/>
  <c r="D22" i="10" s="1"/>
  <c r="E22" i="10" s="1"/>
  <c r="AY596" i="7"/>
  <c r="D579" i="10" s="1"/>
  <c r="E579" i="10" s="1"/>
  <c r="AY519" i="7"/>
  <c r="D502" i="10" s="1"/>
  <c r="E502" i="10" s="1"/>
  <c r="AY612" i="7"/>
  <c r="D595" i="10" s="1"/>
  <c r="E595" i="10" s="1"/>
  <c r="AY74" i="7"/>
  <c r="D70" i="10" s="1"/>
  <c r="E70" i="10" s="1"/>
  <c r="AY722" i="7"/>
  <c r="D705" i="10" s="1"/>
  <c r="E705" i="10" s="1"/>
  <c r="AY325" i="7"/>
  <c r="D313" i="10" s="1"/>
  <c r="E313" i="10" s="1"/>
  <c r="AY581" i="7"/>
  <c r="D564" i="10" s="1"/>
  <c r="E564" i="10" s="1"/>
  <c r="AY223" i="7"/>
  <c r="D213" i="10" s="1"/>
  <c r="E213" i="10" s="1"/>
  <c r="AY464" i="7"/>
  <c r="D447" i="10" s="1"/>
  <c r="E447" i="10" s="1"/>
  <c r="AY222" i="7"/>
  <c r="D212" i="10" s="1"/>
  <c r="E212" i="10" s="1"/>
  <c r="AY249" i="7"/>
  <c r="D239" i="10" s="1"/>
  <c r="E239" i="10" s="1"/>
  <c r="AY419" i="7"/>
  <c r="D404" i="10" s="1"/>
  <c r="E404" i="10" s="1"/>
  <c r="AY141" i="7"/>
  <c r="D136" i="10" s="1"/>
  <c r="E136" i="10" s="1"/>
  <c r="AY177" i="7"/>
  <c r="D169" i="10" s="1"/>
  <c r="E169" i="10" s="1"/>
  <c r="AY245" i="7"/>
  <c r="D235" i="10" s="1"/>
  <c r="E235" i="10" s="1"/>
  <c r="AY28" i="7"/>
  <c r="AY51" i="7"/>
  <c r="AY174" i="7"/>
  <c r="D166" i="10" s="1"/>
  <c r="E166" i="10" s="1"/>
  <c r="AY86" i="7"/>
  <c r="D81" i="10" s="1"/>
  <c r="E81" i="10" s="1"/>
  <c r="AY1350" i="7"/>
  <c r="D1319" i="10" s="1"/>
  <c r="E1319" i="10" s="1"/>
  <c r="AY1211" i="7"/>
  <c r="D1186" i="10" s="1"/>
  <c r="E1186" i="10" s="1"/>
  <c r="AY1400" i="7"/>
  <c r="D1368" i="10" s="1"/>
  <c r="E1368" i="10" s="1"/>
  <c r="AY1142" i="7"/>
  <c r="D1119" i="10" s="1"/>
  <c r="E1119" i="10" s="1"/>
  <c r="AY1050" i="7"/>
  <c r="D1028" i="10" s="1"/>
  <c r="E1028" i="10" s="1"/>
  <c r="AY616" i="7"/>
  <c r="D599" i="10" s="1"/>
  <c r="E599" i="10" s="1"/>
  <c r="AY978" i="7"/>
  <c r="D957" i="10" s="1"/>
  <c r="E957" i="10" s="1"/>
  <c r="AY798" i="7"/>
  <c r="D780" i="10" s="1"/>
  <c r="E780" i="10" s="1"/>
  <c r="AY1398" i="7"/>
  <c r="D1367" i="10" s="1"/>
  <c r="E1367" i="10" s="1"/>
  <c r="AY1031" i="7"/>
  <c r="D1009" i="10" s="1"/>
  <c r="E1009" i="10" s="1"/>
  <c r="AY1132" i="7"/>
  <c r="D1109" i="10" s="1"/>
  <c r="E1109" i="10" s="1"/>
  <c r="AY1232" i="7"/>
  <c r="D1207" i="10" s="1"/>
  <c r="E1207" i="10" s="1"/>
  <c r="AY1375" i="7"/>
  <c r="D1344" i="10" s="1"/>
  <c r="E1344" i="10" s="1"/>
  <c r="AY1323" i="7"/>
  <c r="D1296" i="10" s="1"/>
  <c r="E1296" i="10" s="1"/>
  <c r="AY919" i="7"/>
  <c r="D899" i="10" s="1"/>
  <c r="E899" i="10" s="1"/>
  <c r="AY347" i="7"/>
  <c r="D334" i="10" s="1"/>
  <c r="E334" i="10" s="1"/>
  <c r="AY1220" i="7"/>
  <c r="D1195" i="10" s="1"/>
  <c r="E1195" i="10" s="1"/>
  <c r="AY1238" i="7"/>
  <c r="D1212" i="10" s="1"/>
  <c r="E1212" i="10" s="1"/>
  <c r="AY274" i="7"/>
  <c r="D264" i="10" s="1"/>
  <c r="E264" i="10" s="1"/>
  <c r="AY773" i="7"/>
  <c r="D756" i="10" s="1"/>
  <c r="E756" i="10" s="1"/>
  <c r="AY1242" i="7"/>
  <c r="D1216" i="10" s="1"/>
  <c r="E1216" i="10" s="1"/>
  <c r="AY995" i="7"/>
  <c r="D973" i="10" s="1"/>
  <c r="E973" i="10" s="1"/>
  <c r="AY1008" i="7"/>
  <c r="D986" i="10" s="1"/>
  <c r="E986" i="10" s="1"/>
  <c r="AY880" i="7"/>
  <c r="D860" i="10" s="1"/>
  <c r="E860" i="10" s="1"/>
  <c r="AY1124" i="7"/>
  <c r="AY218" i="7"/>
  <c r="D208" i="10" s="1"/>
  <c r="E208" i="10" s="1"/>
  <c r="AY1183" i="7"/>
  <c r="D1160" i="10" s="1"/>
  <c r="E1160" i="10" s="1"/>
  <c r="AY829" i="7"/>
  <c r="D811" i="10" s="1"/>
  <c r="E811" i="10" s="1"/>
  <c r="AY1030" i="7"/>
  <c r="D1008" i="10" s="1"/>
  <c r="E1008" i="10" s="1"/>
  <c r="AY774" i="7"/>
  <c r="D757" i="10" s="1"/>
  <c r="E757" i="10" s="1"/>
  <c r="AY783" i="7"/>
  <c r="D766" i="10" s="1"/>
  <c r="E766" i="10" s="1"/>
  <c r="AY1032" i="7"/>
  <c r="D1010" i="10" s="1"/>
  <c r="E1010" i="10" s="1"/>
  <c r="AY776" i="7"/>
  <c r="D759" i="10" s="1"/>
  <c r="E759" i="10" s="1"/>
  <c r="AY865" i="7"/>
  <c r="D845" i="10" s="1"/>
  <c r="E845" i="10" s="1"/>
  <c r="AY608" i="7"/>
  <c r="D591" i="10" s="1"/>
  <c r="E591" i="10" s="1"/>
  <c r="AY527" i="7"/>
  <c r="D510" i="10" s="1"/>
  <c r="E510" i="10" s="1"/>
  <c r="AY543" i="7"/>
  <c r="D526" i="10" s="1"/>
  <c r="E526" i="10" s="1"/>
  <c r="AY451" i="7"/>
  <c r="D435" i="10" s="1"/>
  <c r="E435" i="10" s="1"/>
  <c r="AY394" i="7"/>
  <c r="D380" i="10" s="1"/>
  <c r="E380" i="10" s="1"/>
  <c r="AY600" i="7"/>
  <c r="D583" i="10" s="1"/>
  <c r="E583" i="10" s="1"/>
  <c r="AY713" i="7"/>
  <c r="D696" i="10" s="1"/>
  <c r="E696" i="10" s="1"/>
  <c r="AY398" i="7"/>
  <c r="D383" i="10" s="1"/>
  <c r="E383" i="10" s="1"/>
  <c r="AY169" i="7"/>
  <c r="D161" i="10" s="1"/>
  <c r="E161" i="10" s="1"/>
  <c r="AY550" i="7"/>
  <c r="D533" i="10" s="1"/>
  <c r="E533" i="10" s="1"/>
  <c r="AY533" i="7"/>
  <c r="D516" i="10" s="1"/>
  <c r="E516" i="10" s="1"/>
  <c r="AY117" i="7"/>
  <c r="D112" i="10" s="1"/>
  <c r="E112" i="10" s="1"/>
  <c r="AY377" i="7"/>
  <c r="D364" i="10" s="1"/>
  <c r="E364" i="10" s="1"/>
  <c r="AY392" i="7"/>
  <c r="D378" i="10" s="1"/>
  <c r="E378" i="10" s="1"/>
  <c r="AY113" i="7"/>
  <c r="D108" i="10" s="1"/>
  <c r="E108" i="10" s="1"/>
  <c r="AY368" i="7"/>
  <c r="D355" i="10" s="1"/>
  <c r="E355" i="10" s="1"/>
  <c r="AY488" i="7"/>
  <c r="D471" i="10" s="1"/>
  <c r="E471" i="10" s="1"/>
  <c r="AY209" i="7"/>
  <c r="D199" i="10" s="1"/>
  <c r="E199" i="10" s="1"/>
  <c r="AY346" i="7"/>
  <c r="D333" i="10" s="1"/>
  <c r="E333" i="10" s="1"/>
  <c r="AY298" i="7"/>
  <c r="D286" i="10" s="1"/>
  <c r="E286" i="10" s="1"/>
  <c r="AY123" i="7"/>
  <c r="D118" i="10" s="1"/>
  <c r="E118" i="10" s="1"/>
  <c r="AY171" i="7"/>
  <c r="D163" i="10" s="1"/>
  <c r="E163" i="10" s="1"/>
  <c r="AY333" i="7"/>
  <c r="D320" i="10" s="1"/>
  <c r="E320" i="10" s="1"/>
  <c r="AY32" i="7"/>
  <c r="D30" i="10" s="1"/>
  <c r="E30" i="10" s="1"/>
  <c r="AY294" i="7"/>
  <c r="D284" i="10" s="1"/>
  <c r="E284" i="10" s="1"/>
  <c r="AY120" i="7"/>
  <c r="D115" i="10" s="1"/>
  <c r="E115" i="10" s="1"/>
  <c r="AY1338" i="7"/>
  <c r="D1308" i="10" s="1"/>
  <c r="E1308" i="10" s="1"/>
  <c r="AY1328" i="7"/>
  <c r="D1300" i="10" s="1"/>
  <c r="E1300" i="10" s="1"/>
  <c r="AY926" i="7"/>
  <c r="D905" i="10" s="1"/>
  <c r="E905" i="10" s="1"/>
  <c r="AY1085" i="7"/>
  <c r="D1063" i="10" s="1"/>
  <c r="E1063" i="10" s="1"/>
  <c r="AY933" i="7"/>
  <c r="D912" i="10" s="1"/>
  <c r="E912" i="10" s="1"/>
  <c r="AY1020" i="7"/>
  <c r="D998" i="10" s="1"/>
  <c r="E998" i="10" s="1"/>
  <c r="AY611" i="7"/>
  <c r="D594" i="10" s="1"/>
  <c r="E594" i="10" s="1"/>
  <c r="AY1070" i="7"/>
  <c r="D1048" i="10" s="1"/>
  <c r="E1048" i="10" s="1"/>
  <c r="AY1359" i="7"/>
  <c r="D1328" i="10" s="1"/>
  <c r="E1328" i="10" s="1"/>
  <c r="AY1383" i="7"/>
  <c r="D1352" i="10" s="1"/>
  <c r="E1352" i="10" s="1"/>
  <c r="AY1001" i="7"/>
  <c r="D979" i="10" s="1"/>
  <c r="E979" i="10" s="1"/>
  <c r="AY985" i="7"/>
  <c r="D963" i="10" s="1"/>
  <c r="E963" i="10" s="1"/>
  <c r="AY1229" i="7"/>
  <c r="D1204" i="10" s="1"/>
  <c r="E1204" i="10" s="1"/>
  <c r="AY1367" i="7"/>
  <c r="D1336" i="10" s="1"/>
  <c r="E1336" i="10" s="1"/>
  <c r="AY1033" i="7"/>
  <c r="D1011" i="10" s="1"/>
  <c r="E1011" i="10" s="1"/>
  <c r="AY1313" i="7"/>
  <c r="D1286" i="10" s="1"/>
  <c r="E1286" i="10" s="1"/>
  <c r="AY1010" i="7"/>
  <c r="D988" i="10" s="1"/>
  <c r="E988" i="10" s="1"/>
  <c r="AY338" i="7"/>
  <c r="D325" i="10" s="1"/>
  <c r="E325" i="10" s="1"/>
  <c r="AY1006" i="7"/>
  <c r="D984" i="10" s="1"/>
  <c r="E984" i="10" s="1"/>
  <c r="AY529" i="7"/>
  <c r="D512" i="10" s="1"/>
  <c r="E512" i="10" s="1"/>
  <c r="AY1192" i="7"/>
  <c r="D1169" i="10" s="1"/>
  <c r="E1169" i="10" s="1"/>
  <c r="AY761" i="7"/>
  <c r="D744" i="10" s="1"/>
  <c r="E744" i="10" s="1"/>
  <c r="AY834" i="7"/>
  <c r="D816" i="10" s="1"/>
  <c r="E816" i="10" s="1"/>
  <c r="AY979" i="7"/>
  <c r="D958" i="10" s="1"/>
  <c r="E958" i="10" s="1"/>
  <c r="AY323" i="7"/>
  <c r="D311" i="10" s="1"/>
  <c r="E311" i="10" s="1"/>
  <c r="AY875" i="7"/>
  <c r="D855" i="10" s="1"/>
  <c r="E855" i="10" s="1"/>
  <c r="AY122" i="7"/>
  <c r="D117" i="10" s="1"/>
  <c r="E117" i="10" s="1"/>
  <c r="AY58" i="7"/>
  <c r="D54" i="10" s="1"/>
  <c r="E54" i="10" s="1"/>
  <c r="AY1164" i="7"/>
  <c r="D1141" i="10" s="1"/>
  <c r="E1141" i="10" s="1"/>
  <c r="AY87" i="7"/>
  <c r="D82" i="10" s="1"/>
  <c r="E82" i="10" s="1"/>
  <c r="AY1014" i="7"/>
  <c r="D992" i="10" s="1"/>
  <c r="E992" i="10" s="1"/>
  <c r="AY725" i="7"/>
  <c r="D708" i="10" s="1"/>
  <c r="E708" i="10" s="1"/>
  <c r="AY1023" i="7"/>
  <c r="D1001" i="10" s="1"/>
  <c r="E1001" i="10" s="1"/>
  <c r="AY1016" i="7"/>
  <c r="D994" i="10" s="1"/>
  <c r="E994" i="10" s="1"/>
  <c r="AY721" i="7"/>
  <c r="D704" i="10" s="1"/>
  <c r="E704" i="10" s="1"/>
  <c r="AY849" i="7"/>
  <c r="D830" i="10" s="1"/>
  <c r="E830" i="10" s="1"/>
  <c r="AY557" i="7"/>
  <c r="D540" i="10" s="1"/>
  <c r="E540" i="10" s="1"/>
  <c r="AY714" i="7"/>
  <c r="D697" i="10" s="1"/>
  <c r="E697" i="10" s="1"/>
  <c r="AY483" i="7"/>
  <c r="D466" i="10" s="1"/>
  <c r="E466" i="10" s="1"/>
  <c r="AY708" i="7"/>
  <c r="D691" i="10" s="1"/>
  <c r="E691" i="10" s="1"/>
  <c r="AY748" i="7"/>
  <c r="D731" i="10" s="1"/>
  <c r="E731" i="10" s="1"/>
  <c r="AY364" i="7"/>
  <c r="D351" i="10" s="1"/>
  <c r="E351" i="10" s="1"/>
  <c r="AY508" i="7"/>
  <c r="D491" i="10" s="1"/>
  <c r="E491" i="10" s="1"/>
  <c r="AY697" i="7"/>
  <c r="D680" i="10" s="1"/>
  <c r="E680" i="10" s="1"/>
  <c r="AY658" i="7"/>
  <c r="D641" i="10" s="1"/>
  <c r="E641" i="10" s="1"/>
  <c r="AY105" i="7"/>
  <c r="D100" i="10" s="1"/>
  <c r="E100" i="10" s="1"/>
  <c r="AY517" i="7"/>
  <c r="D500" i="10" s="1"/>
  <c r="E500" i="10" s="1"/>
  <c r="AY369" i="7"/>
  <c r="D356" i="10" s="1"/>
  <c r="E356" i="10" s="1"/>
  <c r="AY354" i="7"/>
  <c r="D341" i="10" s="1"/>
  <c r="E341" i="10" s="1"/>
  <c r="AY461" i="7"/>
  <c r="AY39" i="7"/>
  <c r="D37" i="10" s="1"/>
  <c r="E37" i="10" s="1"/>
  <c r="AY345" i="7"/>
  <c r="D332" i="10" s="1"/>
  <c r="E332" i="10" s="1"/>
  <c r="AY119" i="7"/>
  <c r="D114" i="10" s="1"/>
  <c r="E114" i="10" s="1"/>
  <c r="AY334" i="7"/>
  <c r="D321" i="10" s="1"/>
  <c r="E321" i="10" s="1"/>
  <c r="AY293" i="7"/>
  <c r="D283" i="10" s="1"/>
  <c r="E283" i="10" s="1"/>
  <c r="AY158" i="7"/>
  <c r="D151" i="10" s="1"/>
  <c r="E151" i="10" s="1"/>
  <c r="AY27" i="7"/>
  <c r="D26" i="10" s="1"/>
  <c r="E26" i="10" s="1"/>
  <c r="AY278" i="7"/>
  <c r="D268" i="10" s="1"/>
  <c r="E268" i="10" s="1"/>
  <c r="AY104" i="7"/>
  <c r="D99" i="10" s="1"/>
  <c r="E99" i="10" s="1"/>
  <c r="AY1322" i="7"/>
  <c r="D1295" i="10" s="1"/>
  <c r="E1295" i="10" s="1"/>
  <c r="AY1203" i="7"/>
  <c r="D1178" i="10" s="1"/>
  <c r="E1178" i="10" s="1"/>
  <c r="AY827" i="7"/>
  <c r="D809" i="10" s="1"/>
  <c r="E809" i="10" s="1"/>
  <c r="AY1245" i="7"/>
  <c r="D1219" i="10" s="1"/>
  <c r="E1219" i="10" s="1"/>
  <c r="AY903" i="7"/>
  <c r="D883" i="10" s="1"/>
  <c r="E883" i="10" s="1"/>
  <c r="AY1360" i="7"/>
  <c r="D1329" i="10" s="1"/>
  <c r="E1329" i="10" s="1"/>
  <c r="AY1393" i="7"/>
  <c r="D1362" i="10" s="1"/>
  <c r="E1362" i="10" s="1"/>
  <c r="AY953" i="7"/>
  <c r="D932" i="10" s="1"/>
  <c r="E932" i="10" s="1"/>
  <c r="AY217" i="7"/>
  <c r="D207" i="10" s="1"/>
  <c r="E207" i="10" s="1"/>
  <c r="AY1374" i="7"/>
  <c r="D1343" i="10" s="1"/>
  <c r="E1343" i="10" s="1"/>
  <c r="AY914" i="7"/>
  <c r="D894" i="10" s="1"/>
  <c r="E894" i="10" s="1"/>
  <c r="AY887" i="7"/>
  <c r="D867" i="10" s="1"/>
  <c r="E867" i="10" s="1"/>
  <c r="AY1204" i="7"/>
  <c r="D1179" i="10" s="1"/>
  <c r="E1179" i="10" s="1"/>
  <c r="AY1362" i="7"/>
  <c r="D1331" i="10" s="1"/>
  <c r="E1331" i="10" s="1"/>
  <c r="AY1004" i="7"/>
  <c r="D982" i="10" s="1"/>
  <c r="E982" i="10" s="1"/>
  <c r="AY1300" i="7"/>
  <c r="D1274" i="10" s="1"/>
  <c r="E1274" i="10" s="1"/>
  <c r="AY974" i="7"/>
  <c r="D953" i="10" s="1"/>
  <c r="E953" i="10" s="1"/>
  <c r="AY986" i="7"/>
  <c r="D964" i="10" s="1"/>
  <c r="E964" i="10" s="1"/>
  <c r="AY1058" i="7"/>
  <c r="D1036" i="10" s="1"/>
  <c r="E1036" i="10" s="1"/>
  <c r="AY1038" i="7"/>
  <c r="D1016" i="10" s="1"/>
  <c r="E1016" i="10" s="1"/>
  <c r="AY41" i="7"/>
  <c r="D39" i="10" s="1"/>
  <c r="E39" i="10" s="1"/>
  <c r="AY802" i="7"/>
  <c r="D784" i="10" s="1"/>
  <c r="E784" i="10" s="1"/>
  <c r="AY1219" i="7"/>
  <c r="D1194" i="10" s="1"/>
  <c r="E1194" i="10" s="1"/>
  <c r="AY190" i="7"/>
  <c r="D182" i="10" s="1"/>
  <c r="E182" i="10" s="1"/>
  <c r="AY864" i="7"/>
  <c r="D844" i="10" s="1"/>
  <c r="E844" i="10" s="1"/>
  <c r="AY44" i="7"/>
  <c r="D42" i="10" s="1"/>
  <c r="E42" i="10" s="1"/>
  <c r="AY1397" i="7"/>
  <c r="D1366" i="10" s="1"/>
  <c r="E1366" i="10" s="1"/>
  <c r="AY825" i="7"/>
  <c r="D807" i="10" s="1"/>
  <c r="E807" i="10" s="1"/>
  <c r="AY998" i="7"/>
  <c r="D976" i="10" s="1"/>
  <c r="E976" i="10" s="1"/>
  <c r="AY1007" i="7"/>
  <c r="D985" i="10" s="1"/>
  <c r="E985" i="10" s="1"/>
  <c r="AY757" i="7"/>
  <c r="D740" i="10" s="1"/>
  <c r="E740" i="10" s="1"/>
  <c r="AY688" i="7"/>
  <c r="D671" i="10" s="1"/>
  <c r="E671" i="10" s="1"/>
  <c r="AY1089" i="7"/>
  <c r="D1067" i="10" s="1"/>
  <c r="E1067" i="10" s="1"/>
  <c r="AY554" i="7"/>
  <c r="D537" i="10" s="1"/>
  <c r="E537" i="10" s="1"/>
  <c r="AY501" i="7"/>
  <c r="D484" i="10" s="1"/>
  <c r="E484" i="10" s="1"/>
  <c r="AY698" i="7"/>
  <c r="D681" i="10" s="1"/>
  <c r="E681" i="10" s="1"/>
  <c r="AY703" i="7"/>
  <c r="D686" i="10" s="1"/>
  <c r="E686" i="10" s="1"/>
  <c r="AY405" i="7"/>
  <c r="D390" i="10" s="1"/>
  <c r="E390" i="10" s="1"/>
  <c r="AY361" i="7"/>
  <c r="D348" i="10" s="1"/>
  <c r="E348" i="10" s="1"/>
  <c r="AY590" i="7"/>
  <c r="D573" i="10" s="1"/>
  <c r="E573" i="10" s="1"/>
  <c r="AY681" i="7"/>
  <c r="D664" i="10" s="1"/>
  <c r="E664" i="10" s="1"/>
  <c r="AY357" i="7"/>
  <c r="D344" i="10" s="1"/>
  <c r="E344" i="10" s="1"/>
  <c r="AY55" i="7"/>
  <c r="D51" i="10" s="1"/>
  <c r="E51" i="10" s="1"/>
  <c r="AY518" i="7"/>
  <c r="D501" i="10" s="1"/>
  <c r="E501" i="10" s="1"/>
  <c r="AY366" i="7"/>
  <c r="D353" i="10" s="1"/>
  <c r="E353" i="10" s="1"/>
  <c r="AY71" i="7"/>
  <c r="D67" i="10" s="1"/>
  <c r="E67" i="10" s="1"/>
  <c r="AY371" i="7"/>
  <c r="D358" i="10" s="1"/>
  <c r="E358" i="10" s="1"/>
  <c r="AY445" i="7"/>
  <c r="D429" i="10" s="1"/>
  <c r="E429" i="10" s="1"/>
  <c r="AY76" i="7"/>
  <c r="D72" i="10" s="1"/>
  <c r="E72" i="10" s="1"/>
  <c r="AY332" i="7"/>
  <c r="D319" i="10" s="1"/>
  <c r="E319" i="10" s="1"/>
  <c r="AY85" i="7"/>
  <c r="D80" i="10" s="1"/>
  <c r="E80" i="10" s="1"/>
  <c r="AY329" i="7"/>
  <c r="AY288" i="7"/>
  <c r="D278" i="10" s="1"/>
  <c r="E278" i="10" s="1"/>
  <c r="AY82" i="7"/>
  <c r="D77" i="10" s="1"/>
  <c r="E77" i="10" s="1"/>
  <c r="AY314" i="7"/>
  <c r="D302" i="10" s="1"/>
  <c r="E302" i="10" s="1"/>
  <c r="AY14" i="7"/>
  <c r="D13" i="10" s="1"/>
  <c r="E13" i="10" s="1"/>
  <c r="AY262" i="7"/>
  <c r="D252" i="10" s="1"/>
  <c r="E252" i="10" s="1"/>
  <c r="AY88" i="7"/>
  <c r="D83" i="10" s="1"/>
  <c r="E83" i="10" s="1"/>
  <c r="AY1264" i="7"/>
  <c r="D1238" i="10" s="1"/>
  <c r="E1238" i="10" s="1"/>
  <c r="AY1180" i="7"/>
  <c r="D1157" i="10" s="1"/>
  <c r="E1157" i="10" s="1"/>
  <c r="AY1343" i="7"/>
  <c r="AY1385" i="7"/>
  <c r="D1354" i="10" s="1"/>
  <c r="E1354" i="10" s="1"/>
  <c r="AY1193" i="7"/>
  <c r="D1170" i="10" s="1"/>
  <c r="E1170" i="10" s="1"/>
  <c r="AY1026" i="7"/>
  <c r="D1004" i="10" s="1"/>
  <c r="E1004" i="10" s="1"/>
  <c r="AY882" i="7"/>
  <c r="D862" i="10" s="1"/>
  <c r="E862" i="10" s="1"/>
  <c r="AY710" i="7"/>
  <c r="D693" i="10" s="1"/>
  <c r="E693" i="10" s="1"/>
  <c r="AY1354" i="7"/>
  <c r="D1323" i="10" s="1"/>
  <c r="E1323" i="10" s="1"/>
  <c r="AY1390" i="7"/>
  <c r="D1359" i="10" s="1"/>
  <c r="E1359" i="10" s="1"/>
  <c r="AY924" i="7"/>
  <c r="D903" i="10" s="1"/>
  <c r="E903" i="10" s="1"/>
  <c r="AY1291" i="7"/>
  <c r="D1265" i="10" s="1"/>
  <c r="E1265" i="10" s="1"/>
  <c r="AY1304" i="7"/>
  <c r="D1278" i="10" s="1"/>
  <c r="E1278" i="10" s="1"/>
  <c r="AY1310" i="7"/>
  <c r="D1283" i="10" s="1"/>
  <c r="E1283" i="10" s="1"/>
  <c r="AY1356" i="7"/>
  <c r="D1325" i="10" s="1"/>
  <c r="E1325" i="10" s="1"/>
  <c r="AY788" i="7"/>
  <c r="D770" i="10" s="1"/>
  <c r="E770" i="10" s="1"/>
  <c r="AY1005" i="7"/>
  <c r="D983" i="10" s="1"/>
  <c r="E983" i="10" s="1"/>
  <c r="AY868" i="7"/>
  <c r="D848" i="10" s="1"/>
  <c r="E848" i="10" s="1"/>
  <c r="AY1184" i="7"/>
  <c r="D1161" i="10" s="1"/>
  <c r="E1161" i="10" s="1"/>
  <c r="AY1325" i="7"/>
  <c r="D1297" i="10" s="1"/>
  <c r="E1297" i="10" s="1"/>
  <c r="AY1206" i="7"/>
  <c r="D1181" i="10" s="1"/>
  <c r="E1181" i="10" s="1"/>
  <c r="AY965" i="7"/>
  <c r="D944" i="10" s="1"/>
  <c r="E944" i="10" s="1"/>
  <c r="AY1249" i="7"/>
  <c r="D1223" i="10" s="1"/>
  <c r="E1223" i="10" s="1"/>
  <c r="AY742" i="7"/>
  <c r="D725" i="10" s="1"/>
  <c r="E725" i="10" s="1"/>
  <c r="AY954" i="7"/>
  <c r="D933" i="10" s="1"/>
  <c r="E933" i="10" s="1"/>
  <c r="AY794" i="7"/>
  <c r="D776" i="10" s="1"/>
  <c r="E776" i="10" s="1"/>
  <c r="AY967" i="7"/>
  <c r="D946" i="10" s="1"/>
  <c r="E946" i="10" s="1"/>
  <c r="AY1022" i="7"/>
  <c r="D1000" i="10" s="1"/>
  <c r="E1000" i="10" s="1"/>
  <c r="AY1391" i="7"/>
  <c r="D1360" i="10" s="1"/>
  <c r="E1360" i="10" s="1"/>
  <c r="AY1018" i="7"/>
  <c r="D996" i="10" s="1"/>
  <c r="E996" i="10" s="1"/>
  <c r="AY1198" i="7"/>
  <c r="AY629" i="7"/>
  <c r="D612" i="10" s="1"/>
  <c r="E612" i="10" s="1"/>
  <c r="AY770" i="7"/>
  <c r="D753" i="10" s="1"/>
  <c r="E753" i="10" s="1"/>
  <c r="AY1200" i="7"/>
  <c r="AY947" i="7"/>
  <c r="D926" i="10" s="1"/>
  <c r="E926" i="10" s="1"/>
  <c r="AY103" i="7"/>
  <c r="D98" i="10" s="1"/>
  <c r="E98" i="10" s="1"/>
  <c r="AY987" i="7"/>
  <c r="D965" i="10" s="1"/>
  <c r="E965" i="10" s="1"/>
  <c r="AY859" i="7"/>
  <c r="D839" i="10" s="1"/>
  <c r="E839" i="10" s="1"/>
  <c r="AY15" i="7"/>
  <c r="D14" i="10" s="1"/>
  <c r="E14" i="10" s="1"/>
  <c r="AY853" i="7"/>
  <c r="AY1381" i="7"/>
  <c r="D1350" i="10" s="1"/>
  <c r="E1350" i="10" s="1"/>
  <c r="AY1145" i="7"/>
  <c r="D1122" i="10" s="1"/>
  <c r="E1122" i="10" s="1"/>
  <c r="AY809" i="7"/>
  <c r="D791" i="10" s="1"/>
  <c r="E791" i="10" s="1"/>
  <c r="AY781" i="7"/>
  <c r="D764" i="10" s="1"/>
  <c r="E764" i="10" s="1"/>
  <c r="AY982" i="7"/>
  <c r="D961" i="10" s="1"/>
  <c r="E961" i="10" s="1"/>
  <c r="AY685" i="7"/>
  <c r="D668" i="10" s="1"/>
  <c r="E668" i="10" s="1"/>
  <c r="AY991" i="7"/>
  <c r="D969" i="10" s="1"/>
  <c r="E969" i="10" s="1"/>
  <c r="AY741" i="7"/>
  <c r="D724" i="10" s="1"/>
  <c r="E724" i="10" s="1"/>
  <c r="AY984" i="7"/>
  <c r="AY530" i="7"/>
  <c r="D513" i="10" s="1"/>
  <c r="E513" i="10" s="1"/>
  <c r="AY1073" i="7"/>
  <c r="D1051" i="10" s="1"/>
  <c r="E1051" i="10" s="1"/>
  <c r="AY817" i="7"/>
  <c r="D799" i="10" s="1"/>
  <c r="E799" i="10" s="1"/>
  <c r="AY547" i="7"/>
  <c r="D530" i="10" s="1"/>
  <c r="E530" i="10" s="1"/>
  <c r="AY474" i="7"/>
  <c r="D457" i="10" s="1"/>
  <c r="E457" i="10" s="1"/>
  <c r="AY682" i="7"/>
  <c r="D665" i="10" s="1"/>
  <c r="E665" i="10" s="1"/>
  <c r="AY466" i="7"/>
  <c r="D449" i="10" s="1"/>
  <c r="E449" i="10" s="1"/>
  <c r="AY692" i="7"/>
  <c r="D675" i="10" s="1"/>
  <c r="E675" i="10" s="1"/>
  <c r="AY318" i="7"/>
  <c r="D306" i="10" s="1"/>
  <c r="E306" i="10" s="1"/>
  <c r="AY716" i="7"/>
  <c r="D699" i="10" s="1"/>
  <c r="E699" i="10" s="1"/>
  <c r="AY306" i="7"/>
  <c r="D294" i="10" s="1"/>
  <c r="E294" i="10" s="1"/>
  <c r="AY568" i="7"/>
  <c r="D551" i="10" s="1"/>
  <c r="E551" i="10" s="1"/>
  <c r="AY467" i="7"/>
  <c r="D450" i="10" s="1"/>
  <c r="E450" i="10" s="1"/>
  <c r="AY665" i="7"/>
  <c r="D648" i="10" s="1"/>
  <c r="E648" i="10" s="1"/>
  <c r="AY276" i="7"/>
  <c r="D266" i="10" s="1"/>
  <c r="E266" i="10" s="1"/>
  <c r="AY626" i="7"/>
  <c r="D609" i="10" s="1"/>
  <c r="E609" i="10" s="1"/>
  <c r="AY16" i="7"/>
  <c r="D15" i="10" s="1"/>
  <c r="E15" i="10" s="1"/>
  <c r="AY481" i="7"/>
  <c r="D464" i="10" s="1"/>
  <c r="E464" i="10" s="1"/>
  <c r="AY505" i="7"/>
  <c r="D488" i="10" s="1"/>
  <c r="E488" i="10" s="1"/>
  <c r="AY322" i="7"/>
  <c r="D310" i="10" s="1"/>
  <c r="E310" i="10" s="1"/>
  <c r="AY617" i="7"/>
  <c r="D600" i="10" s="1"/>
  <c r="E600" i="10" s="1"/>
  <c r="AY339" i="7"/>
  <c r="D326" i="10" s="1"/>
  <c r="E326" i="10" s="1"/>
  <c r="AY336" i="7"/>
  <c r="D323" i="10" s="1"/>
  <c r="E323" i="10" s="1"/>
  <c r="AY429" i="7"/>
  <c r="D413" i="10" s="1"/>
  <c r="E413" i="10" s="1"/>
  <c r="AY502" i="7"/>
  <c r="D485" i="10" s="1"/>
  <c r="E485" i="10" s="1"/>
  <c r="AY73" i="7"/>
  <c r="D69" i="10" s="1"/>
  <c r="E69" i="10" s="1"/>
  <c r="AY313" i="7"/>
  <c r="D301" i="10" s="1"/>
  <c r="E301" i="10" s="1"/>
  <c r="AY440" i="7"/>
  <c r="D424" i="10" s="1"/>
  <c r="E424" i="10" s="1"/>
  <c r="AY415" i="7"/>
  <c r="D400" i="10" s="1"/>
  <c r="E400" i="10" s="1"/>
  <c r="AY175" i="7"/>
  <c r="D167" i="10" s="1"/>
  <c r="E167" i="10" s="1"/>
  <c r="AY286" i="7"/>
  <c r="D276" i="10" s="1"/>
  <c r="E276" i="10" s="1"/>
  <c r="AY266" i="7"/>
  <c r="D256" i="10" s="1"/>
  <c r="E256" i="10" s="1"/>
  <c r="AY64" i="7"/>
  <c r="D60" i="10" s="1"/>
  <c r="E60" i="10" s="1"/>
  <c r="AY112" i="7"/>
  <c r="D107" i="10" s="1"/>
  <c r="E107" i="10" s="1"/>
  <c r="AY297" i="7"/>
  <c r="AY180" i="7"/>
  <c r="D172" i="10" s="1"/>
  <c r="E172" i="10" s="1"/>
  <c r="AY246" i="7"/>
  <c r="D236" i="10" s="1"/>
  <c r="E236" i="10" s="1"/>
  <c r="AY328" i="7"/>
  <c r="D316" i="10" s="1"/>
  <c r="E316" i="10" s="1"/>
  <c r="AY72" i="7"/>
  <c r="D68" i="10" s="1"/>
  <c r="E68" i="10" s="1"/>
  <c r="AY907" i="7"/>
  <c r="D887" i="10" s="1"/>
  <c r="E887" i="10" s="1"/>
  <c r="AY385" i="7"/>
  <c r="D371" i="10" s="1"/>
  <c r="E371" i="10" s="1"/>
  <c r="AY559" i="7"/>
  <c r="D542" i="10" s="1"/>
  <c r="E542" i="10" s="1"/>
  <c r="AY822" i="7"/>
  <c r="D804" i="10" s="1"/>
  <c r="E804" i="10" s="1"/>
  <c r="AY1169" i="7"/>
  <c r="D1146" i="10" s="1"/>
  <c r="E1146" i="10" s="1"/>
  <c r="AY740" i="7"/>
  <c r="D723" i="10" s="1"/>
  <c r="E723" i="10" s="1"/>
  <c r="AY490" i="7"/>
  <c r="D473" i="10" s="1"/>
  <c r="E473" i="10" s="1"/>
  <c r="AY459" i="7"/>
  <c r="D443" i="10" s="1"/>
  <c r="E443" i="10" s="1"/>
  <c r="AY20" i="7"/>
  <c r="D19" i="10" s="1"/>
  <c r="E19" i="10" s="1"/>
  <c r="AY1364" i="7"/>
  <c r="D1333" i="10" s="1"/>
  <c r="E1333" i="10" s="1"/>
  <c r="AY937" i="7"/>
  <c r="D916" i="10" s="1"/>
  <c r="E916" i="10" s="1"/>
  <c r="AY1083" i="7"/>
  <c r="D1061" i="10" s="1"/>
  <c r="E1061" i="10" s="1"/>
  <c r="AY1102" i="7"/>
  <c r="D1080" i="10" s="1"/>
  <c r="E1080" i="10" s="1"/>
  <c r="AY852" i="7"/>
  <c r="D833" i="10" s="1"/>
  <c r="E833" i="10" s="1"/>
  <c r="AY1029" i="7"/>
  <c r="D1007" i="10" s="1"/>
  <c r="E1007" i="10" s="1"/>
  <c r="AY574" i="7"/>
  <c r="D557" i="10" s="1"/>
  <c r="E557" i="10" s="1"/>
  <c r="AY848" i="7"/>
  <c r="D829" i="10" s="1"/>
  <c r="E829" i="10" s="1"/>
  <c r="AY381" i="7"/>
  <c r="D368" i="10" s="1"/>
  <c r="E368" i="10" s="1"/>
  <c r="AY142" i="7"/>
  <c r="D137" i="10" s="1"/>
  <c r="E137" i="10" s="1"/>
  <c r="AY170" i="7"/>
  <c r="D162" i="10" s="1"/>
  <c r="E162" i="10" s="1"/>
  <c r="AY1039" i="7"/>
  <c r="D1017" i="10" s="1"/>
  <c r="E1017" i="10" s="1"/>
  <c r="AY1121" i="7"/>
  <c r="D1099" i="10" s="1"/>
  <c r="E1099" i="10" s="1"/>
  <c r="AY730" i="7"/>
  <c r="D713" i="10" s="1"/>
  <c r="E713" i="10" s="1"/>
  <c r="AY93" i="7"/>
  <c r="D88" i="10" s="1"/>
  <c r="E88" i="10" s="1"/>
  <c r="AY516" i="7"/>
  <c r="D499" i="10" s="1"/>
  <c r="E499" i="10" s="1"/>
  <c r="AY674" i="7"/>
  <c r="D657" i="10" s="1"/>
  <c r="E657" i="10" s="1"/>
  <c r="AY413" i="7"/>
  <c r="D398" i="10" s="1"/>
  <c r="E398" i="10" s="1"/>
  <c r="AY477" i="7"/>
  <c r="D460" i="10" s="1"/>
  <c r="E460" i="10" s="1"/>
  <c r="AY135" i="7"/>
  <c r="D130" i="10" s="1"/>
  <c r="E130" i="10" s="1"/>
  <c r="AY38" i="7"/>
  <c r="D36" i="10" s="1"/>
  <c r="E36" i="10" s="1"/>
  <c r="AY1280" i="7"/>
  <c r="D1254" i="10" s="1"/>
  <c r="E1254" i="10" s="1"/>
  <c r="AY1340" i="7"/>
  <c r="D1310" i="10" s="1"/>
  <c r="E1310" i="10" s="1"/>
  <c r="AY607" i="7"/>
  <c r="D590" i="10" s="1"/>
  <c r="E590" i="10" s="1"/>
  <c r="AY970" i="7"/>
  <c r="D949" i="10" s="1"/>
  <c r="E949" i="10" s="1"/>
  <c r="AY437" i="7"/>
  <c r="D421" i="10" s="1"/>
  <c r="E421" i="10" s="1"/>
  <c r="AY1080" i="7"/>
  <c r="D1058" i="10" s="1"/>
  <c r="E1058" i="10" s="1"/>
  <c r="AY604" i="7"/>
  <c r="D587" i="10" s="1"/>
  <c r="E587" i="10" s="1"/>
  <c r="AY900" i="7"/>
  <c r="D880" i="10" s="1"/>
  <c r="E880" i="10" s="1"/>
  <c r="AY1158" i="7"/>
  <c r="D1135" i="10" s="1"/>
  <c r="E1135" i="10" s="1"/>
  <c r="AY163" i="7"/>
  <c r="D156" i="10" s="1"/>
  <c r="E156" i="10" s="1"/>
  <c r="AY1226" i="7"/>
  <c r="D1201" i="10" s="1"/>
  <c r="E1201" i="10" s="1"/>
  <c r="AY1003" i="7"/>
  <c r="D981" i="10" s="1"/>
  <c r="E981" i="10" s="1"/>
  <c r="AY1112" i="7"/>
  <c r="D1090" i="10" s="1"/>
  <c r="E1090" i="10" s="1"/>
  <c r="AY813" i="7"/>
  <c r="D795" i="10" s="1"/>
  <c r="E795" i="10" s="1"/>
  <c r="AY767" i="7"/>
  <c r="D750" i="10" s="1"/>
  <c r="E750" i="10" s="1"/>
  <c r="AY1105" i="7"/>
  <c r="D1083" i="10" s="1"/>
  <c r="E1083" i="10" s="1"/>
  <c r="AY515" i="7"/>
  <c r="D498" i="10" s="1"/>
  <c r="E498" i="10" s="1"/>
  <c r="AY435" i="7"/>
  <c r="D419" i="10" s="1"/>
  <c r="E419" i="10" s="1"/>
  <c r="AY595" i="7"/>
  <c r="D578" i="10" s="1"/>
  <c r="E578" i="10" s="1"/>
  <c r="AY360" i="7"/>
  <c r="D347" i="10" s="1"/>
  <c r="E347" i="10" s="1"/>
  <c r="AY545" i="7"/>
  <c r="D528" i="10" s="1"/>
  <c r="E528" i="10" s="1"/>
  <c r="AY81" i="7"/>
  <c r="D76" i="10" s="1"/>
  <c r="E76" i="10" s="1"/>
  <c r="AY380" i="7"/>
  <c r="D367" i="10" s="1"/>
  <c r="E367" i="10" s="1"/>
  <c r="AY79" i="7"/>
  <c r="D74" i="10" s="1"/>
  <c r="E74" i="10" s="1"/>
  <c r="AY472" i="7"/>
  <c r="D455" i="10" s="1"/>
  <c r="E455" i="10" s="1"/>
  <c r="AY195" i="7"/>
  <c r="D187" i="10" s="1"/>
  <c r="E187" i="10" s="1"/>
  <c r="AY110" i="7"/>
  <c r="D105" i="10" s="1"/>
  <c r="E105" i="10" s="1"/>
  <c r="AY321" i="7"/>
  <c r="D309" i="10" s="1"/>
  <c r="E309" i="10" s="1"/>
  <c r="AY22" i="7"/>
  <c r="D21" i="10" s="1"/>
  <c r="E21" i="10" s="1"/>
  <c r="AY1163" i="7"/>
  <c r="D1140" i="10" s="1"/>
  <c r="E1140" i="10" s="1"/>
  <c r="AY1047" i="7"/>
  <c r="D1025" i="10" s="1"/>
  <c r="E1025" i="10" s="1"/>
  <c r="AY861" i="7"/>
  <c r="D841" i="10" s="1"/>
  <c r="E841" i="10" s="1"/>
  <c r="AY771" i="7"/>
  <c r="D754" i="10" s="1"/>
  <c r="E754" i="10" s="1"/>
  <c r="AY1353" i="7"/>
  <c r="D1322" i="10" s="1"/>
  <c r="E1322" i="10" s="1"/>
  <c r="AY1021" i="7"/>
  <c r="D999" i="10" s="1"/>
  <c r="E999" i="10" s="1"/>
  <c r="AY1225" i="7"/>
  <c r="D1200" i="10" s="1"/>
  <c r="E1200" i="10" s="1"/>
  <c r="AY893" i="7"/>
  <c r="D873" i="10" s="1"/>
  <c r="E873" i="10" s="1"/>
  <c r="AY220" i="7"/>
  <c r="D210" i="10" s="1"/>
  <c r="E210" i="10" s="1"/>
  <c r="AY1410" i="7"/>
  <c r="D1379" i="10" s="1"/>
  <c r="E1379" i="10" s="1"/>
  <c r="AY758" i="7"/>
  <c r="D741" i="10" s="1"/>
  <c r="E741" i="10" s="1"/>
  <c r="AY963" i="7"/>
  <c r="D942" i="10" s="1"/>
  <c r="E942" i="10" s="1"/>
  <c r="AY992" i="7"/>
  <c r="D970" i="10" s="1"/>
  <c r="E970" i="10" s="1"/>
  <c r="AY1086" i="7"/>
  <c r="D1064" i="10" s="1"/>
  <c r="E1064" i="10" s="1"/>
  <c r="AY1157" i="7"/>
  <c r="D1134" i="10" s="1"/>
  <c r="E1134" i="10" s="1"/>
  <c r="AY797" i="7"/>
  <c r="D779" i="10" s="1"/>
  <c r="E779" i="10" s="1"/>
  <c r="AY711" i="7"/>
  <c r="D694" i="10" s="1"/>
  <c r="E694" i="10" s="1"/>
  <c r="AY1000" i="7"/>
  <c r="D978" i="10" s="1"/>
  <c r="E978" i="10" s="1"/>
  <c r="AY833" i="7"/>
  <c r="D815" i="10" s="1"/>
  <c r="E815" i="10" s="1"/>
  <c r="AY476" i="7"/>
  <c r="D459" i="10" s="1"/>
  <c r="E459" i="10" s="1"/>
  <c r="AY732" i="7"/>
  <c r="D715" i="10" s="1"/>
  <c r="E715" i="10" s="1"/>
  <c r="AY482" i="7"/>
  <c r="D465" i="10" s="1"/>
  <c r="E465" i="10" s="1"/>
  <c r="AY642" i="7"/>
  <c r="D625" i="10" s="1"/>
  <c r="E625" i="10" s="1"/>
  <c r="AY510" i="7"/>
  <c r="D493" i="10" s="1"/>
  <c r="E493" i="10" s="1"/>
  <c r="AY342" i="7"/>
  <c r="D329" i="10" s="1"/>
  <c r="E329" i="10" s="1"/>
  <c r="AY5" i="7"/>
  <c r="D4" i="10" s="1"/>
  <c r="E4" i="10" s="1"/>
  <c r="AY456" i="7"/>
  <c r="D440" i="10" s="1"/>
  <c r="E440" i="10" s="1"/>
  <c r="AY178" i="7"/>
  <c r="D170" i="10" s="1"/>
  <c r="E170" i="10" s="1"/>
  <c r="AY130" i="7"/>
  <c r="D125" i="10" s="1"/>
  <c r="E125" i="10" s="1"/>
  <c r="AY6" i="7"/>
  <c r="D5" i="10" s="1"/>
  <c r="E5" i="10" s="1"/>
  <c r="AK1414" i="7"/>
  <c r="AX3" i="7"/>
  <c r="AX1414" i="7" s="1"/>
  <c r="AY1255" i="7"/>
  <c r="D1229" i="10" s="1"/>
  <c r="E1229" i="10" s="1"/>
  <c r="AY1151" i="7"/>
  <c r="D1128" i="10" s="1"/>
  <c r="E1128" i="10" s="1"/>
  <c r="AY1265" i="7"/>
  <c r="D1239" i="10" s="1"/>
  <c r="E1239" i="10" s="1"/>
  <c r="AY1312" i="7"/>
  <c r="D1285" i="10" s="1"/>
  <c r="E1285" i="10" s="1"/>
  <c r="AY755" i="7"/>
  <c r="D738" i="10" s="1"/>
  <c r="E738" i="10" s="1"/>
  <c r="AY1017" i="7"/>
  <c r="D995" i="10" s="1"/>
  <c r="E995" i="10" s="1"/>
  <c r="AY869" i="7"/>
  <c r="D849" i="10" s="1"/>
  <c r="E849" i="10" s="1"/>
  <c r="AY1399" i="7"/>
  <c r="D1369" i="10" s="1"/>
  <c r="E1369" i="10" s="1"/>
  <c r="AY1348" i="7"/>
  <c r="D1317" i="10" s="1"/>
  <c r="E1317" i="10" s="1"/>
  <c r="AY1369" i="7"/>
  <c r="D1338" i="10" s="1"/>
  <c r="E1338" i="10" s="1"/>
  <c r="AY898" i="7"/>
  <c r="D878" i="10" s="1"/>
  <c r="E878" i="10" s="1"/>
  <c r="AY1288" i="7"/>
  <c r="D1262" i="10" s="1"/>
  <c r="E1262" i="10" s="1"/>
  <c r="AY1272" i="7"/>
  <c r="D1246" i="10" s="1"/>
  <c r="E1246" i="10" s="1"/>
  <c r="AY1278" i="7"/>
  <c r="D1252" i="10" s="1"/>
  <c r="E1252" i="10" s="1"/>
  <c r="AY1347" i="7"/>
  <c r="D1316" i="10" s="1"/>
  <c r="E1316" i="10" s="1"/>
  <c r="AY1407" i="7"/>
  <c r="D1376" i="10" s="1"/>
  <c r="E1376" i="10" s="1"/>
  <c r="AY932" i="7"/>
  <c r="D911" i="10" s="1"/>
  <c r="E911" i="10" s="1"/>
  <c r="AY841" i="7"/>
  <c r="D822" i="10" s="1"/>
  <c r="E822" i="10" s="1"/>
  <c r="AY1135" i="7"/>
  <c r="D1112" i="10" s="1"/>
  <c r="E1112" i="10" s="1"/>
  <c r="AY1311" i="7"/>
  <c r="D1284" i="10" s="1"/>
  <c r="E1284" i="10" s="1"/>
  <c r="AY1130" i="7"/>
  <c r="D1107" i="10" s="1"/>
  <c r="E1107" i="10" s="1"/>
  <c r="AY946" i="7"/>
  <c r="D925" i="10" s="1"/>
  <c r="E925" i="10" s="1"/>
  <c r="AY1236" i="7"/>
  <c r="D1210" i="10" s="1"/>
  <c r="E1210" i="10" s="1"/>
  <c r="AY712" i="7"/>
  <c r="D695" i="10" s="1"/>
  <c r="E695" i="10" s="1"/>
  <c r="AY935" i="7"/>
  <c r="D914" i="10" s="1"/>
  <c r="E914" i="10" s="1"/>
  <c r="AY762" i="7"/>
  <c r="D745" i="10" s="1"/>
  <c r="E745" i="10" s="1"/>
  <c r="AY948" i="7"/>
  <c r="D927" i="10" s="1"/>
  <c r="E927" i="10" s="1"/>
  <c r="AY1002" i="7"/>
  <c r="D980" i="10" s="1"/>
  <c r="E980" i="10" s="1"/>
  <c r="AY1384" i="7"/>
  <c r="D1353" i="10" s="1"/>
  <c r="E1353" i="10" s="1"/>
  <c r="AY999" i="7"/>
  <c r="D977" i="10" s="1"/>
  <c r="E977" i="10" s="1"/>
  <c r="AY1179" i="7"/>
  <c r="D1156" i="10" s="1"/>
  <c r="E1156" i="10" s="1"/>
  <c r="AY532" i="7"/>
  <c r="D515" i="10" s="1"/>
  <c r="E515" i="10" s="1"/>
  <c r="AY743" i="7"/>
  <c r="D726" i="10" s="1"/>
  <c r="E726" i="10" s="1"/>
  <c r="AY1174" i="7"/>
  <c r="D1151" i="10" s="1"/>
  <c r="E1151" i="10" s="1"/>
  <c r="AY931" i="7"/>
  <c r="D910" i="10" s="1"/>
  <c r="E910" i="10" s="1"/>
  <c r="AY49" i="7"/>
  <c r="AY976" i="7"/>
  <c r="D955" i="10" s="1"/>
  <c r="E955" i="10" s="1"/>
  <c r="AY842" i="7"/>
  <c r="D823" i="10" s="1"/>
  <c r="E823" i="10" s="1"/>
  <c r="AY1308" i="7"/>
  <c r="D1282" i="10" s="1"/>
  <c r="E1282" i="10" s="1"/>
  <c r="AY839" i="7"/>
  <c r="AY1365" i="7"/>
  <c r="D1334" i="10" s="1"/>
  <c r="E1334" i="10" s="1"/>
  <c r="AY1138" i="7"/>
  <c r="D1115" i="10" s="1"/>
  <c r="E1115" i="10" s="1"/>
  <c r="AY793" i="7"/>
  <c r="D775" i="10" s="1"/>
  <c r="E775" i="10" s="1"/>
  <c r="AY765" i="7"/>
  <c r="D748" i="10" s="1"/>
  <c r="E748" i="10" s="1"/>
  <c r="AY966" i="7"/>
  <c r="D945" i="10" s="1"/>
  <c r="E945" i="10" s="1"/>
  <c r="AY678" i="7"/>
  <c r="D661" i="10" s="1"/>
  <c r="E661" i="10" s="1"/>
  <c r="AY975" i="7"/>
  <c r="D954" i="10" s="1"/>
  <c r="E954" i="10" s="1"/>
  <c r="AY645" i="7"/>
  <c r="D628" i="10" s="1"/>
  <c r="E628" i="10" s="1"/>
  <c r="AY968" i="7"/>
  <c r="D947" i="10" s="1"/>
  <c r="E947" i="10" s="1"/>
  <c r="AY524" i="7"/>
  <c r="D507" i="10" s="1"/>
  <c r="E507" i="10" s="1"/>
  <c r="AY1057" i="7"/>
  <c r="D1035" i="10" s="1"/>
  <c r="E1035" i="10" s="1"/>
  <c r="AY801" i="7"/>
  <c r="D783" i="10" s="1"/>
  <c r="E783" i="10" s="1"/>
  <c r="AY520" i="7"/>
  <c r="D503" i="10" s="1"/>
  <c r="E503" i="10" s="1"/>
  <c r="AY460" i="7"/>
  <c r="D444" i="10" s="1"/>
  <c r="E444" i="10" s="1"/>
  <c r="AY666" i="7"/>
  <c r="D649" i="10" s="1"/>
  <c r="E649" i="10" s="1"/>
  <c r="AY402" i="7"/>
  <c r="D387" i="10" s="1"/>
  <c r="E387" i="10" s="1"/>
  <c r="AY687" i="7"/>
  <c r="D670" i="10" s="1"/>
  <c r="E670" i="10" s="1"/>
  <c r="AY311" i="7"/>
  <c r="D299" i="10" s="1"/>
  <c r="E299" i="10" s="1"/>
  <c r="AY700" i="7"/>
  <c r="D683" i="10" s="1"/>
  <c r="E683" i="10" s="1"/>
  <c r="AY227" i="7"/>
  <c r="D217" i="10" s="1"/>
  <c r="E217" i="10" s="1"/>
  <c r="AY563" i="7"/>
  <c r="D546" i="10" s="1"/>
  <c r="E546" i="10" s="1"/>
  <c r="AY458" i="7"/>
  <c r="D442" i="10" s="1"/>
  <c r="E442" i="10" s="1"/>
  <c r="AY649" i="7"/>
  <c r="D632" i="10" s="1"/>
  <c r="E632" i="10" s="1"/>
  <c r="AY254" i="7"/>
  <c r="D244" i="10" s="1"/>
  <c r="E244" i="10" s="1"/>
  <c r="AY619" i="7"/>
  <c r="D602" i="10" s="1"/>
  <c r="E602" i="10" s="1"/>
  <c r="AY747" i="7"/>
  <c r="D730" i="10" s="1"/>
  <c r="E730" i="10" s="1"/>
  <c r="AY379" i="7"/>
  <c r="D366" i="10" s="1"/>
  <c r="E366" i="10" s="1"/>
  <c r="AY494" i="7"/>
  <c r="D477" i="10" s="1"/>
  <c r="E477" i="10" s="1"/>
  <c r="AY309" i="7"/>
  <c r="D297" i="10" s="1"/>
  <c r="E297" i="10" s="1"/>
  <c r="AY601" i="7"/>
  <c r="D584" i="10" s="1"/>
  <c r="E584" i="10" s="1"/>
  <c r="AY327" i="7"/>
  <c r="D315" i="10" s="1"/>
  <c r="E315" i="10" s="1"/>
  <c r="AY330" i="7"/>
  <c r="D317" i="10" s="1"/>
  <c r="E317" i="10" s="1"/>
  <c r="AY409" i="7"/>
  <c r="D394" i="10" s="1"/>
  <c r="E394" i="10" s="1"/>
  <c r="AY486" i="7"/>
  <c r="D469" i="10" s="1"/>
  <c r="E469" i="10" s="1"/>
  <c r="AY67" i="7"/>
  <c r="D63" i="10" s="1"/>
  <c r="E63" i="10" s="1"/>
  <c r="AY307" i="7"/>
  <c r="D295" i="10" s="1"/>
  <c r="E295" i="10" s="1"/>
  <c r="AY406" i="7"/>
  <c r="D391" i="10" s="1"/>
  <c r="E391" i="10" s="1"/>
  <c r="AY408" i="7"/>
  <c r="D393" i="10" s="1"/>
  <c r="E393" i="10" s="1"/>
  <c r="AY167" i="7"/>
  <c r="D159" i="10" s="1"/>
  <c r="E159" i="10" s="1"/>
  <c r="AY225" i="7"/>
  <c r="D215" i="10" s="1"/>
  <c r="E215" i="10" s="1"/>
  <c r="AY261" i="7"/>
  <c r="D251" i="10" s="1"/>
  <c r="E251" i="10" s="1"/>
  <c r="AY59" i="7"/>
  <c r="D55" i="10" s="1"/>
  <c r="E55" i="10" s="1"/>
  <c r="AY107" i="7"/>
  <c r="D102" i="10" s="1"/>
  <c r="E102" i="10" s="1"/>
  <c r="AY292" i="7"/>
  <c r="D282" i="10" s="1"/>
  <c r="E282" i="10" s="1"/>
  <c r="AY164" i="7"/>
  <c r="AY230" i="7"/>
  <c r="D220" i="10" s="1"/>
  <c r="E220" i="10" s="1"/>
  <c r="AY312" i="7"/>
  <c r="D300" i="10" s="1"/>
  <c r="E300" i="10" s="1"/>
  <c r="AY56" i="7"/>
  <c r="D52" i="10" s="1"/>
  <c r="E52" i="10" s="1"/>
  <c r="AY1355" i="7"/>
  <c r="D1324" i="10" s="1"/>
  <c r="E1324" i="10" s="1"/>
  <c r="AY1165" i="7"/>
  <c r="D1142" i="10" s="1"/>
  <c r="E1142" i="10" s="1"/>
  <c r="AY567" i="7"/>
  <c r="D550" i="10" s="1"/>
  <c r="E550" i="10" s="1"/>
  <c r="AY159" i="7"/>
  <c r="D152" i="10" s="1"/>
  <c r="E152" i="10" s="1"/>
  <c r="AY1079" i="7"/>
  <c r="D1057" i="10" s="1"/>
  <c r="E1057" i="10" s="1"/>
  <c r="AY902" i="7"/>
  <c r="D882" i="10" s="1"/>
  <c r="E882" i="10" s="1"/>
  <c r="AY526" i="7"/>
  <c r="D509" i="10" s="1"/>
  <c r="E509" i="10" s="1"/>
  <c r="AY248" i="7"/>
  <c r="D238" i="10" s="1"/>
  <c r="E238" i="10" s="1"/>
  <c r="AY922" i="7"/>
  <c r="D902" i="10" s="1"/>
  <c r="E902" i="10" s="1"/>
  <c r="AY862" i="7"/>
  <c r="D842" i="10" s="1"/>
  <c r="E842" i="10" s="1"/>
  <c r="AY1156" i="7"/>
  <c r="D1133" i="10" s="1"/>
  <c r="E1133" i="10" s="1"/>
  <c r="AY832" i="7"/>
  <c r="D814" i="10" s="1"/>
  <c r="E814" i="10" s="1"/>
  <c r="AY1307" i="7"/>
  <c r="D1281" i="10" s="1"/>
  <c r="E1281" i="10" s="1"/>
  <c r="AY1293" i="7"/>
  <c r="D1267" i="10" s="1"/>
  <c r="E1267" i="10" s="1"/>
  <c r="AY949" i="7"/>
  <c r="D928" i="10" s="1"/>
  <c r="E928" i="10" s="1"/>
  <c r="AY1309" i="7"/>
  <c r="AY1101" i="7"/>
  <c r="D1079" i="10" s="1"/>
  <c r="E1079" i="10" s="1"/>
  <c r="AY811" i="7"/>
  <c r="D793" i="10" s="1"/>
  <c r="E793" i="10" s="1"/>
  <c r="AY1035" i="7"/>
  <c r="D1013" i="10" s="1"/>
  <c r="E1013" i="10" s="1"/>
  <c r="AY10" i="7"/>
  <c r="D9" i="10" s="1"/>
  <c r="E9" i="10" s="1"/>
  <c r="AY387" i="7"/>
  <c r="D373" i="10" s="1"/>
  <c r="E373" i="10" s="1"/>
  <c r="AY372" i="7"/>
  <c r="D359" i="10" s="1"/>
  <c r="E359" i="10" s="1"/>
  <c r="AY1042" i="7"/>
  <c r="D1020" i="10" s="1"/>
  <c r="E1020" i="10" s="1"/>
  <c r="AY61" i="7"/>
  <c r="D57" i="10" s="1"/>
  <c r="E57" i="10" s="1"/>
  <c r="AY1208" i="7"/>
  <c r="D1183" i="10" s="1"/>
  <c r="E1183" i="10" s="1"/>
  <c r="AY818" i="7"/>
  <c r="D800" i="10" s="1"/>
  <c r="E800" i="10" s="1"/>
  <c r="AY1248" i="7"/>
  <c r="D1222" i="10" s="1"/>
  <c r="E1222" i="10" s="1"/>
  <c r="AY662" i="7"/>
  <c r="D645" i="10" s="1"/>
  <c r="E645" i="10" s="1"/>
  <c r="AY972" i="7"/>
  <c r="D951" i="10" s="1"/>
  <c r="E951" i="10" s="1"/>
  <c r="AY1318" i="7"/>
  <c r="D1291" i="10" s="1"/>
  <c r="E1291" i="10" s="1"/>
  <c r="AY1342" i="7"/>
  <c r="D1312" i="10" s="1"/>
  <c r="E1312" i="10" s="1"/>
  <c r="AY1363" i="7"/>
  <c r="D1332" i="10" s="1"/>
  <c r="E1332" i="10" s="1"/>
  <c r="AY1230" i="7"/>
  <c r="D1205" i="10" s="1"/>
  <c r="E1205" i="10" s="1"/>
  <c r="AY1246" i="7"/>
  <c r="D1220" i="10" s="1"/>
  <c r="E1220" i="10" s="1"/>
  <c r="AY1332" i="7"/>
  <c r="D1303" i="10" s="1"/>
  <c r="E1303" i="10" s="1"/>
  <c r="AY1371" i="7"/>
  <c r="D1340" i="10" s="1"/>
  <c r="E1340" i="10" s="1"/>
  <c r="AY591" i="7"/>
  <c r="D574" i="10" s="1"/>
  <c r="E574" i="10" s="1"/>
  <c r="AY1120" i="7"/>
  <c r="D1098" i="10" s="1"/>
  <c r="E1098" i="10" s="1"/>
  <c r="AY1109" i="7"/>
  <c r="D1087" i="10" s="1"/>
  <c r="E1087" i="10" s="1"/>
  <c r="AY910" i="7"/>
  <c r="D890" i="10" s="1"/>
  <c r="E890" i="10" s="1"/>
  <c r="AY704" i="7"/>
  <c r="D687" i="10" s="1"/>
  <c r="E687" i="10" s="1"/>
  <c r="AY673" i="7"/>
  <c r="D656" i="10" s="1"/>
  <c r="E656" i="10" s="1"/>
  <c r="AY983" i="7"/>
  <c r="D962" i="10" s="1"/>
  <c r="E962" i="10" s="1"/>
  <c r="AY980" i="7"/>
  <c r="D959" i="10" s="1"/>
  <c r="E959" i="10" s="1"/>
  <c r="AY1172" i="7"/>
  <c r="D1149" i="10" s="1"/>
  <c r="E1149" i="10" s="1"/>
  <c r="AY736" i="7"/>
  <c r="D719" i="10" s="1"/>
  <c r="E719" i="10" s="1"/>
  <c r="AY915" i="7"/>
  <c r="D895" i="10" s="1"/>
  <c r="E895" i="10" s="1"/>
  <c r="AY1181" i="7"/>
  <c r="D1158" i="10" s="1"/>
  <c r="E1158" i="10" s="1"/>
  <c r="AY819" i="7"/>
  <c r="D801" i="10" s="1"/>
  <c r="E801" i="10" s="1"/>
  <c r="AY1292" i="7"/>
  <c r="D1266" i="10" s="1"/>
  <c r="E1266" i="10" s="1"/>
  <c r="AY1349" i="7"/>
  <c r="D1318" i="10" s="1"/>
  <c r="E1318" i="10" s="1"/>
  <c r="AY1119" i="7"/>
  <c r="D1097" i="10" s="1"/>
  <c r="E1097" i="10" s="1"/>
  <c r="AY760" i="7"/>
  <c r="D743" i="10" s="1"/>
  <c r="E743" i="10" s="1"/>
  <c r="AY675" i="7"/>
  <c r="D658" i="10" s="1"/>
  <c r="E658" i="10" s="1"/>
  <c r="AY631" i="7"/>
  <c r="D614" i="10" s="1"/>
  <c r="E614" i="10" s="1"/>
  <c r="AY497" i="7"/>
  <c r="D480" i="10" s="1"/>
  <c r="E480" i="10" s="1"/>
  <c r="AY785" i="7"/>
  <c r="AY423" i="7"/>
  <c r="D408" i="10" s="1"/>
  <c r="E408" i="10" s="1"/>
  <c r="AY650" i="7"/>
  <c r="D633" i="10" s="1"/>
  <c r="E633" i="10" s="1"/>
  <c r="AY676" i="7"/>
  <c r="D659" i="10" s="1"/>
  <c r="E659" i="10" s="1"/>
  <c r="AY684" i="7"/>
  <c r="D667" i="10" s="1"/>
  <c r="E667" i="10" s="1"/>
  <c r="AY558" i="7"/>
  <c r="D541" i="10" s="1"/>
  <c r="E541" i="10" s="1"/>
  <c r="AY633" i="7"/>
  <c r="D616" i="10" s="1"/>
  <c r="E616" i="10" s="1"/>
  <c r="AY587" i="7"/>
  <c r="D570" i="10" s="1"/>
  <c r="E570" i="10" s="1"/>
  <c r="AY731" i="7"/>
  <c r="D714" i="10" s="1"/>
  <c r="E714" i="10" s="1"/>
  <c r="AY489" i="7"/>
  <c r="D472" i="10" s="1"/>
  <c r="E472" i="10" s="1"/>
  <c r="AY585" i="7"/>
  <c r="D568" i="10" s="1"/>
  <c r="E568" i="10" s="1"/>
  <c r="AY315" i="7"/>
  <c r="D303" i="10" s="1"/>
  <c r="E303" i="10" s="1"/>
  <c r="AY470" i="7"/>
  <c r="D453" i="10" s="1"/>
  <c r="E453" i="10" s="1"/>
  <c r="AY304" i="7"/>
  <c r="D292" i="10" s="1"/>
  <c r="E292" i="10" s="1"/>
  <c r="AY396" i="7"/>
  <c r="D381" i="10" s="1"/>
  <c r="E381" i="10" s="1"/>
  <c r="AY206" i="7"/>
  <c r="AY46" i="7"/>
  <c r="D44" i="10" s="1"/>
  <c r="E44" i="10" s="1"/>
  <c r="AY296" i="7"/>
  <c r="D285" i="10" s="1"/>
  <c r="E285" i="10" s="1"/>
  <c r="AY956" i="7"/>
  <c r="D935" i="10" s="1"/>
  <c r="E935" i="10" s="1"/>
  <c r="AY844" i="7"/>
  <c r="D825" i="10" s="1"/>
  <c r="E825" i="10" s="1"/>
  <c r="AY1223" i="7"/>
  <c r="D1198" i="10" s="1"/>
  <c r="E1198" i="10" s="1"/>
  <c r="AY1326" i="7"/>
  <c r="D1298" i="10" s="1"/>
  <c r="E1298" i="10" s="1"/>
  <c r="AY791" i="7"/>
  <c r="D773" i="10" s="1"/>
  <c r="E773" i="10" s="1"/>
  <c r="AY571" i="7"/>
  <c r="D554" i="10" s="1"/>
  <c r="E554" i="10" s="1"/>
  <c r="AY1207" i="7"/>
  <c r="D1182" i="10" s="1"/>
  <c r="E1182" i="10" s="1"/>
  <c r="AY1054" i="7"/>
  <c r="D1032" i="10" s="1"/>
  <c r="E1032" i="10" s="1"/>
  <c r="AY890" i="7"/>
  <c r="D870" i="10" s="1"/>
  <c r="E870" i="10" s="1"/>
  <c r="AY1190" i="7"/>
  <c r="D1167" i="10" s="1"/>
  <c r="E1167" i="10" s="1"/>
  <c r="AY566" i="7"/>
  <c r="D549" i="10" s="1"/>
  <c r="E549" i="10" s="1"/>
  <c r="AY909" i="7"/>
  <c r="D889" i="10" s="1"/>
  <c r="E889" i="10" s="1"/>
  <c r="AY873" i="7"/>
  <c r="D853" i="10" s="1"/>
  <c r="E853" i="10" s="1"/>
  <c r="AY964" i="7"/>
  <c r="D943" i="10" s="1"/>
  <c r="E943" i="10" s="1"/>
  <c r="AY1346" i="7"/>
  <c r="D1315" i="10" s="1"/>
  <c r="E1315" i="10" s="1"/>
  <c r="AY973" i="7"/>
  <c r="D952" i="10" s="1"/>
  <c r="E952" i="10" s="1"/>
  <c r="AY1160" i="7"/>
  <c r="D1137" i="10" s="1"/>
  <c r="E1137" i="10" s="1"/>
  <c r="AY468" i="7"/>
  <c r="D451" i="10" s="1"/>
  <c r="E451" i="10" s="1"/>
  <c r="AY663" i="7"/>
  <c r="D646" i="10" s="1"/>
  <c r="E646" i="10" s="1"/>
  <c r="AY1155" i="7"/>
  <c r="D1132" i="10" s="1"/>
  <c r="E1132" i="10" s="1"/>
  <c r="AY899" i="7"/>
  <c r="D879" i="10" s="1"/>
  <c r="E879" i="10" s="1"/>
  <c r="AY1143" i="7"/>
  <c r="D1120" i="10" s="1"/>
  <c r="E1120" i="10" s="1"/>
  <c r="AY960" i="7"/>
  <c r="D939" i="10" s="1"/>
  <c r="E939" i="10" s="1"/>
  <c r="AY816" i="7"/>
  <c r="D798" i="10" s="1"/>
  <c r="E798" i="10" s="1"/>
  <c r="AY1276" i="7"/>
  <c r="D1250" i="10" s="1"/>
  <c r="E1250" i="10" s="1"/>
  <c r="AY807" i="7"/>
  <c r="D789" i="10" s="1"/>
  <c r="E789" i="10" s="1"/>
  <c r="AY1333" i="7"/>
  <c r="D1304" i="10" s="1"/>
  <c r="E1304" i="10" s="1"/>
  <c r="AY1100" i="7"/>
  <c r="D1078" i="10" s="1"/>
  <c r="E1078" i="10" s="1"/>
  <c r="AY610" i="7"/>
  <c r="D593" i="10" s="1"/>
  <c r="E593" i="10" s="1"/>
  <c r="AY744" i="7"/>
  <c r="D727" i="10" s="1"/>
  <c r="E727" i="10" s="1"/>
  <c r="AY934" i="7"/>
  <c r="D913" i="10" s="1"/>
  <c r="E913" i="10" s="1"/>
  <c r="AY648" i="7"/>
  <c r="D631" i="10" s="1"/>
  <c r="E631" i="10" s="1"/>
  <c r="AY943" i="7"/>
  <c r="D922" i="10" s="1"/>
  <c r="E922" i="10" s="1"/>
  <c r="AY551" i="7"/>
  <c r="D534" i="10" s="1"/>
  <c r="E534" i="10" s="1"/>
  <c r="AY936" i="7"/>
  <c r="D915" i="10" s="1"/>
  <c r="E915" i="10" s="1"/>
  <c r="AY450" i="7"/>
  <c r="D434" i="10" s="1"/>
  <c r="E434" i="10" s="1"/>
  <c r="AY1025" i="7"/>
  <c r="D1003" i="10" s="1"/>
  <c r="E1003" i="10" s="1"/>
  <c r="AY769" i="7"/>
  <c r="D752" i="10" s="1"/>
  <c r="E752" i="10" s="1"/>
  <c r="AY453" i="7"/>
  <c r="D437" i="10" s="1"/>
  <c r="E437" i="10" s="1"/>
  <c r="AY400" i="7"/>
  <c r="D385" i="10" s="1"/>
  <c r="E385" i="10" s="1"/>
  <c r="AY634" i="7"/>
  <c r="D617" i="10" s="1"/>
  <c r="E617" i="10" s="1"/>
  <c r="AY341" i="7"/>
  <c r="D328" i="10" s="1"/>
  <c r="E328" i="10" s="1"/>
  <c r="AY671" i="7"/>
  <c r="D654" i="10" s="1"/>
  <c r="E654" i="10" s="1"/>
  <c r="AY157" i="7"/>
  <c r="D150" i="10" s="1"/>
  <c r="E150" i="10" s="1"/>
  <c r="AY668" i="7"/>
  <c r="D651" i="10" s="1"/>
  <c r="E651" i="10" s="1"/>
  <c r="AY80" i="7"/>
  <c r="D75" i="10" s="1"/>
  <c r="E75" i="10" s="1"/>
  <c r="AY536" i="7"/>
  <c r="D519" i="10" s="1"/>
  <c r="E519" i="10" s="1"/>
  <c r="AY348" i="7"/>
  <c r="D335" i="10" s="1"/>
  <c r="E335" i="10" s="1"/>
  <c r="AY602" i="7"/>
  <c r="D585" i="10" s="1"/>
  <c r="E585" i="10" s="1"/>
  <c r="AY203" i="7"/>
  <c r="AY555" i="7"/>
  <c r="D538" i="10" s="1"/>
  <c r="E538" i="10" s="1"/>
  <c r="AY715" i="7"/>
  <c r="D698" i="10" s="1"/>
  <c r="E698" i="10" s="1"/>
  <c r="AY308" i="7"/>
  <c r="D296" i="10" s="1"/>
  <c r="E296" i="10" s="1"/>
  <c r="AY478" i="7"/>
  <c r="D461" i="10" s="1"/>
  <c r="E461" i="10" s="1"/>
  <c r="AY283" i="7"/>
  <c r="D273" i="10" s="1"/>
  <c r="E273" i="10" s="1"/>
  <c r="AY569" i="7"/>
  <c r="D552" i="10" s="1"/>
  <c r="E552" i="10" s="1"/>
  <c r="AY242" i="7"/>
  <c r="D232" i="10" s="1"/>
  <c r="E232" i="10" s="1"/>
  <c r="AY301" i="7"/>
  <c r="D289" i="10" s="1"/>
  <c r="E289" i="10" s="1"/>
  <c r="AY386" i="7"/>
  <c r="D372" i="10" s="1"/>
  <c r="E372" i="10" s="1"/>
  <c r="AY454" i="7"/>
  <c r="D438" i="10" s="1"/>
  <c r="E438" i="10" s="1"/>
  <c r="AY511" i="7"/>
  <c r="D494" i="10" s="1"/>
  <c r="E494" i="10" s="1"/>
  <c r="AY281" i="7"/>
  <c r="D271" i="10" s="1"/>
  <c r="E271" i="10" s="1"/>
  <c r="AY373" i="7"/>
  <c r="D360" i="10" s="1"/>
  <c r="E360" i="10" s="1"/>
  <c r="AY389" i="7"/>
  <c r="D375" i="10" s="1"/>
  <c r="E375" i="10" s="1"/>
  <c r="AY139" i="7"/>
  <c r="D134" i="10" s="1"/>
  <c r="E134" i="10" s="1"/>
  <c r="AY186" i="7"/>
  <c r="D179" i="10" s="1"/>
  <c r="E179" i="10" s="1"/>
  <c r="AY234" i="7"/>
  <c r="D224" i="10" s="1"/>
  <c r="E224" i="10" s="1"/>
  <c r="AY18" i="7"/>
  <c r="D17" i="10" s="1"/>
  <c r="E17" i="10" s="1"/>
  <c r="AY66" i="7"/>
  <c r="D62" i="10" s="1"/>
  <c r="E62" i="10" s="1"/>
  <c r="AY260" i="7"/>
  <c r="D250" i="10" s="1"/>
  <c r="E250" i="10" s="1"/>
  <c r="AY132" i="7"/>
  <c r="D127" i="10" s="1"/>
  <c r="E127" i="10" s="1"/>
  <c r="AY198" i="7"/>
  <c r="D190" i="10" s="1"/>
  <c r="E190" i="10" s="1"/>
  <c r="AY280" i="7"/>
  <c r="D270" i="10" s="1"/>
  <c r="E270" i="10" s="1"/>
  <c r="AY24" i="7"/>
  <c r="D23" i="10" s="1"/>
  <c r="E23" i="10" s="1"/>
  <c r="AY1335" i="7"/>
  <c r="D1306" i="10" s="1"/>
  <c r="E1306" i="10" s="1"/>
  <c r="AY1336" i="7"/>
  <c r="AY1298" i="7"/>
  <c r="D1272" i="10" s="1"/>
  <c r="E1272" i="10" s="1"/>
  <c r="AY759" i="7"/>
  <c r="D742" i="10" s="1"/>
  <c r="E742" i="10" s="1"/>
  <c r="AY669" i="7"/>
  <c r="D652" i="10" s="1"/>
  <c r="E652" i="10" s="1"/>
  <c r="AY181" i="7"/>
  <c r="D173" i="10" s="1"/>
  <c r="E173" i="10" s="1"/>
  <c r="AY1244" i="7"/>
  <c r="D1218" i="10" s="1"/>
  <c r="E1218" i="10" s="1"/>
  <c r="AY672" i="7"/>
  <c r="D655" i="10" s="1"/>
  <c r="E655" i="10" s="1"/>
  <c r="AY160" i="7"/>
  <c r="D153" i="10" s="1"/>
  <c r="E153" i="10" s="1"/>
  <c r="AY564" i="7"/>
  <c r="D547" i="10" s="1"/>
  <c r="E547" i="10" s="1"/>
  <c r="AY750" i="7"/>
  <c r="D733" i="10" s="1"/>
  <c r="E733" i="10" s="1"/>
  <c r="AY513" i="7"/>
  <c r="D496" i="10" s="1"/>
  <c r="E496" i="10" s="1"/>
  <c r="AY155" i="7"/>
  <c r="D148" i="10" s="1"/>
  <c r="E148" i="10" s="1"/>
  <c r="AY414" i="7"/>
  <c r="D399" i="10" s="1"/>
  <c r="E399" i="10" s="1"/>
  <c r="AY101" i="7"/>
  <c r="D96" i="10" s="1"/>
  <c r="E96" i="10" s="1"/>
  <c r="AY228" i="7"/>
  <c r="D218" i="10" s="1"/>
  <c r="E218" i="10" s="1"/>
  <c r="AY1277" i="7"/>
  <c r="D1251" i="10" s="1"/>
  <c r="E1251" i="10" s="1"/>
  <c r="AY997" i="7"/>
  <c r="D975" i="10" s="1"/>
  <c r="E975" i="10" s="1"/>
  <c r="AY586" i="7"/>
  <c r="D569" i="10" s="1"/>
  <c r="E569" i="10" s="1"/>
  <c r="AY1171" i="7"/>
  <c r="D1148" i="10" s="1"/>
  <c r="E1148" i="10" s="1"/>
  <c r="AY996" i="7"/>
  <c r="D974" i="10" s="1"/>
  <c r="E974" i="10" s="1"/>
  <c r="AY733" i="7"/>
  <c r="D716" i="10" s="1"/>
  <c r="E716" i="10" s="1"/>
  <c r="AY1126" i="7"/>
  <c r="D1103" i="10" s="1"/>
  <c r="E1103" i="10" s="1"/>
  <c r="AY562" i="7"/>
  <c r="D545" i="10" s="1"/>
  <c r="E545" i="10" s="1"/>
  <c r="AY1250" i="7"/>
  <c r="D1224" i="10" s="1"/>
  <c r="E1224" i="10" s="1"/>
  <c r="AY326" i="7"/>
  <c r="D314" i="10" s="1"/>
  <c r="E314" i="10" s="1"/>
  <c r="AY892" i="7"/>
  <c r="D872" i="10" s="1"/>
  <c r="E872" i="10" s="1"/>
  <c r="AY623" i="7"/>
  <c r="D606" i="10" s="1"/>
  <c r="E606" i="10" s="1"/>
  <c r="AY1266" i="7"/>
  <c r="D1240" i="10" s="1"/>
  <c r="E1240" i="10" s="1"/>
  <c r="AY1122" i="7"/>
  <c r="D1100" i="10" s="1"/>
  <c r="E1100" i="10" s="1"/>
  <c r="AY659" i="7"/>
  <c r="D642" i="10" s="1"/>
  <c r="E642" i="10" s="1"/>
  <c r="AY1188" i="7"/>
  <c r="D1165" i="10" s="1"/>
  <c r="E1165" i="10" s="1"/>
  <c r="AY624" i="7"/>
  <c r="D607" i="10" s="1"/>
  <c r="E607" i="10" s="1"/>
  <c r="AY838" i="7"/>
  <c r="D820" i="10" s="1"/>
  <c r="E820" i="10" s="1"/>
  <c r="AY156" i="7"/>
  <c r="D149" i="10" s="1"/>
  <c r="E149" i="10" s="1"/>
  <c r="AY929" i="7"/>
  <c r="D908" i="10" s="1"/>
  <c r="E908" i="10" s="1"/>
  <c r="AY352" i="7"/>
  <c r="D339" i="10" s="1"/>
  <c r="E339" i="10" s="1"/>
  <c r="AY121" i="7"/>
  <c r="D116" i="10" s="1"/>
  <c r="E116" i="10" s="1"/>
  <c r="AY475" i="7"/>
  <c r="D458" i="10" s="1"/>
  <c r="E458" i="10" s="1"/>
  <c r="AY96" i="7"/>
  <c r="D91" i="10" s="1"/>
  <c r="E91" i="10" s="1"/>
  <c r="AY1078" i="7"/>
  <c r="D1056" i="10" s="1"/>
  <c r="E1056" i="10" s="1"/>
  <c r="AY1221" i="7"/>
  <c r="D1196" i="10" s="1"/>
  <c r="E1196" i="10" s="1"/>
  <c r="AY140" i="7"/>
  <c r="D135" i="10" s="1"/>
  <c r="E135" i="10" s="1"/>
  <c r="AY221" i="7"/>
  <c r="D211" i="10" s="1"/>
  <c r="E211" i="10" s="1"/>
  <c r="AY1386" i="7"/>
  <c r="D1355" i="10" s="1"/>
  <c r="E1355" i="10" s="1"/>
  <c r="AY719" i="7"/>
  <c r="D702" i="10" s="1"/>
  <c r="E702" i="10" s="1"/>
  <c r="AY1254" i="7"/>
  <c r="D1228" i="10" s="1"/>
  <c r="E1228" i="10" s="1"/>
  <c r="AY857" i="7"/>
  <c r="D837" i="10" s="1"/>
  <c r="E837" i="10" s="1"/>
  <c r="AY830" i="7"/>
  <c r="D812" i="10" s="1"/>
  <c r="E812" i="10" s="1"/>
  <c r="AY1259" i="7"/>
  <c r="D1233" i="10" s="1"/>
  <c r="E1233" i="10" s="1"/>
  <c r="AY821" i="7"/>
  <c r="D803" i="10" s="1"/>
  <c r="E803" i="10" s="1"/>
  <c r="AY1210" i="7"/>
  <c r="D1185" i="10" s="1"/>
  <c r="E1185" i="10" s="1"/>
  <c r="AY1218" i="7"/>
  <c r="D1193" i="10" s="1"/>
  <c r="E1193" i="10" s="1"/>
  <c r="AY916" i="7"/>
  <c r="D896" i="10" s="1"/>
  <c r="E896" i="10" s="1"/>
  <c r="AY941" i="7"/>
  <c r="D920" i="10" s="1"/>
  <c r="E920" i="10" s="1"/>
  <c r="AY1372" i="7"/>
  <c r="D1341" i="10" s="1"/>
  <c r="E1341" i="10" s="1"/>
  <c r="AY503" i="7"/>
  <c r="D486" i="10" s="1"/>
  <c r="E486" i="10" s="1"/>
  <c r="AY1162" i="7"/>
  <c r="D1139" i="10" s="1"/>
  <c r="E1139" i="10" s="1"/>
  <c r="AY971" i="7"/>
  <c r="D950" i="10" s="1"/>
  <c r="E950" i="10" s="1"/>
  <c r="AY810" i="7"/>
  <c r="D792" i="10" s="1"/>
  <c r="E792" i="10" s="1"/>
  <c r="AY777" i="7"/>
  <c r="D760" i="10" s="1"/>
  <c r="E760" i="10" s="1"/>
  <c r="AY950" i="7"/>
  <c r="D929" i="10" s="1"/>
  <c r="E929" i="10" s="1"/>
  <c r="AY959" i="7"/>
  <c r="D938" i="10" s="1"/>
  <c r="E938" i="10" s="1"/>
  <c r="AY952" i="7"/>
  <c r="D931" i="10" s="1"/>
  <c r="E931" i="10" s="1"/>
  <c r="AY1041" i="7"/>
  <c r="D1019" i="10" s="1"/>
  <c r="E1019" i="10" s="1"/>
  <c r="AY485" i="7"/>
  <c r="D468" i="10" s="1"/>
  <c r="E468" i="10" s="1"/>
  <c r="AY355" i="7"/>
  <c r="D342" i="10" s="1"/>
  <c r="E342" i="10" s="1"/>
  <c r="AY271" i="7"/>
  <c r="D261" i="10" s="1"/>
  <c r="E261" i="10" s="1"/>
  <c r="AY173" i="7"/>
  <c r="D165" i="10" s="1"/>
  <c r="E165" i="10" s="1"/>
  <c r="AY455" i="7"/>
  <c r="D439" i="10" s="1"/>
  <c r="E439" i="10" s="1"/>
  <c r="AY251" i="7"/>
  <c r="D241" i="10" s="1"/>
  <c r="E241" i="10" s="1"/>
  <c r="AY376" i="7"/>
  <c r="D363" i="10" s="1"/>
  <c r="E363" i="10" s="1"/>
  <c r="AY299" i="7"/>
  <c r="D287" i="10" s="1"/>
  <c r="E287" i="10" s="1"/>
  <c r="AY255" i="7"/>
  <c r="D245" i="10" s="1"/>
  <c r="E245" i="10" s="1"/>
  <c r="AY399" i="7"/>
  <c r="D384" i="10" s="1"/>
  <c r="E384" i="10" s="1"/>
  <c r="AY11" i="7"/>
  <c r="D10" i="10" s="1"/>
  <c r="E10" i="10" s="1"/>
  <c r="AY401" i="7"/>
  <c r="D386" i="10" s="1"/>
  <c r="E386" i="10" s="1"/>
  <c r="AY153" i="7"/>
  <c r="D146" i="10" s="1"/>
  <c r="E146" i="10" s="1"/>
  <c r="AY256" i="7"/>
  <c r="D246" i="10" s="1"/>
  <c r="E246" i="10" s="1"/>
  <c r="AY94" i="7"/>
  <c r="D89" i="10" s="1"/>
  <c r="E89" i="10" s="1"/>
  <c r="AY265" i="7"/>
  <c r="D255" i="10" s="1"/>
  <c r="E255" i="10" s="1"/>
  <c r="AY148" i="7"/>
  <c r="D142" i="10" s="1"/>
  <c r="E142" i="10" s="1"/>
  <c r="AY214" i="7"/>
  <c r="D204" i="10" s="1"/>
  <c r="E204" i="10" s="1"/>
  <c r="AY40" i="7"/>
  <c r="D38" i="10" s="1"/>
  <c r="E38" i="10" s="1"/>
  <c r="AY1389" i="7"/>
  <c r="D1358" i="10" s="1"/>
  <c r="E1358" i="10" s="1"/>
  <c r="AY1088" i="7"/>
  <c r="D1066" i="10" s="1"/>
  <c r="E1066" i="10" s="1"/>
  <c r="AY1268" i="7"/>
  <c r="D1242" i="10" s="1"/>
  <c r="E1242" i="10" s="1"/>
  <c r="AY657" i="7"/>
  <c r="D640" i="10" s="1"/>
  <c r="E640" i="10" s="1"/>
  <c r="AY930" i="7"/>
  <c r="D909" i="10" s="1"/>
  <c r="E909" i="10" s="1"/>
  <c r="AY1295" i="7"/>
  <c r="D1269" i="10" s="1"/>
  <c r="E1269" i="10" s="1"/>
  <c r="AY1282" i="7"/>
  <c r="D1256" i="10" s="1"/>
  <c r="E1256" i="10" s="1"/>
  <c r="AY1351" i="7"/>
  <c r="D1320" i="10" s="1"/>
  <c r="E1320" i="10" s="1"/>
  <c r="AY803" i="7"/>
  <c r="D785" i="10" s="1"/>
  <c r="E785" i="10" s="1"/>
  <c r="AY1212" i="7"/>
  <c r="D1187" i="10" s="1"/>
  <c r="E1187" i="10" s="1"/>
  <c r="AY1240" i="7"/>
  <c r="D1214" i="10" s="1"/>
  <c r="E1214" i="10" s="1"/>
  <c r="AY1337" i="7"/>
  <c r="D1307" i="10" s="1"/>
  <c r="E1307" i="10" s="1"/>
  <c r="AY1060" i="7"/>
  <c r="D1038" i="10" s="1"/>
  <c r="E1038" i="10" s="1"/>
  <c r="AY627" i="7"/>
  <c r="D610" i="10" s="1"/>
  <c r="E610" i="10" s="1"/>
  <c r="AY1409" i="7"/>
  <c r="D1378" i="10" s="1"/>
  <c r="E1378" i="10" s="1"/>
  <c r="AY951" i="7"/>
  <c r="D930" i="10" s="1"/>
  <c r="E930" i="10" s="1"/>
  <c r="AY1296" i="7"/>
  <c r="D1270" i="10" s="1"/>
  <c r="E1270" i="10" s="1"/>
  <c r="AY1376" i="7"/>
  <c r="D1345" i="10" s="1"/>
  <c r="E1345" i="10" s="1"/>
  <c r="AY1316" i="7"/>
  <c r="D1289" i="10" s="1"/>
  <c r="E1289" i="10" s="1"/>
  <c r="AY1388" i="7"/>
  <c r="D1357" i="10" s="1"/>
  <c r="E1357" i="10" s="1"/>
  <c r="AY874" i="7"/>
  <c r="D854" i="10" s="1"/>
  <c r="E854" i="10" s="1"/>
  <c r="AY795" i="7"/>
  <c r="D777" i="10" s="1"/>
  <c r="E777" i="10" s="1"/>
  <c r="AY1273" i="7"/>
  <c r="D1247" i="10" s="1"/>
  <c r="E1247" i="10" s="1"/>
  <c r="AY1247" i="7"/>
  <c r="D1221" i="10" s="1"/>
  <c r="E1221" i="10" s="1"/>
  <c r="AY1345" i="7"/>
  <c r="D1314" i="10" s="1"/>
  <c r="E1314" i="10" s="1"/>
  <c r="AY789" i="7"/>
  <c r="D771" i="10" s="1"/>
  <c r="E771" i="10" s="1"/>
  <c r="AY1175" i="7"/>
  <c r="D1152" i="10" s="1"/>
  <c r="E1152" i="10" s="1"/>
  <c r="AY1205" i="7"/>
  <c r="D1180" i="10" s="1"/>
  <c r="E1180" i="10" s="1"/>
  <c r="AY1191" i="7"/>
  <c r="D1168" i="10" s="1"/>
  <c r="E1168" i="10" s="1"/>
  <c r="AY1281" i="7"/>
  <c r="D1255" i="10" s="1"/>
  <c r="E1255" i="10" s="1"/>
  <c r="AY1315" i="7"/>
  <c r="D1288" i="10" s="1"/>
  <c r="E1288" i="10" s="1"/>
  <c r="AY752" i="7"/>
  <c r="D735" i="10" s="1"/>
  <c r="E735" i="10" s="1"/>
  <c r="AY287" i="7"/>
  <c r="D277" i="10" s="1"/>
  <c r="E277" i="10" s="1"/>
  <c r="AY1036" i="7"/>
  <c r="D1014" i="10" s="1"/>
  <c r="E1014" i="10" s="1"/>
  <c r="AY1197" i="7"/>
  <c r="D1174" i="10" s="1"/>
  <c r="E1174" i="10" s="1"/>
  <c r="AY1034" i="7"/>
  <c r="D1012" i="10" s="1"/>
  <c r="E1012" i="10" s="1"/>
  <c r="AY871" i="7"/>
  <c r="D851" i="10" s="1"/>
  <c r="E851" i="10" s="1"/>
  <c r="AY1170" i="7"/>
  <c r="D1147" i="10" s="1"/>
  <c r="E1147" i="10" s="1"/>
  <c r="AY426" i="7"/>
  <c r="D410" i="10" s="1"/>
  <c r="E410" i="10" s="1"/>
  <c r="AY812" i="7"/>
  <c r="D794" i="10" s="1"/>
  <c r="E794" i="10" s="1"/>
  <c r="AY434" i="7"/>
  <c r="D418" i="10" s="1"/>
  <c r="E418" i="10" s="1"/>
  <c r="AY850" i="7"/>
  <c r="D831" i="10" s="1"/>
  <c r="E831" i="10" s="1"/>
  <c r="AY957" i="7"/>
  <c r="D936" i="10" s="1"/>
  <c r="E936" i="10" s="1"/>
  <c r="AY1327" i="7"/>
  <c r="D1299" i="10" s="1"/>
  <c r="E1299" i="10" s="1"/>
  <c r="AY905" i="7"/>
  <c r="D885" i="10" s="1"/>
  <c r="E885" i="10" s="1"/>
  <c r="AY1134" i="7"/>
  <c r="D1111" i="10" s="1"/>
  <c r="E1111" i="10" s="1"/>
  <c r="AY295" i="7"/>
  <c r="AY632" i="7"/>
  <c r="D615" i="10" s="1"/>
  <c r="E615" i="10" s="1"/>
  <c r="AY1136" i="7"/>
  <c r="D1113" i="10" s="1"/>
  <c r="E1113" i="10" s="1"/>
  <c r="AY883" i="7"/>
  <c r="D863" i="10" s="1"/>
  <c r="E863" i="10" s="1"/>
  <c r="AY1117" i="7"/>
  <c r="D1095" i="10" s="1"/>
  <c r="E1095" i="10" s="1"/>
  <c r="AY955" i="7"/>
  <c r="D934" i="10" s="1"/>
  <c r="E934" i="10" s="1"/>
  <c r="AY787" i="7"/>
  <c r="D769" i="10" s="1"/>
  <c r="E769" i="10" s="1"/>
  <c r="AY1260" i="7"/>
  <c r="D1234" i="10" s="1"/>
  <c r="E1234" i="10" s="1"/>
  <c r="AY778" i="7"/>
  <c r="D761" i="10" s="1"/>
  <c r="E761" i="10" s="1"/>
  <c r="AY1317" i="7"/>
  <c r="D1290" i="10" s="1"/>
  <c r="E1290" i="10" s="1"/>
  <c r="AY1093" i="7"/>
  <c r="D1071" i="10" s="1"/>
  <c r="E1071" i="10" s="1"/>
  <c r="AY552" i="7"/>
  <c r="D535" i="10" s="1"/>
  <c r="E535" i="10" s="1"/>
  <c r="AY705" i="7"/>
  <c r="D688" i="10" s="1"/>
  <c r="E688" i="10" s="1"/>
  <c r="AY918" i="7"/>
  <c r="D898" i="10" s="1"/>
  <c r="E898" i="10" s="1"/>
  <c r="AY625" i="7"/>
  <c r="D608" i="10" s="1"/>
  <c r="E608" i="10" s="1"/>
  <c r="AY927" i="7"/>
  <c r="D906" i="10" s="1"/>
  <c r="E906" i="10" s="1"/>
  <c r="AY544" i="7"/>
  <c r="D527" i="10" s="1"/>
  <c r="E527" i="10" s="1"/>
  <c r="AY920" i="7"/>
  <c r="D900" i="10" s="1"/>
  <c r="E900" i="10" s="1"/>
  <c r="AY349" i="7"/>
  <c r="D336" i="10" s="1"/>
  <c r="E336" i="10" s="1"/>
  <c r="AY1009" i="7"/>
  <c r="D987" i="10" s="1"/>
  <c r="E987" i="10" s="1"/>
  <c r="AY737" i="7"/>
  <c r="D720" i="10" s="1"/>
  <c r="E720" i="10" s="1"/>
  <c r="AY418" i="7"/>
  <c r="D403" i="10" s="1"/>
  <c r="E403" i="10" s="1"/>
  <c r="AY382" i="7"/>
  <c r="D369" i="10" s="1"/>
  <c r="E369" i="10" s="1"/>
  <c r="AY588" i="7"/>
  <c r="D571" i="10" s="1"/>
  <c r="E571" i="10" s="1"/>
  <c r="AY303" i="7"/>
  <c r="D291" i="10" s="1"/>
  <c r="E291" i="10" s="1"/>
  <c r="AY660" i="7"/>
  <c r="D643" i="10" s="1"/>
  <c r="E643" i="10" s="1"/>
  <c r="AY31" i="7"/>
  <c r="D29" i="10" s="1"/>
  <c r="E29" i="10" s="1"/>
  <c r="AY652" i="7"/>
  <c r="D635" i="10" s="1"/>
  <c r="E635" i="10" s="1"/>
  <c r="AY26" i="7"/>
  <c r="D25" i="10" s="1"/>
  <c r="E25" i="10" s="1"/>
  <c r="AY531" i="7"/>
  <c r="D514" i="10" s="1"/>
  <c r="E514" i="10" s="1"/>
  <c r="AY291" i="7"/>
  <c r="D281" i="10" s="1"/>
  <c r="E281" i="10" s="1"/>
  <c r="AY592" i="7"/>
  <c r="D575" i="10" s="1"/>
  <c r="E575" i="10" s="1"/>
  <c r="AY199" i="7"/>
  <c r="D191" i="10" s="1"/>
  <c r="E191" i="10" s="1"/>
  <c r="AY523" i="7"/>
  <c r="D506" i="10" s="1"/>
  <c r="E506" i="10" s="1"/>
  <c r="AY699" i="7"/>
  <c r="D682" i="10" s="1"/>
  <c r="E682" i="10" s="1"/>
  <c r="AY247" i="7"/>
  <c r="D237" i="10" s="1"/>
  <c r="E237" i="10" s="1"/>
  <c r="AY473" i="7"/>
  <c r="D456" i="10" s="1"/>
  <c r="E456" i="10" s="1"/>
  <c r="AY165" i="7"/>
  <c r="D157" i="10" s="1"/>
  <c r="E157" i="10" s="1"/>
  <c r="AY553" i="7"/>
  <c r="D536" i="10" s="1"/>
  <c r="E536" i="10" s="1"/>
  <c r="AY77" i="7"/>
  <c r="D73" i="10" s="1"/>
  <c r="E73" i="10" s="1"/>
  <c r="AY282" i="7"/>
  <c r="D272" i="10" s="1"/>
  <c r="E272" i="10" s="1"/>
  <c r="AY353" i="7"/>
  <c r="D340" i="10" s="1"/>
  <c r="E340" i="10" s="1"/>
  <c r="AY438" i="7"/>
  <c r="D422" i="10" s="1"/>
  <c r="E422" i="10" s="1"/>
  <c r="AY495" i="7"/>
  <c r="D478" i="10" s="1"/>
  <c r="E478" i="10" s="1"/>
  <c r="AY275" i="7"/>
  <c r="D265" i="10" s="1"/>
  <c r="E265" i="10" s="1"/>
  <c r="AY365" i="7"/>
  <c r="D352" i="10" s="1"/>
  <c r="E352" i="10" s="1"/>
  <c r="AY370" i="7"/>
  <c r="D357" i="10" s="1"/>
  <c r="E357" i="10" s="1"/>
  <c r="AY127" i="7"/>
  <c r="D122" i="10" s="1"/>
  <c r="E122" i="10" s="1"/>
  <c r="AY172" i="7"/>
  <c r="D164" i="10" s="1"/>
  <c r="E164" i="10" s="1"/>
  <c r="AY229" i="7"/>
  <c r="D219" i="10" s="1"/>
  <c r="E219" i="10" s="1"/>
  <c r="AY324" i="7"/>
  <c r="D312" i="10" s="1"/>
  <c r="E312" i="10" s="1"/>
  <c r="AY48" i="7"/>
  <c r="D46" i="10" s="1"/>
  <c r="E46" i="10" s="1"/>
  <c r="AY233" i="7"/>
  <c r="D223" i="10" s="1"/>
  <c r="E223" i="10" s="1"/>
  <c r="AY116" i="7"/>
  <c r="D111" i="10" s="1"/>
  <c r="E111" i="10" s="1"/>
  <c r="AY182" i="7"/>
  <c r="D174" i="10" s="1"/>
  <c r="E174" i="10" s="1"/>
  <c r="AY264" i="7"/>
  <c r="D254" i="10" s="1"/>
  <c r="E254" i="10" s="1"/>
  <c r="AY8" i="7"/>
  <c r="D7" i="10" s="1"/>
  <c r="E7" i="10" s="1"/>
  <c r="AL1414" i="7"/>
  <c r="AL1415" i="7" s="1"/>
  <c r="AJ3" i="7"/>
  <c r="AI1" i="7"/>
  <c r="AY1414" i="7" l="1"/>
  <c r="AJ1414" i="7"/>
  <c r="AW3" i="7"/>
  <c r="AW1414" i="7" s="1"/>
  <c r="L13" i="3"/>
  <c r="M13" i="3" s="1"/>
  <c r="AS1" i="7" s="1"/>
  <c r="AG3" i="7"/>
  <c r="AG1414" i="7" s="1"/>
  <c r="AS3" i="7" l="1"/>
  <c r="AS10" i="7"/>
  <c r="BF10" i="7" s="1"/>
  <c r="AS26" i="7"/>
  <c r="BF26" i="7" s="1"/>
  <c r="AS42" i="7"/>
  <c r="BF42" i="7" s="1"/>
  <c r="AS58" i="7"/>
  <c r="BF58" i="7" s="1"/>
  <c r="AS74" i="7"/>
  <c r="BF74" i="7" s="1"/>
  <c r="AS90" i="7"/>
  <c r="BF90" i="7" s="1"/>
  <c r="AS106" i="7"/>
  <c r="BF106" i="7" s="1"/>
  <c r="AS122" i="7"/>
  <c r="BF122" i="7" s="1"/>
  <c r="AS138" i="7"/>
  <c r="BF138" i="7" s="1"/>
  <c r="AS154" i="7"/>
  <c r="BF154" i="7" s="1"/>
  <c r="AS170" i="7"/>
  <c r="BF170" i="7" s="1"/>
  <c r="AS186" i="7"/>
  <c r="BF186" i="7" s="1"/>
  <c r="AS202" i="7"/>
  <c r="BF202" i="7" s="1"/>
  <c r="AS218" i="7"/>
  <c r="BF218" i="7" s="1"/>
  <c r="AS234" i="7"/>
  <c r="BF234" i="7" s="1"/>
  <c r="AS250" i="7"/>
  <c r="BF250" i="7" s="1"/>
  <c r="AS266" i="7"/>
  <c r="BF266" i="7" s="1"/>
  <c r="AS282" i="7"/>
  <c r="BF282" i="7" s="1"/>
  <c r="AS298" i="7"/>
  <c r="BF298" i="7" s="1"/>
  <c r="AS314" i="7"/>
  <c r="BF314" i="7" s="1"/>
  <c r="AS330" i="7"/>
  <c r="BF330" i="7" s="1"/>
  <c r="AS8" i="7"/>
  <c r="BF8" i="7" s="1"/>
  <c r="AS24" i="7"/>
  <c r="BF24" i="7" s="1"/>
  <c r="AS40" i="7"/>
  <c r="BF40" i="7" s="1"/>
  <c r="AS56" i="7"/>
  <c r="BF56" i="7" s="1"/>
  <c r="AS72" i="7"/>
  <c r="BF72" i="7" s="1"/>
  <c r="AS88" i="7"/>
  <c r="BF88" i="7" s="1"/>
  <c r="AS104" i="7"/>
  <c r="BF104" i="7" s="1"/>
  <c r="AS120" i="7"/>
  <c r="BF120" i="7" s="1"/>
  <c r="AS136" i="7"/>
  <c r="BF136" i="7" s="1"/>
  <c r="AS152" i="7"/>
  <c r="BF152" i="7" s="1"/>
  <c r="AS168" i="7"/>
  <c r="BF168" i="7" s="1"/>
  <c r="AS184" i="7"/>
  <c r="BF184" i="7" s="1"/>
  <c r="AS200" i="7"/>
  <c r="BF200" i="7" s="1"/>
  <c r="AS216" i="7"/>
  <c r="BF216" i="7" s="1"/>
  <c r="AS232" i="7"/>
  <c r="BF232" i="7" s="1"/>
  <c r="AS248" i="7"/>
  <c r="BF248" i="7" s="1"/>
  <c r="AS264" i="7"/>
  <c r="BF264" i="7" s="1"/>
  <c r="AS280" i="7"/>
  <c r="BF280" i="7" s="1"/>
  <c r="AS296" i="7"/>
  <c r="BF296" i="7" s="1"/>
  <c r="AS6" i="7"/>
  <c r="BF6" i="7" s="1"/>
  <c r="AS22" i="7"/>
  <c r="BF22" i="7" s="1"/>
  <c r="AS38" i="7"/>
  <c r="BF38" i="7" s="1"/>
  <c r="AS54" i="7"/>
  <c r="BF54" i="7" s="1"/>
  <c r="AS70" i="7"/>
  <c r="BF70" i="7" s="1"/>
  <c r="AS86" i="7"/>
  <c r="BF86" i="7" s="1"/>
  <c r="AS102" i="7"/>
  <c r="BF102" i="7" s="1"/>
  <c r="AS118" i="7"/>
  <c r="BF118" i="7" s="1"/>
  <c r="AS134" i="7"/>
  <c r="BF134" i="7" s="1"/>
  <c r="AS150" i="7"/>
  <c r="BF150" i="7" s="1"/>
  <c r="AS166" i="7"/>
  <c r="BF166" i="7" s="1"/>
  <c r="AS182" i="7"/>
  <c r="BF182" i="7" s="1"/>
  <c r="AS47" i="7"/>
  <c r="BF47" i="7" s="1"/>
  <c r="AS65" i="7"/>
  <c r="BF65" i="7" s="1"/>
  <c r="AS111" i="7"/>
  <c r="BF111" i="7" s="1"/>
  <c r="AS129" i="7"/>
  <c r="BF129" i="7" s="1"/>
  <c r="AS9" i="7"/>
  <c r="BF9" i="7" s="1"/>
  <c r="AS19" i="7"/>
  <c r="BF19" i="7" s="1"/>
  <c r="AS37" i="7"/>
  <c r="BF37" i="7" s="1"/>
  <c r="AS55" i="7"/>
  <c r="BF55" i="7" s="1"/>
  <c r="AS60" i="7"/>
  <c r="BF60" i="7" s="1"/>
  <c r="AS73" i="7"/>
  <c r="BF73" i="7" s="1"/>
  <c r="AS83" i="7"/>
  <c r="BF83" i="7" s="1"/>
  <c r="AS101" i="7"/>
  <c r="BF101" i="7" s="1"/>
  <c r="AS119" i="7"/>
  <c r="BF119" i="7" s="1"/>
  <c r="AS124" i="7"/>
  <c r="BF124" i="7" s="1"/>
  <c r="AS137" i="7"/>
  <c r="BF137" i="7" s="1"/>
  <c r="AS147" i="7"/>
  <c r="BF147" i="7" s="1"/>
  <c r="AS165" i="7"/>
  <c r="BF165" i="7" s="1"/>
  <c r="AS183" i="7"/>
  <c r="BF183" i="7" s="1"/>
  <c r="AS188" i="7"/>
  <c r="BF188" i="7" s="1"/>
  <c r="AS328" i="7"/>
  <c r="BF328" i="7" s="1"/>
  <c r="AS335" i="7"/>
  <c r="BF335" i="7" s="1"/>
  <c r="AS342" i="7"/>
  <c r="BF342" i="7" s="1"/>
  <c r="AS358" i="7"/>
  <c r="BF358" i="7" s="1"/>
  <c r="AS374" i="7"/>
  <c r="BF374" i="7" s="1"/>
  <c r="AS390" i="7"/>
  <c r="BF390" i="7" s="1"/>
  <c r="AS406" i="7"/>
  <c r="BF406" i="7" s="1"/>
  <c r="AS17" i="7"/>
  <c r="BF17" i="7" s="1"/>
  <c r="AS63" i="7"/>
  <c r="BF63" i="7" s="1"/>
  <c r="AS81" i="7"/>
  <c r="BF81" i="7" s="1"/>
  <c r="AS127" i="7"/>
  <c r="BF127" i="7" s="1"/>
  <c r="AS145" i="7"/>
  <c r="BF145" i="7" s="1"/>
  <c r="AS191" i="7"/>
  <c r="BF191" i="7" s="1"/>
  <c r="AS326" i="7"/>
  <c r="BF326" i="7" s="1"/>
  <c r="AS15" i="7"/>
  <c r="BF15" i="7" s="1"/>
  <c r="AS33" i="7"/>
  <c r="BF33" i="7" s="1"/>
  <c r="AS79" i="7"/>
  <c r="BF79" i="7" s="1"/>
  <c r="AS97" i="7"/>
  <c r="BF97" i="7" s="1"/>
  <c r="AS143" i="7"/>
  <c r="BF143" i="7" s="1"/>
  <c r="AS161" i="7"/>
  <c r="BF161" i="7" s="1"/>
  <c r="AS209" i="7"/>
  <c r="BF209" i="7" s="1"/>
  <c r="AS214" i="7"/>
  <c r="BF214" i="7" s="1"/>
  <c r="AS219" i="7"/>
  <c r="BF219" i="7" s="1"/>
  <c r="AS241" i="7"/>
  <c r="BF241" i="7" s="1"/>
  <c r="AS246" i="7"/>
  <c r="BF246" i="7" s="1"/>
  <c r="AS251" i="7"/>
  <c r="BF251" i="7" s="1"/>
  <c r="AS273" i="7"/>
  <c r="BF273" i="7" s="1"/>
  <c r="AS278" i="7"/>
  <c r="BF278" i="7" s="1"/>
  <c r="AS283" i="7"/>
  <c r="BF283" i="7" s="1"/>
  <c r="AS305" i="7"/>
  <c r="BF305" i="7" s="1"/>
  <c r="AS310" i="7"/>
  <c r="BF310" i="7" s="1"/>
  <c r="AS77" i="7"/>
  <c r="BF77" i="7" s="1"/>
  <c r="AS80" i="7"/>
  <c r="BF80" i="7" s="1"/>
  <c r="AS112" i="7"/>
  <c r="BF112" i="7" s="1"/>
  <c r="AS115" i="7"/>
  <c r="BF115" i="7" s="1"/>
  <c r="AS141" i="7"/>
  <c r="BF141" i="7" s="1"/>
  <c r="AS222" i="7"/>
  <c r="BF222" i="7" s="1"/>
  <c r="AS239" i="7"/>
  <c r="BF239" i="7" s="1"/>
  <c r="AS261" i="7"/>
  <c r="BF261" i="7" s="1"/>
  <c r="AS275" i="7"/>
  <c r="BF275" i="7" s="1"/>
  <c r="AS300" i="7"/>
  <c r="BF300" i="7" s="1"/>
  <c r="AS316" i="7"/>
  <c r="BF316" i="7" s="1"/>
  <c r="AS341" i="7"/>
  <c r="BF341" i="7" s="1"/>
  <c r="AS348" i="7"/>
  <c r="BF348" i="7" s="1"/>
  <c r="AS360" i="7"/>
  <c r="BF360" i="7" s="1"/>
  <c r="AS367" i="7"/>
  <c r="BF367" i="7" s="1"/>
  <c r="AS386" i="7"/>
  <c r="BF386" i="7" s="1"/>
  <c r="AS405" i="7"/>
  <c r="BF405" i="7" s="1"/>
  <c r="AS412" i="7"/>
  <c r="BF412" i="7" s="1"/>
  <c r="AS25" i="7"/>
  <c r="BF25" i="7" s="1"/>
  <c r="AS45" i="7"/>
  <c r="BF45" i="7" s="1"/>
  <c r="AS57" i="7"/>
  <c r="BF57" i="7" s="1"/>
  <c r="AS66" i="7"/>
  <c r="BF66" i="7" s="1"/>
  <c r="AS92" i="7"/>
  <c r="BF92" i="7" s="1"/>
  <c r="AS98" i="7"/>
  <c r="BF98" i="7" s="1"/>
  <c r="AS133" i="7"/>
  <c r="BF133" i="7" s="1"/>
  <c r="AS164" i="7"/>
  <c r="BF164" i="7" s="1"/>
  <c r="AS172" i="7"/>
  <c r="BF172" i="7" s="1"/>
  <c r="AS189" i="7"/>
  <c r="BF189" i="7" s="1"/>
  <c r="AS192" i="7"/>
  <c r="BF192" i="7" s="1"/>
  <c r="AS228" i="7"/>
  <c r="BF228" i="7" s="1"/>
  <c r="AS253" i="7"/>
  <c r="BF253" i="7" s="1"/>
  <c r="AS286" i="7"/>
  <c r="BF286" i="7" s="1"/>
  <c r="AS303" i="7"/>
  <c r="BF303" i="7" s="1"/>
  <c r="AS324" i="7"/>
  <c r="BF324" i="7" s="1"/>
  <c r="AS329" i="7"/>
  <c r="BF329" i="7" s="1"/>
  <c r="AS334" i="7"/>
  <c r="BF334" i="7" s="1"/>
  <c r="AS346" i="7"/>
  <c r="BF346" i="7" s="1"/>
  <c r="AS365" i="7"/>
  <c r="BF365" i="7" s="1"/>
  <c r="AS384" i="7"/>
  <c r="BF384" i="7" s="1"/>
  <c r="AS410" i="7"/>
  <c r="BF410" i="7" s="1"/>
  <c r="AS23" i="7"/>
  <c r="BF23" i="7" s="1"/>
  <c r="AS29" i="7"/>
  <c r="BF29" i="7" s="1"/>
  <c r="AS44" i="7"/>
  <c r="BF44" i="7" s="1"/>
  <c r="AS91" i="7"/>
  <c r="BF91" i="7" s="1"/>
  <c r="AS94" i="7"/>
  <c r="BF94" i="7" s="1"/>
  <c r="AS156" i="7"/>
  <c r="BF156" i="7" s="1"/>
  <c r="AS159" i="7"/>
  <c r="BF159" i="7" s="1"/>
  <c r="AS162" i="7"/>
  <c r="BF162" i="7" s="1"/>
  <c r="AS180" i="7"/>
  <c r="BF180" i="7" s="1"/>
  <c r="AS227" i="7"/>
  <c r="BF227" i="7" s="1"/>
  <c r="AS292" i="7"/>
  <c r="BF292" i="7" s="1"/>
  <c r="AS337" i="7"/>
  <c r="BF337" i="7" s="1"/>
  <c r="AS370" i="7"/>
  <c r="BF370" i="7" s="1"/>
  <c r="AS393" i="7"/>
  <c r="BF393" i="7" s="1"/>
  <c r="AS416" i="7"/>
  <c r="BF416" i="7" s="1"/>
  <c r="AS426" i="7"/>
  <c r="BF426" i="7" s="1"/>
  <c r="AS442" i="7"/>
  <c r="BF442" i="7" s="1"/>
  <c r="AS458" i="7"/>
  <c r="BF458" i="7" s="1"/>
  <c r="AS474" i="7"/>
  <c r="BF474" i="7" s="1"/>
  <c r="AS490" i="7"/>
  <c r="BF490" i="7" s="1"/>
  <c r="AS506" i="7"/>
  <c r="BF506" i="7" s="1"/>
  <c r="AS51" i="7"/>
  <c r="BF51" i="7" s="1"/>
  <c r="AS82" i="7"/>
  <c r="BF82" i="7" s="1"/>
  <c r="AS116" i="7"/>
  <c r="BF116" i="7" s="1"/>
  <c r="AS132" i="7"/>
  <c r="BF132" i="7" s="1"/>
  <c r="AS135" i="7"/>
  <c r="BF135" i="7" s="1"/>
  <c r="AS144" i="7"/>
  <c r="BF144" i="7" s="1"/>
  <c r="AS171" i="7"/>
  <c r="BF171" i="7" s="1"/>
  <c r="AS174" i="7"/>
  <c r="BF174" i="7" s="1"/>
  <c r="AS177" i="7"/>
  <c r="BF177" i="7" s="1"/>
  <c r="AS195" i="7"/>
  <c r="BF195" i="7" s="1"/>
  <c r="AS198" i="7"/>
  <c r="BF198" i="7" s="1"/>
  <c r="AS201" i="7"/>
  <c r="BF201" i="7" s="1"/>
  <c r="AS254" i="7"/>
  <c r="BF254" i="7" s="1"/>
  <c r="AS269" i="7"/>
  <c r="BF269" i="7" s="1"/>
  <c r="AS295" i="7"/>
  <c r="BF295" i="7" s="1"/>
  <c r="AS301" i="7"/>
  <c r="BF301" i="7" s="1"/>
  <c r="AS318" i="7"/>
  <c r="BF318" i="7" s="1"/>
  <c r="AS355" i="7"/>
  <c r="BF355" i="7" s="1"/>
  <c r="AS388" i="7"/>
  <c r="BF388" i="7" s="1"/>
  <c r="AS411" i="7"/>
  <c r="BF411" i="7" s="1"/>
  <c r="AS433" i="7"/>
  <c r="BF433" i="7" s="1"/>
  <c r="AS449" i="7"/>
  <c r="BF449" i="7" s="1"/>
  <c r="AS465" i="7"/>
  <c r="BF465" i="7" s="1"/>
  <c r="AS481" i="7"/>
  <c r="BF481" i="7" s="1"/>
  <c r="AS497" i="7"/>
  <c r="BF497" i="7" s="1"/>
  <c r="AS85" i="7"/>
  <c r="BF85" i="7" s="1"/>
  <c r="AS204" i="7"/>
  <c r="BF204" i="7" s="1"/>
  <c r="AS207" i="7"/>
  <c r="BF207" i="7" s="1"/>
  <c r="AS210" i="7"/>
  <c r="BF210" i="7" s="1"/>
  <c r="AS257" i="7"/>
  <c r="BF257" i="7" s="1"/>
  <c r="AS260" i="7"/>
  <c r="BF260" i="7" s="1"/>
  <c r="AS263" i="7"/>
  <c r="BF263" i="7" s="1"/>
  <c r="AS272" i="7"/>
  <c r="BF272" i="7" s="1"/>
  <c r="AS281" i="7"/>
  <c r="BF281" i="7" s="1"/>
  <c r="AS304" i="7"/>
  <c r="BF304" i="7" s="1"/>
  <c r="AS307" i="7"/>
  <c r="BF307" i="7" s="1"/>
  <c r="AS321" i="7"/>
  <c r="BF321" i="7" s="1"/>
  <c r="AS350" i="7"/>
  <c r="BF350" i="7" s="1"/>
  <c r="AS373" i="7"/>
  <c r="BF373" i="7" s="1"/>
  <c r="AS401" i="7"/>
  <c r="BF401" i="7" s="1"/>
  <c r="AS424" i="7"/>
  <c r="BF424" i="7" s="1"/>
  <c r="AS440" i="7"/>
  <c r="BF440" i="7" s="1"/>
  <c r="AS456" i="7"/>
  <c r="BF456" i="7" s="1"/>
  <c r="AS472" i="7"/>
  <c r="BF472" i="7" s="1"/>
  <c r="AS488" i="7"/>
  <c r="BF488" i="7" s="1"/>
  <c r="AS504" i="7"/>
  <c r="BF504" i="7" s="1"/>
  <c r="AS14" i="7"/>
  <c r="BF14" i="7" s="1"/>
  <c r="AS48" i="7"/>
  <c r="BF48" i="7" s="1"/>
  <c r="AS76" i="7"/>
  <c r="BF76" i="7" s="1"/>
  <c r="AS107" i="7"/>
  <c r="BF107" i="7" s="1"/>
  <c r="AS113" i="7"/>
  <c r="BF113" i="7" s="1"/>
  <c r="AS213" i="7"/>
  <c r="BF213" i="7" s="1"/>
  <c r="AS237" i="7"/>
  <c r="BF237" i="7" s="1"/>
  <c r="AS243" i="7"/>
  <c r="BF243" i="7" s="1"/>
  <c r="AS313" i="7"/>
  <c r="BF313" i="7" s="1"/>
  <c r="AS332" i="7"/>
  <c r="BF332" i="7" s="1"/>
  <c r="AS340" i="7"/>
  <c r="BF340" i="7" s="1"/>
  <c r="AS345" i="7"/>
  <c r="BF345" i="7" s="1"/>
  <c r="AS368" i="7"/>
  <c r="BF368" i="7" s="1"/>
  <c r="AS378" i="7"/>
  <c r="BF378" i="7" s="1"/>
  <c r="AS383" i="7"/>
  <c r="BF383" i="7" s="1"/>
  <c r="AS391" i="7"/>
  <c r="BF391" i="7" s="1"/>
  <c r="AS396" i="7"/>
  <c r="BF396" i="7" s="1"/>
  <c r="AS419" i="7"/>
  <c r="BF419" i="7" s="1"/>
  <c r="AS431" i="7"/>
  <c r="BF431" i="7" s="1"/>
  <c r="AS447" i="7"/>
  <c r="BF447" i="7" s="1"/>
  <c r="AS463" i="7"/>
  <c r="BF463" i="7" s="1"/>
  <c r="AS479" i="7"/>
  <c r="BF479" i="7" s="1"/>
  <c r="AS495" i="7"/>
  <c r="BF495" i="7" s="1"/>
  <c r="AS18" i="7"/>
  <c r="BF18" i="7" s="1"/>
  <c r="AS21" i="7"/>
  <c r="BF21" i="7" s="1"/>
  <c r="AS52" i="7"/>
  <c r="BF52" i="7" s="1"/>
  <c r="AS11" i="7"/>
  <c r="BF11" i="7" s="1"/>
  <c r="AS49" i="7"/>
  <c r="BF49" i="7" s="1"/>
  <c r="AS84" i="7"/>
  <c r="BF84" i="7" s="1"/>
  <c r="AS95" i="7"/>
  <c r="BF95" i="7" s="1"/>
  <c r="AS123" i="7"/>
  <c r="BF123" i="7" s="1"/>
  <c r="AS130" i="7"/>
  <c r="BF130" i="7" s="1"/>
  <c r="AS245" i="7"/>
  <c r="BF245" i="7" s="1"/>
  <c r="AS258" i="7"/>
  <c r="BF258" i="7" s="1"/>
  <c r="AS288" i="7"/>
  <c r="BF288" i="7" s="1"/>
  <c r="AS291" i="7"/>
  <c r="BF291" i="7" s="1"/>
  <c r="AS400" i="7"/>
  <c r="BF400" i="7" s="1"/>
  <c r="AS403" i="7"/>
  <c r="BF403" i="7" s="1"/>
  <c r="AS429" i="7"/>
  <c r="BF429" i="7" s="1"/>
  <c r="AS445" i="7"/>
  <c r="BF445" i="7" s="1"/>
  <c r="AS461" i="7"/>
  <c r="BF461" i="7" s="1"/>
  <c r="AS477" i="7"/>
  <c r="BF477" i="7" s="1"/>
  <c r="AS493" i="7"/>
  <c r="BF493" i="7" s="1"/>
  <c r="AS509" i="7"/>
  <c r="BF509" i="7" s="1"/>
  <c r="AS36" i="7"/>
  <c r="BF36" i="7" s="1"/>
  <c r="AS39" i="7"/>
  <c r="BF39" i="7" s="1"/>
  <c r="AS99" i="7"/>
  <c r="BF99" i="7" s="1"/>
  <c r="AS148" i="7"/>
  <c r="BF148" i="7" s="1"/>
  <c r="AS151" i="7"/>
  <c r="BF151" i="7" s="1"/>
  <c r="AS205" i="7"/>
  <c r="BF205" i="7" s="1"/>
  <c r="AS285" i="7"/>
  <c r="BF285" i="7" s="1"/>
  <c r="AS308" i="7"/>
  <c r="BF308" i="7" s="1"/>
  <c r="AS333" i="7"/>
  <c r="BF333" i="7" s="1"/>
  <c r="AS362" i="7"/>
  <c r="BF362" i="7" s="1"/>
  <c r="AS409" i="7"/>
  <c r="BF409" i="7" s="1"/>
  <c r="AS415" i="7"/>
  <c r="BF415" i="7" s="1"/>
  <c r="AS418" i="7"/>
  <c r="BF418" i="7" s="1"/>
  <c r="AS421" i="7"/>
  <c r="BF421" i="7" s="1"/>
  <c r="AS437" i="7"/>
  <c r="BF437" i="7" s="1"/>
  <c r="AS453" i="7"/>
  <c r="BF453" i="7" s="1"/>
  <c r="AS469" i="7"/>
  <c r="BF469" i="7" s="1"/>
  <c r="AS485" i="7"/>
  <c r="BF485" i="7" s="1"/>
  <c r="AS501" i="7"/>
  <c r="BF501" i="7" s="1"/>
  <c r="AS523" i="7"/>
  <c r="BF523" i="7" s="1"/>
  <c r="AS539" i="7"/>
  <c r="BF539" i="7" s="1"/>
  <c r="AS555" i="7"/>
  <c r="BF555" i="7" s="1"/>
  <c r="AS571" i="7"/>
  <c r="BF571" i="7" s="1"/>
  <c r="AS587" i="7"/>
  <c r="BF587" i="7" s="1"/>
  <c r="AS603" i="7"/>
  <c r="BF603" i="7" s="1"/>
  <c r="AS43" i="7"/>
  <c r="BF43" i="7" s="1"/>
  <c r="AS50" i="7"/>
  <c r="BF50" i="7" s="1"/>
  <c r="AS96" i="7"/>
  <c r="BF96" i="7" s="1"/>
  <c r="AS158" i="7"/>
  <c r="BF158" i="7" s="1"/>
  <c r="AS220" i="7"/>
  <c r="BF220" i="7" s="1"/>
  <c r="AS30" i="7"/>
  <c r="BF30" i="7" s="1"/>
  <c r="AS64" i="7"/>
  <c r="BF64" i="7" s="1"/>
  <c r="AS71" i="7"/>
  <c r="BF71" i="7" s="1"/>
  <c r="AS89" i="7"/>
  <c r="BF89" i="7" s="1"/>
  <c r="AS103" i="7"/>
  <c r="BF103" i="7" s="1"/>
  <c r="AS117" i="7"/>
  <c r="BF117" i="7" s="1"/>
  <c r="AS179" i="7"/>
  <c r="BF179" i="7" s="1"/>
  <c r="AS199" i="7"/>
  <c r="BF199" i="7" s="1"/>
  <c r="AS223" i="7"/>
  <c r="BF223" i="7" s="1"/>
  <c r="AS236" i="7"/>
  <c r="BF236" i="7" s="1"/>
  <c r="AS289" i="7"/>
  <c r="BF289" i="7" s="1"/>
  <c r="AS302" i="7"/>
  <c r="BF302" i="7" s="1"/>
  <c r="AS395" i="7"/>
  <c r="BF395" i="7" s="1"/>
  <c r="AS398" i="7"/>
  <c r="BF398" i="7" s="1"/>
  <c r="AS404" i="7"/>
  <c r="BF404" i="7" s="1"/>
  <c r="AS407" i="7"/>
  <c r="BF407" i="7" s="1"/>
  <c r="AS519" i="7"/>
  <c r="BF519" i="7" s="1"/>
  <c r="AS535" i="7"/>
  <c r="BF535" i="7" s="1"/>
  <c r="AS551" i="7"/>
  <c r="BF551" i="7" s="1"/>
  <c r="AS567" i="7"/>
  <c r="BF567" i="7" s="1"/>
  <c r="AS583" i="7"/>
  <c r="BF583" i="7" s="1"/>
  <c r="AS599" i="7"/>
  <c r="BF599" i="7" s="1"/>
  <c r="AS615" i="7"/>
  <c r="BF615" i="7" s="1"/>
  <c r="AS16" i="7"/>
  <c r="BF16" i="7" s="1"/>
  <c r="AS20" i="7"/>
  <c r="BF20" i="7" s="1"/>
  <c r="AS12" i="7"/>
  <c r="BF12" i="7" s="1"/>
  <c r="AS35" i="7"/>
  <c r="BF35" i="7" s="1"/>
  <c r="AS46" i="7"/>
  <c r="BF46" i="7" s="1"/>
  <c r="AS69" i="7"/>
  <c r="BF69" i="7" s="1"/>
  <c r="AS176" i="7"/>
  <c r="BF176" i="7" s="1"/>
  <c r="AS206" i="7"/>
  <c r="BF206" i="7" s="1"/>
  <c r="AS221" i="7"/>
  <c r="BF221" i="7" s="1"/>
  <c r="AS265" i="7"/>
  <c r="BF265" i="7" s="1"/>
  <c r="AS338" i="7"/>
  <c r="BF338" i="7" s="1"/>
  <c r="AS344" i="7"/>
  <c r="BF344" i="7" s="1"/>
  <c r="AS347" i="7"/>
  <c r="BF347" i="7" s="1"/>
  <c r="AS385" i="7"/>
  <c r="BF385" i="7" s="1"/>
  <c r="AS510" i="7"/>
  <c r="BF510" i="7" s="1"/>
  <c r="AS525" i="7"/>
  <c r="BF525" i="7" s="1"/>
  <c r="AS530" i="7"/>
  <c r="BF530" i="7" s="1"/>
  <c r="AS557" i="7"/>
  <c r="BF557" i="7" s="1"/>
  <c r="AS562" i="7"/>
  <c r="BF562" i="7" s="1"/>
  <c r="AS589" i="7"/>
  <c r="BF589" i="7" s="1"/>
  <c r="AS594" i="7"/>
  <c r="BF594" i="7" s="1"/>
  <c r="AS637" i="7"/>
  <c r="BF637" i="7" s="1"/>
  <c r="AS653" i="7"/>
  <c r="BF653" i="7" s="1"/>
  <c r="AS669" i="7"/>
  <c r="BF669" i="7" s="1"/>
  <c r="AS685" i="7"/>
  <c r="BF685" i="7" s="1"/>
  <c r="AS701" i="7"/>
  <c r="BF701" i="7" s="1"/>
  <c r="AS717" i="7"/>
  <c r="BF717" i="7" s="1"/>
  <c r="AS733" i="7"/>
  <c r="BF733" i="7" s="1"/>
  <c r="AS749" i="7"/>
  <c r="BF749" i="7" s="1"/>
  <c r="AS108" i="7"/>
  <c r="BF108" i="7" s="1"/>
  <c r="AS225" i="7"/>
  <c r="BF225" i="7" s="1"/>
  <c r="AS312" i="7"/>
  <c r="BF312" i="7" s="1"/>
  <c r="AS369" i="7"/>
  <c r="BF369" i="7" s="1"/>
  <c r="AS379" i="7"/>
  <c r="BF379" i="7" s="1"/>
  <c r="AS382" i="7"/>
  <c r="BF382" i="7" s="1"/>
  <c r="AS422" i="7"/>
  <c r="BF422" i="7" s="1"/>
  <c r="AS425" i="7"/>
  <c r="BF425" i="7" s="1"/>
  <c r="AS434" i="7"/>
  <c r="BF434" i="7" s="1"/>
  <c r="AS460" i="7"/>
  <c r="BF460" i="7" s="1"/>
  <c r="AS475" i="7"/>
  <c r="BF475" i="7" s="1"/>
  <c r="AS540" i="7"/>
  <c r="BF540" i="7" s="1"/>
  <c r="AS572" i="7"/>
  <c r="BF572" i="7" s="1"/>
  <c r="AS604" i="7"/>
  <c r="BF604" i="7" s="1"/>
  <c r="AS621" i="7"/>
  <c r="BF621" i="7" s="1"/>
  <c r="AS628" i="7"/>
  <c r="BF628" i="7" s="1"/>
  <c r="AS644" i="7"/>
  <c r="BF644" i="7" s="1"/>
  <c r="AS660" i="7"/>
  <c r="BF660" i="7" s="1"/>
  <c r="AS676" i="7"/>
  <c r="BF676" i="7" s="1"/>
  <c r="AS692" i="7"/>
  <c r="BF692" i="7" s="1"/>
  <c r="AS708" i="7"/>
  <c r="BF708" i="7" s="1"/>
  <c r="AS724" i="7"/>
  <c r="BF724" i="7" s="1"/>
  <c r="AS740" i="7"/>
  <c r="BF740" i="7" s="1"/>
  <c r="AS756" i="7"/>
  <c r="BF756" i="7" s="1"/>
  <c r="AS5" i="7"/>
  <c r="BF5" i="7" s="1"/>
  <c r="AS28" i="7"/>
  <c r="BF28" i="7" s="1"/>
  <c r="AS32" i="7"/>
  <c r="BF32" i="7" s="1"/>
  <c r="AS62" i="7"/>
  <c r="BF62" i="7" s="1"/>
  <c r="AS105" i="7"/>
  <c r="BF105" i="7" s="1"/>
  <c r="AS128" i="7"/>
  <c r="BF128" i="7" s="1"/>
  <c r="AS169" i="7"/>
  <c r="BF169" i="7" s="1"/>
  <c r="AS247" i="7"/>
  <c r="BF247" i="7" s="1"/>
  <c r="AS297" i="7"/>
  <c r="BF297" i="7" s="1"/>
  <c r="AS319" i="7"/>
  <c r="BF319" i="7" s="1"/>
  <c r="AS322" i="7"/>
  <c r="BF322" i="7" s="1"/>
  <c r="AS376" i="7"/>
  <c r="BF376" i="7" s="1"/>
  <c r="AS392" i="7"/>
  <c r="BF392" i="7" s="1"/>
  <c r="AS478" i="7"/>
  <c r="BF478" i="7" s="1"/>
  <c r="AS496" i="7"/>
  <c r="BF496" i="7" s="1"/>
  <c r="AS518" i="7"/>
  <c r="BF518" i="7" s="1"/>
  <c r="AS545" i="7"/>
  <c r="BF545" i="7" s="1"/>
  <c r="AS550" i="7"/>
  <c r="BF550" i="7" s="1"/>
  <c r="AS577" i="7"/>
  <c r="BF577" i="7" s="1"/>
  <c r="AS582" i="7"/>
  <c r="BF582" i="7" s="1"/>
  <c r="AS609" i="7"/>
  <c r="BF609" i="7" s="1"/>
  <c r="AS614" i="7"/>
  <c r="BF614" i="7" s="1"/>
  <c r="AS635" i="7"/>
  <c r="BF635" i="7" s="1"/>
  <c r="AS651" i="7"/>
  <c r="BF651" i="7" s="1"/>
  <c r="AS667" i="7"/>
  <c r="BF667" i="7" s="1"/>
  <c r="AS683" i="7"/>
  <c r="BF683" i="7" s="1"/>
  <c r="AS699" i="7"/>
  <c r="BF699" i="7" s="1"/>
  <c r="AS715" i="7"/>
  <c r="BF715" i="7" s="1"/>
  <c r="AS731" i="7"/>
  <c r="BF731" i="7" s="1"/>
  <c r="AS747" i="7"/>
  <c r="BF747" i="7" s="1"/>
  <c r="AS93" i="7"/>
  <c r="BF93" i="7" s="1"/>
  <c r="AS140" i="7"/>
  <c r="BF140" i="7" s="1"/>
  <c r="AS173" i="7"/>
  <c r="BF173" i="7" s="1"/>
  <c r="AS181" i="7"/>
  <c r="BF181" i="7" s="1"/>
  <c r="AS203" i="7"/>
  <c r="BF203" i="7" s="1"/>
  <c r="AS211" i="7"/>
  <c r="BF211" i="7" s="1"/>
  <c r="AS233" i="7"/>
  <c r="BF233" i="7" s="1"/>
  <c r="AS262" i="7"/>
  <c r="BF262" i="7" s="1"/>
  <c r="AS276" i="7"/>
  <c r="BF276" i="7" s="1"/>
  <c r="AS287" i="7"/>
  <c r="BF287" i="7" s="1"/>
  <c r="AS294" i="7"/>
  <c r="BF294" i="7" s="1"/>
  <c r="AS309" i="7"/>
  <c r="BF309" i="7" s="1"/>
  <c r="AS357" i="7"/>
  <c r="BF357" i="7" s="1"/>
  <c r="AS389" i="7"/>
  <c r="BF389" i="7" s="1"/>
  <c r="AS446" i="7"/>
  <c r="BF446" i="7" s="1"/>
  <c r="AS464" i="7"/>
  <c r="BF464" i="7" s="1"/>
  <c r="AS487" i="7"/>
  <c r="BF487" i="7" s="1"/>
  <c r="AS499" i="7"/>
  <c r="BF499" i="7" s="1"/>
  <c r="AS502" i="7"/>
  <c r="BF502" i="7" s="1"/>
  <c r="AS505" i="7"/>
  <c r="BF505" i="7" s="1"/>
  <c r="AS528" i="7"/>
  <c r="BF528" i="7" s="1"/>
  <c r="AS538" i="7"/>
  <c r="BF538" i="7" s="1"/>
  <c r="AS560" i="7"/>
  <c r="BF560" i="7" s="1"/>
  <c r="AS570" i="7"/>
  <c r="BF570" i="7" s="1"/>
  <c r="AS592" i="7"/>
  <c r="BF592" i="7" s="1"/>
  <c r="AS602" i="7"/>
  <c r="BF602" i="7" s="1"/>
  <c r="AS13" i="7"/>
  <c r="BF13" i="7" s="1"/>
  <c r="AS121" i="7"/>
  <c r="BF121" i="7" s="1"/>
  <c r="AS125" i="7"/>
  <c r="BF125" i="7" s="1"/>
  <c r="AS185" i="7"/>
  <c r="BF185" i="7" s="1"/>
  <c r="AS196" i="7"/>
  <c r="BF196" i="7" s="1"/>
  <c r="AS244" i="7"/>
  <c r="BF244" i="7" s="1"/>
  <c r="AS339" i="7"/>
  <c r="BF339" i="7" s="1"/>
  <c r="AS380" i="7"/>
  <c r="BF380" i="7" s="1"/>
  <c r="AS402" i="7"/>
  <c r="BF402" i="7" s="1"/>
  <c r="AS452" i="7"/>
  <c r="BF452" i="7" s="1"/>
  <c r="AS521" i="7"/>
  <c r="BF521" i="7" s="1"/>
  <c r="AS543" i="7"/>
  <c r="BF543" i="7" s="1"/>
  <c r="AS553" i="7"/>
  <c r="BF553" i="7" s="1"/>
  <c r="AS575" i="7"/>
  <c r="BF575" i="7" s="1"/>
  <c r="AS585" i="7"/>
  <c r="BF585" i="7" s="1"/>
  <c r="AS607" i="7"/>
  <c r="BF607" i="7" s="1"/>
  <c r="AS617" i="7"/>
  <c r="BF617" i="7" s="1"/>
  <c r="AS624" i="7"/>
  <c r="BF624" i="7" s="1"/>
  <c r="AS640" i="7"/>
  <c r="BF640" i="7" s="1"/>
  <c r="AS656" i="7"/>
  <c r="BF656" i="7" s="1"/>
  <c r="AS672" i="7"/>
  <c r="BF672" i="7" s="1"/>
  <c r="AS688" i="7"/>
  <c r="BF688" i="7" s="1"/>
  <c r="AS704" i="7"/>
  <c r="BF704" i="7" s="1"/>
  <c r="AS720" i="7"/>
  <c r="BF720" i="7" s="1"/>
  <c r="AS736" i="7"/>
  <c r="BF736" i="7" s="1"/>
  <c r="AS752" i="7"/>
  <c r="BF752" i="7" s="1"/>
  <c r="AS68" i="7"/>
  <c r="BF68" i="7" s="1"/>
  <c r="AS259" i="7"/>
  <c r="BF259" i="7" s="1"/>
  <c r="AS274" i="7"/>
  <c r="BF274" i="7" s="1"/>
  <c r="AS354" i="7"/>
  <c r="BF354" i="7" s="1"/>
  <c r="AS397" i="7"/>
  <c r="BF397" i="7" s="1"/>
  <c r="AS420" i="7"/>
  <c r="BF420" i="7" s="1"/>
  <c r="AS468" i="7"/>
  <c r="BF468" i="7" s="1"/>
  <c r="AS489" i="7"/>
  <c r="BF489" i="7" s="1"/>
  <c r="AS563" i="7"/>
  <c r="BF563" i="7" s="1"/>
  <c r="AS190" i="7"/>
  <c r="BF190" i="7" s="1"/>
  <c r="AS235" i="7"/>
  <c r="BF235" i="7" s="1"/>
  <c r="AS306" i="7"/>
  <c r="BF306" i="7" s="1"/>
  <c r="AS351" i="7"/>
  <c r="BF351" i="7" s="1"/>
  <c r="AS492" i="7"/>
  <c r="BF492" i="7" s="1"/>
  <c r="AS566" i="7"/>
  <c r="BF566" i="7" s="1"/>
  <c r="AS569" i="7"/>
  <c r="BF569" i="7" s="1"/>
  <c r="AS578" i="7"/>
  <c r="BF578" i="7" s="1"/>
  <c r="AS581" i="7"/>
  <c r="BF581" i="7" s="1"/>
  <c r="AS590" i="7"/>
  <c r="BF590" i="7" s="1"/>
  <c r="AS625" i="7"/>
  <c r="BF625" i="7" s="1"/>
  <c r="AS633" i="7"/>
  <c r="BF633" i="7" s="1"/>
  <c r="AS641" i="7"/>
  <c r="BF641" i="7" s="1"/>
  <c r="AS649" i="7"/>
  <c r="BF649" i="7" s="1"/>
  <c r="AS657" i="7"/>
  <c r="BF657" i="7" s="1"/>
  <c r="AS665" i="7"/>
  <c r="BF665" i="7" s="1"/>
  <c r="AS673" i="7"/>
  <c r="BF673" i="7" s="1"/>
  <c r="AS681" i="7"/>
  <c r="BF681" i="7" s="1"/>
  <c r="AS689" i="7"/>
  <c r="BF689" i="7" s="1"/>
  <c r="AS697" i="7"/>
  <c r="BF697" i="7" s="1"/>
  <c r="AS705" i="7"/>
  <c r="BF705" i="7" s="1"/>
  <c r="AS713" i="7"/>
  <c r="BF713" i="7" s="1"/>
  <c r="AS721" i="7"/>
  <c r="BF721" i="7" s="1"/>
  <c r="AS729" i="7"/>
  <c r="BF729" i="7" s="1"/>
  <c r="AS737" i="7"/>
  <c r="BF737" i="7" s="1"/>
  <c r="AS745" i="7"/>
  <c r="BF745" i="7" s="1"/>
  <c r="AS753" i="7"/>
  <c r="BF753" i="7" s="1"/>
  <c r="AS178" i="7"/>
  <c r="BF178" i="7" s="1"/>
  <c r="AS194" i="7"/>
  <c r="BF194" i="7" s="1"/>
  <c r="AS215" i="7"/>
  <c r="BF215" i="7" s="1"/>
  <c r="AS231" i="7"/>
  <c r="BF231" i="7" s="1"/>
  <c r="AS315" i="7"/>
  <c r="BF315" i="7" s="1"/>
  <c r="AS325" i="7"/>
  <c r="BF325" i="7" s="1"/>
  <c r="AS361" i="7"/>
  <c r="BF361" i="7" s="1"/>
  <c r="AS364" i="7"/>
  <c r="BF364" i="7" s="1"/>
  <c r="AS372" i="7"/>
  <c r="BF372" i="7" s="1"/>
  <c r="AS394" i="7"/>
  <c r="BF394" i="7" s="1"/>
  <c r="AS413" i="7"/>
  <c r="BF413" i="7" s="1"/>
  <c r="AS441" i="7"/>
  <c r="BF441" i="7" s="1"/>
  <c r="AS444" i="7"/>
  <c r="BF444" i="7" s="1"/>
  <c r="AS454" i="7"/>
  <c r="BF454" i="7" s="1"/>
  <c r="AS516" i="7"/>
  <c r="BF516" i="7" s="1"/>
  <c r="AS522" i="7"/>
  <c r="BF522" i="7" s="1"/>
  <c r="AS584" i="7"/>
  <c r="BF584" i="7" s="1"/>
  <c r="AS636" i="7"/>
  <c r="BF636" i="7" s="1"/>
  <c r="AS652" i="7"/>
  <c r="BF652" i="7" s="1"/>
  <c r="AS668" i="7"/>
  <c r="BF668" i="7" s="1"/>
  <c r="AS684" i="7"/>
  <c r="BF684" i="7" s="1"/>
  <c r="AS700" i="7"/>
  <c r="BF700" i="7" s="1"/>
  <c r="AS716" i="7"/>
  <c r="BF716" i="7" s="1"/>
  <c r="AS732" i="7"/>
  <c r="BF732" i="7" s="1"/>
  <c r="AS748" i="7"/>
  <c r="BF748" i="7" s="1"/>
  <c r="AS761" i="7"/>
  <c r="BF761" i="7" s="1"/>
  <c r="AS27" i="7"/>
  <c r="BF27" i="7" s="1"/>
  <c r="AS142" i="7"/>
  <c r="BF142" i="7" s="1"/>
  <c r="AS146" i="7"/>
  <c r="BF146" i="7" s="1"/>
  <c r="AS256" i="7"/>
  <c r="BF256" i="7" s="1"/>
  <c r="AS417" i="7"/>
  <c r="BF417" i="7" s="1"/>
  <c r="AS428" i="7"/>
  <c r="BF428" i="7" s="1"/>
  <c r="AS435" i="7"/>
  <c r="BF435" i="7" s="1"/>
  <c r="AS451" i="7"/>
  <c r="BF451" i="7" s="1"/>
  <c r="AS534" i="7"/>
  <c r="BF534" i="7" s="1"/>
  <c r="AS537" i="7"/>
  <c r="BF537" i="7" s="1"/>
  <c r="AS546" i="7"/>
  <c r="BF546" i="7" s="1"/>
  <c r="AS549" i="7"/>
  <c r="BF549" i="7" s="1"/>
  <c r="AS558" i="7"/>
  <c r="BF558" i="7" s="1"/>
  <c r="AS596" i="7"/>
  <c r="BF596" i="7" s="1"/>
  <c r="AS620" i="7"/>
  <c r="BF620" i="7" s="1"/>
  <c r="AS631" i="7"/>
  <c r="BF631" i="7" s="1"/>
  <c r="AS639" i="7"/>
  <c r="BF639" i="7" s="1"/>
  <c r="AS647" i="7"/>
  <c r="BF647" i="7" s="1"/>
  <c r="AS655" i="7"/>
  <c r="BF655" i="7" s="1"/>
  <c r="AS663" i="7"/>
  <c r="BF663" i="7" s="1"/>
  <c r="AS671" i="7"/>
  <c r="BF671" i="7" s="1"/>
  <c r="AS679" i="7"/>
  <c r="BF679" i="7" s="1"/>
  <c r="AS687" i="7"/>
  <c r="BF687" i="7" s="1"/>
  <c r="AS695" i="7"/>
  <c r="BF695" i="7" s="1"/>
  <c r="AS703" i="7"/>
  <c r="BF703" i="7" s="1"/>
  <c r="AS711" i="7"/>
  <c r="BF711" i="7" s="1"/>
  <c r="AS719" i="7"/>
  <c r="BF719" i="7" s="1"/>
  <c r="AS61" i="7"/>
  <c r="BF61" i="7" s="1"/>
  <c r="AS224" i="7"/>
  <c r="BF224" i="7" s="1"/>
  <c r="AS240" i="7"/>
  <c r="BF240" i="7" s="1"/>
  <c r="AS268" i="7"/>
  <c r="BF268" i="7" s="1"/>
  <c r="AS279" i="7"/>
  <c r="BF279" i="7" s="1"/>
  <c r="AS432" i="7"/>
  <c r="BF432" i="7" s="1"/>
  <c r="AS462" i="7"/>
  <c r="BF462" i="7" s="1"/>
  <c r="AS503" i="7"/>
  <c r="BF503" i="7" s="1"/>
  <c r="AS552" i="7"/>
  <c r="BF552" i="7" s="1"/>
  <c r="AS608" i="7"/>
  <c r="BF608" i="7" s="1"/>
  <c r="AS611" i="7"/>
  <c r="BF611" i="7" s="1"/>
  <c r="AS623" i="7"/>
  <c r="BF623" i="7" s="1"/>
  <c r="AS67" i="7"/>
  <c r="BF67" i="7" s="1"/>
  <c r="AS226" i="7"/>
  <c r="BF226" i="7" s="1"/>
  <c r="AS238" i="7"/>
  <c r="BF238" i="7" s="1"/>
  <c r="AS320" i="7"/>
  <c r="BF320" i="7" s="1"/>
  <c r="AS331" i="7"/>
  <c r="BF331" i="7" s="1"/>
  <c r="AS353" i="7"/>
  <c r="BF353" i="7" s="1"/>
  <c r="AS363" i="7"/>
  <c r="BF363" i="7" s="1"/>
  <c r="AS443" i="7"/>
  <c r="BF443" i="7" s="1"/>
  <c r="AS498" i="7"/>
  <c r="BF498" i="7" s="1"/>
  <c r="AS574" i="7"/>
  <c r="BF574" i="7" s="1"/>
  <c r="AS580" i="7"/>
  <c r="BF580" i="7" s="1"/>
  <c r="AS586" i="7"/>
  <c r="BF586" i="7" s="1"/>
  <c r="AS41" i="7"/>
  <c r="BF41" i="7" s="1"/>
  <c r="AS59" i="7"/>
  <c r="BF59" i="7" s="1"/>
  <c r="AS78" i="7"/>
  <c r="BF78" i="7" s="1"/>
  <c r="AS87" i="7"/>
  <c r="BF87" i="7" s="1"/>
  <c r="AS110" i="7"/>
  <c r="BF110" i="7" s="1"/>
  <c r="AS381" i="7"/>
  <c r="BF381" i="7" s="1"/>
  <c r="AS414" i="7"/>
  <c r="BF414" i="7" s="1"/>
  <c r="AS561" i="7"/>
  <c r="BF561" i="7" s="1"/>
  <c r="AS595" i="7"/>
  <c r="BF595" i="7" s="1"/>
  <c r="AS634" i="7"/>
  <c r="BF634" i="7" s="1"/>
  <c r="AS734" i="7"/>
  <c r="BF734" i="7" s="1"/>
  <c r="AS743" i="7"/>
  <c r="BF743" i="7" s="1"/>
  <c r="AS759" i="7"/>
  <c r="BF759" i="7" s="1"/>
  <c r="AS771" i="7"/>
  <c r="BF771" i="7" s="1"/>
  <c r="AS787" i="7"/>
  <c r="BF787" i="7" s="1"/>
  <c r="AS803" i="7"/>
  <c r="BF803" i="7" s="1"/>
  <c r="AS819" i="7"/>
  <c r="BF819" i="7" s="1"/>
  <c r="AS835" i="7"/>
  <c r="BF835" i="7" s="1"/>
  <c r="AS851" i="7"/>
  <c r="BF851" i="7" s="1"/>
  <c r="AS867" i="7"/>
  <c r="BF867" i="7" s="1"/>
  <c r="AS883" i="7"/>
  <c r="BF883" i="7" s="1"/>
  <c r="AS899" i="7"/>
  <c r="BF899" i="7" s="1"/>
  <c r="AS915" i="7"/>
  <c r="BF915" i="7" s="1"/>
  <c r="AS931" i="7"/>
  <c r="BF931" i="7" s="1"/>
  <c r="AS947" i="7"/>
  <c r="BF947" i="7" s="1"/>
  <c r="AS963" i="7"/>
  <c r="BF963" i="7" s="1"/>
  <c r="AS979" i="7"/>
  <c r="BF979" i="7" s="1"/>
  <c r="AS995" i="7"/>
  <c r="BF995" i="7" s="1"/>
  <c r="AS1011" i="7"/>
  <c r="BF1011" i="7" s="1"/>
  <c r="AS1027" i="7"/>
  <c r="BF1027" i="7" s="1"/>
  <c r="AS1043" i="7"/>
  <c r="BF1043" i="7" s="1"/>
  <c r="AS1059" i="7"/>
  <c r="BF1059" i="7" s="1"/>
  <c r="AS1075" i="7"/>
  <c r="BF1075" i="7" s="1"/>
  <c r="AS1091" i="7"/>
  <c r="BF1091" i="7" s="1"/>
  <c r="AS1107" i="7"/>
  <c r="BF1107" i="7" s="1"/>
  <c r="AS1123" i="7"/>
  <c r="BF1123" i="7" s="1"/>
  <c r="AS1139" i="7"/>
  <c r="BF1139" i="7" s="1"/>
  <c r="AS1155" i="7"/>
  <c r="BF1155" i="7" s="1"/>
  <c r="AS1171" i="7"/>
  <c r="BF1171" i="7" s="1"/>
  <c r="AS1187" i="7"/>
  <c r="BF1187" i="7" s="1"/>
  <c r="AS1203" i="7"/>
  <c r="BF1203" i="7" s="1"/>
  <c r="AS1219" i="7"/>
  <c r="BF1219" i="7" s="1"/>
  <c r="AS242" i="7"/>
  <c r="BF242" i="7" s="1"/>
  <c r="AS277" i="7"/>
  <c r="BF277" i="7" s="1"/>
  <c r="AS290" i="7"/>
  <c r="BF290" i="7" s="1"/>
  <c r="AS377" i="7"/>
  <c r="BF377" i="7" s="1"/>
  <c r="AS438" i="7"/>
  <c r="BF438" i="7" s="1"/>
  <c r="AS457" i="7"/>
  <c r="BF457" i="7" s="1"/>
  <c r="AS466" i="7"/>
  <c r="BF466" i="7" s="1"/>
  <c r="AS470" i="7"/>
  <c r="BF470" i="7" s="1"/>
  <c r="AS527" i="7"/>
  <c r="BF527" i="7" s="1"/>
  <c r="AS576" i="7"/>
  <c r="BF576" i="7" s="1"/>
  <c r="AS588" i="7"/>
  <c r="BF588" i="7" s="1"/>
  <c r="AS605" i="7"/>
  <c r="BF605" i="7" s="1"/>
  <c r="AS638" i="7"/>
  <c r="BF638" i="7" s="1"/>
  <c r="AS658" i="7"/>
  <c r="BF658" i="7" s="1"/>
  <c r="AS661" i="7"/>
  <c r="BF661" i="7" s="1"/>
  <c r="AS691" i="7"/>
  <c r="BF691" i="7" s="1"/>
  <c r="AS714" i="7"/>
  <c r="BF714" i="7" s="1"/>
  <c r="AS727" i="7"/>
  <c r="BF727" i="7" s="1"/>
  <c r="AS762" i="7"/>
  <c r="BF762" i="7" s="1"/>
  <c r="AS778" i="7"/>
  <c r="BF778" i="7" s="1"/>
  <c r="AS794" i="7"/>
  <c r="BF794" i="7" s="1"/>
  <c r="AS810" i="7"/>
  <c r="BF810" i="7" s="1"/>
  <c r="AS826" i="7"/>
  <c r="BF826" i="7" s="1"/>
  <c r="AS842" i="7"/>
  <c r="BF842" i="7" s="1"/>
  <c r="AS858" i="7"/>
  <c r="BF858" i="7" s="1"/>
  <c r="AS874" i="7"/>
  <c r="BF874" i="7" s="1"/>
  <c r="AS890" i="7"/>
  <c r="BF890" i="7" s="1"/>
  <c r="AS906" i="7"/>
  <c r="BF906" i="7" s="1"/>
  <c r="AS922" i="7"/>
  <c r="BF922" i="7" s="1"/>
  <c r="AS938" i="7"/>
  <c r="BF938" i="7" s="1"/>
  <c r="AS954" i="7"/>
  <c r="BF954" i="7" s="1"/>
  <c r="AS970" i="7"/>
  <c r="BF970" i="7" s="1"/>
  <c r="AS986" i="7"/>
  <c r="BF986" i="7" s="1"/>
  <c r="AS1002" i="7"/>
  <c r="BF1002" i="7" s="1"/>
  <c r="AS1018" i="7"/>
  <c r="BF1018" i="7" s="1"/>
  <c r="AS1034" i="7"/>
  <c r="BF1034" i="7" s="1"/>
  <c r="AS1050" i="7"/>
  <c r="BF1050" i="7" s="1"/>
  <c r="AS1066" i="7"/>
  <c r="BF1066" i="7" s="1"/>
  <c r="AS160" i="7"/>
  <c r="BF160" i="7" s="1"/>
  <c r="AS197" i="7"/>
  <c r="BF197" i="7" s="1"/>
  <c r="AS349" i="7"/>
  <c r="BF349" i="7" s="1"/>
  <c r="AS423" i="7"/>
  <c r="BF423" i="7" s="1"/>
  <c r="AS450" i="7"/>
  <c r="BF450" i="7" s="1"/>
  <c r="AS520" i="7"/>
  <c r="BF520" i="7" s="1"/>
  <c r="AS524" i="7"/>
  <c r="BF524" i="7" s="1"/>
  <c r="AS547" i="7"/>
  <c r="BF547" i="7" s="1"/>
  <c r="AS554" i="7"/>
  <c r="BF554" i="7" s="1"/>
  <c r="AS565" i="7"/>
  <c r="BF565" i="7" s="1"/>
  <c r="AS573" i="7"/>
  <c r="BF573" i="7" s="1"/>
  <c r="AS612" i="7"/>
  <c r="BF612" i="7" s="1"/>
  <c r="AS618" i="7"/>
  <c r="BF618" i="7" s="1"/>
  <c r="AS664" i="7"/>
  <c r="BF664" i="7" s="1"/>
  <c r="AS694" i="7"/>
  <c r="BF694" i="7" s="1"/>
  <c r="AS718" i="7"/>
  <c r="BF718" i="7" s="1"/>
  <c r="AS769" i="7"/>
  <c r="BF769" i="7" s="1"/>
  <c r="AS785" i="7"/>
  <c r="BF785" i="7" s="1"/>
  <c r="AS801" i="7"/>
  <c r="BF801" i="7" s="1"/>
  <c r="AS817" i="7"/>
  <c r="BF817" i="7" s="1"/>
  <c r="AS833" i="7"/>
  <c r="BF833" i="7" s="1"/>
  <c r="AS849" i="7"/>
  <c r="BF849" i="7" s="1"/>
  <c r="AS865" i="7"/>
  <c r="BF865" i="7" s="1"/>
  <c r="AS881" i="7"/>
  <c r="BF881" i="7" s="1"/>
  <c r="AS897" i="7"/>
  <c r="BF897" i="7" s="1"/>
  <c r="AS913" i="7"/>
  <c r="BF913" i="7" s="1"/>
  <c r="AS929" i="7"/>
  <c r="BF929" i="7" s="1"/>
  <c r="AS945" i="7"/>
  <c r="BF945" i="7" s="1"/>
  <c r="AS961" i="7"/>
  <c r="BF961" i="7" s="1"/>
  <c r="AS977" i="7"/>
  <c r="BF977" i="7" s="1"/>
  <c r="AS993" i="7"/>
  <c r="BF993" i="7" s="1"/>
  <c r="AS1009" i="7"/>
  <c r="BF1009" i="7" s="1"/>
  <c r="AS1025" i="7"/>
  <c r="BF1025" i="7" s="1"/>
  <c r="AS1041" i="7"/>
  <c r="BF1041" i="7" s="1"/>
  <c r="AS1057" i="7"/>
  <c r="BF1057" i="7" s="1"/>
  <c r="AS139" i="7"/>
  <c r="BF139" i="7" s="1"/>
  <c r="AS193" i="7"/>
  <c r="BF193" i="7" s="1"/>
  <c r="AS229" i="7"/>
  <c r="BF229" i="7" s="1"/>
  <c r="AS252" i="7"/>
  <c r="BF252" i="7" s="1"/>
  <c r="AS427" i="7"/>
  <c r="BF427" i="7" s="1"/>
  <c r="AS513" i="7"/>
  <c r="BF513" i="7" s="1"/>
  <c r="AS776" i="7"/>
  <c r="BF776" i="7" s="1"/>
  <c r="AS792" i="7"/>
  <c r="BF792" i="7" s="1"/>
  <c r="AS808" i="7"/>
  <c r="BF808" i="7" s="1"/>
  <c r="AS824" i="7"/>
  <c r="BF824" i="7" s="1"/>
  <c r="AS840" i="7"/>
  <c r="BF840" i="7" s="1"/>
  <c r="AS856" i="7"/>
  <c r="BF856" i="7" s="1"/>
  <c r="AS872" i="7"/>
  <c r="BF872" i="7" s="1"/>
  <c r="AS888" i="7"/>
  <c r="BF888" i="7" s="1"/>
  <c r="AS904" i="7"/>
  <c r="BF904" i="7" s="1"/>
  <c r="AS920" i="7"/>
  <c r="BF920" i="7" s="1"/>
  <c r="AS936" i="7"/>
  <c r="BF936" i="7" s="1"/>
  <c r="AS952" i="7"/>
  <c r="BF952" i="7" s="1"/>
  <c r="AS968" i="7"/>
  <c r="BF968" i="7" s="1"/>
  <c r="AS984" i="7"/>
  <c r="BF984" i="7" s="1"/>
  <c r="AS1000" i="7"/>
  <c r="BF1000" i="7" s="1"/>
  <c r="AS1016" i="7"/>
  <c r="BF1016" i="7" s="1"/>
  <c r="AS1032" i="7"/>
  <c r="BF1032" i="7" s="1"/>
  <c r="AS1048" i="7"/>
  <c r="BF1048" i="7" s="1"/>
  <c r="AS1064" i="7"/>
  <c r="BF1064" i="7" s="1"/>
  <c r="AS299" i="7"/>
  <c r="BF299" i="7" s="1"/>
  <c r="AS317" i="7"/>
  <c r="BF317" i="7" s="1"/>
  <c r="AS482" i="7"/>
  <c r="BF482" i="7" s="1"/>
  <c r="AS544" i="7"/>
  <c r="BF544" i="7" s="1"/>
  <c r="AS622" i="7"/>
  <c r="BF622" i="7" s="1"/>
  <c r="AS642" i="7"/>
  <c r="BF642" i="7" s="1"/>
  <c r="AS645" i="7"/>
  <c r="BF645" i="7" s="1"/>
  <c r="AS675" i="7"/>
  <c r="BF675" i="7" s="1"/>
  <c r="AS698" i="7"/>
  <c r="BF698" i="7" s="1"/>
  <c r="AS738" i="7"/>
  <c r="BF738" i="7" s="1"/>
  <c r="AS741" i="7"/>
  <c r="BF741" i="7" s="1"/>
  <c r="AS754" i="7"/>
  <c r="BF754" i="7" s="1"/>
  <c r="AS757" i="7"/>
  <c r="BF757" i="7" s="1"/>
  <c r="AS767" i="7"/>
  <c r="BF767" i="7" s="1"/>
  <c r="AS783" i="7"/>
  <c r="BF783" i="7" s="1"/>
  <c r="AS799" i="7"/>
  <c r="BF799" i="7" s="1"/>
  <c r="AS815" i="7"/>
  <c r="BF815" i="7" s="1"/>
  <c r="AS831" i="7"/>
  <c r="BF831" i="7" s="1"/>
  <c r="AS847" i="7"/>
  <c r="BF847" i="7" s="1"/>
  <c r="AS126" i="7"/>
  <c r="BF126" i="7" s="1"/>
  <c r="AS131" i="7"/>
  <c r="BF131" i="7" s="1"/>
  <c r="AS149" i="7"/>
  <c r="BF149" i="7" s="1"/>
  <c r="AS230" i="7"/>
  <c r="BF230" i="7" s="1"/>
  <c r="AS371" i="7"/>
  <c r="BF371" i="7" s="1"/>
  <c r="AS387" i="7"/>
  <c r="BF387" i="7" s="1"/>
  <c r="AS436" i="7"/>
  <c r="BF436" i="7" s="1"/>
  <c r="AS455" i="7"/>
  <c r="BF455" i="7" s="1"/>
  <c r="AS471" i="7"/>
  <c r="BF471" i="7" s="1"/>
  <c r="AS483" i="7"/>
  <c r="BF483" i="7" s="1"/>
  <c r="AS491" i="7"/>
  <c r="BF491" i="7" s="1"/>
  <c r="AS511" i="7"/>
  <c r="BF511" i="7" s="1"/>
  <c r="AS593" i="7"/>
  <c r="BF593" i="7" s="1"/>
  <c r="AS600" i="7"/>
  <c r="BF600" i="7" s="1"/>
  <c r="AS616" i="7"/>
  <c r="BF616" i="7" s="1"/>
  <c r="AS632" i="7"/>
  <c r="BF632" i="7" s="1"/>
  <c r="AS662" i="7"/>
  <c r="BF662" i="7" s="1"/>
  <c r="AS686" i="7"/>
  <c r="BF686" i="7" s="1"/>
  <c r="AS706" i="7"/>
  <c r="BF706" i="7" s="1"/>
  <c r="AS709" i="7"/>
  <c r="BF709" i="7" s="1"/>
  <c r="AS763" i="7"/>
  <c r="BF763" i="7" s="1"/>
  <c r="AS779" i="7"/>
  <c r="BF779" i="7" s="1"/>
  <c r="AS795" i="7"/>
  <c r="BF795" i="7" s="1"/>
  <c r="AS811" i="7"/>
  <c r="BF811" i="7" s="1"/>
  <c r="AS827" i="7"/>
  <c r="BF827" i="7" s="1"/>
  <c r="AS34" i="7"/>
  <c r="BF34" i="7" s="1"/>
  <c r="AS53" i="7"/>
  <c r="BF53" i="7" s="1"/>
  <c r="AS175" i="7"/>
  <c r="BF175" i="7" s="1"/>
  <c r="AS267" i="7"/>
  <c r="BF267" i="7" s="1"/>
  <c r="AS271" i="7"/>
  <c r="BF271" i="7" s="1"/>
  <c r="AS366" i="7"/>
  <c r="BF366" i="7" s="1"/>
  <c r="AS480" i="7"/>
  <c r="BF480" i="7" s="1"/>
  <c r="AS643" i="7"/>
  <c r="BF643" i="7" s="1"/>
  <c r="AS674" i="7"/>
  <c r="BF674" i="7" s="1"/>
  <c r="AS712" i="7"/>
  <c r="BF712" i="7" s="1"/>
  <c r="AS735" i="7"/>
  <c r="BF735" i="7" s="1"/>
  <c r="AS742" i="7"/>
  <c r="BF742" i="7" s="1"/>
  <c r="AS760" i="7"/>
  <c r="BF760" i="7" s="1"/>
  <c r="AS850" i="7"/>
  <c r="BF850" i="7" s="1"/>
  <c r="AS1095" i="7"/>
  <c r="BF1095" i="7" s="1"/>
  <c r="AS1114" i="7"/>
  <c r="BF1114" i="7" s="1"/>
  <c r="AS1133" i="7"/>
  <c r="BF1133" i="7" s="1"/>
  <c r="AS1159" i="7"/>
  <c r="BF1159" i="7" s="1"/>
  <c r="AS1178" i="7"/>
  <c r="BF1178" i="7" s="1"/>
  <c r="AS1197" i="7"/>
  <c r="BF1197" i="7" s="1"/>
  <c r="AS1223" i="7"/>
  <c r="BF1223" i="7" s="1"/>
  <c r="AS1239" i="7"/>
  <c r="BF1239" i="7" s="1"/>
  <c r="AS1255" i="7"/>
  <c r="BF1255" i="7" s="1"/>
  <c r="AS1271" i="7"/>
  <c r="BF1271" i="7" s="1"/>
  <c r="AS1287" i="7"/>
  <c r="BF1287" i="7" s="1"/>
  <c r="AS1303" i="7"/>
  <c r="BF1303" i="7" s="1"/>
  <c r="AS1319" i="7"/>
  <c r="BF1319" i="7" s="1"/>
  <c r="AS1335" i="7"/>
  <c r="BF1335" i="7" s="1"/>
  <c r="AS1351" i="7"/>
  <c r="BF1351" i="7" s="1"/>
  <c r="AS1367" i="7"/>
  <c r="BF1367" i="7" s="1"/>
  <c r="AS1383" i="7"/>
  <c r="BF1383" i="7" s="1"/>
  <c r="AS1399" i="7"/>
  <c r="BF1399" i="7" s="1"/>
  <c r="AS408" i="7"/>
  <c r="BF408" i="7" s="1"/>
  <c r="AS439" i="7"/>
  <c r="BF439" i="7" s="1"/>
  <c r="AS448" i="7"/>
  <c r="BF448" i="7" s="1"/>
  <c r="AS467" i="7"/>
  <c r="BF467" i="7" s="1"/>
  <c r="AS531" i="7"/>
  <c r="BF531" i="7" s="1"/>
  <c r="AS559" i="7"/>
  <c r="BF559" i="7" s="1"/>
  <c r="AS746" i="7"/>
  <c r="BF746" i="7" s="1"/>
  <c r="AS766" i="7"/>
  <c r="BF766" i="7" s="1"/>
  <c r="AS772" i="7"/>
  <c r="BF772" i="7" s="1"/>
  <c r="AS798" i="7"/>
  <c r="BF798" i="7" s="1"/>
  <c r="AS804" i="7"/>
  <c r="BF804" i="7" s="1"/>
  <c r="AS830" i="7"/>
  <c r="BF830" i="7" s="1"/>
  <c r="AS836" i="7"/>
  <c r="BF836" i="7" s="1"/>
  <c r="AS861" i="7"/>
  <c r="BF861" i="7" s="1"/>
  <c r="AS869" i="7"/>
  <c r="BF869" i="7" s="1"/>
  <c r="AS877" i="7"/>
  <c r="BF877" i="7" s="1"/>
  <c r="AS885" i="7"/>
  <c r="BF885" i="7" s="1"/>
  <c r="AS893" i="7"/>
  <c r="BF893" i="7" s="1"/>
  <c r="AS901" i="7"/>
  <c r="BF901" i="7" s="1"/>
  <c r="AS909" i="7"/>
  <c r="BF909" i="7" s="1"/>
  <c r="AS917" i="7"/>
  <c r="BF917" i="7" s="1"/>
  <c r="AS925" i="7"/>
  <c r="BF925" i="7" s="1"/>
  <c r="AS933" i="7"/>
  <c r="BF933" i="7" s="1"/>
  <c r="AS941" i="7"/>
  <c r="BF941" i="7" s="1"/>
  <c r="AS949" i="7"/>
  <c r="BF949" i="7" s="1"/>
  <c r="AS957" i="7"/>
  <c r="BF957" i="7" s="1"/>
  <c r="AS965" i="7"/>
  <c r="BF965" i="7" s="1"/>
  <c r="AS973" i="7"/>
  <c r="BF973" i="7" s="1"/>
  <c r="AS981" i="7"/>
  <c r="BF981" i="7" s="1"/>
  <c r="AS989" i="7"/>
  <c r="BF989" i="7" s="1"/>
  <c r="AS997" i="7"/>
  <c r="BF997" i="7" s="1"/>
  <c r="AS1005" i="7"/>
  <c r="BF1005" i="7" s="1"/>
  <c r="AS1013" i="7"/>
  <c r="BF1013" i="7" s="1"/>
  <c r="AS1021" i="7"/>
  <c r="BF1021" i="7" s="1"/>
  <c r="AS1029" i="7"/>
  <c r="BF1029" i="7" s="1"/>
  <c r="AS1037" i="7"/>
  <c r="BF1037" i="7" s="1"/>
  <c r="AS1045" i="7"/>
  <c r="BF1045" i="7" s="1"/>
  <c r="AS1053" i="7"/>
  <c r="BF1053" i="7" s="1"/>
  <c r="AS1061" i="7"/>
  <c r="BF1061" i="7" s="1"/>
  <c r="AS1069" i="7"/>
  <c r="BF1069" i="7" s="1"/>
  <c r="AS1088" i="7"/>
  <c r="BF1088" i="7" s="1"/>
  <c r="AS1126" i="7"/>
  <c r="BF1126" i="7" s="1"/>
  <c r="AS1152" i="7"/>
  <c r="BF1152" i="7" s="1"/>
  <c r="AS1190" i="7"/>
  <c r="BF1190" i="7" s="1"/>
  <c r="AS1216" i="7"/>
  <c r="BF1216" i="7" s="1"/>
  <c r="AS1230" i="7"/>
  <c r="BF1230" i="7" s="1"/>
  <c r="AS1246" i="7"/>
  <c r="BF1246" i="7" s="1"/>
  <c r="AS1262" i="7"/>
  <c r="BF1262" i="7" s="1"/>
  <c r="AS1278" i="7"/>
  <c r="BF1278" i="7" s="1"/>
  <c r="AS1294" i="7"/>
  <c r="BF1294" i="7" s="1"/>
  <c r="AS1310" i="7"/>
  <c r="BF1310" i="7" s="1"/>
  <c r="AS336" i="7"/>
  <c r="BF336" i="7" s="1"/>
  <c r="AS399" i="7"/>
  <c r="BF399" i="7" s="1"/>
  <c r="AS476" i="7"/>
  <c r="BF476" i="7" s="1"/>
  <c r="AS494" i="7"/>
  <c r="BF494" i="7" s="1"/>
  <c r="AS601" i="7"/>
  <c r="BF601" i="7" s="1"/>
  <c r="AS690" i="7"/>
  <c r="BF690" i="7" s="1"/>
  <c r="AS702" i="7"/>
  <c r="BF702" i="7" s="1"/>
  <c r="AS739" i="7"/>
  <c r="BF739" i="7" s="1"/>
  <c r="AS750" i="7"/>
  <c r="BF750" i="7" s="1"/>
  <c r="AS781" i="7"/>
  <c r="BF781" i="7" s="1"/>
  <c r="AS813" i="7"/>
  <c r="BF813" i="7" s="1"/>
  <c r="AS1074" i="7"/>
  <c r="BF1074" i="7" s="1"/>
  <c r="AS1081" i="7"/>
  <c r="BF1081" i="7" s="1"/>
  <c r="AS1093" i="7"/>
  <c r="BF1093" i="7" s="1"/>
  <c r="AS1100" i="7"/>
  <c r="BF1100" i="7" s="1"/>
  <c r="AS1119" i="7"/>
  <c r="BF1119" i="7" s="1"/>
  <c r="AS1138" i="7"/>
  <c r="BF1138" i="7" s="1"/>
  <c r="AS1145" i="7"/>
  <c r="BF1145" i="7" s="1"/>
  <c r="AS1157" i="7"/>
  <c r="BF1157" i="7" s="1"/>
  <c r="AS1164" i="7"/>
  <c r="BF1164" i="7" s="1"/>
  <c r="AS1183" i="7"/>
  <c r="BF1183" i="7" s="1"/>
  <c r="AS157" i="7"/>
  <c r="BF157" i="7" s="1"/>
  <c r="AS249" i="7"/>
  <c r="BF249" i="7" s="1"/>
  <c r="AS542" i="7"/>
  <c r="BF542" i="7" s="1"/>
  <c r="AS678" i="7"/>
  <c r="BF678" i="7" s="1"/>
  <c r="AS775" i="7"/>
  <c r="BF775" i="7" s="1"/>
  <c r="AS807" i="7"/>
  <c r="BF807" i="7" s="1"/>
  <c r="AS839" i="7"/>
  <c r="BF839" i="7" s="1"/>
  <c r="AS853" i="7"/>
  <c r="BF853" i="7" s="1"/>
  <c r="AS1086" i="7"/>
  <c r="BF1086" i="7" s="1"/>
  <c r="AS1105" i="7"/>
  <c r="BF1105" i="7" s="1"/>
  <c r="AS1112" i="7"/>
  <c r="BF1112" i="7" s="1"/>
  <c r="AS1124" i="7"/>
  <c r="BF1124" i="7" s="1"/>
  <c r="AS1131" i="7"/>
  <c r="BF1131" i="7" s="1"/>
  <c r="AS1150" i="7"/>
  <c r="BF1150" i="7" s="1"/>
  <c r="AS1169" i="7"/>
  <c r="BF1169" i="7" s="1"/>
  <c r="AS1176" i="7"/>
  <c r="BF1176" i="7" s="1"/>
  <c r="AS1188" i="7"/>
  <c r="BF1188" i="7" s="1"/>
  <c r="AS1195" i="7"/>
  <c r="BF1195" i="7" s="1"/>
  <c r="AS1214" i="7"/>
  <c r="BF1214" i="7" s="1"/>
  <c r="AS1228" i="7"/>
  <c r="BF1228" i="7" s="1"/>
  <c r="AS1244" i="7"/>
  <c r="BF1244" i="7" s="1"/>
  <c r="AS1260" i="7"/>
  <c r="BF1260" i="7" s="1"/>
  <c r="AS1276" i="7"/>
  <c r="BF1276" i="7" s="1"/>
  <c r="AS1292" i="7"/>
  <c r="BF1292" i="7" s="1"/>
  <c r="AS1308" i="7"/>
  <c r="BF1308" i="7" s="1"/>
  <c r="AS327" i="7"/>
  <c r="BF327" i="7" s="1"/>
  <c r="AS507" i="7"/>
  <c r="BF507" i="7" s="1"/>
  <c r="AS515" i="7"/>
  <c r="BF515" i="7" s="1"/>
  <c r="AS564" i="7"/>
  <c r="BF564" i="7" s="1"/>
  <c r="AS568" i="7"/>
  <c r="BF568" i="7" s="1"/>
  <c r="AS598" i="7"/>
  <c r="BF598" i="7" s="1"/>
  <c r="AS613" i="7"/>
  <c r="BF613" i="7" s="1"/>
  <c r="AS659" i="7"/>
  <c r="BF659" i="7" s="1"/>
  <c r="AS725" i="7"/>
  <c r="BF725" i="7" s="1"/>
  <c r="AS728" i="7"/>
  <c r="BF728" i="7" s="1"/>
  <c r="AS784" i="7"/>
  <c r="BF784" i="7" s="1"/>
  <c r="AS790" i="7"/>
  <c r="BF790" i="7" s="1"/>
  <c r="AS793" i="7"/>
  <c r="BF793" i="7" s="1"/>
  <c r="AS816" i="7"/>
  <c r="BF816" i="7" s="1"/>
  <c r="AS822" i="7"/>
  <c r="BF822" i="7" s="1"/>
  <c r="AS825" i="7"/>
  <c r="BF825" i="7" s="1"/>
  <c r="AS845" i="7"/>
  <c r="BF845" i="7" s="1"/>
  <c r="AS859" i="7"/>
  <c r="BF859" i="7" s="1"/>
  <c r="AS864" i="7"/>
  <c r="BF864" i="7" s="1"/>
  <c r="AS875" i="7"/>
  <c r="BF875" i="7" s="1"/>
  <c r="AS880" i="7"/>
  <c r="BF880" i="7" s="1"/>
  <c r="AS891" i="7"/>
  <c r="BF891" i="7" s="1"/>
  <c r="AS896" i="7"/>
  <c r="BF896" i="7" s="1"/>
  <c r="AS907" i="7"/>
  <c r="BF907" i="7" s="1"/>
  <c r="AS912" i="7"/>
  <c r="BF912" i="7" s="1"/>
  <c r="AS923" i="7"/>
  <c r="BF923" i="7" s="1"/>
  <c r="AS928" i="7"/>
  <c r="BF928" i="7" s="1"/>
  <c r="AS939" i="7"/>
  <c r="BF939" i="7" s="1"/>
  <c r="AS944" i="7"/>
  <c r="BF944" i="7" s="1"/>
  <c r="AS955" i="7"/>
  <c r="BF955" i="7" s="1"/>
  <c r="AS960" i="7"/>
  <c r="BF960" i="7" s="1"/>
  <c r="AS971" i="7"/>
  <c r="BF971" i="7" s="1"/>
  <c r="AS976" i="7"/>
  <c r="BF976" i="7" s="1"/>
  <c r="AS987" i="7"/>
  <c r="BF987" i="7" s="1"/>
  <c r="AS992" i="7"/>
  <c r="BF992" i="7" s="1"/>
  <c r="AS1003" i="7"/>
  <c r="BF1003" i="7" s="1"/>
  <c r="AS1008" i="7"/>
  <c r="BF1008" i="7" s="1"/>
  <c r="AS1019" i="7"/>
  <c r="BF1019" i="7" s="1"/>
  <c r="AS1024" i="7"/>
  <c r="BF1024" i="7" s="1"/>
  <c r="AS1035" i="7"/>
  <c r="BF1035" i="7" s="1"/>
  <c r="AS1040" i="7"/>
  <c r="BF1040" i="7" s="1"/>
  <c r="AS1051" i="7"/>
  <c r="BF1051" i="7" s="1"/>
  <c r="AS1056" i="7"/>
  <c r="BF1056" i="7" s="1"/>
  <c r="AS1067" i="7"/>
  <c r="BF1067" i="7" s="1"/>
  <c r="AS1079" i="7"/>
  <c r="BF1079" i="7" s="1"/>
  <c r="AS1098" i="7"/>
  <c r="BF1098" i="7" s="1"/>
  <c r="AS1117" i="7"/>
  <c r="BF1117" i="7" s="1"/>
  <c r="AS1143" i="7"/>
  <c r="BF1143" i="7" s="1"/>
  <c r="AS1162" i="7"/>
  <c r="BF1162" i="7" s="1"/>
  <c r="AS153" i="7"/>
  <c r="BF153" i="7" s="1"/>
  <c r="AS323" i="7"/>
  <c r="BF323" i="7" s="1"/>
  <c r="AS486" i="7"/>
  <c r="BF486" i="7" s="1"/>
  <c r="AS556" i="7"/>
  <c r="BF556" i="7" s="1"/>
  <c r="AS682" i="7"/>
  <c r="BF682" i="7" s="1"/>
  <c r="AS764" i="7"/>
  <c r="BF764" i="7" s="1"/>
  <c r="AS770" i="7"/>
  <c r="BF770" i="7" s="1"/>
  <c r="AS796" i="7"/>
  <c r="BF796" i="7" s="1"/>
  <c r="AS802" i="7"/>
  <c r="BF802" i="7" s="1"/>
  <c r="AS828" i="7"/>
  <c r="BF828" i="7" s="1"/>
  <c r="AS834" i="7"/>
  <c r="BF834" i="7" s="1"/>
  <c r="AS1072" i="7"/>
  <c r="BF1072" i="7" s="1"/>
  <c r="AS1110" i="7"/>
  <c r="BF1110" i="7" s="1"/>
  <c r="AS1136" i="7"/>
  <c r="BF1136" i="7" s="1"/>
  <c r="AS1174" i="7"/>
  <c r="BF1174" i="7" s="1"/>
  <c r="AS1200" i="7"/>
  <c r="BF1200" i="7" s="1"/>
  <c r="AS100" i="7"/>
  <c r="BF100" i="7" s="1"/>
  <c r="AS680" i="7"/>
  <c r="BF680" i="7" s="1"/>
  <c r="AS768" i="7"/>
  <c r="BF768" i="7" s="1"/>
  <c r="AS800" i="7"/>
  <c r="BF800" i="7" s="1"/>
  <c r="AS832" i="7"/>
  <c r="BF832" i="7" s="1"/>
  <c r="AS895" i="7"/>
  <c r="BF895" i="7" s="1"/>
  <c r="AS908" i="7"/>
  <c r="BF908" i="7" s="1"/>
  <c r="AS918" i="7"/>
  <c r="BF918" i="7" s="1"/>
  <c r="AS937" i="7"/>
  <c r="BF937" i="7" s="1"/>
  <c r="AS1012" i="7"/>
  <c r="BF1012" i="7" s="1"/>
  <c r="AS1031" i="7"/>
  <c r="BF1031" i="7" s="1"/>
  <c r="AS1070" i="7"/>
  <c r="BF1070" i="7" s="1"/>
  <c r="AS1073" i="7"/>
  <c r="BF1073" i="7" s="1"/>
  <c r="AS1076" i="7"/>
  <c r="BF1076" i="7" s="1"/>
  <c r="AS1097" i="7"/>
  <c r="BF1097" i="7" s="1"/>
  <c r="AS1106" i="7"/>
  <c r="BF1106" i="7" s="1"/>
  <c r="AS1115" i="7"/>
  <c r="BF1115" i="7" s="1"/>
  <c r="AS1118" i="7"/>
  <c r="BF1118" i="7" s="1"/>
  <c r="AS1121" i="7"/>
  <c r="BF1121" i="7" s="1"/>
  <c r="AS1130" i="7"/>
  <c r="BF1130" i="7" s="1"/>
  <c r="AS1142" i="7"/>
  <c r="BF1142" i="7" s="1"/>
  <c r="AS1166" i="7"/>
  <c r="BF1166" i="7" s="1"/>
  <c r="AS1180" i="7"/>
  <c r="BF1180" i="7" s="1"/>
  <c r="AS1189" i="7"/>
  <c r="BF1189" i="7" s="1"/>
  <c r="AS1217" i="7"/>
  <c r="BF1217" i="7" s="1"/>
  <c r="AS1235" i="7"/>
  <c r="BF1235" i="7" s="1"/>
  <c r="AS1253" i="7"/>
  <c r="BF1253" i="7" s="1"/>
  <c r="AS1299" i="7"/>
  <c r="BF1299" i="7" s="1"/>
  <c r="AS1317" i="7"/>
  <c r="BF1317" i="7" s="1"/>
  <c r="AS1322" i="7"/>
  <c r="BF1322" i="7" s="1"/>
  <c r="AS1348" i="7"/>
  <c r="BF1348" i="7" s="1"/>
  <c r="AS1386" i="7"/>
  <c r="BF1386" i="7" s="1"/>
  <c r="AS1412" i="7"/>
  <c r="BF1412" i="7" s="1"/>
  <c r="AS163" i="7"/>
  <c r="BF163" i="7" s="1"/>
  <c r="AS284" i="7"/>
  <c r="BF284" i="7" s="1"/>
  <c r="AS293" i="7"/>
  <c r="BF293" i="7" s="1"/>
  <c r="AS541" i="7"/>
  <c r="BF541" i="7" s="1"/>
  <c r="AS707" i="7"/>
  <c r="BF707" i="7" s="1"/>
  <c r="AS765" i="7"/>
  <c r="BF765" i="7" s="1"/>
  <c r="AS797" i="7"/>
  <c r="BF797" i="7" s="1"/>
  <c r="AS829" i="7"/>
  <c r="BF829" i="7" s="1"/>
  <c r="AS879" i="7"/>
  <c r="BF879" i="7" s="1"/>
  <c r="AS892" i="7"/>
  <c r="BF892" i="7" s="1"/>
  <c r="AS902" i="7"/>
  <c r="BF902" i="7" s="1"/>
  <c r="AS921" i="7"/>
  <c r="BF921" i="7" s="1"/>
  <c r="AS996" i="7"/>
  <c r="BF996" i="7" s="1"/>
  <c r="AS1015" i="7"/>
  <c r="BF1015" i="7" s="1"/>
  <c r="AS1054" i="7"/>
  <c r="BF1054" i="7" s="1"/>
  <c r="AS1109" i="7"/>
  <c r="BF1109" i="7" s="1"/>
  <c r="AS1172" i="7"/>
  <c r="BF1172" i="7" s="1"/>
  <c r="AS1206" i="7"/>
  <c r="BF1206" i="7" s="1"/>
  <c r="AS1225" i="7"/>
  <c r="BF1225" i="7" s="1"/>
  <c r="AS1248" i="7"/>
  <c r="BF1248" i="7" s="1"/>
  <c r="AS1289" i="7"/>
  <c r="BF1289" i="7" s="1"/>
  <c r="AS1312" i="7"/>
  <c r="BF1312" i="7" s="1"/>
  <c r="AS1334" i="7"/>
  <c r="BF1334" i="7" s="1"/>
  <c r="AS1341" i="7"/>
  <c r="BF1341" i="7" s="1"/>
  <c r="AS1353" i="7"/>
  <c r="BF1353" i="7" s="1"/>
  <c r="AS1360" i="7"/>
  <c r="BF1360" i="7" s="1"/>
  <c r="AS1379" i="7"/>
  <c r="BF1379" i="7" s="1"/>
  <c r="AS270" i="7"/>
  <c r="BF270" i="7" s="1"/>
  <c r="AS375" i="7"/>
  <c r="BF375" i="7" s="1"/>
  <c r="AS677" i="7"/>
  <c r="BF677" i="7" s="1"/>
  <c r="AS843" i="7"/>
  <c r="BF843" i="7" s="1"/>
  <c r="AS846" i="7"/>
  <c r="BF846" i="7" s="1"/>
  <c r="AS863" i="7"/>
  <c r="BF863" i="7" s="1"/>
  <c r="AS876" i="7"/>
  <c r="BF876" i="7" s="1"/>
  <c r="AS886" i="7"/>
  <c r="BF886" i="7" s="1"/>
  <c r="AS905" i="7"/>
  <c r="BF905" i="7" s="1"/>
  <c r="AS980" i="7"/>
  <c r="BF980" i="7" s="1"/>
  <c r="AS999" i="7"/>
  <c r="BF999" i="7" s="1"/>
  <c r="AS1038" i="7"/>
  <c r="BF1038" i="7" s="1"/>
  <c r="AS31" i="7"/>
  <c r="BF31" i="7" s="1"/>
  <c r="AS255" i="7"/>
  <c r="BF255" i="7" s="1"/>
  <c r="AS529" i="7"/>
  <c r="BF529" i="7" s="1"/>
  <c r="AS533" i="7"/>
  <c r="BF533" i="7" s="1"/>
  <c r="AS579" i="7"/>
  <c r="BF579" i="7" s="1"/>
  <c r="AS597" i="7"/>
  <c r="BF597" i="7" s="1"/>
  <c r="AS630" i="7"/>
  <c r="BF630" i="7" s="1"/>
  <c r="AS343" i="7"/>
  <c r="BF343" i="7" s="1"/>
  <c r="AS356" i="7"/>
  <c r="BF356" i="7" s="1"/>
  <c r="AS430" i="7"/>
  <c r="BF430" i="7" s="1"/>
  <c r="AS473" i="7"/>
  <c r="BF473" i="7" s="1"/>
  <c r="AS627" i="7"/>
  <c r="BF627" i="7" s="1"/>
  <c r="AS648" i="7"/>
  <c r="BF648" i="7" s="1"/>
  <c r="AS758" i="7"/>
  <c r="BF758" i="7" s="1"/>
  <c r="AS873" i="7"/>
  <c r="BF873" i="7" s="1"/>
  <c r="AS948" i="7"/>
  <c r="BF948" i="7" s="1"/>
  <c r="AS967" i="7"/>
  <c r="BF967" i="7" s="1"/>
  <c r="AS1006" i="7"/>
  <c r="BF1006" i="7" s="1"/>
  <c r="AS1042" i="7"/>
  <c r="BF1042" i="7" s="1"/>
  <c r="AS1077" i="7"/>
  <c r="BF1077" i="7" s="1"/>
  <c r="AS1092" i="7"/>
  <c r="BF1092" i="7" s="1"/>
  <c r="AS1101" i="7"/>
  <c r="BF1101" i="7" s="1"/>
  <c r="AS1122" i="7"/>
  <c r="BF1122" i="7" s="1"/>
  <c r="AS1125" i="7"/>
  <c r="BF1125" i="7" s="1"/>
  <c r="AS1134" i="7"/>
  <c r="BF1134" i="7" s="1"/>
  <c r="AS1149" i="7"/>
  <c r="BF1149" i="7" s="1"/>
  <c r="AS1175" i="7"/>
  <c r="BF1175" i="7" s="1"/>
  <c r="AS1181" i="7"/>
  <c r="BF1181" i="7" s="1"/>
  <c r="AS1184" i="7"/>
  <c r="BF1184" i="7" s="1"/>
  <c r="AS1201" i="7"/>
  <c r="BF1201" i="7" s="1"/>
  <c r="AS352" i="7"/>
  <c r="BF352" i="7" s="1"/>
  <c r="AS606" i="7"/>
  <c r="BF606" i="7" s="1"/>
  <c r="AS610" i="7"/>
  <c r="BF610" i="7" s="1"/>
  <c r="AS619" i="7"/>
  <c r="BF619" i="7" s="1"/>
  <c r="AS854" i="7"/>
  <c r="BF854" i="7" s="1"/>
  <c r="AS857" i="7"/>
  <c r="BF857" i="7" s="1"/>
  <c r="AS932" i="7"/>
  <c r="BF932" i="7" s="1"/>
  <c r="AS951" i="7"/>
  <c r="BF951" i="7" s="1"/>
  <c r="AS990" i="7"/>
  <c r="BF990" i="7" s="1"/>
  <c r="AS1026" i="7"/>
  <c r="BF1026" i="7" s="1"/>
  <c r="AS1080" i="7"/>
  <c r="BF1080" i="7" s="1"/>
  <c r="AS1083" i="7"/>
  <c r="BF1083" i="7" s="1"/>
  <c r="AS1137" i="7"/>
  <c r="BF1137" i="7" s="1"/>
  <c r="AS1140" i="7"/>
  <c r="BF1140" i="7" s="1"/>
  <c r="AS1161" i="7"/>
  <c r="BF1161" i="7" s="1"/>
  <c r="AS1167" i="7"/>
  <c r="BF1167" i="7" s="1"/>
  <c r="AS1204" i="7"/>
  <c r="BF1204" i="7" s="1"/>
  <c r="AS1215" i="7"/>
  <c r="BF1215" i="7" s="1"/>
  <c r="AS1241" i="7"/>
  <c r="BF1241" i="7" s="1"/>
  <c r="AS1264" i="7"/>
  <c r="BF1264" i="7" s="1"/>
  <c r="AS1305" i="7"/>
  <c r="BF1305" i="7" s="1"/>
  <c r="AS1325" i="7"/>
  <c r="BF1325" i="7" s="1"/>
  <c r="AS1337" i="7"/>
  <c r="BF1337" i="7" s="1"/>
  <c r="AS1344" i="7"/>
  <c r="BF1344" i="7" s="1"/>
  <c r="AS1363" i="7"/>
  <c r="BF1363" i="7" s="1"/>
  <c r="AS1382" i="7"/>
  <c r="BF1382" i="7" s="1"/>
  <c r="AS1389" i="7"/>
  <c r="BF1389" i="7" s="1"/>
  <c r="AS109" i="7"/>
  <c r="BF109" i="7" s="1"/>
  <c r="AS114" i="7"/>
  <c r="BF114" i="7" s="1"/>
  <c r="AS548" i="7"/>
  <c r="BF548" i="7" s="1"/>
  <c r="AS666" i="7"/>
  <c r="BF666" i="7" s="1"/>
  <c r="AS755" i="7"/>
  <c r="BF755" i="7" s="1"/>
  <c r="AS791" i="7"/>
  <c r="BF791" i="7" s="1"/>
  <c r="AS823" i="7"/>
  <c r="BF823" i="7" s="1"/>
  <c r="AS841" i="7"/>
  <c r="BF841" i="7" s="1"/>
  <c r="AS884" i="7"/>
  <c r="BF884" i="7" s="1"/>
  <c r="AS903" i="7"/>
  <c r="BF903" i="7" s="1"/>
  <c r="AS942" i="7"/>
  <c r="BF942" i="7" s="1"/>
  <c r="AS978" i="7"/>
  <c r="BF978" i="7" s="1"/>
  <c r="AS1023" i="7"/>
  <c r="BF1023" i="7" s="1"/>
  <c r="AS1036" i="7"/>
  <c r="BF1036" i="7" s="1"/>
  <c r="AS1046" i="7"/>
  <c r="BF1046" i="7" s="1"/>
  <c r="AS1065" i="7"/>
  <c r="BF1065" i="7" s="1"/>
  <c r="AS359" i="7"/>
  <c r="BF359" i="7" s="1"/>
  <c r="AS532" i="7"/>
  <c r="BF532" i="7" s="1"/>
  <c r="AS591" i="7"/>
  <c r="BF591" i="7" s="1"/>
  <c r="AS626" i="7"/>
  <c r="BF626" i="7" s="1"/>
  <c r="AS723" i="7"/>
  <c r="BF723" i="7" s="1"/>
  <c r="AS782" i="7"/>
  <c r="BF782" i="7" s="1"/>
  <c r="AS786" i="7"/>
  <c r="BF786" i="7" s="1"/>
  <c r="AS789" i="7"/>
  <c r="BF789" i="7" s="1"/>
  <c r="AS814" i="7"/>
  <c r="BF814" i="7" s="1"/>
  <c r="AS818" i="7"/>
  <c r="BF818" i="7" s="1"/>
  <c r="AS821" i="7"/>
  <c r="BF821" i="7" s="1"/>
  <c r="AS866" i="7"/>
  <c r="BF866" i="7" s="1"/>
  <c r="AS911" i="7"/>
  <c r="BF911" i="7" s="1"/>
  <c r="AS924" i="7"/>
  <c r="BF924" i="7" s="1"/>
  <c r="AS934" i="7"/>
  <c r="BF934" i="7" s="1"/>
  <c r="AS953" i="7"/>
  <c r="BF953" i="7" s="1"/>
  <c r="AS1028" i="7"/>
  <c r="BF1028" i="7" s="1"/>
  <c r="AS1047" i="7"/>
  <c r="BF1047" i="7" s="1"/>
  <c r="AS1085" i="7"/>
  <c r="BF1085" i="7" s="1"/>
  <c r="AS1103" i="7"/>
  <c r="BF1103" i="7" s="1"/>
  <c r="AS1127" i="7"/>
  <c r="BF1127" i="7" s="1"/>
  <c r="AS1154" i="7"/>
  <c r="BF1154" i="7" s="1"/>
  <c r="AS1163" i="7"/>
  <c r="BF1163" i="7" s="1"/>
  <c r="AS1177" i="7"/>
  <c r="BF1177" i="7" s="1"/>
  <c r="AS1186" i="7"/>
  <c r="BF1186" i="7" s="1"/>
  <c r="AS670" i="7"/>
  <c r="BF670" i="7" s="1"/>
  <c r="AS806" i="7"/>
  <c r="BF806" i="7" s="1"/>
  <c r="AS848" i="7"/>
  <c r="BF848" i="7" s="1"/>
  <c r="AS855" i="7"/>
  <c r="BF855" i="7" s="1"/>
  <c r="AS930" i="7"/>
  <c r="BF930" i="7" s="1"/>
  <c r="AS1007" i="7"/>
  <c r="BF1007" i="7" s="1"/>
  <c r="AS1055" i="7"/>
  <c r="BF1055" i="7" s="1"/>
  <c r="AS1078" i="7"/>
  <c r="BF1078" i="7" s="1"/>
  <c r="AS1173" i="7"/>
  <c r="BF1173" i="7" s="1"/>
  <c r="AS1234" i="7"/>
  <c r="BF1234" i="7" s="1"/>
  <c r="AS1243" i="7"/>
  <c r="BF1243" i="7" s="1"/>
  <c r="AS1263" i="7"/>
  <c r="BF1263" i="7" s="1"/>
  <c r="AS1277" i="7"/>
  <c r="BF1277" i="7" s="1"/>
  <c r="AS1338" i="7"/>
  <c r="BF1338" i="7" s="1"/>
  <c r="AS1346" i="7"/>
  <c r="BF1346" i="7" s="1"/>
  <c r="AS1380" i="7"/>
  <c r="BF1380" i="7" s="1"/>
  <c r="AS1388" i="7"/>
  <c r="BF1388" i="7" s="1"/>
  <c r="AS1403" i="7"/>
  <c r="BF1403" i="7" s="1"/>
  <c r="AS526" i="7"/>
  <c r="BF526" i="7" s="1"/>
  <c r="AS167" i="7"/>
  <c r="BF167" i="7" s="1"/>
  <c r="AS844" i="7"/>
  <c r="BF844" i="7" s="1"/>
  <c r="AS852" i="7"/>
  <c r="BF852" i="7" s="1"/>
  <c r="AS946" i="7"/>
  <c r="BF946" i="7" s="1"/>
  <c r="AS969" i="7"/>
  <c r="BF969" i="7" s="1"/>
  <c r="AS1044" i="7"/>
  <c r="BF1044" i="7" s="1"/>
  <c r="AS1146" i="7"/>
  <c r="BF1146" i="7" s="1"/>
  <c r="AS1153" i="7"/>
  <c r="BF1153" i="7" s="1"/>
  <c r="AS1249" i="7"/>
  <c r="BF1249" i="7" s="1"/>
  <c r="AS1269" i="7"/>
  <c r="BF1269" i="7" s="1"/>
  <c r="AS1272" i="7"/>
  <c r="BF1272" i="7" s="1"/>
  <c r="AS1283" i="7"/>
  <c r="BF1283" i="7" s="1"/>
  <c r="AS1311" i="7"/>
  <c r="BF1311" i="7" s="1"/>
  <c r="AS1320" i="7"/>
  <c r="BF1320" i="7" s="1"/>
  <c r="AS1362" i="7"/>
  <c r="BF1362" i="7" s="1"/>
  <c r="AS1391" i="7"/>
  <c r="BF1391" i="7" s="1"/>
  <c r="AS1396" i="7"/>
  <c r="BF1396" i="7" s="1"/>
  <c r="AS1401" i="7"/>
  <c r="BF1401" i="7" s="1"/>
  <c r="AS512" i="7"/>
  <c r="BF512" i="7" s="1"/>
  <c r="AS629" i="7"/>
  <c r="BF629" i="7" s="1"/>
  <c r="AS777" i="7"/>
  <c r="BF777" i="7" s="1"/>
  <c r="AS837" i="7"/>
  <c r="BF837" i="7" s="1"/>
  <c r="AS919" i="7"/>
  <c r="BF919" i="7" s="1"/>
  <c r="AS927" i="7"/>
  <c r="BF927" i="7" s="1"/>
  <c r="AS958" i="7"/>
  <c r="BF958" i="7" s="1"/>
  <c r="AS962" i="7"/>
  <c r="BF962" i="7" s="1"/>
  <c r="AS966" i="7"/>
  <c r="BF966" i="7" s="1"/>
  <c r="AS1004" i="7"/>
  <c r="BF1004" i="7" s="1"/>
  <c r="AS1020" i="7"/>
  <c r="BF1020" i="7" s="1"/>
  <c r="AS1060" i="7"/>
  <c r="BF1060" i="7" s="1"/>
  <c r="AS1090" i="7"/>
  <c r="BF1090" i="7" s="1"/>
  <c r="AS1116" i="7"/>
  <c r="BF1116" i="7" s="1"/>
  <c r="AS1120" i="7"/>
  <c r="BF1120" i="7" s="1"/>
  <c r="AS1135" i="7"/>
  <c r="BF1135" i="7" s="1"/>
  <c r="AS1229" i="7"/>
  <c r="BF1229" i="7" s="1"/>
  <c r="AS1232" i="7"/>
  <c r="BF1232" i="7" s="1"/>
  <c r="AS1261" i="7"/>
  <c r="BF1261" i="7" s="1"/>
  <c r="AS1300" i="7"/>
  <c r="BF1300" i="7" s="1"/>
  <c r="AS1323" i="7"/>
  <c r="BF1323" i="7" s="1"/>
  <c r="AS1357" i="7"/>
  <c r="BF1357" i="7" s="1"/>
  <c r="AS1365" i="7"/>
  <c r="BF1365" i="7" s="1"/>
  <c r="AS1370" i="7"/>
  <c r="BF1370" i="7" s="1"/>
  <c r="AS1378" i="7"/>
  <c r="BF1378" i="7" s="1"/>
  <c r="AS1394" i="7"/>
  <c r="BF1394" i="7" s="1"/>
  <c r="AS1411" i="7"/>
  <c r="BF1411" i="7" s="1"/>
  <c r="AS7" i="7"/>
  <c r="BF7" i="7" s="1"/>
  <c r="AS508" i="7"/>
  <c r="BF508" i="7" s="1"/>
  <c r="AS75" i="7"/>
  <c r="BF75" i="7" s="1"/>
  <c r="AS484" i="7"/>
  <c r="BF484" i="7" s="1"/>
  <c r="AS710" i="7"/>
  <c r="BF710" i="7" s="1"/>
  <c r="AS774" i="7"/>
  <c r="BF774" i="7" s="1"/>
  <c r="AS900" i="7"/>
  <c r="BF900" i="7" s="1"/>
  <c r="AS959" i="7"/>
  <c r="BF959" i="7" s="1"/>
  <c r="AS982" i="7"/>
  <c r="BF982" i="7" s="1"/>
  <c r="AS1001" i="7"/>
  <c r="BF1001" i="7" s="1"/>
  <c r="AS1017" i="7"/>
  <c r="BF1017" i="7" s="1"/>
  <c r="AS1049" i="7"/>
  <c r="BF1049" i="7" s="1"/>
  <c r="AS1147" i="7"/>
  <c r="BF1147" i="7" s="1"/>
  <c r="AS1168" i="7"/>
  <c r="BF1168" i="7" s="1"/>
  <c r="AS1185" i="7"/>
  <c r="BF1185" i="7" s="1"/>
  <c r="AS1211" i="7"/>
  <c r="BF1211" i="7" s="1"/>
  <c r="AS1247" i="7"/>
  <c r="BF1247" i="7" s="1"/>
  <c r="AS1256" i="7"/>
  <c r="BF1256" i="7" s="1"/>
  <c r="AS1270" i="7"/>
  <c r="BF1270" i="7" s="1"/>
  <c r="AS1284" i="7"/>
  <c r="BF1284" i="7" s="1"/>
  <c r="AS1318" i="7"/>
  <c r="BF1318" i="7" s="1"/>
  <c r="AS1342" i="7"/>
  <c r="BF1342" i="7" s="1"/>
  <c r="AS1350" i="7"/>
  <c r="BF1350" i="7" s="1"/>
  <c r="AS1355" i="7"/>
  <c r="BF1355" i="7" s="1"/>
  <c r="AS1376" i="7"/>
  <c r="BF1376" i="7" s="1"/>
  <c r="AS1397" i="7"/>
  <c r="BF1397" i="7" s="1"/>
  <c r="AS751" i="7"/>
  <c r="BF751" i="7" s="1"/>
  <c r="AS1082" i="7"/>
  <c r="BF1082" i="7" s="1"/>
  <c r="AS1194" i="7"/>
  <c r="BF1194" i="7" s="1"/>
  <c r="AS1233" i="7"/>
  <c r="BF1233" i="7" s="1"/>
  <c r="AS1236" i="7"/>
  <c r="BF1236" i="7" s="1"/>
  <c r="AS1313" i="7"/>
  <c r="BF1313" i="7" s="1"/>
  <c r="AS1316" i="7"/>
  <c r="BF1316" i="7" s="1"/>
  <c r="AS1329" i="7"/>
  <c r="BF1329" i="7" s="1"/>
  <c r="AS1368" i="7"/>
  <c r="BF1368" i="7" s="1"/>
  <c r="AS1406" i="7"/>
  <c r="BF1406" i="7" s="1"/>
  <c r="AS693" i="7"/>
  <c r="BF693" i="7" s="1"/>
  <c r="AS788" i="7"/>
  <c r="BF788" i="7" s="1"/>
  <c r="AS871" i="7"/>
  <c r="BF871" i="7" s="1"/>
  <c r="AS935" i="7"/>
  <c r="BF935" i="7" s="1"/>
  <c r="AS956" i="7"/>
  <c r="BF956" i="7" s="1"/>
  <c r="AS1010" i="7"/>
  <c r="BF1010" i="7" s="1"/>
  <c r="AS1014" i="7"/>
  <c r="BF1014" i="7" s="1"/>
  <c r="AS1182" i="7"/>
  <c r="BF1182" i="7" s="1"/>
  <c r="AS1208" i="7"/>
  <c r="BF1208" i="7" s="1"/>
  <c r="AS1226" i="7"/>
  <c r="BF1226" i="7" s="1"/>
  <c r="AS1252" i="7"/>
  <c r="BF1252" i="7" s="1"/>
  <c r="AS1265" i="7"/>
  <c r="BF1265" i="7" s="1"/>
  <c r="AS1268" i="7"/>
  <c r="BF1268" i="7" s="1"/>
  <c r="AS1326" i="7"/>
  <c r="BF1326" i="7" s="1"/>
  <c r="AS1356" i="7"/>
  <c r="BF1356" i="7" s="1"/>
  <c r="AS1371" i="7"/>
  <c r="BF1371" i="7" s="1"/>
  <c r="AS1374" i="7"/>
  <c r="BF1374" i="7" s="1"/>
  <c r="AS1392" i="7"/>
  <c r="BF1392" i="7" s="1"/>
  <c r="AS1409" i="7"/>
  <c r="BF1409" i="7" s="1"/>
  <c r="AS311" i="7"/>
  <c r="BF311" i="7" s="1"/>
  <c r="AS820" i="7"/>
  <c r="BF820" i="7" s="1"/>
  <c r="AS838" i="7"/>
  <c r="BF838" i="7" s="1"/>
  <c r="AS914" i="7"/>
  <c r="BF914" i="7" s="1"/>
  <c r="AS985" i="7"/>
  <c r="BF985" i="7" s="1"/>
  <c r="AS1094" i="7"/>
  <c r="BF1094" i="7" s="1"/>
  <c r="AS1191" i="7"/>
  <c r="BF1191" i="7" s="1"/>
  <c r="AS1198" i="7"/>
  <c r="BF1198" i="7" s="1"/>
  <c r="AS1259" i="7"/>
  <c r="BF1259" i="7" s="1"/>
  <c r="AS1281" i="7"/>
  <c r="BF1281" i="7" s="1"/>
  <c r="AS1297" i="7"/>
  <c r="BF1297" i="7" s="1"/>
  <c r="AS1307" i="7"/>
  <c r="BF1307" i="7" s="1"/>
  <c r="AS1332" i="7"/>
  <c r="BF1332" i="7" s="1"/>
  <c r="AS1347" i="7"/>
  <c r="BF1347" i="7" s="1"/>
  <c r="AS1359" i="7"/>
  <c r="BF1359" i="7" s="1"/>
  <c r="AS1395" i="7"/>
  <c r="BF1395" i="7" s="1"/>
  <c r="AS1398" i="7"/>
  <c r="BF1398" i="7" s="1"/>
  <c r="AS212" i="7"/>
  <c r="BF212" i="7" s="1"/>
  <c r="AS514" i="7"/>
  <c r="BF514" i="7" s="1"/>
  <c r="AS654" i="7"/>
  <c r="BF654" i="7" s="1"/>
  <c r="AS910" i="7"/>
  <c r="BF910" i="7" s="1"/>
  <c r="AS1205" i="7"/>
  <c r="BF1205" i="7" s="1"/>
  <c r="AS1212" i="7"/>
  <c r="BF1212" i="7" s="1"/>
  <c r="AS1240" i="7"/>
  <c r="BF1240" i="7" s="1"/>
  <c r="AS1275" i="7"/>
  <c r="BF1275" i="7" s="1"/>
  <c r="AS1304" i="7"/>
  <c r="BF1304" i="7" s="1"/>
  <c r="AS217" i="7"/>
  <c r="BF217" i="7" s="1"/>
  <c r="AS780" i="7"/>
  <c r="BF780" i="7" s="1"/>
  <c r="AS860" i="7"/>
  <c r="BF860" i="7" s="1"/>
  <c r="AS868" i="7"/>
  <c r="BF868" i="7" s="1"/>
  <c r="AS940" i="7"/>
  <c r="BF940" i="7" s="1"/>
  <c r="AS998" i="7"/>
  <c r="BF998" i="7" s="1"/>
  <c r="AS1058" i="7"/>
  <c r="BF1058" i="7" s="1"/>
  <c r="AS1062" i="7"/>
  <c r="BF1062" i="7" s="1"/>
  <c r="AS1144" i="7"/>
  <c r="BF1144" i="7" s="1"/>
  <c r="AS1148" i="7"/>
  <c r="BF1148" i="7" s="1"/>
  <c r="AS1156" i="7"/>
  <c r="BF1156" i="7" s="1"/>
  <c r="AS1160" i="7"/>
  <c r="BF1160" i="7" s="1"/>
  <c r="AS1179" i="7"/>
  <c r="BF1179" i="7" s="1"/>
  <c r="AS1291" i="7"/>
  <c r="BF1291" i="7" s="1"/>
  <c r="AS1387" i="7"/>
  <c r="BF1387" i="7" s="1"/>
  <c r="AS155" i="7"/>
  <c r="BF155" i="7" s="1"/>
  <c r="AS650" i="7"/>
  <c r="BF650" i="7" s="1"/>
  <c r="AS974" i="7"/>
  <c r="BF974" i="7" s="1"/>
  <c r="AS994" i="7"/>
  <c r="BF994" i="7" s="1"/>
  <c r="AS1087" i="7"/>
  <c r="BF1087" i="7" s="1"/>
  <c r="AS1102" i="7"/>
  <c r="BF1102" i="7" s="1"/>
  <c r="AS1128" i="7"/>
  <c r="BF1128" i="7" s="1"/>
  <c r="AS1209" i="7"/>
  <c r="BF1209" i="7" s="1"/>
  <c r="AS1220" i="7"/>
  <c r="BF1220" i="7" s="1"/>
  <c r="AS1237" i="7"/>
  <c r="BF1237" i="7" s="1"/>
  <c r="AS1288" i="7"/>
  <c r="BF1288" i="7" s="1"/>
  <c r="AS1301" i="7"/>
  <c r="BF1301" i="7" s="1"/>
  <c r="AS1327" i="7"/>
  <c r="BF1327" i="7" s="1"/>
  <c r="AS1330" i="7"/>
  <c r="BF1330" i="7" s="1"/>
  <c r="AS1375" i="7"/>
  <c r="BF1375" i="7" s="1"/>
  <c r="AS1381" i="7"/>
  <c r="BF1381" i="7" s="1"/>
  <c r="AS1384" i="7"/>
  <c r="BF1384" i="7" s="1"/>
  <c r="AS1407" i="7"/>
  <c r="BF1407" i="7" s="1"/>
  <c r="AS187" i="7"/>
  <c r="BF187" i="7" s="1"/>
  <c r="AS208" i="7"/>
  <c r="BF208" i="7" s="1"/>
  <c r="AS812" i="7"/>
  <c r="BF812" i="7" s="1"/>
  <c r="AS889" i="7"/>
  <c r="BF889" i="7" s="1"/>
  <c r="AS1192" i="7"/>
  <c r="BF1192" i="7" s="1"/>
  <c r="AS1202" i="7"/>
  <c r="BF1202" i="7" s="1"/>
  <c r="AS1227" i="7"/>
  <c r="BF1227" i="7" s="1"/>
  <c r="AS1250" i="7"/>
  <c r="BF1250" i="7" s="1"/>
  <c r="AS1266" i="7"/>
  <c r="BF1266" i="7" s="1"/>
  <c r="AS1279" i="7"/>
  <c r="BF1279" i="7" s="1"/>
  <c r="AS1285" i="7"/>
  <c r="BF1285" i="7" s="1"/>
  <c r="AS1314" i="7"/>
  <c r="BF1314" i="7" s="1"/>
  <c r="AS1321" i="7"/>
  <c r="BF1321" i="7" s="1"/>
  <c r="AS1336" i="7"/>
  <c r="BF1336" i="7" s="1"/>
  <c r="AS1366" i="7"/>
  <c r="BF1366" i="7" s="1"/>
  <c r="AS1372" i="7"/>
  <c r="BF1372" i="7" s="1"/>
  <c r="AS1390" i="7"/>
  <c r="BF1390" i="7" s="1"/>
  <c r="AS1132" i="7"/>
  <c r="BF1132" i="7" s="1"/>
  <c r="AS646" i="7"/>
  <c r="BF646" i="7" s="1"/>
  <c r="AS898" i="7"/>
  <c r="BF898" i="7" s="1"/>
  <c r="AS1111" i="7"/>
  <c r="BF1111" i="7" s="1"/>
  <c r="AS1141" i="7"/>
  <c r="BF1141" i="7" s="1"/>
  <c r="AS1165" i="7"/>
  <c r="BF1165" i="7" s="1"/>
  <c r="AS1231" i="7"/>
  <c r="BF1231" i="7" s="1"/>
  <c r="AS1282" i="7"/>
  <c r="BF1282" i="7" s="1"/>
  <c r="AS1298" i="7"/>
  <c r="BF1298" i="7" s="1"/>
  <c r="AS1324" i="7"/>
  <c r="BF1324" i="7" s="1"/>
  <c r="AS1345" i="7"/>
  <c r="BF1345" i="7" s="1"/>
  <c r="AS1354" i="7"/>
  <c r="BF1354" i="7" s="1"/>
  <c r="AS1369" i="7"/>
  <c r="BF1369" i="7" s="1"/>
  <c r="AS1393" i="7"/>
  <c r="BF1393" i="7" s="1"/>
  <c r="AS459" i="7"/>
  <c r="BF459" i="7" s="1"/>
  <c r="AS500" i="7"/>
  <c r="BF500" i="7" s="1"/>
  <c r="AS536" i="7"/>
  <c r="BF536" i="7" s="1"/>
  <c r="AS894" i="7"/>
  <c r="BF894" i="7" s="1"/>
  <c r="AS1033" i="7"/>
  <c r="BF1033" i="7" s="1"/>
  <c r="AS1071" i="7"/>
  <c r="BF1071" i="7" s="1"/>
  <c r="AS1084" i="7"/>
  <c r="BF1084" i="7" s="1"/>
  <c r="AS1213" i="7"/>
  <c r="BF1213" i="7" s="1"/>
  <c r="AS1224" i="7"/>
  <c r="BF1224" i="7" s="1"/>
  <c r="AS1273" i="7"/>
  <c r="BF1273" i="7" s="1"/>
  <c r="AS1295" i="7"/>
  <c r="BF1295" i="7" s="1"/>
  <c r="AS744" i="7"/>
  <c r="BF744" i="7" s="1"/>
  <c r="AS916" i="7"/>
  <c r="BF916" i="7" s="1"/>
  <c r="AS1063" i="7"/>
  <c r="BF1063" i="7" s="1"/>
  <c r="AS1099" i="7"/>
  <c r="BF1099" i="7" s="1"/>
  <c r="AS1129" i="7"/>
  <c r="BF1129" i="7" s="1"/>
  <c r="AS730" i="7"/>
  <c r="BF730" i="7" s="1"/>
  <c r="AS773" i="7"/>
  <c r="BF773" i="7" s="1"/>
  <c r="AS805" i="7"/>
  <c r="BF805" i="7" s="1"/>
  <c r="AS809" i="7"/>
  <c r="BF809" i="7" s="1"/>
  <c r="AS878" i="7"/>
  <c r="BF878" i="7" s="1"/>
  <c r="AS1068" i="7"/>
  <c r="BF1068" i="7" s="1"/>
  <c r="AS1104" i="7"/>
  <c r="BF1104" i="7" s="1"/>
  <c r="AS1170" i="7"/>
  <c r="BF1170" i="7" s="1"/>
  <c r="AS1108" i="7"/>
  <c r="BF1108" i="7" s="1"/>
  <c r="AS1113" i="7"/>
  <c r="BF1113" i="7" s="1"/>
  <c r="AS1210" i="7"/>
  <c r="BF1210" i="7" s="1"/>
  <c r="AS1257" i="7"/>
  <c r="BF1257" i="7" s="1"/>
  <c r="AS1328" i="7"/>
  <c r="BF1328" i="7" s="1"/>
  <c r="AS1343" i="7"/>
  <c r="BF1343" i="7" s="1"/>
  <c r="AS1410" i="7"/>
  <c r="BF1410" i="7" s="1"/>
  <c r="AS1352" i="7"/>
  <c r="BF1352" i="7" s="1"/>
  <c r="AS1364" i="7"/>
  <c r="BF1364" i="7" s="1"/>
  <c r="AS964" i="7"/>
  <c r="BF964" i="7" s="1"/>
  <c r="AS983" i="7"/>
  <c r="BF983" i="7" s="1"/>
  <c r="AS1089" i="7"/>
  <c r="BF1089" i="7" s="1"/>
  <c r="AS1193" i="7"/>
  <c r="BF1193" i="7" s="1"/>
  <c r="AS1274" i="7"/>
  <c r="BF1274" i="7" s="1"/>
  <c r="AS1373" i="7"/>
  <c r="BF1373" i="7" s="1"/>
  <c r="AS988" i="7"/>
  <c r="BF988" i="7" s="1"/>
  <c r="AS1245" i="7"/>
  <c r="BF1245" i="7" s="1"/>
  <c r="AS1340" i="7"/>
  <c r="BF1340" i="7" s="1"/>
  <c r="AS1377" i="7"/>
  <c r="BF1377" i="7" s="1"/>
  <c r="AS1400" i="7"/>
  <c r="BF1400" i="7" s="1"/>
  <c r="AS862" i="7"/>
  <c r="BF862" i="7" s="1"/>
  <c r="AS1254" i="7"/>
  <c r="BF1254" i="7" s="1"/>
  <c r="AS1258" i="7"/>
  <c r="BF1258" i="7" s="1"/>
  <c r="AS1333" i="7"/>
  <c r="BF1333" i="7" s="1"/>
  <c r="AS1361" i="7"/>
  <c r="BF1361" i="7" s="1"/>
  <c r="AS696" i="7"/>
  <c r="BF696" i="7" s="1"/>
  <c r="AS1096" i="7"/>
  <c r="BF1096" i="7" s="1"/>
  <c r="AS943" i="7"/>
  <c r="BF943" i="7" s="1"/>
  <c r="AS972" i="7"/>
  <c r="BF972" i="7" s="1"/>
  <c r="AS991" i="7"/>
  <c r="BF991" i="7" s="1"/>
  <c r="AS1218" i="7"/>
  <c r="BF1218" i="7" s="1"/>
  <c r="AS1339" i="7"/>
  <c r="BF1339" i="7" s="1"/>
  <c r="AS1022" i="7"/>
  <c r="BF1022" i="7" s="1"/>
  <c r="AS1052" i="7"/>
  <c r="BF1052" i="7" s="1"/>
  <c r="AS1158" i="7"/>
  <c r="BF1158" i="7" s="1"/>
  <c r="AS1222" i="7"/>
  <c r="BF1222" i="7" s="1"/>
  <c r="AS1286" i="7"/>
  <c r="BF1286" i="7" s="1"/>
  <c r="AS1290" i="7"/>
  <c r="BF1290" i="7" s="1"/>
  <c r="AS1315" i="7"/>
  <c r="BF1315" i="7" s="1"/>
  <c r="AS870" i="7"/>
  <c r="BF870" i="7" s="1"/>
  <c r="AS517" i="7"/>
  <c r="BF517" i="7" s="1"/>
  <c r="AS926" i="7"/>
  <c r="BF926" i="7" s="1"/>
  <c r="AS950" i="7"/>
  <c r="BF950" i="7" s="1"/>
  <c r="AS1039" i="7"/>
  <c r="BF1039" i="7" s="1"/>
  <c r="AS1207" i="7"/>
  <c r="BF1207" i="7" s="1"/>
  <c r="AS1349" i="7"/>
  <c r="BF1349" i="7" s="1"/>
  <c r="AS1385" i="7"/>
  <c r="BF1385" i="7" s="1"/>
  <c r="AS1242" i="7"/>
  <c r="BF1242" i="7" s="1"/>
  <c r="AS1267" i="7"/>
  <c r="BF1267" i="7" s="1"/>
  <c r="AS1404" i="7"/>
  <c r="BF1404" i="7" s="1"/>
  <c r="AS882" i="7"/>
  <c r="BF882" i="7" s="1"/>
  <c r="AS887" i="7"/>
  <c r="BF887" i="7" s="1"/>
  <c r="AS975" i="7"/>
  <c r="BF975" i="7" s="1"/>
  <c r="AS1238" i="7"/>
  <c r="BF1238" i="7" s="1"/>
  <c r="AS1196" i="7"/>
  <c r="BF1196" i="7" s="1"/>
  <c r="AS726" i="7"/>
  <c r="BF726" i="7" s="1"/>
  <c r="AS1030" i="7"/>
  <c r="BF1030" i="7" s="1"/>
  <c r="AS1151" i="7"/>
  <c r="BF1151" i="7" s="1"/>
  <c r="AS1199" i="7"/>
  <c r="BF1199" i="7" s="1"/>
  <c r="AS1221" i="7"/>
  <c r="BF1221" i="7" s="1"/>
  <c r="AS1280" i="7"/>
  <c r="BF1280" i="7" s="1"/>
  <c r="AS1296" i="7"/>
  <c r="BF1296" i="7" s="1"/>
  <c r="AS1309" i="7"/>
  <c r="BF1309" i="7" s="1"/>
  <c r="AS1358" i="7"/>
  <c r="BF1358" i="7" s="1"/>
  <c r="AS1408" i="7"/>
  <c r="BF1408" i="7" s="1"/>
  <c r="AS722" i="7"/>
  <c r="BF722" i="7" s="1"/>
  <c r="AS1251" i="7"/>
  <c r="BF1251" i="7" s="1"/>
  <c r="AS4" i="7"/>
  <c r="BF4" i="7" s="1"/>
  <c r="AS1405" i="7"/>
  <c r="BF1405" i="7" s="1"/>
  <c r="AS1293" i="7"/>
  <c r="BF1293" i="7" s="1"/>
  <c r="AS1302" i="7"/>
  <c r="BF1302" i="7" s="1"/>
  <c r="AS1306" i="7"/>
  <c r="BF1306" i="7" s="1"/>
  <c r="AS1331" i="7"/>
  <c r="BF1331" i="7" s="1"/>
  <c r="AS1402" i="7"/>
  <c r="BF1402" i="7" s="1"/>
  <c r="L14" i="3"/>
  <c r="M14" i="3" s="1"/>
  <c r="AT1" i="7" s="1"/>
  <c r="AT19" i="7" l="1"/>
  <c r="BG19" i="7" s="1"/>
  <c r="AT35" i="7"/>
  <c r="BG35" i="7" s="1"/>
  <c r="AT51" i="7"/>
  <c r="BG51" i="7" s="1"/>
  <c r="AT67" i="7"/>
  <c r="BG67" i="7" s="1"/>
  <c r="AT83" i="7"/>
  <c r="BG83" i="7" s="1"/>
  <c r="AT99" i="7"/>
  <c r="BG99" i="7" s="1"/>
  <c r="AT115" i="7"/>
  <c r="BG115" i="7" s="1"/>
  <c r="AT131" i="7"/>
  <c r="BG131" i="7" s="1"/>
  <c r="AT147" i="7"/>
  <c r="BG147" i="7" s="1"/>
  <c r="AT163" i="7"/>
  <c r="BG163" i="7" s="1"/>
  <c r="AT179" i="7"/>
  <c r="BG179" i="7" s="1"/>
  <c r="AT195" i="7"/>
  <c r="BG195" i="7" s="1"/>
  <c r="AT211" i="7"/>
  <c r="BG211" i="7" s="1"/>
  <c r="AT227" i="7"/>
  <c r="BG227" i="7" s="1"/>
  <c r="AT243" i="7"/>
  <c r="BG243" i="7" s="1"/>
  <c r="AT259" i="7"/>
  <c r="BG259" i="7" s="1"/>
  <c r="AT275" i="7"/>
  <c r="BG275" i="7" s="1"/>
  <c r="AT291" i="7"/>
  <c r="BG291" i="7" s="1"/>
  <c r="AT307" i="7"/>
  <c r="BG307" i="7" s="1"/>
  <c r="AT323" i="7"/>
  <c r="BG323" i="7" s="1"/>
  <c r="AT17" i="7"/>
  <c r="BG17" i="7" s="1"/>
  <c r="AT33" i="7"/>
  <c r="BG33" i="7" s="1"/>
  <c r="AT49" i="7"/>
  <c r="BG49" i="7" s="1"/>
  <c r="AT65" i="7"/>
  <c r="BG65" i="7" s="1"/>
  <c r="AT81" i="7"/>
  <c r="BG81" i="7" s="1"/>
  <c r="AT97" i="7"/>
  <c r="BG97" i="7" s="1"/>
  <c r="AT113" i="7"/>
  <c r="BG113" i="7" s="1"/>
  <c r="AT129" i="7"/>
  <c r="BG129" i="7" s="1"/>
  <c r="AT145" i="7"/>
  <c r="AT161" i="7"/>
  <c r="BG161" i="7" s="1"/>
  <c r="AT177" i="7"/>
  <c r="BG177" i="7" s="1"/>
  <c r="AT193" i="7"/>
  <c r="BG193" i="7" s="1"/>
  <c r="AT209" i="7"/>
  <c r="BG209" i="7" s="1"/>
  <c r="AT225" i="7"/>
  <c r="BG225" i="7" s="1"/>
  <c r="AT241" i="7"/>
  <c r="BG241" i="7" s="1"/>
  <c r="AT257" i="7"/>
  <c r="BG257" i="7" s="1"/>
  <c r="AT273" i="7"/>
  <c r="BG273" i="7" s="1"/>
  <c r="AT289" i="7"/>
  <c r="BG289" i="7" s="1"/>
  <c r="AT305" i="7"/>
  <c r="BG305" i="7" s="1"/>
  <c r="AT15" i="7"/>
  <c r="BG15" i="7" s="1"/>
  <c r="AT31" i="7"/>
  <c r="BG31" i="7" s="1"/>
  <c r="AT47" i="7"/>
  <c r="BG47" i="7" s="1"/>
  <c r="AT63" i="7"/>
  <c r="BG63" i="7" s="1"/>
  <c r="AT79" i="7"/>
  <c r="BG79" i="7" s="1"/>
  <c r="AT95" i="7"/>
  <c r="BG95" i="7" s="1"/>
  <c r="AT111" i="7"/>
  <c r="BG111" i="7" s="1"/>
  <c r="AT127" i="7"/>
  <c r="BG127" i="7" s="1"/>
  <c r="AT143" i="7"/>
  <c r="BG143" i="7" s="1"/>
  <c r="AT159" i="7"/>
  <c r="BG159" i="7" s="1"/>
  <c r="AT175" i="7"/>
  <c r="BG175" i="7" s="1"/>
  <c r="AT191" i="7"/>
  <c r="BG191" i="7" s="1"/>
  <c r="AT29" i="7"/>
  <c r="AT42" i="7"/>
  <c r="BG42" i="7" s="1"/>
  <c r="AT93" i="7"/>
  <c r="BG93" i="7" s="1"/>
  <c r="AT106" i="7"/>
  <c r="BG106" i="7" s="1"/>
  <c r="AT198" i="7"/>
  <c r="BG198" i="7" s="1"/>
  <c r="AT203" i="7"/>
  <c r="BG203" i="7" s="1"/>
  <c r="AT230" i="7"/>
  <c r="BG230" i="7" s="1"/>
  <c r="AT235" i="7"/>
  <c r="BG235" i="7" s="1"/>
  <c r="AT262" i="7"/>
  <c r="BG262" i="7" s="1"/>
  <c r="AT267" i="7"/>
  <c r="BG267" i="7" s="1"/>
  <c r="AT294" i="7"/>
  <c r="BG294" i="7" s="1"/>
  <c r="AT299" i="7"/>
  <c r="BG299" i="7" s="1"/>
  <c r="AT316" i="7"/>
  <c r="BG316" i="7" s="1"/>
  <c r="AT351" i="7"/>
  <c r="BG351" i="7" s="1"/>
  <c r="AT367" i="7"/>
  <c r="BG367" i="7" s="1"/>
  <c r="AT383" i="7"/>
  <c r="BG383" i="7" s="1"/>
  <c r="AT399" i="7"/>
  <c r="BG399" i="7" s="1"/>
  <c r="AT415" i="7"/>
  <c r="BG415" i="7" s="1"/>
  <c r="AT45" i="7"/>
  <c r="BG45" i="7" s="1"/>
  <c r="AT58" i="7"/>
  <c r="BG58" i="7" s="1"/>
  <c r="AT109" i="7"/>
  <c r="BG109" i="7" s="1"/>
  <c r="AT122" i="7"/>
  <c r="BG122" i="7" s="1"/>
  <c r="AT173" i="7"/>
  <c r="BG173" i="7" s="1"/>
  <c r="AT186" i="7"/>
  <c r="BG186" i="7" s="1"/>
  <c r="AT196" i="7"/>
  <c r="BG196" i="7" s="1"/>
  <c r="AT201" i="7"/>
  <c r="BG201" i="7" s="1"/>
  <c r="AT223" i="7"/>
  <c r="BG223" i="7" s="1"/>
  <c r="AT228" i="7"/>
  <c r="BG228" i="7" s="1"/>
  <c r="AT233" i="7"/>
  <c r="BG233" i="7" s="1"/>
  <c r="AT255" i="7"/>
  <c r="BG255" i="7" s="1"/>
  <c r="AT260" i="7"/>
  <c r="BG260" i="7" s="1"/>
  <c r="AT265" i="7"/>
  <c r="BG265" i="7" s="1"/>
  <c r="AT287" i="7"/>
  <c r="BG287" i="7" s="1"/>
  <c r="AT292" i="7"/>
  <c r="BG292" i="7" s="1"/>
  <c r="AT297" i="7"/>
  <c r="BG297" i="7" s="1"/>
  <c r="AT10" i="7"/>
  <c r="BG10" i="7" s="1"/>
  <c r="AT61" i="7"/>
  <c r="BG61" i="7" s="1"/>
  <c r="AT74" i="7"/>
  <c r="BG74" i="7" s="1"/>
  <c r="AT125" i="7"/>
  <c r="BG125" i="7" s="1"/>
  <c r="AT138" i="7"/>
  <c r="BG138" i="7" s="1"/>
  <c r="AT189" i="7"/>
  <c r="BG189" i="7" s="1"/>
  <c r="AT199" i="7"/>
  <c r="BG199" i="7" s="1"/>
  <c r="AT204" i="7"/>
  <c r="AT231" i="7"/>
  <c r="BG231" i="7" s="1"/>
  <c r="AT236" i="7"/>
  <c r="BG236" i="7" s="1"/>
  <c r="AT263" i="7"/>
  <c r="BG263" i="7" s="1"/>
  <c r="AT268" i="7"/>
  <c r="BG268" i="7" s="1"/>
  <c r="AT295" i="7"/>
  <c r="BG295" i="7" s="1"/>
  <c r="AT300" i="7"/>
  <c r="BG300" i="7" s="1"/>
  <c r="AT7" i="7"/>
  <c r="BG7" i="7" s="1"/>
  <c r="AT39" i="7"/>
  <c r="BG39" i="7" s="1"/>
  <c r="AT155" i="7"/>
  <c r="BG155" i="7" s="1"/>
  <c r="AT169" i="7"/>
  <c r="BG169" i="7" s="1"/>
  <c r="AT183" i="7"/>
  <c r="BG183" i="7" s="1"/>
  <c r="AT214" i="7"/>
  <c r="BG214" i="7" s="1"/>
  <c r="AT247" i="7"/>
  <c r="BG247" i="7" s="1"/>
  <c r="AT250" i="7"/>
  <c r="BG250" i="7" s="1"/>
  <c r="AT258" i="7"/>
  <c r="BG258" i="7" s="1"/>
  <c r="AT272" i="7"/>
  <c r="BG272" i="7" s="1"/>
  <c r="AT308" i="7"/>
  <c r="BG308" i="7" s="1"/>
  <c r="AT321" i="7"/>
  <c r="BG321" i="7" s="1"/>
  <c r="AT326" i="7"/>
  <c r="BG326" i="7" s="1"/>
  <c r="AT336" i="7"/>
  <c r="BG336" i="7" s="1"/>
  <c r="AT355" i="7"/>
  <c r="BG355" i="7" s="1"/>
  <c r="AT393" i="7"/>
  <c r="BG393" i="7" s="1"/>
  <c r="AT419" i="7"/>
  <c r="AT13" i="7"/>
  <c r="BG13" i="7" s="1"/>
  <c r="AT16" i="7"/>
  <c r="BG16" i="7" s="1"/>
  <c r="AT22" i="7"/>
  <c r="BG22" i="7" s="1"/>
  <c r="AT48" i="7"/>
  <c r="BG48" i="7" s="1"/>
  <c r="AT54" i="7"/>
  <c r="BG54" i="7" s="1"/>
  <c r="AT89" i="7"/>
  <c r="BG89" i="7" s="1"/>
  <c r="AT121" i="7"/>
  <c r="BG121" i="7" s="1"/>
  <c r="AT124" i="7"/>
  <c r="BG124" i="7" s="1"/>
  <c r="AT130" i="7"/>
  <c r="BG130" i="7" s="1"/>
  <c r="AT144" i="7"/>
  <c r="BG144" i="7" s="1"/>
  <c r="AT158" i="7"/>
  <c r="BG158" i="7" s="1"/>
  <c r="AT206" i="7"/>
  <c r="BG206" i="7" s="1"/>
  <c r="AT217" i="7"/>
  <c r="BG217" i="7" s="1"/>
  <c r="AT234" i="7"/>
  <c r="BG234" i="7" s="1"/>
  <c r="AT242" i="7"/>
  <c r="BG242" i="7" s="1"/>
  <c r="AT278" i="7"/>
  <c r="BG278" i="7" s="1"/>
  <c r="AT311" i="7"/>
  <c r="BG311" i="7" s="1"/>
  <c r="AT353" i="7"/>
  <c r="BG353" i="7" s="1"/>
  <c r="AT372" i="7"/>
  <c r="BG372" i="7" s="1"/>
  <c r="AT379" i="7"/>
  <c r="BG379" i="7" s="1"/>
  <c r="AT391" i="7"/>
  <c r="BG391" i="7" s="1"/>
  <c r="AT398" i="7"/>
  <c r="BG398" i="7" s="1"/>
  <c r="AT417" i="7"/>
  <c r="BG417" i="7" s="1"/>
  <c r="AT20" i="7"/>
  <c r="BG20" i="7" s="1"/>
  <c r="AT32" i="7"/>
  <c r="BG32" i="7" s="1"/>
  <c r="AT41" i="7"/>
  <c r="BG41" i="7" s="1"/>
  <c r="AT57" i="7"/>
  <c r="BG57" i="7" s="1"/>
  <c r="AT150" i="7"/>
  <c r="BG150" i="7" s="1"/>
  <c r="AT153" i="7"/>
  <c r="AT224" i="7"/>
  <c r="BG224" i="7" s="1"/>
  <c r="AT266" i="7"/>
  <c r="BG266" i="7" s="1"/>
  <c r="AT286" i="7"/>
  <c r="BG286" i="7" s="1"/>
  <c r="AT298" i="7"/>
  <c r="AT342" i="7"/>
  <c r="BG342" i="7" s="1"/>
  <c r="AT347" i="7"/>
  <c r="BG347" i="7" s="1"/>
  <c r="AT360" i="7"/>
  <c r="BG360" i="7" s="1"/>
  <c r="AT375" i="7"/>
  <c r="BG375" i="7" s="1"/>
  <c r="AT380" i="7"/>
  <c r="BG380" i="7" s="1"/>
  <c r="AT403" i="7"/>
  <c r="BG403" i="7" s="1"/>
  <c r="AT421" i="7"/>
  <c r="BG421" i="7" s="1"/>
  <c r="AT435" i="7"/>
  <c r="BG435" i="7" s="1"/>
  <c r="AT451" i="7"/>
  <c r="BG451" i="7" s="1"/>
  <c r="AT467" i="7"/>
  <c r="BG467" i="7" s="1"/>
  <c r="AT483" i="7"/>
  <c r="BG483" i="7" s="1"/>
  <c r="AT499" i="7"/>
  <c r="BG499" i="7" s="1"/>
  <c r="AT23" i="7"/>
  <c r="BG23" i="7" s="1"/>
  <c r="AT26" i="7"/>
  <c r="BG26" i="7" s="1"/>
  <c r="AT44" i="7"/>
  <c r="BG44" i="7" s="1"/>
  <c r="AT91" i="7"/>
  <c r="BG91" i="7" s="1"/>
  <c r="AT94" i="7"/>
  <c r="BG94" i="7" s="1"/>
  <c r="AT119" i="7"/>
  <c r="BG119" i="7" s="1"/>
  <c r="AT156" i="7"/>
  <c r="BG156" i="7" s="1"/>
  <c r="AT162" i="7"/>
  <c r="BG162" i="7" s="1"/>
  <c r="AT165" i="7"/>
  <c r="BG165" i="7" s="1"/>
  <c r="AT168" i="7"/>
  <c r="BG168" i="7" s="1"/>
  <c r="AT180" i="7"/>
  <c r="BG180" i="7" s="1"/>
  <c r="AT192" i="7"/>
  <c r="BG192" i="7" s="1"/>
  <c r="AT329" i="7"/>
  <c r="BG329" i="7" s="1"/>
  <c r="AT337" i="7"/>
  <c r="BG337" i="7" s="1"/>
  <c r="AT365" i="7"/>
  <c r="BG365" i="7" s="1"/>
  <c r="AT370" i="7"/>
  <c r="BG370" i="7" s="1"/>
  <c r="AT416" i="7"/>
  <c r="BG416" i="7" s="1"/>
  <c r="AT426" i="7"/>
  <c r="BG426" i="7" s="1"/>
  <c r="AT442" i="7"/>
  <c r="BG442" i="7" s="1"/>
  <c r="AT458" i="7"/>
  <c r="BG458" i="7" s="1"/>
  <c r="AT474" i="7"/>
  <c r="BG474" i="7" s="1"/>
  <c r="AT490" i="7"/>
  <c r="BG490" i="7" s="1"/>
  <c r="AT506" i="7"/>
  <c r="BG506" i="7" s="1"/>
  <c r="AT82" i="7"/>
  <c r="BG82" i="7" s="1"/>
  <c r="AT88" i="7"/>
  <c r="BG88" i="7" s="1"/>
  <c r="AT101" i="7"/>
  <c r="BG101" i="7" s="1"/>
  <c r="AT116" i="7"/>
  <c r="BG116" i="7" s="1"/>
  <c r="AT132" i="7"/>
  <c r="BG132" i="7" s="1"/>
  <c r="AT135" i="7"/>
  <c r="BG135" i="7" s="1"/>
  <c r="AT141" i="7"/>
  <c r="BG141" i="7" s="1"/>
  <c r="AT171" i="7"/>
  <c r="BG171" i="7" s="1"/>
  <c r="AT174" i="7"/>
  <c r="BG174" i="7" s="1"/>
  <c r="AT254" i="7"/>
  <c r="BG254" i="7" s="1"/>
  <c r="AT269" i="7"/>
  <c r="BG269" i="7" s="1"/>
  <c r="AT301" i="7"/>
  <c r="BG301" i="7" s="1"/>
  <c r="AT318" i="7"/>
  <c r="BG318" i="7" s="1"/>
  <c r="AT388" i="7"/>
  <c r="BG388" i="7" s="1"/>
  <c r="AT406" i="7"/>
  <c r="BG406" i="7" s="1"/>
  <c r="AT411" i="7"/>
  <c r="BG411" i="7" s="1"/>
  <c r="AT433" i="7"/>
  <c r="BG433" i="7" s="1"/>
  <c r="AT449" i="7"/>
  <c r="BG449" i="7" s="1"/>
  <c r="AT465" i="7"/>
  <c r="BG465" i="7" s="1"/>
  <c r="AT481" i="7"/>
  <c r="BG481" i="7" s="1"/>
  <c r="AT497" i="7"/>
  <c r="BG497" i="7" s="1"/>
  <c r="AT70" i="7"/>
  <c r="BG70" i="7" s="1"/>
  <c r="AT73" i="7"/>
  <c r="BG73" i="7" s="1"/>
  <c r="AT85" i="7"/>
  <c r="BG85" i="7" s="1"/>
  <c r="AT98" i="7"/>
  <c r="BG98" i="7" s="1"/>
  <c r="AT104" i="7"/>
  <c r="BG104" i="7" s="1"/>
  <c r="AT207" i="7"/>
  <c r="BG207" i="7" s="1"/>
  <c r="AT210" i="7"/>
  <c r="BG210" i="7" s="1"/>
  <c r="AT216" i="7"/>
  <c r="BG216" i="7" s="1"/>
  <c r="AT219" i="7"/>
  <c r="BG219" i="7" s="1"/>
  <c r="AT281" i="7"/>
  <c r="BG281" i="7" s="1"/>
  <c r="AT304" i="7"/>
  <c r="BG304" i="7" s="1"/>
  <c r="AT310" i="7"/>
  <c r="BG310" i="7" s="1"/>
  <c r="AT350" i="7"/>
  <c r="BG350" i="7" s="1"/>
  <c r="AT358" i="7"/>
  <c r="BG358" i="7" s="1"/>
  <c r="AT373" i="7"/>
  <c r="BG373" i="7" s="1"/>
  <c r="AT401" i="7"/>
  <c r="BG401" i="7" s="1"/>
  <c r="AT424" i="7"/>
  <c r="BG424" i="7" s="1"/>
  <c r="AT440" i="7"/>
  <c r="BG440" i="7" s="1"/>
  <c r="AT456" i="7"/>
  <c r="BG456" i="7" s="1"/>
  <c r="AT472" i="7"/>
  <c r="BG472" i="7" s="1"/>
  <c r="AT488" i="7"/>
  <c r="BG488" i="7" s="1"/>
  <c r="AT504" i="7"/>
  <c r="BG504" i="7" s="1"/>
  <c r="AT24" i="7"/>
  <c r="BG24" i="7" s="1"/>
  <c r="AT27" i="7"/>
  <c r="BG27" i="7" s="1"/>
  <c r="AT30" i="7"/>
  <c r="BG30" i="7" s="1"/>
  <c r="AT55" i="7"/>
  <c r="BG55" i="7" s="1"/>
  <c r="AT18" i="7"/>
  <c r="BG18" i="7" s="1"/>
  <c r="AT80" i="7"/>
  <c r="BG80" i="7" s="1"/>
  <c r="AT126" i="7"/>
  <c r="BG126" i="7" s="1"/>
  <c r="AT137" i="7"/>
  <c r="BG137" i="7" s="1"/>
  <c r="AT157" i="7"/>
  <c r="BG157" i="7" s="1"/>
  <c r="AT167" i="7"/>
  <c r="BG167" i="7" s="1"/>
  <c r="AT178" i="7"/>
  <c r="BG178" i="7" s="1"/>
  <c r="AT212" i="7"/>
  <c r="BG212" i="7" s="1"/>
  <c r="AT222" i="7"/>
  <c r="BG222" i="7" s="1"/>
  <c r="AT374" i="7"/>
  <c r="BG374" i="7" s="1"/>
  <c r="AT397" i="7"/>
  <c r="BG397" i="7" s="1"/>
  <c r="AT11" i="7"/>
  <c r="BG11" i="7" s="1"/>
  <c r="AT84" i="7"/>
  <c r="BG84" i="7" s="1"/>
  <c r="AT112" i="7"/>
  <c r="BG112" i="7" s="1"/>
  <c r="AT123" i="7"/>
  <c r="BG123" i="7" s="1"/>
  <c r="AT154" i="7"/>
  <c r="BG154" i="7" s="1"/>
  <c r="AT164" i="7"/>
  <c r="BG164" i="7" s="1"/>
  <c r="AT232" i="7"/>
  <c r="BG232" i="7" s="1"/>
  <c r="AT245" i="7"/>
  <c r="BG245" i="7" s="1"/>
  <c r="AT282" i="7"/>
  <c r="BG282" i="7" s="1"/>
  <c r="AT288" i="7"/>
  <c r="BG288" i="7" s="1"/>
  <c r="AT368" i="7"/>
  <c r="BG368" i="7" s="1"/>
  <c r="AT400" i="7"/>
  <c r="BG400" i="7" s="1"/>
  <c r="AT412" i="7"/>
  <c r="BG412" i="7" s="1"/>
  <c r="AT429" i="7"/>
  <c r="BG429" i="7" s="1"/>
  <c r="AT445" i="7"/>
  <c r="BG445" i="7" s="1"/>
  <c r="AT461" i="7"/>
  <c r="BG461" i="7" s="1"/>
  <c r="AT477" i="7"/>
  <c r="BG477" i="7" s="1"/>
  <c r="AT493" i="7"/>
  <c r="BG493" i="7" s="1"/>
  <c r="AT509" i="7"/>
  <c r="BG509" i="7" s="1"/>
  <c r="AT516" i="7"/>
  <c r="BG516" i="7" s="1"/>
  <c r="AT532" i="7"/>
  <c r="BG532" i="7" s="1"/>
  <c r="AT548" i="7"/>
  <c r="BG548" i="7" s="1"/>
  <c r="AT564" i="7"/>
  <c r="BG564" i="7" s="1"/>
  <c r="AT580" i="7"/>
  <c r="BG580" i="7" s="1"/>
  <c r="AT596" i="7"/>
  <c r="BG596" i="7" s="1"/>
  <c r="AT612" i="7"/>
  <c r="BG612" i="7" s="1"/>
  <c r="AT5" i="7"/>
  <c r="BG5" i="7" s="1"/>
  <c r="AT46" i="7"/>
  <c r="BG46" i="7" s="1"/>
  <c r="AT182" i="7"/>
  <c r="BG182" i="7" s="1"/>
  <c r="AT213" i="7"/>
  <c r="BG213" i="7" s="1"/>
  <c r="AT226" i="7"/>
  <c r="BG226" i="7" s="1"/>
  <c r="AT239" i="7"/>
  <c r="BG239" i="7" s="1"/>
  <c r="AT249" i="7"/>
  <c r="BG249" i="7" s="1"/>
  <c r="AT252" i="7"/>
  <c r="BG252" i="7" s="1"/>
  <c r="AT43" i="7"/>
  <c r="BG43" i="7" s="1"/>
  <c r="AT50" i="7"/>
  <c r="BG50" i="7" s="1"/>
  <c r="AT96" i="7"/>
  <c r="BG96" i="7" s="1"/>
  <c r="AT220" i="7"/>
  <c r="BG220" i="7" s="1"/>
  <c r="AT246" i="7"/>
  <c r="BG246" i="7" s="1"/>
  <c r="AT276" i="7"/>
  <c r="BG276" i="7" s="1"/>
  <c r="AT279" i="7"/>
  <c r="BG279" i="7" s="1"/>
  <c r="AT357" i="7"/>
  <c r="BG357" i="7" s="1"/>
  <c r="AT512" i="7"/>
  <c r="BG512" i="7" s="1"/>
  <c r="AT528" i="7"/>
  <c r="BG528" i="7" s="1"/>
  <c r="AT544" i="7"/>
  <c r="BG544" i="7" s="1"/>
  <c r="AT560" i="7"/>
  <c r="BG560" i="7" s="1"/>
  <c r="AT576" i="7"/>
  <c r="BG576" i="7" s="1"/>
  <c r="AT592" i="7"/>
  <c r="BG592" i="7" s="1"/>
  <c r="AT608" i="7"/>
  <c r="BG608" i="7" s="1"/>
  <c r="AT34" i="7"/>
  <c r="BG34" i="7" s="1"/>
  <c r="AT120" i="7"/>
  <c r="BG120" i="7" s="1"/>
  <c r="AT290" i="7"/>
  <c r="BG290" i="7" s="1"/>
  <c r="AT331" i="7"/>
  <c r="BG331" i="7" s="1"/>
  <c r="AT341" i="7"/>
  <c r="BG341" i="7" s="1"/>
  <c r="AT418" i="7"/>
  <c r="BG418" i="7" s="1"/>
  <c r="AT439" i="7"/>
  <c r="BG439" i="7" s="1"/>
  <c r="AT454" i="7"/>
  <c r="BG454" i="7" s="1"/>
  <c r="AT457" i="7"/>
  <c r="BG457" i="7" s="1"/>
  <c r="AT463" i="7"/>
  <c r="BG463" i="7" s="1"/>
  <c r="AT466" i="7"/>
  <c r="BG466" i="7" s="1"/>
  <c r="AT492" i="7"/>
  <c r="BG492" i="7" s="1"/>
  <c r="AT501" i="7"/>
  <c r="BG501" i="7" s="1"/>
  <c r="AT507" i="7"/>
  <c r="BG507" i="7" s="1"/>
  <c r="AT515" i="7"/>
  <c r="BG515" i="7" s="1"/>
  <c r="AT520" i="7"/>
  <c r="BG520" i="7" s="1"/>
  <c r="AT547" i="7"/>
  <c r="BG547" i="7" s="1"/>
  <c r="AT552" i="7"/>
  <c r="BG552" i="7" s="1"/>
  <c r="AT579" i="7"/>
  <c r="BG579" i="7" s="1"/>
  <c r="AT584" i="7"/>
  <c r="BG584" i="7" s="1"/>
  <c r="AT611" i="7"/>
  <c r="AT616" i="7"/>
  <c r="BG616" i="7" s="1"/>
  <c r="AT630" i="7"/>
  <c r="BG630" i="7" s="1"/>
  <c r="AT646" i="7"/>
  <c r="BG646" i="7" s="1"/>
  <c r="AT662" i="7"/>
  <c r="BG662" i="7" s="1"/>
  <c r="AT678" i="7"/>
  <c r="BG678" i="7" s="1"/>
  <c r="AT694" i="7"/>
  <c r="BG694" i="7" s="1"/>
  <c r="AT710" i="7"/>
  <c r="BG710" i="7" s="1"/>
  <c r="AT726" i="7"/>
  <c r="BG726" i="7" s="1"/>
  <c r="AT742" i="7"/>
  <c r="BG742" i="7" s="1"/>
  <c r="AT758" i="7"/>
  <c r="BG758" i="7" s="1"/>
  <c r="AT12" i="7"/>
  <c r="BG12" i="7" s="1"/>
  <c r="AT69" i="7"/>
  <c r="BG69" i="7" s="1"/>
  <c r="AT136" i="7"/>
  <c r="BG136" i="7" s="1"/>
  <c r="AT176" i="7"/>
  <c r="BG176" i="7" s="1"/>
  <c r="AT184" i="7"/>
  <c r="BG184" i="7" s="1"/>
  <c r="AT221" i="7"/>
  <c r="BG221" i="7" s="1"/>
  <c r="AT338" i="7"/>
  <c r="BG338" i="7" s="1"/>
  <c r="AT344" i="7"/>
  <c r="BG344" i="7" s="1"/>
  <c r="AT385" i="7"/>
  <c r="BG385" i="7" s="1"/>
  <c r="AT510" i="7"/>
  <c r="BG510" i="7" s="1"/>
  <c r="AT525" i="7"/>
  <c r="BG525" i="7" s="1"/>
  <c r="AT530" i="7"/>
  <c r="BG530" i="7" s="1"/>
  <c r="AT535" i="7"/>
  <c r="BG535" i="7" s="1"/>
  <c r="AT557" i="7"/>
  <c r="BG557" i="7" s="1"/>
  <c r="AT562" i="7"/>
  <c r="BG562" i="7" s="1"/>
  <c r="AT567" i="7"/>
  <c r="BG567" i="7" s="1"/>
  <c r="AT589" i="7"/>
  <c r="BG589" i="7" s="1"/>
  <c r="AT594" i="7"/>
  <c r="BG594" i="7" s="1"/>
  <c r="AT599" i="7"/>
  <c r="BG599" i="7" s="1"/>
  <c r="AT637" i="7"/>
  <c r="BG637" i="7" s="1"/>
  <c r="AT653" i="7"/>
  <c r="BG653" i="7" s="1"/>
  <c r="AT669" i="7"/>
  <c r="BG669" i="7" s="1"/>
  <c r="AT685" i="7"/>
  <c r="BG685" i="7" s="1"/>
  <c r="AT701" i="7"/>
  <c r="BG701" i="7" s="1"/>
  <c r="AT717" i="7"/>
  <c r="BG717" i="7" s="1"/>
  <c r="AT733" i="7"/>
  <c r="BG733" i="7" s="1"/>
  <c r="AT749" i="7"/>
  <c r="BG749" i="7" s="1"/>
  <c r="AT108" i="7"/>
  <c r="BG108" i="7" s="1"/>
  <c r="AT283" i="7"/>
  <c r="BG283" i="7" s="1"/>
  <c r="AT312" i="7"/>
  <c r="BG312" i="7" s="1"/>
  <c r="AT335" i="7"/>
  <c r="BG335" i="7" s="1"/>
  <c r="AT369" i="7"/>
  <c r="BG369" i="7" s="1"/>
  <c r="AT382" i="7"/>
  <c r="BG382" i="7" s="1"/>
  <c r="AT422" i="7"/>
  <c r="BG422" i="7" s="1"/>
  <c r="AT425" i="7"/>
  <c r="BG425" i="7" s="1"/>
  <c r="AT431" i="7"/>
  <c r="BG431" i="7" s="1"/>
  <c r="AT434" i="7"/>
  <c r="BG434" i="7" s="1"/>
  <c r="AT460" i="7"/>
  <c r="BG460" i="7" s="1"/>
  <c r="AT469" i="7"/>
  <c r="BG469" i="7" s="1"/>
  <c r="AT475" i="7"/>
  <c r="BG475" i="7" s="1"/>
  <c r="AT540" i="7"/>
  <c r="BG540" i="7" s="1"/>
  <c r="AT572" i="7"/>
  <c r="BG572" i="7" s="1"/>
  <c r="AT604" i="7"/>
  <c r="BG604" i="7" s="1"/>
  <c r="AT621" i="7"/>
  <c r="BG621" i="7" s="1"/>
  <c r="AT628" i="7"/>
  <c r="BG628" i="7" s="1"/>
  <c r="AT644" i="7"/>
  <c r="BG644" i="7" s="1"/>
  <c r="AT660" i="7"/>
  <c r="BG660" i="7" s="1"/>
  <c r="AT676" i="7"/>
  <c r="AT692" i="7"/>
  <c r="BG692" i="7" s="1"/>
  <c r="AT708" i="7"/>
  <c r="BG708" i="7" s="1"/>
  <c r="AT724" i="7"/>
  <c r="BG724" i="7" s="1"/>
  <c r="AT740" i="7"/>
  <c r="BG740" i="7" s="1"/>
  <c r="AT756" i="7"/>
  <c r="BG756" i="7" s="1"/>
  <c r="AT9" i="7"/>
  <c r="BG9" i="7" s="1"/>
  <c r="AT36" i="7"/>
  <c r="BG36" i="7" s="1"/>
  <c r="AT59" i="7"/>
  <c r="BG59" i="7" s="1"/>
  <c r="AT218" i="7"/>
  <c r="BG218" i="7" s="1"/>
  <c r="AT229" i="7"/>
  <c r="BG229" i="7" s="1"/>
  <c r="AT240" i="7"/>
  <c r="BG240" i="7" s="1"/>
  <c r="AT251" i="7"/>
  <c r="BG251" i="7" s="1"/>
  <c r="AT325" i="7"/>
  <c r="BG325" i="7" s="1"/>
  <c r="AT332" i="7"/>
  <c r="BG332" i="7" s="1"/>
  <c r="AT354" i="7"/>
  <c r="BG354" i="7" s="1"/>
  <c r="AT363" i="7"/>
  <c r="BG363" i="7" s="1"/>
  <c r="AT366" i="7"/>
  <c r="BG366" i="7" s="1"/>
  <c r="AT408" i="7"/>
  <c r="BG408" i="7" s="1"/>
  <c r="AT428" i="7"/>
  <c r="BG428" i="7" s="1"/>
  <c r="AT437" i="7"/>
  <c r="BG437" i="7" s="1"/>
  <c r="AT443" i="7"/>
  <c r="BG443" i="7" s="1"/>
  <c r="AT484" i="7"/>
  <c r="BG484" i="7" s="1"/>
  <c r="AT513" i="7"/>
  <c r="BG513" i="7" s="1"/>
  <c r="AT533" i="7"/>
  <c r="BG533" i="7" s="1"/>
  <c r="AT565" i="7"/>
  <c r="BG565" i="7" s="1"/>
  <c r="AT597" i="7"/>
  <c r="BG597" i="7" s="1"/>
  <c r="AT619" i="7"/>
  <c r="BG619" i="7" s="1"/>
  <c r="AT21" i="7"/>
  <c r="BG21" i="7" s="1"/>
  <c r="AT40" i="7"/>
  <c r="BG40" i="7" s="1"/>
  <c r="AT52" i="7"/>
  <c r="BG52" i="7" s="1"/>
  <c r="AT86" i="7"/>
  <c r="BG86" i="7" s="1"/>
  <c r="AT102" i="7"/>
  <c r="BG102" i="7" s="1"/>
  <c r="AT117" i="7"/>
  <c r="BG117" i="7" s="1"/>
  <c r="AT133" i="7"/>
  <c r="BG133" i="7" s="1"/>
  <c r="AT140" i="7"/>
  <c r="BG140" i="7" s="1"/>
  <c r="AT151" i="7"/>
  <c r="BG151" i="7" s="1"/>
  <c r="AT166" i="7"/>
  <c r="BG166" i="7" s="1"/>
  <c r="AT181" i="7"/>
  <c r="BG181" i="7" s="1"/>
  <c r="AT237" i="7"/>
  <c r="BG237" i="7" s="1"/>
  <c r="AT309" i="7"/>
  <c r="BG309" i="7" s="1"/>
  <c r="AT345" i="7"/>
  <c r="BG345" i="7" s="1"/>
  <c r="AT389" i="7"/>
  <c r="BG389" i="7" s="1"/>
  <c r="AT395" i="7"/>
  <c r="BG395" i="7" s="1"/>
  <c r="AT405" i="7"/>
  <c r="BG405" i="7" s="1"/>
  <c r="AT446" i="7"/>
  <c r="BG446" i="7" s="1"/>
  <c r="AT464" i="7"/>
  <c r="BG464" i="7" s="1"/>
  <c r="AT487" i="7"/>
  <c r="BG487" i="7" s="1"/>
  <c r="AT502" i="7"/>
  <c r="BG502" i="7" s="1"/>
  <c r="AT505" i="7"/>
  <c r="BG505" i="7" s="1"/>
  <c r="AT538" i="7"/>
  <c r="BG538" i="7" s="1"/>
  <c r="AT570" i="7"/>
  <c r="BG570" i="7" s="1"/>
  <c r="AT602" i="7"/>
  <c r="BG602" i="7" s="1"/>
  <c r="AT633" i="7"/>
  <c r="BG633" i="7" s="1"/>
  <c r="AT649" i="7"/>
  <c r="BG649" i="7" s="1"/>
  <c r="AT665" i="7"/>
  <c r="BG665" i="7" s="1"/>
  <c r="AT681" i="7"/>
  <c r="BG681" i="7" s="1"/>
  <c r="AT697" i="7"/>
  <c r="BG697" i="7" s="1"/>
  <c r="AT713" i="7"/>
  <c r="BG713" i="7" s="1"/>
  <c r="AT729" i="7"/>
  <c r="BG729" i="7" s="1"/>
  <c r="AT745" i="7"/>
  <c r="BG745" i="7" s="1"/>
  <c r="AT761" i="7"/>
  <c r="BG761" i="7" s="1"/>
  <c r="AT38" i="7"/>
  <c r="BG38" i="7" s="1"/>
  <c r="AT64" i="7"/>
  <c r="BG64" i="7" s="1"/>
  <c r="AT72" i="7"/>
  <c r="BG72" i="7" s="1"/>
  <c r="AT76" i="7"/>
  <c r="BG76" i="7" s="1"/>
  <c r="AT110" i="7"/>
  <c r="BG110" i="7" s="1"/>
  <c r="AT128" i="7"/>
  <c r="BG128" i="7" s="1"/>
  <c r="AT160" i="7"/>
  <c r="BG160" i="7" s="1"/>
  <c r="AT302" i="7"/>
  <c r="BG302" i="7" s="1"/>
  <c r="AT328" i="7"/>
  <c r="BG328" i="7" s="1"/>
  <c r="AT340" i="7"/>
  <c r="BG340" i="7" s="1"/>
  <c r="AT390" i="7"/>
  <c r="BG390" i="7" s="1"/>
  <c r="AT427" i="7"/>
  <c r="BG427" i="7" s="1"/>
  <c r="AT471" i="7"/>
  <c r="BG471" i="7" s="1"/>
  <c r="AT482" i="7"/>
  <c r="BG482" i="7" s="1"/>
  <c r="AT542" i="7"/>
  <c r="BG542" i="7" s="1"/>
  <c r="AT554" i="7"/>
  <c r="BG554" i="7" s="1"/>
  <c r="AT56" i="7"/>
  <c r="BG56" i="7" s="1"/>
  <c r="AT60" i="7"/>
  <c r="BG60" i="7" s="1"/>
  <c r="AT68" i="7"/>
  <c r="BG68" i="7" s="1"/>
  <c r="AT202" i="7"/>
  <c r="BG202" i="7" s="1"/>
  <c r="AT274" i="7"/>
  <c r="BG274" i="7" s="1"/>
  <c r="AT420" i="7"/>
  <c r="BG420" i="7" s="1"/>
  <c r="AT468" i="7"/>
  <c r="BG468" i="7" s="1"/>
  <c r="AT489" i="7"/>
  <c r="BG489" i="7" s="1"/>
  <c r="AT563" i="7"/>
  <c r="BG563" i="7" s="1"/>
  <c r="AT587" i="7"/>
  <c r="BG587" i="7" s="1"/>
  <c r="AT190" i="7"/>
  <c r="BG190" i="7" s="1"/>
  <c r="AT248" i="7"/>
  <c r="BG248" i="7" s="1"/>
  <c r="AT306" i="7"/>
  <c r="BG306" i="7" s="1"/>
  <c r="AT496" i="7"/>
  <c r="BG496" i="7" s="1"/>
  <c r="AT519" i="7"/>
  <c r="BG519" i="7" s="1"/>
  <c r="AT566" i="7"/>
  <c r="BG566" i="7" s="1"/>
  <c r="AT569" i="7"/>
  <c r="BG569" i="7" s="1"/>
  <c r="AT575" i="7"/>
  <c r="BG575" i="7" s="1"/>
  <c r="AT578" i="7"/>
  <c r="AT581" i="7"/>
  <c r="BG581" i="7" s="1"/>
  <c r="AT590" i="7"/>
  <c r="BG590" i="7" s="1"/>
  <c r="AT625" i="7"/>
  <c r="BG625" i="7" s="1"/>
  <c r="AT641" i="7"/>
  <c r="BG641" i="7" s="1"/>
  <c r="AT657" i="7"/>
  <c r="BG657" i="7" s="1"/>
  <c r="AT673" i="7"/>
  <c r="BG673" i="7" s="1"/>
  <c r="AT689" i="7"/>
  <c r="BG689" i="7" s="1"/>
  <c r="AT705" i="7"/>
  <c r="BG705" i="7" s="1"/>
  <c r="AT721" i="7"/>
  <c r="BG721" i="7" s="1"/>
  <c r="AT737" i="7"/>
  <c r="BG737" i="7" s="1"/>
  <c r="AT753" i="7"/>
  <c r="BG753" i="7" s="1"/>
  <c r="AT14" i="7"/>
  <c r="BG14" i="7" s="1"/>
  <c r="AT77" i="7"/>
  <c r="BG77" i="7" s="1"/>
  <c r="AT103" i="7"/>
  <c r="BG103" i="7" s="1"/>
  <c r="AT149" i="7"/>
  <c r="BG149" i="7" s="1"/>
  <c r="AT187" i="7"/>
  <c r="BG187" i="7" s="1"/>
  <c r="AT271" i="7"/>
  <c r="BG271" i="7" s="1"/>
  <c r="AT322" i="7"/>
  <c r="BG322" i="7" s="1"/>
  <c r="AT348" i="7"/>
  <c r="BG348" i="7" s="1"/>
  <c r="AT384" i="7"/>
  <c r="BG384" i="7" s="1"/>
  <c r="AT387" i="7"/>
  <c r="BG387" i="7" s="1"/>
  <c r="AT438" i="7"/>
  <c r="BG438" i="7" s="1"/>
  <c r="AT448" i="7"/>
  <c r="BG448" i="7" s="1"/>
  <c r="AT486" i="7"/>
  <c r="BG486" i="7" s="1"/>
  <c r="AT531" i="7"/>
  <c r="BG531" i="7" s="1"/>
  <c r="AT555" i="7"/>
  <c r="BG555" i="7" s="1"/>
  <c r="AT593" i="7"/>
  <c r="BG593" i="7" s="1"/>
  <c r="AT605" i="7"/>
  <c r="BG605" i="7" s="1"/>
  <c r="AT6" i="7"/>
  <c r="BG6" i="7" s="1"/>
  <c r="AT90" i="7"/>
  <c r="BG90" i="7" s="1"/>
  <c r="AT134" i="7"/>
  <c r="BG134" i="7" s="1"/>
  <c r="AT142" i="7"/>
  <c r="BG142" i="7" s="1"/>
  <c r="AT146" i="7"/>
  <c r="BG146" i="7" s="1"/>
  <c r="AT170" i="7"/>
  <c r="BG170" i="7" s="1"/>
  <c r="AT244" i="7"/>
  <c r="BG244" i="7" s="1"/>
  <c r="AT256" i="7"/>
  <c r="BG256" i="7" s="1"/>
  <c r="AT303" i="7"/>
  <c r="BG303" i="7" s="1"/>
  <c r="AT402" i="7"/>
  <c r="BG402" i="7" s="1"/>
  <c r="AT534" i="7"/>
  <c r="BG534" i="7" s="1"/>
  <c r="AT537" i="7"/>
  <c r="BG537" i="7" s="1"/>
  <c r="AT543" i="7"/>
  <c r="BG543" i="7" s="1"/>
  <c r="AT546" i="7"/>
  <c r="BG546" i="7" s="1"/>
  <c r="AT549" i="7"/>
  <c r="BG549" i="7" s="1"/>
  <c r="AT558" i="7"/>
  <c r="BG558" i="7" s="1"/>
  <c r="AT620" i="7"/>
  <c r="BG620" i="7" s="1"/>
  <c r="AT631" i="7"/>
  <c r="BG631" i="7" s="1"/>
  <c r="AT639" i="7"/>
  <c r="BG639" i="7" s="1"/>
  <c r="AT647" i="7"/>
  <c r="BG647" i="7" s="1"/>
  <c r="AT655" i="7"/>
  <c r="BG655" i="7" s="1"/>
  <c r="AT663" i="7"/>
  <c r="BG663" i="7" s="1"/>
  <c r="AT671" i="7"/>
  <c r="BG671" i="7" s="1"/>
  <c r="AT679" i="7"/>
  <c r="BG679" i="7" s="1"/>
  <c r="AT687" i="7"/>
  <c r="BG687" i="7" s="1"/>
  <c r="AT695" i="7"/>
  <c r="BG695" i="7" s="1"/>
  <c r="AT703" i="7"/>
  <c r="BG703" i="7" s="1"/>
  <c r="AT711" i="7"/>
  <c r="BG711" i="7" s="1"/>
  <c r="AT719" i="7"/>
  <c r="BG719" i="7" s="1"/>
  <c r="AT727" i="7"/>
  <c r="BG727" i="7" s="1"/>
  <c r="AT735" i="7"/>
  <c r="BG735" i="7" s="1"/>
  <c r="AT743" i="7"/>
  <c r="BG743" i="7" s="1"/>
  <c r="AT751" i="7"/>
  <c r="BG751" i="7" s="1"/>
  <c r="AT759" i="7"/>
  <c r="BG759" i="7" s="1"/>
  <c r="AT25" i="7"/>
  <c r="BG25" i="7" s="1"/>
  <c r="AT75" i="7"/>
  <c r="BG75" i="7" s="1"/>
  <c r="AT172" i="7"/>
  <c r="BG172" i="7" s="1"/>
  <c r="AT327" i="7"/>
  <c r="BG327" i="7" s="1"/>
  <c r="AT339" i="7"/>
  <c r="BG339" i="7" s="1"/>
  <c r="AT378" i="7"/>
  <c r="BG378" i="7" s="1"/>
  <c r="AT508" i="7"/>
  <c r="BG508" i="7" s="1"/>
  <c r="AT518" i="7"/>
  <c r="BG518" i="7" s="1"/>
  <c r="AT521" i="7"/>
  <c r="AT559" i="7"/>
  <c r="BG559" i="7" s="1"/>
  <c r="AT568" i="7"/>
  <c r="AT571" i="7"/>
  <c r="BG571" i="7" s="1"/>
  <c r="AT577" i="7"/>
  <c r="BG577" i="7" s="1"/>
  <c r="AT583" i="7"/>
  <c r="BG583" i="7" s="1"/>
  <c r="AT632" i="7"/>
  <c r="BG632" i="7" s="1"/>
  <c r="AT635" i="7"/>
  <c r="BG635" i="7" s="1"/>
  <c r="AT648" i="7"/>
  <c r="BG648" i="7" s="1"/>
  <c r="AT651" i="7"/>
  <c r="BG651" i="7" s="1"/>
  <c r="AT664" i="7"/>
  <c r="BG664" i="7" s="1"/>
  <c r="AT667" i="7"/>
  <c r="BG667" i="7" s="1"/>
  <c r="AT680" i="7"/>
  <c r="BG680" i="7" s="1"/>
  <c r="AT683" i="7"/>
  <c r="BG683" i="7" s="1"/>
  <c r="AT696" i="7"/>
  <c r="BG696" i="7" s="1"/>
  <c r="AT699" i="7"/>
  <c r="BG699" i="7" s="1"/>
  <c r="AT712" i="7"/>
  <c r="BG712" i="7" s="1"/>
  <c r="AT715" i="7"/>
  <c r="BG715" i="7" s="1"/>
  <c r="AT728" i="7"/>
  <c r="BG728" i="7" s="1"/>
  <c r="AT731" i="7"/>
  <c r="BG731" i="7" s="1"/>
  <c r="AT744" i="7"/>
  <c r="BG744" i="7" s="1"/>
  <c r="AT747" i="7"/>
  <c r="BG747" i="7" s="1"/>
  <c r="AT473" i="7"/>
  <c r="BG473" i="7" s="1"/>
  <c r="AT500" i="7"/>
  <c r="BG500" i="7" s="1"/>
  <c r="AT591" i="7"/>
  <c r="BG591" i="7" s="1"/>
  <c r="AT704" i="7"/>
  <c r="BG704" i="7" s="1"/>
  <c r="AT730" i="7"/>
  <c r="BG730" i="7" s="1"/>
  <c r="AT750" i="7"/>
  <c r="BG750" i="7" s="1"/>
  <c r="AT764" i="7"/>
  <c r="BG764" i="7" s="1"/>
  <c r="AT780" i="7"/>
  <c r="BG780" i="7" s="1"/>
  <c r="AT796" i="7"/>
  <c r="BG796" i="7" s="1"/>
  <c r="AT812" i="7"/>
  <c r="BG812" i="7" s="1"/>
  <c r="AT828" i="7"/>
  <c r="BG828" i="7" s="1"/>
  <c r="AT844" i="7"/>
  <c r="BG844" i="7" s="1"/>
  <c r="AT860" i="7"/>
  <c r="BG860" i="7" s="1"/>
  <c r="AT876" i="7"/>
  <c r="BG876" i="7" s="1"/>
  <c r="AT892" i="7"/>
  <c r="BG892" i="7" s="1"/>
  <c r="AT908" i="7"/>
  <c r="BG908" i="7" s="1"/>
  <c r="AT924" i="7"/>
  <c r="BG924" i="7" s="1"/>
  <c r="AT940" i="7"/>
  <c r="BG940" i="7" s="1"/>
  <c r="AT956" i="7"/>
  <c r="BG956" i="7" s="1"/>
  <c r="AT972" i="7"/>
  <c r="BG972" i="7" s="1"/>
  <c r="AT988" i="7"/>
  <c r="BG988" i="7" s="1"/>
  <c r="AT1004" i="7"/>
  <c r="BG1004" i="7" s="1"/>
  <c r="AT1020" i="7"/>
  <c r="BG1020" i="7" s="1"/>
  <c r="AT1036" i="7"/>
  <c r="BG1036" i="7" s="1"/>
  <c r="AT1052" i="7"/>
  <c r="BG1052" i="7" s="1"/>
  <c r="AT1068" i="7"/>
  <c r="BG1068" i="7" s="1"/>
  <c r="AT1084" i="7"/>
  <c r="BG1084" i="7" s="1"/>
  <c r="AT1100" i="7"/>
  <c r="BG1100" i="7" s="1"/>
  <c r="AT1116" i="7"/>
  <c r="BG1116" i="7" s="1"/>
  <c r="AT1132" i="7"/>
  <c r="BG1132" i="7" s="1"/>
  <c r="AT1148" i="7"/>
  <c r="BG1148" i="7" s="1"/>
  <c r="AT1164" i="7"/>
  <c r="BG1164" i="7" s="1"/>
  <c r="AT1180" i="7"/>
  <c r="BG1180" i="7" s="1"/>
  <c r="AT1196" i="7"/>
  <c r="BG1196" i="7" s="1"/>
  <c r="AT1212" i="7"/>
  <c r="BG1212" i="7" s="1"/>
  <c r="AT37" i="7"/>
  <c r="BG37" i="7" s="1"/>
  <c r="AT78" i="7"/>
  <c r="BG78" i="7" s="1"/>
  <c r="AT87" i="7"/>
  <c r="BG87" i="7" s="1"/>
  <c r="AT92" i="7"/>
  <c r="BG92" i="7" s="1"/>
  <c r="AT381" i="7"/>
  <c r="BG381" i="7" s="1"/>
  <c r="AT414" i="7"/>
  <c r="AT453" i="7"/>
  <c r="BG453" i="7" s="1"/>
  <c r="AT485" i="7"/>
  <c r="BG485" i="7" s="1"/>
  <c r="AT561" i="7"/>
  <c r="BG561" i="7" s="1"/>
  <c r="AT595" i="7"/>
  <c r="BG595" i="7" s="1"/>
  <c r="AT634" i="7"/>
  <c r="BG634" i="7" s="1"/>
  <c r="AT734" i="7"/>
  <c r="BG734" i="7" s="1"/>
  <c r="AT771" i="7"/>
  <c r="BG771" i="7" s="1"/>
  <c r="AT787" i="7"/>
  <c r="BG787" i="7" s="1"/>
  <c r="AT803" i="7"/>
  <c r="BG803" i="7" s="1"/>
  <c r="AT819" i="7"/>
  <c r="BG819" i="7" s="1"/>
  <c r="AT835" i="7"/>
  <c r="BG835" i="7" s="1"/>
  <c r="AT851" i="7"/>
  <c r="BG851" i="7" s="1"/>
  <c r="AT867" i="7"/>
  <c r="BG867" i="7" s="1"/>
  <c r="AT883" i="7"/>
  <c r="BG883" i="7" s="1"/>
  <c r="AT899" i="7"/>
  <c r="BG899" i="7" s="1"/>
  <c r="AT915" i="7"/>
  <c r="BG915" i="7" s="1"/>
  <c r="AT931" i="7"/>
  <c r="BG931" i="7" s="1"/>
  <c r="AT947" i="7"/>
  <c r="BG947" i="7" s="1"/>
  <c r="AT963" i="7"/>
  <c r="BG963" i="7" s="1"/>
  <c r="AT979" i="7"/>
  <c r="BG979" i="7" s="1"/>
  <c r="AT995" i="7"/>
  <c r="BG995" i="7" s="1"/>
  <c r="AT1011" i="7"/>
  <c r="BG1011" i="7" s="1"/>
  <c r="AT1027" i="7"/>
  <c r="BG1027" i="7" s="1"/>
  <c r="AT1043" i="7"/>
  <c r="BG1043" i="7" s="1"/>
  <c r="AT1059" i="7"/>
  <c r="BG1059" i="7" s="1"/>
  <c r="AT188" i="7"/>
  <c r="BG188" i="7" s="1"/>
  <c r="AT277" i="7"/>
  <c r="BG277" i="7" s="1"/>
  <c r="AT320" i="7"/>
  <c r="BG320" i="7" s="1"/>
  <c r="AT324" i="7"/>
  <c r="BG324" i="7" s="1"/>
  <c r="AT361" i="7"/>
  <c r="BG361" i="7" s="1"/>
  <c r="AT377" i="7"/>
  <c r="BG377" i="7" s="1"/>
  <c r="AT394" i="7"/>
  <c r="BG394" i="7" s="1"/>
  <c r="AT410" i="7"/>
  <c r="BG410" i="7" s="1"/>
  <c r="AT470" i="7"/>
  <c r="BG470" i="7" s="1"/>
  <c r="AT527" i="7"/>
  <c r="BG527" i="7" s="1"/>
  <c r="AT588" i="7"/>
  <c r="BG588" i="7" s="1"/>
  <c r="AT615" i="7"/>
  <c r="BG615" i="7" s="1"/>
  <c r="AT638" i="7"/>
  <c r="BG638" i="7" s="1"/>
  <c r="AT658" i="7"/>
  <c r="BG658" i="7" s="1"/>
  <c r="AT661" i="7"/>
  <c r="BG661" i="7" s="1"/>
  <c r="AT668" i="7"/>
  <c r="BG668" i="7" s="1"/>
  <c r="AT691" i="7"/>
  <c r="BG691" i="7" s="1"/>
  <c r="AT714" i="7"/>
  <c r="BG714" i="7" s="1"/>
  <c r="AT762" i="7"/>
  <c r="BG762" i="7" s="1"/>
  <c r="AT778" i="7"/>
  <c r="BG778" i="7" s="1"/>
  <c r="AT794" i="7"/>
  <c r="BG794" i="7" s="1"/>
  <c r="AT810" i="7"/>
  <c r="BG810" i="7" s="1"/>
  <c r="AT826" i="7"/>
  <c r="BG826" i="7" s="1"/>
  <c r="AT842" i="7"/>
  <c r="BG842" i="7" s="1"/>
  <c r="AT858" i="7"/>
  <c r="BG858" i="7" s="1"/>
  <c r="AT874" i="7"/>
  <c r="BG874" i="7" s="1"/>
  <c r="AT890" i="7"/>
  <c r="BG890" i="7" s="1"/>
  <c r="AT906" i="7"/>
  <c r="BG906" i="7" s="1"/>
  <c r="AT922" i="7"/>
  <c r="BG922" i="7" s="1"/>
  <c r="AT938" i="7"/>
  <c r="BG938" i="7" s="1"/>
  <c r="AT954" i="7"/>
  <c r="BG954" i="7" s="1"/>
  <c r="AT970" i="7"/>
  <c r="BG970" i="7" s="1"/>
  <c r="AT986" i="7"/>
  <c r="BG986" i="7" s="1"/>
  <c r="AT1002" i="7"/>
  <c r="BG1002" i="7" s="1"/>
  <c r="AT1018" i="7"/>
  <c r="BG1018" i="7" s="1"/>
  <c r="AT1034" i="7"/>
  <c r="BG1034" i="7" s="1"/>
  <c r="AT1050" i="7"/>
  <c r="BG1050" i="7" s="1"/>
  <c r="AT1066" i="7"/>
  <c r="BG1066" i="7" s="1"/>
  <c r="AT152" i="7"/>
  <c r="BG152" i="7" s="1"/>
  <c r="AT197" i="7"/>
  <c r="BG197" i="7" s="1"/>
  <c r="AT215" i="7"/>
  <c r="BG215" i="7" s="1"/>
  <c r="AT238" i="7"/>
  <c r="BG238" i="7" s="1"/>
  <c r="AT313" i="7"/>
  <c r="BG313" i="7" s="1"/>
  <c r="AT333" i="7"/>
  <c r="BG333" i="7" s="1"/>
  <c r="AT349" i="7"/>
  <c r="BG349" i="7" s="1"/>
  <c r="AT423" i="7"/>
  <c r="BG423" i="7" s="1"/>
  <c r="AT450" i="7"/>
  <c r="BG450" i="7" s="1"/>
  <c r="AT524" i="7"/>
  <c r="BG524" i="7" s="1"/>
  <c r="AT573" i="7"/>
  <c r="BG573" i="7" s="1"/>
  <c r="AT585" i="7"/>
  <c r="BG585" i="7" s="1"/>
  <c r="AT618" i="7"/>
  <c r="BG618" i="7" s="1"/>
  <c r="AT688" i="7"/>
  <c r="BG688" i="7" s="1"/>
  <c r="AT718" i="7"/>
  <c r="BG718" i="7" s="1"/>
  <c r="AT769" i="7"/>
  <c r="BG769" i="7" s="1"/>
  <c r="AT785" i="7"/>
  <c r="BG785" i="7" s="1"/>
  <c r="AT801" i="7"/>
  <c r="BG801" i="7" s="1"/>
  <c r="AT817" i="7"/>
  <c r="BG817" i="7" s="1"/>
  <c r="AT833" i="7"/>
  <c r="BG833" i="7" s="1"/>
  <c r="AT849" i="7"/>
  <c r="BG849" i="7" s="1"/>
  <c r="AT865" i="7"/>
  <c r="BG865" i="7" s="1"/>
  <c r="AT881" i="7"/>
  <c r="BG881" i="7" s="1"/>
  <c r="AT897" i="7"/>
  <c r="BG897" i="7" s="1"/>
  <c r="AT913" i="7"/>
  <c r="BG913" i="7" s="1"/>
  <c r="AT929" i="7"/>
  <c r="BG929" i="7" s="1"/>
  <c r="AT945" i="7"/>
  <c r="BG945" i="7" s="1"/>
  <c r="AT961" i="7"/>
  <c r="BG961" i="7" s="1"/>
  <c r="AT977" i="7"/>
  <c r="BG977" i="7" s="1"/>
  <c r="AT993" i="7"/>
  <c r="AT1009" i="7"/>
  <c r="BG1009" i="7" s="1"/>
  <c r="AT1025" i="7"/>
  <c r="BG1025" i="7" s="1"/>
  <c r="AT1041" i="7"/>
  <c r="BG1041" i="7" s="1"/>
  <c r="AT1057" i="7"/>
  <c r="BG1057" i="7" s="1"/>
  <c r="AT107" i="7"/>
  <c r="BG107" i="7" s="1"/>
  <c r="AT139" i="7"/>
  <c r="BG139" i="7" s="1"/>
  <c r="AT148" i="7"/>
  <c r="BG148" i="7" s="1"/>
  <c r="AT261" i="7"/>
  <c r="BG261" i="7" s="1"/>
  <c r="AT386" i="7"/>
  <c r="BG386" i="7" s="1"/>
  <c r="AT462" i="7"/>
  <c r="BG462" i="7" s="1"/>
  <c r="AT478" i="7"/>
  <c r="BG478" i="7" s="1"/>
  <c r="AT551" i="7"/>
  <c r="BG551" i="7" s="1"/>
  <c r="AT609" i="7"/>
  <c r="BG609" i="7" s="1"/>
  <c r="AT776" i="7"/>
  <c r="BG776" i="7" s="1"/>
  <c r="AT792" i="7"/>
  <c r="BG792" i="7" s="1"/>
  <c r="AT808" i="7"/>
  <c r="BG808" i="7" s="1"/>
  <c r="AT824" i="7"/>
  <c r="BG824" i="7" s="1"/>
  <c r="AT840" i="7"/>
  <c r="BG840" i="7" s="1"/>
  <c r="AT856" i="7"/>
  <c r="BG856" i="7" s="1"/>
  <c r="AT253" i="7"/>
  <c r="BG253" i="7" s="1"/>
  <c r="AT330" i="7"/>
  <c r="BG330" i="7" s="1"/>
  <c r="AT334" i="7"/>
  <c r="BG334" i="7" s="1"/>
  <c r="AT479" i="7"/>
  <c r="BG479" i="7" s="1"/>
  <c r="AT514" i="7"/>
  <c r="BG514" i="7" s="1"/>
  <c r="AT545" i="7"/>
  <c r="BG545" i="7" s="1"/>
  <c r="AT574" i="7"/>
  <c r="BG574" i="7" s="1"/>
  <c r="AT613" i="7"/>
  <c r="BG613" i="7" s="1"/>
  <c r="AT626" i="7"/>
  <c r="BG626" i="7" s="1"/>
  <c r="AT629" i="7"/>
  <c r="BG629" i="7" s="1"/>
  <c r="AT636" i="7"/>
  <c r="BG636" i="7" s="1"/>
  <c r="AT659" i="7"/>
  <c r="BG659" i="7" s="1"/>
  <c r="AT682" i="7"/>
  <c r="BG682" i="7" s="1"/>
  <c r="AT772" i="7"/>
  <c r="BG772" i="7" s="1"/>
  <c r="AT788" i="7"/>
  <c r="BG788" i="7" s="1"/>
  <c r="AT804" i="7"/>
  <c r="BG804" i="7" s="1"/>
  <c r="AT820" i="7"/>
  <c r="BG820" i="7" s="1"/>
  <c r="AT836" i="7"/>
  <c r="BG836" i="7" s="1"/>
  <c r="AT194" i="7"/>
  <c r="BG194" i="7" s="1"/>
  <c r="AT452" i="7"/>
  <c r="BG452" i="7" s="1"/>
  <c r="AT523" i="7"/>
  <c r="BG523" i="7" s="1"/>
  <c r="AT654" i="7"/>
  <c r="BG654" i="7" s="1"/>
  <c r="AT666" i="7"/>
  <c r="BG666" i="7" s="1"/>
  <c r="AT670" i="7"/>
  <c r="BG670" i="7" s="1"/>
  <c r="AT693" i="7"/>
  <c r="BG693" i="7" s="1"/>
  <c r="AT789" i="7"/>
  <c r="BG789" i="7" s="1"/>
  <c r="AT821" i="7"/>
  <c r="BG821" i="7" s="1"/>
  <c r="AT847" i="7"/>
  <c r="BG847" i="7" s="1"/>
  <c r="AT855" i="7"/>
  <c r="BG855" i="7" s="1"/>
  <c r="AT1076" i="7"/>
  <c r="BG1076" i="7" s="1"/>
  <c r="AT1083" i="7"/>
  <c r="BG1083" i="7" s="1"/>
  <c r="AT1102" i="7"/>
  <c r="BG1102" i="7" s="1"/>
  <c r="AT1121" i="7"/>
  <c r="BG1121" i="7" s="1"/>
  <c r="AT1128" i="7"/>
  <c r="BG1128" i="7" s="1"/>
  <c r="AT1140" i="7"/>
  <c r="BG1140" i="7" s="1"/>
  <c r="AT1147" i="7"/>
  <c r="BG1147" i="7" s="1"/>
  <c r="AT1166" i="7"/>
  <c r="BG1166" i="7" s="1"/>
  <c r="AT1185" i="7"/>
  <c r="BG1185" i="7" s="1"/>
  <c r="AT1192" i="7"/>
  <c r="BG1192" i="7" s="1"/>
  <c r="AT1204" i="7"/>
  <c r="BG1204" i="7" s="1"/>
  <c r="AT1211" i="7"/>
  <c r="BG1211" i="7" s="1"/>
  <c r="AT1232" i="7"/>
  <c r="BG1232" i="7" s="1"/>
  <c r="AT1248" i="7"/>
  <c r="BG1248" i="7" s="1"/>
  <c r="AT1264" i="7"/>
  <c r="BG1264" i="7" s="1"/>
  <c r="AT1280" i="7"/>
  <c r="BG1280" i="7" s="1"/>
  <c r="AT1296" i="7"/>
  <c r="BG1296" i="7" s="1"/>
  <c r="AT1312" i="7"/>
  <c r="BG1312" i="7" s="1"/>
  <c r="AT1328" i="7"/>
  <c r="BG1328" i="7" s="1"/>
  <c r="AT1344" i="7"/>
  <c r="BG1344" i="7" s="1"/>
  <c r="AT1360" i="7"/>
  <c r="BG1360" i="7" s="1"/>
  <c r="AT1376" i="7"/>
  <c r="BG1376" i="7" s="1"/>
  <c r="AT1392" i="7"/>
  <c r="BG1392" i="7" s="1"/>
  <c r="AT1408" i="7"/>
  <c r="BG1408" i="7" s="1"/>
  <c r="AT53" i="7"/>
  <c r="BG53" i="7" s="1"/>
  <c r="AT285" i="7"/>
  <c r="BG285" i="7" s="1"/>
  <c r="AT480" i="7"/>
  <c r="BG480" i="7" s="1"/>
  <c r="AT624" i="7"/>
  <c r="BG624" i="7" s="1"/>
  <c r="AT643" i="7"/>
  <c r="BG643" i="7" s="1"/>
  <c r="AT674" i="7"/>
  <c r="BG674" i="7" s="1"/>
  <c r="AT757" i="7"/>
  <c r="BG757" i="7" s="1"/>
  <c r="AT760" i="7"/>
  <c r="BG760" i="7" s="1"/>
  <c r="AT850" i="7"/>
  <c r="BG850" i="7" s="1"/>
  <c r="AT1095" i="7"/>
  <c r="BG1095" i="7" s="1"/>
  <c r="AT1107" i="7"/>
  <c r="BG1107" i="7" s="1"/>
  <c r="AT1114" i="7"/>
  <c r="BG1114" i="7" s="1"/>
  <c r="AT1133" i="7"/>
  <c r="BG1133" i="7" s="1"/>
  <c r="AT1159" i="7"/>
  <c r="BG1159" i="7" s="1"/>
  <c r="AT1171" i="7"/>
  <c r="BG1171" i="7" s="1"/>
  <c r="AT1178" i="7"/>
  <c r="BG1178" i="7" s="1"/>
  <c r="AT1197" i="7"/>
  <c r="BG1197" i="7" s="1"/>
  <c r="AT1223" i="7"/>
  <c r="BG1223" i="7" s="1"/>
  <c r="AT1239" i="7"/>
  <c r="BG1239" i="7" s="1"/>
  <c r="AT1255" i="7"/>
  <c r="BG1255" i="7" s="1"/>
  <c r="AT1271" i="7"/>
  <c r="BG1271" i="7" s="1"/>
  <c r="AT1287" i="7"/>
  <c r="BG1287" i="7" s="1"/>
  <c r="AT1303" i="7"/>
  <c r="BG1303" i="7" s="1"/>
  <c r="AT1319" i="7"/>
  <c r="BG1319" i="7" s="1"/>
  <c r="AT185" i="7"/>
  <c r="BG185" i="7" s="1"/>
  <c r="AT362" i="7"/>
  <c r="BG362" i="7" s="1"/>
  <c r="AT371" i="7"/>
  <c r="BG371" i="7" s="1"/>
  <c r="AT413" i="7"/>
  <c r="BG413" i="7" s="1"/>
  <c r="AT444" i="7"/>
  <c r="BG444" i="7" s="1"/>
  <c r="AT511" i="7"/>
  <c r="BG511" i="7" s="1"/>
  <c r="AT709" i="7"/>
  <c r="BG709" i="7" s="1"/>
  <c r="AT746" i="7"/>
  <c r="BG746" i="7" s="1"/>
  <c r="AT766" i="7"/>
  <c r="BG766" i="7" s="1"/>
  <c r="AT798" i="7"/>
  <c r="BG798" i="7" s="1"/>
  <c r="AT830" i="7"/>
  <c r="BG830" i="7" s="1"/>
  <c r="AT861" i="7"/>
  <c r="BG861" i="7" s="1"/>
  <c r="AT869" i="7"/>
  <c r="BG869" i="7" s="1"/>
  <c r="AT877" i="7"/>
  <c r="BG877" i="7" s="1"/>
  <c r="AT885" i="7"/>
  <c r="BG885" i="7" s="1"/>
  <c r="AT893" i="7"/>
  <c r="BG893" i="7" s="1"/>
  <c r="AT901" i="7"/>
  <c r="BG901" i="7" s="1"/>
  <c r="AT909" i="7"/>
  <c r="BG909" i="7" s="1"/>
  <c r="AT917" i="7"/>
  <c r="BG917" i="7" s="1"/>
  <c r="AT925" i="7"/>
  <c r="BG925" i="7" s="1"/>
  <c r="AT933" i="7"/>
  <c r="BG933" i="7" s="1"/>
  <c r="AT941" i="7"/>
  <c r="BG941" i="7" s="1"/>
  <c r="AT949" i="7"/>
  <c r="BG949" i="7" s="1"/>
  <c r="AT957" i="7"/>
  <c r="BG957" i="7" s="1"/>
  <c r="AT965" i="7"/>
  <c r="BG965" i="7" s="1"/>
  <c r="AT973" i="7"/>
  <c r="BG973" i="7" s="1"/>
  <c r="AT981" i="7"/>
  <c r="BG981" i="7" s="1"/>
  <c r="AT989" i="7"/>
  <c r="BG989" i="7" s="1"/>
  <c r="AT997" i="7"/>
  <c r="BG997" i="7" s="1"/>
  <c r="AT1005" i="7"/>
  <c r="BG1005" i="7" s="1"/>
  <c r="AT1013" i="7"/>
  <c r="BG1013" i="7" s="1"/>
  <c r="AT1021" i="7"/>
  <c r="BG1021" i="7" s="1"/>
  <c r="AT1029" i="7"/>
  <c r="BG1029" i="7" s="1"/>
  <c r="AT1037" i="7"/>
  <c r="BG1037" i="7" s="1"/>
  <c r="AT1045" i="7"/>
  <c r="BG1045" i="7" s="1"/>
  <c r="AT1053" i="7"/>
  <c r="BG1053" i="7" s="1"/>
  <c r="AT1061" i="7"/>
  <c r="BG1061" i="7" s="1"/>
  <c r="AT1069" i="7"/>
  <c r="BG1069" i="7" s="1"/>
  <c r="AT1088" i="7"/>
  <c r="BG1088" i="7" s="1"/>
  <c r="AT1126" i="7"/>
  <c r="BG1126" i="7" s="1"/>
  <c r="AT1152" i="7"/>
  <c r="BG1152" i="7" s="1"/>
  <c r="AT1190" i="7"/>
  <c r="BG1190" i="7" s="1"/>
  <c r="AT314" i="7"/>
  <c r="BG314" i="7" s="1"/>
  <c r="AT376" i="7"/>
  <c r="BG376" i="7" s="1"/>
  <c r="AT404" i="7"/>
  <c r="BG404" i="7" s="1"/>
  <c r="AT432" i="7"/>
  <c r="BG432" i="7" s="1"/>
  <c r="AT476" i="7"/>
  <c r="BG476" i="7" s="1"/>
  <c r="AT494" i="7"/>
  <c r="BG494" i="7" s="1"/>
  <c r="AT498" i="7"/>
  <c r="BG498" i="7" s="1"/>
  <c r="AT601" i="7"/>
  <c r="BG601" i="7" s="1"/>
  <c r="AT686" i="7"/>
  <c r="BG686" i="7" s="1"/>
  <c r="AT690" i="7"/>
  <c r="BG690" i="7" s="1"/>
  <c r="AT702" i="7"/>
  <c r="BG702" i="7" s="1"/>
  <c r="AT706" i="7"/>
  <c r="BG706" i="7" s="1"/>
  <c r="AT732" i="7"/>
  <c r="BG732" i="7" s="1"/>
  <c r="AT739" i="7"/>
  <c r="BG739" i="7" s="1"/>
  <c r="AT781" i="7"/>
  <c r="BG781" i="7" s="1"/>
  <c r="AT813" i="7"/>
  <c r="BG813" i="7" s="1"/>
  <c r="AT872" i="7"/>
  <c r="BG872" i="7" s="1"/>
  <c r="AT888" i="7"/>
  <c r="BG888" i="7" s="1"/>
  <c r="AT904" i="7"/>
  <c r="BG904" i="7" s="1"/>
  <c r="AT920" i="7"/>
  <c r="BG920" i="7" s="1"/>
  <c r="AT936" i="7"/>
  <c r="BG936" i="7" s="1"/>
  <c r="AT952" i="7"/>
  <c r="BG952" i="7" s="1"/>
  <c r="AT968" i="7"/>
  <c r="BG968" i="7" s="1"/>
  <c r="AT984" i="7"/>
  <c r="BG984" i="7" s="1"/>
  <c r="AT1000" i="7"/>
  <c r="BG1000" i="7" s="1"/>
  <c r="AT1016" i="7"/>
  <c r="BG1016" i="7" s="1"/>
  <c r="AT1032" i="7"/>
  <c r="BG1032" i="7" s="1"/>
  <c r="AT1048" i="7"/>
  <c r="BG1048" i="7" s="1"/>
  <c r="AT1064" i="7"/>
  <c r="BG1064" i="7" s="1"/>
  <c r="AT1074" i="7"/>
  <c r="BG1074" i="7" s="1"/>
  <c r="AT1081" i="7"/>
  <c r="BG1081" i="7" s="1"/>
  <c r="AT1093" i="7"/>
  <c r="BG1093" i="7" s="1"/>
  <c r="AT1119" i="7"/>
  <c r="BG1119" i="7" s="1"/>
  <c r="AT1138" i="7"/>
  <c r="BG1138" i="7" s="1"/>
  <c r="AT1145" i="7"/>
  <c r="BG1145" i="7" s="1"/>
  <c r="AT1157" i="7"/>
  <c r="BG1157" i="7" s="1"/>
  <c r="AT1183" i="7"/>
  <c r="BG1183" i="7" s="1"/>
  <c r="AT1202" i="7"/>
  <c r="BG1202" i="7" s="1"/>
  <c r="AT1209" i="7"/>
  <c r="BG1209" i="7" s="1"/>
  <c r="AT1221" i="7"/>
  <c r="BG1221" i="7" s="1"/>
  <c r="AT1237" i="7"/>
  <c r="BG1237" i="7" s="1"/>
  <c r="AT1253" i="7"/>
  <c r="BG1253" i="7" s="1"/>
  <c r="AT1269" i="7"/>
  <c r="BG1269" i="7" s="1"/>
  <c r="AT1285" i="7"/>
  <c r="BG1285" i="7" s="1"/>
  <c r="AT1301" i="7"/>
  <c r="BG1301" i="7" s="1"/>
  <c r="AT1317" i="7"/>
  <c r="BG1317" i="7" s="1"/>
  <c r="AT200" i="7"/>
  <c r="BG200" i="7" s="1"/>
  <c r="AT205" i="7"/>
  <c r="BG205" i="7" s="1"/>
  <c r="AT436" i="7"/>
  <c r="BG436" i="7" s="1"/>
  <c r="AT617" i="7"/>
  <c r="BG617" i="7" s="1"/>
  <c r="AT640" i="7"/>
  <c r="BG640" i="7" s="1"/>
  <c r="AT698" i="7"/>
  <c r="BG698" i="7" s="1"/>
  <c r="AT754" i="7"/>
  <c r="BG754" i="7" s="1"/>
  <c r="AT775" i="7"/>
  <c r="BG775" i="7" s="1"/>
  <c r="AT807" i="7"/>
  <c r="BG807" i="7" s="1"/>
  <c r="AT839" i="7"/>
  <c r="BG839" i="7" s="1"/>
  <c r="AT853" i="7"/>
  <c r="BG853" i="7" s="1"/>
  <c r="AT1086" i="7"/>
  <c r="BG1086" i="7" s="1"/>
  <c r="AT1105" i="7"/>
  <c r="BG1105" i="7" s="1"/>
  <c r="AT1112" i="7"/>
  <c r="BG1112" i="7" s="1"/>
  <c r="AT1124" i="7"/>
  <c r="BG1124" i="7" s="1"/>
  <c r="AT1131" i="7"/>
  <c r="BG1131" i="7" s="1"/>
  <c r="AT1150" i="7"/>
  <c r="BG1150" i="7" s="1"/>
  <c r="AT118" i="7"/>
  <c r="BG118" i="7" s="1"/>
  <c r="AT264" i="7"/>
  <c r="BG264" i="7" s="1"/>
  <c r="AT409" i="7"/>
  <c r="BG409" i="7" s="1"/>
  <c r="AT539" i="7"/>
  <c r="BG539" i="7" s="1"/>
  <c r="AT598" i="7"/>
  <c r="BG598" i="7" s="1"/>
  <c r="AT675" i="7"/>
  <c r="BG675" i="7" s="1"/>
  <c r="AT725" i="7"/>
  <c r="BG725" i="7" s="1"/>
  <c r="AT784" i="7"/>
  <c r="BG784" i="7" s="1"/>
  <c r="AT790" i="7"/>
  <c r="BG790" i="7" s="1"/>
  <c r="AT793" i="7"/>
  <c r="BG793" i="7" s="1"/>
  <c r="AT816" i="7"/>
  <c r="BG816" i="7" s="1"/>
  <c r="AT822" i="7"/>
  <c r="BG822" i="7" s="1"/>
  <c r="AT825" i="7"/>
  <c r="BG825" i="7" s="1"/>
  <c r="AT845" i="7"/>
  <c r="BG845" i="7" s="1"/>
  <c r="AT859" i="7"/>
  <c r="BG859" i="7" s="1"/>
  <c r="AT864" i="7"/>
  <c r="BG864" i="7" s="1"/>
  <c r="AT875" i="7"/>
  <c r="BG875" i="7" s="1"/>
  <c r="AT880" i="7"/>
  <c r="BG880" i="7" s="1"/>
  <c r="AT891" i="7"/>
  <c r="BG891" i="7" s="1"/>
  <c r="AT896" i="7"/>
  <c r="AT907" i="7"/>
  <c r="BG907" i="7" s="1"/>
  <c r="AT912" i="7"/>
  <c r="BG912" i="7" s="1"/>
  <c r="AT923" i="7"/>
  <c r="BG923" i="7" s="1"/>
  <c r="AT928" i="7"/>
  <c r="BG928" i="7" s="1"/>
  <c r="AT939" i="7"/>
  <c r="BG939" i="7" s="1"/>
  <c r="AT944" i="7"/>
  <c r="BG944" i="7" s="1"/>
  <c r="AT955" i="7"/>
  <c r="BG955" i="7" s="1"/>
  <c r="AT960" i="7"/>
  <c r="BG960" i="7" s="1"/>
  <c r="AT971" i="7"/>
  <c r="BG971" i="7" s="1"/>
  <c r="AT976" i="7"/>
  <c r="BG976" i="7" s="1"/>
  <c r="AT987" i="7"/>
  <c r="BG987" i="7" s="1"/>
  <c r="AT992" i="7"/>
  <c r="BG992" i="7" s="1"/>
  <c r="AT1003" i="7"/>
  <c r="BG1003" i="7" s="1"/>
  <c r="AT1008" i="7"/>
  <c r="BG1008" i="7" s="1"/>
  <c r="AT1019" i="7"/>
  <c r="BG1019" i="7" s="1"/>
  <c r="AT1024" i="7"/>
  <c r="BG1024" i="7" s="1"/>
  <c r="AT1035" i="7"/>
  <c r="BG1035" i="7" s="1"/>
  <c r="AT1040" i="7"/>
  <c r="BG1040" i="7" s="1"/>
  <c r="AT1051" i="7"/>
  <c r="BG1051" i="7" s="1"/>
  <c r="AT1056" i="7"/>
  <c r="BG1056" i="7" s="1"/>
  <c r="AT1067" i="7"/>
  <c r="BG1067" i="7" s="1"/>
  <c r="AT1079" i="7"/>
  <c r="BG1079" i="7" s="1"/>
  <c r="AT1091" i="7"/>
  <c r="BG1091" i="7" s="1"/>
  <c r="AT1098" i="7"/>
  <c r="BG1098" i="7" s="1"/>
  <c r="AT1117" i="7"/>
  <c r="BG1117" i="7" s="1"/>
  <c r="AT1143" i="7"/>
  <c r="BG1143" i="7" s="1"/>
  <c r="AT1155" i="7"/>
  <c r="BG1155" i="7" s="1"/>
  <c r="AT1162" i="7"/>
  <c r="BG1162" i="7" s="1"/>
  <c r="AT1181" i="7"/>
  <c r="BG1181" i="7" s="1"/>
  <c r="AT1207" i="7"/>
  <c r="BG1207" i="7" s="1"/>
  <c r="AT114" i="7"/>
  <c r="BG114" i="7" s="1"/>
  <c r="AT346" i="7"/>
  <c r="BG346" i="7" s="1"/>
  <c r="AT359" i="7"/>
  <c r="BG359" i="7" s="1"/>
  <c r="AT364" i="7"/>
  <c r="BG364" i="7" s="1"/>
  <c r="AT550" i="7"/>
  <c r="BG550" i="7" s="1"/>
  <c r="AT622" i="7"/>
  <c r="BG622" i="7" s="1"/>
  <c r="AT723" i="7"/>
  <c r="BG723" i="7" s="1"/>
  <c r="AT736" i="7"/>
  <c r="BG736" i="7" s="1"/>
  <c r="AT779" i="7"/>
  <c r="BG779" i="7" s="1"/>
  <c r="AT782" i="7"/>
  <c r="BG782" i="7" s="1"/>
  <c r="AT786" i="7"/>
  <c r="BG786" i="7" s="1"/>
  <c r="AT811" i="7"/>
  <c r="BG811" i="7" s="1"/>
  <c r="AT814" i="7"/>
  <c r="BG814" i="7" s="1"/>
  <c r="AT818" i="7"/>
  <c r="BG818" i="7" s="1"/>
  <c r="AT866" i="7"/>
  <c r="BG866" i="7" s="1"/>
  <c r="AT911" i="7"/>
  <c r="BG911" i="7" s="1"/>
  <c r="AT934" i="7"/>
  <c r="BG934" i="7" s="1"/>
  <c r="AT953" i="7"/>
  <c r="BG953" i="7" s="1"/>
  <c r="AT1028" i="7"/>
  <c r="BG1028" i="7" s="1"/>
  <c r="AT1047" i="7"/>
  <c r="BG1047" i="7" s="1"/>
  <c r="AT1085" i="7"/>
  <c r="BG1085" i="7" s="1"/>
  <c r="AT1103" i="7"/>
  <c r="BG1103" i="7" s="1"/>
  <c r="AT1127" i="7"/>
  <c r="BG1127" i="7" s="1"/>
  <c r="AT1136" i="7"/>
  <c r="BG1136" i="7" s="1"/>
  <c r="AT1154" i="7"/>
  <c r="BG1154" i="7" s="1"/>
  <c r="AT1163" i="7"/>
  <c r="BG1163" i="7" s="1"/>
  <c r="AT1177" i="7"/>
  <c r="BG1177" i="7" s="1"/>
  <c r="AT1186" i="7"/>
  <c r="BG1186" i="7" s="1"/>
  <c r="AT1230" i="7"/>
  <c r="BG1230" i="7" s="1"/>
  <c r="AT1258" i="7"/>
  <c r="BG1258" i="7" s="1"/>
  <c r="AT1268" i="7"/>
  <c r="BG1268" i="7" s="1"/>
  <c r="AT1276" i="7"/>
  <c r="BG1276" i="7" s="1"/>
  <c r="AT1281" i="7"/>
  <c r="BG1281" i="7" s="1"/>
  <c r="AT1294" i="7"/>
  <c r="BG1294" i="7" s="1"/>
  <c r="AT1329" i="7"/>
  <c r="BG1329" i="7" s="1"/>
  <c r="AT1355" i="7"/>
  <c r="BG1355" i="7" s="1"/>
  <c r="AT1367" i="7"/>
  <c r="BG1367" i="7" s="1"/>
  <c r="AT1374" i="7"/>
  <c r="BG1374" i="7" s="1"/>
  <c r="AT1393" i="7"/>
  <c r="BG1393" i="7" s="1"/>
  <c r="AT317" i="7"/>
  <c r="BG317" i="7" s="1"/>
  <c r="AT741" i="7"/>
  <c r="BG741" i="7" s="1"/>
  <c r="AT768" i="7"/>
  <c r="BG768" i="7" s="1"/>
  <c r="AT800" i="7"/>
  <c r="BG800" i="7" s="1"/>
  <c r="AT832" i="7"/>
  <c r="BG832" i="7" s="1"/>
  <c r="AT895" i="7"/>
  <c r="BG895" i="7" s="1"/>
  <c r="AT918" i="7"/>
  <c r="BG918" i="7" s="1"/>
  <c r="AT937" i="7"/>
  <c r="BG937" i="7" s="1"/>
  <c r="AT1012" i="7"/>
  <c r="BG1012" i="7" s="1"/>
  <c r="AT1031" i="7"/>
  <c r="BG1031" i="7" s="1"/>
  <c r="AT1070" i="7"/>
  <c r="BG1070" i="7" s="1"/>
  <c r="AT1073" i="7"/>
  <c r="BG1073" i="7" s="1"/>
  <c r="AT1097" i="7"/>
  <c r="BG1097" i="7" s="1"/>
  <c r="AT1106" i="7"/>
  <c r="BG1106" i="7" s="1"/>
  <c r="AT1115" i="7"/>
  <c r="BG1115" i="7" s="1"/>
  <c r="AT1118" i="7"/>
  <c r="BG1118" i="7" s="1"/>
  <c r="AT1130" i="7"/>
  <c r="BG1130" i="7" s="1"/>
  <c r="AT1142" i="7"/>
  <c r="BG1142" i="7" s="1"/>
  <c r="AT1169" i="7"/>
  <c r="BG1169" i="7" s="1"/>
  <c r="AT1189" i="7"/>
  <c r="BG1189" i="7" s="1"/>
  <c r="AT1217" i="7"/>
  <c r="BG1217" i="7" s="1"/>
  <c r="AT1235" i="7"/>
  <c r="BG1235" i="7" s="1"/>
  <c r="AT1299" i="7"/>
  <c r="BG1299" i="7" s="1"/>
  <c r="AT1322" i="7"/>
  <c r="BG1322" i="7" s="1"/>
  <c r="AT1348" i="7"/>
  <c r="BG1348" i="7" s="1"/>
  <c r="AT1386" i="7"/>
  <c r="BG1386" i="7" s="1"/>
  <c r="AT62" i="7"/>
  <c r="BG62" i="7" s="1"/>
  <c r="AT284" i="7"/>
  <c r="BG284" i="7" s="1"/>
  <c r="AT293" i="7"/>
  <c r="BG293" i="7" s="1"/>
  <c r="AT541" i="7"/>
  <c r="BG541" i="7" s="1"/>
  <c r="AT707" i="7"/>
  <c r="BG707" i="7" s="1"/>
  <c r="AT716" i="7"/>
  <c r="BG716" i="7" s="1"/>
  <c r="AT720" i="7"/>
  <c r="BG720" i="7" s="1"/>
  <c r="AT765" i="7"/>
  <c r="BG765" i="7" s="1"/>
  <c r="AT797" i="7"/>
  <c r="BG797" i="7" s="1"/>
  <c r="AT829" i="7"/>
  <c r="BG829" i="7" s="1"/>
  <c r="AT879" i="7"/>
  <c r="BG879" i="7" s="1"/>
  <c r="AT902" i="7"/>
  <c r="BG902" i="7" s="1"/>
  <c r="AT921" i="7"/>
  <c r="BG921" i="7" s="1"/>
  <c r="AT996" i="7"/>
  <c r="AT1015" i="7"/>
  <c r="BG1015" i="7" s="1"/>
  <c r="AT1054" i="7"/>
  <c r="BG1054" i="7" s="1"/>
  <c r="AT1109" i="7"/>
  <c r="BG1109" i="7" s="1"/>
  <c r="AT270" i="7"/>
  <c r="BG270" i="7" s="1"/>
  <c r="AT677" i="7"/>
  <c r="BG677" i="7" s="1"/>
  <c r="AT280" i="7"/>
  <c r="BG280" i="7" s="1"/>
  <c r="AT529" i="7"/>
  <c r="BG529" i="7" s="1"/>
  <c r="AT556" i="7"/>
  <c r="BG556" i="7" s="1"/>
  <c r="AT614" i="7"/>
  <c r="BG614" i="7" s="1"/>
  <c r="AT652" i="7"/>
  <c r="BG652" i="7" s="1"/>
  <c r="AT783" i="7"/>
  <c r="BG783" i="7" s="1"/>
  <c r="AT815" i="7"/>
  <c r="BG815" i="7" s="1"/>
  <c r="AT870" i="7"/>
  <c r="BG870" i="7" s="1"/>
  <c r="AT889" i="7"/>
  <c r="BG889" i="7" s="1"/>
  <c r="AT964" i="7"/>
  <c r="BG964" i="7" s="1"/>
  <c r="AT983" i="7"/>
  <c r="BG983" i="7" s="1"/>
  <c r="AT1022" i="7"/>
  <c r="BG1022" i="7" s="1"/>
  <c r="AT1058" i="7"/>
  <c r="BG1058" i="7" s="1"/>
  <c r="AT1089" i="7"/>
  <c r="BG1089" i="7" s="1"/>
  <c r="AT1146" i="7"/>
  <c r="BG1146" i="7" s="1"/>
  <c r="AT1158" i="7"/>
  <c r="BG1158" i="7" s="1"/>
  <c r="AT1220" i="7"/>
  <c r="BG1220" i="7" s="1"/>
  <c r="AT1228" i="7"/>
  <c r="BG1228" i="7" s="1"/>
  <c r="AT343" i="7"/>
  <c r="BG343" i="7" s="1"/>
  <c r="AT356" i="7"/>
  <c r="BG356" i="7" s="1"/>
  <c r="AT396" i="7"/>
  <c r="BG396" i="7" s="1"/>
  <c r="AT430" i="7"/>
  <c r="BG430" i="7" s="1"/>
  <c r="AT623" i="7"/>
  <c r="BG623" i="7" s="1"/>
  <c r="AT627" i="7"/>
  <c r="BG627" i="7" s="1"/>
  <c r="AT656" i="7"/>
  <c r="BG656" i="7" s="1"/>
  <c r="AT873" i="7"/>
  <c r="BG873" i="7" s="1"/>
  <c r="AT948" i="7"/>
  <c r="BG948" i="7" s="1"/>
  <c r="AT967" i="7"/>
  <c r="BG967" i="7" s="1"/>
  <c r="AT1006" i="7"/>
  <c r="BG1006" i="7" s="1"/>
  <c r="AT1042" i="7"/>
  <c r="BG1042" i="7" s="1"/>
  <c r="AT1077" i="7"/>
  <c r="BG1077" i="7" s="1"/>
  <c r="AT1092" i="7"/>
  <c r="BG1092" i="7" s="1"/>
  <c r="AT1101" i="7"/>
  <c r="BG1101" i="7" s="1"/>
  <c r="AT1122" i="7"/>
  <c r="BG1122" i="7" s="1"/>
  <c r="AT1125" i="7"/>
  <c r="BG1125" i="7" s="1"/>
  <c r="AT1134" i="7"/>
  <c r="BG1134" i="7" s="1"/>
  <c r="AT1149" i="7"/>
  <c r="BG1149" i="7" s="1"/>
  <c r="AT1175" i="7"/>
  <c r="BG1175" i="7" s="1"/>
  <c r="AT1184" i="7"/>
  <c r="BG1184" i="7" s="1"/>
  <c r="AT1201" i="7"/>
  <c r="BG1201" i="7" s="1"/>
  <c r="AT1251" i="7"/>
  <c r="BG1251" i="7" s="1"/>
  <c r="AT1315" i="7"/>
  <c r="BG1315" i="7" s="1"/>
  <c r="AT1332" i="7"/>
  <c r="BG1332" i="7" s="1"/>
  <c r="AT1370" i="7"/>
  <c r="BG1370" i="7" s="1"/>
  <c r="AT319" i="7"/>
  <c r="BG319" i="7" s="1"/>
  <c r="AT459" i="7"/>
  <c r="BG459" i="7" s="1"/>
  <c r="AT517" i="7"/>
  <c r="BG517" i="7" s="1"/>
  <c r="AT522" i="7"/>
  <c r="BG522" i="7" s="1"/>
  <c r="AT770" i="7"/>
  <c r="BG770" i="7" s="1"/>
  <c r="AT777" i="7"/>
  <c r="BG777" i="7" s="1"/>
  <c r="AT802" i="7"/>
  <c r="BG802" i="7" s="1"/>
  <c r="AT809" i="7"/>
  <c r="BG809" i="7" s="1"/>
  <c r="AT834" i="7"/>
  <c r="BG834" i="7" s="1"/>
  <c r="AT900" i="7"/>
  <c r="BG900" i="7" s="1"/>
  <c r="AT919" i="7"/>
  <c r="BG919" i="7" s="1"/>
  <c r="AT958" i="7"/>
  <c r="BG958" i="7" s="1"/>
  <c r="AT994" i="7"/>
  <c r="BG994" i="7" s="1"/>
  <c r="AT1039" i="7"/>
  <c r="BG1039" i="7" s="1"/>
  <c r="AT1062" i="7"/>
  <c r="BG1062" i="7" s="1"/>
  <c r="AT66" i="7"/>
  <c r="BG66" i="7" s="1"/>
  <c r="AT71" i="7"/>
  <c r="BG71" i="7" s="1"/>
  <c r="AT447" i="7"/>
  <c r="BG447" i="7" s="1"/>
  <c r="AT536" i="7"/>
  <c r="BG536" i="7" s="1"/>
  <c r="AT672" i="7"/>
  <c r="BG672" i="7" s="1"/>
  <c r="AT882" i="7"/>
  <c r="AT927" i="7"/>
  <c r="BG927" i="7" s="1"/>
  <c r="AT950" i="7"/>
  <c r="BG950" i="7" s="1"/>
  <c r="AT969" i="7"/>
  <c r="BG969" i="7" s="1"/>
  <c r="AT1044" i="7"/>
  <c r="BG1044" i="7" s="1"/>
  <c r="AT1063" i="7"/>
  <c r="BG1063" i="7" s="1"/>
  <c r="AT1082" i="7"/>
  <c r="BG1082" i="7" s="1"/>
  <c r="AT1094" i="7"/>
  <c r="BG1094" i="7" s="1"/>
  <c r="AT1139" i="7"/>
  <c r="BG1139" i="7" s="1"/>
  <c r="AT1151" i="7"/>
  <c r="BG1151" i="7" s="1"/>
  <c r="AT1160" i="7"/>
  <c r="BG1160" i="7" s="1"/>
  <c r="AT1200" i="7"/>
  <c r="BG1200" i="7" s="1"/>
  <c r="AT1203" i="7"/>
  <c r="BG1203" i="7" s="1"/>
  <c r="AT1214" i="7"/>
  <c r="BG1214" i="7" s="1"/>
  <c r="AT1222" i="7"/>
  <c r="BG1222" i="7" s="1"/>
  <c r="AT1227" i="7"/>
  <c r="BG1227" i="7" s="1"/>
  <c r="AT208" i="7"/>
  <c r="BG208" i="7" s="1"/>
  <c r="AT296" i="7"/>
  <c r="BG296" i="7" s="1"/>
  <c r="AT352" i="7"/>
  <c r="BG352" i="7" s="1"/>
  <c r="AT827" i="7"/>
  <c r="BG827" i="7" s="1"/>
  <c r="AT878" i="7"/>
  <c r="BG878" i="7" s="1"/>
  <c r="AT886" i="7"/>
  <c r="BG886" i="7" s="1"/>
  <c r="AT894" i="7"/>
  <c r="BG894" i="7" s="1"/>
  <c r="AT898" i="7"/>
  <c r="BG898" i="7" s="1"/>
  <c r="AT910" i="7"/>
  <c r="BG910" i="7" s="1"/>
  <c r="AT914" i="7"/>
  <c r="BG914" i="7" s="1"/>
  <c r="AT926" i="7"/>
  <c r="BG926" i="7" s="1"/>
  <c r="AT991" i="7"/>
  <c r="BG991" i="7" s="1"/>
  <c r="AT1023" i="7"/>
  <c r="BG1023" i="7" s="1"/>
  <c r="AT1111" i="7"/>
  <c r="BG1111" i="7" s="1"/>
  <c r="AT1187" i="7"/>
  <c r="BG1187" i="7" s="1"/>
  <c r="AT1219" i="7"/>
  <c r="BG1219" i="7" s="1"/>
  <c r="AT1240" i="7"/>
  <c r="BG1240" i="7" s="1"/>
  <c r="AT1257" i="7"/>
  <c r="BG1257" i="7" s="1"/>
  <c r="AT1260" i="7"/>
  <c r="BG1260" i="7" s="1"/>
  <c r="AT1274" i="7"/>
  <c r="BG1274" i="7" s="1"/>
  <c r="AT1288" i="7"/>
  <c r="BG1288" i="7" s="1"/>
  <c r="AT1305" i="7"/>
  <c r="BG1305" i="7" s="1"/>
  <c r="AT1308" i="7"/>
  <c r="BG1308" i="7" s="1"/>
  <c r="AT1316" i="7"/>
  <c r="BG1316" i="7" s="1"/>
  <c r="AT1343" i="7"/>
  <c r="BG1343" i="7" s="1"/>
  <c r="AT1364" i="7"/>
  <c r="BG1364" i="7" s="1"/>
  <c r="AT1372" i="7"/>
  <c r="BG1372" i="7" s="1"/>
  <c r="AT526" i="7"/>
  <c r="BG526" i="7" s="1"/>
  <c r="AT600" i="7"/>
  <c r="BG600" i="7" s="1"/>
  <c r="AT863" i="7"/>
  <c r="BG863" i="7" s="1"/>
  <c r="AT942" i="7"/>
  <c r="BG942" i="7" s="1"/>
  <c r="AT1104" i="7"/>
  <c r="BG1104" i="7" s="1"/>
  <c r="AT1108" i="7"/>
  <c r="BG1108" i="7" s="1"/>
  <c r="AT1156" i="7"/>
  <c r="BG1156" i="7" s="1"/>
  <c r="AT1167" i="7"/>
  <c r="BG1167" i="7" s="1"/>
  <c r="AT1170" i="7"/>
  <c r="BG1170" i="7" s="1"/>
  <c r="AT1191" i="7"/>
  <c r="BG1191" i="7" s="1"/>
  <c r="AT1194" i="7"/>
  <c r="BG1194" i="7" s="1"/>
  <c r="AT1210" i="7"/>
  <c r="BG1210" i="7" s="1"/>
  <c r="AT1216" i="7"/>
  <c r="BG1216" i="7" s="1"/>
  <c r="AT1246" i="7"/>
  <c r="BG1246" i="7" s="1"/>
  <c r="AT1266" i="7"/>
  <c r="BG1266" i="7" s="1"/>
  <c r="AT1291" i="7"/>
  <c r="BG1291" i="7" s="1"/>
  <c r="AT1325" i="7"/>
  <c r="BG1325" i="7" s="1"/>
  <c r="AT1333" i="7"/>
  <c r="BG1333" i="7" s="1"/>
  <c r="AT1349" i="7"/>
  <c r="BG1349" i="7" s="1"/>
  <c r="AT1354" i="7"/>
  <c r="BG1354" i="7" s="1"/>
  <c r="AT1359" i="7"/>
  <c r="BG1359" i="7" s="1"/>
  <c r="AT1375" i="7"/>
  <c r="BG1375" i="7" s="1"/>
  <c r="AT586" i="7"/>
  <c r="BG586" i="7" s="1"/>
  <c r="AT755" i="7"/>
  <c r="BG755" i="7" s="1"/>
  <c r="AT773" i="7"/>
  <c r="BG773" i="7" s="1"/>
  <c r="AT871" i="7"/>
  <c r="BG871" i="7" s="1"/>
  <c r="AT1071" i="7"/>
  <c r="BG1071" i="7" s="1"/>
  <c r="AT1188" i="7"/>
  <c r="BG1188" i="7" s="1"/>
  <c r="AT1213" i="7"/>
  <c r="BG1213" i="7" s="1"/>
  <c r="AT1226" i="7"/>
  <c r="BG1226" i="7" s="1"/>
  <c r="AT1238" i="7"/>
  <c r="BG1238" i="7" s="1"/>
  <c r="AT1286" i="7"/>
  <c r="BG1286" i="7" s="1"/>
  <c r="AT1297" i="7"/>
  <c r="BG1297" i="7" s="1"/>
  <c r="AT1314" i="7"/>
  <c r="BG1314" i="7" s="1"/>
  <c r="AT1336" i="7"/>
  <c r="AT1406" i="7"/>
  <c r="BG1406" i="7" s="1"/>
  <c r="AT503" i="7"/>
  <c r="BG503" i="7" s="1"/>
  <c r="AT606" i="7"/>
  <c r="BG606" i="7" s="1"/>
  <c r="AT738" i="7"/>
  <c r="BG738" i="7" s="1"/>
  <c r="AT795" i="7"/>
  <c r="BG795" i="7" s="1"/>
  <c r="AT28" i="7"/>
  <c r="BG28" i="7" s="1"/>
  <c r="AT645" i="7"/>
  <c r="BG645" i="7" s="1"/>
  <c r="AT857" i="7"/>
  <c r="BG857" i="7" s="1"/>
  <c r="AT884" i="7"/>
  <c r="BG884" i="7" s="1"/>
  <c r="AT916" i="7"/>
  <c r="BG916" i="7" s="1"/>
  <c r="AT951" i="7"/>
  <c r="BG951" i="7" s="1"/>
  <c r="AT978" i="7"/>
  <c r="BG978" i="7" s="1"/>
  <c r="AT1033" i="7"/>
  <c r="BG1033" i="7" s="1"/>
  <c r="AT1072" i="7"/>
  <c r="BG1072" i="7" s="1"/>
  <c r="AT1113" i="7"/>
  <c r="BG1113" i="7" s="1"/>
  <c r="AT1161" i="7"/>
  <c r="BG1161" i="7" s="1"/>
  <c r="AT1205" i="7"/>
  <c r="BG1205" i="7" s="1"/>
  <c r="AT1208" i="7"/>
  <c r="BG1208" i="7" s="1"/>
  <c r="AT1267" i="7"/>
  <c r="BG1267" i="7" s="1"/>
  <c r="AT1295" i="7"/>
  <c r="BG1295" i="7" s="1"/>
  <c r="AT1326" i="7"/>
  <c r="BG1326" i="7" s="1"/>
  <c r="AT1347" i="7"/>
  <c r="BG1347" i="7" s="1"/>
  <c r="AT1384" i="7"/>
  <c r="BG1384" i="7" s="1"/>
  <c r="AT1404" i="7"/>
  <c r="BG1404" i="7" s="1"/>
  <c r="AT1409" i="7"/>
  <c r="BG1409" i="7" s="1"/>
  <c r="AT441" i="7"/>
  <c r="BG441" i="7" s="1"/>
  <c r="AT774" i="7"/>
  <c r="BG774" i="7" s="1"/>
  <c r="AT846" i="7"/>
  <c r="BG846" i="7" s="1"/>
  <c r="AT943" i="7"/>
  <c r="BG943" i="7" s="1"/>
  <c r="AT1215" i="7"/>
  <c r="BG1215" i="7" s="1"/>
  <c r="AT1262" i="7"/>
  <c r="BG1262" i="7" s="1"/>
  <c r="AT1293" i="7"/>
  <c r="BG1293" i="7" s="1"/>
  <c r="AT1365" i="7"/>
  <c r="BG1365" i="7" s="1"/>
  <c r="AT1377" i="7"/>
  <c r="BG1377" i="7" s="1"/>
  <c r="AT1380" i="7"/>
  <c r="BG1380" i="7" s="1"/>
  <c r="AT1403" i="7"/>
  <c r="BG1403" i="7" s="1"/>
  <c r="AT806" i="7"/>
  <c r="BG806" i="7" s="1"/>
  <c r="AT905" i="7"/>
  <c r="BG905" i="7" s="1"/>
  <c r="AT1110" i="7"/>
  <c r="BG1110" i="7" s="1"/>
  <c r="AT1233" i="7"/>
  <c r="BG1233" i="7" s="1"/>
  <c r="AT1236" i="7"/>
  <c r="BG1236" i="7" s="1"/>
  <c r="AT1249" i="7"/>
  <c r="BG1249" i="7" s="1"/>
  <c r="AT1300" i="7"/>
  <c r="BG1300" i="7" s="1"/>
  <c r="AT1313" i="7"/>
  <c r="BG1313" i="7" s="1"/>
  <c r="AT1320" i="7"/>
  <c r="BG1320" i="7" s="1"/>
  <c r="AT1323" i="7"/>
  <c r="BG1323" i="7" s="1"/>
  <c r="AT1335" i="7"/>
  <c r="BG1335" i="7" s="1"/>
  <c r="AT1338" i="7"/>
  <c r="BG1338" i="7" s="1"/>
  <c r="AT1350" i="7"/>
  <c r="BG1350" i="7" s="1"/>
  <c r="AT1362" i="7"/>
  <c r="BG1362" i="7" s="1"/>
  <c r="AT1368" i="7"/>
  <c r="BG1368" i="7" s="1"/>
  <c r="AT1383" i="7"/>
  <c r="BG1383" i="7" s="1"/>
  <c r="AT1389" i="7"/>
  <c r="BG1389" i="7" s="1"/>
  <c r="AT610" i="7"/>
  <c r="BG610" i="7" s="1"/>
  <c r="AT684" i="7"/>
  <c r="BG684" i="7" s="1"/>
  <c r="AT935" i="7"/>
  <c r="BG935" i="7" s="1"/>
  <c r="AT1001" i="7"/>
  <c r="BG1001" i="7" s="1"/>
  <c r="AT1010" i="7"/>
  <c r="BG1010" i="7" s="1"/>
  <c r="AT1014" i="7"/>
  <c r="BG1014" i="7" s="1"/>
  <c r="AT1065" i="7"/>
  <c r="BG1065" i="7" s="1"/>
  <c r="AT1078" i="7"/>
  <c r="BG1078" i="7" s="1"/>
  <c r="AT1135" i="7"/>
  <c r="BG1135" i="7" s="1"/>
  <c r="AT1182" i="7"/>
  <c r="BG1182" i="7" s="1"/>
  <c r="AT1243" i="7"/>
  <c r="BG1243" i="7" s="1"/>
  <c r="AT1252" i="7"/>
  <c r="BG1252" i="7" s="1"/>
  <c r="AT1265" i="7"/>
  <c r="BG1265" i="7" s="1"/>
  <c r="AT1278" i="7"/>
  <c r="BG1278" i="7" s="1"/>
  <c r="AT1284" i="7"/>
  <c r="BG1284" i="7" s="1"/>
  <c r="AT1310" i="7"/>
  <c r="BG1310" i="7" s="1"/>
  <c r="AT1341" i="7"/>
  <c r="BG1341" i="7" s="1"/>
  <c r="AT1353" i="7"/>
  <c r="BG1353" i="7" s="1"/>
  <c r="AT1356" i="7"/>
  <c r="BG1356" i="7" s="1"/>
  <c r="AT1371" i="7"/>
  <c r="BG1371" i="7" s="1"/>
  <c r="AT1412" i="7"/>
  <c r="BG1412" i="7" s="1"/>
  <c r="AT838" i="7"/>
  <c r="BG838" i="7" s="1"/>
  <c r="AT985" i="7"/>
  <c r="BG985" i="7" s="1"/>
  <c r="AT1090" i="7"/>
  <c r="BG1090" i="7" s="1"/>
  <c r="AT1123" i="7"/>
  <c r="BG1123" i="7" s="1"/>
  <c r="AT1198" i="7"/>
  <c r="BG1198" i="7" s="1"/>
  <c r="AT1256" i="7"/>
  <c r="BG1256" i="7" s="1"/>
  <c r="AT1259" i="7"/>
  <c r="BG1259" i="7" s="1"/>
  <c r="AT1272" i="7"/>
  <c r="BG1272" i="7" s="1"/>
  <c r="AT1307" i="7"/>
  <c r="BG1307" i="7" s="1"/>
  <c r="AT1395" i="7"/>
  <c r="BG1395" i="7" s="1"/>
  <c r="AT1398" i="7"/>
  <c r="BG1398" i="7" s="1"/>
  <c r="AT752" i="7"/>
  <c r="BG752" i="7" s="1"/>
  <c r="AT1049" i="7"/>
  <c r="BG1049" i="7" s="1"/>
  <c r="AT1172" i="7"/>
  <c r="BG1172" i="7" s="1"/>
  <c r="AT1195" i="7"/>
  <c r="BG1195" i="7" s="1"/>
  <c r="AT1275" i="7"/>
  <c r="BG1275" i="7" s="1"/>
  <c r="AT1304" i="7"/>
  <c r="BG1304" i="7" s="1"/>
  <c r="AT1401" i="7"/>
  <c r="BG1401" i="7" s="1"/>
  <c r="AT843" i="7"/>
  <c r="BG843" i="7" s="1"/>
  <c r="AT868" i="7"/>
  <c r="BG868" i="7" s="1"/>
  <c r="AT932" i="7"/>
  <c r="BG932" i="7" s="1"/>
  <c r="AT998" i="7"/>
  <c r="BG998" i="7" s="1"/>
  <c r="AT1075" i="7"/>
  <c r="BG1075" i="7" s="1"/>
  <c r="AT1144" i="7"/>
  <c r="BG1144" i="7" s="1"/>
  <c r="AT1168" i="7"/>
  <c r="BG1168" i="7" s="1"/>
  <c r="AT1179" i="7"/>
  <c r="BG1179" i="7" s="1"/>
  <c r="AT1378" i="7"/>
  <c r="BG1378" i="7" s="1"/>
  <c r="AT1387" i="7"/>
  <c r="BG1387" i="7" s="1"/>
  <c r="AT650" i="7"/>
  <c r="BG650" i="7" s="1"/>
  <c r="AT748" i="7"/>
  <c r="BG748" i="7" s="1"/>
  <c r="AT767" i="7"/>
  <c r="BG767" i="7" s="1"/>
  <c r="AT852" i="7"/>
  <c r="BG852" i="7" s="1"/>
  <c r="AT966" i="7"/>
  <c r="BG966" i="7" s="1"/>
  <c r="AT974" i="7"/>
  <c r="BG974" i="7" s="1"/>
  <c r="AT982" i="7"/>
  <c r="BG982" i="7" s="1"/>
  <c r="AT990" i="7"/>
  <c r="BG990" i="7" s="1"/>
  <c r="AT1087" i="7"/>
  <c r="BG1087" i="7" s="1"/>
  <c r="AT1263" i="7"/>
  <c r="BG1263" i="7" s="1"/>
  <c r="AT1327" i="7"/>
  <c r="BG1327" i="7" s="1"/>
  <c r="AT1330" i="7"/>
  <c r="BG1330" i="7" s="1"/>
  <c r="AT1363" i="7"/>
  <c r="BG1363" i="7" s="1"/>
  <c r="AT1381" i="7"/>
  <c r="BG1381" i="7" s="1"/>
  <c r="AT495" i="7"/>
  <c r="BG495" i="7" s="1"/>
  <c r="AT799" i="7"/>
  <c r="BG799" i="7" s="1"/>
  <c r="AT848" i="7"/>
  <c r="BG848" i="7" s="1"/>
  <c r="AT962" i="7"/>
  <c r="BG962" i="7" s="1"/>
  <c r="AT1007" i="7"/>
  <c r="BG1007" i="7" s="1"/>
  <c r="AT1206" i="7"/>
  <c r="BG1206" i="7" s="1"/>
  <c r="AT1234" i="7"/>
  <c r="BG1234" i="7" s="1"/>
  <c r="AT1244" i="7"/>
  <c r="BG1244" i="7" s="1"/>
  <c r="AT1250" i="7"/>
  <c r="BG1250" i="7" s="1"/>
  <c r="AT1279" i="7"/>
  <c r="BG1279" i="7" s="1"/>
  <c r="AT1311" i="7"/>
  <c r="BG1311" i="7" s="1"/>
  <c r="AT1321" i="7"/>
  <c r="BG1321" i="7" s="1"/>
  <c r="AT1339" i="7"/>
  <c r="BG1339" i="7" s="1"/>
  <c r="AT1342" i="7"/>
  <c r="BG1342" i="7" s="1"/>
  <c r="AT1351" i="7"/>
  <c r="BG1351" i="7" s="1"/>
  <c r="AT1357" i="7"/>
  <c r="BG1357" i="7" s="1"/>
  <c r="AT1366" i="7"/>
  <c r="BG1366" i="7" s="1"/>
  <c r="AT1390" i="7"/>
  <c r="BG1390" i="7" s="1"/>
  <c r="AT1410" i="7"/>
  <c r="BG1410" i="7" s="1"/>
  <c r="AT392" i="7"/>
  <c r="BG392" i="7" s="1"/>
  <c r="AT407" i="7"/>
  <c r="BG407" i="7" s="1"/>
  <c r="AT582" i="7"/>
  <c r="BG582" i="7" s="1"/>
  <c r="AT607" i="7"/>
  <c r="BG607" i="7" s="1"/>
  <c r="AT642" i="7"/>
  <c r="BG642" i="7" s="1"/>
  <c r="AT700" i="7"/>
  <c r="BG700" i="7" s="1"/>
  <c r="AT763" i="7"/>
  <c r="BG763" i="7" s="1"/>
  <c r="AT1046" i="7"/>
  <c r="BG1046" i="7" s="1"/>
  <c r="AT1120" i="7"/>
  <c r="BG1120" i="7" s="1"/>
  <c r="AT1141" i="7"/>
  <c r="BG1141" i="7" s="1"/>
  <c r="AT1153" i="7"/>
  <c r="BG1153" i="7" s="1"/>
  <c r="AT1165" i="7"/>
  <c r="BG1165" i="7" s="1"/>
  <c r="AT1176" i="7"/>
  <c r="BG1176" i="7" s="1"/>
  <c r="AT1231" i="7"/>
  <c r="BG1231" i="7" s="1"/>
  <c r="AT1241" i="7"/>
  <c r="BG1241" i="7" s="1"/>
  <c r="AT1247" i="7"/>
  <c r="BG1247" i="7" s="1"/>
  <c r="AT1282" i="7"/>
  <c r="BG1282" i="7" s="1"/>
  <c r="AT1298" i="7"/>
  <c r="BG1298" i="7" s="1"/>
  <c r="AT8" i="7"/>
  <c r="BG8" i="7" s="1"/>
  <c r="AT831" i="7"/>
  <c r="BG831" i="7" s="1"/>
  <c r="AT999" i="7"/>
  <c r="AT1080" i="7"/>
  <c r="BG1080" i="7" s="1"/>
  <c r="AT1137" i="7"/>
  <c r="BG1137" i="7" s="1"/>
  <c r="AT4" i="7"/>
  <c r="BG4" i="7" s="1"/>
  <c r="AT791" i="7"/>
  <c r="BG791" i="7" s="1"/>
  <c r="AT959" i="7"/>
  <c r="BG959" i="7" s="1"/>
  <c r="AT1030" i="7"/>
  <c r="BG1030" i="7" s="1"/>
  <c r="AT1060" i="7"/>
  <c r="BG1060" i="7" s="1"/>
  <c r="AT1096" i="7"/>
  <c r="BG1096" i="7" s="1"/>
  <c r="AT1193" i="7"/>
  <c r="BG1193" i="7" s="1"/>
  <c r="AT841" i="7"/>
  <c r="BG841" i="7" s="1"/>
  <c r="AT1038" i="7"/>
  <c r="BG1038" i="7" s="1"/>
  <c r="AT1324" i="7"/>
  <c r="BG1324" i="7" s="1"/>
  <c r="AT1396" i="7"/>
  <c r="BG1396" i="7" s="1"/>
  <c r="AT1129" i="7"/>
  <c r="BG1129" i="7" s="1"/>
  <c r="AT1270" i="7"/>
  <c r="BG1270" i="7" s="1"/>
  <c r="AT1352" i="7"/>
  <c r="BG1352" i="7" s="1"/>
  <c r="AT1388" i="7"/>
  <c r="BG1388" i="7" s="1"/>
  <c r="AT837" i="7"/>
  <c r="BG837" i="7" s="1"/>
  <c r="AT930" i="7"/>
  <c r="BG930" i="7" s="1"/>
  <c r="AT1283" i="7"/>
  <c r="BG1283" i="7" s="1"/>
  <c r="AT1369" i="7"/>
  <c r="BG1369" i="7" s="1"/>
  <c r="AT1373" i="7"/>
  <c r="BG1373" i="7" s="1"/>
  <c r="AT1407" i="7"/>
  <c r="BG1407" i="7" s="1"/>
  <c r="AT315" i="7"/>
  <c r="BG315" i="7" s="1"/>
  <c r="AT553" i="7"/>
  <c r="BG553" i="7" s="1"/>
  <c r="AT1099" i="7"/>
  <c r="BG1099" i="7" s="1"/>
  <c r="AT1174" i="7"/>
  <c r="BG1174" i="7" s="1"/>
  <c r="AT1245" i="7"/>
  <c r="BG1245" i="7" s="1"/>
  <c r="AT1340" i="7"/>
  <c r="BG1340" i="7" s="1"/>
  <c r="AT1400" i="7"/>
  <c r="BG1400" i="7" s="1"/>
  <c r="AT722" i="7"/>
  <c r="BG722" i="7" s="1"/>
  <c r="AT903" i="7"/>
  <c r="BG903" i="7" s="1"/>
  <c r="AT1318" i="7"/>
  <c r="BG1318" i="7" s="1"/>
  <c r="AT1394" i="7"/>
  <c r="BG1394" i="7" s="1"/>
  <c r="AT1273" i="7"/>
  <c r="BG1273" i="7" s="1"/>
  <c r="AT1277" i="7"/>
  <c r="BG1277" i="7" s="1"/>
  <c r="AT1302" i="7"/>
  <c r="BG1302" i="7" s="1"/>
  <c r="AT1306" i="7"/>
  <c r="BG1306" i="7" s="1"/>
  <c r="AT1331" i="7"/>
  <c r="BG1331" i="7" s="1"/>
  <c r="AT1399" i="7"/>
  <c r="BG1399" i="7" s="1"/>
  <c r="AT1402" i="7"/>
  <c r="BG1402" i="7" s="1"/>
  <c r="AT1017" i="7"/>
  <c r="BG1017" i="7" s="1"/>
  <c r="AT1218" i="7"/>
  <c r="BG1218" i="7" s="1"/>
  <c r="AT1261" i="7"/>
  <c r="BG1261" i="7" s="1"/>
  <c r="AT1391" i="7"/>
  <c r="BG1391" i="7" s="1"/>
  <c r="AT1173" i="7"/>
  <c r="BG1173" i="7" s="1"/>
  <c r="AT1290" i="7"/>
  <c r="BG1290" i="7" s="1"/>
  <c r="AT862" i="7"/>
  <c r="BG862" i="7" s="1"/>
  <c r="AT1224" i="7"/>
  <c r="BG1224" i="7" s="1"/>
  <c r="AT1254" i="7"/>
  <c r="BG1254" i="7" s="1"/>
  <c r="AT1337" i="7"/>
  <c r="BG1337" i="7" s="1"/>
  <c r="AT1361" i="7"/>
  <c r="BG1361" i="7" s="1"/>
  <c r="AT1411" i="7"/>
  <c r="BG1411" i="7" s="1"/>
  <c r="AT491" i="7"/>
  <c r="BG491" i="7" s="1"/>
  <c r="AT1292" i="7"/>
  <c r="BG1292" i="7" s="1"/>
  <c r="AT1385" i="7"/>
  <c r="BG1385" i="7" s="1"/>
  <c r="AT1397" i="7"/>
  <c r="BG1397" i="7" s="1"/>
  <c r="AT823" i="7"/>
  <c r="BG823" i="7" s="1"/>
  <c r="AT1242" i="7"/>
  <c r="BG1242" i="7" s="1"/>
  <c r="AT1345" i="7"/>
  <c r="BG1345" i="7" s="1"/>
  <c r="AT887" i="7"/>
  <c r="BG887" i="7" s="1"/>
  <c r="AT946" i="7"/>
  <c r="BG946" i="7" s="1"/>
  <c r="AT975" i="7"/>
  <c r="BG975" i="7" s="1"/>
  <c r="AT980" i="7"/>
  <c r="BG980" i="7" s="1"/>
  <c r="AT1055" i="7"/>
  <c r="BG1055" i="7" s="1"/>
  <c r="AT1229" i="7"/>
  <c r="BG1229" i="7" s="1"/>
  <c r="AT603" i="7"/>
  <c r="BG603" i="7" s="1"/>
  <c r="AT455" i="7"/>
  <c r="BG455" i="7" s="1"/>
  <c r="AT854" i="7"/>
  <c r="BG854" i="7" s="1"/>
  <c r="AT1199" i="7"/>
  <c r="BG1199" i="7" s="1"/>
  <c r="AT1225" i="7"/>
  <c r="BG1225" i="7" s="1"/>
  <c r="AT1289" i="7"/>
  <c r="BG1289" i="7" s="1"/>
  <c r="AT1309" i="7"/>
  <c r="BG1309" i="7" s="1"/>
  <c r="AT1334" i="7"/>
  <c r="BG1334" i="7" s="1"/>
  <c r="AT1358" i="7"/>
  <c r="BG1358" i="7" s="1"/>
  <c r="AT1382" i="7"/>
  <c r="BG1382" i="7" s="1"/>
  <c r="AT1026" i="7"/>
  <c r="BG1026" i="7" s="1"/>
  <c r="AT1346" i="7"/>
  <c r="BG1346" i="7" s="1"/>
  <c r="AT1379" i="7"/>
  <c r="BG1379" i="7" s="1"/>
  <c r="AT100" i="7"/>
  <c r="BG100" i="7" s="1"/>
  <c r="AT105" i="7"/>
  <c r="BG105" i="7" s="1"/>
  <c r="AT805" i="7"/>
  <c r="BG805" i="7" s="1"/>
  <c r="AT1405" i="7"/>
  <c r="BG1405" i="7" s="1"/>
  <c r="AS1414" i="7"/>
  <c r="AS1415" i="7" s="1"/>
  <c r="BF3" i="7"/>
  <c r="BF1414" i="7" s="1"/>
  <c r="K15" i="3"/>
  <c r="L12" i="3"/>
  <c r="M12" i="3" s="1"/>
  <c r="AR1" i="7" s="1"/>
  <c r="AT3" i="7"/>
  <c r="BG882" i="7" l="1"/>
  <c r="BG29" i="7"/>
  <c r="BG578" i="7"/>
  <c r="BG676" i="7"/>
  <c r="BG996" i="7"/>
  <c r="BG993" i="7"/>
  <c r="BG1336" i="7"/>
  <c r="BG896" i="7"/>
  <c r="BG568" i="7"/>
  <c r="BG298" i="7"/>
  <c r="BG419" i="7"/>
  <c r="BG999" i="7"/>
  <c r="BG611" i="7"/>
  <c r="BG153" i="7"/>
  <c r="BG204" i="7"/>
  <c r="BG521" i="7"/>
  <c r="BG414" i="7"/>
  <c r="BG145" i="7"/>
  <c r="AT1414" i="7"/>
  <c r="AT1415" i="7" s="1"/>
  <c r="AR17" i="7"/>
  <c r="AR33" i="7"/>
  <c r="AR49" i="7"/>
  <c r="AR65" i="7"/>
  <c r="AR81" i="7"/>
  <c r="AR97" i="7"/>
  <c r="AR113" i="7"/>
  <c r="AR129" i="7"/>
  <c r="AR145" i="7"/>
  <c r="BE145" i="7" s="1"/>
  <c r="AR161" i="7"/>
  <c r="AR177" i="7"/>
  <c r="AR193" i="7"/>
  <c r="AR209" i="7"/>
  <c r="AR225" i="7"/>
  <c r="AR241" i="7"/>
  <c r="AR257" i="7"/>
  <c r="AR273" i="7"/>
  <c r="AR289" i="7"/>
  <c r="AR305" i="7"/>
  <c r="AR321" i="7"/>
  <c r="AR337" i="7"/>
  <c r="AR15" i="7"/>
  <c r="AR31" i="7"/>
  <c r="AR47" i="7"/>
  <c r="AR63" i="7"/>
  <c r="AR79" i="7"/>
  <c r="AR95" i="7"/>
  <c r="AR111" i="7"/>
  <c r="AR127" i="7"/>
  <c r="AR143" i="7"/>
  <c r="AR159" i="7"/>
  <c r="AR175" i="7"/>
  <c r="AR191" i="7"/>
  <c r="AR207" i="7"/>
  <c r="AR223" i="7"/>
  <c r="AR239" i="7"/>
  <c r="AR255" i="7"/>
  <c r="AR271" i="7"/>
  <c r="AR287" i="7"/>
  <c r="AR303" i="7"/>
  <c r="AR13" i="7"/>
  <c r="AR29" i="7"/>
  <c r="BE29" i="7" s="1"/>
  <c r="AR45" i="7"/>
  <c r="AR61" i="7"/>
  <c r="AR77" i="7"/>
  <c r="AR93" i="7"/>
  <c r="AR109" i="7"/>
  <c r="AR125" i="7"/>
  <c r="AR141" i="7"/>
  <c r="AR157" i="7"/>
  <c r="AR173" i="7"/>
  <c r="AR189" i="7"/>
  <c r="AR9" i="7"/>
  <c r="AR19" i="7"/>
  <c r="AR37" i="7"/>
  <c r="AR55" i="7"/>
  <c r="AR60" i="7"/>
  <c r="AR73" i="7"/>
  <c r="AR83" i="7"/>
  <c r="AR101" i="7"/>
  <c r="AR119" i="7"/>
  <c r="AR124" i="7"/>
  <c r="AR4" i="7"/>
  <c r="AR14" i="7"/>
  <c r="AR27" i="7"/>
  <c r="AR32" i="7"/>
  <c r="AR50" i="7"/>
  <c r="AR68" i="7"/>
  <c r="AR78" i="7"/>
  <c r="AR91" i="7"/>
  <c r="AR96" i="7"/>
  <c r="AR114" i="7"/>
  <c r="AR132" i="7"/>
  <c r="AR142" i="7"/>
  <c r="AR155" i="7"/>
  <c r="AR160" i="7"/>
  <c r="AR178" i="7"/>
  <c r="AR208" i="7"/>
  <c r="AR213" i="7"/>
  <c r="AR218" i="7"/>
  <c r="AR240" i="7"/>
  <c r="AR245" i="7"/>
  <c r="AR250" i="7"/>
  <c r="AR272" i="7"/>
  <c r="AR277" i="7"/>
  <c r="AR282" i="7"/>
  <c r="AR304" i="7"/>
  <c r="AR309" i="7"/>
  <c r="AR349" i="7"/>
  <c r="AR365" i="7"/>
  <c r="AR381" i="7"/>
  <c r="AR397" i="7"/>
  <c r="AR413" i="7"/>
  <c r="AR7" i="7"/>
  <c r="AR12" i="7"/>
  <c r="AR25" i="7"/>
  <c r="AR35" i="7"/>
  <c r="AR53" i="7"/>
  <c r="AR71" i="7"/>
  <c r="AR76" i="7"/>
  <c r="AR89" i="7"/>
  <c r="AR99" i="7"/>
  <c r="AR117" i="7"/>
  <c r="AR135" i="7"/>
  <c r="AR140" i="7"/>
  <c r="AR153" i="7"/>
  <c r="BE153" i="7" s="1"/>
  <c r="AR163" i="7"/>
  <c r="AR181" i="7"/>
  <c r="AR206" i="7"/>
  <c r="AR211" i="7"/>
  <c r="AR216" i="7"/>
  <c r="AR238" i="7"/>
  <c r="AR243" i="7"/>
  <c r="AR248" i="7"/>
  <c r="AR270" i="7"/>
  <c r="AR275" i="7"/>
  <c r="AR280" i="7"/>
  <c r="AR302" i="7"/>
  <c r="AR307" i="7"/>
  <c r="AR312" i="7"/>
  <c r="AR319" i="7"/>
  <c r="AR331" i="7"/>
  <c r="AR5" i="7"/>
  <c r="AR23" i="7"/>
  <c r="AR28" i="7"/>
  <c r="AR41" i="7"/>
  <c r="AR51" i="7"/>
  <c r="AR69" i="7"/>
  <c r="AR87" i="7"/>
  <c r="AR92" i="7"/>
  <c r="AR105" i="7"/>
  <c r="AR115" i="7"/>
  <c r="AR133" i="7"/>
  <c r="AR151" i="7"/>
  <c r="AR156" i="7"/>
  <c r="AR169" i="7"/>
  <c r="AR179" i="7"/>
  <c r="AR16" i="7"/>
  <c r="AR42" i="7"/>
  <c r="AR48" i="7"/>
  <c r="AR86" i="7"/>
  <c r="AR118" i="7"/>
  <c r="AR121" i="7"/>
  <c r="AR130" i="7"/>
  <c r="AR144" i="7"/>
  <c r="AR158" i="7"/>
  <c r="AR217" i="7"/>
  <c r="AR242" i="7"/>
  <c r="AR264" i="7"/>
  <c r="AR267" i="7"/>
  <c r="AR311" i="7"/>
  <c r="AR353" i="7"/>
  <c r="AR372" i="7"/>
  <c r="AR379" i="7"/>
  <c r="AR391" i="7"/>
  <c r="AR398" i="7"/>
  <c r="AR417" i="7"/>
  <c r="AR424" i="7"/>
  <c r="AR34" i="7"/>
  <c r="AR136" i="7"/>
  <c r="AR150" i="7"/>
  <c r="AR220" i="7"/>
  <c r="AR231" i="7"/>
  <c r="AR281" i="7"/>
  <c r="AR306" i="7"/>
  <c r="AR314" i="7"/>
  <c r="AR339" i="7"/>
  <c r="AR358" i="7"/>
  <c r="AR377" i="7"/>
  <c r="AR403" i="7"/>
  <c r="AR422" i="7"/>
  <c r="AR26" i="7"/>
  <c r="AR82" i="7"/>
  <c r="AR116" i="7"/>
  <c r="AR122" i="7"/>
  <c r="AR165" i="7"/>
  <c r="AR168" i="7"/>
  <c r="AR171" i="7"/>
  <c r="AR174" i="7"/>
  <c r="AR192" i="7"/>
  <c r="AR195" i="7"/>
  <c r="AR198" i="7"/>
  <c r="AR201" i="7"/>
  <c r="AR254" i="7"/>
  <c r="AR269" i="7"/>
  <c r="AR295" i="7"/>
  <c r="AR301" i="7"/>
  <c r="AR318" i="7"/>
  <c r="AR326" i="7"/>
  <c r="AR329" i="7"/>
  <c r="AR355" i="7"/>
  <c r="AR388" i="7"/>
  <c r="AR411" i="7"/>
  <c r="AR433" i="7"/>
  <c r="AR449" i="7"/>
  <c r="AR465" i="7"/>
  <c r="AR481" i="7"/>
  <c r="AR497" i="7"/>
  <c r="AR54" i="7"/>
  <c r="AR85" i="7"/>
  <c r="AR88" i="7"/>
  <c r="AR138" i="7"/>
  <c r="AR183" i="7"/>
  <c r="AR186" i="7"/>
  <c r="AR204" i="7"/>
  <c r="BE204" i="7" s="1"/>
  <c r="AR210" i="7"/>
  <c r="AR260" i="7"/>
  <c r="AR263" i="7"/>
  <c r="AR350" i="7"/>
  <c r="AR373" i="7"/>
  <c r="AR401" i="7"/>
  <c r="AR406" i="7"/>
  <c r="AR440" i="7"/>
  <c r="AR456" i="7"/>
  <c r="AR472" i="7"/>
  <c r="AR488" i="7"/>
  <c r="AR504" i="7"/>
  <c r="AR70" i="7"/>
  <c r="AR98" i="7"/>
  <c r="AR104" i="7"/>
  <c r="AR107" i="7"/>
  <c r="AR219" i="7"/>
  <c r="AR234" i="7"/>
  <c r="AR237" i="7"/>
  <c r="AR278" i="7"/>
  <c r="AR310" i="7"/>
  <c r="AR313" i="7"/>
  <c r="AR332" i="7"/>
  <c r="AR340" i="7"/>
  <c r="AR345" i="7"/>
  <c r="AR368" i="7"/>
  <c r="AR378" i="7"/>
  <c r="AR383" i="7"/>
  <c r="AR396" i="7"/>
  <c r="AR419" i="7"/>
  <c r="BE419" i="7" s="1"/>
  <c r="AR431" i="7"/>
  <c r="AR447" i="7"/>
  <c r="AR463" i="7"/>
  <c r="AR479" i="7"/>
  <c r="AR495" i="7"/>
  <c r="AR8" i="7"/>
  <c r="AR11" i="7"/>
  <c r="AR36" i="7"/>
  <c r="AR64" i="7"/>
  <c r="AR67" i="7"/>
  <c r="AR110" i="7"/>
  <c r="AR148" i="7"/>
  <c r="AR246" i="7"/>
  <c r="AR249" i="7"/>
  <c r="AR284" i="7"/>
  <c r="AR290" i="7"/>
  <c r="AR324" i="7"/>
  <c r="AR363" i="7"/>
  <c r="AR414" i="7"/>
  <c r="BE414" i="7" s="1"/>
  <c r="BH414" i="7" s="1"/>
  <c r="BJ414" i="7" s="1"/>
  <c r="AR438" i="7"/>
  <c r="AR454" i="7"/>
  <c r="AR470" i="7"/>
  <c r="AR486" i="7"/>
  <c r="AR502" i="7"/>
  <c r="AR39" i="7"/>
  <c r="AR112" i="7"/>
  <c r="AR154" i="7"/>
  <c r="AR164" i="7"/>
  <c r="AR205" i="7"/>
  <c r="AR232" i="7"/>
  <c r="AR285" i="7"/>
  <c r="AR308" i="7"/>
  <c r="AR333" i="7"/>
  <c r="AR362" i="7"/>
  <c r="AR409" i="7"/>
  <c r="AR412" i="7"/>
  <c r="AR415" i="7"/>
  <c r="AR418" i="7"/>
  <c r="AR421" i="7"/>
  <c r="AR437" i="7"/>
  <c r="AR453" i="7"/>
  <c r="AR469" i="7"/>
  <c r="AR485" i="7"/>
  <c r="AR501" i="7"/>
  <c r="AR120" i="7"/>
  <c r="AR185" i="7"/>
  <c r="AR188" i="7"/>
  <c r="AR202" i="7"/>
  <c r="AR229" i="7"/>
  <c r="AR298" i="7"/>
  <c r="BE298" i="7" s="1"/>
  <c r="AR315" i="7"/>
  <c r="AR330" i="7"/>
  <c r="AR336" i="7"/>
  <c r="AR351" i="7"/>
  <c r="AR371" i="7"/>
  <c r="AR380" i="7"/>
  <c r="AR389" i="7"/>
  <c r="AR392" i="7"/>
  <c r="AR432" i="7"/>
  <c r="AR448" i="7"/>
  <c r="AR464" i="7"/>
  <c r="AR480" i="7"/>
  <c r="AR496" i="7"/>
  <c r="AR514" i="7"/>
  <c r="AR530" i="7"/>
  <c r="AR546" i="7"/>
  <c r="AR562" i="7"/>
  <c r="AR578" i="7"/>
  <c r="BE578" i="7" s="1"/>
  <c r="AR594" i="7"/>
  <c r="AR610" i="7"/>
  <c r="AR30" i="7"/>
  <c r="AR103" i="7"/>
  <c r="AR106" i="7"/>
  <c r="AR199" i="7"/>
  <c r="AR236" i="7"/>
  <c r="AR40" i="7"/>
  <c r="AR100" i="7"/>
  <c r="AR131" i="7"/>
  <c r="AR172" i="7"/>
  <c r="AR196" i="7"/>
  <c r="AR233" i="7"/>
  <c r="AR259" i="7"/>
  <c r="AR375" i="7"/>
  <c r="AR526" i="7"/>
  <c r="AR542" i="7"/>
  <c r="AR558" i="7"/>
  <c r="AR574" i="7"/>
  <c r="AR590" i="7"/>
  <c r="AR606" i="7"/>
  <c r="AR622" i="7"/>
  <c r="AR6" i="7"/>
  <c r="AR58" i="7"/>
  <c r="AR80" i="7"/>
  <c r="AR108" i="7"/>
  <c r="AR184" i="7"/>
  <c r="AR214" i="7"/>
  <c r="AR369" i="7"/>
  <c r="AR382" i="7"/>
  <c r="AR425" i="7"/>
  <c r="AR434" i="7"/>
  <c r="AR460" i="7"/>
  <c r="AR475" i="7"/>
  <c r="AR535" i="7"/>
  <c r="AR540" i="7"/>
  <c r="AR567" i="7"/>
  <c r="AR572" i="7"/>
  <c r="AR599" i="7"/>
  <c r="AR604" i="7"/>
  <c r="AR621" i="7"/>
  <c r="AR628" i="7"/>
  <c r="AR644" i="7"/>
  <c r="AR660" i="7"/>
  <c r="AR676" i="7"/>
  <c r="BE676" i="7" s="1"/>
  <c r="BH676" i="7" s="1"/>
  <c r="BJ676" i="7" s="1"/>
  <c r="AR692" i="7"/>
  <c r="AR708" i="7"/>
  <c r="AR724" i="7"/>
  <c r="AR740" i="7"/>
  <c r="AR756" i="7"/>
  <c r="AR24" i="7"/>
  <c r="AR62" i="7"/>
  <c r="AR128" i="7"/>
  <c r="AR247" i="7"/>
  <c r="AR283" i="7"/>
  <c r="AR297" i="7"/>
  <c r="AR322" i="7"/>
  <c r="AR335" i="7"/>
  <c r="AR376" i="7"/>
  <c r="AR478" i="7"/>
  <c r="AR518" i="7"/>
  <c r="AR545" i="7"/>
  <c r="AR550" i="7"/>
  <c r="AR577" i="7"/>
  <c r="AR582" i="7"/>
  <c r="AR609" i="7"/>
  <c r="AR614" i="7"/>
  <c r="AR635" i="7"/>
  <c r="AR651" i="7"/>
  <c r="AR667" i="7"/>
  <c r="AR683" i="7"/>
  <c r="AR699" i="7"/>
  <c r="AR715" i="7"/>
  <c r="AR731" i="7"/>
  <c r="AR747" i="7"/>
  <c r="AR43" i="7"/>
  <c r="AR59" i="7"/>
  <c r="AR66" i="7"/>
  <c r="AR279" i="7"/>
  <c r="AR325" i="7"/>
  <c r="AR328" i="7"/>
  <c r="AR354" i="7"/>
  <c r="AR366" i="7"/>
  <c r="AR408" i="7"/>
  <c r="AR428" i="7"/>
  <c r="AR443" i="7"/>
  <c r="AR484" i="7"/>
  <c r="AR513" i="7"/>
  <c r="AR523" i="7"/>
  <c r="AR533" i="7"/>
  <c r="AR555" i="7"/>
  <c r="AR565" i="7"/>
  <c r="AR587" i="7"/>
  <c r="AR597" i="7"/>
  <c r="AR619" i="7"/>
  <c r="AR626" i="7"/>
  <c r="AR642" i="7"/>
  <c r="AR658" i="7"/>
  <c r="AR674" i="7"/>
  <c r="AR690" i="7"/>
  <c r="AR706" i="7"/>
  <c r="AR722" i="7"/>
  <c r="AR738" i="7"/>
  <c r="AR754" i="7"/>
  <c r="AR21" i="7"/>
  <c r="AR52" i="7"/>
  <c r="AR102" i="7"/>
  <c r="AR166" i="7"/>
  <c r="AR244" i="7"/>
  <c r="AR266" i="7"/>
  <c r="AR342" i="7"/>
  <c r="AR395" i="7"/>
  <c r="AR402" i="7"/>
  <c r="AR405" i="7"/>
  <c r="AR452" i="7"/>
  <c r="AR493" i="7"/>
  <c r="AR521" i="7"/>
  <c r="BE521" i="7" s="1"/>
  <c r="AR543" i="7"/>
  <c r="AR553" i="7"/>
  <c r="AR575" i="7"/>
  <c r="AR585" i="7"/>
  <c r="AR607" i="7"/>
  <c r="AR617" i="7"/>
  <c r="AR624" i="7"/>
  <c r="AR56" i="7"/>
  <c r="AR74" i="7"/>
  <c r="AR162" i="7"/>
  <c r="AR215" i="7"/>
  <c r="AR222" i="7"/>
  <c r="AR226" i="7"/>
  <c r="AR291" i="7"/>
  <c r="AR348" i="7"/>
  <c r="AR386" i="7"/>
  <c r="AR455" i="7"/>
  <c r="AR458" i="7"/>
  <c r="AR467" i="7"/>
  <c r="AR473" i="7"/>
  <c r="AR482" i="7"/>
  <c r="AR508" i="7"/>
  <c r="AR511" i="7"/>
  <c r="AR516" i="7"/>
  <c r="AR548" i="7"/>
  <c r="AR580" i="7"/>
  <c r="AR612" i="7"/>
  <c r="AR631" i="7"/>
  <c r="AR647" i="7"/>
  <c r="AR663" i="7"/>
  <c r="AR679" i="7"/>
  <c r="AR695" i="7"/>
  <c r="AR711" i="7"/>
  <c r="AR727" i="7"/>
  <c r="AR743" i="7"/>
  <c r="AR759" i="7"/>
  <c r="AR190" i="7"/>
  <c r="AR235" i="7"/>
  <c r="AR347" i="7"/>
  <c r="AR461" i="7"/>
  <c r="AR492" i="7"/>
  <c r="AR509" i="7"/>
  <c r="AR557" i="7"/>
  <c r="AR560" i="7"/>
  <c r="AR566" i="7"/>
  <c r="AR569" i="7"/>
  <c r="AR581" i="7"/>
  <c r="AR625" i="7"/>
  <c r="AR633" i="7"/>
  <c r="AR641" i="7"/>
  <c r="AR649" i="7"/>
  <c r="AR657" i="7"/>
  <c r="AR665" i="7"/>
  <c r="AR673" i="7"/>
  <c r="AR681" i="7"/>
  <c r="AR689" i="7"/>
  <c r="AR697" i="7"/>
  <c r="AR705" i="7"/>
  <c r="AR713" i="7"/>
  <c r="AR721" i="7"/>
  <c r="AR729" i="7"/>
  <c r="AR737" i="7"/>
  <c r="AR745" i="7"/>
  <c r="AR22" i="7"/>
  <c r="AR182" i="7"/>
  <c r="AR194" i="7"/>
  <c r="AR227" i="7"/>
  <c r="AR361" i="7"/>
  <c r="AR364" i="7"/>
  <c r="AR394" i="7"/>
  <c r="AR441" i="7"/>
  <c r="AR444" i="7"/>
  <c r="AR499" i="7"/>
  <c r="AR519" i="7"/>
  <c r="AR522" i="7"/>
  <c r="AR584" i="7"/>
  <c r="AR636" i="7"/>
  <c r="AR652" i="7"/>
  <c r="AR668" i="7"/>
  <c r="AR684" i="7"/>
  <c r="AR700" i="7"/>
  <c r="AR716" i="7"/>
  <c r="AR732" i="7"/>
  <c r="AR748" i="7"/>
  <c r="AR761" i="7"/>
  <c r="AR18" i="7"/>
  <c r="AR149" i="7"/>
  <c r="AR187" i="7"/>
  <c r="AR252" i="7"/>
  <c r="AR299" i="7"/>
  <c r="AR387" i="7"/>
  <c r="AR506" i="7"/>
  <c r="AR531" i="7"/>
  <c r="AR593" i="7"/>
  <c r="AR605" i="7"/>
  <c r="AR90" i="7"/>
  <c r="AR134" i="7"/>
  <c r="AR170" i="7"/>
  <c r="AR224" i="7"/>
  <c r="AR268" i="7"/>
  <c r="AR462" i="7"/>
  <c r="AR503" i="7"/>
  <c r="AR510" i="7"/>
  <c r="AR552" i="7"/>
  <c r="AR608" i="7"/>
  <c r="AR611" i="7"/>
  <c r="BE611" i="7" s="1"/>
  <c r="AR623" i="7"/>
  <c r="AR57" i="7"/>
  <c r="AR94" i="7"/>
  <c r="AR203" i="7"/>
  <c r="AR228" i="7"/>
  <c r="AR292" i="7"/>
  <c r="AR341" i="7"/>
  <c r="AR466" i="7"/>
  <c r="AR476" i="7"/>
  <c r="AR483" i="7"/>
  <c r="AR490" i="7"/>
  <c r="AR561" i="7"/>
  <c r="AR573" i="7"/>
  <c r="AR258" i="7"/>
  <c r="AR262" i="7"/>
  <c r="AR317" i="7"/>
  <c r="AR360" i="7"/>
  <c r="AR393" i="7"/>
  <c r="AR430" i="7"/>
  <c r="AR450" i="7"/>
  <c r="AR524" i="7"/>
  <c r="AR595" i="7"/>
  <c r="AR627" i="7"/>
  <c r="AR638" i="7"/>
  <c r="AR643" i="7"/>
  <c r="AR654" i="7"/>
  <c r="AR659" i="7"/>
  <c r="AR670" i="7"/>
  <c r="AR675" i="7"/>
  <c r="AR686" i="7"/>
  <c r="AR691" i="7"/>
  <c r="AR702" i="7"/>
  <c r="AR707" i="7"/>
  <c r="AR718" i="7"/>
  <c r="AR723" i="7"/>
  <c r="AR734" i="7"/>
  <c r="AR739" i="7"/>
  <c r="AR750" i="7"/>
  <c r="AR755" i="7"/>
  <c r="AR147" i="7"/>
  <c r="AR385" i="7"/>
  <c r="AR457" i="7"/>
  <c r="AR477" i="7"/>
  <c r="AR489" i="7"/>
  <c r="AR527" i="7"/>
  <c r="AR576" i="7"/>
  <c r="AR588" i="7"/>
  <c r="AR661" i="7"/>
  <c r="AR671" i="7"/>
  <c r="AR714" i="7"/>
  <c r="AR753" i="7"/>
  <c r="AR762" i="7"/>
  <c r="AR778" i="7"/>
  <c r="AR794" i="7"/>
  <c r="AR810" i="7"/>
  <c r="AR826" i="7"/>
  <c r="AR842" i="7"/>
  <c r="AR858" i="7"/>
  <c r="AR874" i="7"/>
  <c r="AR890" i="7"/>
  <c r="AR906" i="7"/>
  <c r="AR922" i="7"/>
  <c r="AR938" i="7"/>
  <c r="AR954" i="7"/>
  <c r="AR970" i="7"/>
  <c r="AR986" i="7"/>
  <c r="AR1002" i="7"/>
  <c r="AR1018" i="7"/>
  <c r="AR1034" i="7"/>
  <c r="AR1050" i="7"/>
  <c r="AR1066" i="7"/>
  <c r="AR1082" i="7"/>
  <c r="AR1098" i="7"/>
  <c r="AR1114" i="7"/>
  <c r="AR1130" i="7"/>
  <c r="AR1146" i="7"/>
  <c r="AR1162" i="7"/>
  <c r="AR1178" i="7"/>
  <c r="AR1194" i="7"/>
  <c r="AR1210" i="7"/>
  <c r="AR197" i="7"/>
  <c r="AR294" i="7"/>
  <c r="AR320" i="7"/>
  <c r="AR410" i="7"/>
  <c r="AR423" i="7"/>
  <c r="AR520" i="7"/>
  <c r="AR537" i="7"/>
  <c r="AR547" i="7"/>
  <c r="AR554" i="7"/>
  <c r="AR615" i="7"/>
  <c r="AR618" i="7"/>
  <c r="AR664" i="7"/>
  <c r="AR694" i="7"/>
  <c r="AR701" i="7"/>
  <c r="AR769" i="7"/>
  <c r="AR785" i="7"/>
  <c r="AR801" i="7"/>
  <c r="AR817" i="7"/>
  <c r="AR833" i="7"/>
  <c r="AR849" i="7"/>
  <c r="AR865" i="7"/>
  <c r="AR881" i="7"/>
  <c r="AR897" i="7"/>
  <c r="AR913" i="7"/>
  <c r="AR929" i="7"/>
  <c r="AR945" i="7"/>
  <c r="AR961" i="7"/>
  <c r="AR977" i="7"/>
  <c r="AR993" i="7"/>
  <c r="BE993" i="7" s="1"/>
  <c r="AR1009" i="7"/>
  <c r="AR1025" i="7"/>
  <c r="AR1041" i="7"/>
  <c r="AR1057" i="7"/>
  <c r="AR139" i="7"/>
  <c r="AR152" i="7"/>
  <c r="AR265" i="7"/>
  <c r="AR286" i="7"/>
  <c r="AR357" i="7"/>
  <c r="AR427" i="7"/>
  <c r="AR435" i="7"/>
  <c r="AR446" i="7"/>
  <c r="AR505" i="7"/>
  <c r="AR688" i="7"/>
  <c r="AR776" i="7"/>
  <c r="AR792" i="7"/>
  <c r="AR808" i="7"/>
  <c r="AR824" i="7"/>
  <c r="AR840" i="7"/>
  <c r="AR856" i="7"/>
  <c r="AR872" i="7"/>
  <c r="AR888" i="7"/>
  <c r="AR904" i="7"/>
  <c r="AR920" i="7"/>
  <c r="AR936" i="7"/>
  <c r="AR952" i="7"/>
  <c r="AR968" i="7"/>
  <c r="AR984" i="7"/>
  <c r="AR1000" i="7"/>
  <c r="AR1016" i="7"/>
  <c r="AR1032" i="7"/>
  <c r="AR1048" i="7"/>
  <c r="AR1064" i="7"/>
  <c r="AR256" i="7"/>
  <c r="AR261" i="7"/>
  <c r="AR390" i="7"/>
  <c r="AR442" i="7"/>
  <c r="AR534" i="7"/>
  <c r="AR544" i="7"/>
  <c r="AR551" i="7"/>
  <c r="AR602" i="7"/>
  <c r="AR645" i="7"/>
  <c r="AR655" i="7"/>
  <c r="AR698" i="7"/>
  <c r="AR741" i="7"/>
  <c r="AR757" i="7"/>
  <c r="AR767" i="7"/>
  <c r="AR783" i="7"/>
  <c r="AR799" i="7"/>
  <c r="AR815" i="7"/>
  <c r="AR831" i="7"/>
  <c r="AR847" i="7"/>
  <c r="AR863" i="7"/>
  <c r="AR879" i="7"/>
  <c r="AR895" i="7"/>
  <c r="AR911" i="7"/>
  <c r="AR927" i="7"/>
  <c r="AR943" i="7"/>
  <c r="AR959" i="7"/>
  <c r="AR975" i="7"/>
  <c r="AR991" i="7"/>
  <c r="AR1007" i="7"/>
  <c r="AR1023" i="7"/>
  <c r="AR1039" i="7"/>
  <c r="AR1055" i="7"/>
  <c r="AR1071" i="7"/>
  <c r="AR46" i="7"/>
  <c r="AR370" i="7"/>
  <c r="AR374" i="7"/>
  <c r="AR407" i="7"/>
  <c r="AR474" i="7"/>
  <c r="AR494" i="7"/>
  <c r="AR517" i="7"/>
  <c r="AR541" i="7"/>
  <c r="AR592" i="7"/>
  <c r="AR648" i="7"/>
  <c r="AR678" i="7"/>
  <c r="AR685" i="7"/>
  <c r="AR725" i="7"/>
  <c r="AR751" i="7"/>
  <c r="AR774" i="7"/>
  <c r="AR790" i="7"/>
  <c r="AR806" i="7"/>
  <c r="AR822" i="7"/>
  <c r="AR838" i="7"/>
  <c r="AR854" i="7"/>
  <c r="AR212" i="7"/>
  <c r="AR338" i="7"/>
  <c r="AR343" i="7"/>
  <c r="AR404" i="7"/>
  <c r="AR416" i="7"/>
  <c r="AR459" i="7"/>
  <c r="AR559" i="7"/>
  <c r="AR586" i="7"/>
  <c r="AR603" i="7"/>
  <c r="AR656" i="7"/>
  <c r="AR712" i="7"/>
  <c r="AR770" i="7"/>
  <c r="AR786" i="7"/>
  <c r="AR802" i="7"/>
  <c r="AR818" i="7"/>
  <c r="AR834" i="7"/>
  <c r="AR126" i="7"/>
  <c r="AR439" i="7"/>
  <c r="AR571" i="7"/>
  <c r="AR616" i="7"/>
  <c r="AR662" i="7"/>
  <c r="AR746" i="7"/>
  <c r="AR766" i="7"/>
  <c r="AR772" i="7"/>
  <c r="AR798" i="7"/>
  <c r="AR804" i="7"/>
  <c r="AR830" i="7"/>
  <c r="AR836" i="7"/>
  <c r="AR861" i="7"/>
  <c r="AR869" i="7"/>
  <c r="AR877" i="7"/>
  <c r="AR885" i="7"/>
  <c r="AR893" i="7"/>
  <c r="AR901" i="7"/>
  <c r="AR909" i="7"/>
  <c r="AR917" i="7"/>
  <c r="AR925" i="7"/>
  <c r="AR933" i="7"/>
  <c r="AR941" i="7"/>
  <c r="AR949" i="7"/>
  <c r="AR957" i="7"/>
  <c r="AR965" i="7"/>
  <c r="AR973" i="7"/>
  <c r="AR981" i="7"/>
  <c r="AR989" i="7"/>
  <c r="AR997" i="7"/>
  <c r="AR1005" i="7"/>
  <c r="AR1013" i="7"/>
  <c r="AR1021" i="7"/>
  <c r="AR1029" i="7"/>
  <c r="AR1037" i="7"/>
  <c r="AR1045" i="7"/>
  <c r="AR1053" i="7"/>
  <c r="AR1061" i="7"/>
  <c r="AR1069" i="7"/>
  <c r="AR1088" i="7"/>
  <c r="AR1107" i="7"/>
  <c r="AR1126" i="7"/>
  <c r="AR1152" i="7"/>
  <c r="AR1171" i="7"/>
  <c r="AR1190" i="7"/>
  <c r="AR1216" i="7"/>
  <c r="AR1230" i="7"/>
  <c r="AR1246" i="7"/>
  <c r="AR1262" i="7"/>
  <c r="AR1278" i="7"/>
  <c r="AR1294" i="7"/>
  <c r="AR1310" i="7"/>
  <c r="AR1326" i="7"/>
  <c r="AR1342" i="7"/>
  <c r="AR1358" i="7"/>
  <c r="AR1374" i="7"/>
  <c r="AR1390" i="7"/>
  <c r="AR1406" i="7"/>
  <c r="AR180" i="7"/>
  <c r="AR399" i="7"/>
  <c r="AR471" i="7"/>
  <c r="AR589" i="7"/>
  <c r="AR601" i="7"/>
  <c r="AR709" i="7"/>
  <c r="AR781" i="7"/>
  <c r="AR813" i="7"/>
  <c r="AR1074" i="7"/>
  <c r="AR1081" i="7"/>
  <c r="AR1093" i="7"/>
  <c r="AR1100" i="7"/>
  <c r="AR1119" i="7"/>
  <c r="AR1138" i="7"/>
  <c r="AR1145" i="7"/>
  <c r="AR1157" i="7"/>
  <c r="AR1164" i="7"/>
  <c r="AR1183" i="7"/>
  <c r="AR1202" i="7"/>
  <c r="AR1209" i="7"/>
  <c r="AR1221" i="7"/>
  <c r="AR1237" i="7"/>
  <c r="AR1253" i="7"/>
  <c r="AR1269" i="7"/>
  <c r="AR1285" i="7"/>
  <c r="AR1301" i="7"/>
  <c r="AR1317" i="7"/>
  <c r="AR10" i="7"/>
  <c r="AR20" i="7"/>
  <c r="AR137" i="7"/>
  <c r="AR253" i="7"/>
  <c r="AR276" i="7"/>
  <c r="AR498" i="7"/>
  <c r="AR717" i="7"/>
  <c r="AR775" i="7"/>
  <c r="AR807" i="7"/>
  <c r="AR839" i="7"/>
  <c r="AR853" i="7"/>
  <c r="AR1086" i="7"/>
  <c r="AR1105" i="7"/>
  <c r="AR1112" i="7"/>
  <c r="AR1124" i="7"/>
  <c r="AR1131" i="7"/>
  <c r="AR1150" i="7"/>
  <c r="AR1169" i="7"/>
  <c r="AR1176" i="7"/>
  <c r="AR1188" i="7"/>
  <c r="AR1195" i="7"/>
  <c r="AR44" i="7"/>
  <c r="AR200" i="7"/>
  <c r="AR327" i="7"/>
  <c r="AR436" i="7"/>
  <c r="AR507" i="7"/>
  <c r="AR515" i="7"/>
  <c r="AR528" i="7"/>
  <c r="AR564" i="7"/>
  <c r="AR568" i="7"/>
  <c r="BE568" i="7" s="1"/>
  <c r="AR598" i="7"/>
  <c r="AR613" i="7"/>
  <c r="AR640" i="7"/>
  <c r="AR728" i="7"/>
  <c r="AR784" i="7"/>
  <c r="AR787" i="7"/>
  <c r="AR793" i="7"/>
  <c r="AR816" i="7"/>
  <c r="AR819" i="7"/>
  <c r="AR825" i="7"/>
  <c r="AR845" i="7"/>
  <c r="AR859" i="7"/>
  <c r="AR864" i="7"/>
  <c r="AR875" i="7"/>
  <c r="AR880" i="7"/>
  <c r="AR891" i="7"/>
  <c r="AR896" i="7"/>
  <c r="BE896" i="7" s="1"/>
  <c r="AR907" i="7"/>
  <c r="AR912" i="7"/>
  <c r="AR923" i="7"/>
  <c r="AR928" i="7"/>
  <c r="AR939" i="7"/>
  <c r="AR944" i="7"/>
  <c r="AR955" i="7"/>
  <c r="AR960" i="7"/>
  <c r="AR971" i="7"/>
  <c r="AR976" i="7"/>
  <c r="AR987" i="7"/>
  <c r="AR992" i="7"/>
  <c r="AR1003" i="7"/>
  <c r="AR1008" i="7"/>
  <c r="AR1019" i="7"/>
  <c r="AR1024" i="7"/>
  <c r="AR1035" i="7"/>
  <c r="AR1040" i="7"/>
  <c r="AR1051" i="7"/>
  <c r="AR1056" i="7"/>
  <c r="AR1067" i="7"/>
  <c r="AR1079" i="7"/>
  <c r="AR1117" i="7"/>
  <c r="AR1143" i="7"/>
  <c r="AR1181" i="7"/>
  <c r="AR1207" i="7"/>
  <c r="AR1235" i="7"/>
  <c r="AR1251" i="7"/>
  <c r="AR1267" i="7"/>
  <c r="AR1283" i="7"/>
  <c r="AR1299" i="7"/>
  <c r="AR1315" i="7"/>
  <c r="AR176" i="7"/>
  <c r="AR323" i="7"/>
  <c r="AR539" i="7"/>
  <c r="AR556" i="7"/>
  <c r="AR682" i="7"/>
  <c r="AR764" i="7"/>
  <c r="AR796" i="7"/>
  <c r="AR828" i="7"/>
  <c r="AR867" i="7"/>
  <c r="AR883" i="7"/>
  <c r="AR899" i="7"/>
  <c r="AR915" i="7"/>
  <c r="AR931" i="7"/>
  <c r="AR947" i="7"/>
  <c r="AR963" i="7"/>
  <c r="AR979" i="7"/>
  <c r="AR995" i="7"/>
  <c r="AR1011" i="7"/>
  <c r="AR1027" i="7"/>
  <c r="AR1043" i="7"/>
  <c r="AR1059" i="7"/>
  <c r="AR1072" i="7"/>
  <c r="AR1091" i="7"/>
  <c r="AR1110" i="7"/>
  <c r="AR1136" i="7"/>
  <c r="AR1155" i="7"/>
  <c r="AR167" i="7"/>
  <c r="AR346" i="7"/>
  <c r="AR359" i="7"/>
  <c r="AR367" i="7"/>
  <c r="AR632" i="7"/>
  <c r="AR736" i="7"/>
  <c r="AR848" i="7"/>
  <c r="AR1077" i="7"/>
  <c r="AR1084" i="7"/>
  <c r="AR1103" i="7"/>
  <c r="AR1122" i="7"/>
  <c r="AR1129" i="7"/>
  <c r="AR1141" i="7"/>
  <c r="AR1148" i="7"/>
  <c r="AR1167" i="7"/>
  <c r="AR1186" i="7"/>
  <c r="AR1193" i="7"/>
  <c r="AR1205" i="7"/>
  <c r="AR1212" i="7"/>
  <c r="AR288" i="7"/>
  <c r="AR293" i="7"/>
  <c r="AR429" i="7"/>
  <c r="AR487" i="7"/>
  <c r="AR634" i="7"/>
  <c r="AR749" i="7"/>
  <c r="AR765" i="7"/>
  <c r="AR797" i="7"/>
  <c r="AR829" i="7"/>
  <c r="AR892" i="7"/>
  <c r="AR902" i="7"/>
  <c r="AR921" i="7"/>
  <c r="AR996" i="7"/>
  <c r="BE996" i="7" s="1"/>
  <c r="AR1015" i="7"/>
  <c r="AR1054" i="7"/>
  <c r="AR1109" i="7"/>
  <c r="AR1172" i="7"/>
  <c r="AR1206" i="7"/>
  <c r="AR1225" i="7"/>
  <c r="AR1248" i="7"/>
  <c r="AR1271" i="7"/>
  <c r="AR1289" i="7"/>
  <c r="AR1312" i="7"/>
  <c r="AR1334" i="7"/>
  <c r="AR1341" i="7"/>
  <c r="AR1353" i="7"/>
  <c r="AR1360" i="7"/>
  <c r="AR1379" i="7"/>
  <c r="AR1398" i="7"/>
  <c r="AR1405" i="7"/>
  <c r="AR274" i="7"/>
  <c r="AR677" i="7"/>
  <c r="AR703" i="7"/>
  <c r="AR720" i="7"/>
  <c r="AR843" i="7"/>
  <c r="AR846" i="7"/>
  <c r="AR876" i="7"/>
  <c r="AR886" i="7"/>
  <c r="AR905" i="7"/>
  <c r="AR980" i="7"/>
  <c r="AR999" i="7"/>
  <c r="BE999" i="7" s="1"/>
  <c r="AR1038" i="7"/>
  <c r="AR1192" i="7"/>
  <c r="AR1198" i="7"/>
  <c r="AR1238" i="7"/>
  <c r="AR1243" i="7"/>
  <c r="AR1256" i="7"/>
  <c r="AR1261" i="7"/>
  <c r="AR1266" i="7"/>
  <c r="AR1279" i="7"/>
  <c r="AR1302" i="7"/>
  <c r="AR1307" i="7"/>
  <c r="AR1320" i="7"/>
  <c r="AR1327" i="7"/>
  <c r="AR1346" i="7"/>
  <c r="AR1365" i="7"/>
  <c r="AR1372" i="7"/>
  <c r="AR1384" i="7"/>
  <c r="AR420" i="7"/>
  <c r="AR525" i="7"/>
  <c r="AR529" i="7"/>
  <c r="AR579" i="7"/>
  <c r="AR583" i="7"/>
  <c r="AR630" i="7"/>
  <c r="AR639" i="7"/>
  <c r="AR860" i="7"/>
  <c r="AR870" i="7"/>
  <c r="AR889" i="7"/>
  <c r="AR964" i="7"/>
  <c r="AR983" i="7"/>
  <c r="AR1022" i="7"/>
  <c r="AR1058" i="7"/>
  <c r="AR1089" i="7"/>
  <c r="AR1158" i="7"/>
  <c r="AR72" i="7"/>
  <c r="AR356" i="7"/>
  <c r="AR400" i="7"/>
  <c r="AR570" i="7"/>
  <c r="AR669" i="7"/>
  <c r="AR758" i="7"/>
  <c r="AR123" i="7"/>
  <c r="AR230" i="7"/>
  <c r="AR352" i="7"/>
  <c r="AR468" i="7"/>
  <c r="AR857" i="7"/>
  <c r="AR932" i="7"/>
  <c r="AR951" i="7"/>
  <c r="AR990" i="7"/>
  <c r="AR1026" i="7"/>
  <c r="AR1080" i="7"/>
  <c r="AR1083" i="7"/>
  <c r="AR1095" i="7"/>
  <c r="AR1137" i="7"/>
  <c r="AR1140" i="7"/>
  <c r="AR1161" i="7"/>
  <c r="AR1204" i="7"/>
  <c r="AR1215" i="7"/>
  <c r="AR1223" i="7"/>
  <c r="AR512" i="7"/>
  <c r="AR733" i="7"/>
  <c r="AR773" i="7"/>
  <c r="AR780" i="7"/>
  <c r="AR805" i="7"/>
  <c r="AR812" i="7"/>
  <c r="AR837" i="7"/>
  <c r="AR916" i="7"/>
  <c r="AR935" i="7"/>
  <c r="AR974" i="7"/>
  <c r="AR1010" i="7"/>
  <c r="AR1068" i="7"/>
  <c r="AR1104" i="7"/>
  <c r="AR1113" i="7"/>
  <c r="AR1128" i="7"/>
  <c r="AR1187" i="7"/>
  <c r="AR1231" i="7"/>
  <c r="AR1254" i="7"/>
  <c r="AR1259" i="7"/>
  <c r="AR1272" i="7"/>
  <c r="AR1277" i="7"/>
  <c r="AR1282" i="7"/>
  <c r="AR1295" i="7"/>
  <c r="AR1318" i="7"/>
  <c r="AR1330" i="7"/>
  <c r="AR1349" i="7"/>
  <c r="AR1356" i="7"/>
  <c r="AR1368" i="7"/>
  <c r="AR1375" i="7"/>
  <c r="AR1394" i="7"/>
  <c r="AR221" i="7"/>
  <c r="AR445" i="7"/>
  <c r="AR763" i="7"/>
  <c r="AR788" i="7"/>
  <c r="AR795" i="7"/>
  <c r="AR820" i="7"/>
  <c r="AR827" i="7"/>
  <c r="AR844" i="7"/>
  <c r="AR868" i="7"/>
  <c r="AR887" i="7"/>
  <c r="AR926" i="7"/>
  <c r="AR962" i="7"/>
  <c r="AR1020" i="7"/>
  <c r="AR1030" i="7"/>
  <c r="AR1049" i="7"/>
  <c r="AR1087" i="7"/>
  <c r="AR596" i="7"/>
  <c r="AR680" i="7"/>
  <c r="AR768" i="7"/>
  <c r="AR779" i="7"/>
  <c r="AR800" i="7"/>
  <c r="AR811" i="7"/>
  <c r="AR832" i="7"/>
  <c r="AR908" i="7"/>
  <c r="AR918" i="7"/>
  <c r="AR937" i="7"/>
  <c r="AR1012" i="7"/>
  <c r="AR1031" i="7"/>
  <c r="AR1070" i="7"/>
  <c r="AR1073" i="7"/>
  <c r="AR1076" i="7"/>
  <c r="AR1097" i="7"/>
  <c r="AR1106" i="7"/>
  <c r="AR1115" i="7"/>
  <c r="AR1118" i="7"/>
  <c r="AR1121" i="7"/>
  <c r="AR1133" i="7"/>
  <c r="AR1142" i="7"/>
  <c r="AR1166" i="7"/>
  <c r="AR1180" i="7"/>
  <c r="AR1189" i="7"/>
  <c r="AR1217" i="7"/>
  <c r="AR316" i="7"/>
  <c r="AR789" i="7"/>
  <c r="AR823" i="7"/>
  <c r="AR953" i="7"/>
  <c r="AR1047" i="7"/>
  <c r="AR1108" i="7"/>
  <c r="AR1123" i="7"/>
  <c r="AR1149" i="7"/>
  <c r="AR1156" i="7"/>
  <c r="AR1163" i="7"/>
  <c r="AR1170" i="7"/>
  <c r="AR1191" i="7"/>
  <c r="AR1280" i="7"/>
  <c r="AR1291" i="7"/>
  <c r="AR1333" i="7"/>
  <c r="AR1354" i="7"/>
  <c r="AR1359" i="7"/>
  <c r="AR1408" i="7"/>
  <c r="AR146" i="7"/>
  <c r="AR384" i="7"/>
  <c r="AR600" i="7"/>
  <c r="AR451" i="7"/>
  <c r="AR536" i="7"/>
  <c r="AR871" i="7"/>
  <c r="AR950" i="7"/>
  <c r="AR988" i="7"/>
  <c r="AR1063" i="7"/>
  <c r="AR1075" i="7"/>
  <c r="AR1160" i="7"/>
  <c r="AR1213" i="7"/>
  <c r="AR1226" i="7"/>
  <c r="AR1286" i="7"/>
  <c r="AR1297" i="7"/>
  <c r="AR1314" i="7"/>
  <c r="AR1328" i="7"/>
  <c r="AR1336" i="7"/>
  <c r="BE1336" i="7" s="1"/>
  <c r="AR1383" i="7"/>
  <c r="AR84" i="7"/>
  <c r="AR426" i="7"/>
  <c r="AR719" i="7"/>
  <c r="AR742" i="7"/>
  <c r="AR760" i="7"/>
  <c r="AR803" i="7"/>
  <c r="AR903" i="7"/>
  <c r="AR1052" i="7"/>
  <c r="AR1094" i="7"/>
  <c r="AR1101" i="7"/>
  <c r="AR1139" i="7"/>
  <c r="AR1177" i="7"/>
  <c r="AR1220" i="7"/>
  <c r="AR1252" i="7"/>
  <c r="AR1255" i="7"/>
  <c r="AR1258" i="7"/>
  <c r="AR1306" i="7"/>
  <c r="AR1331" i="7"/>
  <c r="AR1352" i="7"/>
  <c r="AR1386" i="7"/>
  <c r="AR1399" i="7"/>
  <c r="AR38" i="7"/>
  <c r="AR75" i="7"/>
  <c r="AR344" i="7"/>
  <c r="AR620" i="7"/>
  <c r="AR653" i="7"/>
  <c r="AR672" i="7"/>
  <c r="AR710" i="7"/>
  <c r="AR334" i="7"/>
  <c r="AR687" i="7"/>
  <c r="AR696" i="7"/>
  <c r="AR752" i="7"/>
  <c r="AR791" i="7"/>
  <c r="AR821" i="7"/>
  <c r="AR850" i="7"/>
  <c r="AR940" i="7"/>
  <c r="AR1125" i="7"/>
  <c r="AR1151" i="7"/>
  <c r="AR1154" i="7"/>
  <c r="AR1165" i="7"/>
  <c r="AR1214" i="7"/>
  <c r="AR1224" i="7"/>
  <c r="AR1233" i="7"/>
  <c r="AR1250" i="7"/>
  <c r="AR1273" i="7"/>
  <c r="AR1304" i="7"/>
  <c r="AR1321" i="7"/>
  <c r="AR1329" i="7"/>
  <c r="AR1363" i="7"/>
  <c r="AR1387" i="7"/>
  <c r="AR1392" i="7"/>
  <c r="AR1402" i="7"/>
  <c r="AR300" i="7"/>
  <c r="AR693" i="7"/>
  <c r="AR956" i="7"/>
  <c r="AR1014" i="7"/>
  <c r="AR1147" i="7"/>
  <c r="AR1159" i="7"/>
  <c r="AR1182" i="7"/>
  <c r="AR1208" i="7"/>
  <c r="AR1249" i="7"/>
  <c r="AR1265" i="7"/>
  <c r="AR1268" i="7"/>
  <c r="AR1300" i="7"/>
  <c r="AR1323" i="7"/>
  <c r="AR1335" i="7"/>
  <c r="AR1338" i="7"/>
  <c r="AR1350" i="7"/>
  <c r="AR1362" i="7"/>
  <c r="AR1371" i="7"/>
  <c r="AR1389" i="7"/>
  <c r="AR1409" i="7"/>
  <c r="AR549" i="7"/>
  <c r="AR851" i="7"/>
  <c r="AR914" i="7"/>
  <c r="AR969" i="7"/>
  <c r="AR985" i="7"/>
  <c r="AR1001" i="7"/>
  <c r="AR1065" i="7"/>
  <c r="AR1078" i="7"/>
  <c r="AR1127" i="7"/>
  <c r="AR1135" i="7"/>
  <c r="AR1219" i="7"/>
  <c r="AR1281" i="7"/>
  <c r="AR1284" i="7"/>
  <c r="AR1332" i="7"/>
  <c r="AR1344" i="7"/>
  <c r="AR1347" i="7"/>
  <c r="AR1395" i="7"/>
  <c r="AR1412" i="7"/>
  <c r="AR855" i="7"/>
  <c r="AR910" i="7"/>
  <c r="AR948" i="7"/>
  <c r="AR1036" i="7"/>
  <c r="AR1090" i="7"/>
  <c r="AR1201" i="7"/>
  <c r="AR1240" i="7"/>
  <c r="AR1275" i="7"/>
  <c r="AR296" i="7"/>
  <c r="AR884" i="7"/>
  <c r="AR998" i="7"/>
  <c r="AR1006" i="7"/>
  <c r="AR1062" i="7"/>
  <c r="AR1144" i="7"/>
  <c r="AR1179" i="7"/>
  <c r="AR1401" i="7"/>
  <c r="AR650" i="7"/>
  <c r="AR919" i="7"/>
  <c r="AR994" i="7"/>
  <c r="AR1028" i="7"/>
  <c r="AR1102" i="7"/>
  <c r="AR1132" i="7"/>
  <c r="AR1168" i="7"/>
  <c r="AR1175" i="7"/>
  <c r="AR1288" i="7"/>
  <c r="AR1378" i="7"/>
  <c r="AR1381" i="7"/>
  <c r="AR1407" i="7"/>
  <c r="AR591" i="7"/>
  <c r="AR704" i="7"/>
  <c r="AR771" i="7"/>
  <c r="AR852" i="7"/>
  <c r="AR966" i="7"/>
  <c r="AR982" i="7"/>
  <c r="AR1227" i="7"/>
  <c r="AR1263" i="7"/>
  <c r="AR1339" i="7"/>
  <c r="AR1366" i="7"/>
  <c r="AR1404" i="7"/>
  <c r="AR1410" i="7"/>
  <c r="AR646" i="7"/>
  <c r="AR898" i="7"/>
  <c r="AR924" i="7"/>
  <c r="AR978" i="7"/>
  <c r="AR1111" i="7"/>
  <c r="AR1234" i="7"/>
  <c r="AR1244" i="7"/>
  <c r="AR1298" i="7"/>
  <c r="AR1311" i="7"/>
  <c r="AR1324" i="7"/>
  <c r="AR1345" i="7"/>
  <c r="AR1351" i="7"/>
  <c r="AR1357" i="7"/>
  <c r="AR1369" i="7"/>
  <c r="AR500" i="7"/>
  <c r="AR835" i="7"/>
  <c r="AR894" i="7"/>
  <c r="AR1033" i="7"/>
  <c r="AR1046" i="7"/>
  <c r="AR1120" i="7"/>
  <c r="AR1153" i="7"/>
  <c r="AR1241" i="7"/>
  <c r="AR1247" i="7"/>
  <c r="AR1260" i="7"/>
  <c r="AR1308" i="7"/>
  <c r="AR1348" i="7"/>
  <c r="AR1396" i="7"/>
  <c r="AR637" i="7"/>
  <c r="AR744" i="7"/>
  <c r="AR873" i="7"/>
  <c r="AR958" i="7"/>
  <c r="AR1042" i="7"/>
  <c r="AR1099" i="7"/>
  <c r="AR1199" i="7"/>
  <c r="AR1257" i="7"/>
  <c r="AR1276" i="7"/>
  <c r="AR1292" i="7"/>
  <c r="AR491" i="7"/>
  <c r="AR1116" i="7"/>
  <c r="AR735" i="7"/>
  <c r="AR782" i="7"/>
  <c r="AR1004" i="7"/>
  <c r="AR841" i="7"/>
  <c r="AR900" i="7"/>
  <c r="AR934" i="7"/>
  <c r="AR1236" i="7"/>
  <c r="AR1364" i="7"/>
  <c r="AR1380" i="7"/>
  <c r="AR1197" i="7"/>
  <c r="AR1270" i="7"/>
  <c r="AR1274" i="7"/>
  <c r="AR1303" i="7"/>
  <c r="AR1373" i="7"/>
  <c r="AR1388" i="7"/>
  <c r="AR866" i="7"/>
  <c r="AR930" i="7"/>
  <c r="AR1134" i="7"/>
  <c r="AR1232" i="7"/>
  <c r="AR1245" i="7"/>
  <c r="AR1287" i="7"/>
  <c r="AR1340" i="7"/>
  <c r="AR1377" i="7"/>
  <c r="AR1400" i="7"/>
  <c r="AR1403" i="7"/>
  <c r="AR251" i="7"/>
  <c r="AR532" i="7"/>
  <c r="AR862" i="7"/>
  <c r="AR1174" i="7"/>
  <c r="AR1228" i="7"/>
  <c r="AR1316" i="7"/>
  <c r="AR1361" i="7"/>
  <c r="AR563" i="7"/>
  <c r="AR1085" i="7"/>
  <c r="AR1184" i="7"/>
  <c r="AR1337" i="7"/>
  <c r="AR1385" i="7"/>
  <c r="AR1411" i="7"/>
  <c r="AR814" i="7"/>
  <c r="AR1264" i="7"/>
  <c r="AR1322" i="7"/>
  <c r="AR1017" i="7"/>
  <c r="AR1200" i="7"/>
  <c r="AR1222" i="7"/>
  <c r="AR1290" i="7"/>
  <c r="AR1355" i="7"/>
  <c r="AR1391" i="7"/>
  <c r="AR666" i="7"/>
  <c r="AR1376" i="7"/>
  <c r="AR1319" i="7"/>
  <c r="AR1343" i="7"/>
  <c r="AR730" i="7"/>
  <c r="AR777" i="7"/>
  <c r="AR1044" i="7"/>
  <c r="AR1211" i="7"/>
  <c r="AR1242" i="7"/>
  <c r="AR1325" i="7"/>
  <c r="AR1393" i="7"/>
  <c r="AR1397" i="7"/>
  <c r="AR538" i="7"/>
  <c r="AR882" i="7"/>
  <c r="BE882" i="7" s="1"/>
  <c r="BH882" i="7" s="1"/>
  <c r="BJ882" i="7" s="1"/>
  <c r="AR726" i="7"/>
  <c r="AR946" i="7"/>
  <c r="AR1229" i="7"/>
  <c r="AR1296" i="7"/>
  <c r="AR1309" i="7"/>
  <c r="AR1313" i="7"/>
  <c r="AR1370" i="7"/>
  <c r="AR1173" i="7"/>
  <c r="AR1060" i="7"/>
  <c r="AR1185" i="7"/>
  <c r="AR1203" i="7"/>
  <c r="AR1305" i="7"/>
  <c r="AR1382" i="7"/>
  <c r="AR809" i="7"/>
  <c r="AR878" i="7"/>
  <c r="AR942" i="7"/>
  <c r="AR1096" i="7"/>
  <c r="AR1239" i="7"/>
  <c r="AR1293" i="7"/>
  <c r="AR1367" i="7"/>
  <c r="AR629" i="7"/>
  <c r="AR967" i="7"/>
  <c r="AR972" i="7"/>
  <c r="AR1092" i="7"/>
  <c r="AR1196" i="7"/>
  <c r="AR1218" i="7"/>
  <c r="L15" i="3"/>
  <c r="AR3" i="7"/>
  <c r="BE3" i="7" s="1"/>
  <c r="BG3" i="7"/>
  <c r="BH996" i="7" l="1"/>
  <c r="BJ996" i="7" s="1"/>
  <c r="BH568" i="7"/>
  <c r="BJ568" i="7" s="1"/>
  <c r="BH419" i="7"/>
  <c r="BJ419" i="7" s="1"/>
  <c r="BK419" i="7"/>
  <c r="BH1336" i="7"/>
  <c r="BJ1336" i="7" s="1"/>
  <c r="BH204" i="7"/>
  <c r="BJ204" i="7" s="1"/>
  <c r="BK896" i="7"/>
  <c r="BK996" i="7"/>
  <c r="BK568" i="7"/>
  <c r="BH993" i="7"/>
  <c r="BJ993" i="7" s="1"/>
  <c r="BK521" i="7"/>
  <c r="BH145" i="7"/>
  <c r="BJ145" i="7" s="1"/>
  <c r="BK611" i="7"/>
  <c r="BK578" i="7"/>
  <c r="BH611" i="7"/>
  <c r="BJ611" i="7" s="1"/>
  <c r="BK999" i="7"/>
  <c r="BE500" i="7"/>
  <c r="BH500" i="7" s="1"/>
  <c r="BJ500" i="7" s="1"/>
  <c r="BK500" i="7"/>
  <c r="BE84" i="7"/>
  <c r="BH84" i="7" s="1"/>
  <c r="BJ84" i="7" s="1"/>
  <c r="BK84" i="7"/>
  <c r="BE1204" i="7"/>
  <c r="BH1204" i="7" s="1"/>
  <c r="BJ1204" i="7" s="1"/>
  <c r="BK1204" i="7"/>
  <c r="BE931" i="7"/>
  <c r="BH931" i="7" s="1"/>
  <c r="BJ931" i="7" s="1"/>
  <c r="BK931" i="7"/>
  <c r="BE1086" i="7"/>
  <c r="BH1086" i="7" s="1"/>
  <c r="BJ1086" i="7" s="1"/>
  <c r="BK1086" i="7"/>
  <c r="BE893" i="7"/>
  <c r="BH893" i="7" s="1"/>
  <c r="BJ893" i="7" s="1"/>
  <c r="BK893" i="7"/>
  <c r="BE265" i="7"/>
  <c r="BH265" i="7" s="1"/>
  <c r="BJ265" i="7" s="1"/>
  <c r="BK265" i="7"/>
  <c r="BE593" i="7"/>
  <c r="BH593" i="7" s="1"/>
  <c r="BJ593" i="7" s="1"/>
  <c r="BK593" i="7"/>
  <c r="BE674" i="7"/>
  <c r="BH674" i="7" s="1"/>
  <c r="BJ674" i="7" s="1"/>
  <c r="BK674" i="7"/>
  <c r="BE371" i="7"/>
  <c r="BH371" i="7" s="1"/>
  <c r="BJ371" i="7" s="1"/>
  <c r="BK371" i="7"/>
  <c r="BE171" i="7"/>
  <c r="BH171" i="7" s="1"/>
  <c r="BJ171" i="7" s="1"/>
  <c r="BK171" i="7"/>
  <c r="BE157" i="7"/>
  <c r="BH157" i="7" s="1"/>
  <c r="BJ157" i="7" s="1"/>
  <c r="BK157" i="7"/>
  <c r="BE1211" i="7"/>
  <c r="BH1211" i="7" s="1"/>
  <c r="BJ1211" i="7" s="1"/>
  <c r="BK1211" i="7"/>
  <c r="BE1236" i="7"/>
  <c r="BH1236" i="7" s="1"/>
  <c r="BJ1236" i="7" s="1"/>
  <c r="BK1236" i="7"/>
  <c r="BE1078" i="7"/>
  <c r="BH1078" i="7" s="1"/>
  <c r="BJ1078" i="7" s="1"/>
  <c r="BK1078" i="7"/>
  <c r="BE1047" i="7"/>
  <c r="BH1047" i="7" s="1"/>
  <c r="BJ1047" i="7" s="1"/>
  <c r="BK1047" i="7"/>
  <c r="BE583" i="7"/>
  <c r="BH583" i="7" s="1"/>
  <c r="BJ583" i="7" s="1"/>
  <c r="BK583" i="7"/>
  <c r="BE915" i="7"/>
  <c r="BH915" i="7" s="1"/>
  <c r="BJ915" i="7" s="1"/>
  <c r="BK915" i="7"/>
  <c r="BE709" i="7"/>
  <c r="BH709" i="7" s="1"/>
  <c r="BJ709" i="7" s="1"/>
  <c r="BK709" i="7"/>
  <c r="BE407" i="7"/>
  <c r="BH407" i="7" s="1"/>
  <c r="BJ407" i="7" s="1"/>
  <c r="BK407" i="7"/>
  <c r="BE753" i="7"/>
  <c r="BH753" i="7" s="1"/>
  <c r="BJ753" i="7" s="1"/>
  <c r="BK753" i="7"/>
  <c r="BE226" i="7"/>
  <c r="BH226" i="7" s="1"/>
  <c r="BJ226" i="7" s="1"/>
  <c r="BK226" i="7"/>
  <c r="BE558" i="7"/>
  <c r="BH558" i="7" s="1"/>
  <c r="BJ558" i="7" s="1"/>
  <c r="BK558" i="7"/>
  <c r="BE411" i="7"/>
  <c r="BH411" i="7" s="1"/>
  <c r="BJ411" i="7" s="1"/>
  <c r="BK411" i="7"/>
  <c r="BE1340" i="7"/>
  <c r="BH1340" i="7" s="1"/>
  <c r="BJ1340" i="7" s="1"/>
  <c r="BK1340" i="7"/>
  <c r="BE1268" i="7"/>
  <c r="BH1268" i="7" s="1"/>
  <c r="BJ1268" i="7" s="1"/>
  <c r="BK1268" i="7"/>
  <c r="BE384" i="7"/>
  <c r="BH384" i="7" s="1"/>
  <c r="BJ384" i="7" s="1"/>
  <c r="BK384" i="7"/>
  <c r="BE953" i="7"/>
  <c r="BH953" i="7" s="1"/>
  <c r="BJ953" i="7" s="1"/>
  <c r="BK953" i="7"/>
  <c r="BE1073" i="7"/>
  <c r="BH1073" i="7" s="1"/>
  <c r="BJ1073" i="7" s="1"/>
  <c r="BK1073" i="7"/>
  <c r="BE1030" i="7"/>
  <c r="BH1030" i="7" s="1"/>
  <c r="BJ1030" i="7" s="1"/>
  <c r="BK1030" i="7"/>
  <c r="BE1368" i="7"/>
  <c r="BH1368" i="7" s="1"/>
  <c r="BJ1368" i="7" s="1"/>
  <c r="BK1368" i="7"/>
  <c r="BE1068" i="7"/>
  <c r="BH1068" i="7" s="1"/>
  <c r="BJ1068" i="7" s="1"/>
  <c r="BK1068" i="7"/>
  <c r="BE1140" i="7"/>
  <c r="BH1140" i="7" s="1"/>
  <c r="BJ1140" i="7" s="1"/>
  <c r="BK1140" i="7"/>
  <c r="BE570" i="7"/>
  <c r="BH570" i="7" s="1"/>
  <c r="BJ570" i="7" s="1"/>
  <c r="BK570" i="7"/>
  <c r="BE579" i="7"/>
  <c r="BH579" i="7" s="1"/>
  <c r="BJ579" i="7" s="1"/>
  <c r="BK579" i="7"/>
  <c r="BE1243" i="7"/>
  <c r="BH1243" i="7" s="1"/>
  <c r="BJ1243" i="7" s="1"/>
  <c r="BK1243" i="7"/>
  <c r="BE1405" i="7"/>
  <c r="BH1405" i="7" s="1"/>
  <c r="BJ1405" i="7" s="1"/>
  <c r="BK1405" i="7"/>
  <c r="BE1015" i="7"/>
  <c r="BH1015" i="7" s="1"/>
  <c r="BJ1015" i="7" s="1"/>
  <c r="BK1015" i="7"/>
  <c r="BE1193" i="7"/>
  <c r="BH1193" i="7" s="1"/>
  <c r="BJ1193" i="7" s="1"/>
  <c r="BK1193" i="7"/>
  <c r="BE167" i="7"/>
  <c r="BH167" i="7" s="1"/>
  <c r="BJ167" i="7" s="1"/>
  <c r="BK167" i="7"/>
  <c r="BE899" i="7"/>
  <c r="BH899" i="7" s="1"/>
  <c r="BJ899" i="7" s="1"/>
  <c r="BK899" i="7"/>
  <c r="BE1235" i="7"/>
  <c r="BH1235" i="7" s="1"/>
  <c r="BJ1235" i="7" s="1"/>
  <c r="BK1235" i="7"/>
  <c r="BE987" i="7"/>
  <c r="BH987" i="7" s="1"/>
  <c r="BJ987" i="7" s="1"/>
  <c r="BK987" i="7"/>
  <c r="BE859" i="7"/>
  <c r="BH859" i="7" s="1"/>
  <c r="BJ859" i="7" s="1"/>
  <c r="BK859" i="7"/>
  <c r="BE507" i="7"/>
  <c r="BH507" i="7" s="1"/>
  <c r="BJ507" i="7" s="1"/>
  <c r="BK507" i="7"/>
  <c r="BE839" i="7"/>
  <c r="BH839" i="7" s="1"/>
  <c r="BJ839" i="7" s="1"/>
  <c r="BK839" i="7"/>
  <c r="BE1221" i="7"/>
  <c r="BH1221" i="7" s="1"/>
  <c r="BJ1221" i="7" s="1"/>
  <c r="BK1221" i="7"/>
  <c r="BE601" i="7"/>
  <c r="BH601" i="7" s="1"/>
  <c r="BJ601" i="7" s="1"/>
  <c r="BK601" i="7"/>
  <c r="BE1230" i="7"/>
  <c r="BH1230" i="7" s="1"/>
  <c r="BJ1230" i="7" s="1"/>
  <c r="BK1230" i="7"/>
  <c r="BE1005" i="7"/>
  <c r="BH1005" i="7" s="1"/>
  <c r="BJ1005" i="7" s="1"/>
  <c r="BK1005" i="7"/>
  <c r="BE877" i="7"/>
  <c r="BH877" i="7" s="1"/>
  <c r="BJ877" i="7" s="1"/>
  <c r="BK877" i="7"/>
  <c r="BE818" i="7"/>
  <c r="BH818" i="7" s="1"/>
  <c r="BJ818" i="7" s="1"/>
  <c r="BK818" i="7"/>
  <c r="BE838" i="7"/>
  <c r="BH838" i="7" s="1"/>
  <c r="BJ838" i="7" s="1"/>
  <c r="BK838" i="7"/>
  <c r="BE374" i="7"/>
  <c r="BH374" i="7" s="1"/>
  <c r="BJ374" i="7" s="1"/>
  <c r="BK374" i="7"/>
  <c r="BE863" i="7"/>
  <c r="BH863" i="7" s="1"/>
  <c r="BJ863" i="7" s="1"/>
  <c r="BK863" i="7"/>
  <c r="BE442" i="7"/>
  <c r="BH442" i="7" s="1"/>
  <c r="BJ442" i="7" s="1"/>
  <c r="BK442" i="7"/>
  <c r="BE872" i="7"/>
  <c r="BH872" i="7" s="1"/>
  <c r="BJ872" i="7" s="1"/>
  <c r="BK872" i="7"/>
  <c r="BE139" i="7"/>
  <c r="BH139" i="7" s="1"/>
  <c r="BJ139" i="7" s="1"/>
  <c r="BK139" i="7"/>
  <c r="BE817" i="7"/>
  <c r="BH817" i="7" s="1"/>
  <c r="BJ817" i="7" s="1"/>
  <c r="BK817" i="7"/>
  <c r="BE294" i="7"/>
  <c r="BH294" i="7" s="1"/>
  <c r="BJ294" i="7" s="1"/>
  <c r="BK294" i="7"/>
  <c r="BE986" i="7"/>
  <c r="BH986" i="7" s="1"/>
  <c r="BJ986" i="7" s="1"/>
  <c r="BK986" i="7"/>
  <c r="BE714" i="7"/>
  <c r="BH714" i="7" s="1"/>
  <c r="BJ714" i="7" s="1"/>
  <c r="BK714" i="7"/>
  <c r="BE718" i="7"/>
  <c r="BH718" i="7" s="1"/>
  <c r="BJ718" i="7" s="1"/>
  <c r="BK718" i="7"/>
  <c r="BE393" i="7"/>
  <c r="BH393" i="7" s="1"/>
  <c r="BJ393" i="7" s="1"/>
  <c r="BK393" i="7"/>
  <c r="BE57" i="7"/>
  <c r="BH57" i="7" s="1"/>
  <c r="BJ57" i="7" s="1"/>
  <c r="BK57" i="7"/>
  <c r="BE506" i="7"/>
  <c r="BH506" i="7" s="1"/>
  <c r="BJ506" i="7" s="1"/>
  <c r="BK506" i="7"/>
  <c r="BE584" i="7"/>
  <c r="BH584" i="7" s="1"/>
  <c r="BJ584" i="7" s="1"/>
  <c r="BK584" i="7"/>
  <c r="BE721" i="7"/>
  <c r="BH721" i="7" s="1"/>
  <c r="BJ721" i="7" s="1"/>
  <c r="BK721" i="7"/>
  <c r="BE560" i="7"/>
  <c r="BH560" i="7" s="1"/>
  <c r="BJ560" i="7" s="1"/>
  <c r="BK560" i="7"/>
  <c r="BE631" i="7"/>
  <c r="BH631" i="7" s="1"/>
  <c r="BJ631" i="7" s="1"/>
  <c r="BK631" i="7"/>
  <c r="BE222" i="7"/>
  <c r="BH222" i="7" s="1"/>
  <c r="BJ222" i="7" s="1"/>
  <c r="BK222" i="7"/>
  <c r="BE402" i="7"/>
  <c r="BH402" i="7" s="1"/>
  <c r="BJ402" i="7" s="1"/>
  <c r="BK402" i="7"/>
  <c r="BE642" i="7"/>
  <c r="BH642" i="7" s="1"/>
  <c r="BJ642" i="7" s="1"/>
  <c r="BK642" i="7"/>
  <c r="BE328" i="7"/>
  <c r="BH328" i="7" s="1"/>
  <c r="BJ328" i="7" s="1"/>
  <c r="BK328" i="7"/>
  <c r="BE582" i="7"/>
  <c r="BH582" i="7" s="1"/>
  <c r="BJ582" i="7" s="1"/>
  <c r="BK582" i="7"/>
  <c r="BE740" i="7"/>
  <c r="BH740" i="7" s="1"/>
  <c r="BJ740" i="7" s="1"/>
  <c r="BK740" i="7"/>
  <c r="BE460" i="7"/>
  <c r="BH460" i="7" s="1"/>
  <c r="BJ460" i="7" s="1"/>
  <c r="BK460" i="7"/>
  <c r="BE542" i="7"/>
  <c r="BH542" i="7" s="1"/>
  <c r="BJ542" i="7" s="1"/>
  <c r="BK542" i="7"/>
  <c r="BE594" i="7"/>
  <c r="BH594" i="7" s="1"/>
  <c r="BJ594" i="7" s="1"/>
  <c r="BK594" i="7"/>
  <c r="BE336" i="7"/>
  <c r="BH336" i="7" s="1"/>
  <c r="BJ336" i="7" s="1"/>
  <c r="BK336" i="7"/>
  <c r="BE415" i="7"/>
  <c r="BH415" i="7" s="1"/>
  <c r="BJ415" i="7" s="1"/>
  <c r="BK415" i="7"/>
  <c r="BE454" i="7"/>
  <c r="BH454" i="7" s="1"/>
  <c r="BJ454" i="7" s="1"/>
  <c r="BK454" i="7"/>
  <c r="BE495" i="7"/>
  <c r="BH495" i="7" s="1"/>
  <c r="BJ495" i="7" s="1"/>
  <c r="BK495" i="7"/>
  <c r="BE237" i="7"/>
  <c r="BH237" i="7" s="1"/>
  <c r="BJ237" i="7" s="1"/>
  <c r="BK237" i="7"/>
  <c r="BE263" i="7"/>
  <c r="BH263" i="7" s="1"/>
  <c r="BJ263" i="7" s="1"/>
  <c r="BK263" i="7"/>
  <c r="BE388" i="7"/>
  <c r="BH388" i="7" s="1"/>
  <c r="BJ388" i="7" s="1"/>
  <c r="BK388" i="7"/>
  <c r="BE165" i="7"/>
  <c r="BH165" i="7" s="1"/>
  <c r="BJ165" i="7" s="1"/>
  <c r="BK165" i="7"/>
  <c r="BE136" i="7"/>
  <c r="BH136" i="7" s="1"/>
  <c r="BJ136" i="7" s="1"/>
  <c r="BK136" i="7"/>
  <c r="BE130" i="7"/>
  <c r="BH130" i="7" s="1"/>
  <c r="BJ130" i="7" s="1"/>
  <c r="BK130" i="7"/>
  <c r="BE69" i="7"/>
  <c r="BH69" i="7" s="1"/>
  <c r="BJ69" i="7" s="1"/>
  <c r="BK69" i="7"/>
  <c r="BE238" i="7"/>
  <c r="BH238" i="7" s="1"/>
  <c r="BJ238" i="7" s="1"/>
  <c r="BK238" i="7"/>
  <c r="BE25" i="7"/>
  <c r="BH25" i="7" s="1"/>
  <c r="BJ25" i="7" s="1"/>
  <c r="BK25" i="7"/>
  <c r="BE218" i="7"/>
  <c r="BH218" i="7" s="1"/>
  <c r="BJ218" i="7" s="1"/>
  <c r="BK218" i="7"/>
  <c r="BE14" i="7"/>
  <c r="BH14" i="7" s="1"/>
  <c r="BJ14" i="7" s="1"/>
  <c r="BK14" i="7"/>
  <c r="BE125" i="7"/>
  <c r="BH125" i="7" s="1"/>
  <c r="BJ125" i="7" s="1"/>
  <c r="BK125" i="7"/>
  <c r="BE175" i="7"/>
  <c r="BH175" i="7" s="1"/>
  <c r="BJ175" i="7" s="1"/>
  <c r="BK175" i="7"/>
  <c r="BE257" i="7"/>
  <c r="BH257" i="7" s="1"/>
  <c r="BJ257" i="7" s="1"/>
  <c r="BK257" i="7"/>
  <c r="BK204" i="7"/>
  <c r="BE1092" i="7"/>
  <c r="BH1092" i="7" s="1"/>
  <c r="BJ1092" i="7" s="1"/>
  <c r="BK1092" i="7"/>
  <c r="BE1173" i="7"/>
  <c r="BH1173" i="7" s="1"/>
  <c r="BJ1173" i="7" s="1"/>
  <c r="BK1173" i="7"/>
  <c r="BE777" i="7"/>
  <c r="BH777" i="7" s="1"/>
  <c r="BJ777" i="7" s="1"/>
  <c r="BK777" i="7"/>
  <c r="BE1385" i="7"/>
  <c r="BH1385" i="7" s="1"/>
  <c r="BJ1385" i="7" s="1"/>
  <c r="BK1385" i="7"/>
  <c r="BE1287" i="7"/>
  <c r="BH1287" i="7" s="1"/>
  <c r="BJ1287" i="7" s="1"/>
  <c r="BK1287" i="7"/>
  <c r="BE900" i="7"/>
  <c r="BH900" i="7" s="1"/>
  <c r="BJ900" i="7" s="1"/>
  <c r="BK900" i="7"/>
  <c r="BE637" i="7"/>
  <c r="BH637" i="7" s="1"/>
  <c r="BJ637" i="7" s="1"/>
  <c r="BK637" i="7"/>
  <c r="BE1351" i="7"/>
  <c r="BH1351" i="7" s="1"/>
  <c r="BJ1351" i="7" s="1"/>
  <c r="BK1351" i="7"/>
  <c r="BE1263" i="7"/>
  <c r="BH1263" i="7" s="1"/>
  <c r="BJ1263" i="7" s="1"/>
  <c r="BK1263" i="7"/>
  <c r="BE1028" i="7"/>
  <c r="BH1028" i="7" s="1"/>
  <c r="BJ1028" i="7" s="1"/>
  <c r="BK1028" i="7"/>
  <c r="BE1036" i="7"/>
  <c r="BH1036" i="7" s="1"/>
  <c r="BJ1036" i="7" s="1"/>
  <c r="BK1036" i="7"/>
  <c r="BE1001" i="7"/>
  <c r="BH1001" i="7" s="1"/>
  <c r="BJ1001" i="7" s="1"/>
  <c r="BK1001" i="7"/>
  <c r="BE1265" i="7"/>
  <c r="BH1265" i="7" s="1"/>
  <c r="BJ1265" i="7" s="1"/>
  <c r="BK1265" i="7"/>
  <c r="BE1304" i="7"/>
  <c r="BH1304" i="7" s="1"/>
  <c r="BJ1304" i="7" s="1"/>
  <c r="BK1304" i="7"/>
  <c r="BE687" i="7"/>
  <c r="BH687" i="7" s="1"/>
  <c r="BJ687" i="7" s="1"/>
  <c r="BK687" i="7"/>
  <c r="BE1252" i="7"/>
  <c r="BH1252" i="7" s="1"/>
  <c r="BJ1252" i="7" s="1"/>
  <c r="BK1252" i="7"/>
  <c r="BE1328" i="7"/>
  <c r="BH1328" i="7" s="1"/>
  <c r="BJ1328" i="7" s="1"/>
  <c r="BK1328" i="7"/>
  <c r="BE146" i="7"/>
  <c r="BH146" i="7" s="1"/>
  <c r="BJ146" i="7" s="1"/>
  <c r="BK146" i="7"/>
  <c r="BE823" i="7"/>
  <c r="BH823" i="7" s="1"/>
  <c r="BJ823" i="7" s="1"/>
  <c r="BK823" i="7"/>
  <c r="BE1070" i="7"/>
  <c r="BH1070" i="7" s="1"/>
  <c r="BJ1070" i="7" s="1"/>
  <c r="BK1070" i="7"/>
  <c r="BE1020" i="7"/>
  <c r="BH1020" i="7" s="1"/>
  <c r="BJ1020" i="7" s="1"/>
  <c r="BK1020" i="7"/>
  <c r="BE1356" i="7"/>
  <c r="BH1356" i="7" s="1"/>
  <c r="BJ1356" i="7" s="1"/>
  <c r="BK1356" i="7"/>
  <c r="BE1010" i="7"/>
  <c r="BH1010" i="7" s="1"/>
  <c r="BJ1010" i="7" s="1"/>
  <c r="BK1010" i="7"/>
  <c r="BE1137" i="7"/>
  <c r="BH1137" i="7" s="1"/>
  <c r="BJ1137" i="7" s="1"/>
  <c r="BK1137" i="7"/>
  <c r="BE400" i="7"/>
  <c r="BH400" i="7" s="1"/>
  <c r="BJ400" i="7" s="1"/>
  <c r="BK400" i="7"/>
  <c r="BE529" i="7"/>
  <c r="BH529" i="7" s="1"/>
  <c r="BJ529" i="7" s="1"/>
  <c r="BK529" i="7"/>
  <c r="BE1238" i="7"/>
  <c r="BH1238" i="7" s="1"/>
  <c r="BJ1238" i="7" s="1"/>
  <c r="BK1238" i="7"/>
  <c r="BE1398" i="7"/>
  <c r="BH1398" i="7" s="1"/>
  <c r="BJ1398" i="7" s="1"/>
  <c r="BK1398" i="7"/>
  <c r="BE1186" i="7"/>
  <c r="BH1186" i="7" s="1"/>
  <c r="BJ1186" i="7" s="1"/>
  <c r="BK1186" i="7"/>
  <c r="BE1155" i="7"/>
  <c r="BH1155" i="7" s="1"/>
  <c r="BJ1155" i="7" s="1"/>
  <c r="BK1155" i="7"/>
  <c r="BE883" i="7"/>
  <c r="BH883" i="7" s="1"/>
  <c r="BJ883" i="7" s="1"/>
  <c r="BK883" i="7"/>
  <c r="BE1207" i="7"/>
  <c r="BH1207" i="7" s="1"/>
  <c r="BJ1207" i="7" s="1"/>
  <c r="BK1207" i="7"/>
  <c r="BE976" i="7"/>
  <c r="BH976" i="7" s="1"/>
  <c r="BJ976" i="7" s="1"/>
  <c r="BK976" i="7"/>
  <c r="BE845" i="7"/>
  <c r="BH845" i="7" s="1"/>
  <c r="BJ845" i="7" s="1"/>
  <c r="BK845" i="7"/>
  <c r="BE436" i="7"/>
  <c r="BH436" i="7" s="1"/>
  <c r="BJ436" i="7" s="1"/>
  <c r="BK436" i="7"/>
  <c r="BE807" i="7"/>
  <c r="BH807" i="7" s="1"/>
  <c r="BJ807" i="7" s="1"/>
  <c r="BK807" i="7"/>
  <c r="BE1209" i="7"/>
  <c r="BH1209" i="7" s="1"/>
  <c r="BJ1209" i="7" s="1"/>
  <c r="BK1209" i="7"/>
  <c r="BE589" i="7"/>
  <c r="BH589" i="7" s="1"/>
  <c r="BJ589" i="7" s="1"/>
  <c r="BK589" i="7"/>
  <c r="BE1216" i="7"/>
  <c r="BH1216" i="7" s="1"/>
  <c r="BJ1216" i="7" s="1"/>
  <c r="BK1216" i="7"/>
  <c r="BE997" i="7"/>
  <c r="BH997" i="7" s="1"/>
  <c r="BJ997" i="7" s="1"/>
  <c r="BK997" i="7"/>
  <c r="BE869" i="7"/>
  <c r="BH869" i="7" s="1"/>
  <c r="BJ869" i="7" s="1"/>
  <c r="BK869" i="7"/>
  <c r="BE802" i="7"/>
  <c r="BH802" i="7" s="1"/>
  <c r="BJ802" i="7" s="1"/>
  <c r="BK802" i="7"/>
  <c r="BE822" i="7"/>
  <c r="BH822" i="7" s="1"/>
  <c r="BJ822" i="7" s="1"/>
  <c r="BK822" i="7"/>
  <c r="BE370" i="7"/>
  <c r="BH370" i="7" s="1"/>
  <c r="BJ370" i="7" s="1"/>
  <c r="BK370" i="7"/>
  <c r="BE847" i="7"/>
  <c r="BH847" i="7" s="1"/>
  <c r="BJ847" i="7" s="1"/>
  <c r="BK847" i="7"/>
  <c r="BE390" i="7"/>
  <c r="BH390" i="7" s="1"/>
  <c r="BJ390" i="7" s="1"/>
  <c r="BK390" i="7"/>
  <c r="BE856" i="7"/>
  <c r="BH856" i="7" s="1"/>
  <c r="BJ856" i="7" s="1"/>
  <c r="BK856" i="7"/>
  <c r="BE1057" i="7"/>
  <c r="BH1057" i="7" s="1"/>
  <c r="BJ1057" i="7" s="1"/>
  <c r="BK1057" i="7"/>
  <c r="BE801" i="7"/>
  <c r="BH801" i="7" s="1"/>
  <c r="BJ801" i="7" s="1"/>
  <c r="BK801" i="7"/>
  <c r="BE197" i="7"/>
  <c r="BH197" i="7" s="1"/>
  <c r="BJ197" i="7" s="1"/>
  <c r="BK197" i="7"/>
  <c r="BE970" i="7"/>
  <c r="BH970" i="7" s="1"/>
  <c r="BJ970" i="7" s="1"/>
  <c r="BK970" i="7"/>
  <c r="BE671" i="7"/>
  <c r="BH671" i="7" s="1"/>
  <c r="BJ671" i="7" s="1"/>
  <c r="BK671" i="7"/>
  <c r="BE707" i="7"/>
  <c r="BH707" i="7" s="1"/>
  <c r="BJ707" i="7" s="1"/>
  <c r="BK707" i="7"/>
  <c r="BE360" i="7"/>
  <c r="BH360" i="7" s="1"/>
  <c r="BJ360" i="7" s="1"/>
  <c r="BK360" i="7"/>
  <c r="BE623" i="7"/>
  <c r="BH623" i="7" s="1"/>
  <c r="BJ623" i="7" s="1"/>
  <c r="BK623" i="7"/>
  <c r="BE387" i="7"/>
  <c r="BH387" i="7" s="1"/>
  <c r="BJ387" i="7" s="1"/>
  <c r="BK387" i="7"/>
  <c r="BE522" i="7"/>
  <c r="BH522" i="7" s="1"/>
  <c r="BJ522" i="7" s="1"/>
  <c r="BK522" i="7"/>
  <c r="BE713" i="7"/>
  <c r="BH713" i="7" s="1"/>
  <c r="BJ713" i="7" s="1"/>
  <c r="BK713" i="7"/>
  <c r="BE557" i="7"/>
  <c r="BH557" i="7" s="1"/>
  <c r="BJ557" i="7" s="1"/>
  <c r="BK557" i="7"/>
  <c r="BE612" i="7"/>
  <c r="BH612" i="7" s="1"/>
  <c r="BJ612" i="7" s="1"/>
  <c r="BK612" i="7"/>
  <c r="BE215" i="7"/>
  <c r="BH215" i="7" s="1"/>
  <c r="BJ215" i="7" s="1"/>
  <c r="BK215" i="7"/>
  <c r="BE395" i="7"/>
  <c r="BH395" i="7" s="1"/>
  <c r="BJ395" i="7" s="1"/>
  <c r="BK395" i="7"/>
  <c r="BE626" i="7"/>
  <c r="BH626" i="7" s="1"/>
  <c r="BJ626" i="7" s="1"/>
  <c r="BK626" i="7"/>
  <c r="BE325" i="7"/>
  <c r="BH325" i="7" s="1"/>
  <c r="BJ325" i="7" s="1"/>
  <c r="BK325" i="7"/>
  <c r="BE577" i="7"/>
  <c r="BH577" i="7" s="1"/>
  <c r="BJ577" i="7" s="1"/>
  <c r="BK577" i="7"/>
  <c r="BE724" i="7"/>
  <c r="BH724" i="7" s="1"/>
  <c r="BJ724" i="7" s="1"/>
  <c r="BK724" i="7"/>
  <c r="BE434" i="7"/>
  <c r="BH434" i="7" s="1"/>
  <c r="BJ434" i="7" s="1"/>
  <c r="BK434" i="7"/>
  <c r="BE526" i="7"/>
  <c r="BH526" i="7" s="1"/>
  <c r="BJ526" i="7" s="1"/>
  <c r="BK526" i="7"/>
  <c r="BH578" i="7"/>
  <c r="BJ578" i="7" s="1"/>
  <c r="BE330" i="7"/>
  <c r="BH330" i="7" s="1"/>
  <c r="BJ330" i="7" s="1"/>
  <c r="BK330" i="7"/>
  <c r="BE412" i="7"/>
  <c r="BH412" i="7" s="1"/>
  <c r="BJ412" i="7" s="1"/>
  <c r="BK412" i="7"/>
  <c r="BE438" i="7"/>
  <c r="BH438" i="7" s="1"/>
  <c r="BJ438" i="7" s="1"/>
  <c r="BK438" i="7"/>
  <c r="BE479" i="7"/>
  <c r="BH479" i="7" s="1"/>
  <c r="BJ479" i="7" s="1"/>
  <c r="BK479" i="7"/>
  <c r="BE234" i="7"/>
  <c r="BH234" i="7" s="1"/>
  <c r="BJ234" i="7" s="1"/>
  <c r="BK234" i="7"/>
  <c r="BE260" i="7"/>
  <c r="BH260" i="7" s="1"/>
  <c r="BJ260" i="7" s="1"/>
  <c r="BK260" i="7"/>
  <c r="BE355" i="7"/>
  <c r="BH355" i="7" s="1"/>
  <c r="BJ355" i="7" s="1"/>
  <c r="BK355" i="7"/>
  <c r="BE122" i="7"/>
  <c r="BH122" i="7" s="1"/>
  <c r="BJ122" i="7" s="1"/>
  <c r="BK122" i="7"/>
  <c r="BE34" i="7"/>
  <c r="BH34" i="7" s="1"/>
  <c r="BJ34" i="7" s="1"/>
  <c r="BK34" i="7"/>
  <c r="BE121" i="7"/>
  <c r="BH121" i="7" s="1"/>
  <c r="BJ121" i="7" s="1"/>
  <c r="BK121" i="7"/>
  <c r="BE51" i="7"/>
  <c r="BH51" i="7" s="1"/>
  <c r="BJ51" i="7" s="1"/>
  <c r="BK51" i="7"/>
  <c r="BE216" i="7"/>
  <c r="BH216" i="7" s="1"/>
  <c r="BJ216" i="7" s="1"/>
  <c r="BK216" i="7"/>
  <c r="BE12" i="7"/>
  <c r="BH12" i="7" s="1"/>
  <c r="BJ12" i="7" s="1"/>
  <c r="BK12" i="7"/>
  <c r="BE213" i="7"/>
  <c r="BH213" i="7" s="1"/>
  <c r="BJ213" i="7" s="1"/>
  <c r="BK213" i="7"/>
  <c r="BE4" i="7"/>
  <c r="BH4" i="7" s="1"/>
  <c r="BJ4" i="7" s="1"/>
  <c r="BK4" i="7"/>
  <c r="BE109" i="7"/>
  <c r="BH109" i="7" s="1"/>
  <c r="BJ109" i="7" s="1"/>
  <c r="BK109" i="7"/>
  <c r="BE159" i="7"/>
  <c r="BH159" i="7" s="1"/>
  <c r="BJ159" i="7" s="1"/>
  <c r="BK159" i="7"/>
  <c r="BE241" i="7"/>
  <c r="BH241" i="7" s="1"/>
  <c r="BJ241" i="7" s="1"/>
  <c r="BK241" i="7"/>
  <c r="BE1400" i="7"/>
  <c r="BH1400" i="7" s="1"/>
  <c r="BJ1400" i="7" s="1"/>
  <c r="BK1400" i="7"/>
  <c r="BE1323" i="7"/>
  <c r="BH1323" i="7" s="1"/>
  <c r="BJ1323" i="7" s="1"/>
  <c r="BK1323" i="7"/>
  <c r="BE1087" i="7"/>
  <c r="BH1087" i="7" s="1"/>
  <c r="BJ1087" i="7" s="1"/>
  <c r="BK1087" i="7"/>
  <c r="BE1109" i="7"/>
  <c r="BH1109" i="7" s="1"/>
  <c r="BJ1109" i="7" s="1"/>
  <c r="BK1109" i="7"/>
  <c r="BE1253" i="7"/>
  <c r="BH1253" i="7" s="1"/>
  <c r="BJ1253" i="7" s="1"/>
  <c r="BK1253" i="7"/>
  <c r="BE895" i="7"/>
  <c r="BH895" i="7" s="1"/>
  <c r="BJ895" i="7" s="1"/>
  <c r="BK895" i="7"/>
  <c r="BE762" i="7"/>
  <c r="BH762" i="7" s="1"/>
  <c r="BJ762" i="7" s="1"/>
  <c r="BK762" i="7"/>
  <c r="BE569" i="7"/>
  <c r="BH569" i="7" s="1"/>
  <c r="BJ569" i="7" s="1"/>
  <c r="BK569" i="7"/>
  <c r="BE24" i="7"/>
  <c r="BH24" i="7" s="1"/>
  <c r="BJ24" i="7" s="1"/>
  <c r="BK24" i="7"/>
  <c r="BE11" i="7"/>
  <c r="BH11" i="7" s="1"/>
  <c r="BJ11" i="7" s="1"/>
  <c r="BK11" i="7"/>
  <c r="BE248" i="7"/>
  <c r="BH248" i="7" s="1"/>
  <c r="BJ248" i="7" s="1"/>
  <c r="BK248" i="7"/>
  <c r="BE1185" i="7"/>
  <c r="BH1185" i="7" s="1"/>
  <c r="BJ1185" i="7" s="1"/>
  <c r="BK1185" i="7"/>
  <c r="BE1201" i="7"/>
  <c r="BH1201" i="7" s="1"/>
  <c r="BJ1201" i="7" s="1"/>
  <c r="BK1201" i="7"/>
  <c r="BE1049" i="7"/>
  <c r="BH1049" i="7" s="1"/>
  <c r="BJ1049" i="7" s="1"/>
  <c r="BK1049" i="7"/>
  <c r="BE1205" i="7"/>
  <c r="BH1205" i="7" s="1"/>
  <c r="BJ1205" i="7" s="1"/>
  <c r="BK1205" i="7"/>
  <c r="BE853" i="7"/>
  <c r="BH853" i="7" s="1"/>
  <c r="BJ853" i="7" s="1"/>
  <c r="BK853" i="7"/>
  <c r="BE854" i="7"/>
  <c r="BH854" i="7" s="1"/>
  <c r="BJ854" i="7" s="1"/>
  <c r="BK854" i="7"/>
  <c r="BE833" i="7"/>
  <c r="BH833" i="7" s="1"/>
  <c r="BJ833" i="7" s="1"/>
  <c r="BK833" i="7"/>
  <c r="BE430" i="7"/>
  <c r="BH430" i="7" s="1"/>
  <c r="BJ430" i="7" s="1"/>
  <c r="BK430" i="7"/>
  <c r="BE566" i="7"/>
  <c r="BH566" i="7" s="1"/>
  <c r="BJ566" i="7" s="1"/>
  <c r="BK566" i="7"/>
  <c r="BE756" i="7"/>
  <c r="BH756" i="7" s="1"/>
  <c r="BJ756" i="7" s="1"/>
  <c r="BK756" i="7"/>
  <c r="BE470" i="7"/>
  <c r="BH470" i="7" s="1"/>
  <c r="BJ470" i="7" s="1"/>
  <c r="BK470" i="7"/>
  <c r="BE144" i="7"/>
  <c r="BH144" i="7" s="1"/>
  <c r="BJ144" i="7" s="1"/>
  <c r="BK144" i="7"/>
  <c r="BE27" i="7"/>
  <c r="BH27" i="7" s="1"/>
  <c r="BJ27" i="7" s="1"/>
  <c r="BK27" i="7"/>
  <c r="BE191" i="7"/>
  <c r="BH191" i="7" s="1"/>
  <c r="BJ191" i="7" s="1"/>
  <c r="BK191" i="7"/>
  <c r="BE17" i="7"/>
  <c r="BH17" i="7" s="1"/>
  <c r="BJ17" i="7" s="1"/>
  <c r="BK17" i="7"/>
  <c r="BE1196" i="7"/>
  <c r="BH1196" i="7" s="1"/>
  <c r="BJ1196" i="7" s="1"/>
  <c r="BK1196" i="7"/>
  <c r="BE1065" i="7"/>
  <c r="BH1065" i="7" s="1"/>
  <c r="BJ1065" i="7" s="1"/>
  <c r="BK1065" i="7"/>
  <c r="BE1227" i="7"/>
  <c r="BH1227" i="7" s="1"/>
  <c r="BJ1227" i="7" s="1"/>
  <c r="BK1227" i="7"/>
  <c r="BE1031" i="7"/>
  <c r="BH1031" i="7" s="1"/>
  <c r="BJ1031" i="7" s="1"/>
  <c r="BK1031" i="7"/>
  <c r="BE1136" i="7"/>
  <c r="BH1136" i="7" s="1"/>
  <c r="BJ1136" i="7" s="1"/>
  <c r="BK1136" i="7"/>
  <c r="BE989" i="7"/>
  <c r="BH989" i="7" s="1"/>
  <c r="BJ989" i="7" s="1"/>
  <c r="BK989" i="7"/>
  <c r="BE954" i="7"/>
  <c r="BH954" i="7" s="1"/>
  <c r="BJ954" i="7" s="1"/>
  <c r="BK954" i="7"/>
  <c r="BE162" i="7"/>
  <c r="BH162" i="7" s="1"/>
  <c r="BJ162" i="7" s="1"/>
  <c r="BK162" i="7"/>
  <c r="BE463" i="7"/>
  <c r="BH463" i="7" s="1"/>
  <c r="BJ463" i="7" s="1"/>
  <c r="BK463" i="7"/>
  <c r="BE1184" i="7"/>
  <c r="BH1184" i="7" s="1"/>
  <c r="BJ1184" i="7" s="1"/>
  <c r="BK1184" i="7"/>
  <c r="BE910" i="7"/>
  <c r="BH910" i="7" s="1"/>
  <c r="BJ910" i="7" s="1"/>
  <c r="BK910" i="7"/>
  <c r="BE1359" i="7"/>
  <c r="BH1359" i="7" s="1"/>
  <c r="BJ1359" i="7" s="1"/>
  <c r="BK1359" i="7"/>
  <c r="BE935" i="7"/>
  <c r="BH935" i="7" s="1"/>
  <c r="BJ935" i="7" s="1"/>
  <c r="BK935" i="7"/>
  <c r="BE1148" i="7"/>
  <c r="BH1148" i="7" s="1"/>
  <c r="BJ1148" i="7" s="1"/>
  <c r="BK1148" i="7"/>
  <c r="BE200" i="7"/>
  <c r="BH200" i="7" s="1"/>
  <c r="BJ200" i="7" s="1"/>
  <c r="BK200" i="7"/>
  <c r="BE836" i="7"/>
  <c r="BH836" i="7" s="1"/>
  <c r="BJ836" i="7" s="1"/>
  <c r="BK836" i="7"/>
  <c r="BE824" i="7"/>
  <c r="BH824" i="7" s="1"/>
  <c r="BJ824" i="7" s="1"/>
  <c r="BK824" i="7"/>
  <c r="BE262" i="7"/>
  <c r="BH262" i="7" s="1"/>
  <c r="BJ262" i="7" s="1"/>
  <c r="BK262" i="7"/>
  <c r="BE492" i="7"/>
  <c r="BH492" i="7" s="1"/>
  <c r="BJ492" i="7" s="1"/>
  <c r="BK492" i="7"/>
  <c r="BE545" i="7"/>
  <c r="BH545" i="7" s="1"/>
  <c r="BJ545" i="7" s="1"/>
  <c r="BK545" i="7"/>
  <c r="BE546" i="7"/>
  <c r="BH546" i="7" s="1"/>
  <c r="BJ546" i="7" s="1"/>
  <c r="BK546" i="7"/>
  <c r="BE363" i="7"/>
  <c r="BH363" i="7" s="1"/>
  <c r="BJ363" i="7" s="1"/>
  <c r="BK363" i="7"/>
  <c r="BE417" i="7"/>
  <c r="BH417" i="7" s="1"/>
  <c r="BJ417" i="7" s="1"/>
  <c r="BK417" i="7"/>
  <c r="BE119" i="7"/>
  <c r="BH119" i="7" s="1"/>
  <c r="BJ119" i="7" s="1"/>
  <c r="BK119" i="7"/>
  <c r="BE1134" i="7"/>
  <c r="BH1134" i="7" s="1"/>
  <c r="BJ1134" i="7" s="1"/>
  <c r="BK1134" i="7"/>
  <c r="BE1308" i="7"/>
  <c r="BH1308" i="7" s="1"/>
  <c r="BJ1308" i="7" s="1"/>
  <c r="BK1308" i="7"/>
  <c r="BE966" i="7"/>
  <c r="BH966" i="7" s="1"/>
  <c r="BJ966" i="7" s="1"/>
  <c r="BK966" i="7"/>
  <c r="BE914" i="7"/>
  <c r="BH914" i="7" s="1"/>
  <c r="BJ914" i="7" s="1"/>
  <c r="BK914" i="7"/>
  <c r="BE1233" i="7"/>
  <c r="BH1233" i="7" s="1"/>
  <c r="BJ1233" i="7" s="1"/>
  <c r="BK1233" i="7"/>
  <c r="BE1139" i="7"/>
  <c r="BH1139" i="7" s="1"/>
  <c r="BJ1139" i="7" s="1"/>
  <c r="BK1139" i="7"/>
  <c r="BE1354" i="7"/>
  <c r="BH1354" i="7" s="1"/>
  <c r="BJ1354" i="7" s="1"/>
  <c r="BK1354" i="7"/>
  <c r="BE937" i="7"/>
  <c r="BH937" i="7" s="1"/>
  <c r="BJ937" i="7" s="1"/>
  <c r="BK937" i="7"/>
  <c r="BE1318" i="7"/>
  <c r="BH1318" i="7" s="1"/>
  <c r="BJ1318" i="7" s="1"/>
  <c r="BK1318" i="7"/>
  <c r="BE1158" i="7"/>
  <c r="BH1158" i="7" s="1"/>
  <c r="BJ1158" i="7" s="1"/>
  <c r="BK1158" i="7"/>
  <c r="BE1038" i="7"/>
  <c r="BH1038" i="7" s="1"/>
  <c r="BJ1038" i="7" s="1"/>
  <c r="BK1038" i="7"/>
  <c r="BE892" i="7"/>
  <c r="BH892" i="7" s="1"/>
  <c r="BJ892" i="7" s="1"/>
  <c r="BK892" i="7"/>
  <c r="BE1091" i="7"/>
  <c r="BH1091" i="7" s="1"/>
  <c r="BJ1091" i="7" s="1"/>
  <c r="BK1091" i="7"/>
  <c r="BE1117" i="7"/>
  <c r="BH1117" i="7" s="1"/>
  <c r="BJ1117" i="7" s="1"/>
  <c r="BK1117" i="7"/>
  <c r="BE44" i="7"/>
  <c r="BH44" i="7" s="1"/>
  <c r="BJ44" i="7" s="1"/>
  <c r="BK44" i="7"/>
  <c r="BE180" i="7"/>
  <c r="BH180" i="7" s="1"/>
  <c r="BJ180" i="7" s="1"/>
  <c r="BK180" i="7"/>
  <c r="BE973" i="7"/>
  <c r="BH973" i="7" s="1"/>
  <c r="BJ973" i="7" s="1"/>
  <c r="BK973" i="7"/>
  <c r="BE712" i="7"/>
  <c r="BH712" i="7" s="1"/>
  <c r="BJ712" i="7" s="1"/>
  <c r="BK712" i="7"/>
  <c r="BE1055" i="7"/>
  <c r="BH1055" i="7" s="1"/>
  <c r="BJ1055" i="7" s="1"/>
  <c r="BK1055" i="7"/>
  <c r="BE808" i="7"/>
  <c r="BH808" i="7" s="1"/>
  <c r="BJ808" i="7" s="1"/>
  <c r="BK808" i="7"/>
  <c r="BE701" i="7"/>
  <c r="BH701" i="7" s="1"/>
  <c r="BJ701" i="7" s="1"/>
  <c r="BK701" i="7"/>
  <c r="BE922" i="7"/>
  <c r="BH922" i="7" s="1"/>
  <c r="BJ922" i="7" s="1"/>
  <c r="BK922" i="7"/>
  <c r="BE686" i="7"/>
  <c r="BH686" i="7" s="1"/>
  <c r="BJ686" i="7" s="1"/>
  <c r="BK686" i="7"/>
  <c r="BE258" i="7"/>
  <c r="BH258" i="7" s="1"/>
  <c r="BJ258" i="7" s="1"/>
  <c r="BK258" i="7"/>
  <c r="BE187" i="7"/>
  <c r="BH187" i="7" s="1"/>
  <c r="BJ187" i="7" s="1"/>
  <c r="BK187" i="7"/>
  <c r="BE444" i="7"/>
  <c r="BH444" i="7" s="1"/>
  <c r="BJ444" i="7" s="1"/>
  <c r="BK444" i="7"/>
  <c r="BE689" i="7"/>
  <c r="BH689" i="7" s="1"/>
  <c r="BJ689" i="7" s="1"/>
  <c r="BK689" i="7"/>
  <c r="BE461" i="7"/>
  <c r="BH461" i="7" s="1"/>
  <c r="BJ461" i="7" s="1"/>
  <c r="BK461" i="7"/>
  <c r="BE516" i="7"/>
  <c r="BH516" i="7" s="1"/>
  <c r="BJ516" i="7" s="1"/>
  <c r="BK516" i="7"/>
  <c r="BE56" i="7"/>
  <c r="BH56" i="7" s="1"/>
  <c r="BJ56" i="7" s="1"/>
  <c r="BK56" i="7"/>
  <c r="BE244" i="7"/>
  <c r="BH244" i="7" s="1"/>
  <c r="BJ244" i="7" s="1"/>
  <c r="BK244" i="7"/>
  <c r="BE587" i="7"/>
  <c r="BH587" i="7" s="1"/>
  <c r="BJ587" i="7" s="1"/>
  <c r="BK587" i="7"/>
  <c r="BE59" i="7"/>
  <c r="BH59" i="7" s="1"/>
  <c r="BJ59" i="7" s="1"/>
  <c r="BK59" i="7"/>
  <c r="BE369" i="7"/>
  <c r="BH369" i="7" s="1"/>
  <c r="BJ369" i="7" s="1"/>
  <c r="BK369" i="7"/>
  <c r="BE233" i="7"/>
  <c r="BH233" i="7" s="1"/>
  <c r="BJ233" i="7" s="1"/>
  <c r="BK233" i="7"/>
  <c r="BE530" i="7"/>
  <c r="BH530" i="7" s="1"/>
  <c r="BJ530" i="7" s="1"/>
  <c r="BK530" i="7"/>
  <c r="BE229" i="7"/>
  <c r="BH229" i="7" s="1"/>
  <c r="BJ229" i="7" s="1"/>
  <c r="BK229" i="7"/>
  <c r="BE333" i="7"/>
  <c r="BH333" i="7" s="1"/>
  <c r="BJ333" i="7" s="1"/>
  <c r="BK333" i="7"/>
  <c r="BE324" i="7"/>
  <c r="BH324" i="7" s="1"/>
  <c r="BJ324" i="7" s="1"/>
  <c r="BK324" i="7"/>
  <c r="BE431" i="7"/>
  <c r="BH431" i="7" s="1"/>
  <c r="BJ431" i="7" s="1"/>
  <c r="BK431" i="7"/>
  <c r="BE104" i="7"/>
  <c r="BH104" i="7" s="1"/>
  <c r="BJ104" i="7" s="1"/>
  <c r="BK104" i="7"/>
  <c r="BE186" i="7"/>
  <c r="BH186" i="7" s="1"/>
  <c r="BJ186" i="7" s="1"/>
  <c r="BK186" i="7"/>
  <c r="BE318" i="7"/>
  <c r="BH318" i="7" s="1"/>
  <c r="BJ318" i="7" s="1"/>
  <c r="BK318" i="7"/>
  <c r="BE26" i="7"/>
  <c r="BH26" i="7" s="1"/>
  <c r="BJ26" i="7" s="1"/>
  <c r="BK26" i="7"/>
  <c r="BE398" i="7"/>
  <c r="BH398" i="7" s="1"/>
  <c r="BJ398" i="7" s="1"/>
  <c r="BK398" i="7"/>
  <c r="BE48" i="7"/>
  <c r="BH48" i="7" s="1"/>
  <c r="BJ48" i="7" s="1"/>
  <c r="BK48" i="7"/>
  <c r="BE23" i="7"/>
  <c r="BH23" i="7" s="1"/>
  <c r="BJ23" i="7" s="1"/>
  <c r="BK23" i="7"/>
  <c r="BE181" i="7"/>
  <c r="BH181" i="7" s="1"/>
  <c r="BJ181" i="7" s="1"/>
  <c r="BK181" i="7"/>
  <c r="BE397" i="7"/>
  <c r="BH397" i="7" s="1"/>
  <c r="BJ397" i="7" s="1"/>
  <c r="BK397" i="7"/>
  <c r="BE160" i="7"/>
  <c r="BH160" i="7" s="1"/>
  <c r="BJ160" i="7" s="1"/>
  <c r="BK160" i="7"/>
  <c r="BE101" i="7"/>
  <c r="BH101" i="7" s="1"/>
  <c r="BJ101" i="7" s="1"/>
  <c r="BK101" i="7"/>
  <c r="BE61" i="7"/>
  <c r="BH61" i="7" s="1"/>
  <c r="BJ61" i="7" s="1"/>
  <c r="BK61" i="7"/>
  <c r="BE111" i="7"/>
  <c r="BH111" i="7" s="1"/>
  <c r="BJ111" i="7" s="1"/>
  <c r="BK111" i="7"/>
  <c r="BE193" i="7"/>
  <c r="BH193" i="7" s="1"/>
  <c r="BJ193" i="7" s="1"/>
  <c r="BK193" i="7"/>
  <c r="BK145" i="7"/>
  <c r="BE1367" i="7"/>
  <c r="BH1367" i="7" s="1"/>
  <c r="BJ1367" i="7" s="1"/>
  <c r="BK1367" i="7"/>
  <c r="BE1296" i="7"/>
  <c r="BH1296" i="7" s="1"/>
  <c r="BJ1296" i="7" s="1"/>
  <c r="BK1296" i="7"/>
  <c r="BE1376" i="7"/>
  <c r="BH1376" i="7" s="1"/>
  <c r="BJ1376" i="7" s="1"/>
  <c r="BK1376" i="7"/>
  <c r="BE563" i="7"/>
  <c r="BH563" i="7" s="1"/>
  <c r="BJ563" i="7" s="1"/>
  <c r="BK563" i="7"/>
  <c r="BE930" i="7"/>
  <c r="BH930" i="7" s="1"/>
  <c r="BJ930" i="7" s="1"/>
  <c r="BK930" i="7"/>
  <c r="BE735" i="7"/>
  <c r="BH735" i="7" s="1"/>
  <c r="BJ735" i="7" s="1"/>
  <c r="BK735" i="7"/>
  <c r="BE1260" i="7"/>
  <c r="BH1260" i="7" s="1"/>
  <c r="BJ1260" i="7" s="1"/>
  <c r="BK1260" i="7"/>
  <c r="BE1298" i="7"/>
  <c r="BH1298" i="7" s="1"/>
  <c r="BJ1298" i="7" s="1"/>
  <c r="BK1298" i="7"/>
  <c r="BE852" i="7"/>
  <c r="BH852" i="7" s="1"/>
  <c r="BJ852" i="7" s="1"/>
  <c r="BK852" i="7"/>
  <c r="BE1401" i="7"/>
  <c r="BH1401" i="7" s="1"/>
  <c r="BJ1401" i="7" s="1"/>
  <c r="BK1401" i="7"/>
  <c r="BE1412" i="7"/>
  <c r="BH1412" i="7" s="1"/>
  <c r="BJ1412" i="7" s="1"/>
  <c r="BK1412" i="7"/>
  <c r="BE851" i="7"/>
  <c r="BH851" i="7" s="1"/>
  <c r="BJ851" i="7" s="1"/>
  <c r="BK851" i="7"/>
  <c r="BE1159" i="7"/>
  <c r="BH1159" i="7" s="1"/>
  <c r="BJ1159" i="7" s="1"/>
  <c r="BK1159" i="7"/>
  <c r="BE1224" i="7"/>
  <c r="BH1224" i="7" s="1"/>
  <c r="BJ1224" i="7" s="1"/>
  <c r="BK1224" i="7"/>
  <c r="BE653" i="7"/>
  <c r="BH653" i="7" s="1"/>
  <c r="BJ653" i="7" s="1"/>
  <c r="BK653" i="7"/>
  <c r="BE1101" i="7"/>
  <c r="BH1101" i="7" s="1"/>
  <c r="BJ1101" i="7" s="1"/>
  <c r="BK1101" i="7"/>
  <c r="BE1226" i="7"/>
  <c r="BH1226" i="7" s="1"/>
  <c r="BJ1226" i="7" s="1"/>
  <c r="BK1226" i="7"/>
  <c r="BE1333" i="7"/>
  <c r="BH1333" i="7" s="1"/>
  <c r="BJ1333" i="7" s="1"/>
  <c r="BK1333" i="7"/>
  <c r="BE1189" i="7"/>
  <c r="BH1189" i="7" s="1"/>
  <c r="BJ1189" i="7" s="1"/>
  <c r="BK1189" i="7"/>
  <c r="BE918" i="7"/>
  <c r="BH918" i="7" s="1"/>
  <c r="BJ918" i="7" s="1"/>
  <c r="BK918" i="7"/>
  <c r="BE868" i="7"/>
  <c r="BH868" i="7" s="1"/>
  <c r="BJ868" i="7" s="1"/>
  <c r="BK868" i="7"/>
  <c r="BE1295" i="7"/>
  <c r="BH1295" i="7" s="1"/>
  <c r="BJ1295" i="7" s="1"/>
  <c r="BK1295" i="7"/>
  <c r="BE837" i="7"/>
  <c r="BH837" i="7" s="1"/>
  <c r="BJ837" i="7" s="1"/>
  <c r="BK837" i="7"/>
  <c r="BE1026" i="7"/>
  <c r="BH1026" i="7" s="1"/>
  <c r="BJ1026" i="7" s="1"/>
  <c r="BK1026" i="7"/>
  <c r="BE1089" i="7"/>
  <c r="BH1089" i="7" s="1"/>
  <c r="BJ1089" i="7" s="1"/>
  <c r="BK1089" i="7"/>
  <c r="BE1372" i="7"/>
  <c r="BH1372" i="7" s="1"/>
  <c r="BJ1372" i="7" s="1"/>
  <c r="BK1372" i="7"/>
  <c r="BH999" i="7"/>
  <c r="BJ999" i="7" s="1"/>
  <c r="BE1341" i="7"/>
  <c r="BH1341" i="7" s="1"/>
  <c r="BJ1341" i="7" s="1"/>
  <c r="BK1341" i="7"/>
  <c r="BE829" i="7"/>
  <c r="BH829" i="7" s="1"/>
  <c r="BJ829" i="7" s="1"/>
  <c r="BK829" i="7"/>
  <c r="BE1129" i="7"/>
  <c r="BH1129" i="7" s="1"/>
  <c r="BJ1129" i="7" s="1"/>
  <c r="BK1129" i="7"/>
  <c r="BE1072" i="7"/>
  <c r="BH1072" i="7" s="1"/>
  <c r="BJ1072" i="7" s="1"/>
  <c r="BK1072" i="7"/>
  <c r="BE764" i="7"/>
  <c r="BH764" i="7" s="1"/>
  <c r="BJ764" i="7" s="1"/>
  <c r="BK764" i="7"/>
  <c r="BE1079" i="7"/>
  <c r="BH1079" i="7" s="1"/>
  <c r="BJ1079" i="7" s="1"/>
  <c r="BK1079" i="7"/>
  <c r="BE944" i="7"/>
  <c r="BH944" i="7" s="1"/>
  <c r="BJ944" i="7" s="1"/>
  <c r="BK944" i="7"/>
  <c r="BE793" i="7"/>
  <c r="BH793" i="7" s="1"/>
  <c r="BJ793" i="7" s="1"/>
  <c r="BK793" i="7"/>
  <c r="BE1195" i="7"/>
  <c r="BH1195" i="7" s="1"/>
  <c r="BJ1195" i="7" s="1"/>
  <c r="BK1195" i="7"/>
  <c r="BE276" i="7"/>
  <c r="BH276" i="7" s="1"/>
  <c r="BJ276" i="7" s="1"/>
  <c r="BK276" i="7"/>
  <c r="BE1157" i="7"/>
  <c r="BH1157" i="7" s="1"/>
  <c r="BJ1157" i="7" s="1"/>
  <c r="BK1157" i="7"/>
  <c r="BE1406" i="7"/>
  <c r="BH1406" i="7" s="1"/>
  <c r="BJ1406" i="7" s="1"/>
  <c r="BK1406" i="7"/>
  <c r="BE1126" i="7"/>
  <c r="BH1126" i="7" s="1"/>
  <c r="BJ1126" i="7" s="1"/>
  <c r="BK1126" i="7"/>
  <c r="BE965" i="7"/>
  <c r="BH965" i="7" s="1"/>
  <c r="BJ965" i="7" s="1"/>
  <c r="BK965" i="7"/>
  <c r="BE804" i="7"/>
  <c r="BH804" i="7" s="1"/>
  <c r="BJ804" i="7" s="1"/>
  <c r="BK804" i="7"/>
  <c r="BE656" i="7"/>
  <c r="BH656" i="7" s="1"/>
  <c r="BJ656" i="7" s="1"/>
  <c r="BK656" i="7"/>
  <c r="BE751" i="7"/>
  <c r="BH751" i="7" s="1"/>
  <c r="BJ751" i="7" s="1"/>
  <c r="BK751" i="7"/>
  <c r="BE1039" i="7"/>
  <c r="BH1039" i="7" s="1"/>
  <c r="BJ1039" i="7" s="1"/>
  <c r="BK1039" i="7"/>
  <c r="BE783" i="7"/>
  <c r="BH783" i="7" s="1"/>
  <c r="BJ783" i="7" s="1"/>
  <c r="BK783" i="7"/>
  <c r="BE1048" i="7"/>
  <c r="BH1048" i="7" s="1"/>
  <c r="BJ1048" i="7" s="1"/>
  <c r="BK1048" i="7"/>
  <c r="BE792" i="7"/>
  <c r="BH792" i="7" s="1"/>
  <c r="BJ792" i="7" s="1"/>
  <c r="BK792" i="7"/>
  <c r="BE694" i="7"/>
  <c r="BH694" i="7" s="1"/>
  <c r="BJ694" i="7" s="1"/>
  <c r="BK694" i="7"/>
  <c r="BE1162" i="7"/>
  <c r="BH1162" i="7" s="1"/>
  <c r="BJ1162" i="7" s="1"/>
  <c r="BK1162" i="7"/>
  <c r="BE906" i="7"/>
  <c r="BH906" i="7" s="1"/>
  <c r="BJ906" i="7" s="1"/>
  <c r="BK906" i="7"/>
  <c r="BE527" i="7"/>
  <c r="BH527" i="7" s="1"/>
  <c r="BJ527" i="7" s="1"/>
  <c r="BK527" i="7"/>
  <c r="BE675" i="7"/>
  <c r="BH675" i="7" s="1"/>
  <c r="BJ675" i="7" s="1"/>
  <c r="BK675" i="7"/>
  <c r="BE573" i="7"/>
  <c r="BH573" i="7" s="1"/>
  <c r="BJ573" i="7" s="1"/>
  <c r="BK573" i="7"/>
  <c r="BE510" i="7"/>
  <c r="BH510" i="7" s="1"/>
  <c r="BJ510" i="7" s="1"/>
  <c r="BK510" i="7"/>
  <c r="BE149" i="7"/>
  <c r="BH149" i="7" s="1"/>
  <c r="BJ149" i="7" s="1"/>
  <c r="BK149" i="7"/>
  <c r="BE441" i="7"/>
  <c r="BH441" i="7" s="1"/>
  <c r="BJ441" i="7" s="1"/>
  <c r="BK441" i="7"/>
  <c r="BE681" i="7"/>
  <c r="BH681" i="7" s="1"/>
  <c r="BJ681" i="7" s="1"/>
  <c r="BK681" i="7"/>
  <c r="BE347" i="7"/>
  <c r="BH347" i="7" s="1"/>
  <c r="BJ347" i="7" s="1"/>
  <c r="BK347" i="7"/>
  <c r="BE511" i="7"/>
  <c r="BH511" i="7" s="1"/>
  <c r="BJ511" i="7" s="1"/>
  <c r="BK511" i="7"/>
  <c r="BE624" i="7"/>
  <c r="BH624" i="7" s="1"/>
  <c r="BJ624" i="7" s="1"/>
  <c r="BK624" i="7"/>
  <c r="BE166" i="7"/>
  <c r="BH166" i="7" s="1"/>
  <c r="BJ166" i="7" s="1"/>
  <c r="BK166" i="7"/>
  <c r="BE565" i="7"/>
  <c r="BH565" i="7" s="1"/>
  <c r="BJ565" i="7" s="1"/>
  <c r="BK565" i="7"/>
  <c r="BE43" i="7"/>
  <c r="BH43" i="7" s="1"/>
  <c r="BJ43" i="7" s="1"/>
  <c r="BK43" i="7"/>
  <c r="BE478" i="7"/>
  <c r="BH478" i="7" s="1"/>
  <c r="BJ478" i="7" s="1"/>
  <c r="BK478" i="7"/>
  <c r="BE660" i="7"/>
  <c r="BH660" i="7" s="1"/>
  <c r="BJ660" i="7" s="1"/>
  <c r="BK660" i="7"/>
  <c r="BE214" i="7"/>
  <c r="BH214" i="7" s="1"/>
  <c r="BJ214" i="7" s="1"/>
  <c r="BK214" i="7"/>
  <c r="BE196" i="7"/>
  <c r="BH196" i="7" s="1"/>
  <c r="BJ196" i="7" s="1"/>
  <c r="BK196" i="7"/>
  <c r="BE514" i="7"/>
  <c r="BH514" i="7" s="1"/>
  <c r="BJ514" i="7" s="1"/>
  <c r="BK514" i="7"/>
  <c r="BE202" i="7"/>
  <c r="BH202" i="7" s="1"/>
  <c r="BJ202" i="7" s="1"/>
  <c r="BK202" i="7"/>
  <c r="BE308" i="7"/>
  <c r="BH308" i="7" s="1"/>
  <c r="BJ308" i="7" s="1"/>
  <c r="BK308" i="7"/>
  <c r="BE290" i="7"/>
  <c r="BH290" i="7" s="1"/>
  <c r="BJ290" i="7" s="1"/>
  <c r="BK290" i="7"/>
  <c r="BE98" i="7"/>
  <c r="BH98" i="7" s="1"/>
  <c r="BJ98" i="7" s="1"/>
  <c r="BK98" i="7"/>
  <c r="BE183" i="7"/>
  <c r="BH183" i="7" s="1"/>
  <c r="BJ183" i="7" s="1"/>
  <c r="BK183" i="7"/>
  <c r="BE301" i="7"/>
  <c r="BH301" i="7" s="1"/>
  <c r="BJ301" i="7" s="1"/>
  <c r="BK301" i="7"/>
  <c r="BE422" i="7"/>
  <c r="BH422" i="7" s="1"/>
  <c r="BJ422" i="7" s="1"/>
  <c r="BK422" i="7"/>
  <c r="BE391" i="7"/>
  <c r="BH391" i="7" s="1"/>
  <c r="BJ391" i="7" s="1"/>
  <c r="BK391" i="7"/>
  <c r="BE42" i="7"/>
  <c r="BH42" i="7" s="1"/>
  <c r="BJ42" i="7" s="1"/>
  <c r="BK42" i="7"/>
  <c r="BE5" i="7"/>
  <c r="BH5" i="7" s="1"/>
  <c r="BJ5" i="7" s="1"/>
  <c r="BK5" i="7"/>
  <c r="BE163" i="7"/>
  <c r="BH163" i="7" s="1"/>
  <c r="BJ163" i="7" s="1"/>
  <c r="BK163" i="7"/>
  <c r="BE381" i="7"/>
  <c r="BH381" i="7" s="1"/>
  <c r="BJ381" i="7" s="1"/>
  <c r="BK381" i="7"/>
  <c r="BE155" i="7"/>
  <c r="BH155" i="7" s="1"/>
  <c r="BJ155" i="7" s="1"/>
  <c r="BK155" i="7"/>
  <c r="BE83" i="7"/>
  <c r="BH83" i="7" s="1"/>
  <c r="BJ83" i="7" s="1"/>
  <c r="BK83" i="7"/>
  <c r="BE45" i="7"/>
  <c r="BH45" i="7" s="1"/>
  <c r="BJ45" i="7" s="1"/>
  <c r="BK45" i="7"/>
  <c r="BE95" i="7"/>
  <c r="BH95" i="7" s="1"/>
  <c r="BJ95" i="7" s="1"/>
  <c r="BK95" i="7"/>
  <c r="BE177" i="7"/>
  <c r="BH177" i="7" s="1"/>
  <c r="BJ177" i="7" s="1"/>
  <c r="BK177" i="7"/>
  <c r="BK1336" i="7"/>
  <c r="BE1203" i="7"/>
  <c r="BH1203" i="7" s="1"/>
  <c r="BJ1203" i="7" s="1"/>
  <c r="BK1203" i="7"/>
  <c r="BE958" i="7"/>
  <c r="BH958" i="7" s="1"/>
  <c r="BJ958" i="7" s="1"/>
  <c r="BK958" i="7"/>
  <c r="BE1168" i="7"/>
  <c r="BH1168" i="7" s="1"/>
  <c r="BJ1168" i="7" s="1"/>
  <c r="BK1168" i="7"/>
  <c r="BE791" i="7"/>
  <c r="BH791" i="7" s="1"/>
  <c r="BJ791" i="7" s="1"/>
  <c r="BK791" i="7"/>
  <c r="BE1108" i="7"/>
  <c r="BH1108" i="7" s="1"/>
  <c r="BJ1108" i="7" s="1"/>
  <c r="BK1108" i="7"/>
  <c r="BE758" i="7"/>
  <c r="BH758" i="7" s="1"/>
  <c r="BJ758" i="7" s="1"/>
  <c r="BK758" i="7"/>
  <c r="BE1212" i="7"/>
  <c r="BH1212" i="7" s="1"/>
  <c r="BJ1212" i="7" s="1"/>
  <c r="BK1212" i="7"/>
  <c r="BE1003" i="7"/>
  <c r="BH1003" i="7" s="1"/>
  <c r="BJ1003" i="7" s="1"/>
  <c r="BK1003" i="7"/>
  <c r="BE1021" i="7"/>
  <c r="BH1021" i="7" s="1"/>
  <c r="BJ1021" i="7" s="1"/>
  <c r="BK1021" i="7"/>
  <c r="BE904" i="7"/>
  <c r="BH904" i="7" s="1"/>
  <c r="BJ904" i="7" s="1"/>
  <c r="BK904" i="7"/>
  <c r="BE203" i="7"/>
  <c r="BH203" i="7" s="1"/>
  <c r="BJ203" i="7" s="1"/>
  <c r="BK203" i="7"/>
  <c r="BE452" i="7"/>
  <c r="BH452" i="7" s="1"/>
  <c r="BJ452" i="7" s="1"/>
  <c r="BK452" i="7"/>
  <c r="BE30" i="7"/>
  <c r="BH30" i="7" s="1"/>
  <c r="BJ30" i="7" s="1"/>
  <c r="BK30" i="7"/>
  <c r="BE373" i="7"/>
  <c r="BH373" i="7" s="1"/>
  <c r="BJ373" i="7" s="1"/>
  <c r="BK373" i="7"/>
  <c r="BE53" i="7"/>
  <c r="BH53" i="7" s="1"/>
  <c r="BJ53" i="7" s="1"/>
  <c r="BK53" i="7"/>
  <c r="BE289" i="7"/>
  <c r="BH289" i="7" s="1"/>
  <c r="BJ289" i="7" s="1"/>
  <c r="BK289" i="7"/>
  <c r="BE1377" i="7"/>
  <c r="BH1377" i="7" s="1"/>
  <c r="BJ1377" i="7" s="1"/>
  <c r="BK1377" i="7"/>
  <c r="BE752" i="7"/>
  <c r="BH752" i="7" s="1"/>
  <c r="BJ752" i="7" s="1"/>
  <c r="BK752" i="7"/>
  <c r="BE1104" i="7"/>
  <c r="BH1104" i="7" s="1"/>
  <c r="BJ1104" i="7" s="1"/>
  <c r="BK1104" i="7"/>
  <c r="BE346" i="7"/>
  <c r="BH346" i="7" s="1"/>
  <c r="BJ346" i="7" s="1"/>
  <c r="BK346" i="7"/>
  <c r="BE1246" i="7"/>
  <c r="BH1246" i="7" s="1"/>
  <c r="BJ1246" i="7" s="1"/>
  <c r="BK1246" i="7"/>
  <c r="BE534" i="7"/>
  <c r="BH534" i="7" s="1"/>
  <c r="BJ534" i="7" s="1"/>
  <c r="BK534" i="7"/>
  <c r="BE94" i="7"/>
  <c r="BH94" i="7" s="1"/>
  <c r="BJ94" i="7" s="1"/>
  <c r="BK94" i="7"/>
  <c r="BE405" i="7"/>
  <c r="BH405" i="7" s="1"/>
  <c r="BJ405" i="7" s="1"/>
  <c r="BK405" i="7"/>
  <c r="BE610" i="7"/>
  <c r="BH610" i="7" s="1"/>
  <c r="BJ610" i="7" s="1"/>
  <c r="BK610" i="7"/>
  <c r="BE150" i="7"/>
  <c r="BH150" i="7" s="1"/>
  <c r="BJ150" i="7" s="1"/>
  <c r="BK150" i="7"/>
  <c r="BE1060" i="7"/>
  <c r="BH1060" i="7" s="1"/>
  <c r="BJ1060" i="7" s="1"/>
  <c r="BK1060" i="7"/>
  <c r="BE1090" i="7"/>
  <c r="BH1090" i="7" s="1"/>
  <c r="BJ1090" i="7" s="1"/>
  <c r="BK1090" i="7"/>
  <c r="BE1255" i="7"/>
  <c r="BH1255" i="7" s="1"/>
  <c r="BJ1255" i="7" s="1"/>
  <c r="BK1255" i="7"/>
  <c r="BE1337" i="7"/>
  <c r="BH1337" i="7" s="1"/>
  <c r="BJ1337" i="7" s="1"/>
  <c r="BK1337" i="7"/>
  <c r="BE1396" i="7"/>
  <c r="BH1396" i="7" s="1"/>
  <c r="BJ1396" i="7" s="1"/>
  <c r="BK1396" i="7"/>
  <c r="BE985" i="7"/>
  <c r="BH985" i="7" s="1"/>
  <c r="BJ985" i="7" s="1"/>
  <c r="BK985" i="7"/>
  <c r="BE1220" i="7"/>
  <c r="BH1220" i="7" s="1"/>
  <c r="BJ1220" i="7" s="1"/>
  <c r="BK1220" i="7"/>
  <c r="BE789" i="7"/>
  <c r="BH789" i="7" s="1"/>
  <c r="BJ789" i="7" s="1"/>
  <c r="BK789" i="7"/>
  <c r="BE1349" i="7"/>
  <c r="BH1349" i="7" s="1"/>
  <c r="BJ1349" i="7" s="1"/>
  <c r="BK1349" i="7"/>
  <c r="BE525" i="7"/>
  <c r="BH525" i="7" s="1"/>
  <c r="BJ525" i="7" s="1"/>
  <c r="BK525" i="7"/>
  <c r="BE921" i="7"/>
  <c r="BH921" i="7" s="1"/>
  <c r="BJ921" i="7" s="1"/>
  <c r="BK921" i="7"/>
  <c r="BE971" i="7"/>
  <c r="BH971" i="7" s="1"/>
  <c r="BJ971" i="7" s="1"/>
  <c r="BK971" i="7"/>
  <c r="BE471" i="7"/>
  <c r="BH471" i="7" s="1"/>
  <c r="BJ471" i="7" s="1"/>
  <c r="BK471" i="7"/>
  <c r="BE46" i="7"/>
  <c r="BH46" i="7" s="1"/>
  <c r="BJ46" i="7" s="1"/>
  <c r="BK46" i="7"/>
  <c r="BE1041" i="7"/>
  <c r="BH1041" i="7" s="1"/>
  <c r="BJ1041" i="7" s="1"/>
  <c r="BK1041" i="7"/>
  <c r="BE705" i="7"/>
  <c r="BH705" i="7" s="1"/>
  <c r="BJ705" i="7" s="1"/>
  <c r="BK705" i="7"/>
  <c r="BE619" i="7"/>
  <c r="BH619" i="7" s="1"/>
  <c r="BJ619" i="7" s="1"/>
  <c r="BK619" i="7"/>
  <c r="BE708" i="7"/>
  <c r="BH708" i="7" s="1"/>
  <c r="BJ708" i="7" s="1"/>
  <c r="BK708" i="7"/>
  <c r="BE375" i="7"/>
  <c r="BH375" i="7" s="1"/>
  <c r="BJ375" i="7" s="1"/>
  <c r="BK375" i="7"/>
  <c r="BE409" i="7"/>
  <c r="BH409" i="7" s="1"/>
  <c r="BJ409" i="7" s="1"/>
  <c r="BK409" i="7"/>
  <c r="BE329" i="7"/>
  <c r="BH329" i="7" s="1"/>
  <c r="BJ329" i="7" s="1"/>
  <c r="BK329" i="7"/>
  <c r="BE118" i="7"/>
  <c r="BH118" i="7" s="1"/>
  <c r="BJ118" i="7" s="1"/>
  <c r="BK118" i="7"/>
  <c r="BE7" i="7"/>
  <c r="BH7" i="7" s="1"/>
  <c r="BJ7" i="7" s="1"/>
  <c r="BK7" i="7"/>
  <c r="BE208" i="7"/>
  <c r="BH208" i="7" s="1"/>
  <c r="BJ208" i="7" s="1"/>
  <c r="BK208" i="7"/>
  <c r="BE143" i="7"/>
  <c r="BH143" i="7" s="1"/>
  <c r="BJ143" i="7" s="1"/>
  <c r="BK143" i="7"/>
  <c r="BE1313" i="7"/>
  <c r="BH1313" i="7" s="1"/>
  <c r="BJ1313" i="7" s="1"/>
  <c r="BK1313" i="7"/>
  <c r="BE1324" i="7"/>
  <c r="BH1324" i="7" s="1"/>
  <c r="BJ1324" i="7" s="1"/>
  <c r="BK1324" i="7"/>
  <c r="BE1177" i="7"/>
  <c r="BH1177" i="7" s="1"/>
  <c r="BJ1177" i="7" s="1"/>
  <c r="BK1177" i="7"/>
  <c r="BE926" i="7"/>
  <c r="BH926" i="7" s="1"/>
  <c r="BJ926" i="7" s="1"/>
  <c r="BK926" i="7"/>
  <c r="BE1192" i="7"/>
  <c r="BH1192" i="7" s="1"/>
  <c r="BJ1192" i="7" s="1"/>
  <c r="BK1192" i="7"/>
  <c r="BE1143" i="7"/>
  <c r="BH1143" i="7" s="1"/>
  <c r="BJ1143" i="7" s="1"/>
  <c r="BK1143" i="7"/>
  <c r="BE1171" i="7"/>
  <c r="BH1171" i="7" s="1"/>
  <c r="BJ1171" i="7" s="1"/>
  <c r="BK1171" i="7"/>
  <c r="BE1071" i="7"/>
  <c r="BH1071" i="7" s="1"/>
  <c r="BJ1071" i="7" s="1"/>
  <c r="BK1071" i="7"/>
  <c r="BE1025" i="7"/>
  <c r="BH1025" i="7" s="1"/>
  <c r="BJ1025" i="7" s="1"/>
  <c r="BK1025" i="7"/>
  <c r="BE691" i="7"/>
  <c r="BH691" i="7" s="1"/>
  <c r="BJ691" i="7" s="1"/>
  <c r="BK691" i="7"/>
  <c r="BE252" i="7"/>
  <c r="BH252" i="7" s="1"/>
  <c r="BJ252" i="7" s="1"/>
  <c r="BK252" i="7"/>
  <c r="BE74" i="7"/>
  <c r="BH74" i="7" s="1"/>
  <c r="BJ74" i="7" s="1"/>
  <c r="BK74" i="7"/>
  <c r="BE382" i="7"/>
  <c r="BH382" i="7" s="1"/>
  <c r="BJ382" i="7" s="1"/>
  <c r="BK382" i="7"/>
  <c r="BE107" i="7"/>
  <c r="BH107" i="7" s="1"/>
  <c r="BJ107" i="7" s="1"/>
  <c r="BK107" i="7"/>
  <c r="BE86" i="7"/>
  <c r="BH86" i="7" s="1"/>
  <c r="BJ86" i="7" s="1"/>
  <c r="BK86" i="7"/>
  <c r="BE413" i="7"/>
  <c r="BH413" i="7" s="1"/>
  <c r="BJ413" i="7" s="1"/>
  <c r="BK413" i="7"/>
  <c r="BE127" i="7"/>
  <c r="BH127" i="7" s="1"/>
  <c r="BJ127" i="7" s="1"/>
  <c r="BK127" i="7"/>
  <c r="BE1309" i="7"/>
  <c r="BH1309" i="7" s="1"/>
  <c r="BJ1309" i="7" s="1"/>
  <c r="BK1309" i="7"/>
  <c r="BE1085" i="7"/>
  <c r="BH1085" i="7" s="1"/>
  <c r="BJ1085" i="7" s="1"/>
  <c r="BK1085" i="7"/>
  <c r="BE782" i="7"/>
  <c r="BH782" i="7" s="1"/>
  <c r="BJ782" i="7" s="1"/>
  <c r="BK782" i="7"/>
  <c r="BE1311" i="7"/>
  <c r="BH1311" i="7" s="1"/>
  <c r="BJ1311" i="7" s="1"/>
  <c r="BK1311" i="7"/>
  <c r="BE650" i="7"/>
  <c r="BH650" i="7" s="1"/>
  <c r="BJ650" i="7" s="1"/>
  <c r="BK650" i="7"/>
  <c r="BE855" i="7"/>
  <c r="BH855" i="7" s="1"/>
  <c r="BJ855" i="7" s="1"/>
  <c r="BK855" i="7"/>
  <c r="BE1182" i="7"/>
  <c r="BH1182" i="7" s="1"/>
  <c r="BJ1182" i="7" s="1"/>
  <c r="BK1182" i="7"/>
  <c r="BE672" i="7"/>
  <c r="BH672" i="7" s="1"/>
  <c r="BJ672" i="7" s="1"/>
  <c r="BK672" i="7"/>
  <c r="BE1286" i="7"/>
  <c r="BH1286" i="7" s="1"/>
  <c r="BJ1286" i="7" s="1"/>
  <c r="BK1286" i="7"/>
  <c r="BE1217" i="7"/>
  <c r="BH1217" i="7" s="1"/>
  <c r="BJ1217" i="7" s="1"/>
  <c r="BK1217" i="7"/>
  <c r="BE887" i="7"/>
  <c r="BH887" i="7" s="1"/>
  <c r="BJ887" i="7" s="1"/>
  <c r="BK887" i="7"/>
  <c r="BE916" i="7"/>
  <c r="BH916" i="7" s="1"/>
  <c r="BJ916" i="7" s="1"/>
  <c r="BK916" i="7"/>
  <c r="BE1080" i="7"/>
  <c r="BH1080" i="7" s="1"/>
  <c r="BJ1080" i="7" s="1"/>
  <c r="BK1080" i="7"/>
  <c r="BE1384" i="7"/>
  <c r="BH1384" i="7" s="1"/>
  <c r="BJ1384" i="7" s="1"/>
  <c r="BK1384" i="7"/>
  <c r="BE1353" i="7"/>
  <c r="BH1353" i="7" s="1"/>
  <c r="BJ1353" i="7" s="1"/>
  <c r="BK1353" i="7"/>
  <c r="BE1141" i="7"/>
  <c r="BH1141" i="7" s="1"/>
  <c r="BJ1141" i="7" s="1"/>
  <c r="BK1141" i="7"/>
  <c r="BE796" i="7"/>
  <c r="BH796" i="7" s="1"/>
  <c r="BJ796" i="7" s="1"/>
  <c r="BK796" i="7"/>
  <c r="BE955" i="7"/>
  <c r="BH955" i="7" s="1"/>
  <c r="BJ955" i="7" s="1"/>
  <c r="BK955" i="7"/>
  <c r="BE816" i="7"/>
  <c r="BH816" i="7" s="1"/>
  <c r="BJ816" i="7" s="1"/>
  <c r="BK816" i="7"/>
  <c r="BE498" i="7"/>
  <c r="BH498" i="7" s="1"/>
  <c r="BJ498" i="7" s="1"/>
  <c r="BK498" i="7"/>
  <c r="BE1164" i="7"/>
  <c r="BH1164" i="7" s="1"/>
  <c r="BJ1164" i="7" s="1"/>
  <c r="BK1164" i="7"/>
  <c r="BE1152" i="7"/>
  <c r="BH1152" i="7" s="1"/>
  <c r="BJ1152" i="7" s="1"/>
  <c r="BK1152" i="7"/>
  <c r="BE830" i="7"/>
  <c r="BH830" i="7" s="1"/>
  <c r="BJ830" i="7" s="1"/>
  <c r="BK830" i="7"/>
  <c r="BE774" i="7"/>
  <c r="BH774" i="7" s="1"/>
  <c r="BJ774" i="7" s="1"/>
  <c r="BK774" i="7"/>
  <c r="BE799" i="7"/>
  <c r="BH799" i="7" s="1"/>
  <c r="BJ799" i="7" s="1"/>
  <c r="BK799" i="7"/>
  <c r="BE1064" i="7"/>
  <c r="BH1064" i="7" s="1"/>
  <c r="BJ1064" i="7" s="1"/>
  <c r="BK1064" i="7"/>
  <c r="BE1009" i="7"/>
  <c r="BH1009" i="7" s="1"/>
  <c r="BJ1009" i="7" s="1"/>
  <c r="BK1009" i="7"/>
  <c r="BE1178" i="7"/>
  <c r="BH1178" i="7" s="1"/>
  <c r="BJ1178" i="7" s="1"/>
  <c r="BK1178" i="7"/>
  <c r="BE576" i="7"/>
  <c r="BH576" i="7" s="1"/>
  <c r="BJ576" i="7" s="1"/>
  <c r="BK576" i="7"/>
  <c r="BE552" i="7"/>
  <c r="BH552" i="7" s="1"/>
  <c r="BJ552" i="7" s="1"/>
  <c r="BK552" i="7"/>
  <c r="BE518" i="7"/>
  <c r="BH518" i="7" s="1"/>
  <c r="BJ518" i="7" s="1"/>
  <c r="BK518" i="7"/>
  <c r="BE1293" i="7"/>
  <c r="BH1293" i="7" s="1"/>
  <c r="BJ1293" i="7" s="1"/>
  <c r="BK1293" i="7"/>
  <c r="BE1229" i="7"/>
  <c r="BH1229" i="7" s="1"/>
  <c r="BJ1229" i="7" s="1"/>
  <c r="BK1229" i="7"/>
  <c r="BE666" i="7"/>
  <c r="BH666" i="7" s="1"/>
  <c r="BJ666" i="7" s="1"/>
  <c r="BK666" i="7"/>
  <c r="BE1361" i="7"/>
  <c r="BH1361" i="7" s="1"/>
  <c r="BJ1361" i="7" s="1"/>
  <c r="BK1361" i="7"/>
  <c r="BE866" i="7"/>
  <c r="BH866" i="7" s="1"/>
  <c r="BJ866" i="7" s="1"/>
  <c r="BK866" i="7"/>
  <c r="BE1116" i="7"/>
  <c r="BH1116" i="7" s="1"/>
  <c r="BJ1116" i="7" s="1"/>
  <c r="BK1116" i="7"/>
  <c r="BE1247" i="7"/>
  <c r="BH1247" i="7" s="1"/>
  <c r="BJ1247" i="7" s="1"/>
  <c r="BK1247" i="7"/>
  <c r="BE1244" i="7"/>
  <c r="BH1244" i="7" s="1"/>
  <c r="BJ1244" i="7" s="1"/>
  <c r="BK1244" i="7"/>
  <c r="BE771" i="7"/>
  <c r="BH771" i="7" s="1"/>
  <c r="BJ771" i="7" s="1"/>
  <c r="BK771" i="7"/>
  <c r="BE1179" i="7"/>
  <c r="BH1179" i="7" s="1"/>
  <c r="BJ1179" i="7" s="1"/>
  <c r="BK1179" i="7"/>
  <c r="BE1395" i="7"/>
  <c r="BH1395" i="7" s="1"/>
  <c r="BJ1395" i="7" s="1"/>
  <c r="BK1395" i="7"/>
  <c r="BE549" i="7"/>
  <c r="BH549" i="7" s="1"/>
  <c r="BJ549" i="7" s="1"/>
  <c r="BK549" i="7"/>
  <c r="BE1147" i="7"/>
  <c r="BH1147" i="7" s="1"/>
  <c r="BJ1147" i="7" s="1"/>
  <c r="BK1147" i="7"/>
  <c r="BE1214" i="7"/>
  <c r="BH1214" i="7" s="1"/>
  <c r="BJ1214" i="7" s="1"/>
  <c r="BK1214" i="7"/>
  <c r="BE620" i="7"/>
  <c r="BH620" i="7" s="1"/>
  <c r="BJ620" i="7" s="1"/>
  <c r="BK620" i="7"/>
  <c r="BE1094" i="7"/>
  <c r="BH1094" i="7" s="1"/>
  <c r="BJ1094" i="7" s="1"/>
  <c r="BK1094" i="7"/>
  <c r="BE1213" i="7"/>
  <c r="BH1213" i="7" s="1"/>
  <c r="BJ1213" i="7" s="1"/>
  <c r="BK1213" i="7"/>
  <c r="BE1291" i="7"/>
  <c r="BH1291" i="7" s="1"/>
  <c r="BJ1291" i="7" s="1"/>
  <c r="BK1291" i="7"/>
  <c r="BE1180" i="7"/>
  <c r="BH1180" i="7" s="1"/>
  <c r="BJ1180" i="7" s="1"/>
  <c r="BK1180" i="7"/>
  <c r="BE908" i="7"/>
  <c r="BH908" i="7" s="1"/>
  <c r="BJ908" i="7" s="1"/>
  <c r="BK908" i="7"/>
  <c r="BE844" i="7"/>
  <c r="BH844" i="7" s="1"/>
  <c r="BJ844" i="7" s="1"/>
  <c r="BK844" i="7"/>
  <c r="BE1282" i="7"/>
  <c r="BH1282" i="7" s="1"/>
  <c r="BJ1282" i="7" s="1"/>
  <c r="BK1282" i="7"/>
  <c r="BE812" i="7"/>
  <c r="BH812" i="7" s="1"/>
  <c r="BJ812" i="7" s="1"/>
  <c r="BK812" i="7"/>
  <c r="BE990" i="7"/>
  <c r="BH990" i="7" s="1"/>
  <c r="BJ990" i="7" s="1"/>
  <c r="BK990" i="7"/>
  <c r="BE1058" i="7"/>
  <c r="BH1058" i="7" s="1"/>
  <c r="BJ1058" i="7" s="1"/>
  <c r="BK1058" i="7"/>
  <c r="BE1365" i="7"/>
  <c r="BH1365" i="7" s="1"/>
  <c r="BJ1365" i="7" s="1"/>
  <c r="BK1365" i="7"/>
  <c r="BE980" i="7"/>
  <c r="BH980" i="7" s="1"/>
  <c r="BJ980" i="7" s="1"/>
  <c r="BK980" i="7"/>
  <c r="BE1334" i="7"/>
  <c r="BH1334" i="7" s="1"/>
  <c r="BJ1334" i="7" s="1"/>
  <c r="BK1334" i="7"/>
  <c r="BE797" i="7"/>
  <c r="BH797" i="7" s="1"/>
  <c r="BJ797" i="7" s="1"/>
  <c r="BK797" i="7"/>
  <c r="BE1122" i="7"/>
  <c r="BH1122" i="7" s="1"/>
  <c r="BJ1122" i="7" s="1"/>
  <c r="BK1122" i="7"/>
  <c r="BE1059" i="7"/>
  <c r="BH1059" i="7" s="1"/>
  <c r="BJ1059" i="7" s="1"/>
  <c r="BK1059" i="7"/>
  <c r="BE682" i="7"/>
  <c r="BH682" i="7" s="1"/>
  <c r="BJ682" i="7" s="1"/>
  <c r="BK682" i="7"/>
  <c r="BE1067" i="7"/>
  <c r="BH1067" i="7" s="1"/>
  <c r="BJ1067" i="7" s="1"/>
  <c r="BK1067" i="7"/>
  <c r="BE939" i="7"/>
  <c r="BH939" i="7" s="1"/>
  <c r="BJ939" i="7" s="1"/>
  <c r="BK939" i="7"/>
  <c r="BE787" i="7"/>
  <c r="BH787" i="7" s="1"/>
  <c r="BJ787" i="7" s="1"/>
  <c r="BK787" i="7"/>
  <c r="BE1188" i="7"/>
  <c r="BH1188" i="7" s="1"/>
  <c r="BJ1188" i="7" s="1"/>
  <c r="BK1188" i="7"/>
  <c r="BE253" i="7"/>
  <c r="BH253" i="7" s="1"/>
  <c r="BJ253" i="7" s="1"/>
  <c r="BK253" i="7"/>
  <c r="BE1145" i="7"/>
  <c r="BH1145" i="7" s="1"/>
  <c r="BJ1145" i="7" s="1"/>
  <c r="BK1145" i="7"/>
  <c r="BE1390" i="7"/>
  <c r="BH1390" i="7" s="1"/>
  <c r="BJ1390" i="7" s="1"/>
  <c r="BK1390" i="7"/>
  <c r="BE1107" i="7"/>
  <c r="BH1107" i="7" s="1"/>
  <c r="BJ1107" i="7" s="1"/>
  <c r="BK1107" i="7"/>
  <c r="BE957" i="7"/>
  <c r="BH957" i="7" s="1"/>
  <c r="BJ957" i="7" s="1"/>
  <c r="BK957" i="7"/>
  <c r="BE798" i="7"/>
  <c r="BH798" i="7" s="1"/>
  <c r="BJ798" i="7" s="1"/>
  <c r="BK798" i="7"/>
  <c r="BE603" i="7"/>
  <c r="BH603" i="7" s="1"/>
  <c r="BJ603" i="7" s="1"/>
  <c r="BK603" i="7"/>
  <c r="BE725" i="7"/>
  <c r="BH725" i="7" s="1"/>
  <c r="BJ725" i="7" s="1"/>
  <c r="BK725" i="7"/>
  <c r="BE1023" i="7"/>
  <c r="BH1023" i="7" s="1"/>
  <c r="BJ1023" i="7" s="1"/>
  <c r="BK1023" i="7"/>
  <c r="BE767" i="7"/>
  <c r="BH767" i="7" s="1"/>
  <c r="BJ767" i="7" s="1"/>
  <c r="BK767" i="7"/>
  <c r="BE1032" i="7"/>
  <c r="BH1032" i="7" s="1"/>
  <c r="BJ1032" i="7" s="1"/>
  <c r="BK1032" i="7"/>
  <c r="BE776" i="7"/>
  <c r="BH776" i="7" s="1"/>
  <c r="BJ776" i="7" s="1"/>
  <c r="BK776" i="7"/>
  <c r="BE977" i="7"/>
  <c r="BH977" i="7" s="1"/>
  <c r="BJ977" i="7" s="1"/>
  <c r="BK977" i="7"/>
  <c r="BE664" i="7"/>
  <c r="BH664" i="7" s="1"/>
  <c r="BJ664" i="7" s="1"/>
  <c r="BK664" i="7"/>
  <c r="BE1146" i="7"/>
  <c r="BH1146" i="7" s="1"/>
  <c r="BJ1146" i="7" s="1"/>
  <c r="BK1146" i="7"/>
  <c r="BE890" i="7"/>
  <c r="BH890" i="7" s="1"/>
  <c r="BJ890" i="7" s="1"/>
  <c r="BK890" i="7"/>
  <c r="BE489" i="7"/>
  <c r="BH489" i="7" s="1"/>
  <c r="BJ489" i="7" s="1"/>
  <c r="BK489" i="7"/>
  <c r="BE670" i="7"/>
  <c r="BH670" i="7" s="1"/>
  <c r="BJ670" i="7" s="1"/>
  <c r="BK670" i="7"/>
  <c r="BE561" i="7"/>
  <c r="BH561" i="7" s="1"/>
  <c r="BJ561" i="7" s="1"/>
  <c r="BK561" i="7"/>
  <c r="BE503" i="7"/>
  <c r="BH503" i="7" s="1"/>
  <c r="BJ503" i="7" s="1"/>
  <c r="BK503" i="7"/>
  <c r="BE18" i="7"/>
  <c r="BH18" i="7" s="1"/>
  <c r="BJ18" i="7" s="1"/>
  <c r="BK18" i="7"/>
  <c r="BE394" i="7"/>
  <c r="BH394" i="7" s="1"/>
  <c r="BJ394" i="7" s="1"/>
  <c r="BK394" i="7"/>
  <c r="BE673" i="7"/>
  <c r="BH673" i="7" s="1"/>
  <c r="BJ673" i="7" s="1"/>
  <c r="BK673" i="7"/>
  <c r="BE235" i="7"/>
  <c r="BH235" i="7" s="1"/>
  <c r="BJ235" i="7" s="1"/>
  <c r="BK235" i="7"/>
  <c r="BE508" i="7"/>
  <c r="BH508" i="7" s="1"/>
  <c r="BJ508" i="7" s="1"/>
  <c r="BK508" i="7"/>
  <c r="BE617" i="7"/>
  <c r="BH617" i="7" s="1"/>
  <c r="BJ617" i="7" s="1"/>
  <c r="BK617" i="7"/>
  <c r="BE102" i="7"/>
  <c r="BH102" i="7" s="1"/>
  <c r="BJ102" i="7" s="1"/>
  <c r="BK102" i="7"/>
  <c r="BE555" i="7"/>
  <c r="BH555" i="7" s="1"/>
  <c r="BJ555" i="7" s="1"/>
  <c r="BK555" i="7"/>
  <c r="BE747" i="7"/>
  <c r="BH747" i="7" s="1"/>
  <c r="BJ747" i="7" s="1"/>
  <c r="BK747" i="7"/>
  <c r="BE376" i="7"/>
  <c r="BH376" i="7" s="1"/>
  <c r="BJ376" i="7" s="1"/>
  <c r="BK376" i="7"/>
  <c r="BE644" i="7"/>
  <c r="BH644" i="7" s="1"/>
  <c r="BJ644" i="7" s="1"/>
  <c r="BK644" i="7"/>
  <c r="BE184" i="7"/>
  <c r="BH184" i="7" s="1"/>
  <c r="BJ184" i="7" s="1"/>
  <c r="BK184" i="7"/>
  <c r="BE172" i="7"/>
  <c r="BH172" i="7" s="1"/>
  <c r="BJ172" i="7" s="1"/>
  <c r="BK172" i="7"/>
  <c r="BE496" i="7"/>
  <c r="BH496" i="7" s="1"/>
  <c r="BJ496" i="7" s="1"/>
  <c r="BK496" i="7"/>
  <c r="BE188" i="7"/>
  <c r="BH188" i="7" s="1"/>
  <c r="BJ188" i="7" s="1"/>
  <c r="BK188" i="7"/>
  <c r="BE285" i="7"/>
  <c r="BH285" i="7" s="1"/>
  <c r="BJ285" i="7" s="1"/>
  <c r="BK285" i="7"/>
  <c r="BE284" i="7"/>
  <c r="BH284" i="7" s="1"/>
  <c r="BJ284" i="7" s="1"/>
  <c r="BK284" i="7"/>
  <c r="BE396" i="7"/>
  <c r="BH396" i="7" s="1"/>
  <c r="BJ396" i="7" s="1"/>
  <c r="BK396" i="7"/>
  <c r="BE70" i="7"/>
  <c r="BH70" i="7" s="1"/>
  <c r="BJ70" i="7" s="1"/>
  <c r="BK70" i="7"/>
  <c r="BE138" i="7"/>
  <c r="BH138" i="7" s="1"/>
  <c r="BJ138" i="7" s="1"/>
  <c r="BK138" i="7"/>
  <c r="BE295" i="7"/>
  <c r="BH295" i="7" s="1"/>
  <c r="BJ295" i="7" s="1"/>
  <c r="BK295" i="7"/>
  <c r="BE403" i="7"/>
  <c r="BH403" i="7" s="1"/>
  <c r="BJ403" i="7" s="1"/>
  <c r="BK403" i="7"/>
  <c r="BE379" i="7"/>
  <c r="BH379" i="7" s="1"/>
  <c r="BJ379" i="7" s="1"/>
  <c r="BK379" i="7"/>
  <c r="BE16" i="7"/>
  <c r="BH16" i="7" s="1"/>
  <c r="BJ16" i="7" s="1"/>
  <c r="BK16" i="7"/>
  <c r="BE331" i="7"/>
  <c r="BH331" i="7" s="1"/>
  <c r="BJ331" i="7" s="1"/>
  <c r="BK331" i="7"/>
  <c r="BE365" i="7"/>
  <c r="BH365" i="7" s="1"/>
  <c r="BJ365" i="7" s="1"/>
  <c r="BK365" i="7"/>
  <c r="BE142" i="7"/>
  <c r="BH142" i="7" s="1"/>
  <c r="BJ142" i="7" s="1"/>
  <c r="BK142" i="7"/>
  <c r="BE73" i="7"/>
  <c r="BH73" i="7" s="1"/>
  <c r="BJ73" i="7" s="1"/>
  <c r="BK73" i="7"/>
  <c r="BH29" i="7"/>
  <c r="BJ29" i="7" s="1"/>
  <c r="BE79" i="7"/>
  <c r="BH79" i="7" s="1"/>
  <c r="BJ79" i="7" s="1"/>
  <c r="BK79" i="7"/>
  <c r="BE161" i="7"/>
  <c r="BH161" i="7" s="1"/>
  <c r="BJ161" i="7" s="1"/>
  <c r="BK161" i="7"/>
  <c r="BK29" i="7"/>
  <c r="BE1242" i="7"/>
  <c r="BH1242" i="7" s="1"/>
  <c r="BJ1242" i="7" s="1"/>
  <c r="BK1242" i="7"/>
  <c r="BE1240" i="7"/>
  <c r="BH1240" i="7" s="1"/>
  <c r="BJ1240" i="7" s="1"/>
  <c r="BK1240" i="7"/>
  <c r="BE451" i="7"/>
  <c r="BH451" i="7" s="1"/>
  <c r="BJ451" i="7" s="1"/>
  <c r="BK451" i="7"/>
  <c r="BE630" i="7"/>
  <c r="BH630" i="7" s="1"/>
  <c r="BJ630" i="7" s="1"/>
  <c r="BK630" i="7"/>
  <c r="BE528" i="7"/>
  <c r="BH528" i="7" s="1"/>
  <c r="BJ528" i="7" s="1"/>
  <c r="BK528" i="7"/>
  <c r="BE212" i="7"/>
  <c r="BH212" i="7" s="1"/>
  <c r="BJ212" i="7" s="1"/>
  <c r="BK212" i="7"/>
  <c r="BE410" i="7"/>
  <c r="BH410" i="7" s="1"/>
  <c r="BJ410" i="7" s="1"/>
  <c r="BK410" i="7"/>
  <c r="BE652" i="7"/>
  <c r="BH652" i="7" s="1"/>
  <c r="BJ652" i="7" s="1"/>
  <c r="BK652" i="7"/>
  <c r="BE614" i="7"/>
  <c r="BH614" i="7" s="1"/>
  <c r="BJ614" i="7" s="1"/>
  <c r="BK614" i="7"/>
  <c r="BE486" i="7"/>
  <c r="BH486" i="7" s="1"/>
  <c r="BJ486" i="7" s="1"/>
  <c r="BK486" i="7"/>
  <c r="BE92" i="7"/>
  <c r="BH92" i="7" s="1"/>
  <c r="BJ92" i="7" s="1"/>
  <c r="BK92" i="7"/>
  <c r="BE1366" i="7"/>
  <c r="BH1366" i="7" s="1"/>
  <c r="BJ1366" i="7" s="1"/>
  <c r="BK1366" i="7"/>
  <c r="BE1383" i="7"/>
  <c r="BH1383" i="7" s="1"/>
  <c r="BJ1383" i="7" s="1"/>
  <c r="BK1383" i="7"/>
  <c r="BE1256" i="7"/>
  <c r="BH1256" i="7" s="1"/>
  <c r="BJ1256" i="7" s="1"/>
  <c r="BK1256" i="7"/>
  <c r="BE992" i="7"/>
  <c r="BH992" i="7" s="1"/>
  <c r="BJ992" i="7" s="1"/>
  <c r="BK992" i="7"/>
  <c r="BE885" i="7"/>
  <c r="BH885" i="7" s="1"/>
  <c r="BJ885" i="7" s="1"/>
  <c r="BK885" i="7"/>
  <c r="BE1002" i="7"/>
  <c r="BH1002" i="7" s="1"/>
  <c r="BJ1002" i="7" s="1"/>
  <c r="BK1002" i="7"/>
  <c r="BE729" i="7"/>
  <c r="BH729" i="7" s="1"/>
  <c r="BJ729" i="7" s="1"/>
  <c r="BK729" i="7"/>
  <c r="BE475" i="7"/>
  <c r="BH475" i="7" s="1"/>
  <c r="BJ475" i="7" s="1"/>
  <c r="BK475" i="7"/>
  <c r="BE350" i="7"/>
  <c r="BH350" i="7" s="1"/>
  <c r="BJ350" i="7" s="1"/>
  <c r="BK350" i="7"/>
  <c r="BE243" i="7"/>
  <c r="BH243" i="7" s="1"/>
  <c r="BJ243" i="7" s="1"/>
  <c r="BK243" i="7"/>
  <c r="BE273" i="7"/>
  <c r="BH273" i="7" s="1"/>
  <c r="BJ273" i="7" s="1"/>
  <c r="BK273" i="7"/>
  <c r="BE1102" i="7"/>
  <c r="BH1102" i="7" s="1"/>
  <c r="BJ1102" i="7" s="1"/>
  <c r="BK1102" i="7"/>
  <c r="BE730" i="7"/>
  <c r="BH730" i="7" s="1"/>
  <c r="BJ730" i="7" s="1"/>
  <c r="BK730" i="7"/>
  <c r="BE1273" i="7"/>
  <c r="BH1273" i="7" s="1"/>
  <c r="BJ1273" i="7" s="1"/>
  <c r="BK1273" i="7"/>
  <c r="BE356" i="7"/>
  <c r="BH356" i="7" s="1"/>
  <c r="BJ356" i="7" s="1"/>
  <c r="BK356" i="7"/>
  <c r="BE825" i="7"/>
  <c r="BH825" i="7" s="1"/>
  <c r="BJ825" i="7" s="1"/>
  <c r="BK825" i="7"/>
  <c r="BE831" i="7"/>
  <c r="BH831" i="7" s="1"/>
  <c r="BJ831" i="7" s="1"/>
  <c r="BK831" i="7"/>
  <c r="BE317" i="7"/>
  <c r="BH317" i="7" s="1"/>
  <c r="BJ317" i="7" s="1"/>
  <c r="BK317" i="7"/>
  <c r="BE550" i="7"/>
  <c r="BH550" i="7" s="1"/>
  <c r="BJ550" i="7" s="1"/>
  <c r="BK550" i="7"/>
  <c r="BE116" i="7"/>
  <c r="BH116" i="7" s="1"/>
  <c r="BJ116" i="7" s="1"/>
  <c r="BK116" i="7"/>
  <c r="BE1348" i="7"/>
  <c r="BH1348" i="7" s="1"/>
  <c r="BJ1348" i="7" s="1"/>
  <c r="BK1348" i="7"/>
  <c r="BE1250" i="7"/>
  <c r="BH1250" i="7" s="1"/>
  <c r="BJ1250" i="7" s="1"/>
  <c r="BK1250" i="7"/>
  <c r="BE1012" i="7"/>
  <c r="BH1012" i="7" s="1"/>
  <c r="BJ1012" i="7" s="1"/>
  <c r="BK1012" i="7"/>
  <c r="BE420" i="7"/>
  <c r="BH420" i="7" s="1"/>
  <c r="BJ420" i="7" s="1"/>
  <c r="BK420" i="7"/>
  <c r="BE828" i="7"/>
  <c r="BH828" i="7" s="1"/>
  <c r="BJ828" i="7" s="1"/>
  <c r="BK828" i="7"/>
  <c r="BE717" i="7"/>
  <c r="BH717" i="7" s="1"/>
  <c r="BJ717" i="7" s="1"/>
  <c r="BK717" i="7"/>
  <c r="BE981" i="7"/>
  <c r="BH981" i="7" s="1"/>
  <c r="BJ981" i="7" s="1"/>
  <c r="BK981" i="7"/>
  <c r="BE815" i="7"/>
  <c r="BH815" i="7" s="1"/>
  <c r="BJ815" i="7" s="1"/>
  <c r="BK815" i="7"/>
  <c r="BE588" i="7"/>
  <c r="BH588" i="7" s="1"/>
  <c r="BJ588" i="7" s="1"/>
  <c r="BK588" i="7"/>
  <c r="BE499" i="7"/>
  <c r="BH499" i="7" s="1"/>
  <c r="BJ499" i="7" s="1"/>
  <c r="BK499" i="7"/>
  <c r="BE66" i="7"/>
  <c r="BH66" i="7" s="1"/>
  <c r="BJ66" i="7" s="1"/>
  <c r="BK66" i="7"/>
  <c r="BE259" i="7"/>
  <c r="BH259" i="7" s="1"/>
  <c r="BJ259" i="7" s="1"/>
  <c r="BK259" i="7"/>
  <c r="BE447" i="7"/>
  <c r="BH447" i="7" s="1"/>
  <c r="BJ447" i="7" s="1"/>
  <c r="BK447" i="7"/>
  <c r="BE28" i="7"/>
  <c r="BH28" i="7" s="1"/>
  <c r="BJ28" i="7" s="1"/>
  <c r="BK28" i="7"/>
  <c r="BE209" i="7"/>
  <c r="BH209" i="7" s="1"/>
  <c r="BJ209" i="7" s="1"/>
  <c r="BK209" i="7"/>
  <c r="BE946" i="7"/>
  <c r="BH946" i="7" s="1"/>
  <c r="BJ946" i="7" s="1"/>
  <c r="BK946" i="7"/>
  <c r="BE1234" i="7"/>
  <c r="BH1234" i="7" s="1"/>
  <c r="BJ1234" i="7" s="1"/>
  <c r="BK1234" i="7"/>
  <c r="BE1014" i="7"/>
  <c r="BH1014" i="7" s="1"/>
  <c r="BJ1014" i="7" s="1"/>
  <c r="BK1014" i="7"/>
  <c r="BE1280" i="7"/>
  <c r="BH1280" i="7" s="1"/>
  <c r="BJ1280" i="7" s="1"/>
  <c r="BK1280" i="7"/>
  <c r="BE1277" i="7"/>
  <c r="BH1277" i="7" s="1"/>
  <c r="BJ1277" i="7" s="1"/>
  <c r="BK1277" i="7"/>
  <c r="BE1022" i="7"/>
  <c r="BH1022" i="7" s="1"/>
  <c r="BJ1022" i="7" s="1"/>
  <c r="BK1022" i="7"/>
  <c r="BE1103" i="7"/>
  <c r="BH1103" i="7" s="1"/>
  <c r="BJ1103" i="7" s="1"/>
  <c r="BK1103" i="7"/>
  <c r="BE1056" i="7"/>
  <c r="BH1056" i="7" s="1"/>
  <c r="BJ1056" i="7" s="1"/>
  <c r="BK1056" i="7"/>
  <c r="BE1138" i="7"/>
  <c r="BH1138" i="7" s="1"/>
  <c r="BJ1138" i="7" s="1"/>
  <c r="BK1138" i="7"/>
  <c r="BE949" i="7"/>
  <c r="BH949" i="7" s="1"/>
  <c r="BJ949" i="7" s="1"/>
  <c r="BK949" i="7"/>
  <c r="BE1007" i="7"/>
  <c r="BH1007" i="7" s="1"/>
  <c r="BJ1007" i="7" s="1"/>
  <c r="BK1007" i="7"/>
  <c r="BE688" i="7"/>
  <c r="BH688" i="7" s="1"/>
  <c r="BJ688" i="7" s="1"/>
  <c r="BK688" i="7"/>
  <c r="BE1130" i="7"/>
  <c r="BH1130" i="7" s="1"/>
  <c r="BJ1130" i="7" s="1"/>
  <c r="BK1130" i="7"/>
  <c r="BE659" i="7"/>
  <c r="BH659" i="7" s="1"/>
  <c r="BJ659" i="7" s="1"/>
  <c r="BK659" i="7"/>
  <c r="BE462" i="7"/>
  <c r="BH462" i="7" s="1"/>
  <c r="BJ462" i="7" s="1"/>
  <c r="BK462" i="7"/>
  <c r="BE665" i="7"/>
  <c r="BH665" i="7" s="1"/>
  <c r="BJ665" i="7" s="1"/>
  <c r="BK665" i="7"/>
  <c r="BE482" i="7"/>
  <c r="BH482" i="7" s="1"/>
  <c r="BJ482" i="7" s="1"/>
  <c r="BK482" i="7"/>
  <c r="BE52" i="7"/>
  <c r="BH52" i="7" s="1"/>
  <c r="BJ52" i="7" s="1"/>
  <c r="BK52" i="7"/>
  <c r="BE731" i="7"/>
  <c r="BH731" i="7" s="1"/>
  <c r="BJ731" i="7" s="1"/>
  <c r="BK731" i="7"/>
  <c r="BE335" i="7"/>
  <c r="BH335" i="7" s="1"/>
  <c r="BJ335" i="7" s="1"/>
  <c r="BK335" i="7"/>
  <c r="BE628" i="7"/>
  <c r="BH628" i="7" s="1"/>
  <c r="BJ628" i="7" s="1"/>
  <c r="BK628" i="7"/>
  <c r="BE131" i="7"/>
  <c r="BH131" i="7" s="1"/>
  <c r="BJ131" i="7" s="1"/>
  <c r="BK131" i="7"/>
  <c r="BE480" i="7"/>
  <c r="BH480" i="7" s="1"/>
  <c r="BJ480" i="7" s="1"/>
  <c r="BK480" i="7"/>
  <c r="BE185" i="7"/>
  <c r="BH185" i="7" s="1"/>
  <c r="BJ185" i="7" s="1"/>
  <c r="BK185" i="7"/>
  <c r="BE232" i="7"/>
  <c r="BH232" i="7" s="1"/>
  <c r="BJ232" i="7" s="1"/>
  <c r="BK232" i="7"/>
  <c r="BE249" i="7"/>
  <c r="BH249" i="7" s="1"/>
  <c r="BJ249" i="7" s="1"/>
  <c r="BK249" i="7"/>
  <c r="BE383" i="7"/>
  <c r="BH383" i="7" s="1"/>
  <c r="BJ383" i="7" s="1"/>
  <c r="BK383" i="7"/>
  <c r="BE504" i="7"/>
  <c r="BH504" i="7" s="1"/>
  <c r="BJ504" i="7" s="1"/>
  <c r="BK504" i="7"/>
  <c r="BE88" i="7"/>
  <c r="BH88" i="7" s="1"/>
  <c r="BJ88" i="7" s="1"/>
  <c r="BK88" i="7"/>
  <c r="BE269" i="7"/>
  <c r="BH269" i="7" s="1"/>
  <c r="BJ269" i="7" s="1"/>
  <c r="BK269" i="7"/>
  <c r="BE377" i="7"/>
  <c r="BH377" i="7" s="1"/>
  <c r="BJ377" i="7" s="1"/>
  <c r="BK377" i="7"/>
  <c r="BE372" i="7"/>
  <c r="BH372" i="7" s="1"/>
  <c r="BJ372" i="7" s="1"/>
  <c r="BK372" i="7"/>
  <c r="BE179" i="7"/>
  <c r="BH179" i="7" s="1"/>
  <c r="BJ179" i="7" s="1"/>
  <c r="BK179" i="7"/>
  <c r="BE319" i="7"/>
  <c r="BH319" i="7" s="1"/>
  <c r="BJ319" i="7" s="1"/>
  <c r="BK319" i="7"/>
  <c r="BE140" i="7"/>
  <c r="BH140" i="7" s="1"/>
  <c r="BJ140" i="7" s="1"/>
  <c r="BK140" i="7"/>
  <c r="BE349" i="7"/>
  <c r="BH349" i="7" s="1"/>
  <c r="BJ349" i="7" s="1"/>
  <c r="BK349" i="7"/>
  <c r="BE132" i="7"/>
  <c r="BH132" i="7" s="1"/>
  <c r="BJ132" i="7" s="1"/>
  <c r="BK132" i="7"/>
  <c r="BE60" i="7"/>
  <c r="BH60" i="7" s="1"/>
  <c r="BJ60" i="7" s="1"/>
  <c r="BK60" i="7"/>
  <c r="BE13" i="7"/>
  <c r="BH13" i="7" s="1"/>
  <c r="BJ13" i="7" s="1"/>
  <c r="BK13" i="7"/>
  <c r="BE1096" i="7"/>
  <c r="BH1096" i="7" s="1"/>
  <c r="BJ1096" i="7" s="1"/>
  <c r="BK1096" i="7"/>
  <c r="BE1373" i="7"/>
  <c r="BH1373" i="7" s="1"/>
  <c r="BJ1373" i="7" s="1"/>
  <c r="BK1373" i="7"/>
  <c r="BE1111" i="7"/>
  <c r="BH1111" i="7" s="1"/>
  <c r="BJ1111" i="7" s="1"/>
  <c r="BK1111" i="7"/>
  <c r="BE1062" i="7"/>
  <c r="BH1062" i="7" s="1"/>
  <c r="BJ1062" i="7" s="1"/>
  <c r="BK1062" i="7"/>
  <c r="BE1344" i="7"/>
  <c r="BH1344" i="7" s="1"/>
  <c r="BJ1344" i="7" s="1"/>
  <c r="BK1344" i="7"/>
  <c r="BE1389" i="7"/>
  <c r="BH1389" i="7" s="1"/>
  <c r="BJ1389" i="7" s="1"/>
  <c r="BK1389" i="7"/>
  <c r="BE956" i="7"/>
  <c r="BH956" i="7" s="1"/>
  <c r="BJ956" i="7" s="1"/>
  <c r="BK956" i="7"/>
  <c r="BE75" i="7"/>
  <c r="BH75" i="7" s="1"/>
  <c r="BJ75" i="7" s="1"/>
  <c r="BK75" i="7"/>
  <c r="BE903" i="7"/>
  <c r="BH903" i="7" s="1"/>
  <c r="BJ903" i="7" s="1"/>
  <c r="BK903" i="7"/>
  <c r="BE1075" i="7"/>
  <c r="BH1075" i="7" s="1"/>
  <c r="BJ1075" i="7" s="1"/>
  <c r="BK1075" i="7"/>
  <c r="BE1191" i="7"/>
  <c r="BH1191" i="7" s="1"/>
  <c r="BJ1191" i="7" s="1"/>
  <c r="BK1191" i="7"/>
  <c r="BE1142" i="7"/>
  <c r="BH1142" i="7" s="1"/>
  <c r="BK1142" i="7"/>
  <c r="BE811" i="7"/>
  <c r="BH811" i="7" s="1"/>
  <c r="BJ811" i="7" s="1"/>
  <c r="BK811" i="7"/>
  <c r="BE820" i="7"/>
  <c r="BH820" i="7" s="1"/>
  <c r="BJ820" i="7" s="1"/>
  <c r="BK820" i="7"/>
  <c r="BE1272" i="7"/>
  <c r="BH1272" i="7" s="1"/>
  <c r="BJ1272" i="7" s="1"/>
  <c r="BK1272" i="7"/>
  <c r="BE780" i="7"/>
  <c r="BH780" i="7" s="1"/>
  <c r="BJ780" i="7" s="1"/>
  <c r="BK780" i="7"/>
  <c r="BE932" i="7"/>
  <c r="BH932" i="7" s="1"/>
  <c r="BJ932" i="7" s="1"/>
  <c r="BK932" i="7"/>
  <c r="BE983" i="7"/>
  <c r="BH983" i="7" s="1"/>
  <c r="BJ983" i="7" s="1"/>
  <c r="BK983" i="7"/>
  <c r="BE1327" i="7"/>
  <c r="BH1327" i="7" s="1"/>
  <c r="BJ1327" i="7" s="1"/>
  <c r="BK1327" i="7"/>
  <c r="BE886" i="7"/>
  <c r="BH886" i="7" s="1"/>
  <c r="BJ886" i="7" s="1"/>
  <c r="BK886" i="7"/>
  <c r="BE1289" i="7"/>
  <c r="BH1289" i="7" s="1"/>
  <c r="BJ1289" i="7" s="1"/>
  <c r="BK1289" i="7"/>
  <c r="BE749" i="7"/>
  <c r="BH749" i="7" s="1"/>
  <c r="BJ749" i="7" s="1"/>
  <c r="BK749" i="7"/>
  <c r="BE1084" i="7"/>
  <c r="BH1084" i="7" s="1"/>
  <c r="BJ1084" i="7" s="1"/>
  <c r="BK1084" i="7"/>
  <c r="BE1027" i="7"/>
  <c r="BH1027" i="7" s="1"/>
  <c r="BJ1027" i="7" s="1"/>
  <c r="BK1027" i="7"/>
  <c r="BE539" i="7"/>
  <c r="BH539" i="7" s="1"/>
  <c r="BJ539" i="7" s="1"/>
  <c r="BK539" i="7"/>
  <c r="BE1051" i="7"/>
  <c r="BH1051" i="7" s="1"/>
  <c r="BJ1051" i="7" s="1"/>
  <c r="BK1051" i="7"/>
  <c r="BE923" i="7"/>
  <c r="BH923" i="7" s="1"/>
  <c r="BJ923" i="7" s="1"/>
  <c r="BK923" i="7"/>
  <c r="BE728" i="7"/>
  <c r="BH728" i="7" s="1"/>
  <c r="BJ728" i="7" s="1"/>
  <c r="BK728" i="7"/>
  <c r="BE1169" i="7"/>
  <c r="BH1169" i="7" s="1"/>
  <c r="BJ1169" i="7" s="1"/>
  <c r="BK1169" i="7"/>
  <c r="BE20" i="7"/>
  <c r="BH20" i="7" s="1"/>
  <c r="BJ20" i="7" s="1"/>
  <c r="BK20" i="7"/>
  <c r="BE1119" i="7"/>
  <c r="BH1119" i="7" s="1"/>
  <c r="BJ1119" i="7" s="1"/>
  <c r="BK1119" i="7"/>
  <c r="BE1358" i="7"/>
  <c r="BH1358" i="7" s="1"/>
  <c r="BJ1358" i="7" s="1"/>
  <c r="BK1358" i="7"/>
  <c r="BE1069" i="7"/>
  <c r="BH1069" i="7" s="1"/>
  <c r="BJ1069" i="7" s="1"/>
  <c r="BK1069" i="7"/>
  <c r="BE941" i="7"/>
  <c r="BH941" i="7" s="1"/>
  <c r="BJ941" i="7" s="1"/>
  <c r="BK941" i="7"/>
  <c r="BE766" i="7"/>
  <c r="BH766" i="7" s="1"/>
  <c r="BJ766" i="7" s="1"/>
  <c r="BK766" i="7"/>
  <c r="BE559" i="7"/>
  <c r="BH559" i="7" s="1"/>
  <c r="BJ559" i="7" s="1"/>
  <c r="BK559" i="7"/>
  <c r="BE678" i="7"/>
  <c r="BH678" i="7" s="1"/>
  <c r="BJ678" i="7" s="1"/>
  <c r="BK678" i="7"/>
  <c r="BE991" i="7"/>
  <c r="BH991" i="7" s="1"/>
  <c r="BJ991" i="7" s="1"/>
  <c r="BK991" i="7"/>
  <c r="BE741" i="7"/>
  <c r="BH741" i="7" s="1"/>
  <c r="BJ741" i="7" s="1"/>
  <c r="BK741" i="7"/>
  <c r="BE1000" i="7"/>
  <c r="BH1000" i="7" s="1"/>
  <c r="BJ1000" i="7" s="1"/>
  <c r="BK1000" i="7"/>
  <c r="BE505" i="7"/>
  <c r="BH505" i="7" s="1"/>
  <c r="BJ505" i="7" s="1"/>
  <c r="BK505" i="7"/>
  <c r="BE945" i="7"/>
  <c r="BH945" i="7" s="1"/>
  <c r="BJ945" i="7" s="1"/>
  <c r="BK945" i="7"/>
  <c r="BE615" i="7"/>
  <c r="BH615" i="7" s="1"/>
  <c r="BJ615" i="7" s="1"/>
  <c r="BK615" i="7"/>
  <c r="BE1114" i="7"/>
  <c r="BH1114" i="7" s="1"/>
  <c r="BJ1114" i="7" s="1"/>
  <c r="BK1114" i="7"/>
  <c r="BE858" i="7"/>
  <c r="BH858" i="7" s="1"/>
  <c r="BJ858" i="7" s="1"/>
  <c r="BK858" i="7"/>
  <c r="BE457" i="7"/>
  <c r="BH457" i="7" s="1"/>
  <c r="BJ457" i="7" s="1"/>
  <c r="BK457" i="7"/>
  <c r="BE654" i="7"/>
  <c r="BH654" i="7" s="1"/>
  <c r="BJ654" i="7" s="1"/>
  <c r="BK654" i="7"/>
  <c r="BE483" i="7"/>
  <c r="BH483" i="7" s="1"/>
  <c r="BJ483" i="7" s="1"/>
  <c r="BK483" i="7"/>
  <c r="BE268" i="7"/>
  <c r="BH268" i="7" s="1"/>
  <c r="BJ268" i="7" s="1"/>
  <c r="BK268" i="7"/>
  <c r="BE748" i="7"/>
  <c r="BH748" i="7" s="1"/>
  <c r="BJ748" i="7" s="1"/>
  <c r="BK748" i="7"/>
  <c r="BE361" i="7"/>
  <c r="BH361" i="7" s="1"/>
  <c r="BJ361" i="7" s="1"/>
  <c r="BK361" i="7"/>
  <c r="BE657" i="7"/>
  <c r="BH657" i="7" s="1"/>
  <c r="BJ657" i="7" s="1"/>
  <c r="BK657" i="7"/>
  <c r="BE759" i="7"/>
  <c r="BH759" i="7" s="1"/>
  <c r="BJ759" i="7" s="1"/>
  <c r="BK759" i="7"/>
  <c r="BE473" i="7"/>
  <c r="BH473" i="7" s="1"/>
  <c r="BJ473" i="7" s="1"/>
  <c r="BK473" i="7"/>
  <c r="BE585" i="7"/>
  <c r="BH585" i="7" s="1"/>
  <c r="BJ585" i="7" s="1"/>
  <c r="BK585" i="7"/>
  <c r="BE21" i="7"/>
  <c r="BH21" i="7" s="1"/>
  <c r="BJ21" i="7" s="1"/>
  <c r="BK21" i="7"/>
  <c r="BE523" i="7"/>
  <c r="BH523" i="7" s="1"/>
  <c r="BJ523" i="7" s="1"/>
  <c r="BK523" i="7"/>
  <c r="BE715" i="7"/>
  <c r="BH715" i="7" s="1"/>
  <c r="BJ715" i="7" s="1"/>
  <c r="BK715" i="7"/>
  <c r="BE322" i="7"/>
  <c r="BH322" i="7" s="1"/>
  <c r="BJ322" i="7" s="1"/>
  <c r="BK322" i="7"/>
  <c r="BE621" i="7"/>
  <c r="BH621" i="7" s="1"/>
  <c r="BJ621" i="7" s="1"/>
  <c r="BK621" i="7"/>
  <c r="BE80" i="7"/>
  <c r="BH80" i="7" s="1"/>
  <c r="BJ80" i="7" s="1"/>
  <c r="BK80" i="7"/>
  <c r="BE100" i="7"/>
  <c r="BH100" i="7" s="1"/>
  <c r="BJ100" i="7" s="1"/>
  <c r="BK100" i="7"/>
  <c r="BE464" i="7"/>
  <c r="BH464" i="7" s="1"/>
  <c r="BJ464" i="7" s="1"/>
  <c r="BK464" i="7"/>
  <c r="BE120" i="7"/>
  <c r="BH120" i="7" s="1"/>
  <c r="BJ120" i="7" s="1"/>
  <c r="BK120" i="7"/>
  <c r="BE205" i="7"/>
  <c r="BH205" i="7" s="1"/>
  <c r="BJ205" i="7" s="1"/>
  <c r="BK205" i="7"/>
  <c r="BE246" i="7"/>
  <c r="BH246" i="7" s="1"/>
  <c r="BJ246" i="7" s="1"/>
  <c r="BK246" i="7"/>
  <c r="BE378" i="7"/>
  <c r="BH378" i="7" s="1"/>
  <c r="BJ378" i="7" s="1"/>
  <c r="BK378" i="7"/>
  <c r="BE488" i="7"/>
  <c r="BH488" i="7" s="1"/>
  <c r="BJ488" i="7" s="1"/>
  <c r="BK488" i="7"/>
  <c r="BE85" i="7"/>
  <c r="BH85" i="7" s="1"/>
  <c r="BJ85" i="7" s="1"/>
  <c r="BK85" i="7"/>
  <c r="BE254" i="7"/>
  <c r="BH254" i="7" s="1"/>
  <c r="BJ254" i="7" s="1"/>
  <c r="BK254" i="7"/>
  <c r="BE358" i="7"/>
  <c r="BH358" i="7" s="1"/>
  <c r="BJ358" i="7" s="1"/>
  <c r="BK358" i="7"/>
  <c r="BE353" i="7"/>
  <c r="BH353" i="7" s="1"/>
  <c r="BJ353" i="7" s="1"/>
  <c r="BK353" i="7"/>
  <c r="BE169" i="7"/>
  <c r="BH169" i="7" s="1"/>
  <c r="BJ169" i="7" s="1"/>
  <c r="BK169" i="7"/>
  <c r="BE312" i="7"/>
  <c r="BH312" i="7" s="1"/>
  <c r="BJ312" i="7" s="1"/>
  <c r="BK312" i="7"/>
  <c r="BE135" i="7"/>
  <c r="BH135" i="7" s="1"/>
  <c r="BJ135" i="7" s="1"/>
  <c r="BK135" i="7"/>
  <c r="BE309" i="7"/>
  <c r="BH309" i="7" s="1"/>
  <c r="BJ309" i="7" s="1"/>
  <c r="BK309" i="7"/>
  <c r="BE114" i="7"/>
  <c r="BH114" i="7" s="1"/>
  <c r="BJ114" i="7" s="1"/>
  <c r="BK114" i="7"/>
  <c r="BE55" i="7"/>
  <c r="BH55" i="7" s="1"/>
  <c r="BJ55" i="7" s="1"/>
  <c r="BK55" i="7"/>
  <c r="BE303" i="7"/>
  <c r="BH303" i="7" s="1"/>
  <c r="BJ303" i="7" s="1"/>
  <c r="BK303" i="7"/>
  <c r="BE47" i="7"/>
  <c r="BH47" i="7" s="1"/>
  <c r="BJ47" i="7" s="1"/>
  <c r="BK47" i="7"/>
  <c r="BE129" i="7"/>
  <c r="BH129" i="7" s="1"/>
  <c r="BJ129" i="7" s="1"/>
  <c r="BK129" i="7"/>
  <c r="BE1404" i="7"/>
  <c r="BH1404" i="7" s="1"/>
  <c r="BJ1404" i="7" s="1"/>
  <c r="BK1404" i="7"/>
  <c r="BE1394" i="7"/>
  <c r="BH1394" i="7" s="1"/>
  <c r="BJ1394" i="7" s="1"/>
  <c r="BK1394" i="7"/>
  <c r="BE1267" i="7"/>
  <c r="BH1267" i="7" s="1"/>
  <c r="BJ1267" i="7" s="1"/>
  <c r="BK1267" i="7"/>
  <c r="BE126" i="7"/>
  <c r="BH126" i="7" s="1"/>
  <c r="BJ126" i="7" s="1"/>
  <c r="BK126" i="7"/>
  <c r="BE734" i="7"/>
  <c r="BH734" i="7" s="1"/>
  <c r="BJ734" i="7" s="1"/>
  <c r="BK734" i="7"/>
  <c r="BE366" i="7"/>
  <c r="BH366" i="7" s="1"/>
  <c r="BJ366" i="7" s="1"/>
  <c r="BK366" i="7"/>
  <c r="BE433" i="7"/>
  <c r="BH433" i="7" s="1"/>
  <c r="BJ433" i="7" s="1"/>
  <c r="BK433" i="7"/>
  <c r="BE1329" i="7"/>
  <c r="BH1329" i="7" s="1"/>
  <c r="BJ1329" i="7" s="1"/>
  <c r="BK1329" i="7"/>
  <c r="BE669" i="7"/>
  <c r="BH669" i="7" s="1"/>
  <c r="BJ669" i="7" s="1"/>
  <c r="BK669" i="7"/>
  <c r="BE515" i="7"/>
  <c r="BH515" i="7" s="1"/>
  <c r="BJ515" i="7" s="1"/>
  <c r="BK515" i="7"/>
  <c r="BE152" i="7"/>
  <c r="BH152" i="7" s="1"/>
  <c r="BJ152" i="7" s="1"/>
  <c r="BK152" i="7"/>
  <c r="BE647" i="7"/>
  <c r="BH647" i="7" s="1"/>
  <c r="BJ647" i="7" s="1"/>
  <c r="BK647" i="7"/>
  <c r="BE8" i="7"/>
  <c r="BH8" i="7" s="1"/>
  <c r="BJ8" i="7" s="1"/>
  <c r="BK8" i="7"/>
  <c r="BE35" i="7"/>
  <c r="BH35" i="7" s="1"/>
  <c r="BJ35" i="7" s="1"/>
  <c r="BK35" i="7"/>
  <c r="BE934" i="7"/>
  <c r="BH934" i="7" s="1"/>
  <c r="BJ934" i="7" s="1"/>
  <c r="BK934" i="7"/>
  <c r="BE1370" i="7"/>
  <c r="BH1370" i="7" s="1"/>
  <c r="BJ1370" i="7" s="1"/>
  <c r="BK1370" i="7"/>
  <c r="BE334" i="7"/>
  <c r="BH334" i="7" s="1"/>
  <c r="BJ334" i="7" s="1"/>
  <c r="BK334" i="7"/>
  <c r="BE1198" i="7"/>
  <c r="BH1198" i="7" s="1"/>
  <c r="BJ1198" i="7" s="1"/>
  <c r="BK1198" i="7"/>
  <c r="BE1202" i="7"/>
  <c r="BH1202" i="7" s="1"/>
  <c r="BJ1202" i="7" s="1"/>
  <c r="BK1202" i="7"/>
  <c r="BE840" i="7"/>
  <c r="BH840" i="7" s="1"/>
  <c r="BJ840" i="7" s="1"/>
  <c r="BK840" i="7"/>
  <c r="BE519" i="7"/>
  <c r="BH519" i="7" s="1"/>
  <c r="BJ519" i="7" s="1"/>
  <c r="BK519" i="7"/>
  <c r="BE315" i="7"/>
  <c r="BH315" i="7" s="1"/>
  <c r="BJ315" i="7" s="1"/>
  <c r="BK315" i="7"/>
  <c r="BE967" i="7"/>
  <c r="BH967" i="7" s="1"/>
  <c r="BJ967" i="7" s="1"/>
  <c r="BK967" i="7"/>
  <c r="BE969" i="7"/>
  <c r="BH969" i="7" s="1"/>
  <c r="BJ969" i="7" s="1"/>
  <c r="BK969" i="7"/>
  <c r="BE902" i="7"/>
  <c r="BH902" i="7" s="1"/>
  <c r="BJ902" i="7" s="1"/>
  <c r="BK902" i="7"/>
  <c r="BE726" i="7"/>
  <c r="BH726" i="7" s="1"/>
  <c r="BJ726" i="7" s="1"/>
  <c r="BK726" i="7"/>
  <c r="BE1355" i="7"/>
  <c r="BH1355" i="7" s="1"/>
  <c r="BJ1355" i="7" s="1"/>
  <c r="BK1355" i="7"/>
  <c r="BE1228" i="7"/>
  <c r="BH1228" i="7" s="1"/>
  <c r="BJ1228" i="7" s="1"/>
  <c r="BK1228" i="7"/>
  <c r="BE1292" i="7"/>
  <c r="BH1292" i="7" s="1"/>
  <c r="BJ1292" i="7" s="1"/>
  <c r="BK1292" i="7"/>
  <c r="BE1153" i="7"/>
  <c r="BH1153" i="7" s="1"/>
  <c r="BJ1153" i="7" s="1"/>
  <c r="BK1153" i="7"/>
  <c r="BE591" i="7"/>
  <c r="BH591" i="7" s="1"/>
  <c r="BJ591" i="7" s="1"/>
  <c r="BK591" i="7"/>
  <c r="BE1154" i="7"/>
  <c r="BH1154" i="7" s="1"/>
  <c r="BJ1154" i="7" s="1"/>
  <c r="BK1154" i="7"/>
  <c r="BE942" i="7"/>
  <c r="BH942" i="7" s="1"/>
  <c r="BJ942" i="7" s="1"/>
  <c r="BK942" i="7"/>
  <c r="BE1290" i="7"/>
  <c r="BH1290" i="7" s="1"/>
  <c r="BJ1290" i="7" s="1"/>
  <c r="BK1290" i="7"/>
  <c r="BE1174" i="7"/>
  <c r="BH1174" i="7" s="1"/>
  <c r="BJ1174" i="7" s="1"/>
  <c r="BK1174" i="7"/>
  <c r="BE1303" i="7"/>
  <c r="BH1303" i="7" s="1"/>
  <c r="BJ1303" i="7" s="1"/>
  <c r="BK1303" i="7"/>
  <c r="BE1276" i="7"/>
  <c r="BH1276" i="7" s="1"/>
  <c r="BJ1276" i="7" s="1"/>
  <c r="BK1276" i="7"/>
  <c r="BE1120" i="7"/>
  <c r="BH1120" i="7" s="1"/>
  <c r="BJ1120" i="7" s="1"/>
  <c r="BK1120" i="7"/>
  <c r="BE978" i="7"/>
  <c r="BH978" i="7" s="1"/>
  <c r="BJ978" i="7" s="1"/>
  <c r="BK978" i="7"/>
  <c r="BE1407" i="7"/>
  <c r="BH1407" i="7" s="1"/>
  <c r="BJ1407" i="7" s="1"/>
  <c r="BK1407" i="7"/>
  <c r="BE1006" i="7"/>
  <c r="BH1006" i="7" s="1"/>
  <c r="BJ1006" i="7" s="1"/>
  <c r="BK1006" i="7"/>
  <c r="BE1332" i="7"/>
  <c r="BH1332" i="7" s="1"/>
  <c r="BJ1332" i="7" s="1"/>
  <c r="BK1332" i="7"/>
  <c r="BE1371" i="7"/>
  <c r="BH1371" i="7" s="1"/>
  <c r="BJ1371" i="7" s="1"/>
  <c r="BK1371" i="7"/>
  <c r="BE693" i="7"/>
  <c r="BH693" i="7" s="1"/>
  <c r="BJ693" i="7" s="1"/>
  <c r="BK693" i="7"/>
  <c r="BE1151" i="7"/>
  <c r="BH1151" i="7" s="1"/>
  <c r="BJ1151" i="7" s="1"/>
  <c r="BK1151" i="7"/>
  <c r="BE38" i="7"/>
  <c r="BH38" i="7" s="1"/>
  <c r="BJ38" i="7" s="1"/>
  <c r="BK38" i="7"/>
  <c r="BE803" i="7"/>
  <c r="BH803" i="7" s="1"/>
  <c r="BJ803" i="7" s="1"/>
  <c r="BK803" i="7"/>
  <c r="BE1063" i="7"/>
  <c r="BH1063" i="7" s="1"/>
  <c r="BJ1063" i="7" s="1"/>
  <c r="BK1063" i="7"/>
  <c r="BE1170" i="7"/>
  <c r="BH1170" i="7" s="1"/>
  <c r="BJ1170" i="7" s="1"/>
  <c r="BK1170" i="7"/>
  <c r="BE1133" i="7"/>
  <c r="BH1133" i="7" s="1"/>
  <c r="BJ1133" i="7" s="1"/>
  <c r="BK1133" i="7"/>
  <c r="BE800" i="7"/>
  <c r="BH800" i="7" s="1"/>
  <c r="BJ800" i="7" s="1"/>
  <c r="BK800" i="7"/>
  <c r="BE795" i="7"/>
  <c r="BH795" i="7" s="1"/>
  <c r="BJ795" i="7" s="1"/>
  <c r="BK795" i="7"/>
  <c r="BE1259" i="7"/>
  <c r="BH1259" i="7" s="1"/>
  <c r="BJ1259" i="7" s="1"/>
  <c r="BK1259" i="7"/>
  <c r="BE773" i="7"/>
  <c r="BH773" i="7" s="1"/>
  <c r="BJ773" i="7" s="1"/>
  <c r="BK773" i="7"/>
  <c r="BE857" i="7"/>
  <c r="BH857" i="7" s="1"/>
  <c r="BJ857" i="7" s="1"/>
  <c r="BK857" i="7"/>
  <c r="BE964" i="7"/>
  <c r="BH964" i="7" s="1"/>
  <c r="BJ964" i="7" s="1"/>
  <c r="BK964" i="7"/>
  <c r="BE1320" i="7"/>
  <c r="BH1320" i="7" s="1"/>
  <c r="BJ1320" i="7" s="1"/>
  <c r="BK1320" i="7"/>
  <c r="BE876" i="7"/>
  <c r="BH876" i="7" s="1"/>
  <c r="BJ876" i="7" s="1"/>
  <c r="BK876" i="7"/>
  <c r="BE1271" i="7"/>
  <c r="BH1271" i="7" s="1"/>
  <c r="BJ1271" i="7" s="1"/>
  <c r="BK1271" i="7"/>
  <c r="BE634" i="7"/>
  <c r="BH634" i="7" s="1"/>
  <c r="BJ634" i="7" s="1"/>
  <c r="BK634" i="7"/>
  <c r="BE1077" i="7"/>
  <c r="BH1077" i="7" s="1"/>
  <c r="BJ1077" i="7" s="1"/>
  <c r="BK1077" i="7"/>
  <c r="BE1011" i="7"/>
  <c r="BH1011" i="7" s="1"/>
  <c r="BJ1011" i="7" s="1"/>
  <c r="BK1011" i="7"/>
  <c r="BE323" i="7"/>
  <c r="BH323" i="7" s="1"/>
  <c r="BJ323" i="7" s="1"/>
  <c r="BK323" i="7"/>
  <c r="BE1040" i="7"/>
  <c r="BH1040" i="7" s="1"/>
  <c r="BJ1040" i="7" s="1"/>
  <c r="BK1040" i="7"/>
  <c r="BE912" i="7"/>
  <c r="BH912" i="7" s="1"/>
  <c r="BJ912" i="7" s="1"/>
  <c r="BK912" i="7"/>
  <c r="BE640" i="7"/>
  <c r="BH640" i="7" s="1"/>
  <c r="BJ640" i="7" s="1"/>
  <c r="BK640" i="7"/>
  <c r="BE1150" i="7"/>
  <c r="BH1150" i="7" s="1"/>
  <c r="BJ1150" i="7" s="1"/>
  <c r="BK1150" i="7"/>
  <c r="BE10" i="7"/>
  <c r="BH10" i="7" s="1"/>
  <c r="BJ10" i="7" s="1"/>
  <c r="BK10" i="7"/>
  <c r="BE1100" i="7"/>
  <c r="BH1100" i="7" s="1"/>
  <c r="BJ1100" i="7" s="1"/>
  <c r="BK1100" i="7"/>
  <c r="BE1342" i="7"/>
  <c r="BH1342" i="7" s="1"/>
  <c r="BJ1342" i="7" s="1"/>
  <c r="BK1342" i="7"/>
  <c r="BE1061" i="7"/>
  <c r="BH1061" i="7" s="1"/>
  <c r="BJ1061" i="7" s="1"/>
  <c r="BK1061" i="7"/>
  <c r="BE933" i="7"/>
  <c r="BH933" i="7" s="1"/>
  <c r="BJ933" i="7" s="1"/>
  <c r="BK933" i="7"/>
  <c r="BE746" i="7"/>
  <c r="BH746" i="7" s="1"/>
  <c r="BJ746" i="7" s="1"/>
  <c r="BK746" i="7"/>
  <c r="BE459" i="7"/>
  <c r="BH459" i="7" s="1"/>
  <c r="BJ459" i="7" s="1"/>
  <c r="BK459" i="7"/>
  <c r="BE648" i="7"/>
  <c r="BH648" i="7" s="1"/>
  <c r="BJ648" i="7" s="1"/>
  <c r="BK648" i="7"/>
  <c r="BE975" i="7"/>
  <c r="BH975" i="7" s="1"/>
  <c r="BJ975" i="7" s="1"/>
  <c r="BK975" i="7"/>
  <c r="BE698" i="7"/>
  <c r="BH698" i="7" s="1"/>
  <c r="BJ698" i="7" s="1"/>
  <c r="BK698" i="7"/>
  <c r="BE984" i="7"/>
  <c r="BH984" i="7" s="1"/>
  <c r="BJ984" i="7" s="1"/>
  <c r="BK984" i="7"/>
  <c r="BE446" i="7"/>
  <c r="BH446" i="7" s="1"/>
  <c r="BJ446" i="7" s="1"/>
  <c r="BK446" i="7"/>
  <c r="BE929" i="7"/>
  <c r="BH929" i="7" s="1"/>
  <c r="BJ929" i="7" s="1"/>
  <c r="BK929" i="7"/>
  <c r="BE554" i="7"/>
  <c r="BH554" i="7" s="1"/>
  <c r="BJ554" i="7" s="1"/>
  <c r="BK554" i="7"/>
  <c r="BE1098" i="7"/>
  <c r="BH1098" i="7" s="1"/>
  <c r="BJ1098" i="7" s="1"/>
  <c r="BK1098" i="7"/>
  <c r="BE842" i="7"/>
  <c r="BH842" i="7" s="1"/>
  <c r="BJ842" i="7" s="1"/>
  <c r="BK842" i="7"/>
  <c r="BE385" i="7"/>
  <c r="BH385" i="7" s="1"/>
  <c r="BJ385" i="7" s="1"/>
  <c r="BK385" i="7"/>
  <c r="BE643" i="7"/>
  <c r="BH643" i="7" s="1"/>
  <c r="BJ643" i="7" s="1"/>
  <c r="BK643" i="7"/>
  <c r="BE476" i="7"/>
  <c r="BH476" i="7" s="1"/>
  <c r="BJ476" i="7" s="1"/>
  <c r="BK476" i="7"/>
  <c r="BE224" i="7"/>
  <c r="BH224" i="7" s="1"/>
  <c r="BJ224" i="7" s="1"/>
  <c r="BK224" i="7"/>
  <c r="BE732" i="7"/>
  <c r="BH732" i="7" s="1"/>
  <c r="BJ732" i="7" s="1"/>
  <c r="BK732" i="7"/>
  <c r="BE227" i="7"/>
  <c r="BH227" i="7" s="1"/>
  <c r="BJ227" i="7" s="1"/>
  <c r="BK227" i="7"/>
  <c r="BE649" i="7"/>
  <c r="BH649" i="7" s="1"/>
  <c r="BJ649" i="7" s="1"/>
  <c r="BK649" i="7"/>
  <c r="BE743" i="7"/>
  <c r="BH743" i="7" s="1"/>
  <c r="BJ743" i="7" s="1"/>
  <c r="BK743" i="7"/>
  <c r="BE467" i="7"/>
  <c r="BH467" i="7" s="1"/>
  <c r="BJ467" i="7" s="1"/>
  <c r="BK467" i="7"/>
  <c r="BE575" i="7"/>
  <c r="BH575" i="7" s="1"/>
  <c r="BJ575" i="7" s="1"/>
  <c r="BK575" i="7"/>
  <c r="BE754" i="7"/>
  <c r="BH754" i="7" s="1"/>
  <c r="BJ754" i="7" s="1"/>
  <c r="BK754" i="7"/>
  <c r="BE513" i="7"/>
  <c r="BH513" i="7" s="1"/>
  <c r="BJ513" i="7" s="1"/>
  <c r="BK513" i="7"/>
  <c r="BE699" i="7"/>
  <c r="BH699" i="7" s="1"/>
  <c r="BJ699" i="7" s="1"/>
  <c r="BK699" i="7"/>
  <c r="BE297" i="7"/>
  <c r="BH297" i="7" s="1"/>
  <c r="BJ297" i="7" s="1"/>
  <c r="BK297" i="7"/>
  <c r="BE604" i="7"/>
  <c r="BH604" i="7" s="1"/>
  <c r="BJ604" i="7" s="1"/>
  <c r="BK604" i="7"/>
  <c r="BE58" i="7"/>
  <c r="BH58" i="7" s="1"/>
  <c r="BJ58" i="7" s="1"/>
  <c r="BK58" i="7"/>
  <c r="BE40" i="7"/>
  <c r="BH40" i="7" s="1"/>
  <c r="BJ40" i="7" s="1"/>
  <c r="BK40" i="7"/>
  <c r="BE448" i="7"/>
  <c r="BH448" i="7" s="1"/>
  <c r="BJ448" i="7" s="1"/>
  <c r="BK448" i="7"/>
  <c r="BE501" i="7"/>
  <c r="BH501" i="7" s="1"/>
  <c r="BJ501" i="7" s="1"/>
  <c r="BK501" i="7"/>
  <c r="BE164" i="7"/>
  <c r="BH164" i="7" s="1"/>
  <c r="BJ164" i="7" s="1"/>
  <c r="BK164" i="7"/>
  <c r="BE148" i="7"/>
  <c r="BH148" i="7" s="1"/>
  <c r="BJ148" i="7" s="1"/>
  <c r="BK148" i="7"/>
  <c r="BE368" i="7"/>
  <c r="BH368" i="7" s="1"/>
  <c r="BJ368" i="7" s="1"/>
  <c r="BK368" i="7"/>
  <c r="BE472" i="7"/>
  <c r="BH472" i="7" s="1"/>
  <c r="BJ472" i="7" s="1"/>
  <c r="BK472" i="7"/>
  <c r="BE54" i="7"/>
  <c r="BH54" i="7" s="1"/>
  <c r="BJ54" i="7" s="1"/>
  <c r="BK54" i="7"/>
  <c r="BE201" i="7"/>
  <c r="BH201" i="7" s="1"/>
  <c r="BJ201" i="7" s="1"/>
  <c r="BK201" i="7"/>
  <c r="BE339" i="7"/>
  <c r="BH339" i="7" s="1"/>
  <c r="BJ339" i="7" s="1"/>
  <c r="BK339" i="7"/>
  <c r="BE311" i="7"/>
  <c r="BH311" i="7" s="1"/>
  <c r="BJ311" i="7" s="1"/>
  <c r="BK311" i="7"/>
  <c r="BE156" i="7"/>
  <c r="BH156" i="7" s="1"/>
  <c r="BJ156" i="7" s="1"/>
  <c r="BK156" i="7"/>
  <c r="BE307" i="7"/>
  <c r="BH307" i="7" s="1"/>
  <c r="BJ307" i="7" s="1"/>
  <c r="BK307" i="7"/>
  <c r="BE117" i="7"/>
  <c r="BH117" i="7" s="1"/>
  <c r="BJ117" i="7" s="1"/>
  <c r="BK117" i="7"/>
  <c r="BE304" i="7"/>
  <c r="BH304" i="7" s="1"/>
  <c r="BJ304" i="7" s="1"/>
  <c r="BK304" i="7"/>
  <c r="BE96" i="7"/>
  <c r="BH96" i="7" s="1"/>
  <c r="BJ96" i="7" s="1"/>
  <c r="BK96" i="7"/>
  <c r="BE37" i="7"/>
  <c r="BH37" i="7" s="1"/>
  <c r="BJ37" i="7" s="1"/>
  <c r="BK37" i="7"/>
  <c r="BE287" i="7"/>
  <c r="BH287" i="7" s="1"/>
  <c r="BJ287" i="7" s="1"/>
  <c r="BK287" i="7"/>
  <c r="BE31" i="7"/>
  <c r="BH31" i="7" s="1"/>
  <c r="BJ31" i="7" s="1"/>
  <c r="BK31" i="7"/>
  <c r="BE113" i="7"/>
  <c r="BH113" i="7" s="1"/>
  <c r="BJ113" i="7" s="1"/>
  <c r="BK113" i="7"/>
  <c r="BK153" i="7"/>
  <c r="BK298" i="7"/>
  <c r="BK993" i="7"/>
  <c r="BE760" i="7"/>
  <c r="BH760" i="7" s="1"/>
  <c r="BJ760" i="7" s="1"/>
  <c r="BK760" i="7"/>
  <c r="BE988" i="7"/>
  <c r="BH988" i="7" s="1"/>
  <c r="BJ988" i="7" s="1"/>
  <c r="BK988" i="7"/>
  <c r="BE1163" i="7"/>
  <c r="BH1163" i="7" s="1"/>
  <c r="BJ1163" i="7" s="1"/>
  <c r="BK1163" i="7"/>
  <c r="BE1121" i="7"/>
  <c r="BH1121" i="7" s="1"/>
  <c r="BJ1121" i="7" s="1"/>
  <c r="BK1121" i="7"/>
  <c r="BE779" i="7"/>
  <c r="BH779" i="7" s="1"/>
  <c r="BJ779" i="7" s="1"/>
  <c r="BK779" i="7"/>
  <c r="BE788" i="7"/>
  <c r="BH788" i="7" s="1"/>
  <c r="BJ788" i="7" s="1"/>
  <c r="BK788" i="7"/>
  <c r="BE1254" i="7"/>
  <c r="BH1254" i="7" s="1"/>
  <c r="BJ1254" i="7" s="1"/>
  <c r="BK1254" i="7"/>
  <c r="BE733" i="7"/>
  <c r="BH733" i="7" s="1"/>
  <c r="BJ733" i="7" s="1"/>
  <c r="BK733" i="7"/>
  <c r="BE468" i="7"/>
  <c r="BH468" i="7" s="1"/>
  <c r="BJ468" i="7" s="1"/>
  <c r="BK468" i="7"/>
  <c r="BE889" i="7"/>
  <c r="BH889" i="7" s="1"/>
  <c r="BJ889" i="7" s="1"/>
  <c r="BK889" i="7"/>
  <c r="BE1307" i="7"/>
  <c r="BH1307" i="7" s="1"/>
  <c r="BJ1307" i="7" s="1"/>
  <c r="BK1307" i="7"/>
  <c r="BE846" i="7"/>
  <c r="BH846" i="7" s="1"/>
  <c r="BJ846" i="7" s="1"/>
  <c r="BK846" i="7"/>
  <c r="BE1248" i="7"/>
  <c r="BH1248" i="7" s="1"/>
  <c r="BJ1248" i="7" s="1"/>
  <c r="BK1248" i="7"/>
  <c r="BE487" i="7"/>
  <c r="BH487" i="7" s="1"/>
  <c r="BJ487" i="7" s="1"/>
  <c r="BK487" i="7"/>
  <c r="BE848" i="7"/>
  <c r="BH848" i="7" s="1"/>
  <c r="BJ848" i="7" s="1"/>
  <c r="BK848" i="7"/>
  <c r="BE995" i="7"/>
  <c r="BH995" i="7" s="1"/>
  <c r="BJ995" i="7" s="1"/>
  <c r="BK995" i="7"/>
  <c r="BE176" i="7"/>
  <c r="BH176" i="7" s="1"/>
  <c r="BJ176" i="7" s="1"/>
  <c r="BK176" i="7"/>
  <c r="BE1035" i="7"/>
  <c r="BH1035" i="7" s="1"/>
  <c r="BJ1035" i="7" s="1"/>
  <c r="BK1035" i="7"/>
  <c r="BE907" i="7"/>
  <c r="BH907" i="7" s="1"/>
  <c r="BJ907" i="7" s="1"/>
  <c r="BK907" i="7"/>
  <c r="BE613" i="7"/>
  <c r="BH613" i="7" s="1"/>
  <c r="BJ613" i="7" s="1"/>
  <c r="BK613" i="7"/>
  <c r="BE1131" i="7"/>
  <c r="BH1131" i="7" s="1"/>
  <c r="BJ1131" i="7" s="1"/>
  <c r="BK1131" i="7"/>
  <c r="BE1317" i="7"/>
  <c r="BH1317" i="7" s="1"/>
  <c r="BJ1317" i="7" s="1"/>
  <c r="BK1317" i="7"/>
  <c r="BE1093" i="7"/>
  <c r="BH1093" i="7" s="1"/>
  <c r="BJ1093" i="7" s="1"/>
  <c r="BK1093" i="7"/>
  <c r="BE1326" i="7"/>
  <c r="BH1326" i="7" s="1"/>
  <c r="BJ1326" i="7" s="1"/>
  <c r="BK1326" i="7"/>
  <c r="BE1053" i="7"/>
  <c r="BH1053" i="7" s="1"/>
  <c r="BJ1053" i="7" s="1"/>
  <c r="BK1053" i="7"/>
  <c r="BE925" i="7"/>
  <c r="BH925" i="7" s="1"/>
  <c r="BJ925" i="7" s="1"/>
  <c r="BK925" i="7"/>
  <c r="BE662" i="7"/>
  <c r="BH662" i="7" s="1"/>
  <c r="BJ662" i="7" s="1"/>
  <c r="BK662" i="7"/>
  <c r="BE416" i="7"/>
  <c r="BH416" i="7" s="1"/>
  <c r="BJ416" i="7" s="1"/>
  <c r="BK416" i="7"/>
  <c r="BE592" i="7"/>
  <c r="BH592" i="7" s="1"/>
  <c r="BJ592" i="7" s="1"/>
  <c r="BK592" i="7"/>
  <c r="BE959" i="7"/>
  <c r="BH959" i="7" s="1"/>
  <c r="BJ959" i="7" s="1"/>
  <c r="BK959" i="7"/>
  <c r="BE655" i="7"/>
  <c r="BH655" i="7" s="1"/>
  <c r="BJ655" i="7" s="1"/>
  <c r="BK655" i="7"/>
  <c r="BE968" i="7"/>
  <c r="BH968" i="7" s="1"/>
  <c r="BJ968" i="7" s="1"/>
  <c r="BK968" i="7"/>
  <c r="BE435" i="7"/>
  <c r="BH435" i="7" s="1"/>
  <c r="BJ435" i="7" s="1"/>
  <c r="BK435" i="7"/>
  <c r="BE913" i="7"/>
  <c r="BH913" i="7" s="1"/>
  <c r="BJ913" i="7" s="1"/>
  <c r="BK913" i="7"/>
  <c r="BE547" i="7"/>
  <c r="BH547" i="7" s="1"/>
  <c r="BJ547" i="7" s="1"/>
  <c r="BK547" i="7"/>
  <c r="BE1082" i="7"/>
  <c r="BH1082" i="7" s="1"/>
  <c r="BJ1082" i="7" s="1"/>
  <c r="BK1082" i="7"/>
  <c r="BE826" i="7"/>
  <c r="BH826" i="7" s="1"/>
  <c r="BJ826" i="7" s="1"/>
  <c r="BK826" i="7"/>
  <c r="BE147" i="7"/>
  <c r="BH147" i="7" s="1"/>
  <c r="BJ147" i="7" s="1"/>
  <c r="BK147" i="7"/>
  <c r="BE638" i="7"/>
  <c r="BH638" i="7" s="1"/>
  <c r="BJ638" i="7" s="1"/>
  <c r="BK638" i="7"/>
  <c r="BE466" i="7"/>
  <c r="BH466" i="7" s="1"/>
  <c r="BJ466" i="7" s="1"/>
  <c r="BK466" i="7"/>
  <c r="BE170" i="7"/>
  <c r="BH170" i="7" s="1"/>
  <c r="BJ170" i="7" s="1"/>
  <c r="BK170" i="7"/>
  <c r="BE716" i="7"/>
  <c r="BH716" i="7" s="1"/>
  <c r="BJ716" i="7" s="1"/>
  <c r="BK716" i="7"/>
  <c r="BE194" i="7"/>
  <c r="BH194" i="7" s="1"/>
  <c r="BJ194" i="7" s="1"/>
  <c r="BK194" i="7"/>
  <c r="BE641" i="7"/>
  <c r="BH641" i="7" s="1"/>
  <c r="BJ641" i="7" s="1"/>
  <c r="BK641" i="7"/>
  <c r="BE727" i="7"/>
  <c r="BH727" i="7" s="1"/>
  <c r="BJ727" i="7" s="1"/>
  <c r="BK727" i="7"/>
  <c r="BE458" i="7"/>
  <c r="BH458" i="7" s="1"/>
  <c r="BJ458" i="7" s="1"/>
  <c r="BK458" i="7"/>
  <c r="BE553" i="7"/>
  <c r="BH553" i="7" s="1"/>
  <c r="BJ553" i="7" s="1"/>
  <c r="BK553" i="7"/>
  <c r="BE738" i="7"/>
  <c r="BH738" i="7" s="1"/>
  <c r="BJ738" i="7" s="1"/>
  <c r="BK738" i="7"/>
  <c r="BE484" i="7"/>
  <c r="BH484" i="7" s="1"/>
  <c r="BJ484" i="7" s="1"/>
  <c r="BK484" i="7"/>
  <c r="BE683" i="7"/>
  <c r="BH683" i="7" s="1"/>
  <c r="BJ683" i="7" s="1"/>
  <c r="BK683" i="7"/>
  <c r="BE283" i="7"/>
  <c r="BH283" i="7" s="1"/>
  <c r="BJ283" i="7" s="1"/>
  <c r="BK283" i="7"/>
  <c r="BE599" i="7"/>
  <c r="BH599" i="7" s="1"/>
  <c r="BJ599" i="7" s="1"/>
  <c r="BK599" i="7"/>
  <c r="BE6" i="7"/>
  <c r="BH6" i="7" s="1"/>
  <c r="BJ6" i="7" s="1"/>
  <c r="BK6" i="7"/>
  <c r="BE236" i="7"/>
  <c r="BH236" i="7" s="1"/>
  <c r="BJ236" i="7" s="1"/>
  <c r="BK236" i="7"/>
  <c r="BE432" i="7"/>
  <c r="BH432" i="7" s="1"/>
  <c r="BJ432" i="7" s="1"/>
  <c r="BK432" i="7"/>
  <c r="BE485" i="7"/>
  <c r="BH485" i="7" s="1"/>
  <c r="BJ485" i="7" s="1"/>
  <c r="BK485" i="7"/>
  <c r="BE154" i="7"/>
  <c r="BH154" i="7" s="1"/>
  <c r="BJ154" i="7" s="1"/>
  <c r="BK154" i="7"/>
  <c r="BE110" i="7"/>
  <c r="BH110" i="7" s="1"/>
  <c r="BJ110" i="7" s="1"/>
  <c r="BK110" i="7"/>
  <c r="BE345" i="7"/>
  <c r="BH345" i="7" s="1"/>
  <c r="BJ345" i="7" s="1"/>
  <c r="BK345" i="7"/>
  <c r="BE456" i="7"/>
  <c r="BH456" i="7" s="1"/>
  <c r="BJ456" i="7" s="1"/>
  <c r="BK456" i="7"/>
  <c r="BE497" i="7"/>
  <c r="BH497" i="7" s="1"/>
  <c r="BJ497" i="7" s="1"/>
  <c r="BK497" i="7"/>
  <c r="BE198" i="7"/>
  <c r="BH198" i="7" s="1"/>
  <c r="BJ198" i="7" s="1"/>
  <c r="BK198" i="7"/>
  <c r="BE314" i="7"/>
  <c r="BH314" i="7" s="1"/>
  <c r="BJ314" i="7" s="1"/>
  <c r="BK314" i="7"/>
  <c r="BE267" i="7"/>
  <c r="BH267" i="7" s="1"/>
  <c r="BJ267" i="7" s="1"/>
  <c r="BK267" i="7"/>
  <c r="BE151" i="7"/>
  <c r="BH151" i="7" s="1"/>
  <c r="BJ151" i="7" s="1"/>
  <c r="BK151" i="7"/>
  <c r="BE302" i="7"/>
  <c r="BH302" i="7" s="1"/>
  <c r="BJ302" i="7" s="1"/>
  <c r="BK302" i="7"/>
  <c r="BE99" i="7"/>
  <c r="BH99" i="7" s="1"/>
  <c r="BJ99" i="7" s="1"/>
  <c r="BK99" i="7"/>
  <c r="BE282" i="7"/>
  <c r="BH282" i="7" s="1"/>
  <c r="BJ282" i="7" s="1"/>
  <c r="BK282" i="7"/>
  <c r="BE91" i="7"/>
  <c r="BH91" i="7" s="1"/>
  <c r="BJ91" i="7" s="1"/>
  <c r="BK91" i="7"/>
  <c r="BE19" i="7"/>
  <c r="BH19" i="7" s="1"/>
  <c r="BJ19" i="7" s="1"/>
  <c r="BK19" i="7"/>
  <c r="BE271" i="7"/>
  <c r="BH271" i="7" s="1"/>
  <c r="BJ271" i="7" s="1"/>
  <c r="BK271" i="7"/>
  <c r="BE15" i="7"/>
  <c r="BH15" i="7" s="1"/>
  <c r="BJ15" i="7" s="1"/>
  <c r="BK15" i="7"/>
  <c r="BE97" i="7"/>
  <c r="BH97" i="7" s="1"/>
  <c r="BJ97" i="7" s="1"/>
  <c r="BK97" i="7"/>
  <c r="BH153" i="7"/>
  <c r="BJ153" i="7" s="1"/>
  <c r="BH298" i="7"/>
  <c r="BJ298" i="7" s="1"/>
  <c r="BK676" i="7"/>
  <c r="BE1306" i="7"/>
  <c r="BH1306" i="7" s="1"/>
  <c r="BJ1306" i="7" s="1"/>
  <c r="BK1306" i="7"/>
  <c r="BE677" i="7"/>
  <c r="BH677" i="7" s="1"/>
  <c r="BJ677" i="7" s="1"/>
  <c r="BK677" i="7"/>
  <c r="BE781" i="7"/>
  <c r="BH781" i="7" s="1"/>
  <c r="BJ781" i="7" s="1"/>
  <c r="BK781" i="7"/>
  <c r="BE544" i="7"/>
  <c r="BH544" i="7" s="1"/>
  <c r="BJ544" i="7" s="1"/>
  <c r="BK544" i="7"/>
  <c r="BE450" i="7"/>
  <c r="BH450" i="7" s="1"/>
  <c r="BJ450" i="7" s="1"/>
  <c r="BK450" i="7"/>
  <c r="BE291" i="7"/>
  <c r="BH291" i="7" s="1"/>
  <c r="BJ291" i="7" s="1"/>
  <c r="BK291" i="7"/>
  <c r="BE535" i="7"/>
  <c r="BH535" i="7" s="1"/>
  <c r="BJ535" i="7" s="1"/>
  <c r="BK535" i="7"/>
  <c r="BE310" i="7"/>
  <c r="BH310" i="7" s="1"/>
  <c r="BJ310" i="7" s="1"/>
  <c r="BK310" i="7"/>
  <c r="BE158" i="7"/>
  <c r="BH158" i="7" s="1"/>
  <c r="BJ158" i="7" s="1"/>
  <c r="BK158" i="7"/>
  <c r="BE32" i="7"/>
  <c r="BH32" i="7" s="1"/>
  <c r="BJ32" i="7" s="1"/>
  <c r="BK32" i="7"/>
  <c r="BE207" i="7"/>
  <c r="BH207" i="7" s="1"/>
  <c r="BJ207" i="7" s="1"/>
  <c r="BK207" i="7"/>
  <c r="BE33" i="7"/>
  <c r="BH33" i="7" s="1"/>
  <c r="BJ33" i="7" s="1"/>
  <c r="BK33" i="7"/>
  <c r="BE1218" i="7"/>
  <c r="BH1218" i="7" s="1"/>
  <c r="BJ1218" i="7" s="1"/>
  <c r="BK1218" i="7"/>
  <c r="BE1132" i="7"/>
  <c r="BH1132" i="7" s="1"/>
  <c r="BJ1132" i="7" s="1"/>
  <c r="BK1132" i="7"/>
  <c r="BE1076" i="7"/>
  <c r="BH1076" i="7" s="1"/>
  <c r="BJ1076" i="7" s="1"/>
  <c r="BK1076" i="7"/>
  <c r="BE1054" i="7"/>
  <c r="BH1054" i="7" s="1"/>
  <c r="BJ1054" i="7" s="1"/>
  <c r="BK1054" i="7"/>
  <c r="BE1237" i="7"/>
  <c r="BH1237" i="7" s="1"/>
  <c r="BJ1237" i="7" s="1"/>
  <c r="BK1237" i="7"/>
  <c r="BE879" i="7"/>
  <c r="BH879" i="7" s="1"/>
  <c r="BJ879" i="7" s="1"/>
  <c r="BK879" i="7"/>
  <c r="BE723" i="7"/>
  <c r="BH723" i="7" s="1"/>
  <c r="BJ723" i="7" s="1"/>
  <c r="BK723" i="7"/>
  <c r="BE658" i="7"/>
  <c r="BH658" i="7" s="1"/>
  <c r="BJ658" i="7" s="1"/>
  <c r="BK658" i="7"/>
  <c r="BE418" i="7"/>
  <c r="BH418" i="7" s="1"/>
  <c r="BJ418" i="7" s="1"/>
  <c r="BK418" i="7"/>
  <c r="BE87" i="7"/>
  <c r="BH87" i="7" s="1"/>
  <c r="BJ87" i="7" s="1"/>
  <c r="BK87" i="7"/>
  <c r="BE1044" i="7"/>
  <c r="BH1044" i="7" s="1"/>
  <c r="BJ1044" i="7" s="1"/>
  <c r="BK1044" i="7"/>
  <c r="BE744" i="7"/>
  <c r="BH744" i="7" s="1"/>
  <c r="BJ744" i="7" s="1"/>
  <c r="BK744" i="7"/>
  <c r="BE1321" i="7"/>
  <c r="BH1321" i="7" s="1"/>
  <c r="BJ1321" i="7" s="1"/>
  <c r="BK1321" i="7"/>
  <c r="BE841" i="7"/>
  <c r="BH841" i="7" s="1"/>
  <c r="BJ841" i="7" s="1"/>
  <c r="BK841" i="7"/>
  <c r="BE948" i="7"/>
  <c r="BH948" i="7" s="1"/>
  <c r="BJ948" i="7" s="1"/>
  <c r="BK948" i="7"/>
  <c r="BE1314" i="7"/>
  <c r="BH1314" i="7" s="1"/>
  <c r="BJ1314" i="7" s="1"/>
  <c r="BK1314" i="7"/>
  <c r="BE1095" i="7"/>
  <c r="BH1095" i="7" s="1"/>
  <c r="BJ1095" i="7" s="1"/>
  <c r="BK1095" i="7"/>
  <c r="BE1167" i="7"/>
  <c r="BH1167" i="7" s="1"/>
  <c r="BJ1167" i="7" s="1"/>
  <c r="BK1167" i="7"/>
  <c r="BE775" i="7"/>
  <c r="BH775" i="7" s="1"/>
  <c r="BJ775" i="7" s="1"/>
  <c r="BK775" i="7"/>
  <c r="BE861" i="7"/>
  <c r="BH861" i="7" s="1"/>
  <c r="BJ861" i="7" s="1"/>
  <c r="BK861" i="7"/>
  <c r="BE1210" i="7"/>
  <c r="BH1210" i="7" s="1"/>
  <c r="BJ1210" i="7" s="1"/>
  <c r="BK1210" i="7"/>
  <c r="BE580" i="7"/>
  <c r="BH580" i="7" s="1"/>
  <c r="BJ580" i="7" s="1"/>
  <c r="BK580" i="7"/>
  <c r="BE424" i="7"/>
  <c r="BH424" i="7" s="1"/>
  <c r="BJ424" i="7" s="1"/>
  <c r="BK424" i="7"/>
  <c r="BE211" i="7"/>
  <c r="BH211" i="7" s="1"/>
  <c r="BJ211" i="7" s="1"/>
  <c r="BK211" i="7"/>
  <c r="BE124" i="7"/>
  <c r="BH124" i="7" s="1"/>
  <c r="BJ124" i="7" s="1"/>
  <c r="BK124" i="7"/>
  <c r="BE225" i="7"/>
  <c r="BH225" i="7" s="1"/>
  <c r="BJ225" i="7" s="1"/>
  <c r="BK225" i="7"/>
  <c r="BE1232" i="7"/>
  <c r="BH1232" i="7" s="1"/>
  <c r="BJ1232" i="7" s="1"/>
  <c r="BK1232" i="7"/>
  <c r="BE1208" i="7"/>
  <c r="BH1208" i="7" s="1"/>
  <c r="BJ1208" i="7" s="1"/>
  <c r="BK1208" i="7"/>
  <c r="BE72" i="7"/>
  <c r="BH72" i="7" s="1"/>
  <c r="BJ72" i="7" s="1"/>
  <c r="BK72" i="7"/>
  <c r="BE1183" i="7"/>
  <c r="BH1183" i="7" s="1"/>
  <c r="BJ1183" i="7" s="1"/>
  <c r="BK1183" i="7"/>
  <c r="BE769" i="7"/>
  <c r="BH769" i="7" s="1"/>
  <c r="BJ769" i="7" s="1"/>
  <c r="BK769" i="7"/>
  <c r="BE597" i="7"/>
  <c r="BH597" i="7" s="1"/>
  <c r="BJ597" i="7" s="1"/>
  <c r="BK597" i="7"/>
  <c r="BE326" i="7"/>
  <c r="BH326" i="7" s="1"/>
  <c r="BJ326" i="7" s="1"/>
  <c r="BK326" i="7"/>
  <c r="BE629" i="7"/>
  <c r="BH629" i="7" s="1"/>
  <c r="BJ629" i="7" s="1"/>
  <c r="BK629" i="7"/>
  <c r="BE1316" i="7"/>
  <c r="BH1316" i="7" s="1"/>
  <c r="BJ1316" i="7" s="1"/>
  <c r="BK1316" i="7"/>
  <c r="BE1241" i="7"/>
  <c r="BH1241" i="7" s="1"/>
  <c r="BJ1241" i="7" s="1"/>
  <c r="BK1241" i="7"/>
  <c r="BE1347" i="7"/>
  <c r="BH1347" i="7" s="1"/>
  <c r="BJ1347" i="7" s="1"/>
  <c r="BK1347" i="7"/>
  <c r="BE344" i="7"/>
  <c r="BH344" i="7" s="1"/>
  <c r="BJ344" i="7" s="1"/>
  <c r="BK344" i="7"/>
  <c r="BE827" i="7"/>
  <c r="BH827" i="7" s="1"/>
  <c r="BJ827" i="7" s="1"/>
  <c r="BK827" i="7"/>
  <c r="BE905" i="7"/>
  <c r="BH905" i="7" s="1"/>
  <c r="BJ905" i="7" s="1"/>
  <c r="BK905" i="7"/>
  <c r="BE137" i="7"/>
  <c r="BH137" i="7" s="1"/>
  <c r="BJ137" i="7" s="1"/>
  <c r="BK137" i="7"/>
  <c r="BE190" i="7"/>
  <c r="BH190" i="7" s="1"/>
  <c r="BJ190" i="7" s="1"/>
  <c r="BK190" i="7"/>
  <c r="BE427" i="7"/>
  <c r="BH427" i="7" s="1"/>
  <c r="BJ427" i="7" s="1"/>
  <c r="BK427" i="7"/>
  <c r="BE897" i="7"/>
  <c r="BH897" i="7" s="1"/>
  <c r="BJ897" i="7" s="1"/>
  <c r="BK897" i="7"/>
  <c r="BE537" i="7"/>
  <c r="BH537" i="7" s="1"/>
  <c r="BJ537" i="7" s="1"/>
  <c r="BK537" i="7"/>
  <c r="BE1066" i="7"/>
  <c r="BH1066" i="7" s="1"/>
  <c r="BJ1066" i="7" s="1"/>
  <c r="BK1066" i="7"/>
  <c r="BE810" i="7"/>
  <c r="BH810" i="7" s="1"/>
  <c r="BJ810" i="7" s="1"/>
  <c r="BK810" i="7"/>
  <c r="BE755" i="7"/>
  <c r="BH755" i="7" s="1"/>
  <c r="BJ755" i="7" s="1"/>
  <c r="BK755" i="7"/>
  <c r="BE627" i="7"/>
  <c r="BH627" i="7" s="1"/>
  <c r="BJ627" i="7" s="1"/>
  <c r="BK627" i="7"/>
  <c r="BE341" i="7"/>
  <c r="BH341" i="7" s="1"/>
  <c r="BJ341" i="7" s="1"/>
  <c r="BK341" i="7"/>
  <c r="BE134" i="7"/>
  <c r="BH134" i="7" s="1"/>
  <c r="BJ134" i="7" s="1"/>
  <c r="BK134" i="7"/>
  <c r="BE700" i="7"/>
  <c r="BH700" i="7" s="1"/>
  <c r="BJ700" i="7" s="1"/>
  <c r="BK700" i="7"/>
  <c r="BE182" i="7"/>
  <c r="BH182" i="7" s="1"/>
  <c r="BJ182" i="7" s="1"/>
  <c r="BK182" i="7"/>
  <c r="BE633" i="7"/>
  <c r="BH633" i="7" s="1"/>
  <c r="BJ633" i="7" s="1"/>
  <c r="BK633" i="7"/>
  <c r="BE711" i="7"/>
  <c r="BH711" i="7" s="1"/>
  <c r="BJ711" i="7" s="1"/>
  <c r="BK711" i="7"/>
  <c r="BE455" i="7"/>
  <c r="BH455" i="7" s="1"/>
  <c r="BJ455" i="7" s="1"/>
  <c r="BK455" i="7"/>
  <c r="BE543" i="7"/>
  <c r="BH543" i="7" s="1"/>
  <c r="BJ543" i="7" s="1"/>
  <c r="BK543" i="7"/>
  <c r="BE722" i="7"/>
  <c r="BH722" i="7" s="1"/>
  <c r="BJ722" i="7" s="1"/>
  <c r="BK722" i="7"/>
  <c r="BE443" i="7"/>
  <c r="BH443" i="7" s="1"/>
  <c r="BJ443" i="7" s="1"/>
  <c r="BK443" i="7"/>
  <c r="BE667" i="7"/>
  <c r="BH667" i="7" s="1"/>
  <c r="BJ667" i="7" s="1"/>
  <c r="BK667" i="7"/>
  <c r="BE247" i="7"/>
  <c r="BH247" i="7" s="1"/>
  <c r="BJ247" i="7" s="1"/>
  <c r="BK247" i="7"/>
  <c r="BE572" i="7"/>
  <c r="BH572" i="7" s="1"/>
  <c r="BJ572" i="7" s="1"/>
  <c r="BK572" i="7"/>
  <c r="BE622" i="7"/>
  <c r="BH622" i="7" s="1"/>
  <c r="BJ622" i="7" s="1"/>
  <c r="BK622" i="7"/>
  <c r="BE199" i="7"/>
  <c r="BH199" i="7" s="1"/>
  <c r="BJ199" i="7" s="1"/>
  <c r="BK199" i="7"/>
  <c r="BE392" i="7"/>
  <c r="BH392" i="7" s="1"/>
  <c r="BJ392" i="7" s="1"/>
  <c r="BK392" i="7"/>
  <c r="BE469" i="7"/>
  <c r="BH469" i="7" s="1"/>
  <c r="BJ469" i="7" s="1"/>
  <c r="BK469" i="7"/>
  <c r="BE112" i="7"/>
  <c r="BH112" i="7" s="1"/>
  <c r="BJ112" i="7" s="1"/>
  <c r="BK112" i="7"/>
  <c r="BE67" i="7"/>
  <c r="BH67" i="7" s="1"/>
  <c r="BJ67" i="7" s="1"/>
  <c r="BK67" i="7"/>
  <c r="BE340" i="7"/>
  <c r="BH340" i="7" s="1"/>
  <c r="BJ340" i="7" s="1"/>
  <c r="BK340" i="7"/>
  <c r="BE440" i="7"/>
  <c r="BH440" i="7" s="1"/>
  <c r="BJ440" i="7" s="1"/>
  <c r="BK440" i="7"/>
  <c r="BE481" i="7"/>
  <c r="BH481" i="7" s="1"/>
  <c r="BJ481" i="7" s="1"/>
  <c r="BK481" i="7"/>
  <c r="BE195" i="7"/>
  <c r="BH195" i="7" s="1"/>
  <c r="BJ195" i="7" s="1"/>
  <c r="BK195" i="7"/>
  <c r="BE306" i="7"/>
  <c r="BH306" i="7" s="1"/>
  <c r="BJ306" i="7" s="1"/>
  <c r="BK306" i="7"/>
  <c r="BE264" i="7"/>
  <c r="BH264" i="7" s="1"/>
  <c r="BJ264" i="7" s="1"/>
  <c r="BK264" i="7"/>
  <c r="BE133" i="7"/>
  <c r="BH133" i="7" s="1"/>
  <c r="BJ133" i="7" s="1"/>
  <c r="BK133" i="7"/>
  <c r="BE280" i="7"/>
  <c r="BH280" i="7" s="1"/>
  <c r="BJ280" i="7" s="1"/>
  <c r="BK280" i="7"/>
  <c r="BE89" i="7"/>
  <c r="BH89" i="7" s="1"/>
  <c r="BJ89" i="7" s="1"/>
  <c r="BK89" i="7"/>
  <c r="BE277" i="7"/>
  <c r="BH277" i="7" s="1"/>
  <c r="BJ277" i="7" s="1"/>
  <c r="BK277" i="7"/>
  <c r="BE78" i="7"/>
  <c r="BH78" i="7" s="1"/>
  <c r="BJ78" i="7" s="1"/>
  <c r="BK78" i="7"/>
  <c r="BE9" i="7"/>
  <c r="BH9" i="7" s="1"/>
  <c r="BJ9" i="7" s="1"/>
  <c r="BK9" i="7"/>
  <c r="BE255" i="7"/>
  <c r="BH255" i="7" s="1"/>
  <c r="BJ255" i="7" s="1"/>
  <c r="BK255" i="7"/>
  <c r="BE337" i="7"/>
  <c r="BH337" i="7" s="1"/>
  <c r="BJ337" i="7" s="1"/>
  <c r="BK337" i="7"/>
  <c r="BE81" i="7"/>
  <c r="BH81" i="7" s="1"/>
  <c r="BJ81" i="7" s="1"/>
  <c r="BK81" i="7"/>
  <c r="BK414" i="7"/>
  <c r="BE1364" i="7"/>
  <c r="BH1364" i="7" s="1"/>
  <c r="BJ1364" i="7" s="1"/>
  <c r="BK1364" i="7"/>
  <c r="BE1363" i="7"/>
  <c r="BH1363" i="7" s="1"/>
  <c r="BJ1363" i="7" s="1"/>
  <c r="BK1363" i="7"/>
  <c r="BE1113" i="7"/>
  <c r="BH1113" i="7" s="1"/>
  <c r="BJ1113" i="7" s="1"/>
  <c r="BK1113" i="7"/>
  <c r="BE359" i="7"/>
  <c r="BH359" i="7" s="1"/>
  <c r="BJ359" i="7" s="1"/>
  <c r="BK359" i="7"/>
  <c r="BE1262" i="7"/>
  <c r="BH1262" i="7" s="1"/>
  <c r="BJ1262" i="7" s="1"/>
  <c r="BK1262" i="7"/>
  <c r="BE849" i="7"/>
  <c r="BH849" i="7" s="1"/>
  <c r="BJ849" i="7" s="1"/>
  <c r="BK849" i="7"/>
  <c r="BE663" i="7"/>
  <c r="BH663" i="7" s="1"/>
  <c r="BJ663" i="7" s="1"/>
  <c r="BK663" i="7"/>
  <c r="BE421" i="7"/>
  <c r="BH421" i="7" s="1"/>
  <c r="BJ421" i="7" s="1"/>
  <c r="BK421" i="7"/>
  <c r="BE245" i="7"/>
  <c r="BH245" i="7" s="1"/>
  <c r="BJ245" i="7" s="1"/>
  <c r="BK245" i="7"/>
  <c r="BE814" i="7"/>
  <c r="BH814" i="7" s="1"/>
  <c r="BJ814" i="7" s="1"/>
  <c r="BK814" i="7"/>
  <c r="BE1369" i="7"/>
  <c r="BH1369" i="7" s="1"/>
  <c r="BJ1369" i="7" s="1"/>
  <c r="BK1369" i="7"/>
  <c r="BE1300" i="7"/>
  <c r="BH1300" i="7" s="1"/>
  <c r="BJ1300" i="7" s="1"/>
  <c r="BK1300" i="7"/>
  <c r="BE600" i="7"/>
  <c r="BH600" i="7" s="1"/>
  <c r="BJ600" i="7" s="1"/>
  <c r="BK600" i="7"/>
  <c r="BE1375" i="7"/>
  <c r="BH1375" i="7" s="1"/>
  <c r="BJ1375" i="7" s="1"/>
  <c r="BK1375" i="7"/>
  <c r="BE274" i="7"/>
  <c r="BH274" i="7" s="1"/>
  <c r="BJ274" i="7" s="1"/>
  <c r="BK274" i="7"/>
  <c r="BE864" i="7"/>
  <c r="BH864" i="7" s="1"/>
  <c r="BJ864" i="7" s="1"/>
  <c r="BK864" i="7"/>
  <c r="BE834" i="7"/>
  <c r="BH834" i="7" s="1"/>
  <c r="BJ834" i="7" s="1"/>
  <c r="BK834" i="7"/>
  <c r="BE320" i="7"/>
  <c r="BH320" i="7" s="1"/>
  <c r="BJ320" i="7" s="1"/>
  <c r="BK320" i="7"/>
  <c r="BE636" i="7"/>
  <c r="BH636" i="7" s="1"/>
  <c r="BJ636" i="7" s="1"/>
  <c r="BK636" i="7"/>
  <c r="BE609" i="7"/>
  <c r="BH609" i="7" s="1"/>
  <c r="BJ609" i="7" s="1"/>
  <c r="BK609" i="7"/>
  <c r="BE278" i="7"/>
  <c r="BH278" i="7" s="1"/>
  <c r="BJ278" i="7" s="1"/>
  <c r="BK278" i="7"/>
  <c r="BE240" i="7"/>
  <c r="BH240" i="7" s="1"/>
  <c r="BJ240" i="7" s="1"/>
  <c r="BK240" i="7"/>
  <c r="BE1411" i="7"/>
  <c r="BH1411" i="7" s="1"/>
  <c r="BJ1411" i="7" s="1"/>
  <c r="BK1411" i="7"/>
  <c r="BE1357" i="7"/>
  <c r="BH1357" i="7" s="1"/>
  <c r="BJ1357" i="7" s="1"/>
  <c r="BK1357" i="7"/>
  <c r="BE696" i="7"/>
  <c r="BH696" i="7" s="1"/>
  <c r="BJ696" i="7" s="1"/>
  <c r="BK696" i="7"/>
  <c r="BE1245" i="7"/>
  <c r="BH1245" i="7" s="1"/>
  <c r="BJ1245" i="7" s="1"/>
  <c r="BK1245" i="7"/>
  <c r="BE1345" i="7"/>
  <c r="BH1345" i="7" s="1"/>
  <c r="BJ1345" i="7" s="1"/>
  <c r="BK1345" i="7"/>
  <c r="BE1249" i="7"/>
  <c r="BH1249" i="7" s="1"/>
  <c r="BJ1249" i="7" s="1"/>
  <c r="BK1249" i="7"/>
  <c r="BE1408" i="7"/>
  <c r="BH1408" i="7" s="1"/>
  <c r="BJ1408" i="7" s="1"/>
  <c r="BK1408" i="7"/>
  <c r="BE974" i="7"/>
  <c r="BH974" i="7" s="1"/>
  <c r="BJ974" i="7" s="1"/>
  <c r="BK974" i="7"/>
  <c r="BE1379" i="7"/>
  <c r="BH1379" i="7" s="1"/>
  <c r="BJ1379" i="7" s="1"/>
  <c r="BK1379" i="7"/>
  <c r="BE867" i="7"/>
  <c r="BH867" i="7" s="1"/>
  <c r="BJ867" i="7" s="1"/>
  <c r="BK867" i="7"/>
  <c r="BE327" i="7"/>
  <c r="BH327" i="7" s="1"/>
  <c r="BJ327" i="7" s="1"/>
  <c r="BK327" i="7"/>
  <c r="BE1190" i="7"/>
  <c r="BH1190" i="7" s="1"/>
  <c r="BJ1190" i="7" s="1"/>
  <c r="BK1190" i="7"/>
  <c r="BE806" i="7"/>
  <c r="BH806" i="7" s="1"/>
  <c r="BJ806" i="7" s="1"/>
  <c r="BK806" i="7"/>
  <c r="BE261" i="7"/>
  <c r="BH261" i="7" s="1"/>
  <c r="BJ261" i="7" s="1"/>
  <c r="BK261" i="7"/>
  <c r="BE785" i="7"/>
  <c r="BH785" i="7" s="1"/>
  <c r="BJ785" i="7" s="1"/>
  <c r="BK785" i="7"/>
  <c r="BE702" i="7"/>
  <c r="BH702" i="7" s="1"/>
  <c r="BJ702" i="7" s="1"/>
  <c r="BK702" i="7"/>
  <c r="BE299" i="7"/>
  <c r="BH299" i="7" s="1"/>
  <c r="BJ299" i="7" s="1"/>
  <c r="BK299" i="7"/>
  <c r="BE509" i="7"/>
  <c r="BH509" i="7" s="1"/>
  <c r="BJ509" i="7" s="1"/>
  <c r="BK509" i="7"/>
  <c r="BE279" i="7"/>
  <c r="BH279" i="7" s="1"/>
  <c r="BJ279" i="7" s="1"/>
  <c r="BK279" i="7"/>
  <c r="BE425" i="7"/>
  <c r="BH425" i="7" s="1"/>
  <c r="BJ425" i="7" s="1"/>
  <c r="BK425" i="7"/>
  <c r="BE562" i="7"/>
  <c r="BH562" i="7" s="1"/>
  <c r="BJ562" i="7" s="1"/>
  <c r="BK562" i="7"/>
  <c r="BE210" i="7"/>
  <c r="BH210" i="7" s="1"/>
  <c r="BJ210" i="7" s="1"/>
  <c r="BK210" i="7"/>
  <c r="BE41" i="7"/>
  <c r="BH41" i="7" s="1"/>
  <c r="BJ41" i="7" s="1"/>
  <c r="BK41" i="7"/>
  <c r="BE93" i="7"/>
  <c r="BH93" i="7" s="1"/>
  <c r="BJ93" i="7" s="1"/>
  <c r="BK93" i="7"/>
  <c r="BE1343" i="7"/>
  <c r="BH1343" i="7" s="1"/>
  <c r="BJ1343" i="7" s="1"/>
  <c r="BK1343" i="7"/>
  <c r="BE982" i="7"/>
  <c r="BH982" i="7" s="1"/>
  <c r="BJ982" i="7" s="1"/>
  <c r="BK982" i="7"/>
  <c r="BE710" i="7"/>
  <c r="BH710" i="7" s="1"/>
  <c r="BJ710" i="7" s="1"/>
  <c r="BK710" i="7"/>
  <c r="BE316" i="7"/>
  <c r="BH316" i="7" s="1"/>
  <c r="BJ316" i="7" s="1"/>
  <c r="BK316" i="7"/>
  <c r="BE1083" i="7"/>
  <c r="BH1083" i="7" s="1"/>
  <c r="BJ1083" i="7" s="1"/>
  <c r="BK1083" i="7"/>
  <c r="BE1110" i="7"/>
  <c r="BH1110" i="7" s="1"/>
  <c r="BJ1110" i="7" s="1"/>
  <c r="BK1110" i="7"/>
  <c r="BE819" i="7"/>
  <c r="BH819" i="7" s="1"/>
  <c r="BJ819" i="7" s="1"/>
  <c r="BK819" i="7"/>
  <c r="BE399" i="7"/>
  <c r="BH399" i="7" s="1"/>
  <c r="BJ399" i="7" s="1"/>
  <c r="BK399" i="7"/>
  <c r="BE790" i="7"/>
  <c r="BH790" i="7" s="1"/>
  <c r="BJ790" i="7" s="1"/>
  <c r="BK790" i="7"/>
  <c r="BE256" i="7"/>
  <c r="BH256" i="7" s="1"/>
  <c r="BJ256" i="7" s="1"/>
  <c r="BK256" i="7"/>
  <c r="BE938" i="7"/>
  <c r="BH938" i="7" s="1"/>
  <c r="BJ938" i="7" s="1"/>
  <c r="BK938" i="7"/>
  <c r="BE608" i="7"/>
  <c r="BH608" i="7" s="1"/>
  <c r="BJ608" i="7" s="1"/>
  <c r="BK608" i="7"/>
  <c r="BE697" i="7"/>
  <c r="BH697" i="7" s="1"/>
  <c r="BJ697" i="7" s="1"/>
  <c r="BK697" i="7"/>
  <c r="BE266" i="7"/>
  <c r="BH266" i="7" s="1"/>
  <c r="BJ266" i="7" s="1"/>
  <c r="BK266" i="7"/>
  <c r="BE692" i="7"/>
  <c r="BH692" i="7" s="1"/>
  <c r="BJ692" i="7" s="1"/>
  <c r="BK692" i="7"/>
  <c r="BE362" i="7"/>
  <c r="BH362" i="7" s="1"/>
  <c r="BJ362" i="7" s="1"/>
  <c r="BK362" i="7"/>
  <c r="BE82" i="7"/>
  <c r="BH82" i="7" s="1"/>
  <c r="BJ82" i="7" s="1"/>
  <c r="BK82" i="7"/>
  <c r="BE206" i="7"/>
  <c r="BH206" i="7" s="1"/>
  <c r="BJ206" i="7" s="1"/>
  <c r="BK206" i="7"/>
  <c r="BE77" i="7"/>
  <c r="BH77" i="7" s="1"/>
  <c r="BJ77" i="7" s="1"/>
  <c r="BK77" i="7"/>
  <c r="BE1319" i="7"/>
  <c r="BH1319" i="7" s="1"/>
  <c r="BJ1319" i="7" s="1"/>
  <c r="BK1319" i="7"/>
  <c r="BE1391" i="7"/>
  <c r="BH1391" i="7" s="1"/>
  <c r="BJ1391" i="7" s="1"/>
  <c r="BK1391" i="7"/>
  <c r="BE1388" i="7"/>
  <c r="BH1388" i="7" s="1"/>
  <c r="BJ1388" i="7" s="1"/>
  <c r="BK1388" i="7"/>
  <c r="BE704" i="7"/>
  <c r="BH704" i="7" s="1"/>
  <c r="BJ704" i="7" s="1"/>
  <c r="BK704" i="7"/>
  <c r="BE1409" i="7"/>
  <c r="BH1409" i="7" s="1"/>
  <c r="BJ1409" i="7" s="1"/>
  <c r="BK1409" i="7"/>
  <c r="BE1052" i="7"/>
  <c r="BH1052" i="7" s="1"/>
  <c r="BJ1052" i="7" s="1"/>
  <c r="BK1052" i="7"/>
  <c r="BE832" i="7"/>
  <c r="BH832" i="7" s="1"/>
  <c r="BJ832" i="7" s="1"/>
  <c r="BK832" i="7"/>
  <c r="BE951" i="7"/>
  <c r="BH951" i="7" s="1"/>
  <c r="BJ951" i="7" s="1"/>
  <c r="BK951" i="7"/>
  <c r="BE1312" i="7"/>
  <c r="BH1312" i="7" s="1"/>
  <c r="BJ1312" i="7" s="1"/>
  <c r="BK1312" i="7"/>
  <c r="BE556" i="7"/>
  <c r="BH556" i="7" s="1"/>
  <c r="BJ556" i="7" s="1"/>
  <c r="BK556" i="7"/>
  <c r="BE784" i="7"/>
  <c r="BH784" i="7" s="1"/>
  <c r="BJ784" i="7" s="1"/>
  <c r="BK784" i="7"/>
  <c r="BE1374" i="7"/>
  <c r="BH1374" i="7" s="1"/>
  <c r="BJ1374" i="7" s="1"/>
  <c r="BK1374" i="7"/>
  <c r="BE772" i="7"/>
  <c r="BH772" i="7" s="1"/>
  <c r="BJ772" i="7" s="1"/>
  <c r="BK772" i="7"/>
  <c r="BE685" i="7"/>
  <c r="BH685" i="7" s="1"/>
  <c r="BJ685" i="7" s="1"/>
  <c r="BK685" i="7"/>
  <c r="BE1016" i="7"/>
  <c r="BH1016" i="7" s="1"/>
  <c r="BJ1016" i="7" s="1"/>
  <c r="BK1016" i="7"/>
  <c r="BE618" i="7"/>
  <c r="BH618" i="7" s="1"/>
  <c r="BJ618" i="7" s="1"/>
  <c r="BK618" i="7"/>
  <c r="BE477" i="7"/>
  <c r="BH477" i="7" s="1"/>
  <c r="BJ477" i="7" s="1"/>
  <c r="BK477" i="7"/>
  <c r="BE761" i="7"/>
  <c r="BH761" i="7" s="1"/>
  <c r="BJ761" i="7" s="1"/>
  <c r="BK761" i="7"/>
  <c r="BE533" i="7"/>
  <c r="BH533" i="7" s="1"/>
  <c r="BJ533" i="7" s="1"/>
  <c r="BK533" i="7"/>
  <c r="BE63" i="7"/>
  <c r="BH63" i="7" s="1"/>
  <c r="BJ63" i="7" s="1"/>
  <c r="BK63" i="7"/>
  <c r="BE878" i="7"/>
  <c r="BH878" i="7" s="1"/>
  <c r="BJ878" i="7" s="1"/>
  <c r="BK878" i="7"/>
  <c r="BE1222" i="7"/>
  <c r="BH1222" i="7" s="1"/>
  <c r="BJ1222" i="7" s="1"/>
  <c r="BK1222" i="7"/>
  <c r="BE1274" i="7"/>
  <c r="BH1274" i="7" s="1"/>
  <c r="BJ1274" i="7" s="1"/>
  <c r="BK1274" i="7"/>
  <c r="BE1257" i="7"/>
  <c r="BH1257" i="7" s="1"/>
  <c r="BJ1257" i="7" s="1"/>
  <c r="BK1257" i="7"/>
  <c r="BE924" i="7"/>
  <c r="BH924" i="7" s="1"/>
  <c r="BJ924" i="7" s="1"/>
  <c r="BK924" i="7"/>
  <c r="BE998" i="7"/>
  <c r="BH998" i="7" s="1"/>
  <c r="BJ998" i="7" s="1"/>
  <c r="BK998" i="7"/>
  <c r="BE1362" i="7"/>
  <c r="BH1362" i="7" s="1"/>
  <c r="BJ1362" i="7" s="1"/>
  <c r="BK1362" i="7"/>
  <c r="BE300" i="7"/>
  <c r="BH300" i="7" s="1"/>
  <c r="BJ300" i="7" s="1"/>
  <c r="BK300" i="7"/>
  <c r="BE1399" i="7"/>
  <c r="BH1399" i="7" s="1"/>
  <c r="BJ1399" i="7" s="1"/>
  <c r="BK1399" i="7"/>
  <c r="BE1397" i="7"/>
  <c r="BH1397" i="7" s="1"/>
  <c r="BJ1397" i="7" s="1"/>
  <c r="BK1397" i="7"/>
  <c r="BE532" i="7"/>
  <c r="BH532" i="7" s="1"/>
  <c r="BJ532" i="7" s="1"/>
  <c r="BK532" i="7"/>
  <c r="BE1199" i="7"/>
  <c r="BH1199" i="7" s="1"/>
  <c r="BJ1199" i="7" s="1"/>
  <c r="BK1199" i="7"/>
  <c r="BE898" i="7"/>
  <c r="BH898" i="7" s="1"/>
  <c r="BJ898" i="7" s="1"/>
  <c r="BK898" i="7"/>
  <c r="BE884" i="7"/>
  <c r="BH884" i="7" s="1"/>
  <c r="BJ884" i="7" s="1"/>
  <c r="BK884" i="7"/>
  <c r="BE1350" i="7"/>
  <c r="BH1350" i="7" s="1"/>
  <c r="BJ1350" i="7" s="1"/>
  <c r="BK1350" i="7"/>
  <c r="BE940" i="7"/>
  <c r="BH940" i="7" s="1"/>
  <c r="BJ940" i="7" s="1"/>
  <c r="BK940" i="7"/>
  <c r="BE742" i="7"/>
  <c r="BH742" i="7" s="1"/>
  <c r="BJ742" i="7" s="1"/>
  <c r="BK742" i="7"/>
  <c r="BE1118" i="7"/>
  <c r="BH1118" i="7" s="1"/>
  <c r="BJ1118" i="7" s="1"/>
  <c r="BK1118" i="7"/>
  <c r="BE763" i="7"/>
  <c r="BH763" i="7" s="1"/>
  <c r="BJ763" i="7" s="1"/>
  <c r="BK763" i="7"/>
  <c r="BE512" i="7"/>
  <c r="BH512" i="7" s="1"/>
  <c r="BJ512" i="7" s="1"/>
  <c r="BK512" i="7"/>
  <c r="BE870" i="7"/>
  <c r="BH870" i="7" s="1"/>
  <c r="BJ870" i="7" s="1"/>
  <c r="BK870" i="7"/>
  <c r="BE1225" i="7"/>
  <c r="BH1225" i="7" s="1"/>
  <c r="BJ1225" i="7" s="1"/>
  <c r="BK1225" i="7"/>
  <c r="BE736" i="7"/>
  <c r="BH736" i="7" s="1"/>
  <c r="BJ736" i="7" s="1"/>
  <c r="BK736" i="7"/>
  <c r="BH896" i="7"/>
  <c r="BJ896" i="7" s="1"/>
  <c r="BE1124" i="7"/>
  <c r="BH1124" i="7" s="1"/>
  <c r="BJ1124" i="7" s="1"/>
  <c r="BK1124" i="7"/>
  <c r="BE1081" i="7"/>
  <c r="BH1081" i="7" s="1"/>
  <c r="BJ1081" i="7" s="1"/>
  <c r="BK1081" i="7"/>
  <c r="BE1045" i="7"/>
  <c r="BH1045" i="7" s="1"/>
  <c r="BJ1045" i="7" s="1"/>
  <c r="BK1045" i="7"/>
  <c r="BE616" i="7"/>
  <c r="BH616" i="7" s="1"/>
  <c r="BJ616" i="7" s="1"/>
  <c r="BK616" i="7"/>
  <c r="BE541" i="7"/>
  <c r="BH541" i="7" s="1"/>
  <c r="BJ541" i="7" s="1"/>
  <c r="BK541" i="7"/>
  <c r="BE943" i="7"/>
  <c r="BH943" i="7" s="1"/>
  <c r="BJ943" i="7" s="1"/>
  <c r="BK943" i="7"/>
  <c r="BE952" i="7"/>
  <c r="BH952" i="7" s="1"/>
  <c r="BJ952" i="7" s="1"/>
  <c r="BK952" i="7"/>
  <c r="BG1414" i="7"/>
  <c r="BE1382" i="7"/>
  <c r="BH1382" i="7" s="1"/>
  <c r="BJ1382" i="7" s="1"/>
  <c r="BK1382" i="7"/>
  <c r="BE1393" i="7"/>
  <c r="BH1393" i="7" s="1"/>
  <c r="BJ1393" i="7" s="1"/>
  <c r="BK1393" i="7"/>
  <c r="BE1017" i="7"/>
  <c r="BH1017" i="7" s="1"/>
  <c r="BJ1017" i="7" s="1"/>
  <c r="BK1017" i="7"/>
  <c r="BE251" i="7"/>
  <c r="BH251" i="7" s="1"/>
  <c r="BJ251" i="7" s="1"/>
  <c r="BK251" i="7"/>
  <c r="BE1197" i="7"/>
  <c r="BH1197" i="7" s="1"/>
  <c r="BJ1197" i="7" s="1"/>
  <c r="BK1197" i="7"/>
  <c r="BE1099" i="7"/>
  <c r="BH1099" i="7" s="1"/>
  <c r="BJ1099" i="7" s="1"/>
  <c r="BK1099" i="7"/>
  <c r="BE894" i="7"/>
  <c r="BH894" i="7" s="1"/>
  <c r="BJ894" i="7" s="1"/>
  <c r="BK894" i="7"/>
  <c r="BE646" i="7"/>
  <c r="BH646" i="7" s="1"/>
  <c r="BJ646" i="7" s="1"/>
  <c r="BK646" i="7"/>
  <c r="BE1288" i="7"/>
  <c r="BH1288" i="7" s="1"/>
  <c r="BJ1288" i="7" s="1"/>
  <c r="BK1288" i="7"/>
  <c r="BE296" i="7"/>
  <c r="BH296" i="7" s="1"/>
  <c r="BJ296" i="7" s="1"/>
  <c r="BK296" i="7"/>
  <c r="BE1219" i="7"/>
  <c r="BH1219" i="7" s="1"/>
  <c r="BJ1219" i="7" s="1"/>
  <c r="BK1219" i="7"/>
  <c r="BE1338" i="7"/>
  <c r="BH1338" i="7" s="1"/>
  <c r="BJ1338" i="7" s="1"/>
  <c r="BK1338" i="7"/>
  <c r="BE1392" i="7"/>
  <c r="BH1392" i="7" s="1"/>
  <c r="BJ1392" i="7" s="1"/>
  <c r="BK1392" i="7"/>
  <c r="BE850" i="7"/>
  <c r="BH850" i="7" s="1"/>
  <c r="BJ850" i="7" s="1"/>
  <c r="BK850" i="7"/>
  <c r="BE1352" i="7"/>
  <c r="BH1352" i="7" s="1"/>
  <c r="BJ1352" i="7" s="1"/>
  <c r="BK1352" i="7"/>
  <c r="BE719" i="7"/>
  <c r="BH719" i="7" s="1"/>
  <c r="BJ719" i="7" s="1"/>
  <c r="BK719" i="7"/>
  <c r="BE871" i="7"/>
  <c r="BH871" i="7" s="1"/>
  <c r="BJ871" i="7" s="1"/>
  <c r="BK871" i="7"/>
  <c r="BE1149" i="7"/>
  <c r="BH1149" i="7" s="1"/>
  <c r="BJ1149" i="7" s="1"/>
  <c r="BK1149" i="7"/>
  <c r="BE1115" i="7"/>
  <c r="BH1115" i="7" s="1"/>
  <c r="BJ1115" i="7" s="1"/>
  <c r="BK1115" i="7"/>
  <c r="BE680" i="7"/>
  <c r="BH680" i="7" s="1"/>
  <c r="BJ680" i="7" s="1"/>
  <c r="BK680" i="7"/>
  <c r="BE445" i="7"/>
  <c r="BH445" i="7" s="1"/>
  <c r="BJ445" i="7" s="1"/>
  <c r="BK445" i="7"/>
  <c r="BE1187" i="7"/>
  <c r="BH1187" i="7" s="1"/>
  <c r="BJ1187" i="7" s="1"/>
  <c r="BK1187" i="7"/>
  <c r="BE1223" i="7"/>
  <c r="BH1223" i="7" s="1"/>
  <c r="BJ1223" i="7" s="1"/>
  <c r="BK1223" i="7"/>
  <c r="BE230" i="7"/>
  <c r="BH230" i="7" s="1"/>
  <c r="BJ230" i="7" s="1"/>
  <c r="BK230" i="7"/>
  <c r="BE860" i="7"/>
  <c r="BH860" i="7" s="1"/>
  <c r="BJ860" i="7" s="1"/>
  <c r="BK860" i="7"/>
  <c r="BE1279" i="7"/>
  <c r="BH1279" i="7" s="1"/>
  <c r="BJ1279" i="7" s="1"/>
  <c r="BK1279" i="7"/>
  <c r="BE720" i="7"/>
  <c r="BH720" i="7" s="1"/>
  <c r="BJ720" i="7" s="1"/>
  <c r="BK720" i="7"/>
  <c r="BE1206" i="7"/>
  <c r="BH1206" i="7" s="1"/>
  <c r="BJ1206" i="7" s="1"/>
  <c r="BK1206" i="7"/>
  <c r="BE293" i="7"/>
  <c r="BH293" i="7" s="1"/>
  <c r="BJ293" i="7" s="1"/>
  <c r="BK293" i="7"/>
  <c r="BE632" i="7"/>
  <c r="BH632" i="7" s="1"/>
  <c r="BJ632" i="7" s="1"/>
  <c r="BK632" i="7"/>
  <c r="BE963" i="7"/>
  <c r="BH963" i="7" s="1"/>
  <c r="BJ963" i="7" s="1"/>
  <c r="BK963" i="7"/>
  <c r="BE1299" i="7"/>
  <c r="BH1299" i="7" s="1"/>
  <c r="BJ1299" i="7" s="1"/>
  <c r="BK1299" i="7"/>
  <c r="BE1019" i="7"/>
  <c r="BH1019" i="7" s="1"/>
  <c r="BJ1019" i="7" s="1"/>
  <c r="BK1019" i="7"/>
  <c r="BE891" i="7"/>
  <c r="BH891" i="7" s="1"/>
  <c r="BJ891" i="7" s="1"/>
  <c r="BK891" i="7"/>
  <c r="BE1112" i="7"/>
  <c r="BH1112" i="7" s="1"/>
  <c r="BJ1112" i="7" s="1"/>
  <c r="BK1112" i="7"/>
  <c r="BE1285" i="7"/>
  <c r="BH1285" i="7" s="1"/>
  <c r="BJ1285" i="7" s="1"/>
  <c r="BK1285" i="7"/>
  <c r="BE1074" i="7"/>
  <c r="BH1074" i="7" s="1"/>
  <c r="BJ1074" i="7" s="1"/>
  <c r="BK1074" i="7"/>
  <c r="BE1294" i="7"/>
  <c r="BH1294" i="7" s="1"/>
  <c r="BJ1294" i="7" s="1"/>
  <c r="BK1294" i="7"/>
  <c r="BE1037" i="7"/>
  <c r="BH1037" i="7" s="1"/>
  <c r="BJ1037" i="7" s="1"/>
  <c r="BK1037" i="7"/>
  <c r="BE909" i="7"/>
  <c r="BH909" i="7" s="1"/>
  <c r="BJ909" i="7" s="1"/>
  <c r="BK909" i="7"/>
  <c r="BE571" i="7"/>
  <c r="BH571" i="7" s="1"/>
  <c r="BJ571" i="7" s="1"/>
  <c r="BK571" i="7"/>
  <c r="BE343" i="7"/>
  <c r="BH343" i="7" s="1"/>
  <c r="BJ343" i="7" s="1"/>
  <c r="BK343" i="7"/>
  <c r="BE517" i="7"/>
  <c r="BH517" i="7" s="1"/>
  <c r="BJ517" i="7" s="1"/>
  <c r="BK517" i="7"/>
  <c r="BE927" i="7"/>
  <c r="BH927" i="7" s="1"/>
  <c r="BJ927" i="7" s="1"/>
  <c r="BK927" i="7"/>
  <c r="BE602" i="7"/>
  <c r="BH602" i="7" s="1"/>
  <c r="BJ602" i="7" s="1"/>
  <c r="BK602" i="7"/>
  <c r="BE936" i="7"/>
  <c r="BH936" i="7" s="1"/>
  <c r="BJ936" i="7" s="1"/>
  <c r="BK936" i="7"/>
  <c r="BE357" i="7"/>
  <c r="BH357" i="7" s="1"/>
  <c r="BJ357" i="7" s="1"/>
  <c r="BK357" i="7"/>
  <c r="BE881" i="7"/>
  <c r="BH881" i="7" s="1"/>
  <c r="BJ881" i="7" s="1"/>
  <c r="BK881" i="7"/>
  <c r="BE520" i="7"/>
  <c r="BH520" i="7" s="1"/>
  <c r="BJ520" i="7" s="1"/>
  <c r="BK520" i="7"/>
  <c r="BE1050" i="7"/>
  <c r="BH1050" i="7" s="1"/>
  <c r="BJ1050" i="7" s="1"/>
  <c r="BK1050" i="7"/>
  <c r="BE794" i="7"/>
  <c r="BH794" i="7" s="1"/>
  <c r="BJ794" i="7" s="1"/>
  <c r="BK794" i="7"/>
  <c r="BE750" i="7"/>
  <c r="BH750" i="7" s="1"/>
  <c r="BJ750" i="7" s="1"/>
  <c r="BK750" i="7"/>
  <c r="BE595" i="7"/>
  <c r="BH595" i="7" s="1"/>
  <c r="BJ595" i="7" s="1"/>
  <c r="BK595" i="7"/>
  <c r="BE292" i="7"/>
  <c r="BH292" i="7" s="1"/>
  <c r="BJ292" i="7" s="1"/>
  <c r="BK292" i="7"/>
  <c r="BE90" i="7"/>
  <c r="BH90" i="7" s="1"/>
  <c r="BJ90" i="7" s="1"/>
  <c r="BK90" i="7"/>
  <c r="BE684" i="7"/>
  <c r="BH684" i="7" s="1"/>
  <c r="BJ684" i="7" s="1"/>
  <c r="BK684" i="7"/>
  <c r="BE22" i="7"/>
  <c r="BH22" i="7" s="1"/>
  <c r="BJ22" i="7" s="1"/>
  <c r="BK22" i="7"/>
  <c r="BE625" i="7"/>
  <c r="BH625" i="7" s="1"/>
  <c r="BJ625" i="7" s="1"/>
  <c r="BK625" i="7"/>
  <c r="BE695" i="7"/>
  <c r="BH695" i="7" s="1"/>
  <c r="BJ695" i="7" s="1"/>
  <c r="BK695" i="7"/>
  <c r="BE386" i="7"/>
  <c r="BH386" i="7" s="1"/>
  <c r="BJ386" i="7" s="1"/>
  <c r="BK386" i="7"/>
  <c r="BH521" i="7"/>
  <c r="BJ521" i="7" s="1"/>
  <c r="BE706" i="7"/>
  <c r="BH706" i="7" s="1"/>
  <c r="BJ706" i="7" s="1"/>
  <c r="BK706" i="7"/>
  <c r="BE428" i="7"/>
  <c r="BH428" i="7" s="1"/>
  <c r="BJ428" i="7" s="1"/>
  <c r="BK428" i="7"/>
  <c r="BE651" i="7"/>
  <c r="BH651" i="7" s="1"/>
  <c r="BJ651" i="7" s="1"/>
  <c r="BK651" i="7"/>
  <c r="BE128" i="7"/>
  <c r="BH128" i="7" s="1"/>
  <c r="BJ128" i="7" s="1"/>
  <c r="BK128" i="7"/>
  <c r="BE567" i="7"/>
  <c r="BH567" i="7" s="1"/>
  <c r="BJ567" i="7" s="1"/>
  <c r="BK567" i="7"/>
  <c r="BE606" i="7"/>
  <c r="BH606" i="7" s="1"/>
  <c r="BJ606" i="7" s="1"/>
  <c r="BK606" i="7"/>
  <c r="BE106" i="7"/>
  <c r="BH106" i="7" s="1"/>
  <c r="BJ106" i="7" s="1"/>
  <c r="BK106" i="7"/>
  <c r="BE389" i="7"/>
  <c r="BH389" i="7" s="1"/>
  <c r="BJ389" i="7" s="1"/>
  <c r="BK389" i="7"/>
  <c r="BE453" i="7"/>
  <c r="BH453" i="7" s="1"/>
  <c r="BJ453" i="7" s="1"/>
  <c r="BK453" i="7"/>
  <c r="BE39" i="7"/>
  <c r="BH39" i="7" s="1"/>
  <c r="BJ39" i="7" s="1"/>
  <c r="BK39" i="7"/>
  <c r="BE64" i="7"/>
  <c r="BH64" i="7" s="1"/>
  <c r="BJ64" i="7" s="1"/>
  <c r="BK64" i="7"/>
  <c r="BE332" i="7"/>
  <c r="BH332" i="7" s="1"/>
  <c r="BJ332" i="7" s="1"/>
  <c r="BK332" i="7"/>
  <c r="BE406" i="7"/>
  <c r="BH406" i="7" s="1"/>
  <c r="BJ406" i="7" s="1"/>
  <c r="BK406" i="7"/>
  <c r="BE465" i="7"/>
  <c r="BH465" i="7" s="1"/>
  <c r="BJ465" i="7" s="1"/>
  <c r="BK465" i="7"/>
  <c r="BE192" i="7"/>
  <c r="BH192" i="7" s="1"/>
  <c r="BJ192" i="7" s="1"/>
  <c r="BK192" i="7"/>
  <c r="BE281" i="7"/>
  <c r="BH281" i="7" s="1"/>
  <c r="BJ281" i="7" s="1"/>
  <c r="BK281" i="7"/>
  <c r="BE242" i="7"/>
  <c r="BH242" i="7" s="1"/>
  <c r="BJ242" i="7" s="1"/>
  <c r="BK242" i="7"/>
  <c r="BE115" i="7"/>
  <c r="BH115" i="7" s="1"/>
  <c r="BJ115" i="7" s="1"/>
  <c r="BK115" i="7"/>
  <c r="BE275" i="7"/>
  <c r="BH275" i="7" s="1"/>
  <c r="BJ275" i="7" s="1"/>
  <c r="BK275" i="7"/>
  <c r="BE76" i="7"/>
  <c r="BH76" i="7" s="1"/>
  <c r="BJ76" i="7" s="1"/>
  <c r="BK76" i="7"/>
  <c r="BE272" i="7"/>
  <c r="BH272" i="7" s="1"/>
  <c r="BJ272" i="7" s="1"/>
  <c r="BK272" i="7"/>
  <c r="BE68" i="7"/>
  <c r="BH68" i="7" s="1"/>
  <c r="BJ68" i="7" s="1"/>
  <c r="BK68" i="7"/>
  <c r="BE189" i="7"/>
  <c r="BH189" i="7" s="1"/>
  <c r="BJ189" i="7" s="1"/>
  <c r="BK189" i="7"/>
  <c r="BE239" i="7"/>
  <c r="BH239" i="7" s="1"/>
  <c r="BJ239" i="7" s="1"/>
  <c r="BK239" i="7"/>
  <c r="BE321" i="7"/>
  <c r="BH321" i="7" s="1"/>
  <c r="BJ321" i="7" s="1"/>
  <c r="BK321" i="7"/>
  <c r="BE65" i="7"/>
  <c r="BH65" i="7" s="1"/>
  <c r="BJ65" i="7" s="1"/>
  <c r="BK65" i="7"/>
  <c r="BK882" i="7"/>
  <c r="BE1264" i="7"/>
  <c r="BH1264" i="7" s="1"/>
  <c r="BJ1264" i="7" s="1"/>
  <c r="BK1264" i="7"/>
  <c r="BE1127" i="7"/>
  <c r="BH1127" i="7" s="1"/>
  <c r="BJ1127" i="7" s="1"/>
  <c r="BK1127" i="7"/>
  <c r="BE1097" i="7"/>
  <c r="BH1097" i="7" s="1"/>
  <c r="BJ1097" i="7" s="1"/>
  <c r="BK1097" i="7"/>
  <c r="BE1261" i="7"/>
  <c r="BH1261" i="7" s="1"/>
  <c r="BJ1261" i="7" s="1"/>
  <c r="BK1261" i="7"/>
  <c r="BE875" i="7"/>
  <c r="BH875" i="7" s="1"/>
  <c r="BJ875" i="7" s="1"/>
  <c r="BK875" i="7"/>
  <c r="BE474" i="7"/>
  <c r="BH474" i="7" s="1"/>
  <c r="BJ474" i="7" s="1"/>
  <c r="BK474" i="7"/>
  <c r="BE1018" i="7"/>
  <c r="BH1018" i="7" s="1"/>
  <c r="BJ1018" i="7" s="1"/>
  <c r="BK1018" i="7"/>
  <c r="BE737" i="7"/>
  <c r="BH737" i="7" s="1"/>
  <c r="BJ737" i="7" s="1"/>
  <c r="BK737" i="7"/>
  <c r="BE574" i="7"/>
  <c r="BH574" i="7" s="1"/>
  <c r="BJ574" i="7" s="1"/>
  <c r="BK574" i="7"/>
  <c r="BE220" i="7"/>
  <c r="BH220" i="7" s="1"/>
  <c r="BJ220" i="7" s="1"/>
  <c r="BK220" i="7"/>
  <c r="BE873" i="7"/>
  <c r="BH873" i="7" s="1"/>
  <c r="BJ873" i="7" s="1"/>
  <c r="BK873" i="7"/>
  <c r="BE1258" i="7"/>
  <c r="BH1258" i="7" s="1"/>
  <c r="BJ1258" i="7" s="1"/>
  <c r="BK1258" i="7"/>
  <c r="BE1161" i="7"/>
  <c r="BH1161" i="7" s="1"/>
  <c r="BJ1161" i="7" s="1"/>
  <c r="BK1161" i="7"/>
  <c r="BE1251" i="7"/>
  <c r="BH1251" i="7" s="1"/>
  <c r="BJ1251" i="7" s="1"/>
  <c r="BK1251" i="7"/>
  <c r="BE1013" i="7"/>
  <c r="BH1013" i="7" s="1"/>
  <c r="BJ1013" i="7" s="1"/>
  <c r="BK1013" i="7"/>
  <c r="BE888" i="7"/>
  <c r="BH888" i="7" s="1"/>
  <c r="BJ888" i="7" s="1"/>
  <c r="BK888" i="7"/>
  <c r="BE531" i="7"/>
  <c r="BH531" i="7" s="1"/>
  <c r="BJ531" i="7" s="1"/>
  <c r="BK531" i="7"/>
  <c r="BE354" i="7"/>
  <c r="BH354" i="7" s="1"/>
  <c r="BJ354" i="7" s="1"/>
  <c r="BK354" i="7"/>
  <c r="BE351" i="7"/>
  <c r="BH351" i="7" s="1"/>
  <c r="BJ351" i="7" s="1"/>
  <c r="BK351" i="7"/>
  <c r="BE168" i="7"/>
  <c r="BH168" i="7" s="1"/>
  <c r="BJ168" i="7" s="1"/>
  <c r="BK168" i="7"/>
  <c r="BE141" i="7"/>
  <c r="BH141" i="7" s="1"/>
  <c r="BJ141" i="7" s="1"/>
  <c r="BK141" i="7"/>
  <c r="BE1339" i="7"/>
  <c r="BH1339" i="7" s="1"/>
  <c r="BJ1339" i="7" s="1"/>
  <c r="BK1339" i="7"/>
  <c r="BE972" i="7"/>
  <c r="BH972" i="7" s="1"/>
  <c r="BJ972" i="7" s="1"/>
  <c r="BK972" i="7"/>
  <c r="BE994" i="7"/>
  <c r="BH994" i="7" s="1"/>
  <c r="BJ994" i="7" s="1"/>
  <c r="BK994" i="7"/>
  <c r="BE962" i="7"/>
  <c r="BH962" i="7" s="1"/>
  <c r="BJ962" i="7" s="1"/>
  <c r="BK962" i="7"/>
  <c r="BE1181" i="7"/>
  <c r="BH1181" i="7" s="1"/>
  <c r="BJ1181" i="7" s="1"/>
  <c r="BK1181" i="7"/>
  <c r="BE786" i="7"/>
  <c r="BH786" i="7" s="1"/>
  <c r="BJ786" i="7" s="1"/>
  <c r="BK786" i="7"/>
  <c r="BE661" i="7"/>
  <c r="BH661" i="7" s="1"/>
  <c r="BJ661" i="7" s="1"/>
  <c r="BK661" i="7"/>
  <c r="BE342" i="7"/>
  <c r="BH342" i="7" s="1"/>
  <c r="BJ342" i="7" s="1"/>
  <c r="BK342" i="7"/>
  <c r="BE219" i="7"/>
  <c r="BH219" i="7" s="1"/>
  <c r="BJ219" i="7" s="1"/>
  <c r="BK219" i="7"/>
  <c r="BE1004" i="7"/>
  <c r="BH1004" i="7" s="1"/>
  <c r="BJ1004" i="7" s="1"/>
  <c r="BK1004" i="7"/>
  <c r="BE919" i="7"/>
  <c r="BH919" i="7" s="1"/>
  <c r="BJ919" i="7" s="1"/>
  <c r="BK919" i="7"/>
  <c r="BE1297" i="7"/>
  <c r="BH1297" i="7" s="1"/>
  <c r="BJ1297" i="7" s="1"/>
  <c r="BK1297" i="7"/>
  <c r="BE1330" i="7"/>
  <c r="BH1330" i="7" s="1"/>
  <c r="BJ1330" i="7" s="1"/>
  <c r="BK1330" i="7"/>
  <c r="BE1360" i="7"/>
  <c r="BH1360" i="7" s="1"/>
  <c r="BJ1360" i="7" s="1"/>
  <c r="BK1360" i="7"/>
  <c r="BE960" i="7"/>
  <c r="BH960" i="7" s="1"/>
  <c r="BJ960" i="7" s="1"/>
  <c r="BK960" i="7"/>
  <c r="BE770" i="7"/>
  <c r="BH770" i="7" s="1"/>
  <c r="BJ770" i="7" s="1"/>
  <c r="BK770" i="7"/>
  <c r="BE1194" i="7"/>
  <c r="BH1194" i="7" s="1"/>
  <c r="BJ1194" i="7" s="1"/>
  <c r="BK1194" i="7"/>
  <c r="BE548" i="7"/>
  <c r="BH548" i="7" s="1"/>
  <c r="BJ548" i="7" s="1"/>
  <c r="BK548" i="7"/>
  <c r="BE178" i="7"/>
  <c r="BH178" i="7" s="1"/>
  <c r="BJ178" i="7" s="1"/>
  <c r="BK178" i="7"/>
  <c r="BE1239" i="7"/>
  <c r="BH1239" i="7" s="1"/>
  <c r="BJ1239" i="7" s="1"/>
  <c r="BK1239" i="7"/>
  <c r="BE491" i="7"/>
  <c r="BH491" i="7" s="1"/>
  <c r="BJ491" i="7" s="1"/>
  <c r="BK491" i="7"/>
  <c r="BE1144" i="7"/>
  <c r="BH1144" i="7" s="1"/>
  <c r="BJ1144" i="7" s="1"/>
  <c r="BK1144" i="7"/>
  <c r="BE1165" i="7"/>
  <c r="BH1165" i="7" s="1"/>
  <c r="BJ1165" i="7" s="1"/>
  <c r="BK1165" i="7"/>
  <c r="BE1160" i="7"/>
  <c r="BH1160" i="7" s="1"/>
  <c r="BJ1160" i="7" s="1"/>
  <c r="BK1160" i="7"/>
  <c r="BE1166" i="7"/>
  <c r="BH1166" i="7" s="1"/>
  <c r="BJ1166" i="7" s="1"/>
  <c r="BK1166" i="7"/>
  <c r="BE805" i="7"/>
  <c r="BH805" i="7" s="1"/>
  <c r="BJ805" i="7" s="1"/>
  <c r="BK805" i="7"/>
  <c r="BE1346" i="7"/>
  <c r="BH1346" i="7" s="1"/>
  <c r="BJ1346" i="7" s="1"/>
  <c r="BK1346" i="7"/>
  <c r="BE765" i="7"/>
  <c r="BH765" i="7" s="1"/>
  <c r="BJ765" i="7" s="1"/>
  <c r="BK765" i="7"/>
  <c r="BE1043" i="7"/>
  <c r="BH1043" i="7" s="1"/>
  <c r="BJ1043" i="7" s="1"/>
  <c r="BK1043" i="7"/>
  <c r="BE928" i="7"/>
  <c r="BH928" i="7" s="1"/>
  <c r="BJ928" i="7" s="1"/>
  <c r="BK928" i="7"/>
  <c r="BE1176" i="7"/>
  <c r="BH1176" i="7" s="1"/>
  <c r="BJ1176" i="7" s="1"/>
  <c r="BK1176" i="7"/>
  <c r="BE1088" i="7"/>
  <c r="BH1088" i="7" s="1"/>
  <c r="BJ1088" i="7" s="1"/>
  <c r="BK1088" i="7"/>
  <c r="BE586" i="7"/>
  <c r="BH586" i="7" s="1"/>
  <c r="BJ586" i="7" s="1"/>
  <c r="BK586" i="7"/>
  <c r="BE757" i="7"/>
  <c r="BH757" i="7" s="1"/>
  <c r="BJ757" i="7" s="1"/>
  <c r="BK757" i="7"/>
  <c r="BE961" i="7"/>
  <c r="BH961" i="7" s="1"/>
  <c r="BJ961" i="7" s="1"/>
  <c r="BK961" i="7"/>
  <c r="BE874" i="7"/>
  <c r="BH874" i="7" s="1"/>
  <c r="BJ874" i="7" s="1"/>
  <c r="BK874" i="7"/>
  <c r="BE490" i="7"/>
  <c r="BH490" i="7" s="1"/>
  <c r="BJ490" i="7" s="1"/>
  <c r="BK490" i="7"/>
  <c r="BE364" i="7"/>
  <c r="BH364" i="7" s="1"/>
  <c r="BJ364" i="7" s="1"/>
  <c r="BK364" i="7"/>
  <c r="BE607" i="7"/>
  <c r="BH607" i="7" s="1"/>
  <c r="BJ607" i="7" s="1"/>
  <c r="BK607" i="7"/>
  <c r="BE108" i="7"/>
  <c r="BH108" i="7" s="1"/>
  <c r="BJ108" i="7" s="1"/>
  <c r="BK108" i="7"/>
  <c r="BE538" i="7"/>
  <c r="BH538" i="7" s="1"/>
  <c r="BJ538" i="7" s="1"/>
  <c r="BK538" i="7"/>
  <c r="BE862" i="7"/>
  <c r="BH862" i="7" s="1"/>
  <c r="BJ862" i="7" s="1"/>
  <c r="BK862" i="7"/>
  <c r="BE1046" i="7"/>
  <c r="BH1046" i="7" s="1"/>
  <c r="BJ1046" i="7" s="1"/>
  <c r="BK1046" i="7"/>
  <c r="BE1381" i="7"/>
  <c r="BH1381" i="7" s="1"/>
  <c r="BJ1381" i="7" s="1"/>
  <c r="BK1381" i="7"/>
  <c r="BE1284" i="7"/>
  <c r="BH1284" i="7" s="1"/>
  <c r="BJ1284" i="7" s="1"/>
  <c r="BK1284" i="7"/>
  <c r="BE1125" i="7"/>
  <c r="BH1125" i="7" s="1"/>
  <c r="BJ1125" i="7" s="1"/>
  <c r="BK1125" i="7"/>
  <c r="BE809" i="7"/>
  <c r="BH809" i="7" s="1"/>
  <c r="BJ809" i="7" s="1"/>
  <c r="BK809" i="7"/>
  <c r="BE1200" i="7"/>
  <c r="BH1200" i="7" s="1"/>
  <c r="BJ1200" i="7" s="1"/>
  <c r="BK1200" i="7"/>
  <c r="BE1270" i="7"/>
  <c r="BH1270" i="7" s="1"/>
  <c r="BJ1270" i="7" s="1"/>
  <c r="BK1270" i="7"/>
  <c r="BE1033" i="7"/>
  <c r="BH1033" i="7" s="1"/>
  <c r="BJ1033" i="7" s="1"/>
  <c r="BK1033" i="7"/>
  <c r="BE1378" i="7"/>
  <c r="BH1378" i="7" s="1"/>
  <c r="BJ1378" i="7" s="1"/>
  <c r="BK1378" i="7"/>
  <c r="BE1281" i="7"/>
  <c r="BH1281" i="7" s="1"/>
  <c r="BJ1281" i="7" s="1"/>
  <c r="BK1281" i="7"/>
  <c r="BE1402" i="7"/>
  <c r="BH1402" i="7" s="1"/>
  <c r="BJ1402" i="7" s="1"/>
  <c r="BK1402" i="7"/>
  <c r="BE1386" i="7"/>
  <c r="BH1386" i="7" s="1"/>
  <c r="BJ1386" i="7" s="1"/>
  <c r="BK1386" i="7"/>
  <c r="BE950" i="7"/>
  <c r="BH950" i="7" s="1"/>
  <c r="BJ950" i="7" s="1"/>
  <c r="BK950" i="7"/>
  <c r="BE1156" i="7"/>
  <c r="BH1156" i="7" s="1"/>
  <c r="BJ1156" i="7" s="1"/>
  <c r="BK1156" i="7"/>
  <c r="BE768" i="7"/>
  <c r="BH768" i="7" s="1"/>
  <c r="BJ768" i="7" s="1"/>
  <c r="BK768" i="7"/>
  <c r="BE1231" i="7"/>
  <c r="BH1231" i="7" s="1"/>
  <c r="BJ1231" i="7" s="1"/>
  <c r="BK1231" i="7"/>
  <c r="BE352" i="7"/>
  <c r="BH352" i="7" s="1"/>
  <c r="BJ352" i="7" s="1"/>
  <c r="BK352" i="7"/>
  <c r="BE1302" i="7"/>
  <c r="BH1302" i="7" s="1"/>
  <c r="BJ1302" i="7" s="1"/>
  <c r="BK1302" i="7"/>
  <c r="BE843" i="7"/>
  <c r="BH843" i="7" s="1"/>
  <c r="BJ843" i="7" s="1"/>
  <c r="BK843" i="7"/>
  <c r="BE429" i="7"/>
  <c r="BH429" i="7" s="1"/>
  <c r="BJ429" i="7" s="1"/>
  <c r="BK429" i="7"/>
  <c r="BE979" i="7"/>
  <c r="BH979" i="7" s="1"/>
  <c r="BJ979" i="7" s="1"/>
  <c r="BK979" i="7"/>
  <c r="BE1315" i="7"/>
  <c r="BH1315" i="7" s="1"/>
  <c r="BJ1315" i="7" s="1"/>
  <c r="BK1315" i="7"/>
  <c r="BE1024" i="7"/>
  <c r="BH1024" i="7" s="1"/>
  <c r="BJ1024" i="7" s="1"/>
  <c r="BK1024" i="7"/>
  <c r="BE598" i="7"/>
  <c r="BH598" i="7" s="1"/>
  <c r="BJ598" i="7" s="1"/>
  <c r="BK598" i="7"/>
  <c r="BE1301" i="7"/>
  <c r="BH1301" i="7" s="1"/>
  <c r="BJ1301" i="7" s="1"/>
  <c r="BK1301" i="7"/>
  <c r="BE1310" i="7"/>
  <c r="BH1310" i="7" s="1"/>
  <c r="BJ1310" i="7" s="1"/>
  <c r="BK1310" i="7"/>
  <c r="BE917" i="7"/>
  <c r="BH917" i="7" s="1"/>
  <c r="BJ917" i="7" s="1"/>
  <c r="BK917" i="7"/>
  <c r="BE404" i="7"/>
  <c r="BH404" i="7" s="1"/>
  <c r="BJ404" i="7" s="1"/>
  <c r="BK404" i="7"/>
  <c r="BE645" i="7"/>
  <c r="BH645" i="7" s="1"/>
  <c r="BJ645" i="7" s="1"/>
  <c r="BK645" i="7"/>
  <c r="BE1305" i="7"/>
  <c r="BH1305" i="7" s="1"/>
  <c r="BJ1305" i="7" s="1"/>
  <c r="BK1305" i="7"/>
  <c r="BE1325" i="7"/>
  <c r="BH1325" i="7" s="1"/>
  <c r="BJ1325" i="7" s="1"/>
  <c r="BK1325" i="7"/>
  <c r="BE1322" i="7"/>
  <c r="BH1322" i="7" s="1"/>
  <c r="BJ1322" i="7" s="1"/>
  <c r="BK1322" i="7"/>
  <c r="BE1403" i="7"/>
  <c r="BH1403" i="7" s="1"/>
  <c r="BJ1403" i="7" s="1"/>
  <c r="BK1403" i="7"/>
  <c r="BE1380" i="7"/>
  <c r="BH1380" i="7" s="1"/>
  <c r="BJ1380" i="7" s="1"/>
  <c r="BK1380" i="7"/>
  <c r="BE1042" i="7"/>
  <c r="BH1042" i="7" s="1"/>
  <c r="BJ1042" i="7" s="1"/>
  <c r="BK1042" i="7"/>
  <c r="BE835" i="7"/>
  <c r="BH835" i="7" s="1"/>
  <c r="BJ835" i="7" s="1"/>
  <c r="BK835" i="7"/>
  <c r="BE1410" i="7"/>
  <c r="BH1410" i="7" s="1"/>
  <c r="BJ1410" i="7" s="1"/>
  <c r="BK1410" i="7"/>
  <c r="BE1175" i="7"/>
  <c r="BH1175" i="7" s="1"/>
  <c r="BJ1175" i="7" s="1"/>
  <c r="BK1175" i="7"/>
  <c r="BE1275" i="7"/>
  <c r="BH1275" i="7" s="1"/>
  <c r="BJ1275" i="7" s="1"/>
  <c r="BK1275" i="7"/>
  <c r="BE1135" i="7"/>
  <c r="BH1135" i="7" s="1"/>
  <c r="BJ1135" i="7" s="1"/>
  <c r="BK1135" i="7"/>
  <c r="BE1335" i="7"/>
  <c r="BH1335" i="7" s="1"/>
  <c r="BJ1335" i="7" s="1"/>
  <c r="BK1335" i="7"/>
  <c r="BE1387" i="7"/>
  <c r="BH1387" i="7" s="1"/>
  <c r="BJ1387" i="7" s="1"/>
  <c r="BK1387" i="7"/>
  <c r="BE821" i="7"/>
  <c r="BH821" i="7" s="1"/>
  <c r="BJ821" i="7" s="1"/>
  <c r="BK821" i="7"/>
  <c r="BE1331" i="7"/>
  <c r="BH1331" i="7" s="1"/>
  <c r="BJ1331" i="7" s="1"/>
  <c r="BK1331" i="7"/>
  <c r="BE426" i="7"/>
  <c r="BH426" i="7" s="1"/>
  <c r="BJ426" i="7" s="1"/>
  <c r="BK426" i="7"/>
  <c r="BE536" i="7"/>
  <c r="BH536" i="7" s="1"/>
  <c r="BJ536" i="7" s="1"/>
  <c r="BK536" i="7"/>
  <c r="BE1123" i="7"/>
  <c r="BH1123" i="7" s="1"/>
  <c r="BJ1123" i="7" s="1"/>
  <c r="BK1123" i="7"/>
  <c r="BE1106" i="7"/>
  <c r="BH1106" i="7" s="1"/>
  <c r="BJ1106" i="7" s="1"/>
  <c r="BK1106" i="7"/>
  <c r="BE596" i="7"/>
  <c r="BH596" i="7" s="1"/>
  <c r="BJ596" i="7" s="1"/>
  <c r="BK596" i="7"/>
  <c r="BE221" i="7"/>
  <c r="BH221" i="7" s="1"/>
  <c r="BJ221" i="7" s="1"/>
  <c r="BK221" i="7"/>
  <c r="BE1128" i="7"/>
  <c r="BH1128" i="7" s="1"/>
  <c r="BJ1128" i="7" s="1"/>
  <c r="BK1128" i="7"/>
  <c r="BE1215" i="7"/>
  <c r="BH1215" i="7" s="1"/>
  <c r="BJ1215" i="7" s="1"/>
  <c r="BK1215" i="7"/>
  <c r="BE123" i="7"/>
  <c r="BH123" i="7" s="1"/>
  <c r="BJ123" i="7" s="1"/>
  <c r="BK123" i="7"/>
  <c r="BE639" i="7"/>
  <c r="BH639" i="7" s="1"/>
  <c r="BJ639" i="7" s="1"/>
  <c r="BK639" i="7"/>
  <c r="BE1266" i="7"/>
  <c r="BH1266" i="7" s="1"/>
  <c r="BJ1266" i="7" s="1"/>
  <c r="BK1266" i="7"/>
  <c r="BE703" i="7"/>
  <c r="BH703" i="7" s="1"/>
  <c r="BJ703" i="7" s="1"/>
  <c r="BK703" i="7"/>
  <c r="BE1172" i="7"/>
  <c r="BH1172" i="7" s="1"/>
  <c r="BJ1172" i="7" s="1"/>
  <c r="BK1172" i="7"/>
  <c r="BE288" i="7"/>
  <c r="BH288" i="7" s="1"/>
  <c r="BJ288" i="7" s="1"/>
  <c r="BK288" i="7"/>
  <c r="BE367" i="7"/>
  <c r="BH367" i="7" s="1"/>
  <c r="BJ367" i="7" s="1"/>
  <c r="BK367" i="7"/>
  <c r="BE947" i="7"/>
  <c r="BH947" i="7" s="1"/>
  <c r="BJ947" i="7" s="1"/>
  <c r="BK947" i="7"/>
  <c r="BE1283" i="7"/>
  <c r="BH1283" i="7" s="1"/>
  <c r="BJ1283" i="7" s="1"/>
  <c r="BK1283" i="7"/>
  <c r="BE1008" i="7"/>
  <c r="BH1008" i="7" s="1"/>
  <c r="BJ1008" i="7" s="1"/>
  <c r="BK1008" i="7"/>
  <c r="BE880" i="7"/>
  <c r="BH880" i="7" s="1"/>
  <c r="BJ880" i="7" s="1"/>
  <c r="BK880" i="7"/>
  <c r="BE564" i="7"/>
  <c r="BH564" i="7" s="1"/>
  <c r="BJ564" i="7" s="1"/>
  <c r="BK564" i="7"/>
  <c r="BE1105" i="7"/>
  <c r="BH1105" i="7" s="1"/>
  <c r="BJ1105" i="7" s="1"/>
  <c r="BK1105" i="7"/>
  <c r="BE1269" i="7"/>
  <c r="BH1269" i="7" s="1"/>
  <c r="BJ1269" i="7" s="1"/>
  <c r="BK1269" i="7"/>
  <c r="BE813" i="7"/>
  <c r="BH813" i="7" s="1"/>
  <c r="BJ813" i="7" s="1"/>
  <c r="BK813" i="7"/>
  <c r="BE1278" i="7"/>
  <c r="BH1278" i="7" s="1"/>
  <c r="BJ1278" i="7" s="1"/>
  <c r="BK1278" i="7"/>
  <c r="BE1029" i="7"/>
  <c r="BH1029" i="7" s="1"/>
  <c r="BJ1029" i="7" s="1"/>
  <c r="BK1029" i="7"/>
  <c r="BE901" i="7"/>
  <c r="BH901" i="7" s="1"/>
  <c r="BJ901" i="7" s="1"/>
  <c r="BK901" i="7"/>
  <c r="BE439" i="7"/>
  <c r="BH439" i="7" s="1"/>
  <c r="BJ439" i="7" s="1"/>
  <c r="BK439" i="7"/>
  <c r="BE338" i="7"/>
  <c r="BH338" i="7" s="1"/>
  <c r="BJ338" i="7" s="1"/>
  <c r="BK338" i="7"/>
  <c r="BE494" i="7"/>
  <c r="BH494" i="7" s="1"/>
  <c r="BJ494" i="7" s="1"/>
  <c r="BK494" i="7"/>
  <c r="BE911" i="7"/>
  <c r="BH911" i="7" s="1"/>
  <c r="BJ911" i="7" s="1"/>
  <c r="BK911" i="7"/>
  <c r="BE551" i="7"/>
  <c r="BH551" i="7" s="1"/>
  <c r="BJ551" i="7" s="1"/>
  <c r="BK551" i="7"/>
  <c r="BE920" i="7"/>
  <c r="BH920" i="7" s="1"/>
  <c r="BJ920" i="7" s="1"/>
  <c r="BK920" i="7"/>
  <c r="BE286" i="7"/>
  <c r="BH286" i="7" s="1"/>
  <c r="BJ286" i="7" s="1"/>
  <c r="BK286" i="7"/>
  <c r="BE865" i="7"/>
  <c r="BH865" i="7" s="1"/>
  <c r="BJ865" i="7" s="1"/>
  <c r="BK865" i="7"/>
  <c r="BE423" i="7"/>
  <c r="BH423" i="7" s="1"/>
  <c r="BJ423" i="7" s="1"/>
  <c r="BK423" i="7"/>
  <c r="BE1034" i="7"/>
  <c r="BH1034" i="7" s="1"/>
  <c r="BJ1034" i="7" s="1"/>
  <c r="BK1034" i="7"/>
  <c r="BE778" i="7"/>
  <c r="BH778" i="7" s="1"/>
  <c r="BJ778" i="7" s="1"/>
  <c r="BK778" i="7"/>
  <c r="BE739" i="7"/>
  <c r="BH739" i="7" s="1"/>
  <c r="BJ739" i="7" s="1"/>
  <c r="BK739" i="7"/>
  <c r="BE524" i="7"/>
  <c r="BH524" i="7" s="1"/>
  <c r="BJ524" i="7" s="1"/>
  <c r="BK524" i="7"/>
  <c r="BE228" i="7"/>
  <c r="BH228" i="7" s="1"/>
  <c r="BJ228" i="7" s="1"/>
  <c r="BK228" i="7"/>
  <c r="BE605" i="7"/>
  <c r="BH605" i="7" s="1"/>
  <c r="BJ605" i="7" s="1"/>
  <c r="BK605" i="7"/>
  <c r="BE668" i="7"/>
  <c r="BH668" i="7" s="1"/>
  <c r="BJ668" i="7" s="1"/>
  <c r="BK668" i="7"/>
  <c r="BE745" i="7"/>
  <c r="BH745" i="7" s="1"/>
  <c r="BJ745" i="7" s="1"/>
  <c r="BK745" i="7"/>
  <c r="BE581" i="7"/>
  <c r="BH581" i="7" s="1"/>
  <c r="BJ581" i="7" s="1"/>
  <c r="BK581" i="7"/>
  <c r="BE679" i="7"/>
  <c r="BH679" i="7" s="1"/>
  <c r="BJ679" i="7" s="1"/>
  <c r="BK679" i="7"/>
  <c r="BE348" i="7"/>
  <c r="BH348" i="7" s="1"/>
  <c r="BJ348" i="7" s="1"/>
  <c r="BK348" i="7"/>
  <c r="BE493" i="7"/>
  <c r="BH493" i="7" s="1"/>
  <c r="BJ493" i="7" s="1"/>
  <c r="BK493" i="7"/>
  <c r="BE690" i="7"/>
  <c r="BH690" i="7" s="1"/>
  <c r="BJ690" i="7" s="1"/>
  <c r="BK690" i="7"/>
  <c r="BE408" i="7"/>
  <c r="BH408" i="7" s="1"/>
  <c r="BJ408" i="7" s="1"/>
  <c r="BK408" i="7"/>
  <c r="BE635" i="7"/>
  <c r="BH635" i="7" s="1"/>
  <c r="BJ635" i="7" s="1"/>
  <c r="BK635" i="7"/>
  <c r="BE62" i="7"/>
  <c r="BH62" i="7" s="1"/>
  <c r="BJ62" i="7" s="1"/>
  <c r="BK62" i="7"/>
  <c r="BE540" i="7"/>
  <c r="BH540" i="7" s="1"/>
  <c r="BJ540" i="7" s="1"/>
  <c r="BK540" i="7"/>
  <c r="BE590" i="7"/>
  <c r="BH590" i="7" s="1"/>
  <c r="BJ590" i="7" s="1"/>
  <c r="BK590" i="7"/>
  <c r="BE103" i="7"/>
  <c r="BH103" i="7" s="1"/>
  <c r="BJ103" i="7" s="1"/>
  <c r="BK103" i="7"/>
  <c r="BE380" i="7"/>
  <c r="BH380" i="7" s="1"/>
  <c r="BJ380" i="7" s="1"/>
  <c r="BK380" i="7"/>
  <c r="BE437" i="7"/>
  <c r="BH437" i="7" s="1"/>
  <c r="BJ437" i="7" s="1"/>
  <c r="BK437" i="7"/>
  <c r="BE502" i="7"/>
  <c r="BH502" i="7" s="1"/>
  <c r="BJ502" i="7" s="1"/>
  <c r="BK502" i="7"/>
  <c r="BE36" i="7"/>
  <c r="BH36" i="7" s="1"/>
  <c r="BJ36" i="7" s="1"/>
  <c r="BK36" i="7"/>
  <c r="BE313" i="7"/>
  <c r="BH313" i="7" s="1"/>
  <c r="BJ313" i="7" s="1"/>
  <c r="BK313" i="7"/>
  <c r="BE401" i="7"/>
  <c r="BH401" i="7" s="1"/>
  <c r="BJ401" i="7" s="1"/>
  <c r="BK401" i="7"/>
  <c r="BE449" i="7"/>
  <c r="BH449" i="7" s="1"/>
  <c r="BJ449" i="7" s="1"/>
  <c r="BK449" i="7"/>
  <c r="BE174" i="7"/>
  <c r="BH174" i="7" s="1"/>
  <c r="BJ174" i="7" s="1"/>
  <c r="BK174" i="7"/>
  <c r="BE231" i="7"/>
  <c r="BH231" i="7" s="1"/>
  <c r="BJ231" i="7" s="1"/>
  <c r="BK231" i="7"/>
  <c r="BE217" i="7"/>
  <c r="BH217" i="7" s="1"/>
  <c r="BJ217" i="7" s="1"/>
  <c r="BK217" i="7"/>
  <c r="BE105" i="7"/>
  <c r="BH105" i="7" s="1"/>
  <c r="BJ105" i="7" s="1"/>
  <c r="BK105" i="7"/>
  <c r="BE270" i="7"/>
  <c r="BH270" i="7" s="1"/>
  <c r="BJ270" i="7" s="1"/>
  <c r="BK270" i="7"/>
  <c r="BE71" i="7"/>
  <c r="BH71" i="7" s="1"/>
  <c r="BJ71" i="7" s="1"/>
  <c r="BK71" i="7"/>
  <c r="BE250" i="7"/>
  <c r="BH250" i="7" s="1"/>
  <c r="BJ250" i="7" s="1"/>
  <c r="BK250" i="7"/>
  <c r="BE50" i="7"/>
  <c r="BH50" i="7" s="1"/>
  <c r="BJ50" i="7" s="1"/>
  <c r="BK50" i="7"/>
  <c r="BE173" i="7"/>
  <c r="BH173" i="7" s="1"/>
  <c r="BJ173" i="7" s="1"/>
  <c r="BK173" i="7"/>
  <c r="BE223" i="7"/>
  <c r="BH223" i="7" s="1"/>
  <c r="BJ223" i="7" s="1"/>
  <c r="BK223" i="7"/>
  <c r="BE305" i="7"/>
  <c r="BH305" i="7" s="1"/>
  <c r="BJ305" i="7" s="1"/>
  <c r="BK305" i="7"/>
  <c r="BE49" i="7"/>
  <c r="BH49" i="7" s="1"/>
  <c r="BJ49" i="7" s="1"/>
  <c r="BK49" i="7"/>
  <c r="AR1414" i="7"/>
  <c r="AR1415" i="7" s="1"/>
  <c r="BK3" i="7"/>
  <c r="BJ1142" i="7" l="1"/>
  <c r="B29" i="2"/>
  <c r="B30" i="2" s="1"/>
  <c r="BE1414" i="7"/>
  <c r="BH3" i="7"/>
  <c r="BH1414" i="7" s="1"/>
  <c r="BJ3" i="7" l="1"/>
  <c r="BJ1414" i="7" s="1"/>
</calcChain>
</file>

<file path=xl/sharedStrings.xml><?xml version="1.0" encoding="utf-8"?>
<sst xmlns="http://schemas.openxmlformats.org/spreadsheetml/2006/main" count="26470" uniqueCount="4289">
  <si>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</si>
  <si>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</si>
  <si>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</si>
  <si>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</si>
  <si>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</si>
  <si>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</si>
  <si>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</si>
  <si>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Расход тепла в местах общего пользования на 1 кв.м., Гкал</t>
  </si>
  <si>
    <t>5=3-4</t>
  </si>
  <si>
    <t>7=5-6</t>
  </si>
  <si>
    <t>11=9-10</t>
  </si>
  <si>
    <t>13=11-12</t>
  </si>
  <si>
    <t>Информация по лицевому счету</t>
  </si>
  <si>
    <t>Лицевой счет</t>
  </si>
  <si>
    <t>Необходимо вставить нужный лс</t>
  </si>
  <si>
    <t>Помещение</t>
  </si>
  <si>
    <t>Площадь помещения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</si>
  <si>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</si>
  <si>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</si>
  <si>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</si>
  <si>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>Расход за 2 полугодие</t>
  </si>
  <si>
    <t xml:space="preserve">Индивидуальный объем </t>
  </si>
  <si>
    <t xml:space="preserve"> - Сумма расходов по первому и второму полугодиям</t>
  </si>
  <si>
    <t>Среднее потребление 1 полугодие</t>
  </si>
  <si>
    <t>Среднее потребление 2 полугодие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</si>
  <si>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</si>
  <si>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</si>
  <si>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 xml:space="preserve"> - Сумма расходов по ИПУ и ОДН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</si>
  <si>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</si>
  <si>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</si>
  <si>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</si>
  <si>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31.01.2023 0:00:00</t>
  </si>
  <si>
    <t>28.02.2023 0:00:00</t>
  </si>
  <si>
    <t>31.03.2023 0:00:00</t>
  </si>
  <si>
    <t>30.04.2023 0:00:00</t>
  </si>
  <si>
    <t>31.05.2023 0:00:00</t>
  </si>
  <si>
    <t>30.06.2023 0:00:00</t>
  </si>
  <si>
    <t>31.07.2023 0:00:00</t>
  </si>
  <si>
    <t>31.08.2023 0:00:00</t>
  </si>
  <si>
    <t>30.09.2023 0:00:00</t>
  </si>
  <si>
    <t>31.10.2023 0:00:00</t>
  </si>
  <si>
    <t>30.11.2023 0:00:00</t>
  </si>
  <si>
    <t>31.12.2023 0:00:00</t>
  </si>
  <si>
    <t>Адрес</t>
  </si>
  <si>
    <t>Кв. 163</t>
  </si>
  <si>
    <t>Кв. 215</t>
  </si>
  <si>
    <t>Кв. 100</t>
  </si>
  <si>
    <t>Кв. 119</t>
  </si>
  <si>
    <t>Кв. 146</t>
  </si>
  <si>
    <t>Кв. 121</t>
  </si>
  <si>
    <t>Кв. 172</t>
  </si>
  <si>
    <t>Кв. 152</t>
  </si>
  <si>
    <t>Кв. 116</t>
  </si>
  <si>
    <t>Кв. 154</t>
  </si>
  <si>
    <t>Кв. 122</t>
  </si>
  <si>
    <t>Кв. 251</t>
  </si>
  <si>
    <t>Кв. 125</t>
  </si>
  <si>
    <t>Кв. 180</t>
  </si>
  <si>
    <t>Кв. 114</t>
  </si>
  <si>
    <t>Кв. 109</t>
  </si>
  <si>
    <t>Кв. 145</t>
  </si>
  <si>
    <t>Кв. 170</t>
  </si>
  <si>
    <t>Кв. 236</t>
  </si>
  <si>
    <t>Кв. 118</t>
  </si>
  <si>
    <t>Кв. 126</t>
  </si>
  <si>
    <t>Кв. 200</t>
  </si>
  <si>
    <t>Кв. 242</t>
  </si>
  <si>
    <t>Кв. 185</t>
  </si>
  <si>
    <t>Кв. 134</t>
  </si>
  <si>
    <t>Кв. 2</t>
  </si>
  <si>
    <t>Кв. 108</t>
  </si>
  <si>
    <t>Кв. 115</t>
  </si>
  <si>
    <t>Кв. 193</t>
  </si>
  <si>
    <t>Кв. 217</t>
  </si>
  <si>
    <t>Кв. 155</t>
  </si>
  <si>
    <t>Кв. 21</t>
  </si>
  <si>
    <t>Кв. 255</t>
  </si>
  <si>
    <t>Кв. 244</t>
  </si>
  <si>
    <t>Кв. 256</t>
  </si>
  <si>
    <t>Кв. 11</t>
  </si>
  <si>
    <t>Кв. 156</t>
  </si>
  <si>
    <t>Кв. 205</t>
  </si>
  <si>
    <t>Кв. 202</t>
  </si>
  <si>
    <t>Кв. 208</t>
  </si>
  <si>
    <t>Кв. 270</t>
  </si>
  <si>
    <t>Кв. 102</t>
  </si>
  <si>
    <t>Кв. 191</t>
  </si>
  <si>
    <t>Кв. 14</t>
  </si>
  <si>
    <t>Кв. 135</t>
  </si>
  <si>
    <t>Кв. 142</t>
  </si>
  <si>
    <t>Кв. 178</t>
  </si>
  <si>
    <t>Кв. 15</t>
  </si>
  <si>
    <t>Кв. 192</t>
  </si>
  <si>
    <t>Кв. 46</t>
  </si>
  <si>
    <t>Кв. 181</t>
  </si>
  <si>
    <t>Кв. 216</t>
  </si>
  <si>
    <t>Кв. 228</t>
  </si>
  <si>
    <t>Кв. 315</t>
  </si>
  <si>
    <t>Кв. 166</t>
  </si>
  <si>
    <t>Кв. 175</t>
  </si>
  <si>
    <t>Кв. 105</t>
  </si>
  <si>
    <t>Кв. 124</t>
  </si>
  <si>
    <t>Кв. 229</t>
  </si>
  <si>
    <t>Кв. 3</t>
  </si>
  <si>
    <t>Кв. 309</t>
  </si>
  <si>
    <t>Кв. 272</t>
  </si>
  <si>
    <t>Кв. 246</t>
  </si>
  <si>
    <t>Кв. 207</t>
  </si>
  <si>
    <t>Кв. 167</t>
  </si>
  <si>
    <t>Кв. 196</t>
  </si>
  <si>
    <t>Кв. 293</t>
  </si>
  <si>
    <t>Кв. 219</t>
  </si>
  <si>
    <t>Кв. 283</t>
  </si>
  <si>
    <t>Кв. 260</t>
  </si>
  <si>
    <t>Кв. 218</t>
  </si>
  <si>
    <t>Кв. 252</t>
  </si>
  <si>
    <t>Кв. 238</t>
  </si>
  <si>
    <t>Кв. 223</t>
  </si>
  <si>
    <t>Кв. 231</t>
  </si>
  <si>
    <t>Кв. 203</t>
  </si>
  <si>
    <t>Кв. 204</t>
  </si>
  <si>
    <t>Кв. 197</t>
  </si>
  <si>
    <t>Кв. 206</t>
  </si>
  <si>
    <t>Кв. 262</t>
  </si>
  <si>
    <t>Кв. 106</t>
  </si>
  <si>
    <t>Кв. 136</t>
  </si>
  <si>
    <t>Кв. 261</t>
  </si>
  <si>
    <t>Кв. 34</t>
  </si>
  <si>
    <t>Кв. 278</t>
  </si>
  <si>
    <t>Кв. 279</t>
  </si>
  <si>
    <t>Кв. 285</t>
  </si>
  <si>
    <t>Кв. 314</t>
  </si>
  <si>
    <t>Кв. 53</t>
  </si>
  <si>
    <t>Кв. 240</t>
  </si>
  <si>
    <t>Кв. 179</t>
  </si>
  <si>
    <t>Кв. 48</t>
  </si>
  <si>
    <t>Кв. 33</t>
  </si>
  <si>
    <t>Кв. 40</t>
  </si>
  <si>
    <t>Кв. 35</t>
  </si>
  <si>
    <t>Кв. 140</t>
  </si>
  <si>
    <t>Кв. 132</t>
  </si>
  <si>
    <t>Кв. 111</t>
  </si>
  <si>
    <t>Кв. 137</t>
  </si>
  <si>
    <t>Кв. 25</t>
  </si>
  <si>
    <t>Кв. 164</t>
  </si>
  <si>
    <t>Кв. 123</t>
  </si>
  <si>
    <t>Кв. 117</t>
  </si>
  <si>
    <t>Кв. 131</t>
  </si>
  <si>
    <t>Кв. 112</t>
  </si>
  <si>
    <t>Кв. 10</t>
  </si>
  <si>
    <t>Кв. 127</t>
  </si>
  <si>
    <t>Кв. 150</t>
  </si>
  <si>
    <t>Кв. 110</t>
  </si>
  <si>
    <t>Кв. 129</t>
  </si>
  <si>
    <t>Кв. 222</t>
  </si>
  <si>
    <t>Кв. 143</t>
  </si>
  <si>
    <t>Кв. 107</t>
  </si>
  <si>
    <t>Кв. 101</t>
  </si>
  <si>
    <t>Кв. 103</t>
  </si>
  <si>
    <t>Кв. 157</t>
  </si>
  <si>
    <t>Кв. 128</t>
  </si>
  <si>
    <t>Кв. 160</t>
  </si>
  <si>
    <t>Кв. 139</t>
  </si>
  <si>
    <t>Кв. 177</t>
  </si>
  <si>
    <t>Кв. 12</t>
  </si>
  <si>
    <t>Кв. 130</t>
  </si>
  <si>
    <t>Кв. 1</t>
  </si>
  <si>
    <t>Кв. 120</t>
  </si>
  <si>
    <t>Кв. 162</t>
  </si>
  <si>
    <t>Кв. 284</t>
  </si>
  <si>
    <t>Кв. 297</t>
  </si>
  <si>
    <t>Кв. 104</t>
  </si>
  <si>
    <t>Кв. 138</t>
  </si>
  <si>
    <t>Кв. 29</t>
  </si>
  <si>
    <t>Кв. 184</t>
  </si>
  <si>
    <t>Кв. 239</t>
  </si>
  <si>
    <t>Кв. 148</t>
  </si>
  <si>
    <t>Кв. 158</t>
  </si>
  <si>
    <t>Кв. 265</t>
  </si>
  <si>
    <t>Кв. 212</t>
  </si>
  <si>
    <t>Кв. 20</t>
  </si>
  <si>
    <t>Кв. 274</t>
  </si>
  <si>
    <t>Кв. 198</t>
  </si>
  <si>
    <t>Кв. 214</t>
  </si>
  <si>
    <t>Кв. 75</t>
  </si>
  <si>
    <t>Кв. 263</t>
  </si>
  <si>
    <t>Кв. 259</t>
  </si>
  <si>
    <t>Кв. 233</t>
  </si>
  <si>
    <t>Кв. 188</t>
  </si>
  <si>
    <t>Кв. 24</t>
  </si>
  <si>
    <t>Кв. 91</t>
  </si>
  <si>
    <t>Кв. 221</t>
  </si>
  <si>
    <t>Кв. 321</t>
  </si>
  <si>
    <t>Кв. 42</t>
  </si>
  <si>
    <t>Кв. 302</t>
  </si>
  <si>
    <t>Кв. 304</t>
  </si>
  <si>
    <t>Кв. 307</t>
  </si>
  <si>
    <t>Кв. 318</t>
  </si>
  <si>
    <t>Кв. 23</t>
  </si>
  <si>
    <t>Кв. 271</t>
  </si>
  <si>
    <t>Кв. 147</t>
  </si>
  <si>
    <t>Кв. 171</t>
  </si>
  <si>
    <t>Кв. 250</t>
  </si>
  <si>
    <t>Кв. 16</t>
  </si>
  <si>
    <t>Кв. 174</t>
  </si>
  <si>
    <t>Кв. 49</t>
  </si>
  <si>
    <t>Кв. 168</t>
  </si>
  <si>
    <t>Кв. 173</t>
  </si>
  <si>
    <t>Кв. 17</t>
  </si>
  <si>
    <t>Кв. 232</t>
  </si>
  <si>
    <t>Кв. 237</t>
  </si>
  <si>
    <t>Кв. 310</t>
  </si>
  <si>
    <t>Кв. 80</t>
  </si>
  <si>
    <t>Кв. 85</t>
  </si>
  <si>
    <t>Кв. 66</t>
  </si>
  <si>
    <t>Кв. 94</t>
  </si>
  <si>
    <t>Кв. 195</t>
  </si>
  <si>
    <t>Кв. 52</t>
  </si>
  <si>
    <t>Кв. 189</t>
  </si>
  <si>
    <t>Кв. 241</t>
  </si>
  <si>
    <t>Кв. 287</t>
  </si>
  <si>
    <t>Кв. 54</t>
  </si>
  <si>
    <t>Кв. 257</t>
  </si>
  <si>
    <t>Кв. 64</t>
  </si>
  <si>
    <t>Кв. 319</t>
  </si>
  <si>
    <t>Кв. 44</t>
  </si>
  <si>
    <t>Кв. 213</t>
  </si>
  <si>
    <t>Кв. 288</t>
  </si>
  <si>
    <t>Кв. 165</t>
  </si>
  <si>
    <t>Кв. 247</t>
  </si>
  <si>
    <t>Кв. 290</t>
  </si>
  <si>
    <t>Кв. 32</t>
  </si>
  <si>
    <t>Кв. 84</t>
  </si>
  <si>
    <t>Кв. 267</t>
  </si>
  <si>
    <t>Кв. 82</t>
  </si>
  <si>
    <t>Кв. 296</t>
  </si>
  <si>
    <t>Кв. 209</t>
  </si>
  <si>
    <t>Кв. 72</t>
  </si>
  <si>
    <t>Кв. 226</t>
  </si>
  <si>
    <t>Кв. 227</t>
  </si>
  <si>
    <t>Кв. 26</t>
  </si>
  <si>
    <t>Кв. 276</t>
  </si>
  <si>
    <t>Кв. 275</t>
  </si>
  <si>
    <t>Кв. 186</t>
  </si>
  <si>
    <t>Кв. 210</t>
  </si>
  <si>
    <t>Кв. 144</t>
  </si>
  <si>
    <t>Кв. 161</t>
  </si>
  <si>
    <t>Кв. 36</t>
  </si>
  <si>
    <t>Кв. 6</t>
  </si>
  <si>
    <t>Кв. 90</t>
  </si>
  <si>
    <t>Кв. 183</t>
  </si>
  <si>
    <t>Кв. 187</t>
  </si>
  <si>
    <t>Кв. 50</t>
  </si>
  <si>
    <t>Кв. 89</t>
  </si>
  <si>
    <t>Кв. 303</t>
  </si>
  <si>
    <t>Кв. 268</t>
  </si>
  <si>
    <t>Кв. 67</t>
  </si>
  <si>
    <t>Кв. 7</t>
  </si>
  <si>
    <t>Кв. 176</t>
  </si>
  <si>
    <t>Кв. 316</t>
  </si>
  <si>
    <t>Кв. 47</t>
  </si>
  <si>
    <t>Кв. 38</t>
  </si>
  <si>
    <t>Кв. 63</t>
  </si>
  <si>
    <t>Кв. 313</t>
  </si>
  <si>
    <t>Кв. 37</t>
  </si>
  <si>
    <t>Кв. 70</t>
  </si>
  <si>
    <t>Кв. 159</t>
  </si>
  <si>
    <t>Кв. 266</t>
  </si>
  <si>
    <t>Кв. 254</t>
  </si>
  <si>
    <t>Кв. 199</t>
  </si>
  <si>
    <t>Кв. 306</t>
  </si>
  <si>
    <t>Кв. 22</t>
  </si>
  <si>
    <t>Кв. 245</t>
  </si>
  <si>
    <t>Кв. 141</t>
  </si>
  <si>
    <t>Кв. 18</t>
  </si>
  <si>
    <t>Кв. 294</t>
  </si>
  <si>
    <t>Кв. 95</t>
  </si>
  <si>
    <t>Кв. 92</t>
  </si>
  <si>
    <t>Кв. 291</t>
  </si>
  <si>
    <t>Кв. 4</t>
  </si>
  <si>
    <t>Кв. 312</t>
  </si>
  <si>
    <t>Кв. 182</t>
  </si>
  <si>
    <t>Кв. 19</t>
  </si>
  <si>
    <t>Кв. 77</t>
  </si>
  <si>
    <t>Кв. 57</t>
  </si>
  <si>
    <t>Кв. 224</t>
  </si>
  <si>
    <t>Кв. 317</t>
  </si>
  <si>
    <t>Кв. 51</t>
  </si>
  <si>
    <t>Кв. 133</t>
  </si>
  <si>
    <t>Кв. 153</t>
  </si>
  <si>
    <t>Кв. 301</t>
  </si>
  <si>
    <t>Кв. 230</t>
  </si>
  <si>
    <t>Кв. 243</t>
  </si>
  <si>
    <t>Кв. 320</t>
  </si>
  <si>
    <t>Кв. 45</t>
  </si>
  <si>
    <t>Кв. 234</t>
  </si>
  <si>
    <t>Кв. 289</t>
  </si>
  <si>
    <t>Кв. 62</t>
  </si>
  <si>
    <t>Кв. 78</t>
  </si>
  <si>
    <t>Кв. 298</t>
  </si>
  <si>
    <t>Кв. 151</t>
  </si>
  <si>
    <t>Кв. 201</t>
  </si>
  <si>
    <t>Кв. 273</t>
  </si>
  <si>
    <t>Кв. 281</t>
  </si>
  <si>
    <t>Кв. 30</t>
  </si>
  <si>
    <t>Кв. 299</t>
  </si>
  <si>
    <t>Кв. 300</t>
  </si>
  <si>
    <t>Кв. 248</t>
  </si>
  <si>
    <t>Кв. 93</t>
  </si>
  <si>
    <t>Кв. 73</t>
  </si>
  <si>
    <t>Кв. 220</t>
  </si>
  <si>
    <t>Кв. 225</t>
  </si>
  <si>
    <t>Кв. 305</t>
  </si>
  <si>
    <t>Кв. 292</t>
  </si>
  <si>
    <t>Кв. 76</t>
  </si>
  <si>
    <t>Кв. 249</t>
  </si>
  <si>
    <t>Кв. 311</t>
  </si>
  <si>
    <t>Кв. 258</t>
  </si>
  <si>
    <t>Кв. 277</t>
  </si>
  <si>
    <t>Кв. 295</t>
  </si>
  <si>
    <t>Кв. 322</t>
  </si>
  <si>
    <t>Кв. 68</t>
  </si>
  <si>
    <t>Кв. 71</t>
  </si>
  <si>
    <t>Кв. 5</t>
  </si>
  <si>
    <t>Кв. 113</t>
  </si>
  <si>
    <t>Кв. 13</t>
  </si>
  <si>
    <t>Кв. 286</t>
  </si>
  <si>
    <t>Кв. 194</t>
  </si>
  <si>
    <t>Кв. 211</t>
  </si>
  <si>
    <t>Кв. 269</t>
  </si>
  <si>
    <t>Кв. 280</t>
  </si>
  <si>
    <t>Кв. 39</t>
  </si>
  <si>
    <t>Кв. 41</t>
  </si>
  <si>
    <t>Кв. 43</t>
  </si>
  <si>
    <t>Кв. 58</t>
  </si>
  <si>
    <t>Кв. 8</t>
  </si>
  <si>
    <t>Кв. 27</t>
  </si>
  <si>
    <t>Кв. 169</t>
  </si>
  <si>
    <t>Кв. 253</t>
  </si>
  <si>
    <t>Кв. 55</t>
  </si>
  <si>
    <t>Кв. 87</t>
  </si>
  <si>
    <t>Кв. 79</t>
  </si>
  <si>
    <t>Кв. 86</t>
  </si>
  <si>
    <t>Кв. 83</t>
  </si>
  <si>
    <t>Кв. 308</t>
  </si>
  <si>
    <t>Кв. 60</t>
  </si>
  <si>
    <t>Кв. 149</t>
  </si>
  <si>
    <t>Кв. 61</t>
  </si>
  <si>
    <t>Кв. 97</t>
  </si>
  <si>
    <t>Кв. 9</t>
  </si>
  <si>
    <t>Кв. 264</t>
  </si>
  <si>
    <t>Кв. 65</t>
  </si>
  <si>
    <t>Кв. 190</t>
  </si>
  <si>
    <t>Кв. 235</t>
  </si>
  <si>
    <t>Кв. 81</t>
  </si>
  <si>
    <t>Кв. 98</t>
  </si>
  <si>
    <t>Кв. 28</t>
  </si>
  <si>
    <t>Кв. 96</t>
  </si>
  <si>
    <t>Кв. 282</t>
  </si>
  <si>
    <t>Кв. 31</t>
  </si>
  <si>
    <t>Кв. 56</t>
  </si>
  <si>
    <t>Кв. 59</t>
  </si>
  <si>
    <t>Кв. 99</t>
  </si>
  <si>
    <t>Кв. 69</t>
  </si>
  <si>
    <t>Кв. 74</t>
  </si>
  <si>
    <t>Кв. 88</t>
  </si>
  <si>
    <t>Общая площадь помещений в доме, кв. м.</t>
  </si>
  <si>
    <t>Тариф, руб.</t>
  </si>
  <si>
    <t xml:space="preserve"> ФАКТИЧЕСКИЙ РАСХОД, Гкал СЧЕТ</t>
  </si>
  <si>
    <t>НАЧИСЛЕННЫЙ ПОДОГРЕВ, Гкал.</t>
  </si>
  <si>
    <t>Расход на отопление, Гкал</t>
  </si>
  <si>
    <t>Расход на 1 кв. м.</t>
  </si>
  <si>
    <t>Фактически в руб.</t>
  </si>
  <si>
    <t>Подогрев, руб</t>
  </si>
  <si>
    <t>ИПУ</t>
  </si>
  <si>
    <t xml:space="preserve">ОДН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</si>
  <si>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</si>
  <si>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</si>
  <si>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</si>
  <si>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</si>
  <si>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</si>
  <si>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</si>
  <si>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</si>
  <si>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</si>
  <si>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</si>
  <si>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</si>
  <si>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</si>
  <si>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</si>
  <si>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объект</t>
  </si>
  <si>
    <t>площадь</t>
  </si>
  <si>
    <t>расход ИТОГО ипу</t>
  </si>
  <si>
    <t>площадь для среднего</t>
  </si>
  <si>
    <t xml:space="preserve">среднее потребление </t>
  </si>
  <si>
    <t>нов. Начал. Показ.</t>
  </si>
  <si>
    <t>ЛК (последние показ) 2 полуг</t>
  </si>
  <si>
    <t>расход ИТОГО (2 полугодие)</t>
  </si>
  <si>
    <t>показ. 06.2023</t>
  </si>
  <si>
    <t>показ. 12.2023</t>
  </si>
  <si>
    <t>Объект</t>
  </si>
  <si>
    <t>Показание</t>
  </si>
  <si>
    <t>помещение</t>
  </si>
  <si>
    <t>дата собственности</t>
  </si>
  <si>
    <t>итого 1пол</t>
  </si>
  <si>
    <t>итого 2пол</t>
  </si>
  <si>
    <t>ОДН</t>
  </si>
  <si>
    <t>рубли</t>
  </si>
  <si>
    <t>ИТОГО</t>
  </si>
  <si>
    <t>Кол-во</t>
  </si>
  <si>
    <t>В 1С</t>
  </si>
  <si>
    <t>Кор-ка</t>
  </si>
  <si>
    <t>Норма на 2023</t>
  </si>
  <si>
    <t>Итог</t>
  </si>
  <si>
    <t>Кв. 405</t>
  </si>
  <si>
    <t>Кв. 324</t>
  </si>
  <si>
    <t>Кв. 408</t>
  </si>
  <si>
    <t>Кв. 345</t>
  </si>
  <si>
    <t>Кв. 332</t>
  </si>
  <si>
    <t>Кв. 354</t>
  </si>
  <si>
    <t>Кв. 382</t>
  </si>
  <si>
    <t>Кв. 357</t>
  </si>
  <si>
    <t>Кв. 386</t>
  </si>
  <si>
    <t>Кв. 343</t>
  </si>
  <si>
    <t>Кв. 399</t>
  </si>
  <si>
    <t>Кв. 329</t>
  </si>
  <si>
    <t>Кв. 326</t>
  </si>
  <si>
    <t>Кв. 335</t>
  </si>
  <si>
    <t>Кв. 341</t>
  </si>
  <si>
    <t>Кв. 373</t>
  </si>
  <si>
    <t>Кв. 348</t>
  </si>
  <si>
    <t>Кв. 371</t>
  </si>
  <si>
    <t>Кв. 409</t>
  </si>
  <si>
    <t>Кв. 379</t>
  </si>
  <si>
    <t>Кв. 395</t>
  </si>
  <si>
    <t>Кв. 394</t>
  </si>
  <si>
    <t>Кв. 380</t>
  </si>
  <si>
    <t>Кв. 358</t>
  </si>
  <si>
    <t>Кв. 392</t>
  </si>
  <si>
    <t>Кв. 340</t>
  </si>
  <si>
    <t>Кв. 383</t>
  </si>
  <si>
    <t>Кв. 390</t>
  </si>
  <si>
    <t>Кв. 400</t>
  </si>
  <si>
    <t>Кв. 384</t>
  </si>
  <si>
    <t>Кв. 336</t>
  </si>
  <si>
    <t>Кв. 368</t>
  </si>
  <si>
    <t>Кв. 353</t>
  </si>
  <si>
    <t>Кв. 381</t>
  </si>
  <si>
    <t>Кв. 346</t>
  </si>
  <si>
    <t>Кв. 347</t>
  </si>
  <si>
    <t>Кв. 387</t>
  </si>
  <si>
    <t>Кв. 339</t>
  </si>
  <si>
    <t>Кв. 376</t>
  </si>
  <si>
    <t>Кв. 330</t>
  </si>
  <si>
    <t>Кв. 393</t>
  </si>
  <si>
    <t>Кв. 366</t>
  </si>
  <si>
    <t>Кв. 403</t>
  </si>
  <si>
    <t>Кв. 402</t>
  </si>
  <si>
    <t>Кв. 349</t>
  </si>
  <si>
    <t>Кв. 355</t>
  </si>
  <si>
    <t>Кв. 352</t>
  </si>
  <si>
    <t>Кв. 344</t>
  </si>
  <si>
    <t>Кв. 388</t>
  </si>
  <si>
    <t>Кв. 334</t>
  </si>
  <si>
    <t>Кв. 412</t>
  </si>
  <si>
    <t>Кв. 328</t>
  </si>
  <si>
    <t>Кв. 359</t>
  </si>
  <si>
    <t>Кв. 323</t>
  </si>
  <si>
    <t>Кв. 406</t>
  </si>
  <si>
    <t>Кв. 391</t>
  </si>
  <si>
    <t>Кв. 350</t>
  </si>
  <si>
    <t>Кв. 361</t>
  </si>
  <si>
    <t>Кв. 410</t>
  </si>
  <si>
    <t>Кв. 389</t>
  </si>
  <si>
    <t>Кв. 356</t>
  </si>
  <si>
    <t>Кв. 362</t>
  </si>
  <si>
    <t>Кв. 407</t>
  </si>
  <si>
    <t>Кв. 333</t>
  </si>
  <si>
    <t>Кв. 398</t>
  </si>
  <si>
    <t>Кв. 374</t>
  </si>
  <si>
    <t>Кв. 325</t>
  </si>
  <si>
    <t>Кв. 338</t>
  </si>
  <si>
    <t>Кв. 396</t>
  </si>
  <si>
    <t>Кв. 360</t>
  </si>
  <si>
    <t>Кв. 397</t>
  </si>
  <si>
    <t>Кв. 327</t>
  </si>
  <si>
    <t>Кв. 367</t>
  </si>
  <si>
    <t>Кв. 363</t>
  </si>
  <si>
    <t>Кв. 342</t>
  </si>
  <si>
    <t>Кв. 404</t>
  </si>
  <si>
    <t>Кв. 411</t>
  </si>
  <si>
    <t>Кв. 370</t>
  </si>
  <si>
    <t>Кв. 365</t>
  </si>
  <si>
    <t>Кв. 337</t>
  </si>
  <si>
    <t>Кв. 372</t>
  </si>
  <si>
    <t>Кв. 331</t>
  </si>
  <si>
    <t>Кв. 375</t>
  </si>
  <si>
    <t>Кв. 351</t>
  </si>
  <si>
    <t>Кв. 377</t>
  </si>
  <si>
    <t>Кв. 364</t>
  </si>
  <si>
    <t>Кв. 385</t>
  </si>
  <si>
    <t>Кв. 378</t>
  </si>
  <si>
    <t>Кв. 401</t>
  </si>
  <si>
    <t>Кв. 369</t>
  </si>
  <si>
    <t>Ниже приведена подробная расшифровка перерасчета по услуге "Отопление" за 2023 г. по Вашему лицевому счету.</t>
  </si>
  <si>
    <t>Расход тепловой энергии на подогрев ХВС для ГВС в 1 пг 2023, Гкал</t>
  </si>
  <si>
    <t>Расход тепловой энергии на отопление в 1 пг 2023, Гкал</t>
  </si>
  <si>
    <t>Суммарный расход тепловой энергии по ИПУ за 1 пг 2023, Гкал</t>
  </si>
  <si>
    <t>Общий расход тепловой энергии по ОДПУ за 2 пг, Гкал</t>
  </si>
  <si>
    <t>Расход тепловой энергии на подогрев ХВС для ГВС в 2 пг 2023, Гкал</t>
  </si>
  <si>
    <t>Расход тепловой энергии на отопление в 2 пг 2023, Гкал</t>
  </si>
  <si>
    <t>Суммарный расход тепловой энергии по ИПУ за 2 пг 2023, Гкал</t>
  </si>
  <si>
    <t>Тариф 2 пг, руб./Гкал</t>
  </si>
  <si>
    <t>15=(7+13)/2</t>
  </si>
  <si>
    <t>Показания на июнь 2023</t>
  </si>
  <si>
    <t>Показания на декабрь 2023</t>
  </si>
  <si>
    <t>Общий расход тепловой энергии за 2023 г., Гкал</t>
  </si>
  <si>
    <t>Сумма начислений по отоплению 1/12 в течение 2023 г.</t>
  </si>
  <si>
    <t>Расчетная сумма по отоплению исходя из фактического расхода за 2023 г.</t>
  </si>
  <si>
    <t xml:space="preserve"> - В случае если в данной ячейке указан "0", при наличии показания на декабрь 2023 года и/или июнь 2023, то расчет ИПУ во втором полугодии произведен по среднему потреблению.</t>
  </si>
  <si>
    <t xml:space="preserve"> - Формула расчета = ("Показания на декабрь 2023" - "Показания на июнь 2023 г") * Коэффициент трансформации</t>
  </si>
  <si>
    <t xml:space="preserve"> - Разница между фактической стоиомостью отопления и суммой начисления по услуге за 2023 год, включая текущие начисления декабря 2023 г.</t>
  </si>
  <si>
    <t>ЖК НАСТРОЕНИЕ</t>
  </si>
  <si>
    <t>л/с №3000000147461</t>
  </si>
  <si>
    <t>Кв. 465</t>
  </si>
  <si>
    <t>л/с №3000000145992</t>
  </si>
  <si>
    <t>Кв. 481</t>
  </si>
  <si>
    <t>л/с №3000000152777</t>
  </si>
  <si>
    <t>Кв. 516</t>
  </si>
  <si>
    <t>л/с №3000000143043</t>
  </si>
  <si>
    <t>Кв. 526</t>
  </si>
  <si>
    <t>л/с №3000000140705</t>
  </si>
  <si>
    <t>А/м 102</t>
  </si>
  <si>
    <t>л/с №3000000153293</t>
  </si>
  <si>
    <t>А/м 178</t>
  </si>
  <si>
    <t>л/с №3000000142761</t>
  </si>
  <si>
    <t>Кв. 756</t>
  </si>
  <si>
    <t>л/с №3000000148222</t>
  </si>
  <si>
    <t>А/м 193</t>
  </si>
  <si>
    <t>л/с №3000000140707</t>
  </si>
  <si>
    <t>А/м 104</t>
  </si>
  <si>
    <t>л/с №3000000153291</t>
  </si>
  <si>
    <t>А/м 118</t>
  </si>
  <si>
    <t>л/с №3000000142879</t>
  </si>
  <si>
    <t>Кв. 768</t>
  </si>
  <si>
    <t>л/с №3000000140141</t>
  </si>
  <si>
    <t>л/с №3000000142824</t>
  </si>
  <si>
    <t>л/с №3000000148027</t>
  </si>
  <si>
    <t>А/м 155</t>
  </si>
  <si>
    <t>л/с №3000000148661</t>
  </si>
  <si>
    <t>Кв. 721</t>
  </si>
  <si>
    <t>л/с №3000000173280</t>
  </si>
  <si>
    <t>Кв. 774</t>
  </si>
  <si>
    <t>л/с №3000000140266</t>
  </si>
  <si>
    <t>л/с №3000000174454</t>
  </si>
  <si>
    <t>Кв. 691</t>
  </si>
  <si>
    <t>л/с №3000000153656</t>
  </si>
  <si>
    <t>А/м 283</t>
  </si>
  <si>
    <t>л/с №3000000148138</t>
  </si>
  <si>
    <t>А/м 286</t>
  </si>
  <si>
    <t>л/с №3000000148034</t>
  </si>
  <si>
    <t>А/м 293</t>
  </si>
  <si>
    <t>л/с №3000000147731</t>
  </si>
  <si>
    <t>Кв. 430</t>
  </si>
  <si>
    <t>л/с №3000000150697</t>
  </si>
  <si>
    <t>Кв. 498</t>
  </si>
  <si>
    <t>л/с №3000000150558</t>
  </si>
  <si>
    <t>л/с №3000000140836</t>
  </si>
  <si>
    <t>Кл. №98</t>
  </si>
  <si>
    <t>л/с №3000000153259</t>
  </si>
  <si>
    <t>А/м 112</t>
  </si>
  <si>
    <t>л/с №3000000153225</t>
  </si>
  <si>
    <t>А/м 140</t>
  </si>
  <si>
    <t>л/с №3000000153503</t>
  </si>
  <si>
    <t>А/м 127</t>
  </si>
  <si>
    <t>л/с №3000000140277</t>
  </si>
  <si>
    <t>л/с №3000000153502</t>
  </si>
  <si>
    <t>А/м 128</t>
  </si>
  <si>
    <t>л/с №3000000153379</t>
  </si>
  <si>
    <t>А/м 158</t>
  </si>
  <si>
    <t>л/с №3000000148677</t>
  </si>
  <si>
    <t>л/с №3000000153029</t>
  </si>
  <si>
    <t>Кв. 728</t>
  </si>
  <si>
    <t>л/с №3000000148272</t>
  </si>
  <si>
    <t>А/м 36</t>
  </si>
  <si>
    <t>л/с №3000000148218</t>
  </si>
  <si>
    <t>А/м 51</t>
  </si>
  <si>
    <t>л/с №3000000140761</t>
  </si>
  <si>
    <t>А/м 91</t>
  </si>
  <si>
    <t>л/с №3000000140226</t>
  </si>
  <si>
    <t>л/с №3000000156556</t>
  </si>
  <si>
    <t>л/с №3000000153045</t>
  </si>
  <si>
    <t>л/с №3000000159622</t>
  </si>
  <si>
    <t>Кл. №94</t>
  </si>
  <si>
    <t>л/с №3000000140866</t>
  </si>
  <si>
    <t>А/м 120</t>
  </si>
  <si>
    <t>л/с №3000000153677</t>
  </si>
  <si>
    <t>А/м 27</t>
  </si>
  <si>
    <t>л/с №3000000141194</t>
  </si>
  <si>
    <t>л/с №3000000153062</t>
  </si>
  <si>
    <t>л/с №3000000140709</t>
  </si>
  <si>
    <t>А/м 108</t>
  </si>
  <si>
    <t>л/с №3000000148418</t>
  </si>
  <si>
    <t>А/м 14</t>
  </si>
  <si>
    <t>л/с №3000000153680</t>
  </si>
  <si>
    <t>А/м 161</t>
  </si>
  <si>
    <t>л/с №3000000142940</t>
  </si>
  <si>
    <t>л/с №3000000142612</t>
  </si>
  <si>
    <t>л/с №3000000151676</t>
  </si>
  <si>
    <t>л/с №3000000153280</t>
  </si>
  <si>
    <t>А/м 147</t>
  </si>
  <si>
    <t>л/с №3000000153671</t>
  </si>
  <si>
    <t>А/м 165</t>
  </si>
  <si>
    <t>л/с №3000000140073</t>
  </si>
  <si>
    <t>л/с №3000000140490</t>
  </si>
  <si>
    <t>л/с №3000000153231</t>
  </si>
  <si>
    <t>А/м 175</t>
  </si>
  <si>
    <t>л/с №3000000167244</t>
  </si>
  <si>
    <t>А/м 150</t>
  </si>
  <si>
    <t>л/с №3000000142408</t>
  </si>
  <si>
    <t>л/с №3000000142410</t>
  </si>
  <si>
    <t>л/с №3000000153343</t>
  </si>
  <si>
    <t>А/м 213</t>
  </si>
  <si>
    <t>л/с №3000000153663</t>
  </si>
  <si>
    <t>А/м 35</t>
  </si>
  <si>
    <t>л/с №3000000153078</t>
  </si>
  <si>
    <t>л/с №3000000145647</t>
  </si>
  <si>
    <t>л/с №3000000141272</t>
  </si>
  <si>
    <t>л/с №3000000150575</t>
  </si>
  <si>
    <t>л/с №3000000140275</t>
  </si>
  <si>
    <t>л/с №3000000148663</t>
  </si>
  <si>
    <t>л/с №3000000153452</t>
  </si>
  <si>
    <t>А/м 168</t>
  </si>
  <si>
    <t>л/с №3000000167569</t>
  </si>
  <si>
    <t>А/м 187</t>
  </si>
  <si>
    <t>л/с №3000000142875</t>
  </si>
  <si>
    <t>л/с №3000000140361</t>
  </si>
  <si>
    <t>л/с №3000000142097</t>
  </si>
  <si>
    <t>л/с №3000000163555</t>
  </si>
  <si>
    <t>А/м 22</t>
  </si>
  <si>
    <t>л/с №3000000163209</t>
  </si>
  <si>
    <t>Кл. №97</t>
  </si>
  <si>
    <t>л/с №3000000153600</t>
  </si>
  <si>
    <t>А/м 122</t>
  </si>
  <si>
    <t>л/с №3000000153049</t>
  </si>
  <si>
    <t>Кв. 676</t>
  </si>
  <si>
    <t>л/с №3000000148035</t>
  </si>
  <si>
    <t>Кв. 467</t>
  </si>
  <si>
    <t>л/с №3000000142958</t>
  </si>
  <si>
    <t>Кв. 518</t>
  </si>
  <si>
    <t>л/с №3000000153195</t>
  </si>
  <si>
    <t>А/м 13</t>
  </si>
  <si>
    <t>л/с №3000000151840</t>
  </si>
  <si>
    <t>л/с №3000000140938</t>
  </si>
  <si>
    <t>л/с №3000000148686</t>
  </si>
  <si>
    <t>л/с №3000000154791</t>
  </si>
  <si>
    <t>А/м 171</t>
  </si>
  <si>
    <t>л/с №3000000148225</t>
  </si>
  <si>
    <t>А/м 196</t>
  </si>
  <si>
    <t>л/с №3000000153650</t>
  </si>
  <si>
    <t>А/м 301</t>
  </si>
  <si>
    <t>л/с №3000000140864</t>
  </si>
  <si>
    <t>А/м 105</t>
  </si>
  <si>
    <t>л/с №3000000171246</t>
  </si>
  <si>
    <t>А/м 110</t>
  </si>
  <si>
    <t>л/с №3000000145530</t>
  </si>
  <si>
    <t>Кв. 609</t>
  </si>
  <si>
    <t>л/с №3000000141266</t>
  </si>
  <si>
    <t>Кв. 641</t>
  </si>
  <si>
    <t>л/с №3000000153381</t>
  </si>
  <si>
    <t>А/м 177</t>
  </si>
  <si>
    <t>л/с №3000000154717</t>
  </si>
  <si>
    <t>А/м 106</t>
  </si>
  <si>
    <t>л/с №3000000145612</t>
  </si>
  <si>
    <t>Кв. 672</t>
  </si>
  <si>
    <t>л/с №3000000145635</t>
  </si>
  <si>
    <t>л/с №3000000156884</t>
  </si>
  <si>
    <t>А/м 134</t>
  </si>
  <si>
    <t>л/с №3000000138067</t>
  </si>
  <si>
    <t>А/м 163</t>
  </si>
  <si>
    <t>л/с №3000000151605</t>
  </si>
  <si>
    <t>л/с №3000000147635</t>
  </si>
  <si>
    <t>л/с №3000000153506</t>
  </si>
  <si>
    <t>А/м 123</t>
  </si>
  <si>
    <t>л/с №3000000153683</t>
  </si>
  <si>
    <t>А/м 253</t>
  </si>
  <si>
    <t>л/с №3000000163285</t>
  </si>
  <si>
    <t>л/с №3000000143065</t>
  </si>
  <si>
    <t>л/с №3000000151795</t>
  </si>
  <si>
    <t>л/с №3000000153644</t>
  </si>
  <si>
    <t>А/м 267</t>
  </si>
  <si>
    <t>л/с №3000000159486</t>
  </si>
  <si>
    <t>Кл. №99</t>
  </si>
  <si>
    <t>л/с №3000000164425</t>
  </si>
  <si>
    <t>А/м 135</t>
  </si>
  <si>
    <t>л/с №3000000145610</t>
  </si>
  <si>
    <t>л/с №3000000153235</t>
  </si>
  <si>
    <t>А/м 148</t>
  </si>
  <si>
    <t>л/с №3000000153662</t>
  </si>
  <si>
    <t>А/м 164</t>
  </si>
  <si>
    <t>л/с №3000000147940</t>
  </si>
  <si>
    <t>л/с №3000000142892</t>
  </si>
  <si>
    <t>л/с №3000000145337</t>
  </si>
  <si>
    <t>л/с №3000000148269</t>
  </si>
  <si>
    <t>А/м 176</t>
  </si>
  <si>
    <t>л/с №3000000148226</t>
  </si>
  <si>
    <t>А/м 197</t>
  </si>
  <si>
    <t>л/с №3000000143828</t>
  </si>
  <si>
    <t>л/с №3000000145779</t>
  </si>
  <si>
    <t>л/с №3000000140835</t>
  </si>
  <si>
    <t>Кл. №96</t>
  </si>
  <si>
    <t>л/с №3000000163610</t>
  </si>
  <si>
    <t>А/м 103</t>
  </si>
  <si>
    <t>л/с №3000000148129</t>
  </si>
  <si>
    <t>А/м 18</t>
  </si>
  <si>
    <t>л/с №3000000140366</t>
  </si>
  <si>
    <t>л/с №3000000140994</t>
  </si>
  <si>
    <t>л/с №3000000148177</t>
  </si>
  <si>
    <t>А/м 26</t>
  </si>
  <si>
    <t>л/с №3000000153637</t>
  </si>
  <si>
    <t>л/с №3000000140934</t>
  </si>
  <si>
    <t>л/с №3000000140459</t>
  </si>
  <si>
    <t>л/с №3000000150574</t>
  </si>
  <si>
    <t>л/с №3000000151395</t>
  </si>
  <si>
    <t>Кв. 457</t>
  </si>
  <si>
    <t>л/с №3000000153501</t>
  </si>
  <si>
    <t>А/м 278</t>
  </si>
  <si>
    <t>л/с №3000000140733</t>
  </si>
  <si>
    <t>А/м 56</t>
  </si>
  <si>
    <t>л/с №3000000173272</t>
  </si>
  <si>
    <t>А/м 114</t>
  </si>
  <si>
    <t>л/с №3000000150837</t>
  </si>
  <si>
    <t>Кв. 522</t>
  </si>
  <si>
    <t>л/с №3000000151183</t>
  </si>
  <si>
    <t>л/с №3000000143038</t>
  </si>
  <si>
    <t>л/с №3000000153059</t>
  </si>
  <si>
    <t>л/с №3000000148143</t>
  </si>
  <si>
    <t>А/м 145</t>
  </si>
  <si>
    <t>л/с №3000000166625</t>
  </si>
  <si>
    <t>А/м 154</t>
  </si>
  <si>
    <t>л/с №3000000142499</t>
  </si>
  <si>
    <t>л/с №3000000166654</t>
  </si>
  <si>
    <t>А/м 156</t>
  </si>
  <si>
    <t>л/с №3000000148271</t>
  </si>
  <si>
    <t>А/м 24</t>
  </si>
  <si>
    <t>л/с №3000000153072</t>
  </si>
  <si>
    <t>л/с №3000000140146</t>
  </si>
  <si>
    <t>л/с №3000000143827</t>
  </si>
  <si>
    <t>л/с №3000000148198</t>
  </si>
  <si>
    <t>А/м 254</t>
  </si>
  <si>
    <t>л/с №3000000163171</t>
  </si>
  <si>
    <t>Кл. №83</t>
  </si>
  <si>
    <t>л/с №3000000148411</t>
  </si>
  <si>
    <t>л/с №3000000140649</t>
  </si>
  <si>
    <t>л/с №3000000153077</t>
  </si>
  <si>
    <t>л/с №3000000152778</t>
  </si>
  <si>
    <t>л/с №3000000145688</t>
  </si>
  <si>
    <t>Кв. 483</t>
  </si>
  <si>
    <t>л/с №3000000141113</t>
  </si>
  <si>
    <t>л/с №3000000160259</t>
  </si>
  <si>
    <t>Кл. №147</t>
  </si>
  <si>
    <t>л/с №3000000140793</t>
  </si>
  <si>
    <t>Кл. №132</t>
  </si>
  <si>
    <t>л/с №3000000147137</t>
  </si>
  <si>
    <t>Кв. 747</t>
  </si>
  <si>
    <t>л/с №3000000147965</t>
  </si>
  <si>
    <t>л/с №3000000140750</t>
  </si>
  <si>
    <t>А/м 80</t>
  </si>
  <si>
    <t>л/с №3000000153333</t>
  </si>
  <si>
    <t>А/м 83</t>
  </si>
  <si>
    <t>л/с №3000000147994</t>
  </si>
  <si>
    <t>л/с №3000000149262</t>
  </si>
  <si>
    <t>л/с №3000000146118</t>
  </si>
  <si>
    <t>Кв. 452</t>
  </si>
  <si>
    <t>л/с №3000000160248</t>
  </si>
  <si>
    <t>Кл. №111</t>
  </si>
  <si>
    <t>л/с №3000000166651</t>
  </si>
  <si>
    <t>Кл. №169</t>
  </si>
  <si>
    <t>л/с №3000000154718</t>
  </si>
  <si>
    <t>А/м 246</t>
  </si>
  <si>
    <t>л/с №3000000152072</t>
  </si>
  <si>
    <t>Кв. 477</t>
  </si>
  <si>
    <t>л/с №3000000147914</t>
  </si>
  <si>
    <t>Кв. 494</t>
  </si>
  <si>
    <t>л/с №3000000140773</t>
  </si>
  <si>
    <t>Кл. №55</t>
  </si>
  <si>
    <t>л/с №3000000156827</t>
  </si>
  <si>
    <t>Кл. №73</t>
  </si>
  <si>
    <t>л/с №3000000153336</t>
  </si>
  <si>
    <t>А/м 75</t>
  </si>
  <si>
    <t>л/с №3000000174468</t>
  </si>
  <si>
    <t>Кл. №110</t>
  </si>
  <si>
    <t>л/с №3000000140843</t>
  </si>
  <si>
    <t>Кл. №31</t>
  </si>
  <si>
    <t>л/с №3000000159523</t>
  </si>
  <si>
    <t>Кл. №40</t>
  </si>
  <si>
    <t>л/с №3000000150579</t>
  </si>
  <si>
    <t>л/с №3000000168605</t>
  </si>
  <si>
    <t>Кл. №50</t>
  </si>
  <si>
    <t>л/с №3000000167238</t>
  </si>
  <si>
    <t>Кл. №63</t>
  </si>
  <si>
    <t>л/с №3000000159524</t>
  </si>
  <si>
    <t>Кл. №42</t>
  </si>
  <si>
    <t>л/с №3000000146621</t>
  </si>
  <si>
    <t>л/с №3000000153034</t>
  </si>
  <si>
    <t>л/с №3000000142906</t>
  </si>
  <si>
    <t>Кв. 664</t>
  </si>
  <si>
    <t>л/с №3000000154759</t>
  </si>
  <si>
    <t>Кл. №72</t>
  </si>
  <si>
    <t>л/с №3000000140855</t>
  </si>
  <si>
    <t>Кл. №89</t>
  </si>
  <si>
    <t>л/с №3000000142911</t>
  </si>
  <si>
    <t>Кв. 670</t>
  </si>
  <si>
    <t>л/с №3000000142946</t>
  </si>
  <si>
    <t>Кв. 674</t>
  </si>
  <si>
    <t>л/с №3000000153665</t>
  </si>
  <si>
    <t>А/м 111</t>
  </si>
  <si>
    <t>л/с №3000000173271</t>
  </si>
  <si>
    <t>А/м 117</t>
  </si>
  <si>
    <t>л/с №3000000140800</t>
  </si>
  <si>
    <t>Кл. №155</t>
  </si>
  <si>
    <t>л/с №3000000147150</t>
  </si>
  <si>
    <t>Кв. 423</t>
  </si>
  <si>
    <t>л/с №3000000151394</t>
  </si>
  <si>
    <t>Кв. 454</t>
  </si>
  <si>
    <t>л/с №3000000145581</t>
  </si>
  <si>
    <t>л/с №3000000142944</t>
  </si>
  <si>
    <t>Кв. 706</t>
  </si>
  <si>
    <t>л/с №3000000140818</t>
  </si>
  <si>
    <t>Кл. №36</t>
  </si>
  <si>
    <t>л/с №3000000164691</t>
  </si>
  <si>
    <t>Кл. №80</t>
  </si>
  <si>
    <t>л/с №3000000142763</t>
  </si>
  <si>
    <t>Кв. 722</t>
  </si>
  <si>
    <t>л/с №3000000148196</t>
  </si>
  <si>
    <t>Кв. 731</t>
  </si>
  <si>
    <t>л/с №3000000160256</t>
  </si>
  <si>
    <t>Кл. №151</t>
  </si>
  <si>
    <t>л/с №3000000138457</t>
  </si>
  <si>
    <t>Кл. №74</t>
  </si>
  <si>
    <t>л/с №3000000140619</t>
  </si>
  <si>
    <t>л/с №3000000147152</t>
  </si>
  <si>
    <t>Кв. 699</t>
  </si>
  <si>
    <t>л/с №3000000153048</t>
  </si>
  <si>
    <t>Кв. 709</t>
  </si>
  <si>
    <t>л/с №3000000153664</t>
  </si>
  <si>
    <t>А/м 282</t>
  </si>
  <si>
    <t>л/с №3000000154644</t>
  </si>
  <si>
    <t>А/м 308</t>
  </si>
  <si>
    <t>л/с №3000000148606</t>
  </si>
  <si>
    <t>Кв. 462</t>
  </si>
  <si>
    <t>л/с №3000000151374</t>
  </si>
  <si>
    <t>Кв. 484</t>
  </si>
  <si>
    <t>л/с №3000000173850</t>
  </si>
  <si>
    <t>Кл. №102</t>
  </si>
  <si>
    <t>л/с №3000000138327</t>
  </si>
  <si>
    <t>Кл. №12</t>
  </si>
  <si>
    <t>л/с №3000000142899</t>
  </si>
  <si>
    <t>Кв. 530</t>
  </si>
  <si>
    <t>л/с №3000000152348</t>
  </si>
  <si>
    <t>Кв. 763</t>
  </si>
  <si>
    <t>л/с №3000000140788</t>
  </si>
  <si>
    <t>Кл. №120</t>
  </si>
  <si>
    <t>л/с №3000000160258</t>
  </si>
  <si>
    <t>Кл. №149</t>
  </si>
  <si>
    <t>л/с №3000000140465</t>
  </si>
  <si>
    <t>л/с №3000000149258</t>
  </si>
  <si>
    <t>л/с №3000000147141</t>
  </si>
  <si>
    <t>л/с №3000000140594</t>
  </si>
  <si>
    <t>л/с №3000000140804</t>
  </si>
  <si>
    <t>Кл. №168</t>
  </si>
  <si>
    <t>л/с №3000000162700</t>
  </si>
  <si>
    <t>Кл. №173</t>
  </si>
  <si>
    <t>л/с №3000000151602</t>
  </si>
  <si>
    <t>л/с №3000000142587</t>
  </si>
  <si>
    <t>л/с №3000000166455</t>
  </si>
  <si>
    <t>Кл. №51</t>
  </si>
  <si>
    <t>л/с №3000000148206</t>
  </si>
  <si>
    <t>А/м 32</t>
  </si>
  <si>
    <t>л/с №3000000172806</t>
  </si>
  <si>
    <t>А/м 87</t>
  </si>
  <si>
    <t>л/с №3000000153027</t>
  </si>
  <si>
    <t>л/с №3000000140142</t>
  </si>
  <si>
    <t>л/с №3000000142962</t>
  </si>
  <si>
    <t>Кв. 759</t>
  </si>
  <si>
    <t>л/с №3000000162966</t>
  </si>
  <si>
    <t>Кл. №115</t>
  </si>
  <si>
    <t>л/с №3000000166652</t>
  </si>
  <si>
    <t>Кл. №29</t>
  </si>
  <si>
    <t>л/с №3000000140935</t>
  </si>
  <si>
    <t>л/с №3000000153050</t>
  </si>
  <si>
    <t>л/с №3000000140827</t>
  </si>
  <si>
    <t>Кл. №6</t>
  </si>
  <si>
    <t>л/с №3000000140784</t>
  </si>
  <si>
    <t>Кл. №71</t>
  </si>
  <si>
    <t>л/с №3000000142884</t>
  </si>
  <si>
    <t>л/с №3000000153171</t>
  </si>
  <si>
    <t>Кв. 450</t>
  </si>
  <si>
    <t>л/с №3000000143078</t>
  </si>
  <si>
    <t>Оф. 6</t>
  </si>
  <si>
    <t>л/с №3000000153314</t>
  </si>
  <si>
    <t>А/м 82</t>
  </si>
  <si>
    <t>л/с №3000000138316</t>
  </si>
  <si>
    <t>Кл. №11</t>
  </si>
  <si>
    <t>л/с №3000000148423</t>
  </si>
  <si>
    <t>Кв. 586</t>
  </si>
  <si>
    <t>л/с №3000000142404</t>
  </si>
  <si>
    <t>Кв. 647</t>
  </si>
  <si>
    <t>л/с №3000000158128</t>
  </si>
  <si>
    <t>Кл. №162</t>
  </si>
  <si>
    <t>л/с №3000000160238</t>
  </si>
  <si>
    <t>Кл. №8</t>
  </si>
  <si>
    <t>л/с №3000000152244</t>
  </si>
  <si>
    <t>Кв. 486</t>
  </si>
  <si>
    <t>л/с №3000000142379</t>
  </si>
  <si>
    <t>Кв. 532</t>
  </si>
  <si>
    <t>л/с №3000000160335</t>
  </si>
  <si>
    <t>Кл. №25</t>
  </si>
  <si>
    <t>л/с №3000000159526</t>
  </si>
  <si>
    <t>Кл. №56</t>
  </si>
  <si>
    <t>л/с №3000000153003</t>
  </si>
  <si>
    <t>л/с №3000000142905</t>
  </si>
  <si>
    <t>Кв. 659</t>
  </si>
  <si>
    <t>л/с №3000000148217</t>
  </si>
  <si>
    <t>А/м 50</t>
  </si>
  <si>
    <t>л/с №3000000172992</t>
  </si>
  <si>
    <t>А/м 96</t>
  </si>
  <si>
    <t>л/с №3000000147987</t>
  </si>
  <si>
    <t>Кв. 679</t>
  </si>
  <si>
    <t>л/с №3000000140849</t>
  </si>
  <si>
    <t>Кл. №100</t>
  </si>
  <si>
    <t>л/с №3000000153654</t>
  </si>
  <si>
    <t>А/м 30</t>
  </si>
  <si>
    <t>л/с №3000000153652</t>
  </si>
  <si>
    <t>А/м 307</t>
  </si>
  <si>
    <t>л/с №3000000145918</t>
  </si>
  <si>
    <t>Кв. 546</t>
  </si>
  <si>
    <t>л/с №3000000153030</t>
  </si>
  <si>
    <t>Кв. 587</t>
  </si>
  <si>
    <t>л/с №3000000153237</t>
  </si>
  <si>
    <t>А/м 84</t>
  </si>
  <si>
    <t>л/с №3000001174184</t>
  </si>
  <si>
    <t>Кл. №106</t>
  </si>
  <si>
    <t>л/с №3000000142895</t>
  </si>
  <si>
    <t>Кв. 602</t>
  </si>
  <si>
    <t>л/с №3000000150701</t>
  </si>
  <si>
    <t>л/с №3000000143801</t>
  </si>
  <si>
    <t>Кв. 560</t>
  </si>
  <si>
    <t>л/с №3000000140856</t>
  </si>
  <si>
    <t>Кл. №117</t>
  </si>
  <si>
    <t>л/с №3000000140779</t>
  </si>
  <si>
    <t>Кл. №62</t>
  </si>
  <si>
    <t>л/с №3000000140074</t>
  </si>
  <si>
    <t>л/с №3000000142904</t>
  </si>
  <si>
    <t>Кв. 638</t>
  </si>
  <si>
    <t>л/с №3000000140852</t>
  </si>
  <si>
    <t>Кл. №78</t>
  </si>
  <si>
    <t>л/с №3000000140772</t>
  </si>
  <si>
    <t>Кл. №52</t>
  </si>
  <si>
    <t>л/с №3000000140792</t>
  </si>
  <si>
    <t>Кл. №131</t>
  </si>
  <si>
    <t>л/с №3000000140787</t>
  </si>
  <si>
    <t>Кл. №116</t>
  </si>
  <si>
    <t>л/с №3000000141254</t>
  </si>
  <si>
    <t>Кв. 537</t>
  </si>
  <si>
    <t>л/с №3000000142706</t>
  </si>
  <si>
    <t>Кв. 711</t>
  </si>
  <si>
    <t>л/с №3000000159231</t>
  </si>
  <si>
    <t>Кл. №150</t>
  </si>
  <si>
    <t>л/с №3000000148370</t>
  </si>
  <si>
    <t>А/м 172</t>
  </si>
  <si>
    <t>л/с №3000000152552</t>
  </si>
  <si>
    <t>Кв. 690</t>
  </si>
  <si>
    <t>л/с №3000000145509</t>
  </si>
  <si>
    <t>л/с №3000000145690</t>
  </si>
  <si>
    <t>Кв. 414</t>
  </si>
  <si>
    <t>л/с №3000000166457</t>
  </si>
  <si>
    <t>А/м 174</t>
  </si>
  <si>
    <t>л/с №3000000154705</t>
  </si>
  <si>
    <t>А/м 201</t>
  </si>
  <si>
    <t>л/с №3000000148458</t>
  </si>
  <si>
    <t>Кв. 544</t>
  </si>
  <si>
    <t>л/с №3000000148236</t>
  </si>
  <si>
    <t>л/с №3000000142893</t>
  </si>
  <si>
    <t>Кв. 642</t>
  </si>
  <si>
    <t>л/с №3000000152788</t>
  </si>
  <si>
    <t>Оф. 11</t>
  </si>
  <si>
    <t>л/с №3000000160245</t>
  </si>
  <si>
    <t>Кл. №143</t>
  </si>
  <si>
    <t>л/с №3000000153012</t>
  </si>
  <si>
    <t>Кв. 606</t>
  </si>
  <si>
    <t>л/с №3000000140993</t>
  </si>
  <si>
    <t>Кв. 684</t>
  </si>
  <si>
    <t>л/с №3000000168509</t>
  </si>
  <si>
    <t>А/м 89</t>
  </si>
  <si>
    <t>л/с №3000000148133</t>
  </si>
  <si>
    <t>А/м 9</t>
  </si>
  <si>
    <t>л/с №3000000140768</t>
  </si>
  <si>
    <t>А/м 99</t>
  </si>
  <si>
    <t>л/с №3000000152246</t>
  </si>
  <si>
    <t>л/с №3000000150662</t>
  </si>
  <si>
    <t>Кв. 420</t>
  </si>
  <si>
    <t>л/с №3000000159662</t>
  </si>
  <si>
    <t>Кл. №125</t>
  </si>
  <si>
    <t>л/с №3000000158032</t>
  </si>
  <si>
    <t>Кл. №153</t>
  </si>
  <si>
    <t>л/с №3000000159256</t>
  </si>
  <si>
    <t>Кл. №156</t>
  </si>
  <si>
    <t>л/с №3000000152071</t>
  </si>
  <si>
    <t>Кв. 459</t>
  </si>
  <si>
    <t>л/с №3000000145336</t>
  </si>
  <si>
    <t>Кв. 443</t>
  </si>
  <si>
    <t>л/с №3000000146594</t>
  </si>
  <si>
    <t>Кв. 488</t>
  </si>
  <si>
    <t>л/с №3000000152058</t>
  </si>
  <si>
    <t>Кв. 490</t>
  </si>
  <si>
    <t>л/с №3000000167240</t>
  </si>
  <si>
    <t>Кл. №30</t>
  </si>
  <si>
    <t>л/с №3000000140817</t>
  </si>
  <si>
    <t>Кл. №32</t>
  </si>
  <si>
    <t>л/с №3000000153673</t>
  </si>
  <si>
    <t>А/м 170</t>
  </si>
  <si>
    <t>л/с №3000000153500</t>
  </si>
  <si>
    <t>А/м 243</t>
  </si>
  <si>
    <t>л/с №3000000158022</t>
  </si>
  <si>
    <t>Кл. №90</t>
  </si>
  <si>
    <t>л/с №3000000159507</t>
  </si>
  <si>
    <t>Кл. №92</t>
  </si>
  <si>
    <t>л/с №3000000150581</t>
  </si>
  <si>
    <t>л/с №3000000140576</t>
  </si>
  <si>
    <t>л/с №3000000145443</t>
  </si>
  <si>
    <t>л/с №3000000160260</t>
  </si>
  <si>
    <t>Кл. №95</t>
  </si>
  <si>
    <t>л/с №3000000148030</t>
  </si>
  <si>
    <t>А/м 2</t>
  </si>
  <si>
    <t>л/с №3000000153376</t>
  </si>
  <si>
    <t>А/м 252</t>
  </si>
  <si>
    <t>л/с №3000000151201</t>
  </si>
  <si>
    <t>л/с №3000000146519</t>
  </si>
  <si>
    <t>Кв. 419</t>
  </si>
  <si>
    <t>л/с №3000000159512</t>
  </si>
  <si>
    <t>А/м 270</t>
  </si>
  <si>
    <t>л/с №3000000151784</t>
  </si>
  <si>
    <t>Кв. 499</t>
  </si>
  <si>
    <t>л/с №3000000142725</t>
  </si>
  <si>
    <t>Кв. 710</t>
  </si>
  <si>
    <t>л/с №3000000142897</t>
  </si>
  <si>
    <t>Кв. 509</t>
  </si>
  <si>
    <t>л/с №3000000141191</t>
  </si>
  <si>
    <t>Кв. 512</t>
  </si>
  <si>
    <t>л/с №3000000151607</t>
  </si>
  <si>
    <t>Кв. 535</t>
  </si>
  <si>
    <t>л/с №3000000151813</t>
  </si>
  <si>
    <t>л/с №3000000148556</t>
  </si>
  <si>
    <t>л/с №3000000143040</t>
  </si>
  <si>
    <t>л/с №3000000142804</t>
  </si>
  <si>
    <t>Кв. 737</t>
  </si>
  <si>
    <t>л/с №3000000142930</t>
  </si>
  <si>
    <t>Кв. 749</t>
  </si>
  <si>
    <t>л/с №3000000140145</t>
  </si>
  <si>
    <t>л/с №3000000141123</t>
  </si>
  <si>
    <t>Кв. 549</t>
  </si>
  <si>
    <t>л/с №3000000152680</t>
  </si>
  <si>
    <t>Кв. 596</t>
  </si>
  <si>
    <t>л/с №3000000153726</t>
  </si>
  <si>
    <t>Кв. 643</t>
  </si>
  <si>
    <t>л/с №3000000142369</t>
  </si>
  <si>
    <t>Кв. 619</t>
  </si>
  <si>
    <t>л/с №3000000146617</t>
  </si>
  <si>
    <t>Кв. 649</t>
  </si>
  <si>
    <t>л/с №3000000164400</t>
  </si>
  <si>
    <t>л/с №3000000142759</t>
  </si>
  <si>
    <t>Кв. 686</t>
  </si>
  <si>
    <t>л/с №3000000152435</t>
  </si>
  <si>
    <t>Кв. 470</t>
  </si>
  <si>
    <t>л/с №3000000140190</t>
  </si>
  <si>
    <t>л/с №3000000150461</t>
  </si>
  <si>
    <t>л/с №3000000162260</t>
  </si>
  <si>
    <t>Кв. 697</t>
  </si>
  <si>
    <t>л/с №3000000153014</t>
  </si>
  <si>
    <t>л/с №3000000140187</t>
  </si>
  <si>
    <t>л/с №3000000153064</t>
  </si>
  <si>
    <t>Кв. 448</t>
  </si>
  <si>
    <t>л/с №3000000140936</t>
  </si>
  <si>
    <t>л/с №3000000140990</t>
  </si>
  <si>
    <t>Кв. 591</t>
  </si>
  <si>
    <t>л/с №3000000142881</t>
  </si>
  <si>
    <t>Кв. 622</t>
  </si>
  <si>
    <t>л/с №3000000153073</t>
  </si>
  <si>
    <t>Кв. 688</t>
  </si>
  <si>
    <t>л/с №3000000153010</t>
  </si>
  <si>
    <t>л/с №3000000151643</t>
  </si>
  <si>
    <t>л/с №3000000151119</t>
  </si>
  <si>
    <t>л/с №3000000142891</t>
  </si>
  <si>
    <t>Кв. 657</t>
  </si>
  <si>
    <t>л/с №3000000141119</t>
  </si>
  <si>
    <t>Кв. 689</t>
  </si>
  <si>
    <t>л/с №3000000153076</t>
  </si>
  <si>
    <t>Кв. 636</t>
  </si>
  <si>
    <t>л/с №3000000148678</t>
  </si>
  <si>
    <t>л/с №3000000158126</t>
  </si>
  <si>
    <t>Кв. 455</t>
  </si>
  <si>
    <t>л/с №3000000142098</t>
  </si>
  <si>
    <t>Кв. 681</t>
  </si>
  <si>
    <t>л/с №3000000140035</t>
  </si>
  <si>
    <t>л/с №3000000148231</t>
  </si>
  <si>
    <t>Кв. 418</t>
  </si>
  <si>
    <t>л/с №3000000143804</t>
  </si>
  <si>
    <t>Кв. 650</t>
  </si>
  <si>
    <t>л/с №3000000147641</t>
  </si>
  <si>
    <t>Кв. 662</t>
  </si>
  <si>
    <t>л/с №3000000150483</t>
  </si>
  <si>
    <t>Кв. 417</t>
  </si>
  <si>
    <t>л/с №3000000146614</t>
  </si>
  <si>
    <t>Кв. 440</t>
  </si>
  <si>
    <t>л/с №3000000148736</t>
  </si>
  <si>
    <t>Кв. 476</t>
  </si>
  <si>
    <t>л/с №3000000141196</t>
  </si>
  <si>
    <t>л/с №3000000145705</t>
  </si>
  <si>
    <t>Кв. 435</t>
  </si>
  <si>
    <t>л/с №3000000147966</t>
  </si>
  <si>
    <t>Кв. 442</t>
  </si>
  <si>
    <t>л/с №3000000145717</t>
  </si>
  <si>
    <t>Кв. 451</t>
  </si>
  <si>
    <t>л/с №3000000148031</t>
  </si>
  <si>
    <t>л/с №3000000150577</t>
  </si>
  <si>
    <t>л/с №3000000147963</t>
  </si>
  <si>
    <t>л/с №3000000151438</t>
  </si>
  <si>
    <t>л/с №3000000140274</t>
  </si>
  <si>
    <t>л/с №3000000142574</t>
  </si>
  <si>
    <t>Кв. 600</t>
  </si>
  <si>
    <t>л/с №3000000142576</t>
  </si>
  <si>
    <t>Кв. 671</t>
  </si>
  <si>
    <t>л/с №3000000152721</t>
  </si>
  <si>
    <t>Кв. 487</t>
  </si>
  <si>
    <t>л/с №3000000140357</t>
  </si>
  <si>
    <t>л/с №3000000153007</t>
  </si>
  <si>
    <t>л/с №3000000141204</t>
  </si>
  <si>
    <t>л/с №3000000148141</t>
  </si>
  <si>
    <t>Кв. 775</t>
  </si>
  <si>
    <t>л/с №3000000140368</t>
  </si>
  <si>
    <t>л/с №3000000153019</t>
  </si>
  <si>
    <t>л/с №3000000138614</t>
  </si>
  <si>
    <t>Кв. 506</t>
  </si>
  <si>
    <t>л/с №3000000164470</t>
  </si>
  <si>
    <t>Кв. 712</t>
  </si>
  <si>
    <t>л/с №3000000140460</t>
  </si>
  <si>
    <t>л/с №3000000150462</t>
  </si>
  <si>
    <t>л/с №3000000142586</t>
  </si>
  <si>
    <t>л/с №3000000142356</t>
  </si>
  <si>
    <t>л/с №3000000142100</t>
  </si>
  <si>
    <t>Кв. 661</t>
  </si>
  <si>
    <t>л/с №3000000153066</t>
  </si>
  <si>
    <t>Кв. 692</t>
  </si>
  <si>
    <t>л/с №3000000151518</t>
  </si>
  <si>
    <t>л/с №3000000149255</t>
  </si>
  <si>
    <t>л/с №3000000142653</t>
  </si>
  <si>
    <t>л/с №3000000140373</t>
  </si>
  <si>
    <t>л/с №3000000142363</t>
  </si>
  <si>
    <t>л/с №3000000140484</t>
  </si>
  <si>
    <t>л/с №3000000140335</t>
  </si>
  <si>
    <t>л/с №3000000140441</t>
  </si>
  <si>
    <t>л/с №3000000142362</t>
  </si>
  <si>
    <t>л/с №3000000159230</t>
  </si>
  <si>
    <t>л/с №3000000140370</t>
  </si>
  <si>
    <t>л/с №3000000140940</t>
  </si>
  <si>
    <t>л/с №3000000142885</t>
  </si>
  <si>
    <t>л/с №3000000153025</t>
  </si>
  <si>
    <t>Кв. 729</t>
  </si>
  <si>
    <t>л/с №3000000145338</t>
  </si>
  <si>
    <t>Кв. 766</t>
  </si>
  <si>
    <t>л/с №3000000140362</t>
  </si>
  <si>
    <t>л/с №3000000140443</t>
  </si>
  <si>
    <t>л/с №3000000145691</t>
  </si>
  <si>
    <t>л/с №3000000140296</t>
  </si>
  <si>
    <t>л/с №3000000142232</t>
  </si>
  <si>
    <t>л/с №3000000164645</t>
  </si>
  <si>
    <t>л/с №3000000148421</t>
  </si>
  <si>
    <t>Кв. 422</t>
  </si>
  <si>
    <t>л/с №3000000147745</t>
  </si>
  <si>
    <t>Кв. 444</t>
  </si>
  <si>
    <t>л/с №3000000168677</t>
  </si>
  <si>
    <t>Кв. 507</t>
  </si>
  <si>
    <t>л/с №3000000152168</t>
  </si>
  <si>
    <t>л/с №3000000142299</t>
  </si>
  <si>
    <t>л/с №3000000145516</t>
  </si>
  <si>
    <t>л/с №3000000140929</t>
  </si>
  <si>
    <t>л/с №3000000150666</t>
  </si>
  <si>
    <t>л/с №3000000142360</t>
  </si>
  <si>
    <t>Кв. 640</t>
  </si>
  <si>
    <t>л/с №3000000142901</t>
  </si>
  <si>
    <t>Кв. 654</t>
  </si>
  <si>
    <t>л/с №3000000140997</t>
  </si>
  <si>
    <t>Кв. 677</t>
  </si>
  <si>
    <t>л/с №3000000140182</t>
  </si>
  <si>
    <t>л/с №3000000142387</t>
  </si>
  <si>
    <t>л/с №3000000145665</t>
  </si>
  <si>
    <t>л/с №3000000142880</t>
  </si>
  <si>
    <t>л/с №3000000146518</t>
  </si>
  <si>
    <t>л/с №3000000151486</t>
  </si>
  <si>
    <t>л/с №3000000147824</t>
  </si>
  <si>
    <t>Кв. 429</t>
  </si>
  <si>
    <t>л/с №3000000153055</t>
  </si>
  <si>
    <t>Кв. 472</t>
  </si>
  <si>
    <t>л/с №3000000142849</t>
  </si>
  <si>
    <t>Кв. 733</t>
  </si>
  <si>
    <t>л/с №3000000143810</t>
  </si>
  <si>
    <t>л/с №3000000153011</t>
  </si>
  <si>
    <t>л/с №3000000145522</t>
  </si>
  <si>
    <t>л/с №3000000153053</t>
  </si>
  <si>
    <t>л/с №3000000140439</t>
  </si>
  <si>
    <t>л/с №3000000147962</t>
  </si>
  <si>
    <t>л/с №3000000148362</t>
  </si>
  <si>
    <t>л/с №3000000142939</t>
  </si>
  <si>
    <t>л/с №3000000153761</t>
  </si>
  <si>
    <t>л/с №3000000149256</t>
  </si>
  <si>
    <t>л/с №3000000145608</t>
  </si>
  <si>
    <t>л/с №3000000140494</t>
  </si>
  <si>
    <t>л/с №3000000140071</t>
  </si>
  <si>
    <t>л/с №3000000145687</t>
  </si>
  <si>
    <t>л/с №3000000148028</t>
  </si>
  <si>
    <t>л/с №3000000140147</t>
  </si>
  <si>
    <t>л/с №3000000140591</t>
  </si>
  <si>
    <t>л/с №3000000140597</t>
  </si>
  <si>
    <t>л/с №3000000142655</t>
  </si>
  <si>
    <t>л/с №3000000142863</t>
  </si>
  <si>
    <t>л/с №3000000151416</t>
  </si>
  <si>
    <t>Кв. 492</t>
  </si>
  <si>
    <t>л/с №3000000145517</t>
  </si>
  <si>
    <t>Кв. 700</t>
  </si>
  <si>
    <t>л/с №3000000152549</t>
  </si>
  <si>
    <t>Кв. 757</t>
  </si>
  <si>
    <t>л/с №3000000145919</t>
  </si>
  <si>
    <t>Кв. 511</t>
  </si>
  <si>
    <t>л/с №3000000140267</t>
  </si>
  <si>
    <t>л/с №3000000142710</t>
  </si>
  <si>
    <t>Кв. 751</t>
  </si>
  <si>
    <t>л/с №3000000142295</t>
  </si>
  <si>
    <t>л/с №3000000145328</t>
  </si>
  <si>
    <t>л/с №3000000145520</t>
  </si>
  <si>
    <t>л/с №3000000153026</t>
  </si>
  <si>
    <t>л/с №3000000152678</t>
  </si>
  <si>
    <t>л/с №3000000142874</t>
  </si>
  <si>
    <t>л/с №3000000145611</t>
  </si>
  <si>
    <t>л/с №3000000148415</t>
  </si>
  <si>
    <t>л/с №3000000140647</t>
  </si>
  <si>
    <t>л/с №3000000153042</t>
  </si>
  <si>
    <t>л/с №3000000140179</t>
  </si>
  <si>
    <t>л/с №3000000154654</t>
  </si>
  <si>
    <t>л/с №3000000152227</t>
  </si>
  <si>
    <t>л/с №3000000140371</t>
  </si>
  <si>
    <t>л/с №3000000153068</t>
  </si>
  <si>
    <t>л/с №3000000142751</t>
  </si>
  <si>
    <t>л/с №3000000151779</t>
  </si>
  <si>
    <t>л/с №3000000140458</t>
  </si>
  <si>
    <t>л/с №3000000142464</t>
  </si>
  <si>
    <t>Кв. 765</t>
  </si>
  <si>
    <t>л/с №3000000140710</t>
  </si>
  <si>
    <t>А/м 109</t>
  </si>
  <si>
    <t>л/с №3000000145511</t>
  </si>
  <si>
    <t>Кв. 433</t>
  </si>
  <si>
    <t>л/с №3000000153588</t>
  </si>
  <si>
    <t>А/м 160</t>
  </si>
  <si>
    <t>л/с №3000000153553</t>
  </si>
  <si>
    <t>А/м 19</t>
  </si>
  <si>
    <t>л/с №3000000151185</t>
  </si>
  <si>
    <t>л/с №3000000142957</t>
  </si>
  <si>
    <t>л/с №3000000148599</t>
  </si>
  <si>
    <t>л/с №3000000153603</t>
  </si>
  <si>
    <t>А/м 136</t>
  </si>
  <si>
    <t>л/с №3000000152774</t>
  </si>
  <si>
    <t>А/м 224</t>
  </si>
  <si>
    <t>л/с №3000000142711</t>
  </si>
  <si>
    <t>Кв. 772</t>
  </si>
  <si>
    <t>л/с №3000000148660</t>
  </si>
  <si>
    <t>л/с №3000000153354</t>
  </si>
  <si>
    <t>А/м 232</t>
  </si>
  <si>
    <t>л/с №3000000148290</t>
  </si>
  <si>
    <t>А/м 269</t>
  </si>
  <si>
    <t>л/с №3000000140463</t>
  </si>
  <si>
    <t>л/с №3000000140192</t>
  </si>
  <si>
    <t>л/с №3000000145781</t>
  </si>
  <si>
    <t>л/с №3000000148322</t>
  </si>
  <si>
    <t>А/м 303</t>
  </si>
  <si>
    <t>л/с №3000000148215</t>
  </si>
  <si>
    <t>А/м 48</t>
  </si>
  <si>
    <t>л/с №3000000163321</t>
  </si>
  <si>
    <t>л/с №3000000173246</t>
  </si>
  <si>
    <t>А/м 222</t>
  </si>
  <si>
    <t>л/с №3000000145416</t>
  </si>
  <si>
    <t>А/м 247</t>
  </si>
  <si>
    <t>л/с №3000000145356</t>
  </si>
  <si>
    <t>л/с №3000000145512</t>
  </si>
  <si>
    <t>л/с №3000000153585</t>
  </si>
  <si>
    <t>л/с №3000000153332</t>
  </si>
  <si>
    <t>А/м 62</t>
  </si>
  <si>
    <t>л/с №3000000152722</t>
  </si>
  <si>
    <t>Кв. 458</t>
  </si>
  <si>
    <t>л/с №3000000145541</t>
  </si>
  <si>
    <t>Кв. 464</t>
  </si>
  <si>
    <t>л/с №3000000148174</t>
  </si>
  <si>
    <t>А/м 67</t>
  </si>
  <si>
    <t>л/с №3000000159710</t>
  </si>
  <si>
    <t>Кл. №104</t>
  </si>
  <si>
    <t>л/с №3000000153505</t>
  </si>
  <si>
    <t>А/м 124</t>
  </si>
  <si>
    <t>л/с №3000000151793</t>
  </si>
  <si>
    <t>Кв. 471</t>
  </si>
  <si>
    <t>л/с №3000000162170</t>
  </si>
  <si>
    <t>А/м 15</t>
  </si>
  <si>
    <t>л/с №3000000162698</t>
  </si>
  <si>
    <t>л/с №3000000148559</t>
  </si>
  <si>
    <t>л/с №3000000142877</t>
  </si>
  <si>
    <t>л/с №3000000151289</t>
  </si>
  <si>
    <t>л/с №3000000153022</t>
  </si>
  <si>
    <t>л/с №3000000160388</t>
  </si>
  <si>
    <t>Кл. №123</t>
  </si>
  <si>
    <t>л/с №3000000162959</t>
  </si>
  <si>
    <t>Кл. №124</t>
  </si>
  <si>
    <t>л/с №3000000140913</t>
  </si>
  <si>
    <t>л/с №3000000159439</t>
  </si>
  <si>
    <t>л/с №3000000140915</t>
  </si>
  <si>
    <t>л/с №3000000163283</t>
  </si>
  <si>
    <t>л/с №3000000140029</t>
  </si>
  <si>
    <t>л/с №3000000159505</t>
  </si>
  <si>
    <t>Кл. №33</t>
  </si>
  <si>
    <t>л/с №3000000153670</t>
  </si>
  <si>
    <t>А/м 166</t>
  </si>
  <si>
    <t>л/с №3000000148224</t>
  </si>
  <si>
    <t>А/м 195</t>
  </si>
  <si>
    <t>л/с №3000000173269</t>
  </si>
  <si>
    <t>А/м 223</t>
  </si>
  <si>
    <t>л/с №3000000138505</t>
  </si>
  <si>
    <t>л/с №3000000153415</t>
  </si>
  <si>
    <t>А/м 227</t>
  </si>
  <si>
    <t>л/с №3000000153642</t>
  </si>
  <si>
    <t>А/м 260</t>
  </si>
  <si>
    <t>л/с №3000000141114</t>
  </si>
  <si>
    <t>л/с №3000000142705</t>
  </si>
  <si>
    <t>л/с №3000000153638</t>
  </si>
  <si>
    <t>А/м 265</t>
  </si>
  <si>
    <t>л/с №3000000153385</t>
  </si>
  <si>
    <t>А/м 184</t>
  </si>
  <si>
    <t>л/с №3000000142894</t>
  </si>
  <si>
    <t>л/с №3000000147964</t>
  </si>
  <si>
    <t>л/с №3000000145651</t>
  </si>
  <si>
    <t>л/с №3000000140367</t>
  </si>
  <si>
    <t>л/с №3000000140884</t>
  </si>
  <si>
    <t>А/м 208</t>
  </si>
  <si>
    <t>л/с №3000000140223</t>
  </si>
  <si>
    <t>л/с №3000000159140</t>
  </si>
  <si>
    <t>А/м 220</t>
  </si>
  <si>
    <t>л/с №3000000140833</t>
  </si>
  <si>
    <t>Кл. №9</t>
  </si>
  <si>
    <t>л/с №3000000150538</t>
  </si>
  <si>
    <t>л/с №3000000148135</t>
  </si>
  <si>
    <t>л/с №3000000140871</t>
  </si>
  <si>
    <t>А/м 142</t>
  </si>
  <si>
    <t>л/с №3000000166456</t>
  </si>
  <si>
    <t>А/м 179</t>
  </si>
  <si>
    <t>л/с №3000000145816</t>
  </si>
  <si>
    <t>л/с №3000000140577</t>
  </si>
  <si>
    <t>л/с №3000000148289</t>
  </si>
  <si>
    <t>А/м 268</t>
  </si>
  <si>
    <t>л/с №3000000153442</t>
  </si>
  <si>
    <t>А/м 299</t>
  </si>
  <si>
    <t>л/с №3000000140946</t>
  </si>
  <si>
    <t>л/с №3000000142456</t>
  </si>
  <si>
    <t>л/с №3000000138222</t>
  </si>
  <si>
    <t>А/м 302</t>
  </si>
  <si>
    <t>л/с №3000000153675</t>
  </si>
  <si>
    <t>А/м 242</t>
  </si>
  <si>
    <t>л/с №3000000148229</t>
  </si>
  <si>
    <t>А/м 296</t>
  </si>
  <si>
    <t>л/с №3000000142912</t>
  </si>
  <si>
    <t>л/с №3000000142411</t>
  </si>
  <si>
    <t>Кв. 675</t>
  </si>
  <si>
    <t>л/с №3000000142650</t>
  </si>
  <si>
    <t>Кв. 680</t>
  </si>
  <si>
    <t>л/с №3000001176846</t>
  </si>
  <si>
    <t>Кл. №129</t>
  </si>
  <si>
    <t>л/с №3000000172895</t>
  </si>
  <si>
    <t>л/с №3000000150489</t>
  </si>
  <si>
    <t>л/с №3000000148274</t>
  </si>
  <si>
    <t>А/м 274</t>
  </si>
  <si>
    <t>л/с №3000000148207</t>
  </si>
  <si>
    <t>А/м 39</t>
  </si>
  <si>
    <t>л/с №3000000138568</t>
  </si>
  <si>
    <t>л/с №3000000163207</t>
  </si>
  <si>
    <t>Кв. 525</t>
  </si>
  <si>
    <t>л/с №3000000148216</t>
  </si>
  <si>
    <t>А/м 49</t>
  </si>
  <si>
    <t>л/с №3000000153714</t>
  </si>
  <si>
    <t>А/м 173</t>
  </si>
  <si>
    <t>л/с №3000000163554</t>
  </si>
  <si>
    <t>А/м 20</t>
  </si>
  <si>
    <t>л/с №3000000143046</t>
  </si>
  <si>
    <t>Кв. 703</t>
  </si>
  <si>
    <t>л/с №3000000152209</t>
  </si>
  <si>
    <t>л/с №3000000153346</t>
  </si>
  <si>
    <t>А/м 202</t>
  </si>
  <si>
    <t>л/с №3000000156686</t>
  </si>
  <si>
    <t>Кл. №84</t>
  </si>
  <si>
    <t>л/с №3000000145825</t>
  </si>
  <si>
    <t>л/с №3000000147960</t>
  </si>
  <si>
    <t>л/с №3000000154392</t>
  </si>
  <si>
    <t>А/м 133</t>
  </si>
  <si>
    <t>л/с №3000000153347</t>
  </si>
  <si>
    <t>А/м 143</t>
  </si>
  <si>
    <t>л/с №3000000147989</t>
  </si>
  <si>
    <t>л/с №3000000162582</t>
  </si>
  <si>
    <t>л/с №3000000151351</t>
  </si>
  <si>
    <t>л/с №3000000145441</t>
  </si>
  <si>
    <t>л/с №3000000153727</t>
  </si>
  <si>
    <t>А/м 101</t>
  </si>
  <si>
    <t>л/с №3000000153587</t>
  </si>
  <si>
    <t>А/м 115</t>
  </si>
  <si>
    <t>л/с №3000000142231</t>
  </si>
  <si>
    <t>Кв. 667</t>
  </si>
  <si>
    <t>л/с №3000000140992</t>
  </si>
  <si>
    <t>Кв. 673</t>
  </si>
  <si>
    <t>л/с №3000000166653</t>
  </si>
  <si>
    <t>А/м 153</t>
  </si>
  <si>
    <t>л/с №3000000148199</t>
  </si>
  <si>
    <t>А/м 257</t>
  </si>
  <si>
    <t>л/с №3000000150576</t>
  </si>
  <si>
    <t>Кв. 695</t>
  </si>
  <si>
    <t>л/с №3000000141209</t>
  </si>
  <si>
    <t>Кв. 534</t>
  </si>
  <si>
    <t>л/с №3000000153661</t>
  </si>
  <si>
    <t>А/м 271</t>
  </si>
  <si>
    <t>л/с №3000000148137</t>
  </si>
  <si>
    <t>А/м 285</t>
  </si>
  <si>
    <t>л/с №3000000145411</t>
  </si>
  <si>
    <t>Кв. 536</t>
  </si>
  <si>
    <t>л/с №3000000153230</t>
  </si>
  <si>
    <t>Кв. 714</t>
  </si>
  <si>
    <t>л/с №3000000140806</t>
  </si>
  <si>
    <t>Кл. №17</t>
  </si>
  <si>
    <t>л/с №3000000140775</t>
  </si>
  <si>
    <t>Кл. №58</t>
  </si>
  <si>
    <t>л/с №3000000173683</t>
  </si>
  <si>
    <t>л/с №3000000140777</t>
  </si>
  <si>
    <t>Кл. №60</t>
  </si>
  <si>
    <t>л/с №3000000142707</t>
  </si>
  <si>
    <t>Кв. 717</t>
  </si>
  <si>
    <t>л/с №3000000148737</t>
  </si>
  <si>
    <t>Кв. 718</t>
  </si>
  <si>
    <t>л/с №3000000153081</t>
  </si>
  <si>
    <t>Кв. 740</t>
  </si>
  <si>
    <t>л/с №3000000148612</t>
  </si>
  <si>
    <t>А/м 284</t>
  </si>
  <si>
    <t>л/с №3000000153687</t>
  </si>
  <si>
    <t>А/м 306</t>
  </si>
  <si>
    <t>л/с №3000000145508</t>
  </si>
  <si>
    <t>Кв. 479</t>
  </si>
  <si>
    <t>л/с №3000000140731</t>
  </si>
  <si>
    <t>А/м 54</t>
  </si>
  <si>
    <t>л/с №3000000159553</t>
  </si>
  <si>
    <t>Кл. №93</t>
  </si>
  <si>
    <t>л/с №3000000145823</t>
  </si>
  <si>
    <t>Кв. 743</t>
  </si>
  <si>
    <t>л/с №3000000142297</t>
  </si>
  <si>
    <t>л/с №3000000145515</t>
  </si>
  <si>
    <t>Кв. 446</t>
  </si>
  <si>
    <t>л/с №3000000151604</t>
  </si>
  <si>
    <t>Кв. 482</t>
  </si>
  <si>
    <t>л/с №3000000147633</t>
  </si>
  <si>
    <t>л/с №3000000140716</t>
  </si>
  <si>
    <t>А/м 119</t>
  </si>
  <si>
    <t>л/с №3000000140720</t>
  </si>
  <si>
    <t>А/м 126</t>
  </si>
  <si>
    <t>л/с №3000000148211</t>
  </si>
  <si>
    <t>А/м 44</t>
  </si>
  <si>
    <t>л/с №3000000146516</t>
  </si>
  <si>
    <t>л/с №3000000148685</t>
  </si>
  <si>
    <t>л/с №3000000159709</t>
  </si>
  <si>
    <t>А/м 59</t>
  </si>
  <si>
    <t>л/с №3000000148323</t>
  </si>
  <si>
    <t>А/м 69</t>
  </si>
  <si>
    <t>л/с №3000000147977</t>
  </si>
  <si>
    <t>л/с №3000000142896</t>
  </si>
  <si>
    <t>л/с №3000000152693</t>
  </si>
  <si>
    <t>А/м 8</t>
  </si>
  <si>
    <t>л/с №3000000153712</t>
  </si>
  <si>
    <t>А/м 209</t>
  </si>
  <si>
    <t>л/с №3000000140442</t>
  </si>
  <si>
    <t>л/с №3000000151959</t>
  </si>
  <si>
    <t>л/с №3000000153350</t>
  </si>
  <si>
    <t>А/м 264</t>
  </si>
  <si>
    <t>л/с №3000000159544</t>
  </si>
  <si>
    <t>А/м 73</t>
  </si>
  <si>
    <t>л/с №3000000159541</t>
  </si>
  <si>
    <t>А/м 1</t>
  </si>
  <si>
    <t>л/с №3000000145721</t>
  </si>
  <si>
    <t>л/с №3000000140491</t>
  </si>
  <si>
    <t>л/с №3000000153258</t>
  </si>
  <si>
    <t>А/м 113</t>
  </si>
  <si>
    <t>л/с №3000000154696</t>
  </si>
  <si>
    <t>А/м 141</t>
  </si>
  <si>
    <t>л/с №3000000150580</t>
  </si>
  <si>
    <t>л/с №3000000142723</t>
  </si>
  <si>
    <t>Кв. 720</t>
  </si>
  <si>
    <t>л/с №3000000138369</t>
  </si>
  <si>
    <t>Кл. №158</t>
  </si>
  <si>
    <t>л/с №3000000160255</t>
  </si>
  <si>
    <t>Кл. №166</t>
  </si>
  <si>
    <t>л/с №3000000145723</t>
  </si>
  <si>
    <t>Кв. 738</t>
  </si>
  <si>
    <t>л/с №3000000142236</t>
  </si>
  <si>
    <t>Кв. 771</t>
  </si>
  <si>
    <t>л/с №3000000141267</t>
  </si>
  <si>
    <t>л/с №3000000174159</t>
  </si>
  <si>
    <t>л/с №3000000147449</t>
  </si>
  <si>
    <t>л/с №3000000142104</t>
  </si>
  <si>
    <t>л/с №3000000152677</t>
  </si>
  <si>
    <t>л/с №3000000141129</t>
  </si>
  <si>
    <t>л/с №3000000140369</t>
  </si>
  <si>
    <t>л/с №3000000152066</t>
  </si>
  <si>
    <t>л/с №3000000150672</t>
  </si>
  <si>
    <t>л/с №3000000168521</t>
  </si>
  <si>
    <t>л/с №3000000151882</t>
  </si>
  <si>
    <t>л/с №3000000142412</t>
  </si>
  <si>
    <t>л/с №3000000140620</t>
  </si>
  <si>
    <t>л/с №3000000142496</t>
  </si>
  <si>
    <t>л/с №3000000140221</t>
  </si>
  <si>
    <t>л/с №3000000152485</t>
  </si>
  <si>
    <t>Кв. 415</t>
  </si>
  <si>
    <t>л/с №3000000146611</t>
  </si>
  <si>
    <t>Кв. 445</t>
  </si>
  <si>
    <t>л/с №3000000148600</t>
  </si>
  <si>
    <t>Кв. 469</t>
  </si>
  <si>
    <t>л/с №3000000142722</t>
  </si>
  <si>
    <t>Кв. 716</t>
  </si>
  <si>
    <t>л/с №3000000142943</t>
  </si>
  <si>
    <t>Кв. 741</t>
  </si>
  <si>
    <t>л/с №3000000148560</t>
  </si>
  <si>
    <t>л/с №3000000140912</t>
  </si>
  <si>
    <t>л/с №3000000151940</t>
  </si>
  <si>
    <t>л/с №3000000145583</t>
  </si>
  <si>
    <t>л/с №3000000140581</t>
  </si>
  <si>
    <t>л/с №3000000140599</t>
  </si>
  <si>
    <t>л/с №3000000153060</t>
  </si>
  <si>
    <t>л/с №3000000141252</t>
  </si>
  <si>
    <t>л/с №3000000143825</t>
  </si>
  <si>
    <t>л/с №3000000152067</t>
  </si>
  <si>
    <t>л/с №3000000151352</t>
  </si>
  <si>
    <t>л/с №3000000154607</t>
  </si>
  <si>
    <t>л/с №3000000143829</t>
  </si>
  <si>
    <t>л/с №3000000148037</t>
  </si>
  <si>
    <t>л/с №3000000142782</t>
  </si>
  <si>
    <t>Кв. 745</t>
  </si>
  <si>
    <t>л/с №3000000153387</t>
  </si>
  <si>
    <t>А/м 245</t>
  </si>
  <si>
    <t>л/с №3000000145707</t>
  </si>
  <si>
    <t>Кв. 753</t>
  </si>
  <si>
    <t>л/с №3000000152241</t>
  </si>
  <si>
    <t>Кв. 755</t>
  </si>
  <si>
    <t>л/с №3000000153063</t>
  </si>
  <si>
    <t>Кв. 764</t>
  </si>
  <si>
    <t>л/с №3000000153653</t>
  </si>
  <si>
    <t>А/м 275</t>
  </si>
  <si>
    <t>л/с №3000000153386</t>
  </si>
  <si>
    <t>А/м 287</t>
  </si>
  <si>
    <t>л/с №3000000142631</t>
  </si>
  <si>
    <t>л/с №3000000150754</t>
  </si>
  <si>
    <t>л/с №3000000138046</t>
  </si>
  <si>
    <t>А/м 144</t>
  </si>
  <si>
    <t>л/с №3000000159742</t>
  </si>
  <si>
    <t>А/м 188</t>
  </si>
  <si>
    <t>л/с №3000000153711</t>
  </si>
  <si>
    <t>А/м 58</t>
  </si>
  <si>
    <t>л/с №3000000140183</t>
  </si>
  <si>
    <t>л/с №3000000140585</t>
  </si>
  <si>
    <t>л/с №3000000142898</t>
  </si>
  <si>
    <t>л/с №3000000140854</t>
  </si>
  <si>
    <t>Кл. №87</t>
  </si>
  <si>
    <t>л/с №3000000138031</t>
  </si>
  <si>
    <t>А/м 130</t>
  </si>
  <si>
    <t>л/с №3000000143802</t>
  </si>
  <si>
    <t>Кв. 746</t>
  </si>
  <si>
    <t>л/с №3000000140575</t>
  </si>
  <si>
    <t>л/с №3000000153043</t>
  </si>
  <si>
    <t>л/с №3000000153453</t>
  </si>
  <si>
    <t>А/м 149</t>
  </si>
  <si>
    <t>л/с №3000000163683</t>
  </si>
  <si>
    <t>А/м 229</t>
  </si>
  <si>
    <t>л/с №3000000151290</t>
  </si>
  <si>
    <t>л/с №3000000142583</t>
  </si>
  <si>
    <t>л/с №3000000138172</t>
  </si>
  <si>
    <t>А/м 258</t>
  </si>
  <si>
    <t>л/с №3000000138240</t>
  </si>
  <si>
    <t>А/м 41</t>
  </si>
  <si>
    <t>л/с №3000000145689</t>
  </si>
  <si>
    <t>л/с №3000000140580</t>
  </si>
  <si>
    <t>л/с №3000000159203</t>
  </si>
  <si>
    <t>А/м 129</t>
  </si>
  <si>
    <t>л/с №3000000140691</t>
  </si>
  <si>
    <t>А/м 182</t>
  </si>
  <si>
    <t>л/с №3000000145526</t>
  </si>
  <si>
    <t>л/с №3000000148026</t>
  </si>
  <si>
    <t>л/с №3000000153599</t>
  </si>
  <si>
    <t>А/м 203</t>
  </si>
  <si>
    <t>л/с №3000000154720</t>
  </si>
  <si>
    <t>А/м 216</t>
  </si>
  <si>
    <t>л/с №3000001176920</t>
  </si>
  <si>
    <t>А/м 241</t>
  </si>
  <si>
    <t>л/с №3000000147637</t>
  </si>
  <si>
    <t>л/с №3000000140467</t>
  </si>
  <si>
    <t>л/с №3000000138154</t>
  </si>
  <si>
    <t>л/с №3000000153685</t>
  </si>
  <si>
    <t>А/м 288</t>
  </si>
  <si>
    <t>л/с №3000000166650</t>
  </si>
  <si>
    <t>Кл. №114</t>
  </si>
  <si>
    <t>л/с №3000000140468</t>
  </si>
  <si>
    <t>л/с №3000000164402</t>
  </si>
  <si>
    <t>л/с №3000000159259</t>
  </si>
  <si>
    <t>Кл. №157</t>
  </si>
  <si>
    <t>л/с №3000000140600</t>
  </si>
  <si>
    <t>л/с №3000000140350</t>
  </si>
  <si>
    <t>л/с №3000000140801</t>
  </si>
  <si>
    <t>Кл. №16</t>
  </si>
  <si>
    <t>л/с №3000000153709</t>
  </si>
  <si>
    <t>А/м 63</t>
  </si>
  <si>
    <t>л/с №3000000138314</t>
  </si>
  <si>
    <t>Кл. №108</t>
  </si>
  <si>
    <t>л/с №3000000147827</t>
  </si>
  <si>
    <t>л/с №3000000142294</t>
  </si>
  <si>
    <t>л/с №3000000140623</t>
  </si>
  <si>
    <t>л/с №3000000160246</t>
  </si>
  <si>
    <t>Кл. №133</t>
  </si>
  <si>
    <t>л/с №3000000154390</t>
  </si>
  <si>
    <t>А/м 218</t>
  </si>
  <si>
    <t>л/с №3000000146517</t>
  </si>
  <si>
    <t>л/с №3000000145704</t>
  </si>
  <si>
    <t>л/с №3000000143064</t>
  </si>
  <si>
    <t>л/с №3000000142907</t>
  </si>
  <si>
    <t>Кв. 529</t>
  </si>
  <si>
    <t>л/с №3000000148419</t>
  </si>
  <si>
    <t>А/м 236</t>
  </si>
  <si>
    <t>л/с №3000000153260</t>
  </si>
  <si>
    <t>А/м 211</t>
  </si>
  <si>
    <t>л/с №3000000153681</t>
  </si>
  <si>
    <t>А/м 233</t>
  </si>
  <si>
    <t>л/с №3000000153684</t>
  </si>
  <si>
    <t>А/м 277</t>
  </si>
  <si>
    <t>л/с №3000000140186</t>
  </si>
  <si>
    <t>л/с №3000000140492</t>
  </si>
  <si>
    <t>л/с №3000000148277</t>
  </si>
  <si>
    <t>А/м 259</t>
  </si>
  <si>
    <t>л/с №3000000152469</t>
  </si>
  <si>
    <t>л/с №3000000153691</t>
  </si>
  <si>
    <t>Оф. 8</t>
  </si>
  <si>
    <t>л/с №3000000142235</t>
  </si>
  <si>
    <t>Кв. 579</t>
  </si>
  <si>
    <t>л/с №3000000148558</t>
  </si>
  <si>
    <t>Кв. 594</t>
  </si>
  <si>
    <t>л/с №3000000143047</t>
  </si>
  <si>
    <t>Оф. 14</t>
  </si>
  <si>
    <t>л/с №3000000153676</t>
  </si>
  <si>
    <t>А/м 28</t>
  </si>
  <si>
    <t>л/с №3000000168507</t>
  </si>
  <si>
    <t>А/м 12</t>
  </si>
  <si>
    <t>л/с №3000000153281</t>
  </si>
  <si>
    <t>А/м 121</t>
  </si>
  <si>
    <t>л/с №3000000153176</t>
  </si>
  <si>
    <t>А/м 217</t>
  </si>
  <si>
    <t>л/с №3000000170518</t>
  </si>
  <si>
    <t>Кв. 562</t>
  </si>
  <si>
    <t>л/с №3000000148493</t>
  </si>
  <si>
    <t>Кв. 617</t>
  </si>
  <si>
    <t>л/с №3000000164683</t>
  </si>
  <si>
    <t>А/м 116</t>
  </si>
  <si>
    <t>л/с №3000000148223</t>
  </si>
  <si>
    <t>А/м 194</t>
  </si>
  <si>
    <t>л/с №3000000153006</t>
  </si>
  <si>
    <t>Кв. 552</t>
  </si>
  <si>
    <t>л/с №3000000153013</t>
  </si>
  <si>
    <t>Кв. 652</t>
  </si>
  <si>
    <t>л/с №3000000145326</t>
  </si>
  <si>
    <t>л/с №3000000148425</t>
  </si>
  <si>
    <t>Кв. 541</t>
  </si>
  <si>
    <t>л/с №3000000164332</t>
  </si>
  <si>
    <t>А/м 64</t>
  </si>
  <si>
    <t>л/с №3000000163552</t>
  </si>
  <si>
    <t>А/м 10</t>
  </si>
  <si>
    <t>л/с №3000000171277</t>
  </si>
  <si>
    <t>А/м 221</t>
  </si>
  <si>
    <t>л/с №3000000142754</t>
  </si>
  <si>
    <t>Кв. 584</t>
  </si>
  <si>
    <t>л/с №3000000142463</t>
  </si>
  <si>
    <t>Кв. 597</t>
  </si>
  <si>
    <t>л/с №3000000140271</t>
  </si>
  <si>
    <t>л/с №3000000152073</t>
  </si>
  <si>
    <t>А/м 305</t>
  </si>
  <si>
    <t>л/с №3000000153337</t>
  </si>
  <si>
    <t>А/м 189</t>
  </si>
  <si>
    <t>л/с №3000000142421</t>
  </si>
  <si>
    <t>Кв. 590</t>
  </si>
  <si>
    <t>л/с №3000000148178</t>
  </si>
  <si>
    <t>А/м 248</t>
  </si>
  <si>
    <t>л/с №3000000153659</t>
  </si>
  <si>
    <t>А/м 251</t>
  </si>
  <si>
    <t>л/с №3000000151458</t>
  </si>
  <si>
    <t>л/с №3000000153723</t>
  </si>
  <si>
    <t>Оф. 2</t>
  </si>
  <si>
    <t>л/с №3000000142634</t>
  </si>
  <si>
    <t>Кв. 565</t>
  </si>
  <si>
    <t>л/с №3000000145582</t>
  </si>
  <si>
    <t>Кв. 582</t>
  </si>
  <si>
    <t>л/с №3000000143026</t>
  </si>
  <si>
    <t>Оф. 10</t>
  </si>
  <si>
    <t>л/с №3000000153279</t>
  </si>
  <si>
    <t>А/м 181</t>
  </si>
  <si>
    <t>л/с №3000000148366</t>
  </si>
  <si>
    <t>А/м 266</t>
  </si>
  <si>
    <t>л/с №3000000142868</t>
  </si>
  <si>
    <t>Кв. 566</t>
  </si>
  <si>
    <t>л/с №3000000153070</t>
  </si>
  <si>
    <t>Кв. 656</t>
  </si>
  <si>
    <t>л/с №3000000148024</t>
  </si>
  <si>
    <t>А/м 290</t>
  </si>
  <si>
    <t>л/с №3000000153451</t>
  </si>
  <si>
    <t>А/м 131</t>
  </si>
  <si>
    <t>л/с №3000000153504</t>
  </si>
  <si>
    <t>А/м 205</t>
  </si>
  <si>
    <t>л/с №3000000153047</t>
  </si>
  <si>
    <t>Кв. 601</t>
  </si>
  <si>
    <t>л/с №3000000142903</t>
  </si>
  <si>
    <t>Кв. 613</t>
  </si>
  <si>
    <t>л/с №3000000156832</t>
  </si>
  <si>
    <t>А/м 228</t>
  </si>
  <si>
    <t>л/с №3000000163553</t>
  </si>
  <si>
    <t>А/м 11</t>
  </si>
  <si>
    <t>л/с №3000000142888</t>
  </si>
  <si>
    <t>Кв. 615</t>
  </si>
  <si>
    <t>л/с №3000000153353</t>
  </si>
  <si>
    <t>Кв. 564</t>
  </si>
  <si>
    <t>л/с №3000000153074</t>
  </si>
  <si>
    <t>Кв. 624</t>
  </si>
  <si>
    <t>л/с №3000000153071</t>
  </si>
  <si>
    <t>Кв. 668</t>
  </si>
  <si>
    <t>л/с №3000000142889</t>
  </si>
  <si>
    <t>Кв. 568</t>
  </si>
  <si>
    <t>л/с №3000000140890</t>
  </si>
  <si>
    <t>А/м 215</t>
  </si>
  <si>
    <t>л/с №3000000153349</t>
  </si>
  <si>
    <t>А/м 263</t>
  </si>
  <si>
    <t>л/с №3000000142420</t>
  </si>
  <si>
    <t>Кв. 580</t>
  </si>
  <si>
    <t>л/с №3000000140690</t>
  </si>
  <si>
    <t>А/м 180</t>
  </si>
  <si>
    <t>л/с №3000000148324</t>
  </si>
  <si>
    <t>А/м 249</t>
  </si>
  <si>
    <t>л/с №3000000153682</t>
  </si>
  <si>
    <t>А/м 250</t>
  </si>
  <si>
    <t>л/с №3000000151841</t>
  </si>
  <si>
    <t>Кв. 628</t>
  </si>
  <si>
    <t>л/с №3000000148662</t>
  </si>
  <si>
    <t>Кв. 542</t>
  </si>
  <si>
    <t>л/с №3000000142753</t>
  </si>
  <si>
    <t>Кв. 583</t>
  </si>
  <si>
    <t>л/с №3000000142613</t>
  </si>
  <si>
    <t>Кв. 629</t>
  </si>
  <si>
    <t>л/с №3000000141274</t>
  </si>
  <si>
    <t>Кв. 545</t>
  </si>
  <si>
    <t>л/с №3000000140708</t>
  </si>
  <si>
    <t>А/м 107</t>
  </si>
  <si>
    <t>л/с №3000000153669</t>
  </si>
  <si>
    <t>А/м 152</t>
  </si>
  <si>
    <t>л/с №3000000138170</t>
  </si>
  <si>
    <t>А/м 256</t>
  </si>
  <si>
    <t>л/с №3000000148179</t>
  </si>
  <si>
    <t>А/м 137</t>
  </si>
  <si>
    <t>л/с №3000000147967</t>
  </si>
  <si>
    <t>Кв. 556</t>
  </si>
  <si>
    <t>л/с №3000000153315</t>
  </si>
  <si>
    <t>А/м 17</t>
  </si>
  <si>
    <t>л/с №3000000153292</t>
  </si>
  <si>
    <t>А/м 225</t>
  </si>
  <si>
    <t>л/с №3000000151763</t>
  </si>
  <si>
    <t>Оф. 1</t>
  </si>
  <si>
    <t>л/с №3000000156769</t>
  </si>
  <si>
    <t>Оф. 4</t>
  </si>
  <si>
    <t>л/с №3000000140834</t>
  </si>
  <si>
    <t>Кл. №91</t>
  </si>
  <si>
    <t>л/с №3000000160252</t>
  </si>
  <si>
    <t>Кл. №24</t>
  </si>
  <si>
    <t>л/с №3000000151603</t>
  </si>
  <si>
    <t>Кв. 540</t>
  </si>
  <si>
    <t>л/с №3000000149261</t>
  </si>
  <si>
    <t>Кв. 551</t>
  </si>
  <si>
    <t>л/с №3000000145472</t>
  </si>
  <si>
    <t>Кв. 572</t>
  </si>
  <si>
    <t>л/с №3000000140815</t>
  </si>
  <si>
    <t>Кл. №27</t>
  </si>
  <si>
    <t>л/с №3000000153380</t>
  </si>
  <si>
    <t>А/м 159</t>
  </si>
  <si>
    <t>л/с №3000000142102</t>
  </si>
  <si>
    <t>Кв. 576</t>
  </si>
  <si>
    <t>л/с №3000000143045</t>
  </si>
  <si>
    <t>Оф. 16</t>
  </si>
  <si>
    <t>л/с №3000000142506</t>
  </si>
  <si>
    <t>Кв. 557</t>
  </si>
  <si>
    <t>л/с №3000000152467</t>
  </si>
  <si>
    <t>л/с №3000000153658</t>
  </si>
  <si>
    <t>А/м 234</t>
  </si>
  <si>
    <t>л/с №3000000138151</t>
  </si>
  <si>
    <t>А/м 239</t>
  </si>
  <si>
    <t>л/с №3000000143811</t>
  </si>
  <si>
    <t>Кв. 558</t>
  </si>
  <si>
    <t>л/с №3000000153028</t>
  </si>
  <si>
    <t>Кв. 588</t>
  </si>
  <si>
    <t>л/с №3000000153234</t>
  </si>
  <si>
    <t>А/м 138</t>
  </si>
  <si>
    <t>л/с №3000000153655</t>
  </si>
  <si>
    <t>А/м 167</t>
  </si>
  <si>
    <t>л/с №3000000148227</t>
  </si>
  <si>
    <t>А/м 198</t>
  </si>
  <si>
    <t>л/с №3000000145819</t>
  </si>
  <si>
    <t>Кв. 605</t>
  </si>
  <si>
    <t>л/с №3000000140485</t>
  </si>
  <si>
    <t>л/с №3000000160249</t>
  </si>
  <si>
    <t>Кл. №85</t>
  </si>
  <si>
    <t>л/с №3000000151838</t>
  </si>
  <si>
    <t>А/м 125</t>
  </si>
  <si>
    <t>л/с №3000000153089</t>
  </si>
  <si>
    <t>Кв. 438</t>
  </si>
  <si>
    <t>л/с №3000000145668</t>
  </si>
  <si>
    <t>Кв. 453</t>
  </si>
  <si>
    <t>л/с №3000000153602</t>
  </si>
  <si>
    <t>А/м 186</t>
  </si>
  <si>
    <t>л/с №3000000164685</t>
  </si>
  <si>
    <t>А/м 132</t>
  </si>
  <si>
    <t>л/с №3000000140028</t>
  </si>
  <si>
    <t>л/с №3000000142900</t>
  </si>
  <si>
    <t>Кв. 595</t>
  </si>
  <si>
    <t>л/с №3000000148025</t>
  </si>
  <si>
    <t>А/м 139</t>
  </si>
  <si>
    <t>л/с №3000000153334</t>
  </si>
  <si>
    <t>А/м 183</t>
  </si>
  <si>
    <t>л/с №3000000153046</t>
  </si>
  <si>
    <t>Кв. 632</t>
  </si>
  <si>
    <t>л/с №3000000164382</t>
  </si>
  <si>
    <t>Кв. 669</t>
  </si>
  <si>
    <t>л/с №3000000145716</t>
  </si>
  <si>
    <t>Кв. 496</t>
  </si>
  <si>
    <t>л/с №3000000146120</t>
  </si>
  <si>
    <t>Кв. 500</t>
  </si>
  <si>
    <t>л/с №3000000143812</t>
  </si>
  <si>
    <t>Оф. 9</t>
  </si>
  <si>
    <t>л/с №3000000156880</t>
  </si>
  <si>
    <t>А/м 16</t>
  </si>
  <si>
    <t>л/с №3000000168607</t>
  </si>
  <si>
    <t>А/м 185</t>
  </si>
  <si>
    <t>л/с №3000000154799</t>
  </si>
  <si>
    <t>Кв. 543</t>
  </si>
  <si>
    <t>л/с №3000000151678</t>
  </si>
  <si>
    <t>Кв. 633</t>
  </si>
  <si>
    <t>л/с №3000000156688</t>
  </si>
  <si>
    <t>А/м 206</t>
  </si>
  <si>
    <t>л/с №3000000140748</t>
  </si>
  <si>
    <t>А/м 78</t>
  </si>
  <si>
    <t>л/с №3000000146043</t>
  </si>
  <si>
    <t>Оф. 15</t>
  </si>
  <si>
    <t>л/с №3000000137988</t>
  </si>
  <si>
    <t>Оф. 5</t>
  </si>
  <si>
    <t>л/с №3000000158031</t>
  </si>
  <si>
    <t>Кл. №180</t>
  </si>
  <si>
    <t>л/с №3000000140821</t>
  </si>
  <si>
    <t>Кл. №44</t>
  </si>
  <si>
    <t>л/с №3000000141203</t>
  </si>
  <si>
    <t>Кв. 604</t>
  </si>
  <si>
    <t>л/с №3000000153392</t>
  </si>
  <si>
    <t>л/с №3000000143062</t>
  </si>
  <si>
    <t>Оф. 17</t>
  </si>
  <si>
    <t>л/с №3000000142505</t>
  </si>
  <si>
    <t>Кв. 553</t>
  </si>
  <si>
    <t>л/с №3000000164196</t>
  </si>
  <si>
    <t>Кв. 607</t>
  </si>
  <si>
    <t>л/с №3000000142589</t>
  </si>
  <si>
    <t>Кв. 550</t>
  </si>
  <si>
    <t>л/с №3000000148205</t>
  </si>
  <si>
    <t>А/м 31</t>
  </si>
  <si>
    <t>л/с №3000000148325</t>
  </si>
  <si>
    <t>А/м 37</t>
  </si>
  <si>
    <t>л/с №3000000173511</t>
  </si>
  <si>
    <t>Кл. №163</t>
  </si>
  <si>
    <t>л/с №3000000156681</t>
  </si>
  <si>
    <t>А/м 34</t>
  </si>
  <si>
    <t>л/с №3000000140851</t>
  </si>
  <si>
    <t>Кл. №112</t>
  </si>
  <si>
    <t>л/с №3000000148554</t>
  </si>
  <si>
    <t>Кв. 554</t>
  </si>
  <si>
    <t>л/с №3000000145818</t>
  </si>
  <si>
    <t>Кв. 555</t>
  </si>
  <si>
    <t>л/с №3000000142886</t>
  </si>
  <si>
    <t>Кв. 631</t>
  </si>
  <si>
    <t>л/с №3000000141263</t>
  </si>
  <si>
    <t>Кв. 645</t>
  </si>
  <si>
    <t>л/с №3000000154664</t>
  </si>
  <si>
    <t>А/м 280</t>
  </si>
  <si>
    <t>л/с №3000000151606</t>
  </si>
  <si>
    <t>Кв. 646</t>
  </si>
  <si>
    <t>л/с №3000000145664</t>
  </si>
  <si>
    <t>Оф. 7</t>
  </si>
  <si>
    <t>л/с №3000000153278</t>
  </si>
  <si>
    <t>А/м 6</t>
  </si>
  <si>
    <t>л/с №3000000153645</t>
  </si>
  <si>
    <t>А/м 74</t>
  </si>
  <si>
    <t>л/с №3000000145510</t>
  </si>
  <si>
    <t>Кв. 581</t>
  </si>
  <si>
    <t>л/с №3000000142462</t>
  </si>
  <si>
    <t>Кв. 593</t>
  </si>
  <si>
    <t>л/с №3000000166454</t>
  </si>
  <si>
    <t>Кл. №135</t>
  </si>
  <si>
    <t>л/с №3000000163478</t>
  </si>
  <si>
    <t>Кл. №172</t>
  </si>
  <si>
    <t>л/с №3000000159551</t>
  </si>
  <si>
    <t>Кл. №34</t>
  </si>
  <si>
    <t>л/с №3000000140184</t>
  </si>
  <si>
    <t>л/с №3000000148687</t>
  </si>
  <si>
    <t>Кв. 434</t>
  </si>
  <si>
    <t>л/с №3000000153307</t>
  </si>
  <si>
    <t>л/с №3000000148209</t>
  </si>
  <si>
    <t>А/м 42</t>
  </si>
  <si>
    <t>л/с №3000000140741</t>
  </si>
  <si>
    <t>А/м 68</t>
  </si>
  <si>
    <t>л/с №3000000142756</t>
  </si>
  <si>
    <t>Кв. 730</t>
  </si>
  <si>
    <t>л/с №3000000142942</t>
  </si>
  <si>
    <t>Кв. 752</t>
  </si>
  <si>
    <t>л/с №3000000153289</t>
  </si>
  <si>
    <t>А/м 72</t>
  </si>
  <si>
    <t>л/с №3000000153672</t>
  </si>
  <si>
    <t>А/м 5</t>
  </si>
  <si>
    <t>л/с №3000000140189</t>
  </si>
  <si>
    <t>л/с №3000000145329</t>
  </si>
  <si>
    <t>л/с №3000000148220</t>
  </si>
  <si>
    <t>А/м 53</t>
  </si>
  <si>
    <t>л/с №3000000153351</t>
  </si>
  <si>
    <t>А/м 93</t>
  </si>
  <si>
    <t>л/с №3000000153444</t>
  </si>
  <si>
    <t>А/м 279</t>
  </si>
  <si>
    <t>л/с №3000000145539</t>
  </si>
  <si>
    <t>л/с №3000000150539</t>
  </si>
  <si>
    <t>л/с №3000000153666</t>
  </si>
  <si>
    <t>А/м 289</t>
  </si>
  <si>
    <t>л/с №3000000156573</t>
  </si>
  <si>
    <t>А/м 90</t>
  </si>
  <si>
    <t>л/с №3000000159864</t>
  </si>
  <si>
    <t>Кв. 578</t>
  </si>
  <si>
    <t>л/с №3000000142453</t>
  </si>
  <si>
    <t>Кв. 598</t>
  </si>
  <si>
    <t>л/с №3000000154790</t>
  </si>
  <si>
    <t>А/м 77</t>
  </si>
  <si>
    <t>л/с №3000000154776</t>
  </si>
  <si>
    <t>Кл. №41</t>
  </si>
  <si>
    <t>л/с №3000000146619</t>
  </si>
  <si>
    <t>Кв. 466</t>
  </si>
  <si>
    <t>л/с №3000000153057</t>
  </si>
  <si>
    <t>л/с №3000000140447</t>
  </si>
  <si>
    <t>л/с №3000000140771</t>
  </si>
  <si>
    <t>Кл. №49</t>
  </si>
  <si>
    <t>л/с №3000000153416</t>
  </si>
  <si>
    <t>А/м 226</t>
  </si>
  <si>
    <t>л/с №3000000153065</t>
  </si>
  <si>
    <t>л/с №3000000153021</t>
  </si>
  <si>
    <t>л/с №3000000153657</t>
  </si>
  <si>
    <t>А/м 230</t>
  </si>
  <si>
    <t>л/с №3000000153651</t>
  </si>
  <si>
    <t>А/м 25</t>
  </si>
  <si>
    <t>л/с №3000000142909</t>
  </si>
  <si>
    <t>Кв. 724</t>
  </si>
  <si>
    <t>л/с №3000000142709</t>
  </si>
  <si>
    <t>Кв. 726</t>
  </si>
  <si>
    <t>л/с №3000000142358</t>
  </si>
  <si>
    <t>Кв. 767</t>
  </si>
  <si>
    <t>л/с №3000000145642</t>
  </si>
  <si>
    <t>л/с №3000000153054</t>
  </si>
  <si>
    <t>л/с №3000001176695</t>
  </si>
  <si>
    <t>Оф. 13</t>
  </si>
  <si>
    <t>л/с №3000000147993</t>
  </si>
  <si>
    <t>л/с №3000000153648</t>
  </si>
  <si>
    <t>А/м 207</t>
  </si>
  <si>
    <t>л/с №3000000173287</t>
  </si>
  <si>
    <t>А/м 214</t>
  </si>
  <si>
    <t>л/с №3000000142099</t>
  </si>
  <si>
    <t>Кв. 639</t>
  </si>
  <si>
    <t>л/с №3000000148197</t>
  </si>
  <si>
    <t>Кв. 441</t>
  </si>
  <si>
    <t>л/с №3000000153695</t>
  </si>
  <si>
    <t>А/м 244</t>
  </si>
  <si>
    <t>л/с №3000000140780</t>
  </si>
  <si>
    <t>Кл. №65</t>
  </si>
  <si>
    <t>л/с №3000000142422</t>
  </si>
  <si>
    <t>Кв. 592</t>
  </si>
  <si>
    <t>л/с №3000000152065</t>
  </si>
  <si>
    <t>Кв. 460</t>
  </si>
  <si>
    <t>л/с №3000000163174</t>
  </si>
  <si>
    <t>Кл. №82</t>
  </si>
  <si>
    <t>л/с №3000000138153</t>
  </si>
  <si>
    <t>А/м 240</t>
  </si>
  <si>
    <t>л/с №3000000147737</t>
  </si>
  <si>
    <t>Кв. 478</t>
  </si>
  <si>
    <t>л/с №3000000152000</t>
  </si>
  <si>
    <t>Кв. 424</t>
  </si>
  <si>
    <t>л/с №3000000153441</t>
  </si>
  <si>
    <t>А/м 273</t>
  </si>
  <si>
    <t>л/с №3000000153686</t>
  </si>
  <si>
    <t>А/м 294</t>
  </si>
  <si>
    <t>л/с №3000000145518</t>
  </si>
  <si>
    <t>Кв. 426</t>
  </si>
  <si>
    <t>л/с №3000000140143</t>
  </si>
  <si>
    <t>л/с №3000000142573</t>
  </si>
  <si>
    <t>Кв. 599</t>
  </si>
  <si>
    <t>л/с №3000000148128</t>
  </si>
  <si>
    <t>А/м 38</t>
  </si>
  <si>
    <t>л/с №3000000148382</t>
  </si>
  <si>
    <t>А/м 61</t>
  </si>
  <si>
    <t>л/с №3000000174021</t>
  </si>
  <si>
    <t>А/м 81</t>
  </si>
  <si>
    <t>л/с №3000000148707</t>
  </si>
  <si>
    <t>Кв. 682</t>
  </si>
  <si>
    <t>л/с №3000000148555</t>
  </si>
  <si>
    <t>Кв. 436</t>
  </si>
  <si>
    <t>л/с №3000000173674</t>
  </si>
  <si>
    <t>л/с №3000000162612</t>
  </si>
  <si>
    <t>Кл. №109</t>
  </si>
  <si>
    <t>л/с №3000000138352</t>
  </si>
  <si>
    <t>Кл. №142</t>
  </si>
  <si>
    <t>л/с №3000000140622</t>
  </si>
  <si>
    <t>л/с №3000000150487</t>
  </si>
  <si>
    <t>л/с №3000000140803</t>
  </si>
  <si>
    <t>Кл. №167</t>
  </si>
  <si>
    <t>л/с №3000000153417</t>
  </si>
  <si>
    <t>А/м 262</t>
  </si>
  <si>
    <t>л/с №3000000174114</t>
  </si>
  <si>
    <t>л/с №3000000148545</t>
  </si>
  <si>
    <t>л/с №3000000153377</t>
  </si>
  <si>
    <t>А/м 300</t>
  </si>
  <si>
    <t>л/с №3000000142585</t>
  </si>
  <si>
    <t>л/с №3000000151836</t>
  </si>
  <si>
    <t>л/с №3000000152776</t>
  </si>
  <si>
    <t>л/с №3000000140862</t>
  </si>
  <si>
    <t>Кл. №176</t>
  </si>
  <si>
    <t>л/с №3000000140774</t>
  </si>
  <si>
    <t>Кл. №57</t>
  </si>
  <si>
    <t>л/с №3000000142826</t>
  </si>
  <si>
    <t>Кв. 701</t>
  </si>
  <si>
    <t>л/с №3000000156792</t>
  </si>
  <si>
    <t>Кл. №79</t>
  </si>
  <si>
    <t>л/с №3000000168681</t>
  </si>
  <si>
    <t>А/м 190</t>
  </si>
  <si>
    <t>л/с №3000000140075</t>
  </si>
  <si>
    <t>л/с №3000000150664</t>
  </si>
  <si>
    <t>л/с №3000000140910</t>
  </si>
  <si>
    <t>л/с №3000000147830</t>
  </si>
  <si>
    <t>л/с №3000000140908</t>
  </si>
  <si>
    <t>л/с №3000000140734</t>
  </si>
  <si>
    <t>А/м 57</t>
  </si>
  <si>
    <t>л/с №3000000140785</t>
  </si>
  <si>
    <t>Кл. №1</t>
  </si>
  <si>
    <t>л/с №3000000145692</t>
  </si>
  <si>
    <t>Кв. 618</t>
  </si>
  <si>
    <t>л/с №3000000141205</t>
  </si>
  <si>
    <t>Кв. 635</t>
  </si>
  <si>
    <t>л/с №3000000160253</t>
  </si>
  <si>
    <t>Кл. №105</t>
  </si>
  <si>
    <t>л/с №3000000162901</t>
  </si>
  <si>
    <t>Кл. №171</t>
  </si>
  <si>
    <t>л/с №3000000145471</t>
  </si>
  <si>
    <t>Кв. 416</t>
  </si>
  <si>
    <t>л/с №3000000145866</t>
  </si>
  <si>
    <t>Кв. 685</t>
  </si>
  <si>
    <t>л/с №3000000166453</t>
  </si>
  <si>
    <t>Кл. №23</t>
  </si>
  <si>
    <t>л/с №3000000140845</t>
  </si>
  <si>
    <t>Кл. №46</t>
  </si>
  <si>
    <t>л/с №3000000140782</t>
  </si>
  <si>
    <t>Кл. №69</t>
  </si>
  <si>
    <t>л/с №3000000145414</t>
  </si>
  <si>
    <t>Кв. 463</t>
  </si>
  <si>
    <t>л/с №3000000151843</t>
  </si>
  <si>
    <t>Кв. 510</t>
  </si>
  <si>
    <t>л/с №3000000160250</t>
  </si>
  <si>
    <t>Кл. №81</t>
  </si>
  <si>
    <t>л/с №3000000148212</t>
  </si>
  <si>
    <t>А/м 45</t>
  </si>
  <si>
    <t>л/с №3000000148213</t>
  </si>
  <si>
    <t>А/м 46</t>
  </si>
  <si>
    <t>л/с №3000000142878</t>
  </si>
  <si>
    <t>Кв. 658</t>
  </si>
  <si>
    <t>л/с №3000000142960</t>
  </si>
  <si>
    <t>Кв. 683</t>
  </si>
  <si>
    <t>л/с №3000000147939</t>
  </si>
  <si>
    <t>Кв. 428</t>
  </si>
  <si>
    <t>л/с №3000000173613</t>
  </si>
  <si>
    <t>А/м 79</t>
  </si>
  <si>
    <t>л/с №3000000153229</t>
  </si>
  <si>
    <t>л/с №3000000137601</t>
  </si>
  <si>
    <t>Кв. 461</t>
  </si>
  <si>
    <t>л/с №3000000151790</t>
  </si>
  <si>
    <t>Кв. 449</t>
  </si>
  <si>
    <t>л/с №3000000140830</t>
  </si>
  <si>
    <t>Кл. №66</t>
  </si>
  <si>
    <t>л/с №3000000140102</t>
  </si>
  <si>
    <t>А/м 94</t>
  </si>
  <si>
    <t>л/с №3000000156821</t>
  </si>
  <si>
    <t>Кл. №126</t>
  </si>
  <si>
    <t>л/с №3000000159506</t>
  </si>
  <si>
    <t>Кл. №127</t>
  </si>
  <si>
    <t>л/с №3000000158024</t>
  </si>
  <si>
    <t>Кл. №139</t>
  </si>
  <si>
    <t>л/с №3000000142454</t>
  </si>
  <si>
    <t>Кв. 723</t>
  </si>
  <si>
    <t>л/с №3000000140337</t>
  </si>
  <si>
    <t>л/с №3000000159508</t>
  </si>
  <si>
    <t>Кл. №37</t>
  </si>
  <si>
    <t>л/с №3000000140648</t>
  </si>
  <si>
    <t>л/с №3000000140574</t>
  </si>
  <si>
    <t>л/с №3000000152755</t>
  </si>
  <si>
    <t>л/с №3000000142902</t>
  </si>
  <si>
    <t>Кв. 563</t>
  </si>
  <si>
    <t>л/с №3000000156823</t>
  </si>
  <si>
    <t>Кл. №146</t>
  </si>
  <si>
    <t>л/с №3000000164690</t>
  </si>
  <si>
    <t>Кл. №161</t>
  </si>
  <si>
    <t>л/с №3000000164687</t>
  </si>
  <si>
    <t>Кл. №28</t>
  </si>
  <si>
    <t>л/с №3000000159741</t>
  </si>
  <si>
    <t>Кв. 648</t>
  </si>
  <si>
    <t>л/с №3000000145643</t>
  </si>
  <si>
    <t>Кв. 432</t>
  </si>
  <si>
    <t>л/с №3000000140831</t>
  </si>
  <si>
    <t>Кл. №67</t>
  </si>
  <si>
    <t>л/с №3000000140791</t>
  </si>
  <si>
    <t>Кл. №130</t>
  </si>
  <si>
    <t>л/с №3000000150578</t>
  </si>
  <si>
    <t>Кв. 437</t>
  </si>
  <si>
    <t>л/с №3000000153033</t>
  </si>
  <si>
    <t>Кв. 489</t>
  </si>
  <si>
    <t>л/с №3000000162957</t>
  </si>
  <si>
    <t>Кл. №165</t>
  </si>
  <si>
    <t>л/с №3000000158028</t>
  </si>
  <si>
    <t>Кл. №177</t>
  </si>
  <si>
    <t>л/с №3000000137470</t>
  </si>
  <si>
    <t>л/с №3000000153499</t>
  </si>
  <si>
    <t>А/м 255</t>
  </si>
  <si>
    <t>л/с №3000000148412</t>
  </si>
  <si>
    <t>л/с №3000000143028</t>
  </si>
  <si>
    <t>л/с №3000000153018</t>
  </si>
  <si>
    <t>Кв. 480</t>
  </si>
  <si>
    <t>л/с №3000000148208</t>
  </si>
  <si>
    <t>А/м 40</t>
  </si>
  <si>
    <t>л/с №3000000160389</t>
  </si>
  <si>
    <t>Кл. №145</t>
  </si>
  <si>
    <t>л/с №3000000160251</t>
  </si>
  <si>
    <t>Кл. №35</t>
  </si>
  <si>
    <t>л/с №3000000142652</t>
  </si>
  <si>
    <t>Кв. 715</t>
  </si>
  <si>
    <t>л/с №3000000145863</t>
  </si>
  <si>
    <t>Кв. 725</t>
  </si>
  <si>
    <t>л/с №3000000152070</t>
  </si>
  <si>
    <t>Кв. 456</t>
  </si>
  <si>
    <t>л/с №3000000138587</t>
  </si>
  <si>
    <t>Кв. 505</t>
  </si>
  <si>
    <t>л/с №3000001175551</t>
  </si>
  <si>
    <t>Кл. №68</t>
  </si>
  <si>
    <t>л/с №3000000164468</t>
  </si>
  <si>
    <t>Кл. №3</t>
  </si>
  <si>
    <t>л/с №3000000141118</t>
  </si>
  <si>
    <t>л/с №3000000145703</t>
  </si>
  <si>
    <t>л/с №3000000156687</t>
  </si>
  <si>
    <t>Кл. №77</t>
  </si>
  <si>
    <t>л/с №3000000153643</t>
  </si>
  <si>
    <t>А/м 261</t>
  </si>
  <si>
    <t>л/с №3000000153418</t>
  </si>
  <si>
    <t>л/с №3000000151812</t>
  </si>
  <si>
    <t>л/с №3000000153674</t>
  </si>
  <si>
    <t>А/м 33</t>
  </si>
  <si>
    <t>л/с №3000000160393</t>
  </si>
  <si>
    <t>Кл. №107</t>
  </si>
  <si>
    <t>л/с №3000000148233</t>
  </si>
  <si>
    <t>Кв. 485</t>
  </si>
  <si>
    <t>л/с №3000000145415</t>
  </si>
  <si>
    <t>Кв. 538</t>
  </si>
  <si>
    <t>л/с №3000000148457</t>
  </si>
  <si>
    <t>Кв. 696</t>
  </si>
  <si>
    <t>л/с №3000000163597</t>
  </si>
  <si>
    <t>А/м 76</t>
  </si>
  <si>
    <t>л/с №3000000156828</t>
  </si>
  <si>
    <t>Кл. №134</t>
  </si>
  <si>
    <t>л/с №3000000145354</t>
  </si>
  <si>
    <t>Кв. 502</t>
  </si>
  <si>
    <t>л/с №3000000151950</t>
  </si>
  <si>
    <t>Кв. 531</t>
  </si>
  <si>
    <t>л/с №3000000148598</t>
  </si>
  <si>
    <t>Кв. 533</t>
  </si>
  <si>
    <t>л/с №3000000153697</t>
  </si>
  <si>
    <t>А/м 92</t>
  </si>
  <si>
    <t>л/с №3000000140858</t>
  </si>
  <si>
    <t>Кл. №122</t>
  </si>
  <si>
    <t>л/с №3000000140185</t>
  </si>
  <si>
    <t>л/с №3000000140813</t>
  </si>
  <si>
    <t>Кл. №21</t>
  </si>
  <si>
    <t>л/с №3000000148383</t>
  </si>
  <si>
    <t>А/м 60</t>
  </si>
  <si>
    <t>л/с №3000000159509</t>
  </si>
  <si>
    <t>А/м 95</t>
  </si>
  <si>
    <t>л/с №3000000168520</t>
  </si>
  <si>
    <t>Кв. 708</t>
  </si>
  <si>
    <t>л/с №3000000140180</t>
  </si>
  <si>
    <t>л/с №3000000143826</t>
  </si>
  <si>
    <t>л/с №3000000160433</t>
  </si>
  <si>
    <t>Кл. №101</t>
  </si>
  <si>
    <t>л/с №3000000160349</t>
  </si>
  <si>
    <t>Кл. №113</t>
  </si>
  <si>
    <t>л/с №3000000141130</t>
  </si>
  <si>
    <t>л/с №3000000145720</t>
  </si>
  <si>
    <t>л/с №3000000159722</t>
  </si>
  <si>
    <t>Кл. №138</t>
  </si>
  <si>
    <t>л/с №3000000160254</t>
  </si>
  <si>
    <t>Кл. №181</t>
  </si>
  <si>
    <t>л/с №3000000140583</t>
  </si>
  <si>
    <t>л/с №3000000147836</t>
  </si>
  <si>
    <t>л/с №3000000160387</t>
  </si>
  <si>
    <t>Кл. №76</t>
  </si>
  <si>
    <t>л/с №3000000141115</t>
  </si>
  <si>
    <t>Кв. 528</t>
  </si>
  <si>
    <t>л/с №3000000142931</t>
  </si>
  <si>
    <t>Кв. 705</t>
  </si>
  <si>
    <t>л/с №3000000173424</t>
  </si>
  <si>
    <t>А/м 146</t>
  </si>
  <si>
    <t>л/с №3000000153378</t>
  </si>
  <si>
    <t>А/м 157</t>
  </si>
  <si>
    <t>л/с №3000000149260</t>
  </si>
  <si>
    <t>Кв. 748</t>
  </si>
  <si>
    <t>л/с №3000000145666</t>
  </si>
  <si>
    <t>л/с №3000000140923</t>
  </si>
  <si>
    <t>л/с №3000000153233</t>
  </si>
  <si>
    <t>А/м 169</t>
  </si>
  <si>
    <t>л/с №3000000156690</t>
  </si>
  <si>
    <t>А/м 191</t>
  </si>
  <si>
    <t>л/с №3000000162409</t>
  </si>
  <si>
    <t>А/м 212</t>
  </si>
  <si>
    <t>л/с №3000000151809</t>
  </si>
  <si>
    <t>л/с №3000000146112</t>
  </si>
  <si>
    <t>л/с №3000000162262</t>
  </si>
  <si>
    <t>А/м 219</t>
  </si>
  <si>
    <t>л/с №3000000154389</t>
  </si>
  <si>
    <t>А/м 23</t>
  </si>
  <si>
    <t>л/с №3000000142588</t>
  </si>
  <si>
    <t>л/с №3000000145584</t>
  </si>
  <si>
    <t>Оф. 12</t>
  </si>
  <si>
    <t>л/с №3000000148275</t>
  </si>
  <si>
    <t>А/м 281</t>
  </si>
  <si>
    <t>л/с №3000000148292</t>
  </si>
  <si>
    <t>А/м 29</t>
  </si>
  <si>
    <t>л/с №3000000153056</t>
  </si>
  <si>
    <t>Кв. 616</t>
  </si>
  <si>
    <t>л/с №3000000141208</t>
  </si>
  <si>
    <t>Кв. 653</t>
  </si>
  <si>
    <t>л/с №3000000140224</t>
  </si>
  <si>
    <t>л/с №3000000140995</t>
  </si>
  <si>
    <t>л/с №3000000138305</t>
  </si>
  <si>
    <t>Кл. №10</t>
  </si>
  <si>
    <t>л/с №3000000140796</t>
  </si>
  <si>
    <t>Кл. №14</t>
  </si>
  <si>
    <t>л/с №3000000148371</t>
  </si>
  <si>
    <t>л/с №3000000138535</t>
  </si>
  <si>
    <t>Кв. 468</t>
  </si>
  <si>
    <t>л/с №3000000153331</t>
  </si>
  <si>
    <t>Кв. 514</t>
  </si>
  <si>
    <t>л/с №3000000140798</t>
  </si>
  <si>
    <t>Кл. №15</t>
  </si>
  <si>
    <t>л/с №3000000153460</t>
  </si>
  <si>
    <t>А/м 71</t>
  </si>
  <si>
    <t>л/с №3000000140919</t>
  </si>
  <si>
    <t>л/с №3000000140857</t>
  </si>
  <si>
    <t>Кл. №118</t>
  </si>
  <si>
    <t>л/с №3000000140837</t>
  </si>
  <si>
    <t>Кл. №18</t>
  </si>
  <si>
    <t>л/с №3000000153747</t>
  </si>
  <si>
    <t>А/м 86</t>
  </si>
  <si>
    <t>л/с №3000000156822</t>
  </si>
  <si>
    <t>Кл. №148</t>
  </si>
  <si>
    <t>л/с №3000000140799</t>
  </si>
  <si>
    <t>Кл. №154</t>
  </si>
  <si>
    <t>л/с №3000000147743</t>
  </si>
  <si>
    <t>л/с №3000000150752</t>
  </si>
  <si>
    <t>л/с №3000000140578</t>
  </si>
  <si>
    <t>л/с №3000000148175</t>
  </si>
  <si>
    <t>Кв. 493</t>
  </si>
  <si>
    <t>л/с №3000000145614</t>
  </si>
  <si>
    <t>Кв. 734</t>
  </si>
  <si>
    <t>л/с №3000000140941</t>
  </si>
  <si>
    <t>л/с №3000000154597</t>
  </si>
  <si>
    <t>А/м 272</t>
  </si>
  <si>
    <t>л/с №3000000153443</t>
  </si>
  <si>
    <t>А/м 304</t>
  </si>
  <si>
    <t>л/с №3000000156830</t>
  </si>
  <si>
    <t>Кл. №144</t>
  </si>
  <si>
    <t>л/с №3000000160257</t>
  </si>
  <si>
    <t>Кл. №152</t>
  </si>
  <si>
    <t>л/с №3000000153016</t>
  </si>
  <si>
    <t>л/с №3000000143832</t>
  </si>
  <si>
    <t>л/с №3000000140812</t>
  </si>
  <si>
    <t>Кл. №20</t>
  </si>
  <si>
    <t>л/с №3000000156683</t>
  </si>
  <si>
    <t>Кл. №75</t>
  </si>
  <si>
    <t>л/с №3000000152249</t>
  </si>
  <si>
    <t>л/с №3000000153179</t>
  </si>
  <si>
    <t>л/с №3000000142850</t>
  </si>
  <si>
    <t>Кв. 742</t>
  </si>
  <si>
    <t>л/с №3000000143068</t>
  </si>
  <si>
    <t>Кв. 736</t>
  </si>
  <si>
    <t>л/с №3000000142359</t>
  </si>
  <si>
    <t>Кв. 758</t>
  </si>
  <si>
    <t>л/с №3000000140026</t>
  </si>
  <si>
    <t>л/с №3000000156825</t>
  </si>
  <si>
    <t>Кл. №175</t>
  </si>
  <si>
    <t>л/с №3000000140825</t>
  </si>
  <si>
    <t>Кл. №53</t>
  </si>
  <si>
    <t>л/с №3000000148033</t>
  </si>
  <si>
    <t>А/м 292</t>
  </si>
  <si>
    <t>л/с №3000000142762</t>
  </si>
  <si>
    <t>л/с №3000000160452</t>
  </si>
  <si>
    <t>л/с №3000000142611</t>
  </si>
  <si>
    <t>л/с №3000000150622</t>
  </si>
  <si>
    <t>л/с №3000000148214</t>
  </si>
  <si>
    <t>А/м 47</t>
  </si>
  <si>
    <t>л/с №3000000164688</t>
  </si>
  <si>
    <t>Кл. №2</t>
  </si>
  <si>
    <t>л/с №3000000145335</t>
  </si>
  <si>
    <t>л/с №3000000148557</t>
  </si>
  <si>
    <t>л/с №3000000153335</t>
  </si>
  <si>
    <t>А/м 151</t>
  </si>
  <si>
    <t>л/с №3000000153180</t>
  </si>
  <si>
    <t>л/с №3000000149259</t>
  </si>
  <si>
    <t>л/с №3000000152775</t>
  </si>
  <si>
    <t>А/м 200</t>
  </si>
  <si>
    <t>л/с №3000000138218</t>
  </si>
  <si>
    <t>А/м 3</t>
  </si>
  <si>
    <t>л/с №3000000140832</t>
  </si>
  <si>
    <t>Кл. №88</t>
  </si>
  <si>
    <t>л/с №3000000142500</t>
  </si>
  <si>
    <t>Кв. 517</t>
  </si>
  <si>
    <t>л/с №3000000148237</t>
  </si>
  <si>
    <t>Кв. 713</t>
  </si>
  <si>
    <t>л/с №3000000156875</t>
  </si>
  <si>
    <t>А/м 100</t>
  </si>
  <si>
    <t>л/с №3000000154703</t>
  </si>
  <si>
    <t>А/м 204</t>
  </si>
  <si>
    <t>л/с №3000000153631</t>
  </si>
  <si>
    <t>л/с №3000000151644</t>
  </si>
  <si>
    <t>Кв. 495</t>
  </si>
  <si>
    <t>л/с №3000000145706</t>
  </si>
  <si>
    <t>Кв. 503</t>
  </si>
  <si>
    <t>л/с №3000000156831</t>
  </si>
  <si>
    <t>А/м 235</t>
  </si>
  <si>
    <t>л/с №3000000154663</t>
  </si>
  <si>
    <t>А/м 237</t>
  </si>
  <si>
    <t>л/с №3000000153032</t>
  </si>
  <si>
    <t>Кв. 773</t>
  </si>
  <si>
    <t>л/с №3000000153374</t>
  </si>
  <si>
    <t>А/м 238</t>
  </si>
  <si>
    <t>л/с №3000000153667</t>
  </si>
  <si>
    <t>А/м 291</t>
  </si>
  <si>
    <t>л/с №3000000147916</t>
  </si>
  <si>
    <t>л/с №3000000148130</t>
  </si>
  <si>
    <t>л/с №3000000163273</t>
  </si>
  <si>
    <t>л/с №3000000148219</t>
  </si>
  <si>
    <t>А/м 52</t>
  </si>
  <si>
    <t>л/с №3000000154758</t>
  </si>
  <si>
    <t>А/м 70</t>
  </si>
  <si>
    <t>л/с №3000000140732</t>
  </si>
  <si>
    <t>А/м 55</t>
  </si>
  <si>
    <t>л/с №3000000145327</t>
  </si>
  <si>
    <t>Кв. 750</t>
  </si>
  <si>
    <t>л/с №3000000171286</t>
  </si>
  <si>
    <t>л/с №3000000140767</t>
  </si>
  <si>
    <t>А/м 98</t>
  </si>
  <si>
    <t>л/с №3000000158083</t>
  </si>
  <si>
    <t>Кл. №103</t>
  </si>
  <si>
    <t>л/с №3000000140488</t>
  </si>
  <si>
    <t>л/с №3000000152468</t>
  </si>
  <si>
    <t>Кв. 762</t>
  </si>
  <si>
    <t>л/с №3000000140819</t>
  </si>
  <si>
    <t>Кл. №4</t>
  </si>
  <si>
    <t>л/с №3000000153375</t>
  </si>
  <si>
    <t>А/м 65</t>
  </si>
  <si>
    <t>л/с №3000000141268</t>
  </si>
  <si>
    <t>л/с №3000000142941</t>
  </si>
  <si>
    <t>л/с №3000000153586</t>
  </si>
  <si>
    <t>л/с №3000000160336</t>
  </si>
  <si>
    <t>Кл. №13</t>
  </si>
  <si>
    <t>л/с №3000000166459</t>
  </si>
  <si>
    <t>Кл. №136</t>
  </si>
  <si>
    <t>л/с №3000000152248</t>
  </si>
  <si>
    <t>л/с №3000000153061</t>
  </si>
  <si>
    <t>л/с №3000000153679</t>
  </si>
  <si>
    <t>А/м 298</t>
  </si>
  <si>
    <t>л/с №3000000140766</t>
  </si>
  <si>
    <t>А/м 97</t>
  </si>
  <si>
    <t>л/с №3000000153079</t>
  </si>
  <si>
    <t>л/с №3000000150557</t>
  </si>
  <si>
    <t>л/с №3000000153075</t>
  </si>
  <si>
    <t>Кв. 497</t>
  </si>
  <si>
    <t>л/с №3000000145566</t>
  </si>
  <si>
    <t>Кв. 504</t>
  </si>
  <si>
    <t>л/с №3000000160247</t>
  </si>
  <si>
    <t>Кл. №119</t>
  </si>
  <si>
    <t>л/с №3000000160332</t>
  </si>
  <si>
    <t>Кл. №121</t>
  </si>
  <si>
    <t>л/с №3000000141200</t>
  </si>
  <si>
    <t>Кв. 519</t>
  </si>
  <si>
    <t>л/с №3000000150663</t>
  </si>
  <si>
    <t>Кв. 727</t>
  </si>
  <si>
    <t>л/с №3000000138610</t>
  </si>
  <si>
    <t>л/с №3000000162169</t>
  </si>
  <si>
    <t>Кл. №137</t>
  </si>
  <si>
    <t>л/с №3000000162968</t>
  </si>
  <si>
    <t>Кл. №164</t>
  </si>
  <si>
    <t>л/с №3000000173531</t>
  </si>
  <si>
    <t>л/с №3000000151203</t>
  </si>
  <si>
    <t>л/с №3000000145615</t>
  </si>
  <si>
    <t>Кв. 776</t>
  </si>
  <si>
    <t>л/с №3000000140807</t>
  </si>
  <si>
    <t>Кл. №170</t>
  </si>
  <si>
    <t>л/с №3000000140820</t>
  </si>
  <si>
    <t>Кл. №43</t>
  </si>
  <si>
    <t>л/с №3000000138427</t>
  </si>
  <si>
    <t>Кл. №47</t>
  </si>
  <si>
    <t>л/с №3000000151867</t>
  </si>
  <si>
    <t>Кв. 663</t>
  </si>
  <si>
    <t>л/с №3000000151373</t>
  </si>
  <si>
    <t>Кв. 439</t>
  </si>
  <si>
    <t>л/с №3000000174133</t>
  </si>
  <si>
    <t>л/с №3000000140848</t>
  </si>
  <si>
    <t>Кл. №7</t>
  </si>
  <si>
    <t>л/с №3000000159545</t>
  </si>
  <si>
    <t>Кл. №86</t>
  </si>
  <si>
    <t>л/с №3000000156844</t>
  </si>
  <si>
    <t>Кв. 515</t>
  </si>
  <si>
    <t>л/с №3000000142394</t>
  </si>
  <si>
    <t>Кв. 611</t>
  </si>
  <si>
    <t>л/с №3000000153211</t>
  </si>
  <si>
    <t>А/м 162</t>
  </si>
  <si>
    <t>л/с №3000000148221</t>
  </si>
  <si>
    <t>А/м 192</t>
  </si>
  <si>
    <t>л/с №3000000148230</t>
  </si>
  <si>
    <t>А/м 297</t>
  </si>
  <si>
    <t>л/с №3000000143079</t>
  </si>
  <si>
    <t>Кв. 614</t>
  </si>
  <si>
    <t>л/с №3000000140268</t>
  </si>
  <si>
    <t>л/с №3000000148501</t>
  </si>
  <si>
    <t>Кв. 608</t>
  </si>
  <si>
    <t>л/с №3000000148180</t>
  </si>
  <si>
    <t>А/м 66</t>
  </si>
  <si>
    <t>л/с №3000000148228</t>
  </si>
  <si>
    <t>А/м 199</t>
  </si>
  <si>
    <t>л/с №3000000153749</t>
  </si>
  <si>
    <t>Кв. 694</t>
  </si>
  <si>
    <t>л/с №3000000147742</t>
  </si>
  <si>
    <t>Кв. 425</t>
  </si>
  <si>
    <t>л/с №3000000153678</t>
  </si>
  <si>
    <t>А/м 4</t>
  </si>
  <si>
    <t>л/с №3000000168606</t>
  </si>
  <si>
    <t>Кл. №174</t>
  </si>
  <si>
    <t>л/с №3000000142932</t>
  </si>
  <si>
    <t>Кв. 603</t>
  </si>
  <si>
    <t>л/с №3000000153082</t>
  </si>
  <si>
    <t>Кв. 612</t>
  </si>
  <si>
    <t>л/с №3000000145417</t>
  </si>
  <si>
    <t>А/м 276</t>
  </si>
  <si>
    <t>л/с №3000000140822</t>
  </si>
  <si>
    <t>Кл. №45</t>
  </si>
  <si>
    <t>л/с №3000000140826</t>
  </si>
  <si>
    <t>Кл. №54</t>
  </si>
  <si>
    <t>л/с №3000000140991</t>
  </si>
  <si>
    <t>Кв. 678</t>
  </si>
  <si>
    <t>л/с №3000000148232</t>
  </si>
  <si>
    <t>Кв. 570</t>
  </si>
  <si>
    <t>л/с №3000000140839</t>
  </si>
  <si>
    <t>Кл. №22</t>
  </si>
  <si>
    <t>л/с №3000000142296</t>
  </si>
  <si>
    <t>Кв. 589</t>
  </si>
  <si>
    <t>л/с №3000000142419</t>
  </si>
  <si>
    <t>Кв. 665</t>
  </si>
  <si>
    <t>л/с №3000000140846</t>
  </si>
  <si>
    <t>Кл. №48</t>
  </si>
  <si>
    <t>л/с №3000000140776</t>
  </si>
  <si>
    <t>Кл. №59</t>
  </si>
  <si>
    <t>л/с №3000000140778</t>
  </si>
  <si>
    <t>Кл. №61</t>
  </si>
  <si>
    <t>л/с №3000000142406</t>
  </si>
  <si>
    <t>Кв. 569</t>
  </si>
  <si>
    <t>л/с №3000000153017</t>
  </si>
  <si>
    <t>Кв. 577</t>
  </si>
  <si>
    <t>л/с №3000000162701</t>
  </si>
  <si>
    <t>Кл. №159</t>
  </si>
  <si>
    <t>л/с №3000000142584</t>
  </si>
  <si>
    <t>Кв. 585</t>
  </si>
  <si>
    <t>л/с №3000000153052</t>
  </si>
  <si>
    <t>Кв. 548</t>
  </si>
  <si>
    <t>л/с №3000000153178</t>
  </si>
  <si>
    <t>Кв. 610</t>
  </si>
  <si>
    <t>л/с №3000000140840</t>
  </si>
  <si>
    <t>Кл. №26</t>
  </si>
  <si>
    <t>л/с №3000000158127</t>
  </si>
  <si>
    <t>Кл. №128</t>
  </si>
  <si>
    <t>л/с №3000000149257</t>
  </si>
  <si>
    <t>Кв. 626</t>
  </si>
  <si>
    <t>л/с №3000000159634</t>
  </si>
  <si>
    <t>Кв. 491</t>
  </si>
  <si>
    <t>л/с №3000000140859</t>
  </si>
  <si>
    <t>Кл. №140</t>
  </si>
  <si>
    <t>л/с №3000000158025</t>
  </si>
  <si>
    <t>Кл. №141</t>
  </si>
  <si>
    <t>л/с №3000000156881</t>
  </si>
  <si>
    <t>А/м 210</t>
  </si>
  <si>
    <t>л/с №3000000146044</t>
  </si>
  <si>
    <t>Кв. 501</t>
  </si>
  <si>
    <t>л/с №3000000140937</t>
  </si>
  <si>
    <t>л/с №3000000142934</t>
  </si>
  <si>
    <t>Кв. 561</t>
  </si>
  <si>
    <t>л/с №3000000140220</t>
  </si>
  <si>
    <t>л/с №3000000148321</t>
  </si>
  <si>
    <t>А/м 231</t>
  </si>
  <si>
    <t>л/с №3000000154777</t>
  </si>
  <si>
    <t>Кл. №39</t>
  </si>
  <si>
    <t>л/с №3000000145667</t>
  </si>
  <si>
    <t>Кв. 447</t>
  </si>
  <si>
    <t>л/с №3000000145514</t>
  </si>
  <si>
    <t>Кв. 559</t>
  </si>
  <si>
    <t>л/с №3000000142876</t>
  </si>
  <si>
    <t>Кв. 571</t>
  </si>
  <si>
    <t>л/с №3000000140811</t>
  </si>
  <si>
    <t>Кл. №19</t>
  </si>
  <si>
    <t>л/с №3000000148203</t>
  </si>
  <si>
    <t>А/м 21</t>
  </si>
  <si>
    <t>л/с №3000000156882</t>
  </si>
  <si>
    <t>А/м 7</t>
  </si>
  <si>
    <t>л/с №3000000152605</t>
  </si>
  <si>
    <t>Кв. 625</t>
  </si>
  <si>
    <t>л/с №3000000142935</t>
  </si>
  <si>
    <t>Кв. 660</t>
  </si>
  <si>
    <t>л/с №3000000140847</t>
  </si>
  <si>
    <t>Кл. №5</t>
  </si>
  <si>
    <t>л/с №3000000152086</t>
  </si>
  <si>
    <t>Кв. 431</t>
  </si>
  <si>
    <t>л/с №3000000142752</t>
  </si>
  <si>
    <t>Кв. 513</t>
  </si>
  <si>
    <t>л/с №3000000153498</t>
  </si>
  <si>
    <t>Кв. 524</t>
  </si>
  <si>
    <t>л/с №3000000140829</t>
  </si>
  <si>
    <t>Кл. №64</t>
  </si>
  <si>
    <t>л/с №3000000153668</t>
  </si>
  <si>
    <t>А/м 295</t>
  </si>
  <si>
    <t>л/с №3000000140025</t>
  </si>
  <si>
    <t>л/с №3000000138617</t>
  </si>
  <si>
    <t>Кв. 644</t>
  </si>
  <si>
    <t>л/с №3000000148210</t>
  </si>
  <si>
    <t>А/м 43</t>
  </si>
  <si>
    <t>л/с №3000000140860</t>
  </si>
  <si>
    <t>Кл. №160</t>
  </si>
  <si>
    <t>л/с №3000000145715</t>
  </si>
  <si>
    <t>Кв. 693</t>
  </si>
  <si>
    <t>л/с №3000000153722</t>
  </si>
  <si>
    <t>Кв. 521</t>
  </si>
  <si>
    <t>л/с №3000000173259</t>
  </si>
  <si>
    <t>Кл. №178</t>
  </si>
  <si>
    <t>л/с №3000000160434</t>
  </si>
  <si>
    <t>Кл. №179</t>
  </si>
  <si>
    <t>л/с №3000000140844</t>
  </si>
  <si>
    <t>Кл. №38</t>
  </si>
  <si>
    <t>л/с №3000000153748</t>
  </si>
  <si>
    <t>А/м 85</t>
  </si>
  <si>
    <t>л/с №3000000145513</t>
  </si>
  <si>
    <t>Кв. 527</t>
  </si>
  <si>
    <t>л/с №3000000143003</t>
  </si>
  <si>
    <t>Кв. 698</t>
  </si>
  <si>
    <t>л/с №3000000141112</t>
  </si>
  <si>
    <t>Кв. 520</t>
  </si>
  <si>
    <t>л/с №3000000153596</t>
  </si>
  <si>
    <t>Кв. 539</t>
  </si>
  <si>
    <t>л/с №3000000142929</t>
  </si>
  <si>
    <t>Кв. 704</t>
  </si>
  <si>
    <t>л/с №3000000153024</t>
  </si>
  <si>
    <t>Кв. 732</t>
  </si>
  <si>
    <t>л/с №3000000141255</t>
  </si>
  <si>
    <t>Кв. 634</t>
  </si>
  <si>
    <t>л/с №3000000142937</t>
  </si>
  <si>
    <t>Кв. 702</t>
  </si>
  <si>
    <t>л/с №3000000142724</t>
  </si>
  <si>
    <t>Кв. 719</t>
  </si>
  <si>
    <t>л/с №3000000147915</t>
  </si>
  <si>
    <t>Кв. 637</t>
  </si>
  <si>
    <t>л/с №3000000147917</t>
  </si>
  <si>
    <t>Кв. 421</t>
  </si>
  <si>
    <t>л/с №3000000140181</t>
  </si>
  <si>
    <t>л/с №3000000172805</t>
  </si>
  <si>
    <t>А/м 88</t>
  </si>
  <si>
    <t>л/с №3000000140783</t>
  </si>
  <si>
    <t>Кл. №70</t>
  </si>
  <si>
    <t>л/с №3000000142455</t>
  </si>
  <si>
    <t>Кв. 666</t>
  </si>
  <si>
    <t>л/с №3000000142779</t>
  </si>
  <si>
    <t>л/с №3000000158117</t>
  </si>
  <si>
    <t>Кв. 473</t>
  </si>
  <si>
    <t>л/с №3000000165149</t>
  </si>
  <si>
    <t>Кв. 777</t>
  </si>
  <si>
    <t>л/с №3000000150665</t>
  </si>
  <si>
    <t>л/с №3000000142108</t>
  </si>
  <si>
    <t>л/с №3000000142389</t>
  </si>
  <si>
    <t>Кв. 574</t>
  </si>
  <si>
    <t>л/с №3000000142367</t>
  </si>
  <si>
    <t>Кв. 621</t>
  </si>
  <si>
    <t>л/с №3000000142614</t>
  </si>
  <si>
    <t>Кв. 651</t>
  </si>
  <si>
    <t>л/с №3000000145468</t>
  </si>
  <si>
    <t>Кв. 567</t>
  </si>
  <si>
    <t>л/с №3000000147465</t>
  </si>
  <si>
    <t>Кв. 573</t>
  </si>
  <si>
    <t>л/с №3000000142388</t>
  </si>
  <si>
    <t>Кв. 620</t>
  </si>
  <si>
    <t>л/с №3000000145448</t>
  </si>
  <si>
    <t>Оф. 3</t>
  </si>
  <si>
    <t>л/с №3000000154642</t>
  </si>
  <si>
    <t>Кв. 623</t>
  </si>
  <si>
    <t>л/с №3000000145325</t>
  </si>
  <si>
    <t>Кв. 630</t>
  </si>
  <si>
    <t>л/с №3000000142872</t>
  </si>
  <si>
    <t>Кв. 627</t>
  </si>
  <si>
    <t>л/с №3000000142864</t>
  </si>
  <si>
    <t>Кв. 687</t>
  </si>
  <si>
    <t>л/с №3000000142757</t>
  </si>
  <si>
    <t>Кв. 739</t>
  </si>
  <si>
    <t>л/с №3000000153051</t>
  </si>
  <si>
    <t>Кв. 547</t>
  </si>
  <si>
    <t>л/с №3000000143056</t>
  </si>
  <si>
    <t>Кв. 575</t>
  </si>
  <si>
    <t>л/с №3000000140487</t>
  </si>
  <si>
    <t>л/с №3000000152325</t>
  </si>
  <si>
    <t>Кв. 508</t>
  </si>
  <si>
    <t>л/с №3000000153058</t>
  </si>
  <si>
    <t>Кв. 744</t>
  </si>
  <si>
    <t>л/с №3000000142873</t>
  </si>
  <si>
    <t>Кв. 760</t>
  </si>
  <si>
    <t>л/с №3000000147961</t>
  </si>
  <si>
    <t>Кв. 427</t>
  </si>
  <si>
    <t>л/с №3000000151984</t>
  </si>
  <si>
    <t>Кв. 754</t>
  </si>
  <si>
    <t>л/с №3000000141121</t>
  </si>
  <si>
    <t>л/с №3000000141207</t>
  </si>
  <si>
    <t>Кв. 655</t>
  </si>
  <si>
    <t>л/с №3000000145438</t>
  </si>
  <si>
    <t>Кв. 413</t>
  </si>
  <si>
    <t>л/с №3000000146613</t>
  </si>
  <si>
    <t>Кв. 735</t>
  </si>
  <si>
    <t>л/с №3000000140579</t>
  </si>
  <si>
    <t>л/с №3000000147459</t>
  </si>
  <si>
    <t>л/с №3000000142784</t>
  </si>
  <si>
    <t>Кв. 761</t>
  </si>
  <si>
    <t>л/с №3000000140444</t>
  </si>
  <si>
    <t>л/с №3000000152207</t>
  </si>
  <si>
    <t>л/с №3000000147136</t>
  </si>
  <si>
    <t>Кв. 474</t>
  </si>
  <si>
    <t>л/с №3000000142883</t>
  </si>
  <si>
    <t>Кв. 523</t>
  </si>
  <si>
    <t>л/с №3000000142910</t>
  </si>
  <si>
    <t>Кв. 769</t>
  </si>
  <si>
    <t>л/с №3000000143067</t>
  </si>
  <si>
    <t>Кв. 707</t>
  </si>
  <si>
    <t>л/с №3000000143803</t>
  </si>
  <si>
    <t>Кв. 770</t>
  </si>
  <si>
    <t>л/с №3000000145991</t>
  </si>
  <si>
    <t>л/с №3000000153641</t>
  </si>
  <si>
    <t>л/с №3000000140265</t>
  </si>
  <si>
    <t>л/с №3000000153023</t>
  </si>
  <si>
    <t>л/с №3000000151601</t>
  </si>
  <si>
    <t>Кв. 475</t>
  </si>
  <si>
    <t>л/с №3000000173906</t>
  </si>
  <si>
    <t>л/с №3000001174467</t>
  </si>
  <si>
    <t>л/с №3000001174469</t>
  </si>
  <si>
    <t>л/с №3000001174470</t>
  </si>
  <si>
    <t>л/с №3000001174472</t>
  </si>
  <si>
    <t>л/с №3000001178188</t>
  </si>
  <si>
    <t>л/с №3000000173273</t>
  </si>
  <si>
    <t>л/с №3000000174652</t>
  </si>
  <si>
    <t>л/с №3000001174241</t>
  </si>
  <si>
    <t>л/с №3000000174547</t>
  </si>
  <si>
    <t>л/с №3000000174038</t>
  </si>
  <si>
    <t>л/с №3000001175247</t>
  </si>
  <si>
    <t>л/с №3000001174706</t>
  </si>
  <si>
    <t>л/с №3000000173766</t>
  </si>
  <si>
    <t>л/с №3000001175294</t>
  </si>
  <si>
    <t>л/с №3000000173842</t>
  </si>
  <si>
    <t>л/с №3000001176168</t>
  </si>
  <si>
    <t>л/с №3000000175036</t>
  </si>
  <si>
    <t>л/с №3000000175399</t>
  </si>
  <si>
    <t>л/с №3000001174600</t>
  </si>
  <si>
    <t>л/с №3000001175248</t>
  </si>
  <si>
    <t>л/с №3000000173934</t>
  </si>
  <si>
    <t>л/с №3000001175512</t>
  </si>
  <si>
    <t>л/с №3000001174923</t>
  </si>
  <si>
    <t>л/с №3000001175110</t>
  </si>
  <si>
    <t>л/с №3000001175603</t>
  </si>
  <si>
    <t>л/с №3000001178925</t>
  </si>
  <si>
    <t>л/с №3000001176306</t>
  </si>
  <si>
    <t>л/с №3000001175583</t>
  </si>
  <si>
    <t>л/с №3000001175292</t>
  </si>
  <si>
    <t>л/с №3000001176208</t>
  </si>
  <si>
    <t>л/с №3000001177252</t>
  </si>
  <si>
    <t>л/с №3000001176486</t>
  </si>
  <si>
    <t>л/с №3000001176546</t>
  </si>
  <si>
    <t>л/с №3000001175800</t>
  </si>
  <si>
    <t>л/с №3000001179001</t>
  </si>
  <si>
    <t>л/с №3000001176343</t>
  </si>
  <si>
    <t>л/с №3000001177017</t>
  </si>
  <si>
    <t>л/с №3000001176895</t>
  </si>
  <si>
    <t>л/с №3000001176949</t>
  </si>
  <si>
    <t>л/с №3000001176952</t>
  </si>
  <si>
    <t>л/с №3000001177080</t>
  </si>
  <si>
    <t>л/с №3000001177238</t>
  </si>
  <si>
    <t>л/с №3000001181041</t>
  </si>
  <si>
    <t>л/с №3000001177019</t>
  </si>
  <si>
    <t>л/с №3000001178189</t>
  </si>
  <si>
    <t>л/с №3000001176955</t>
  </si>
  <si>
    <t>л/с №3000001176602</t>
  </si>
  <si>
    <t>л/с №3000001180589</t>
  </si>
  <si>
    <t>л/с №3000001176896</t>
  </si>
  <si>
    <t>л/с №3000001178775</t>
  </si>
  <si>
    <t>л/с №3000001179208</t>
  </si>
  <si>
    <t>л/с №3000001180703</t>
  </si>
  <si>
    <t>л/с №3000001177243</t>
  </si>
  <si>
    <t>л/с №3000001178565</t>
  </si>
  <si>
    <t>л/с №3000001180704</t>
  </si>
  <si>
    <t>л/с №3000001178618</t>
  </si>
  <si>
    <t>л/с №3000001177251</t>
  </si>
  <si>
    <t>л/с №3000001178172</t>
  </si>
  <si>
    <t>л/с №3000001177326</t>
  </si>
  <si>
    <t>л/с №3000001178580</t>
  </si>
  <si>
    <t>л/с №3000001178399</t>
  </si>
  <si>
    <t>л/с №3000001177179</t>
  </si>
  <si>
    <t>л/с №3000001178558</t>
  </si>
  <si>
    <t>л/с №3000001178396</t>
  </si>
  <si>
    <t>л/с №3000001178468</t>
  </si>
  <si>
    <t>л/с №3000001178209</t>
  </si>
  <si>
    <t>л/с №3000001179204</t>
  </si>
  <si>
    <t>л/с №3000001178311</t>
  </si>
  <si>
    <t>л/с №3000001177221</t>
  </si>
  <si>
    <t>л/с №3000001179472</t>
  </si>
  <si>
    <t>л/с №3000001181145</t>
  </si>
  <si>
    <t>л/с №3000001180477</t>
  </si>
  <si>
    <t>л/с №3000001179325</t>
  </si>
  <si>
    <t>л/с №3000001179470</t>
  </si>
  <si>
    <t>л/с №3000001178891</t>
  </si>
  <si>
    <t>л/с №3000001179396</t>
  </si>
  <si>
    <t>л/с №3000001180908</t>
  </si>
  <si>
    <t>л/с №3000001180568</t>
  </si>
  <si>
    <t>л/с №3000001180658</t>
  </si>
  <si>
    <t>л/с №3000001179451</t>
  </si>
  <si>
    <t>л/с №3000001180569</t>
  </si>
  <si>
    <t>л/с №3000001180687</t>
  </si>
  <si>
    <t>л/с №3000001180697</t>
  </si>
  <si>
    <t>л/с №3000001180533</t>
  </si>
  <si>
    <t>л/с №3000001180531</t>
  </si>
  <si>
    <t>л/с №3000001180947</t>
  </si>
  <si>
    <t>л/с №3000001180552</t>
  </si>
  <si>
    <t>л/с №3000001180776</t>
  </si>
  <si>
    <t>л/с №3000001181044</t>
  </si>
  <si>
    <t>л/с №3000001180817</t>
  </si>
  <si>
    <t>л/с №3000001181049</t>
  </si>
  <si>
    <t>л/с №3000001182998</t>
  </si>
  <si>
    <t>л/с №3000001181148</t>
  </si>
  <si>
    <t>л/с №3000001181047</t>
  </si>
  <si>
    <t>л/с №3000001183290</t>
  </si>
  <si>
    <t>л/с №3000001180964</t>
  </si>
  <si>
    <t>л/с №3000001180786</t>
  </si>
  <si>
    <t>л/с №3000001181117</t>
  </si>
  <si>
    <t>л/с №3000001180711</t>
  </si>
  <si>
    <t>л/с №3000001182006</t>
  </si>
  <si>
    <t>л/с №3000001180912</t>
  </si>
  <si>
    <t>л/с №3000001181046</t>
  </si>
  <si>
    <t>л/с №3000001181045</t>
  </si>
  <si>
    <t>л/с №3000001182959</t>
  </si>
  <si>
    <t>л/с №3000001182948</t>
  </si>
  <si>
    <t>л/с №3000001182950</t>
  </si>
  <si>
    <t>л/с №3000001183690</t>
  </si>
  <si>
    <t>л/с №3000001180932</t>
  </si>
  <si>
    <t>л/с №3000001182958</t>
  </si>
  <si>
    <t>л/с №3000001182987</t>
  </si>
  <si>
    <t>л/с №3000001180910</t>
  </si>
  <si>
    <t>л/с №3000001183344</t>
  </si>
  <si>
    <t>л/с №3000001183079</t>
  </si>
  <si>
    <t>л/с №3000001183428</t>
  </si>
  <si>
    <t>л/с №3000001183157</t>
  </si>
  <si>
    <t>л/с №3000001182960</t>
  </si>
  <si>
    <t>л/с №3000001183068</t>
  </si>
  <si>
    <t>л/с №3000001183350</t>
  </si>
  <si>
    <t>л/с №3000001183161</t>
  </si>
  <si>
    <t>л/с №3000001183515</t>
  </si>
  <si>
    <t>с апреля</t>
  </si>
  <si>
    <t>Красная Сосна, д. 3 (ИПУ)</t>
  </si>
  <si>
    <t>дом+паркинг</t>
  </si>
  <si>
    <t>Период по нормативу без перерасчета. ОДПУ принят с апреля 2023 г.</t>
  </si>
  <si>
    <t>4=8/2</t>
  </si>
  <si>
    <t>6=5/1</t>
  </si>
  <si>
    <t>7=3*2</t>
  </si>
  <si>
    <t>1пг</t>
  </si>
  <si>
    <t>2пг</t>
  </si>
  <si>
    <t>129337, Москва г, Красная Сосна ул, дом № 3.</t>
  </si>
  <si>
    <t>129337, Москва г, Ярославский, Красная Сосна ул., дом № 3</t>
  </si>
  <si>
    <t>129337, Москва г, Ярославский, Красная Сосна ул., дом № 3 дом + паркинг</t>
  </si>
  <si>
    <t>Показания ИПУ</t>
  </si>
  <si>
    <t>Итого расход 1пг</t>
  </si>
  <si>
    <t>Объект.Владелец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</si>
  <si>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</si>
  <si>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</si>
  <si>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</si>
  <si>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</si>
  <si>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</si>
  <si>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</si>
  <si>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</si>
  <si>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</si>
  <si>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</si>
  <si>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Приход</t>
  </si>
  <si>
    <t>Расход 2 пг</t>
  </si>
  <si>
    <t>Расход 1пг</t>
  </si>
  <si>
    <t>расход ИТОГО ипу (сумма расхода с апреля по июнь из 1С)</t>
  </si>
  <si>
    <t>31.12.2023 (обход)</t>
  </si>
  <si>
    <t>Расход ИПУ 1 пг</t>
  </si>
  <si>
    <t>Расход ИПУ 2 пг</t>
  </si>
  <si>
    <t>Показания на апрель 2023</t>
  </si>
  <si>
    <t xml:space="preserve"> - В случае если в данной ячейке указан "0", при наличии показания на апрель 2023 года, то расчет ИПУ в первом полугодии произведен по среднему потреблению.</t>
  </si>
  <si>
    <t xml:space="preserve"> - Формула расчета = ("Показания на июнь 2023" - "Показания на апрель 2023 г") * Коэффициент трансформации</t>
  </si>
  <si>
    <t>факт</t>
  </si>
  <si>
    <t>корректировка</t>
  </si>
  <si>
    <t>Договор</t>
  </si>
  <si>
    <t>Документ основание</t>
  </si>
  <si>
    <t>НАС/КС/ДУ-3-ММ-1</t>
  </si>
  <si>
    <t>Начисление услуг УКС00000631 от 30.04.2023 0:00:01</t>
  </si>
  <si>
    <t>НАС/КС/ДУ/3-ММ-2</t>
  </si>
  <si>
    <t>С24-НАСТР-3-2021/паркинг/А/м 3</t>
  </si>
  <si>
    <t>НАС/КС/ДУ/3-ММ-4</t>
  </si>
  <si>
    <t>НАС/КС/ДУ/3-ММ-5</t>
  </si>
  <si>
    <t>НАС/КС/ДУ-3-ММ-6</t>
  </si>
  <si>
    <t>НАС/КС/ДУ-3-ММ-7</t>
  </si>
  <si>
    <t>НАС/КС/ДУ-3-ММ-8</t>
  </si>
  <si>
    <t>НАС/КС/ДУ-3-ММ-9</t>
  </si>
  <si>
    <t>НАС/КС/ДУ-3-ММ-10.</t>
  </si>
  <si>
    <t>НАС/КС/ДУ-3-ММ-11.</t>
  </si>
  <si>
    <t>НАС/КС/ДУ-3-ММ-12 втор</t>
  </si>
  <si>
    <t>НАС/КС/ДУ-3-ММ-13</t>
  </si>
  <si>
    <t>НАС/КС/ДУ-3-ММ-14</t>
  </si>
  <si>
    <t>НАС/КС/ДУ-3-ММ-15</t>
  </si>
  <si>
    <t>НАС/КС/ДУ-3-ММ-16</t>
  </si>
  <si>
    <t>НАС/КС/ДУ-3-ММ-17</t>
  </si>
  <si>
    <t>НАС/КС/ДУ-3-ММ-18</t>
  </si>
  <si>
    <t>НАС/КС/ДУ-3-ММ-19</t>
  </si>
  <si>
    <t>НАС/КС/ДУ-3-ММ-20.</t>
  </si>
  <si>
    <t>НАС/КС/ДУ-3-ММ-21</t>
  </si>
  <si>
    <t>НАС/КС/ДУ-3-ММ-22.</t>
  </si>
  <si>
    <t>НАС/КС/ДУ-3-ММ-23</t>
  </si>
  <si>
    <t>НАС/КС/ДУ-3-ММ-24</t>
  </si>
  <si>
    <t>НАС/КС/ДУ-3-ММ-25</t>
  </si>
  <si>
    <t xml:space="preserve">НАС/КС/ДУ-3-ММ-26 </t>
  </si>
  <si>
    <t>НАС/КС/ДУ-3-ММ-27</t>
  </si>
  <si>
    <t>НАС/КС/ДУ-3-ММ-28</t>
  </si>
  <si>
    <t>НАС/КС/ДУ-3-ММ-29 от 08.01.2022</t>
  </si>
  <si>
    <t>НАС/КС/ДУ-3-ММ-30</t>
  </si>
  <si>
    <t>НАС/КС/ДУ-3-ММ-31</t>
  </si>
  <si>
    <t>НАС/КС/ДУ-3-ММ-32</t>
  </si>
  <si>
    <t>НАС/КС/ДУ/3-ММ-33</t>
  </si>
  <si>
    <t>НАС/КС/ДУ-3-ММ-34</t>
  </si>
  <si>
    <t>НАС/КС/ДУ-3-ММ-35</t>
  </si>
  <si>
    <t>НАС/КС/ДУ-3-ММ-36</t>
  </si>
  <si>
    <t>НАС/КС/ДУ-3-ММ-37</t>
  </si>
  <si>
    <t>НАС/КС/ДУ-3-ММ-38</t>
  </si>
  <si>
    <t>НАС/КС/ДУ-3-ММ-39</t>
  </si>
  <si>
    <t>НАС/КС/ДУ-3-ММ-40</t>
  </si>
  <si>
    <t>С24-НАСТР-3-2021/паркинг/А/м 41</t>
  </si>
  <si>
    <t>НАС/КС/ДУ-3-ММ-42</t>
  </si>
  <si>
    <t>НАС/КС/ДУ-3-ММ-43</t>
  </si>
  <si>
    <t>НАС/КС/ДУ-3-ММ-44</t>
  </si>
  <si>
    <t>НАС/КС/ДУ-3-ММ-45</t>
  </si>
  <si>
    <t>НАС/КС/ДУ-3-ММ-46</t>
  </si>
  <si>
    <t>НАС/КС/ДУ-3-ММ-47</t>
  </si>
  <si>
    <t>НАС/КС/ДУ-3-ММ-48</t>
  </si>
  <si>
    <t>НАС/КС/ДУ-3-ММ-49</t>
  </si>
  <si>
    <t>НАС/КС/ДУ-3-ММ-50</t>
  </si>
  <si>
    <t>НАС/КС/ДУ-3-ММ-51</t>
  </si>
  <si>
    <t>НАС/КС/ДУ-3-ММ-52</t>
  </si>
  <si>
    <t>НАС/КС/ДУ-3-ММ-53</t>
  </si>
  <si>
    <t>ДУ ЗПИФ Развитие Красная сосна 3/паркинг/А/м 54</t>
  </si>
  <si>
    <t>ДУ ЗПИФ Развитие Красная сосна 3/паркинг/А/м 55</t>
  </si>
  <si>
    <t>НАС/КС/ДУ-3/ММ-56-Э(-1)</t>
  </si>
  <si>
    <t>НАС/КС/ДУ-3/ММ-57-Э(-1)</t>
  </si>
  <si>
    <t>НАС/КС/ДУ-3-ММ-58</t>
  </si>
  <si>
    <t>НАС/КС/ДУ/3-ММ-59</t>
  </si>
  <si>
    <t>НАС/КС/ДУ-3-ММ-60</t>
  </si>
  <si>
    <t>НАС/КС/ДУ-3-ММ-61</t>
  </si>
  <si>
    <t>НАС/КС/ДУ-3-ММ-62</t>
  </si>
  <si>
    <t>НАС/КС/ДУ-3-ММ-63</t>
  </si>
  <si>
    <t>НАС/КС/ДУ/3-ММ-64</t>
  </si>
  <si>
    <t>НАС/КС/ДУ-3-ММ-65</t>
  </si>
  <si>
    <t>НАС/КС/ДУ/3-ММ-66</t>
  </si>
  <si>
    <t>НАС/КС/ДУ/3-ММ-67</t>
  </si>
  <si>
    <t>ДУ ЗПИФ Развитие Красная сосна 3/паркинг/А/м 68</t>
  </si>
  <si>
    <t>НАС/КС/ДУ-3-ММ-69</t>
  </si>
  <si>
    <t>НАС/КС/ДУ-3-ММ-70</t>
  </si>
  <si>
    <t>НАС/КС/ДУ-3-ММ-71</t>
  </si>
  <si>
    <t>НАС/КС/ДУ-3-ММ-72</t>
  </si>
  <si>
    <t>НАС/КС/ДУ-3-ММ-73</t>
  </si>
  <si>
    <t>НАС/КС/ДУ-3-ММ-74</t>
  </si>
  <si>
    <t>НАС/КС/ДУ-3-ММ-75</t>
  </si>
  <si>
    <t>НАС/КС/ДУ-3-ММ-76</t>
  </si>
  <si>
    <t>НАС/КС/ДУ-3-ММ-77 от 04.06.2022</t>
  </si>
  <si>
    <t>ДУ ЗПИФ Развитие Красная сосна 3/паркинг/А/м 78</t>
  </si>
  <si>
    <t>НАС/КС/ДУ-3/ММ-79</t>
  </si>
  <si>
    <t>ДУ ЗПИФ Развитие Красная сосна 3/паркинг/А/м 80</t>
  </si>
  <si>
    <t>НАС/КС/ДУ-3-ММ-81</t>
  </si>
  <si>
    <t>НАС/КС/ДУ-3-ММ-82</t>
  </si>
  <si>
    <t>НАС/КС/ДУ-3-ММ-83</t>
  </si>
  <si>
    <t>НАС/КС/ДУ/3-ММ-84</t>
  </si>
  <si>
    <t>НАС/КС/ДУ-3-ММ-85</t>
  </si>
  <si>
    <t>НАС/КС/ДУ-3-ММ-86</t>
  </si>
  <si>
    <t>НАС/КС/ДУ-3-ММ-87</t>
  </si>
  <si>
    <t>НАС/КС/ДУ-3-ММ-88</t>
  </si>
  <si>
    <t>НАС/КС/ДУ-3-ММ-89 втор</t>
  </si>
  <si>
    <t>НАС/КС/ДУ-3-ММ-90</t>
  </si>
  <si>
    <t>ДУ ЗПИФ Развитие Красная сосна 3/паркинг/А/м 91</t>
  </si>
  <si>
    <t>НАС/КС/ДУ/3-ММ-92</t>
  </si>
  <si>
    <t>НАС/КС/ДУ--3-ММ-93</t>
  </si>
  <si>
    <t>НАС/КС/ДУ-3/ММ-94/ВТОР1</t>
  </si>
  <si>
    <t>НАС/КС/ДУ-3-ММ-95</t>
  </si>
  <si>
    <t>НАС/КС/ДУ-3-ММ-96</t>
  </si>
  <si>
    <t>ДУ ЗПИФ Развитие Красная сосна 3/паркинг/А/м 97</t>
  </si>
  <si>
    <t>ДУ ЗПИФ Развитие Красная сосна 3/паркинг/А/м 98</t>
  </si>
  <si>
    <t>ДУ ЗПИФ Развитие Красная сосна 3/паркинг/А/м 99</t>
  </si>
  <si>
    <t>НАС/КС/ДУ-3-ММ-100</t>
  </si>
  <si>
    <t>НАС/КС/ДУ-3-ММ-101</t>
  </si>
  <si>
    <t>ДУ ЗПИФ Развитие Красная сосна 3/паркинг/А/м 102</t>
  </si>
  <si>
    <t>НАС/КС/ДУ-3-ММ-103</t>
  </si>
  <si>
    <t>ДУ ЗПИФ Развитие Красная сосна 3/паркинг/А/м 104</t>
  </si>
  <si>
    <t>ДУ ЗПИФ Развитие Красная сосна 3/паркинг/А/м 105</t>
  </si>
  <si>
    <t>НАС/КС/ДУ-3-ММ-106</t>
  </si>
  <si>
    <t>ДУ ЗПИФ Развитие Красная сосна 3/паркинг/А/м 107</t>
  </si>
  <si>
    <t>ДУ ЗПИФ Развитие Красная сосна 3/паркинг/А/м 108</t>
  </si>
  <si>
    <t>ДУ ЗПИФ Развитие Красная сосна 3/паркинг/А/м 109</t>
  </si>
  <si>
    <t>Корректировка начислений УКС00002264 от 01.06.2023 0:00:00</t>
  </si>
  <si>
    <t>НАС/КС/ДУ-3/ММ-109-Э(-1)</t>
  </si>
  <si>
    <t>Ввод начального сальдо УКС00001728 от 01.06.2023 0:00:00</t>
  </si>
  <si>
    <t>НАС/КС/ДУ-3-ММ-110</t>
  </si>
  <si>
    <t>НАС/КС/ДУ-3-ММ-111</t>
  </si>
  <si>
    <t>НАС/КС/ДУ/3-ММ-112</t>
  </si>
  <si>
    <t>НАС/КС/ДУ/3-ММ-113</t>
  </si>
  <si>
    <t>НАС/КС/ДУ/3-ММ-114</t>
  </si>
  <si>
    <t>НАС/КС/ДУ 3-ММ-115</t>
  </si>
  <si>
    <t>НАС/КС/3-ММ-116</t>
  </si>
  <si>
    <t>НАС/КС/ДУ/3-ММ-117 ГрандДевелопмент</t>
  </si>
  <si>
    <t>НАС/КС/ДУ-3-ММ-117</t>
  </si>
  <si>
    <t>НАС/КС/ДУ-3-ММ-118</t>
  </si>
  <si>
    <t>ДУ ЗПИФ Развитие Красная сосна 3/паркинг/А/м 119</t>
  </si>
  <si>
    <t>ДУ ЗПИФ Развитие Красная сосна 3/паркинг/А/м 120</t>
  </si>
  <si>
    <t>НАС/КС/ДУ-3-ММ-121</t>
  </si>
  <si>
    <t>НАС/КС/ДУ-3-ММ-122</t>
  </si>
  <si>
    <t>НАС/КС/ДУ/3-ММ-123</t>
  </si>
  <si>
    <t>НАС/КС/ДУ/3-ММ-124</t>
  </si>
  <si>
    <t>НАС/КС/ДУ-3-ММ-125/1</t>
  </si>
  <si>
    <t>ДУ ЗПИФ Развитие Красная сосна 3/паркинг/А/м 126</t>
  </si>
  <si>
    <t>НАС/КС/ДУ-3-ММ-127</t>
  </si>
  <si>
    <t>НАС/КС/ДУ-3-ММ-128</t>
  </si>
  <si>
    <t>НАС/КС/ДУ-3-ММ-129</t>
  </si>
  <si>
    <t>НАС/КС/ДУ-3/ММ-130 ЗПИФ</t>
  </si>
  <si>
    <t>НАС/КС/ДУ-3/ММ-131-Э(-1)</t>
  </si>
  <si>
    <t>Ввод начального сальдо УКС00000003 от 01.01.2024 0:00:00</t>
  </si>
  <si>
    <t>НАС/КС/ДУ/3-ММ-131</t>
  </si>
  <si>
    <t>Корректировка начислений УКС00000018 от 01.01.2024 0:00:00</t>
  </si>
  <si>
    <t>НАС/КС/ДУ-3-ММ-132</t>
  </si>
  <si>
    <t>НАС/КС/ДУ-ММ-3-133 втор</t>
  </si>
  <si>
    <t>Ввод начального сальдо УКС00001438 от 01.05.2023 0:00:00</t>
  </si>
  <si>
    <t>НАС/КС/ДУ-3-ММ-133</t>
  </si>
  <si>
    <t>Корректировка начислений УКС00001880 от 01.05.2023 0:00:00</t>
  </si>
  <si>
    <t>НАС/КС/ДУ-3-ММ-134</t>
  </si>
  <si>
    <t>НАС/КС/ДУ/3-ММ-135</t>
  </si>
  <si>
    <t>НАС/КС/ДУ-3-ММ-136</t>
  </si>
  <si>
    <t>НАС/КС/ДУ-3-ММ-137</t>
  </si>
  <si>
    <t>НАС/КС/ДУ-3-ММ-138</t>
  </si>
  <si>
    <t>НАС/КС/ДУ-3-ММ-139</t>
  </si>
  <si>
    <t>НАС/КС/ДУ-3-ММ-140</t>
  </si>
  <si>
    <t>НАС/КС/ДУ-3-ММ-141</t>
  </si>
  <si>
    <t>ДУ ЗПИФ Развитие Красная сосна 3/паркинг/А/м 142</t>
  </si>
  <si>
    <t>НАС/КС/ДУ-3-ММ-143</t>
  </si>
  <si>
    <t>С24-НАСТР-3-2021/паркинг/А/м 144</t>
  </si>
  <si>
    <t>НАС/КС/ДУ/3-ММ-145</t>
  </si>
  <si>
    <t>НАС/КС/ДУ-3-ММ-146 ВТОР</t>
  </si>
  <si>
    <t>НАС/КС/ДУ-3-ММ-147</t>
  </si>
  <si>
    <t>НАС/КС/ДУ-3-148</t>
  </si>
  <si>
    <t>НАС/КС/ДУ-3-ММ-149</t>
  </si>
  <si>
    <t>НАС/КС/ДУ-3-ММ-150</t>
  </si>
  <si>
    <t>НАС/КС/ДУ-3-ММ-151</t>
  </si>
  <si>
    <t>НАС/КС/ДУ-ММ-3-152 втор</t>
  </si>
  <si>
    <t>НАС/КС/ДУ-3-ММ-153</t>
  </si>
  <si>
    <t>НАС/КС/ДУ/3-ММ-154</t>
  </si>
  <si>
    <t>НАС/КС/ДУ/3-ММ-155</t>
  </si>
  <si>
    <t>НАС/КС/ДУ-3-ММ-156</t>
  </si>
  <si>
    <t>НАС/КС/ДУ-3-ММ-157</t>
  </si>
  <si>
    <t>НАС/КС/ДУ-3-ММ-158</t>
  </si>
  <si>
    <t>НАС/КС/ДУ-3-ММ-159</t>
  </si>
  <si>
    <t>НАС/КС/ДУ-3-ММ-160</t>
  </si>
  <si>
    <t>НАС/КС/ДУ-3-ММ-161</t>
  </si>
  <si>
    <t>НАС/КС/ДУ-3-ММ-162</t>
  </si>
  <si>
    <t>С24-НАСТР-3-2021/паркинг/А/м 163</t>
  </si>
  <si>
    <t>НАС/КС/ДУ/3-ММ-164</t>
  </si>
  <si>
    <t>НАС/КС/ДУ-3-ММ-165</t>
  </si>
  <si>
    <t>НАС/КС/ДУ-3-ММ-166</t>
  </si>
  <si>
    <t>НАС/КС/ДУ-3-ММ-167</t>
  </si>
  <si>
    <t>НАС/КС/ДУ-3-ММ-168</t>
  </si>
  <si>
    <t>НАС/КС/ДУ/3-ММ-169</t>
  </si>
  <si>
    <t>НАС/КС/ДУ-3-ММ-170</t>
  </si>
  <si>
    <t>НАС/КС/ДУ-3-ММ-171 от 07.06.2022</t>
  </si>
  <si>
    <t>НАС/КС/ДУ/-3-ММ-172</t>
  </si>
  <si>
    <t>НАС/КС/ДУ-3-ММ-173</t>
  </si>
  <si>
    <t>НАС/КС/ДУ-3-ММ-174</t>
  </si>
  <si>
    <t>НАС/КС/ДУ/3-ММ-175</t>
  </si>
  <si>
    <t>НАС/КС/ДУ/3-ММ-176</t>
  </si>
  <si>
    <t>НАС/КС/ДУ-3-ММ-177</t>
  </si>
  <si>
    <t>НАС/КС/ДУ-3-ММ-178</t>
  </si>
  <si>
    <t>НАС/КС/ДУ-3-ММ-179</t>
  </si>
  <si>
    <t>ДУ ЗПИФ Развитие Красная сосна 3/паркинг/А/м 180</t>
  </si>
  <si>
    <t>НАС/КС/ДУ-3-ММ-181</t>
  </si>
  <si>
    <t>ДУ ЗПИФ Развитие Красная сосна 3/паркинг/А/м 182</t>
  </si>
  <si>
    <t>НАС/КС/ДУ-3-ММ-183</t>
  </si>
  <si>
    <t>НАС/КС/ДУ-3-ММ-184</t>
  </si>
  <si>
    <t>НАС/КС/ДУ-3-ММ-185</t>
  </si>
  <si>
    <t>НАС/КС/ДУ/3-ММ-186</t>
  </si>
  <si>
    <t>НАС/КС/ДУ-3-ММ-187</t>
  </si>
  <si>
    <t>НАС/КС/ДУ-3-ММ-188</t>
  </si>
  <si>
    <t>НАС/КС/ДУ-3-ММ-189</t>
  </si>
  <si>
    <t>НАС/КС/ДУ/3-ММ-190</t>
  </si>
  <si>
    <t>НАС/КС/ДУ-3-ММ-191</t>
  </si>
  <si>
    <t>НАС/КС/ДУ-3-ММ-192</t>
  </si>
  <si>
    <t>НАС/КС/ДУ-3-ММ-193</t>
  </si>
  <si>
    <t>НАС/КС/ДУ-3-ММ-194</t>
  </si>
  <si>
    <t>НАС/КС/ДУ-3-ММ-195</t>
  </si>
  <si>
    <t>НАС/КС/ДУ-3-ММ-196</t>
  </si>
  <si>
    <t>НАС/КС/ДУ-3-ММ-197</t>
  </si>
  <si>
    <t>НАС/КС/ДУ-3-ММ-198</t>
  </si>
  <si>
    <t>НАС/КС/ДУ-3-ММ-199</t>
  </si>
  <si>
    <t>НАС/КС/ДУ-3-ММ-200</t>
  </si>
  <si>
    <t>НАС/КС/ДУ-3-ММ-201</t>
  </si>
  <si>
    <t>НАС/КС/ДУ-3-ММ-202</t>
  </si>
  <si>
    <t>НАС/КС/ДУ-3-ММ-203</t>
  </si>
  <si>
    <t>НАС/КС/ДУ-3-ММ-204</t>
  </si>
  <si>
    <t>НАС/КР/ДУ-3-ММ-205</t>
  </si>
  <si>
    <t>НАС/КС/ДУ-3-ММ-206</t>
  </si>
  <si>
    <t>НАС/КС/ДУ-3-ММ-207</t>
  </si>
  <si>
    <t>НАС/КС/ДУ-3-мм-208</t>
  </si>
  <si>
    <t>НАС/КС/ДУ/3-ММ-209</t>
  </si>
  <si>
    <t>НАС/КС/ДУ-3-ММ-210</t>
  </si>
  <si>
    <t>НАС/КС/ДУ-3-ММ-211</t>
  </si>
  <si>
    <t>НАС/КС/ДУ/3-ММ-212</t>
  </si>
  <si>
    <t>НАС/КС/ДУ-3 ММ-213</t>
  </si>
  <si>
    <t>НАС/КС/ДУ-3-ММ-214</t>
  </si>
  <si>
    <t>НАС/КС/ДУ-ММ-3-215</t>
  </si>
  <si>
    <t>ДУ ЗПИФ Развитие Красная сосна 3/паркинг/А/м 215</t>
  </si>
  <si>
    <t>НАС/КС/ДУ-3-ММ-216</t>
  </si>
  <si>
    <t>НАС/КС/ДУ-3-ММ-217</t>
  </si>
  <si>
    <t>НАС/КС/ДУ-3-ММ-218</t>
  </si>
  <si>
    <t>НАС/КС/ДУ/3-ММ-219</t>
  </si>
  <si>
    <t>НАС/КС/ДУ-3-ММ-220</t>
  </si>
  <si>
    <t>НАС/КС/ДУ-3-ММ-221</t>
  </si>
  <si>
    <t>НАС/КС/ДУ-3-ММ-222</t>
  </si>
  <si>
    <t>НАС/КС/ДУ-3/ММ-223-Э(-1)</t>
  </si>
  <si>
    <t>НАС/КС/ДУ-3-ММ-224</t>
  </si>
  <si>
    <t>НАС/КС/ДУ-3-ММ-225</t>
  </si>
  <si>
    <t>НАС/КС/ДУ/3-ММ-226</t>
  </si>
  <si>
    <t>НАС/КС/ДУ/3-ММ-227</t>
  </si>
  <si>
    <t>НАС/КС/ДУ-3-ММ-228</t>
  </si>
  <si>
    <t>НАС/КС/ДУ-3-ММ-229</t>
  </si>
  <si>
    <t>НАС/КС/ДУ-3-ММ-230</t>
  </si>
  <si>
    <t>НАС/КС/ДУ-3-ММ-231</t>
  </si>
  <si>
    <t>НАС/КС/ДУ-3-ММ-232 от 30.05.2022</t>
  </si>
  <si>
    <t>НАС/КС/ДУ-3-ММ-233</t>
  </si>
  <si>
    <t>НАС/КС/ДУ-3-ММ-234</t>
  </si>
  <si>
    <t>НАС/КС/ДУ-3-ММ-235</t>
  </si>
  <si>
    <t>НАС/КС/ДУ-3-ММ-236</t>
  </si>
  <si>
    <t>НАС/КС/ДУ-3-ММ-237</t>
  </si>
  <si>
    <t>НАС/КС/ДУ/3-238</t>
  </si>
  <si>
    <t>С24-НАСТР-3-2021/паркинг/А/м 239</t>
  </si>
  <si>
    <t>С24-НАСТР-3-2021/паркинг/А/м 240</t>
  </si>
  <si>
    <t>С24-НАСТР-3-2021/паркинг/А/м 241</t>
  </si>
  <si>
    <t>Корректировка начислений УКС00001884 от 01.05.2023 0:00:00</t>
  </si>
  <si>
    <t>Корректировка начислений УКС00001885 от 01.05.2023 0:00:00</t>
  </si>
  <si>
    <t>НАС/КС/ДУ/3-ММ-241</t>
  </si>
  <si>
    <t>Корректировка начислений УКС00002478 от 01.06.2023 0:00:00</t>
  </si>
  <si>
    <t>НАС/КС/ДУ/3-ММ-242</t>
  </si>
  <si>
    <t>НАС/КС/ДУ-3-ММ-243</t>
  </si>
  <si>
    <t>НАС/КС/ДУ-3-ММ-244</t>
  </si>
  <si>
    <t>НАС/КС/ДУ-3-ММ-245</t>
  </si>
  <si>
    <t>НАС/КС/ДУ-3-ММ-246</t>
  </si>
  <si>
    <t>НАС/КС/ДУ-3-ММ-247 от 17.11.2021 г.</t>
  </si>
  <si>
    <t>НАС/КС/ДУ-3-ММ-248</t>
  </si>
  <si>
    <t>НАС/КС/ДУ-3-ММ-249</t>
  </si>
  <si>
    <t>НАС/КС/ДУ-3-ММ-250</t>
  </si>
  <si>
    <t>НАС/КС/ДУ-3-ММ-251</t>
  </si>
  <si>
    <t>НАС/КС/ДУ-3-ММ-252</t>
  </si>
  <si>
    <t>НАС/КС/ДУ-3-ММ-253</t>
  </si>
  <si>
    <t>НАС/КС/ДУ-3-ММ-254 от 01.01.2022</t>
  </si>
  <si>
    <t>НАС/КС/ДУ-3-ММ-255</t>
  </si>
  <si>
    <t>НАС/КС/ДУ-3-ММ-256</t>
  </si>
  <si>
    <t>НАС/КС/ДУ-3-ММ-257 от 01.01.2022</t>
  </si>
  <si>
    <t>НАС/КС/ДУ-3/ММ-258 ЗПИФ</t>
  </si>
  <si>
    <t>НАС/КС/ДУ/3-ММ-259</t>
  </si>
  <si>
    <t>НАС/КС/ДУ-3-ММ-260</t>
  </si>
  <si>
    <t>НАС/КС/ДУ-3-ММ-261</t>
  </si>
  <si>
    <t>НАС/КС/ДУ/3-ММ-262</t>
  </si>
  <si>
    <t>НАС/КС/ДУ-3-ММ-263</t>
  </si>
  <si>
    <t>НАС/КС/ДУ-3-ММ-264</t>
  </si>
  <si>
    <t>НАС/КС/ДУ-3-ММ-265</t>
  </si>
  <si>
    <t>НАС/КС/ДУ-3-ММ-266</t>
  </si>
  <si>
    <t>НАС/КС/ДУ-3-ММ-267</t>
  </si>
  <si>
    <t>НАС/КС/ДУ-3-ММ-268 от 08.01.2022</t>
  </si>
  <si>
    <t>НАС/КС/ДУ-3-ММ-269 от 08.01.2022</t>
  </si>
  <si>
    <t>НАС/КС/ДУ-3-ММ-270</t>
  </si>
  <si>
    <t>НАС/КС/ДУ-3-ММ-271</t>
  </si>
  <si>
    <t>НАС/КС/ДУ-3-ММ-272</t>
  </si>
  <si>
    <t>НАС/КС/ДУ-3-ММ-273</t>
  </si>
  <si>
    <t>НАС/КС/ДУ-3-ММ-274 от 04.01.2022</t>
  </si>
  <si>
    <t>НАС/КС/ДУ-3-ММ 275</t>
  </si>
  <si>
    <t>НАС/КС/ДУ-3-ММ-276 от 17.11.2021 г.</t>
  </si>
  <si>
    <t>НАС/КС/ДУ-3-ММ-277</t>
  </si>
  <si>
    <t>НАС/КС/ДУ/3-ММ-278</t>
  </si>
  <si>
    <t>НАС/КС/ДУ-3-ММ-279</t>
  </si>
  <si>
    <t>НАС/КС/ДУ-3-ММ-280</t>
  </si>
  <si>
    <t>НАС/КС/ДУ-3-ММ-281</t>
  </si>
  <si>
    <t>НАС/КС/ДУ-3-ММ-282</t>
  </si>
  <si>
    <t>НАС/КС/ДУ-3-ММ-283</t>
  </si>
  <si>
    <t>НАС/КС/ДУ-3-ММ-284</t>
  </si>
  <si>
    <t>НАС/КС/ДУ-3-ММ-285</t>
  </si>
  <si>
    <t>НАС/КС/ДУ-3-ММ-286</t>
  </si>
  <si>
    <t>НАС/КС/ДУ-3-ММ-287</t>
  </si>
  <si>
    <t>НАС/КС/ДУ-3-ММ-288</t>
  </si>
  <si>
    <t>НАС/КС/ДУ-3-ММ-289</t>
  </si>
  <si>
    <t>НАС/КС/ДУ-3-ММ-290 от 25.12.2021</t>
  </si>
  <si>
    <t>НАС/КС/ДУ-3-ММ-291</t>
  </si>
  <si>
    <t>НАС/КС/ДУ-3-ММ-292</t>
  </si>
  <si>
    <t>НАС/КС/ДУ-3-ММ-293</t>
  </si>
  <si>
    <t>НАС/КС/ДУ-3-ММ-294</t>
  </si>
  <si>
    <t>НАС/КС/ДУ-3-ММ-295</t>
  </si>
  <si>
    <t>НАС/КС/ДУ-3-ММ-296</t>
  </si>
  <si>
    <t>НАС/КС/ДУ-3-ММ-297</t>
  </si>
  <si>
    <t>НАС/КС/ДУ-3-ММ-298</t>
  </si>
  <si>
    <t>НАС/КС/ДУ-3-ММ-299</t>
  </si>
  <si>
    <t>НАС/КС/ДУ-3-ММ-300</t>
  </si>
  <si>
    <t>НАС/КС/ДУ-3-ММ-301</t>
  </si>
  <si>
    <t>С24-НАСТР-3-2021/паркинг/А/м 302</t>
  </si>
  <si>
    <t>НАС/КС/ДУ-3-ММ-303</t>
  </si>
  <si>
    <t>НАС/КС/ДУ-3-ММ-304</t>
  </si>
  <si>
    <t>НАС/КС/ДУ-3-ММ-305 от 02.04.2022 г.</t>
  </si>
  <si>
    <t>НАС/КС/ДУ-3-ММ-306</t>
  </si>
  <si>
    <t>НАС/КС/ДУ-3-ММ-307</t>
  </si>
  <si>
    <t>НАС/КС/ДУ-3-ММ-308</t>
  </si>
  <si>
    <t>ДУ ЗПИФ Развитие Красная сосна 3/паркинг/Кл. №1</t>
  </si>
  <si>
    <t>НАС/КС/ДУ-3-КЛ-2</t>
  </si>
  <si>
    <t>НАС/КС/ДУ-3-КЛ-3втор</t>
  </si>
  <si>
    <t>ДУ ЗПИФ Развитие Красная сосна 3/паркинг/Кл. №4</t>
  </si>
  <si>
    <t>ДУ ЗПИФ Новое Строительство Красная сосна 3/паркинг/Кл. №5</t>
  </si>
  <si>
    <t>ДУ ЗПИФ Развитие Красная сосна 3/паркинг/Кл. №6</t>
  </si>
  <si>
    <t>ДУ ЗПИФ Новое Строительство Красная сосна 3/паркинг/Кл. №7</t>
  </si>
  <si>
    <t>НАС/КС/ДУ-3-КЛ-8</t>
  </si>
  <si>
    <t>ДУ ЗПИФ Развитие Красная сосна 3/паркинг/Кл. №9</t>
  </si>
  <si>
    <t>С24-НАСТР-3-2021/паркинг/Кл. №10</t>
  </si>
  <si>
    <t>С24-НАСТР-3-2021/паркинг/Кл. №11</t>
  </si>
  <si>
    <t>С24-НАСТР-3-2021/паркинг/Кл. №12</t>
  </si>
  <si>
    <t>НАС/КС/ДУ/3-КЛ-13К</t>
  </si>
  <si>
    <t>ДУ ЗПИФ Развитие Красная сосна 3/паркинг/Кл. №14</t>
  </si>
  <si>
    <t>ДУ ЗПИФ Развитие Красная сосна 3/паркинг/Кл. №15</t>
  </si>
  <si>
    <t>ДУ ЗПИФ Развитие Красная сосна 3/паркинг/Кл. №16</t>
  </si>
  <si>
    <t>ДУ ЗПИФ Развитие Красная сосна 3/паркинг/Кл. №17</t>
  </si>
  <si>
    <t>ДУ ЗПИФ Новое Строительство Красная сосна 3/паркинг/Кл. №18</t>
  </si>
  <si>
    <t>ДУ ЗПИФ Развитие Красная сосна 3/паркинг/Кл. №19</t>
  </si>
  <si>
    <t>ДУ ЗПИФ Развитие Красная сосна 3/паркинг/Кл. №20</t>
  </si>
  <si>
    <t>ДУ ЗПИФ Развитие Красная сосна 3/паркинг/Кл. №21</t>
  </si>
  <si>
    <t>ДУ ЗПИФ Новое Строительство Красная сосна 3/паркинг/Кл. №22</t>
  </si>
  <si>
    <t>НАС/КС/ДУ/3-КЛ-29</t>
  </si>
  <si>
    <t>НАС/КС/ДУ-3-КЛ-24</t>
  </si>
  <si>
    <t>НАС/КС/ДУ-3-КЛ-25</t>
  </si>
  <si>
    <t>ДУ ЗПИФ Новое Строительство Красная сосна 3/паркинг/Кл. №26</t>
  </si>
  <si>
    <t>ДУ ЗПИФ Развитие Красная сосна 3/паркинг/Кл. №27</t>
  </si>
  <si>
    <t>НАС/КС/ДУ-3-КЛ-28</t>
  </si>
  <si>
    <t>НАС/КС/ДУ-3-КЛ-29К</t>
  </si>
  <si>
    <t>АС/КС/ДУ-3-КЛ-30</t>
  </si>
  <si>
    <t>ДУ ЗПИФ Новое Строительство Красная сосна 3/паркинг/Кл. №31</t>
  </si>
  <si>
    <t>НАС/КС/ДУ-3-КЛ-32</t>
  </si>
  <si>
    <t>НАС/КС/ДУ-3-КЛ-33</t>
  </si>
  <si>
    <t>НАС/КС/ДУ-3-КЛ-34</t>
  </si>
  <si>
    <t>НАС/КС/ДУ-3-КЛ-35</t>
  </si>
  <si>
    <t>ДУ ЗПИФ Развитие Красная сосна 3/паркинг/Кл. №36</t>
  </si>
  <si>
    <t>НАС/КС/ДУ/3-КЛ-37</t>
  </si>
  <si>
    <t>ДУ ЗПИФ Новое Строительство Красная сосна 3/паркинг/Кл. №38</t>
  </si>
  <si>
    <t>НАС/КС/ДУ-3-КЛ-39</t>
  </si>
  <si>
    <t>НАС/КС/ДУ-3-КЛ-40</t>
  </si>
  <si>
    <t>НАС/КС/ДУ-3-КЛ-41</t>
  </si>
  <si>
    <t>НАС/КС/ДУ-3-КЛ-42</t>
  </si>
  <si>
    <t>ДУ ЗПИФ Развитие Красная сосна 3/паркинг/Кл. №43</t>
  </si>
  <si>
    <t>НАС/КС/ДУ-3-КЛ-44</t>
  </si>
  <si>
    <t>НАС/КС/ДУ-КЛ-3-45</t>
  </si>
  <si>
    <t>Корректировка начислений УКС00002630 от 05.07.2023 0:00:00</t>
  </si>
  <si>
    <t>ДУ ЗПИФ Развитие Красная сосна 3/паркинг/Кл. №45</t>
  </si>
  <si>
    <t>Корректировка начислений УКС00002632 от 05.07.2023 13:47:25</t>
  </si>
  <si>
    <t>ДУ ЗПИФ Новое Строительство Красная сосна 3/паркинг/Кл. №46</t>
  </si>
  <si>
    <t>НАС/КС/ДУ/3-КЛ-47 ЗПИФ</t>
  </si>
  <si>
    <t>ДУ ЗПИФ Новое Строительство Красная сосна 3/паркинг/Кл. №48</t>
  </si>
  <si>
    <t>ДУ ЗПИФ Новое Строительство Красная сосна 3/паркинг/Кл. №49</t>
  </si>
  <si>
    <t>НАС/КС\ДУ/3-50КЛ</t>
  </si>
  <si>
    <t>НАС/КС/ДУ-3-КЛ-51</t>
  </si>
  <si>
    <t>НАС/КС/ДУ/3-КЛ-52</t>
  </si>
  <si>
    <t>ДУ ЗПИФ Развитие Красная сосна 3/паркинг/Кл. №53</t>
  </si>
  <si>
    <t>ДУ ЗПИФ Развитие Красная сосна 3/паркинг/Кл. №54</t>
  </si>
  <si>
    <t>ДУ ЗПИФ Новое Строительство Красная сосна 3/паркинг/Кл. №55</t>
  </si>
  <si>
    <t>НАС/КС/ДУ-3-КЛ-56</t>
  </si>
  <si>
    <t>ДУ ЗПИФ Новое Строительство Красная сосна 3/паркинг/Кл. №57</t>
  </si>
  <si>
    <t>НАС/КС/ДУ-3-КЛ-58</t>
  </si>
  <si>
    <t>ДУ ЗПИФ Новое Строительство Красная сосна 3/паркинг/Кл. №59</t>
  </si>
  <si>
    <t>ДУ ЗПИФ Новое Строительство Красная сосна 3/паркинг/Кл. №60</t>
  </si>
  <si>
    <t>ДУ ЗПИФ Новое Строительство Красная сосна 3/паркинг/Кл. №61</t>
  </si>
  <si>
    <t>ДУ ЗПИФ Новое Строительство Красная сосна 3/паркинг/Кл. №62</t>
  </si>
  <si>
    <t>НАС/КС/ДУ-3-КЛ-63</t>
  </si>
  <si>
    <t>ДУ ЗПИФ Развитие Красная сосна 3/паркинг/Кл. №64</t>
  </si>
  <si>
    <t>ДУ ЗПИФ Новое Строительство Красная сосна 3/паркинг/Кл. №65</t>
  </si>
  <si>
    <t>ДУ ЗПИФ Развитие Красная сосна 3/паркинг/Кл. №66</t>
  </si>
  <si>
    <t>Корректировка начислений УКС00001881 от 01.05.2023 0:00:00</t>
  </si>
  <si>
    <t>НАС/КС/ДУ-КЛ-3А/ММ-66-Э(-1)</t>
  </si>
  <si>
    <t>Ввод начального сальдо УКС00001439 от 01.05.2023 0:00:00</t>
  </si>
  <si>
    <t>ДУ ЗПИФ Развитие Красная сосна 3/паркинг/Кл. №67</t>
  </si>
  <si>
    <t>НАС/КС/ДУ-3-КЛ-68</t>
  </si>
  <si>
    <t>ДУ ЗПИФ Новое Строительство Красная сосна 3/паркинг/Кл. №69</t>
  </si>
  <si>
    <t>ДУ ЗПИФ Новое Строительство Красная сосна 3/паркинг/Кл. №70</t>
  </si>
  <si>
    <t>ДУ ЗПИФ Новое Строительство Красная сосна 3/паркинг/Кл. №71</t>
  </si>
  <si>
    <t>НАС/КС/ДУ-3-КЛ-72К</t>
  </si>
  <si>
    <t>НАС/КС/ДУ-3-КЛ-73К</t>
  </si>
  <si>
    <t>С24-НАСТР-3-2021/паркинг/Кл. №74</t>
  </si>
  <si>
    <t>НАС/КС/ДУ-3-КЛ-75</t>
  </si>
  <si>
    <t>НАС/КС/ДУ-3-КЛ-76К</t>
  </si>
  <si>
    <t>НАС/КС/ДУ-3-КЛ-77</t>
  </si>
  <si>
    <t>ДУ ЗПИФ Развитие Красная сосна 3/паркинг/Кл. №78</t>
  </si>
  <si>
    <t>НАС/КС/ДУ-3-КЛ-79</t>
  </si>
  <si>
    <t>НАС/КС/ДУ-3-КЛ-80</t>
  </si>
  <si>
    <t>НАС/КС/ДУ-3-КЛ-81</t>
  </si>
  <si>
    <t>НАС/КС/ДУ-3-КЛ-82</t>
  </si>
  <si>
    <t>НАС/КС/ДУ-3-КЛ-83.</t>
  </si>
  <si>
    <t>НАС/КС/ДУ/КЛ-84</t>
  </si>
  <si>
    <t>НАС/КС/ДУ-3-КЛ-85</t>
  </si>
  <si>
    <t>НАС/КС/ДУ-3-КЛ-86</t>
  </si>
  <si>
    <t>ДУ ЗПИФ Развитие Красная сосна 3/паркинг/Кл. №87</t>
  </si>
  <si>
    <t>ДУ ЗПИФ Развитие Красная сосна 3/паркинг/Кл. №88</t>
  </si>
  <si>
    <t>ДУ ЗПИФ Развитие Красная сосна 3/паркинг/Кл. №89</t>
  </si>
  <si>
    <t>НАС/КС/ДУ-3-КЛ-90</t>
  </si>
  <si>
    <t>ДУ ЗПИФ Развитие Красная сосна 3/паркинг/Кл. №91</t>
  </si>
  <si>
    <t>НАС/КС/ДУ-3-КЛ-92</t>
  </si>
  <si>
    <t>НАС/КС/ДУ-3-КЛ-93</t>
  </si>
  <si>
    <t>НАС/КС/ДУ-3-КЛ-94</t>
  </si>
  <si>
    <t>НАС/КС/ДУ-3-КЛ-95</t>
  </si>
  <si>
    <t>ДУ ЗПИФ Развитие Красная сосна 3/паркинг/Кл. №96</t>
  </si>
  <si>
    <t>НАС/КС/ДУ-3-КЛ-97К</t>
  </si>
  <si>
    <t>ДУ ЗПИФ Развитие Красная сосна 3/паркинг/Кл. №98</t>
  </si>
  <si>
    <t>НАС/КС/ДУ-3-КЛ-99</t>
  </si>
  <si>
    <t>ДУ ЗПИФ Развитие Красная сосна 3/паркинг/Кл. №100</t>
  </si>
  <si>
    <t>НАС/КС/ДУ-3-КЛ-101</t>
  </si>
  <si>
    <t>НАС/КС/ДУ-3-КЛ-102</t>
  </si>
  <si>
    <t>НАС/КС/ДУ-3-КЛ- 103К</t>
  </si>
  <si>
    <t>НАС/КС/ДУ-3-КЛ-104</t>
  </si>
  <si>
    <t>НАС/КС/ДУ-3-КЛ-105</t>
  </si>
  <si>
    <t>НАС/КС/ДУ-3-КЛ-106</t>
  </si>
  <si>
    <t>НАС/КС/ДУ-3КЛ-107-ВТОР</t>
  </si>
  <si>
    <t>НАС/КС/ДУ/3-КЛ-108 Развитие</t>
  </si>
  <si>
    <t>НАС/КС/ДУ-3-109КЛ</t>
  </si>
  <si>
    <t>НАС/КС/ДУ-КЛ-3-110К</t>
  </si>
  <si>
    <t>НАС/КС/ДУ-3-КЛ-111</t>
  </si>
  <si>
    <t>ДУ ЗПИФ Развитие Красная сосна 3/паркинг/Кл. №112</t>
  </si>
  <si>
    <t>НАС/КС/ДУ/3-КЛ-113</t>
  </si>
  <si>
    <t>НАС/КС/ДУ-3-КЛ-114К</t>
  </si>
  <si>
    <t>НАС/КС/ДУ-3-КЛ-115</t>
  </si>
  <si>
    <t>ДУ ЗПИФ Развитие Красная сосна 3/паркинг/Кл. №116</t>
  </si>
  <si>
    <t>ДУ ЗПИФ Развитие Красная сосна 3/паркинг/Кл. №117</t>
  </si>
  <si>
    <t>ДУ ЗПИФ Развитие Красная сосна 3/паркинг/Кл. №118</t>
  </si>
  <si>
    <t>НАС/КС/ДУ-3-КЛ-119</t>
  </si>
  <si>
    <t>ДУ ЗПИФ Развитие Красная сосна 3/паркинг/Кл. №120</t>
  </si>
  <si>
    <t>НАС/КС/ДУ-3-КЛ-121К</t>
  </si>
  <si>
    <t>ДУ ЗПИФ Развитие Красная сосна 3/паркинг/Кл. №122</t>
  </si>
  <si>
    <t>НАС/КС/ДУ-3-КЛ-123К</t>
  </si>
  <si>
    <t>НАС/КР/ДУ-3-КЛ-124</t>
  </si>
  <si>
    <t>НАС/КС/ДУ-3-КЛ-125</t>
  </si>
  <si>
    <t>НАС/КС/ДУ-3-КЛ-126К</t>
  </si>
  <si>
    <t>Корректировка начислений УКС00001883 от 01.05.2023 0:00:00</t>
  </si>
  <si>
    <t>НАС/КС/ДУ-3-КЛ-126</t>
  </si>
  <si>
    <t>Ввод начального сальдо УКС00001441 от 01.05.2023 0:00:00</t>
  </si>
  <si>
    <t>НАС/КС/ДУ-3-КЛ-127</t>
  </si>
  <si>
    <t>НАС/КС/ДУ-3-КЛ-128</t>
  </si>
  <si>
    <t>НАС/КС/ДУ/КЛ-3-129</t>
  </si>
  <si>
    <t>Ввод начального сальдо УКС00001440 от 01.05.2023 0:00:00</t>
  </si>
  <si>
    <t>л/с №3000000138337</t>
  </si>
  <si>
    <t>С24-НАСТР-3-2021/паркинг/Кл. №129</t>
  </si>
  <si>
    <t>Корректировка начислений УКС00001882 от 01.05.2023 0:00:00</t>
  </si>
  <si>
    <t>ДУ ЗПИФ Развитие Красная сосна 3/паркинг/Кл. №130</t>
  </si>
  <si>
    <t>ДУ ЗПИФ Развитие Красная сосна 3/паркинг/Кл. №131</t>
  </si>
  <si>
    <t>НАС/КС-ДУ-3-КЛ-132</t>
  </si>
  <si>
    <t>НАС/КС/ДУ-3-КЛ-133</t>
  </si>
  <si>
    <t>НАС/КС/ДУ-3-КЛ-134К</t>
  </si>
  <si>
    <t>НАС/КС/ДУ-3-КЛ-135</t>
  </si>
  <si>
    <t>НАС/КС/ДУ-3-КЛ-136</t>
  </si>
  <si>
    <t>НАС/КС/ДУ-3-КЛ-137</t>
  </si>
  <si>
    <t>НАС/КС/ДУ-3-КЛ-138</t>
  </si>
  <si>
    <t>НАС/КС/ДУ/3-КЛ-139</t>
  </si>
  <si>
    <t>ДУ ЗПИФ Развитие Красная сосна 3/паркинг/Кл. №140</t>
  </si>
  <si>
    <t>НАС/КС/ДУ-3-КЛ-141</t>
  </si>
  <si>
    <t>С24-НАСТР-3-2021/паркинг/Кл. №142</t>
  </si>
  <si>
    <t>НАС/КС/ДУ-3-КЛ-143</t>
  </si>
  <si>
    <t>НАС/КС/ДУ-3-КЛ-144К</t>
  </si>
  <si>
    <t>НАС/КС/ДУ-3-КЛ-145К</t>
  </si>
  <si>
    <t>НАС/КС/ДУ-3-КЛ-146К</t>
  </si>
  <si>
    <t>НАС/КС/ДУ-3-КЛ-147</t>
  </si>
  <si>
    <t>НАС/КС/ДУ-3-КЛ-148К</t>
  </si>
  <si>
    <t>НАС/КС/ДУ-3-КЛ-149</t>
  </si>
  <si>
    <t>НАС/КС/ДУ-3-КЛ-150</t>
  </si>
  <si>
    <t>НАС/КС/ДУ-3-КЛ-151</t>
  </si>
  <si>
    <t>НАС/КС/ДУ-3-КЛ-152</t>
  </si>
  <si>
    <t>НАС/КС/ДУ-3-КЛ-153К</t>
  </si>
  <si>
    <t>ДУ ЗПИФ Развитие Красная сосна 3/паркинг/Кл. №154</t>
  </si>
  <si>
    <t>ДУ ЗПИФ Развитие Красная сосна 3/паркинг/Кл. №155</t>
  </si>
  <si>
    <t>НАС/КС/ДУ-3-КЛ-156</t>
  </si>
  <si>
    <t>НАС/КС/ДУ-3-КЛ-157</t>
  </si>
  <si>
    <t>С24-НАСТР-3-2021/паркинг/Кл. №158</t>
  </si>
  <si>
    <t>НАС/КС/ДУ-3-КЛ-159</t>
  </si>
  <si>
    <t>ДУ ЗПИФ Развитие Красная сосна 3/паркинг/Кл. №160</t>
  </si>
  <si>
    <t>НАС/КС/ДУ-3-КЛ-161</t>
  </si>
  <si>
    <t>НАС/КС/ДУ-3-КЛ-162</t>
  </si>
  <si>
    <t>НАС/КС/ДУ-3-КЛ-163</t>
  </si>
  <si>
    <t>НАС/КС/ДУ-3-КЛ-164</t>
  </si>
  <si>
    <t>НАС/КС/ДУ-3-КЛ-165</t>
  </si>
  <si>
    <t>НАС/КС/ДУ-3-КЛ-166</t>
  </si>
  <si>
    <t>ДУ ЗПИФ Развитие Красная сосна 3/паркинг/Кл. №167</t>
  </si>
  <si>
    <t>ДУ ЗПИФ Развитие Красная сосна 3/паркинг/Кл. №168</t>
  </si>
  <si>
    <t>НАС/КС/ДУ-3-КЛ-169К</t>
  </si>
  <si>
    <t>ДУ ЗПИФ Развитие Красная сосна 3/паркинг/Кл. №170</t>
  </si>
  <si>
    <t>НАС/КС/ДУ-3-КЛ-171</t>
  </si>
  <si>
    <t>НАС/КС/ДУ-3-КЛ-172</t>
  </si>
  <si>
    <t>НАС/КС/ДУ-3-КЛ-173</t>
  </si>
  <si>
    <t>НАС/КС\ДУ/3-174КЛ</t>
  </si>
  <si>
    <t>НАС/КС/ДУ-3-КЛ-175К</t>
  </si>
  <si>
    <t>ДУ ЗПИФ Развитие Красная сосна 3/паркинг/Кл. №176</t>
  </si>
  <si>
    <t>НАС/КС/ДУ-3-КЛ-177К</t>
  </si>
  <si>
    <t>НАС/КС/ДУ-3-178-КЛ</t>
  </si>
  <si>
    <t>НАС/КС/ДУ-3-КЛ-179</t>
  </si>
  <si>
    <t>НАС/КС/ДУ-3-КЛ-180К</t>
  </si>
  <si>
    <t>НАС/КС/ДУ-3-КЛ-181</t>
  </si>
  <si>
    <t>НАС/КС/ДУ/3-1</t>
  </si>
  <si>
    <t>Начисление услуг УКС00000640 от 30.04.2023 0:00:10</t>
  </si>
  <si>
    <t>НАС/КС/ДУ-3-2</t>
  </si>
  <si>
    <t>НАС/КС/ДУ/3-3</t>
  </si>
  <si>
    <t>НАС/КС/ДУ-3-4 от 11.04.2022 г.</t>
  </si>
  <si>
    <t>НАС/КС/ДУ-3-5 от 17.12.2021 г.</t>
  </si>
  <si>
    <t>НАС/КС/ДУ-3-6</t>
  </si>
  <si>
    <t>НАС/КС/ДУ/3-129</t>
  </si>
  <si>
    <t>НАС/КС/ДУ-3-130 от 11.10.2021 г.</t>
  </si>
  <si>
    <t>НАС/КС/ДУ-3-11</t>
  </si>
  <si>
    <t>НАС/КС/ДУ-3-131</t>
  </si>
  <si>
    <t>НАС/КС/ДУ/3-132</t>
  </si>
  <si>
    <t>НАС/КС/ДУ/3-13</t>
  </si>
  <si>
    <t>НАС/КС/ДУ/3-7.</t>
  </si>
  <si>
    <t>Ввод начального сальдо УКС00001831 от 01.07.2023 0:00:00</t>
  </si>
  <si>
    <t>НАС/КС/ДУ-3-7.</t>
  </si>
  <si>
    <t>Корректировка начислений УКС00002517 от 01.07.2023 0:00:00</t>
  </si>
  <si>
    <t>НАС/КС/ДУ/3-14</t>
  </si>
  <si>
    <t>НАС/КС/ДУ/3-8</t>
  </si>
  <si>
    <t>НАС/КС/ДУ/3-9</t>
  </si>
  <si>
    <t>НАС/КС/ДУ-3-15 от26.11.2021 г.</t>
  </si>
  <si>
    <t>НАС/КС/ДУ/3-10</t>
  </si>
  <si>
    <t>НАС/КС/ДУ/3-12</t>
  </si>
  <si>
    <t>НАС/КС/ДУ/3-133</t>
  </si>
  <si>
    <t>НАС/КС/ДУ/3-20 ЗПИФ</t>
  </si>
  <si>
    <t>НАС/КС/ДУ-3-134 от 28.09.2021 г.</t>
  </si>
  <si>
    <t>НАС/КС/ДУ/3-135</t>
  </si>
  <si>
    <t>НАС/КС/ДУ/5-136 от 16.10.2021</t>
  </si>
  <si>
    <t>НАС/КС/ДУ/3-138</t>
  </si>
  <si>
    <t>НАС/КС/ДУ/3-16 от 03.10.2021</t>
  </si>
  <si>
    <t>НАС/КС/ДУ-3-28</t>
  </si>
  <si>
    <t>НАС/КС/ДУ/3-17 от 07.11.2021</t>
  </si>
  <si>
    <t>НАС/КС/ДУ-3-18 от 16.09.2021 г.</t>
  </si>
  <si>
    <t>НАС/КС/ДУ/3-139</t>
  </si>
  <si>
    <t>НАС/КС/ДУ/3-140</t>
  </si>
  <si>
    <t>НАС/КС/ДУ-3-141</t>
  </si>
  <si>
    <t>НАС/КС/ДУ-3-142 от 13.10.2021 г.</t>
  </si>
  <si>
    <t>НАС/КС/ДУ-3-36</t>
  </si>
  <si>
    <t>НАС/КС/ДУ-3-144 от 25.11.2021 г.</t>
  </si>
  <si>
    <t>НАС/КС/ДУ/3-19</t>
  </si>
  <si>
    <t>НАС/КС/ДУ-3-38</t>
  </si>
  <si>
    <t>НАС/КС/ДУ/3-21</t>
  </si>
  <si>
    <t>НАС/КС/ДУ/3-22</t>
  </si>
  <si>
    <t>НАС/КС/ДУ/3-23</t>
  </si>
  <si>
    <t>НАС/КС/ДУ-3-42 от 09.04.2022 г.</t>
  </si>
  <si>
    <t>НАС/КС/ДУ-3-24</t>
  </si>
  <si>
    <t>НАС/КС/ДУ-3-43</t>
  </si>
  <si>
    <t>НАС/КС/ДУ/3-145 от01.11.2021</t>
  </si>
  <si>
    <t>НАС/КС/ДУ-3-146.</t>
  </si>
  <si>
    <t>НАС/КС/ДУ-3-44</t>
  </si>
  <si>
    <t>НАС/КС/ДУ-3-147.</t>
  </si>
  <si>
    <t>НАС/КС/ДУ-3-45</t>
  </si>
  <si>
    <t>НАС/КС/ДУ-3-148/</t>
  </si>
  <si>
    <t>НАС/КС/ДУ-3-149.</t>
  </si>
  <si>
    <t>НАС/КС/ДУ/3-150</t>
  </si>
  <si>
    <t>НАС/КС/ДУ/3-25</t>
  </si>
  <si>
    <t>НАС/КС/ДУ/3-26</t>
  </si>
  <si>
    <t>НАС/КС/ДУ/3-27</t>
  </si>
  <si>
    <t>НАС/КС/ДУ/3-29 от 01.11.2021</t>
  </si>
  <si>
    <t>НАС/КС/ДУ/3-30</t>
  </si>
  <si>
    <t>НАС/КС/ДУ-3-152 от 16.09.2021 г.</t>
  </si>
  <si>
    <t>НАС/КС/ДУ-3-56</t>
  </si>
  <si>
    <t>НАС/КС/ДУ-3-153 от 28.09.2021 г.</t>
  </si>
  <si>
    <t>НАС/КС/ДУ/3-154</t>
  </si>
  <si>
    <t>НАС/ДУ-3-155 от 07.10.2021 г.</t>
  </si>
  <si>
    <t>НАС/КС/ДУ-3-156</t>
  </si>
  <si>
    <t>НАС/КС/ДУ-3-61</t>
  </si>
  <si>
    <t>НАС/КС/ДУ-3-31 от 01.11.2021 г.</t>
  </si>
  <si>
    <t>НАС/КС/ДУ-3-32 от 11.11.2021 г.</t>
  </si>
  <si>
    <t>НАС/КС/ДУ-3-33</t>
  </si>
  <si>
    <t>НАС/КС/ДУ-3-34/1</t>
  </si>
  <si>
    <t>НАС/КС/ДУ-3-64 от 01.01.2022</t>
  </si>
  <si>
    <t>НАС/КС/ДУ/3-35</t>
  </si>
  <si>
    <t>НАС/КС/ДУ/3-157</t>
  </si>
  <si>
    <t>НАС/КС/ДУ-3-158/ВТОР-2</t>
  </si>
  <si>
    <t>Ввод начального сальдо УКС00001445 от 01.05.2023 0:00:00</t>
  </si>
  <si>
    <t>НАС/КС/ДУ-3-158 ВТОР</t>
  </si>
  <si>
    <t>Корректировка начислений УКС00001887 от 01.05.2023 0:00:00</t>
  </si>
  <si>
    <t>НАС/КС/ДУ-3-68/2</t>
  </si>
  <si>
    <t>НАС/КС/ДУ-3-159.</t>
  </si>
  <si>
    <t>НАС/КС/ДУ-3-161.</t>
  </si>
  <si>
    <t>НАС/КС/ДУ/3-162 от 01.11.2021</t>
  </si>
  <si>
    <t>НАС/КС/ДУ-3-37 ВТОР</t>
  </si>
  <si>
    <t>НАС/КС/ДУ-3-39 от 11.02.2022</t>
  </si>
  <si>
    <t>НАС/КС/ДУ-3-75 от 22.01.2022</t>
  </si>
  <si>
    <t>НАС/КС/ДУ/3-40</t>
  </si>
  <si>
    <t>НАС/КС/ДУ/3-41</t>
  </si>
  <si>
    <t>НАС/КС/ДУ-3-163.</t>
  </si>
  <si>
    <t>НАС/КС/ДУ-3-79</t>
  </si>
  <si>
    <t>НАС/КС/ДУ-3-164/1</t>
  </si>
  <si>
    <t>НАС/КС/ДУ/3-165</t>
  </si>
  <si>
    <t>НАС/КС/ДУ/3-166</t>
  </si>
  <si>
    <t>НАС/КС/ДУ-3-167.</t>
  </si>
  <si>
    <t>НАС/КС/ДУ/3-168</t>
  </si>
  <si>
    <t>НАС/КС/ДУ-3-86</t>
  </si>
  <si>
    <t>НАС/КС/ДУ-3-46</t>
  </si>
  <si>
    <t>НАС/КС/ДУ-3-88 от 23.11.2021 г.</t>
  </si>
  <si>
    <t>НАС/КС/ДУ/3-47</t>
  </si>
  <si>
    <t>НАС/КС/ДУ-3-48</t>
  </si>
  <si>
    <t>НАС/КС/ДУ-3-169.</t>
  </si>
  <si>
    <t>НАС/КС/ДУ/3-170</t>
  </si>
  <si>
    <t>НАС/КС/ДУ-3-172</t>
  </si>
  <si>
    <t>НАС/КС/ДУ-3-173.</t>
  </si>
  <si>
    <t>НАС/КС/ДУ/3-174</t>
  </si>
  <si>
    <t>НАС/КС/ДУ/3-49</t>
  </si>
  <si>
    <t>НАС/КС/ДУ/3-50</t>
  </si>
  <si>
    <t>НАС/КС/ДУ/3-51</t>
  </si>
  <si>
    <t>НАС/КС/ДУ-3-15.</t>
  </si>
  <si>
    <t>НАС/КС/ДУ-3-53</t>
  </si>
  <si>
    <t>НАС/КС/ДУ-3-54 от 19.02.2022 г.</t>
  </si>
  <si>
    <t>НАС/КС/ДУ-3-176 от 18.09.2021 г.</t>
  </si>
  <si>
    <t>НАС/КС/ДУ-3-177 от 14.01.2022</t>
  </si>
  <si>
    <t>НАС/КС/ДУ-3-105</t>
  </si>
  <si>
    <t>НАС/КС/ДУ-3-178.</t>
  </si>
  <si>
    <t>НАС/КС/ДУ-3-179 от 11.10.2021 г.</t>
  </si>
  <si>
    <t>НАС/КС/ДУ-3-108 от 09.04.2022 г.</t>
  </si>
  <si>
    <t>НАС/КС/ДУ-3-180</t>
  </si>
  <si>
    <t>НАС/КС/ДУ/3-55</t>
  </si>
  <si>
    <t>НАС/КС/ДУ/3-57</t>
  </si>
  <si>
    <t>НАС/КС/ДУ/3-58</t>
  </si>
  <si>
    <t>НАС/КС/ДУ/3-59</t>
  </si>
  <si>
    <t>НАС/КС/ДУ-3-60-ВТОР-2</t>
  </si>
  <si>
    <t>Ввод начального сальдо УКС00001832 от 01.07.2023 0:00:00</t>
  </si>
  <si>
    <t>НАС/КС/ДУ-3-60-ВТОР</t>
  </si>
  <si>
    <t>Корректировка начислений УКС00002518 от 01.07.2023 0:00:00</t>
  </si>
  <si>
    <t>НАС/КС/ДУ-3-181.</t>
  </si>
  <si>
    <t>НАС/КС/ДУ/3-182</t>
  </si>
  <si>
    <t>НАС/КС/ДУ-3-183/1</t>
  </si>
  <si>
    <t>НАС/КС/ДУ/3-184</t>
  </si>
  <si>
    <t>НАС/КС/ДУ-3-118 от 01.12.2021</t>
  </si>
  <si>
    <t>НАС/КС/ДУ-3-185</t>
  </si>
  <si>
    <t>НАС/КС/ДУ-3-186</t>
  </si>
  <si>
    <t>НАС/КС/ДУ-3-121</t>
  </si>
  <si>
    <t>НАС/КС/ДУ-3-122 от 30.11.2021 г.</t>
  </si>
  <si>
    <t>НАС/КС/ДУ/3-62</t>
  </si>
  <si>
    <t>НСТ/КС/ДУ/3-63</t>
  </si>
  <si>
    <t>НАС/КС/ДУ/3-65</t>
  </si>
  <si>
    <t>НАС/КС/3-126/1</t>
  </si>
  <si>
    <t>НАС/КС/ДУ/3-66</t>
  </si>
  <si>
    <t>НАС/КС/ДУ-3-127</t>
  </si>
  <si>
    <t>НАС/КС/ДУ/3-187 от 03.10.2021</t>
  </si>
  <si>
    <t>НАС/КС/ДУ/3-188</t>
  </si>
  <si>
    <t>НАС/КС/ДУ-3-128 от 29.03.2022 г.</t>
  </si>
  <si>
    <t>НАС/КС/ДУ-3-190.</t>
  </si>
  <si>
    <t>НАС/КС/ДУ-3-191</t>
  </si>
  <si>
    <t>НАС/КС/ДУ-3-192</t>
  </si>
  <si>
    <t>НАС/КС/ДУ-3-67-ВТОР</t>
  </si>
  <si>
    <t>НАС/КС/ДУ/3-69/Втор-1</t>
  </si>
  <si>
    <t>НАС/КС/ДУ/3-70</t>
  </si>
  <si>
    <t>НАС/КС/ДУ/3-71</t>
  </si>
  <si>
    <t>НАС/КС/ДУ/3-137</t>
  </si>
  <si>
    <t>НАС/КС/ДУ-3-72</t>
  </si>
  <si>
    <t>НАС/КС/ДУ-3-193</t>
  </si>
  <si>
    <t>НАС/КС/ДУ-3194 от 16.09.2021 г.</t>
  </si>
  <si>
    <t>НАС/КС/ДУ-3-195.</t>
  </si>
  <si>
    <t>НАС/КС/ДУ-3-196 втор</t>
  </si>
  <si>
    <t>НАС/КС/ДУ-3-143 от 14.12.2021 г.</t>
  </si>
  <si>
    <t>НАС/КС/ДУ/3-73</t>
  </si>
  <si>
    <t>НАС/КС/ДУ/3-74</t>
  </si>
  <si>
    <t>НАС/КС/ДУ/3-76 от 01.11.2021</t>
  </si>
  <si>
    <t>НАС/КС/ДУ/3-77</t>
  </si>
  <si>
    <t>НАС/КС/ДУ-3-78.</t>
  </si>
  <si>
    <t>НАС/КС/ДУ-3-151</t>
  </si>
  <si>
    <t>НАС/КС/ДУ-3-199</t>
  </si>
  <si>
    <t>НАС/КС/ДУ/3-200</t>
  </si>
  <si>
    <t>НАС/КС/ДУ-3-201 от 16.09.2021 г.</t>
  </si>
  <si>
    <t>НАС/КС/ДУ-3-203 от 11.02.2022 г.</t>
  </si>
  <si>
    <t>НАС/ДУ-3-204 от 01.11.2021 г.</t>
  </si>
  <si>
    <t>НАС/КС/ДУ/3-80</t>
  </si>
  <si>
    <t>НАС/КС/ДУ/3-81</t>
  </si>
  <si>
    <t>НАС/КС/ДУ-3-82.</t>
  </si>
  <si>
    <t>НАС/КС/ДУ-3-160</t>
  </si>
  <si>
    <t>НАС/КС/ДУ/3-83</t>
  </si>
  <si>
    <t>НАС/КС/ДУ-3-84 от 05.12.2021</t>
  </si>
  <si>
    <t>НАС/КС/ДУ-3-206</t>
  </si>
  <si>
    <t>НАС/КС/ДУ-3-208</t>
  </si>
  <si>
    <t>НАС/КС/ДУ/3-209</t>
  </si>
  <si>
    <t>НАС/КС/ДУ-3-210</t>
  </si>
  <si>
    <t>НАС/КС/ДУ/3-85</t>
  </si>
  <si>
    <t>НАС/КС/ДУ/3-87-ВТОР</t>
  </si>
  <si>
    <t>НАС/КС/ДУ-3-171 от 21.11.2021</t>
  </si>
  <si>
    <t>НАС/КС/ДУ-3-89</t>
  </si>
  <si>
    <t>НАС/КС/ДУ-3-90</t>
  </si>
  <si>
    <t>НАС/КС/ДУ-3-175</t>
  </si>
  <si>
    <t>НАС/КС/ДУ/3-211</t>
  </si>
  <si>
    <t>НАС/КС/ДУ-3-212 от 07.12.2021</t>
  </si>
  <si>
    <t>НАС/КС/ДУ-3-213,</t>
  </si>
  <si>
    <t>НАС/КС/ДУ-3-215 от16.09.2021 г.</t>
  </si>
  <si>
    <t>НАС/КС/ДУ-3-91</t>
  </si>
  <si>
    <t>НАС/КС/ДУ/3-92</t>
  </si>
  <si>
    <t>НАС/КС/ДУ/3-93</t>
  </si>
  <si>
    <t>НАС/КС/ДУ/3-94</t>
  </si>
  <si>
    <t>НАС/КС/ДУ-3-95</t>
  </si>
  <si>
    <t>НАС/КС/ДУ/3-96</t>
  </si>
  <si>
    <t>НАС/КС/ДУ/3-218 от 16.10.2021</t>
  </si>
  <si>
    <t>НАС/КС/ДУ/3-219</t>
  </si>
  <si>
    <t>НАС/КС/ДУ-3-189 от 17.12.2021 г.</t>
  </si>
  <si>
    <t>НАС/КС/ДУ/3-220 от 10.10.2021</t>
  </si>
  <si>
    <t>НАС/КС/ДУ-3-221 от 16.09.2021 г.</t>
  </si>
  <si>
    <t>НАС/КС/ДУ/3-222</t>
  </si>
  <si>
    <t>НАС/КС/ДУ-3-97</t>
  </si>
  <si>
    <t>НАС/КС/ДУ/3-98</t>
  </si>
  <si>
    <t>НАС/КС/ДУ/3-99 от 01.11.2021</t>
  </si>
  <si>
    <t>НАС/КС/ДУ/3-100</t>
  </si>
  <si>
    <t>НАС/КС/ДУ/3-101</t>
  </si>
  <si>
    <t>НАС/КС/ДУ-3-197 от 15.01.2022</t>
  </si>
  <si>
    <t>НАС/КС/ДУ-3-198</t>
  </si>
  <si>
    <t>НАС/КС/ДУ/3-102</t>
  </si>
  <si>
    <t>НАС/КС/ДУ/3-223</t>
  </si>
  <si>
    <t>НАС/КС/ДУ-3-224</t>
  </si>
  <si>
    <t>НАС/КС/ДУ-3-225..</t>
  </si>
  <si>
    <t>НАС/КС/ДУ-3-226/ВТОР</t>
  </si>
  <si>
    <t>НАС/КС/ДУ-3-202</t>
  </si>
  <si>
    <t>НАС/КС/ДУ/3-228</t>
  </si>
  <si>
    <t>НАС/КС/ДУ-3-205</t>
  </si>
  <si>
    <t>НАС/КС/ДУ/3-103</t>
  </si>
  <si>
    <t>НАС/КС/ДУ/3-104</t>
  </si>
  <si>
    <t>Корректировка начислений УКС00002804 от 30.09.2023 0:00:00</t>
  </si>
  <si>
    <t>НАС/КС/ДУ-3-104</t>
  </si>
  <si>
    <t>Ввод начального сальдо УКС00002004 от 30.09.2023 0:00:00</t>
  </si>
  <si>
    <t>НАС/КС/ДУ-3-207</t>
  </si>
  <si>
    <t>НАС/КС/ДУ-3-106</t>
  </si>
  <si>
    <t>НАС/КС/ДУ/3-107</t>
  </si>
  <si>
    <t>НАС/КС/ДУ/3-229</t>
  </si>
  <si>
    <t>НАС/КС/ДУ/3-230</t>
  </si>
  <si>
    <t>НАС/КС/ДУ-3-231,</t>
  </si>
  <si>
    <t>НАС/КС/ДУ-3-214</t>
  </si>
  <si>
    <t>НАС/КС/ДУ/3-232</t>
  </si>
  <si>
    <t>НАС/КС/ДУ/3-233</t>
  </si>
  <si>
    <t>НАС/КС/ДУ-3-216</t>
  </si>
  <si>
    <t>НАС/КС/ДУ/3-234</t>
  </si>
  <si>
    <t>НАС/КС/ДУ-3-217 от 28.11.2021</t>
  </si>
  <si>
    <t>НАС/КС/ДУ/-3-109</t>
  </si>
  <si>
    <t>НАС/КС/ДУ-3-110</t>
  </si>
  <si>
    <t>НАС/КС/ДУ-3-111</t>
  </si>
  <si>
    <t>НАС/КС/ДУ-3-112/1</t>
  </si>
  <si>
    <t>НАС/КС/ДУ/3-113</t>
  </si>
  <si>
    <t>НАС/КС/ДУ-3-114.</t>
  </si>
  <si>
    <t>НАС/КС/ДУ-3-236</t>
  </si>
  <si>
    <t>НАС/КС/ДУ-3-237</t>
  </si>
  <si>
    <t>НАС/КС/ДУ/3-239</t>
  </si>
  <si>
    <t>НАС/КС/ДУ 3-227</t>
  </si>
  <si>
    <t>НАС/КС/ДУ-3-240 от 24.11.2021 г.</t>
  </si>
  <si>
    <t>НАС/КС/ДУ/3-115</t>
  </si>
  <si>
    <t>НАС/КС/ДУ/3-116</t>
  </si>
  <si>
    <t>НАС/КС/ДУ/3-117</t>
  </si>
  <si>
    <t>НАС/КС/ДУ-3-119</t>
  </si>
  <si>
    <t>НАС/КС/ДУ/3-120</t>
  </si>
  <si>
    <t>НАС/КС/ДУ-3-235 от 30.03.2022 г.</t>
  </si>
  <si>
    <t>НАС/КС/ДУ/3-241</t>
  </si>
  <si>
    <t>НАС/КС/ДУ/3-242</t>
  </si>
  <si>
    <t>НАС/КС/ДУ/3-243</t>
  </si>
  <si>
    <t>НАС/КС\ДУ/3-244</t>
  </si>
  <si>
    <t>НАС/КС/ДУ-3-238</t>
  </si>
  <si>
    <t>НАС/КС/ДУ/3-245</t>
  </si>
  <si>
    <t>НАС/КС/ДУ/3-246</t>
  </si>
  <si>
    <t>НАС/КС/ДУ/5-123 от 10.10.2021</t>
  </si>
  <si>
    <t>НАС/КС/ДУ-3-124</t>
  </si>
  <si>
    <t>НАС/КС/ДУ/3-125/Втор-1</t>
  </si>
  <si>
    <t>НАС/КС/ДУ-3-247</t>
  </si>
  <si>
    <t>НАС/КС/ДУ-3-248</t>
  </si>
  <si>
    <t>НАС/КС/ДУ-3-249</t>
  </si>
  <si>
    <t>НАС/КС/ДУ-3-250.</t>
  </si>
  <si>
    <t>НАС/КС/ДУ-3-251/2</t>
  </si>
  <si>
    <t>НАС/КС/ДУ-3-252 от 22.01.2022</t>
  </si>
  <si>
    <t>ДУ ЗПИФ Развитие Красная сосна 3/дом/Кв. 253</t>
  </si>
  <si>
    <t>НАС/КС/ДУ-3-254 от25.12.2021</t>
  </si>
  <si>
    <t>НАС/ДУ-3-255 от 23.10.21</t>
  </si>
  <si>
    <t>НАС/КС/ДУ-3-256</t>
  </si>
  <si>
    <t>НАС/КС/ДУ-3-257</t>
  </si>
  <si>
    <t>НАС/КС/ДУ-3-337</t>
  </si>
  <si>
    <t>НАС/КС/ДУ-3-338</t>
  </si>
  <si>
    <t>НАС/КС/ДУ-3-339 от 01.02.2022</t>
  </si>
  <si>
    <t>НАС/КС/ДУ-3-260</t>
  </si>
  <si>
    <t>НАС/КС//ДУ-3-340</t>
  </si>
  <si>
    <t>НАС/КС/ДУ-3-341</t>
  </si>
  <si>
    <t>НАС/КС/ДУ-3-342</t>
  </si>
  <si>
    <t>НАС/ЮБ/ДУ-3-344 от  17.12.2021 г.</t>
  </si>
  <si>
    <t>НАС/КС/ДУ-3-265 от 01.02.2022</t>
  </si>
  <si>
    <t>НАС/КС/ДУ-3-507</t>
  </si>
  <si>
    <t>НАС/ДУ-3-509 от 07.10.2021 г.</t>
  </si>
  <si>
    <t>НАС/КС/ДУ/5-611 от 10.10.2021</t>
  </si>
  <si>
    <t>НАС/КС/ДУ-3-612.</t>
  </si>
  <si>
    <t>НАС/ДУ-3-613 от 13.10.2021 г.</t>
  </si>
  <si>
    <t>НАС/КС/ДУ-3-695</t>
  </si>
  <si>
    <t>НАС/КС/ДУ-3-696 от 18.01.2022</t>
  </si>
  <si>
    <t>НАС/КС/ДУ-3-258 от 15.10.2021 г.</t>
  </si>
  <si>
    <t>НАС/КС/ДУ/3-259 от 09.10.2021</t>
  </si>
  <si>
    <t>НАС/ДУ-3-345 от 05.03.2022 г.</t>
  </si>
  <si>
    <t>НАС/КС/ДУ-3-347</t>
  </si>
  <si>
    <t>НАС/КС/ДУ-3-349</t>
  </si>
  <si>
    <t>НАС/КС/ДУ-3-352 от 11.11.2021 г.</t>
  </si>
  <si>
    <t>НАС/КС/ДУ-3-511 от 03.12.2021 г.</t>
  </si>
  <si>
    <t>НАС/КС/ДУ-3-512</t>
  </si>
  <si>
    <t>НАС/ДУ-3-513 от 23.10.21</t>
  </si>
  <si>
    <t>НАС/КС/ДУ-3-614</t>
  </si>
  <si>
    <t>НАС/КС/ДУ-3-615</t>
  </si>
  <si>
    <t>НАС/КС/ДУ-3-616.</t>
  </si>
  <si>
    <t>НАС/КС/ДУ-3-617/Втор</t>
  </si>
  <si>
    <t>НАС/КС/ДУ-3-698</t>
  </si>
  <si>
    <t>НАС/КС/ДУ-3-699 от 14.12.2021</t>
  </si>
  <si>
    <t>НАС/КС/ДУ-3-700 от 22.11.2021</t>
  </si>
  <si>
    <t>НАС/КС/ДУ/3-701 от 01.11.2021</t>
  </si>
  <si>
    <t>НАС/КС/ДУ/3-261 от 16.10.2021</t>
  </si>
  <si>
    <t>НАС/КС/ДУ-3-262</t>
  </si>
  <si>
    <t>НАС/КС/ДУ-3-263</t>
  </si>
  <si>
    <t>НАС/КС/ДУ/3-264 от 09.10.2021</t>
  </si>
  <si>
    <t>НАС/КС/ДУ-3-353</t>
  </si>
  <si>
    <t>НАС/КС/ДУ-3-355 от 30.11.2021 г.</t>
  </si>
  <si>
    <t>НАС/КС/ДУ-3-356</t>
  </si>
  <si>
    <t>НАС/П/ДУ-3-357 от 05.03.2022 г.</t>
  </si>
  <si>
    <t>НАС/КС/ДУ-3-358 от 01.12.2021 г.</t>
  </si>
  <si>
    <t>НАС/ДУ-3-360 от 07.10.2021 г.</t>
  </si>
  <si>
    <t>НАС/КС/ДУ-3-517 от 15.10.2021 г.</t>
  </si>
  <si>
    <t>НАС/ДУ-3-518 от 01.11.2021 г.</t>
  </si>
  <si>
    <t>НАС/КС/ДУ-3-519</t>
  </si>
  <si>
    <t>НАС/КС/ДУ/3-619 от 09.10.2021</t>
  </si>
  <si>
    <t>НАС/КС/ДУ/3-620 от 09.10.2021</t>
  </si>
  <si>
    <t>НАС/КС/ДУ/3-621 от 09.10.2021</t>
  </si>
  <si>
    <t>НАС/КС/ДУ/3-702 от 01.11.2021</t>
  </si>
  <si>
    <t>НАС/КР/ДУ-3-703 от 04.11.2021 г.</t>
  </si>
  <si>
    <t>НАС/КС/ДУ/3-704 от 01.11.2021</t>
  </si>
  <si>
    <t>НАС/КС/ДУ/3-705 от 01.11.2021</t>
  </si>
  <si>
    <t>НАС/КС/ДУ-3-266 втор</t>
  </si>
  <si>
    <t>НАС/КС/ДУ-3-267</t>
  </si>
  <si>
    <t>НАС/КС/ДУ/3-268 от 03.10.2021</t>
  </si>
  <si>
    <t>НАС/КС/ДУ-5-333 от 01.12.2021</t>
  </si>
  <si>
    <t>НАС/КС/ДУ-3-362</t>
  </si>
  <si>
    <t>НАС/КС/ДУ-3-364</t>
  </si>
  <si>
    <t>НАС/КС/ДУ-3-365 от 18.11.2021</t>
  </si>
  <si>
    <t>НАС/КС/ДУ-3-367 от 18.11.2021</t>
  </si>
  <si>
    <t>НАС/КС/ДУ-3-368 от 10.11.2021 г.</t>
  </si>
  <si>
    <t>НАС/КС/ДУ-3-520</t>
  </si>
  <si>
    <t>НАС/КС/ДУ/3-521-ВТОР</t>
  </si>
  <si>
    <t>НАС/КС/ДУ/3-523 от 01.11.2021</t>
  </si>
  <si>
    <t>С24-НАСТР-3-2021/дом/Кв. 343</t>
  </si>
  <si>
    <t>НАС/КС/ДУ/3-622 от 01.11.2021</t>
  </si>
  <si>
    <t>НАС/КС/ДУ-3-346</t>
  </si>
  <si>
    <t>НАС/КС/ДУ-3-624.</t>
  </si>
  <si>
    <t>НАС/КС/ДУ-3-348 от 01.12.2021</t>
  </si>
  <si>
    <t>НАС/КС/ДУ/3-706 от 01.11.2021</t>
  </si>
  <si>
    <t>НАС/КС/ДУ/3-707 от 08.11.2021</t>
  </si>
  <si>
    <t>НАС/КС/ДУ-3-350</t>
  </si>
  <si>
    <t>НАС/КС/ДУ-3-351</t>
  </si>
  <si>
    <t>НАС/КС/ДУ-3-709..</t>
  </si>
  <si>
    <t>НАС/КС/ДУ-3-269 от 10.02.2022 г.</t>
  </si>
  <si>
    <t>НАС/КС/ДУ-3-270</t>
  </si>
  <si>
    <t>НАС/КС/ДУ-3-354 от 13.03.2022 г.</t>
  </si>
  <si>
    <t>НАС/КС/ДУ-3-271</t>
  </si>
  <si>
    <t>НАС/КС/ДУ-3-272</t>
  </si>
  <si>
    <t>НАС/КС/ДУ-3-369 от 15.01.2022</t>
  </si>
  <si>
    <t>НАС/КР/ДУ-3-370 от 05.11.2021 г.</t>
  </si>
  <si>
    <t>НАС/КС/ДУ-3-359</t>
  </si>
  <si>
    <t>НАС/КС/ДУ-3-371 от 10.02.2022</t>
  </si>
  <si>
    <t>НАС/КС/ДУ/3-372 от 01.11.2021</t>
  </si>
  <si>
    <t>НАС/КС/ДУ-3-373 от 26.11.2021 г.</t>
  </si>
  <si>
    <t>НАС/КС/ДУ-3-361 от 01.12.2021</t>
  </si>
  <si>
    <t>НАС/КС/ДУ-3-363 от 25.11.2021 г.</t>
  </si>
  <si>
    <t>НАС/КС/ДУ-3-376</t>
  </si>
  <si>
    <t>НАС/КС/ДУ/3-526 от 07.11.2021</t>
  </si>
  <si>
    <t>НАС/КС/ДУ-3-366 от 30.06.2021 г.</t>
  </si>
  <si>
    <t>НАС/КС/ДУ-3-527 от 21.11.2021</t>
  </si>
  <si>
    <t>НАС/КС/ДУ-3-528</t>
  </si>
  <si>
    <t>НАС/КС/ДУ-3-529</t>
  </si>
  <si>
    <t>НАС/КС/ДУ-3-627</t>
  </si>
  <si>
    <t>НАС/КС/ДУ-3-629 от 19.10.21</t>
  </si>
  <si>
    <t>НАС/КС/ДУ-3-710</t>
  </si>
  <si>
    <t>НАС/КС/ДУ-3-374 от 16.12.2021 г.</t>
  </si>
  <si>
    <t>НАС/КС/ДУ-3-711 от 22.20.2021 г.</t>
  </si>
  <si>
    <t>НАС/КС/ДУ-3-375</t>
  </si>
  <si>
    <t>НАС/КС/ДУ-3-712</t>
  </si>
  <si>
    <t>НАС/КС/ДУ/3-273</t>
  </si>
  <si>
    <t>НАС/КС/ДУ-3-274</t>
  </si>
  <si>
    <t>НАС/КС/ДУ-3-379 от 23.11.2021 г.</t>
  </si>
  <si>
    <t>НАС/КС/ДУ-3-275</t>
  </si>
  <si>
    <t>НАС/КС/ДУ/3-276 от 09.10.2021</t>
  </si>
  <si>
    <t>НАС/КС/ДУ-3-377</t>
  </si>
  <si>
    <t>НАС/КС/ДУ-3-383</t>
  </si>
  <si>
    <t>НАС/КС/ДУ-3-378 от 11.10.2021 г.</t>
  </si>
  <si>
    <t>НАС/КС/ДУ-3-384 от 18.12.2021</t>
  </si>
  <si>
    <t>КС/ДУ/3-384-ВТОР</t>
  </si>
  <si>
    <t>НАС/КС/ДУ/3-380 от 07.11.2021</t>
  </si>
  <si>
    <t>НАС/КС/ДУ-3-381 от 11.11.2021 г.</t>
  </si>
  <si>
    <t>НАС/КС/ДУ-3-382 от 13.11.2021</t>
  </si>
  <si>
    <t>НАС/ДУ-3-530 от 07.10.2021 г.</t>
  </si>
  <si>
    <t>НАС/КС/ДУ-3-531</t>
  </si>
  <si>
    <t>НАС/КС/ДУ/3-532 от 10.10.2021</t>
  </si>
  <si>
    <t>НАС/КС/ДУ-3-533</t>
  </si>
  <si>
    <t>НАС/КС/ДУ-3-534</t>
  </si>
  <si>
    <t>НАС/КС/ДУ-3-630</t>
  </si>
  <si>
    <t>НАС/КС/ДУ-3-631</t>
  </si>
  <si>
    <t>НАС/КС/ДУ-3-632.</t>
  </si>
  <si>
    <t>НАС/КС/ДУ-3-398</t>
  </si>
  <si>
    <t>НАС/КС/ДУ-3-633</t>
  </si>
  <si>
    <t>НАС/КС/ДУ-3-399</t>
  </si>
  <si>
    <t>НАС/КС/ДУ-3-715</t>
  </si>
  <si>
    <t>НАС/КС/ДУ-3-716</t>
  </si>
  <si>
    <t>НАС/КС/ДУ-3-402 от 25.11.2021 г.</t>
  </si>
  <si>
    <t>НАС/КС/ДУ-3-717 от 22.20.2021 г.</t>
  </si>
  <si>
    <t>НАС/КС/ДУ-3-277</t>
  </si>
  <si>
    <t>НАС/КС/ДУ-3-403 от 26.03.2022 г.</t>
  </si>
  <si>
    <t>НАС/КС/ДУ/3-278 от 03.10.2021</t>
  </si>
  <si>
    <t>НАС/КС/ДУ/3-279/ВТОР</t>
  </si>
  <si>
    <t>НАС/КС/ДУ/3-280 от 10.10.2021</t>
  </si>
  <si>
    <t>НАС/КС/ДУ-3-385</t>
  </si>
  <si>
    <t>НАС/КС/ДУ-3-386</t>
  </si>
  <si>
    <t>НАС/КС/ДУ-3-387</t>
  </si>
  <si>
    <t>НАС/КС/ДУ-3-388</t>
  </si>
  <si>
    <t>НАС/КС/ДУ-3-389 от 24.11.2021 г.</t>
  </si>
  <si>
    <t>НАС/КС/ДУ-3-412</t>
  </si>
  <si>
    <t>НАС/КС/ДУ-3-390</t>
  </si>
  <si>
    <t>НАС/КС/ДУ/3-391 от 08.11.2021</t>
  </si>
  <si>
    <t>НАС/КС/ДУ-3-414 от 01.12.2021</t>
  </si>
  <si>
    <t>НАС/КС/ДУ-3-392 от 11.11.2021 г.</t>
  </si>
  <si>
    <t>НАС/КС/3-536 от 01.11.2021</t>
  </si>
  <si>
    <t>НАС/КС/ДУ/3-537 от 03.10.2021</t>
  </si>
  <si>
    <t>НАС/КС/ДУ-3-417</t>
  </si>
  <si>
    <t>НАС/КС/ДУ-3-538 от 17.11.2021 г.</t>
  </si>
  <si>
    <t>НАС/КС/ДУ/3-634 от 03.10.2021</t>
  </si>
  <si>
    <t>НАС/КС/ДУ-3-420</t>
  </si>
  <si>
    <t xml:space="preserve">НАС/КС/ДУ-3-421 </t>
  </si>
  <si>
    <t>НАС/КС/ДУ-3-635</t>
  </si>
  <si>
    <t>НАС/КС/ДУ-3-636,</t>
  </si>
  <si>
    <t>НАС/КС/ДУ-3-637 от 22.12.2021</t>
  </si>
  <si>
    <t>НАС/КС/ДУ-3-719</t>
  </si>
  <si>
    <t>НАС/КС/ДУ-3-720</t>
  </si>
  <si>
    <t>НАС/КС/ДУ-3-427</t>
  </si>
  <si>
    <t>НАС/КС/ДУ-3-281</t>
  </si>
  <si>
    <t>НАС/КС/ДУ-3-429</t>
  </si>
  <si>
    <t>НАС/КС/ДУ/3-282 от 16.10.2021</t>
  </si>
  <si>
    <t>НАС/КС/ДУ-3-283 от 19.10.21</t>
  </si>
  <si>
    <t>НАС/КС/ДУ-3-824 от 24.11.2021 г.</t>
  </si>
  <si>
    <t>НАС/КС/ДУ-3-431 от 02.04.2022 г.</t>
  </si>
  <si>
    <t>НАС/СК/ДУ-3-393</t>
  </si>
  <si>
    <t>НАС/КС/ДУ-3-394 от 22.01.2022</t>
  </si>
  <si>
    <t>НАС/КС/ДУ-3-434 от 01.01.2022</t>
  </si>
  <si>
    <t>НАС/КС/ДУ-3-395</t>
  </si>
  <si>
    <t>НАС/КС/ДУ-3-396</t>
  </si>
  <si>
    <t>НАС/КС/ДУ/3-397 от 08.11.2021</t>
  </si>
  <si>
    <t>НАС/КС/ДУ-3-400 от 01.02.2022</t>
  </si>
  <si>
    <t>НАС/КС/ДУ-3-442</t>
  </si>
  <si>
    <t>НАС/КС/ДУ-3-543/1</t>
  </si>
  <si>
    <t>НАС/КС/ДУ-3-544 от 18.01.2022</t>
  </si>
  <si>
    <t>НАС/КС/ДУ-3-445</t>
  </si>
  <si>
    <t>НАС/ДУ-3-638 от 07.10.2021 г.</t>
  </si>
  <si>
    <t>НАС/КС/ДУ-3-639</t>
  </si>
  <si>
    <t>НАС/КС/ДУ-3-640</t>
  </si>
  <si>
    <t>НАС/КС/ДУ/3-641 от 03.10.2021</t>
  </si>
  <si>
    <t>НАС/КС/ДУ/3-722 от 01.11.2021</t>
  </si>
  <si>
    <t>НАС/КС/ДУ-3-723 от 13.10.2021 г.</t>
  </si>
  <si>
    <t>НАС/ДУ-3-724 от 07.10.2021 г.</t>
  </si>
  <si>
    <t>НАС/КС/ДУ-3-725</t>
  </si>
  <si>
    <t>НАС/КС/ДУ-3-285,</t>
  </si>
  <si>
    <t>НАС/КС/ДУ-3-286 ВТОР 2 от 18.11.2021</t>
  </si>
  <si>
    <t>НАС/КС/ДУ-3-287/1</t>
  </si>
  <si>
    <t>НАС/КС/ДУ-3-455</t>
  </si>
  <si>
    <t>НАС/КС/ДУ-3-288.</t>
  </si>
  <si>
    <t>НАС/КС/ДУ-3-401</t>
  </si>
  <si>
    <t>НАС/КС/ДУ-3-404 от 15.11.2021</t>
  </si>
  <si>
    <t>НАС/КС/ДУ-3-405</t>
  </si>
  <si>
    <t>НАС/КС/ДУ-3-462</t>
  </si>
  <si>
    <t>НАС/КС/ДУ-3-406</t>
  </si>
  <si>
    <t>НАС/КС/ДУ-3-407 от 22.11.2021</t>
  </si>
  <si>
    <t>НАС/КС/ДУ-3-408 от 21.11.2021</t>
  </si>
  <si>
    <t>НАС/КС/ДУ/3-545 от 03.10.2021</t>
  </si>
  <si>
    <t>НАС/КС/ДУ-3-465 от 16.12.2021</t>
  </si>
  <si>
    <t>НАС/КС/ДУ-3-546 от 03.12.2021 г.</t>
  </si>
  <si>
    <t>НАС/КС/ДУ-3-547.</t>
  </si>
  <si>
    <t>НАС/КС/ДУ-3-467</t>
  </si>
  <si>
    <t>НАС/КС/ДУ-3-548.</t>
  </si>
  <si>
    <t>НАС/КС/ДУ-3-468</t>
  </si>
  <si>
    <t>НАС/КС/ДУ-3-469</t>
  </si>
  <si>
    <t>НАС/КС/ДУ/3-549</t>
  </si>
  <si>
    <t>НАС/КС/ДУ-3-642</t>
  </si>
  <si>
    <t>НАС/КС/ДУ-3-471</t>
  </si>
  <si>
    <t>НАС/КС/ДУ/3-645 от 03.10.2021</t>
  </si>
  <si>
    <t>НАС/КС/ДУ-3-726 от 22.10.2021 г.</t>
  </si>
  <si>
    <t>НАС/КС/ДУ-3-728..</t>
  </si>
  <si>
    <t>НАС/КС/ДУ-3-729.</t>
  </si>
  <si>
    <t>НАС/КС/ДУ-3-289.</t>
  </si>
  <si>
    <t>НАС/КС/ДУ-3-478</t>
  </si>
  <si>
    <t>НАС/КС/ДУ-3-290</t>
  </si>
  <si>
    <t>НАС/КС/ДУ-3-291.</t>
  </si>
  <si>
    <t>НАС/КС/ДУ-3--292</t>
  </si>
  <si>
    <t>НАС/КС/ДУ-3-409</t>
  </si>
  <si>
    <t>НАС/КС/ДУ-3-410</t>
  </si>
  <si>
    <t>НАС/КС/ДУ-3-411 от 02.03.2022 г.</t>
  </si>
  <si>
    <t>НАС/КС/ДУ-3-485 от 01.01.2022</t>
  </si>
  <si>
    <t>НАС/КС/ДУ-3-413 от 18.11.2021</t>
  </si>
  <si>
    <t>НАС/КС/ДУ-3-487</t>
  </si>
  <si>
    <t>НАС/КС/ДУ-3-415</t>
  </si>
  <si>
    <t>НАС/КС/ДУ-3-416</t>
  </si>
  <si>
    <t>НАС/КС/ДУ/3-550 от 16.10.2021</t>
  </si>
  <si>
    <t>НАС/КС/ДУ-3-551</t>
  </si>
  <si>
    <t>НАС/КС/ДУ-3-552.</t>
  </si>
  <si>
    <t>НАС/КС/ДУ-3-553 от 15.10.2021 г.</t>
  </si>
  <si>
    <t xml:space="preserve">НАС/КС/ДУ-3-493 </t>
  </si>
  <si>
    <t>НАС/КС/ДУ-3-554 от 22.01.2022</t>
  </si>
  <si>
    <t>НАС/КС/ДУ-3-646</t>
  </si>
  <si>
    <t>НАС/КС/ДУ/5-647 от 09.10.2021</t>
  </si>
  <si>
    <t>НАС/КС/ДУ-3-649</t>
  </si>
  <si>
    <t>НАС/ДУ-3-730 от 23.10.21</t>
  </si>
  <si>
    <t>НАС/КС/ДУ-3-732.</t>
  </si>
  <si>
    <t>НАС/КС/ДУ-3-733</t>
  </si>
  <si>
    <t>НАС/КС/ДУ-3-293</t>
  </si>
  <si>
    <t>НАС/КС/ДУ-3-294</t>
  </si>
  <si>
    <t>ДУ ЗПИФ Развитие Красная сосна 3/дом/Кв. 505</t>
  </si>
  <si>
    <t>Корректировка начислений УКС00000028 от 15.01.2024 0:00:00</t>
  </si>
  <si>
    <t>НАС/КС/ДУ-3-505</t>
  </si>
  <si>
    <t>Ввод начального сальдо УКС00000005 от 15.01.2024 0:00:00</t>
  </si>
  <si>
    <t>НАС/КС/ДУ-3-295</t>
  </si>
  <si>
    <t>НАС/КС/ДУ-3-296 от 02.03.2022 г.</t>
  </si>
  <si>
    <t>ДУ ЗПИФ ДиР Красная сосна 3/дом/Кв. 506</t>
  </si>
  <si>
    <t>НАС/КС/ДУ-3-508</t>
  </si>
  <si>
    <t>НАС/КС/ДУ-3-418 от 01.01.2022</t>
  </si>
  <si>
    <t>НАС/КС/ДУ-3-419</t>
  </si>
  <si>
    <t>НАС/КС/ДУ-3-510</t>
  </si>
  <si>
    <t>НАС/КС/ДУ-3-422</t>
  </si>
  <si>
    <t>НАС/КС/ДУ/3-423 от 14.12.2021</t>
  </si>
  <si>
    <t>НАС/КС/ДУ-3-514</t>
  </si>
  <si>
    <t>НАС/КС/ДУ-3-424</t>
  </si>
  <si>
    <t>НАС/КС/ДУ-3-515</t>
  </si>
  <si>
    <t>НАС/КС/ДУ-3-555 от 01.12.2021 г.</t>
  </si>
  <si>
    <t>НАС/КС/ДУ-3-516 от 28.03.2022 г.</t>
  </si>
  <si>
    <t>НАС/КС/ДУ-3-557 от 15.10.2021 г.</t>
  </si>
  <si>
    <t>НАС/КР/ДУ-3-558 от 10.11.2021 г.</t>
  </si>
  <si>
    <t>НАС/КР/ДУ-3-650 от 09.11.20212 г.</t>
  </si>
  <si>
    <t>НАС/КС/ДУ-3-651 от 19.10.21</t>
  </si>
  <si>
    <t>НАС/КС/ДУ-3-652.</t>
  </si>
  <si>
    <t>НАС/КС/ДУ-3-522</t>
  </si>
  <si>
    <t>НАС/КС/ДУ-3-653</t>
  </si>
  <si>
    <t>НАС/КС/ДУ-3-524</t>
  </si>
  <si>
    <t>НАС/КС/ДУ-3-734 от 24.11.2021 г.</t>
  </si>
  <si>
    <t>НАС/КС/ДУ-3-525</t>
  </si>
  <si>
    <t>НАС/КС/ДУ-3-735</t>
  </si>
  <si>
    <t>НАС/КС/ДУ/3-736 от 08.11.2021</t>
  </si>
  <si>
    <t>НАС/КС/ДУ-3-737</t>
  </si>
  <si>
    <t>НАС/КС/ДУ-3-297</t>
  </si>
  <si>
    <t>НАС/КС/ДУ-3-298 от 22.03.2022 г.</t>
  </si>
  <si>
    <t>НАС/КС/ДУ-3-299</t>
  </si>
  <si>
    <t>НАС/КС/ДУ/3-300 от 17.10.2021</t>
  </si>
  <si>
    <t>НАС/КС/ДУ-3-425</t>
  </si>
  <si>
    <t>НАС/КС/ДУ-3-426</t>
  </si>
  <si>
    <t>НАС/КС/ДУ-3-535</t>
  </si>
  <si>
    <t>НАС/КС/ДУ-3-428 от 22.12.2021</t>
  </si>
  <si>
    <t>НАС/КС/ДУ-3-430</t>
  </si>
  <si>
    <t>НАС/КС/ДУ-3-539</t>
  </si>
  <si>
    <t>НАС/КС/ДУ-3-432 от 25.11.2021 г.</t>
  </si>
  <si>
    <t>НАС/КС/ДУ-3-540</t>
  </si>
  <si>
    <t>НАС/КР/ДУ-3-560 от 09.11.2021 г.</t>
  </si>
  <si>
    <t>НАС/КС/ДУ/3-561 от 01.11.2021</t>
  </si>
  <si>
    <t>НАС/КС/ДУ-3-541</t>
  </si>
  <si>
    <t>НАС/КС/ДУ-3-542</t>
  </si>
  <si>
    <t>НАС/КС/ДУ-3-563</t>
  </si>
  <si>
    <t>НАС/КС/ДУ-3-654</t>
  </si>
  <si>
    <t>НАС/КС/ДУ-3-655</t>
  </si>
  <si>
    <t>НАС/КС/ДУ-3-656,</t>
  </si>
  <si>
    <t>НАС/КС/ДУ-3-657</t>
  </si>
  <si>
    <t>НАС/ДУ-3-739 от 13.10.21</t>
  </si>
  <si>
    <t>НАС/КС/ДУ-3-740.</t>
  </si>
  <si>
    <t>НАС/КС/ДУ/3-741 от 01.11.2021</t>
  </si>
  <si>
    <t>НАС/КС/ДУ-3-301</t>
  </si>
  <si>
    <t>НАС/КС/ДУ-3-302 от 11.11.2021 г.</t>
  </si>
  <si>
    <t>НАС/КС/ДУ/3-303</t>
  </si>
  <si>
    <t>НАС/КС/ДУ-3-304</t>
  </si>
  <si>
    <t>НАС/КС/ДУ-3-556 втор</t>
  </si>
  <si>
    <t>Ввод начального сальдо УКС00001446 от 01.05.2023 0:00:00</t>
  </si>
  <si>
    <t>НАС/КС/ДУ-3-556</t>
  </si>
  <si>
    <t>Корректировка начислений УКС00001888 от 01.05.2023 0:00:00</t>
  </si>
  <si>
    <t>НАС/КС/ДУ-3-433 от 21.11.2021</t>
  </si>
  <si>
    <t>НАС/КС/ДУ-3-559 от 22.11.2021</t>
  </si>
  <si>
    <t>НАС/КС/ДУ-3-435 от 01.12.2021</t>
  </si>
  <si>
    <t>НАС/КС/ДУ-3-436 от 22.01.2022</t>
  </si>
  <si>
    <t>НАС/КС/ДУ-3-437</t>
  </si>
  <si>
    <t>НАС/КС/ДУ/3-562-ВТОР</t>
  </si>
  <si>
    <t>НАС/КС/ДУ-3-438</t>
  </si>
  <si>
    <t>НАС/КС/ДУ-3-439 от 09.03.2022 г.</t>
  </si>
  <si>
    <t>НАС/КС/ДУ-3-440</t>
  </si>
  <si>
    <t>НАС/КС/ДУ-3А-564</t>
  </si>
  <si>
    <t>НАС/КС/ДУ-3-565</t>
  </si>
  <si>
    <t>НАС/КС/ДУ-3-566</t>
  </si>
  <si>
    <t>НАС/КС/ДУ-3-567</t>
  </si>
  <si>
    <t>НАС/КС/ДУ-3-568</t>
  </si>
  <si>
    <t>НАС/КС/ДУ/3-569 от 09.10.2021</t>
  </si>
  <si>
    <t>НАС/КС/ДУ-3-570 от 01.01.2022</t>
  </si>
  <si>
    <t>НАС/КС/ДУ-3-658 от 01.11.2021</t>
  </si>
  <si>
    <t>НАС/КС/ДУ-3-659</t>
  </si>
  <si>
    <t>НАС/КС/ДУ/3-660 от 01.11.2021</t>
  </si>
  <si>
    <t>НАС/КС/ДУ-3-661</t>
  </si>
  <si>
    <t>НАС/КС/ДУ-3-742</t>
  </si>
  <si>
    <t>НАС/КС/ДУ-3-743 от 01.12.2021 г.</t>
  </si>
  <si>
    <t>НАС/КС/ДУ-3-744</t>
  </si>
  <si>
    <t>НАС/КС/ДУ-3-745/Втор</t>
  </si>
  <si>
    <t>НАС/КС/ДУ-3-305 от 28.02.2022 г.</t>
  </si>
  <si>
    <t>НАС/КС/ДУ-3-306 от 15.01.2021 г.</t>
  </si>
  <si>
    <t>НАС/КС/ДУ-3-307 от 25.12.2021</t>
  </si>
  <si>
    <t>НАС/КС/ДУ-3-308</t>
  </si>
  <si>
    <t>НАС/КС/ДУ-3-441 от 01.01.2022</t>
  </si>
  <si>
    <t>НАС/КС/ДУ-4-582 от 23.11.2021 г.</t>
  </si>
  <si>
    <t>НАС/КС/ДУ-3-443 от 13.11.2021</t>
  </si>
  <si>
    <t>НАС/КС/ДУ-3-444</t>
  </si>
  <si>
    <t>НАС/КС/ДУ-3-586</t>
  </si>
  <si>
    <t>НАС/КС/ДУ-3-446 от 22.11.2021</t>
  </si>
  <si>
    <t>НАС/КС/ДУ-3-447 от 26.11.2021 г.</t>
  </si>
  <si>
    <t>НАС/КС/ДУ-3-448.</t>
  </si>
  <si>
    <t>НАС/КС/ДУ-3-571</t>
  </si>
  <si>
    <t>НАС/КС/ДУ-3-572</t>
  </si>
  <si>
    <t>НАС/КС/ДУ-3-573 от 16.12.2021 г.</t>
  </si>
  <si>
    <t>НАС/КС/ДУ/3-574 от 09.10.2021</t>
  </si>
  <si>
    <t>НАС/КС/ДУ-3-662 от 17.12.2021 г.</t>
  </si>
  <si>
    <t>НАС/ДУ-3-664 от 07.10.2021 г.</t>
  </si>
  <si>
    <t>НАС/КС/ДУ/3-665 от 09.10.2021</t>
  </si>
  <si>
    <t>НАС/КР/ДУ-3-746 от 09.11.21</t>
  </si>
  <si>
    <t>НАС/КС/ДУ/3-747</t>
  </si>
  <si>
    <t>НАС/КС/ДУ-3-748</t>
  </si>
  <si>
    <t>НАС/КС/ДУ/3-749 от 01.11.2021</t>
  </si>
  <si>
    <t>НАС/КС/ДУ-3-309</t>
  </si>
  <si>
    <t>НАС/КС/ДУ/3-310 от 01.11.2021</t>
  </si>
  <si>
    <t>НАС/КС/ДУ-3-605 от 30.11.2021 г.</t>
  </si>
  <si>
    <t>НАС/КС/ДУ-3-311.</t>
  </si>
  <si>
    <t>НАС/КС/ДУ-3-312.</t>
  </si>
  <si>
    <t>НАС/КС/ДУ-3-449</t>
  </si>
  <si>
    <t>НАС/КС/ДУ-3-450</t>
  </si>
  <si>
    <t>НАС/КС/ДУ-3-609</t>
  </si>
  <si>
    <t>НАС/КС/ДУ-3-451 от 01.12.2021</t>
  </si>
  <si>
    <t>НАС/КС/ДУ-3-610</t>
  </si>
  <si>
    <t>НАС/КС/ДУ-3-452 от 07.12.2021</t>
  </si>
  <si>
    <t>НАС/КС/ДУ-3-453 от 26.11.2021 г</t>
  </si>
  <si>
    <t>НАС/КС/ДУ-3-454 от 10.03.2022 г.</t>
  </si>
  <si>
    <t>НАС/КС/ДУ-3А-456 от 02.04.2022 г.</t>
  </si>
  <si>
    <t>НАС/КС/ДУ-3-575..</t>
  </si>
  <si>
    <t>НАС/КС/ДУ-3-576</t>
  </si>
  <si>
    <t>НАС/КС/ДУ-3-577.</t>
  </si>
  <si>
    <t>НАС/КС/ДУ-3-578/ВТОР2</t>
  </si>
  <si>
    <t>НАС/КС/ДУ-3-618 от 01.12.2021</t>
  </si>
  <si>
    <t>НАС/КС/ДУ-3-579</t>
  </si>
  <si>
    <t>НАС/КС/ДУ-3-666 от 13.10.2021 г.</t>
  </si>
  <si>
    <t>НАС/КС/ДУ-3-667</t>
  </si>
  <si>
    <t>НАС/КС/ДУ-3-668.</t>
  </si>
  <si>
    <t>НАС/КС/ДУ-3-669/2</t>
  </si>
  <si>
    <t>НАС/КС/ДУ-3-623</t>
  </si>
  <si>
    <t>НАС/КС/ДУ-3-750</t>
  </si>
  <si>
    <t>НАС/КС/ДУ-3-751 от 22.10.2021 г.</t>
  </si>
  <si>
    <t>НАС/КС/ДУ-3-625</t>
  </si>
  <si>
    <t>НАС/КС/ДУ/3-752 от 01.11.2021</t>
  </si>
  <si>
    <t>НАС/КС/ДУ-3-626 от 05.02.2022</t>
  </si>
  <si>
    <t>НАС/КС/ДУ-3-313/ВТОР</t>
  </si>
  <si>
    <t>Ввод начального сальдо УКС00001802 от 01.06.2023 0:00:00</t>
  </si>
  <si>
    <t>НАС/КС/ДУ-3-313 от 01.12.2021</t>
  </si>
  <si>
    <t>Корректировка начислений УКС00002360 от 01.06.2023 0:00:00</t>
  </si>
  <si>
    <t>НАС/КС/ДУ-3-628</t>
  </si>
  <si>
    <t>НАС/КС/ДУ-3-314 от 26.02.2022 г.</t>
  </si>
  <si>
    <t>НАС/КС/ДУ-3-315 от 14.11.2021.</t>
  </si>
  <si>
    <t>НАС/КС/ДУ-3-316</t>
  </si>
  <si>
    <t>НАС/КС/ДУ-3-457 от 10.03.2022 г.</t>
  </si>
  <si>
    <t>НАС/КС/ДУ-3-458</t>
  </si>
  <si>
    <t>НАС/КС/ДУ-3-459 от 02.04.2022 г.</t>
  </si>
  <si>
    <t>НАС/КС/ДУ-3А-460</t>
  </si>
  <si>
    <t>С24-НАСТР-3-2021/дом/Кв. 461</t>
  </si>
  <si>
    <t>НАС/КС/ДУ-3-463 от 17.11.2021 г.</t>
  </si>
  <si>
    <t>НАС/КС/ДУ-3-464</t>
  </si>
  <si>
    <t>НАС/КС/дУ/3-580 от 09.10.2021</t>
  </si>
  <si>
    <t>НАС/КС/ДУ-581 от 21.11.2021</t>
  </si>
  <si>
    <t>НАС/ДУ-3-583 от 23.10.21</t>
  </si>
  <si>
    <t>НАС/КС/ДУ-3-643</t>
  </si>
  <si>
    <t>НАС/ДУ-3-584 от 23.10.21</t>
  </si>
  <si>
    <t>ДУ ЗПИФ ДиР Красная сосна 3/дом/Кв. 644</t>
  </si>
  <si>
    <t>НАС/ДУ-3-670 от 07.10.2021 г.</t>
  </si>
  <si>
    <t>НАС\КС\ДУ-3-671 от 18.10.2021 г.</t>
  </si>
  <si>
    <t>НАС/КС/ДУ-3-672 от 24.11.2021 г.</t>
  </si>
  <si>
    <t>НАС/КС/ДУ-3-673 от 28.09.2021 г.</t>
  </si>
  <si>
    <t>НАС/КС/ДУ/3-648</t>
  </si>
  <si>
    <t>НАС/КС/ДУ-3-755 от 09.04.2022 г.</t>
  </si>
  <si>
    <t>НАС/КС/ДУ/3-756 от 01.11.2021</t>
  </si>
  <si>
    <t>НАС/КС/ДУ-3-757</t>
  </si>
  <si>
    <t>НАС/КС/ДУ-3-317 от 28.02.2022 г.</t>
  </si>
  <si>
    <t>НАС/КС/ДУ-3-318</t>
  </si>
  <si>
    <t>НАС/КР/ДУ-3-319 от 11.10.2021 г.</t>
  </si>
  <si>
    <t>НАС/ДУ-3-320 от 07.10.2021 г.</t>
  </si>
  <si>
    <t>НАС/КС/ДУ-3-466</t>
  </si>
  <si>
    <t>НАС/КС/ДУ-3-470</t>
  </si>
  <si>
    <t>НАС/КС/ДУ-3-663</t>
  </si>
  <si>
    <t>НАС/КС/ДУ-3-472</t>
  </si>
  <si>
    <t>НАС/КС/ДУ/3-585 от 17.10.2021</t>
  </si>
  <si>
    <t>НАС/КС/ДУ-3-587.</t>
  </si>
  <si>
    <t>НАС/КС/ДУ-3-588.</t>
  </si>
  <si>
    <t>НАС/КС/ДУ-3-589 от 11.10.2021 г.</t>
  </si>
  <si>
    <t>НАС/КС/ДУ/3-674 от 01.11.2021</t>
  </si>
  <si>
    <t>НАС/КС/ДУ/3-675 от 09.10.2021</t>
  </si>
  <si>
    <t>НАС/КС/ДУ-3-676.</t>
  </si>
  <si>
    <t>НАС/КС/ДУ-3-677 от 28.09.2021 г.</t>
  </si>
  <si>
    <t>НАС/КС/ДУ-3-758</t>
  </si>
  <si>
    <t>НАС/ДУ-3-759 от 01.11.2021 г.</t>
  </si>
  <si>
    <t>НАС/КС/ДУ/3-760 от 01.11.2021</t>
  </si>
  <si>
    <t>НАС/КС/ДУ-3-761</t>
  </si>
  <si>
    <t>НАС/КС/ДУ-3-321 от 19.10.21</t>
  </si>
  <si>
    <t>НАС/КС/ДУ-322 от 01.12 2021</t>
  </si>
  <si>
    <t>НАС/КС/ДУ-3-679</t>
  </si>
  <si>
    <t>НАС/КС/ДУ-3-323 втор</t>
  </si>
  <si>
    <t>НАС/КС/ДУ-3-324 от 22.12.2021</t>
  </si>
  <si>
    <t>НАС/КС/ДУ-3-473/1</t>
  </si>
  <si>
    <t>НАС/КС/ДУ-3-474 от 14.12.2021</t>
  </si>
  <si>
    <t>НАС/КС/ДУ-3-475</t>
  </si>
  <si>
    <t>НАС/КС/ДУ-3-476</t>
  </si>
  <si>
    <t>НАС/КС/ДУ-3-477 от 02.04.2022 г.</t>
  </si>
  <si>
    <t>НАС/КС/ДУ-3-479 от 21.11.2021</t>
  </si>
  <si>
    <t>НАС/КС/ДУ-3-408.</t>
  </si>
  <si>
    <t>НАС/КС/ДУ/3-590 от 09.10.2021</t>
  </si>
  <si>
    <t>НАС/КС/ДУ-3-591 от 28.09.2021 г.</t>
  </si>
  <si>
    <t>НАС/КС/ДУ-3-691/Втор-1</t>
  </si>
  <si>
    <t>НАС/КС/ДУ/3-592 от 10.10.2021</t>
  </si>
  <si>
    <t>НАС/КС/ДУ-3-593 от 14.10.2021 г.</t>
  </si>
  <si>
    <t>НАС/КС/ДУ-3-694</t>
  </si>
  <si>
    <t>НАС/КС/ДУ-3-594 от 22.01.2022</t>
  </si>
  <si>
    <t>НАС/КС/ДУ-3-678 от 28.09.2021 г.</t>
  </si>
  <si>
    <t>НАС/КС/ДУ-3-680</t>
  </si>
  <si>
    <t>НАС/КС/ДУ/3-697</t>
  </si>
  <si>
    <t>НАС/КС/ДУ-3-681</t>
  </si>
  <si>
    <t>НАС/КС/ДУ-3-764.</t>
  </si>
  <si>
    <t>НАС/КР/ДУ-3-765 от14.10.2021 г.</t>
  </si>
  <si>
    <t>НАС/КС/ДУ-3-325</t>
  </si>
  <si>
    <t>НАС/КС/ДУ/3-326</t>
  </si>
  <si>
    <t>НАС/КС/ДУ/3-327</t>
  </si>
  <si>
    <t>НАС/КС/ДУ-3-328</t>
  </si>
  <si>
    <t>НАС/КС/ДУ-3-481 от 05.12.2021</t>
  </si>
  <si>
    <t>НАС/КС/ДУ-4-482</t>
  </si>
  <si>
    <t xml:space="preserve">НАС/КС/ДУ/3-708 ЗПИФ </t>
  </si>
  <si>
    <t>НАС/КС/ДУ-3-483 от 01.12.2021</t>
  </si>
  <si>
    <t>НАС/КС/ДУ-3-484 от 09.03.2022 г.</t>
  </si>
  <si>
    <t>НАС/КС/ДУ-3-486 от 11.04.2022 г.</t>
  </si>
  <si>
    <t>НАС/КС/ДУ-3-713 от 01.01.2022</t>
  </si>
  <si>
    <t>НАС/КС/ДУ-3-714</t>
  </si>
  <si>
    <t>НАС/КС/ДУ-3-488</t>
  </si>
  <si>
    <t>НАС/ДУ-3-595 от 07.10.2021 г.</t>
  </si>
  <si>
    <t>НАС/КС/ДУ-3-596 от 28.02.2022 г.</t>
  </si>
  <si>
    <t>НАС/КС/ДУ-3-597 от 14.10.2021 г.</t>
  </si>
  <si>
    <t>НАС/КС/ДУ-3-598 от 13.10.2021 г.</t>
  </si>
  <si>
    <t>НАС/КС/ДУ-3-718</t>
  </si>
  <si>
    <t>НАС\КР\ДУ-3-599 от 18.10.2021</t>
  </si>
  <si>
    <t xml:space="preserve">НАС/КС/ДУ-3-682 </t>
  </si>
  <si>
    <t>НАС/ДУ-3-683 от 01.11.2021 г.</t>
  </si>
  <si>
    <t>НАС/КС/ДУ-3-721</t>
  </si>
  <si>
    <t>НАС/КС/ДУ-3-684 от 28.09.2021 г.</t>
  </si>
  <si>
    <t>НАС/КС/ДУ-3-685</t>
  </si>
  <si>
    <t>НАС/КС/ДУ/3-766 от 14.11.2021</t>
  </si>
  <si>
    <t>НАС/КС/ДУ/3-767 от 10.10.2021</t>
  </si>
  <si>
    <t>НАС/КС/ДУ/3-768 от 01.11.2021</t>
  </si>
  <si>
    <t>НАС/ДУ-3-769 от 07.10.2021 г.</t>
  </si>
  <si>
    <t>НАС/КС/ДУ-3-727</t>
  </si>
  <si>
    <t>НАС/КС/ДУ-3-329.</t>
  </si>
  <si>
    <t>НАС/КС/ДУ-3-330</t>
  </si>
  <si>
    <t>НАС/КС/ДУ/3-331 от 01.11.2021</t>
  </si>
  <si>
    <t>НАС/КС/ДУ-3-332 от 22.10.2021 г.</t>
  </si>
  <si>
    <t>НАС/КС/ДУ-3-731 от 01.01.2022</t>
  </si>
  <si>
    <t>НАС/КС/ДУ-3-489.</t>
  </si>
  <si>
    <t>НАС/КС/ДУ-3-490</t>
  </si>
  <si>
    <t>НАС/КС/ДУ-3-491 ВТОР</t>
  </si>
  <si>
    <t>НАС/КС/ДУ-3-492 от 11.03.2022 г.</t>
  </si>
  <si>
    <t>НАС/КС/ДУ-3-494 от 22.12.2021</t>
  </si>
  <si>
    <t>НАС/КС/ДУ-3-495 от 22.03.2022 г.</t>
  </si>
  <si>
    <t>НАС/КС/ДУ-3-738 от 01.12.2021</t>
  </si>
  <si>
    <t>НАС/КС/ДУ-3-496 от 01.12.2021</t>
  </si>
  <si>
    <t>НАС\КС\ДУ-3-600 от 18.10.2021 г.</t>
  </si>
  <si>
    <t>НАС/КС/ДУ-3-601.</t>
  </si>
  <si>
    <t>НАС/КС/ДУ-3-602</t>
  </si>
  <si>
    <t>НАС/КС/ДУ/3-603 от 01.11.2021</t>
  </si>
  <si>
    <t>НАС/КС/ДУ-3-604</t>
  </si>
  <si>
    <t xml:space="preserve">НАС/ДУ-3-686 от 19.10.2021 </t>
  </si>
  <si>
    <t>НАС/КС/ДУ-3-687</t>
  </si>
  <si>
    <t>НАС/КС/ДУ-3-688,</t>
  </si>
  <si>
    <t>НАС/КС/ПР/3-689</t>
  </si>
  <si>
    <t>НАС/КР/ДУ-3-770 от 09.11.21</t>
  </si>
  <si>
    <t>НАС/КС/ДУ-3-771</t>
  </si>
  <si>
    <t>НАС/КС/ДУ-3-772 от 22.10.2021 г.</t>
  </si>
  <si>
    <t>НАС/КС/ДУ-3-773.</t>
  </si>
  <si>
    <t>НАС/КС/ДУ-3-753 от 01.12.2021</t>
  </si>
  <si>
    <t>НАС/КС/ДУ-3-334 от 21.01.2022</t>
  </si>
  <si>
    <t>НАС/КС/ДУ-3-754 от 31.03.2022 г.</t>
  </si>
  <si>
    <t>НАС/КС/ДУ-3-335</t>
  </si>
  <si>
    <t>НАС/КС/ДУ-3-336</t>
  </si>
  <si>
    <t>НАС/КС/ДУ-3-497</t>
  </si>
  <si>
    <t>НАС/КС/ДУ-3-498 от 19.02.2022 г.</t>
  </si>
  <si>
    <t>НАС/КС/ДУ-3-499 от 26.03.2022 г.</t>
  </si>
  <si>
    <t>НАС/КС/ДУ-3-500 от 07.12.2021</t>
  </si>
  <si>
    <t>НАС/КС/ДУ-3-501</t>
  </si>
  <si>
    <t>НАС/КС/ДУ-3-502 от 15.11.2021</t>
  </si>
  <si>
    <t>НАС/КС/ДУ-3-762</t>
  </si>
  <si>
    <t>НАС/КС/ДУ-3-503 от 01.12.2021</t>
  </si>
  <si>
    <t>НАС/КС/ДУ-3-763</t>
  </si>
  <si>
    <t>НАС/КС/ДУ-3-504 от 23.11.2021г.</t>
  </si>
  <si>
    <t>НАС/КС/ДУ-3-606.</t>
  </si>
  <si>
    <t>НАС/КС-ДУ-3-607</t>
  </si>
  <si>
    <t>НАС/КС/ДУ-3-608 от 20.01.2022</t>
  </si>
  <si>
    <t>НАС/КС/ДУ-3-690</t>
  </si>
  <si>
    <t>НАС/КС/ДУ-3-692.</t>
  </si>
  <si>
    <t>НАС/КС/ДУ-5-693 от 01.12.2021</t>
  </si>
  <si>
    <t>НАС/КС/ДУ-3-774/Втор-1</t>
  </si>
  <si>
    <t>НАС/КС/ДУ-3-775</t>
  </si>
  <si>
    <t>НАС/КС/ДУ-3-776 от 24.11.2021 г.</t>
  </si>
  <si>
    <t>НАС/КС/ДУ/3-777</t>
  </si>
  <si>
    <t>НАС/КС/ДУ-3-оф.1</t>
  </si>
  <si>
    <t>НАС/КС/ДУ-3-2Н НЖ</t>
  </si>
  <si>
    <t>НАС/КС/ДУ-3-оф-3 от 18.11.2021</t>
  </si>
  <si>
    <t>НАС/КС/ДУ-3-оф.4 от 01.06.2022 г.</t>
  </si>
  <si>
    <t>С24-НАСТР-3-2021/дом/Оф. 5</t>
  </si>
  <si>
    <t>НАС/КС/ДУ-3-БКФН-6Н</t>
  </si>
  <si>
    <t>НАС/КС/ДУ-3-оф.7Н от 26.11.2021 г.</t>
  </si>
  <si>
    <t>НАС/КС/ДУ-3-8Н НЖ</t>
  </si>
  <si>
    <t>НАС/КР/ДУ-3-НЖ-9Н от 10.11.2021 г.</t>
  </si>
  <si>
    <t>НАС/КР/ДУ-3-ОФ-10 от 05.10.2021 г.</t>
  </si>
  <si>
    <t>НАС/КС/ДУ/3-оф.11</t>
  </si>
  <si>
    <t>НАС/КС/ДУ-3-оф.12 от 22.11.2021 г.</t>
  </si>
  <si>
    <t>НАС/КС/ДУ-3-оф-13Н</t>
  </si>
  <si>
    <t>Корректировка начислений УКС00001889 от 01.05.2023 0:00:00</t>
  </si>
  <si>
    <t>НАС/КС/ДУ-3-оф-13Н/Втор</t>
  </si>
  <si>
    <t>Ввод начального сальдо УКС00001447 от 01.05.2023 0:00:00</t>
  </si>
  <si>
    <t>НАС/КС/ДУ/3-Оф.14 от 03.11.2021</t>
  </si>
  <si>
    <t>НАС/КС/ДУ-3-оф15</t>
  </si>
  <si>
    <t>НАС/КС/ДУ/3-Оф.16 от 03.11.2021</t>
  </si>
  <si>
    <t>НАС/КС/ДУ/3-Оф-17 от 08.11.2021</t>
  </si>
  <si>
    <t>Начисление услуг УКС00001635 от 31.10.2023 0:00:01</t>
  </si>
  <si>
    <t>НАС/КС/ДУ-3/ММ-68-Э(-1)</t>
  </si>
  <si>
    <t>НАС/КС/ДУ-ММ-3-104</t>
  </si>
  <si>
    <t>НАС/КС/ДУ-ММ-3-78</t>
  </si>
  <si>
    <t>НАС/КС/ДУ/3-ММ-6-ВТОР</t>
  </si>
  <si>
    <t>НАС/КС/ДУ-ММ-3-258</t>
  </si>
  <si>
    <t>НАС/КС/ДУ-ММ-3-292</t>
  </si>
  <si>
    <t>НАС/КС/ДУ-3/ММ-113/ВТОР1</t>
  </si>
  <si>
    <t>Корректировка начислений УКС00003250 от 30.11.2023 0:00:00</t>
  </si>
  <si>
    <t>НАС/КС/ДУ-ММ-3-102</t>
  </si>
  <si>
    <t>НАС/КС/ДУ/3-ММ-108</t>
  </si>
  <si>
    <t>НАС/КС/ДУ/3-ММ-107</t>
  </si>
  <si>
    <t>НАС/КС/ДУ/ММ-3-293</t>
  </si>
  <si>
    <t>Корректировка начислений УКС00003252 от 30.11.2023 0:00:00</t>
  </si>
  <si>
    <t>НАС/КС/ДУ/3-ММ-112-ВТОР</t>
  </si>
  <si>
    <t>НАС/КС/ДУ-3/ММ-131-Э(-1)ВТОР</t>
  </si>
  <si>
    <t>НАС/КС/ДУ-3/ММ-124/ВТОР1</t>
  </si>
  <si>
    <t>НАС/КС/ДУ-3-ММ-201 втор</t>
  </si>
  <si>
    <t>НАС/КС/ДУ-3-ММ-207/Втор</t>
  </si>
  <si>
    <t>Корректировка начислений УКС00003251 от 30.11.2023 0:00:00</t>
  </si>
  <si>
    <t>НАС/КС/ДУ-3/ММ-105</t>
  </si>
  <si>
    <t>НАС/КС/ДУ-КЛ-3-118</t>
  </si>
  <si>
    <t>НАС/КС/ДУ-КЛ-3-91</t>
  </si>
  <si>
    <t>Корректировка начислений УКС00003253 от 30.11.2023 0:00:00</t>
  </si>
  <si>
    <t>НАС/КС/ДУ-КЛ-3-140</t>
  </si>
  <si>
    <t>НАС/КС/ДУ-КЛ-3-160</t>
  </si>
  <si>
    <t>НАС/КС/ММ/ДУ-3-300/ВТОР</t>
  </si>
  <si>
    <t>Ввод начального сальдо УКС00002359 от 30.11.2023 0:00:00</t>
  </si>
  <si>
    <t>НАС/КС/ДУ-КЛ-3-38</t>
  </si>
  <si>
    <t>НАС/КС/ДУ-3-КЛ-154</t>
  </si>
  <si>
    <t>НАС/КС/ДУ-3-КЛ-158</t>
  </si>
  <si>
    <t>Ввод начального сальдо УКС00002360 от 30.11.2023 0:00:00</t>
  </si>
  <si>
    <t>НАС/КС/ДУ-КЛ-3-167</t>
  </si>
  <si>
    <t>НАС/КС/ДУ-КЛ-3-127</t>
  </si>
  <si>
    <t>НАС/КС/ДУ-КЛ-3-67</t>
  </si>
  <si>
    <t>НАС/КС/ДУ-КЛ-3-64</t>
  </si>
  <si>
    <t>НАС/КС/ДУ-КЛ-3-108</t>
  </si>
  <si>
    <t>НАС/КС/ДУ-3/ММ-59-Э(-1)/ВТОР</t>
  </si>
  <si>
    <t>Ввод начального сальдо УКС00002356 от 30.11.2023 0:00:00</t>
  </si>
  <si>
    <t>НАС/КС/ДУ-3-ММ-142</t>
  </si>
  <si>
    <t>Ввод начального сальдо УКС00002358 от 30.11.2023 0:00:00</t>
  </si>
  <si>
    <t>НАС/КС/ДУ-3-ММ-180</t>
  </si>
  <si>
    <t>Ввод начального сальдо УКС00002357 от 30.11.2023 0:00:00</t>
  </si>
  <si>
    <t>Начисление услуг УКС00001637 от 31.10.2023 0:00:03</t>
  </si>
  <si>
    <t>НАС/КС/ДУ-3-605</t>
  </si>
  <si>
    <t>НАС/КС/ДУ-3-570/ВТОР</t>
  </si>
  <si>
    <t>НАС/КС/ДУ-3-555/Втор</t>
  </si>
  <si>
    <t>НАС/КС/ДУ-3-510/ВТОР</t>
  </si>
  <si>
    <t>НАС/КС/ДУ-3-253</t>
  </si>
  <si>
    <t>НАС/КС/ДУ-3-181/ВТОР</t>
  </si>
  <si>
    <t>НАС/КС/ДУ/3-229-ВТОР</t>
  </si>
  <si>
    <t>НАС/КС/ДУ-3-317 втор</t>
  </si>
  <si>
    <t>НАС/КС/ДУ-3-329 втор</t>
  </si>
  <si>
    <t>НАС/КС/ДУ-3-305</t>
  </si>
  <si>
    <t>НАС/КС/ДУ-3-773</t>
  </si>
  <si>
    <t>Ввод начального сальдо УКС00002580 от 30.12.2023 0:00:00</t>
  </si>
  <si>
    <t>НАС/КС/ДУ-3-733 втор</t>
  </si>
  <si>
    <t>НАС/КС/ДУ-3-729</t>
  </si>
  <si>
    <t>НАС/КС/ДУ-3-312/ВТОР</t>
  </si>
  <si>
    <t xml:space="preserve">НАС/КС-3-637ВТОР </t>
  </si>
  <si>
    <t>НАС/КС/ДУ-3-644</t>
  </si>
  <si>
    <t>НАС/КС/ДУ-3-680/Втор</t>
  </si>
  <si>
    <t>Корректировка начислений УКС00003248 от 30.11.2023 0:00:00</t>
  </si>
  <si>
    <t>НАС/КС/ДУ/3-143-ВТОР</t>
  </si>
  <si>
    <t>НАС/КС/ДУ-3-20</t>
  </si>
  <si>
    <t>НАС/ПР/ДУ/3-56-ВТОР</t>
  </si>
  <si>
    <t>НАС/КС/ДУ-3-708</t>
  </si>
  <si>
    <t>НАС/КС/ДУ-3-124 втор</t>
  </si>
  <si>
    <t>НАС/КС/ДУ/3-650-ВТОР</t>
  </si>
  <si>
    <t>Корректировка начислений УКС00000504 от 30.03.2024 0:00:00</t>
  </si>
  <si>
    <t>НАС/КС/ДУ/3-491-ВТОР</t>
  </si>
  <si>
    <t>НАС/КС/ДУ-3-374/Втор</t>
  </si>
  <si>
    <t>НАС/КС/ДУ-3-506</t>
  </si>
  <si>
    <t>НАС/КС/ДУ/3-586</t>
  </si>
  <si>
    <t>НАС/КС/ДУ/3-541</t>
  </si>
  <si>
    <t>НАС/КС/ДУ-3-533/Втор</t>
  </si>
  <si>
    <t>НАС/КС/ДУ-3-489/Втор</t>
  </si>
  <si>
    <t>НАС/КС/ДУ-3-46/ВТОР</t>
  </si>
  <si>
    <t>НАС/КС/ДУ/3-76-ВТОР</t>
  </si>
  <si>
    <t>НАС/КС/ДУ/3-397-ВТОР</t>
  </si>
  <si>
    <t>НАС/КС/ДУ-3-461</t>
  </si>
  <si>
    <t>НАС/КС/ДУ-3-249/Втор</t>
  </si>
  <si>
    <t>НАС/КС/ДУ-3-313ВТОР</t>
  </si>
  <si>
    <t>Ввод начального сальдо УКС00002354 от 30.11.2023 0:00:00</t>
  </si>
  <si>
    <t>Корректировка начислений УКС00003249 от 30.11.2023 0:00:00</t>
  </si>
  <si>
    <t>НАС/КС/ДУ-3-171ВТОР</t>
  </si>
  <si>
    <t>Ввод начального сальдо УКС00002355 от 30.11.2023 0:00:00</t>
  </si>
  <si>
    <t>НАС/КС/ДУ-3-607/втор 1</t>
  </si>
  <si>
    <t>Ввод начального сальдо УКС00000393 от 30.03.2024 0:00:00</t>
  </si>
  <si>
    <t>Начисление услуг УКС00001717 от 30.11.2023 23:59:59</t>
  </si>
  <si>
    <t>НАС/КС/ДУ-3-497ВТОР</t>
  </si>
  <si>
    <t>НАС/КС/ДУ-3-43/ВТОР</t>
  </si>
  <si>
    <t>Корректировка начислений УКС00003502 от 30.12.2023 0:00:00</t>
  </si>
  <si>
    <t>Корректировка начислений УКС00003503 от 30.12.2023 0:00:00</t>
  </si>
  <si>
    <t>НАС/КС/ДУ-3-766/ВТОР</t>
  </si>
  <si>
    <t>Ввод начального сальдо УКС00002581 от 30.12.2023 0:00:00</t>
  </si>
  <si>
    <t>Начисление услуг УКС00001712 от 30.11.2023 23:59:59</t>
  </si>
  <si>
    <t>Корректировка начислений УКС00003504 от 30.12.2023 0:00:00</t>
  </si>
  <si>
    <t>НАС/КС/ДУ-3/ММ-230/ВТОР1</t>
  </si>
  <si>
    <t>Ввод начального сальдо УКС00002582 от 30.12.2023 0:00:00</t>
  </si>
  <si>
    <t>НАС/КС/ДУ-КЛ-3-88</t>
  </si>
  <si>
    <t>Ввод начального сальдо УКС00002583 от 30.12.2023 0:00:00</t>
  </si>
  <si>
    <t>НАС/КС/ДУ-3-КЛ-122</t>
  </si>
  <si>
    <t>НАС/КС/ДУ/3-КЛ-10</t>
  </si>
  <si>
    <t>Корректировка начислений УКС00003505 от 30.12.2023 0:00:00</t>
  </si>
  <si>
    <t>Начисление услуг УКС00001860 от 31.12.2023 23:59:59</t>
  </si>
  <si>
    <t>Начисление услуг УКС00001867 от 31.12.2023 23:59:59</t>
  </si>
  <si>
    <t>Корректировка начислений УКС00000263 от 20.02.2024 0:00:00</t>
  </si>
  <si>
    <t>НАС/КС/ДУ-3-570/ВТОР1</t>
  </si>
  <si>
    <t>Ввод начального сальдо УКС00000195 от 20.02.2024 0:00:00</t>
  </si>
  <si>
    <t>В платежных документах за март 2024 года, направленных в апреле 2024 года, произведен перерасчет платы за услугу «Отопление» по фактическому потреблению за 2023 год.
Перерасчет произведен в соответствии с формулой 3(4) Приложения 2 Правил, утвержденных Постановлением Российской Федерации от 06.05.2011 №354.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</si>
</sst>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00"/>
    <numFmt numFmtId="165" formatCode="#,##0.000"/>
    <numFmt numFmtId="166" formatCode="0.000000"/>
    <numFmt numFmtId="167" formatCode="0.0000"/>
    <numFmt numFmtId="168" formatCode="_-* #,##0.00\ _₽_-;\-* #,##0.00\ _₽_-;_-* &quot;-&quot;??\ _₽_-;_-@_-"/>
    <numFmt numFmtId="169" formatCode="_-* #,##0.000_-;\-* #,##0.000_-;_-* &quot;-&quot;??_-;_-@_-"/>
    <numFmt numFmtId="170" formatCode="0.0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59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name val="Arial"/>
      <family val="2"/>
      <charset val="204"/>
    </font>
    <font>
      <i/>
      <sz val="10"/>
      <name val="Arial"/>
      <family val="2"/>
    </font>
    <font>
      <b/>
      <sz val="8"/>
      <color indexed="59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b/>
      <sz val="9"/>
      <color indexed="5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indexed="59"/>
      <name val="Arial"/>
      <family val="2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rgb="FFFF0000"/>
      <name val="Arial"/>
      <family val="2"/>
    </font>
    <font>
      <sz val="8"/>
      <color indexed="59"/>
      <name val="Arial"/>
      <family val="2"/>
    </font>
    <font>
      <sz val="8"/>
      <color indexed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0"/>
      </right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152">
    <xf numFmtId="0" fontId="0" fillId="0" borderId="0" xfId="0"/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vertical="top"/>
    </xf>
    <xf numFmtId="2" fontId="3" fillId="0" borderId="1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/>
    <xf numFmtId="0" fontId="9" fillId="3" borderId="2" xfId="3" applyNumberFormat="1" applyFont="1" applyFill="1" applyBorder="1" applyAlignment="1">
      <alignment horizontal="left" vertical="top"/>
    </xf>
    <xf numFmtId="0" fontId="10" fillId="0" borderId="0" xfId="0" applyNumberFormat="1" applyFont="1" applyFill="1" applyBorder="1" applyAlignment="1" applyProtection="1">
      <alignment vertical="center"/>
    </xf>
    <xf numFmtId="2" fontId="8" fillId="0" borderId="0" xfId="0" applyNumberFormat="1" applyFont="1" applyFill="1" applyBorder="1" applyAlignment="1" applyProtection="1"/>
    <xf numFmtId="2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>
      <alignment horizontal="right"/>
    </xf>
    <xf numFmtId="4" fontId="3" fillId="0" borderId="1" xfId="0" applyNumberFormat="1" applyFont="1" applyFill="1" applyBorder="1" applyAlignment="1" applyProtection="1"/>
    <xf numFmtId="4" fontId="10" fillId="2" borderId="1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right" vertical="top"/>
    </xf>
    <xf numFmtId="4" fontId="3" fillId="0" borderId="0" xfId="0" applyNumberFormat="1" applyFont="1" applyFill="1" applyBorder="1" applyAlignment="1" applyProtection="1"/>
    <xf numFmtId="49" fontId="14" fillId="4" borderId="2" xfId="5" applyNumberFormat="1" applyFont="1" applyFill="1" applyBorder="1" applyAlignment="1">
      <alignment vertical="center" wrapText="1"/>
    </xf>
    <xf numFmtId="0" fontId="14" fillId="4" borderId="2" xfId="6" applyFont="1" applyFill="1" applyBorder="1" applyAlignment="1">
      <alignment horizontal="center" vertical="center" wrapText="1"/>
    </xf>
    <xf numFmtId="0" fontId="14" fillId="5" borderId="2" xfId="6" applyFont="1" applyFill="1" applyBorder="1" applyAlignment="1">
      <alignment horizontal="center" vertical="center" wrapText="1"/>
    </xf>
    <xf numFmtId="0" fontId="14" fillId="6" borderId="2" xfId="6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6" fillId="4" borderId="2" xfId="0" applyNumberFormat="1" applyFont="1" applyFill="1" applyBorder="1" applyAlignment="1" applyProtection="1">
      <alignment horizontal="center" vertical="center" wrapText="1"/>
    </xf>
    <xf numFmtId="0" fontId="14" fillId="4" borderId="2" xfId="5" applyFont="1" applyFill="1" applyBorder="1" applyAlignment="1">
      <alignment vertical="center" wrapText="1"/>
    </xf>
    <xf numFmtId="0" fontId="14" fillId="4" borderId="2" xfId="7" applyFont="1" applyFill="1" applyBorder="1" applyAlignment="1">
      <alignment horizontal="center" vertical="center" wrapText="1"/>
    </xf>
    <xf numFmtId="164" fontId="19" fillId="3" borderId="2" xfId="8" applyNumberFormat="1" applyFont="1" applyFill="1" applyBorder="1" applyAlignment="1">
      <alignment horizontal="center" vertical="center"/>
    </xf>
    <xf numFmtId="164" fontId="18" fillId="6" borderId="2" xfId="5" applyNumberFormat="1" applyFont="1" applyFill="1" applyBorder="1" applyAlignment="1">
      <alignment horizontal="center" vertical="center" wrapText="1"/>
    </xf>
    <xf numFmtId="165" fontId="9" fillId="3" borderId="2" xfId="3" applyNumberFormat="1" applyFont="1" applyFill="1" applyBorder="1" applyAlignment="1">
      <alignment horizontal="center" vertical="top" wrapText="1"/>
    </xf>
    <xf numFmtId="4" fontId="9" fillId="3" borderId="3" xfId="9" applyNumberFormat="1" applyFont="1" applyFill="1" applyBorder="1" applyAlignment="1">
      <alignment horizontal="right" vertical="top" wrapText="1"/>
    </xf>
    <xf numFmtId="164" fontId="0" fillId="0" borderId="2" xfId="0" applyNumberFormat="1" applyBorder="1"/>
    <xf numFmtId="166" fontId="0" fillId="0" borderId="0" xfId="0" applyNumberFormat="1"/>
    <xf numFmtId="164" fontId="0" fillId="0" borderId="0" xfId="0" applyNumberFormat="1"/>
    <xf numFmtId="164" fontId="2" fillId="0" borderId="0" xfId="0" applyNumberFormat="1" applyFont="1"/>
    <xf numFmtId="14" fontId="20" fillId="0" borderId="0" xfId="0" applyNumberFormat="1" applyFont="1" applyFill="1" applyBorder="1" applyAlignment="1" applyProtection="1"/>
    <xf numFmtId="14" fontId="0" fillId="0" borderId="0" xfId="0" applyNumberFormat="1"/>
    <xf numFmtId="43" fontId="18" fillId="0" borderId="2" xfId="1" applyFont="1" applyBorder="1" applyAlignment="1">
      <alignment horizontal="center" vertical="center"/>
    </xf>
    <xf numFmtId="0" fontId="20" fillId="8" borderId="4" xfId="0" applyNumberFormat="1" applyFont="1" applyFill="1" applyBorder="1" applyAlignment="1" applyProtection="1">
      <alignment horizontal="center" vertical="center" wrapText="1"/>
    </xf>
    <xf numFmtId="0" fontId="20" fillId="8" borderId="1" xfId="0" applyNumberFormat="1" applyFont="1" applyFill="1" applyBorder="1" applyAlignment="1" applyProtection="1">
      <alignment horizontal="center" vertical="center" wrapText="1"/>
    </xf>
    <xf numFmtId="14" fontId="20" fillId="8" borderId="4" xfId="0" applyNumberFormat="1" applyFont="1" applyFill="1" applyBorder="1" applyAlignment="1" applyProtection="1">
      <alignment horizontal="center" vertical="center" wrapText="1"/>
    </xf>
    <xf numFmtId="164" fontId="20" fillId="8" borderId="4" xfId="0" applyNumberFormat="1" applyFont="1" applyFill="1" applyBorder="1" applyAlignment="1" applyProtection="1">
      <alignment horizontal="center" vertical="center" wrapText="1"/>
    </xf>
    <xf numFmtId="164" fontId="20" fillId="8" borderId="1" xfId="0" applyNumberFormat="1" applyFont="1" applyFill="1" applyBorder="1" applyAlignment="1" applyProtection="1">
      <alignment horizontal="center" vertical="center" wrapText="1"/>
    </xf>
    <xf numFmtId="164" fontId="20" fillId="8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3" fontId="0" fillId="0" borderId="0" xfId="1" applyFont="1"/>
    <xf numFmtId="169" fontId="0" fillId="0" borderId="0" xfId="1" applyNumberFormat="1" applyFont="1"/>
    <xf numFmtId="169" fontId="0" fillId="0" borderId="0" xfId="0" applyNumberFormat="1"/>
    <xf numFmtId="9" fontId="0" fillId="0" borderId="0" xfId="2" applyFont="1"/>
    <xf numFmtId="0" fontId="0" fillId="0" borderId="0" xfId="0" applyAlignment="1"/>
    <xf numFmtId="0" fontId="0" fillId="0" borderId="0" xfId="0" applyAlignment="1">
      <alignment vertical="top"/>
    </xf>
    <xf numFmtId="0" fontId="18" fillId="7" borderId="2" xfId="0" applyFont="1" applyFill="1" applyBorder="1" applyAlignment="1">
      <alignment horizontal="center" vertical="center" textRotation="255" wrapText="1"/>
    </xf>
    <xf numFmtId="14" fontId="22" fillId="3" borderId="2" xfId="11" applyNumberFormat="1" applyFont="1" applyFill="1" applyBorder="1" applyAlignment="1">
      <alignment horizontal="center" vertical="center" wrapText="1"/>
    </xf>
    <xf numFmtId="0" fontId="24" fillId="12" borderId="4" xfId="0" applyNumberFormat="1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>
      <alignment horizontal="center" vertical="center" textRotation="255"/>
    </xf>
    <xf numFmtId="0" fontId="24" fillId="9" borderId="1" xfId="0" applyNumberFormat="1" applyFont="1" applyFill="1" applyBorder="1" applyAlignment="1" applyProtection="1">
      <alignment horizontal="center" vertical="center" textRotation="255"/>
    </xf>
    <xf numFmtId="0" fontId="23" fillId="9" borderId="2" xfId="0" applyFont="1" applyFill="1" applyBorder="1" applyAlignment="1">
      <alignment horizontal="center" vertical="center" textRotation="255" wrapText="1"/>
    </xf>
    <xf numFmtId="0" fontId="23" fillId="9" borderId="2" xfId="0" applyFont="1" applyFill="1" applyBorder="1" applyAlignment="1">
      <alignment horizontal="center" vertical="center" textRotation="255"/>
    </xf>
    <xf numFmtId="0" fontId="23" fillId="10" borderId="2" xfId="0" applyFont="1" applyFill="1" applyBorder="1" applyAlignment="1">
      <alignment horizontal="center" vertical="center" textRotation="255"/>
    </xf>
    <xf numFmtId="0" fontId="24" fillId="13" borderId="1" xfId="0" applyNumberFormat="1" applyFont="1" applyFill="1" applyBorder="1" applyAlignment="1" applyProtection="1">
      <alignment horizontal="center" vertical="center" textRotation="255"/>
    </xf>
    <xf numFmtId="0" fontId="23" fillId="13" borderId="2" xfId="0" applyFont="1" applyFill="1" applyBorder="1" applyAlignment="1">
      <alignment horizontal="center" vertical="center" textRotation="255"/>
    </xf>
    <xf numFmtId="0" fontId="23" fillId="13" borderId="6" xfId="0" applyFont="1" applyFill="1" applyBorder="1" applyAlignment="1">
      <alignment horizontal="center" vertical="center" textRotation="255"/>
    </xf>
    <xf numFmtId="0" fontId="21" fillId="2" borderId="2" xfId="0" applyFont="1" applyFill="1" applyBorder="1" applyAlignment="1">
      <alignment horizontal="center" vertical="center" wrapText="1"/>
    </xf>
    <xf numFmtId="0" fontId="23" fillId="11" borderId="2" xfId="0" applyNumberFormat="1" applyFont="1" applyFill="1" applyBorder="1" applyAlignment="1">
      <alignment horizontal="center" vertical="center" wrapText="1"/>
    </xf>
    <xf numFmtId="0" fontId="23" fillId="9" borderId="2" xfId="0" applyNumberFormat="1" applyFont="1" applyFill="1" applyBorder="1" applyAlignment="1">
      <alignment horizontal="center" vertical="center" wrapText="1"/>
    </xf>
    <xf numFmtId="0" fontId="23" fillId="13" borderId="2" xfId="0" applyNumberFormat="1" applyFont="1" applyFill="1" applyBorder="1" applyAlignment="1">
      <alignment horizontal="center" vertical="center" wrapText="1"/>
    </xf>
    <xf numFmtId="166" fontId="0" fillId="0" borderId="0" xfId="2" applyNumberFormat="1" applyFont="1"/>
    <xf numFmtId="1" fontId="0" fillId="0" borderId="0" xfId="0" applyNumberFormat="1"/>
    <xf numFmtId="169" fontId="20" fillId="0" borderId="0" xfId="1" applyNumberFormat="1" applyFont="1" applyFill="1" applyBorder="1" applyAlignment="1" applyProtection="1"/>
    <xf numFmtId="43" fontId="2" fillId="0" borderId="0" xfId="0" applyNumberFormat="1" applyFont="1"/>
    <xf numFmtId="168" fontId="0" fillId="0" borderId="0" xfId="0" applyNumberFormat="1"/>
    <xf numFmtId="43" fontId="0" fillId="0" borderId="0" xfId="0" applyNumberFormat="1"/>
    <xf numFmtId="0" fontId="12" fillId="3" borderId="3" xfId="4" applyNumberFormat="1" applyFont="1" applyFill="1" applyBorder="1" applyAlignment="1">
      <alignment vertical="top"/>
    </xf>
    <xf numFmtId="0" fontId="12" fillId="3" borderId="3" xfId="4" applyNumberFormat="1" applyFont="1" applyFill="1" applyBorder="1" applyAlignment="1">
      <alignment horizontal="left" vertical="top"/>
    </xf>
    <xf numFmtId="4" fontId="12" fillId="3" borderId="3" xfId="4" applyNumberFormat="1" applyFont="1" applyFill="1" applyBorder="1" applyAlignment="1">
      <alignment horizontal="right" vertical="top"/>
    </xf>
    <xf numFmtId="0" fontId="9" fillId="3" borderId="3" xfId="4" applyNumberFormat="1" applyFont="1" applyFill="1" applyBorder="1" applyAlignment="1">
      <alignment vertical="top"/>
    </xf>
    <xf numFmtId="4" fontId="9" fillId="3" borderId="3" xfId="4" applyNumberFormat="1" applyFont="1" applyFill="1" applyBorder="1" applyAlignment="1">
      <alignment horizontal="right" vertical="top"/>
    </xf>
    <xf numFmtId="2" fontId="9" fillId="3" borderId="3" xfId="4" applyNumberFormat="1" applyFont="1" applyFill="1" applyBorder="1" applyAlignment="1">
      <alignment horizontal="right" vertical="top"/>
    </xf>
    <xf numFmtId="0" fontId="9" fillId="3" borderId="3" xfId="4" applyNumberFormat="1" applyFont="1" applyFill="1" applyBorder="1" applyAlignment="1">
      <alignment horizontal="right" vertical="top"/>
    </xf>
    <xf numFmtId="0" fontId="6" fillId="14" borderId="3" xfId="10" applyNumberFormat="1" applyFont="1" applyFill="1" applyBorder="1" applyAlignment="1">
      <alignment vertical="top" wrapText="1"/>
    </xf>
    <xf numFmtId="4" fontId="6" fillId="14" borderId="3" xfId="10" applyNumberFormat="1" applyFont="1" applyFill="1" applyBorder="1" applyAlignment="1">
      <alignment horizontal="right" vertical="top" wrapText="1"/>
    </xf>
    <xf numFmtId="43" fontId="2" fillId="0" borderId="0" xfId="1" applyFont="1"/>
    <xf numFmtId="43" fontId="7" fillId="0" borderId="2" xfId="0" applyNumberFormat="1" applyFont="1" applyBorder="1" applyAlignment="1">
      <alignment horizontal="center" vertical="center"/>
    </xf>
    <xf numFmtId="167" fontId="3" fillId="0" borderId="1" xfId="0" applyNumberFormat="1" applyFont="1" applyFill="1" applyBorder="1" applyAlignment="1" applyProtection="1">
      <alignment horizontal="center" vertical="center"/>
    </xf>
    <xf numFmtId="170" fontId="3" fillId="0" borderId="1" xfId="0" applyNumberFormat="1" applyFont="1" applyFill="1" applyBorder="1" applyAlignment="1" applyProtection="1"/>
    <xf numFmtId="0" fontId="12" fillId="3" borderId="3" xfId="4" applyNumberFormat="1" applyFont="1" applyFill="1" applyBorder="1" applyAlignment="1">
      <alignment horizontal="center" vertical="top"/>
    </xf>
    <xf numFmtId="4" fontId="13" fillId="3" borderId="3" xfId="4" applyNumberFormat="1" applyFont="1" applyFill="1" applyBorder="1" applyAlignment="1">
      <alignment horizontal="right" vertical="top"/>
    </xf>
    <xf numFmtId="2" fontId="13" fillId="3" borderId="3" xfId="4" applyNumberFormat="1" applyFont="1" applyFill="1" applyBorder="1" applyAlignment="1">
      <alignment horizontal="right" vertical="top"/>
    </xf>
    <xf numFmtId="0" fontId="12" fillId="3" borderId="7" xfId="4" applyNumberFormat="1" applyFont="1" applyFill="1" applyBorder="1" applyAlignment="1">
      <alignment vertical="top"/>
    </xf>
    <xf numFmtId="43" fontId="14" fillId="0" borderId="2" xfId="1" applyFont="1" applyBorder="1" applyAlignment="1">
      <alignment horizontal="center" vertical="center"/>
    </xf>
    <xf numFmtId="0" fontId="6" fillId="0" borderId="3" xfId="10" applyNumberFormat="1" applyFont="1" applyBorder="1" applyAlignment="1">
      <alignment vertical="top" wrapText="1"/>
    </xf>
    <xf numFmtId="2" fontId="6" fillId="0" borderId="3" xfId="10" applyNumberFormat="1" applyFont="1" applyBorder="1" applyAlignment="1">
      <alignment horizontal="right" vertical="top" wrapText="1"/>
    </xf>
    <xf numFmtId="0" fontId="0" fillId="0" borderId="0" xfId="0" applyFill="1"/>
    <xf numFmtId="14" fontId="9" fillId="3" borderId="3" xfId="12" applyNumberFormat="1" applyFont="1" applyFill="1" applyBorder="1" applyAlignment="1">
      <alignment vertical="top"/>
    </xf>
    <xf numFmtId="14" fontId="25" fillId="3" borderId="3" xfId="12" applyNumberFormat="1" applyFont="1" applyFill="1" applyBorder="1" applyAlignment="1">
      <alignment vertical="top"/>
    </xf>
    <xf numFmtId="169" fontId="0" fillId="15" borderId="0" xfId="1" applyNumberFormat="1" applyFont="1" applyFill="1"/>
    <xf numFmtId="164" fontId="20" fillId="0" borderId="0" xfId="0" applyNumberFormat="1" applyFont="1" applyFill="1" applyBorder="1" applyAlignment="1" applyProtection="1">
      <alignment horizontal="center" vertical="center" wrapText="1"/>
    </xf>
    <xf numFmtId="169" fontId="0" fillId="0" borderId="0" xfId="0" applyNumberFormat="1" applyFill="1"/>
    <xf numFmtId="0" fontId="12" fillId="3" borderId="3" xfId="13" applyNumberFormat="1" applyFont="1" applyFill="1" applyBorder="1" applyAlignment="1">
      <alignment vertical="top"/>
    </xf>
    <xf numFmtId="0" fontId="12" fillId="3" borderId="3" xfId="13" applyNumberFormat="1" applyFont="1" applyFill="1" applyBorder="1" applyAlignment="1">
      <alignment horizontal="left" vertical="top"/>
    </xf>
    <xf numFmtId="0" fontId="12" fillId="3" borderId="3" xfId="13" applyNumberFormat="1" applyFont="1" applyFill="1" applyBorder="1" applyAlignment="1">
      <alignment horizontal="center" vertical="top"/>
    </xf>
    <xf numFmtId="165" fontId="12" fillId="3" borderId="3" xfId="13" applyNumberFormat="1" applyFont="1" applyFill="1" applyBorder="1" applyAlignment="1">
      <alignment horizontal="right" vertical="top"/>
    </xf>
    <xf numFmtId="164" fontId="12" fillId="3" borderId="3" xfId="13" applyNumberFormat="1" applyFont="1" applyFill="1" applyBorder="1" applyAlignment="1">
      <alignment horizontal="right" vertical="top"/>
    </xf>
    <xf numFmtId="0" fontId="9" fillId="3" borderId="3" xfId="13" applyNumberFormat="1" applyFont="1" applyFill="1" applyBorder="1" applyAlignment="1">
      <alignment vertical="top"/>
    </xf>
    <xf numFmtId="164" fontId="9" fillId="3" borderId="3" xfId="13" applyNumberFormat="1" applyFont="1" applyFill="1" applyBorder="1" applyAlignment="1">
      <alignment horizontal="right" vertical="top"/>
    </xf>
    <xf numFmtId="0" fontId="9" fillId="3" borderId="3" xfId="13" applyNumberFormat="1" applyFont="1" applyFill="1" applyBorder="1" applyAlignment="1">
      <alignment horizontal="right" vertical="top"/>
    </xf>
    <xf numFmtId="164" fontId="13" fillId="3" borderId="3" xfId="13" applyNumberFormat="1" applyFont="1" applyFill="1" applyBorder="1" applyAlignment="1">
      <alignment horizontal="right" vertical="top"/>
    </xf>
    <xf numFmtId="165" fontId="9" fillId="3" borderId="3" xfId="13" applyNumberFormat="1" applyFont="1" applyFill="1" applyBorder="1" applyAlignment="1">
      <alignment horizontal="right" vertical="top"/>
    </xf>
    <xf numFmtId="165" fontId="13" fillId="3" borderId="3" xfId="13" applyNumberFormat="1" applyFont="1" applyFill="1" applyBorder="1" applyAlignment="1">
      <alignment horizontal="right" vertical="top"/>
    </xf>
    <xf numFmtId="164" fontId="0" fillId="0" borderId="0" xfId="0" applyNumberFormat="1" applyFill="1"/>
    <xf numFmtId="164" fontId="0" fillId="6" borderId="0" xfId="0" applyNumberFormat="1" applyFill="1"/>
    <xf numFmtId="0" fontId="23" fillId="5" borderId="2" xfId="0" applyNumberFormat="1" applyFont="1" applyFill="1" applyBorder="1" applyAlignment="1">
      <alignment horizontal="center" vertical="center" wrapText="1"/>
    </xf>
    <xf numFmtId="0" fontId="0" fillId="15" borderId="0" xfId="0" applyFill="1"/>
    <xf numFmtId="164" fontId="0" fillId="0" borderId="0" xfId="1" applyNumberFormat="1" applyFont="1" applyFill="1"/>
    <xf numFmtId="43" fontId="19" fillId="3" borderId="2" xfId="8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 applyProtection="1"/>
    <xf numFmtId="2" fontId="0" fillId="0" borderId="0" xfId="0" applyNumberFormat="1"/>
    <xf numFmtId="0" fontId="26" fillId="3" borderId="2" xfId="14" applyNumberFormat="1" applyFont="1" applyFill="1" applyBorder="1" applyAlignment="1">
      <alignment horizontal="center" vertical="top"/>
    </xf>
    <xf numFmtId="0" fontId="26" fillId="3" borderId="2" xfId="14" applyNumberFormat="1" applyFont="1" applyFill="1" applyBorder="1" applyAlignment="1">
      <alignment horizontal="left" vertical="top"/>
    </xf>
    <xf numFmtId="0" fontId="9" fillId="3" borderId="2" xfId="14" applyNumberFormat="1" applyFont="1" applyFill="1" applyBorder="1" applyAlignment="1">
      <alignment horizontal="center" vertical="top"/>
    </xf>
    <xf numFmtId="0" fontId="9" fillId="3" borderId="2" xfId="14" applyNumberFormat="1" applyFont="1" applyFill="1" applyBorder="1" applyAlignment="1">
      <alignment horizontal="left" vertical="top"/>
    </xf>
    <xf numFmtId="0" fontId="12" fillId="11" borderId="3" xfId="4" applyNumberFormat="1" applyFont="1" applyFill="1" applyBorder="1" applyAlignment="1">
      <alignment vertical="top"/>
    </xf>
    <xf numFmtId="2" fontId="9" fillId="11" borderId="3" xfId="4" applyNumberFormat="1" applyFont="1" applyFill="1" applyBorder="1" applyAlignment="1">
      <alignment horizontal="right" vertical="top"/>
    </xf>
    <xf numFmtId="0" fontId="9" fillId="11" borderId="3" xfId="4" applyNumberFormat="1" applyFont="1" applyFill="1" applyBorder="1" applyAlignment="1">
      <alignment horizontal="right" vertical="top"/>
    </xf>
    <xf numFmtId="4" fontId="9" fillId="11" borderId="3" xfId="4" applyNumberFormat="1" applyFont="1" applyFill="1" applyBorder="1" applyAlignment="1">
      <alignment horizontal="right" vertical="top"/>
    </xf>
    <xf numFmtId="0" fontId="0" fillId="11" borderId="0" xfId="0" applyFill="1"/>
    <xf numFmtId="0" fontId="26" fillId="3" borderId="2" xfId="15" applyNumberFormat="1" applyFont="1" applyFill="1" applyBorder="1" applyAlignment="1">
      <alignment horizontal="center" vertical="top"/>
    </xf>
    <xf numFmtId="0" fontId="26" fillId="3" borderId="2" xfId="15" applyNumberFormat="1" applyFont="1" applyFill="1" applyBorder="1" applyAlignment="1">
      <alignment horizontal="left" vertical="top"/>
    </xf>
    <xf numFmtId="0" fontId="27" fillId="3" borderId="2" xfId="15" applyNumberFormat="1" applyFont="1" applyFill="1" applyBorder="1" applyAlignment="1">
      <alignment horizontal="center" vertical="top"/>
    </xf>
    <xf numFmtId="0" fontId="27" fillId="3" borderId="2" xfId="15" applyNumberFormat="1" applyFont="1" applyFill="1" applyBorder="1" applyAlignment="1">
      <alignment horizontal="left" vertical="top"/>
    </xf>
    <xf numFmtId="0" fontId="9" fillId="3" borderId="2" xfId="15" applyNumberFormat="1" applyFont="1" applyFill="1" applyBorder="1" applyAlignment="1">
      <alignment horizontal="center" vertical="top"/>
    </xf>
    <xf numFmtId="0" fontId="9" fillId="3" borderId="2" xfId="15" applyNumberFormat="1" applyFont="1" applyFill="1" applyBorder="1" applyAlignment="1">
      <alignment horizontal="left" vertical="top"/>
    </xf>
    <xf numFmtId="0" fontId="26" fillId="3" borderId="2" xfId="16" applyNumberFormat="1" applyFont="1" applyFill="1" applyBorder="1" applyAlignment="1">
      <alignment horizontal="center" vertical="top"/>
    </xf>
    <xf numFmtId="0" fontId="26" fillId="3" borderId="2" xfId="16" applyNumberFormat="1" applyFont="1" applyFill="1" applyBorder="1" applyAlignment="1">
      <alignment horizontal="left" vertical="top"/>
    </xf>
    <xf numFmtId="0" fontId="27" fillId="3" borderId="2" xfId="16" applyNumberFormat="1" applyFont="1" applyFill="1" applyBorder="1" applyAlignment="1">
      <alignment horizontal="center" vertical="top"/>
    </xf>
    <xf numFmtId="0" fontId="27" fillId="3" borderId="2" xfId="16" applyNumberFormat="1" applyFont="1" applyFill="1" applyBorder="1" applyAlignment="1">
      <alignment horizontal="left" vertical="top"/>
    </xf>
    <xf numFmtId="0" fontId="26" fillId="3" borderId="2" xfId="17" applyNumberFormat="1" applyFont="1" applyFill="1" applyBorder="1" applyAlignment="1">
      <alignment horizontal="center" vertical="top"/>
    </xf>
    <xf numFmtId="0" fontId="26" fillId="3" borderId="2" xfId="17" applyNumberFormat="1" applyFont="1" applyFill="1" applyBorder="1" applyAlignment="1">
      <alignment horizontal="left" vertical="top"/>
    </xf>
    <xf numFmtId="0" fontId="27" fillId="3" borderId="2" xfId="17" applyNumberFormat="1" applyFont="1" applyFill="1" applyBorder="1" applyAlignment="1">
      <alignment horizontal="center" vertical="top"/>
    </xf>
    <xf numFmtId="0" fontId="27" fillId="3" borderId="2" xfId="17" applyNumberFormat="1" applyFont="1" applyFill="1" applyBorder="1" applyAlignment="1">
      <alignment horizontal="left" vertical="top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17" fillId="15" borderId="8" xfId="8" applyNumberFormat="1" applyFont="1" applyFill="1" applyBorder="1" applyAlignment="1">
      <alignment horizontal="center" vertical="center"/>
    </xf>
    <xf numFmtId="0" fontId="17" fillId="15" borderId="9" xfId="8" applyNumberFormat="1" applyFont="1" applyFill="1" applyBorder="1" applyAlignment="1">
      <alignment horizontal="center" vertical="center"/>
    </xf>
    <xf numFmtId="0" fontId="17" fillId="15" borderId="10" xfId="8" applyNumberFormat="1" applyFont="1" applyFill="1" applyBorder="1" applyAlignment="1">
      <alignment horizontal="center" vertical="center"/>
    </xf>
    <xf numFmtId="0" fontId="17" fillId="15" borderId="11" xfId="8" applyNumberFormat="1" applyFont="1" applyFill="1" applyBorder="1" applyAlignment="1">
      <alignment horizontal="center" vertical="center"/>
    </xf>
    <xf numFmtId="0" fontId="17" fillId="15" borderId="0" xfId="8" applyNumberFormat="1" applyFont="1" applyFill="1" applyBorder="1" applyAlignment="1">
      <alignment horizontal="center" vertical="center"/>
    </xf>
    <xf numFmtId="0" fontId="17" fillId="15" borderId="12" xfId="8" applyNumberFormat="1" applyFont="1" applyFill="1" applyBorder="1" applyAlignment="1">
      <alignment horizontal="center" vertical="center"/>
    </xf>
  </cellXfs>
  <cellStyles count="18">
    <cellStyle name="Обычный" xfId="0" builtinId="0"/>
    <cellStyle name="Обычный 2" xfId="7"/>
    <cellStyle name="Обычный 3" xfId="5"/>
    <cellStyle name="Обычный 7" xfId="6"/>
    <cellStyle name="Обычный_04" xfId="14"/>
    <cellStyle name="Обычный_1_12" xfId="4"/>
    <cellStyle name="Обычный_10" xfId="15"/>
    <cellStyle name="Обычный_11" xfId="16"/>
    <cellStyle name="Обычный_12" xfId="17"/>
    <cellStyle name="Обычный_14 2" xfId="11"/>
    <cellStyle name="Обычный_3+паркинг2023" xfId="12"/>
    <cellStyle name="Обычный_Лист1" xfId="3"/>
    <cellStyle name="Обычный_Лист5" xfId="8"/>
    <cellStyle name="Обычный_Площадь" xfId="10"/>
    <cellStyle name="Обычный_расход по ИПУ" xfId="13"/>
    <cellStyle name="Обычный_расш" xfId="9"/>
    <cellStyle name="Процентный" xfId="2" builtinId="5"/>
    <cellStyle name="Финансовый" xfId="1" builtinId="3"/>
  </cellStyles>
  <dxfs count="1"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2" name="TextBox 1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3" name="TextBox 2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4" name="TextBox 3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5" name="TextBox 4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C\&#1045;&#1056;&#1062;\&#1050;&#1086;&#1083;&#1086;&#1085;&#1080;&#1089;&#1090;&#1086;&#1074;&#1072;\&#1056;&#1072;&#1073;&#1086;&#1090;&#1072;\2023%20&#1075;\&#1055;&#1045;&#1056;&#1045;&#1056;&#1040;&#1057;&#1063;&#1045;&#1058;%20&#1086;&#1090;&#1086;&#1087;&#1083;&#1077;&#1085;&#1080;&#1103;%20&#1079;&#1072;%202023\&#1046;&#1050;%20&#1053;&#1072;&#1089;&#1090;&#1088;&#1086;&#1077;&#1085;&#1080;&#1077;_&#1055;&#1077;&#1088;&#1077;&#1088;&#1072;&#1089;&#1095;&#1077;&#1090;%20&#1092;&#1072;&#1082;&#1090;&#1072;%20&#1079;&#1072;%202022+2023_&#1088;&#1072;&#1073;&#1086;&#1095;&#1080;&#1081;%20&#1092;&#1072;&#1081;&#108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"/>
      <sheetName val="Площади"/>
      <sheetName val="Договоры"/>
      <sheetName val="Исходник 2022"/>
      <sheetName val="3+паркинг2022"/>
      <sheetName val="3А+паркинг2022"/>
      <sheetName val="3+паркинг2023"/>
      <sheetName val="Лист1"/>
      <sheetName val="3А+паркинг20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ЖК НАСТРОЕНИЕ</v>
          </cell>
          <cell r="B5" t="str">
            <v>Адрес</v>
          </cell>
          <cell r="C5" t="str">
            <v>Площадь</v>
          </cell>
          <cell r="D5" t="str">
            <v>Собственник</v>
          </cell>
          <cell r="E5" t="str">
            <v>Дата АПП</v>
          </cell>
        </row>
        <row r="6">
          <cell r="A6" t="str">
            <v>л/с №3000000159541</v>
          </cell>
          <cell r="B6" t="str">
            <v>А/м 1</v>
          </cell>
          <cell r="C6">
            <v>15.6</v>
          </cell>
          <cell r="D6" t="str">
            <v>Затолочная Эмилия Николаевна</v>
          </cell>
          <cell r="E6">
            <v>44927</v>
          </cell>
        </row>
        <row r="7">
          <cell r="A7" t="str">
            <v>л/с №3000000163552</v>
          </cell>
          <cell r="B7" t="str">
            <v>А/м 10</v>
          </cell>
          <cell r="C7">
            <v>15.6</v>
          </cell>
          <cell r="D7" t="str">
            <v>Николаева Лидия Олеговна</v>
          </cell>
          <cell r="E7">
            <v>44927</v>
          </cell>
        </row>
        <row r="8">
          <cell r="A8" t="str">
            <v>л/с №3000000156875</v>
          </cell>
          <cell r="B8" t="str">
            <v>А/м 100</v>
          </cell>
          <cell r="C8">
            <v>15.2</v>
          </cell>
          <cell r="D8" t="str">
            <v xml:space="preserve">Ангелов Станислав Ангелович </v>
          </cell>
          <cell r="E8">
            <v>44927</v>
          </cell>
        </row>
        <row r="9">
          <cell r="A9" t="str">
            <v>л/с №3000000153727</v>
          </cell>
          <cell r="B9" t="str">
            <v>А/м 101</v>
          </cell>
          <cell r="C9">
            <v>15.2</v>
          </cell>
          <cell r="D9" t="str">
            <v>Меряшкин Геннадий Васильевич</v>
          </cell>
          <cell r="E9">
            <v>44927</v>
          </cell>
        </row>
        <row r="10">
          <cell r="A10" t="str">
            <v>л/с №3000000140705</v>
          </cell>
          <cell r="B10" t="str">
            <v>А/м 102</v>
          </cell>
          <cell r="C10">
            <v>17.600000000000001</v>
          </cell>
          <cell r="D10" t="str">
            <v>ЗПИФ Развитие под управл ООО "Эссет Менеджмент Солюшнс"</v>
          </cell>
          <cell r="E10">
            <v>44927</v>
          </cell>
        </row>
        <row r="11">
          <cell r="A11" t="str">
            <v>л/с №3000001181045</v>
          </cell>
          <cell r="B11" t="str">
            <v>А/м 102</v>
          </cell>
          <cell r="C11">
            <v>17.600000000000001</v>
          </cell>
          <cell r="D11" t="str">
            <v>Разумова Елена Михайловна</v>
          </cell>
          <cell r="E11">
            <v>45203</v>
          </cell>
        </row>
        <row r="12">
          <cell r="A12" t="str">
            <v>л/с №3000000163610</v>
          </cell>
          <cell r="B12" t="str">
            <v>А/м 103</v>
          </cell>
          <cell r="C12">
            <v>16.8</v>
          </cell>
          <cell r="D12" t="str">
            <v>Барталян Элина Самвеловна</v>
          </cell>
          <cell r="E12">
            <v>44927</v>
          </cell>
        </row>
        <row r="13">
          <cell r="A13" t="str">
            <v>л/с №3000000140707</v>
          </cell>
          <cell r="B13" t="str">
            <v>А/м 104</v>
          </cell>
          <cell r="C13">
            <v>20.7</v>
          </cell>
          <cell r="D13" t="str">
            <v>ЗПИФ Развитие под управл ООО "Эссет Менеджмент Солюшнс"</v>
          </cell>
          <cell r="E13">
            <v>44927</v>
          </cell>
        </row>
        <row r="14">
          <cell r="A14" t="str">
            <v>л/с №3000001181046</v>
          </cell>
          <cell r="B14" t="str">
            <v>А/м 104</v>
          </cell>
          <cell r="C14">
            <v>20.7</v>
          </cell>
          <cell r="D14" t="str">
            <v>Разумова Елена Михайловна</v>
          </cell>
          <cell r="E14">
            <v>45203</v>
          </cell>
        </row>
        <row r="15">
          <cell r="A15" t="str">
            <v>л/с №3000000140864</v>
          </cell>
          <cell r="B15" t="str">
            <v>А/м 105</v>
          </cell>
          <cell r="C15">
            <v>21.9</v>
          </cell>
          <cell r="D15" t="str">
            <v>ЗПИФ Развитие под управл ООО "Эссет Менеджмент Солюшнс"</v>
          </cell>
          <cell r="E15">
            <v>44927</v>
          </cell>
        </row>
        <row r="16">
          <cell r="A16" t="str">
            <v>л/с №3000001182006</v>
          </cell>
          <cell r="B16" t="str">
            <v>А/м 105</v>
          </cell>
          <cell r="C16">
            <v>21.9</v>
          </cell>
          <cell r="D16" t="str">
            <v xml:space="preserve">Лаштабега Андрей Алексеевич </v>
          </cell>
          <cell r="E16">
            <v>45217</v>
          </cell>
        </row>
        <row r="17">
          <cell r="A17" t="str">
            <v>л/с №3000000154717</v>
          </cell>
          <cell r="B17" t="str">
            <v>А/м 106</v>
          </cell>
          <cell r="C17">
            <v>16.8</v>
          </cell>
          <cell r="D17" t="str">
            <v>Головко Денис Александрович</v>
          </cell>
          <cell r="E17">
            <v>44927</v>
          </cell>
        </row>
        <row r="18">
          <cell r="A18" t="str">
            <v>л/с №3000000140708</v>
          </cell>
          <cell r="B18" t="str">
            <v>А/м 107</v>
          </cell>
          <cell r="C18">
            <v>15.8</v>
          </cell>
          <cell r="D18" t="str">
            <v>ЗПИФ Развитие под управл ООО "Эссет Менеджмент Солюшнс"</v>
          </cell>
          <cell r="E18">
            <v>44927</v>
          </cell>
        </row>
        <row r="19">
          <cell r="A19" t="str">
            <v>л/с №3000001176955</v>
          </cell>
          <cell r="B19" t="str">
            <v>А/м 107</v>
          </cell>
          <cell r="C19">
            <v>15.8</v>
          </cell>
          <cell r="D19" t="str">
            <v>Табаров Ёрахмад Холназарович</v>
          </cell>
          <cell r="E19">
            <v>45063</v>
          </cell>
        </row>
        <row r="20">
          <cell r="A20" t="str">
            <v>л/с №3000000140709</v>
          </cell>
          <cell r="B20" t="str">
            <v>А/м 108</v>
          </cell>
          <cell r="C20">
            <v>15.8</v>
          </cell>
          <cell r="D20" t="str">
            <v>ЗПИФ Развитие под управл ООО "Эссет Менеджмент Солюшнс"</v>
          </cell>
          <cell r="E20">
            <v>44927</v>
          </cell>
        </row>
        <row r="21">
          <cell r="A21" t="str">
            <v>л/с №3000001176952</v>
          </cell>
          <cell r="B21" t="str">
            <v>А/м 108</v>
          </cell>
          <cell r="C21">
            <v>15.8</v>
          </cell>
          <cell r="D21" t="str">
            <v>Табаров Ёрахмад Холназарович</v>
          </cell>
          <cell r="E21">
            <v>45063</v>
          </cell>
        </row>
        <row r="22">
          <cell r="A22" t="str">
            <v>л/с №3000000140710</v>
          </cell>
          <cell r="B22" t="str">
            <v>А/м 109</v>
          </cell>
          <cell r="C22">
            <v>17.600000000000001</v>
          </cell>
          <cell r="D22" t="str">
            <v>ЗПИФ Развитие под управл ООО "Эссет Менеджмент Солюшнс"</v>
          </cell>
          <cell r="E22">
            <v>44927</v>
          </cell>
        </row>
        <row r="23">
          <cell r="A23" t="str">
            <v>л/с №3000001176208</v>
          </cell>
          <cell r="B23" t="str">
            <v>А/м 109</v>
          </cell>
          <cell r="C23">
            <v>17.600000000000001</v>
          </cell>
          <cell r="D23" t="str">
            <v>Орлова Кристина Юрьевна</v>
          </cell>
          <cell r="E23">
            <v>45022</v>
          </cell>
        </row>
        <row r="24">
          <cell r="A24" t="str">
            <v>л/с №3000000163553</v>
          </cell>
          <cell r="B24" t="str">
            <v>А/м 11</v>
          </cell>
          <cell r="C24">
            <v>13.6</v>
          </cell>
          <cell r="D24" t="str">
            <v>Александрова Татьяна Михайловна</v>
          </cell>
          <cell r="E24">
            <v>44927</v>
          </cell>
        </row>
        <row r="25">
          <cell r="A25" t="str">
            <v>л/с №3000000171246</v>
          </cell>
          <cell r="B25" t="str">
            <v>А/м 110</v>
          </cell>
          <cell r="C25">
            <v>16.2</v>
          </cell>
          <cell r="D25" t="str">
            <v>Илюшкин Василий Алексеевич</v>
          </cell>
          <cell r="E25">
            <v>44927</v>
          </cell>
        </row>
        <row r="26">
          <cell r="A26" t="str">
            <v>л/с №3000000153665</v>
          </cell>
          <cell r="B26" t="str">
            <v>А/м 111</v>
          </cell>
          <cell r="C26">
            <v>18.8</v>
          </cell>
          <cell r="D26" t="str">
            <v>Новак Андрей Сергеевич</v>
          </cell>
          <cell r="E26">
            <v>44927</v>
          </cell>
        </row>
        <row r="27">
          <cell r="A27" t="str">
            <v>л/с №3000000153259</v>
          </cell>
          <cell r="B27" t="str">
            <v>А/м 112</v>
          </cell>
          <cell r="C27">
            <v>13.8</v>
          </cell>
          <cell r="D27" t="str">
            <v>Михайлова Людмила Анатольевна</v>
          </cell>
          <cell r="E27">
            <v>44927</v>
          </cell>
        </row>
        <row r="28">
          <cell r="A28" t="str">
            <v>л/с №3000001178565</v>
          </cell>
          <cell r="B28" t="str">
            <v>А/м 112</v>
          </cell>
          <cell r="C28">
            <v>13.8</v>
          </cell>
          <cell r="D28" t="str">
            <v>Коломиец Данила Васильевич</v>
          </cell>
          <cell r="E28">
            <v>45086</v>
          </cell>
        </row>
        <row r="29">
          <cell r="A29" t="str">
            <v>л/с №3000000153258</v>
          </cell>
          <cell r="B29" t="str">
            <v>А/м 113</v>
          </cell>
          <cell r="C29">
            <v>16.7</v>
          </cell>
          <cell r="D29" t="str">
            <v>Михайлова Людмила Анатольевна</v>
          </cell>
          <cell r="E29">
            <v>44927</v>
          </cell>
        </row>
        <row r="30">
          <cell r="A30" t="str">
            <v>л/с №3000001181041</v>
          </cell>
          <cell r="B30" t="str">
            <v>А/м 113</v>
          </cell>
          <cell r="C30">
            <v>16.7</v>
          </cell>
          <cell r="D30" t="str">
            <v>Шадуллаев Максуд Якубжанович</v>
          </cell>
          <cell r="E30">
            <v>45076</v>
          </cell>
        </row>
        <row r="31">
          <cell r="A31" t="str">
            <v>л/с №3000000173272</v>
          </cell>
          <cell r="B31" t="str">
            <v>А/м 114</v>
          </cell>
          <cell r="C31">
            <v>16.7</v>
          </cell>
          <cell r="D31" t="str">
            <v>ГрандДевелопмент</v>
          </cell>
          <cell r="E31">
            <v>44927</v>
          </cell>
        </row>
        <row r="32">
          <cell r="A32" t="str">
            <v>л/с №3000000173906</v>
          </cell>
          <cell r="B32" t="str">
            <v>А/м 114</v>
          </cell>
          <cell r="C32">
            <v>16.7</v>
          </cell>
          <cell r="D32" t="str">
            <v>Синько Татьяна Александровна</v>
          </cell>
          <cell r="E32">
            <v>44966</v>
          </cell>
        </row>
        <row r="33">
          <cell r="A33" t="str">
            <v>л/с №3000000153587</v>
          </cell>
          <cell r="B33" t="str">
            <v>А/м 115</v>
          </cell>
          <cell r="C33">
            <v>13.8</v>
          </cell>
          <cell r="D33" t="str">
            <v>Булгак Кристина Викторовна</v>
          </cell>
          <cell r="E33">
            <v>44927</v>
          </cell>
        </row>
        <row r="34">
          <cell r="A34" t="str">
            <v>л/с №3000000164683</v>
          </cell>
          <cell r="B34" t="str">
            <v>А/м 116</v>
          </cell>
          <cell r="C34">
            <v>16.7</v>
          </cell>
          <cell r="D34" t="str">
            <v>Павлюченко Яна Анатольевна</v>
          </cell>
          <cell r="E34">
            <v>44927</v>
          </cell>
        </row>
        <row r="35">
          <cell r="A35" t="str">
            <v>л/с №3000000173271</v>
          </cell>
          <cell r="B35" t="str">
            <v>А/м 117</v>
          </cell>
          <cell r="C35">
            <v>16.7</v>
          </cell>
          <cell r="D35" t="str">
            <v>ГрандДевелопмент</v>
          </cell>
          <cell r="E35">
            <v>44927</v>
          </cell>
        </row>
        <row r="36">
          <cell r="A36" t="str">
            <v>л/с №3000001175603</v>
          </cell>
          <cell r="B36" t="str">
            <v>А/м 117</v>
          </cell>
          <cell r="C36">
            <v>16.7</v>
          </cell>
          <cell r="D36" t="str">
            <v>Петров Денис Алексеевич</v>
          </cell>
          <cell r="E36">
            <v>45020</v>
          </cell>
        </row>
        <row r="37">
          <cell r="A37" t="str">
            <v>л/с №3000000153291</v>
          </cell>
          <cell r="B37" t="str">
            <v>А/м 118</v>
          </cell>
          <cell r="C37">
            <v>13.8</v>
          </cell>
          <cell r="D37" t="str">
            <v>Шаймярдянов Ринат Хамзинович</v>
          </cell>
          <cell r="E37">
            <v>44927</v>
          </cell>
        </row>
        <row r="38">
          <cell r="A38" t="str">
            <v>л/с №3000000140716</v>
          </cell>
          <cell r="B38" t="str">
            <v>А/м 119</v>
          </cell>
          <cell r="C38">
            <v>16.7</v>
          </cell>
          <cell r="D38" t="str">
            <v>ЗПИФ Развитие под управл ООО "Эссет Менеджмент Солюшнс"</v>
          </cell>
          <cell r="E38">
            <v>44927</v>
          </cell>
        </row>
        <row r="39">
          <cell r="A39" t="str">
            <v>л/с №3000000168507</v>
          </cell>
          <cell r="B39" t="str">
            <v>А/м 12</v>
          </cell>
          <cell r="C39">
            <v>17.3</v>
          </cell>
          <cell r="D39" t="str">
            <v>Мажумдер Юлия Владимировна</v>
          </cell>
          <cell r="E39">
            <v>44927</v>
          </cell>
        </row>
        <row r="40">
          <cell r="A40" t="str">
            <v>л/с №3000000140866</v>
          </cell>
          <cell r="B40" t="str">
            <v>А/м 120</v>
          </cell>
          <cell r="C40">
            <v>16.7</v>
          </cell>
          <cell r="D40" t="str">
            <v>ЗПИФ Развитие под управл ООО "Эссет Менеджмент Солюшнс"</v>
          </cell>
          <cell r="E40">
            <v>44927</v>
          </cell>
        </row>
        <row r="41">
          <cell r="A41" t="str">
            <v>л/с №3000000153281</v>
          </cell>
          <cell r="B41" t="str">
            <v>А/м 121</v>
          </cell>
          <cell r="C41">
            <v>13.8</v>
          </cell>
          <cell r="D41" t="str">
            <v>Рудниченко Карен Валерьевич</v>
          </cell>
          <cell r="E41">
            <v>44927</v>
          </cell>
        </row>
        <row r="42">
          <cell r="A42" t="str">
            <v>л/с №3000000153600</v>
          </cell>
          <cell r="B42" t="str">
            <v>А/м 122</v>
          </cell>
          <cell r="C42">
            <v>16.7</v>
          </cell>
          <cell r="D42" t="str">
            <v>Магомедова Наида Намедовна</v>
          </cell>
          <cell r="E42">
            <v>44927</v>
          </cell>
        </row>
        <row r="43">
          <cell r="A43" t="str">
            <v>л/с №3000000153506</v>
          </cell>
          <cell r="B43" t="str">
            <v>А/м 123</v>
          </cell>
          <cell r="C43">
            <v>17</v>
          </cell>
          <cell r="D43" t="str">
            <v>Шаряфетдинова Лилия Рафиковна</v>
          </cell>
          <cell r="E43">
            <v>44927</v>
          </cell>
        </row>
        <row r="44">
          <cell r="A44" t="str">
            <v>л/с №3000000153505</v>
          </cell>
          <cell r="B44" t="str">
            <v>А/м 124</v>
          </cell>
          <cell r="C44">
            <v>13.8</v>
          </cell>
          <cell r="D44" t="str">
            <v>Шаряфетдинова Лилия Рафиковна</v>
          </cell>
          <cell r="E44">
            <v>44927</v>
          </cell>
        </row>
        <row r="45">
          <cell r="A45" t="str">
            <v>л/с №3000001181049</v>
          </cell>
          <cell r="B45" t="str">
            <v>А/м 124</v>
          </cell>
          <cell r="C45">
            <v>13.8</v>
          </cell>
          <cell r="D45" t="str">
            <v>Герасимова Татьяна Сергеевна</v>
          </cell>
          <cell r="E45">
            <v>45198</v>
          </cell>
        </row>
        <row r="46">
          <cell r="A46" t="str">
            <v>л/с №3000000151838</v>
          </cell>
          <cell r="B46" t="str">
            <v>А/м 125</v>
          </cell>
          <cell r="C46">
            <v>15.3</v>
          </cell>
          <cell r="D46" t="str">
            <v>Пигина Наталия Николаевна</v>
          </cell>
          <cell r="E46">
            <v>44927</v>
          </cell>
        </row>
        <row r="47">
          <cell r="A47" t="str">
            <v>л/с №3000000140720</v>
          </cell>
          <cell r="B47" t="str">
            <v>А/м 126</v>
          </cell>
          <cell r="C47">
            <v>15.9</v>
          </cell>
          <cell r="D47" t="str">
            <v>ЗПИФ Развитие под управл ООО "Эссет Менеджмент Солюшнс"</v>
          </cell>
          <cell r="E47">
            <v>44927</v>
          </cell>
        </row>
        <row r="48">
          <cell r="A48" t="str">
            <v>л/с №3000000153503</v>
          </cell>
          <cell r="B48" t="str">
            <v>А/м 127</v>
          </cell>
          <cell r="C48">
            <v>15.2</v>
          </cell>
          <cell r="D48" t="str">
            <v>Зубов Юрий Петрович</v>
          </cell>
          <cell r="E48">
            <v>44927</v>
          </cell>
        </row>
        <row r="49">
          <cell r="A49" t="str">
            <v>л/с №3000000153502</v>
          </cell>
          <cell r="B49" t="str">
            <v>А/м 128</v>
          </cell>
          <cell r="C49">
            <v>13.8</v>
          </cell>
          <cell r="D49" t="str">
            <v>Зубов Юрий Петрович</v>
          </cell>
          <cell r="E49">
            <v>44927</v>
          </cell>
        </row>
        <row r="50">
          <cell r="A50" t="str">
            <v>л/с №3000000159203</v>
          </cell>
          <cell r="B50" t="str">
            <v>А/м 129</v>
          </cell>
          <cell r="C50">
            <v>16.899999999999999</v>
          </cell>
          <cell r="D50" t="str">
            <v>Зубов Юрий Петрович</v>
          </cell>
          <cell r="E50">
            <v>44927</v>
          </cell>
        </row>
        <row r="51">
          <cell r="A51" t="str">
            <v>л/с №3000000153195</v>
          </cell>
          <cell r="B51" t="str">
            <v>А/м 13</v>
          </cell>
          <cell r="C51">
            <v>17.3</v>
          </cell>
          <cell r="D51" t="str">
            <v>Петрова Татьяна Сергеевна</v>
          </cell>
          <cell r="E51">
            <v>44927</v>
          </cell>
        </row>
        <row r="52">
          <cell r="A52" t="str">
            <v>л/с №3000000138031</v>
          </cell>
          <cell r="B52" t="str">
            <v>А/м 130</v>
          </cell>
          <cell r="C52">
            <v>15.8</v>
          </cell>
          <cell r="D52" t="str">
            <v>СЗ ФСК Красная Сосна</v>
          </cell>
          <cell r="E52">
            <v>44927</v>
          </cell>
        </row>
        <row r="53">
          <cell r="A53" t="str">
            <v>л/с №3000001174472</v>
          </cell>
          <cell r="B53" t="str">
            <v>А/м 130</v>
          </cell>
          <cell r="C53">
            <v>15.8</v>
          </cell>
          <cell r="D53" t="str">
            <v>ЗПИФ Развитие под управл ООО "Эссет Менеджмент Солюшнс"</v>
          </cell>
          <cell r="E53">
            <v>44984</v>
          </cell>
        </row>
        <row r="54">
          <cell r="A54" t="str">
            <v>л/с №3000000153451</v>
          </cell>
          <cell r="B54" t="str">
            <v>А/м 131</v>
          </cell>
          <cell r="C54">
            <v>13.8</v>
          </cell>
          <cell r="D54" t="str">
            <v>Синько Татьяна Александровна</v>
          </cell>
          <cell r="E54">
            <v>44927</v>
          </cell>
        </row>
        <row r="55">
          <cell r="A55" t="str">
            <v>л/с №3000001178188</v>
          </cell>
          <cell r="B55" t="str">
            <v>А/м 131</v>
          </cell>
          <cell r="C55">
            <v>13.8</v>
          </cell>
          <cell r="D55" t="str">
            <v>ГрандДевелопмент</v>
          </cell>
          <cell r="E55">
            <v>44966</v>
          </cell>
        </row>
        <row r="56">
          <cell r="A56" t="str">
            <v>л/с №3000001178189</v>
          </cell>
          <cell r="B56" t="str">
            <v>А/м 131</v>
          </cell>
          <cell r="C56">
            <v>13.8</v>
          </cell>
          <cell r="D56" t="str">
            <v>Саввотина Анна Владимировна</v>
          </cell>
          <cell r="E56">
            <v>45077</v>
          </cell>
        </row>
        <row r="57">
          <cell r="A57" t="str">
            <v>л/с №3000000164685</v>
          </cell>
          <cell r="B57" t="str">
            <v>А/м 132</v>
          </cell>
          <cell r="C57">
            <v>17.399999999999999</v>
          </cell>
          <cell r="D57" t="str">
            <v>Теске Алла Сергеевна</v>
          </cell>
          <cell r="E57">
            <v>44927</v>
          </cell>
        </row>
        <row r="58">
          <cell r="A58" t="str">
            <v>л/с №3000000154392</v>
          </cell>
          <cell r="B58" t="str">
            <v>А/м 133</v>
          </cell>
          <cell r="C58">
            <v>15.8</v>
          </cell>
          <cell r="D58" t="str">
            <v>Корниенко Геннадий Валерьевич</v>
          </cell>
          <cell r="E58">
            <v>44927</v>
          </cell>
        </row>
        <row r="59">
          <cell r="A59" t="str">
            <v>л/с №3000001176306</v>
          </cell>
          <cell r="B59" t="str">
            <v>А/м 133</v>
          </cell>
          <cell r="C59">
            <v>15.8</v>
          </cell>
          <cell r="D59" t="str">
            <v>Кузнецов Вячеслав Борисович</v>
          </cell>
          <cell r="E59">
            <v>45023</v>
          </cell>
        </row>
        <row r="60">
          <cell r="A60" t="str">
            <v>л/с №3000000156884</v>
          </cell>
          <cell r="B60" t="str">
            <v>А/м 134</v>
          </cell>
          <cell r="C60">
            <v>13.8</v>
          </cell>
          <cell r="D60" t="str">
            <v>Ракшаев Эрдэни Дашидондокович</v>
          </cell>
          <cell r="E60">
            <v>44927</v>
          </cell>
        </row>
        <row r="61">
          <cell r="A61" t="str">
            <v>л/с №3000000164425</v>
          </cell>
          <cell r="B61" t="str">
            <v>А/м 135</v>
          </cell>
          <cell r="C61">
            <v>17.399999999999999</v>
          </cell>
          <cell r="D61" t="str">
            <v>Даллакян Мариам Артуровна</v>
          </cell>
          <cell r="E61">
            <v>44927</v>
          </cell>
        </row>
        <row r="62">
          <cell r="A62" t="str">
            <v>л/с №3000000153603</v>
          </cell>
          <cell r="B62" t="str">
            <v>А/м 136</v>
          </cell>
          <cell r="C62">
            <v>15.8</v>
          </cell>
          <cell r="D62" t="str">
            <v>Серова Ольга Михайловна</v>
          </cell>
          <cell r="E62">
            <v>44927</v>
          </cell>
        </row>
        <row r="63">
          <cell r="A63" t="str">
            <v>л/с №3000000148179</v>
          </cell>
          <cell r="B63" t="str">
            <v>А/м 137</v>
          </cell>
          <cell r="C63">
            <v>13.8</v>
          </cell>
          <cell r="D63" t="str">
            <v>Заика Евгения Николаевна</v>
          </cell>
          <cell r="E63">
            <v>44927</v>
          </cell>
        </row>
        <row r="64">
          <cell r="A64" t="str">
            <v>л/с №3000000153234</v>
          </cell>
          <cell r="B64" t="str">
            <v>А/м 138</v>
          </cell>
          <cell r="C64">
            <v>17.399999999999999</v>
          </cell>
          <cell r="D64" t="str">
            <v>Лешуков Денис Юрьевич</v>
          </cell>
          <cell r="E64">
            <v>44927</v>
          </cell>
        </row>
        <row r="65">
          <cell r="A65" t="str">
            <v>л/с №3000000148025</v>
          </cell>
          <cell r="B65" t="str">
            <v>А/м 139</v>
          </cell>
          <cell r="C65">
            <v>15.6</v>
          </cell>
          <cell r="D65" t="str">
            <v>Беспалова Елена Станиславовна</v>
          </cell>
          <cell r="E65">
            <v>44927</v>
          </cell>
        </row>
        <row r="66">
          <cell r="A66" t="str">
            <v>л/с №3000000148418</v>
          </cell>
          <cell r="B66" t="str">
            <v>А/м 14</v>
          </cell>
          <cell r="C66">
            <v>13.6</v>
          </cell>
          <cell r="D66" t="str">
            <v>Ланкина Наталья Викторовна</v>
          </cell>
          <cell r="E66">
            <v>44927</v>
          </cell>
        </row>
        <row r="67">
          <cell r="A67" t="str">
            <v>л/с №3000000153225</v>
          </cell>
          <cell r="B67" t="str">
            <v>А/м 140</v>
          </cell>
          <cell r="C67">
            <v>13.6</v>
          </cell>
          <cell r="D67" t="str">
            <v>Байгулов Сергей Геннадьевич</v>
          </cell>
          <cell r="E67">
            <v>44927</v>
          </cell>
        </row>
        <row r="68">
          <cell r="A68" t="str">
            <v>л/с №3000000154696</v>
          </cell>
          <cell r="B68" t="str">
            <v>А/м 141</v>
          </cell>
          <cell r="C68">
            <v>17.3</v>
          </cell>
          <cell r="D68" t="str">
            <v>Макеев Геннадий Александрович</v>
          </cell>
          <cell r="E68">
            <v>44927</v>
          </cell>
        </row>
        <row r="69">
          <cell r="A69" t="str">
            <v>л/с №3000000140871</v>
          </cell>
          <cell r="B69" t="str">
            <v>А/м 142</v>
          </cell>
          <cell r="C69">
            <v>15.6</v>
          </cell>
          <cell r="D69" t="str">
            <v>ЗПИФ Развитие под управл ООО "Эссет Менеджмент Солюшнс"</v>
          </cell>
          <cell r="E69">
            <v>44927</v>
          </cell>
        </row>
        <row r="70">
          <cell r="A70" t="str">
            <v>л/с №3000001182959</v>
          </cell>
          <cell r="B70" t="str">
            <v>А/м 142</v>
          </cell>
          <cell r="C70">
            <v>15.6</v>
          </cell>
          <cell r="D70" t="str">
            <v>Елагина Валентина Ивановна</v>
          </cell>
          <cell r="E70">
            <v>45230</v>
          </cell>
        </row>
        <row r="71">
          <cell r="A71" t="str">
            <v>л/с №3000000153347</v>
          </cell>
          <cell r="B71" t="str">
            <v>А/м 143</v>
          </cell>
          <cell r="C71">
            <v>13.6</v>
          </cell>
          <cell r="D71" t="str">
            <v>Кабир Мохаммед Ахсанул</v>
          </cell>
          <cell r="E71">
            <v>44927</v>
          </cell>
        </row>
        <row r="72">
          <cell r="A72" t="str">
            <v>л/с №3000000138046</v>
          </cell>
          <cell r="B72" t="str">
            <v>А/м 144</v>
          </cell>
          <cell r="C72">
            <v>17.3</v>
          </cell>
          <cell r="D72" t="str">
            <v>СЗ ФСК Красная Сосна</v>
          </cell>
          <cell r="E72">
            <v>44927</v>
          </cell>
        </row>
        <row r="73">
          <cell r="A73" t="str">
            <v>л/с №3000000148143</v>
          </cell>
          <cell r="B73" t="str">
            <v>А/м 145</v>
          </cell>
          <cell r="C73">
            <v>15.6</v>
          </cell>
          <cell r="D73" t="str">
            <v>Химаныч Сергей Викторович</v>
          </cell>
          <cell r="E73">
            <v>44927</v>
          </cell>
        </row>
        <row r="74">
          <cell r="A74" t="str">
            <v>л/с №3000000173424</v>
          </cell>
          <cell r="B74" t="str">
            <v>А/м 146</v>
          </cell>
          <cell r="C74">
            <v>13.6</v>
          </cell>
          <cell r="D74" t="str">
            <v>Ибрагимов Альберт Вячеславович</v>
          </cell>
          <cell r="E74">
            <v>44927</v>
          </cell>
        </row>
        <row r="75">
          <cell r="A75" t="str">
            <v>л/с №3000000153280</v>
          </cell>
          <cell r="B75" t="str">
            <v>А/м 147</v>
          </cell>
          <cell r="C75">
            <v>17.3</v>
          </cell>
          <cell r="D75" t="str">
            <v>Шведова Юлия Афанасьевна</v>
          </cell>
          <cell r="E75">
            <v>44927</v>
          </cell>
        </row>
        <row r="76">
          <cell r="A76" t="str">
            <v>л/с №3000000153235</v>
          </cell>
          <cell r="B76" t="str">
            <v>А/м 148</v>
          </cell>
          <cell r="C76">
            <v>15.1</v>
          </cell>
          <cell r="D76" t="str">
            <v>Митрофанова Юлия Валентиновна</v>
          </cell>
          <cell r="E76">
            <v>44927</v>
          </cell>
        </row>
        <row r="77">
          <cell r="A77" t="str">
            <v>л/с №3000000153453</v>
          </cell>
          <cell r="B77" t="str">
            <v>А/м 149</v>
          </cell>
          <cell r="C77">
            <v>13.6</v>
          </cell>
          <cell r="D77" t="str">
            <v>Евдокимов Михаил Викторович</v>
          </cell>
          <cell r="E77">
            <v>44927</v>
          </cell>
        </row>
        <row r="78">
          <cell r="A78" t="str">
            <v>л/с №3000000162170</v>
          </cell>
          <cell r="B78" t="str">
            <v>А/м 15</v>
          </cell>
          <cell r="C78">
            <v>15.6</v>
          </cell>
          <cell r="D78" t="str">
            <v>Рузайкина Елена Михайловна</v>
          </cell>
          <cell r="E78">
            <v>44927</v>
          </cell>
        </row>
        <row r="79">
          <cell r="A79" t="str">
            <v>л/с №3000000167244</v>
          </cell>
          <cell r="B79" t="str">
            <v>А/м 150</v>
          </cell>
          <cell r="C79">
            <v>16.7</v>
          </cell>
          <cell r="D79" t="str">
            <v>Желудков Сергей Викторович</v>
          </cell>
          <cell r="E79">
            <v>44927</v>
          </cell>
        </row>
        <row r="80">
          <cell r="A80" t="str">
            <v>л/с №3000000153335</v>
          </cell>
          <cell r="B80" t="str">
            <v>А/м 151</v>
          </cell>
          <cell r="C80">
            <v>15.4</v>
          </cell>
          <cell r="D80" t="str">
            <v>Старцева Любовь Васильевна</v>
          </cell>
          <cell r="E80">
            <v>44927</v>
          </cell>
        </row>
        <row r="81">
          <cell r="A81" t="str">
            <v>л/с №3000000153669</v>
          </cell>
          <cell r="B81" t="str">
            <v>А/м 152</v>
          </cell>
          <cell r="C81">
            <v>13.6</v>
          </cell>
          <cell r="D81" t="str">
            <v>Петрухина Надежда Ивановна</v>
          </cell>
          <cell r="E81">
            <v>44927</v>
          </cell>
        </row>
        <row r="82">
          <cell r="A82" t="str">
            <v>л/с №3000000175399</v>
          </cell>
          <cell r="B82" t="str">
            <v>А/м 152</v>
          </cell>
          <cell r="C82">
            <v>13.6</v>
          </cell>
          <cell r="D82" t="str">
            <v>Петрухин Александр Михайлович</v>
          </cell>
          <cell r="E82">
            <v>44989</v>
          </cell>
        </row>
        <row r="83">
          <cell r="A83" t="str">
            <v>л/с №3000000166653</v>
          </cell>
          <cell r="B83" t="str">
            <v>А/м 153</v>
          </cell>
          <cell r="C83">
            <v>16.7</v>
          </cell>
          <cell r="D83" t="str">
            <v>Фроловская Анна Александровна</v>
          </cell>
          <cell r="E83">
            <v>44927</v>
          </cell>
        </row>
        <row r="84">
          <cell r="A84" t="str">
            <v>л/с №3000000166625</v>
          </cell>
          <cell r="B84" t="str">
            <v>А/м 154</v>
          </cell>
          <cell r="C84">
            <v>15.6</v>
          </cell>
          <cell r="D84" t="str">
            <v>Бухрашвили Михаил Иванович</v>
          </cell>
          <cell r="E84">
            <v>44927</v>
          </cell>
        </row>
        <row r="85">
          <cell r="A85" t="str">
            <v>л/с №3000000148027</v>
          </cell>
          <cell r="B85" t="str">
            <v>А/м 155</v>
          </cell>
          <cell r="C85">
            <v>13.6</v>
          </cell>
          <cell r="D85" t="str">
            <v>Кушнир Владимир Анатольевич</v>
          </cell>
          <cell r="E85">
            <v>44927</v>
          </cell>
        </row>
        <row r="86">
          <cell r="A86" t="str">
            <v>л/с №3000000166654</v>
          </cell>
          <cell r="B86" t="str">
            <v>А/м 156</v>
          </cell>
          <cell r="C86">
            <v>17.3</v>
          </cell>
          <cell r="D86" t="str">
            <v>Фроловская Анна Александровна</v>
          </cell>
          <cell r="E86">
            <v>44927</v>
          </cell>
        </row>
        <row r="87">
          <cell r="A87" t="str">
            <v>л/с №3000000153378</v>
          </cell>
          <cell r="B87" t="str">
            <v>А/м 157</v>
          </cell>
          <cell r="C87">
            <v>15.6</v>
          </cell>
          <cell r="D87" t="str">
            <v>Рахман МД Хасибур</v>
          </cell>
          <cell r="E87">
            <v>44927</v>
          </cell>
        </row>
        <row r="88">
          <cell r="A88" t="str">
            <v>л/с №3000000153379</v>
          </cell>
          <cell r="B88" t="str">
            <v>А/м 158</v>
          </cell>
          <cell r="C88">
            <v>13.6</v>
          </cell>
          <cell r="D88" t="str">
            <v>Рахман МД Хасибур</v>
          </cell>
          <cell r="E88">
            <v>44927</v>
          </cell>
        </row>
        <row r="89">
          <cell r="A89" t="str">
            <v>л/с №3000000153380</v>
          </cell>
          <cell r="B89" t="str">
            <v>А/м 159</v>
          </cell>
          <cell r="C89">
            <v>17.3</v>
          </cell>
          <cell r="D89" t="str">
            <v>Рахман МД Хасибур</v>
          </cell>
          <cell r="E89">
            <v>44927</v>
          </cell>
        </row>
        <row r="90">
          <cell r="A90" t="str">
            <v>л/с №3000000156880</v>
          </cell>
          <cell r="B90" t="str">
            <v>А/м 16</v>
          </cell>
          <cell r="C90">
            <v>15.6</v>
          </cell>
          <cell r="D90" t="str">
            <v>Шапкина Алеся Геннадьевна</v>
          </cell>
          <cell r="E90">
            <v>44927</v>
          </cell>
        </row>
        <row r="91">
          <cell r="A91" t="str">
            <v>л/с №3000000153588</v>
          </cell>
          <cell r="B91" t="str">
            <v>А/м 160</v>
          </cell>
          <cell r="C91">
            <v>15.6</v>
          </cell>
          <cell r="D91" t="str">
            <v>Кулаков Владимир Викторович</v>
          </cell>
          <cell r="E91">
            <v>44927</v>
          </cell>
        </row>
        <row r="92">
          <cell r="A92" t="str">
            <v>л/с №3000000153680</v>
          </cell>
          <cell r="B92" t="str">
            <v>А/м 161</v>
          </cell>
          <cell r="C92">
            <v>13.6</v>
          </cell>
          <cell r="D92" t="str">
            <v>Чуксина Юлия Асхатовна</v>
          </cell>
          <cell r="E92">
            <v>44927</v>
          </cell>
        </row>
        <row r="93">
          <cell r="A93" t="str">
            <v>л/с №3000000153211</v>
          </cell>
          <cell r="B93" t="str">
            <v>А/м 162</v>
          </cell>
          <cell r="C93">
            <v>17.3</v>
          </cell>
          <cell r="D93" t="str">
            <v>Румянцев Дмитрий Владимирович</v>
          </cell>
          <cell r="E93">
            <v>44927</v>
          </cell>
        </row>
        <row r="94">
          <cell r="A94" t="str">
            <v>л/с №3000000138067</v>
          </cell>
          <cell r="B94" t="str">
            <v>А/м 163</v>
          </cell>
          <cell r="C94">
            <v>15.6</v>
          </cell>
          <cell r="D94" t="str">
            <v>СЗ ФСК Красная Сосна</v>
          </cell>
          <cell r="E94">
            <v>44927</v>
          </cell>
        </row>
        <row r="95">
          <cell r="A95" t="str">
            <v>л/с №3000000153662</v>
          </cell>
          <cell r="B95" t="str">
            <v>А/м 164</v>
          </cell>
          <cell r="C95">
            <v>13.6</v>
          </cell>
          <cell r="D95" t="str">
            <v>Курченко Роман Александрович</v>
          </cell>
          <cell r="E95">
            <v>44927</v>
          </cell>
        </row>
        <row r="96">
          <cell r="A96" t="str">
            <v>л/с №3000000153671</v>
          </cell>
          <cell r="B96" t="str">
            <v>А/м 165</v>
          </cell>
          <cell r="C96">
            <v>17.3</v>
          </cell>
          <cell r="D96" t="str">
            <v>Полякова Оксана Александровна</v>
          </cell>
          <cell r="E96">
            <v>44927</v>
          </cell>
        </row>
        <row r="97">
          <cell r="A97" t="str">
            <v>л/с №3000000153670</v>
          </cell>
          <cell r="B97" t="str">
            <v>А/м 166</v>
          </cell>
          <cell r="C97">
            <v>15.6</v>
          </cell>
          <cell r="D97" t="str">
            <v>Полякова Оксана Александровна</v>
          </cell>
          <cell r="E97">
            <v>44927</v>
          </cell>
        </row>
        <row r="98">
          <cell r="A98" t="str">
            <v>л/с №3000000153655</v>
          </cell>
          <cell r="B98" t="str">
            <v>А/м 167</v>
          </cell>
          <cell r="C98">
            <v>13.6</v>
          </cell>
          <cell r="D98" t="str">
            <v>Гусев Константин Ильич</v>
          </cell>
          <cell r="E98">
            <v>44927</v>
          </cell>
        </row>
        <row r="99">
          <cell r="A99" t="str">
            <v>л/с №3000000153452</v>
          </cell>
          <cell r="B99" t="str">
            <v>А/м 168</v>
          </cell>
          <cell r="C99">
            <v>17.3</v>
          </cell>
          <cell r="D99" t="str">
            <v>Елкина Маргарита Михайловна</v>
          </cell>
          <cell r="E99">
            <v>44927</v>
          </cell>
        </row>
        <row r="100">
          <cell r="A100" t="str">
            <v>л/с №3000000153233</v>
          </cell>
          <cell r="B100" t="str">
            <v>А/м 169</v>
          </cell>
          <cell r="C100">
            <v>15.6</v>
          </cell>
          <cell r="D100" t="str">
            <v>Овсянкин Александр Александрович</v>
          </cell>
          <cell r="E100">
            <v>44927</v>
          </cell>
        </row>
        <row r="101">
          <cell r="A101" t="str">
            <v>л/с №3000000153315</v>
          </cell>
          <cell r="B101" t="str">
            <v>А/м 17</v>
          </cell>
          <cell r="C101">
            <v>13.6</v>
          </cell>
          <cell r="D101" t="str">
            <v>Мир МД.Ифтехар Алам</v>
          </cell>
          <cell r="E101">
            <v>44927</v>
          </cell>
        </row>
        <row r="102">
          <cell r="A102" t="str">
            <v>л/с №3000000153673</v>
          </cell>
          <cell r="B102" t="str">
            <v>А/м 170</v>
          </cell>
          <cell r="C102">
            <v>13.6</v>
          </cell>
          <cell r="D102" t="str">
            <v>Нигметзянов Марат Харисович</v>
          </cell>
          <cell r="E102">
            <v>44927</v>
          </cell>
        </row>
        <row r="103">
          <cell r="A103" t="str">
            <v>л/с №3000000154791</v>
          </cell>
          <cell r="B103" t="str">
            <v>А/м 171</v>
          </cell>
          <cell r="C103">
            <v>17.3</v>
          </cell>
          <cell r="D103" t="str">
            <v>Мамедов Рашад Мустафа оглы</v>
          </cell>
          <cell r="E103">
            <v>44927</v>
          </cell>
        </row>
        <row r="104">
          <cell r="A104" t="str">
            <v>л/с №3000000148370</v>
          </cell>
          <cell r="B104" t="str">
            <v>А/м 172</v>
          </cell>
          <cell r="C104">
            <v>15.1</v>
          </cell>
          <cell r="D104" t="str">
            <v>Клыч Дмитрий Петрович</v>
          </cell>
          <cell r="E104">
            <v>44927</v>
          </cell>
        </row>
        <row r="105">
          <cell r="A105" t="str">
            <v>л/с №3000000153714</v>
          </cell>
          <cell r="B105" t="str">
            <v>А/м 173</v>
          </cell>
          <cell r="C105">
            <v>13.6</v>
          </cell>
          <cell r="D105" t="str">
            <v>Кузьмин Дмитрий Николаевич</v>
          </cell>
          <cell r="E105">
            <v>44927</v>
          </cell>
        </row>
        <row r="106">
          <cell r="A106" t="str">
            <v>л/с №3000000166457</v>
          </cell>
          <cell r="B106" t="str">
            <v>А/м 174</v>
          </cell>
          <cell r="C106">
            <v>16.7</v>
          </cell>
          <cell r="D106" t="str">
            <v>Кретов Виталий Евгеньевич</v>
          </cell>
          <cell r="E106">
            <v>44927</v>
          </cell>
        </row>
        <row r="107">
          <cell r="A107" t="str">
            <v>л/с №3000000153231</v>
          </cell>
          <cell r="B107" t="str">
            <v>А/м 175</v>
          </cell>
          <cell r="C107">
            <v>15.5</v>
          </cell>
          <cell r="D107" t="str">
            <v>Парамонов Олег Николаевич</v>
          </cell>
          <cell r="E107">
            <v>44927</v>
          </cell>
        </row>
        <row r="108">
          <cell r="A108" t="str">
            <v>л/с №3000000148269</v>
          </cell>
          <cell r="B108" t="str">
            <v>А/м 176</v>
          </cell>
          <cell r="C108">
            <v>15</v>
          </cell>
          <cell r="D108" t="str">
            <v>Андреев Павел Сергеевич</v>
          </cell>
          <cell r="E108">
            <v>44927</v>
          </cell>
        </row>
        <row r="109">
          <cell r="A109" t="str">
            <v>л/с №3000000153381</v>
          </cell>
          <cell r="B109" t="str">
            <v>А/м 177</v>
          </cell>
          <cell r="C109">
            <v>13.6</v>
          </cell>
          <cell r="D109" t="str">
            <v xml:space="preserve">Гапонова Наталья Юрьевна </v>
          </cell>
          <cell r="E109">
            <v>44927</v>
          </cell>
        </row>
        <row r="110">
          <cell r="A110" t="str">
            <v>л/с №3000000153293</v>
          </cell>
          <cell r="B110" t="str">
            <v>А/м 178</v>
          </cell>
          <cell r="C110">
            <v>16.600000000000001</v>
          </cell>
          <cell r="D110" t="str">
            <v>Старкова Наиля Мюневяровна</v>
          </cell>
          <cell r="E110">
            <v>44927</v>
          </cell>
        </row>
        <row r="111">
          <cell r="A111" t="str">
            <v>л/с №3000000166456</v>
          </cell>
          <cell r="B111" t="str">
            <v>А/м 179</v>
          </cell>
          <cell r="C111">
            <v>15.5</v>
          </cell>
          <cell r="D111" t="str">
            <v>Кондюрова Валерия Сергеевна</v>
          </cell>
          <cell r="E111">
            <v>44927</v>
          </cell>
        </row>
        <row r="112">
          <cell r="A112" t="str">
            <v>л/с №3000000148129</v>
          </cell>
          <cell r="B112" t="str">
            <v>А/м 18</v>
          </cell>
          <cell r="C112">
            <v>17.3</v>
          </cell>
          <cell r="D112" t="str">
            <v>Разубаева Венера Хайдаровна</v>
          </cell>
          <cell r="E112">
            <v>44927</v>
          </cell>
        </row>
        <row r="113">
          <cell r="A113" t="str">
            <v>л/с №3000000140690</v>
          </cell>
          <cell r="B113" t="str">
            <v>А/м 180</v>
          </cell>
          <cell r="C113">
            <v>13.6</v>
          </cell>
          <cell r="D113" t="str">
            <v>ЗПИФ Развитие под управл ООО "Эссет Менеджмент Солюшнс"</v>
          </cell>
          <cell r="E113">
            <v>44927</v>
          </cell>
        </row>
        <row r="114">
          <cell r="A114" t="str">
            <v>л/с №3000001182958</v>
          </cell>
          <cell r="B114" t="str">
            <v>А/м 180</v>
          </cell>
          <cell r="C114">
            <v>13.6</v>
          </cell>
          <cell r="D114" t="str">
            <v>Елагина Валентина Ивановна</v>
          </cell>
          <cell r="E114">
            <v>45230</v>
          </cell>
        </row>
        <row r="115">
          <cell r="A115" t="str">
            <v>л/с №3000000153279</v>
          </cell>
          <cell r="B115" t="str">
            <v>А/м 181</v>
          </cell>
          <cell r="C115">
            <v>17.100000000000001</v>
          </cell>
          <cell r="D115" t="str">
            <v xml:space="preserve">Семенчук Игорь Викторович </v>
          </cell>
          <cell r="E115">
            <v>44927</v>
          </cell>
        </row>
        <row r="116">
          <cell r="A116" t="str">
            <v>л/с №3000000140691</v>
          </cell>
          <cell r="B116" t="str">
            <v>А/м 182</v>
          </cell>
          <cell r="C116">
            <v>15.5</v>
          </cell>
          <cell r="D116" t="str">
            <v>ЗПИФ Развитие под управл ООО "Эссет Менеджмент Солюшнс"</v>
          </cell>
          <cell r="E116">
            <v>44927</v>
          </cell>
        </row>
        <row r="117">
          <cell r="A117" t="str">
            <v>л/с №3000000153334</v>
          </cell>
          <cell r="B117" t="str">
            <v>А/м 183</v>
          </cell>
          <cell r="C117">
            <v>13.6</v>
          </cell>
          <cell r="D117" t="str">
            <v>Козлова Наталья Николаевна</v>
          </cell>
          <cell r="E117">
            <v>44927</v>
          </cell>
        </row>
        <row r="118">
          <cell r="A118" t="str">
            <v>л/с №3000000153385</v>
          </cell>
          <cell r="B118" t="str">
            <v>А/м 184</v>
          </cell>
          <cell r="C118">
            <v>17.100000000000001</v>
          </cell>
          <cell r="D118" t="str">
            <v>Демин Игорь Владимирович</v>
          </cell>
          <cell r="E118">
            <v>44927</v>
          </cell>
        </row>
        <row r="119">
          <cell r="A119" t="str">
            <v>л/с №3000000168607</v>
          </cell>
          <cell r="B119" t="str">
            <v>А/м 185</v>
          </cell>
          <cell r="C119">
            <v>15.5</v>
          </cell>
          <cell r="D119" t="str">
            <v>Афанасьев Аркадий Александрович</v>
          </cell>
          <cell r="E119">
            <v>44927</v>
          </cell>
        </row>
        <row r="120">
          <cell r="A120" t="str">
            <v>л/с №3000000153602</v>
          </cell>
          <cell r="B120" t="str">
            <v>А/м 186</v>
          </cell>
          <cell r="C120">
            <v>13.6</v>
          </cell>
          <cell r="D120" t="str">
            <v>Гайдаенко Оксана Валентиновна</v>
          </cell>
          <cell r="E120">
            <v>44927</v>
          </cell>
        </row>
        <row r="121">
          <cell r="A121" t="str">
            <v>л/с №3000000167569</v>
          </cell>
          <cell r="B121" t="str">
            <v>А/м 187</v>
          </cell>
          <cell r="C121">
            <v>17.100000000000001</v>
          </cell>
          <cell r="D121" t="str">
            <v>Папуш Павел Сергеевич</v>
          </cell>
          <cell r="E121">
            <v>44927</v>
          </cell>
        </row>
        <row r="122">
          <cell r="A122" t="str">
            <v>л/с №3000000159742</v>
          </cell>
          <cell r="B122" t="str">
            <v>А/м 188</v>
          </cell>
          <cell r="C122">
            <v>15.5</v>
          </cell>
          <cell r="D122" t="str">
            <v>Абраменко Наталья Николаевна</v>
          </cell>
          <cell r="E122">
            <v>44927</v>
          </cell>
        </row>
        <row r="123">
          <cell r="A123" t="str">
            <v>л/с №3000000153337</v>
          </cell>
          <cell r="B123" t="str">
            <v>А/м 189</v>
          </cell>
          <cell r="C123">
            <v>13.6</v>
          </cell>
          <cell r="D123" t="str">
            <v>Шубный Владимир Дмитриевич</v>
          </cell>
          <cell r="E123">
            <v>44927</v>
          </cell>
        </row>
        <row r="124">
          <cell r="A124" t="str">
            <v>л/с №3000000153553</v>
          </cell>
          <cell r="B124" t="str">
            <v>А/м 19</v>
          </cell>
          <cell r="C124">
            <v>14.6</v>
          </cell>
          <cell r="D124" t="str">
            <v>Милехина Ирина Ефимовна</v>
          </cell>
          <cell r="E124">
            <v>44927</v>
          </cell>
        </row>
        <row r="125">
          <cell r="A125" t="str">
            <v>л/с №3000000168681</v>
          </cell>
          <cell r="B125" t="str">
            <v>А/м 190</v>
          </cell>
          <cell r="C125">
            <v>17.100000000000001</v>
          </cell>
          <cell r="D125" t="str">
            <v>Торунов Андрей Львович</v>
          </cell>
          <cell r="E125">
            <v>44927</v>
          </cell>
        </row>
        <row r="126">
          <cell r="A126" t="str">
            <v>л/с №3000000156690</v>
          </cell>
          <cell r="B126" t="str">
            <v>А/м 191</v>
          </cell>
          <cell r="C126">
            <v>15.5</v>
          </cell>
          <cell r="D126" t="str">
            <v>Нуждина Оксана Алексеевна</v>
          </cell>
          <cell r="E126">
            <v>44927</v>
          </cell>
        </row>
        <row r="127">
          <cell r="A127" t="str">
            <v>л/с №3000000148221</v>
          </cell>
          <cell r="B127" t="str">
            <v>А/м 192</v>
          </cell>
          <cell r="C127">
            <v>13.6</v>
          </cell>
          <cell r="D127" t="str">
            <v>ВАШ Консалтинг</v>
          </cell>
          <cell r="E127">
            <v>44927</v>
          </cell>
        </row>
        <row r="128">
          <cell r="A128" t="str">
            <v>л/с №3000000148222</v>
          </cell>
          <cell r="B128" t="str">
            <v>А/м 193</v>
          </cell>
          <cell r="C128">
            <v>17.100000000000001</v>
          </cell>
          <cell r="D128" t="str">
            <v>ВАШ Консалтинг</v>
          </cell>
          <cell r="E128">
            <v>44927</v>
          </cell>
        </row>
        <row r="129">
          <cell r="A129" t="str">
            <v>л/с №3000000148223</v>
          </cell>
          <cell r="B129" t="str">
            <v>А/м 194</v>
          </cell>
          <cell r="C129">
            <v>15.5</v>
          </cell>
          <cell r="D129" t="str">
            <v>ВАШ Консалтинг</v>
          </cell>
          <cell r="E129">
            <v>44927</v>
          </cell>
        </row>
        <row r="130">
          <cell r="A130" t="str">
            <v>л/с №3000000148224</v>
          </cell>
          <cell r="B130" t="str">
            <v>А/м 195</v>
          </cell>
          <cell r="C130">
            <v>13.6</v>
          </cell>
          <cell r="D130" t="str">
            <v>ВАШ Консалтинг</v>
          </cell>
          <cell r="E130">
            <v>44927</v>
          </cell>
        </row>
        <row r="131">
          <cell r="A131" t="str">
            <v>л/с №3000000148225</v>
          </cell>
          <cell r="B131" t="str">
            <v>А/м 196</v>
          </cell>
          <cell r="C131">
            <v>17.100000000000001</v>
          </cell>
          <cell r="D131" t="str">
            <v>ВАШ Консалтинг</v>
          </cell>
          <cell r="E131">
            <v>44927</v>
          </cell>
        </row>
        <row r="132">
          <cell r="A132" t="str">
            <v>л/с №3000000148226</v>
          </cell>
          <cell r="B132" t="str">
            <v>А/м 197</v>
          </cell>
          <cell r="C132">
            <v>15</v>
          </cell>
          <cell r="D132" t="str">
            <v>ВАШ Консалтинг</v>
          </cell>
          <cell r="E132">
            <v>44927</v>
          </cell>
        </row>
        <row r="133">
          <cell r="A133" t="str">
            <v>л/с №3000000148227</v>
          </cell>
          <cell r="B133" t="str">
            <v>А/м 198</v>
          </cell>
          <cell r="C133">
            <v>13.6</v>
          </cell>
          <cell r="D133" t="str">
            <v>ВАШ Консалтинг</v>
          </cell>
          <cell r="E133">
            <v>44927</v>
          </cell>
        </row>
        <row r="134">
          <cell r="A134" t="str">
            <v>л/с №3000000148228</v>
          </cell>
          <cell r="B134" t="str">
            <v>А/м 199</v>
          </cell>
          <cell r="C134">
            <v>16.899999999999999</v>
          </cell>
          <cell r="D134" t="str">
            <v>ВАШ Консалтинг</v>
          </cell>
          <cell r="E134">
            <v>44927</v>
          </cell>
        </row>
        <row r="135">
          <cell r="A135" t="str">
            <v>л/с №3000000148030</v>
          </cell>
          <cell r="B135" t="str">
            <v>А/м 2</v>
          </cell>
          <cell r="C135">
            <v>13.6</v>
          </cell>
          <cell r="D135" t="str">
            <v>Случак Елена Гарьевна</v>
          </cell>
          <cell r="E135">
            <v>44927</v>
          </cell>
        </row>
        <row r="136">
          <cell r="A136" t="str">
            <v>л/с №3000000163554</v>
          </cell>
          <cell r="B136" t="str">
            <v>А/м 20</v>
          </cell>
          <cell r="C136">
            <v>14.6</v>
          </cell>
          <cell r="D136" t="str">
            <v>Васильева Мария Юрьевна</v>
          </cell>
          <cell r="E136">
            <v>44927</v>
          </cell>
        </row>
        <row r="137">
          <cell r="A137" t="str">
            <v>л/с №3000000152775</v>
          </cell>
          <cell r="B137" t="str">
            <v>А/м 200</v>
          </cell>
          <cell r="C137">
            <v>15.4</v>
          </cell>
          <cell r="D137" t="str">
            <v>Перфильева Елизавета Геннадьевна</v>
          </cell>
          <cell r="E137">
            <v>44927</v>
          </cell>
        </row>
        <row r="138">
          <cell r="A138" t="str">
            <v>л/с №3000000154705</v>
          </cell>
          <cell r="B138" t="str">
            <v>А/м 201</v>
          </cell>
          <cell r="C138">
            <v>13.6</v>
          </cell>
          <cell r="D138" t="str">
            <v>Егиазарян Серёжа Торникович</v>
          </cell>
          <cell r="E138">
            <v>44927</v>
          </cell>
        </row>
        <row r="139">
          <cell r="A139" t="str">
            <v>л/с №3000001177080</v>
          </cell>
          <cell r="B139" t="str">
            <v>А/м 201</v>
          </cell>
          <cell r="C139">
            <v>13.6</v>
          </cell>
          <cell r="D139" t="str">
            <v>Заремба Юрий Викторович</v>
          </cell>
          <cell r="E139">
            <v>44971</v>
          </cell>
        </row>
        <row r="140">
          <cell r="A140" t="str">
            <v>л/с №3000000153346</v>
          </cell>
          <cell r="B140" t="str">
            <v>А/м 202</v>
          </cell>
          <cell r="C140">
            <v>16.7</v>
          </cell>
          <cell r="D140" t="str">
            <v>Панчелюга Ирина Александровна</v>
          </cell>
          <cell r="E140">
            <v>44927</v>
          </cell>
        </row>
        <row r="141">
          <cell r="A141" t="str">
            <v>л/с №3000000153599</v>
          </cell>
          <cell r="B141" t="str">
            <v>А/м 203</v>
          </cell>
          <cell r="C141">
            <v>15.6</v>
          </cell>
          <cell r="D141" t="str">
            <v>Яковлев Сергей Александрович</v>
          </cell>
          <cell r="E141">
            <v>44927</v>
          </cell>
        </row>
        <row r="142">
          <cell r="A142" t="str">
            <v>л/с №3000000154703</v>
          </cell>
          <cell r="B142" t="str">
            <v>А/м 204</v>
          </cell>
          <cell r="C142">
            <v>13.6</v>
          </cell>
          <cell r="D142" t="str">
            <v>Егиазарян Серёжа Торникович</v>
          </cell>
          <cell r="E142">
            <v>44927</v>
          </cell>
        </row>
        <row r="143">
          <cell r="A143" t="str">
            <v>л/с №3000000153504</v>
          </cell>
          <cell r="B143" t="str">
            <v>А/м 205</v>
          </cell>
          <cell r="C143">
            <v>17.3</v>
          </cell>
          <cell r="D143" t="str">
            <v>Сироткин Сергей Сергеевич</v>
          </cell>
          <cell r="E143">
            <v>44927</v>
          </cell>
        </row>
        <row r="144">
          <cell r="A144" t="str">
            <v>л/с №3000000156688</v>
          </cell>
          <cell r="B144" t="str">
            <v>А/м 206</v>
          </cell>
          <cell r="C144">
            <v>15.6</v>
          </cell>
          <cell r="D144" t="str">
            <v>Афанасьев Аркадий Александрович</v>
          </cell>
          <cell r="E144">
            <v>44927</v>
          </cell>
        </row>
        <row r="145">
          <cell r="A145" t="str">
            <v>л/с №3000000153648</v>
          </cell>
          <cell r="B145" t="str">
            <v>А/м 207</v>
          </cell>
          <cell r="C145">
            <v>13.6</v>
          </cell>
          <cell r="D145" t="str">
            <v>Родионов Андрей Александрович</v>
          </cell>
          <cell r="E145">
            <v>44927</v>
          </cell>
        </row>
        <row r="146">
          <cell r="A146" t="str">
            <v>л/с №3000001180947</v>
          </cell>
          <cell r="B146" t="str">
            <v>А/м 207</v>
          </cell>
          <cell r="C146">
            <v>13.6</v>
          </cell>
          <cell r="D146" t="str">
            <v>Краснова Надежда Владимировна</v>
          </cell>
          <cell r="E146">
            <v>45154</v>
          </cell>
        </row>
        <row r="147">
          <cell r="A147" t="str">
            <v>л/с №3000000140884</v>
          </cell>
          <cell r="B147" t="str">
            <v>А/м 208</v>
          </cell>
          <cell r="C147">
            <v>17.3</v>
          </cell>
          <cell r="D147" t="str">
            <v>ЗПИФ Развитие под управл ООО "Эссет Менеджмент Солюшнс"</v>
          </cell>
          <cell r="E147">
            <v>44927</v>
          </cell>
        </row>
        <row r="148">
          <cell r="A148" t="str">
            <v>л/с №3000000173842</v>
          </cell>
          <cell r="B148" t="str">
            <v>А/м 208</v>
          </cell>
          <cell r="C148">
            <v>17.3</v>
          </cell>
          <cell r="D148" t="str">
            <v>Пугачев Григорий Сергеевич</v>
          </cell>
          <cell r="E148">
            <v>44971</v>
          </cell>
        </row>
        <row r="149">
          <cell r="A149" t="str">
            <v>л/с №3000000153712</v>
          </cell>
          <cell r="B149" t="str">
            <v>А/м 209</v>
          </cell>
          <cell r="C149">
            <v>15.6</v>
          </cell>
          <cell r="D149" t="str">
            <v>Шаряфетдинова Динара Рафиковна</v>
          </cell>
          <cell r="E149">
            <v>44927</v>
          </cell>
        </row>
        <row r="150">
          <cell r="A150" t="str">
            <v>л/с №3000000148203</v>
          </cell>
          <cell r="B150" t="str">
            <v>А/м 21</v>
          </cell>
          <cell r="C150">
            <v>15.6</v>
          </cell>
          <cell r="D150" t="str">
            <v>ВАШ Консалтинг</v>
          </cell>
          <cell r="E150">
            <v>44927</v>
          </cell>
        </row>
        <row r="151">
          <cell r="A151" t="str">
            <v>л/с №3000000156881</v>
          </cell>
          <cell r="B151" t="str">
            <v>А/м 210</v>
          </cell>
          <cell r="C151">
            <v>13.6</v>
          </cell>
          <cell r="D151" t="str">
            <v>Сидоркина Екатерина Валерьевна</v>
          </cell>
          <cell r="E151">
            <v>44927</v>
          </cell>
        </row>
        <row r="152">
          <cell r="A152" t="str">
            <v>л/с №3000000153260</v>
          </cell>
          <cell r="B152" t="str">
            <v>А/м 211</v>
          </cell>
          <cell r="C152">
            <v>17.3</v>
          </cell>
          <cell r="D152" t="str">
            <v>Колеснина Надежда Анатольевна</v>
          </cell>
          <cell r="E152">
            <v>44927</v>
          </cell>
        </row>
        <row r="153">
          <cell r="A153" t="str">
            <v>л/с №3000000162409</v>
          </cell>
          <cell r="B153" t="str">
            <v>А/м 212</v>
          </cell>
          <cell r="C153">
            <v>15.4</v>
          </cell>
          <cell r="D153" t="str">
            <v>Овсепян Норайр Анатольевич</v>
          </cell>
          <cell r="E153">
            <v>44927</v>
          </cell>
        </row>
        <row r="154">
          <cell r="A154" t="str">
            <v>л/с №3000000153343</v>
          </cell>
          <cell r="B154" t="str">
            <v>А/м 213</v>
          </cell>
          <cell r="C154">
            <v>13.4</v>
          </cell>
          <cell r="D154" t="str">
            <v>Кочергина Юлия Александровна</v>
          </cell>
          <cell r="E154">
            <v>44927</v>
          </cell>
        </row>
        <row r="155">
          <cell r="A155" t="str">
            <v>л/с №3000000173287</v>
          </cell>
          <cell r="B155" t="str">
            <v>А/м 214</v>
          </cell>
          <cell r="C155">
            <v>17</v>
          </cell>
          <cell r="D155" t="str">
            <v>ГрандДевелопмент</v>
          </cell>
          <cell r="E155">
            <v>44927</v>
          </cell>
        </row>
        <row r="156">
          <cell r="A156" t="str">
            <v>л/с №3000001174600</v>
          </cell>
          <cell r="B156" t="str">
            <v>А/м 214</v>
          </cell>
          <cell r="C156">
            <v>17</v>
          </cell>
          <cell r="D156" t="str">
            <v>Стрешний Кирилл Владимирович</v>
          </cell>
          <cell r="E156">
            <v>45003</v>
          </cell>
        </row>
        <row r="157">
          <cell r="A157" t="str">
            <v>л/с №3000000140890</v>
          </cell>
          <cell r="B157" t="str">
            <v>А/м 215</v>
          </cell>
          <cell r="C157">
            <v>15.4</v>
          </cell>
          <cell r="D157" t="str">
            <v>ЗПИФ Развитие под управл ООО "Эссет Менеджмент Солюшнс"</v>
          </cell>
          <cell r="E157">
            <v>44927</v>
          </cell>
        </row>
        <row r="158">
          <cell r="A158" t="str">
            <v>л/с №3000001175800</v>
          </cell>
          <cell r="B158" t="str">
            <v>А/м 215</v>
          </cell>
          <cell r="C158">
            <v>15.4</v>
          </cell>
          <cell r="D158" t="str">
            <v>Андреева Галина Владимировна</v>
          </cell>
          <cell r="E158">
            <v>45029</v>
          </cell>
        </row>
        <row r="159">
          <cell r="A159" t="str">
            <v>л/с №3000000154720</v>
          </cell>
          <cell r="B159" t="str">
            <v>А/м 216</v>
          </cell>
          <cell r="C159">
            <v>13.4</v>
          </cell>
          <cell r="D159" t="str">
            <v>ОЧУ СОШ "ПОТЕНЦИАЛ"</v>
          </cell>
          <cell r="E159">
            <v>44927</v>
          </cell>
        </row>
        <row r="160">
          <cell r="A160" t="str">
            <v>л/с №3000000153176</v>
          </cell>
          <cell r="B160" t="str">
            <v>А/м 217</v>
          </cell>
          <cell r="C160">
            <v>17</v>
          </cell>
          <cell r="D160" t="str">
            <v>Табаченкова Елена Викторовна</v>
          </cell>
          <cell r="E160">
            <v>44927</v>
          </cell>
        </row>
        <row r="161">
          <cell r="A161" t="str">
            <v>л/с №3000000154390</v>
          </cell>
          <cell r="B161" t="str">
            <v>А/м 218</v>
          </cell>
          <cell r="C161">
            <v>15.4</v>
          </cell>
          <cell r="D161" t="str">
            <v>Зиатдинов Артур Радикович</v>
          </cell>
          <cell r="E161">
            <v>44927</v>
          </cell>
        </row>
        <row r="162">
          <cell r="A162" t="str">
            <v>л/с №3000000162262</v>
          </cell>
          <cell r="B162" t="str">
            <v>А/м 219</v>
          </cell>
          <cell r="C162">
            <v>13.4</v>
          </cell>
          <cell r="D162" t="str">
            <v>Бородин Дмитрий Николаевач</v>
          </cell>
          <cell r="E162">
            <v>44927</v>
          </cell>
        </row>
        <row r="163">
          <cell r="A163" t="str">
            <v>л/с №3000000163555</v>
          </cell>
          <cell r="B163" t="str">
            <v>А/м 22</v>
          </cell>
          <cell r="C163">
            <v>13.6</v>
          </cell>
          <cell r="D163" t="str">
            <v>Посынкина Наталия Ивановна</v>
          </cell>
          <cell r="E163">
            <v>44927</v>
          </cell>
        </row>
        <row r="164">
          <cell r="A164" t="str">
            <v>л/с №3000000159140</v>
          </cell>
          <cell r="B164" t="str">
            <v>А/м 220</v>
          </cell>
          <cell r="C164">
            <v>17</v>
          </cell>
          <cell r="D164" t="str">
            <v>Ермолина Наталия Владимировна</v>
          </cell>
          <cell r="E164">
            <v>44927</v>
          </cell>
        </row>
        <row r="165">
          <cell r="A165" t="str">
            <v>л/с №3000000140896</v>
          </cell>
          <cell r="B165" t="str">
            <v>А/м 221</v>
          </cell>
          <cell r="C165">
            <v>15.1</v>
          </cell>
          <cell r="D165" t="str">
            <v>ЗПИФ Развитие под управл ООО "Эссет Менеджмент Солюшнс"</v>
          </cell>
          <cell r="E165">
            <v>44927</v>
          </cell>
        </row>
        <row r="166">
          <cell r="A166" t="str">
            <v>л/с №3000000171277</v>
          </cell>
          <cell r="B166" t="str">
            <v>А/м 221</v>
          </cell>
          <cell r="C166">
            <v>15.1</v>
          </cell>
          <cell r="D166" t="str">
            <v>Багиров Рафиг Али оглы</v>
          </cell>
          <cell r="E166">
            <v>44936</v>
          </cell>
        </row>
        <row r="167">
          <cell r="A167" t="str">
            <v>л/с №3000000173246</v>
          </cell>
          <cell r="B167" t="str">
            <v>А/м 222</v>
          </cell>
          <cell r="C167">
            <v>13.6</v>
          </cell>
          <cell r="D167" t="str">
            <v>Кузьминых Юрий Николаевич</v>
          </cell>
          <cell r="E167">
            <v>44927</v>
          </cell>
        </row>
        <row r="168">
          <cell r="A168" t="str">
            <v>л/с №3000000173269</v>
          </cell>
          <cell r="B168" t="str">
            <v>А/м 223</v>
          </cell>
          <cell r="C168">
            <v>16.7</v>
          </cell>
          <cell r="D168" t="str">
            <v>ГрандДевелопмент</v>
          </cell>
          <cell r="E168">
            <v>44927</v>
          </cell>
        </row>
        <row r="169">
          <cell r="A169" t="str">
            <v>л/с №3000001175292</v>
          </cell>
          <cell r="B169" t="str">
            <v>А/м 223</v>
          </cell>
          <cell r="C169">
            <v>16.7</v>
          </cell>
          <cell r="D169" t="str">
            <v>Могилин Никита Сергеевич</v>
          </cell>
          <cell r="E169">
            <v>45017</v>
          </cell>
        </row>
        <row r="170">
          <cell r="A170" t="str">
            <v>л/с №3000000152774</v>
          </cell>
          <cell r="B170" t="str">
            <v>А/м 224</v>
          </cell>
          <cell r="C170">
            <v>15.3</v>
          </cell>
          <cell r="D170" t="str">
            <v>Перфильева Елизавета Геннадьевна</v>
          </cell>
          <cell r="E170">
            <v>44927</v>
          </cell>
        </row>
        <row r="171">
          <cell r="A171" t="str">
            <v>л/с №3000000153292</v>
          </cell>
          <cell r="B171" t="str">
            <v>А/м 225</v>
          </cell>
          <cell r="C171">
            <v>14</v>
          </cell>
          <cell r="D171" t="str">
            <v>Ширгин Сергей Захарович</v>
          </cell>
          <cell r="E171">
            <v>44927</v>
          </cell>
        </row>
        <row r="172">
          <cell r="A172" t="str">
            <v>л/с №3000000153416</v>
          </cell>
          <cell r="B172" t="str">
            <v>А/м 226</v>
          </cell>
          <cell r="C172">
            <v>14.5</v>
          </cell>
          <cell r="D172" t="str">
            <v>Галиахметова Нелли Николаевна</v>
          </cell>
          <cell r="E172">
            <v>44927</v>
          </cell>
        </row>
        <row r="173">
          <cell r="A173" t="str">
            <v>л/с №3000000153415</v>
          </cell>
          <cell r="B173" t="str">
            <v>А/м 227</v>
          </cell>
          <cell r="C173">
            <v>14.4</v>
          </cell>
          <cell r="D173" t="str">
            <v>Галиахметова Нелли Николаевна</v>
          </cell>
          <cell r="E173">
            <v>44927</v>
          </cell>
        </row>
        <row r="174">
          <cell r="A174" t="str">
            <v>л/с №3000000156832</v>
          </cell>
          <cell r="B174" t="str">
            <v>А/м 228</v>
          </cell>
          <cell r="C174">
            <v>15.3</v>
          </cell>
          <cell r="D174" t="str">
            <v>Чурюмов Александр Александрович</v>
          </cell>
          <cell r="E174">
            <v>44927</v>
          </cell>
        </row>
        <row r="175">
          <cell r="A175" t="str">
            <v>л/с №3000000163683</v>
          </cell>
          <cell r="B175" t="str">
            <v>А/м 229</v>
          </cell>
          <cell r="C175">
            <v>15.2</v>
          </cell>
          <cell r="D175" t="str">
            <v>Березина Инна Андреевна</v>
          </cell>
          <cell r="E175">
            <v>44927</v>
          </cell>
        </row>
        <row r="176">
          <cell r="A176" t="str">
            <v>л/с №3000000154389</v>
          </cell>
          <cell r="B176" t="str">
            <v>А/м 23</v>
          </cell>
          <cell r="C176">
            <v>17.3</v>
          </cell>
          <cell r="D176" t="str">
            <v>Давыдова Людмила Станиславовна</v>
          </cell>
          <cell r="E176">
            <v>44927</v>
          </cell>
        </row>
        <row r="177">
          <cell r="A177" t="str">
            <v>л/с №3000000153657</v>
          </cell>
          <cell r="B177" t="str">
            <v>А/м 230</v>
          </cell>
          <cell r="C177">
            <v>13.8</v>
          </cell>
          <cell r="D177" t="str">
            <v>Байковская Наталья Евгеньевна</v>
          </cell>
          <cell r="E177">
            <v>44927</v>
          </cell>
        </row>
        <row r="178">
          <cell r="A178" t="str">
            <v>л/с №3000001183428</v>
          </cell>
          <cell r="B178" t="str">
            <v>А/м 230</v>
          </cell>
          <cell r="C178">
            <v>13.8</v>
          </cell>
          <cell r="D178" t="str">
            <v>Производственная компания ЭЛИТ ЛАЙН ООО</v>
          </cell>
          <cell r="E178">
            <v>45250</v>
          </cell>
        </row>
        <row r="179">
          <cell r="A179" t="str">
            <v>л/с №3000000148321</v>
          </cell>
          <cell r="B179" t="str">
            <v>А/м 231</v>
          </cell>
          <cell r="C179">
            <v>16.899999999999999</v>
          </cell>
          <cell r="D179" t="str">
            <v>Смолин Сергей Олегович</v>
          </cell>
          <cell r="E179">
            <v>44927</v>
          </cell>
        </row>
        <row r="180">
          <cell r="A180" t="str">
            <v>л/с №3000000153354</v>
          </cell>
          <cell r="B180" t="str">
            <v>А/м 232</v>
          </cell>
          <cell r="C180">
            <v>15.8</v>
          </cell>
          <cell r="D180" t="str">
            <v>Малахова Светлана Анатольевна</v>
          </cell>
          <cell r="E180">
            <v>44927</v>
          </cell>
        </row>
        <row r="181">
          <cell r="A181" t="str">
            <v>л/с №3000000153681</v>
          </cell>
          <cell r="B181" t="str">
            <v>А/м 233</v>
          </cell>
          <cell r="C181">
            <v>13.8</v>
          </cell>
          <cell r="D181" t="str">
            <v>Мухина Ирина Юрьевна</v>
          </cell>
          <cell r="E181">
            <v>44927</v>
          </cell>
        </row>
        <row r="182">
          <cell r="A182" t="str">
            <v>л/с №3000000153658</v>
          </cell>
          <cell r="B182" t="str">
            <v>А/м 234</v>
          </cell>
          <cell r="C182">
            <v>17.399999999999999</v>
          </cell>
          <cell r="D182" t="str">
            <v>Гущин Анатолий Александрович</v>
          </cell>
          <cell r="E182">
            <v>44927</v>
          </cell>
        </row>
        <row r="183">
          <cell r="A183" t="str">
            <v>л/с №3000000156831</v>
          </cell>
          <cell r="B183" t="str">
            <v>А/м 235</v>
          </cell>
          <cell r="C183">
            <v>15.8</v>
          </cell>
          <cell r="D183" t="str">
            <v>Фоминов Василий Васильевич</v>
          </cell>
          <cell r="E183">
            <v>44927</v>
          </cell>
        </row>
        <row r="184">
          <cell r="A184" t="str">
            <v>л/с №3000000148419</v>
          </cell>
          <cell r="B184" t="str">
            <v>А/м 236</v>
          </cell>
          <cell r="C184">
            <v>13.8</v>
          </cell>
          <cell r="D184" t="str">
            <v>Петрова Валентина Михайловна</v>
          </cell>
          <cell r="E184">
            <v>44927</v>
          </cell>
        </row>
        <row r="185">
          <cell r="A185" t="str">
            <v>л/с №3000000154663</v>
          </cell>
          <cell r="B185" t="str">
            <v>А/м 237</v>
          </cell>
          <cell r="C185">
            <v>17.399999999999999</v>
          </cell>
          <cell r="D185" t="str">
            <v>Разгородина Ольга Владимировна</v>
          </cell>
          <cell r="E185">
            <v>44927</v>
          </cell>
        </row>
        <row r="186">
          <cell r="A186" t="str">
            <v>л/с №3000000153374</v>
          </cell>
          <cell r="B186" t="str">
            <v>А/м 238</v>
          </cell>
          <cell r="C186">
            <v>15.8</v>
          </cell>
          <cell r="D186" t="str">
            <v>Алексеева Таисия Валерьевна</v>
          </cell>
          <cell r="E186">
            <v>44927</v>
          </cell>
        </row>
        <row r="187">
          <cell r="A187" t="str">
            <v>л/с №3000000138151</v>
          </cell>
          <cell r="B187" t="str">
            <v>А/м 239</v>
          </cell>
          <cell r="C187">
            <v>13.8</v>
          </cell>
          <cell r="D187" t="str">
            <v>СЗ ФСК Красная Сосна</v>
          </cell>
          <cell r="E187">
            <v>44927</v>
          </cell>
        </row>
        <row r="188">
          <cell r="A188" t="str">
            <v>л/с №3000000148271</v>
          </cell>
          <cell r="B188" t="str">
            <v>А/м 24</v>
          </cell>
          <cell r="C188">
            <v>15.6</v>
          </cell>
          <cell r="D188" t="str">
            <v>Введенский Кирилл Евгеньевич</v>
          </cell>
          <cell r="E188">
            <v>44927</v>
          </cell>
        </row>
        <row r="189">
          <cell r="A189" t="str">
            <v>л/с №3000000138153</v>
          </cell>
          <cell r="B189" t="str">
            <v>А/м 240</v>
          </cell>
          <cell r="C189">
            <v>17.399999999999999</v>
          </cell>
          <cell r="D189" t="str">
            <v>СЗ ФСК Красная Сосна</v>
          </cell>
          <cell r="E189">
            <v>44927</v>
          </cell>
        </row>
        <row r="190">
          <cell r="A190" t="str">
            <v>л/с №3000001176920</v>
          </cell>
          <cell r="B190" t="str">
            <v>А/м 241</v>
          </cell>
          <cell r="C190">
            <v>15.6</v>
          </cell>
          <cell r="D190" t="str">
            <v>Расоян Надо Мишаевич</v>
          </cell>
          <cell r="E190">
            <v>44927</v>
          </cell>
        </row>
        <row r="191">
          <cell r="A191" t="str">
            <v>л/с №3000000153675</v>
          </cell>
          <cell r="B191" t="str">
            <v>А/м 242</v>
          </cell>
          <cell r="C191">
            <v>13.6</v>
          </cell>
          <cell r="D191" t="str">
            <v>Страшнов Владимир Викторович</v>
          </cell>
          <cell r="E191">
            <v>44927</v>
          </cell>
        </row>
        <row r="192">
          <cell r="A192" t="str">
            <v>л/с №3000000153500</v>
          </cell>
          <cell r="B192" t="str">
            <v>А/м 243</v>
          </cell>
          <cell r="C192">
            <v>17.3</v>
          </cell>
          <cell r="D192" t="str">
            <v>Романов Дмитрий Олегович</v>
          </cell>
          <cell r="E192">
            <v>44927</v>
          </cell>
        </row>
        <row r="193">
          <cell r="A193" t="str">
            <v>л/с №3000000153695</v>
          </cell>
          <cell r="B193" t="str">
            <v>А/м 244</v>
          </cell>
          <cell r="C193">
            <v>15.6</v>
          </cell>
          <cell r="D193" t="str">
            <v>Серегин Артем Дмитриевич</v>
          </cell>
          <cell r="E193">
            <v>44927</v>
          </cell>
        </row>
        <row r="194">
          <cell r="A194" t="str">
            <v>л/с №3000000153387</v>
          </cell>
          <cell r="B194" t="str">
            <v>А/м 245</v>
          </cell>
          <cell r="C194">
            <v>13.6</v>
          </cell>
          <cell r="D194" t="str">
            <v>Демин Денис Юрьевич</v>
          </cell>
          <cell r="E194">
            <v>44927</v>
          </cell>
        </row>
        <row r="195">
          <cell r="A195" t="str">
            <v>л/с №3000000154718</v>
          </cell>
          <cell r="B195" t="str">
            <v>А/м 246</v>
          </cell>
          <cell r="C195">
            <v>17.3</v>
          </cell>
          <cell r="D195" t="str">
            <v>Сахарова Алла Васильевна</v>
          </cell>
          <cell r="E195">
            <v>44927</v>
          </cell>
        </row>
        <row r="196">
          <cell r="A196" t="str">
            <v>л/с №3000000145416</v>
          </cell>
          <cell r="B196" t="str">
            <v>А/м 247</v>
          </cell>
          <cell r="C196">
            <v>15.6</v>
          </cell>
          <cell r="D196" t="str">
            <v xml:space="preserve">Чепик Владимир Сергеевич </v>
          </cell>
          <cell r="E196">
            <v>44927</v>
          </cell>
        </row>
        <row r="197">
          <cell r="A197" t="str">
            <v>л/с №3000000148178</v>
          </cell>
          <cell r="B197" t="str">
            <v>А/м 248</v>
          </cell>
          <cell r="C197">
            <v>13.6</v>
          </cell>
          <cell r="D197" t="str">
            <v>Котляр Людмила Викторовна</v>
          </cell>
          <cell r="E197">
            <v>44927</v>
          </cell>
        </row>
        <row r="198">
          <cell r="A198" t="str">
            <v>л/с №3000000148324</v>
          </cell>
          <cell r="B198" t="str">
            <v>А/м 249</v>
          </cell>
          <cell r="C198">
            <v>17.3</v>
          </cell>
          <cell r="D198" t="str">
            <v>Смолин Сергей Олегович</v>
          </cell>
          <cell r="E198">
            <v>44927</v>
          </cell>
        </row>
        <row r="199">
          <cell r="A199" t="str">
            <v>л/с №3000000153651</v>
          </cell>
          <cell r="B199" t="str">
            <v>А/м 25</v>
          </cell>
          <cell r="C199">
            <v>13.6</v>
          </cell>
          <cell r="D199" t="str">
            <v>Абрамова Любовь Сергеевна</v>
          </cell>
          <cell r="E199">
            <v>44927</v>
          </cell>
        </row>
        <row r="200">
          <cell r="A200" t="str">
            <v>л/с №3000000153682</v>
          </cell>
          <cell r="B200" t="str">
            <v>А/м 250</v>
          </cell>
          <cell r="C200">
            <v>15.6</v>
          </cell>
          <cell r="D200" t="str">
            <v>Семечева Мунавар Каюмовна</v>
          </cell>
          <cell r="E200">
            <v>44927</v>
          </cell>
        </row>
        <row r="201">
          <cell r="A201" t="str">
            <v>л/с №3000000153659</v>
          </cell>
          <cell r="B201" t="str">
            <v>А/м 251</v>
          </cell>
          <cell r="C201">
            <v>13.6</v>
          </cell>
          <cell r="D201" t="str">
            <v>Фесинец Оксана Михайловна</v>
          </cell>
          <cell r="E201">
            <v>44927</v>
          </cell>
        </row>
        <row r="202">
          <cell r="A202" t="str">
            <v>л/с №3000000153376</v>
          </cell>
          <cell r="B202" t="str">
            <v>А/м 252</v>
          </cell>
          <cell r="C202">
            <v>16.5</v>
          </cell>
          <cell r="D202" t="str">
            <v>Краснова Надежда Владимировна</v>
          </cell>
          <cell r="E202">
            <v>44927</v>
          </cell>
        </row>
        <row r="203">
          <cell r="A203" t="str">
            <v>л/с №3000000153683</v>
          </cell>
          <cell r="B203" t="str">
            <v>А/м 253</v>
          </cell>
          <cell r="C203">
            <v>15.4</v>
          </cell>
          <cell r="D203" t="str">
            <v>Лытаева Ольга Игоревна</v>
          </cell>
          <cell r="E203">
            <v>44927</v>
          </cell>
        </row>
        <row r="204">
          <cell r="A204" t="str">
            <v>л/с №3000001183676</v>
          </cell>
          <cell r="B204" t="str">
            <v>А/м 253</v>
          </cell>
          <cell r="C204">
            <v>15.4</v>
          </cell>
          <cell r="D204" t="str">
            <v>Петухов Иван Сергеевич</v>
          </cell>
          <cell r="E204">
            <v>45170</v>
          </cell>
        </row>
        <row r="205">
          <cell r="A205" t="str">
            <v>л/с №3000000148198</v>
          </cell>
          <cell r="B205" t="str">
            <v>А/м 254</v>
          </cell>
          <cell r="C205">
            <v>13.6</v>
          </cell>
          <cell r="D205" t="str">
            <v>Анастасиади Евстафий Борисович</v>
          </cell>
          <cell r="E205">
            <v>44927</v>
          </cell>
        </row>
        <row r="206">
          <cell r="A206" t="str">
            <v>л/с №3000000153499</v>
          </cell>
          <cell r="B206" t="str">
            <v>А/м 255</v>
          </cell>
          <cell r="C206">
            <v>16.7</v>
          </cell>
          <cell r="D206" t="str">
            <v>Чусов Игорь Михайлович</v>
          </cell>
          <cell r="E206">
            <v>44927</v>
          </cell>
        </row>
        <row r="207">
          <cell r="A207" t="str">
            <v>л/с №3000000138170</v>
          </cell>
          <cell r="B207" t="str">
            <v>А/м 256</v>
          </cell>
          <cell r="C207">
            <v>15.6</v>
          </cell>
          <cell r="D207" t="str">
            <v>СЗ ФСК Красная Сосна</v>
          </cell>
          <cell r="E207">
            <v>44927</v>
          </cell>
        </row>
        <row r="208">
          <cell r="A208" t="str">
            <v>л/с №3000001175110</v>
          </cell>
          <cell r="B208" t="str">
            <v>А/м 256</v>
          </cell>
          <cell r="C208">
            <v>15.6</v>
          </cell>
          <cell r="D208" t="str">
            <v>ЗПИФ Развитие под управл ООО "Эссет Менеджмент Солюшнс"</v>
          </cell>
          <cell r="E208">
            <v>45017</v>
          </cell>
        </row>
        <row r="209">
          <cell r="A209" t="str">
            <v>л/с №3000000148199</v>
          </cell>
          <cell r="B209" t="str">
            <v>А/м 257</v>
          </cell>
          <cell r="C209">
            <v>13.6</v>
          </cell>
          <cell r="D209" t="str">
            <v>Анастасиади Евстафий Борисович</v>
          </cell>
          <cell r="E209">
            <v>44927</v>
          </cell>
        </row>
        <row r="210">
          <cell r="A210" t="str">
            <v>л/с №3000000138172</v>
          </cell>
          <cell r="B210" t="str">
            <v>А/м 258</v>
          </cell>
          <cell r="C210">
            <v>17.3</v>
          </cell>
          <cell r="D210" t="str">
            <v>СЗ ФСК Красная Сосна</v>
          </cell>
          <cell r="E210">
            <v>44927</v>
          </cell>
        </row>
        <row r="211">
          <cell r="A211" t="str">
            <v>л/с №3000001174470</v>
          </cell>
          <cell r="B211" t="str">
            <v>А/м 258</v>
          </cell>
          <cell r="C211">
            <v>17.3</v>
          </cell>
          <cell r="D211" t="str">
            <v>ЗПИФ Развитие под управл ООО "Эссет Менеджмент Солюшнс"</v>
          </cell>
          <cell r="E211">
            <v>44972</v>
          </cell>
        </row>
        <row r="212">
          <cell r="A212" t="str">
            <v>л/с №3000001177019</v>
          </cell>
          <cell r="B212" t="str">
            <v>А/м 258</v>
          </cell>
          <cell r="C212">
            <v>17.3</v>
          </cell>
          <cell r="D212" t="str">
            <v>Фролова Алина Викторовна</v>
          </cell>
          <cell r="E212">
            <v>45065</v>
          </cell>
        </row>
        <row r="213">
          <cell r="A213" t="str">
            <v>л/с №3000000148277</v>
          </cell>
          <cell r="B213" t="str">
            <v>А/м 259</v>
          </cell>
          <cell r="C213">
            <v>15.6</v>
          </cell>
          <cell r="D213" t="str">
            <v>Шагун Марина Александровна</v>
          </cell>
          <cell r="E213">
            <v>44927</v>
          </cell>
        </row>
        <row r="214">
          <cell r="A214" t="str">
            <v>л/с №3000000148177</v>
          </cell>
          <cell r="B214" t="str">
            <v>А/м 26</v>
          </cell>
          <cell r="C214">
            <v>17.3</v>
          </cell>
          <cell r="D214" t="str">
            <v>Петрова Татьяна Сергеевна</v>
          </cell>
          <cell r="E214">
            <v>44927</v>
          </cell>
        </row>
        <row r="215">
          <cell r="A215" t="str">
            <v>л/с №3000000153642</v>
          </cell>
          <cell r="B215" t="str">
            <v>А/м 260</v>
          </cell>
          <cell r="C215">
            <v>13.6</v>
          </cell>
          <cell r="D215" t="str">
            <v>Иванов Андрей Иванович</v>
          </cell>
          <cell r="E215">
            <v>44927</v>
          </cell>
        </row>
        <row r="216">
          <cell r="A216" t="str">
            <v>л/с №3000000153643</v>
          </cell>
          <cell r="B216" t="str">
            <v>А/м 261</v>
          </cell>
          <cell r="C216">
            <v>17.3</v>
          </cell>
          <cell r="D216" t="str">
            <v>Иванов Андрей Иванович</v>
          </cell>
          <cell r="E216">
            <v>44927</v>
          </cell>
        </row>
        <row r="217">
          <cell r="A217" t="str">
            <v>л/с №3000000153417</v>
          </cell>
          <cell r="B217" t="str">
            <v>А/м 262</v>
          </cell>
          <cell r="C217">
            <v>15.6</v>
          </cell>
          <cell r="D217" t="str">
            <v>Коннова Ольга Николаевна</v>
          </cell>
          <cell r="E217">
            <v>44927</v>
          </cell>
        </row>
        <row r="218">
          <cell r="A218" t="str">
            <v>л/с №3000000153349</v>
          </cell>
          <cell r="B218" t="str">
            <v>А/м 263</v>
          </cell>
          <cell r="C218">
            <v>13.6</v>
          </cell>
          <cell r="D218" t="str">
            <v xml:space="preserve">Котляров Владимир Юрьевич </v>
          </cell>
          <cell r="E218">
            <v>44927</v>
          </cell>
        </row>
        <row r="219">
          <cell r="A219" t="str">
            <v>л/с №3000000153350</v>
          </cell>
          <cell r="B219" t="str">
            <v>А/м 264</v>
          </cell>
          <cell r="C219">
            <v>17.3</v>
          </cell>
          <cell r="D219" t="str">
            <v xml:space="preserve">Котляров Владимир Юрьевич </v>
          </cell>
          <cell r="E219">
            <v>44927</v>
          </cell>
        </row>
        <row r="220">
          <cell r="A220" t="str">
            <v>л/с №3000000153638</v>
          </cell>
          <cell r="B220" t="str">
            <v>А/м 265</v>
          </cell>
          <cell r="C220">
            <v>15.9</v>
          </cell>
          <cell r="D220" t="str">
            <v>Матюгина Елена Сергеевна</v>
          </cell>
          <cell r="E220">
            <v>44927</v>
          </cell>
        </row>
        <row r="221">
          <cell r="A221" t="str">
            <v>л/с №3000000148366</v>
          </cell>
          <cell r="B221" t="str">
            <v>А/м 266</v>
          </cell>
          <cell r="C221">
            <v>13.9</v>
          </cell>
          <cell r="D221" t="str">
            <v>Гридин Михаил Юрьевич</v>
          </cell>
          <cell r="E221">
            <v>44927</v>
          </cell>
        </row>
        <row r="222">
          <cell r="A222" t="str">
            <v>л/с №3000000153644</v>
          </cell>
          <cell r="B222" t="str">
            <v>А/м 267</v>
          </cell>
          <cell r="C222">
            <v>17.600000000000001</v>
          </cell>
          <cell r="D222" t="str">
            <v>Павская Елена Александровна</v>
          </cell>
          <cell r="E222">
            <v>44927</v>
          </cell>
        </row>
        <row r="223">
          <cell r="A223" t="str">
            <v>л/с №3000000148289</v>
          </cell>
          <cell r="B223" t="str">
            <v>А/м 268</v>
          </cell>
          <cell r="C223">
            <v>15.9</v>
          </cell>
          <cell r="D223" t="str">
            <v>Рубахина Анна Левоновна</v>
          </cell>
          <cell r="E223">
            <v>44927</v>
          </cell>
        </row>
        <row r="224">
          <cell r="A224" t="str">
            <v>л/с №3000000148290</v>
          </cell>
          <cell r="B224" t="str">
            <v>А/м 269</v>
          </cell>
          <cell r="C224">
            <v>13.9</v>
          </cell>
          <cell r="D224" t="str">
            <v>Рубахина Анна Левоновна</v>
          </cell>
          <cell r="E224">
            <v>44927</v>
          </cell>
        </row>
        <row r="225">
          <cell r="A225" t="str">
            <v>л/с №3000000153677</v>
          </cell>
          <cell r="B225" t="str">
            <v>А/м 27</v>
          </cell>
          <cell r="C225">
            <v>15.1</v>
          </cell>
          <cell r="D225" t="str">
            <v>Суров Николай Федорович</v>
          </cell>
          <cell r="E225">
            <v>44927</v>
          </cell>
        </row>
        <row r="226">
          <cell r="A226" t="str">
            <v>л/с №3000000159512</v>
          </cell>
          <cell r="B226" t="str">
            <v>А/м 270</v>
          </cell>
          <cell r="C226">
            <v>17.600000000000001</v>
          </cell>
          <cell r="D226" t="str">
            <v>Рогов Дмитрий Игоревич</v>
          </cell>
          <cell r="E226">
            <v>44927</v>
          </cell>
        </row>
        <row r="227">
          <cell r="A227" t="str">
            <v>л/с №3000000153661</v>
          </cell>
          <cell r="B227" t="str">
            <v>А/м 271</v>
          </cell>
          <cell r="C227">
            <v>15.9</v>
          </cell>
          <cell r="D227" t="str">
            <v>Чернушкин Евгений Викторович</v>
          </cell>
          <cell r="E227">
            <v>44927</v>
          </cell>
        </row>
        <row r="228">
          <cell r="A228" t="str">
            <v>л/с №3000000154597</v>
          </cell>
          <cell r="B228" t="str">
            <v>А/м 272</v>
          </cell>
          <cell r="C228">
            <v>13.9</v>
          </cell>
          <cell r="D228" t="str">
            <v>Малышев Сергей Павлович</v>
          </cell>
          <cell r="E228">
            <v>44927</v>
          </cell>
        </row>
        <row r="229">
          <cell r="A229" t="str">
            <v>л/с №3000000153441</v>
          </cell>
          <cell r="B229" t="str">
            <v>А/м 273</v>
          </cell>
          <cell r="C229">
            <v>17.600000000000001</v>
          </cell>
          <cell r="D229" t="str">
            <v>Елькина Жанна Николаевна</v>
          </cell>
          <cell r="E229">
            <v>44927</v>
          </cell>
        </row>
        <row r="230">
          <cell r="A230" t="str">
            <v>л/с №3000000148274</v>
          </cell>
          <cell r="B230" t="str">
            <v>А/м 274</v>
          </cell>
          <cell r="C230">
            <v>15.4</v>
          </cell>
          <cell r="D230" t="str">
            <v>Бареева Наталья Петровна</v>
          </cell>
          <cell r="E230">
            <v>44927</v>
          </cell>
        </row>
        <row r="231">
          <cell r="A231" t="str">
            <v>л/с №3000000153653</v>
          </cell>
          <cell r="B231" t="str">
            <v>А/м 275</v>
          </cell>
          <cell r="C231">
            <v>13.9</v>
          </cell>
          <cell r="D231" t="str">
            <v>Атласов Вячеслав Александрович</v>
          </cell>
          <cell r="E231">
            <v>44927</v>
          </cell>
        </row>
        <row r="232">
          <cell r="A232" t="str">
            <v>л/с №3000000145417</v>
          </cell>
          <cell r="B232" t="str">
            <v>А/м 276</v>
          </cell>
          <cell r="C232">
            <v>18</v>
          </cell>
          <cell r="D232" t="str">
            <v>Ловков Александр Александрович</v>
          </cell>
          <cell r="E232">
            <v>44927</v>
          </cell>
        </row>
        <row r="233">
          <cell r="A233" t="str">
            <v>л/с №3000000153684</v>
          </cell>
          <cell r="B233" t="str">
            <v>А/м 277</v>
          </cell>
          <cell r="C233">
            <v>15.1</v>
          </cell>
          <cell r="D233" t="str">
            <v>Резяпов Ильгиз Камильевич</v>
          </cell>
          <cell r="E233">
            <v>44927</v>
          </cell>
        </row>
        <row r="234">
          <cell r="A234" t="str">
            <v>л/с №3000000153501</v>
          </cell>
          <cell r="B234" t="str">
            <v>А/м 278</v>
          </cell>
          <cell r="C234">
            <v>15.1</v>
          </cell>
          <cell r="D234" t="str">
            <v>Казаркин Артем Олегович</v>
          </cell>
          <cell r="E234">
            <v>44927</v>
          </cell>
        </row>
        <row r="235">
          <cell r="A235" t="str">
            <v>л/с №3000000153444</v>
          </cell>
          <cell r="B235" t="str">
            <v>А/м 279</v>
          </cell>
          <cell r="C235">
            <v>13.6</v>
          </cell>
          <cell r="D235" t="str">
            <v>Гордеева Ольга Владимировна</v>
          </cell>
          <cell r="E235">
            <v>44927</v>
          </cell>
        </row>
        <row r="236">
          <cell r="A236" t="str">
            <v>л/с №3000000153676</v>
          </cell>
          <cell r="B236" t="str">
            <v>А/м 28</v>
          </cell>
          <cell r="C236">
            <v>13.6</v>
          </cell>
          <cell r="D236" t="str">
            <v>Суров Николай Федорович</v>
          </cell>
          <cell r="E236">
            <v>44927</v>
          </cell>
        </row>
        <row r="237">
          <cell r="A237" t="str">
            <v>л/с №3000000154664</v>
          </cell>
          <cell r="B237" t="str">
            <v>А/м 280</v>
          </cell>
          <cell r="C237">
            <v>16.8</v>
          </cell>
          <cell r="D237" t="str">
            <v>Бурлаков Андрей Алексеевич</v>
          </cell>
          <cell r="E237">
            <v>44927</v>
          </cell>
        </row>
        <row r="238">
          <cell r="A238" t="str">
            <v>л/с №3000000148275</v>
          </cell>
          <cell r="B238" t="str">
            <v>А/м 281</v>
          </cell>
          <cell r="C238">
            <v>15.7</v>
          </cell>
          <cell r="D238" t="str">
            <v>Голышев Сергей Николаевич</v>
          </cell>
          <cell r="E238">
            <v>44927</v>
          </cell>
        </row>
        <row r="239">
          <cell r="A239" t="str">
            <v>л/с №3000000153664</v>
          </cell>
          <cell r="B239" t="str">
            <v>А/м 282</v>
          </cell>
          <cell r="C239">
            <v>13.6</v>
          </cell>
          <cell r="D239" t="str">
            <v>Дьячков Антон Алексеевич</v>
          </cell>
          <cell r="E239">
            <v>44927</v>
          </cell>
        </row>
        <row r="240">
          <cell r="A240" t="str">
            <v>л/с №3000000153656</v>
          </cell>
          <cell r="B240" t="str">
            <v>А/м 283</v>
          </cell>
          <cell r="C240">
            <v>17.3</v>
          </cell>
          <cell r="D240" t="str">
            <v>Винкус Тамара Андреевна</v>
          </cell>
          <cell r="E240">
            <v>44927</v>
          </cell>
        </row>
        <row r="241">
          <cell r="A241" t="str">
            <v>л/с №3000000148612</v>
          </cell>
          <cell r="B241" t="str">
            <v>А/м 284</v>
          </cell>
          <cell r="C241">
            <v>15.7</v>
          </cell>
          <cell r="D241" t="str">
            <v>Пономарь Константин Александрович</v>
          </cell>
          <cell r="E241">
            <v>44927</v>
          </cell>
        </row>
        <row r="242">
          <cell r="A242" t="str">
            <v>л/с №3000000148137</v>
          </cell>
          <cell r="B242" t="str">
            <v>А/м 285</v>
          </cell>
          <cell r="C242">
            <v>13.6</v>
          </cell>
          <cell r="D242" t="str">
            <v>Калимуллин Радик Ринатович</v>
          </cell>
          <cell r="E242">
            <v>44927</v>
          </cell>
        </row>
        <row r="243">
          <cell r="A243" t="str">
            <v>л/с №3000000148138</v>
          </cell>
          <cell r="B243" t="str">
            <v>А/м 286</v>
          </cell>
          <cell r="C243">
            <v>17.3</v>
          </cell>
          <cell r="D243" t="str">
            <v>Калимуллин Радик Ринатович</v>
          </cell>
          <cell r="E243">
            <v>44927</v>
          </cell>
        </row>
        <row r="244">
          <cell r="A244" t="str">
            <v>л/с №3000000153386</v>
          </cell>
          <cell r="B244" t="str">
            <v>А/м 287</v>
          </cell>
          <cell r="C244">
            <v>15.7</v>
          </cell>
          <cell r="D244" t="str">
            <v>Лялина Светлана Алексеевна</v>
          </cell>
          <cell r="E244">
            <v>44927</v>
          </cell>
        </row>
        <row r="245">
          <cell r="A245" t="str">
            <v>л/с №3000000153685</v>
          </cell>
          <cell r="B245" t="str">
            <v>А/м 288</v>
          </cell>
          <cell r="C245">
            <v>13.6</v>
          </cell>
          <cell r="D245" t="str">
            <v>Ананьев Вячеслав Александрович</v>
          </cell>
          <cell r="E245">
            <v>44927</v>
          </cell>
        </row>
        <row r="246">
          <cell r="A246" t="str">
            <v>л/с №3000000153666</v>
          </cell>
          <cell r="B246" t="str">
            <v>А/м 289</v>
          </cell>
          <cell r="C246">
            <v>17.3</v>
          </cell>
          <cell r="D246" t="str">
            <v>Криворученко Сергей Михайлович</v>
          </cell>
          <cell r="E246">
            <v>44927</v>
          </cell>
        </row>
        <row r="247">
          <cell r="A247" t="str">
            <v>л/с №3000000148292</v>
          </cell>
          <cell r="B247" t="str">
            <v>А/м 29</v>
          </cell>
          <cell r="C247">
            <v>17.2</v>
          </cell>
          <cell r="D247" t="str">
            <v>Дубцова Елена Алексеевна</v>
          </cell>
          <cell r="E247">
            <v>44927</v>
          </cell>
        </row>
        <row r="248">
          <cell r="A248" t="str">
            <v>л/с №3000000148024</v>
          </cell>
          <cell r="B248" t="str">
            <v>А/м 290</v>
          </cell>
          <cell r="C248">
            <v>15.4</v>
          </cell>
          <cell r="D248" t="str">
            <v>Барабанова Светлана Юрьевна</v>
          </cell>
          <cell r="E248">
            <v>44927</v>
          </cell>
        </row>
        <row r="249">
          <cell r="A249" t="str">
            <v>л/с №3000000153667</v>
          </cell>
          <cell r="B249" t="str">
            <v>А/м 291</v>
          </cell>
          <cell r="C249">
            <v>13.6</v>
          </cell>
          <cell r="D249" t="str">
            <v>Папонов Артемий Николаевич</v>
          </cell>
          <cell r="E249">
            <v>44927</v>
          </cell>
        </row>
        <row r="250">
          <cell r="A250" t="str">
            <v>л/с №3000001180910</v>
          </cell>
          <cell r="B250" t="str">
            <v>А/м 292</v>
          </cell>
          <cell r="C250">
            <v>17</v>
          </cell>
          <cell r="D250" t="str">
            <v>Горяинова Екатерина Владимировна</v>
          </cell>
          <cell r="E250">
            <v>44927</v>
          </cell>
        </row>
        <row r="251">
          <cell r="A251" t="str">
            <v>л/с №3000001180912</v>
          </cell>
          <cell r="B251" t="str">
            <v>А/м 293</v>
          </cell>
          <cell r="C251">
            <v>15.4</v>
          </cell>
          <cell r="D251" t="str">
            <v>Горяинова Екатерина Владимировна</v>
          </cell>
          <cell r="E251">
            <v>44927</v>
          </cell>
        </row>
        <row r="252">
          <cell r="A252" t="str">
            <v>л/с №3000000153686</v>
          </cell>
          <cell r="B252" t="str">
            <v>А/м 294</v>
          </cell>
          <cell r="C252">
            <v>13.6</v>
          </cell>
          <cell r="D252" t="str">
            <v>Терентьев Павел Юрьевич</v>
          </cell>
          <cell r="E252">
            <v>44927</v>
          </cell>
        </row>
        <row r="253">
          <cell r="A253" t="str">
            <v>л/с №3000000153668</v>
          </cell>
          <cell r="B253" t="str">
            <v>А/м 295</v>
          </cell>
          <cell r="C253">
            <v>17</v>
          </cell>
          <cell r="D253" t="str">
            <v>Дьяченко Диана Маратовна</v>
          </cell>
          <cell r="E253">
            <v>44927</v>
          </cell>
        </row>
        <row r="254">
          <cell r="A254" t="str">
            <v>л/с №3000000148229</v>
          </cell>
          <cell r="B254" t="str">
            <v>А/м 296</v>
          </cell>
          <cell r="C254">
            <v>15.4</v>
          </cell>
          <cell r="D254" t="str">
            <v>ВАШ Консалтинг</v>
          </cell>
          <cell r="E254">
            <v>44927</v>
          </cell>
        </row>
        <row r="255">
          <cell r="A255" t="str">
            <v>л/с №3000000148230</v>
          </cell>
          <cell r="B255" t="str">
            <v>А/м 297</v>
          </cell>
          <cell r="C255">
            <v>13.6</v>
          </cell>
          <cell r="D255" t="str">
            <v>ВАШ Консалтинг</v>
          </cell>
          <cell r="E255">
            <v>44927</v>
          </cell>
        </row>
        <row r="256">
          <cell r="A256" t="str">
            <v>л/с №3000000153679</v>
          </cell>
          <cell r="B256" t="str">
            <v>А/м 298</v>
          </cell>
          <cell r="C256">
            <v>17</v>
          </cell>
          <cell r="D256" t="str">
            <v>Хасянов Шамиль Раисович</v>
          </cell>
          <cell r="E256">
            <v>44927</v>
          </cell>
        </row>
        <row r="257">
          <cell r="A257" t="str">
            <v>л/с №3000000153442</v>
          </cell>
          <cell r="B257" t="str">
            <v>А/м 299</v>
          </cell>
          <cell r="C257">
            <v>14.8</v>
          </cell>
          <cell r="D257" t="str">
            <v>Максимов Николай Семенович</v>
          </cell>
          <cell r="E257">
            <v>44927</v>
          </cell>
        </row>
        <row r="258">
          <cell r="A258" t="str">
            <v>л/с №3000000138218</v>
          </cell>
          <cell r="B258" t="str">
            <v>А/м 3</v>
          </cell>
          <cell r="C258">
            <v>17.3</v>
          </cell>
          <cell r="D258" t="str">
            <v>СЗ ФСК Красная Сосна</v>
          </cell>
          <cell r="E258">
            <v>44927</v>
          </cell>
        </row>
        <row r="259">
          <cell r="A259" t="str">
            <v>л/с №3000000153654</v>
          </cell>
          <cell r="B259" t="str">
            <v>А/м 30</v>
          </cell>
          <cell r="C259">
            <v>15.1</v>
          </cell>
          <cell r="D259" t="str">
            <v>Васильев Андрей Александрович</v>
          </cell>
          <cell r="E259">
            <v>44927</v>
          </cell>
        </row>
        <row r="260">
          <cell r="A260" t="str">
            <v>л/с №3000000153377</v>
          </cell>
          <cell r="B260" t="str">
            <v>А/м 300</v>
          </cell>
          <cell r="C260">
            <v>13.6</v>
          </cell>
          <cell r="D260" t="str">
            <v>Озолина Екатерина Александровна</v>
          </cell>
          <cell r="E260">
            <v>44927</v>
          </cell>
        </row>
        <row r="261">
          <cell r="A261" t="str">
            <v>л/с №3000001182987</v>
          </cell>
          <cell r="B261" t="str">
            <v>А/м 300</v>
          </cell>
          <cell r="C261">
            <v>13.6</v>
          </cell>
          <cell r="D261" t="str">
            <v>Максимов Николай Семенович</v>
          </cell>
          <cell r="E261">
            <v>45219</v>
          </cell>
        </row>
        <row r="262">
          <cell r="A262" t="str">
            <v>л/с №3000000153650</v>
          </cell>
          <cell r="B262" t="str">
            <v>А/м 301</v>
          </cell>
          <cell r="C262">
            <v>16.399999999999999</v>
          </cell>
          <cell r="D262" t="str">
            <v>Бухаров Сергей Александрович</v>
          </cell>
          <cell r="E262">
            <v>44927</v>
          </cell>
        </row>
        <row r="263">
          <cell r="A263" t="str">
            <v>л/с №3000000138222</v>
          </cell>
          <cell r="B263" t="str">
            <v>А/м 302</v>
          </cell>
          <cell r="C263">
            <v>14.7</v>
          </cell>
          <cell r="D263" t="str">
            <v>СЗ ФСК Красная Сосна</v>
          </cell>
          <cell r="E263">
            <v>44927</v>
          </cell>
        </row>
        <row r="264">
          <cell r="A264" t="str">
            <v>л/с №3000000148322</v>
          </cell>
          <cell r="B264" t="str">
            <v>А/м 303</v>
          </cell>
          <cell r="C264">
            <v>15.2</v>
          </cell>
          <cell r="D264" t="str">
            <v xml:space="preserve">Сухоченкова Юлия Сергеевна </v>
          </cell>
          <cell r="E264">
            <v>44927</v>
          </cell>
        </row>
        <row r="265">
          <cell r="A265" t="str">
            <v>л/с №3000000153443</v>
          </cell>
          <cell r="B265" t="str">
            <v>А/м 304</v>
          </cell>
          <cell r="C265">
            <v>13.6</v>
          </cell>
          <cell r="D265" t="str">
            <v>Емельянов Виталий Владимирович</v>
          </cell>
          <cell r="E265">
            <v>44927</v>
          </cell>
        </row>
        <row r="266">
          <cell r="A266" t="str">
            <v>л/с №3000000152073</v>
          </cell>
          <cell r="B266" t="str">
            <v>А/м 305</v>
          </cell>
          <cell r="C266">
            <v>16.7</v>
          </cell>
          <cell r="D266" t="str">
            <v>Сапрыкин Дмитрий Юрьевич</v>
          </cell>
          <cell r="E266">
            <v>44927</v>
          </cell>
        </row>
        <row r="267">
          <cell r="A267" t="str">
            <v>л/с №3000000153687</v>
          </cell>
          <cell r="B267" t="str">
            <v>А/м 306</v>
          </cell>
          <cell r="C267">
            <v>15.6</v>
          </cell>
          <cell r="D267" t="str">
            <v>Зотова Ольга Валентиновна</v>
          </cell>
          <cell r="E267">
            <v>44927</v>
          </cell>
        </row>
        <row r="268">
          <cell r="A268" t="str">
            <v>л/с №3000000153652</v>
          </cell>
          <cell r="B268" t="str">
            <v>А/м 307</v>
          </cell>
          <cell r="C268">
            <v>13.6</v>
          </cell>
          <cell r="D268" t="str">
            <v>Абрамова Любовь Сергеевна</v>
          </cell>
          <cell r="E268">
            <v>44927</v>
          </cell>
        </row>
        <row r="269">
          <cell r="A269" t="str">
            <v>л/с №3000000154644</v>
          </cell>
          <cell r="B269" t="str">
            <v>А/м 308</v>
          </cell>
          <cell r="C269">
            <v>17.3</v>
          </cell>
          <cell r="D269" t="str">
            <v>Менькина Наталья Михайловна</v>
          </cell>
          <cell r="E269">
            <v>44927</v>
          </cell>
        </row>
        <row r="270">
          <cell r="A270" t="str">
            <v>л/с №3000000148205</v>
          </cell>
          <cell r="B270" t="str">
            <v>А/м 31</v>
          </cell>
          <cell r="C270">
            <v>13.6</v>
          </cell>
          <cell r="D270" t="str">
            <v>ВАШ Консалтинг</v>
          </cell>
          <cell r="E270">
            <v>44927</v>
          </cell>
        </row>
        <row r="271">
          <cell r="A271" t="str">
            <v>л/с №3000000148206</v>
          </cell>
          <cell r="B271" t="str">
            <v>А/м 32</v>
          </cell>
          <cell r="C271">
            <v>16.7</v>
          </cell>
          <cell r="D271" t="str">
            <v>ВАШ Консалтинг</v>
          </cell>
          <cell r="E271">
            <v>44927</v>
          </cell>
        </row>
        <row r="272">
          <cell r="A272" t="str">
            <v>л/с №3000000153674</v>
          </cell>
          <cell r="B272" t="str">
            <v>А/м 33</v>
          </cell>
          <cell r="C272">
            <v>15.6</v>
          </cell>
          <cell r="D272" t="str">
            <v>Потемкин Александр Владимирович</v>
          </cell>
          <cell r="E272">
            <v>44927</v>
          </cell>
        </row>
        <row r="273">
          <cell r="A273" t="str">
            <v>л/с №3000000156681</v>
          </cell>
          <cell r="B273" t="str">
            <v>А/м 34</v>
          </cell>
          <cell r="C273">
            <v>13.6</v>
          </cell>
          <cell r="D273" t="str">
            <v>Артемов Евгений Константинович</v>
          </cell>
          <cell r="E273">
            <v>44927</v>
          </cell>
        </row>
        <row r="274">
          <cell r="A274" t="str">
            <v>л/с №3000000153663</v>
          </cell>
          <cell r="B274" t="str">
            <v>А/м 35</v>
          </cell>
          <cell r="C274">
            <v>17.3</v>
          </cell>
          <cell r="D274" t="str">
            <v>Ненашев Владислав Владимирович</v>
          </cell>
          <cell r="E274">
            <v>44927</v>
          </cell>
        </row>
        <row r="275">
          <cell r="A275" t="str">
            <v>л/с №3000000148272</v>
          </cell>
          <cell r="B275" t="str">
            <v>А/м 36</v>
          </cell>
          <cell r="C275">
            <v>15.6</v>
          </cell>
          <cell r="D275" t="str">
            <v>Савенкова Евгения Александровна</v>
          </cell>
          <cell r="E275">
            <v>44927</v>
          </cell>
        </row>
        <row r="276">
          <cell r="A276" t="str">
            <v>л/с №3000000148325</v>
          </cell>
          <cell r="B276" t="str">
            <v>А/м 37</v>
          </cell>
          <cell r="C276">
            <v>13.6</v>
          </cell>
          <cell r="D276" t="str">
            <v>Стрелков Павел Александрович</v>
          </cell>
          <cell r="E276">
            <v>44927</v>
          </cell>
        </row>
        <row r="277">
          <cell r="A277" t="str">
            <v>л/с №3000000148128</v>
          </cell>
          <cell r="B277" t="str">
            <v>А/м 38</v>
          </cell>
          <cell r="C277">
            <v>17.3</v>
          </cell>
          <cell r="D277" t="str">
            <v>Журбицкий Александр Владимирович</v>
          </cell>
          <cell r="E277">
            <v>44927</v>
          </cell>
        </row>
        <row r="278">
          <cell r="A278" t="str">
            <v>л/с №3000000148207</v>
          </cell>
          <cell r="B278" t="str">
            <v>А/м 39</v>
          </cell>
          <cell r="C278">
            <v>15.6</v>
          </cell>
          <cell r="D278" t="str">
            <v>ВАШ Консалтинг</v>
          </cell>
          <cell r="E278">
            <v>44927</v>
          </cell>
        </row>
        <row r="279">
          <cell r="A279" t="str">
            <v>л/с №3000000153678</v>
          </cell>
          <cell r="B279" t="str">
            <v>А/м 4</v>
          </cell>
          <cell r="C279">
            <v>15.6</v>
          </cell>
          <cell r="D279" t="str">
            <v>Фетисов Максим Эдуардович</v>
          </cell>
          <cell r="E279">
            <v>44927</v>
          </cell>
        </row>
        <row r="280">
          <cell r="A280" t="str">
            <v>л/с №3000000148208</v>
          </cell>
          <cell r="B280" t="str">
            <v>А/м 40</v>
          </cell>
          <cell r="C280">
            <v>13.6</v>
          </cell>
          <cell r="D280" t="str">
            <v>ВАШ Консалтинг</v>
          </cell>
          <cell r="E280">
            <v>44927</v>
          </cell>
        </row>
        <row r="281">
          <cell r="A281" t="str">
            <v>л/с №3000000138240</v>
          </cell>
          <cell r="B281" t="str">
            <v>А/м 41</v>
          </cell>
          <cell r="C281">
            <v>17.3</v>
          </cell>
          <cell r="D281" t="str">
            <v>СЗ ФСК Красная Сосна</v>
          </cell>
          <cell r="E281">
            <v>44927</v>
          </cell>
        </row>
        <row r="282">
          <cell r="A282" t="str">
            <v>л/с №3000000148209</v>
          </cell>
          <cell r="B282" t="str">
            <v>А/м 42</v>
          </cell>
          <cell r="C282">
            <v>15.5</v>
          </cell>
          <cell r="D282" t="str">
            <v>ВАШ Консалтинг</v>
          </cell>
          <cell r="E282">
            <v>44927</v>
          </cell>
        </row>
        <row r="283">
          <cell r="A283" t="str">
            <v>л/с №3000000148210</v>
          </cell>
          <cell r="B283" t="str">
            <v>А/м 43</v>
          </cell>
          <cell r="C283">
            <v>13.5</v>
          </cell>
          <cell r="D283" t="str">
            <v>ВАШ Консалтинг</v>
          </cell>
          <cell r="E283">
            <v>44927</v>
          </cell>
        </row>
        <row r="284">
          <cell r="A284" t="str">
            <v>л/с №3000000148211</v>
          </cell>
          <cell r="B284" t="str">
            <v>А/м 44</v>
          </cell>
          <cell r="C284">
            <v>17.100000000000001</v>
          </cell>
          <cell r="D284" t="str">
            <v>ВАШ Консалтинг</v>
          </cell>
          <cell r="E284">
            <v>44927</v>
          </cell>
        </row>
        <row r="285">
          <cell r="A285" t="str">
            <v>л/с №3000000148212</v>
          </cell>
          <cell r="B285" t="str">
            <v>А/м 45</v>
          </cell>
          <cell r="C285">
            <v>15.5</v>
          </cell>
          <cell r="D285" t="str">
            <v>ВАШ Консалтинг</v>
          </cell>
          <cell r="E285">
            <v>44927</v>
          </cell>
        </row>
        <row r="286">
          <cell r="A286" t="str">
            <v>л/с №3000000148213</v>
          </cell>
          <cell r="B286" t="str">
            <v>А/м 46</v>
          </cell>
          <cell r="C286">
            <v>13.5</v>
          </cell>
          <cell r="D286" t="str">
            <v>ВАШ Консалтинг</v>
          </cell>
          <cell r="E286">
            <v>44927</v>
          </cell>
        </row>
        <row r="287">
          <cell r="A287" t="str">
            <v>л/с №3000000148214</v>
          </cell>
          <cell r="B287" t="str">
            <v>А/м 47</v>
          </cell>
          <cell r="C287">
            <v>17.100000000000001</v>
          </cell>
          <cell r="D287" t="str">
            <v>ВАШ Консалтинг</v>
          </cell>
          <cell r="E287">
            <v>44927</v>
          </cell>
        </row>
        <row r="288">
          <cell r="A288" t="str">
            <v>л/с №3000000148215</v>
          </cell>
          <cell r="B288" t="str">
            <v>А/м 48</v>
          </cell>
          <cell r="C288">
            <v>15.5</v>
          </cell>
          <cell r="D288" t="str">
            <v>ВАШ Консалтинг</v>
          </cell>
          <cell r="E288">
            <v>44927</v>
          </cell>
        </row>
        <row r="289">
          <cell r="A289" t="str">
            <v>л/с №3000000148216</v>
          </cell>
          <cell r="B289" t="str">
            <v>А/м 49</v>
          </cell>
          <cell r="C289">
            <v>13.5</v>
          </cell>
          <cell r="D289" t="str">
            <v>ВАШ Консалтинг</v>
          </cell>
          <cell r="E289">
            <v>44927</v>
          </cell>
        </row>
        <row r="290">
          <cell r="A290" t="str">
            <v>л/с №3000000153672</v>
          </cell>
          <cell r="B290" t="str">
            <v>А/м 5</v>
          </cell>
          <cell r="C290">
            <v>13.6</v>
          </cell>
          <cell r="D290" t="str">
            <v>Потапов Леонид Александрович</v>
          </cell>
          <cell r="E290">
            <v>44927</v>
          </cell>
        </row>
        <row r="291">
          <cell r="A291" t="str">
            <v>л/с №3000000148217</v>
          </cell>
          <cell r="B291" t="str">
            <v>А/м 50</v>
          </cell>
          <cell r="C291">
            <v>17.100000000000001</v>
          </cell>
          <cell r="D291" t="str">
            <v>ВАШ Консалтинг</v>
          </cell>
          <cell r="E291">
            <v>44927</v>
          </cell>
        </row>
        <row r="292">
          <cell r="A292" t="str">
            <v>л/с №3000000148218</v>
          </cell>
          <cell r="B292" t="str">
            <v>А/м 51</v>
          </cell>
          <cell r="C292">
            <v>15</v>
          </cell>
          <cell r="D292" t="str">
            <v>ВАШ Консалтинг</v>
          </cell>
          <cell r="E292">
            <v>44927</v>
          </cell>
        </row>
        <row r="293">
          <cell r="A293" t="str">
            <v>л/с №3000000148219</v>
          </cell>
          <cell r="B293" t="str">
            <v>А/м 52</v>
          </cell>
          <cell r="C293">
            <v>13.5</v>
          </cell>
          <cell r="D293" t="str">
            <v>ВАШ Консалтинг</v>
          </cell>
          <cell r="E293">
            <v>44927</v>
          </cell>
        </row>
        <row r="294">
          <cell r="A294" t="str">
            <v>л/с №3000000148220</v>
          </cell>
          <cell r="B294" t="str">
            <v>А/м 53</v>
          </cell>
          <cell r="C294">
            <v>16.600000000000001</v>
          </cell>
          <cell r="D294" t="str">
            <v>ВАШ Консалтинг</v>
          </cell>
          <cell r="E294">
            <v>44927</v>
          </cell>
        </row>
        <row r="295">
          <cell r="A295" t="str">
            <v>л/с №3000000140731</v>
          </cell>
          <cell r="B295" t="str">
            <v>А/м 54</v>
          </cell>
          <cell r="C295">
            <v>20.100000000000001</v>
          </cell>
          <cell r="D295" t="str">
            <v>ЗПИФ Развитие под управл ООО "Эссет Менеджмент Солюшнс"</v>
          </cell>
          <cell r="E295">
            <v>44927</v>
          </cell>
        </row>
        <row r="296">
          <cell r="A296" t="str">
            <v>л/с №3000000140732</v>
          </cell>
          <cell r="B296" t="str">
            <v>А/м 55</v>
          </cell>
          <cell r="C296">
            <v>18.3</v>
          </cell>
          <cell r="D296" t="str">
            <v>ЗПИФ Развитие под управл ООО "Эссет Менеджмент Солюшнс"</v>
          </cell>
          <cell r="E296">
            <v>44927</v>
          </cell>
        </row>
        <row r="297">
          <cell r="A297" t="str">
            <v>л/с №3000000140733</v>
          </cell>
          <cell r="B297" t="str">
            <v>А/м 56</v>
          </cell>
          <cell r="C297">
            <v>20.100000000000001</v>
          </cell>
          <cell r="D297" t="str">
            <v>ЗПИФ Развитие под управл ООО "Эссет Менеджмент Солюшнс"</v>
          </cell>
          <cell r="E297">
            <v>44927</v>
          </cell>
        </row>
        <row r="298">
          <cell r="A298" t="str">
            <v>л/с №3000001175247</v>
          </cell>
          <cell r="B298" t="str">
            <v>А/м 56</v>
          </cell>
          <cell r="C298">
            <v>20.100000000000001</v>
          </cell>
          <cell r="D298" t="str">
            <v>Кузьминых Юрий Николаевич</v>
          </cell>
          <cell r="E298">
            <v>45016</v>
          </cell>
        </row>
        <row r="299">
          <cell r="A299" t="str">
            <v>л/с №3000000140734</v>
          </cell>
          <cell r="B299" t="str">
            <v>А/м 57</v>
          </cell>
          <cell r="C299">
            <v>18.3</v>
          </cell>
          <cell r="D299" t="str">
            <v>ЗПИФ Развитие под управл ООО "Эссет Менеджмент Солюшнс"</v>
          </cell>
          <cell r="E299">
            <v>44927</v>
          </cell>
        </row>
        <row r="300">
          <cell r="A300" t="str">
            <v>л/с №3000001175248</v>
          </cell>
          <cell r="B300" t="str">
            <v>А/м 57</v>
          </cell>
          <cell r="C300">
            <v>18.3</v>
          </cell>
          <cell r="D300" t="str">
            <v>Кузьминых Юрий Николаевич</v>
          </cell>
          <cell r="E300">
            <v>45016</v>
          </cell>
        </row>
        <row r="301">
          <cell r="A301" t="str">
            <v>л/с №3000000153711</v>
          </cell>
          <cell r="B301" t="str">
            <v>А/м 58</v>
          </cell>
          <cell r="C301">
            <v>18</v>
          </cell>
          <cell r="D301" t="str">
            <v xml:space="preserve">Сергейчева Александра Евгеньевна </v>
          </cell>
          <cell r="E301">
            <v>44927</v>
          </cell>
        </row>
        <row r="302">
          <cell r="A302" t="str">
            <v>л/с №3000000159709</v>
          </cell>
          <cell r="B302" t="str">
            <v>А/м 59</v>
          </cell>
          <cell r="C302">
            <v>19.100000000000001</v>
          </cell>
          <cell r="D302" t="str">
            <v>Москвин Евгений Вячеславович</v>
          </cell>
          <cell r="E302">
            <v>44927</v>
          </cell>
        </row>
        <row r="303">
          <cell r="A303" t="str">
            <v>л/с №3000001182950</v>
          </cell>
          <cell r="B303" t="str">
            <v>А/м 59</v>
          </cell>
          <cell r="C303">
            <v>19.100000000000001</v>
          </cell>
          <cell r="D303" t="str">
            <v>Новожилова Юлия Вячеславовна</v>
          </cell>
          <cell r="E303">
            <v>45226</v>
          </cell>
        </row>
        <row r="304">
          <cell r="A304" t="str">
            <v>л/с №3000000153278</v>
          </cell>
          <cell r="B304" t="str">
            <v>А/м 6</v>
          </cell>
          <cell r="C304">
            <v>17.3</v>
          </cell>
          <cell r="D304" t="str">
            <v>Мижуй Юлия Владимировна</v>
          </cell>
          <cell r="E304">
            <v>44927</v>
          </cell>
        </row>
        <row r="305">
          <cell r="A305" t="str">
            <v>л/с №3000001180531</v>
          </cell>
          <cell r="B305" t="str">
            <v>А/м 6</v>
          </cell>
          <cell r="C305">
            <v>17.3</v>
          </cell>
          <cell r="D305" t="str">
            <v xml:space="preserve">Настаев Вячеслав Тимурович </v>
          </cell>
          <cell r="E305">
            <v>45141</v>
          </cell>
        </row>
        <row r="306">
          <cell r="A306" t="str">
            <v>л/с №3000000148383</v>
          </cell>
          <cell r="B306" t="str">
            <v>А/м 60</v>
          </cell>
          <cell r="C306">
            <v>19.100000000000001</v>
          </cell>
          <cell r="D306" t="str">
            <v>Дьяконова Мария Игоревна</v>
          </cell>
          <cell r="E306">
            <v>44927</v>
          </cell>
        </row>
        <row r="307">
          <cell r="A307" t="str">
            <v>л/с №3000000148382</v>
          </cell>
          <cell r="B307" t="str">
            <v>А/м 61</v>
          </cell>
          <cell r="C307">
            <v>19.399999999999999</v>
          </cell>
          <cell r="D307" t="str">
            <v>Дьяконова Мария Игоревна</v>
          </cell>
          <cell r="E307">
            <v>44927</v>
          </cell>
        </row>
        <row r="308">
          <cell r="A308" t="str">
            <v>л/с №3000000153332</v>
          </cell>
          <cell r="B308" t="str">
            <v>А/м 62</v>
          </cell>
          <cell r="C308">
            <v>22.2</v>
          </cell>
          <cell r="D308" t="str">
            <v>Павлов Кирилл Вениаминович</v>
          </cell>
          <cell r="E308">
            <v>44927</v>
          </cell>
        </row>
        <row r="309">
          <cell r="A309" t="str">
            <v>л/с №3000000153709</v>
          </cell>
          <cell r="B309" t="str">
            <v>А/м 63</v>
          </cell>
          <cell r="C309">
            <v>20</v>
          </cell>
          <cell r="D309" t="str">
            <v>Игуменцева Марина Сергеевна</v>
          </cell>
          <cell r="E309">
            <v>44927</v>
          </cell>
        </row>
        <row r="310">
          <cell r="A310" t="str">
            <v>л/с №3000000164332</v>
          </cell>
          <cell r="B310" t="str">
            <v>А/м 64</v>
          </cell>
          <cell r="C310">
            <v>19.600000000000001</v>
          </cell>
          <cell r="D310" t="str">
            <v>Шаромова Виктория Николаевна</v>
          </cell>
          <cell r="E310">
            <v>44927</v>
          </cell>
        </row>
        <row r="311">
          <cell r="A311" t="str">
            <v>л/с №3000000153375</v>
          </cell>
          <cell r="B311" t="str">
            <v>А/м 65</v>
          </cell>
          <cell r="C311">
            <v>16.899999999999999</v>
          </cell>
          <cell r="D311" t="str">
            <v>Лубьянов Эрик Владимирович</v>
          </cell>
          <cell r="E311">
            <v>44927</v>
          </cell>
        </row>
        <row r="312">
          <cell r="A312" t="str">
            <v>л/с №3000000148180</v>
          </cell>
          <cell r="B312" t="str">
            <v>А/м 66</v>
          </cell>
          <cell r="C312">
            <v>21.8</v>
          </cell>
          <cell r="D312" t="str">
            <v>Евгеньев Роман Алексеевич</v>
          </cell>
          <cell r="E312">
            <v>44927</v>
          </cell>
        </row>
        <row r="313">
          <cell r="A313" t="str">
            <v>л/с №3000000148174</v>
          </cell>
          <cell r="B313" t="str">
            <v>А/м 67</v>
          </cell>
          <cell r="C313">
            <v>18.100000000000001</v>
          </cell>
          <cell r="D313" t="str">
            <v>Евгеньев Роман Алексеевич</v>
          </cell>
          <cell r="E313">
            <v>44927</v>
          </cell>
        </row>
        <row r="314">
          <cell r="A314" t="str">
            <v>л/с №3000000140741</v>
          </cell>
          <cell r="B314" t="str">
            <v>А/м 68</v>
          </cell>
          <cell r="C314">
            <v>19.399999999999999</v>
          </cell>
          <cell r="D314" t="str">
            <v>ЗПИФ Развитие под управл ООО "Эссет Менеджмент Солюшнс"</v>
          </cell>
          <cell r="E314">
            <v>44927</v>
          </cell>
        </row>
        <row r="315">
          <cell r="A315" t="str">
            <v>л/с №3000001177179</v>
          </cell>
          <cell r="B315" t="str">
            <v>А/м 68</v>
          </cell>
          <cell r="C315">
            <v>19.399999999999999</v>
          </cell>
          <cell r="D315" t="str">
            <v xml:space="preserve">Кропоткин Владимир Валентинович </v>
          </cell>
          <cell r="E315">
            <v>45072</v>
          </cell>
        </row>
        <row r="316">
          <cell r="A316" t="str">
            <v>л/с №3000000148323</v>
          </cell>
          <cell r="B316" t="str">
            <v>А/м 69</v>
          </cell>
          <cell r="C316">
            <v>21.3</v>
          </cell>
          <cell r="D316" t="str">
            <v>Воронова Людмила Валерьевна</v>
          </cell>
          <cell r="E316">
            <v>44927</v>
          </cell>
        </row>
        <row r="317">
          <cell r="A317" t="str">
            <v>л/с №3000000156882</v>
          </cell>
          <cell r="B317" t="str">
            <v>А/м 7</v>
          </cell>
          <cell r="C317">
            <v>15.6</v>
          </cell>
          <cell r="D317" t="str">
            <v>Кобзев Александр Владимирович</v>
          </cell>
          <cell r="E317">
            <v>44927</v>
          </cell>
        </row>
        <row r="318">
          <cell r="A318" t="str">
            <v>л/с №3000000154758</v>
          </cell>
          <cell r="B318" t="str">
            <v>А/м 70</v>
          </cell>
          <cell r="C318">
            <v>20.2</v>
          </cell>
          <cell r="D318" t="str">
            <v>Сабанова Лаура Георгиевна</v>
          </cell>
          <cell r="E318">
            <v>44927</v>
          </cell>
        </row>
        <row r="319">
          <cell r="A319" t="str">
            <v>л/с №3000000153460</v>
          </cell>
          <cell r="B319" t="str">
            <v>А/м 71</v>
          </cell>
          <cell r="C319">
            <v>18.100000000000001</v>
          </cell>
          <cell r="D319" t="str">
            <v>Мурадянц Эдуард Арсенович</v>
          </cell>
          <cell r="E319">
            <v>44927</v>
          </cell>
        </row>
        <row r="320">
          <cell r="A320" t="str">
            <v>л/с №3000000153289</v>
          </cell>
          <cell r="B320" t="str">
            <v>А/м 72</v>
          </cell>
          <cell r="C320">
            <v>22.3</v>
          </cell>
          <cell r="D320" t="str">
            <v>Раковский Евгений Владимирович</v>
          </cell>
          <cell r="E320">
            <v>44927</v>
          </cell>
        </row>
        <row r="321">
          <cell r="A321" t="str">
            <v>л/с №3000000159544</v>
          </cell>
          <cell r="B321" t="str">
            <v>А/м 73</v>
          </cell>
          <cell r="C321">
            <v>15.7</v>
          </cell>
          <cell r="D321" t="str">
            <v>Макарова Наталья Александровна</v>
          </cell>
          <cell r="E321">
            <v>44927</v>
          </cell>
        </row>
        <row r="322">
          <cell r="A322" t="str">
            <v>л/с №3000000153645</v>
          </cell>
          <cell r="B322" t="str">
            <v>А/м 74</v>
          </cell>
          <cell r="C322">
            <v>17.600000000000001</v>
          </cell>
          <cell r="D322" t="str">
            <v>Леонова Анастасия Юрьевна</v>
          </cell>
          <cell r="E322">
            <v>44927</v>
          </cell>
        </row>
        <row r="323">
          <cell r="A323" t="str">
            <v>л/с №3000000153336</v>
          </cell>
          <cell r="B323" t="str">
            <v>А/м 75</v>
          </cell>
          <cell r="C323">
            <v>16.399999999999999</v>
          </cell>
          <cell r="D323" t="str">
            <v>Глебова Елена Сергеевна</v>
          </cell>
          <cell r="E323">
            <v>44927</v>
          </cell>
        </row>
        <row r="324">
          <cell r="A324" t="str">
            <v>л/с №3000000163597</v>
          </cell>
          <cell r="B324" t="str">
            <v>А/м 76</v>
          </cell>
          <cell r="C324">
            <v>16.3</v>
          </cell>
          <cell r="D324" t="str">
            <v>Ашрафян Вардан Каренович</v>
          </cell>
          <cell r="E324">
            <v>44927</v>
          </cell>
        </row>
        <row r="325">
          <cell r="A325" t="str">
            <v>л/с №3000000154790</v>
          </cell>
          <cell r="B325" t="str">
            <v>А/м 77</v>
          </cell>
          <cell r="C325">
            <v>15.7</v>
          </cell>
          <cell r="D325" t="str">
            <v>Хакимова Резида Раузитовна</v>
          </cell>
          <cell r="E325">
            <v>44927</v>
          </cell>
        </row>
        <row r="326">
          <cell r="A326" t="str">
            <v>л/с №3000000140748</v>
          </cell>
          <cell r="B326" t="str">
            <v>А/м 78</v>
          </cell>
          <cell r="C326">
            <v>18.2</v>
          </cell>
          <cell r="D326" t="str">
            <v>ЗПИФ Развитие под управл ООО "Эссет Менеджмент Солюшнс"</v>
          </cell>
          <cell r="E326">
            <v>44927</v>
          </cell>
        </row>
        <row r="327">
          <cell r="A327" t="str">
            <v>л/с №3000001179396</v>
          </cell>
          <cell r="B327" t="str">
            <v>А/м 78</v>
          </cell>
          <cell r="C327">
            <v>18.2</v>
          </cell>
          <cell r="D327" t="str">
            <v>Чернякова Наталия Николаевна</v>
          </cell>
          <cell r="E327">
            <v>45098</v>
          </cell>
        </row>
        <row r="328">
          <cell r="A328" t="str">
            <v>л/с №3000000173613</v>
          </cell>
          <cell r="B328" t="str">
            <v>А/м 79</v>
          </cell>
          <cell r="C328">
            <v>15.4</v>
          </cell>
          <cell r="D328" t="str">
            <v>Салимова Альфия Саматовна</v>
          </cell>
          <cell r="E328">
            <v>44927</v>
          </cell>
        </row>
        <row r="329">
          <cell r="A329" t="str">
            <v>л/с №3000000152693</v>
          </cell>
          <cell r="B329" t="str">
            <v>А/м 8</v>
          </cell>
          <cell r="C329">
            <v>13.6</v>
          </cell>
          <cell r="D329" t="str">
            <v>Одинцова Екатерина Михайловна</v>
          </cell>
          <cell r="E329">
            <v>44927</v>
          </cell>
        </row>
        <row r="330">
          <cell r="A330" t="str">
            <v>л/с №3000000140750</v>
          </cell>
          <cell r="B330" t="str">
            <v>А/м 80</v>
          </cell>
          <cell r="C330">
            <v>17.2</v>
          </cell>
          <cell r="D330" t="str">
            <v>ЗПИФ Развитие под управл ООО "Эссет Менеджмент Солюшнс"</v>
          </cell>
          <cell r="E330">
            <v>44927</v>
          </cell>
        </row>
        <row r="331">
          <cell r="A331" t="str">
            <v>л/с №3000000173273</v>
          </cell>
          <cell r="B331" t="str">
            <v>А/м 81</v>
          </cell>
          <cell r="C331">
            <v>17.2</v>
          </cell>
          <cell r="D331" t="str">
            <v>ГрандДевелопмент</v>
          </cell>
          <cell r="E331">
            <v>44927</v>
          </cell>
        </row>
        <row r="332">
          <cell r="A332" t="str">
            <v>л/с №3000000174021</v>
          </cell>
          <cell r="B332" t="str">
            <v>А/м 81</v>
          </cell>
          <cell r="C332">
            <v>17.2</v>
          </cell>
          <cell r="D332" t="str">
            <v>Плотникова Наталья Сергеевна</v>
          </cell>
          <cell r="E332">
            <v>44972</v>
          </cell>
        </row>
        <row r="333">
          <cell r="A333" t="str">
            <v>л/с №3000000153314</v>
          </cell>
          <cell r="B333" t="str">
            <v>А/м 82</v>
          </cell>
          <cell r="C333">
            <v>15.6</v>
          </cell>
          <cell r="D333" t="str">
            <v>Кагарманова Татьяна Юрьевна</v>
          </cell>
          <cell r="E333">
            <v>44927</v>
          </cell>
        </row>
        <row r="334">
          <cell r="A334" t="str">
            <v>л/с №3000000153333</v>
          </cell>
          <cell r="B334" t="str">
            <v>А/м 83</v>
          </cell>
          <cell r="C334">
            <v>19.100000000000001</v>
          </cell>
          <cell r="D334" t="str">
            <v>Орлов Александр Иванович</v>
          </cell>
          <cell r="E334">
            <v>44927</v>
          </cell>
        </row>
        <row r="335">
          <cell r="A335" t="str">
            <v>л/с №3000000153237</v>
          </cell>
          <cell r="B335" t="str">
            <v>А/м 84</v>
          </cell>
          <cell r="C335">
            <v>16</v>
          </cell>
          <cell r="D335" t="str">
            <v>Парамонов Илья Александрович</v>
          </cell>
          <cell r="E335">
            <v>44927</v>
          </cell>
        </row>
        <row r="336">
          <cell r="A336" t="str">
            <v>л/с №3000000153748</v>
          </cell>
          <cell r="B336" t="str">
            <v>А/м 85</v>
          </cell>
          <cell r="C336">
            <v>13.2</v>
          </cell>
          <cell r="D336" t="str">
            <v>Фролова Ольга Николаевна</v>
          </cell>
          <cell r="E336">
            <v>44927</v>
          </cell>
        </row>
        <row r="337">
          <cell r="A337" t="str">
            <v>л/с №3000000153747</v>
          </cell>
          <cell r="B337" t="str">
            <v>А/м 86</v>
          </cell>
          <cell r="C337">
            <v>16</v>
          </cell>
          <cell r="D337" t="str">
            <v>Чжоу Циньдань</v>
          </cell>
          <cell r="E337">
            <v>44927</v>
          </cell>
        </row>
        <row r="338">
          <cell r="A338" t="str">
            <v>л/с №3000000140757</v>
          </cell>
          <cell r="B338" t="str">
            <v>А/м 87</v>
          </cell>
          <cell r="C338">
            <v>16</v>
          </cell>
          <cell r="D338" t="str">
            <v>ЗПИФ Развитие под управл ООО "Эссет Менеджмент Солюшнс"</v>
          </cell>
          <cell r="E338">
            <v>44927</v>
          </cell>
        </row>
        <row r="339">
          <cell r="A339" t="str">
            <v>л/с №3000000172806</v>
          </cell>
          <cell r="B339" t="str">
            <v>А/м 87</v>
          </cell>
          <cell r="C339">
            <v>16</v>
          </cell>
          <cell r="D339" t="str">
            <v>Капцов Артем Павлович</v>
          </cell>
          <cell r="E339">
            <v>44940</v>
          </cell>
        </row>
        <row r="340">
          <cell r="A340" t="str">
            <v>л/с №3000000140758</v>
          </cell>
          <cell r="B340" t="str">
            <v>А/м 88</v>
          </cell>
          <cell r="C340">
            <v>13.3</v>
          </cell>
          <cell r="D340" t="str">
            <v>ЗПИФ Развитие под управл ООО "Эссет Менеджмент Солюшнс"</v>
          </cell>
          <cell r="E340">
            <v>44927</v>
          </cell>
        </row>
        <row r="341">
          <cell r="A341" t="str">
            <v>л/с №3000000172805</v>
          </cell>
          <cell r="B341" t="str">
            <v>А/м 88</v>
          </cell>
          <cell r="C341">
            <v>13.3</v>
          </cell>
          <cell r="D341" t="str">
            <v>Капцов Артем Павлович</v>
          </cell>
          <cell r="E341">
            <v>44940</v>
          </cell>
        </row>
        <row r="342">
          <cell r="A342" t="str">
            <v>л/с №3000000168509</v>
          </cell>
          <cell r="B342" t="str">
            <v>А/м 89</v>
          </cell>
          <cell r="C342">
            <v>16</v>
          </cell>
          <cell r="D342" t="str">
            <v>Мажумдер Юлия Владимировна</v>
          </cell>
          <cell r="E342">
            <v>44927</v>
          </cell>
        </row>
        <row r="343">
          <cell r="A343" t="str">
            <v>л/с №3000000148133</v>
          </cell>
          <cell r="B343" t="str">
            <v>А/м 9</v>
          </cell>
          <cell r="C343">
            <v>17.3</v>
          </cell>
          <cell r="D343" t="str">
            <v>Зуев Георгий Вадимович</v>
          </cell>
          <cell r="E343">
            <v>44927</v>
          </cell>
        </row>
        <row r="344">
          <cell r="A344" t="str">
            <v>л/с №3000000156573</v>
          </cell>
          <cell r="B344" t="str">
            <v>А/м 90</v>
          </cell>
          <cell r="C344">
            <v>16</v>
          </cell>
          <cell r="D344" t="str">
            <v>Джафарова Маира Гусеин кызы</v>
          </cell>
          <cell r="E344">
            <v>44927</v>
          </cell>
        </row>
        <row r="345">
          <cell r="A345" t="str">
            <v>л/с №3000000140761</v>
          </cell>
          <cell r="B345" t="str">
            <v>А/м 91</v>
          </cell>
          <cell r="C345">
            <v>13.3</v>
          </cell>
          <cell r="D345" t="str">
            <v>ЗПИФ Развитие под управл ООО "Эссет Менеджмент Солюшнс"</v>
          </cell>
          <cell r="E345">
            <v>44927</v>
          </cell>
        </row>
        <row r="346">
          <cell r="A346" t="str">
            <v>л/с №3000000153697</v>
          </cell>
          <cell r="B346" t="str">
            <v>А/м 92</v>
          </cell>
          <cell r="C346">
            <v>16</v>
          </cell>
          <cell r="D346" t="str">
            <v>Поляков Александр Викторович</v>
          </cell>
          <cell r="E346">
            <v>44927</v>
          </cell>
        </row>
        <row r="347">
          <cell r="A347" t="str">
            <v>л/с №3000000153351</v>
          </cell>
          <cell r="B347" t="str">
            <v>А/м 93</v>
          </cell>
          <cell r="C347">
            <v>16</v>
          </cell>
          <cell r="D347" t="str">
            <v>Никипелова Светлана Николаевна</v>
          </cell>
          <cell r="E347">
            <v>44927</v>
          </cell>
        </row>
        <row r="348">
          <cell r="A348" t="str">
            <v>л/с №3000000140102</v>
          </cell>
          <cell r="B348" t="str">
            <v>А/м 94</v>
          </cell>
          <cell r="C348">
            <v>13.3</v>
          </cell>
          <cell r="D348" t="str">
            <v>Андреев Александр Владимирович</v>
          </cell>
          <cell r="E348">
            <v>44927</v>
          </cell>
        </row>
        <row r="349">
          <cell r="A349" t="str">
            <v>л/с №3000000159509</v>
          </cell>
          <cell r="B349" t="str">
            <v>А/м 95</v>
          </cell>
          <cell r="C349">
            <v>14.8</v>
          </cell>
          <cell r="D349" t="str">
            <v>Алиев Эльмаддин Магаммед оглы</v>
          </cell>
          <cell r="E349">
            <v>44927</v>
          </cell>
        </row>
        <row r="350">
          <cell r="A350" t="str">
            <v>л/с №3000000140765</v>
          </cell>
          <cell r="B350" t="str">
            <v>А/м 96</v>
          </cell>
          <cell r="C350">
            <v>13.5</v>
          </cell>
          <cell r="D350" t="str">
            <v>ЗПИФ Развитие под управл ООО "Эссет Менеджмент Солюшнс"</v>
          </cell>
          <cell r="E350">
            <v>44927</v>
          </cell>
        </row>
        <row r="351">
          <cell r="A351" t="str">
            <v>л/с №3000000172992</v>
          </cell>
          <cell r="B351" t="str">
            <v>А/м 96</v>
          </cell>
          <cell r="C351">
            <v>13.5</v>
          </cell>
          <cell r="D351" t="str">
            <v>Чумаченко Оксана Владимировна</v>
          </cell>
          <cell r="E351">
            <v>44947</v>
          </cell>
        </row>
        <row r="352">
          <cell r="A352" t="str">
            <v>л/с №3000000140766</v>
          </cell>
          <cell r="B352" t="str">
            <v>А/м 97</v>
          </cell>
          <cell r="C352">
            <v>14.8</v>
          </cell>
          <cell r="D352" t="str">
            <v>ЗПИФ Развитие под управл ООО "Эссет Менеджмент Солюшнс"</v>
          </cell>
          <cell r="E352">
            <v>44927</v>
          </cell>
        </row>
        <row r="353">
          <cell r="A353" t="str">
            <v>л/с №3000000140767</v>
          </cell>
          <cell r="B353" t="str">
            <v>А/м 98</v>
          </cell>
          <cell r="C353">
            <v>16.5</v>
          </cell>
          <cell r="D353" t="str">
            <v>ЗПИФ Развитие под управл ООО "Эссет Менеджмент Солюшнс"</v>
          </cell>
          <cell r="E353">
            <v>44927</v>
          </cell>
        </row>
        <row r="354">
          <cell r="A354" t="str">
            <v>л/с №3000000140768</v>
          </cell>
          <cell r="B354" t="str">
            <v>А/м 99</v>
          </cell>
          <cell r="C354">
            <v>19.600000000000001</v>
          </cell>
          <cell r="D354" t="str">
            <v>ЗПИФ Развитие под управл ООО "Эссет Менеджмент Солюшнс"</v>
          </cell>
          <cell r="E354">
            <v>44927</v>
          </cell>
        </row>
        <row r="355">
          <cell r="A355" t="str">
            <v>л/с №3000000140035</v>
          </cell>
          <cell r="B355" t="str">
            <v>Кв. 1</v>
          </cell>
          <cell r="C355">
            <v>74.2</v>
          </cell>
          <cell r="D355" t="str">
            <v>Кузьмин Александр Михайлович</v>
          </cell>
          <cell r="E355">
            <v>44927</v>
          </cell>
        </row>
        <row r="356">
          <cell r="A356" t="str">
            <v>л/с №3000000140575</v>
          </cell>
          <cell r="B356" t="str">
            <v>Кв. 10</v>
          </cell>
          <cell r="C356">
            <v>33.1</v>
          </cell>
          <cell r="D356" t="str">
            <v>Курченко Роман Александрович</v>
          </cell>
          <cell r="E356">
            <v>44927</v>
          </cell>
        </row>
        <row r="357">
          <cell r="A357" t="str">
            <v>л/с №3000000140337</v>
          </cell>
          <cell r="B357" t="str">
            <v>Кв. 100</v>
          </cell>
          <cell r="C357">
            <v>33.1</v>
          </cell>
          <cell r="D357" t="str">
            <v>Хачатрян Диана Григоровна</v>
          </cell>
          <cell r="E357">
            <v>44927</v>
          </cell>
        </row>
        <row r="358">
          <cell r="A358" t="str">
            <v>л/с №3000000140265</v>
          </cell>
          <cell r="B358" t="str">
            <v>Кв. 101</v>
          </cell>
          <cell r="C358">
            <v>36.700000000000003</v>
          </cell>
          <cell r="D358" t="str">
            <v>Жижерин Александр Владимирович</v>
          </cell>
          <cell r="E358">
            <v>44927</v>
          </cell>
        </row>
        <row r="359">
          <cell r="A359" t="str">
            <v>л/с №3000000140145</v>
          </cell>
          <cell r="B359" t="str">
            <v>Кв. 102</v>
          </cell>
          <cell r="C359">
            <v>78.400000000000006</v>
          </cell>
          <cell r="D359" t="str">
            <v>Торунова Елена Владимировна</v>
          </cell>
          <cell r="E359">
            <v>44927</v>
          </cell>
        </row>
        <row r="360">
          <cell r="A360" t="str">
            <v>л/с №3000000140192</v>
          </cell>
          <cell r="B360" t="str">
            <v>Кв. 103</v>
          </cell>
          <cell r="C360">
            <v>72.599999999999994</v>
          </cell>
          <cell r="D360" t="str">
            <v>Лядник Сергей Владимирович</v>
          </cell>
          <cell r="E360">
            <v>44927</v>
          </cell>
        </row>
        <row r="361">
          <cell r="A361" t="str">
            <v>л/с №3000001180697</v>
          </cell>
          <cell r="B361" t="str">
            <v>Кв. 104</v>
          </cell>
          <cell r="C361">
            <v>57.1</v>
          </cell>
          <cell r="D361" t="str">
            <v>Ларина Надежда Валерьевна</v>
          </cell>
          <cell r="E361">
            <v>44927</v>
          </cell>
        </row>
        <row r="362">
          <cell r="A362" t="str">
            <v>л/с №3000000149258</v>
          </cell>
          <cell r="B362" t="str">
            <v>Кв. 105</v>
          </cell>
          <cell r="C362">
            <v>33.1</v>
          </cell>
          <cell r="D362" t="str">
            <v xml:space="preserve">Гапонова Наталья Юрьевна </v>
          </cell>
          <cell r="E362">
            <v>44927</v>
          </cell>
        </row>
        <row r="363">
          <cell r="A363" t="str">
            <v>л/с №3000000150581</v>
          </cell>
          <cell r="B363" t="str">
            <v>Кв. 106</v>
          </cell>
          <cell r="C363">
            <v>33.1</v>
          </cell>
          <cell r="D363" t="str">
            <v>Харитоненков Андрей Владимирович</v>
          </cell>
          <cell r="E363">
            <v>44927</v>
          </cell>
        </row>
        <row r="364">
          <cell r="A364" t="str">
            <v>л/с №3000000140362</v>
          </cell>
          <cell r="B364" t="str">
            <v>Кв. 107</v>
          </cell>
          <cell r="C364">
            <v>36.700000000000003</v>
          </cell>
          <cell r="D364" t="str">
            <v>Мотков Сергей Олегович</v>
          </cell>
          <cell r="E364">
            <v>44927</v>
          </cell>
        </row>
        <row r="365">
          <cell r="A365" t="str">
            <v>л/с №3000000152248</v>
          </cell>
          <cell r="B365" t="str">
            <v>Кв. 108</v>
          </cell>
          <cell r="C365">
            <v>78.400000000000006</v>
          </cell>
          <cell r="D365" t="str">
            <v>Козлова Наталья Николаевна</v>
          </cell>
          <cell r="E365">
            <v>44927</v>
          </cell>
        </row>
        <row r="366">
          <cell r="A366" t="str">
            <v>л/с №3000000140224</v>
          </cell>
          <cell r="B366" t="str">
            <v>Кв. 109</v>
          </cell>
          <cell r="C366">
            <v>72.599999999999994</v>
          </cell>
          <cell r="D366" t="str">
            <v>Клыч Дмитрий Петрович</v>
          </cell>
          <cell r="E366">
            <v>44927</v>
          </cell>
        </row>
        <row r="367">
          <cell r="A367" t="str">
            <v>л/с №3000000150664</v>
          </cell>
          <cell r="B367" t="str">
            <v>Кв. 11</v>
          </cell>
          <cell r="C367">
            <v>36.700000000000003</v>
          </cell>
          <cell r="D367" t="str">
            <v>Мельник Алексей Владимирович</v>
          </cell>
          <cell r="E367">
            <v>44927</v>
          </cell>
        </row>
        <row r="368">
          <cell r="A368" t="str">
            <v>л/с №3000000140912</v>
          </cell>
          <cell r="B368" t="str">
            <v>Кв. 110</v>
          </cell>
          <cell r="C368">
            <v>57.1</v>
          </cell>
          <cell r="D368" t="str">
            <v>Васильев Сергей Борисович</v>
          </cell>
          <cell r="E368">
            <v>44927</v>
          </cell>
        </row>
        <row r="369">
          <cell r="A369" t="str">
            <v>л/с №3000000140071</v>
          </cell>
          <cell r="B369" t="str">
            <v>Кв. 111</v>
          </cell>
          <cell r="C369">
            <v>33.1</v>
          </cell>
          <cell r="D369" t="str">
            <v>Власова Елена Сергеевна</v>
          </cell>
          <cell r="E369">
            <v>44927</v>
          </cell>
        </row>
        <row r="370">
          <cell r="A370" t="str">
            <v>л/с №3000000156556</v>
          </cell>
          <cell r="B370" t="str">
            <v>Кв. 112</v>
          </cell>
          <cell r="C370">
            <v>33.1</v>
          </cell>
          <cell r="D370" t="str">
            <v>Подихевич Виржиния Ивановна</v>
          </cell>
          <cell r="E370">
            <v>44927</v>
          </cell>
        </row>
        <row r="371">
          <cell r="A371" t="str">
            <v>л/с №3000000140361</v>
          </cell>
          <cell r="B371" t="str">
            <v>Кв. 113</v>
          </cell>
          <cell r="C371">
            <v>36.700000000000003</v>
          </cell>
          <cell r="D371" t="str">
            <v>Шпигалёв Дмитрий Викторович</v>
          </cell>
          <cell r="E371">
            <v>44927</v>
          </cell>
        </row>
        <row r="372">
          <cell r="A372" t="str">
            <v>л/с №3000000153016</v>
          </cell>
          <cell r="B372" t="str">
            <v>Кв. 114</v>
          </cell>
          <cell r="C372">
            <v>78.400000000000006</v>
          </cell>
          <cell r="D372" t="str">
            <v>Мегаполис М (ЗПИФ ВТБ)</v>
          </cell>
          <cell r="E372">
            <v>44927</v>
          </cell>
        </row>
        <row r="373">
          <cell r="A373" t="str">
            <v>л/с №3000000140490</v>
          </cell>
          <cell r="B373" t="str">
            <v>Кв. 115</v>
          </cell>
          <cell r="C373">
            <v>72.599999999999994</v>
          </cell>
          <cell r="D373" t="str">
            <v>Литвинова Наталья Геннадьевна</v>
          </cell>
          <cell r="E373">
            <v>44927</v>
          </cell>
        </row>
        <row r="374">
          <cell r="A374" t="str">
            <v>л/с №3000000140141</v>
          </cell>
          <cell r="B374" t="str">
            <v>Кв. 116</v>
          </cell>
          <cell r="C374">
            <v>57.1</v>
          </cell>
          <cell r="D374" t="str">
            <v>Семенчук Олег Игоревич</v>
          </cell>
          <cell r="E374">
            <v>44927</v>
          </cell>
        </row>
        <row r="375">
          <cell r="A375" t="str">
            <v>л/с №3000000140368</v>
          </cell>
          <cell r="B375" t="str">
            <v>Кв. 117</v>
          </cell>
          <cell r="C375">
            <v>33.1</v>
          </cell>
          <cell r="D375" t="str">
            <v>Торовин Алексей Анатольевич</v>
          </cell>
          <cell r="E375">
            <v>44927</v>
          </cell>
        </row>
        <row r="376">
          <cell r="A376" t="str">
            <v>л/с №3000000145703</v>
          </cell>
          <cell r="B376" t="str">
            <v>Кв. 118</v>
          </cell>
          <cell r="C376">
            <v>33.1</v>
          </cell>
          <cell r="D376" t="str">
            <v xml:space="preserve">Кучкин Андрей Витальевич </v>
          </cell>
          <cell r="E376">
            <v>44927</v>
          </cell>
        </row>
        <row r="377">
          <cell r="A377" t="str">
            <v>л/с №3000000140648</v>
          </cell>
          <cell r="B377" t="str">
            <v>Кв. 119</v>
          </cell>
          <cell r="C377">
            <v>36.700000000000003</v>
          </cell>
          <cell r="D377" t="str">
            <v>Шлыкова Светлана Олеговна</v>
          </cell>
          <cell r="E377">
            <v>44927</v>
          </cell>
        </row>
        <row r="378">
          <cell r="A378" t="str">
            <v>л/с №3000000140488</v>
          </cell>
          <cell r="B378" t="str">
            <v>Кв. 12</v>
          </cell>
          <cell r="C378">
            <v>78.400000000000006</v>
          </cell>
          <cell r="D378" t="str">
            <v>Кяримова Алеся Ильзаровна</v>
          </cell>
          <cell r="E378">
            <v>44927</v>
          </cell>
        </row>
        <row r="379">
          <cell r="A379" t="str">
            <v>л/с №3000000140182</v>
          </cell>
          <cell r="B379" t="str">
            <v>Кв. 120</v>
          </cell>
          <cell r="C379">
            <v>78.400000000000006</v>
          </cell>
          <cell r="D379" t="str">
            <v>Парамонов Олег Николаевич</v>
          </cell>
          <cell r="E379">
            <v>44927</v>
          </cell>
        </row>
        <row r="380">
          <cell r="A380" t="str">
            <v>л/с №3000000152209</v>
          </cell>
          <cell r="B380" t="str">
            <v>Кв. 121</v>
          </cell>
          <cell r="C380">
            <v>101.7</v>
          </cell>
          <cell r="D380" t="str">
            <v>Фроловская Анна Александровна</v>
          </cell>
          <cell r="E380">
            <v>44927</v>
          </cell>
        </row>
        <row r="381">
          <cell r="A381" t="str">
            <v>л/с №3000000145781</v>
          </cell>
          <cell r="B381" t="str">
            <v>Кв. 122</v>
          </cell>
          <cell r="C381">
            <v>78.8</v>
          </cell>
          <cell r="D381" t="str">
            <v>Перфильева Елизавета Геннадьевна</v>
          </cell>
          <cell r="E381">
            <v>44927</v>
          </cell>
        </row>
        <row r="382">
          <cell r="A382" t="str">
            <v>л/с №3000000142387</v>
          </cell>
          <cell r="B382" t="str">
            <v>Кв. 123</v>
          </cell>
          <cell r="C382">
            <v>46.7</v>
          </cell>
          <cell r="D382" t="str">
            <v xml:space="preserve">Грибанова Ольга Владимировна </v>
          </cell>
          <cell r="E382">
            <v>44927</v>
          </cell>
        </row>
        <row r="383">
          <cell r="A383" t="str">
            <v>л/с №3000000151813</v>
          </cell>
          <cell r="B383" t="str">
            <v>Кв. 124</v>
          </cell>
          <cell r="C383">
            <v>46.6</v>
          </cell>
          <cell r="D383" t="str">
            <v>Исаева Ирина Геннадьевна</v>
          </cell>
          <cell r="E383">
            <v>44927</v>
          </cell>
        </row>
        <row r="384">
          <cell r="A384" t="str">
            <v>л/с №3000001178618</v>
          </cell>
          <cell r="B384" t="str">
            <v>Кв. 124</v>
          </cell>
          <cell r="C384">
            <v>46.6</v>
          </cell>
          <cell r="D384" t="str">
            <v>Миронов Никита Игоревич</v>
          </cell>
          <cell r="E384">
            <v>45077</v>
          </cell>
        </row>
        <row r="385">
          <cell r="A385" t="str">
            <v>л/с №3000000174159</v>
          </cell>
          <cell r="B385" t="str">
            <v>Кв. 125</v>
          </cell>
          <cell r="C385">
            <v>50.8</v>
          </cell>
          <cell r="D385" t="str">
            <v>Ляшок Лариса Валерьевна</v>
          </cell>
          <cell r="E385">
            <v>44927</v>
          </cell>
        </row>
        <row r="386">
          <cell r="A386" t="str">
            <v>л/с №3000000159230</v>
          </cell>
          <cell r="B386" t="str">
            <v>Кв. 126</v>
          </cell>
          <cell r="C386">
            <v>110.4</v>
          </cell>
          <cell r="D386" t="str">
            <v>Григорьев Александр Николаевич</v>
          </cell>
          <cell r="E386">
            <v>44927</v>
          </cell>
        </row>
        <row r="387">
          <cell r="A387" t="str">
            <v>л/с №3000000151840</v>
          </cell>
          <cell r="B387" t="str">
            <v>Кв. 127</v>
          </cell>
          <cell r="C387">
            <v>80.900000000000006</v>
          </cell>
          <cell r="D387" t="str">
            <v>ЗПИФ Развитие под управл ООО "Эссет Менеджмент Солюшнс"</v>
          </cell>
          <cell r="E387">
            <v>44927</v>
          </cell>
        </row>
        <row r="388">
          <cell r="A388" t="str">
            <v>л/с №3000000174038</v>
          </cell>
          <cell r="B388" t="str">
            <v>Кв. 127</v>
          </cell>
          <cell r="C388">
            <v>80.900000000000006</v>
          </cell>
          <cell r="D388" t="str">
            <v>Новик Игорь Валентинович</v>
          </cell>
          <cell r="E388">
            <v>44973</v>
          </cell>
        </row>
        <row r="389">
          <cell r="A389" t="str">
            <v>л/с №3000000152778</v>
          </cell>
          <cell r="B389" t="str">
            <v>Кв. 128</v>
          </cell>
          <cell r="C389">
            <v>38.299999999999997</v>
          </cell>
          <cell r="D389" t="str">
            <v>Зацепина Елена Владимировна</v>
          </cell>
          <cell r="E389">
            <v>44927</v>
          </cell>
        </row>
        <row r="390">
          <cell r="A390" t="str">
            <v>л/с №3000000140576</v>
          </cell>
          <cell r="B390" t="str">
            <v>Кв. 129</v>
          </cell>
          <cell r="C390">
            <v>24</v>
          </cell>
          <cell r="D390" t="str">
            <v>Петрова Ирина Алексеевна</v>
          </cell>
          <cell r="E390">
            <v>44927</v>
          </cell>
        </row>
        <row r="391">
          <cell r="A391" t="str">
            <v>л/с №3000000163321</v>
          </cell>
          <cell r="B391" t="str">
            <v>Кв. 13</v>
          </cell>
          <cell r="C391">
            <v>72.599999999999994</v>
          </cell>
          <cell r="D391" t="str">
            <v xml:space="preserve">Шевцова Инна Юрьевна </v>
          </cell>
          <cell r="E391">
            <v>44927</v>
          </cell>
        </row>
        <row r="392">
          <cell r="A392" t="str">
            <v>л/с №3000000142297</v>
          </cell>
          <cell r="B392" t="str">
            <v>Кв. 130</v>
          </cell>
          <cell r="C392">
            <v>33.4</v>
          </cell>
          <cell r="D392" t="str">
            <v>Ракшаева Цырма Жамсарановна</v>
          </cell>
          <cell r="E392">
            <v>44927</v>
          </cell>
        </row>
        <row r="393">
          <cell r="A393" t="str">
            <v>л/с №3000000148362</v>
          </cell>
          <cell r="B393" t="str">
            <v>Кв. 131</v>
          </cell>
          <cell r="C393">
            <v>60.2</v>
          </cell>
          <cell r="D393" t="str">
            <v>Ли Венера</v>
          </cell>
          <cell r="E393">
            <v>44927</v>
          </cell>
        </row>
        <row r="394">
          <cell r="A394" t="str">
            <v>л/с №3000000147141</v>
          </cell>
          <cell r="B394" t="str">
            <v>Кв. 132</v>
          </cell>
          <cell r="C394">
            <v>71.400000000000006</v>
          </cell>
          <cell r="D394" t="str">
            <v>Грачев Андрей Владимирович</v>
          </cell>
          <cell r="E394">
            <v>44927</v>
          </cell>
        </row>
        <row r="395">
          <cell r="A395" t="str">
            <v>л/с №3000000140460</v>
          </cell>
          <cell r="B395" t="str">
            <v>Кв. 133</v>
          </cell>
          <cell r="C395">
            <v>79.599999999999994</v>
          </cell>
          <cell r="D395" t="str">
            <v>Кушнир Владимир Анатольевич</v>
          </cell>
          <cell r="E395">
            <v>44927</v>
          </cell>
        </row>
        <row r="396">
          <cell r="A396" t="str">
            <v>л/с №3000000140995</v>
          </cell>
          <cell r="B396" t="str">
            <v>Кв. 134</v>
          </cell>
          <cell r="C396">
            <v>36.799999999999997</v>
          </cell>
          <cell r="D396" t="str">
            <v>Речкунова Татьяна Викторовна</v>
          </cell>
          <cell r="E396">
            <v>44927</v>
          </cell>
        </row>
        <row r="397">
          <cell r="A397" t="str">
            <v>л/с №3000000140936</v>
          </cell>
          <cell r="B397" t="str">
            <v>Кв. 135</v>
          </cell>
          <cell r="C397">
            <v>22.7</v>
          </cell>
          <cell r="D397" t="str">
            <v>Климова Екатерина Алексеевна</v>
          </cell>
          <cell r="E397">
            <v>44927</v>
          </cell>
        </row>
        <row r="398">
          <cell r="A398" t="str">
            <v>л/с №3000000142587</v>
          </cell>
          <cell r="B398" t="str">
            <v>Кв. 136</v>
          </cell>
          <cell r="C398">
            <v>32.4</v>
          </cell>
          <cell r="D398" t="str">
            <v>Тигунова Наталия Николаевна</v>
          </cell>
          <cell r="E398">
            <v>44927</v>
          </cell>
        </row>
        <row r="399">
          <cell r="A399" t="str">
            <v>л/с №3000000138610</v>
          </cell>
          <cell r="B399" t="str">
            <v>Кв. 137</v>
          </cell>
          <cell r="C399">
            <v>58.6</v>
          </cell>
          <cell r="D399" t="str">
            <v>ЗПИФ Девелопмент и развитие под управл ООО "Эссет Менеджмент Солюшнс"</v>
          </cell>
          <cell r="E399">
            <v>44927</v>
          </cell>
        </row>
        <row r="400">
          <cell r="A400" t="str">
            <v>л/с №3000000173531</v>
          </cell>
          <cell r="B400" t="str">
            <v>Кв. 137</v>
          </cell>
          <cell r="C400">
            <v>58.6</v>
          </cell>
          <cell r="D400" t="str">
            <v>Кулаков Владимир Викторович</v>
          </cell>
          <cell r="E400">
            <v>44957</v>
          </cell>
        </row>
        <row r="401">
          <cell r="A401" t="str">
            <v>л/с №3000000140937</v>
          </cell>
          <cell r="B401" t="str">
            <v>Кв. 138</v>
          </cell>
          <cell r="C401">
            <v>69.8</v>
          </cell>
          <cell r="D401" t="str">
            <v>Кулаков Владимир Викторович</v>
          </cell>
          <cell r="E401">
            <v>44927</v>
          </cell>
        </row>
        <row r="402">
          <cell r="A402" t="str">
            <v>л/с №3000000140594</v>
          </cell>
          <cell r="B402" t="str">
            <v>Кв. 139</v>
          </cell>
          <cell r="C402">
            <v>79.599999999999994</v>
          </cell>
          <cell r="D402" t="str">
            <v>Даллакян Мариам Артуровна</v>
          </cell>
          <cell r="E402">
            <v>44927</v>
          </cell>
        </row>
        <row r="403">
          <cell r="A403" t="str">
            <v>л/с №3000000153418</v>
          </cell>
          <cell r="B403" t="str">
            <v>Кв. 14</v>
          </cell>
          <cell r="C403">
            <v>57.1</v>
          </cell>
          <cell r="D403" t="str">
            <v>Макарищев Владимир Дмитриевич</v>
          </cell>
          <cell r="E403">
            <v>44927</v>
          </cell>
        </row>
        <row r="404">
          <cell r="A404" t="str">
            <v>л/с №3000000140938</v>
          </cell>
          <cell r="B404" t="str">
            <v>Кв. 140</v>
          </cell>
          <cell r="C404">
            <v>36.799999999999997</v>
          </cell>
          <cell r="D404" t="str">
            <v>Омаров Шамхал Магомедович</v>
          </cell>
          <cell r="E404">
            <v>44927</v>
          </cell>
        </row>
        <row r="405">
          <cell r="A405" t="str">
            <v>л/с №3000000150579</v>
          </cell>
          <cell r="B405" t="str">
            <v>Кв. 141</v>
          </cell>
          <cell r="C405">
            <v>22.7</v>
          </cell>
          <cell r="D405" t="str">
            <v>Королева Елена Сергеевна</v>
          </cell>
          <cell r="E405">
            <v>44927</v>
          </cell>
        </row>
        <row r="406">
          <cell r="A406" t="str">
            <v>л/с №3000000142456</v>
          </cell>
          <cell r="B406" t="str">
            <v>Кв. 142</v>
          </cell>
          <cell r="C406">
            <v>32.4</v>
          </cell>
          <cell r="D406" t="str">
            <v>Шибзухова Карина Муаедовна</v>
          </cell>
          <cell r="E406">
            <v>44927</v>
          </cell>
        </row>
        <row r="407">
          <cell r="A407" t="str">
            <v>л/с №3000000147449</v>
          </cell>
          <cell r="B407" t="str">
            <v>Кв. 143</v>
          </cell>
          <cell r="C407">
            <v>58.6</v>
          </cell>
          <cell r="D407" t="str">
            <v>Казаченко Александр Викторович</v>
          </cell>
          <cell r="E407">
            <v>44927</v>
          </cell>
        </row>
        <row r="408">
          <cell r="A408" t="str">
            <v>л/с №3000001178399</v>
          </cell>
          <cell r="B408" t="str">
            <v>Кв. 143</v>
          </cell>
          <cell r="C408">
            <v>58.6</v>
          </cell>
          <cell r="D408" t="str">
            <v>Дремлюгин Дмитрий Васильевич</v>
          </cell>
          <cell r="E408">
            <v>45035</v>
          </cell>
        </row>
        <row r="409">
          <cell r="A409" t="str">
            <v>л/с №3000000145642</v>
          </cell>
          <cell r="B409" t="str">
            <v>Кв. 144</v>
          </cell>
          <cell r="C409">
            <v>69.8</v>
          </cell>
          <cell r="D409" t="str">
            <v>Евдокимова Анна Александровна</v>
          </cell>
          <cell r="E409">
            <v>44927</v>
          </cell>
        </row>
        <row r="410">
          <cell r="A410" t="str">
            <v>л/с №3000000142824</v>
          </cell>
          <cell r="B410" t="str">
            <v>Кв. 145</v>
          </cell>
          <cell r="C410">
            <v>79.599999999999994</v>
          </cell>
          <cell r="D410" t="str">
            <v>Скворцова Анна Александровна</v>
          </cell>
          <cell r="E410">
            <v>44927</v>
          </cell>
        </row>
        <row r="411">
          <cell r="A411" t="str">
            <v>л/с №3000000153045</v>
          </cell>
          <cell r="B411" t="str">
            <v>Кв. 146</v>
          </cell>
          <cell r="C411">
            <v>36.799999999999997</v>
          </cell>
          <cell r="D411" t="str">
            <v>Мегаполис М (ЗПИФ ВТБ)</v>
          </cell>
          <cell r="E411">
            <v>44927</v>
          </cell>
        </row>
        <row r="412">
          <cell r="A412" t="str">
            <v>л/с №3000000153019</v>
          </cell>
          <cell r="B412" t="str">
            <v>Кв. 147</v>
          </cell>
          <cell r="C412">
            <v>22.7</v>
          </cell>
          <cell r="D412" t="str">
            <v>Мегаполис М (ЗПИФ ВТБ)</v>
          </cell>
          <cell r="E412">
            <v>44927</v>
          </cell>
        </row>
        <row r="413">
          <cell r="A413" t="str">
            <v>л/с №3000000151940</v>
          </cell>
          <cell r="B413" t="str">
            <v>Кв. 148</v>
          </cell>
          <cell r="C413">
            <v>32.4</v>
          </cell>
          <cell r="D413" t="str">
            <v>Арнаутова Елена Павловна</v>
          </cell>
          <cell r="E413">
            <v>44927</v>
          </cell>
        </row>
        <row r="414">
          <cell r="A414" t="str">
            <v>л/с №3000000153023</v>
          </cell>
          <cell r="B414" t="str">
            <v>Кв. 149</v>
          </cell>
          <cell r="C414">
            <v>58.6</v>
          </cell>
          <cell r="D414" t="str">
            <v>Мегаполис М (ЗПИФ ВТБ)</v>
          </cell>
          <cell r="E414">
            <v>44927</v>
          </cell>
        </row>
        <row r="415">
          <cell r="A415" t="str">
            <v>л/с №3000000145665</v>
          </cell>
          <cell r="B415" t="str">
            <v>Кв. 15</v>
          </cell>
          <cell r="C415">
            <v>33.1</v>
          </cell>
          <cell r="D415" t="str">
            <v>Чистяков Максим Юрьевич</v>
          </cell>
          <cell r="E415">
            <v>44927</v>
          </cell>
        </row>
        <row r="416">
          <cell r="A416" t="str">
            <v>л/с №3000000140600</v>
          </cell>
          <cell r="B416" t="str">
            <v>Кв. 150</v>
          </cell>
          <cell r="C416">
            <v>69.8</v>
          </cell>
          <cell r="D416" t="str">
            <v>Филиппов Андрей Олегович</v>
          </cell>
          <cell r="E416">
            <v>44927</v>
          </cell>
        </row>
        <row r="417">
          <cell r="A417" t="str">
            <v>л/с №3000000152469</v>
          </cell>
          <cell r="B417" t="str">
            <v>Кв. 151</v>
          </cell>
          <cell r="C417">
            <v>79.599999999999994</v>
          </cell>
          <cell r="D417" t="str">
            <v>Чернышова Елена Владимировна</v>
          </cell>
          <cell r="E417">
            <v>44927</v>
          </cell>
        </row>
        <row r="418">
          <cell r="A418" t="str">
            <v>л/с №3000000140444</v>
          </cell>
          <cell r="B418" t="str">
            <v>Кв. 152</v>
          </cell>
          <cell r="C418">
            <v>36.799999999999997</v>
          </cell>
          <cell r="D418" t="str">
            <v>Овсепян Евгений Маркарович</v>
          </cell>
          <cell r="E418">
            <v>44927</v>
          </cell>
        </row>
        <row r="419">
          <cell r="A419" t="str">
            <v>л/с №3000000140994</v>
          </cell>
          <cell r="B419" t="str">
            <v>Кв. 153</v>
          </cell>
          <cell r="C419">
            <v>22.7</v>
          </cell>
          <cell r="D419" t="str">
            <v>Каурхина Татьяна Юрьевна</v>
          </cell>
          <cell r="E419">
            <v>44927</v>
          </cell>
        </row>
        <row r="420">
          <cell r="A420" t="str">
            <v>л/с №3000000140296</v>
          </cell>
          <cell r="B420" t="str">
            <v>Кв. 154</v>
          </cell>
          <cell r="C420">
            <v>32.4</v>
          </cell>
          <cell r="D420" t="str">
            <v>Рай Жанна Владимировна</v>
          </cell>
          <cell r="E420">
            <v>44927</v>
          </cell>
        </row>
        <row r="421">
          <cell r="A421" t="str">
            <v>л/с №3000000142912</v>
          </cell>
          <cell r="B421" t="str">
            <v>Кв. 155</v>
          </cell>
          <cell r="C421">
            <v>58.6</v>
          </cell>
          <cell r="D421" t="str">
            <v>Александров Александр Николаевич</v>
          </cell>
          <cell r="E421">
            <v>44927</v>
          </cell>
        </row>
        <row r="422">
          <cell r="A422" t="str">
            <v>л/с №3000000150487</v>
          </cell>
          <cell r="B422" t="str">
            <v>Кв. 156</v>
          </cell>
          <cell r="C422">
            <v>69.8</v>
          </cell>
          <cell r="D422" t="str">
            <v>Плотников Алексей Георгиевич</v>
          </cell>
          <cell r="E422">
            <v>44927</v>
          </cell>
        </row>
        <row r="423">
          <cell r="A423" t="str">
            <v>л/с №3000000140579</v>
          </cell>
          <cell r="B423" t="str">
            <v>Кв. 157</v>
          </cell>
          <cell r="C423">
            <v>79.599999999999994</v>
          </cell>
          <cell r="D423" t="str">
            <v>Шаряфетдинова Лилия Рафиковна</v>
          </cell>
          <cell r="E423">
            <v>44927</v>
          </cell>
        </row>
        <row r="424">
          <cell r="A424" t="str">
            <v>л/с №3000000151812</v>
          </cell>
          <cell r="B424" t="str">
            <v>Кв. 158</v>
          </cell>
          <cell r="C424">
            <v>36.799999999999997</v>
          </cell>
          <cell r="D424" t="str">
            <v>Глебко Владимир Александрович</v>
          </cell>
          <cell r="E424">
            <v>44927</v>
          </cell>
        </row>
        <row r="425">
          <cell r="A425" t="str">
            <v>л/с №3000001176343</v>
          </cell>
          <cell r="B425" t="str">
            <v>Кв. 158</v>
          </cell>
          <cell r="C425">
            <v>36.799999999999997</v>
          </cell>
          <cell r="D425" t="str">
            <v>Борисова Алия Мансуровна</v>
          </cell>
          <cell r="E425">
            <v>44973</v>
          </cell>
        </row>
        <row r="426">
          <cell r="A426" t="str">
            <v>л/с №3000000153027</v>
          </cell>
          <cell r="B426" t="str">
            <v>Кв. 159</v>
          </cell>
          <cell r="C426">
            <v>22.7</v>
          </cell>
          <cell r="D426" t="str">
            <v>Мегаполис М (ЗПИФ ВТБ)</v>
          </cell>
          <cell r="E426">
            <v>44927</v>
          </cell>
        </row>
        <row r="427">
          <cell r="A427" t="str">
            <v>л/с №3000000141267</v>
          </cell>
          <cell r="B427" t="str">
            <v>Кв. 16</v>
          </cell>
          <cell r="C427">
            <v>33.1</v>
          </cell>
          <cell r="D427" t="str">
            <v>Самусенко Ольга Васильевна</v>
          </cell>
          <cell r="E427">
            <v>44927</v>
          </cell>
        </row>
        <row r="428">
          <cell r="A428" t="str">
            <v>л/с №3000000138505</v>
          </cell>
          <cell r="B428" t="str">
            <v>Кв. 160</v>
          </cell>
          <cell r="C428">
            <v>32.4</v>
          </cell>
          <cell r="D428" t="str">
            <v>ЗПИФ Новое строительство под управл ООО "Эссет Менеджмент Солюшнс"</v>
          </cell>
          <cell r="E428">
            <v>44927</v>
          </cell>
        </row>
        <row r="429">
          <cell r="A429" t="str">
            <v>л/с №3000001175294</v>
          </cell>
          <cell r="B429" t="str">
            <v>Кв. 160</v>
          </cell>
          <cell r="C429">
            <v>32.4</v>
          </cell>
          <cell r="D429" t="str">
            <v>Ягодова Елена Петровна</v>
          </cell>
          <cell r="E429">
            <v>45009</v>
          </cell>
        </row>
        <row r="430">
          <cell r="A430" t="str">
            <v>л/с №3000000153054</v>
          </cell>
          <cell r="B430" t="str">
            <v>Кв. 161</v>
          </cell>
          <cell r="C430">
            <v>58.6</v>
          </cell>
          <cell r="D430" t="str">
            <v>Мегаполис М (ЗПИФ ВТБ)</v>
          </cell>
          <cell r="E430">
            <v>44927</v>
          </cell>
        </row>
        <row r="431">
          <cell r="A431" t="str">
            <v>л/с №3000000142939</v>
          </cell>
          <cell r="B431" t="str">
            <v>Кв. 162</v>
          </cell>
          <cell r="C431">
            <v>69.8</v>
          </cell>
          <cell r="D431" t="str">
            <v>Тимофеева Маргарита Викторовна</v>
          </cell>
          <cell r="E431">
            <v>44927</v>
          </cell>
        </row>
        <row r="432">
          <cell r="A432" t="str">
            <v>л/с №3000000153050</v>
          </cell>
          <cell r="B432" t="str">
            <v>Кв. 163</v>
          </cell>
          <cell r="C432">
            <v>79.599999999999994</v>
          </cell>
          <cell r="D432" t="str">
            <v>Мегаполис М (ЗПИФ ВТБ)</v>
          </cell>
          <cell r="E432">
            <v>44927</v>
          </cell>
        </row>
        <row r="433">
          <cell r="A433" t="str">
            <v>л/с №3000000154654</v>
          </cell>
          <cell r="B433" t="str">
            <v>Кв. 164</v>
          </cell>
          <cell r="C433">
            <v>36.799999999999997</v>
          </cell>
          <cell r="D433" t="str">
            <v>Бушуева Лидия Ивановна</v>
          </cell>
          <cell r="E433">
            <v>44927</v>
          </cell>
        </row>
        <row r="434">
          <cell r="A434" t="str">
            <v>л/с №3000000140335</v>
          </cell>
          <cell r="B434" t="str">
            <v>Кв. 165</v>
          </cell>
          <cell r="C434">
            <v>22.7</v>
          </cell>
          <cell r="D434" t="str">
            <v>Машканцев Сергей Леонидович</v>
          </cell>
          <cell r="E434">
            <v>44927</v>
          </cell>
        </row>
        <row r="435">
          <cell r="A435" t="str">
            <v>л/с №3000000140371</v>
          </cell>
          <cell r="B435" t="str">
            <v>Кв. 166</v>
          </cell>
          <cell r="C435">
            <v>32.4</v>
          </cell>
          <cell r="D435" t="str">
            <v>Саркисян Рафаел Михаелович</v>
          </cell>
          <cell r="E435">
            <v>44927</v>
          </cell>
        </row>
        <row r="436">
          <cell r="A436" t="str">
            <v>л/с №3000000153061</v>
          </cell>
          <cell r="B436" t="str">
            <v>Кв. 167</v>
          </cell>
          <cell r="C436">
            <v>58.6</v>
          </cell>
          <cell r="D436" t="str">
            <v>Мегаполис М (ЗПИФ ВТБ)</v>
          </cell>
          <cell r="E436">
            <v>44927</v>
          </cell>
        </row>
        <row r="437">
          <cell r="A437" t="str">
            <v>л/с №3000000140581</v>
          </cell>
          <cell r="B437" t="str">
            <v>Кв. 168</v>
          </cell>
          <cell r="C437">
            <v>69.8</v>
          </cell>
          <cell r="D437" t="str">
            <v>Джаловян Лариса Викторовна</v>
          </cell>
          <cell r="E437">
            <v>44927</v>
          </cell>
        </row>
        <row r="438">
          <cell r="A438" t="str">
            <v>л/с №3000000153053</v>
          </cell>
          <cell r="B438" t="str">
            <v>Кв. 169</v>
          </cell>
          <cell r="C438">
            <v>79.599999999999994</v>
          </cell>
          <cell r="D438" t="str">
            <v>Мегаполис М (ЗПИФ ВТБ)</v>
          </cell>
          <cell r="E438">
            <v>44927</v>
          </cell>
        </row>
        <row r="439">
          <cell r="A439" t="str">
            <v>л/с №3000000143040</v>
          </cell>
          <cell r="B439" t="str">
            <v>Кв. 17</v>
          </cell>
          <cell r="C439">
            <v>36.700000000000003</v>
          </cell>
          <cell r="D439" t="str">
            <v>Медоева Жанна Францевна</v>
          </cell>
          <cell r="E439">
            <v>44927</v>
          </cell>
        </row>
        <row r="440">
          <cell r="A440" t="str">
            <v>л/с №3000000140599</v>
          </cell>
          <cell r="B440" t="str">
            <v>Кв. 170</v>
          </cell>
          <cell r="C440">
            <v>36.799999999999997</v>
          </cell>
          <cell r="D440" t="str">
            <v>Попов Александр Анатольевич</v>
          </cell>
          <cell r="E440">
            <v>44927</v>
          </cell>
        </row>
        <row r="441">
          <cell r="A441" t="str">
            <v>л/с №3000000145512</v>
          </cell>
          <cell r="B441" t="str">
            <v>Кв. 171</v>
          </cell>
          <cell r="C441">
            <v>22.7</v>
          </cell>
          <cell r="D441" t="str">
            <v>Чиркин Дмитрий Анатольевич</v>
          </cell>
          <cell r="E441">
            <v>44927</v>
          </cell>
        </row>
        <row r="442">
          <cell r="A442" t="str">
            <v>л/с №3000001183079</v>
          </cell>
          <cell r="B442" t="str">
            <v>Кв. 171</v>
          </cell>
          <cell r="C442">
            <v>22.7</v>
          </cell>
          <cell r="D442" t="str">
            <v>Шавилова Анна Михайловна</v>
          </cell>
          <cell r="E442">
            <v>45217</v>
          </cell>
        </row>
        <row r="443">
          <cell r="A443" t="str">
            <v>л/с №3000000140913</v>
          </cell>
          <cell r="B443" t="str">
            <v>Кв. 172</v>
          </cell>
          <cell r="C443">
            <v>32.4</v>
          </cell>
          <cell r="D443" t="str">
            <v>Васильева Алёна Игоревна</v>
          </cell>
          <cell r="E443">
            <v>44927</v>
          </cell>
        </row>
        <row r="444">
          <cell r="A444" t="str">
            <v>л/с №3000000153022</v>
          </cell>
          <cell r="B444" t="str">
            <v>Кв. 173</v>
          </cell>
          <cell r="C444">
            <v>58.6</v>
          </cell>
          <cell r="D444" t="str">
            <v>Мегаполис М (ЗПИФ ВТБ)</v>
          </cell>
          <cell r="E444">
            <v>44927</v>
          </cell>
        </row>
        <row r="445">
          <cell r="A445" t="str">
            <v>л/с №3000000140578</v>
          </cell>
          <cell r="B445" t="str">
            <v>Кв. 174</v>
          </cell>
          <cell r="C445">
            <v>69.8</v>
          </cell>
          <cell r="D445" t="str">
            <v>Шаряфетдинова Динара Рафиковна</v>
          </cell>
          <cell r="E445">
            <v>44927</v>
          </cell>
        </row>
        <row r="446">
          <cell r="A446" t="str">
            <v>л/с №3000000151809</v>
          </cell>
          <cell r="B446" t="str">
            <v>Кв. 175</v>
          </cell>
          <cell r="C446">
            <v>79.599999999999994</v>
          </cell>
          <cell r="D446" t="str">
            <v>Илюшкин Василий Алексеевич</v>
          </cell>
          <cell r="E446">
            <v>44927</v>
          </cell>
        </row>
        <row r="447">
          <cell r="A447" t="str">
            <v>л/с №3000000140583</v>
          </cell>
          <cell r="B447" t="str">
            <v>Кв. 176</v>
          </cell>
          <cell r="C447">
            <v>36.799999999999997</v>
          </cell>
          <cell r="D447" t="str">
            <v>Арутюнян Ялдуз Фердинантовна</v>
          </cell>
          <cell r="E447">
            <v>44927</v>
          </cell>
        </row>
        <row r="448">
          <cell r="A448" t="str">
            <v>л/с №3000000148411</v>
          </cell>
          <cell r="B448" t="str">
            <v>Кв. 177</v>
          </cell>
          <cell r="C448">
            <v>22.7</v>
          </cell>
          <cell r="D448" t="str">
            <v>Замятина Юлия Николаевна</v>
          </cell>
          <cell r="E448">
            <v>44927</v>
          </cell>
        </row>
        <row r="449">
          <cell r="A449" t="str">
            <v>л/с №3000000153057</v>
          </cell>
          <cell r="B449" t="str">
            <v>Кв. 178</v>
          </cell>
          <cell r="C449">
            <v>32.4</v>
          </cell>
          <cell r="D449" t="str">
            <v>Мегаполис М (ЗПИФ ВТБ)</v>
          </cell>
          <cell r="E449">
            <v>44927</v>
          </cell>
        </row>
        <row r="450">
          <cell r="A450" t="str">
            <v>л/с №3000000142294</v>
          </cell>
          <cell r="B450" t="str">
            <v>Кв. 179</v>
          </cell>
          <cell r="C450">
            <v>58.6</v>
          </cell>
          <cell r="D450" t="str">
            <v>Александров Александр Александрович</v>
          </cell>
          <cell r="E450">
            <v>44927</v>
          </cell>
        </row>
        <row r="451">
          <cell r="A451" t="str">
            <v>л/с №3000000140439</v>
          </cell>
          <cell r="B451" t="str">
            <v>Кв. 18</v>
          </cell>
          <cell r="C451">
            <v>78.400000000000006</v>
          </cell>
          <cell r="D451" t="str">
            <v>Ревунова Светлана Владимировна</v>
          </cell>
          <cell r="E451">
            <v>44927</v>
          </cell>
        </row>
        <row r="452">
          <cell r="A452" t="str">
            <v>л/с №3000000140923</v>
          </cell>
          <cell r="B452" t="str">
            <v>Кв. 180</v>
          </cell>
          <cell r="C452">
            <v>69.8</v>
          </cell>
          <cell r="D452" t="str">
            <v>Лешуков Денис Юрьевич</v>
          </cell>
          <cell r="E452">
            <v>44927</v>
          </cell>
        </row>
        <row r="453">
          <cell r="A453" t="str">
            <v>л/с №3000000153079</v>
          </cell>
          <cell r="B453" t="str">
            <v>Кв. 181</v>
          </cell>
          <cell r="C453">
            <v>79.599999999999994</v>
          </cell>
          <cell r="D453" t="str">
            <v>Мегаполис М (ЗПИФ ВТБ)</v>
          </cell>
          <cell r="E453">
            <v>44927</v>
          </cell>
        </row>
        <row r="454">
          <cell r="A454" t="str">
            <v>л/с №3000001180658</v>
          </cell>
          <cell r="B454" t="str">
            <v>Кв. 181</v>
          </cell>
          <cell r="C454">
            <v>79.599999999999994</v>
          </cell>
          <cell r="D454" t="str">
            <v xml:space="preserve">Лухана Махешкумар Премчандбхаи </v>
          </cell>
          <cell r="E454">
            <v>45110</v>
          </cell>
        </row>
        <row r="455">
          <cell r="A455" t="str">
            <v>л/с №3000000140463</v>
          </cell>
          <cell r="B455" t="str">
            <v>Кв. 182</v>
          </cell>
          <cell r="C455">
            <v>36.799999999999997</v>
          </cell>
          <cell r="D455" t="str">
            <v>Леванов Владимир Юрьевич</v>
          </cell>
          <cell r="E455">
            <v>44927</v>
          </cell>
        </row>
        <row r="456">
          <cell r="A456" t="str">
            <v>л/с №3000000159439</v>
          </cell>
          <cell r="B456" t="str">
            <v>Кв. 183</v>
          </cell>
          <cell r="C456">
            <v>22.7</v>
          </cell>
          <cell r="D456" t="str">
            <v>Рувимова Любовь Леонидовна</v>
          </cell>
          <cell r="E456">
            <v>44927</v>
          </cell>
        </row>
        <row r="457">
          <cell r="A457" t="str">
            <v>л/с №3000000140274</v>
          </cell>
          <cell r="B457" t="str">
            <v>Кв. 184</v>
          </cell>
          <cell r="C457">
            <v>32.4</v>
          </cell>
          <cell r="D457" t="str">
            <v>Латыпов Марат Рашитович</v>
          </cell>
          <cell r="E457">
            <v>44927</v>
          </cell>
        </row>
        <row r="458">
          <cell r="A458" t="str">
            <v>л/с №3000000142653</v>
          </cell>
          <cell r="B458" t="str">
            <v>Кв. 185</v>
          </cell>
          <cell r="C458">
            <v>58.6</v>
          </cell>
          <cell r="D458" t="str">
            <v>Шруб Ольга Сергеевна</v>
          </cell>
          <cell r="E458">
            <v>44927</v>
          </cell>
        </row>
        <row r="459">
          <cell r="A459" t="str">
            <v>л/с №3000000140929</v>
          </cell>
          <cell r="B459" t="str">
            <v>Кв. 186</v>
          </cell>
          <cell r="C459">
            <v>69.8</v>
          </cell>
          <cell r="D459" t="str">
            <v>Романовский Павел Викторович</v>
          </cell>
          <cell r="E459">
            <v>44927</v>
          </cell>
        </row>
        <row r="460">
          <cell r="A460" t="str">
            <v>л/с №3000000141272</v>
          </cell>
          <cell r="B460" t="str">
            <v>Кв. 187</v>
          </cell>
          <cell r="C460">
            <v>79.599999999999994</v>
          </cell>
          <cell r="D460" t="str">
            <v>Тимофеев Николай Леонидович</v>
          </cell>
          <cell r="E460">
            <v>44927</v>
          </cell>
        </row>
        <row r="461">
          <cell r="A461" t="str">
            <v>л/с №3000000140577</v>
          </cell>
          <cell r="B461" t="str">
            <v>Кв. 188</v>
          </cell>
          <cell r="C461">
            <v>36.799999999999997</v>
          </cell>
          <cell r="D461" t="str">
            <v>Сухова Алеся Николаевна</v>
          </cell>
          <cell r="E461">
            <v>44927</v>
          </cell>
        </row>
        <row r="462">
          <cell r="A462" t="str">
            <v>л/с №3000000147635</v>
          </cell>
          <cell r="B462" t="str">
            <v>Кв. 189</v>
          </cell>
          <cell r="C462">
            <v>22.7</v>
          </cell>
          <cell r="D462" t="str">
            <v>Фролова Анна Васильевна</v>
          </cell>
          <cell r="E462">
            <v>44927</v>
          </cell>
        </row>
        <row r="463">
          <cell r="A463" t="str">
            <v>л/с №3000000140147</v>
          </cell>
          <cell r="B463" t="str">
            <v>Кв. 19</v>
          </cell>
          <cell r="C463">
            <v>72.599999999999994</v>
          </cell>
          <cell r="D463" t="str">
            <v>Меньщикова Наталия Николаевна</v>
          </cell>
          <cell r="E463">
            <v>44927</v>
          </cell>
        </row>
        <row r="464">
          <cell r="A464" t="str">
            <v>л/с №3000000153068</v>
          </cell>
          <cell r="B464" t="str">
            <v>Кв. 190</v>
          </cell>
          <cell r="C464">
            <v>32.4</v>
          </cell>
          <cell r="D464" t="str">
            <v>Мегаполис М (ЗПИФ ВТБ)</v>
          </cell>
          <cell r="E464">
            <v>44927</v>
          </cell>
        </row>
        <row r="465">
          <cell r="A465" t="str">
            <v>л/с №3000000148557</v>
          </cell>
          <cell r="B465" t="str">
            <v>Кв. 191</v>
          </cell>
          <cell r="C465">
            <v>58.6</v>
          </cell>
          <cell r="D465" t="str">
            <v>Кузнецова Лилия Асхатовна</v>
          </cell>
          <cell r="E465">
            <v>44927</v>
          </cell>
        </row>
        <row r="466">
          <cell r="A466" t="str">
            <v>л/с №3000001174923</v>
          </cell>
          <cell r="B466" t="str">
            <v>Кв. 191</v>
          </cell>
          <cell r="C466">
            <v>58.6</v>
          </cell>
          <cell r="D466" t="str">
            <v>Михайлов Алексей Владимирович</v>
          </cell>
          <cell r="E466">
            <v>45002</v>
          </cell>
        </row>
        <row r="467">
          <cell r="A467" t="str">
            <v>л/с №3000000150666</v>
          </cell>
          <cell r="B467" t="str">
            <v>Кв. 192</v>
          </cell>
          <cell r="C467">
            <v>69.8</v>
          </cell>
          <cell r="D467" t="str">
            <v>Тумайкин Кирилл Константинович</v>
          </cell>
          <cell r="E467">
            <v>44927</v>
          </cell>
        </row>
        <row r="468">
          <cell r="A468" t="str">
            <v>л/с №3000000140934</v>
          </cell>
          <cell r="B468" t="str">
            <v>Кв. 193</v>
          </cell>
          <cell r="C468">
            <v>79.599999999999994</v>
          </cell>
          <cell r="D468" t="str">
            <v>Петинов Санжи Васильевич</v>
          </cell>
          <cell r="E468">
            <v>44927</v>
          </cell>
        </row>
        <row r="469">
          <cell r="A469" t="str">
            <v>л/с №3000000140443</v>
          </cell>
          <cell r="B469" t="str">
            <v>Кв. 194</v>
          </cell>
          <cell r="C469">
            <v>36.799999999999997</v>
          </cell>
          <cell r="D469" t="str">
            <v>Александрова Татьяна Михайловна</v>
          </cell>
          <cell r="E469">
            <v>44927</v>
          </cell>
        </row>
        <row r="470">
          <cell r="A470" t="str">
            <v>л/с №3000000153011</v>
          </cell>
          <cell r="B470" t="str">
            <v>Кв. 195</v>
          </cell>
          <cell r="C470">
            <v>22.7</v>
          </cell>
          <cell r="D470" t="str">
            <v>Мегаполис М (ЗПИФ ВТБ)</v>
          </cell>
          <cell r="E470">
            <v>44927</v>
          </cell>
        </row>
        <row r="471">
          <cell r="A471" t="str">
            <v>л/с №3000000147977</v>
          </cell>
          <cell r="B471" t="str">
            <v>Кв. 196</v>
          </cell>
          <cell r="C471">
            <v>32.4</v>
          </cell>
          <cell r="D471" t="str">
            <v>Корниенко Геннадий Валерьевич</v>
          </cell>
          <cell r="E471">
            <v>44927</v>
          </cell>
        </row>
        <row r="472">
          <cell r="A472" t="str">
            <v>л/с №3000000148415</v>
          </cell>
          <cell r="B472" t="str">
            <v>Кв. 197</v>
          </cell>
          <cell r="C472">
            <v>58.6</v>
          </cell>
          <cell r="D472" t="str">
            <v>Фризюк Юрий Андреевич</v>
          </cell>
          <cell r="E472">
            <v>44927</v>
          </cell>
        </row>
        <row r="473">
          <cell r="A473" t="str">
            <v>л/с №3000000147836</v>
          </cell>
          <cell r="B473" t="str">
            <v>Кв. 198</v>
          </cell>
          <cell r="C473">
            <v>69.8</v>
          </cell>
          <cell r="D473" t="str">
            <v>Шаймярдянов Ринат Хамзинович</v>
          </cell>
          <cell r="E473">
            <v>44927</v>
          </cell>
        </row>
        <row r="474">
          <cell r="A474" t="str">
            <v>л/с №3000000150575</v>
          </cell>
          <cell r="B474" t="str">
            <v>Кв. 199</v>
          </cell>
          <cell r="C474">
            <v>79.599999999999994</v>
          </cell>
          <cell r="D474" t="str">
            <v>Абдулина Рамиля Зуфяровна</v>
          </cell>
          <cell r="E474">
            <v>44927</v>
          </cell>
        </row>
        <row r="475">
          <cell r="A475" t="str">
            <v>л/с №3000000140647</v>
          </cell>
          <cell r="B475" t="str">
            <v>Кв. 2</v>
          </cell>
          <cell r="C475">
            <v>58.1</v>
          </cell>
          <cell r="D475" t="str">
            <v>Демин Игорь Владимирович</v>
          </cell>
          <cell r="E475">
            <v>44927</v>
          </cell>
        </row>
        <row r="476">
          <cell r="A476" t="str">
            <v>л/с №3000000168521</v>
          </cell>
          <cell r="B476" t="str">
            <v>Кв. 20</v>
          </cell>
          <cell r="C476">
            <v>57.1</v>
          </cell>
          <cell r="D476" t="str">
            <v>ЗПИФ Развитие под управл ООО "Эссет Менеджмент Солюшнс"</v>
          </cell>
          <cell r="E476">
            <v>44927</v>
          </cell>
        </row>
        <row r="477">
          <cell r="A477" t="str">
            <v>л/с №3000001179325</v>
          </cell>
          <cell r="B477" t="str">
            <v>Кв. 20</v>
          </cell>
          <cell r="C477">
            <v>57.1</v>
          </cell>
          <cell r="D477" t="str">
            <v>Алимова Анастасия Николаевна</v>
          </cell>
          <cell r="E477">
            <v>45112</v>
          </cell>
        </row>
        <row r="478">
          <cell r="A478" t="str">
            <v>л/с №3000000140373</v>
          </cell>
          <cell r="B478" t="str">
            <v>Кв. 200</v>
          </cell>
          <cell r="C478">
            <v>36.799999999999997</v>
          </cell>
          <cell r="D478" t="str">
            <v>Баранов Владимир Павлович</v>
          </cell>
          <cell r="E478">
            <v>44927</v>
          </cell>
        </row>
        <row r="479">
          <cell r="A479" t="str">
            <v>л/с №3000000140442</v>
          </cell>
          <cell r="B479" t="str">
            <v>Кв. 201</v>
          </cell>
          <cell r="C479">
            <v>22.7</v>
          </cell>
          <cell r="D479" t="str">
            <v>Новикова Елизавета Константиновна</v>
          </cell>
          <cell r="E479">
            <v>44927</v>
          </cell>
        </row>
        <row r="480">
          <cell r="A480" t="str">
            <v>л/с №3000000148037</v>
          </cell>
          <cell r="B480" t="str">
            <v>Кв. 202</v>
          </cell>
          <cell r="C480">
            <v>32.4</v>
          </cell>
          <cell r="D480" t="str">
            <v>Шведова Юлия Афанасьевна</v>
          </cell>
          <cell r="E480">
            <v>44927</v>
          </cell>
        </row>
        <row r="481">
          <cell r="A481" t="str">
            <v>л/с №3000000150557</v>
          </cell>
          <cell r="B481" t="str">
            <v>Кв. 203</v>
          </cell>
          <cell r="C481">
            <v>58.6</v>
          </cell>
          <cell r="D481" t="str">
            <v>Давыдов Алексей Владимирович</v>
          </cell>
          <cell r="E481">
            <v>44927</v>
          </cell>
        </row>
        <row r="482">
          <cell r="A482" t="str">
            <v>л/с №3000000142957</v>
          </cell>
          <cell r="B482" t="str">
            <v>Кв. 204</v>
          </cell>
          <cell r="C482">
            <v>69.8</v>
          </cell>
          <cell r="D482" t="str">
            <v>Новак Андрей Сергеевич</v>
          </cell>
          <cell r="E482">
            <v>44927</v>
          </cell>
        </row>
        <row r="483">
          <cell r="A483" t="str">
            <v>л/с №3000000153179</v>
          </cell>
          <cell r="B483" t="str">
            <v>Кв. 205</v>
          </cell>
          <cell r="C483">
            <v>79.599999999999994</v>
          </cell>
          <cell r="D483" t="str">
            <v>Магомедова Наида Намедовна</v>
          </cell>
          <cell r="E483">
            <v>44927</v>
          </cell>
        </row>
        <row r="484">
          <cell r="A484" t="str">
            <v>л/с №3000000145522</v>
          </cell>
          <cell r="B484" t="str">
            <v>Кв. 206</v>
          </cell>
          <cell r="C484">
            <v>36.799999999999997</v>
          </cell>
          <cell r="D484" t="str">
            <v>Потемкина Ольга Евгеньевна</v>
          </cell>
          <cell r="E484">
            <v>44927</v>
          </cell>
        </row>
        <row r="485">
          <cell r="A485" t="str">
            <v>л/с №3000000147962</v>
          </cell>
          <cell r="B485" t="str">
            <v>Кв. 207</v>
          </cell>
          <cell r="C485">
            <v>22.7</v>
          </cell>
          <cell r="D485" t="str">
            <v>Макеев Геннадий Александрович</v>
          </cell>
          <cell r="E485">
            <v>44927</v>
          </cell>
        </row>
        <row r="486">
          <cell r="A486" t="str">
            <v>л/с №3000000149256</v>
          </cell>
          <cell r="B486" t="str">
            <v>Кв. 208</v>
          </cell>
          <cell r="C486">
            <v>32.4</v>
          </cell>
          <cell r="D486" t="str">
            <v>Филатенкова Наталья Алексеевна</v>
          </cell>
          <cell r="E486">
            <v>44927</v>
          </cell>
        </row>
        <row r="487">
          <cell r="A487" t="str">
            <v>л/с №3000000140275</v>
          </cell>
          <cell r="B487" t="str">
            <v>Кв. 209</v>
          </cell>
          <cell r="C487">
            <v>58.6</v>
          </cell>
          <cell r="D487" t="str">
            <v>Синько Татьяна Александровна</v>
          </cell>
          <cell r="E487">
            <v>44927</v>
          </cell>
        </row>
        <row r="488">
          <cell r="A488" t="str">
            <v>л/с №3000000140183</v>
          </cell>
          <cell r="B488" t="str">
            <v>Кв. 21</v>
          </cell>
          <cell r="C488">
            <v>33.1</v>
          </cell>
          <cell r="D488" t="str">
            <v>Шубный Дмитрий Дмитриевич</v>
          </cell>
          <cell r="E488">
            <v>44927</v>
          </cell>
        </row>
        <row r="489">
          <cell r="A489" t="str">
            <v>л/с №3000000140910</v>
          </cell>
          <cell r="B489" t="str">
            <v>Кв. 210</v>
          </cell>
          <cell r="C489">
            <v>69.8</v>
          </cell>
          <cell r="D489" t="str">
            <v>Беспалова Елена Станиславовна</v>
          </cell>
          <cell r="E489">
            <v>44927</v>
          </cell>
        </row>
        <row r="490">
          <cell r="A490" t="str">
            <v>л/с №3000000140580</v>
          </cell>
          <cell r="B490" t="str">
            <v>Кв. 211</v>
          </cell>
          <cell r="C490">
            <v>79.599999999999994</v>
          </cell>
          <cell r="D490" t="str">
            <v>Фенькин Олег Вячеславович</v>
          </cell>
          <cell r="E490">
            <v>44927</v>
          </cell>
        </row>
        <row r="491">
          <cell r="A491" t="str">
            <v>л/с №3000000146112</v>
          </cell>
          <cell r="B491" t="str">
            <v>Кв. 212</v>
          </cell>
          <cell r="C491">
            <v>36.799999999999997</v>
          </cell>
          <cell r="D491" t="str">
            <v>Вяткина Марина Владимировна</v>
          </cell>
          <cell r="E491">
            <v>44927</v>
          </cell>
        </row>
        <row r="492">
          <cell r="A492" t="str">
            <v>л/с №3000000153060</v>
          </cell>
          <cell r="B492" t="str">
            <v>Кв. 213</v>
          </cell>
          <cell r="C492">
            <v>22.7</v>
          </cell>
          <cell r="D492" t="str">
            <v>Мегаполис М (ЗПИФ ВТБ)</v>
          </cell>
          <cell r="E492">
            <v>44927</v>
          </cell>
        </row>
        <row r="493">
          <cell r="A493" t="str">
            <v>л/с №3000000147830</v>
          </cell>
          <cell r="B493" t="str">
            <v>Кв. 214</v>
          </cell>
          <cell r="C493">
            <v>32.4</v>
          </cell>
          <cell r="D493" t="str">
            <v>Горюнов Андрей Александрович</v>
          </cell>
          <cell r="E493">
            <v>44927</v>
          </cell>
        </row>
        <row r="494">
          <cell r="A494" t="str">
            <v>л/с №3000000140441</v>
          </cell>
          <cell r="B494" t="str">
            <v>Кв. 215</v>
          </cell>
          <cell r="C494">
            <v>58.6</v>
          </cell>
          <cell r="D494" t="str">
            <v>Полиновская Виктория Владимировна</v>
          </cell>
          <cell r="E494">
            <v>44927</v>
          </cell>
        </row>
        <row r="495">
          <cell r="A495" t="str">
            <v>л/с №3000000147989</v>
          </cell>
          <cell r="B495" t="str">
            <v>Кв. 216</v>
          </cell>
          <cell r="C495">
            <v>69.8</v>
          </cell>
          <cell r="D495" t="str">
            <v>Остроухов Дмитрий Сергеевич</v>
          </cell>
          <cell r="E495">
            <v>44927</v>
          </cell>
        </row>
        <row r="496">
          <cell r="A496" t="str">
            <v>л/с №3000000145691</v>
          </cell>
          <cell r="B496" t="str">
            <v>Кв. 217</v>
          </cell>
          <cell r="C496">
            <v>79.599999999999994</v>
          </cell>
          <cell r="D496" t="str">
            <v>Ликольд Мария Евгеньевна</v>
          </cell>
          <cell r="E496">
            <v>44927</v>
          </cell>
        </row>
        <row r="497">
          <cell r="A497" t="str">
            <v>л/с №3000000142586</v>
          </cell>
          <cell r="B497" t="str">
            <v>Кв. 218</v>
          </cell>
          <cell r="C497">
            <v>36.799999999999997</v>
          </cell>
          <cell r="D497" t="str">
            <v>Процкова Вероника Ирдановна</v>
          </cell>
          <cell r="E497">
            <v>44927</v>
          </cell>
        </row>
        <row r="498">
          <cell r="A498" t="str">
            <v>л/с №3000000140458</v>
          </cell>
          <cell r="B498" t="str">
            <v>Кв. 219</v>
          </cell>
          <cell r="C498">
            <v>22.7</v>
          </cell>
          <cell r="D498" t="str">
            <v>Авдеев Сергей Владимирович</v>
          </cell>
          <cell r="E498">
            <v>44927</v>
          </cell>
        </row>
        <row r="499">
          <cell r="A499" t="str">
            <v>л/с №3000000140146</v>
          </cell>
          <cell r="B499" t="str">
            <v>Кв. 22</v>
          </cell>
          <cell r="C499">
            <v>33.1</v>
          </cell>
          <cell r="D499" t="str">
            <v>Яшина Анастасия Олеговна</v>
          </cell>
          <cell r="E499">
            <v>44927</v>
          </cell>
        </row>
        <row r="500">
          <cell r="A500" t="str">
            <v>л/с №3000000142363</v>
          </cell>
          <cell r="B500" t="str">
            <v>Кв. 220</v>
          </cell>
          <cell r="C500">
            <v>32.4</v>
          </cell>
          <cell r="D500" t="str">
            <v>Варданян Карен Карленович</v>
          </cell>
          <cell r="E500">
            <v>44927</v>
          </cell>
        </row>
        <row r="501">
          <cell r="A501" t="str">
            <v>л/с №3000000140447</v>
          </cell>
          <cell r="B501" t="str">
            <v>Кв. 221</v>
          </cell>
          <cell r="C501">
            <v>58.6</v>
          </cell>
          <cell r="D501" t="str">
            <v>Митрофанова Юлия Валентиновна</v>
          </cell>
          <cell r="E501">
            <v>44927</v>
          </cell>
        </row>
        <row r="502">
          <cell r="A502" t="str">
            <v>л/с №3000000140620</v>
          </cell>
          <cell r="B502" t="str">
            <v>Кв. 222</v>
          </cell>
          <cell r="C502">
            <v>69.8</v>
          </cell>
          <cell r="D502" t="str">
            <v>Ившина Татьяна Сергеевна</v>
          </cell>
          <cell r="E502">
            <v>44927</v>
          </cell>
        </row>
        <row r="503">
          <cell r="A503" t="str">
            <v>л/с №3000000140591</v>
          </cell>
          <cell r="B503" t="str">
            <v>Кв. 223</v>
          </cell>
          <cell r="C503">
            <v>79.599999999999994</v>
          </cell>
          <cell r="D503" t="str">
            <v>Андреев Павел Сергеевич</v>
          </cell>
          <cell r="E503">
            <v>44927</v>
          </cell>
        </row>
        <row r="504">
          <cell r="A504" t="str">
            <v>л/с №3000000140649</v>
          </cell>
          <cell r="B504" t="str">
            <v>Кв. 224</v>
          </cell>
          <cell r="C504">
            <v>36.799999999999997</v>
          </cell>
          <cell r="D504" t="str">
            <v>Козункова Екатерина Николаевна</v>
          </cell>
          <cell r="E504">
            <v>44927</v>
          </cell>
        </row>
        <row r="505">
          <cell r="A505" t="str">
            <v>л/с №3000000153042</v>
          </cell>
          <cell r="B505" t="str">
            <v>Кв. 225</v>
          </cell>
          <cell r="C505">
            <v>22.7</v>
          </cell>
          <cell r="D505" t="str">
            <v>Мегаполис М (ЗПИФ ВТБ)</v>
          </cell>
          <cell r="E505">
            <v>44927</v>
          </cell>
        </row>
        <row r="506">
          <cell r="A506" t="str">
            <v>л/с №3000000162698</v>
          </cell>
          <cell r="B506" t="str">
            <v>Кв. 226</v>
          </cell>
          <cell r="C506">
            <v>32.4</v>
          </cell>
          <cell r="D506" t="str">
            <v>Алексеева Елена Анатольевна</v>
          </cell>
          <cell r="E506">
            <v>44927</v>
          </cell>
        </row>
        <row r="507">
          <cell r="A507" t="str">
            <v>л/с №3000000153585</v>
          </cell>
          <cell r="B507" t="str">
            <v>Кв. 227</v>
          </cell>
          <cell r="C507">
            <v>58.6</v>
          </cell>
          <cell r="D507" t="str">
            <v>Булгак Кристина Викторовна</v>
          </cell>
          <cell r="E507">
            <v>44927</v>
          </cell>
        </row>
        <row r="508">
          <cell r="A508" t="str">
            <v>л/с №3000000140491</v>
          </cell>
          <cell r="B508" t="str">
            <v>Кв. 228</v>
          </cell>
          <cell r="C508">
            <v>69.8</v>
          </cell>
          <cell r="D508" t="str">
            <v>Неведин Максим Викторович</v>
          </cell>
          <cell r="E508">
            <v>44927</v>
          </cell>
        </row>
        <row r="509">
          <cell r="A509" t="str">
            <v>л/с №3000000140597</v>
          </cell>
          <cell r="B509" t="str">
            <v>Кв. 229</v>
          </cell>
          <cell r="C509">
            <v>79.599999999999994</v>
          </cell>
          <cell r="D509" t="str">
            <v>Михайлова Людмила Анатольевна</v>
          </cell>
          <cell r="E509">
            <v>44927</v>
          </cell>
        </row>
        <row r="510">
          <cell r="A510" t="str">
            <v>л/с №3000001178580</v>
          </cell>
          <cell r="B510" t="str">
            <v>Кв. 229</v>
          </cell>
          <cell r="C510">
            <v>79.599999999999994</v>
          </cell>
          <cell r="D510" t="str">
            <v>Коломиец Данила Васильевич</v>
          </cell>
          <cell r="E510">
            <v>45086</v>
          </cell>
        </row>
        <row r="511">
          <cell r="A511" t="str">
            <v>л/с №3000000140367</v>
          </cell>
          <cell r="B511" t="str">
            <v>Кв. 23</v>
          </cell>
          <cell r="C511">
            <v>36.700000000000003</v>
          </cell>
          <cell r="D511" t="str">
            <v xml:space="preserve">Могилко Вера Валерьевна </v>
          </cell>
          <cell r="E511">
            <v>44927</v>
          </cell>
        </row>
        <row r="512">
          <cell r="A512" t="str">
            <v>л/с №3000000140940</v>
          </cell>
          <cell r="B512" t="str">
            <v>Кв. 230</v>
          </cell>
          <cell r="C512">
            <v>36.799999999999997</v>
          </cell>
          <cell r="D512" t="str">
            <v>Гришанов Иван Александрович</v>
          </cell>
          <cell r="E512">
            <v>44927</v>
          </cell>
        </row>
        <row r="513">
          <cell r="A513" t="str">
            <v>л/с №3000000153059</v>
          </cell>
          <cell r="B513" t="str">
            <v>Кв. 231</v>
          </cell>
          <cell r="C513">
            <v>22.7</v>
          </cell>
          <cell r="D513" t="str">
            <v>Мегаполис М (ЗПИФ ВТБ)</v>
          </cell>
          <cell r="E513">
            <v>44927</v>
          </cell>
        </row>
        <row r="514">
          <cell r="A514" t="str">
            <v>л/с №3000000140459</v>
          </cell>
          <cell r="B514" t="str">
            <v>Кв. 232</v>
          </cell>
          <cell r="C514">
            <v>32.4</v>
          </cell>
          <cell r="D514" t="str">
            <v>Бухрашвили Михаил Иванович</v>
          </cell>
          <cell r="E514">
            <v>44927</v>
          </cell>
        </row>
        <row r="515">
          <cell r="A515" t="str">
            <v>л/с №3000000140467</v>
          </cell>
          <cell r="B515" t="str">
            <v>Кв. 233</v>
          </cell>
          <cell r="C515">
            <v>58.6</v>
          </cell>
          <cell r="D515" t="str">
            <v>Поляков Александр Викторович</v>
          </cell>
          <cell r="E515">
            <v>44927</v>
          </cell>
        </row>
        <row r="516">
          <cell r="A516" t="str">
            <v>л/с №3000000140484</v>
          </cell>
          <cell r="B516" t="str">
            <v>Кв. 234</v>
          </cell>
          <cell r="C516">
            <v>69.8</v>
          </cell>
          <cell r="D516" t="str">
            <v xml:space="preserve">Калашникова Ирина Александровна </v>
          </cell>
          <cell r="E516">
            <v>44927</v>
          </cell>
        </row>
        <row r="517">
          <cell r="A517" t="str">
            <v>л/с №3000000151882</v>
          </cell>
          <cell r="B517" t="str">
            <v>Кв. 235</v>
          </cell>
          <cell r="C517">
            <v>79.599999999999994</v>
          </cell>
          <cell r="D517" t="str">
            <v>Макаров Игорь Борисович</v>
          </cell>
          <cell r="E517">
            <v>44927</v>
          </cell>
        </row>
        <row r="518">
          <cell r="A518" t="str">
            <v>л/с №3000000140915</v>
          </cell>
          <cell r="B518" t="str">
            <v>Кв. 236</v>
          </cell>
          <cell r="C518">
            <v>36.799999999999997</v>
          </cell>
          <cell r="D518" t="str">
            <v>Жарков Константин Алексеевич</v>
          </cell>
          <cell r="E518">
            <v>44927</v>
          </cell>
        </row>
        <row r="519">
          <cell r="A519" t="str">
            <v>л/с №3000000140908</v>
          </cell>
          <cell r="B519" t="str">
            <v>Кв. 237</v>
          </cell>
          <cell r="C519">
            <v>22.7</v>
          </cell>
          <cell r="D519" t="str">
            <v>Бахвалов Дмитрий Владимирович</v>
          </cell>
          <cell r="E519">
            <v>44927</v>
          </cell>
        </row>
        <row r="520">
          <cell r="A520" t="str">
            <v>л/с №3000000145526</v>
          </cell>
          <cell r="B520" t="str">
            <v>Кв. 238</v>
          </cell>
          <cell r="C520">
            <v>32.4</v>
          </cell>
          <cell r="D520" t="str">
            <v>Макеев Геннадий Александрович</v>
          </cell>
          <cell r="E520">
            <v>44927</v>
          </cell>
        </row>
        <row r="521">
          <cell r="A521" t="str">
            <v>л/с №3000000140623</v>
          </cell>
          <cell r="B521" t="str">
            <v>Кв. 239</v>
          </cell>
          <cell r="C521">
            <v>58.6</v>
          </cell>
          <cell r="D521" t="str">
            <v>Фомичёва Ольга Анатольевна</v>
          </cell>
          <cell r="E521">
            <v>44927</v>
          </cell>
        </row>
        <row r="522">
          <cell r="A522" t="str">
            <v>л/с №3000000140142</v>
          </cell>
          <cell r="B522" t="str">
            <v>Кв. 24</v>
          </cell>
          <cell r="C522">
            <v>78.400000000000006</v>
          </cell>
          <cell r="D522" t="str">
            <v>Морозова Елена Николаевна</v>
          </cell>
          <cell r="E522">
            <v>44927</v>
          </cell>
        </row>
        <row r="523">
          <cell r="A523" t="str">
            <v>л/с №3000000145608</v>
          </cell>
          <cell r="B523" t="str">
            <v>Кв. 240</v>
          </cell>
          <cell r="C523">
            <v>69.8</v>
          </cell>
          <cell r="D523" t="str">
            <v>Ибрагимов Альберт Вячеславович</v>
          </cell>
          <cell r="E523">
            <v>44927</v>
          </cell>
        </row>
        <row r="524">
          <cell r="A524" t="str">
            <v>л/с №3000000140622</v>
          </cell>
          <cell r="B524" t="str">
            <v>Кв. 241</v>
          </cell>
          <cell r="C524">
            <v>79.599999999999994</v>
          </cell>
          <cell r="D524" t="str">
            <v>Пальшин Виталий Сергеевич</v>
          </cell>
          <cell r="E524">
            <v>44927</v>
          </cell>
        </row>
        <row r="525">
          <cell r="A525" t="str">
            <v>л/с №3000000140221</v>
          </cell>
          <cell r="B525" t="str">
            <v>Кв. 242</v>
          </cell>
          <cell r="C525">
            <v>36.799999999999997</v>
          </cell>
          <cell r="D525" t="str">
            <v>Зотов Вячеслав Геннадьевич</v>
          </cell>
          <cell r="E525">
            <v>44927</v>
          </cell>
        </row>
        <row r="526">
          <cell r="A526" t="str">
            <v>л/с №3000000140585</v>
          </cell>
          <cell r="B526" t="str">
            <v>Кв. 243</v>
          </cell>
          <cell r="C526">
            <v>22.7</v>
          </cell>
          <cell r="D526" t="str">
            <v>Дикарева Ольга Львовна</v>
          </cell>
          <cell r="E526">
            <v>44927</v>
          </cell>
        </row>
        <row r="527">
          <cell r="A527" t="str">
            <v>л/с №3000000162582</v>
          </cell>
          <cell r="B527" t="str">
            <v>Кв. 244</v>
          </cell>
          <cell r="C527">
            <v>32.4</v>
          </cell>
          <cell r="D527" t="str">
            <v>Шафрай Екатерина Сергеевна</v>
          </cell>
          <cell r="E527">
            <v>44927</v>
          </cell>
        </row>
        <row r="528">
          <cell r="A528" t="str">
            <v>л/с №3000000140223</v>
          </cell>
          <cell r="B528" t="str">
            <v>Кв. 245</v>
          </cell>
          <cell r="C528">
            <v>58.6</v>
          </cell>
          <cell r="D528" t="str">
            <v>Химаныч Сергей Викторович</v>
          </cell>
          <cell r="E528">
            <v>44927</v>
          </cell>
        </row>
        <row r="529">
          <cell r="A529" t="str">
            <v>л/с №3000000140468</v>
          </cell>
          <cell r="B529" t="str">
            <v>Кв. 246</v>
          </cell>
          <cell r="C529">
            <v>69.8</v>
          </cell>
          <cell r="D529" t="str">
            <v>Праздникова Наталья Владимировна</v>
          </cell>
          <cell r="E529">
            <v>44927</v>
          </cell>
        </row>
        <row r="530">
          <cell r="A530" t="str">
            <v>л/с №3000000150580</v>
          </cell>
          <cell r="B530" t="str">
            <v>Кв. 247</v>
          </cell>
          <cell r="C530">
            <v>111.7</v>
          </cell>
          <cell r="D530" t="str">
            <v xml:space="preserve">Лаштабега Андрей Алексеевич </v>
          </cell>
          <cell r="E530">
            <v>44927</v>
          </cell>
        </row>
        <row r="531">
          <cell r="A531" t="str">
            <v>л/с №3000000150489</v>
          </cell>
          <cell r="B531" t="str">
            <v>Кв. 248</v>
          </cell>
          <cell r="C531">
            <v>51</v>
          </cell>
          <cell r="D531" t="str">
            <v>Тимохина Наталия Сергеевна</v>
          </cell>
          <cell r="E531">
            <v>44927</v>
          </cell>
        </row>
        <row r="532">
          <cell r="A532" t="str">
            <v>л/с №3000000153065</v>
          </cell>
          <cell r="B532" t="str">
            <v>Кв. 249</v>
          </cell>
          <cell r="C532">
            <v>31.4</v>
          </cell>
          <cell r="D532" t="str">
            <v>Мегаполис М (ЗПИФ ВТБ)</v>
          </cell>
          <cell r="E532">
            <v>44927</v>
          </cell>
        </row>
        <row r="533">
          <cell r="A533" t="str">
            <v>л/с №3000001181148</v>
          </cell>
          <cell r="B533" t="str">
            <v>Кв. 249</v>
          </cell>
          <cell r="C533">
            <v>31.4</v>
          </cell>
          <cell r="D533" t="str">
            <v>Париченко Сергей Валентинович</v>
          </cell>
          <cell r="E533">
            <v>45182</v>
          </cell>
        </row>
        <row r="534">
          <cell r="A534" t="str">
            <v>л/с №3000000140494</v>
          </cell>
          <cell r="B534" t="str">
            <v>Кв. 25</v>
          </cell>
          <cell r="C534">
            <v>72.599999999999994</v>
          </cell>
          <cell r="D534" t="str">
            <v>Прохорова Ирина Николаевна</v>
          </cell>
          <cell r="E534">
            <v>44927</v>
          </cell>
        </row>
        <row r="535">
          <cell r="A535" t="str">
            <v>л/с №3000000153026</v>
          </cell>
          <cell r="B535" t="str">
            <v>Кв. 250</v>
          </cell>
          <cell r="C535">
            <v>45.8</v>
          </cell>
          <cell r="D535" t="str">
            <v>Мегаполис М (ЗПИФ ВТБ)</v>
          </cell>
          <cell r="E535">
            <v>44927</v>
          </cell>
        </row>
        <row r="536">
          <cell r="A536" t="str">
            <v>л/с №3000000164402</v>
          </cell>
          <cell r="B536" t="str">
            <v>Кв. 251</v>
          </cell>
          <cell r="C536">
            <v>82</v>
          </cell>
          <cell r="D536" t="str">
            <v>Цепкова Ольга Владимировна</v>
          </cell>
          <cell r="E536">
            <v>44927</v>
          </cell>
        </row>
        <row r="537">
          <cell r="A537" t="str">
            <v>л/с №3000000148559</v>
          </cell>
          <cell r="B537" t="str">
            <v>Кв. 252</v>
          </cell>
          <cell r="C537">
            <v>98.1</v>
          </cell>
          <cell r="D537" t="str">
            <v>Малафеев Роман Васильевич</v>
          </cell>
          <cell r="E537">
            <v>44927</v>
          </cell>
        </row>
        <row r="538">
          <cell r="A538" t="str">
            <v>л/с №3000000138568</v>
          </cell>
          <cell r="B538" t="str">
            <v>Кв. 253</v>
          </cell>
          <cell r="C538">
            <v>80.400000000000006</v>
          </cell>
          <cell r="D538" t="str">
            <v>ЗПИФ Развитие под управл ООО "Эссет Менеджмент Солюшнс"</v>
          </cell>
          <cell r="E538">
            <v>44927</v>
          </cell>
        </row>
        <row r="539">
          <cell r="A539" t="str">
            <v>л/с №3000001177251</v>
          </cell>
          <cell r="B539" t="str">
            <v>Кв. 253</v>
          </cell>
          <cell r="C539">
            <v>80.400000000000006</v>
          </cell>
          <cell r="D539" t="str">
            <v>Деев Артём Игоревич</v>
          </cell>
          <cell r="E539">
            <v>45070</v>
          </cell>
        </row>
        <row r="540">
          <cell r="A540" t="str">
            <v>л/с №3000000148026</v>
          </cell>
          <cell r="B540" t="str">
            <v>Кв. 254</v>
          </cell>
          <cell r="C540">
            <v>51.2</v>
          </cell>
          <cell r="D540" t="str">
            <v>Григорьева Дарья Дмитриевна</v>
          </cell>
          <cell r="E540">
            <v>44927</v>
          </cell>
        </row>
        <row r="541">
          <cell r="A541" t="str">
            <v>л/с №3000000142751</v>
          </cell>
          <cell r="B541" t="str">
            <v>Кв. 255</v>
          </cell>
          <cell r="C541">
            <v>50.9</v>
          </cell>
          <cell r="D541" t="str">
            <v>Гуляев Андрей Александрович</v>
          </cell>
          <cell r="E541">
            <v>44927</v>
          </cell>
        </row>
        <row r="542">
          <cell r="A542" t="str">
            <v>л/с №3000000142362</v>
          </cell>
          <cell r="B542" t="str">
            <v>Кв. 256</v>
          </cell>
          <cell r="C542">
            <v>73.7</v>
          </cell>
          <cell r="D542" t="str">
            <v>Савенкова Евгения Александровна</v>
          </cell>
          <cell r="E542">
            <v>44927</v>
          </cell>
        </row>
        <row r="543">
          <cell r="A543" t="str">
            <v>л/с №3000000153180</v>
          </cell>
          <cell r="B543" t="str">
            <v>Кв. 257</v>
          </cell>
          <cell r="C543">
            <v>79</v>
          </cell>
          <cell r="D543" t="str">
            <v>Цильке Анна Витальевна</v>
          </cell>
          <cell r="E543">
            <v>44927</v>
          </cell>
        </row>
        <row r="544">
          <cell r="A544" t="str">
            <v>л/с №3000000142496</v>
          </cell>
          <cell r="B544" t="str">
            <v>Кв. 258</v>
          </cell>
          <cell r="C544">
            <v>50.1</v>
          </cell>
          <cell r="D544" t="str">
            <v>Галанжина Елена Станиславовна</v>
          </cell>
          <cell r="E544">
            <v>44927</v>
          </cell>
        </row>
        <row r="545">
          <cell r="A545" t="str">
            <v>л/с №3000000142356</v>
          </cell>
          <cell r="B545" t="str">
            <v>Кв. 259</v>
          </cell>
          <cell r="C545">
            <v>49.8</v>
          </cell>
          <cell r="D545" t="str">
            <v>Лапшина Александра Викторовна</v>
          </cell>
          <cell r="E545">
            <v>44927</v>
          </cell>
        </row>
        <row r="546">
          <cell r="A546" t="str">
            <v>л/с №3000000140179</v>
          </cell>
          <cell r="B546" t="str">
            <v>Кв. 26</v>
          </cell>
          <cell r="C546">
            <v>57.1</v>
          </cell>
          <cell r="D546" t="str">
            <v>Дьяченко Евгения Григорьевна</v>
          </cell>
          <cell r="E546">
            <v>44927</v>
          </cell>
        </row>
        <row r="547">
          <cell r="A547" t="str">
            <v>л/с №3000000151959</v>
          </cell>
          <cell r="B547" t="str">
            <v>Кв. 260</v>
          </cell>
          <cell r="C547">
            <v>72.400000000000006</v>
          </cell>
          <cell r="D547" t="str">
            <v>Акулич Алексей Иванович</v>
          </cell>
          <cell r="E547">
            <v>44927</v>
          </cell>
        </row>
        <row r="548">
          <cell r="A548" t="str">
            <v>л/с №3000000142588</v>
          </cell>
          <cell r="B548" t="str">
            <v>Кв. 261</v>
          </cell>
          <cell r="C548">
            <v>79</v>
          </cell>
          <cell r="D548" t="str">
            <v>Титаренко Татьяна Ивановна</v>
          </cell>
          <cell r="E548">
            <v>44927</v>
          </cell>
        </row>
        <row r="549">
          <cell r="A549" t="str">
            <v>л/с №3000000149259</v>
          </cell>
          <cell r="B549" t="str">
            <v>Кв. 262</v>
          </cell>
          <cell r="C549">
            <v>50.1</v>
          </cell>
          <cell r="D549" t="str">
            <v>Головина Ольга Михайловна</v>
          </cell>
          <cell r="E549">
            <v>44927</v>
          </cell>
        </row>
        <row r="550">
          <cell r="A550" t="str">
            <v>л/с №3000000142655</v>
          </cell>
          <cell r="B550" t="str">
            <v>Кв. 263</v>
          </cell>
          <cell r="C550">
            <v>49.8</v>
          </cell>
          <cell r="D550" t="str">
            <v>Ернеев Марат Хайдарович</v>
          </cell>
          <cell r="E550">
            <v>44927</v>
          </cell>
        </row>
        <row r="551">
          <cell r="A551" t="str">
            <v>л/с №3000000142412</v>
          </cell>
          <cell r="B551" t="str">
            <v>Кв. 264</v>
          </cell>
          <cell r="C551">
            <v>72.400000000000006</v>
          </cell>
          <cell r="D551" t="str">
            <v>Панкратова Наталия Петровна</v>
          </cell>
          <cell r="E551">
            <v>44927</v>
          </cell>
        </row>
        <row r="552">
          <cell r="A552" t="str">
            <v>л/с №3000000148663</v>
          </cell>
          <cell r="B552" t="str">
            <v>Кв. 265</v>
          </cell>
          <cell r="C552">
            <v>79</v>
          </cell>
          <cell r="D552" t="str">
            <v xml:space="preserve">Сергейчева Александра Евгеньевна </v>
          </cell>
          <cell r="E552">
            <v>44927</v>
          </cell>
        </row>
        <row r="553">
          <cell r="A553" t="str">
            <v>л/с №3000000163283</v>
          </cell>
          <cell r="B553" t="str">
            <v>Кв. 266</v>
          </cell>
          <cell r="C553">
            <v>50.1</v>
          </cell>
          <cell r="D553" t="str">
            <v>Брылева Валерия Сергеевна</v>
          </cell>
          <cell r="E553">
            <v>44927</v>
          </cell>
        </row>
        <row r="554">
          <cell r="A554" t="str">
            <v>л/с №3000000142885</v>
          </cell>
          <cell r="B554" t="str">
            <v>Кв. 267</v>
          </cell>
          <cell r="C554">
            <v>49.8</v>
          </cell>
          <cell r="D554" t="str">
            <v>Овсепян Норайр Анатольевич</v>
          </cell>
          <cell r="E554">
            <v>44927</v>
          </cell>
        </row>
        <row r="555">
          <cell r="A555" t="str">
            <v>л/с №3000000141252</v>
          </cell>
          <cell r="B555" t="str">
            <v>Кв. 268</v>
          </cell>
          <cell r="C555">
            <v>72.400000000000006</v>
          </cell>
          <cell r="D555" t="str">
            <v>Балашов Александр Сергеевич</v>
          </cell>
          <cell r="E555">
            <v>44927</v>
          </cell>
        </row>
        <row r="556">
          <cell r="A556" t="str">
            <v>л/с №3000000150538</v>
          </cell>
          <cell r="B556" t="str">
            <v>Кв. 269</v>
          </cell>
          <cell r="C556">
            <v>79</v>
          </cell>
          <cell r="D556" t="str">
            <v>Алимов Дмитрий Александрович</v>
          </cell>
          <cell r="E556">
            <v>44927</v>
          </cell>
        </row>
        <row r="557">
          <cell r="A557" t="str">
            <v>л/с №3000000140029</v>
          </cell>
          <cell r="B557" t="str">
            <v>Кв. 27</v>
          </cell>
          <cell r="C557">
            <v>33.1</v>
          </cell>
          <cell r="D557" t="str">
            <v>Ушакова Светлана Анатольевна</v>
          </cell>
          <cell r="E557">
            <v>44927</v>
          </cell>
        </row>
        <row r="558">
          <cell r="A558" t="str">
            <v>л/с №3000000142898</v>
          </cell>
          <cell r="B558" t="str">
            <v>Кв. 270</v>
          </cell>
          <cell r="C558">
            <v>50.1</v>
          </cell>
          <cell r="D558" t="str">
            <v>Йорданов Григорий Павлович</v>
          </cell>
          <cell r="E558">
            <v>44927</v>
          </cell>
        </row>
        <row r="559">
          <cell r="A559" t="str">
            <v>л/с №3000000142863</v>
          </cell>
          <cell r="B559" t="str">
            <v>Кв. 271</v>
          </cell>
          <cell r="C559">
            <v>49.8</v>
          </cell>
          <cell r="D559" t="str">
            <v>Астраханцева Стелла Федоровна</v>
          </cell>
          <cell r="E559">
            <v>44927</v>
          </cell>
        </row>
        <row r="560">
          <cell r="A560" t="str">
            <v>л/с №3000000148599</v>
          </cell>
          <cell r="B560" t="str">
            <v>Кв. 272</v>
          </cell>
          <cell r="C560">
            <v>72.400000000000006</v>
          </cell>
          <cell r="D560" t="str">
            <v>Куликов Андрей Владимирович</v>
          </cell>
          <cell r="E560">
            <v>44927</v>
          </cell>
        </row>
        <row r="561">
          <cell r="A561" t="str">
            <v>л/с №3000000141121</v>
          </cell>
          <cell r="B561" t="str">
            <v>Кв. 273</v>
          </cell>
          <cell r="C561">
            <v>79</v>
          </cell>
          <cell r="D561" t="str">
            <v>Фетисов Максим Эдуардович</v>
          </cell>
          <cell r="E561">
            <v>44927</v>
          </cell>
        </row>
        <row r="562">
          <cell r="A562" t="str">
            <v>л/с №3000000151602</v>
          </cell>
          <cell r="B562" t="str">
            <v>Кв. 274</v>
          </cell>
          <cell r="C562">
            <v>50.1</v>
          </cell>
          <cell r="D562" t="str">
            <v>Меркулов Игорь Евгеньевич</v>
          </cell>
          <cell r="E562">
            <v>44927</v>
          </cell>
        </row>
        <row r="563">
          <cell r="A563" t="str">
            <v>л/с №3000000141194</v>
          </cell>
          <cell r="B563" t="str">
            <v>Кв. 275</v>
          </cell>
          <cell r="C563">
            <v>49.8</v>
          </cell>
          <cell r="D563" t="str">
            <v>Беликов Евгений Федорович</v>
          </cell>
          <cell r="E563">
            <v>44927</v>
          </cell>
        </row>
        <row r="564">
          <cell r="A564" t="str">
            <v>л/с №3000000142408</v>
          </cell>
          <cell r="B564" t="str">
            <v>Кв. 276</v>
          </cell>
          <cell r="C564">
            <v>72.400000000000006</v>
          </cell>
          <cell r="D564" t="str">
            <v>Ланкина Наталья Викторовна</v>
          </cell>
          <cell r="E564">
            <v>44927</v>
          </cell>
        </row>
        <row r="565">
          <cell r="A565" t="str">
            <v>л/с №3000000142097</v>
          </cell>
          <cell r="B565" t="str">
            <v>Кв. 277</v>
          </cell>
          <cell r="C565">
            <v>79</v>
          </cell>
          <cell r="D565" t="str">
            <v>Баева Карина Маратовна</v>
          </cell>
          <cell r="E565">
            <v>44927</v>
          </cell>
        </row>
        <row r="566">
          <cell r="A566" t="str">
            <v>л/с №3000000141268</v>
          </cell>
          <cell r="B566" t="str">
            <v>Кв. 278</v>
          </cell>
          <cell r="C566">
            <v>50.1</v>
          </cell>
          <cell r="D566" t="str">
            <v>Силайчева  Надежда Александровна</v>
          </cell>
          <cell r="E566">
            <v>44927</v>
          </cell>
        </row>
        <row r="567">
          <cell r="A567" t="str">
            <v>л/с №3000000149255</v>
          </cell>
          <cell r="B567" t="str">
            <v>Кв. 279</v>
          </cell>
          <cell r="C567">
            <v>49.8</v>
          </cell>
          <cell r="D567" t="str">
            <v>Москвин Евгений Вячеславович</v>
          </cell>
          <cell r="E567">
            <v>44927</v>
          </cell>
        </row>
        <row r="568">
          <cell r="A568" t="str">
            <v>л/с №3000000151183</v>
          </cell>
          <cell r="B568" t="str">
            <v>Кв. 28</v>
          </cell>
          <cell r="C568">
            <v>33.1</v>
          </cell>
          <cell r="D568" t="str">
            <v>Николаева Евгения Валерьевна</v>
          </cell>
          <cell r="E568">
            <v>44927</v>
          </cell>
        </row>
        <row r="569">
          <cell r="A569" t="str">
            <v>л/с №3000000142410</v>
          </cell>
          <cell r="B569" t="str">
            <v>Кв. 280</v>
          </cell>
          <cell r="C569">
            <v>72.400000000000006</v>
          </cell>
          <cell r="D569" t="str">
            <v>Лыдзарь Андрей Валентинович</v>
          </cell>
          <cell r="E569">
            <v>44927</v>
          </cell>
        </row>
        <row r="570">
          <cell r="A570" t="str">
            <v>л/с №3000000142108</v>
          </cell>
          <cell r="B570" t="str">
            <v>Кв. 281</v>
          </cell>
          <cell r="C570">
            <v>79</v>
          </cell>
          <cell r="D570" t="str">
            <v>Шапкина Алеся Геннадьевна</v>
          </cell>
          <cell r="E570">
            <v>44927</v>
          </cell>
        </row>
        <row r="571">
          <cell r="A571" t="str">
            <v>л/с №3000000142585</v>
          </cell>
          <cell r="B571" t="str">
            <v>Кв. 282</v>
          </cell>
          <cell r="C571">
            <v>50.1</v>
          </cell>
          <cell r="D571" t="str">
            <v>Ермолина Наталия Владимировна</v>
          </cell>
          <cell r="E571">
            <v>44927</v>
          </cell>
        </row>
        <row r="572">
          <cell r="A572" t="str">
            <v>л/с №3000000142611</v>
          </cell>
          <cell r="B572" t="str">
            <v>Кв. 283</v>
          </cell>
          <cell r="C572">
            <v>49.8</v>
          </cell>
          <cell r="D572" t="str">
            <v>Кузьминых Юрий Николаевич</v>
          </cell>
          <cell r="E572">
            <v>44927</v>
          </cell>
        </row>
        <row r="573">
          <cell r="A573" t="str">
            <v>л/с №3000000145610</v>
          </cell>
          <cell r="B573" t="str">
            <v>Кв. 284</v>
          </cell>
          <cell r="C573">
            <v>72.400000000000006</v>
          </cell>
          <cell r="D573" t="str">
            <v>Маркова Вера Евгеньевна</v>
          </cell>
          <cell r="E573">
            <v>44927</v>
          </cell>
        </row>
        <row r="574">
          <cell r="A574" t="str">
            <v>л/с №3000000153078</v>
          </cell>
          <cell r="B574" t="str">
            <v>Кв. 285</v>
          </cell>
          <cell r="C574">
            <v>79</v>
          </cell>
          <cell r="D574" t="str">
            <v>Мегаполис М (ЗПИФ ВТБ)</v>
          </cell>
          <cell r="E574">
            <v>44927</v>
          </cell>
        </row>
        <row r="575">
          <cell r="A575" t="str">
            <v>л/с №3000000145635</v>
          </cell>
          <cell r="B575" t="str">
            <v>Кв. 286</v>
          </cell>
          <cell r="C575">
            <v>50.1</v>
          </cell>
          <cell r="D575" t="str">
            <v>Малявская Яна Витальевна</v>
          </cell>
          <cell r="E575">
            <v>44927</v>
          </cell>
        </row>
        <row r="576">
          <cell r="A576" t="str">
            <v>л/с №3000000153761</v>
          </cell>
          <cell r="B576" t="str">
            <v>Кв. 287</v>
          </cell>
          <cell r="C576">
            <v>49.8</v>
          </cell>
          <cell r="D576" t="str">
            <v>Дорошевич Лариса Евгеньевна</v>
          </cell>
          <cell r="E576">
            <v>44927</v>
          </cell>
        </row>
        <row r="577">
          <cell r="A577" t="str">
            <v>л/с №3000000153010</v>
          </cell>
          <cell r="B577" t="str">
            <v>Кв. 288</v>
          </cell>
          <cell r="C577">
            <v>72.400000000000006</v>
          </cell>
          <cell r="D577" t="str">
            <v>Мегаполис М (ЗПИФ ВТБ)</v>
          </cell>
          <cell r="E577">
            <v>44927</v>
          </cell>
        </row>
        <row r="578">
          <cell r="A578" t="str">
            <v>л/с №3000000153043</v>
          </cell>
          <cell r="B578" t="str">
            <v>Кв. 289</v>
          </cell>
          <cell r="C578">
            <v>79</v>
          </cell>
          <cell r="D578" t="str">
            <v>Мегаполис М (ЗПИФ ВТБ)</v>
          </cell>
          <cell r="E578">
            <v>44927</v>
          </cell>
        </row>
        <row r="579">
          <cell r="A579" t="str">
            <v>л/с №3000000142941</v>
          </cell>
          <cell r="B579" t="str">
            <v>Кв. 29</v>
          </cell>
          <cell r="C579">
            <v>36.700000000000003</v>
          </cell>
          <cell r="D579" t="str">
            <v>Лесина Надежда Васильевна</v>
          </cell>
          <cell r="E579">
            <v>44927</v>
          </cell>
        </row>
        <row r="580">
          <cell r="A580" t="str">
            <v>л/с №3000000141114</v>
          </cell>
          <cell r="B580" t="str">
            <v>Кв. 290</v>
          </cell>
          <cell r="C580">
            <v>50.1</v>
          </cell>
          <cell r="D580" t="str">
            <v>Задачин Григорий Владимирович</v>
          </cell>
          <cell r="E580">
            <v>44927</v>
          </cell>
        </row>
        <row r="581">
          <cell r="A581" t="str">
            <v>л/с №3000000153062</v>
          </cell>
          <cell r="B581" t="str">
            <v>Кв. 291</v>
          </cell>
          <cell r="C581">
            <v>49.8</v>
          </cell>
          <cell r="D581" t="str">
            <v>Мегаполис М (ЗПИФ ВТБ)</v>
          </cell>
          <cell r="E581">
            <v>44927</v>
          </cell>
        </row>
        <row r="582">
          <cell r="A582" t="str">
            <v>л/с №3000000148371</v>
          </cell>
          <cell r="B582" t="str">
            <v>Кв. 292</v>
          </cell>
          <cell r="C582">
            <v>72.400000000000006</v>
          </cell>
          <cell r="D582" t="str">
            <v>Зотова Ольга Валентиновна</v>
          </cell>
          <cell r="E582">
            <v>44927</v>
          </cell>
        </row>
        <row r="583">
          <cell r="A583" t="str">
            <v>л/с №3000000142232</v>
          </cell>
          <cell r="B583" t="str">
            <v>Кв. 293</v>
          </cell>
          <cell r="C583">
            <v>79</v>
          </cell>
          <cell r="D583" t="str">
            <v>Дубцова Елена Алексеевна</v>
          </cell>
          <cell r="E583">
            <v>44927</v>
          </cell>
        </row>
        <row r="584">
          <cell r="A584" t="str">
            <v>л/с №3000000142880</v>
          </cell>
          <cell r="B584" t="str">
            <v>Кв. 294</v>
          </cell>
          <cell r="C584">
            <v>50.1</v>
          </cell>
          <cell r="D584" t="str">
            <v>Махрова Наталья Аркадьевна</v>
          </cell>
          <cell r="E584">
            <v>44927</v>
          </cell>
        </row>
        <row r="585">
          <cell r="A585" t="str">
            <v>л/с №3000000151290</v>
          </cell>
          <cell r="B585" t="str">
            <v>Кв. 295</v>
          </cell>
          <cell r="C585">
            <v>49.8</v>
          </cell>
          <cell r="D585" t="str">
            <v>Ефимова Ирина Вячеславовна</v>
          </cell>
          <cell r="E585">
            <v>44927</v>
          </cell>
        </row>
        <row r="586">
          <cell r="A586" t="str">
            <v>л/с №3000000151203</v>
          </cell>
          <cell r="B586" t="str">
            <v>Кв. 296</v>
          </cell>
          <cell r="C586">
            <v>72.400000000000006</v>
          </cell>
          <cell r="D586" t="str">
            <v>Голубева Ольга Витальевна</v>
          </cell>
          <cell r="E586">
            <v>44927</v>
          </cell>
        </row>
        <row r="587">
          <cell r="A587" t="str">
            <v>л/с №3000000164645</v>
          </cell>
          <cell r="B587" t="str">
            <v>Кв. 297</v>
          </cell>
          <cell r="C587">
            <v>79</v>
          </cell>
          <cell r="D587" t="str">
            <v xml:space="preserve">Никитина Евгения Юрьевна </v>
          </cell>
          <cell r="E587">
            <v>44927</v>
          </cell>
        </row>
        <row r="588">
          <cell r="A588" t="str">
            <v>л/с №3000000151643</v>
          </cell>
          <cell r="B588" t="str">
            <v>Кв. 298</v>
          </cell>
          <cell r="C588">
            <v>50.1</v>
          </cell>
          <cell r="D588" t="str">
            <v>Алексеева Надежда Александровна</v>
          </cell>
          <cell r="E588">
            <v>44927</v>
          </cell>
        </row>
        <row r="589">
          <cell r="A589" t="str">
            <v>л/с №3000000146621</v>
          </cell>
          <cell r="B589" t="str">
            <v>Кв. 299</v>
          </cell>
          <cell r="C589">
            <v>49.8</v>
          </cell>
          <cell r="D589" t="str">
            <v>Ларина Ирина Федоровна</v>
          </cell>
          <cell r="E589">
            <v>44927</v>
          </cell>
        </row>
        <row r="590">
          <cell r="A590" t="str">
            <v>л/с №3000000140370</v>
          </cell>
          <cell r="B590" t="str">
            <v>Кв. 3</v>
          </cell>
          <cell r="C590">
            <v>34.1</v>
          </cell>
          <cell r="D590" t="str">
            <v xml:space="preserve">Клочкова Ирина Васильевна </v>
          </cell>
          <cell r="E590">
            <v>44927</v>
          </cell>
        </row>
        <row r="591">
          <cell r="A591" t="str">
            <v>л/с №3000000140350</v>
          </cell>
          <cell r="B591" t="str">
            <v>Кв. 30</v>
          </cell>
          <cell r="C591">
            <v>78.400000000000006</v>
          </cell>
          <cell r="D591" t="str">
            <v>Барымова Ольга Константиновна</v>
          </cell>
          <cell r="E591">
            <v>44927</v>
          </cell>
        </row>
        <row r="592">
          <cell r="A592" t="str">
            <v>л/с №3000000142583</v>
          </cell>
          <cell r="B592" t="str">
            <v>Кв. 300</v>
          </cell>
          <cell r="C592">
            <v>72.400000000000006</v>
          </cell>
          <cell r="D592" t="str">
            <v>Исаичев Александр Владимирович</v>
          </cell>
          <cell r="E592">
            <v>44927</v>
          </cell>
        </row>
        <row r="593">
          <cell r="A593" t="str">
            <v>л/с №3000000160452</v>
          </cell>
          <cell r="B593" t="str">
            <v>Кв. 301</v>
          </cell>
          <cell r="C593">
            <v>79</v>
          </cell>
          <cell r="D593" t="str">
            <v>Заболотнева Светлана Александровна</v>
          </cell>
          <cell r="E593">
            <v>44927</v>
          </cell>
        </row>
        <row r="594">
          <cell r="A594" t="str">
            <v>л/с №3000000143827</v>
          </cell>
          <cell r="B594" t="str">
            <v>Кв. 302</v>
          </cell>
          <cell r="C594">
            <v>50.1</v>
          </cell>
          <cell r="D594" t="str">
            <v>Харина Наталья Валерьевна</v>
          </cell>
          <cell r="E594">
            <v>44927</v>
          </cell>
        </row>
        <row r="595">
          <cell r="A595" t="str">
            <v>л/с №3000000174114</v>
          </cell>
          <cell r="B595" t="str">
            <v>Кв. 303</v>
          </cell>
          <cell r="C595">
            <v>49.8</v>
          </cell>
          <cell r="D595" t="str">
            <v xml:space="preserve">Багрянцева Стелла Анатольевна </v>
          </cell>
          <cell r="E595">
            <v>44927</v>
          </cell>
        </row>
        <row r="596">
          <cell r="A596" t="str">
            <v>л/с №3000000151605</v>
          </cell>
          <cell r="B596" t="str">
            <v>Кв. 304</v>
          </cell>
          <cell r="C596">
            <v>72.400000000000006</v>
          </cell>
          <cell r="D596" t="str">
            <v>Андриевский Андрей Анатольевич</v>
          </cell>
          <cell r="E596">
            <v>44927</v>
          </cell>
        </row>
        <row r="597">
          <cell r="A597" t="str">
            <v>л/с №3000000152677</v>
          </cell>
          <cell r="B597" t="str">
            <v>Кв. 305</v>
          </cell>
          <cell r="C597">
            <v>79</v>
          </cell>
          <cell r="D597" t="str">
            <v>Мегаполис М (ЗПИФ ВТБ)</v>
          </cell>
          <cell r="E597">
            <v>44927</v>
          </cell>
        </row>
        <row r="598">
          <cell r="A598" t="str">
            <v>л/с №3000001180477</v>
          </cell>
          <cell r="B598" t="str">
            <v>Кв. 305</v>
          </cell>
          <cell r="C598">
            <v>79</v>
          </cell>
          <cell r="D598" t="str">
            <v>Томский Александр Николаевич</v>
          </cell>
          <cell r="E598">
            <v>45125</v>
          </cell>
        </row>
        <row r="599">
          <cell r="A599" t="str">
            <v>л/с №3000000142499</v>
          </cell>
          <cell r="B599" t="str">
            <v>Кв. 306</v>
          </cell>
          <cell r="C599">
            <v>50.1</v>
          </cell>
          <cell r="D599" t="str">
            <v>Посынкина Наталия Ивановна</v>
          </cell>
          <cell r="E599">
            <v>44927</v>
          </cell>
        </row>
        <row r="600">
          <cell r="A600" t="str">
            <v>л/с №3000000148031</v>
          </cell>
          <cell r="B600" t="str">
            <v>Кв. 307</v>
          </cell>
          <cell r="C600">
            <v>49.8</v>
          </cell>
          <cell r="D600" t="str">
            <v>Рузайкина Елена Михайловна</v>
          </cell>
          <cell r="E600">
            <v>44927</v>
          </cell>
        </row>
        <row r="601">
          <cell r="A601" t="str">
            <v>л/с №3000000142104</v>
          </cell>
          <cell r="B601" t="str">
            <v>Кв. 308</v>
          </cell>
          <cell r="C601">
            <v>72.400000000000006</v>
          </cell>
          <cell r="D601" t="str">
            <v>Одинцова Екатерина Михайловна</v>
          </cell>
          <cell r="E601">
            <v>44927</v>
          </cell>
        </row>
        <row r="602">
          <cell r="A602" t="str">
            <v>л/с №3000000152168</v>
          </cell>
          <cell r="B602" t="str">
            <v>Кв. 309</v>
          </cell>
          <cell r="C602">
            <v>79</v>
          </cell>
          <cell r="D602" t="str">
            <v>Артемов Евгений Константинович</v>
          </cell>
          <cell r="E602">
            <v>44927</v>
          </cell>
        </row>
        <row r="603">
          <cell r="A603" t="str">
            <v>л/с №3000000143825</v>
          </cell>
          <cell r="B603" t="str">
            <v>Кв. 31</v>
          </cell>
          <cell r="C603">
            <v>72.599999999999994</v>
          </cell>
          <cell r="D603" t="str">
            <v>Колеснина Надежда Анатольевна</v>
          </cell>
          <cell r="E603">
            <v>44927</v>
          </cell>
        </row>
        <row r="604">
          <cell r="A604" t="str">
            <v>л/с №3000000142940</v>
          </cell>
          <cell r="B604" t="str">
            <v>Кв. 310</v>
          </cell>
          <cell r="C604">
            <v>50.1</v>
          </cell>
          <cell r="D604" t="str">
            <v>Потемкин Александр Владимирович</v>
          </cell>
          <cell r="E604">
            <v>44927</v>
          </cell>
        </row>
        <row r="605">
          <cell r="A605" t="str">
            <v>л/с №3000000153034</v>
          </cell>
          <cell r="B605" t="str">
            <v>Кв. 311</v>
          </cell>
          <cell r="C605">
            <v>49.8</v>
          </cell>
          <cell r="D605" t="str">
            <v>Мегаполис М (ЗПИФ ВТБ)</v>
          </cell>
          <cell r="E605">
            <v>44927</v>
          </cell>
        </row>
        <row r="606">
          <cell r="A606" t="str">
            <v>л/с №3000000153007</v>
          </cell>
          <cell r="B606" t="str">
            <v>Кв. 312</v>
          </cell>
          <cell r="C606">
            <v>72.400000000000006</v>
          </cell>
          <cell r="D606" t="str">
            <v>Мегаполис М (ЗПИФ ВТБ)</v>
          </cell>
          <cell r="E606">
            <v>44927</v>
          </cell>
        </row>
        <row r="607">
          <cell r="A607" t="str">
            <v>л/с №3000001180687</v>
          </cell>
          <cell r="B607" t="str">
            <v>Кв. 312</v>
          </cell>
          <cell r="C607">
            <v>72.400000000000006</v>
          </cell>
          <cell r="D607" t="str">
            <v>Гасанов Эльмар Адильевич</v>
          </cell>
          <cell r="E607">
            <v>45145</v>
          </cell>
        </row>
        <row r="608">
          <cell r="A608" t="str">
            <v>л/с №3000000145689</v>
          </cell>
          <cell r="B608" t="str">
            <v>Кв. 313</v>
          </cell>
          <cell r="C608">
            <v>79</v>
          </cell>
          <cell r="D608" t="str">
            <v>Мальцева Юлия Александровна</v>
          </cell>
          <cell r="E608">
            <v>44927</v>
          </cell>
        </row>
        <row r="609">
          <cell r="A609" t="str">
            <v>л/с №3000001177252</v>
          </cell>
          <cell r="B609" t="str">
            <v>Кв. 313</v>
          </cell>
          <cell r="C609">
            <v>79</v>
          </cell>
          <cell r="D609" t="str">
            <v>Казаченко Александр Викторович</v>
          </cell>
          <cell r="E609">
            <v>45040</v>
          </cell>
        </row>
        <row r="610">
          <cell r="A610" t="str">
            <v>л/с №3000001182948</v>
          </cell>
          <cell r="B610" t="str">
            <v>Кв. 313</v>
          </cell>
          <cell r="C610">
            <v>79</v>
          </cell>
          <cell r="D610" t="str">
            <v>Махоткин Дмитрий  Сергеевич</v>
          </cell>
          <cell r="E610">
            <v>45224</v>
          </cell>
        </row>
        <row r="611">
          <cell r="A611" t="str">
            <v>л/с №3000000151119</v>
          </cell>
          <cell r="B611" t="str">
            <v>Кв. 314</v>
          </cell>
          <cell r="C611">
            <v>50.1</v>
          </cell>
          <cell r="D611" t="str">
            <v>Строев Михаил Владимирович</v>
          </cell>
          <cell r="E611">
            <v>44927</v>
          </cell>
        </row>
        <row r="612">
          <cell r="A612" t="str">
            <v>л/с №3000000145337</v>
          </cell>
          <cell r="B612" t="str">
            <v>Кв. 315</v>
          </cell>
          <cell r="C612">
            <v>49.8</v>
          </cell>
          <cell r="D612" t="str">
            <v>Абрамов Станислав Сергеевич</v>
          </cell>
          <cell r="E612">
            <v>44927</v>
          </cell>
        </row>
        <row r="613">
          <cell r="A613" t="str">
            <v>л/с №3000000150622</v>
          </cell>
          <cell r="B613" t="str">
            <v>Кв. 316</v>
          </cell>
          <cell r="C613">
            <v>72.400000000000006</v>
          </cell>
          <cell r="D613" t="str">
            <v>Стефанский Михаил Алексеевич</v>
          </cell>
          <cell r="E613">
            <v>44927</v>
          </cell>
        </row>
        <row r="614">
          <cell r="A614" t="str">
            <v>л/с №3000000152678</v>
          </cell>
          <cell r="B614" t="str">
            <v>Кв. 317</v>
          </cell>
          <cell r="C614">
            <v>79</v>
          </cell>
          <cell r="D614" t="str">
            <v>Мегаполис М (ЗПИФ ВТБ)</v>
          </cell>
          <cell r="E614">
            <v>44927</v>
          </cell>
        </row>
        <row r="615">
          <cell r="A615" t="str">
            <v>л/с №3000001180704</v>
          </cell>
          <cell r="B615" t="str">
            <v>Кв. 317</v>
          </cell>
          <cell r="C615">
            <v>79</v>
          </cell>
          <cell r="D615" t="str">
            <v>Коршунова Валентина Евгеньевна</v>
          </cell>
          <cell r="E615">
            <v>45078</v>
          </cell>
        </row>
        <row r="616">
          <cell r="A616" t="str">
            <v>л/с №3000000141204</v>
          </cell>
          <cell r="B616" t="str">
            <v>Кв. 318</v>
          </cell>
          <cell r="C616">
            <v>50.1</v>
          </cell>
          <cell r="D616" t="str">
            <v>Куликова Мария Юрьевна</v>
          </cell>
          <cell r="E616">
            <v>44927</v>
          </cell>
        </row>
        <row r="617">
          <cell r="A617" t="str">
            <v>л/с №3000000142299</v>
          </cell>
          <cell r="B617" t="str">
            <v>Кв. 319</v>
          </cell>
          <cell r="C617">
            <v>49.8</v>
          </cell>
          <cell r="D617" t="str">
            <v>Стрелков Павел Александрович</v>
          </cell>
          <cell r="E617">
            <v>44927</v>
          </cell>
        </row>
        <row r="618">
          <cell r="A618" t="str">
            <v>л/с №3000000143826</v>
          </cell>
          <cell r="B618" t="str">
            <v>Кв. 32</v>
          </cell>
          <cell r="C618">
            <v>57.1</v>
          </cell>
          <cell r="D618" t="str">
            <v>Колеснина Надежда Анатольевна</v>
          </cell>
          <cell r="E618">
            <v>44927</v>
          </cell>
        </row>
        <row r="619">
          <cell r="A619" t="str">
            <v>л/с №3000000142894</v>
          </cell>
          <cell r="B619" t="str">
            <v>Кв. 320</v>
          </cell>
          <cell r="C619">
            <v>72.400000000000006</v>
          </cell>
          <cell r="D619" t="str">
            <v>Чернов Владимир Владимирович</v>
          </cell>
          <cell r="E619">
            <v>44927</v>
          </cell>
        </row>
        <row r="620">
          <cell r="A620" t="str">
            <v>л/с №3000000142612</v>
          </cell>
          <cell r="B620" t="str">
            <v>Кв. 321</v>
          </cell>
          <cell r="C620">
            <v>79</v>
          </cell>
          <cell r="D620" t="str">
            <v>Атласов Вячеслав Александрович</v>
          </cell>
          <cell r="E620">
            <v>44927</v>
          </cell>
        </row>
        <row r="621">
          <cell r="A621" t="str">
            <v>л/с №3000000145687</v>
          </cell>
          <cell r="B621" t="str">
            <v>Кв. 322</v>
          </cell>
          <cell r="C621">
            <v>50.1</v>
          </cell>
          <cell r="D621" t="str">
            <v>Александрова Татьяна Михайловна</v>
          </cell>
          <cell r="E621">
            <v>44927</v>
          </cell>
        </row>
        <row r="622">
          <cell r="A622" t="str">
            <v>л/с №3000000163285</v>
          </cell>
          <cell r="B622" t="str">
            <v>Кв. 323</v>
          </cell>
          <cell r="C622">
            <v>49.8</v>
          </cell>
          <cell r="D622" t="str">
            <v>Корнева Ксения Андреевна</v>
          </cell>
          <cell r="E622">
            <v>44927</v>
          </cell>
        </row>
        <row r="623">
          <cell r="A623" t="str">
            <v>л/с №3000000147940</v>
          </cell>
          <cell r="B623" t="str">
            <v>Кв. 324</v>
          </cell>
          <cell r="C623">
            <v>72.400000000000006</v>
          </cell>
          <cell r="D623" t="str">
            <v>Хохлова Надежда Вячеславовна</v>
          </cell>
          <cell r="E623">
            <v>44927</v>
          </cell>
        </row>
        <row r="624">
          <cell r="A624" t="str">
            <v>л/с №3000000146517</v>
          </cell>
          <cell r="B624" t="str">
            <v>Кв. 325</v>
          </cell>
          <cell r="C624">
            <v>79</v>
          </cell>
          <cell r="D624" t="str">
            <v>Воронина Татьяна Владимировна</v>
          </cell>
          <cell r="E624">
            <v>44927</v>
          </cell>
        </row>
        <row r="625">
          <cell r="A625" t="str">
            <v>л/с №3000000141129</v>
          </cell>
          <cell r="B625" t="str">
            <v>Кв. 326</v>
          </cell>
          <cell r="C625">
            <v>50.1</v>
          </cell>
          <cell r="D625" t="str">
            <v>Заикина Ульяна Александровна</v>
          </cell>
          <cell r="E625">
            <v>44927</v>
          </cell>
        </row>
        <row r="626">
          <cell r="A626" t="str">
            <v>л/с №3000000141130</v>
          </cell>
          <cell r="B626" t="str">
            <v>Кв. 327</v>
          </cell>
          <cell r="C626">
            <v>49.8</v>
          </cell>
          <cell r="D626" t="str">
            <v>Андреева Галина Владимировна</v>
          </cell>
          <cell r="E626">
            <v>44927</v>
          </cell>
        </row>
        <row r="627">
          <cell r="A627" t="str">
            <v>л/с №3000000142631</v>
          </cell>
          <cell r="B627" t="str">
            <v>Кв. 328</v>
          </cell>
          <cell r="C627">
            <v>72.400000000000006</v>
          </cell>
          <cell r="D627" t="str">
            <v>Суров Николай Федорович</v>
          </cell>
          <cell r="E627">
            <v>44927</v>
          </cell>
        </row>
        <row r="628">
          <cell r="A628" t="str">
            <v>л/с №3000000153072</v>
          </cell>
          <cell r="B628" t="str">
            <v>Кв. 329</v>
          </cell>
          <cell r="C628">
            <v>79</v>
          </cell>
          <cell r="D628" t="str">
            <v>Мегаполис М (ЗПИФ ВТБ)</v>
          </cell>
          <cell r="E628">
            <v>44927</v>
          </cell>
        </row>
        <row r="629">
          <cell r="A629" t="str">
            <v>л/с №3000001180703</v>
          </cell>
          <cell r="B629" t="str">
            <v>Кв. 329</v>
          </cell>
          <cell r="C629">
            <v>79</v>
          </cell>
          <cell r="D629" t="str">
            <v>Коршунова Евгения Ильинична</v>
          </cell>
          <cell r="E629">
            <v>45078</v>
          </cell>
        </row>
        <row r="630">
          <cell r="A630" t="str">
            <v>л/с №3000000152207</v>
          </cell>
          <cell r="B630" t="str">
            <v>Кв. 33</v>
          </cell>
          <cell r="C630">
            <v>33.1</v>
          </cell>
          <cell r="D630" t="str">
            <v>Гриценко Светлана Сергеевна</v>
          </cell>
          <cell r="E630">
            <v>44927</v>
          </cell>
        </row>
        <row r="631">
          <cell r="A631" t="str">
            <v>л/с №3000000142892</v>
          </cell>
          <cell r="B631" t="str">
            <v>Кв. 330</v>
          </cell>
          <cell r="C631">
            <v>50.1</v>
          </cell>
          <cell r="D631" t="str">
            <v>Васильев Андрей Александрович</v>
          </cell>
          <cell r="E631">
            <v>44927</v>
          </cell>
        </row>
        <row r="632">
          <cell r="A632" t="str">
            <v>л/с №3000000142884</v>
          </cell>
          <cell r="B632" t="str">
            <v>Кв. 331</v>
          </cell>
          <cell r="C632">
            <v>49.8</v>
          </cell>
          <cell r="D632" t="str">
            <v>Старикова Анастасия Викторовна</v>
          </cell>
          <cell r="E632">
            <v>44927</v>
          </cell>
        </row>
        <row r="633">
          <cell r="A633" t="str">
            <v>л/с №3000000142705</v>
          </cell>
          <cell r="B633" t="str">
            <v>Кв. 332</v>
          </cell>
          <cell r="C633">
            <v>72.400000000000006</v>
          </cell>
          <cell r="D633" t="str">
            <v>Зуев Георгий Вадимович</v>
          </cell>
          <cell r="E633">
            <v>44927</v>
          </cell>
        </row>
        <row r="634">
          <cell r="A634" t="str">
            <v>л/с №3000000145721</v>
          </cell>
          <cell r="B634" t="str">
            <v>Кв. 333</v>
          </cell>
          <cell r="C634">
            <v>109.8</v>
          </cell>
          <cell r="D634" t="str">
            <v>Игуменцева Марина Сергеевна</v>
          </cell>
          <cell r="E634">
            <v>44927</v>
          </cell>
        </row>
        <row r="635">
          <cell r="A635" t="str">
            <v>л/с №3000000148545</v>
          </cell>
          <cell r="B635" t="str">
            <v>Кв. 334</v>
          </cell>
          <cell r="C635">
            <v>70.3</v>
          </cell>
          <cell r="D635" t="str">
            <v>Ермакова Оксана Васильевна</v>
          </cell>
          <cell r="E635">
            <v>44927</v>
          </cell>
        </row>
        <row r="636">
          <cell r="A636" t="str">
            <v>л/с №3000000147964</v>
          </cell>
          <cell r="B636" t="str">
            <v>Кв. 335</v>
          </cell>
          <cell r="C636">
            <v>70</v>
          </cell>
          <cell r="D636" t="str">
            <v>Мижуй Юлия Владимировна</v>
          </cell>
          <cell r="E636">
            <v>44927</v>
          </cell>
        </row>
        <row r="637">
          <cell r="A637" t="str">
            <v>л/с №3000000148135</v>
          </cell>
          <cell r="B637" t="str">
            <v>Кв. 336</v>
          </cell>
          <cell r="C637">
            <v>102.4</v>
          </cell>
          <cell r="D637" t="str">
            <v>Калимуллин Радик Ринатович</v>
          </cell>
          <cell r="E637">
            <v>44927</v>
          </cell>
        </row>
        <row r="638">
          <cell r="A638" t="str">
            <v>л/с №3000000148028</v>
          </cell>
          <cell r="B638" t="str">
            <v>Кв. 337</v>
          </cell>
          <cell r="C638">
            <v>34.6</v>
          </cell>
          <cell r="D638" t="str">
            <v>Мелихова Светлана Юрьевна</v>
          </cell>
          <cell r="E638">
            <v>44927</v>
          </cell>
        </row>
        <row r="639">
          <cell r="A639" t="str">
            <v>л/с №3000000146518</v>
          </cell>
          <cell r="B639" t="str">
            <v>Кв. 338</v>
          </cell>
          <cell r="C639">
            <v>61.5</v>
          </cell>
          <cell r="D639" t="str">
            <v>Шадринцева Ирина Евгеньевна</v>
          </cell>
          <cell r="E639">
            <v>44927</v>
          </cell>
        </row>
        <row r="640">
          <cell r="A640" t="str">
            <v>л/с №3000000148686</v>
          </cell>
          <cell r="B640" t="str">
            <v>Кв. 339</v>
          </cell>
          <cell r="C640">
            <v>40.9</v>
          </cell>
          <cell r="D640" t="str">
            <v>Грибанов Эльдар Сергеевич</v>
          </cell>
          <cell r="E640">
            <v>44927</v>
          </cell>
        </row>
        <row r="641">
          <cell r="A641" t="str">
            <v>л/с №3000000151836</v>
          </cell>
          <cell r="B641" t="str">
            <v>Кв. 34</v>
          </cell>
          <cell r="C641">
            <v>33.1</v>
          </cell>
          <cell r="D641" t="str">
            <v>Константиниди Юлия Валерьевна</v>
          </cell>
          <cell r="E641">
            <v>44927</v>
          </cell>
        </row>
        <row r="642">
          <cell r="A642" t="str">
            <v>л/с №3000000152755</v>
          </cell>
          <cell r="B642" t="str">
            <v>Кв. 340</v>
          </cell>
          <cell r="C642">
            <v>33.5</v>
          </cell>
          <cell r="D642" t="str">
            <v>Коняшкина Наталия Геннадиевна</v>
          </cell>
          <cell r="E642">
            <v>44927</v>
          </cell>
        </row>
        <row r="643">
          <cell r="A643" t="str">
            <v>л/с №3000000147965</v>
          </cell>
          <cell r="B643" t="str">
            <v>Кв. 341</v>
          </cell>
          <cell r="C643">
            <v>33.299999999999997</v>
          </cell>
          <cell r="D643" t="str">
            <v>Терехов Александр Николаевич</v>
          </cell>
          <cell r="E643">
            <v>44927</v>
          </cell>
        </row>
        <row r="644">
          <cell r="A644" t="str">
            <v>л/с №3000000147994</v>
          </cell>
          <cell r="B644" t="str">
            <v>Кв. 342</v>
          </cell>
          <cell r="C644">
            <v>40.799999999999997</v>
          </cell>
          <cell r="D644" t="str">
            <v>Черноусова Любовь Константиновна</v>
          </cell>
          <cell r="E644">
            <v>44927</v>
          </cell>
        </row>
        <row r="645">
          <cell r="A645" t="str">
            <v>л/с №3000000137470</v>
          </cell>
          <cell r="B645" t="str">
            <v>Кв. 343</v>
          </cell>
          <cell r="C645">
            <v>62.6</v>
          </cell>
          <cell r="D645" t="str">
            <v>СЗ ФСК Красная Сосна</v>
          </cell>
          <cell r="E645">
            <v>44927</v>
          </cell>
        </row>
        <row r="646">
          <cell r="A646" t="str">
            <v>л/с №3000000147637</v>
          </cell>
          <cell r="B646" t="str">
            <v>Кв. 344</v>
          </cell>
          <cell r="C646">
            <v>33.700000000000003</v>
          </cell>
          <cell r="D646" t="str">
            <v>Лебедева Светлана Витальевна</v>
          </cell>
          <cell r="E646">
            <v>44927</v>
          </cell>
        </row>
        <row r="647">
          <cell r="A647" t="str">
            <v>л/с №3000000151351</v>
          </cell>
          <cell r="B647" t="str">
            <v>Кв. 345</v>
          </cell>
          <cell r="C647">
            <v>33.6</v>
          </cell>
          <cell r="D647" t="str">
            <v>Шлячкова Ирина Алексеевна</v>
          </cell>
          <cell r="E647">
            <v>44927</v>
          </cell>
        </row>
        <row r="648">
          <cell r="A648" t="str">
            <v>л/с №3000000152067</v>
          </cell>
          <cell r="B648" t="str">
            <v>Кв. 346</v>
          </cell>
          <cell r="C648">
            <v>60.6</v>
          </cell>
          <cell r="D648" t="str">
            <v>Филиппов Михаил Николаевич</v>
          </cell>
          <cell r="E648">
            <v>44927</v>
          </cell>
        </row>
        <row r="649">
          <cell r="A649" t="str">
            <v>л/с №3000000145329</v>
          </cell>
          <cell r="B649" t="str">
            <v>Кв. 347</v>
          </cell>
          <cell r="C649">
            <v>39.299999999999997</v>
          </cell>
          <cell r="D649" t="str">
            <v>Щукина Марина Зиновьевна</v>
          </cell>
          <cell r="E649">
            <v>44927</v>
          </cell>
        </row>
        <row r="650">
          <cell r="A650" t="str">
            <v>л/с №3000000145704</v>
          </cell>
          <cell r="B650" t="str">
            <v>Кв. 348</v>
          </cell>
          <cell r="C650">
            <v>32</v>
          </cell>
          <cell r="D650" t="str">
            <v>Евстигнеева Юлия Юрьевна</v>
          </cell>
          <cell r="E650">
            <v>44927</v>
          </cell>
        </row>
        <row r="651">
          <cell r="A651" t="str">
            <v>л/с №3000000142874</v>
          </cell>
          <cell r="B651" t="str">
            <v>Кв. 349</v>
          </cell>
          <cell r="C651">
            <v>31.7</v>
          </cell>
          <cell r="D651" t="str">
            <v>Жбанова Елена Владимировна</v>
          </cell>
          <cell r="E651">
            <v>44927</v>
          </cell>
        </row>
        <row r="652">
          <cell r="A652" t="str">
            <v>л/с №3000000140369</v>
          </cell>
          <cell r="B652" t="str">
            <v>Кв. 35</v>
          </cell>
          <cell r="C652">
            <v>36.700000000000003</v>
          </cell>
          <cell r="D652" t="str">
            <v>Белых Юлия Валентиновна</v>
          </cell>
          <cell r="E652">
            <v>44927</v>
          </cell>
        </row>
        <row r="653">
          <cell r="A653" t="str">
            <v>л/с №3000000147963</v>
          </cell>
          <cell r="B653" t="str">
            <v>Кв. 350</v>
          </cell>
          <cell r="C653">
            <v>39.1</v>
          </cell>
          <cell r="D653" t="str">
            <v>Суконкина Наталья Николаевна</v>
          </cell>
          <cell r="E653">
            <v>44927</v>
          </cell>
        </row>
        <row r="654">
          <cell r="A654" t="str">
            <v>л/с №3000000147916</v>
          </cell>
          <cell r="B654" t="str">
            <v>Кв. 351</v>
          </cell>
          <cell r="C654">
            <v>61.7</v>
          </cell>
          <cell r="D654" t="str">
            <v>Давыдов Геннадий Геннадьевич</v>
          </cell>
          <cell r="E654">
            <v>44927</v>
          </cell>
        </row>
        <row r="655">
          <cell r="A655" t="str">
            <v>л/с №3000000143828</v>
          </cell>
          <cell r="B655" t="str">
            <v>Кв. 352</v>
          </cell>
          <cell r="C655">
            <v>32.5</v>
          </cell>
          <cell r="D655" t="str">
            <v>Верижникова Анна Анатольевна</v>
          </cell>
          <cell r="E655">
            <v>44927</v>
          </cell>
        </row>
        <row r="656">
          <cell r="A656" t="str">
            <v>л/с №3000000151438</v>
          </cell>
          <cell r="B656" t="str">
            <v>Кв. 353</v>
          </cell>
          <cell r="C656">
            <v>33.6</v>
          </cell>
          <cell r="D656" t="str">
            <v>Суздалев Александр Михайлович</v>
          </cell>
          <cell r="E656">
            <v>44927</v>
          </cell>
        </row>
        <row r="657">
          <cell r="A657" t="str">
            <v>л/с №3000000152776</v>
          </cell>
          <cell r="B657" t="str">
            <v>Кв. 354</v>
          </cell>
          <cell r="C657">
            <v>60.6</v>
          </cell>
          <cell r="D657" t="str">
            <v>Федотова Анастасия Алексеевна</v>
          </cell>
          <cell r="E657">
            <v>44927</v>
          </cell>
        </row>
        <row r="658">
          <cell r="A658" t="str">
            <v>л/с №3000000145779</v>
          </cell>
          <cell r="B658" t="str">
            <v>Кв. 355</v>
          </cell>
          <cell r="C658">
            <v>39.299999999999997</v>
          </cell>
          <cell r="D658" t="str">
            <v>Бурцева Марфа Николаевна</v>
          </cell>
          <cell r="E658">
            <v>44927</v>
          </cell>
        </row>
        <row r="659">
          <cell r="A659" t="str">
            <v>л/с №3000000151676</v>
          </cell>
          <cell r="B659" t="str">
            <v>Кв. 356</v>
          </cell>
          <cell r="C659">
            <v>32</v>
          </cell>
          <cell r="D659" t="str">
            <v>Махарадзе Коба Анзориевич</v>
          </cell>
          <cell r="E659">
            <v>44927</v>
          </cell>
        </row>
        <row r="660">
          <cell r="A660" t="str">
            <v>л/с №3000000151352</v>
          </cell>
          <cell r="B660" t="str">
            <v>Кв. 357</v>
          </cell>
          <cell r="C660">
            <v>31.7</v>
          </cell>
          <cell r="D660" t="str">
            <v>Фадеева Татьяна Владимировна</v>
          </cell>
          <cell r="E660">
            <v>44927</v>
          </cell>
        </row>
        <row r="661">
          <cell r="A661" t="str">
            <v>л/с №3000000145816</v>
          </cell>
          <cell r="B661" t="str">
            <v>Кв. 358</v>
          </cell>
          <cell r="C661">
            <v>39.1</v>
          </cell>
          <cell r="D661" t="str">
            <v>Арьянова Евгения Алексеевна</v>
          </cell>
          <cell r="E661">
            <v>44927</v>
          </cell>
        </row>
        <row r="662">
          <cell r="A662" t="str">
            <v>л/с №3000000154607</v>
          </cell>
          <cell r="B662" t="str">
            <v>Кв. 359</v>
          </cell>
          <cell r="C662">
            <v>61.7</v>
          </cell>
          <cell r="D662" t="str">
            <v>Гайратова Дилоро Алисиноевна</v>
          </cell>
          <cell r="E662">
            <v>44927</v>
          </cell>
        </row>
        <row r="663">
          <cell r="A663" t="str">
            <v>л/с №3000000148130</v>
          </cell>
          <cell r="B663" t="str">
            <v>Кв. 36</v>
          </cell>
          <cell r="C663">
            <v>78.400000000000006</v>
          </cell>
          <cell r="D663" t="str">
            <v>Теске Алла Сергеевна</v>
          </cell>
          <cell r="E663">
            <v>44927</v>
          </cell>
        </row>
        <row r="664">
          <cell r="A664" t="str">
            <v>л/с №3000000142896</v>
          </cell>
          <cell r="B664" t="str">
            <v>Кв. 360</v>
          </cell>
          <cell r="C664">
            <v>32.5</v>
          </cell>
          <cell r="D664" t="str">
            <v>Перфилова Ольга Арсентьевна</v>
          </cell>
          <cell r="E664">
            <v>44927</v>
          </cell>
        </row>
        <row r="665">
          <cell r="A665" t="str">
            <v>л/с №3000000145720</v>
          </cell>
          <cell r="B665" t="str">
            <v>Кв. 361</v>
          </cell>
          <cell r="C665">
            <v>33.6</v>
          </cell>
          <cell r="D665" t="str">
            <v>Дарбинян Багратион Эдуардович</v>
          </cell>
          <cell r="E665">
            <v>44927</v>
          </cell>
        </row>
        <row r="666">
          <cell r="A666" t="str">
            <v>л/с №3000000152066</v>
          </cell>
          <cell r="B666" t="str">
            <v>Кв. 362</v>
          </cell>
          <cell r="C666">
            <v>60.6</v>
          </cell>
          <cell r="D666" t="str">
            <v>Затолочная Эмилия Николаевна</v>
          </cell>
          <cell r="E666">
            <v>44927</v>
          </cell>
        </row>
        <row r="667">
          <cell r="A667" t="str">
            <v>л/с №3000000145647</v>
          </cell>
          <cell r="B667" t="str">
            <v>Кв. 363</v>
          </cell>
          <cell r="C667">
            <v>39.299999999999997</v>
          </cell>
          <cell r="D667" t="str">
            <v>Долгушин Андрей Викторович</v>
          </cell>
          <cell r="E667">
            <v>44927</v>
          </cell>
        </row>
        <row r="668">
          <cell r="A668" t="str">
            <v>л/с №3000000145539</v>
          </cell>
          <cell r="B668" t="str">
            <v>Кв. 364</v>
          </cell>
          <cell r="C668">
            <v>32</v>
          </cell>
          <cell r="D668" t="str">
            <v>Полков Анатолий Анатольевич</v>
          </cell>
          <cell r="E668">
            <v>44927</v>
          </cell>
        </row>
        <row r="669">
          <cell r="A669" t="str">
            <v>л/с №3000000145441</v>
          </cell>
          <cell r="B669" t="str">
            <v>Кв. 365</v>
          </cell>
          <cell r="C669">
            <v>31.7</v>
          </cell>
          <cell r="D669" t="str">
            <v>Гайнуллина Ильсеяр Рашитовна</v>
          </cell>
          <cell r="E669">
            <v>44927</v>
          </cell>
        </row>
        <row r="670">
          <cell r="A670" t="str">
            <v>л/с №3000000145825</v>
          </cell>
          <cell r="B670" t="str">
            <v>Кв. 366</v>
          </cell>
          <cell r="C670">
            <v>39.1</v>
          </cell>
          <cell r="D670" t="str">
            <v>Томский Александр Николаевич</v>
          </cell>
          <cell r="E670">
            <v>44927</v>
          </cell>
        </row>
        <row r="671">
          <cell r="A671" t="str">
            <v>л/с №3000000145443</v>
          </cell>
          <cell r="B671" t="str">
            <v>Кв. 367</v>
          </cell>
          <cell r="C671">
            <v>61.7</v>
          </cell>
          <cell r="D671" t="str">
            <v>Жемчужникова Ирина Ивановна</v>
          </cell>
          <cell r="E671">
            <v>44927</v>
          </cell>
        </row>
        <row r="672">
          <cell r="A672" t="str">
            <v>л/с №3000000143810</v>
          </cell>
          <cell r="B672" t="str">
            <v>Кв. 368</v>
          </cell>
          <cell r="C672">
            <v>32.5</v>
          </cell>
          <cell r="D672" t="str">
            <v>Маригин Александр Сергеевич</v>
          </cell>
          <cell r="E672">
            <v>44927</v>
          </cell>
        </row>
        <row r="673">
          <cell r="A673" t="str">
            <v>л/с №3000000148412</v>
          </cell>
          <cell r="B673" t="str">
            <v>Кв. 369</v>
          </cell>
          <cell r="C673">
            <v>33.6</v>
          </cell>
          <cell r="D673" t="str">
            <v>Осипова Людмила Николаевна</v>
          </cell>
          <cell r="E673">
            <v>44927</v>
          </cell>
        </row>
        <row r="674">
          <cell r="A674" t="str">
            <v>л/с №3000000152227</v>
          </cell>
          <cell r="B674" t="str">
            <v>Кв. 37</v>
          </cell>
          <cell r="C674">
            <v>72.599999999999994</v>
          </cell>
          <cell r="D674" t="str">
            <v>Разумова Елена Михайловна</v>
          </cell>
          <cell r="E674">
            <v>44927</v>
          </cell>
        </row>
        <row r="675">
          <cell r="A675" t="str">
            <v>л/с №3000000143028</v>
          </cell>
          <cell r="B675" t="str">
            <v>Кв. 370</v>
          </cell>
          <cell r="C675">
            <v>60.6</v>
          </cell>
          <cell r="D675" t="str">
            <v>Лунина Евгения Витальевна</v>
          </cell>
          <cell r="E675">
            <v>44927</v>
          </cell>
        </row>
        <row r="676">
          <cell r="A676" t="str">
            <v>л/с №3000000150539</v>
          </cell>
          <cell r="B676" t="str">
            <v>Кв. 371</v>
          </cell>
          <cell r="C676">
            <v>39.299999999999997</v>
          </cell>
          <cell r="D676" t="str">
            <v>Забровская Тамара Владимировна</v>
          </cell>
          <cell r="E676">
            <v>44927</v>
          </cell>
        </row>
        <row r="677">
          <cell r="A677" t="str">
            <v>л/с №3000000142877</v>
          </cell>
          <cell r="B677" t="str">
            <v>Кв. 372</v>
          </cell>
          <cell r="C677">
            <v>32</v>
          </cell>
          <cell r="D677" t="str">
            <v>Малышева Ольга Владимировна</v>
          </cell>
          <cell r="E677">
            <v>44927</v>
          </cell>
        </row>
        <row r="678">
          <cell r="A678" t="str">
            <v>л/с №3000000145666</v>
          </cell>
          <cell r="B678" t="str">
            <v>Кв. 373</v>
          </cell>
          <cell r="C678">
            <v>31.7</v>
          </cell>
          <cell r="D678" t="str">
            <v>Кагарманова Татьяна Юрьевна</v>
          </cell>
          <cell r="E678">
            <v>44927</v>
          </cell>
        </row>
        <row r="679">
          <cell r="A679" t="str">
            <v>л/с №3000000147459</v>
          </cell>
          <cell r="B679" t="str">
            <v>Кв. 374</v>
          </cell>
          <cell r="C679">
            <v>39.1</v>
          </cell>
          <cell r="D679" t="str">
            <v>Августов Виктор Валентинович</v>
          </cell>
          <cell r="E679">
            <v>44927</v>
          </cell>
        </row>
        <row r="680">
          <cell r="A680" t="str">
            <v>л/с №3000001179208</v>
          </cell>
          <cell r="B680" t="str">
            <v>Кв. 374</v>
          </cell>
          <cell r="C680">
            <v>39.1</v>
          </cell>
          <cell r="D680" t="str">
            <v>Корнелл Жанна Вячеславовна</v>
          </cell>
          <cell r="E680">
            <v>45061</v>
          </cell>
        </row>
        <row r="681">
          <cell r="A681" t="str">
            <v>л/с №3000000147743</v>
          </cell>
          <cell r="B681" t="str">
            <v>Кв. 375</v>
          </cell>
          <cell r="C681">
            <v>61.7</v>
          </cell>
          <cell r="D681" t="str">
            <v>Бурлаков Андрей Алексеевич</v>
          </cell>
          <cell r="E681">
            <v>44927</v>
          </cell>
        </row>
        <row r="682">
          <cell r="A682" t="str">
            <v>л/с №3000000146516</v>
          </cell>
          <cell r="B682" t="str">
            <v>Кв. 376</v>
          </cell>
          <cell r="C682">
            <v>32.5</v>
          </cell>
          <cell r="D682" t="str">
            <v>Смолина Ирина Викторовна</v>
          </cell>
          <cell r="E682">
            <v>44927</v>
          </cell>
        </row>
        <row r="683">
          <cell r="A683" t="str">
            <v>л/с №3000000147827</v>
          </cell>
          <cell r="B683" t="str">
            <v>Кв. 377</v>
          </cell>
          <cell r="C683">
            <v>33.6</v>
          </cell>
          <cell r="D683" t="str">
            <v>Михалева Нина Ивановна</v>
          </cell>
          <cell r="E683">
            <v>44927</v>
          </cell>
        </row>
        <row r="684">
          <cell r="A684" t="str">
            <v>л/с №3000000142295</v>
          </cell>
          <cell r="B684" t="str">
            <v>Кв. 378</v>
          </cell>
          <cell r="C684">
            <v>60.6</v>
          </cell>
          <cell r="D684" t="str">
            <v>Крупская Елена Витальевна</v>
          </cell>
          <cell r="E684">
            <v>44927</v>
          </cell>
        </row>
        <row r="685">
          <cell r="A685" t="str">
            <v>л/с №3000000145583</v>
          </cell>
          <cell r="B685" t="str">
            <v>Кв. 379</v>
          </cell>
          <cell r="C685">
            <v>39.299999999999997</v>
          </cell>
          <cell r="D685" t="str">
            <v>Тер-Григорьянц Георгий Владимирович</v>
          </cell>
          <cell r="E685">
            <v>44927</v>
          </cell>
        </row>
        <row r="686">
          <cell r="A686" t="str">
            <v>л/с №3000000163273</v>
          </cell>
          <cell r="B686" t="str">
            <v>Кв. 38</v>
          </cell>
          <cell r="C686">
            <v>57.1</v>
          </cell>
          <cell r="D686" t="str">
            <v>Павлюченко Дмитрий Викторович</v>
          </cell>
          <cell r="E686">
            <v>44927</v>
          </cell>
        </row>
        <row r="687">
          <cell r="A687" t="str">
            <v>л/с №3000000143038</v>
          </cell>
          <cell r="B687" t="str">
            <v>Кв. 380</v>
          </cell>
          <cell r="C687">
            <v>32</v>
          </cell>
          <cell r="D687" t="str">
            <v>Тамендарова Татьяна Ивановна</v>
          </cell>
          <cell r="E687">
            <v>44927</v>
          </cell>
        </row>
        <row r="688">
          <cell r="A688" t="str">
            <v>л/с №3000000143829</v>
          </cell>
          <cell r="B688" t="str">
            <v>Кв. 381</v>
          </cell>
          <cell r="C688">
            <v>31.7</v>
          </cell>
          <cell r="D688" t="str">
            <v>Орехова Александра Андреевна</v>
          </cell>
          <cell r="E688">
            <v>44927</v>
          </cell>
        </row>
        <row r="689">
          <cell r="A689" t="str">
            <v>л/с №3000000145335</v>
          </cell>
          <cell r="B689" t="str">
            <v>Кв. 382</v>
          </cell>
          <cell r="C689">
            <v>39.1</v>
          </cell>
          <cell r="D689" t="str">
            <v>Ильичева Елена Юрьевна</v>
          </cell>
          <cell r="E689">
            <v>44927</v>
          </cell>
        </row>
        <row r="690">
          <cell r="A690" t="str">
            <v>л/с №3000000149262</v>
          </cell>
          <cell r="B690" t="str">
            <v>Кв. 383</v>
          </cell>
          <cell r="C690">
            <v>61.7</v>
          </cell>
          <cell r="D690" t="str">
            <v>Павлов Кирилл Вениаминович</v>
          </cell>
          <cell r="E690">
            <v>44927</v>
          </cell>
        </row>
        <row r="691">
          <cell r="A691" t="str">
            <v>л/с №3000000147960</v>
          </cell>
          <cell r="B691" t="str">
            <v>Кв. 384</v>
          </cell>
          <cell r="C691">
            <v>32.5</v>
          </cell>
          <cell r="D691" t="str">
            <v xml:space="preserve">Ушакова Вячеслав Павлович </v>
          </cell>
          <cell r="E691">
            <v>44927</v>
          </cell>
        </row>
        <row r="692">
          <cell r="A692" t="str">
            <v>л/с №3000001175583</v>
          </cell>
          <cell r="B692" t="str">
            <v>Кв. 384</v>
          </cell>
          <cell r="C692">
            <v>32.5</v>
          </cell>
          <cell r="D692" t="str">
            <v>Чебурова Наталья Евгеньевна</v>
          </cell>
          <cell r="E692">
            <v>45019</v>
          </cell>
        </row>
        <row r="693">
          <cell r="A693" t="str">
            <v>л/с №3000000150752</v>
          </cell>
          <cell r="B693" t="str">
            <v>Кв. 385</v>
          </cell>
          <cell r="C693">
            <v>33.6</v>
          </cell>
          <cell r="D693" t="str">
            <v>Балашова Елена Александровна</v>
          </cell>
          <cell r="E693">
            <v>44927</v>
          </cell>
        </row>
        <row r="694">
          <cell r="A694" t="str">
            <v>л/с №3000000150577</v>
          </cell>
          <cell r="B694" t="str">
            <v>Кв. 386</v>
          </cell>
          <cell r="C694">
            <v>60.6</v>
          </cell>
          <cell r="D694" t="str">
            <v>Бахарева Алина Владимировна</v>
          </cell>
          <cell r="E694">
            <v>44927</v>
          </cell>
        </row>
        <row r="695">
          <cell r="A695" t="str">
            <v>л/с №3000000150672</v>
          </cell>
          <cell r="B695" t="str">
            <v>Кв. 387</v>
          </cell>
          <cell r="C695">
            <v>39.299999999999997</v>
          </cell>
          <cell r="D695" t="str">
            <v>Атбашян Наталья Анатольевна</v>
          </cell>
          <cell r="E695">
            <v>44927</v>
          </cell>
        </row>
        <row r="696">
          <cell r="A696" t="str">
            <v>л/с №3000000150754</v>
          </cell>
          <cell r="B696" t="str">
            <v>Кв. 388</v>
          </cell>
          <cell r="C696">
            <v>32</v>
          </cell>
          <cell r="D696" t="str">
            <v>Бурашкова Елена Сергеевна</v>
          </cell>
          <cell r="E696">
            <v>44927</v>
          </cell>
        </row>
        <row r="697">
          <cell r="A697" t="str">
            <v>л/с №3000000145611</v>
          </cell>
          <cell r="B697" t="str">
            <v>Кв. 389</v>
          </cell>
          <cell r="C697">
            <v>31.7</v>
          </cell>
          <cell r="D697" t="str">
            <v>Малахова Ева Александровна</v>
          </cell>
          <cell r="E697">
            <v>44927</v>
          </cell>
        </row>
        <row r="698">
          <cell r="A698" t="str">
            <v>л/с №3000000150558</v>
          </cell>
          <cell r="B698" t="str">
            <v>Кв. 39</v>
          </cell>
          <cell r="C698">
            <v>33.1</v>
          </cell>
          <cell r="D698" t="str">
            <v>Пивоварова Анна Алексеевна</v>
          </cell>
          <cell r="E698">
            <v>44927</v>
          </cell>
        </row>
        <row r="699">
          <cell r="A699" t="str">
            <v>л/с №3000000151486</v>
          </cell>
          <cell r="B699" t="str">
            <v>Кв. 390</v>
          </cell>
          <cell r="C699">
            <v>39.1</v>
          </cell>
          <cell r="D699" t="str">
            <v>Габбасов Эдуард Илдусович</v>
          </cell>
          <cell r="E699">
            <v>44927</v>
          </cell>
        </row>
        <row r="700">
          <cell r="A700" t="str">
            <v>л/с №3000000143065</v>
          </cell>
          <cell r="B700" t="str">
            <v>Кв. 391</v>
          </cell>
          <cell r="C700">
            <v>61.7</v>
          </cell>
          <cell r="D700" t="str">
            <v>Парамонов Илья Александрович</v>
          </cell>
          <cell r="E700">
            <v>44927</v>
          </cell>
        </row>
        <row r="701">
          <cell r="A701" t="str">
            <v>л/с №3000000143832</v>
          </cell>
          <cell r="B701" t="str">
            <v>Кв. 392</v>
          </cell>
          <cell r="C701">
            <v>32.5</v>
          </cell>
          <cell r="D701" t="str">
            <v>Рогожкина Валентина Николаевна</v>
          </cell>
          <cell r="E701">
            <v>44927</v>
          </cell>
        </row>
        <row r="702">
          <cell r="A702" t="str">
            <v>л/с №3000000151795</v>
          </cell>
          <cell r="B702" t="str">
            <v>Кв. 393</v>
          </cell>
          <cell r="C702">
            <v>33.6</v>
          </cell>
          <cell r="D702" t="str">
            <v>Копытова Татьяна Александровна</v>
          </cell>
          <cell r="E702">
            <v>44927</v>
          </cell>
        </row>
        <row r="703">
          <cell r="A703" t="str">
            <v>л/с №3000000148556</v>
          </cell>
          <cell r="B703" t="str">
            <v>Кв. 394</v>
          </cell>
          <cell r="C703">
            <v>60.6</v>
          </cell>
          <cell r="D703" t="str">
            <v>Капцов Артем Павлович</v>
          </cell>
          <cell r="E703">
            <v>44927</v>
          </cell>
        </row>
        <row r="704">
          <cell r="A704" t="str">
            <v>л/с №3000000151289</v>
          </cell>
          <cell r="B704" t="str">
            <v>Кв. 395</v>
          </cell>
          <cell r="C704">
            <v>39.299999999999997</v>
          </cell>
          <cell r="D704" t="str">
            <v>Караванова Татьяна Анатольевна</v>
          </cell>
          <cell r="E704">
            <v>44927</v>
          </cell>
        </row>
        <row r="705">
          <cell r="A705" t="str">
            <v>л/с №3000000145328</v>
          </cell>
          <cell r="B705" t="str">
            <v>Кв. 396</v>
          </cell>
          <cell r="C705">
            <v>32</v>
          </cell>
          <cell r="D705" t="str">
            <v>Хуснутдинов Азат Зиннурович</v>
          </cell>
          <cell r="E705">
            <v>44927</v>
          </cell>
        </row>
        <row r="706">
          <cell r="A706" t="str">
            <v>л/с №3000000143064</v>
          </cell>
          <cell r="B706" t="str">
            <v>Кв. 397</v>
          </cell>
          <cell r="C706">
            <v>31.7</v>
          </cell>
          <cell r="D706" t="str">
            <v>Тамалиев Азат Реисович</v>
          </cell>
          <cell r="E706">
            <v>44927</v>
          </cell>
        </row>
        <row r="707">
          <cell r="A707" t="str">
            <v>л/с №3000001178172</v>
          </cell>
          <cell r="B707" t="str">
            <v>Кв. 397</v>
          </cell>
          <cell r="C707">
            <v>31.7</v>
          </cell>
          <cell r="D707" t="str">
            <v xml:space="preserve">Гордиенко Егор Юрьевич </v>
          </cell>
          <cell r="E707">
            <v>45075</v>
          </cell>
        </row>
        <row r="708">
          <cell r="A708" t="str">
            <v>л/с №3000000148660</v>
          </cell>
          <cell r="B708" t="str">
            <v>Кв. 398</v>
          </cell>
          <cell r="C708">
            <v>39.1</v>
          </cell>
          <cell r="D708" t="str">
            <v>Гребенев Виктор Сергеевич</v>
          </cell>
          <cell r="E708">
            <v>44927</v>
          </cell>
        </row>
        <row r="709">
          <cell r="A709" t="str">
            <v>л/с №3000000150462</v>
          </cell>
          <cell r="B709" t="str">
            <v>Кв. 399</v>
          </cell>
          <cell r="C709">
            <v>61.7</v>
          </cell>
          <cell r="D709" t="str">
            <v>Макарова Наталья Александровна</v>
          </cell>
          <cell r="E709">
            <v>44927</v>
          </cell>
        </row>
        <row r="710">
          <cell r="A710" t="str">
            <v>л/с №3000000152249</v>
          </cell>
          <cell r="B710" t="str">
            <v>Кв. 4</v>
          </cell>
          <cell r="C710">
            <v>34.1</v>
          </cell>
          <cell r="D710" t="str">
            <v>Табарова Диана Ерахмадовна</v>
          </cell>
          <cell r="E710">
            <v>44927</v>
          </cell>
        </row>
        <row r="711">
          <cell r="A711" t="str">
            <v>л/с №3000000140277</v>
          </cell>
          <cell r="B711" t="str">
            <v>Кв. 40</v>
          </cell>
          <cell r="C711">
            <v>33.1</v>
          </cell>
          <cell r="D711" t="str">
            <v>Гайдаенко Оксана Валентиновна</v>
          </cell>
          <cell r="E711">
            <v>44927</v>
          </cell>
        </row>
        <row r="712">
          <cell r="A712" t="str">
            <v>л/с №3000000148685</v>
          </cell>
          <cell r="B712" t="str">
            <v>Кв. 400</v>
          </cell>
          <cell r="C712">
            <v>32.5</v>
          </cell>
          <cell r="D712" t="str">
            <v>Перова Надежда Сергеевна</v>
          </cell>
          <cell r="E712">
            <v>44927</v>
          </cell>
        </row>
        <row r="713">
          <cell r="A713" t="str">
            <v>л/с №3000000145520</v>
          </cell>
          <cell r="B713" t="str">
            <v>Кв. 401</v>
          </cell>
          <cell r="C713">
            <v>33.6</v>
          </cell>
          <cell r="D713" t="str">
            <v>Долгов Роман Владимирович</v>
          </cell>
          <cell r="E713">
            <v>44927</v>
          </cell>
        </row>
        <row r="714">
          <cell r="A714" t="str">
            <v>л/с №3000000145651</v>
          </cell>
          <cell r="B714" t="str">
            <v>Кв. 402</v>
          </cell>
          <cell r="C714">
            <v>60.6</v>
          </cell>
          <cell r="D714" t="str">
            <v xml:space="preserve">Разина Жанна Владимировна </v>
          </cell>
          <cell r="E714">
            <v>44927</v>
          </cell>
        </row>
        <row r="715">
          <cell r="A715" t="str">
            <v>л/с №3000000151779</v>
          </cell>
          <cell r="B715" t="str">
            <v>Кв. 403</v>
          </cell>
          <cell r="C715">
            <v>39.299999999999997</v>
          </cell>
          <cell r="D715" t="str">
            <v>Нартнев Сергей Сергеевич</v>
          </cell>
          <cell r="E715">
            <v>44927</v>
          </cell>
        </row>
        <row r="716">
          <cell r="A716" t="str">
            <v>л/с №3000000145356</v>
          </cell>
          <cell r="B716" t="str">
            <v>Кв. 404</v>
          </cell>
          <cell r="C716">
            <v>32</v>
          </cell>
          <cell r="D716" t="str">
            <v>Машкова Марина Вадимовна</v>
          </cell>
          <cell r="E716">
            <v>44927</v>
          </cell>
        </row>
        <row r="717">
          <cell r="A717" t="str">
            <v>л/с №3000000148677</v>
          </cell>
          <cell r="B717" t="str">
            <v>Кв. 405</v>
          </cell>
          <cell r="C717">
            <v>31.7</v>
          </cell>
          <cell r="D717" t="str">
            <v>Зозуля Владимир Валерьевич</v>
          </cell>
          <cell r="E717">
            <v>44927</v>
          </cell>
        </row>
        <row r="718">
          <cell r="A718" t="str">
            <v>л/с №3000000151185</v>
          </cell>
          <cell r="B718" t="str">
            <v>Кв. 406</v>
          </cell>
          <cell r="C718">
            <v>39.1</v>
          </cell>
          <cell r="D718" t="str">
            <v>Семихатская Татьяна Владимировна</v>
          </cell>
          <cell r="E718">
            <v>44927</v>
          </cell>
        </row>
        <row r="719">
          <cell r="A719" t="str">
            <v>л/с №3000000145516</v>
          </cell>
          <cell r="B719" t="str">
            <v>Кв. 407</v>
          </cell>
          <cell r="C719">
            <v>61.7</v>
          </cell>
          <cell r="D719" t="str">
            <v>Мавлонов Окилхон Додохонович</v>
          </cell>
          <cell r="E719">
            <v>44927</v>
          </cell>
        </row>
        <row r="720">
          <cell r="A720" t="str">
            <v>л/с №3000000145509</v>
          </cell>
          <cell r="B720" t="str">
            <v>Кв. 408</v>
          </cell>
          <cell r="C720">
            <v>32.5</v>
          </cell>
          <cell r="D720" t="str">
            <v>Михеева-Невзорова Екатерина Владимировна</v>
          </cell>
          <cell r="E720">
            <v>44927</v>
          </cell>
        </row>
        <row r="721">
          <cell r="A721" t="str">
            <v>л/с №3000000145326</v>
          </cell>
          <cell r="B721" t="str">
            <v>Кв. 409</v>
          </cell>
          <cell r="C721">
            <v>33.6</v>
          </cell>
          <cell r="D721" t="str">
            <v>Зенин Сергей Юрьевич</v>
          </cell>
          <cell r="E721">
            <v>44927</v>
          </cell>
        </row>
        <row r="722">
          <cell r="A722" t="str">
            <v>л/с №3000000140485</v>
          </cell>
          <cell r="B722" t="str">
            <v>Кв. 41</v>
          </cell>
          <cell r="C722">
            <v>36.700000000000003</v>
          </cell>
          <cell r="D722" t="str">
            <v xml:space="preserve">Алеев Владимир Закирович </v>
          </cell>
          <cell r="E722">
            <v>44927</v>
          </cell>
        </row>
        <row r="723">
          <cell r="A723" t="str">
            <v>л/с №3000000151518</v>
          </cell>
          <cell r="B723" t="str">
            <v>Кв. 410</v>
          </cell>
          <cell r="C723">
            <v>60.6</v>
          </cell>
          <cell r="D723" t="str">
            <v>Рубахина Анна Левоновна</v>
          </cell>
          <cell r="E723">
            <v>44927</v>
          </cell>
        </row>
        <row r="724">
          <cell r="A724" t="str">
            <v>л/с №3000000151201</v>
          </cell>
          <cell r="B724" t="str">
            <v>Кв. 411</v>
          </cell>
          <cell r="C724">
            <v>39.299999999999997</v>
          </cell>
          <cell r="D724" t="str">
            <v>Балдыкова Лидия Сергеевна</v>
          </cell>
          <cell r="E724">
            <v>44927</v>
          </cell>
        </row>
        <row r="725">
          <cell r="A725" t="str">
            <v>л/с №3000000150574</v>
          </cell>
          <cell r="B725" t="str">
            <v>Кв. 412</v>
          </cell>
          <cell r="C725">
            <v>32</v>
          </cell>
          <cell r="D725" t="str">
            <v xml:space="preserve">Гранчак Владислав Сергеевич </v>
          </cell>
          <cell r="E725">
            <v>44927</v>
          </cell>
        </row>
        <row r="726">
          <cell r="A726" t="str">
            <v>л/с №3000000145438</v>
          </cell>
          <cell r="B726" t="str">
            <v>Кв. 413</v>
          </cell>
          <cell r="C726">
            <v>31.7</v>
          </cell>
          <cell r="D726" t="str">
            <v>Войнова Ирина Васильевна</v>
          </cell>
          <cell r="E726">
            <v>44927</v>
          </cell>
        </row>
        <row r="727">
          <cell r="A727" t="str">
            <v>л/с №3000000145690</v>
          </cell>
          <cell r="B727" t="str">
            <v>Кв. 414</v>
          </cell>
          <cell r="C727">
            <v>39.1</v>
          </cell>
          <cell r="D727" t="str">
            <v>Ковальчук Алексей Петрович</v>
          </cell>
          <cell r="E727">
            <v>44927</v>
          </cell>
        </row>
        <row r="728">
          <cell r="A728" t="str">
            <v>л/с №3000000152485</v>
          </cell>
          <cell r="B728" t="str">
            <v>Кв. 415</v>
          </cell>
          <cell r="C728">
            <v>61.7</v>
          </cell>
          <cell r="D728" t="str">
            <v>Ившина Наталья Сергеевна</v>
          </cell>
          <cell r="E728">
            <v>44927</v>
          </cell>
        </row>
        <row r="729">
          <cell r="A729" t="str">
            <v>л/с №3000001183661</v>
          </cell>
          <cell r="B729" t="str">
            <v>Кв. 415</v>
          </cell>
          <cell r="C729">
            <v>61.7</v>
          </cell>
          <cell r="D729" t="str">
            <v>Ившина Наталья Сергеевна</v>
          </cell>
          <cell r="E729">
            <v>45135</v>
          </cell>
        </row>
        <row r="730">
          <cell r="A730" t="str">
            <v>л/с №3000000145471</v>
          </cell>
          <cell r="B730" t="str">
            <v>Кв. 416</v>
          </cell>
          <cell r="C730">
            <v>32.5</v>
          </cell>
          <cell r="D730" t="str">
            <v>Безбожнов Дмитрий Валерьевич</v>
          </cell>
          <cell r="E730">
            <v>44927</v>
          </cell>
        </row>
        <row r="731">
          <cell r="A731" t="str">
            <v>л/с №3000000150483</v>
          </cell>
          <cell r="B731" t="str">
            <v>Кв. 417</v>
          </cell>
          <cell r="C731">
            <v>33.6</v>
          </cell>
          <cell r="D731" t="str">
            <v>Левашин Никита Владимирович</v>
          </cell>
          <cell r="E731">
            <v>44927</v>
          </cell>
        </row>
        <row r="732">
          <cell r="A732" t="str">
            <v>л/с №3000000148231</v>
          </cell>
          <cell r="B732" t="str">
            <v>Кв. 418</v>
          </cell>
          <cell r="C732">
            <v>60.6</v>
          </cell>
          <cell r="D732" t="str">
            <v>Томаева Мария Сергеевна</v>
          </cell>
          <cell r="E732">
            <v>44927</v>
          </cell>
        </row>
        <row r="733">
          <cell r="A733" t="str">
            <v>л/с №3000000146519</v>
          </cell>
          <cell r="B733" t="str">
            <v>Кв. 419</v>
          </cell>
          <cell r="C733">
            <v>39.299999999999997</v>
          </cell>
          <cell r="D733" t="str">
            <v>Рыбалкина Юлия Юрьевна</v>
          </cell>
          <cell r="E733">
            <v>44927</v>
          </cell>
        </row>
        <row r="734">
          <cell r="A734" t="str">
            <v>л/с №3000000152246</v>
          </cell>
          <cell r="B734" t="str">
            <v>Кв. 42</v>
          </cell>
          <cell r="C734">
            <v>78.400000000000006</v>
          </cell>
          <cell r="D734" t="str">
            <v>Папуш Павел Сергеевич</v>
          </cell>
          <cell r="E734">
            <v>44927</v>
          </cell>
        </row>
        <row r="735">
          <cell r="A735" t="str">
            <v>л/с №3000000150662</v>
          </cell>
          <cell r="B735" t="str">
            <v>Кв. 420</v>
          </cell>
          <cell r="C735">
            <v>32</v>
          </cell>
          <cell r="D735" t="str">
            <v>Скворцова Анна Владимировна</v>
          </cell>
          <cell r="E735">
            <v>44927</v>
          </cell>
        </row>
        <row r="736">
          <cell r="A736" t="str">
            <v>л/с №3000000147917</v>
          </cell>
          <cell r="B736" t="str">
            <v>Кв. 421</v>
          </cell>
          <cell r="C736">
            <v>31.7</v>
          </cell>
          <cell r="D736" t="str">
            <v xml:space="preserve">Муллагалиева Лейсан Марселевна </v>
          </cell>
          <cell r="E736">
            <v>44927</v>
          </cell>
        </row>
        <row r="737">
          <cell r="A737" t="str">
            <v>л/с №3000000148421</v>
          </cell>
          <cell r="B737" t="str">
            <v>Кв. 422</v>
          </cell>
          <cell r="C737">
            <v>39.1</v>
          </cell>
          <cell r="D737" t="str">
            <v>Лисицина Ольга Петровна</v>
          </cell>
          <cell r="E737">
            <v>44927</v>
          </cell>
        </row>
        <row r="738">
          <cell r="A738" t="str">
            <v>л/с №3000000147150</v>
          </cell>
          <cell r="B738" t="str">
            <v>Кв. 423</v>
          </cell>
          <cell r="C738">
            <v>61.7</v>
          </cell>
          <cell r="D738" t="str">
            <v>Случак Елена Гарьевна</v>
          </cell>
          <cell r="E738">
            <v>44927</v>
          </cell>
        </row>
        <row r="739">
          <cell r="A739" t="str">
            <v>л/с №3000000152000</v>
          </cell>
          <cell r="B739" t="str">
            <v>Кв. 424</v>
          </cell>
          <cell r="C739">
            <v>32.5</v>
          </cell>
          <cell r="D739" t="str">
            <v>Евсюкова Елизавета Сергеевна</v>
          </cell>
          <cell r="E739">
            <v>44927</v>
          </cell>
        </row>
        <row r="740">
          <cell r="A740" t="str">
            <v>л/с №3000000147742</v>
          </cell>
          <cell r="B740" t="str">
            <v>Кв. 425</v>
          </cell>
          <cell r="C740">
            <v>33.6</v>
          </cell>
          <cell r="D740" t="str">
            <v>Кудинов Алексей Васильевич</v>
          </cell>
          <cell r="E740">
            <v>44927</v>
          </cell>
        </row>
        <row r="741">
          <cell r="A741" t="str">
            <v>л/с №3000000145518</v>
          </cell>
          <cell r="B741" t="str">
            <v>Кв. 426</v>
          </cell>
          <cell r="C741">
            <v>60.6</v>
          </cell>
          <cell r="D741" t="str">
            <v xml:space="preserve">Джанибекова Аминат Магомедовна </v>
          </cell>
          <cell r="E741">
            <v>44927</v>
          </cell>
        </row>
        <row r="742">
          <cell r="A742" t="str">
            <v>л/с №3000000147961</v>
          </cell>
          <cell r="B742" t="str">
            <v>Кв. 427</v>
          </cell>
          <cell r="C742">
            <v>39.299999999999997</v>
          </cell>
          <cell r="D742" t="str">
            <v>Журбицкий Александр Владимирович</v>
          </cell>
          <cell r="E742">
            <v>44927</v>
          </cell>
        </row>
        <row r="743">
          <cell r="A743" t="str">
            <v>л/с №3000000147939</v>
          </cell>
          <cell r="B743" t="str">
            <v>Кв. 428</v>
          </cell>
          <cell r="C743">
            <v>32</v>
          </cell>
          <cell r="D743" t="str">
            <v>Лубьянов Эрик Владимирович</v>
          </cell>
          <cell r="E743">
            <v>44927</v>
          </cell>
        </row>
        <row r="744">
          <cell r="A744" t="str">
            <v>л/с №3000000147824</v>
          </cell>
          <cell r="B744" t="str">
            <v>Кв. 429</v>
          </cell>
          <cell r="C744">
            <v>31.7</v>
          </cell>
          <cell r="D744" t="str">
            <v>Файрузов Сергей Владимирович</v>
          </cell>
          <cell r="E744">
            <v>44927</v>
          </cell>
        </row>
        <row r="745">
          <cell r="A745" t="str">
            <v>л/с №3000000153229</v>
          </cell>
          <cell r="B745" t="str">
            <v>Кв. 43</v>
          </cell>
          <cell r="C745">
            <v>72.599999999999994</v>
          </cell>
          <cell r="D745" t="str">
            <v>Халиков Ахрор Музафарович</v>
          </cell>
          <cell r="E745">
            <v>44927</v>
          </cell>
        </row>
        <row r="746">
          <cell r="A746" t="str">
            <v>л/с №3000001183157</v>
          </cell>
          <cell r="B746" t="str">
            <v>Кв. 43</v>
          </cell>
          <cell r="C746">
            <v>72.599999999999994</v>
          </cell>
          <cell r="D746" t="str">
            <v>Шелковникова Елена Владимировна</v>
          </cell>
          <cell r="E746">
            <v>45245</v>
          </cell>
        </row>
        <row r="747">
          <cell r="A747" t="str">
            <v>л/с №3000000147731</v>
          </cell>
          <cell r="B747" t="str">
            <v>Кв. 430</v>
          </cell>
          <cell r="C747">
            <v>39.1</v>
          </cell>
          <cell r="D747" t="str">
            <v>Гункин Дмитрий Викторович</v>
          </cell>
          <cell r="E747">
            <v>44927</v>
          </cell>
        </row>
        <row r="748">
          <cell r="A748" t="str">
            <v>л/с №3000000152086</v>
          </cell>
          <cell r="B748" t="str">
            <v>Кв. 431</v>
          </cell>
          <cell r="C748">
            <v>61.7</v>
          </cell>
          <cell r="D748" t="str">
            <v>Бычек Надежда Александровна</v>
          </cell>
          <cell r="E748">
            <v>44927</v>
          </cell>
        </row>
        <row r="749">
          <cell r="A749" t="str">
            <v>л/с №3000000145643</v>
          </cell>
          <cell r="B749" t="str">
            <v>Кв. 432</v>
          </cell>
          <cell r="C749">
            <v>32.5</v>
          </cell>
          <cell r="D749" t="str">
            <v>Титова Елена Владимировна</v>
          </cell>
          <cell r="E749">
            <v>44927</v>
          </cell>
        </row>
        <row r="750">
          <cell r="A750" t="str">
            <v>л/с №3000000145511</v>
          </cell>
          <cell r="B750" t="str">
            <v>Кв. 433</v>
          </cell>
          <cell r="C750">
            <v>33.6</v>
          </cell>
          <cell r="D750" t="str">
            <v>Федосов Юрий Петрович</v>
          </cell>
          <cell r="E750">
            <v>44927</v>
          </cell>
        </row>
        <row r="751">
          <cell r="A751" t="str">
            <v>л/с №3000000148687</v>
          </cell>
          <cell r="B751" t="str">
            <v>Кв. 434</v>
          </cell>
          <cell r="C751">
            <v>60.6</v>
          </cell>
          <cell r="D751" t="str">
            <v>Шпулинг Марина Викторовна</v>
          </cell>
          <cell r="E751">
            <v>44927</v>
          </cell>
        </row>
        <row r="752">
          <cell r="A752" t="str">
            <v>л/с №3000000145705</v>
          </cell>
          <cell r="B752" t="str">
            <v>Кв. 435</v>
          </cell>
          <cell r="C752">
            <v>39.299999999999997</v>
          </cell>
          <cell r="D752" t="str">
            <v>Шлепнева Анна Сергеевна</v>
          </cell>
          <cell r="E752">
            <v>44927</v>
          </cell>
        </row>
        <row r="753">
          <cell r="A753" t="str">
            <v>л/с №3000000148555</v>
          </cell>
          <cell r="B753" t="str">
            <v>Кв. 436</v>
          </cell>
          <cell r="C753">
            <v>32</v>
          </cell>
          <cell r="D753" t="str">
            <v>Кабалин Иван Юрьевич</v>
          </cell>
          <cell r="E753">
            <v>44927</v>
          </cell>
        </row>
        <row r="754">
          <cell r="A754" t="str">
            <v>л/с №3000000150578</v>
          </cell>
          <cell r="B754" t="str">
            <v>Кв. 437</v>
          </cell>
          <cell r="C754">
            <v>31.7</v>
          </cell>
          <cell r="D754" t="str">
            <v>Кирилова Кристина Александровна</v>
          </cell>
          <cell r="E754">
            <v>44927</v>
          </cell>
        </row>
        <row r="755">
          <cell r="A755" t="str">
            <v>л/с №3000000153089</v>
          </cell>
          <cell r="B755" t="str">
            <v>Кв. 438</v>
          </cell>
          <cell r="C755">
            <v>39.1</v>
          </cell>
          <cell r="D755" t="str">
            <v>Косариков Дмитрий Сергеевич</v>
          </cell>
          <cell r="E755">
            <v>44927</v>
          </cell>
        </row>
        <row r="756">
          <cell r="A756" t="str">
            <v>л/с №3000000151373</v>
          </cell>
          <cell r="B756" t="str">
            <v>Кв. 439</v>
          </cell>
          <cell r="C756">
            <v>61.7</v>
          </cell>
          <cell r="D756" t="str">
            <v>Волошина Ирина Александровна</v>
          </cell>
          <cell r="E756">
            <v>44927</v>
          </cell>
        </row>
        <row r="757">
          <cell r="A757" t="str">
            <v>л/с №3000000153307</v>
          </cell>
          <cell r="B757" t="str">
            <v>Кв. 44</v>
          </cell>
          <cell r="C757">
            <v>57.1</v>
          </cell>
          <cell r="D757" t="str">
            <v>Старкова Наиля Мюневяровна</v>
          </cell>
          <cell r="E757">
            <v>44927</v>
          </cell>
        </row>
        <row r="758">
          <cell r="A758" t="str">
            <v>л/с №3000000146614</v>
          </cell>
          <cell r="B758" t="str">
            <v>Кв. 440</v>
          </cell>
          <cell r="C758">
            <v>32.5</v>
          </cell>
          <cell r="D758" t="str">
            <v>Ерохина Галина Николаевна</v>
          </cell>
          <cell r="E758">
            <v>44927</v>
          </cell>
        </row>
        <row r="759">
          <cell r="A759" t="str">
            <v>л/с №3000000148197</v>
          </cell>
          <cell r="B759" t="str">
            <v>Кв. 441</v>
          </cell>
          <cell r="C759">
            <v>33.6</v>
          </cell>
          <cell r="D759" t="str">
            <v>Максимова Зулфия Хамидилловна</v>
          </cell>
          <cell r="E759">
            <v>44927</v>
          </cell>
        </row>
        <row r="760">
          <cell r="A760" t="str">
            <v>л/с №3000000147966</v>
          </cell>
          <cell r="B760" t="str">
            <v>Кв. 442</v>
          </cell>
          <cell r="C760">
            <v>60.6</v>
          </cell>
          <cell r="D760" t="str">
            <v>Алексейчик Андрей Петрович</v>
          </cell>
          <cell r="E760">
            <v>44927</v>
          </cell>
        </row>
        <row r="761">
          <cell r="A761" t="str">
            <v>л/с №3000000145336</v>
          </cell>
          <cell r="B761" t="str">
            <v>Кв. 443</v>
          </cell>
          <cell r="C761">
            <v>39.299999999999997</v>
          </cell>
          <cell r="D761" t="str">
            <v>Костюкова Марина Александровна</v>
          </cell>
          <cell r="E761">
            <v>44927</v>
          </cell>
        </row>
        <row r="762">
          <cell r="A762" t="str">
            <v>л/с №3000000147745</v>
          </cell>
          <cell r="B762" t="str">
            <v>Кв. 444</v>
          </cell>
          <cell r="C762">
            <v>32</v>
          </cell>
          <cell r="D762" t="str">
            <v>Голышев Сергей Николаевич</v>
          </cell>
          <cell r="E762">
            <v>44927</v>
          </cell>
        </row>
        <row r="763">
          <cell r="A763" t="str">
            <v>л/с №3000000146611</v>
          </cell>
          <cell r="B763" t="str">
            <v>Кв. 445</v>
          </cell>
          <cell r="C763">
            <v>31.7</v>
          </cell>
          <cell r="D763" t="str">
            <v>Разубаева Венера Хайдаровна</v>
          </cell>
          <cell r="E763">
            <v>44927</v>
          </cell>
        </row>
        <row r="764">
          <cell r="A764" t="str">
            <v>л/с №3000000145515</v>
          </cell>
          <cell r="B764" t="str">
            <v>Кв. 446</v>
          </cell>
          <cell r="C764">
            <v>39.1</v>
          </cell>
          <cell r="D764" t="str">
            <v>Федорова Ольга Викторовна</v>
          </cell>
          <cell r="E764">
            <v>44927</v>
          </cell>
        </row>
        <row r="765">
          <cell r="A765" t="str">
            <v>л/с №3000000145667</v>
          </cell>
          <cell r="B765" t="str">
            <v>Кв. 447</v>
          </cell>
          <cell r="C765">
            <v>61.7</v>
          </cell>
          <cell r="D765" t="str">
            <v>Гридин Михаил Юрьевич</v>
          </cell>
          <cell r="E765">
            <v>44927</v>
          </cell>
        </row>
        <row r="766">
          <cell r="A766" t="str">
            <v>л/с №3000000153064</v>
          </cell>
          <cell r="B766" t="str">
            <v>Кв. 448</v>
          </cell>
          <cell r="C766">
            <v>32.5</v>
          </cell>
          <cell r="D766" t="str">
            <v>Мегаполис М (ЗПИФ ВТБ)</v>
          </cell>
          <cell r="E766">
            <v>44927</v>
          </cell>
        </row>
        <row r="767">
          <cell r="A767" t="str">
            <v>л/с №3000000151790</v>
          </cell>
          <cell r="B767" t="str">
            <v>Кв. 449</v>
          </cell>
          <cell r="C767">
            <v>33.6</v>
          </cell>
          <cell r="D767" t="str">
            <v>Черкас Анастасия Александровна</v>
          </cell>
          <cell r="E767">
            <v>44927</v>
          </cell>
        </row>
        <row r="768">
          <cell r="A768" t="str">
            <v>л/с №3000000150461</v>
          </cell>
          <cell r="B768" t="str">
            <v>Кв. 45</v>
          </cell>
          <cell r="C768">
            <v>33.1</v>
          </cell>
          <cell r="D768" t="str">
            <v>Икрамов Игорь Вячеславович</v>
          </cell>
          <cell r="E768">
            <v>44927</v>
          </cell>
        </row>
        <row r="769">
          <cell r="A769" t="str">
            <v>л/с №3000000153171</v>
          </cell>
          <cell r="B769" t="str">
            <v>Кв. 450</v>
          </cell>
          <cell r="C769">
            <v>60.6</v>
          </cell>
          <cell r="D769" t="str">
            <v>Скубская Екатерина Вячеславовна</v>
          </cell>
          <cell r="E769">
            <v>44927</v>
          </cell>
        </row>
        <row r="770">
          <cell r="A770" t="str">
            <v>л/с №3000000145717</v>
          </cell>
          <cell r="B770" t="str">
            <v>Кв. 451</v>
          </cell>
          <cell r="C770">
            <v>39.299999999999997</v>
          </cell>
          <cell r="D770" t="str">
            <v>Уланова Юлия Анатольевна</v>
          </cell>
          <cell r="E770">
            <v>44927</v>
          </cell>
        </row>
        <row r="771">
          <cell r="A771" t="str">
            <v>л/с №3000000146118</v>
          </cell>
          <cell r="B771" t="str">
            <v>Кв. 452</v>
          </cell>
          <cell r="C771">
            <v>32</v>
          </cell>
          <cell r="D771" t="str">
            <v xml:space="preserve">Грибанова Светлана Владимировна </v>
          </cell>
          <cell r="E771">
            <v>44927</v>
          </cell>
        </row>
        <row r="772">
          <cell r="A772" t="str">
            <v>л/с №3000000145668</v>
          </cell>
          <cell r="B772" t="str">
            <v>Кв. 453</v>
          </cell>
          <cell r="C772">
            <v>31.7</v>
          </cell>
          <cell r="D772" t="str">
            <v>Уткина Лариса Алексеевна</v>
          </cell>
          <cell r="E772">
            <v>44927</v>
          </cell>
        </row>
        <row r="773">
          <cell r="A773" t="str">
            <v>л/с №3000000151394</v>
          </cell>
          <cell r="B773" t="str">
            <v>Кв. 454</v>
          </cell>
          <cell r="C773">
            <v>39.1</v>
          </cell>
          <cell r="D773" t="str">
            <v>Павлова Мария Власьевна</v>
          </cell>
          <cell r="E773">
            <v>44927</v>
          </cell>
        </row>
        <row r="774">
          <cell r="A774" t="str">
            <v>л/с №3000000158126</v>
          </cell>
          <cell r="B774" t="str">
            <v>Кв. 455</v>
          </cell>
          <cell r="C774">
            <v>61.7</v>
          </cell>
          <cell r="D774" t="str">
            <v>Родионов Андрей Александрович</v>
          </cell>
          <cell r="E774">
            <v>44927</v>
          </cell>
        </row>
        <row r="775">
          <cell r="A775" t="str">
            <v>л/с №3000000152070</v>
          </cell>
          <cell r="B775" t="str">
            <v>Кв. 456</v>
          </cell>
          <cell r="C775">
            <v>32.5</v>
          </cell>
          <cell r="D775" t="str">
            <v>Карачурина Альфия Рамилевна</v>
          </cell>
          <cell r="E775">
            <v>44927</v>
          </cell>
        </row>
        <row r="776">
          <cell r="A776" t="str">
            <v>л/с №3000000151395</v>
          </cell>
          <cell r="B776" t="str">
            <v>Кв. 457</v>
          </cell>
          <cell r="C776">
            <v>33.6</v>
          </cell>
          <cell r="D776" t="str">
            <v>Черников Геннадий Андреевич</v>
          </cell>
          <cell r="E776">
            <v>44927</v>
          </cell>
        </row>
        <row r="777">
          <cell r="A777" t="str">
            <v>л/с №3000000152722</v>
          </cell>
          <cell r="B777" t="str">
            <v>Кв. 458</v>
          </cell>
          <cell r="C777">
            <v>60.6</v>
          </cell>
          <cell r="D777" t="str">
            <v>Жуков Павел Дмитриевич</v>
          </cell>
          <cell r="E777">
            <v>44927</v>
          </cell>
        </row>
        <row r="778">
          <cell r="A778" t="str">
            <v>л/с №3000000152071</v>
          </cell>
          <cell r="B778" t="str">
            <v>Кв. 459</v>
          </cell>
          <cell r="C778">
            <v>39.299999999999997</v>
          </cell>
          <cell r="D778" t="str">
            <v>Логинов Эдуард Владимирович</v>
          </cell>
          <cell r="E778">
            <v>44927</v>
          </cell>
        </row>
        <row r="779">
          <cell r="A779" t="str">
            <v>л/с №3000000142779</v>
          </cell>
          <cell r="B779" t="str">
            <v>Кв. 46</v>
          </cell>
          <cell r="C779">
            <v>33.1</v>
          </cell>
          <cell r="D779" t="str">
            <v>Диков Вадим Александрович</v>
          </cell>
          <cell r="E779">
            <v>44927</v>
          </cell>
        </row>
        <row r="780">
          <cell r="A780" t="str">
            <v>л/с №3000001180711</v>
          </cell>
          <cell r="B780" t="str">
            <v>Кв. 46</v>
          </cell>
          <cell r="C780">
            <v>33.1</v>
          </cell>
          <cell r="D780" t="str">
            <v>Орлов Михаил Алексеевич</v>
          </cell>
          <cell r="E780">
            <v>45156</v>
          </cell>
        </row>
        <row r="781">
          <cell r="A781" t="str">
            <v>л/с №3000000152065</v>
          </cell>
          <cell r="B781" t="str">
            <v>Кв. 460</v>
          </cell>
          <cell r="C781">
            <v>32</v>
          </cell>
          <cell r="D781" t="str">
            <v>Ишембитова Регина Агзамовна</v>
          </cell>
          <cell r="E781">
            <v>44927</v>
          </cell>
        </row>
        <row r="782">
          <cell r="A782" t="str">
            <v>л/с №3000001178396</v>
          </cell>
          <cell r="B782" t="str">
            <v>Кв. 461</v>
          </cell>
          <cell r="C782">
            <v>31.7</v>
          </cell>
          <cell r="D782" t="str">
            <v>Савина Людмила Борисовна</v>
          </cell>
          <cell r="E782">
            <v>44927</v>
          </cell>
        </row>
        <row r="783">
          <cell r="A783" t="str">
            <v>л/с №3000000148606</v>
          </cell>
          <cell r="B783" t="str">
            <v>Кв. 462</v>
          </cell>
          <cell r="C783">
            <v>39.1</v>
          </cell>
          <cell r="D783" t="str">
            <v xml:space="preserve">Калинина Екатерина Евгеньвна </v>
          </cell>
          <cell r="E783">
            <v>44927</v>
          </cell>
        </row>
        <row r="784">
          <cell r="A784" t="str">
            <v>л/с №3000000145414</v>
          </cell>
          <cell r="B784" t="str">
            <v>Кв. 463</v>
          </cell>
          <cell r="C784">
            <v>61.7</v>
          </cell>
          <cell r="D784" t="str">
            <v>Романенко Владимир Александрович</v>
          </cell>
          <cell r="E784">
            <v>44927</v>
          </cell>
        </row>
        <row r="785">
          <cell r="A785" t="str">
            <v>л/с №3000000145541</v>
          </cell>
          <cell r="B785" t="str">
            <v>Кв. 464</v>
          </cell>
          <cell r="C785">
            <v>32.5</v>
          </cell>
          <cell r="D785" t="str">
            <v>Евсюкова Александра Сергеевна</v>
          </cell>
          <cell r="E785">
            <v>44927</v>
          </cell>
        </row>
        <row r="786">
          <cell r="A786" t="str">
            <v>л/с №3000000147461</v>
          </cell>
          <cell r="B786" t="str">
            <v>Кв. 465</v>
          </cell>
          <cell r="C786">
            <v>33.6</v>
          </cell>
          <cell r="D786" t="str">
            <v>Галенковская Наталья Александровна</v>
          </cell>
          <cell r="E786">
            <v>44927</v>
          </cell>
        </row>
        <row r="787">
          <cell r="A787" t="str">
            <v>л/с №3000000146619</v>
          </cell>
          <cell r="B787" t="str">
            <v>Кв. 466</v>
          </cell>
          <cell r="C787">
            <v>60.6</v>
          </cell>
          <cell r="D787" t="str">
            <v>Колодкина Мария Сергеевна</v>
          </cell>
          <cell r="E787">
            <v>44927</v>
          </cell>
        </row>
        <row r="788">
          <cell r="A788" t="str">
            <v>л/с №3000000148035</v>
          </cell>
          <cell r="B788" t="str">
            <v>Кв. 467</v>
          </cell>
          <cell r="C788">
            <v>39.299999999999997</v>
          </cell>
          <cell r="D788" t="str">
            <v xml:space="preserve">Лопатин Сергей Александрович </v>
          </cell>
          <cell r="E788">
            <v>44927</v>
          </cell>
        </row>
        <row r="789">
          <cell r="A789" t="str">
            <v>л/с №3000000138535</v>
          </cell>
          <cell r="B789" t="str">
            <v>Кв. 468</v>
          </cell>
          <cell r="C789">
            <v>32</v>
          </cell>
          <cell r="D789" t="str">
            <v>ЗПИФ Новое строительство под управл ООО "Эссет Менеджмент Солюшнс"</v>
          </cell>
          <cell r="E789">
            <v>44927</v>
          </cell>
        </row>
        <row r="790">
          <cell r="A790" t="str">
            <v>л/с №3000001174241</v>
          </cell>
          <cell r="B790" t="str">
            <v>Кв. 468</v>
          </cell>
          <cell r="C790">
            <v>32</v>
          </cell>
          <cell r="D790" t="str">
            <v>Фролова Алина Викторовна</v>
          </cell>
          <cell r="E790">
            <v>44973</v>
          </cell>
        </row>
        <row r="791">
          <cell r="A791" t="str">
            <v>л/с №3000000148600</v>
          </cell>
          <cell r="B791" t="str">
            <v>Кв. 469</v>
          </cell>
          <cell r="C791">
            <v>31.7</v>
          </cell>
          <cell r="D791" t="str">
            <v>Сигай Марина Николаевна</v>
          </cell>
          <cell r="E791">
            <v>44927</v>
          </cell>
        </row>
        <row r="792">
          <cell r="A792" t="str">
            <v>л/с №3000000140619</v>
          </cell>
          <cell r="B792" t="str">
            <v>Кв. 47</v>
          </cell>
          <cell r="C792">
            <v>36.700000000000003</v>
          </cell>
          <cell r="D792" t="str">
            <v>Волкова Елена Равильевна</v>
          </cell>
          <cell r="E792">
            <v>44927</v>
          </cell>
        </row>
        <row r="793">
          <cell r="A793" t="str">
            <v>л/с №3000000152435</v>
          </cell>
          <cell r="B793" t="str">
            <v>Кв. 470</v>
          </cell>
          <cell r="C793">
            <v>39.1</v>
          </cell>
          <cell r="D793" t="str">
            <v>Максимова Ирина Иосифовна</v>
          </cell>
          <cell r="E793">
            <v>44927</v>
          </cell>
        </row>
        <row r="794">
          <cell r="A794" t="str">
            <v>л/с №3000000151793</v>
          </cell>
          <cell r="B794" t="str">
            <v>Кв. 471</v>
          </cell>
          <cell r="C794">
            <v>61.7</v>
          </cell>
          <cell r="D794" t="str">
            <v>Вдовин Сергей Александрович</v>
          </cell>
          <cell r="E794">
            <v>44927</v>
          </cell>
        </row>
        <row r="795">
          <cell r="A795" t="str">
            <v>л/с №3000000153055</v>
          </cell>
          <cell r="B795" t="str">
            <v>Кв. 472</v>
          </cell>
          <cell r="C795">
            <v>32.5</v>
          </cell>
          <cell r="D795" t="str">
            <v>Мегаполис М (ЗПИФ ВТБ)</v>
          </cell>
          <cell r="E795">
            <v>44927</v>
          </cell>
        </row>
        <row r="796">
          <cell r="A796" t="str">
            <v>л/с №3000000158117</v>
          </cell>
          <cell r="B796" t="str">
            <v>Кв. 473</v>
          </cell>
          <cell r="C796">
            <v>33.6</v>
          </cell>
          <cell r="D796" t="str">
            <v>Франко Михаил Михайлович</v>
          </cell>
          <cell r="E796">
            <v>44927</v>
          </cell>
        </row>
        <row r="797">
          <cell r="A797" t="str">
            <v>л/с №3000000147136</v>
          </cell>
          <cell r="B797" t="str">
            <v>Кв. 474</v>
          </cell>
          <cell r="C797">
            <v>60.6</v>
          </cell>
          <cell r="D797" t="str">
            <v>Ненашев Владислав Владимирович</v>
          </cell>
          <cell r="E797">
            <v>44927</v>
          </cell>
        </row>
        <row r="798">
          <cell r="A798" t="str">
            <v>л/с №3000000151601</v>
          </cell>
          <cell r="B798" t="str">
            <v>Кв. 475</v>
          </cell>
          <cell r="C798">
            <v>39.299999999999997</v>
          </cell>
          <cell r="D798" t="str">
            <v>Николаев Дмитрий Олегович</v>
          </cell>
          <cell r="E798">
            <v>44927</v>
          </cell>
        </row>
        <row r="799">
          <cell r="A799" t="str">
            <v>л/с №3000000148736</v>
          </cell>
          <cell r="B799" t="str">
            <v>Кв. 476</v>
          </cell>
          <cell r="C799">
            <v>32</v>
          </cell>
          <cell r="D799" t="str">
            <v>Купчаков Радик Александрович</v>
          </cell>
          <cell r="E799">
            <v>44927</v>
          </cell>
        </row>
        <row r="800">
          <cell r="A800" t="str">
            <v>л/с №3000000152072</v>
          </cell>
          <cell r="B800" t="str">
            <v>Кв. 477</v>
          </cell>
          <cell r="C800">
            <v>31.7</v>
          </cell>
          <cell r="D800" t="str">
            <v>Меркушев Андрей Иванович</v>
          </cell>
          <cell r="E800">
            <v>44927</v>
          </cell>
        </row>
        <row r="801">
          <cell r="A801" t="str">
            <v>л/с №3000000147737</v>
          </cell>
          <cell r="B801" t="str">
            <v>Кв. 478</v>
          </cell>
          <cell r="C801">
            <v>39.1</v>
          </cell>
          <cell r="D801" t="str">
            <v>Петько Наталья Владимировна</v>
          </cell>
          <cell r="E801">
            <v>44927</v>
          </cell>
        </row>
        <row r="802">
          <cell r="A802" t="str">
            <v>л/с №3000000145508</v>
          </cell>
          <cell r="B802" t="str">
            <v>Кв. 479</v>
          </cell>
          <cell r="C802">
            <v>61.7</v>
          </cell>
          <cell r="D802" t="str">
            <v>Шаповалов Сергей Евгеньевич</v>
          </cell>
          <cell r="E802">
            <v>44927</v>
          </cell>
        </row>
        <row r="803">
          <cell r="A803" t="str">
            <v>л/с №3000000141196</v>
          </cell>
          <cell r="B803" t="str">
            <v>Кв. 48</v>
          </cell>
          <cell r="C803">
            <v>78.400000000000006</v>
          </cell>
          <cell r="D803" t="str">
            <v>Зеленов Павел Алексеевич</v>
          </cell>
          <cell r="E803">
            <v>44927</v>
          </cell>
        </row>
        <row r="804">
          <cell r="A804" t="str">
            <v>л/с №3000000153018</v>
          </cell>
          <cell r="B804" t="str">
            <v>Кв. 480</v>
          </cell>
          <cell r="C804">
            <v>32.5</v>
          </cell>
          <cell r="D804" t="str">
            <v>Мегаполис М (ЗПИФ ВТБ)</v>
          </cell>
          <cell r="E804">
            <v>44927</v>
          </cell>
        </row>
        <row r="805">
          <cell r="A805" t="str">
            <v>л/с №3000000145992</v>
          </cell>
          <cell r="B805" t="str">
            <v>Кв. 481</v>
          </cell>
          <cell r="C805">
            <v>33.6</v>
          </cell>
          <cell r="D805" t="str">
            <v>Чушина Наталья Борисовна</v>
          </cell>
          <cell r="E805">
            <v>44927</v>
          </cell>
        </row>
        <row r="806">
          <cell r="A806" t="str">
            <v>л/с №3000000151604</v>
          </cell>
          <cell r="B806" t="str">
            <v>Кв. 482</v>
          </cell>
          <cell r="C806">
            <v>60.6</v>
          </cell>
          <cell r="D806" t="str">
            <v>Гордеева Ольга Владимировна</v>
          </cell>
          <cell r="E806">
            <v>44927</v>
          </cell>
        </row>
        <row r="807">
          <cell r="A807" t="str">
            <v>л/с №3000000145688</v>
          </cell>
          <cell r="B807" t="str">
            <v>Кв. 483</v>
          </cell>
          <cell r="C807">
            <v>39.299999999999997</v>
          </cell>
          <cell r="D807" t="str">
            <v>Дмитриева Марина Владимировна</v>
          </cell>
          <cell r="E807">
            <v>44927</v>
          </cell>
        </row>
        <row r="808">
          <cell r="A808" t="str">
            <v>л/с №3000000151374</v>
          </cell>
          <cell r="B808" t="str">
            <v>Кв. 484</v>
          </cell>
          <cell r="C808">
            <v>32</v>
          </cell>
          <cell r="D808" t="str">
            <v>Леленков Илья Евгеньевич</v>
          </cell>
          <cell r="E808">
            <v>44927</v>
          </cell>
        </row>
        <row r="809">
          <cell r="A809" t="str">
            <v>л/с №3000000148233</v>
          </cell>
          <cell r="B809" t="str">
            <v>Кв. 485</v>
          </cell>
          <cell r="C809">
            <v>31.7</v>
          </cell>
          <cell r="D809" t="str">
            <v>Федоринова Екатерина Александровна</v>
          </cell>
          <cell r="E809">
            <v>44927</v>
          </cell>
        </row>
        <row r="810">
          <cell r="A810" t="str">
            <v>л/с №3000000152244</v>
          </cell>
          <cell r="B810" t="str">
            <v>Кв. 486</v>
          </cell>
          <cell r="C810">
            <v>39.1</v>
          </cell>
          <cell r="D810" t="str">
            <v>Валькова Надежда Сергеевна</v>
          </cell>
          <cell r="E810">
            <v>44927</v>
          </cell>
        </row>
        <row r="811">
          <cell r="A811" t="str">
            <v>л/с №3000000152721</v>
          </cell>
          <cell r="B811" t="str">
            <v>Кв. 487</v>
          </cell>
          <cell r="C811">
            <v>61.7</v>
          </cell>
          <cell r="D811" t="str">
            <v>Яковлев Сергей Александрович</v>
          </cell>
          <cell r="E811">
            <v>44927</v>
          </cell>
        </row>
        <row r="812">
          <cell r="A812" t="str">
            <v>л/с №3000000146594</v>
          </cell>
          <cell r="B812" t="str">
            <v>Кв. 488</v>
          </cell>
          <cell r="C812">
            <v>32.5</v>
          </cell>
          <cell r="D812" t="str">
            <v>Николаев Сергей Витальевич</v>
          </cell>
          <cell r="E812">
            <v>44927</v>
          </cell>
        </row>
        <row r="813">
          <cell r="A813" t="str">
            <v>л/с №3000000153033</v>
          </cell>
          <cell r="B813" t="str">
            <v>Кв. 489</v>
          </cell>
          <cell r="C813">
            <v>33.6</v>
          </cell>
          <cell r="D813" t="str">
            <v>Мегаполис М (ЗПИФ ВТБ)</v>
          </cell>
          <cell r="E813">
            <v>44927</v>
          </cell>
        </row>
        <row r="814">
          <cell r="A814" t="str">
            <v>л/с №3000001178558</v>
          </cell>
          <cell r="B814" t="str">
            <v>Кв. 489</v>
          </cell>
          <cell r="C814">
            <v>33.6</v>
          </cell>
          <cell r="D814" t="str">
            <v>Щербаткин Сергей Дмитриевич</v>
          </cell>
          <cell r="E814">
            <v>45079</v>
          </cell>
        </row>
        <row r="815">
          <cell r="A815" t="str">
            <v>л/с №3000000140181</v>
          </cell>
          <cell r="B815" t="str">
            <v>Кв. 49</v>
          </cell>
          <cell r="C815">
            <v>72.599999999999994</v>
          </cell>
          <cell r="D815" t="str">
            <v>Мирзоев Сослан Одилович</v>
          </cell>
          <cell r="E815">
            <v>44927</v>
          </cell>
        </row>
        <row r="816">
          <cell r="A816" t="str">
            <v>л/с №3000000152058</v>
          </cell>
          <cell r="B816" t="str">
            <v>Кв. 490</v>
          </cell>
          <cell r="C816">
            <v>60.6</v>
          </cell>
          <cell r="D816" t="str">
            <v>Бухаров Сергей Александрович</v>
          </cell>
          <cell r="E816">
            <v>44927</v>
          </cell>
        </row>
        <row r="817">
          <cell r="A817" t="str">
            <v>л/с №3000000159634</v>
          </cell>
          <cell r="B817" t="str">
            <v>Кв. 491</v>
          </cell>
          <cell r="C817">
            <v>39.299999999999997</v>
          </cell>
          <cell r="D817" t="str">
            <v xml:space="preserve">Фролова Ирина Радиковна </v>
          </cell>
          <cell r="E817">
            <v>44927</v>
          </cell>
        </row>
        <row r="818">
          <cell r="A818" t="str">
            <v>л/с №3000001179451</v>
          </cell>
          <cell r="B818" t="str">
            <v>Кв. 491</v>
          </cell>
          <cell r="C818">
            <v>39.299999999999997</v>
          </cell>
          <cell r="D818" t="str">
            <v>Кравцова Елена Александровна</v>
          </cell>
          <cell r="E818">
            <v>45117</v>
          </cell>
        </row>
        <row r="819">
          <cell r="A819" t="str">
            <v>л/с №3000000151416</v>
          </cell>
          <cell r="B819" t="str">
            <v>Кв. 492</v>
          </cell>
          <cell r="C819">
            <v>32</v>
          </cell>
          <cell r="D819" t="str">
            <v>Акимова Мария Александровна</v>
          </cell>
          <cell r="E819">
            <v>44927</v>
          </cell>
        </row>
        <row r="820">
          <cell r="A820" t="str">
            <v>л/с №3000000148175</v>
          </cell>
          <cell r="B820" t="str">
            <v>Кв. 493</v>
          </cell>
          <cell r="C820">
            <v>31.7</v>
          </cell>
          <cell r="D820" t="str">
            <v xml:space="preserve">Хафизова Зухра Ильгизовна </v>
          </cell>
          <cell r="E820">
            <v>44927</v>
          </cell>
        </row>
        <row r="821">
          <cell r="A821" t="str">
            <v>л/с №3000000147914</v>
          </cell>
          <cell r="B821" t="str">
            <v>Кв. 494</v>
          </cell>
          <cell r="C821">
            <v>39.1</v>
          </cell>
          <cell r="D821" t="str">
            <v>Кирюхина Лариса Леонидовна</v>
          </cell>
          <cell r="E821">
            <v>44927</v>
          </cell>
        </row>
        <row r="822">
          <cell r="A822" t="str">
            <v>л/с №3000000151644</v>
          </cell>
          <cell r="B822" t="str">
            <v>Кв. 495</v>
          </cell>
          <cell r="C822">
            <v>61.7</v>
          </cell>
          <cell r="D822" t="str">
            <v>Сизова Ирина Валерьевна</v>
          </cell>
          <cell r="E822">
            <v>44927</v>
          </cell>
        </row>
        <row r="823">
          <cell r="A823" t="str">
            <v>л/с №3000000145716</v>
          </cell>
          <cell r="B823" t="str">
            <v>Кв. 496</v>
          </cell>
          <cell r="C823">
            <v>32.5</v>
          </cell>
          <cell r="D823" t="str">
            <v>Карпов Денис Николаевич</v>
          </cell>
          <cell r="E823">
            <v>44927</v>
          </cell>
        </row>
        <row r="824">
          <cell r="A824" t="str">
            <v>л/с №3000000153075</v>
          </cell>
          <cell r="B824" t="str">
            <v>Кв. 497</v>
          </cell>
          <cell r="C824">
            <v>47.6</v>
          </cell>
          <cell r="D824" t="str">
            <v>Мегаполис М (ЗПИФ ВТБ)</v>
          </cell>
          <cell r="E824">
            <v>44927</v>
          </cell>
        </row>
        <row r="825">
          <cell r="A825" t="str">
            <v>л/с №3000001183161</v>
          </cell>
          <cell r="B825" t="str">
            <v>Кв. 497</v>
          </cell>
          <cell r="C825">
            <v>47.6</v>
          </cell>
          <cell r="D825" t="str">
            <v>Потеря Галина Петровна</v>
          </cell>
          <cell r="E825">
            <v>45245</v>
          </cell>
        </row>
        <row r="826">
          <cell r="A826" t="str">
            <v>л/с №3000000150697</v>
          </cell>
          <cell r="B826" t="str">
            <v>Кв. 498</v>
          </cell>
          <cell r="C826">
            <v>85.2</v>
          </cell>
          <cell r="D826" t="str">
            <v>Абрамова Любовь Сергеевна</v>
          </cell>
          <cell r="E826">
            <v>44927</v>
          </cell>
        </row>
        <row r="827">
          <cell r="A827" t="str">
            <v>л/с №3000000151784</v>
          </cell>
          <cell r="B827" t="str">
            <v>Кв. 499</v>
          </cell>
          <cell r="C827">
            <v>55.9</v>
          </cell>
          <cell r="D827" t="str">
            <v>Шаромов Александр Александрович</v>
          </cell>
          <cell r="E827">
            <v>44927</v>
          </cell>
        </row>
        <row r="828">
          <cell r="A828" t="str">
            <v>л/с №3000000147633</v>
          </cell>
          <cell r="B828" t="str">
            <v>Кв. 5</v>
          </cell>
          <cell r="C828">
            <v>38.299999999999997</v>
          </cell>
          <cell r="D828" t="str">
            <v>Резник Андрей Борисович</v>
          </cell>
          <cell r="E828">
            <v>44927</v>
          </cell>
        </row>
        <row r="829">
          <cell r="A829" t="str">
            <v>л/с №3000000140143</v>
          </cell>
          <cell r="B829" t="str">
            <v>Кв. 50</v>
          </cell>
          <cell r="C829">
            <v>57.1</v>
          </cell>
          <cell r="D829" t="str">
            <v>Сухинина Анастасия Кирилловна</v>
          </cell>
          <cell r="E829">
            <v>44927</v>
          </cell>
        </row>
        <row r="830">
          <cell r="A830" t="str">
            <v>л/с №3000000146120</v>
          </cell>
          <cell r="B830" t="str">
            <v>Кв. 500</v>
          </cell>
          <cell r="C830">
            <v>45.8</v>
          </cell>
          <cell r="D830" t="str">
            <v>Назина Елена Викторовна</v>
          </cell>
          <cell r="E830">
            <v>44927</v>
          </cell>
        </row>
        <row r="831">
          <cell r="A831" t="str">
            <v>л/с №3000000146044</v>
          </cell>
          <cell r="B831" t="str">
            <v>Кв. 501</v>
          </cell>
          <cell r="C831">
            <v>45.3</v>
          </cell>
          <cell r="D831" t="str">
            <v xml:space="preserve">Ангелов Станислав Ангелович </v>
          </cell>
          <cell r="E831">
            <v>44927</v>
          </cell>
        </row>
        <row r="832">
          <cell r="A832" t="str">
            <v>л/с №3000000145354</v>
          </cell>
          <cell r="B832" t="str">
            <v>Кв. 502</v>
          </cell>
          <cell r="C832">
            <v>56.2</v>
          </cell>
          <cell r="D832" t="str">
            <v>Резяпов Ильгиз Камильевич</v>
          </cell>
          <cell r="E832">
            <v>44927</v>
          </cell>
        </row>
        <row r="833">
          <cell r="A833" t="str">
            <v>л/с №3000000145706</v>
          </cell>
          <cell r="B833" t="str">
            <v>Кв. 503</v>
          </cell>
          <cell r="C833">
            <v>86.3</v>
          </cell>
          <cell r="D833" t="str">
            <v>Сапрыкин Дмитрий Юрьевич</v>
          </cell>
          <cell r="E833">
            <v>44927</v>
          </cell>
        </row>
        <row r="834">
          <cell r="A834" t="str">
            <v>л/с №3000000145566</v>
          </cell>
          <cell r="B834" t="str">
            <v>Кв. 504</v>
          </cell>
          <cell r="C834">
            <v>46.3</v>
          </cell>
          <cell r="D834" t="str">
            <v>Пиляй Андрей Игоревич</v>
          </cell>
          <cell r="E834">
            <v>44927</v>
          </cell>
        </row>
        <row r="835">
          <cell r="A835" t="str">
            <v>л/с №3000000138587</v>
          </cell>
          <cell r="B835" t="str">
            <v>Кв. 505</v>
          </cell>
          <cell r="C835">
            <v>83.2</v>
          </cell>
          <cell r="D835" t="str">
            <v>ЗПИФ Развитие под управл ООО "Эссет Менеджмент Солюшнс"</v>
          </cell>
          <cell r="E835">
            <v>44927</v>
          </cell>
        </row>
        <row r="836">
          <cell r="A836" t="str">
            <v>л/с №3000001177017</v>
          </cell>
          <cell r="B836" t="str">
            <v>Кв. 505</v>
          </cell>
          <cell r="C836">
            <v>83.2</v>
          </cell>
          <cell r="D836" t="str">
            <v>ОЧУ СОШ "ПОТЕНЦИАЛ"</v>
          </cell>
          <cell r="E836">
            <v>45044</v>
          </cell>
        </row>
        <row r="837">
          <cell r="A837" t="str">
            <v>л/с №3000000138614</v>
          </cell>
          <cell r="B837" t="str">
            <v>Кв. 506</v>
          </cell>
          <cell r="C837">
            <v>35.700000000000003</v>
          </cell>
          <cell r="D837" t="str">
            <v>ЗПИФ Девелопмент и развитие под управл ООО "Эссет Менеджмент Солюшнс"</v>
          </cell>
          <cell r="E837">
            <v>44927</v>
          </cell>
        </row>
        <row r="838">
          <cell r="A838" t="str">
            <v>л/с №3000001181044</v>
          </cell>
          <cell r="B838" t="str">
            <v>Кв. 506</v>
          </cell>
          <cell r="C838">
            <v>35.700000000000003</v>
          </cell>
          <cell r="D838" t="str">
            <v>Такеева Анжела Рабинзоновна</v>
          </cell>
          <cell r="E838">
            <v>45195</v>
          </cell>
        </row>
        <row r="839">
          <cell r="A839" t="str">
            <v>л/с №3000000168677</v>
          </cell>
          <cell r="B839" t="str">
            <v>Кв. 507</v>
          </cell>
          <cell r="C839">
            <v>31.7</v>
          </cell>
          <cell r="D839" t="str">
            <v>Конский Вячеслав Олегович</v>
          </cell>
          <cell r="E839">
            <v>44927</v>
          </cell>
        </row>
        <row r="840">
          <cell r="A840" t="str">
            <v>л/с №3000000152325</v>
          </cell>
          <cell r="B840" t="str">
            <v>Кв. 508</v>
          </cell>
          <cell r="C840">
            <v>35.700000000000003</v>
          </cell>
          <cell r="D840" t="str">
            <v>Аптыыла Айлуна Вячеславовна</v>
          </cell>
          <cell r="E840">
            <v>44927</v>
          </cell>
        </row>
        <row r="841">
          <cell r="A841" t="str">
            <v>л/с №3000000142897</v>
          </cell>
          <cell r="B841" t="str">
            <v>Кв. 509</v>
          </cell>
          <cell r="C841">
            <v>76.7</v>
          </cell>
          <cell r="D841" t="str">
            <v>Дьяченко Диана Маратовна</v>
          </cell>
          <cell r="E841">
            <v>44927</v>
          </cell>
        </row>
        <row r="842">
          <cell r="A842" t="str">
            <v>л/с №3000000141118</v>
          </cell>
          <cell r="B842" t="str">
            <v>Кв. 51</v>
          </cell>
          <cell r="C842">
            <v>33.1</v>
          </cell>
          <cell r="D842" t="str">
            <v>Шагун Марина Александровна</v>
          </cell>
          <cell r="E842">
            <v>44927</v>
          </cell>
        </row>
        <row r="843">
          <cell r="A843" t="str">
            <v>л/с №3000000151843</v>
          </cell>
          <cell r="B843" t="str">
            <v>Кв. 510</v>
          </cell>
          <cell r="C843">
            <v>81.8</v>
          </cell>
          <cell r="D843" t="str">
            <v>ЗПИФ Новое строительство под управл ООО "Эссет Менеджмент Солюшнс"</v>
          </cell>
          <cell r="E843">
            <v>44927</v>
          </cell>
        </row>
        <row r="844">
          <cell r="A844" t="str">
            <v>л/с №3000000173934</v>
          </cell>
          <cell r="B844" t="str">
            <v>Кв. 510</v>
          </cell>
          <cell r="C844">
            <v>81.8</v>
          </cell>
          <cell r="D844" t="str">
            <v>Наумова Елена Валерьевна</v>
          </cell>
          <cell r="E844">
            <v>44959</v>
          </cell>
        </row>
        <row r="845">
          <cell r="A845" t="str">
            <v>л/с №3000001180552</v>
          </cell>
          <cell r="B845" t="str">
            <v>Кв. 510</v>
          </cell>
          <cell r="C845">
            <v>81.8</v>
          </cell>
          <cell r="D845" t="str">
            <v>Санталова Наталья Владимировна</v>
          </cell>
          <cell r="E845">
            <v>45149</v>
          </cell>
        </row>
        <row r="846">
          <cell r="A846" t="str">
            <v>л/с №3000000145919</v>
          </cell>
          <cell r="B846" t="str">
            <v>Кв. 511</v>
          </cell>
          <cell r="C846">
            <v>34.4</v>
          </cell>
          <cell r="D846" t="str">
            <v>Федотова Ольга Владимировна</v>
          </cell>
          <cell r="E846">
            <v>44927</v>
          </cell>
        </row>
        <row r="847">
          <cell r="A847" t="str">
            <v>л/с №3000000141191</v>
          </cell>
          <cell r="B847" t="str">
            <v>Кв. 512</v>
          </cell>
          <cell r="C847">
            <v>30.7</v>
          </cell>
          <cell r="D847" t="str">
            <v>Ахметзянов Ренат Флюрович</v>
          </cell>
          <cell r="E847">
            <v>44927</v>
          </cell>
        </row>
        <row r="848">
          <cell r="A848" t="str">
            <v>л/с №3000000142752</v>
          </cell>
          <cell r="B848" t="str">
            <v>Кв. 513</v>
          </cell>
          <cell r="C848">
            <v>34.299999999999997</v>
          </cell>
          <cell r="D848" t="str">
            <v>Благова Александра Геннадьевна</v>
          </cell>
          <cell r="E848">
            <v>44927</v>
          </cell>
        </row>
        <row r="849">
          <cell r="A849" t="str">
            <v>л/с №3000000153331</v>
          </cell>
          <cell r="B849" t="str">
            <v>Кв. 514</v>
          </cell>
          <cell r="C849">
            <v>75.7</v>
          </cell>
          <cell r="D849" t="str">
            <v>Зиатдинов Артур Радикович</v>
          </cell>
          <cell r="E849">
            <v>44927</v>
          </cell>
        </row>
        <row r="850">
          <cell r="A850" t="str">
            <v>л/с №3000000156844</v>
          </cell>
          <cell r="B850" t="str">
            <v>Кв. 515</v>
          </cell>
          <cell r="C850">
            <v>81.8</v>
          </cell>
          <cell r="D850" t="str">
            <v>Карякин Виктор Алексеевич</v>
          </cell>
          <cell r="E850">
            <v>44927</v>
          </cell>
        </row>
        <row r="851">
          <cell r="A851" t="str">
            <v>л/с №3000000152777</v>
          </cell>
          <cell r="B851" t="str">
            <v>Кв. 516</v>
          </cell>
          <cell r="C851">
            <v>34.4</v>
          </cell>
          <cell r="D851" t="str">
            <v>Дарахвелидзе Юрий Дмитриевич</v>
          </cell>
          <cell r="E851">
            <v>44927</v>
          </cell>
        </row>
        <row r="852">
          <cell r="A852" t="str">
            <v>л/с №3000000142500</v>
          </cell>
          <cell r="B852" t="str">
            <v>Кв. 517</v>
          </cell>
          <cell r="C852">
            <v>30.7</v>
          </cell>
          <cell r="D852" t="str">
            <v>Кудряшов Евгений Александрович</v>
          </cell>
          <cell r="E852">
            <v>44927</v>
          </cell>
        </row>
        <row r="853">
          <cell r="A853" t="str">
            <v>л/с №3000000142958</v>
          </cell>
          <cell r="B853" t="str">
            <v>Кв. 518</v>
          </cell>
          <cell r="C853">
            <v>34.299999999999997</v>
          </cell>
          <cell r="D853" t="str">
            <v>Тарарыченкова Алина Эдуардовна</v>
          </cell>
          <cell r="E853">
            <v>44927</v>
          </cell>
        </row>
        <row r="854">
          <cell r="A854" t="str">
            <v>л/с №3000000141200</v>
          </cell>
          <cell r="B854" t="str">
            <v>Кв. 519</v>
          </cell>
          <cell r="C854">
            <v>75.7</v>
          </cell>
          <cell r="D854" t="str">
            <v>Коземаслов Дмитрий Владимирович</v>
          </cell>
          <cell r="E854">
            <v>44927</v>
          </cell>
        </row>
        <row r="855">
          <cell r="A855" t="str">
            <v>л/с №3000000153021</v>
          </cell>
          <cell r="B855" t="str">
            <v>Кв. 52</v>
          </cell>
          <cell r="C855">
            <v>33.1</v>
          </cell>
          <cell r="D855" t="str">
            <v>Мегаполис М (ЗПИФ ВТБ)</v>
          </cell>
          <cell r="E855">
            <v>44927</v>
          </cell>
        </row>
        <row r="856">
          <cell r="A856" t="str">
            <v>л/с №3000000141112</v>
          </cell>
          <cell r="B856" t="str">
            <v>Кв. 520</v>
          </cell>
          <cell r="C856">
            <v>81.8</v>
          </cell>
          <cell r="D856" t="str">
            <v>Буторин Павел Владимирович</v>
          </cell>
          <cell r="E856">
            <v>44927</v>
          </cell>
        </row>
        <row r="857">
          <cell r="A857" t="str">
            <v>л/с №3000000153722</v>
          </cell>
          <cell r="B857" t="str">
            <v>Кв. 521</v>
          </cell>
          <cell r="C857">
            <v>34.4</v>
          </cell>
          <cell r="D857" t="str">
            <v>Казаченко Александр Викторович</v>
          </cell>
          <cell r="E857">
            <v>44927</v>
          </cell>
        </row>
        <row r="858">
          <cell r="A858" t="str">
            <v>л/с №3000000174547</v>
          </cell>
          <cell r="B858" t="str">
            <v>Кв. 521</v>
          </cell>
          <cell r="C858">
            <v>34.4</v>
          </cell>
          <cell r="D858" t="str">
            <v>Настаев Вячеслав Тимурович</v>
          </cell>
          <cell r="E858">
            <v>44985</v>
          </cell>
        </row>
        <row r="859">
          <cell r="A859" t="str">
            <v>л/с №3000000150837</v>
          </cell>
          <cell r="B859" t="str">
            <v>Кв. 522</v>
          </cell>
          <cell r="C859">
            <v>30.7</v>
          </cell>
          <cell r="D859" t="str">
            <v>Солнечная Светлана Вячеславовна</v>
          </cell>
          <cell r="E859">
            <v>44927</v>
          </cell>
        </row>
        <row r="860">
          <cell r="A860" t="str">
            <v>л/с №3000000142883</v>
          </cell>
          <cell r="B860" t="str">
            <v>Кв. 523</v>
          </cell>
          <cell r="C860">
            <v>34.299999999999997</v>
          </cell>
          <cell r="D860" t="str">
            <v>Хаванова Ирина Михайловна</v>
          </cell>
          <cell r="E860">
            <v>44927</v>
          </cell>
        </row>
        <row r="861">
          <cell r="A861" t="str">
            <v>л/с №3000000153498</v>
          </cell>
          <cell r="B861" t="str">
            <v>Кв. 524</v>
          </cell>
          <cell r="C861">
            <v>75.7</v>
          </cell>
          <cell r="D861" t="str">
            <v>Чжоу Циньдань</v>
          </cell>
          <cell r="E861">
            <v>44927</v>
          </cell>
        </row>
        <row r="862">
          <cell r="A862" t="str">
            <v>л/с №3000000163207</v>
          </cell>
          <cell r="B862" t="str">
            <v>Кв. 525</v>
          </cell>
          <cell r="C862">
            <v>81.8</v>
          </cell>
          <cell r="D862" t="str">
            <v>Барталян Арсен Ншанович</v>
          </cell>
          <cell r="E862">
            <v>44927</v>
          </cell>
        </row>
        <row r="863">
          <cell r="A863" t="str">
            <v>л/с №3000000143043</v>
          </cell>
          <cell r="B863" t="str">
            <v>Кв. 526</v>
          </cell>
          <cell r="C863">
            <v>34.4</v>
          </cell>
          <cell r="D863" t="str">
            <v>Елисеева Светлана Анатольевна</v>
          </cell>
          <cell r="E863">
            <v>44927</v>
          </cell>
        </row>
        <row r="864">
          <cell r="A864" t="str">
            <v>л/с №3000000145513</v>
          </cell>
          <cell r="B864" t="str">
            <v>Кв. 527</v>
          </cell>
          <cell r="C864">
            <v>30.7</v>
          </cell>
          <cell r="D864" t="str">
            <v>Бабаева Надежда Викторовна</v>
          </cell>
          <cell r="E864">
            <v>44927</v>
          </cell>
        </row>
        <row r="865">
          <cell r="A865" t="str">
            <v>л/с №3000000141115</v>
          </cell>
          <cell r="B865" t="str">
            <v>Кв. 528</v>
          </cell>
          <cell r="C865">
            <v>34.299999999999997</v>
          </cell>
          <cell r="D865" t="str">
            <v>Федорова Ирина Николаевна</v>
          </cell>
          <cell r="E865">
            <v>44927</v>
          </cell>
        </row>
        <row r="866">
          <cell r="A866" t="str">
            <v>л/с №3000000142907</v>
          </cell>
          <cell r="B866" t="str">
            <v>Кв. 529</v>
          </cell>
          <cell r="C866">
            <v>75.7</v>
          </cell>
          <cell r="D866" t="str">
            <v>Сёмин Сергей Геннадиевич</v>
          </cell>
          <cell r="E866">
            <v>44927</v>
          </cell>
        </row>
        <row r="867">
          <cell r="A867" t="str">
            <v>л/с №3000000140919</v>
          </cell>
          <cell r="B867" t="str">
            <v>Кв. 53</v>
          </cell>
          <cell r="C867">
            <v>36.700000000000003</v>
          </cell>
          <cell r="D867" t="str">
            <v>Крючков Алексей Александрович</v>
          </cell>
          <cell r="E867">
            <v>44927</v>
          </cell>
        </row>
        <row r="868">
          <cell r="A868" t="str">
            <v>л/с №3000000142899</v>
          </cell>
          <cell r="B868" t="str">
            <v>Кв. 530</v>
          </cell>
          <cell r="C868">
            <v>81.8</v>
          </cell>
          <cell r="D868" t="str">
            <v>Лялина Светлана Алексеевна</v>
          </cell>
          <cell r="E868">
            <v>44927</v>
          </cell>
        </row>
        <row r="869">
          <cell r="A869" t="str">
            <v>л/с №3000000151950</v>
          </cell>
          <cell r="B869" t="str">
            <v>Кв. 531</v>
          </cell>
          <cell r="C869">
            <v>34.4</v>
          </cell>
          <cell r="D869" t="str">
            <v>Арнаутова Елена Павловна</v>
          </cell>
          <cell r="E869">
            <v>44927</v>
          </cell>
        </row>
        <row r="870">
          <cell r="A870" t="str">
            <v>л/с №3000000142379</v>
          </cell>
          <cell r="B870" t="str">
            <v>Кв. 532</v>
          </cell>
          <cell r="C870">
            <v>30.7</v>
          </cell>
          <cell r="D870" t="str">
            <v>Грибанова Дарья Андреевна</v>
          </cell>
          <cell r="E870">
            <v>44927</v>
          </cell>
        </row>
        <row r="871">
          <cell r="A871" t="str">
            <v>л/с №3000000148598</v>
          </cell>
          <cell r="B871" t="str">
            <v>Кв. 533</v>
          </cell>
          <cell r="C871">
            <v>34.299999999999997</v>
          </cell>
          <cell r="D871" t="str">
            <v>Евдокимова Людмила Валентиновна</v>
          </cell>
          <cell r="E871">
            <v>44927</v>
          </cell>
        </row>
        <row r="872">
          <cell r="A872" t="str">
            <v>л/с №3000001178311</v>
          </cell>
          <cell r="B872" t="str">
            <v>Кв. 533</v>
          </cell>
          <cell r="C872">
            <v>34.299999999999997</v>
          </cell>
          <cell r="D872" t="str">
            <v>Коробкина Ирина Владимировна</v>
          </cell>
          <cell r="E872">
            <v>45057</v>
          </cell>
        </row>
        <row r="873">
          <cell r="A873" t="str">
            <v>л/с №3000000141209</v>
          </cell>
          <cell r="B873" t="str">
            <v>Кв. 534</v>
          </cell>
          <cell r="C873">
            <v>75.7</v>
          </cell>
          <cell r="D873" t="str">
            <v xml:space="preserve">Чепик Владимир Сергеевич </v>
          </cell>
          <cell r="E873">
            <v>44927</v>
          </cell>
        </row>
        <row r="874">
          <cell r="A874" t="str">
            <v>л/с №3000000151607</v>
          </cell>
          <cell r="B874" t="str">
            <v>Кв. 535</v>
          </cell>
          <cell r="C874">
            <v>81.8</v>
          </cell>
          <cell r="D874" t="str">
            <v>Шумилин Алексей Аркадьевич</v>
          </cell>
          <cell r="E874">
            <v>44927</v>
          </cell>
        </row>
        <row r="875">
          <cell r="A875" t="str">
            <v>л/с №3000000145411</v>
          </cell>
          <cell r="B875" t="str">
            <v>Кв. 536</v>
          </cell>
          <cell r="C875">
            <v>34.4</v>
          </cell>
          <cell r="D875" t="str">
            <v>Ширгин Сергей Захарович</v>
          </cell>
          <cell r="E875">
            <v>44927</v>
          </cell>
        </row>
        <row r="876">
          <cell r="A876" t="str">
            <v>л/с №3000000141254</v>
          </cell>
          <cell r="B876" t="str">
            <v>Кв. 537</v>
          </cell>
          <cell r="C876">
            <v>30.7</v>
          </cell>
          <cell r="D876" t="str">
            <v>Владюк Андрей Валерьевич</v>
          </cell>
          <cell r="E876">
            <v>44927</v>
          </cell>
        </row>
        <row r="877">
          <cell r="A877" t="str">
            <v>л/с №3000000145415</v>
          </cell>
          <cell r="B877" t="str">
            <v>Кв. 538</v>
          </cell>
          <cell r="C877">
            <v>34.299999999999997</v>
          </cell>
          <cell r="D877" t="str">
            <v>Петров Роман Юрьевич</v>
          </cell>
          <cell r="E877">
            <v>44927</v>
          </cell>
        </row>
        <row r="878">
          <cell r="A878" t="str">
            <v>л/с №3000000153596</v>
          </cell>
          <cell r="B878" t="str">
            <v>Кв. 539</v>
          </cell>
          <cell r="C878">
            <v>75.7</v>
          </cell>
          <cell r="D878" t="str">
            <v>Давыдов Денис Владимирович</v>
          </cell>
          <cell r="E878">
            <v>44927</v>
          </cell>
        </row>
        <row r="879">
          <cell r="A879" t="str">
            <v>л/с №3000000150701</v>
          </cell>
          <cell r="B879" t="str">
            <v>Кв. 54</v>
          </cell>
          <cell r="C879">
            <v>78.400000000000006</v>
          </cell>
          <cell r="D879" t="str">
            <v>Иванов Александр Михайлович</v>
          </cell>
          <cell r="E879">
            <v>44927</v>
          </cell>
        </row>
        <row r="880">
          <cell r="A880" t="str">
            <v>л/с №3000000151603</v>
          </cell>
          <cell r="B880" t="str">
            <v>Кв. 540</v>
          </cell>
          <cell r="C880">
            <v>81.8</v>
          </cell>
          <cell r="D880" t="str">
            <v>Кабир Юлия Владимировна</v>
          </cell>
          <cell r="E880">
            <v>44927</v>
          </cell>
        </row>
        <row r="881">
          <cell r="A881" t="str">
            <v>л/с №3000000148425</v>
          </cell>
          <cell r="B881" t="str">
            <v>Кв. 541</v>
          </cell>
          <cell r="C881">
            <v>34.4</v>
          </cell>
          <cell r="D881" t="str">
            <v>АО "Стройизыскания"</v>
          </cell>
          <cell r="E881">
            <v>44927</v>
          </cell>
        </row>
        <row r="882">
          <cell r="A882" t="str">
            <v>л/с №3000001179470</v>
          </cell>
          <cell r="B882" t="str">
            <v>Кв. 541</v>
          </cell>
          <cell r="C882">
            <v>34.4</v>
          </cell>
          <cell r="D882" t="str">
            <v>Клепиков Павел Вениаминович</v>
          </cell>
          <cell r="E882">
            <v>45126</v>
          </cell>
        </row>
        <row r="883">
          <cell r="A883" t="str">
            <v>л/с №3000000148662</v>
          </cell>
          <cell r="B883" t="str">
            <v>Кв. 542</v>
          </cell>
          <cell r="C883">
            <v>30.7</v>
          </cell>
          <cell r="D883" t="str">
            <v>Куприна Анастасия Алексеевна</v>
          </cell>
          <cell r="E883">
            <v>44927</v>
          </cell>
        </row>
        <row r="884">
          <cell r="A884" t="str">
            <v>л/с №3000000154799</v>
          </cell>
          <cell r="B884" t="str">
            <v>Кв. 543</v>
          </cell>
          <cell r="C884">
            <v>34.299999999999997</v>
          </cell>
          <cell r="D884" t="str">
            <v>Шаймарданова Дина Ильнаровна</v>
          </cell>
          <cell r="E884">
            <v>44927</v>
          </cell>
        </row>
        <row r="885">
          <cell r="A885" t="str">
            <v>л/с №3000000148458</v>
          </cell>
          <cell r="B885" t="str">
            <v>Кв. 544</v>
          </cell>
          <cell r="C885">
            <v>75.7</v>
          </cell>
          <cell r="D885" t="str">
            <v>Кретов Виталий Евгеньевич</v>
          </cell>
          <cell r="E885">
            <v>44927</v>
          </cell>
        </row>
        <row r="886">
          <cell r="A886" t="str">
            <v>л/с №3000000141274</v>
          </cell>
          <cell r="B886" t="str">
            <v>Кв. 545</v>
          </cell>
          <cell r="C886">
            <v>81.8</v>
          </cell>
          <cell r="D886" t="str">
            <v>Эль-Хинди Камал</v>
          </cell>
          <cell r="E886">
            <v>44927</v>
          </cell>
        </row>
        <row r="887">
          <cell r="A887" t="str">
            <v>л/с №3000000145918</v>
          </cell>
          <cell r="B887" t="str">
            <v>Кв. 546</v>
          </cell>
          <cell r="C887">
            <v>34.4</v>
          </cell>
          <cell r="D887" t="str">
            <v>Коджебаш Пётр</v>
          </cell>
          <cell r="E887">
            <v>44927</v>
          </cell>
        </row>
        <row r="888">
          <cell r="A888" t="str">
            <v>л/с №3000000153051</v>
          </cell>
          <cell r="B888" t="str">
            <v>Кв. 547</v>
          </cell>
          <cell r="C888">
            <v>30.7</v>
          </cell>
          <cell r="D888" t="str">
            <v>Мегаполис М (ЗПИФ ВТБ)</v>
          </cell>
          <cell r="E888">
            <v>44927</v>
          </cell>
        </row>
        <row r="889">
          <cell r="A889" t="str">
            <v>л/с №3000000153052</v>
          </cell>
          <cell r="B889" t="str">
            <v>Кв. 548</v>
          </cell>
          <cell r="C889">
            <v>34.299999999999997</v>
          </cell>
          <cell r="D889" t="str">
            <v>Мегаполис М (ЗПИФ ВТБ)</v>
          </cell>
          <cell r="E889">
            <v>44927</v>
          </cell>
        </row>
        <row r="890">
          <cell r="A890" t="str">
            <v>л/с №3000000141123</v>
          </cell>
          <cell r="B890" t="str">
            <v>Кв. 549</v>
          </cell>
          <cell r="C890">
            <v>75.7</v>
          </cell>
          <cell r="D890" t="str">
            <v>Раковская Оксана Владимировна</v>
          </cell>
          <cell r="E890">
            <v>44927</v>
          </cell>
        </row>
        <row r="891">
          <cell r="A891" t="str">
            <v>л/с №3000000140271</v>
          </cell>
          <cell r="B891" t="str">
            <v>Кв. 55</v>
          </cell>
          <cell r="C891">
            <v>72.599999999999994</v>
          </cell>
          <cell r="D891" t="str">
            <v>Загородников Дмитрий Викторович</v>
          </cell>
          <cell r="E891">
            <v>44927</v>
          </cell>
        </row>
        <row r="892">
          <cell r="A892" t="str">
            <v>л/с №3000000142589</v>
          </cell>
          <cell r="B892" t="str">
            <v>Кв. 550</v>
          </cell>
          <cell r="C892">
            <v>81.8</v>
          </cell>
          <cell r="D892" t="str">
            <v>Хасянова Зухра Гаяровна</v>
          </cell>
          <cell r="E892">
            <v>44927</v>
          </cell>
        </row>
        <row r="893">
          <cell r="A893" t="str">
            <v>л/с №3000000149261</v>
          </cell>
          <cell r="B893" t="str">
            <v>Кв. 551</v>
          </cell>
          <cell r="C893">
            <v>34.4</v>
          </cell>
          <cell r="D893" t="str">
            <v>Баркова Яна Геннадиевна</v>
          </cell>
          <cell r="E893">
            <v>44927</v>
          </cell>
        </row>
        <row r="894">
          <cell r="A894" t="str">
            <v>л/с №3000000153006</v>
          </cell>
          <cell r="B894" t="str">
            <v>Кв. 552</v>
          </cell>
          <cell r="C894">
            <v>30.7</v>
          </cell>
          <cell r="D894" t="str">
            <v>Мегаполис М (ЗПИФ ВТБ)</v>
          </cell>
          <cell r="E894">
            <v>44927</v>
          </cell>
        </row>
        <row r="895">
          <cell r="A895" t="str">
            <v>л/с №3000000142505</v>
          </cell>
          <cell r="B895" t="str">
            <v>Кв. 553</v>
          </cell>
          <cell r="C895">
            <v>34.299999999999997</v>
          </cell>
          <cell r="D895" t="str">
            <v>Орлов Дмитрий Алексеевич</v>
          </cell>
          <cell r="E895">
            <v>44927</v>
          </cell>
        </row>
        <row r="896">
          <cell r="A896" t="str">
            <v>л/с №3000000148554</v>
          </cell>
          <cell r="B896" t="str">
            <v>Кв. 554</v>
          </cell>
          <cell r="C896">
            <v>75.7</v>
          </cell>
          <cell r="D896" t="str">
            <v>Демин Денис Юрьевич</v>
          </cell>
          <cell r="E896">
            <v>44927</v>
          </cell>
        </row>
        <row r="897">
          <cell r="A897" t="str">
            <v>л/с №3000000145818</v>
          </cell>
          <cell r="B897" t="str">
            <v>Кв. 555</v>
          </cell>
          <cell r="C897">
            <v>81.8</v>
          </cell>
          <cell r="D897" t="str">
            <v>Дьяконова Мария Игоревна</v>
          </cell>
          <cell r="E897">
            <v>44927</v>
          </cell>
        </row>
        <row r="898">
          <cell r="A898" t="str">
            <v>л/с №3000001180589</v>
          </cell>
          <cell r="B898" t="str">
            <v>Кв. 555</v>
          </cell>
          <cell r="C898">
            <v>81.8</v>
          </cell>
          <cell r="D898" t="str">
            <v>Кострулёва Наталья Владимировна</v>
          </cell>
          <cell r="E898">
            <v>45049</v>
          </cell>
        </row>
        <row r="899">
          <cell r="A899" t="str">
            <v>л/с №3000000147967</v>
          </cell>
          <cell r="B899" t="str">
            <v>Кв. 556</v>
          </cell>
          <cell r="C899">
            <v>34.4</v>
          </cell>
          <cell r="D899" t="str">
            <v>Дьяконова Мария Игоревна</v>
          </cell>
          <cell r="E899">
            <v>44927</v>
          </cell>
        </row>
        <row r="900">
          <cell r="A900" t="str">
            <v>л/с №3000001176546</v>
          </cell>
          <cell r="B900" t="str">
            <v>Кв. 556</v>
          </cell>
          <cell r="C900">
            <v>34.4</v>
          </cell>
          <cell r="D900" t="str">
            <v>Маркина Юлия Евгеньевна</v>
          </cell>
          <cell r="E900">
            <v>45033</v>
          </cell>
        </row>
        <row r="901">
          <cell r="A901" t="str">
            <v>л/с №3000000142506</v>
          </cell>
          <cell r="B901" t="str">
            <v>Кв. 557</v>
          </cell>
          <cell r="C901">
            <v>30.7</v>
          </cell>
          <cell r="D901" t="str">
            <v>Винкус Денис Иванович</v>
          </cell>
          <cell r="E901">
            <v>44927</v>
          </cell>
        </row>
        <row r="902">
          <cell r="A902" t="str">
            <v>л/с №3000000143811</v>
          </cell>
          <cell r="B902" t="str">
            <v>Кв. 558</v>
          </cell>
          <cell r="C902">
            <v>34.299999999999997</v>
          </cell>
          <cell r="D902" t="str">
            <v>Сычев Александр Сергеевич</v>
          </cell>
          <cell r="E902">
            <v>44927</v>
          </cell>
        </row>
        <row r="903">
          <cell r="A903" t="str">
            <v>л/с №3000000145514</v>
          </cell>
          <cell r="B903" t="str">
            <v>Кв. 559</v>
          </cell>
          <cell r="C903">
            <v>75.7</v>
          </cell>
          <cell r="D903" t="str">
            <v>Багиров Рафиг Али оглы</v>
          </cell>
          <cell r="E903">
            <v>44927</v>
          </cell>
        </row>
        <row r="904">
          <cell r="A904" t="str">
            <v>л/с №3000000152467</v>
          </cell>
          <cell r="B904" t="str">
            <v>Кв. 56</v>
          </cell>
          <cell r="C904">
            <v>57.1</v>
          </cell>
          <cell r="D904" t="str">
            <v>Юткин Кирилл Юрьевич</v>
          </cell>
          <cell r="E904">
            <v>44927</v>
          </cell>
        </row>
        <row r="905">
          <cell r="A905" t="str">
            <v>л/с №3000001176602</v>
          </cell>
          <cell r="B905" t="str">
            <v>Кв. 56</v>
          </cell>
          <cell r="C905">
            <v>57.1</v>
          </cell>
          <cell r="D905" t="str">
            <v>Малкова Ирина Сеогеевна</v>
          </cell>
          <cell r="E905">
            <v>45048</v>
          </cell>
        </row>
        <row r="906">
          <cell r="A906" t="str">
            <v>л/с №3000000143801</v>
          </cell>
          <cell r="B906" t="str">
            <v>Кв. 560</v>
          </cell>
          <cell r="C906">
            <v>81.8</v>
          </cell>
          <cell r="D906" t="str">
            <v>Сабанова Лаура Георгиевна</v>
          </cell>
          <cell r="E906">
            <v>44927</v>
          </cell>
        </row>
        <row r="907">
          <cell r="A907" t="str">
            <v>л/с №3000000142934</v>
          </cell>
          <cell r="B907" t="str">
            <v>Кв. 561</v>
          </cell>
          <cell r="C907">
            <v>34.4</v>
          </cell>
          <cell r="D907" t="str">
            <v>Сазонов Александр Федорович</v>
          </cell>
          <cell r="E907">
            <v>44927</v>
          </cell>
        </row>
        <row r="908">
          <cell r="A908" t="str">
            <v>л/с №3000000170518</v>
          </cell>
          <cell r="B908" t="str">
            <v>Кв. 562</v>
          </cell>
          <cell r="C908">
            <v>30.7</v>
          </cell>
          <cell r="D908" t="str">
            <v>Руденок Лариса Владимировна</v>
          </cell>
          <cell r="E908">
            <v>44927</v>
          </cell>
        </row>
        <row r="909">
          <cell r="A909" t="str">
            <v>л/с №3000000142902</v>
          </cell>
          <cell r="B909" t="str">
            <v>Кв. 563</v>
          </cell>
          <cell r="C909">
            <v>34.299999999999997</v>
          </cell>
          <cell r="D909" t="str">
            <v>Осипова Ольга</v>
          </cell>
          <cell r="E909">
            <v>44927</v>
          </cell>
        </row>
        <row r="910">
          <cell r="A910" t="str">
            <v>л/с №3000000153353</v>
          </cell>
          <cell r="B910" t="str">
            <v>Кв. 564</v>
          </cell>
          <cell r="C910">
            <v>75.7</v>
          </cell>
          <cell r="D910" t="str">
            <v>Дребушевская Ирина Олеговна</v>
          </cell>
          <cell r="E910">
            <v>44927</v>
          </cell>
        </row>
        <row r="911">
          <cell r="A911" t="str">
            <v>л/с №3000000142634</v>
          </cell>
          <cell r="B911" t="str">
            <v>Кв. 565</v>
          </cell>
          <cell r="C911">
            <v>81.8</v>
          </cell>
          <cell r="D911" t="str">
            <v>Семитко Сергей Петрович</v>
          </cell>
          <cell r="E911">
            <v>44927</v>
          </cell>
        </row>
        <row r="912">
          <cell r="A912" t="str">
            <v>л/с №3000000142868</v>
          </cell>
          <cell r="B912" t="str">
            <v>Кв. 566</v>
          </cell>
          <cell r="C912">
            <v>34.4</v>
          </cell>
          <cell r="D912" t="str">
            <v>Бровкин Владимир Григорьевич</v>
          </cell>
          <cell r="E912">
            <v>44927</v>
          </cell>
        </row>
        <row r="913">
          <cell r="A913" t="str">
            <v>л/с №3000000145468</v>
          </cell>
          <cell r="B913" t="str">
            <v>Кв. 567</v>
          </cell>
          <cell r="C913">
            <v>30.7</v>
          </cell>
          <cell r="D913" t="str">
            <v>Титова Татьяна Ивановна</v>
          </cell>
          <cell r="E913">
            <v>44927</v>
          </cell>
        </row>
        <row r="914">
          <cell r="A914" t="str">
            <v>л/с №3000000142889</v>
          </cell>
          <cell r="B914" t="str">
            <v>Кв. 568</v>
          </cell>
          <cell r="C914">
            <v>34.299999999999997</v>
          </cell>
          <cell r="D914" t="str">
            <v>Чусов Игорь Михайлович</v>
          </cell>
          <cell r="E914">
            <v>44927</v>
          </cell>
        </row>
        <row r="915">
          <cell r="A915" t="str">
            <v>л/с №3000000142406</v>
          </cell>
          <cell r="B915" t="str">
            <v>Кв. 569</v>
          </cell>
          <cell r="C915">
            <v>75.7</v>
          </cell>
          <cell r="D915" t="str">
            <v>Коновалова Татьяна Владимировна</v>
          </cell>
          <cell r="E915">
            <v>44927</v>
          </cell>
        </row>
        <row r="916">
          <cell r="A916" t="str">
            <v>л/с №3000000140028</v>
          </cell>
          <cell r="B916" t="str">
            <v>Кв. 57</v>
          </cell>
          <cell r="C916">
            <v>33.1</v>
          </cell>
          <cell r="D916" t="str">
            <v>Силаева Елена Владимировна</v>
          </cell>
          <cell r="E916">
            <v>44927</v>
          </cell>
        </row>
        <row r="917">
          <cell r="A917" t="str">
            <v>л/с №3000000148232</v>
          </cell>
          <cell r="B917" t="str">
            <v>Кв. 570</v>
          </cell>
          <cell r="C917">
            <v>81.8</v>
          </cell>
          <cell r="D917" t="str">
            <v xml:space="preserve">Кропоткин Владимир Валентинович </v>
          </cell>
          <cell r="E917">
            <v>44927</v>
          </cell>
        </row>
        <row r="918">
          <cell r="A918" t="str">
            <v>л/с №3000001180776</v>
          </cell>
          <cell r="B918" t="str">
            <v>Кв. 570</v>
          </cell>
          <cell r="C918">
            <v>81.8</v>
          </cell>
          <cell r="D918" t="str">
            <v>Наумова Елена Валерьевна</v>
          </cell>
          <cell r="E918">
            <v>45162</v>
          </cell>
        </row>
        <row r="919">
          <cell r="A919" t="str">
            <v>л/с №3000001183515</v>
          </cell>
          <cell r="B919" t="str">
            <v>Кв. 570</v>
          </cell>
          <cell r="C919">
            <v>81.8</v>
          </cell>
          <cell r="D919" t="str">
            <v>Баранова Татьяна Сергеевна</v>
          </cell>
          <cell r="E919">
            <v>45273</v>
          </cell>
        </row>
        <row r="920">
          <cell r="A920" t="str">
            <v>л/с №3000000142876</v>
          </cell>
          <cell r="B920" t="str">
            <v>Кв. 571</v>
          </cell>
          <cell r="C920">
            <v>34.4</v>
          </cell>
          <cell r="D920" t="str">
            <v>Мартынова Ольга Николаевна</v>
          </cell>
          <cell r="E920">
            <v>44927</v>
          </cell>
        </row>
        <row r="921">
          <cell r="A921" t="str">
            <v>л/с №3000000145472</v>
          </cell>
          <cell r="B921" t="str">
            <v>Кв. 572</v>
          </cell>
          <cell r="C921">
            <v>30.7</v>
          </cell>
          <cell r="D921" t="str">
            <v>Винкус Тамара Андреевну</v>
          </cell>
          <cell r="E921">
            <v>44927</v>
          </cell>
        </row>
        <row r="922">
          <cell r="A922" t="str">
            <v>л/с №3000000147465</v>
          </cell>
          <cell r="B922" t="str">
            <v>Кв. 573</v>
          </cell>
          <cell r="C922">
            <v>34.299999999999997</v>
          </cell>
          <cell r="D922" t="str">
            <v>Милехина Ирина Ефимовна</v>
          </cell>
          <cell r="E922">
            <v>44927</v>
          </cell>
        </row>
        <row r="923">
          <cell r="A923" t="str">
            <v>л/с №3000000142389</v>
          </cell>
          <cell r="B923" t="str">
            <v>Кв. 574</v>
          </cell>
          <cell r="C923">
            <v>75.7</v>
          </cell>
          <cell r="D923" t="str">
            <v>Жеренкова Анна Александровна</v>
          </cell>
          <cell r="E923">
            <v>44927</v>
          </cell>
        </row>
        <row r="924">
          <cell r="A924" t="str">
            <v>л/с №3000000143056</v>
          </cell>
          <cell r="B924" t="str">
            <v>Кв. 575</v>
          </cell>
          <cell r="C924">
            <v>81.8</v>
          </cell>
          <cell r="D924" t="str">
            <v>Иванов Андрей Иванович</v>
          </cell>
          <cell r="E924">
            <v>44927</v>
          </cell>
        </row>
        <row r="925">
          <cell r="A925" t="str">
            <v>л/с №3000000142102</v>
          </cell>
          <cell r="B925" t="str">
            <v>Кв. 576</v>
          </cell>
          <cell r="C925">
            <v>34.4</v>
          </cell>
          <cell r="D925" t="str">
            <v>Боровиков Юрий Алексеевич</v>
          </cell>
          <cell r="E925">
            <v>44927</v>
          </cell>
        </row>
        <row r="926">
          <cell r="A926" t="str">
            <v>л/с №3000000153017</v>
          </cell>
          <cell r="B926" t="str">
            <v>Кв. 577</v>
          </cell>
          <cell r="C926">
            <v>30.7</v>
          </cell>
          <cell r="D926" t="str">
            <v>Мегаполис М (ЗПИФ ВТБ)</v>
          </cell>
          <cell r="E926">
            <v>44927</v>
          </cell>
        </row>
        <row r="927">
          <cell r="A927" t="str">
            <v>л/с №3000000159864</v>
          </cell>
          <cell r="B927" t="str">
            <v>Кв. 578</v>
          </cell>
          <cell r="C927">
            <v>34.299999999999997</v>
          </cell>
          <cell r="D927" t="str">
            <v>Цунский Владислав Николаевич</v>
          </cell>
          <cell r="E927">
            <v>44927</v>
          </cell>
        </row>
        <row r="928">
          <cell r="A928" t="str">
            <v>л/с №3000000174652</v>
          </cell>
          <cell r="B928" t="str">
            <v>Кв. 578</v>
          </cell>
          <cell r="C928">
            <v>34.299999999999997</v>
          </cell>
          <cell r="D928" t="str">
            <v>Волконовская Юлия Геннадиевна</v>
          </cell>
          <cell r="E928">
            <v>44978</v>
          </cell>
        </row>
        <row r="929">
          <cell r="A929" t="str">
            <v>л/с №3000000142235</v>
          </cell>
          <cell r="B929" t="str">
            <v>Кв. 579</v>
          </cell>
          <cell r="C929">
            <v>75.7</v>
          </cell>
          <cell r="D929" t="str">
            <v>Гогохия Матия Ражикоевич</v>
          </cell>
          <cell r="E929">
            <v>44927</v>
          </cell>
        </row>
        <row r="930">
          <cell r="A930" t="str">
            <v>л/с №3000000140487</v>
          </cell>
          <cell r="B930" t="str">
            <v>Кв. 58</v>
          </cell>
          <cell r="C930">
            <v>33.1</v>
          </cell>
          <cell r="D930" t="str">
            <v>Волныкин Владимир Юрьевич</v>
          </cell>
          <cell r="E930">
            <v>44927</v>
          </cell>
        </row>
        <row r="931">
          <cell r="A931" t="str">
            <v>л/с №3000000142420</v>
          </cell>
          <cell r="B931" t="str">
            <v>Кв. 580</v>
          </cell>
          <cell r="C931">
            <v>81.8</v>
          </cell>
          <cell r="D931" t="str">
            <v>Фесинец Оксана Михайловна</v>
          </cell>
          <cell r="E931">
            <v>44927</v>
          </cell>
        </row>
        <row r="932">
          <cell r="A932" t="str">
            <v>л/с №3000000145510</v>
          </cell>
          <cell r="B932" t="str">
            <v>Кв. 581</v>
          </cell>
          <cell r="C932">
            <v>34.4</v>
          </cell>
          <cell r="D932" t="str">
            <v>Муратова Ольга Владимировна</v>
          </cell>
          <cell r="E932">
            <v>44927</v>
          </cell>
        </row>
        <row r="933">
          <cell r="A933" t="str">
            <v>л/с №3000000145582</v>
          </cell>
          <cell r="B933" t="str">
            <v>Кв. 582</v>
          </cell>
          <cell r="C933">
            <v>30.7</v>
          </cell>
          <cell r="D933" t="str">
            <v>Суханова Ирина Геннадьевна</v>
          </cell>
          <cell r="E933">
            <v>44927</v>
          </cell>
        </row>
        <row r="934">
          <cell r="A934" t="str">
            <v>л/с №3000000142753</v>
          </cell>
          <cell r="B934" t="str">
            <v>Кв. 583</v>
          </cell>
          <cell r="C934">
            <v>34.299999999999997</v>
          </cell>
          <cell r="D934" t="str">
            <v>Семечева Мунавар Каюмовна</v>
          </cell>
          <cell r="E934">
            <v>44927</v>
          </cell>
        </row>
        <row r="935">
          <cell r="A935" t="str">
            <v>л/с №3000000142754</v>
          </cell>
          <cell r="B935" t="str">
            <v>Кв. 584</v>
          </cell>
          <cell r="C935">
            <v>75.7</v>
          </cell>
          <cell r="D935" t="str">
            <v>Ананьев Вячеслав Александрович</v>
          </cell>
          <cell r="E935">
            <v>44927</v>
          </cell>
        </row>
        <row r="936">
          <cell r="A936" t="str">
            <v>л/с №3000000142584</v>
          </cell>
          <cell r="B936" t="str">
            <v>Кв. 585</v>
          </cell>
          <cell r="C936">
            <v>81.8</v>
          </cell>
          <cell r="D936" t="str">
            <v>Евгеньев Роман Алексеевич</v>
          </cell>
          <cell r="E936">
            <v>44927</v>
          </cell>
        </row>
        <row r="937">
          <cell r="A937" t="str">
            <v>л/с №3000000148423</v>
          </cell>
          <cell r="B937" t="str">
            <v>Кв. 586</v>
          </cell>
          <cell r="C937">
            <v>34.4</v>
          </cell>
          <cell r="D937" t="str">
            <v>АО "Стройизыскания"</v>
          </cell>
          <cell r="E937">
            <v>44927</v>
          </cell>
        </row>
        <row r="938">
          <cell r="A938" t="str">
            <v>л/с №3000001179472</v>
          </cell>
          <cell r="B938" t="str">
            <v>Кв. 586</v>
          </cell>
          <cell r="C938">
            <v>34.4</v>
          </cell>
          <cell r="D938" t="str">
            <v>Клепиков Павел Вениаминович</v>
          </cell>
          <cell r="E938">
            <v>45126</v>
          </cell>
        </row>
        <row r="939">
          <cell r="A939" t="str">
            <v>л/с №3000000153030</v>
          </cell>
          <cell r="B939" t="str">
            <v>Кв. 587</v>
          </cell>
          <cell r="C939">
            <v>30.7</v>
          </cell>
          <cell r="D939" t="str">
            <v>Мегаполис М (ЗПИФ ВТБ)</v>
          </cell>
          <cell r="E939">
            <v>44927</v>
          </cell>
        </row>
        <row r="940">
          <cell r="A940" t="str">
            <v>л/с №3000000153028</v>
          </cell>
          <cell r="B940" t="str">
            <v>Кв. 588</v>
          </cell>
          <cell r="C940">
            <v>34.299999999999997</v>
          </cell>
          <cell r="D940" t="str">
            <v>Мегаполис М (ЗПИФ ВТБ)</v>
          </cell>
          <cell r="E940">
            <v>44927</v>
          </cell>
        </row>
        <row r="941">
          <cell r="A941" t="str">
            <v>л/с №3000000142296</v>
          </cell>
          <cell r="B941" t="str">
            <v>Кв. 589</v>
          </cell>
          <cell r="C941">
            <v>75.7</v>
          </cell>
          <cell r="D941" t="str">
            <v>Наджафов Хатан Рагиф оглы</v>
          </cell>
          <cell r="E941">
            <v>44927</v>
          </cell>
        </row>
        <row r="942">
          <cell r="A942" t="str">
            <v>л/с №3000000140220</v>
          </cell>
          <cell r="B942" t="str">
            <v>Кв. 59</v>
          </cell>
          <cell r="C942">
            <v>36.700000000000003</v>
          </cell>
          <cell r="D942" t="str">
            <v>Демина Дарья Игорьевна</v>
          </cell>
          <cell r="E942">
            <v>44927</v>
          </cell>
        </row>
        <row r="943">
          <cell r="A943" t="str">
            <v>л/с №3000000142421</v>
          </cell>
          <cell r="B943" t="str">
            <v>Кв. 590</v>
          </cell>
          <cell r="C943">
            <v>81.8</v>
          </cell>
          <cell r="D943" t="str">
            <v>Чередниченко Надежда Дмитриевна</v>
          </cell>
          <cell r="E943">
            <v>44927</v>
          </cell>
        </row>
        <row r="944">
          <cell r="A944" t="str">
            <v>л/с №3000000140990</v>
          </cell>
          <cell r="B944" t="str">
            <v>Кв. 591</v>
          </cell>
          <cell r="C944">
            <v>34.4</v>
          </cell>
          <cell r="D944" t="str">
            <v>Ванина Елена Сергеевна</v>
          </cell>
          <cell r="E944">
            <v>44927</v>
          </cell>
        </row>
        <row r="945">
          <cell r="A945" t="str">
            <v>л/с №3000000142422</v>
          </cell>
          <cell r="B945" t="str">
            <v>Кв. 592</v>
          </cell>
          <cell r="C945">
            <v>30.7</v>
          </cell>
          <cell r="D945" t="str">
            <v>Якушев Сергей Вячеславович</v>
          </cell>
          <cell r="E945">
            <v>44927</v>
          </cell>
        </row>
        <row r="946">
          <cell r="A946" t="str">
            <v>л/с №3000000142462</v>
          </cell>
          <cell r="B946" t="str">
            <v>Кв. 593</v>
          </cell>
          <cell r="C946">
            <v>34.299999999999997</v>
          </cell>
          <cell r="D946" t="str">
            <v>Бабина Венера Мяксудовна</v>
          </cell>
          <cell r="E946">
            <v>44927</v>
          </cell>
        </row>
        <row r="947">
          <cell r="A947" t="str">
            <v>л/с №3000000148558</v>
          </cell>
          <cell r="B947" t="str">
            <v>Кв. 594</v>
          </cell>
          <cell r="C947">
            <v>75.7</v>
          </cell>
          <cell r="D947" t="str">
            <v>Титова Ирина Александровна</v>
          </cell>
          <cell r="E947">
            <v>44927</v>
          </cell>
        </row>
        <row r="948">
          <cell r="A948" t="str">
            <v>л/с №3000000142900</v>
          </cell>
          <cell r="B948" t="str">
            <v>Кв. 595</v>
          </cell>
          <cell r="C948">
            <v>81.8</v>
          </cell>
          <cell r="D948" t="str">
            <v>Введенский Кирилл Евгеньевич</v>
          </cell>
          <cell r="E948">
            <v>44927</v>
          </cell>
        </row>
        <row r="949">
          <cell r="A949" t="str">
            <v>л/с №3000000152680</v>
          </cell>
          <cell r="B949" t="str">
            <v>Кв. 596</v>
          </cell>
          <cell r="C949">
            <v>34.4</v>
          </cell>
          <cell r="D949" t="str">
            <v>Мегаполис М (ЗПИФ ВТБ)</v>
          </cell>
          <cell r="E949">
            <v>44927</v>
          </cell>
        </row>
        <row r="950">
          <cell r="A950" t="str">
            <v>л/с №3000000142463</v>
          </cell>
          <cell r="B950" t="str">
            <v>Кв. 597</v>
          </cell>
          <cell r="C950">
            <v>30.7</v>
          </cell>
          <cell r="D950" t="str">
            <v>Черных Сергей Михайлович</v>
          </cell>
          <cell r="E950">
            <v>44927</v>
          </cell>
        </row>
        <row r="951">
          <cell r="A951" t="str">
            <v>л/с №3000000142453</v>
          </cell>
          <cell r="B951" t="str">
            <v>Кв. 598</v>
          </cell>
          <cell r="C951">
            <v>34.299999999999997</v>
          </cell>
          <cell r="D951" t="str">
            <v>Брюхова Эльмира Васифовна</v>
          </cell>
          <cell r="E951">
            <v>44927</v>
          </cell>
        </row>
        <row r="952">
          <cell r="A952" t="str">
            <v>л/с №3000000142573</v>
          </cell>
          <cell r="B952" t="str">
            <v>Кв. 599</v>
          </cell>
          <cell r="C952">
            <v>75.7</v>
          </cell>
          <cell r="D952" t="str">
            <v>Белова Нина Михайловна</v>
          </cell>
          <cell r="E952">
            <v>44927</v>
          </cell>
        </row>
        <row r="953">
          <cell r="A953" t="str">
            <v>л/с №3000000140074</v>
          </cell>
          <cell r="B953" t="str">
            <v>Кв. 6</v>
          </cell>
          <cell r="C953">
            <v>79.7</v>
          </cell>
          <cell r="D953" t="str">
            <v>Нуралиева Элина Играмовна</v>
          </cell>
          <cell r="E953">
            <v>44927</v>
          </cell>
        </row>
        <row r="954">
          <cell r="A954" t="str">
            <v>л/с №3000000151458</v>
          </cell>
          <cell r="B954" t="str">
            <v>Кв. 60</v>
          </cell>
          <cell r="C954">
            <v>78.400000000000006</v>
          </cell>
          <cell r="D954" t="str">
            <v>Дребушевская Татьяна Валерьевна</v>
          </cell>
          <cell r="E954">
            <v>44927</v>
          </cell>
        </row>
        <row r="955">
          <cell r="A955" t="str">
            <v>л/с №3000001179001</v>
          </cell>
          <cell r="B955" t="str">
            <v>Кв. 60</v>
          </cell>
          <cell r="C955">
            <v>78.400000000000006</v>
          </cell>
          <cell r="D955" t="str">
            <v>Аракелян Лилит Вардгесовна</v>
          </cell>
          <cell r="E955">
            <v>45037</v>
          </cell>
        </row>
        <row r="956">
          <cell r="A956" t="str">
            <v>л/с №3000000142574</v>
          </cell>
          <cell r="B956" t="str">
            <v>Кв. 600</v>
          </cell>
          <cell r="C956">
            <v>81.8</v>
          </cell>
          <cell r="D956" t="str">
            <v>Воронов Евгений Романович</v>
          </cell>
          <cell r="E956">
            <v>44927</v>
          </cell>
        </row>
        <row r="957">
          <cell r="A957" t="str">
            <v>л/с №3000000153047</v>
          </cell>
          <cell r="B957" t="str">
            <v>Кв. 601</v>
          </cell>
          <cell r="C957">
            <v>34.4</v>
          </cell>
          <cell r="D957" t="str">
            <v>Мегаполис М (ЗПИФ ВТБ)</v>
          </cell>
          <cell r="E957">
            <v>44927</v>
          </cell>
        </row>
        <row r="958">
          <cell r="A958" t="str">
            <v>л/с №3000000142895</v>
          </cell>
          <cell r="B958" t="str">
            <v>Кв. 602</v>
          </cell>
          <cell r="C958">
            <v>30.7</v>
          </cell>
          <cell r="D958" t="str">
            <v>Гуров  Андрей Владимирович</v>
          </cell>
          <cell r="E958">
            <v>44927</v>
          </cell>
        </row>
        <row r="959">
          <cell r="A959" t="str">
            <v>л/с №3000000142932</v>
          </cell>
          <cell r="B959" t="str">
            <v>Кв. 603</v>
          </cell>
          <cell r="C959">
            <v>34.299999999999997</v>
          </cell>
          <cell r="D959" t="str">
            <v>Казаркин Артем Олегович</v>
          </cell>
          <cell r="E959">
            <v>44927</v>
          </cell>
        </row>
        <row r="960">
          <cell r="A960" t="str">
            <v>л/с №3000000141203</v>
          </cell>
          <cell r="B960" t="str">
            <v>Кв. 604</v>
          </cell>
          <cell r="C960">
            <v>75.7</v>
          </cell>
          <cell r="D960" t="str">
            <v>Криворученко Сергей Михайлович</v>
          </cell>
          <cell r="E960">
            <v>44927</v>
          </cell>
        </row>
        <row r="961">
          <cell r="A961" t="str">
            <v>л/с №3000001180932</v>
          </cell>
          <cell r="B961" t="str">
            <v>Кв. 605</v>
          </cell>
          <cell r="C961">
            <v>114.2</v>
          </cell>
          <cell r="D961" t="str">
            <v>Горяинова Екатерина Владимировна</v>
          </cell>
          <cell r="E961">
            <v>44927</v>
          </cell>
        </row>
        <row r="962">
          <cell r="A962" t="str">
            <v>л/с №3000000153012</v>
          </cell>
          <cell r="B962" t="str">
            <v>Кв. 606</v>
          </cell>
          <cell r="C962">
            <v>47.7</v>
          </cell>
          <cell r="D962" t="str">
            <v>Мегаполис М (ЗПИФ ВТБ)</v>
          </cell>
          <cell r="E962">
            <v>44927</v>
          </cell>
        </row>
        <row r="963">
          <cell r="A963" t="str">
            <v>л/с №3000000164196</v>
          </cell>
          <cell r="B963" t="str">
            <v>Кв. 607</v>
          </cell>
          <cell r="C963">
            <v>42.9</v>
          </cell>
          <cell r="D963" t="str">
            <v>Крылова Ангелина Алексеевна</v>
          </cell>
          <cell r="E963">
            <v>44927</v>
          </cell>
        </row>
        <row r="964">
          <cell r="A964" t="str">
            <v>л/с №3000000148501</v>
          </cell>
          <cell r="B964" t="str">
            <v>Кв. 608</v>
          </cell>
          <cell r="C964">
            <v>47.5</v>
          </cell>
          <cell r="D964" t="str">
            <v xml:space="preserve">Котляров Владимир Юрьевич </v>
          </cell>
          <cell r="E964">
            <v>44927</v>
          </cell>
        </row>
        <row r="965">
          <cell r="A965" t="str">
            <v>л/с №3000000145530</v>
          </cell>
          <cell r="B965" t="str">
            <v>Кв. 609</v>
          </cell>
          <cell r="C965">
            <v>106.3</v>
          </cell>
          <cell r="D965" t="str">
            <v>Мурадянц Эдуард Арсенович</v>
          </cell>
          <cell r="E965">
            <v>44927</v>
          </cell>
        </row>
        <row r="966">
          <cell r="A966" t="str">
            <v>л/с №3000000153392</v>
          </cell>
          <cell r="B966" t="str">
            <v>Кв. 61</v>
          </cell>
          <cell r="C966">
            <v>72.599999999999994</v>
          </cell>
          <cell r="D966" t="str">
            <v>Сафар Мухаммад Абдул Рахман</v>
          </cell>
          <cell r="E966">
            <v>44927</v>
          </cell>
        </row>
        <row r="967">
          <cell r="A967" t="str">
            <v>л/с №3000000153178</v>
          </cell>
          <cell r="B967" t="str">
            <v>Кв. 610</v>
          </cell>
          <cell r="C967">
            <v>41.9</v>
          </cell>
          <cell r="D967" t="str">
            <v>Давыдова Марина Витальевна</v>
          </cell>
          <cell r="E967">
            <v>44927</v>
          </cell>
        </row>
        <row r="968">
          <cell r="A968" t="str">
            <v>л/с №3000000142394</v>
          </cell>
          <cell r="B968" t="str">
            <v>Кв. 611</v>
          </cell>
          <cell r="C968">
            <v>80.7</v>
          </cell>
          <cell r="D968" t="str">
            <v>Абуладзе Гоча Минурович</v>
          </cell>
          <cell r="E968">
            <v>44927</v>
          </cell>
        </row>
        <row r="969">
          <cell r="A969" t="str">
            <v>л/с №3000000153082</v>
          </cell>
          <cell r="B969" t="str">
            <v>Кв. 612</v>
          </cell>
          <cell r="C969">
            <v>63.7</v>
          </cell>
          <cell r="D969" t="str">
            <v>Мегаполис М (ЗПИФ ВТБ)</v>
          </cell>
          <cell r="E969">
            <v>44927</v>
          </cell>
        </row>
        <row r="970">
          <cell r="A970" t="str">
            <v>л/с №3000000142903</v>
          </cell>
          <cell r="B970" t="str">
            <v>Кв. 613</v>
          </cell>
          <cell r="C970">
            <v>63.7</v>
          </cell>
          <cell r="D970" t="str">
            <v>Сухоченков Сергей Иванович</v>
          </cell>
          <cell r="E970">
            <v>44927</v>
          </cell>
        </row>
        <row r="971">
          <cell r="A971" t="str">
            <v>л/с №3000000143079</v>
          </cell>
          <cell r="B971" t="str">
            <v>Кв. 614</v>
          </cell>
          <cell r="C971">
            <v>40.700000000000003</v>
          </cell>
          <cell r="D971" t="str">
            <v>Кузьмин Дмитрий Николаевич</v>
          </cell>
          <cell r="E971">
            <v>44927</v>
          </cell>
        </row>
        <row r="972">
          <cell r="A972" t="str">
            <v>л/с №3000000142888</v>
          </cell>
          <cell r="B972" t="str">
            <v>Кв. 615</v>
          </cell>
          <cell r="C972">
            <v>79.400000000000006</v>
          </cell>
          <cell r="D972" t="str">
            <v>Чуксина Юлия Асхатовна</v>
          </cell>
          <cell r="E972">
            <v>44927</v>
          </cell>
        </row>
        <row r="973">
          <cell r="A973" t="str">
            <v>л/с №3000000153056</v>
          </cell>
          <cell r="B973" t="str">
            <v>Кв. 616</v>
          </cell>
          <cell r="C973">
            <v>62.5</v>
          </cell>
          <cell r="D973" t="str">
            <v>Мегаполис М (ЗПИФ ВТБ)</v>
          </cell>
          <cell r="E973">
            <v>44927</v>
          </cell>
        </row>
        <row r="974">
          <cell r="A974" t="str">
            <v>л/с №3000000148493</v>
          </cell>
          <cell r="B974" t="str">
            <v>Кв. 617</v>
          </cell>
          <cell r="C974">
            <v>62.6</v>
          </cell>
          <cell r="D974" t="str">
            <v>Глебова Екатерина Сергеевна</v>
          </cell>
          <cell r="E974">
            <v>44927</v>
          </cell>
        </row>
        <row r="975">
          <cell r="A975" t="str">
            <v>л/с №3000000145692</v>
          </cell>
          <cell r="B975" t="str">
            <v>Кв. 618</v>
          </cell>
          <cell r="C975">
            <v>40.700000000000003</v>
          </cell>
          <cell r="D975" t="str">
            <v>Раскита Елена Владимировна</v>
          </cell>
          <cell r="E975">
            <v>44927</v>
          </cell>
        </row>
        <row r="976">
          <cell r="A976" t="str">
            <v>л/с №3000000142369</v>
          </cell>
          <cell r="B976" t="str">
            <v>Кв. 619</v>
          </cell>
          <cell r="C976">
            <v>79.400000000000006</v>
          </cell>
          <cell r="D976" t="str">
            <v>Гончаров Сергей Александрович</v>
          </cell>
          <cell r="E976">
            <v>44927</v>
          </cell>
        </row>
        <row r="977">
          <cell r="A977" t="str">
            <v>л/с №3000000140268</v>
          </cell>
          <cell r="B977" t="str">
            <v>Кв. 62</v>
          </cell>
          <cell r="C977">
            <v>57.1</v>
          </cell>
          <cell r="D977" t="str">
            <v>Штефан Елена Александровна</v>
          </cell>
          <cell r="E977">
            <v>44927</v>
          </cell>
        </row>
        <row r="978">
          <cell r="A978" t="str">
            <v>л/с №3000000142388</v>
          </cell>
          <cell r="B978" t="str">
            <v>Кв. 620</v>
          </cell>
          <cell r="C978">
            <v>62.5</v>
          </cell>
          <cell r="D978" t="str">
            <v>Дриневская Марина Степановна</v>
          </cell>
          <cell r="E978">
            <v>44927</v>
          </cell>
        </row>
        <row r="979">
          <cell r="A979" t="str">
            <v>л/с №3000000142367</v>
          </cell>
          <cell r="B979" t="str">
            <v>Кв. 621</v>
          </cell>
          <cell r="C979">
            <v>62.6</v>
          </cell>
          <cell r="D979" t="str">
            <v>Гаджиев Загир Ясин оглы</v>
          </cell>
          <cell r="E979">
            <v>44927</v>
          </cell>
        </row>
        <row r="980">
          <cell r="A980" t="str">
            <v>л/с №3000000142881</v>
          </cell>
          <cell r="B980" t="str">
            <v>Кв. 622</v>
          </cell>
          <cell r="C980">
            <v>40.700000000000003</v>
          </cell>
          <cell r="D980" t="str">
            <v>Савенков Василий Максимович</v>
          </cell>
          <cell r="E980">
            <v>44927</v>
          </cell>
        </row>
        <row r="981">
          <cell r="A981" t="str">
            <v>л/с №3000000154642</v>
          </cell>
          <cell r="B981" t="str">
            <v>Кв. 623</v>
          </cell>
          <cell r="C981">
            <v>79.400000000000006</v>
          </cell>
          <cell r="D981" t="str">
            <v>Треногин Алексей Владимирович</v>
          </cell>
          <cell r="E981">
            <v>44927</v>
          </cell>
        </row>
        <row r="982">
          <cell r="A982" t="str">
            <v>л/с №3000000153074</v>
          </cell>
          <cell r="B982" t="str">
            <v>Кв. 624</v>
          </cell>
          <cell r="C982">
            <v>62.5</v>
          </cell>
          <cell r="D982" t="str">
            <v>Мегаполис М (ЗПИФ ВТБ)</v>
          </cell>
          <cell r="E982">
            <v>44927</v>
          </cell>
        </row>
        <row r="983">
          <cell r="A983" t="str">
            <v>л/с №3000000152605</v>
          </cell>
          <cell r="B983" t="str">
            <v>Кв. 625</v>
          </cell>
          <cell r="C983">
            <v>62.6</v>
          </cell>
          <cell r="D983" t="str">
            <v>Максимов Михаил Юрьевич</v>
          </cell>
          <cell r="E983">
            <v>44927</v>
          </cell>
        </row>
        <row r="984">
          <cell r="A984" t="str">
            <v>л/с №3000000149257</v>
          </cell>
          <cell r="B984" t="str">
            <v>Кв. 626</v>
          </cell>
          <cell r="C984">
            <v>40.700000000000003</v>
          </cell>
          <cell r="D984" t="str">
            <v>Ганевич Валерия Николаевна</v>
          </cell>
          <cell r="E984">
            <v>44927</v>
          </cell>
        </row>
        <row r="985">
          <cell r="A985" t="str">
            <v>л/с №3000000142872</v>
          </cell>
          <cell r="B985" t="str">
            <v>Кв. 627</v>
          </cell>
          <cell r="C985">
            <v>79.400000000000006</v>
          </cell>
          <cell r="D985" t="str">
            <v>Гусев Константин Ильич</v>
          </cell>
          <cell r="E985">
            <v>44927</v>
          </cell>
        </row>
        <row r="986">
          <cell r="A986" t="str">
            <v>л/с №3000000151841</v>
          </cell>
          <cell r="B986" t="str">
            <v>Кв. 628</v>
          </cell>
          <cell r="C986">
            <v>62.5</v>
          </cell>
          <cell r="D986" t="str">
            <v>ЗПИФ Девелопмент и развитие под управл ООО "Эссет Менеджмент Солюшнс"</v>
          </cell>
          <cell r="E986">
            <v>44927</v>
          </cell>
        </row>
        <row r="987">
          <cell r="A987" t="str">
            <v>л/с №3000000175036</v>
          </cell>
          <cell r="B987" t="str">
            <v>Кв. 628</v>
          </cell>
          <cell r="C987">
            <v>62.5</v>
          </cell>
          <cell r="D987" t="str">
            <v>Лакарова Елена Валерьевна</v>
          </cell>
          <cell r="E987">
            <v>44986</v>
          </cell>
        </row>
        <row r="988">
          <cell r="A988" t="str">
            <v>л/с №3000000142613</v>
          </cell>
          <cell r="B988" t="str">
            <v>Кв. 629</v>
          </cell>
          <cell r="C988">
            <v>62.6</v>
          </cell>
          <cell r="D988" t="str">
            <v>Мухина Ирина Юрьевна</v>
          </cell>
          <cell r="E988">
            <v>44927</v>
          </cell>
        </row>
        <row r="989">
          <cell r="A989" t="str">
            <v>л/с №3000000140025</v>
          </cell>
          <cell r="B989" t="str">
            <v>Кв. 63</v>
          </cell>
          <cell r="C989">
            <v>33.1</v>
          </cell>
          <cell r="D989" t="str">
            <v>Никипелова Светлана Николаевна</v>
          </cell>
          <cell r="E989">
            <v>44927</v>
          </cell>
        </row>
        <row r="990">
          <cell r="A990" t="str">
            <v>л/с №3000000145325</v>
          </cell>
          <cell r="B990" t="str">
            <v>Кв. 630</v>
          </cell>
          <cell r="C990">
            <v>40.700000000000003</v>
          </cell>
          <cell r="D990" t="str">
            <v>Габарашвили Ангелина Валерьевна</v>
          </cell>
          <cell r="E990">
            <v>44927</v>
          </cell>
        </row>
        <row r="991">
          <cell r="A991" t="str">
            <v>л/с №3000000142886</v>
          </cell>
          <cell r="B991" t="str">
            <v>Кв. 631</v>
          </cell>
          <cell r="C991">
            <v>79.400000000000006</v>
          </cell>
          <cell r="D991" t="str">
            <v>Петрова Татьяна Сергеевна</v>
          </cell>
          <cell r="E991">
            <v>44927</v>
          </cell>
        </row>
        <row r="992">
          <cell r="A992" t="str">
            <v>л/с №3000000153046</v>
          </cell>
          <cell r="B992" t="str">
            <v>Кв. 632</v>
          </cell>
          <cell r="C992">
            <v>62.5</v>
          </cell>
          <cell r="D992" t="str">
            <v>Мегаполис М (ЗПИФ ВТБ)</v>
          </cell>
          <cell r="E992">
            <v>44927</v>
          </cell>
        </row>
        <row r="993">
          <cell r="A993" t="str">
            <v>л/с №3000000151678</v>
          </cell>
          <cell r="B993" t="str">
            <v>Кв. 633</v>
          </cell>
          <cell r="C993">
            <v>62.6</v>
          </cell>
          <cell r="D993" t="str">
            <v>Тюрина Наталья Ивановна</v>
          </cell>
          <cell r="E993">
            <v>44927</v>
          </cell>
        </row>
        <row r="994">
          <cell r="A994" t="str">
            <v>л/с №3000000141255</v>
          </cell>
          <cell r="B994" t="str">
            <v>Кв. 634</v>
          </cell>
          <cell r="C994">
            <v>40.700000000000003</v>
          </cell>
          <cell r="D994" t="str">
            <v>Нечаева Наталья Владимировна</v>
          </cell>
          <cell r="E994">
            <v>44927</v>
          </cell>
        </row>
        <row r="995">
          <cell r="A995" t="str">
            <v>л/с №3000000141205</v>
          </cell>
          <cell r="B995" t="str">
            <v>Кв. 635</v>
          </cell>
          <cell r="C995">
            <v>79.400000000000006</v>
          </cell>
          <cell r="D995" t="str">
            <v>Ловков Александр Александрович</v>
          </cell>
          <cell r="E995">
            <v>44927</v>
          </cell>
        </row>
        <row r="996">
          <cell r="A996" t="str">
            <v>л/с №3000000153076</v>
          </cell>
          <cell r="B996" t="str">
            <v>Кв. 636</v>
          </cell>
          <cell r="C996">
            <v>62.5</v>
          </cell>
          <cell r="D996" t="str">
            <v>Мегаполис М (ЗПИФ ВТБ)</v>
          </cell>
          <cell r="E996">
            <v>44927</v>
          </cell>
        </row>
        <row r="997">
          <cell r="A997" t="str">
            <v>л/с №3000000147915</v>
          </cell>
          <cell r="B997" t="str">
            <v>Кв. 637</v>
          </cell>
          <cell r="C997">
            <v>62.6</v>
          </cell>
          <cell r="D997" t="str">
            <v>Весновская Оксана Дмитриевна</v>
          </cell>
          <cell r="E997">
            <v>44927</v>
          </cell>
        </row>
        <row r="998">
          <cell r="A998" t="str">
            <v>л/с №3000001178775</v>
          </cell>
          <cell r="B998" t="str">
            <v>Кв. 637</v>
          </cell>
          <cell r="C998">
            <v>62.6</v>
          </cell>
          <cell r="D998" t="str">
            <v>Мурашова Светлана Анатольевна</v>
          </cell>
          <cell r="E998">
            <v>45075</v>
          </cell>
        </row>
        <row r="999">
          <cell r="A999" t="str">
            <v>л/с №3000001181117</v>
          </cell>
          <cell r="B999" t="str">
            <v>Кв. 637</v>
          </cell>
          <cell r="C999">
            <v>62.6</v>
          </cell>
          <cell r="D999" t="str">
            <v>Киносянц Артур Аведикович</v>
          </cell>
          <cell r="E999">
            <v>45194</v>
          </cell>
        </row>
        <row r="1000">
          <cell r="A1000" t="str">
            <v>л/с №3000000142904</v>
          </cell>
          <cell r="B1000" t="str">
            <v>Кв. 638</v>
          </cell>
          <cell r="C1000">
            <v>40.700000000000003</v>
          </cell>
          <cell r="D1000" t="str">
            <v>Рогожников Владимир Егорович</v>
          </cell>
          <cell r="E1000">
            <v>44927</v>
          </cell>
        </row>
        <row r="1001">
          <cell r="A1001" t="str">
            <v>л/с №3000000142099</v>
          </cell>
          <cell r="B1001" t="str">
            <v>Кв. 639</v>
          </cell>
          <cell r="C1001">
            <v>79.400000000000006</v>
          </cell>
          <cell r="D1001" t="str">
            <v>Чепурной Александр Геннадиевич</v>
          </cell>
          <cell r="E1001">
            <v>44927</v>
          </cell>
        </row>
        <row r="1002">
          <cell r="A1002" t="str">
            <v>л/с №3000000148236</v>
          </cell>
          <cell r="B1002" t="str">
            <v>Кв. 64</v>
          </cell>
          <cell r="C1002">
            <v>33.1</v>
          </cell>
          <cell r="D1002" t="str">
            <v>Фролова Ольга Николаевна</v>
          </cell>
          <cell r="E1002">
            <v>44927</v>
          </cell>
        </row>
        <row r="1003">
          <cell r="A1003" t="str">
            <v>л/с №3000000142360</v>
          </cell>
          <cell r="B1003" t="str">
            <v>Кв. 640</v>
          </cell>
          <cell r="C1003">
            <v>62.5</v>
          </cell>
          <cell r="D1003" t="str">
            <v>Лобанова Ирина Владимировна</v>
          </cell>
          <cell r="E1003">
            <v>44927</v>
          </cell>
        </row>
        <row r="1004">
          <cell r="A1004" t="str">
            <v>л/с №3000000141266</v>
          </cell>
          <cell r="B1004" t="str">
            <v>Кв. 641</v>
          </cell>
          <cell r="C1004">
            <v>62.6</v>
          </cell>
          <cell r="D1004" t="str">
            <v>Потапов Леонид Александрович</v>
          </cell>
          <cell r="E1004">
            <v>44927</v>
          </cell>
        </row>
        <row r="1005">
          <cell r="A1005" t="str">
            <v>л/с №3000000142893</v>
          </cell>
          <cell r="B1005" t="str">
            <v>Кв. 642</v>
          </cell>
          <cell r="C1005">
            <v>40.700000000000003</v>
          </cell>
          <cell r="D1005" t="str">
            <v>Галичкина Наталья Владимировна</v>
          </cell>
          <cell r="E1005">
            <v>44927</v>
          </cell>
        </row>
        <row r="1006">
          <cell r="A1006" t="str">
            <v>л/с №3000000153726</v>
          </cell>
          <cell r="B1006" t="str">
            <v>Кв. 643</v>
          </cell>
          <cell r="C1006">
            <v>79.400000000000006</v>
          </cell>
          <cell r="D1006" t="str">
            <v xml:space="preserve">Зайцева Татьяна Алексеевна </v>
          </cell>
          <cell r="E1006">
            <v>44927</v>
          </cell>
        </row>
        <row r="1007">
          <cell r="A1007" t="str">
            <v>л/с №3000000138617</v>
          </cell>
          <cell r="B1007" t="str">
            <v>Кв. 644</v>
          </cell>
          <cell r="C1007">
            <v>62.5</v>
          </cell>
          <cell r="D1007" t="str">
            <v>ЗПИФ Девелопмент и развитие под управл ООО "Эссет Менеджмент Солюшнс"</v>
          </cell>
          <cell r="E1007">
            <v>44927</v>
          </cell>
        </row>
        <row r="1008">
          <cell r="A1008" t="str">
            <v>л/с №3000001177221</v>
          </cell>
          <cell r="B1008" t="str">
            <v>Кв. 644</v>
          </cell>
          <cell r="C1008">
            <v>62.5</v>
          </cell>
          <cell r="D1008" t="str">
            <v>Кононов Игорь Сергеевич</v>
          </cell>
          <cell r="E1008">
            <v>45056</v>
          </cell>
        </row>
        <row r="1009">
          <cell r="A1009" t="str">
            <v>л/с №3000000141263</v>
          </cell>
          <cell r="B1009" t="str">
            <v>Кв. 645</v>
          </cell>
          <cell r="C1009">
            <v>62.6</v>
          </cell>
          <cell r="D1009" t="str">
            <v>Павская Елена Александровна</v>
          </cell>
          <cell r="E1009">
            <v>44927</v>
          </cell>
        </row>
        <row r="1010">
          <cell r="A1010" t="str">
            <v>л/с №3000000151606</v>
          </cell>
          <cell r="B1010" t="str">
            <v>Кв. 646</v>
          </cell>
          <cell r="C1010">
            <v>40.700000000000003</v>
          </cell>
          <cell r="D1010" t="str">
            <v>Алиев Эльмаддин Магаммед оглы</v>
          </cell>
          <cell r="E1010">
            <v>44927</v>
          </cell>
        </row>
        <row r="1011">
          <cell r="A1011" t="str">
            <v>л/с №3000000142404</v>
          </cell>
          <cell r="B1011" t="str">
            <v>Кв. 647</v>
          </cell>
          <cell r="C1011">
            <v>79.400000000000006</v>
          </cell>
          <cell r="D1011" t="str">
            <v>Караваев Кирилл Владимирович</v>
          </cell>
          <cell r="E1011">
            <v>44927</v>
          </cell>
        </row>
        <row r="1012">
          <cell r="A1012" t="str">
            <v>л/с №3000000159741</v>
          </cell>
          <cell r="B1012" t="str">
            <v>Кв. 648</v>
          </cell>
          <cell r="C1012">
            <v>62.5</v>
          </cell>
          <cell r="D1012" t="str">
            <v>Богданов Евгений Анатольевич</v>
          </cell>
          <cell r="E1012">
            <v>44927</v>
          </cell>
        </row>
        <row r="1013">
          <cell r="A1013" t="str">
            <v>л/с №3000000146617</v>
          </cell>
          <cell r="B1013" t="str">
            <v>Кв. 649</v>
          </cell>
          <cell r="C1013">
            <v>62.6</v>
          </cell>
          <cell r="D1013" t="str">
            <v>Заремба Юрий Викторович</v>
          </cell>
          <cell r="E1013">
            <v>44927</v>
          </cell>
        </row>
        <row r="1014">
          <cell r="A1014" t="str">
            <v>л/с №3000000140184</v>
          </cell>
          <cell r="B1014" t="str">
            <v>Кв. 65</v>
          </cell>
          <cell r="C1014">
            <v>36.700000000000003</v>
          </cell>
          <cell r="D1014" t="str">
            <v>Антосик Людмила Владимировна</v>
          </cell>
          <cell r="E1014">
            <v>44927</v>
          </cell>
        </row>
        <row r="1015">
          <cell r="A1015" t="str">
            <v>л/с №3000000143804</v>
          </cell>
          <cell r="B1015" t="str">
            <v>Кв. 650</v>
          </cell>
          <cell r="C1015">
            <v>40.700000000000003</v>
          </cell>
          <cell r="D1015" t="str">
            <v>Емельянов Владимир Витальевич</v>
          </cell>
          <cell r="E1015">
            <v>44927</v>
          </cell>
        </row>
        <row r="1016">
          <cell r="A1016" t="str">
            <v>л/с №3000001180533</v>
          </cell>
          <cell r="B1016" t="str">
            <v>Кв. 650</v>
          </cell>
          <cell r="C1016">
            <v>40.700000000000003</v>
          </cell>
          <cell r="D1016" t="str">
            <v xml:space="preserve">Емельянова Татьяна Павловна </v>
          </cell>
          <cell r="E1016">
            <v>45139</v>
          </cell>
        </row>
        <row r="1017">
          <cell r="A1017" t="str">
            <v>л/с №3000000142614</v>
          </cell>
          <cell r="B1017" t="str">
            <v>Кв. 651</v>
          </cell>
          <cell r="C1017">
            <v>79.400000000000006</v>
          </cell>
          <cell r="D1017" t="str">
            <v>Терентьев Павел Юрьевич</v>
          </cell>
          <cell r="E1017">
            <v>44927</v>
          </cell>
        </row>
        <row r="1018">
          <cell r="A1018" t="str">
            <v>л/с №3000000153013</v>
          </cell>
          <cell r="B1018" t="str">
            <v>Кв. 652</v>
          </cell>
          <cell r="C1018">
            <v>62.5</v>
          </cell>
          <cell r="D1018" t="str">
            <v>Мегаполис М (ЗПИФ ВТБ)</v>
          </cell>
          <cell r="E1018">
            <v>44927</v>
          </cell>
        </row>
        <row r="1019">
          <cell r="A1019" t="str">
            <v>л/с №3000000141208</v>
          </cell>
          <cell r="B1019" t="str">
            <v>Кв. 653</v>
          </cell>
          <cell r="C1019">
            <v>62.6</v>
          </cell>
          <cell r="D1019" t="str">
            <v>Разгородина Ольга Владимировна</v>
          </cell>
          <cell r="E1019">
            <v>44927</v>
          </cell>
        </row>
        <row r="1020">
          <cell r="A1020" t="str">
            <v>л/с №3000000142901</v>
          </cell>
          <cell r="B1020" t="str">
            <v>Кв. 654</v>
          </cell>
          <cell r="C1020">
            <v>40.700000000000003</v>
          </cell>
          <cell r="D1020" t="str">
            <v>Квалдыкова Татьяна Николаевна</v>
          </cell>
          <cell r="E1020">
            <v>44927</v>
          </cell>
        </row>
        <row r="1021">
          <cell r="A1021" t="str">
            <v>л/с №3000000141207</v>
          </cell>
          <cell r="B1021" t="str">
            <v>Кв. 655</v>
          </cell>
          <cell r="C1021">
            <v>79.400000000000006</v>
          </cell>
          <cell r="D1021" t="str">
            <v>Новрузова Ксения Михайловна</v>
          </cell>
          <cell r="E1021">
            <v>44927</v>
          </cell>
        </row>
        <row r="1022">
          <cell r="A1022" t="str">
            <v>л/с №3000000153070</v>
          </cell>
          <cell r="B1022" t="str">
            <v>Кв. 656</v>
          </cell>
          <cell r="C1022">
            <v>62.5</v>
          </cell>
          <cell r="D1022" t="str">
            <v>Мегаполис М (ЗПИФ ВТБ)</v>
          </cell>
          <cell r="E1022">
            <v>44927</v>
          </cell>
        </row>
        <row r="1023">
          <cell r="A1023" t="str">
            <v>л/с №3000000142891</v>
          </cell>
          <cell r="B1023" t="str">
            <v>Кв. 657</v>
          </cell>
          <cell r="C1023">
            <v>62.6</v>
          </cell>
          <cell r="D1023" t="str">
            <v>Безпалова Ольга Николаевна</v>
          </cell>
          <cell r="E1023">
            <v>44927</v>
          </cell>
        </row>
        <row r="1024">
          <cell r="A1024" t="str">
            <v>л/с №3000000142878</v>
          </cell>
          <cell r="B1024" t="str">
            <v>Кв. 658</v>
          </cell>
          <cell r="C1024">
            <v>40.700000000000003</v>
          </cell>
          <cell r="D1024" t="str">
            <v>Полежаева Ольга Александровна</v>
          </cell>
          <cell r="E1024">
            <v>44927</v>
          </cell>
        </row>
        <row r="1025">
          <cell r="A1025" t="str">
            <v>л/с №3000000142905</v>
          </cell>
          <cell r="B1025" t="str">
            <v>Кв. 659</v>
          </cell>
          <cell r="C1025">
            <v>79.400000000000006</v>
          </cell>
          <cell r="D1025" t="str">
            <v>Пономарь Константин Александрович</v>
          </cell>
          <cell r="E1025">
            <v>44927</v>
          </cell>
        </row>
        <row r="1026">
          <cell r="A1026" t="str">
            <v>л/с №3000000140187</v>
          </cell>
          <cell r="B1026" t="str">
            <v>Кв. 66</v>
          </cell>
          <cell r="C1026">
            <v>78.400000000000006</v>
          </cell>
          <cell r="D1026" t="str">
            <v>Зуруев Евгений Владимирович</v>
          </cell>
          <cell r="E1026">
            <v>44927</v>
          </cell>
        </row>
        <row r="1027">
          <cell r="A1027" t="str">
            <v>л/с №3000000142935</v>
          </cell>
          <cell r="B1027" t="str">
            <v>Кв. 660</v>
          </cell>
          <cell r="C1027">
            <v>62.5</v>
          </cell>
          <cell r="D1027" t="str">
            <v>Сидоркина Екатерина Валерьевна</v>
          </cell>
          <cell r="E1027">
            <v>44927</v>
          </cell>
        </row>
        <row r="1028">
          <cell r="A1028" t="str">
            <v>л/с №3000000142100</v>
          </cell>
          <cell r="B1028" t="str">
            <v>Кв. 661</v>
          </cell>
          <cell r="C1028">
            <v>62.6</v>
          </cell>
          <cell r="D1028" t="str">
            <v>Калачкина Евгения Алексеевна</v>
          </cell>
          <cell r="E1028">
            <v>44927</v>
          </cell>
        </row>
        <row r="1029">
          <cell r="A1029" t="str">
            <v>л/с №3000000147641</v>
          </cell>
          <cell r="B1029" t="str">
            <v>Кв. 662</v>
          </cell>
          <cell r="C1029">
            <v>40.700000000000003</v>
          </cell>
          <cell r="D1029" t="str">
            <v>Чичинова Надежда Васильевна</v>
          </cell>
          <cell r="E1029">
            <v>44927</v>
          </cell>
        </row>
        <row r="1030">
          <cell r="A1030" t="str">
            <v>л/с №3000000151867</v>
          </cell>
          <cell r="B1030" t="str">
            <v>Кв. 663</v>
          </cell>
          <cell r="C1030">
            <v>79.400000000000006</v>
          </cell>
          <cell r="D1030" t="str">
            <v>Локтаева Валентина Григорьевна</v>
          </cell>
          <cell r="E1030">
            <v>44927</v>
          </cell>
        </row>
        <row r="1031">
          <cell r="A1031" t="str">
            <v>л/с №3000000142906</v>
          </cell>
          <cell r="B1031" t="str">
            <v>Кв. 664</v>
          </cell>
          <cell r="C1031">
            <v>62.5</v>
          </cell>
          <cell r="D1031" t="str">
            <v>Воробьев Павел Сергеевич</v>
          </cell>
          <cell r="E1031">
            <v>44927</v>
          </cell>
        </row>
        <row r="1032">
          <cell r="A1032" t="str">
            <v>л/с №3000000142419</v>
          </cell>
          <cell r="B1032" t="str">
            <v>Кв. 665</v>
          </cell>
          <cell r="C1032">
            <v>62.6</v>
          </cell>
          <cell r="D1032" t="str">
            <v>Страшнов Владимир Викторович</v>
          </cell>
          <cell r="E1032">
            <v>44927</v>
          </cell>
        </row>
        <row r="1033">
          <cell r="A1033" t="str">
            <v>л/с №3000000142455</v>
          </cell>
          <cell r="B1033" t="str">
            <v>Кв. 666</v>
          </cell>
          <cell r="C1033">
            <v>40.700000000000003</v>
          </cell>
          <cell r="D1033" t="str">
            <v>Доманов Даниил Сергеевич</v>
          </cell>
          <cell r="E1033">
            <v>44927</v>
          </cell>
        </row>
        <row r="1034">
          <cell r="A1034" t="str">
            <v>л/с №3000000142231</v>
          </cell>
          <cell r="B1034" t="str">
            <v>Кв. 667</v>
          </cell>
          <cell r="C1034">
            <v>79.400000000000006</v>
          </cell>
          <cell r="D1034" t="str">
            <v>Рогов Дмитрий Игоревич</v>
          </cell>
          <cell r="E1034">
            <v>44927</v>
          </cell>
        </row>
        <row r="1035">
          <cell r="A1035" t="str">
            <v>л/с №3000000153071</v>
          </cell>
          <cell r="B1035" t="str">
            <v>Кв. 668</v>
          </cell>
          <cell r="C1035">
            <v>62.5</v>
          </cell>
          <cell r="D1035" t="str">
            <v>Мегаполис М (ЗПИФ ВТБ)</v>
          </cell>
          <cell r="E1035">
            <v>44927</v>
          </cell>
        </row>
        <row r="1036">
          <cell r="A1036" t="str">
            <v>л/с №3000000164382</v>
          </cell>
          <cell r="B1036" t="str">
            <v>Кв. 669</v>
          </cell>
          <cell r="C1036">
            <v>62.6</v>
          </cell>
          <cell r="D1036" t="str">
            <v>Чернякова Наталия Николаевна</v>
          </cell>
          <cell r="E1036">
            <v>44927</v>
          </cell>
        </row>
        <row r="1037">
          <cell r="A1037" t="str">
            <v>л/с №3000000148678</v>
          </cell>
          <cell r="B1037" t="str">
            <v>Кв. 67</v>
          </cell>
          <cell r="C1037">
            <v>72.599999999999994</v>
          </cell>
          <cell r="D1037" t="str">
            <v>Пигина Наталия Николаевна</v>
          </cell>
          <cell r="E1037">
            <v>44927</v>
          </cell>
        </row>
        <row r="1038">
          <cell r="A1038" t="str">
            <v>л/с №3000000142911</v>
          </cell>
          <cell r="B1038" t="str">
            <v>Кв. 670</v>
          </cell>
          <cell r="C1038">
            <v>40.700000000000003</v>
          </cell>
          <cell r="D1038" t="str">
            <v>Минаева Ольга Александровна</v>
          </cell>
          <cell r="E1038">
            <v>44927</v>
          </cell>
        </row>
        <row r="1039">
          <cell r="A1039" t="str">
            <v>л/с №3000000142576</v>
          </cell>
          <cell r="B1039" t="str">
            <v>Кв. 671</v>
          </cell>
          <cell r="C1039">
            <v>79.400000000000006</v>
          </cell>
          <cell r="D1039" t="str">
            <v>Кулик Олег Васильевич</v>
          </cell>
          <cell r="E1039">
            <v>44927</v>
          </cell>
        </row>
        <row r="1040">
          <cell r="A1040" t="str">
            <v>л/с №3000000145612</v>
          </cell>
          <cell r="B1040" t="str">
            <v>Кв. 672</v>
          </cell>
          <cell r="C1040">
            <v>62.5</v>
          </cell>
          <cell r="D1040" t="str">
            <v>Шагун Марина Александровна</v>
          </cell>
          <cell r="E1040">
            <v>44927</v>
          </cell>
        </row>
        <row r="1041">
          <cell r="A1041" t="str">
            <v>л/с №3000000140992</v>
          </cell>
          <cell r="B1041" t="str">
            <v>Кв. 673</v>
          </cell>
          <cell r="C1041">
            <v>62.6</v>
          </cell>
          <cell r="D1041" t="str">
            <v>Расоян Надо Мишаевич</v>
          </cell>
          <cell r="E1041">
            <v>44927</v>
          </cell>
        </row>
        <row r="1042">
          <cell r="A1042" t="str">
            <v>л/с №3000000142946</v>
          </cell>
          <cell r="B1042" t="str">
            <v>Кв. 674</v>
          </cell>
          <cell r="C1042">
            <v>40.700000000000003</v>
          </cell>
          <cell r="D1042" t="str">
            <v>Баженова Ольга Сергеевна</v>
          </cell>
          <cell r="E1042">
            <v>44927</v>
          </cell>
        </row>
        <row r="1043">
          <cell r="A1043" t="str">
            <v>л/с №3000000142411</v>
          </cell>
          <cell r="B1043" t="str">
            <v>Кв. 675</v>
          </cell>
          <cell r="C1043">
            <v>79.400000000000006</v>
          </cell>
          <cell r="D1043" t="str">
            <v>Менькина Наталья Михайловна</v>
          </cell>
          <cell r="E1043">
            <v>44927</v>
          </cell>
        </row>
        <row r="1044">
          <cell r="A1044" t="str">
            <v>л/с №3000000153049</v>
          </cell>
          <cell r="B1044" t="str">
            <v>Кв. 676</v>
          </cell>
          <cell r="C1044">
            <v>62.5</v>
          </cell>
          <cell r="D1044" t="str">
            <v>Мегаполис М (ЗПИФ ВТБ)</v>
          </cell>
          <cell r="E1044">
            <v>44927</v>
          </cell>
        </row>
        <row r="1045">
          <cell r="A1045" t="str">
            <v>л/с №3000000140997</v>
          </cell>
          <cell r="B1045" t="str">
            <v>Кв. 677</v>
          </cell>
          <cell r="C1045">
            <v>62.6</v>
          </cell>
          <cell r="D1045" t="str">
            <v>Плотникова Наталья Сергеевна</v>
          </cell>
          <cell r="E1045">
            <v>44927</v>
          </cell>
        </row>
        <row r="1046">
          <cell r="A1046" t="str">
            <v>л/с №3000000140991</v>
          </cell>
          <cell r="B1046" t="str">
            <v>Кв. 678</v>
          </cell>
          <cell r="C1046">
            <v>40.700000000000003</v>
          </cell>
          <cell r="D1046" t="str">
            <v>Шипшилей Светлана Александровна</v>
          </cell>
          <cell r="E1046">
            <v>44927</v>
          </cell>
        </row>
        <row r="1047">
          <cell r="A1047" t="str">
            <v>л/с №3000000147987</v>
          </cell>
          <cell r="B1047" t="str">
            <v>Кв. 679</v>
          </cell>
          <cell r="C1047">
            <v>79.400000000000006</v>
          </cell>
          <cell r="D1047" t="str">
            <v>Орлова Елена Александровна</v>
          </cell>
          <cell r="E1047">
            <v>44927</v>
          </cell>
        </row>
        <row r="1048">
          <cell r="A1048" t="str">
            <v>л/с №3000000164400</v>
          </cell>
          <cell r="B1048" t="str">
            <v>Кв. 68</v>
          </cell>
          <cell r="C1048">
            <v>57.1</v>
          </cell>
          <cell r="D1048" t="str">
            <v>Мануева Анна Андреевна</v>
          </cell>
          <cell r="E1048">
            <v>44927</v>
          </cell>
        </row>
        <row r="1049">
          <cell r="A1049" t="str">
            <v>л/с №3000000142650</v>
          </cell>
          <cell r="B1049" t="str">
            <v>Кв. 680</v>
          </cell>
          <cell r="C1049">
            <v>62.5</v>
          </cell>
          <cell r="D1049" t="str">
            <v>Лытаева Ольга Игоревна</v>
          </cell>
          <cell r="E1049">
            <v>44927</v>
          </cell>
        </row>
        <row r="1050">
          <cell r="A1050" t="str">
            <v>л/с №3000001177238</v>
          </cell>
          <cell r="B1050" t="str">
            <v>Кв. 680</v>
          </cell>
          <cell r="C1050">
            <v>62.5</v>
          </cell>
          <cell r="D1050" t="str">
            <v>Корпачева Анна Николаевна</v>
          </cell>
          <cell r="E1050">
            <v>45064</v>
          </cell>
        </row>
        <row r="1051">
          <cell r="A1051" t="str">
            <v>л/с №3000000142098</v>
          </cell>
          <cell r="B1051" t="str">
            <v>Кв. 681</v>
          </cell>
          <cell r="C1051">
            <v>62.6</v>
          </cell>
          <cell r="D1051" t="str">
            <v>Коннова Ольга Николаевна</v>
          </cell>
          <cell r="E1051">
            <v>44927</v>
          </cell>
        </row>
        <row r="1052">
          <cell r="A1052" t="str">
            <v>л/с №3000000148707</v>
          </cell>
          <cell r="B1052" t="str">
            <v>Кв. 682</v>
          </cell>
          <cell r="C1052">
            <v>40.700000000000003</v>
          </cell>
          <cell r="D1052" t="str">
            <v>Руднев Василий Владимирович</v>
          </cell>
          <cell r="E1052">
            <v>44927</v>
          </cell>
        </row>
        <row r="1053">
          <cell r="A1053" t="str">
            <v>л/с №3000000142960</v>
          </cell>
          <cell r="B1053" t="str">
            <v>Кв. 683</v>
          </cell>
          <cell r="C1053">
            <v>79.400000000000006</v>
          </cell>
          <cell r="D1053" t="str">
            <v>Гайдуков Дмитрий Валерьевич</v>
          </cell>
          <cell r="E1053">
            <v>44927</v>
          </cell>
        </row>
        <row r="1054">
          <cell r="A1054" t="str">
            <v>л/с №3000000140993</v>
          </cell>
          <cell r="B1054" t="str">
            <v>Кв. 684</v>
          </cell>
          <cell r="C1054">
            <v>62.5</v>
          </cell>
          <cell r="D1054" t="str">
            <v>Елькина Жанна Николаевна</v>
          </cell>
          <cell r="E1054">
            <v>44927</v>
          </cell>
        </row>
        <row r="1055">
          <cell r="A1055" t="str">
            <v>л/с №3000000145866</v>
          </cell>
          <cell r="B1055" t="str">
            <v>Кв. 685</v>
          </cell>
          <cell r="C1055">
            <v>62.6</v>
          </cell>
          <cell r="D1055" t="str">
            <v>Новиков Евгений Николаевич</v>
          </cell>
          <cell r="E1055">
            <v>44927</v>
          </cell>
        </row>
        <row r="1056">
          <cell r="A1056" t="str">
            <v>л/с №3000000142759</v>
          </cell>
          <cell r="B1056" t="str">
            <v>Кв. 686</v>
          </cell>
          <cell r="C1056">
            <v>40.700000000000003</v>
          </cell>
          <cell r="D1056" t="str">
            <v>Мозебах Валентина Николаевна</v>
          </cell>
          <cell r="E1056">
            <v>44927</v>
          </cell>
        </row>
        <row r="1057">
          <cell r="A1057" t="str">
            <v>л/с №3000000142864</v>
          </cell>
          <cell r="B1057" t="str">
            <v>Кв. 687</v>
          </cell>
          <cell r="C1057">
            <v>79.400000000000006</v>
          </cell>
          <cell r="D1057" t="str">
            <v>Барабанова Светлана Юрьевна</v>
          </cell>
          <cell r="E1057">
            <v>44927</v>
          </cell>
        </row>
        <row r="1058">
          <cell r="A1058" t="str">
            <v>л/с №3000000153073</v>
          </cell>
          <cell r="B1058" t="str">
            <v>Кв. 688</v>
          </cell>
          <cell r="C1058">
            <v>62.5</v>
          </cell>
          <cell r="D1058" t="str">
            <v>Мегаполис М (ЗПИФ ВТБ)</v>
          </cell>
          <cell r="E1058">
            <v>44927</v>
          </cell>
        </row>
        <row r="1059">
          <cell r="A1059" t="str">
            <v>л/с №3000000141119</v>
          </cell>
          <cell r="B1059" t="str">
            <v>Кв. 689</v>
          </cell>
          <cell r="C1059">
            <v>62.6</v>
          </cell>
          <cell r="D1059" t="str">
            <v>Чурюмов Александр Александрович</v>
          </cell>
          <cell r="E1059">
            <v>44927</v>
          </cell>
        </row>
        <row r="1060">
          <cell r="A1060" t="str">
            <v>л/с №3000000140343</v>
          </cell>
          <cell r="B1060" t="str">
            <v>Кв. 69</v>
          </cell>
          <cell r="C1060">
            <v>33.1</v>
          </cell>
          <cell r="D1060" t="str">
            <v>Шалимова Галина Ивановна</v>
          </cell>
          <cell r="E1060">
            <v>44927</v>
          </cell>
        </row>
        <row r="1061">
          <cell r="A1061" t="str">
            <v>л/с №3000000172895</v>
          </cell>
          <cell r="B1061" t="str">
            <v>Кв. 69</v>
          </cell>
          <cell r="C1061">
            <v>33.1</v>
          </cell>
          <cell r="D1061" t="str">
            <v>Пиляй Ирина Витальевна</v>
          </cell>
          <cell r="E1061">
            <v>44935</v>
          </cell>
        </row>
        <row r="1062">
          <cell r="A1062" t="str">
            <v>л/с №3000000152552</v>
          </cell>
          <cell r="B1062" t="str">
            <v>Кв. 690</v>
          </cell>
          <cell r="C1062">
            <v>57.1</v>
          </cell>
          <cell r="D1062" t="str">
            <v>Леонова Анастасия Юрьевна</v>
          </cell>
          <cell r="E1062">
            <v>44927</v>
          </cell>
        </row>
        <row r="1063">
          <cell r="A1063" t="str">
            <v>л/с №3000000174454</v>
          </cell>
          <cell r="B1063" t="str">
            <v>Кв. 691</v>
          </cell>
          <cell r="C1063">
            <v>107.7</v>
          </cell>
          <cell r="D1063" t="str">
            <v>Барикова Ирина Евгеньевна</v>
          </cell>
          <cell r="E1063">
            <v>44927</v>
          </cell>
        </row>
        <row r="1064">
          <cell r="A1064" t="str">
            <v>л/с №3000000153066</v>
          </cell>
          <cell r="B1064" t="str">
            <v>Кв. 692</v>
          </cell>
          <cell r="C1064">
            <v>85.2</v>
          </cell>
          <cell r="D1064" t="str">
            <v>Мегаполис М (ЗПИФ ВТБ)</v>
          </cell>
          <cell r="E1064">
            <v>44927</v>
          </cell>
        </row>
        <row r="1065">
          <cell r="A1065" t="str">
            <v>л/с №3000001183678</v>
          </cell>
          <cell r="B1065" t="str">
            <v>Кв. 692</v>
          </cell>
          <cell r="C1065">
            <v>85.2</v>
          </cell>
          <cell r="D1065" t="str">
            <v>Петухов Иван Сергеевич</v>
          </cell>
          <cell r="E1065">
            <v>45037</v>
          </cell>
        </row>
        <row r="1066">
          <cell r="A1066" t="str">
            <v>л/с №3000000145715</v>
          </cell>
          <cell r="B1066" t="str">
            <v>Кв. 693</v>
          </cell>
          <cell r="C1066">
            <v>86.5</v>
          </cell>
          <cell r="D1066" t="str">
            <v>Игуменцева Марина Сергеевна</v>
          </cell>
          <cell r="E1066">
            <v>44927</v>
          </cell>
        </row>
        <row r="1067">
          <cell r="A1067" t="str">
            <v>л/с №3000000153749</v>
          </cell>
          <cell r="B1067" t="str">
            <v>Кв. 694</v>
          </cell>
          <cell r="C1067">
            <v>80</v>
          </cell>
          <cell r="D1067" t="str">
            <v>ОЧУ СОШ "ПОТЕНЦИАЛ"</v>
          </cell>
          <cell r="E1067">
            <v>44927</v>
          </cell>
        </row>
        <row r="1068">
          <cell r="A1068" t="str">
            <v>л/с №3000000150576</v>
          </cell>
          <cell r="B1068" t="str">
            <v>Кв. 695</v>
          </cell>
          <cell r="C1068">
            <v>52.2</v>
          </cell>
          <cell r="D1068" t="str">
            <v>Багирян Елена Владимировна</v>
          </cell>
          <cell r="E1068">
            <v>44927</v>
          </cell>
        </row>
        <row r="1069">
          <cell r="A1069" t="str">
            <v>л/с №3000000148457</v>
          </cell>
          <cell r="B1069" t="str">
            <v>Кв. 696</v>
          </cell>
          <cell r="C1069">
            <v>51.9</v>
          </cell>
          <cell r="D1069" t="str">
            <v>Воронцов Игорь Михайлович</v>
          </cell>
          <cell r="E1069">
            <v>44927</v>
          </cell>
        </row>
        <row r="1070">
          <cell r="A1070" t="str">
            <v>л/с №3000000162260</v>
          </cell>
          <cell r="B1070" t="str">
            <v>Кв. 697</v>
          </cell>
          <cell r="C1070">
            <v>74</v>
          </cell>
          <cell r="D1070" t="str">
            <v>Бородин Дмитрий Николаевач</v>
          </cell>
          <cell r="E1070">
            <v>44927</v>
          </cell>
        </row>
        <row r="1071">
          <cell r="A1071" t="str">
            <v>л/с №3000000143003</v>
          </cell>
          <cell r="B1071" t="str">
            <v>Кв. 698</v>
          </cell>
          <cell r="C1071">
            <v>78.400000000000006</v>
          </cell>
          <cell r="D1071" t="str">
            <v>Сапожников Николай Викторович</v>
          </cell>
          <cell r="E1071">
            <v>44927</v>
          </cell>
        </row>
        <row r="1072">
          <cell r="A1072" t="str">
            <v>л/с №3000000147152</v>
          </cell>
          <cell r="B1072" t="str">
            <v>Кв. 699</v>
          </cell>
          <cell r="C1072">
            <v>51.1</v>
          </cell>
          <cell r="D1072" t="str">
            <v>Малышев Сергей Павлович</v>
          </cell>
          <cell r="E1072">
            <v>44927</v>
          </cell>
        </row>
        <row r="1073">
          <cell r="A1073" t="str">
            <v>л/с №3000000153014</v>
          </cell>
          <cell r="B1073" t="str">
            <v>Кв. 7</v>
          </cell>
          <cell r="C1073">
            <v>72.599999999999994</v>
          </cell>
          <cell r="D1073" t="str">
            <v>Мегаполис М (ЗПИФ ВТБ)</v>
          </cell>
          <cell r="E1073">
            <v>44927</v>
          </cell>
        </row>
        <row r="1074">
          <cell r="A1074" t="str">
            <v>л/с №3000001178925</v>
          </cell>
          <cell r="B1074" t="str">
            <v>Кв. 7</v>
          </cell>
          <cell r="C1074">
            <v>72.599999999999994</v>
          </cell>
          <cell r="D1074" t="str">
            <v>Орлова Кристина Юрьевна</v>
          </cell>
          <cell r="E1074">
            <v>45044</v>
          </cell>
        </row>
        <row r="1075">
          <cell r="A1075" t="str">
            <v>л/с №3000000140185</v>
          </cell>
          <cell r="B1075" t="str">
            <v>Кв. 70</v>
          </cell>
          <cell r="C1075">
            <v>33.1</v>
          </cell>
          <cell r="D1075" t="str">
            <v>Джамолдинова Гельшат Ибрагимовна</v>
          </cell>
          <cell r="E1075">
            <v>44927</v>
          </cell>
        </row>
        <row r="1076">
          <cell r="A1076" t="str">
            <v>л/с №3000000145517</v>
          </cell>
          <cell r="B1076" t="str">
            <v>Кв. 700</v>
          </cell>
          <cell r="C1076">
            <v>50.8</v>
          </cell>
          <cell r="D1076" t="str">
            <v>Желудова Елена Юрьевна</v>
          </cell>
          <cell r="E1076">
            <v>44927</v>
          </cell>
        </row>
        <row r="1077">
          <cell r="A1077" t="str">
            <v>л/с №3000000142826</v>
          </cell>
          <cell r="B1077" t="str">
            <v>Кв. 701</v>
          </cell>
          <cell r="C1077">
            <v>72.7</v>
          </cell>
          <cell r="D1077" t="str">
            <v>Чернушкин Евгений Викторович</v>
          </cell>
          <cell r="E1077">
            <v>44927</v>
          </cell>
        </row>
        <row r="1078">
          <cell r="A1078" t="str">
            <v>л/с №3000000142937</v>
          </cell>
          <cell r="B1078" t="str">
            <v>Кв. 702</v>
          </cell>
          <cell r="C1078">
            <v>78.400000000000006</v>
          </cell>
          <cell r="D1078" t="str">
            <v>Токарева Татьяна Алексеевна</v>
          </cell>
          <cell r="E1078">
            <v>44927</v>
          </cell>
        </row>
        <row r="1079">
          <cell r="A1079" t="str">
            <v>л/с №3000000143046</v>
          </cell>
          <cell r="B1079" t="str">
            <v>Кв. 703</v>
          </cell>
          <cell r="C1079">
            <v>51.1</v>
          </cell>
          <cell r="D1079" t="str">
            <v>Сироткин Сергей Сергеевич</v>
          </cell>
          <cell r="E1079">
            <v>44927</v>
          </cell>
        </row>
        <row r="1080">
          <cell r="A1080" t="str">
            <v>л/с №3000000142929</v>
          </cell>
          <cell r="B1080" t="str">
            <v>Кв. 704</v>
          </cell>
          <cell r="C1080">
            <v>50.8</v>
          </cell>
          <cell r="D1080" t="str">
            <v>Балкизов Вячеслав Валерьевич</v>
          </cell>
          <cell r="E1080">
            <v>44927</v>
          </cell>
        </row>
        <row r="1081">
          <cell r="A1081" t="str">
            <v>л/с №3000000142931</v>
          </cell>
          <cell r="B1081" t="str">
            <v>Кв. 705</v>
          </cell>
          <cell r="C1081">
            <v>72.7</v>
          </cell>
          <cell r="D1081" t="str">
            <v>Пятина Екатерина Андреевна</v>
          </cell>
          <cell r="E1081">
            <v>44927</v>
          </cell>
        </row>
        <row r="1082">
          <cell r="A1082" t="str">
            <v>л/с №3000000142944</v>
          </cell>
          <cell r="B1082" t="str">
            <v>Кв. 706</v>
          </cell>
          <cell r="C1082">
            <v>78.400000000000006</v>
          </cell>
          <cell r="D1082" t="str">
            <v>Ивчин Павел Игоревич</v>
          </cell>
          <cell r="E1082">
            <v>44927</v>
          </cell>
        </row>
        <row r="1083">
          <cell r="A1083" t="str">
            <v>л/с №3000000143067</v>
          </cell>
          <cell r="B1083" t="str">
            <v>Кв. 707</v>
          </cell>
          <cell r="C1083">
            <v>51.1</v>
          </cell>
          <cell r="D1083" t="str">
            <v>Глебова Елена Сергеевна</v>
          </cell>
          <cell r="E1083">
            <v>44927</v>
          </cell>
        </row>
        <row r="1084">
          <cell r="A1084" t="str">
            <v>л/с №3000000168520</v>
          </cell>
          <cell r="B1084" t="str">
            <v>Кв. 708</v>
          </cell>
          <cell r="C1084">
            <v>50.8</v>
          </cell>
          <cell r="D1084" t="str">
            <v>ЗПИФ Девелопмент и развитие под управл ООО "Эссет Менеджмент Солюшнс"</v>
          </cell>
          <cell r="E1084">
            <v>44927</v>
          </cell>
        </row>
        <row r="1085">
          <cell r="A1085" t="str">
            <v>л/с №3000001179204</v>
          </cell>
          <cell r="B1085" t="str">
            <v>Кв. 708</v>
          </cell>
          <cell r="C1085">
            <v>50.8</v>
          </cell>
          <cell r="D1085" t="str">
            <v>Самойлова Наталья Александровна</v>
          </cell>
          <cell r="E1085">
            <v>45105</v>
          </cell>
        </row>
        <row r="1086">
          <cell r="A1086" t="str">
            <v>л/с №3000000153048</v>
          </cell>
          <cell r="B1086" t="str">
            <v>Кв. 709</v>
          </cell>
          <cell r="C1086">
            <v>72.7</v>
          </cell>
          <cell r="D1086" t="str">
            <v>Мегаполис М (ЗПИФ ВТБ)</v>
          </cell>
          <cell r="E1086">
            <v>44927</v>
          </cell>
        </row>
        <row r="1087">
          <cell r="A1087" t="str">
            <v>л/с №3000000141113</v>
          </cell>
          <cell r="B1087" t="str">
            <v>Кв. 71</v>
          </cell>
          <cell r="C1087">
            <v>36.700000000000003</v>
          </cell>
          <cell r="D1087" t="str">
            <v>Стахий Марианна Валерьевна</v>
          </cell>
          <cell r="E1087">
            <v>44927</v>
          </cell>
        </row>
        <row r="1088">
          <cell r="A1088" t="str">
            <v>л/с №3000000142725</v>
          </cell>
          <cell r="B1088" t="str">
            <v>Кв. 710</v>
          </cell>
          <cell r="C1088">
            <v>78.400000000000006</v>
          </cell>
          <cell r="D1088" t="str">
            <v>Серегин Артем Дмитриевич</v>
          </cell>
          <cell r="E1088">
            <v>44927</v>
          </cell>
        </row>
        <row r="1089">
          <cell r="A1089" t="str">
            <v>л/с №3000000142706</v>
          </cell>
          <cell r="B1089" t="str">
            <v>Кв. 711</v>
          </cell>
          <cell r="C1089">
            <v>51.1</v>
          </cell>
          <cell r="D1089" t="str">
            <v>Келлерман Валентина Анатольевна</v>
          </cell>
          <cell r="E1089">
            <v>44927</v>
          </cell>
        </row>
        <row r="1090">
          <cell r="A1090" t="str">
            <v>л/с №3000000164470</v>
          </cell>
          <cell r="B1090" t="str">
            <v>Кв. 712</v>
          </cell>
          <cell r="C1090">
            <v>50.8</v>
          </cell>
          <cell r="D1090" t="str">
            <v>Кирикова Екатерина Игоревна</v>
          </cell>
          <cell r="E1090">
            <v>44927</v>
          </cell>
        </row>
        <row r="1091">
          <cell r="A1091" t="str">
            <v>л/с №3000000148237</v>
          </cell>
          <cell r="B1091" t="str">
            <v>Кв. 713</v>
          </cell>
          <cell r="C1091">
            <v>72.7</v>
          </cell>
          <cell r="D1091" t="str">
            <v xml:space="preserve">Михайлов Павел Владимирович </v>
          </cell>
          <cell r="E1091">
            <v>44927</v>
          </cell>
        </row>
        <row r="1092">
          <cell r="A1092" t="str">
            <v>л/с №3000000153230</v>
          </cell>
          <cell r="B1092" t="str">
            <v>Кв. 714</v>
          </cell>
          <cell r="C1092">
            <v>78.400000000000006</v>
          </cell>
          <cell r="D1092" t="str">
            <v>Елагина Валентина Ивановна</v>
          </cell>
          <cell r="E1092">
            <v>44927</v>
          </cell>
        </row>
        <row r="1093">
          <cell r="A1093" t="str">
            <v>л/с №3000000142652</v>
          </cell>
          <cell r="B1093" t="str">
            <v>Кв. 715</v>
          </cell>
          <cell r="C1093">
            <v>51.1</v>
          </cell>
          <cell r="D1093" t="str">
            <v>Бровкин Владимир Григорьевич</v>
          </cell>
          <cell r="E1093">
            <v>44927</v>
          </cell>
        </row>
        <row r="1094">
          <cell r="A1094" t="str">
            <v>л/с №3000000142722</v>
          </cell>
          <cell r="B1094" t="str">
            <v>Кв. 716</v>
          </cell>
          <cell r="C1094">
            <v>50.8</v>
          </cell>
          <cell r="D1094" t="str">
            <v>Смирнова Анастасия Евгеньевна</v>
          </cell>
          <cell r="E1094">
            <v>44927</v>
          </cell>
        </row>
        <row r="1095">
          <cell r="A1095" t="str">
            <v>л/с №3000000142707</v>
          </cell>
          <cell r="B1095" t="str">
            <v>Кв. 717</v>
          </cell>
          <cell r="C1095">
            <v>72.7</v>
          </cell>
          <cell r="D1095" t="str">
            <v>Хакимова Резида Раузитовна</v>
          </cell>
          <cell r="E1095">
            <v>44927</v>
          </cell>
        </row>
        <row r="1096">
          <cell r="A1096" t="str">
            <v>л/с №3000000148737</v>
          </cell>
          <cell r="B1096" t="str">
            <v>Кв. 718</v>
          </cell>
          <cell r="C1096">
            <v>78.400000000000006</v>
          </cell>
          <cell r="D1096" t="str">
            <v>Шеховцова Светлана Николаевна</v>
          </cell>
          <cell r="E1096">
            <v>44927</v>
          </cell>
        </row>
        <row r="1097">
          <cell r="A1097" t="str">
            <v>л/с №3000000142724</v>
          </cell>
          <cell r="B1097" t="str">
            <v>Кв. 719</v>
          </cell>
          <cell r="C1097">
            <v>51.1</v>
          </cell>
          <cell r="D1097" t="str">
            <v>Куканов Николай Александрович</v>
          </cell>
          <cell r="E1097">
            <v>44927</v>
          </cell>
        </row>
        <row r="1098">
          <cell r="A1098" t="str">
            <v>л/с №3000000153631</v>
          </cell>
          <cell r="B1098" t="str">
            <v>Кв. 72</v>
          </cell>
          <cell r="C1098">
            <v>78.400000000000006</v>
          </cell>
          <cell r="D1098" t="str">
            <v>Гаврилова Яна Юрьевна</v>
          </cell>
          <cell r="E1098">
            <v>44927</v>
          </cell>
        </row>
        <row r="1099">
          <cell r="A1099" t="str">
            <v>л/с №3000000142723</v>
          </cell>
          <cell r="B1099" t="str">
            <v>Кв. 720</v>
          </cell>
          <cell r="C1099">
            <v>50.8</v>
          </cell>
          <cell r="D1099" t="str">
            <v>Грехова Галина Владимировна</v>
          </cell>
          <cell r="E1099">
            <v>44927</v>
          </cell>
        </row>
        <row r="1100">
          <cell r="A1100" t="str">
            <v>л/с №3000000148661</v>
          </cell>
          <cell r="B1100" t="str">
            <v>Кв. 721</v>
          </cell>
          <cell r="C1100">
            <v>72.7</v>
          </cell>
          <cell r="D1100" t="str">
            <v xml:space="preserve">Теренова Ольга Николаевна </v>
          </cell>
          <cell r="E1100">
            <v>44927</v>
          </cell>
        </row>
        <row r="1101">
          <cell r="A1101" t="str">
            <v>л/с №3000000142763</v>
          </cell>
          <cell r="B1101" t="str">
            <v>Кв. 722</v>
          </cell>
          <cell r="C1101">
            <v>78.400000000000006</v>
          </cell>
          <cell r="D1101" t="str">
            <v>Краснова Надежда Владимировна</v>
          </cell>
          <cell r="E1101">
            <v>44927</v>
          </cell>
        </row>
        <row r="1102">
          <cell r="A1102" t="str">
            <v>л/с №3000000142454</v>
          </cell>
          <cell r="B1102" t="str">
            <v>Кв. 723</v>
          </cell>
          <cell r="C1102">
            <v>51.1</v>
          </cell>
          <cell r="D1102" t="str">
            <v>Глухарев Яков Алексеевич</v>
          </cell>
          <cell r="E1102">
            <v>44927</v>
          </cell>
        </row>
        <row r="1103">
          <cell r="A1103" t="str">
            <v>л/с №3000000142909</v>
          </cell>
          <cell r="B1103" t="str">
            <v>Кв. 724</v>
          </cell>
          <cell r="C1103">
            <v>50.8</v>
          </cell>
          <cell r="D1103" t="str">
            <v>Салимова Альфия Саматовна</v>
          </cell>
          <cell r="E1103">
            <v>44927</v>
          </cell>
        </row>
        <row r="1104">
          <cell r="A1104" t="str">
            <v>л/с №3000000145863</v>
          </cell>
          <cell r="B1104" t="str">
            <v>Кв. 725</v>
          </cell>
          <cell r="C1104">
            <v>72.7</v>
          </cell>
          <cell r="D1104" t="str">
            <v>Ашрафян Карен Самвелович</v>
          </cell>
          <cell r="E1104">
            <v>44927</v>
          </cell>
        </row>
        <row r="1105">
          <cell r="A1105" t="str">
            <v>л/с №3000000142709</v>
          </cell>
          <cell r="B1105" t="str">
            <v>Кв. 726</v>
          </cell>
          <cell r="C1105">
            <v>78.400000000000006</v>
          </cell>
          <cell r="D1105" t="str">
            <v>Матюгина Елена Сергеевна</v>
          </cell>
          <cell r="E1105">
            <v>44927</v>
          </cell>
        </row>
        <row r="1106">
          <cell r="A1106" t="str">
            <v>л/с №3000000150663</v>
          </cell>
          <cell r="B1106" t="str">
            <v>Кв. 727</v>
          </cell>
          <cell r="C1106">
            <v>51.1</v>
          </cell>
          <cell r="D1106" t="str">
            <v>Жиленко Святослав  Дмитриевич</v>
          </cell>
          <cell r="E1106">
            <v>44927</v>
          </cell>
        </row>
        <row r="1107">
          <cell r="A1107" t="str">
            <v>л/с №3000000153029</v>
          </cell>
          <cell r="B1107" t="str">
            <v>Кв. 728</v>
          </cell>
          <cell r="C1107">
            <v>50.8</v>
          </cell>
          <cell r="D1107" t="str">
            <v>Мегаполис М (ЗПИФ ВТБ)</v>
          </cell>
          <cell r="E1107">
            <v>44927</v>
          </cell>
        </row>
        <row r="1108">
          <cell r="A1108" t="str">
            <v>л/с №3000000153025</v>
          </cell>
          <cell r="B1108" t="str">
            <v>Кв. 729</v>
          </cell>
          <cell r="C1108">
            <v>72.7</v>
          </cell>
          <cell r="D1108" t="str">
            <v>Мегаполис М (ЗПИФ ВТБ)</v>
          </cell>
          <cell r="E1108">
            <v>44927</v>
          </cell>
        </row>
        <row r="1109">
          <cell r="A1109" t="str">
            <v>л/с №3000001180817</v>
          </cell>
          <cell r="B1109" t="str">
            <v>Кв. 729</v>
          </cell>
          <cell r="C1109">
            <v>72.7</v>
          </cell>
          <cell r="D1109" t="str">
            <v xml:space="preserve">Зайцева Елена Сергеевна </v>
          </cell>
          <cell r="E1109">
            <v>45170</v>
          </cell>
        </row>
        <row r="1110">
          <cell r="A1110" t="str">
            <v>л/с №3000000140267</v>
          </cell>
          <cell r="B1110" t="str">
            <v>Кв. 73</v>
          </cell>
          <cell r="C1110">
            <v>72.599999999999994</v>
          </cell>
          <cell r="D1110" t="str">
            <v>Овсянкин Александр Александрович</v>
          </cell>
          <cell r="E1110">
            <v>44927</v>
          </cell>
        </row>
        <row r="1111">
          <cell r="A1111" t="str">
            <v>л/с №3000000142756</v>
          </cell>
          <cell r="B1111" t="str">
            <v>Кв. 730</v>
          </cell>
          <cell r="C1111">
            <v>78.400000000000006</v>
          </cell>
          <cell r="D1111" t="str">
            <v>Джафаров Джафар Тахирович</v>
          </cell>
          <cell r="E1111">
            <v>44927</v>
          </cell>
        </row>
        <row r="1112">
          <cell r="A1112" t="str">
            <v>л/с №3000000148196</v>
          </cell>
          <cell r="B1112" t="str">
            <v>Кв. 731</v>
          </cell>
          <cell r="C1112">
            <v>51.1</v>
          </cell>
          <cell r="D1112" t="str">
            <v xml:space="preserve">Прилепская Ирина Владимировна </v>
          </cell>
          <cell r="E1112">
            <v>44927</v>
          </cell>
        </row>
        <row r="1113">
          <cell r="A1113" t="str">
            <v>л/с №3000000153024</v>
          </cell>
          <cell r="B1113" t="str">
            <v>Кв. 732</v>
          </cell>
          <cell r="C1113">
            <v>50.8</v>
          </cell>
          <cell r="D1113" t="str">
            <v>Мегаполис М (ЗПИФ ВТБ)</v>
          </cell>
          <cell r="E1113">
            <v>44927</v>
          </cell>
        </row>
        <row r="1114">
          <cell r="A1114" t="str">
            <v>л/с №3000000142849</v>
          </cell>
          <cell r="B1114" t="str">
            <v>Кв. 733</v>
          </cell>
          <cell r="C1114">
            <v>72.7</v>
          </cell>
          <cell r="D1114" t="str">
            <v>Озолина Екатерина Александровна</v>
          </cell>
          <cell r="E1114">
            <v>44927</v>
          </cell>
        </row>
        <row r="1115">
          <cell r="A1115" t="str">
            <v>л/с №3000001181145</v>
          </cell>
          <cell r="B1115" t="str">
            <v>Кв. 733</v>
          </cell>
          <cell r="C1115">
            <v>72.7</v>
          </cell>
          <cell r="D1115" t="str">
            <v>Батурин Сергей Дмитриевич</v>
          </cell>
          <cell r="E1115">
            <v>45113</v>
          </cell>
        </row>
        <row r="1116">
          <cell r="A1116" t="str">
            <v>л/с №3000000145614</v>
          </cell>
          <cell r="B1116" t="str">
            <v>Кв. 734</v>
          </cell>
          <cell r="C1116">
            <v>78.400000000000006</v>
          </cell>
          <cell r="D1116" t="str">
            <v>Сахарова Алла Васильевна</v>
          </cell>
          <cell r="E1116">
            <v>44927</v>
          </cell>
        </row>
        <row r="1117">
          <cell r="A1117" t="str">
            <v>л/с №3000000146613</v>
          </cell>
          <cell r="B1117" t="str">
            <v>Кв. 735</v>
          </cell>
          <cell r="C1117">
            <v>51.1</v>
          </cell>
          <cell r="D1117" t="str">
            <v>Могилин Никита Сергеевич</v>
          </cell>
          <cell r="E1117">
            <v>44927</v>
          </cell>
        </row>
        <row r="1118">
          <cell r="A1118" t="str">
            <v>л/с №3000000143068</v>
          </cell>
          <cell r="B1118" t="str">
            <v>Кв. 736</v>
          </cell>
          <cell r="C1118">
            <v>50.8</v>
          </cell>
          <cell r="D1118" t="str">
            <v>Бушаева Марина Анатольевна</v>
          </cell>
          <cell r="E1118">
            <v>44927</v>
          </cell>
        </row>
        <row r="1119">
          <cell r="A1119" t="str">
            <v>л/с №3000000142804</v>
          </cell>
          <cell r="B1119" t="str">
            <v>Кв. 737</v>
          </cell>
          <cell r="C1119">
            <v>72.7</v>
          </cell>
          <cell r="D1119" t="str">
            <v>Аджиньязова Марина Сейпуллаевна</v>
          </cell>
          <cell r="E1119">
            <v>44927</v>
          </cell>
        </row>
        <row r="1120">
          <cell r="A1120" t="str">
            <v>л/с №3000000145723</v>
          </cell>
          <cell r="B1120" t="str">
            <v>Кв. 738</v>
          </cell>
          <cell r="C1120">
            <v>78.400000000000006</v>
          </cell>
          <cell r="D1120" t="str">
            <v>Скворцова Олеся Алексеевна</v>
          </cell>
          <cell r="E1120">
            <v>44927</v>
          </cell>
        </row>
        <row r="1121">
          <cell r="A1121" t="str">
            <v>л/с №3000000142757</v>
          </cell>
          <cell r="B1121" t="str">
            <v>Кв. 739</v>
          </cell>
          <cell r="C1121">
            <v>51.1</v>
          </cell>
          <cell r="D1121" t="str">
            <v>Михайлов Роман Сергеевич</v>
          </cell>
          <cell r="E1121">
            <v>44927</v>
          </cell>
        </row>
        <row r="1122">
          <cell r="A1122" t="str">
            <v>л/с №3000000140226</v>
          </cell>
          <cell r="B1122" t="str">
            <v>Кв. 74</v>
          </cell>
          <cell r="C1122">
            <v>57.1</v>
          </cell>
          <cell r="D1122" t="str">
            <v>Эрен Серкан</v>
          </cell>
          <cell r="E1122">
            <v>44927</v>
          </cell>
        </row>
        <row r="1123">
          <cell r="A1123" t="str">
            <v>л/с №3000000153081</v>
          </cell>
          <cell r="B1123" t="str">
            <v>Кв. 740</v>
          </cell>
          <cell r="C1123">
            <v>50.8</v>
          </cell>
          <cell r="D1123" t="str">
            <v>Мегаполис М (ЗПИФ ВТБ)</v>
          </cell>
          <cell r="E1123">
            <v>44927</v>
          </cell>
        </row>
        <row r="1124">
          <cell r="A1124" t="str">
            <v>л/с №3000000142943</v>
          </cell>
          <cell r="B1124" t="str">
            <v>Кв. 741</v>
          </cell>
          <cell r="C1124">
            <v>72.7</v>
          </cell>
          <cell r="D1124" t="str">
            <v>Лепаев Сергей Викторович</v>
          </cell>
          <cell r="E1124">
            <v>44927</v>
          </cell>
        </row>
        <row r="1125">
          <cell r="A1125" t="str">
            <v>л/с №3000000142850</v>
          </cell>
          <cell r="B1125" t="str">
            <v>Кв. 742</v>
          </cell>
          <cell r="C1125">
            <v>78.400000000000006</v>
          </cell>
          <cell r="D1125" t="str">
            <v>Булгак Дмитрий Олегович</v>
          </cell>
          <cell r="E1125">
            <v>44927</v>
          </cell>
        </row>
        <row r="1126">
          <cell r="A1126" t="str">
            <v>л/с №3000000145823</v>
          </cell>
          <cell r="B1126" t="str">
            <v>Кв. 743</v>
          </cell>
          <cell r="C1126">
            <v>51.1</v>
          </cell>
          <cell r="D1126" t="str">
            <v>Трофимова Кристина Анатольевна</v>
          </cell>
          <cell r="E1126">
            <v>44927</v>
          </cell>
        </row>
        <row r="1127">
          <cell r="A1127" t="str">
            <v>л/с №3000000153058</v>
          </cell>
          <cell r="B1127" t="str">
            <v>Кв. 744</v>
          </cell>
          <cell r="C1127">
            <v>50.8</v>
          </cell>
          <cell r="D1127" t="str">
            <v>Мегаполис М (ЗПИФ ВТБ)</v>
          </cell>
          <cell r="E1127">
            <v>44927</v>
          </cell>
        </row>
        <row r="1128">
          <cell r="A1128" t="str">
            <v>л/с №3000000142782</v>
          </cell>
          <cell r="B1128" t="str">
            <v>Кв. 745</v>
          </cell>
          <cell r="C1128">
            <v>72.7</v>
          </cell>
          <cell r="D1128" t="str">
            <v>Некрасов Сергей Геннадьевич</v>
          </cell>
          <cell r="E1128">
            <v>44927</v>
          </cell>
        </row>
        <row r="1129">
          <cell r="A1129" t="str">
            <v>л/с №3000001176168</v>
          </cell>
          <cell r="B1129" t="str">
            <v>Кв. 745</v>
          </cell>
          <cell r="C1129">
            <v>72.7</v>
          </cell>
          <cell r="D1129" t="str">
            <v xml:space="preserve">Гулидов Максим Игоревич </v>
          </cell>
          <cell r="E1129">
            <v>45015</v>
          </cell>
        </row>
        <row r="1130">
          <cell r="A1130" t="str">
            <v>л/с №3000000143802</v>
          </cell>
          <cell r="B1130" t="str">
            <v>Кв. 746</v>
          </cell>
          <cell r="C1130">
            <v>78.400000000000006</v>
          </cell>
          <cell r="D1130" t="str">
            <v>Сорокин Виктор Владимирович</v>
          </cell>
          <cell r="E1130">
            <v>44927</v>
          </cell>
        </row>
        <row r="1131">
          <cell r="A1131" t="str">
            <v>л/с №3000000147137</v>
          </cell>
          <cell r="B1131" t="str">
            <v>Кв. 747</v>
          </cell>
          <cell r="C1131">
            <v>51.1</v>
          </cell>
          <cell r="D1131" t="str">
            <v>Васильева Раиса Сергеевна</v>
          </cell>
          <cell r="E1131">
            <v>44927</v>
          </cell>
        </row>
        <row r="1132">
          <cell r="A1132" t="str">
            <v>л/с №3000000149260</v>
          </cell>
          <cell r="B1132" t="str">
            <v>Кв. 748</v>
          </cell>
          <cell r="C1132">
            <v>50.8</v>
          </cell>
          <cell r="D1132" t="str">
            <v>Козлова Людмила Петровна</v>
          </cell>
          <cell r="E1132">
            <v>44927</v>
          </cell>
        </row>
        <row r="1133">
          <cell r="A1133" t="str">
            <v>л/с №3000000142930</v>
          </cell>
          <cell r="B1133" t="str">
            <v>Кв. 749</v>
          </cell>
          <cell r="C1133">
            <v>72.7</v>
          </cell>
          <cell r="D1133" t="str">
            <v>Касьяненко Татьяна Константиновна</v>
          </cell>
          <cell r="E1133">
            <v>44927</v>
          </cell>
        </row>
        <row r="1134">
          <cell r="A1134" t="str">
            <v>л/с №3000000148560</v>
          </cell>
          <cell r="B1134" t="str">
            <v>Кв. 75</v>
          </cell>
          <cell r="C1134">
            <v>33.1</v>
          </cell>
          <cell r="D1134" t="str">
            <v>Харламова Евгения Александровна</v>
          </cell>
          <cell r="E1134">
            <v>44927</v>
          </cell>
        </row>
        <row r="1135">
          <cell r="A1135" t="str">
            <v>л/с №3000000145327</v>
          </cell>
          <cell r="B1135" t="str">
            <v>Кв. 750</v>
          </cell>
          <cell r="C1135">
            <v>78.400000000000006</v>
          </cell>
          <cell r="D1135" t="str">
            <v>Петрова Валентина Михайловна</v>
          </cell>
          <cell r="E1135">
            <v>44927</v>
          </cell>
        </row>
        <row r="1136">
          <cell r="A1136" t="str">
            <v>л/с №3000000142710</v>
          </cell>
          <cell r="B1136" t="str">
            <v>Кв. 751</v>
          </cell>
          <cell r="C1136">
            <v>51.1</v>
          </cell>
          <cell r="D1136" t="str">
            <v>Муравьева Татьяна Николаевна</v>
          </cell>
          <cell r="E1136">
            <v>44927</v>
          </cell>
        </row>
        <row r="1137">
          <cell r="A1137" t="str">
            <v>л/с №3000000142942</v>
          </cell>
          <cell r="B1137" t="str">
            <v>Кв. 752</v>
          </cell>
          <cell r="C1137">
            <v>50.8</v>
          </cell>
          <cell r="D1137" t="str">
            <v>Можарцева Марина Викторовна</v>
          </cell>
          <cell r="E1137">
            <v>44927</v>
          </cell>
        </row>
        <row r="1138">
          <cell r="A1138" t="str">
            <v>л/с №3000000145707</v>
          </cell>
          <cell r="B1138" t="str">
            <v>Кв. 753</v>
          </cell>
          <cell r="C1138">
            <v>72.7</v>
          </cell>
          <cell r="D1138" t="str">
            <v>Пичкалева Юлия Александровна</v>
          </cell>
          <cell r="E1138">
            <v>44927</v>
          </cell>
        </row>
        <row r="1139">
          <cell r="A1139" t="str">
            <v>л/с №3000000151984</v>
          </cell>
          <cell r="B1139" t="str">
            <v>Кв. 754</v>
          </cell>
          <cell r="C1139">
            <v>78.400000000000006</v>
          </cell>
          <cell r="D1139" t="str">
            <v>Табаченкова Елена Викторовна</v>
          </cell>
          <cell r="E1139">
            <v>44927</v>
          </cell>
        </row>
        <row r="1140">
          <cell r="A1140" t="str">
            <v>л/с №3000000152241</v>
          </cell>
          <cell r="B1140" t="str">
            <v>Кв. 755</v>
          </cell>
          <cell r="C1140">
            <v>51.1</v>
          </cell>
          <cell r="D1140" t="str">
            <v>Орехова Юлия Валерьевна</v>
          </cell>
          <cell r="E1140">
            <v>44927</v>
          </cell>
        </row>
        <row r="1141">
          <cell r="A1141" t="str">
            <v>л/с №3000000142761</v>
          </cell>
          <cell r="B1141" t="str">
            <v>Кв. 756</v>
          </cell>
          <cell r="C1141">
            <v>50.8</v>
          </cell>
          <cell r="D1141" t="str">
            <v>Зибров Александр Николаевич</v>
          </cell>
          <cell r="E1141">
            <v>44927</v>
          </cell>
        </row>
        <row r="1142">
          <cell r="A1142" t="str">
            <v>л/с №3000000152549</v>
          </cell>
          <cell r="B1142" t="str">
            <v>Кв. 757</v>
          </cell>
          <cell r="C1142">
            <v>72.7</v>
          </cell>
          <cell r="D1142" t="str">
            <v>Дьячкова Юлия Александровна</v>
          </cell>
          <cell r="E1142">
            <v>44927</v>
          </cell>
        </row>
        <row r="1143">
          <cell r="A1143" t="str">
            <v>л/с №3000000142359</v>
          </cell>
          <cell r="B1143" t="str">
            <v>Кв. 758</v>
          </cell>
          <cell r="C1143">
            <v>78.400000000000006</v>
          </cell>
          <cell r="D1143" t="str">
            <v>Андриевская Гульсиня Жафяровна</v>
          </cell>
          <cell r="E1143">
            <v>44927</v>
          </cell>
        </row>
        <row r="1144">
          <cell r="A1144" t="str">
            <v>л/с №3000000142962</v>
          </cell>
          <cell r="B1144" t="str">
            <v>Кв. 759</v>
          </cell>
          <cell r="C1144">
            <v>51.1</v>
          </cell>
          <cell r="D1144" t="str">
            <v>Бакаева  Екатерина Владимировна</v>
          </cell>
          <cell r="E1144">
            <v>44927</v>
          </cell>
        </row>
        <row r="1145">
          <cell r="A1145" t="str">
            <v>л/с №3000000142875</v>
          </cell>
          <cell r="B1145" t="str">
            <v>Кв. 76</v>
          </cell>
          <cell r="C1145">
            <v>33.1</v>
          </cell>
          <cell r="D1145" t="str">
            <v xml:space="preserve">Белова Виктория Константиновна </v>
          </cell>
          <cell r="E1145">
            <v>44927</v>
          </cell>
        </row>
        <row r="1146">
          <cell r="A1146" t="str">
            <v>л/с №3000001177243</v>
          </cell>
          <cell r="B1146" t="str">
            <v>Кв. 76</v>
          </cell>
          <cell r="C1146">
            <v>33.1</v>
          </cell>
          <cell r="D1146" t="str">
            <v xml:space="preserve">Минеев Алексей Александрович </v>
          </cell>
          <cell r="E1146">
            <v>45037</v>
          </cell>
        </row>
        <row r="1147">
          <cell r="A1147" t="str">
            <v>л/с №3000000142873</v>
          </cell>
          <cell r="B1147" t="str">
            <v>Кв. 760</v>
          </cell>
          <cell r="C1147">
            <v>50.8</v>
          </cell>
          <cell r="D1147" t="str">
            <v>Алексеева Таисия Валерьевна</v>
          </cell>
          <cell r="E1147">
            <v>44927</v>
          </cell>
        </row>
        <row r="1148">
          <cell r="A1148" t="str">
            <v>л/с №3000000142784</v>
          </cell>
          <cell r="B1148" t="str">
            <v>Кв. 761</v>
          </cell>
          <cell r="C1148">
            <v>72.7</v>
          </cell>
          <cell r="D1148" t="str">
            <v>Гущин Анатолий Александрович</v>
          </cell>
          <cell r="E1148">
            <v>44927</v>
          </cell>
        </row>
        <row r="1149">
          <cell r="A1149" t="str">
            <v>л/с №3000000152468</v>
          </cell>
          <cell r="B1149" t="str">
            <v>Кв. 762</v>
          </cell>
          <cell r="C1149">
            <v>78.400000000000006</v>
          </cell>
          <cell r="D1149" t="str">
            <v>Панчелюга Ирина Александровна</v>
          </cell>
          <cell r="E1149">
            <v>44927</v>
          </cell>
        </row>
        <row r="1150">
          <cell r="A1150" t="str">
            <v>л/с №3000000152348</v>
          </cell>
          <cell r="B1150" t="str">
            <v>Кв. 763</v>
          </cell>
          <cell r="C1150">
            <v>51.1</v>
          </cell>
          <cell r="D1150" t="str">
            <v>Фролова Ольга Николаевна</v>
          </cell>
          <cell r="E1150">
            <v>44927</v>
          </cell>
        </row>
        <row r="1151">
          <cell r="A1151" t="str">
            <v>л/с №3000000153063</v>
          </cell>
          <cell r="B1151" t="str">
            <v>Кв. 764</v>
          </cell>
          <cell r="C1151">
            <v>50.8</v>
          </cell>
          <cell r="D1151" t="str">
            <v>Мегаполис М (ЗПИФ ВТБ)</v>
          </cell>
          <cell r="E1151">
            <v>44927</v>
          </cell>
        </row>
        <row r="1152">
          <cell r="A1152" t="str">
            <v>л/с №3000000142464</v>
          </cell>
          <cell r="B1152" t="str">
            <v>Кв. 765</v>
          </cell>
          <cell r="C1152">
            <v>72.7</v>
          </cell>
          <cell r="D1152" t="str">
            <v>Сущенко Ксения Александровна</v>
          </cell>
          <cell r="E1152">
            <v>44927</v>
          </cell>
        </row>
        <row r="1153">
          <cell r="A1153" t="str">
            <v>л/с №3000000145338</v>
          </cell>
          <cell r="B1153" t="str">
            <v>Кв. 766</v>
          </cell>
          <cell r="C1153">
            <v>78.400000000000006</v>
          </cell>
          <cell r="D1153" t="str">
            <v>Байковская Наталья Евгеньевна</v>
          </cell>
          <cell r="E1153">
            <v>44927</v>
          </cell>
        </row>
        <row r="1154">
          <cell r="A1154" t="str">
            <v>л/с №3000001183344</v>
          </cell>
          <cell r="B1154" t="str">
            <v>Кв. 766</v>
          </cell>
          <cell r="C1154">
            <v>78.400000000000006</v>
          </cell>
          <cell r="D1154" t="str">
            <v>Аблов Анатолий Анатольевич</v>
          </cell>
          <cell r="E1154">
            <v>45246</v>
          </cell>
        </row>
        <row r="1155">
          <cell r="A1155" t="str">
            <v>л/с №3000000142358</v>
          </cell>
          <cell r="B1155" t="str">
            <v>Кв. 767</v>
          </cell>
          <cell r="C1155">
            <v>51.1</v>
          </cell>
          <cell r="D1155" t="str">
            <v>Бареев Руслан Зинурович</v>
          </cell>
          <cell r="E1155">
            <v>44927</v>
          </cell>
        </row>
        <row r="1156">
          <cell r="A1156" t="str">
            <v>л/с №3000000142879</v>
          </cell>
          <cell r="B1156" t="str">
            <v>Кв. 768</v>
          </cell>
          <cell r="C1156">
            <v>50.8</v>
          </cell>
          <cell r="D1156" t="str">
            <v>Пудова Анна Вячеславовна</v>
          </cell>
          <cell r="E1156">
            <v>44927</v>
          </cell>
        </row>
        <row r="1157">
          <cell r="A1157" t="str">
            <v>л/с №3000000142910</v>
          </cell>
          <cell r="B1157" t="str">
            <v>Кв. 769</v>
          </cell>
          <cell r="C1157">
            <v>72.7</v>
          </cell>
          <cell r="D1157" t="str">
            <v>Малахова Светлана Анатольевна</v>
          </cell>
          <cell r="E1157">
            <v>44927</v>
          </cell>
        </row>
        <row r="1158">
          <cell r="A1158" t="str">
            <v>л/с №3000000140465</v>
          </cell>
          <cell r="B1158" t="str">
            <v>Кв. 77</v>
          </cell>
          <cell r="C1158">
            <v>36.700000000000003</v>
          </cell>
          <cell r="D1158" t="str">
            <v>Никора Нина Григорьевна</v>
          </cell>
          <cell r="E1158">
            <v>44927</v>
          </cell>
        </row>
        <row r="1159">
          <cell r="A1159" t="str">
            <v>л/с №3000000143803</v>
          </cell>
          <cell r="B1159" t="str">
            <v>Кв. 770</v>
          </cell>
          <cell r="C1159">
            <v>78.400000000000006</v>
          </cell>
          <cell r="D1159" t="str">
            <v>Фоминов Василий Васильевич</v>
          </cell>
          <cell r="E1159">
            <v>44927</v>
          </cell>
        </row>
        <row r="1160">
          <cell r="A1160" t="str">
            <v>л/с №3000000142236</v>
          </cell>
          <cell r="B1160" t="str">
            <v>Кв. 771</v>
          </cell>
          <cell r="C1160">
            <v>51.1</v>
          </cell>
          <cell r="D1160" t="str">
            <v>Романов Дмитрий Олегович</v>
          </cell>
          <cell r="E1160">
            <v>44927</v>
          </cell>
        </row>
        <row r="1161">
          <cell r="A1161" t="str">
            <v>л/с №3000000142711</v>
          </cell>
          <cell r="B1161" t="str">
            <v>Кв. 772</v>
          </cell>
          <cell r="C1161">
            <v>50.8</v>
          </cell>
          <cell r="D1161" t="str">
            <v>Орлов Александр Иванович</v>
          </cell>
          <cell r="E1161">
            <v>44927</v>
          </cell>
        </row>
        <row r="1162">
          <cell r="A1162" t="str">
            <v>л/с №3000000153032</v>
          </cell>
          <cell r="B1162" t="str">
            <v>Кв. 773</v>
          </cell>
          <cell r="C1162">
            <v>72.7</v>
          </cell>
          <cell r="D1162" t="str">
            <v>Мегаполис М (ЗПИФ ВТБ)</v>
          </cell>
          <cell r="E1162">
            <v>44927</v>
          </cell>
        </row>
        <row r="1163">
          <cell r="A1163" t="str">
            <v>л/с №3000001183290</v>
          </cell>
          <cell r="B1163" t="str">
            <v>Кв. 773</v>
          </cell>
          <cell r="C1163">
            <v>72.7</v>
          </cell>
          <cell r="D1163" t="str">
            <v>Зеленская Светлана Викторовна</v>
          </cell>
          <cell r="E1163">
            <v>45181</v>
          </cell>
        </row>
        <row r="1164">
          <cell r="A1164" t="str">
            <v>л/с №3000000153080</v>
          </cell>
          <cell r="B1164" t="str">
            <v>Кв. 774</v>
          </cell>
          <cell r="C1164">
            <v>108.5</v>
          </cell>
          <cell r="D1164" t="str">
            <v>Мегаполис М (ЗПИФ ВТБ)</v>
          </cell>
          <cell r="E1164">
            <v>44927</v>
          </cell>
        </row>
        <row r="1165">
          <cell r="A1165" t="str">
            <v>л/с №3000000173280</v>
          </cell>
          <cell r="B1165" t="str">
            <v>Кв. 774</v>
          </cell>
          <cell r="C1165">
            <v>108.5</v>
          </cell>
          <cell r="D1165" t="str">
            <v>Одинцова Анастасия Валерьевна</v>
          </cell>
          <cell r="E1165">
            <v>44937</v>
          </cell>
        </row>
        <row r="1166">
          <cell r="A1166" t="str">
            <v>л/с №3000000148141</v>
          </cell>
          <cell r="B1166" t="str">
            <v>Кв. 775</v>
          </cell>
          <cell r="C1166">
            <v>71.5</v>
          </cell>
          <cell r="D1166" t="str">
            <v>Котляр Людмила Викторовна</v>
          </cell>
          <cell r="E1166">
            <v>44927</v>
          </cell>
        </row>
        <row r="1167">
          <cell r="A1167" t="str">
            <v>л/с №3000000145615</v>
          </cell>
          <cell r="B1167" t="str">
            <v>Кв. 776</v>
          </cell>
          <cell r="C1167">
            <v>71.2</v>
          </cell>
          <cell r="D1167" t="str">
            <v>Олехов Василий Леонидович</v>
          </cell>
          <cell r="E1167">
            <v>44927</v>
          </cell>
        </row>
        <row r="1168">
          <cell r="A1168" t="str">
            <v>л/с №3000000165149</v>
          </cell>
          <cell r="B1168" t="str">
            <v>Кв. 777</v>
          </cell>
          <cell r="C1168">
            <v>102.8</v>
          </cell>
          <cell r="D1168" t="str">
            <v>Мажумдер Мухаммед Ехсан Максуд</v>
          </cell>
          <cell r="E1168">
            <v>44927</v>
          </cell>
        </row>
        <row r="1169">
          <cell r="A1169" t="str">
            <v>л/с №3000000153003</v>
          </cell>
          <cell r="B1169" t="str">
            <v>Кв. 78</v>
          </cell>
          <cell r="C1169">
            <v>78.400000000000006</v>
          </cell>
          <cell r="D1169" t="str">
            <v>Мегаполис М (ЗПИФ ВТБ)</v>
          </cell>
          <cell r="E1169">
            <v>44927</v>
          </cell>
        </row>
        <row r="1170">
          <cell r="A1170" t="str">
            <v>л/с №3000000153641</v>
          </cell>
          <cell r="B1170" t="str">
            <v>Кв. 79</v>
          </cell>
          <cell r="C1170">
            <v>72.599999999999994</v>
          </cell>
          <cell r="D1170" t="str">
            <v>Пугачев Григорий Сергеевич</v>
          </cell>
          <cell r="E1170">
            <v>44927</v>
          </cell>
        </row>
        <row r="1171">
          <cell r="A1171" t="str">
            <v>л/с №3000000140941</v>
          </cell>
          <cell r="B1171" t="str">
            <v>Кв. 8</v>
          </cell>
          <cell r="C1171">
            <v>57.1</v>
          </cell>
          <cell r="D1171" t="str">
            <v>Антипенко Андрей Борисович</v>
          </cell>
          <cell r="E1171">
            <v>44927</v>
          </cell>
        </row>
        <row r="1172">
          <cell r="A1172" t="str">
            <v>л/с №3000000140190</v>
          </cell>
          <cell r="B1172" t="str">
            <v>Кв. 80</v>
          </cell>
          <cell r="C1172">
            <v>57.1</v>
          </cell>
          <cell r="D1172" t="str">
            <v>Петров Денис Алексеевич</v>
          </cell>
          <cell r="E1172">
            <v>44927</v>
          </cell>
        </row>
        <row r="1173">
          <cell r="A1173" t="str">
            <v>л/с №3000000140026</v>
          </cell>
          <cell r="B1173" t="str">
            <v>Кв. 81</v>
          </cell>
          <cell r="C1173">
            <v>33.1</v>
          </cell>
          <cell r="D1173" t="str">
            <v>Казаков Леонид Валерьевич</v>
          </cell>
          <cell r="E1173">
            <v>44927</v>
          </cell>
        </row>
        <row r="1174">
          <cell r="A1174" t="str">
            <v>л/с №3000000153077</v>
          </cell>
          <cell r="B1174" t="str">
            <v>Кв. 82</v>
          </cell>
          <cell r="C1174">
            <v>33.1</v>
          </cell>
          <cell r="D1174" t="str">
            <v>Мегаполис М (ЗПИФ ВТБ)</v>
          </cell>
          <cell r="E1174">
            <v>44927</v>
          </cell>
        </row>
        <row r="1175">
          <cell r="A1175" t="str">
            <v>л/с №3000000140266</v>
          </cell>
          <cell r="B1175" t="str">
            <v>Кв. 83</v>
          </cell>
          <cell r="C1175">
            <v>36.700000000000003</v>
          </cell>
          <cell r="D1175" t="str">
            <v>Куракин Константин Анатольевич</v>
          </cell>
          <cell r="E1175">
            <v>44927</v>
          </cell>
        </row>
        <row r="1176">
          <cell r="A1176" t="str">
            <v>л/с №3000000145991</v>
          </cell>
          <cell r="B1176" t="str">
            <v>Кв. 84</v>
          </cell>
          <cell r="C1176">
            <v>78.400000000000006</v>
          </cell>
          <cell r="D1176" t="str">
            <v>Иноземцева Светлана Михайловна</v>
          </cell>
          <cell r="E1176">
            <v>44927</v>
          </cell>
        </row>
        <row r="1177">
          <cell r="A1177" t="str">
            <v>л/с №3000000140366</v>
          </cell>
          <cell r="B1177" t="str">
            <v>Кв. 85</v>
          </cell>
          <cell r="C1177">
            <v>72.599999999999994</v>
          </cell>
          <cell r="D1177" t="str">
            <v>Головко Денис Александрович</v>
          </cell>
          <cell r="E1177">
            <v>44927</v>
          </cell>
        </row>
        <row r="1178">
          <cell r="A1178" t="str">
            <v>л/с №3000000153586</v>
          </cell>
          <cell r="B1178" t="str">
            <v>Кв. 86</v>
          </cell>
          <cell r="C1178">
            <v>57.1</v>
          </cell>
          <cell r="D1178" t="str">
            <v>Дарькина Юлия Алексеевна</v>
          </cell>
          <cell r="E1178">
            <v>44927</v>
          </cell>
        </row>
        <row r="1179">
          <cell r="A1179" t="str">
            <v>л/с №3000000171286</v>
          </cell>
          <cell r="B1179" t="str">
            <v>Кв. 87</v>
          </cell>
          <cell r="C1179">
            <v>33.1</v>
          </cell>
          <cell r="D1179" t="str">
            <v xml:space="preserve">Мальцева Анна Николаевна </v>
          </cell>
          <cell r="E1179">
            <v>44927</v>
          </cell>
        </row>
        <row r="1180">
          <cell r="A1180" t="str">
            <v>л/с №3000000145581</v>
          </cell>
          <cell r="B1180" t="str">
            <v>Кв. 88</v>
          </cell>
          <cell r="C1180">
            <v>33.1</v>
          </cell>
          <cell r="D1180" t="str">
            <v>Степанов Александр Михайлович</v>
          </cell>
          <cell r="E1180">
            <v>44927</v>
          </cell>
        </row>
        <row r="1181">
          <cell r="A1181" t="str">
            <v>л/с №3000000140073</v>
          </cell>
          <cell r="B1181" t="str">
            <v>Кв. 89</v>
          </cell>
          <cell r="C1181">
            <v>36.700000000000003</v>
          </cell>
          <cell r="D1181" t="str">
            <v>Заика Иван Геннадьевич</v>
          </cell>
          <cell r="E1181">
            <v>44927</v>
          </cell>
        </row>
        <row r="1182">
          <cell r="A1182" t="str">
            <v>л/с №3000000140186</v>
          </cell>
          <cell r="B1182" t="str">
            <v>Кв. 9</v>
          </cell>
          <cell r="C1182">
            <v>33.1</v>
          </cell>
          <cell r="D1182" t="str">
            <v>Андреев Александр Владимирович</v>
          </cell>
          <cell r="E1182">
            <v>44927</v>
          </cell>
        </row>
        <row r="1183">
          <cell r="A1183" t="str">
            <v>л/с №3000000140075</v>
          </cell>
          <cell r="B1183" t="str">
            <v>Кв. 90</v>
          </cell>
          <cell r="C1183">
            <v>78.400000000000006</v>
          </cell>
          <cell r="D1183" t="str">
            <v>Нигметзянов Марат Харисович</v>
          </cell>
          <cell r="E1183">
            <v>44927</v>
          </cell>
        </row>
        <row r="1184">
          <cell r="A1184" t="str">
            <v>л/с №3000000140946</v>
          </cell>
          <cell r="B1184" t="str">
            <v>Кв. 91</v>
          </cell>
          <cell r="C1184">
            <v>72.599999999999994</v>
          </cell>
          <cell r="D1184" t="str">
            <v>Поляков Евгений Александрович</v>
          </cell>
          <cell r="E1184">
            <v>44927</v>
          </cell>
        </row>
        <row r="1185">
          <cell r="A1185" t="str">
            <v>л/с №3000000140935</v>
          </cell>
          <cell r="B1185" t="str">
            <v>Кв. 92</v>
          </cell>
          <cell r="C1185">
            <v>57.1</v>
          </cell>
          <cell r="D1185" t="str">
            <v>Денисов Александр Викторович</v>
          </cell>
          <cell r="E1185">
            <v>44927</v>
          </cell>
        </row>
        <row r="1186">
          <cell r="A1186" t="str">
            <v>л/с №3000000140492</v>
          </cell>
          <cell r="B1186" t="str">
            <v>Кв. 93</v>
          </cell>
          <cell r="C1186">
            <v>33.1</v>
          </cell>
          <cell r="D1186" t="str">
            <v>Подлесных Ольга Валентиновна</v>
          </cell>
          <cell r="E1186">
            <v>44927</v>
          </cell>
        </row>
        <row r="1187">
          <cell r="A1187" t="str">
            <v>л/с №3000000140189</v>
          </cell>
          <cell r="B1187" t="str">
            <v>Кв. 94</v>
          </cell>
          <cell r="C1187">
            <v>33.1</v>
          </cell>
          <cell r="D1187" t="str">
            <v>Канищева Инна Владимировна</v>
          </cell>
          <cell r="E1187">
            <v>44927</v>
          </cell>
        </row>
        <row r="1188">
          <cell r="A1188" t="str">
            <v>л/с №3000000150665</v>
          </cell>
          <cell r="B1188" t="str">
            <v>Кв. 95</v>
          </cell>
          <cell r="C1188">
            <v>36.700000000000003</v>
          </cell>
          <cell r="D1188" t="str">
            <v>Шапошников Алексей Николаевич</v>
          </cell>
          <cell r="E1188">
            <v>44927</v>
          </cell>
        </row>
        <row r="1189">
          <cell r="A1189" t="str">
            <v>л/с №3000000140574</v>
          </cell>
          <cell r="B1189" t="str">
            <v>Кв. 96</v>
          </cell>
          <cell r="C1189">
            <v>78.400000000000006</v>
          </cell>
          <cell r="D1189" t="str">
            <v>Кириллова Елена Алексеевна</v>
          </cell>
          <cell r="E1189">
            <v>44927</v>
          </cell>
        </row>
        <row r="1190">
          <cell r="A1190" t="str">
            <v>л/с №3000000153637</v>
          </cell>
          <cell r="B1190" t="str">
            <v>Кв. 97</v>
          </cell>
          <cell r="C1190">
            <v>72.599999999999994</v>
          </cell>
          <cell r="D1190" t="str">
            <v>Чумаченко Оксана Владимировна</v>
          </cell>
          <cell r="E1190">
            <v>44927</v>
          </cell>
        </row>
        <row r="1191">
          <cell r="A1191" t="str">
            <v>л/с №3000000140180</v>
          </cell>
          <cell r="B1191" t="str">
            <v>Кв. 98</v>
          </cell>
          <cell r="C1191">
            <v>57.1</v>
          </cell>
          <cell r="D1191" t="str">
            <v>Маркова Евгения Анатольевна</v>
          </cell>
          <cell r="E1191">
            <v>44927</v>
          </cell>
        </row>
        <row r="1192">
          <cell r="A1192" t="str">
            <v>л/с №3000000142762</v>
          </cell>
          <cell r="B1192" t="str">
            <v>Кв. 99</v>
          </cell>
          <cell r="C1192">
            <v>33.1</v>
          </cell>
          <cell r="D1192" t="str">
            <v>Иванова Наталья Юрьевна</v>
          </cell>
          <cell r="E1192">
            <v>44927</v>
          </cell>
        </row>
        <row r="1193">
          <cell r="A1193" t="str">
            <v>л/с №3000000140785</v>
          </cell>
          <cell r="B1193" t="str">
            <v>Кл. №1</v>
          </cell>
          <cell r="C1193">
            <v>3.9</v>
          </cell>
          <cell r="D1193" t="str">
            <v>ЗПИФ Развитие под управл ООО "Эссет Менеджмент Солюшнс"</v>
          </cell>
          <cell r="E1193">
            <v>44927</v>
          </cell>
        </row>
        <row r="1194">
          <cell r="A1194" t="str">
            <v>л/с №3000000138305</v>
          </cell>
          <cell r="B1194" t="str">
            <v>Кл. №10</v>
          </cell>
          <cell r="C1194">
            <v>3.7</v>
          </cell>
          <cell r="D1194" t="str">
            <v>СЗ ФСК Красная Сосна</v>
          </cell>
          <cell r="E1194">
            <v>44927</v>
          </cell>
        </row>
        <row r="1195">
          <cell r="A1195" t="str">
            <v>л/с №3000001183068</v>
          </cell>
          <cell r="B1195" t="str">
            <v>Кл. №10</v>
          </cell>
          <cell r="C1195">
            <v>3.7</v>
          </cell>
          <cell r="D1195" t="str">
            <v>Маркова Евгения Анатольевна</v>
          </cell>
          <cell r="E1195">
            <v>45231</v>
          </cell>
        </row>
        <row r="1196">
          <cell r="A1196" t="str">
            <v>л/с №3000000140849</v>
          </cell>
          <cell r="B1196" t="str">
            <v>Кл. №100</v>
          </cell>
          <cell r="C1196">
            <v>6.9</v>
          </cell>
          <cell r="D1196" t="str">
            <v>ЗПИФ Развитие под управл ООО "Эссет Менеджмент Солюшнс"</v>
          </cell>
          <cell r="E1196">
            <v>44927</v>
          </cell>
        </row>
        <row r="1197">
          <cell r="A1197" t="str">
            <v>л/с №3000000160433</v>
          </cell>
          <cell r="B1197" t="str">
            <v>Кл. №101</v>
          </cell>
          <cell r="C1197">
            <v>4.7</v>
          </cell>
          <cell r="D1197" t="str">
            <v>Гункин Дмитрий Викторович</v>
          </cell>
          <cell r="E1197">
            <v>44927</v>
          </cell>
        </row>
        <row r="1198">
          <cell r="A1198" t="str">
            <v>л/с №3000000173850</v>
          </cell>
          <cell r="B1198" t="str">
            <v>Кл. №102</v>
          </cell>
          <cell r="C1198">
            <v>7.9</v>
          </cell>
          <cell r="D1198" t="str">
            <v>Шаромов Александр Александрович</v>
          </cell>
          <cell r="E1198">
            <v>44927</v>
          </cell>
        </row>
        <row r="1199">
          <cell r="A1199" t="str">
            <v>л/с №3000000158083</v>
          </cell>
          <cell r="B1199" t="str">
            <v>Кл. №103</v>
          </cell>
          <cell r="C1199">
            <v>3.9</v>
          </cell>
          <cell r="D1199" t="str">
            <v>Атласов Вячеслав Александрович</v>
          </cell>
          <cell r="E1199">
            <v>44927</v>
          </cell>
        </row>
        <row r="1200">
          <cell r="A1200" t="str">
            <v>л/с №3000000159710</v>
          </cell>
          <cell r="B1200" t="str">
            <v>Кл. №104</v>
          </cell>
          <cell r="C1200">
            <v>4.2</v>
          </cell>
          <cell r="D1200" t="str">
            <v xml:space="preserve">Джанибекова Аминат Магомедовна </v>
          </cell>
          <cell r="E1200">
            <v>44927</v>
          </cell>
        </row>
        <row r="1201">
          <cell r="A1201" t="str">
            <v>л/с №3000000160253</v>
          </cell>
          <cell r="B1201" t="str">
            <v>Кл. №105</v>
          </cell>
          <cell r="C1201">
            <v>4.2</v>
          </cell>
          <cell r="D1201" t="str">
            <v>Зотова Ольга Валентиновна</v>
          </cell>
          <cell r="E1201">
            <v>44927</v>
          </cell>
        </row>
        <row r="1202">
          <cell r="A1202" t="str">
            <v>л/с №3000001174184</v>
          </cell>
          <cell r="B1202" t="str">
            <v>Кл. №106</v>
          </cell>
          <cell r="C1202">
            <v>4.3</v>
          </cell>
          <cell r="D1202" t="str">
            <v>Стрелков Павел Александрович</v>
          </cell>
          <cell r="E1202">
            <v>44927</v>
          </cell>
        </row>
        <row r="1203">
          <cell r="A1203" t="str">
            <v>л/с №3000000160393</v>
          </cell>
          <cell r="B1203" t="str">
            <v>Кл. №107</v>
          </cell>
          <cell r="C1203">
            <v>3.9</v>
          </cell>
          <cell r="D1203" t="str">
            <v>Бобкова Елена Вячеславовна</v>
          </cell>
          <cell r="E1203">
            <v>44927</v>
          </cell>
        </row>
        <row r="1204">
          <cell r="A1204" t="str">
            <v>л/с №3000001175512</v>
          </cell>
          <cell r="B1204" t="str">
            <v>Кл. №107</v>
          </cell>
          <cell r="C1204">
            <v>3.9</v>
          </cell>
          <cell r="D1204" t="str">
            <v>Копытова Татьяна Александровна</v>
          </cell>
          <cell r="E1204">
            <v>45014</v>
          </cell>
        </row>
        <row r="1205">
          <cell r="A1205" t="str">
            <v>л/с №3000000138314</v>
          </cell>
          <cell r="B1205" t="str">
            <v>Кл. №108</v>
          </cell>
          <cell r="C1205">
            <v>3.8</v>
          </cell>
          <cell r="D1205" t="str">
            <v>СЗ ФСК Красная Сосна</v>
          </cell>
          <cell r="E1205">
            <v>44927</v>
          </cell>
        </row>
        <row r="1206">
          <cell r="A1206" t="str">
            <v>л/с №3000001174469</v>
          </cell>
          <cell r="B1206" t="str">
            <v>Кл. №108</v>
          </cell>
          <cell r="C1206">
            <v>3.8</v>
          </cell>
          <cell r="D1206" t="str">
            <v>ЗПИФ Развитие под управл ООО "Эссет Менеджмент Солюшнс"</v>
          </cell>
          <cell r="E1206">
            <v>44972</v>
          </cell>
        </row>
        <row r="1207">
          <cell r="A1207" t="str">
            <v>л/с №3000001177326</v>
          </cell>
          <cell r="B1207" t="str">
            <v>Кл. №108</v>
          </cell>
          <cell r="C1207">
            <v>3.8</v>
          </cell>
          <cell r="D1207" t="str">
            <v>Сапожников Николай Викторович</v>
          </cell>
          <cell r="E1207">
            <v>45078</v>
          </cell>
        </row>
        <row r="1208">
          <cell r="A1208" t="str">
            <v>л/с №3000000162612</v>
          </cell>
          <cell r="B1208" t="str">
            <v>Кл. №109</v>
          </cell>
          <cell r="C1208">
            <v>4.8</v>
          </cell>
          <cell r="D1208" t="str">
            <v>Ильичева Елена Юрьевна</v>
          </cell>
          <cell r="E1208">
            <v>44927</v>
          </cell>
        </row>
        <row r="1209">
          <cell r="A1209" t="str">
            <v>л/с №3000000138316</v>
          </cell>
          <cell r="B1209" t="str">
            <v>Кл. №11</v>
          </cell>
          <cell r="C1209">
            <v>3</v>
          </cell>
          <cell r="D1209" t="str">
            <v>СЗ ФСК Красная Сосна</v>
          </cell>
          <cell r="E1209">
            <v>44927</v>
          </cell>
        </row>
        <row r="1210">
          <cell r="A1210" t="str">
            <v>л/с №3000000174468</v>
          </cell>
          <cell r="B1210" t="str">
            <v>Кл. №110</v>
          </cell>
          <cell r="C1210">
            <v>5.8</v>
          </cell>
          <cell r="D1210" t="str">
            <v xml:space="preserve">Котляров Владимир Юрьевич </v>
          </cell>
          <cell r="E1210">
            <v>44927</v>
          </cell>
        </row>
        <row r="1211">
          <cell r="A1211" t="str">
            <v>л/с №3000000160248</v>
          </cell>
          <cell r="B1211" t="str">
            <v>Кл. №111</v>
          </cell>
          <cell r="C1211">
            <v>7.7</v>
          </cell>
          <cell r="D1211" t="str">
            <v>Калимуллин Радик Ринатович</v>
          </cell>
          <cell r="E1211">
            <v>44927</v>
          </cell>
        </row>
        <row r="1212">
          <cell r="A1212" t="str">
            <v>л/с №3000000140851</v>
          </cell>
          <cell r="B1212" t="str">
            <v>Кл. №112</v>
          </cell>
          <cell r="C1212">
            <v>4.3</v>
          </cell>
          <cell r="D1212" t="str">
            <v>ЗПИФ Развитие под управл ООО "Эссет Менеджмент Солюшнс"</v>
          </cell>
          <cell r="E1212">
            <v>44927</v>
          </cell>
        </row>
        <row r="1213">
          <cell r="A1213" t="str">
            <v>л/с №3000001183553</v>
          </cell>
          <cell r="B1213" t="str">
            <v>Кл. №112</v>
          </cell>
          <cell r="C1213">
            <v>4.3</v>
          </cell>
          <cell r="D1213" t="str">
            <v>Завьялов Алексей Николаевич</v>
          </cell>
          <cell r="E1213">
            <v>45261</v>
          </cell>
        </row>
        <row r="1214">
          <cell r="A1214" t="str">
            <v>л/с №3000000160349</v>
          </cell>
          <cell r="B1214" t="str">
            <v>Кл. №113</v>
          </cell>
          <cell r="C1214">
            <v>4</v>
          </cell>
          <cell r="D1214" t="str">
            <v>Юсуфова Раиля Асадуллаевна</v>
          </cell>
          <cell r="E1214">
            <v>44927</v>
          </cell>
        </row>
        <row r="1215">
          <cell r="A1215" t="str">
            <v>л/с №3000000166650</v>
          </cell>
          <cell r="B1215" t="str">
            <v>Кл. №114</v>
          </cell>
          <cell r="C1215">
            <v>5.5</v>
          </cell>
          <cell r="D1215" t="str">
            <v>Павлов Кирилл Вениаминович</v>
          </cell>
          <cell r="E1215">
            <v>44927</v>
          </cell>
        </row>
        <row r="1216">
          <cell r="A1216" t="str">
            <v>л/с №3000000162966</v>
          </cell>
          <cell r="B1216" t="str">
            <v>Кл. №115</v>
          </cell>
          <cell r="C1216">
            <v>5.3</v>
          </cell>
          <cell r="D1216" t="str">
            <v>Папонов Артемий Николаевич</v>
          </cell>
          <cell r="E1216">
            <v>44927</v>
          </cell>
        </row>
        <row r="1217">
          <cell r="A1217" t="str">
            <v>л/с №3000000140787</v>
          </cell>
          <cell r="B1217" t="str">
            <v>Кл. №116</v>
          </cell>
          <cell r="C1217">
            <v>5.4</v>
          </cell>
          <cell r="D1217" t="str">
            <v>ЗПИФ Развитие под управл ООО "Эссет Менеджмент Солюшнс"</v>
          </cell>
          <cell r="E1217">
            <v>44927</v>
          </cell>
        </row>
        <row r="1218">
          <cell r="A1218" t="str">
            <v>л/с №3000000140856</v>
          </cell>
          <cell r="B1218" t="str">
            <v>Кл. №117</v>
          </cell>
          <cell r="C1218">
            <v>6.6</v>
          </cell>
          <cell r="D1218" t="str">
            <v>ЗПИФ Развитие под управл ООО "Эссет Менеджмент Солюшнс"</v>
          </cell>
          <cell r="E1218">
            <v>44927</v>
          </cell>
        </row>
        <row r="1219">
          <cell r="A1219" t="str">
            <v>л/с №3000000140857</v>
          </cell>
          <cell r="B1219" t="str">
            <v>Кл. №118</v>
          </cell>
          <cell r="C1219">
            <v>9.4</v>
          </cell>
          <cell r="D1219" t="str">
            <v>ЗПИФ Развитие под управл ООО "Эссет Менеджмент Солюшнс"</v>
          </cell>
          <cell r="E1219">
            <v>44927</v>
          </cell>
        </row>
        <row r="1220">
          <cell r="A1220" t="str">
            <v>л/с №3000001178209</v>
          </cell>
          <cell r="B1220" t="str">
            <v>Кл. №118</v>
          </cell>
          <cell r="C1220">
            <v>9.4</v>
          </cell>
          <cell r="D1220" t="str">
            <v>Дубчак Кира Сергеевна</v>
          </cell>
          <cell r="E1220">
            <v>45079</v>
          </cell>
        </row>
        <row r="1221">
          <cell r="A1221" t="str">
            <v>л/с №3000000160247</v>
          </cell>
          <cell r="B1221" t="str">
            <v>Кл. №119</v>
          </cell>
          <cell r="C1221">
            <v>6.1</v>
          </cell>
          <cell r="D1221" t="str">
            <v>Кузьмин Дмитрий Николаевич</v>
          </cell>
          <cell r="E1221">
            <v>44927</v>
          </cell>
        </row>
        <row r="1222">
          <cell r="A1222" t="str">
            <v>л/с №3000000138327</v>
          </cell>
          <cell r="B1222" t="str">
            <v>Кл. №12</v>
          </cell>
          <cell r="C1222">
            <v>3.6</v>
          </cell>
          <cell r="D1222" t="str">
            <v>СЗ ФСК Красная Сосна</v>
          </cell>
          <cell r="E1222">
            <v>44927</v>
          </cell>
        </row>
        <row r="1223">
          <cell r="A1223" t="str">
            <v>л/с №3000000140788</v>
          </cell>
          <cell r="B1223" t="str">
            <v>Кл. №120</v>
          </cell>
          <cell r="C1223">
            <v>4.8</v>
          </cell>
          <cell r="D1223" t="str">
            <v>ЗПИФ Развитие под управл ООО "Эссет Менеджмент Солюшнс"</v>
          </cell>
          <cell r="E1223">
            <v>44927</v>
          </cell>
        </row>
        <row r="1224">
          <cell r="A1224" t="str">
            <v>л/с №3000000160332</v>
          </cell>
          <cell r="B1224" t="str">
            <v>Кл. №121</v>
          </cell>
          <cell r="C1224">
            <v>7.1</v>
          </cell>
          <cell r="D1224" t="str">
            <v>Криворученко Сергей Михайлович</v>
          </cell>
          <cell r="E1224">
            <v>44927</v>
          </cell>
        </row>
        <row r="1225">
          <cell r="A1225" t="str">
            <v>л/с №3000000140858</v>
          </cell>
          <cell r="B1225" t="str">
            <v>Кл. №122</v>
          </cell>
          <cell r="C1225">
            <v>4.0999999999999996</v>
          </cell>
          <cell r="D1225" t="str">
            <v>ЗПИФ Развитие под управл ООО "Эссет Менеджмент Солюшнс"</v>
          </cell>
          <cell r="E1225">
            <v>44927</v>
          </cell>
        </row>
        <row r="1226">
          <cell r="A1226" t="str">
            <v>л/с №3000001182960</v>
          </cell>
          <cell r="B1226" t="str">
            <v>Кл. №122</v>
          </cell>
          <cell r="C1226">
            <v>4.0999999999999996</v>
          </cell>
          <cell r="D1226" t="str">
            <v>Кононов Игорь Сергеевич</v>
          </cell>
          <cell r="E1226">
            <v>45231</v>
          </cell>
        </row>
        <row r="1227">
          <cell r="A1227" t="str">
            <v>л/с №3000000160388</v>
          </cell>
          <cell r="B1227" t="str">
            <v>Кл. №123</v>
          </cell>
          <cell r="C1227">
            <v>4.2</v>
          </cell>
          <cell r="D1227" t="str">
            <v>Иванов Андрей Иванович</v>
          </cell>
          <cell r="E1227">
            <v>44927</v>
          </cell>
        </row>
        <row r="1228">
          <cell r="A1228" t="str">
            <v>л/с №3000000162959</v>
          </cell>
          <cell r="B1228" t="str">
            <v>Кл. №124</v>
          </cell>
          <cell r="C1228">
            <v>4</v>
          </cell>
          <cell r="D1228" t="str">
            <v>Сироткин Сергей Сергеевич</v>
          </cell>
          <cell r="E1228">
            <v>44927</v>
          </cell>
        </row>
        <row r="1229">
          <cell r="A1229" t="str">
            <v>л/с №3000000159662</v>
          </cell>
          <cell r="B1229" t="str">
            <v>Кл. №125</v>
          </cell>
          <cell r="C1229">
            <v>2.9</v>
          </cell>
          <cell r="D1229" t="str">
            <v>Рогожников Владимир Егорович</v>
          </cell>
          <cell r="E1229">
            <v>44927</v>
          </cell>
        </row>
        <row r="1230">
          <cell r="A1230" t="str">
            <v>л/с №3000000156821</v>
          </cell>
          <cell r="B1230" t="str">
            <v>Кл. №126</v>
          </cell>
          <cell r="C1230">
            <v>2.9</v>
          </cell>
          <cell r="D1230" t="str">
            <v>Кудряшов Роман Валерьевич</v>
          </cell>
          <cell r="E1230">
            <v>44927</v>
          </cell>
        </row>
        <row r="1231">
          <cell r="A1231" t="str">
            <v>л/с №3000001176895</v>
          </cell>
          <cell r="B1231" t="str">
            <v>Кл. №126</v>
          </cell>
          <cell r="C1231">
            <v>2.9</v>
          </cell>
          <cell r="D1231" t="str">
            <v>Заремба Юрий Викторович</v>
          </cell>
          <cell r="E1231">
            <v>45035</v>
          </cell>
        </row>
        <row r="1232">
          <cell r="A1232" t="str">
            <v>л/с №3000000159506</v>
          </cell>
          <cell r="B1232" t="str">
            <v>Кл. №127</v>
          </cell>
          <cell r="C1232">
            <v>4.3</v>
          </cell>
          <cell r="D1232" t="str">
            <v>Гришин Виталий Сергеевич</v>
          </cell>
          <cell r="E1232">
            <v>44927</v>
          </cell>
        </row>
        <row r="1233">
          <cell r="A1233" t="str">
            <v>л/с №3000001180908</v>
          </cell>
          <cell r="B1233" t="str">
            <v>Кл. №127</v>
          </cell>
          <cell r="C1233">
            <v>4.3</v>
          </cell>
          <cell r="D1233" t="str">
            <v>Горяинова Екатерина Владимировна</v>
          </cell>
          <cell r="E1233">
            <v>45124</v>
          </cell>
        </row>
        <row r="1234">
          <cell r="A1234" t="str">
            <v>л/с №3000000158127</v>
          </cell>
          <cell r="B1234" t="str">
            <v>Кл. №128</v>
          </cell>
          <cell r="C1234">
            <v>4.0999999999999996</v>
          </cell>
          <cell r="D1234" t="str">
            <v>Фесинец Оксана Михайловна</v>
          </cell>
          <cell r="E1234">
            <v>44927</v>
          </cell>
        </row>
        <row r="1235">
          <cell r="A1235" t="str">
            <v>л/с №3000001176846</v>
          </cell>
          <cell r="B1235" t="str">
            <v>Кл. №129</v>
          </cell>
          <cell r="C1235">
            <v>4.9000000000000004</v>
          </cell>
          <cell r="D1235" t="str">
            <v>Чередниченко Надежда Дмитриевна</v>
          </cell>
          <cell r="E1235">
            <v>44927</v>
          </cell>
        </row>
        <row r="1236">
          <cell r="A1236" t="str">
            <v>л/с №3000000160336</v>
          </cell>
          <cell r="B1236" t="str">
            <v>Кл. №13</v>
          </cell>
          <cell r="C1236">
            <v>2.7</v>
          </cell>
          <cell r="D1236" t="str">
            <v>Канищева Инна Владимировна</v>
          </cell>
          <cell r="E1236">
            <v>44927</v>
          </cell>
        </row>
        <row r="1237">
          <cell r="A1237" t="str">
            <v>л/с №3000000140791</v>
          </cell>
          <cell r="B1237" t="str">
            <v>Кл. №130</v>
          </cell>
          <cell r="C1237">
            <v>10.4</v>
          </cell>
          <cell r="D1237" t="str">
            <v>ЗПИФ Развитие под управл ООО "Эссет Менеджмент Солюшнс"</v>
          </cell>
          <cell r="E1237">
            <v>44927</v>
          </cell>
        </row>
        <row r="1238">
          <cell r="A1238" t="str">
            <v>л/с №3000000140792</v>
          </cell>
          <cell r="B1238" t="str">
            <v>Кл. №131</v>
          </cell>
          <cell r="C1238">
            <v>4.9000000000000004</v>
          </cell>
          <cell r="D1238" t="str">
            <v>ЗПИФ Развитие под управл ООО "Эссет Менеджмент Солюшнс"</v>
          </cell>
          <cell r="E1238">
            <v>44927</v>
          </cell>
        </row>
        <row r="1239">
          <cell r="A1239" t="str">
            <v>л/с №3000001183593</v>
          </cell>
          <cell r="B1239" t="str">
            <v>Кл. №131</v>
          </cell>
          <cell r="C1239">
            <v>4.9000000000000004</v>
          </cell>
          <cell r="D1239" t="str">
            <v>Горяйнова Свелана Михайловна</v>
          </cell>
          <cell r="E1239">
            <v>45280</v>
          </cell>
        </row>
        <row r="1240">
          <cell r="A1240" t="str">
            <v>л/с №3000000140793</v>
          </cell>
          <cell r="B1240" t="str">
            <v>Кл. №132</v>
          </cell>
          <cell r="C1240">
            <v>4.5</v>
          </cell>
          <cell r="D1240" t="str">
            <v>ЗПИФ Развитие под управл ООО "Эссет Менеджмент Солюшнс"</v>
          </cell>
          <cell r="E1240">
            <v>44927</v>
          </cell>
        </row>
        <row r="1241">
          <cell r="A1241" t="str">
            <v>л/с №3000001174706</v>
          </cell>
          <cell r="B1241" t="str">
            <v>Кл. №132</v>
          </cell>
          <cell r="C1241">
            <v>4.5</v>
          </cell>
          <cell r="D1241" t="str">
            <v>Крылова Ангелина Алексеевна</v>
          </cell>
          <cell r="E1241">
            <v>45007</v>
          </cell>
        </row>
        <row r="1242">
          <cell r="A1242" t="str">
            <v>л/с №3000000160246</v>
          </cell>
          <cell r="B1242" t="str">
            <v>Кл. №133</v>
          </cell>
          <cell r="C1242">
            <v>3.8</v>
          </cell>
          <cell r="D1242" t="str">
            <v>Нечаева Наталья Владимировна</v>
          </cell>
          <cell r="E1242">
            <v>44927</v>
          </cell>
        </row>
        <row r="1243">
          <cell r="A1243" t="str">
            <v>л/с №3000000156828</v>
          </cell>
          <cell r="B1243" t="str">
            <v>Кл. №134</v>
          </cell>
          <cell r="C1243">
            <v>3.8</v>
          </cell>
          <cell r="D1243" t="str">
            <v xml:space="preserve">Чепик Владимир Сергеевич </v>
          </cell>
          <cell r="E1243">
            <v>44927</v>
          </cell>
        </row>
        <row r="1244">
          <cell r="A1244" t="str">
            <v>л/с №3000000166454</v>
          </cell>
          <cell r="B1244" t="str">
            <v>Кл. №135</v>
          </cell>
          <cell r="C1244">
            <v>4.3</v>
          </cell>
          <cell r="D1244" t="str">
            <v>Зиатдинов Артур Радикович</v>
          </cell>
          <cell r="E1244">
            <v>44927</v>
          </cell>
        </row>
        <row r="1245">
          <cell r="A1245" t="str">
            <v>л/с №3000000166459</v>
          </cell>
          <cell r="B1245" t="str">
            <v>Кл. №136</v>
          </cell>
          <cell r="C1245">
            <v>3.8</v>
          </cell>
          <cell r="D1245" t="str">
            <v>Введенский Кирилл Евгеньевич</v>
          </cell>
          <cell r="E1245">
            <v>44927</v>
          </cell>
        </row>
        <row r="1246">
          <cell r="A1246" t="str">
            <v>л/с №3000000162169</v>
          </cell>
          <cell r="B1246" t="str">
            <v>Кл. №137</v>
          </cell>
          <cell r="C1246">
            <v>5.8</v>
          </cell>
          <cell r="D1246" t="str">
            <v>Федорова Ирина Николаевна</v>
          </cell>
          <cell r="E1246">
            <v>44927</v>
          </cell>
        </row>
        <row r="1247">
          <cell r="A1247" t="str">
            <v>л/с №3000000159722</v>
          </cell>
          <cell r="B1247" t="str">
            <v>Кл. №138</v>
          </cell>
          <cell r="C1247">
            <v>4.8</v>
          </cell>
          <cell r="D1247" t="str">
            <v>Ананьев Вячеслав Александрович</v>
          </cell>
          <cell r="E1247">
            <v>44927</v>
          </cell>
        </row>
        <row r="1248">
          <cell r="A1248" t="str">
            <v>л/с №3000000158024</v>
          </cell>
          <cell r="B1248" t="str">
            <v>Кл. №139</v>
          </cell>
          <cell r="C1248">
            <v>4.4000000000000004</v>
          </cell>
          <cell r="D1248" t="str">
            <v>Потапов Леонид Александрович</v>
          </cell>
          <cell r="E1248">
            <v>44927</v>
          </cell>
        </row>
        <row r="1249">
          <cell r="A1249" t="str">
            <v>л/с №3000000140796</v>
          </cell>
          <cell r="B1249" t="str">
            <v>Кл. №14</v>
          </cell>
          <cell r="C1249">
            <v>3.8</v>
          </cell>
          <cell r="D1249" t="str">
            <v>ЗПИФ Развитие под управл ООО "Эссет Менеджмент Солюшнс"</v>
          </cell>
          <cell r="E1249">
            <v>44927</v>
          </cell>
        </row>
        <row r="1250">
          <cell r="A1250" t="str">
            <v>л/с №3000000140859</v>
          </cell>
          <cell r="B1250" t="str">
            <v>Кл. №140</v>
          </cell>
          <cell r="C1250">
            <v>7.8</v>
          </cell>
          <cell r="D1250" t="str">
            <v>ЗПИФ Развитие под управл ООО "Эссет Менеджмент Солюшнс"</v>
          </cell>
          <cell r="E1250">
            <v>44927</v>
          </cell>
        </row>
        <row r="1251">
          <cell r="A1251" t="str">
            <v>л/с №3000001176896</v>
          </cell>
          <cell r="B1251" t="str">
            <v>Кл. №140</v>
          </cell>
          <cell r="C1251">
            <v>7.8</v>
          </cell>
          <cell r="D1251" t="str">
            <v>Горяинова Екатерина Владимировна</v>
          </cell>
          <cell r="E1251">
            <v>45062</v>
          </cell>
        </row>
        <row r="1252">
          <cell r="A1252" t="str">
            <v>л/с №3000000158025</v>
          </cell>
          <cell r="B1252" t="str">
            <v>Кл. №141</v>
          </cell>
          <cell r="C1252">
            <v>4.7</v>
          </cell>
          <cell r="D1252" t="str">
            <v>Воронова Людмила Валерьевна</v>
          </cell>
          <cell r="E1252">
            <v>44927</v>
          </cell>
        </row>
        <row r="1253">
          <cell r="A1253" t="str">
            <v>л/с №3000000138352</v>
          </cell>
          <cell r="B1253" t="str">
            <v>Кл. №142</v>
          </cell>
          <cell r="C1253">
            <v>4.0999999999999996</v>
          </cell>
          <cell r="D1253" t="str">
            <v>СЗ ФСК Красная Сосна</v>
          </cell>
          <cell r="E1253">
            <v>44927</v>
          </cell>
        </row>
        <row r="1254">
          <cell r="A1254" t="str">
            <v>л/с №3000000160245</v>
          </cell>
          <cell r="B1254" t="str">
            <v>Кл. №143</v>
          </cell>
          <cell r="C1254">
            <v>3.3</v>
          </cell>
          <cell r="D1254" t="str">
            <v>Мухина Ирина Юрьевна</v>
          </cell>
          <cell r="E1254">
            <v>44927</v>
          </cell>
        </row>
        <row r="1255">
          <cell r="A1255" t="str">
            <v>л/с №3000000156830</v>
          </cell>
          <cell r="B1255" t="str">
            <v>Кл. №144</v>
          </cell>
          <cell r="C1255">
            <v>4</v>
          </cell>
          <cell r="D1255" t="str">
            <v>Анастасиади Евстафий Борисович</v>
          </cell>
          <cell r="E1255">
            <v>44927</v>
          </cell>
        </row>
        <row r="1256">
          <cell r="A1256" t="str">
            <v>л/с №3000000160389</v>
          </cell>
          <cell r="B1256" t="str">
            <v>Кл. №145</v>
          </cell>
          <cell r="C1256">
            <v>5.6</v>
          </cell>
          <cell r="D1256" t="str">
            <v>Иванов Андрей Иванович</v>
          </cell>
          <cell r="E1256">
            <v>44927</v>
          </cell>
        </row>
        <row r="1257">
          <cell r="A1257" t="str">
            <v>л/с №3000000156823</v>
          </cell>
          <cell r="B1257" t="str">
            <v>Кл. №146</v>
          </cell>
          <cell r="C1257">
            <v>4.0999999999999996</v>
          </cell>
          <cell r="D1257" t="str">
            <v>Сухоченков Сергей Иванович</v>
          </cell>
          <cell r="E1257">
            <v>44927</v>
          </cell>
        </row>
        <row r="1258">
          <cell r="A1258" t="str">
            <v>л/с №3000000160259</v>
          </cell>
          <cell r="B1258" t="str">
            <v>Кл. №147</v>
          </cell>
          <cell r="C1258">
            <v>5.2</v>
          </cell>
          <cell r="D1258" t="str">
            <v>Коннова Ольга Николаевна</v>
          </cell>
          <cell r="E1258">
            <v>44927</v>
          </cell>
        </row>
        <row r="1259">
          <cell r="A1259" t="str">
            <v>л/с №3000000156822</v>
          </cell>
          <cell r="B1259" t="str">
            <v>Кл. №148</v>
          </cell>
          <cell r="C1259">
            <v>4.4000000000000004</v>
          </cell>
          <cell r="D1259" t="str">
            <v>Яковлев Сергей Александрович</v>
          </cell>
          <cell r="E1259">
            <v>44927</v>
          </cell>
        </row>
        <row r="1260">
          <cell r="A1260" t="str">
            <v>л/с №3000000160258</v>
          </cell>
          <cell r="B1260" t="str">
            <v>Кл. №149</v>
          </cell>
          <cell r="C1260">
            <v>4.2</v>
          </cell>
          <cell r="D1260" t="str">
            <v>Сабанова Лаура Георгиевна</v>
          </cell>
          <cell r="E1260">
            <v>44927</v>
          </cell>
        </row>
        <row r="1261">
          <cell r="A1261" t="str">
            <v>л/с №3000000140798</v>
          </cell>
          <cell r="B1261" t="str">
            <v>Кл. №15</v>
          </cell>
          <cell r="C1261">
            <v>4.2</v>
          </cell>
          <cell r="D1261" t="str">
            <v>ЗПИФ Развитие под управл ООО "Эссет Менеджмент Солюшнс"</v>
          </cell>
          <cell r="E1261">
            <v>44927</v>
          </cell>
        </row>
        <row r="1262">
          <cell r="A1262" t="str">
            <v>л/с №3000000159231</v>
          </cell>
          <cell r="B1262" t="str">
            <v>Кл. №150</v>
          </cell>
          <cell r="C1262">
            <v>4.3</v>
          </cell>
          <cell r="D1262" t="str">
            <v>Плотникова Наталья Сергеевна</v>
          </cell>
          <cell r="E1262">
            <v>44927</v>
          </cell>
        </row>
        <row r="1263">
          <cell r="A1263" t="str">
            <v>л/с №3000000160256</v>
          </cell>
          <cell r="B1263" t="str">
            <v>Кл. №151</v>
          </cell>
          <cell r="C1263">
            <v>4.5999999999999996</v>
          </cell>
          <cell r="D1263" t="str">
            <v>Малышева Ольга Владимировна</v>
          </cell>
          <cell r="E1263">
            <v>44927</v>
          </cell>
        </row>
        <row r="1264">
          <cell r="A1264" t="str">
            <v>л/с №3000000160257</v>
          </cell>
          <cell r="B1264" t="str">
            <v>Кл. №152</v>
          </cell>
          <cell r="C1264">
            <v>4.5</v>
          </cell>
          <cell r="D1264" t="str">
            <v>Малышева Ольга Владимировна</v>
          </cell>
          <cell r="E1264">
            <v>44927</v>
          </cell>
        </row>
        <row r="1265">
          <cell r="A1265" t="str">
            <v>л/с №3000000158032</v>
          </cell>
          <cell r="B1265" t="str">
            <v>Кл. №153</v>
          </cell>
          <cell r="C1265">
            <v>4.0999999999999996</v>
          </cell>
          <cell r="D1265" t="str">
            <v>Краснова Надежда Владимировна</v>
          </cell>
          <cell r="E1265">
            <v>44927</v>
          </cell>
        </row>
        <row r="1266">
          <cell r="A1266" t="str">
            <v>л/с №3000000140799</v>
          </cell>
          <cell r="B1266" t="str">
            <v>Кл. №154</v>
          </cell>
          <cell r="C1266">
            <v>5.0999999999999996</v>
          </cell>
          <cell r="D1266" t="str">
            <v>ЗПИФ Развитие под управл ООО "Эссет Менеджмент Солюшнс"</v>
          </cell>
          <cell r="E1266">
            <v>44927</v>
          </cell>
        </row>
        <row r="1267">
          <cell r="A1267" t="str">
            <v>л/с №3000001180568</v>
          </cell>
          <cell r="B1267" t="str">
            <v>Кл. №154</v>
          </cell>
          <cell r="C1267">
            <v>5.0999999999999996</v>
          </cell>
          <cell r="D1267" t="str">
            <v>Фоминов Василий Васильевич</v>
          </cell>
          <cell r="E1267">
            <v>45138</v>
          </cell>
        </row>
        <row r="1268">
          <cell r="A1268" t="str">
            <v>л/с №3000000140800</v>
          </cell>
          <cell r="B1268" t="str">
            <v>Кл. №155</v>
          </cell>
          <cell r="C1268">
            <v>6.1</v>
          </cell>
          <cell r="D1268" t="str">
            <v>ЗПИФ Развитие под управл ООО "Эссет Менеджмент Солюшнс"</v>
          </cell>
          <cell r="E1268">
            <v>44927</v>
          </cell>
        </row>
        <row r="1269">
          <cell r="A1269" t="str">
            <v>л/с №3000000159256</v>
          </cell>
          <cell r="B1269" t="str">
            <v>Кл. №156</v>
          </cell>
          <cell r="C1269">
            <v>5</v>
          </cell>
          <cell r="D1269" t="str">
            <v>Матюгина Елена Сергеевна</v>
          </cell>
          <cell r="E1269">
            <v>44927</v>
          </cell>
        </row>
        <row r="1270">
          <cell r="A1270" t="str">
            <v>л/с №3000000159259</v>
          </cell>
          <cell r="B1270" t="str">
            <v>Кл. №157</v>
          </cell>
          <cell r="C1270">
            <v>4.2</v>
          </cell>
          <cell r="D1270" t="str">
            <v>Алексеева Таисия Валерьевна</v>
          </cell>
          <cell r="E1270">
            <v>44927</v>
          </cell>
        </row>
        <row r="1271">
          <cell r="A1271" t="str">
            <v>л/с №3000000138369</v>
          </cell>
          <cell r="B1271" t="str">
            <v>Кл. №158</v>
          </cell>
          <cell r="C1271">
            <v>4.7</v>
          </cell>
          <cell r="D1271" t="str">
            <v>СЗ ФСК Красная Сосна</v>
          </cell>
          <cell r="E1271">
            <v>44927</v>
          </cell>
        </row>
        <row r="1272">
          <cell r="A1272" t="str">
            <v>л/с №3000001182998</v>
          </cell>
          <cell r="B1272" t="str">
            <v>Кл. №158</v>
          </cell>
          <cell r="C1272">
            <v>4.7</v>
          </cell>
          <cell r="D1272" t="str">
            <v>Олехов Василий Леонидович</v>
          </cell>
          <cell r="E1272">
            <v>45184</v>
          </cell>
        </row>
        <row r="1273">
          <cell r="A1273" t="str">
            <v>л/с №3000000162701</v>
          </cell>
          <cell r="B1273" t="str">
            <v>Кл. №159</v>
          </cell>
          <cell r="C1273">
            <v>4.5999999999999996</v>
          </cell>
          <cell r="D1273" t="str">
            <v>Романов Дмитрий Олегович</v>
          </cell>
          <cell r="E1273">
            <v>44927</v>
          </cell>
        </row>
        <row r="1274">
          <cell r="A1274" t="str">
            <v>л/с №3000000140801</v>
          </cell>
          <cell r="B1274" t="str">
            <v>Кл. №16</v>
          </cell>
          <cell r="C1274">
            <v>3.8</v>
          </cell>
          <cell r="D1274" t="str">
            <v>ЗПИФ Развитие под управл ООО "Эссет Менеджмент Солюшнс"</v>
          </cell>
          <cell r="E1274">
            <v>44927</v>
          </cell>
        </row>
        <row r="1275">
          <cell r="A1275" t="str">
            <v>л/с №3000000140860</v>
          </cell>
          <cell r="B1275" t="str">
            <v>Кл. №160</v>
          </cell>
          <cell r="C1275">
            <v>6.2</v>
          </cell>
          <cell r="D1275" t="str">
            <v>ЗПИФ Развитие под управл ООО "Эссет Менеджмент Солюшнс"</v>
          </cell>
          <cell r="E1275">
            <v>44927</v>
          </cell>
        </row>
        <row r="1276">
          <cell r="A1276" t="str">
            <v>л/с №3000001180964</v>
          </cell>
          <cell r="B1276" t="str">
            <v>Кл. №160</v>
          </cell>
          <cell r="C1276">
            <v>6.2</v>
          </cell>
          <cell r="D1276" t="str">
            <v>Малахов Александр Сергеевич</v>
          </cell>
          <cell r="E1276">
            <v>45196</v>
          </cell>
        </row>
        <row r="1277">
          <cell r="A1277" t="str">
            <v>л/с №3000000164690</v>
          </cell>
          <cell r="B1277" t="str">
            <v>Кл. №161</v>
          </cell>
          <cell r="C1277">
            <v>6</v>
          </cell>
          <cell r="D1277" t="str">
            <v>Петрова Татьяна Сергеевна</v>
          </cell>
          <cell r="E1277">
            <v>44927</v>
          </cell>
        </row>
        <row r="1278">
          <cell r="A1278" t="str">
            <v>л/с №3000000158128</v>
          </cell>
          <cell r="B1278" t="str">
            <v>Кл. №162</v>
          </cell>
          <cell r="C1278">
            <v>6.3</v>
          </cell>
          <cell r="D1278" t="str">
            <v>Петрова Валентина Михайловна</v>
          </cell>
          <cell r="E1278">
            <v>44927</v>
          </cell>
        </row>
        <row r="1279">
          <cell r="A1279" t="str">
            <v>л/с №3000000140802</v>
          </cell>
          <cell r="B1279" t="str">
            <v>Кл. №163</v>
          </cell>
          <cell r="C1279">
            <v>4.8</v>
          </cell>
          <cell r="D1279" t="str">
            <v>ЗПИФ Развитие под управл ООО "Эссет Менеджмент Солюшнс"</v>
          </cell>
          <cell r="E1279">
            <v>44927</v>
          </cell>
        </row>
        <row r="1280">
          <cell r="A1280" t="str">
            <v>л/с №3000000173511</v>
          </cell>
          <cell r="B1280" t="str">
            <v>Кл. №163</v>
          </cell>
          <cell r="C1280">
            <v>4.8</v>
          </cell>
          <cell r="D1280" t="str">
            <v>Котляр Людмила Викторовна</v>
          </cell>
          <cell r="E1280">
            <v>44958</v>
          </cell>
        </row>
        <row r="1281">
          <cell r="A1281" t="str">
            <v>л/с №3000000162968</v>
          </cell>
          <cell r="B1281" t="str">
            <v>Кл. №164</v>
          </cell>
          <cell r="C1281">
            <v>4.3</v>
          </cell>
          <cell r="D1281" t="str">
            <v>Глебова Елена Сергеевна</v>
          </cell>
          <cell r="E1281">
            <v>44927</v>
          </cell>
        </row>
        <row r="1282">
          <cell r="A1282" t="str">
            <v>л/с №3000000162957</v>
          </cell>
          <cell r="B1282" t="str">
            <v>Кл. №165</v>
          </cell>
          <cell r="C1282">
            <v>3.6</v>
          </cell>
          <cell r="D1282" t="str">
            <v>Павская Елена Александровна</v>
          </cell>
          <cell r="E1282">
            <v>44927</v>
          </cell>
        </row>
        <row r="1283">
          <cell r="A1283" t="str">
            <v>л/с №3000000160255</v>
          </cell>
          <cell r="B1283" t="str">
            <v>Кл. №166</v>
          </cell>
          <cell r="C1283">
            <v>4.3</v>
          </cell>
          <cell r="D1283" t="str">
            <v>Воробьев Павел Сергеевич</v>
          </cell>
          <cell r="E1283">
            <v>44927</v>
          </cell>
        </row>
        <row r="1284">
          <cell r="A1284" t="str">
            <v>л/с №3000000140803</v>
          </cell>
          <cell r="B1284" t="str">
            <v>Кл. №167</v>
          </cell>
          <cell r="C1284">
            <v>4.5999999999999996</v>
          </cell>
          <cell r="D1284" t="str">
            <v>ЗПИФ Развитие под управл ООО "Эссет Менеджмент Солюшнс"</v>
          </cell>
          <cell r="E1284">
            <v>44927</v>
          </cell>
        </row>
        <row r="1285">
          <cell r="A1285" t="str">
            <v>л/с №3000001178468</v>
          </cell>
          <cell r="B1285" t="str">
            <v>Кл. №167</v>
          </cell>
          <cell r="C1285">
            <v>4.5999999999999996</v>
          </cell>
          <cell r="D1285" t="str">
            <v>Одинцова Анастасия Валерьевна</v>
          </cell>
          <cell r="E1285">
            <v>45077</v>
          </cell>
        </row>
        <row r="1286">
          <cell r="A1286" t="str">
            <v>л/с №3000000140804</v>
          </cell>
          <cell r="B1286" t="str">
            <v>Кл. №168</v>
          </cell>
          <cell r="C1286">
            <v>3.7</v>
          </cell>
          <cell r="D1286" t="str">
            <v>ЗПИФ Развитие под управл ООО "Эссет Менеджмент Солюшнс"</v>
          </cell>
          <cell r="E1286">
            <v>44927</v>
          </cell>
        </row>
        <row r="1287">
          <cell r="A1287" t="str">
            <v>л/с №3000000166651</v>
          </cell>
          <cell r="B1287" t="str">
            <v>Кл. №169</v>
          </cell>
          <cell r="C1287">
            <v>3.8</v>
          </cell>
          <cell r="D1287" t="str">
            <v>Скворцова Олеся Алексеевна</v>
          </cell>
          <cell r="E1287">
            <v>44927</v>
          </cell>
        </row>
        <row r="1288">
          <cell r="A1288" t="str">
            <v>л/с №3000000140806</v>
          </cell>
          <cell r="B1288" t="str">
            <v>Кл. №17</v>
          </cell>
          <cell r="C1288">
            <v>4.5999999999999996</v>
          </cell>
          <cell r="D1288" t="str">
            <v>ЗПИФ Развитие под управл ООО "Эссет Менеджмент Солюшнс"</v>
          </cell>
          <cell r="E1288">
            <v>44927</v>
          </cell>
        </row>
        <row r="1289">
          <cell r="A1289" t="str">
            <v>л/с №3000000140807</v>
          </cell>
          <cell r="B1289" t="str">
            <v>Кл. №170</v>
          </cell>
          <cell r="C1289">
            <v>3.7</v>
          </cell>
          <cell r="D1289" t="str">
            <v>ЗПИФ Развитие под управл ООО "Эссет Менеджмент Солюшнс"</v>
          </cell>
          <cell r="E1289">
            <v>44927</v>
          </cell>
        </row>
        <row r="1290">
          <cell r="A1290" t="str">
            <v>л/с №3000001183614</v>
          </cell>
          <cell r="B1290" t="str">
            <v>Кл. №170</v>
          </cell>
          <cell r="C1290">
            <v>3.7</v>
          </cell>
          <cell r="D1290" t="str">
            <v>Бареева Наталья Петровна</v>
          </cell>
          <cell r="E1290">
            <v>45278</v>
          </cell>
        </row>
        <row r="1291">
          <cell r="A1291" t="str">
            <v>л/с №3000000162901</v>
          </cell>
          <cell r="B1291" t="str">
            <v>Кл. №171</v>
          </cell>
          <cell r="C1291">
            <v>3</v>
          </cell>
          <cell r="D1291" t="str">
            <v>Гончаров Сергей Александрович</v>
          </cell>
          <cell r="E1291">
            <v>44927</v>
          </cell>
        </row>
        <row r="1292">
          <cell r="A1292" t="str">
            <v>л/с №3000000163478</v>
          </cell>
          <cell r="B1292" t="str">
            <v>Кл. №172</v>
          </cell>
          <cell r="C1292">
            <v>3.1</v>
          </cell>
          <cell r="D1292" t="str">
            <v>Бушаев Андрей Викторович</v>
          </cell>
          <cell r="E1292">
            <v>44927</v>
          </cell>
        </row>
        <row r="1293">
          <cell r="A1293" t="str">
            <v>л/с №3000000162700</v>
          </cell>
          <cell r="B1293" t="str">
            <v>Кл. №173</v>
          </cell>
          <cell r="C1293">
            <v>3.2</v>
          </cell>
          <cell r="D1293" t="str">
            <v>Елькина Жанна Николаевна</v>
          </cell>
          <cell r="E1293">
            <v>44927</v>
          </cell>
        </row>
        <row r="1294">
          <cell r="A1294" t="str">
            <v>л/с №3000000168606</v>
          </cell>
          <cell r="B1294" t="str">
            <v>Кл. №174</v>
          </cell>
          <cell r="C1294">
            <v>3.4</v>
          </cell>
          <cell r="D1294" t="str">
            <v xml:space="preserve">Лопатин Сергей Александрович </v>
          </cell>
          <cell r="E1294">
            <v>44927</v>
          </cell>
        </row>
        <row r="1295">
          <cell r="A1295" t="str">
            <v>л/с №3000000156825</v>
          </cell>
          <cell r="B1295" t="str">
            <v>Кл. №175</v>
          </cell>
          <cell r="C1295">
            <v>3.7</v>
          </cell>
          <cell r="D1295" t="str">
            <v>Фролова Ольга Николаевна</v>
          </cell>
          <cell r="E1295">
            <v>44927</v>
          </cell>
        </row>
        <row r="1296">
          <cell r="A1296" t="str">
            <v>л/с №3000000140862</v>
          </cell>
          <cell r="B1296" t="str">
            <v>Кл. №176</v>
          </cell>
          <cell r="C1296">
            <v>5.7</v>
          </cell>
          <cell r="D1296" t="str">
            <v>ЗПИФ Развитие под управл ООО "Эссет Менеджмент Солюшнс"</v>
          </cell>
          <cell r="E1296">
            <v>44927</v>
          </cell>
        </row>
        <row r="1297">
          <cell r="A1297" t="str">
            <v>л/с №3000000158028</v>
          </cell>
          <cell r="B1297" t="str">
            <v>Кл. №177</v>
          </cell>
          <cell r="C1297">
            <v>4.2</v>
          </cell>
          <cell r="D1297" t="str">
            <v>Грехова Галина Владимировна</v>
          </cell>
          <cell r="E1297">
            <v>44927</v>
          </cell>
        </row>
        <row r="1298">
          <cell r="A1298" t="str">
            <v>л/с №3000000140810</v>
          </cell>
          <cell r="B1298" t="str">
            <v>Кл. №178</v>
          </cell>
          <cell r="C1298">
            <v>4.8</v>
          </cell>
          <cell r="D1298" t="str">
            <v>ЗПИФ Развитие под управл ООО "Эссет Менеджмент Солюшнс"</v>
          </cell>
          <cell r="E1298">
            <v>44927</v>
          </cell>
        </row>
        <row r="1299">
          <cell r="A1299" t="str">
            <v>л/с №3000000173259</v>
          </cell>
          <cell r="B1299" t="str">
            <v>Кл. №178</v>
          </cell>
          <cell r="C1299">
            <v>4.8</v>
          </cell>
          <cell r="D1299" t="str">
            <v>Мажумдер Юлия Владимировна</v>
          </cell>
          <cell r="E1299">
            <v>44944</v>
          </cell>
        </row>
        <row r="1300">
          <cell r="A1300" t="str">
            <v>л/с №3000000160434</v>
          </cell>
          <cell r="B1300" t="str">
            <v>Кл. №179</v>
          </cell>
          <cell r="C1300">
            <v>5.2</v>
          </cell>
          <cell r="D1300" t="str">
            <v>Байковская Наталья Евгеньевна</v>
          </cell>
          <cell r="E1300">
            <v>44927</v>
          </cell>
        </row>
        <row r="1301">
          <cell r="A1301" t="str">
            <v>л/с №3000000140837</v>
          </cell>
          <cell r="B1301" t="str">
            <v>Кл. №18</v>
          </cell>
          <cell r="C1301">
            <v>3.6</v>
          </cell>
          <cell r="D1301" t="str">
            <v>ЗПИФ Новое строительство под управл ООО "Эссет Менеджмент Солюшнс"</v>
          </cell>
          <cell r="E1301">
            <v>44927</v>
          </cell>
        </row>
        <row r="1302">
          <cell r="A1302" t="str">
            <v>л/с №3000000158031</v>
          </cell>
          <cell r="B1302" t="str">
            <v>Кл. №180</v>
          </cell>
          <cell r="C1302">
            <v>4</v>
          </cell>
          <cell r="D1302" t="str">
            <v>Могилин Никита Сергеевич</v>
          </cell>
          <cell r="E1302">
            <v>44927</v>
          </cell>
        </row>
        <row r="1303">
          <cell r="A1303" t="str">
            <v>л/с №3000000160254</v>
          </cell>
          <cell r="B1303" t="str">
            <v>Кл. №181</v>
          </cell>
          <cell r="C1303">
            <v>4.0999999999999996</v>
          </cell>
          <cell r="D1303" t="str">
            <v>Гущин Анатолий Александрович</v>
          </cell>
          <cell r="E1303">
            <v>44927</v>
          </cell>
        </row>
        <row r="1304">
          <cell r="A1304" t="str">
            <v>л/с №3000000140811</v>
          </cell>
          <cell r="B1304" t="str">
            <v>Кл. №19</v>
          </cell>
          <cell r="C1304">
            <v>5.3</v>
          </cell>
          <cell r="D1304" t="str">
            <v>ЗПИФ Развитие под управл ООО "Эссет Менеджмент Солюшнс"</v>
          </cell>
          <cell r="E1304">
            <v>44927</v>
          </cell>
        </row>
        <row r="1305">
          <cell r="A1305" t="str">
            <v>л/с №3000000164688</v>
          </cell>
          <cell r="B1305" t="str">
            <v>Кл. №2</v>
          </cell>
          <cell r="C1305">
            <v>3.7</v>
          </cell>
          <cell r="D1305" t="str">
            <v>Степанов Александр Михайлович</v>
          </cell>
          <cell r="E1305">
            <v>44927</v>
          </cell>
        </row>
        <row r="1306">
          <cell r="A1306" t="str">
            <v>л/с №3000000140812</v>
          </cell>
          <cell r="B1306" t="str">
            <v>Кл. №20</v>
          </cell>
          <cell r="C1306">
            <v>5.9</v>
          </cell>
          <cell r="D1306" t="str">
            <v>ЗПИФ Развитие под управл ООО "Эссет Менеджмент Солюшнс"</v>
          </cell>
          <cell r="E1306">
            <v>44927</v>
          </cell>
        </row>
        <row r="1307">
          <cell r="A1307" t="str">
            <v>л/с №3000000140813</v>
          </cell>
          <cell r="B1307" t="str">
            <v>Кл. №21</v>
          </cell>
          <cell r="C1307">
            <v>5.8</v>
          </cell>
          <cell r="D1307" t="str">
            <v>ЗПИФ Развитие под управл ООО "Эссет Менеджмент Солюшнс"</v>
          </cell>
          <cell r="E1307">
            <v>44927</v>
          </cell>
        </row>
        <row r="1308">
          <cell r="A1308" t="str">
            <v>л/с №3000000140839</v>
          </cell>
          <cell r="B1308" t="str">
            <v>Кл. №22</v>
          </cell>
          <cell r="C1308">
            <v>6.1</v>
          </cell>
          <cell r="D1308" t="str">
            <v>ЗПИФ Новое строительство под управл ООО "Эссет Менеджмент Солюшнс"</v>
          </cell>
          <cell r="E1308">
            <v>44927</v>
          </cell>
        </row>
        <row r="1309">
          <cell r="A1309" t="str">
            <v>л/с №3000000166453</v>
          </cell>
          <cell r="B1309" t="str">
            <v>Кл. №23</v>
          </cell>
          <cell r="C1309">
            <v>6.3</v>
          </cell>
          <cell r="D1309" t="str">
            <v>Барымова Ольга Константиновна</v>
          </cell>
          <cell r="E1309">
            <v>44927</v>
          </cell>
        </row>
        <row r="1310">
          <cell r="A1310" t="str">
            <v>л/с №3000000160252</v>
          </cell>
          <cell r="B1310" t="str">
            <v>Кл. №24</v>
          </cell>
          <cell r="C1310">
            <v>3.4</v>
          </cell>
          <cell r="D1310" t="str">
            <v>Головко Денис Александрович</v>
          </cell>
          <cell r="E1310">
            <v>44927</v>
          </cell>
        </row>
        <row r="1311">
          <cell r="A1311" t="str">
            <v>л/с №3000000160335</v>
          </cell>
          <cell r="B1311" t="str">
            <v>Кл. №25</v>
          </cell>
          <cell r="C1311">
            <v>5</v>
          </cell>
          <cell r="D1311" t="str">
            <v>Торунова Елена Владимировна</v>
          </cell>
          <cell r="E1311">
            <v>44927</v>
          </cell>
        </row>
        <row r="1312">
          <cell r="A1312" t="str">
            <v>л/с №3000000140840</v>
          </cell>
          <cell r="B1312" t="str">
            <v>Кл. №26</v>
          </cell>
          <cell r="C1312">
            <v>4.5</v>
          </cell>
          <cell r="D1312" t="str">
            <v>ЗПИФ Новое строительство под управл ООО "Эссет Менеджмент Солюшнс"</v>
          </cell>
          <cell r="E1312">
            <v>44927</v>
          </cell>
        </row>
        <row r="1313">
          <cell r="A1313" t="str">
            <v>л/с №3000000140815</v>
          </cell>
          <cell r="B1313" t="str">
            <v>Кл. №27</v>
          </cell>
          <cell r="C1313">
            <v>3.8</v>
          </cell>
          <cell r="D1313" t="str">
            <v>ЗПИФ Развитие под управл ООО "Эссет Менеджмент Солюшнс"</v>
          </cell>
          <cell r="E1313">
            <v>44927</v>
          </cell>
        </row>
        <row r="1314">
          <cell r="A1314" t="str">
            <v>л/с №3000000164687</v>
          </cell>
          <cell r="B1314" t="str">
            <v>Кл. №28</v>
          </cell>
          <cell r="C1314">
            <v>3.8</v>
          </cell>
          <cell r="D1314" t="str">
            <v>Солнечная Светлана Вячеславовна</v>
          </cell>
          <cell r="E1314">
            <v>44927</v>
          </cell>
        </row>
        <row r="1315">
          <cell r="A1315" t="str">
            <v>л/с №3000000166652</v>
          </cell>
          <cell r="B1315" t="str">
            <v>Кл. №29</v>
          </cell>
          <cell r="C1315">
            <v>5.7</v>
          </cell>
          <cell r="D1315" t="str">
            <v>Фроловская Анна Александровна</v>
          </cell>
          <cell r="E1315">
            <v>44927</v>
          </cell>
        </row>
        <row r="1316">
          <cell r="A1316" t="str">
            <v>л/с №3000000164468</v>
          </cell>
          <cell r="B1316" t="str">
            <v>Кл. №3</v>
          </cell>
          <cell r="C1316">
            <v>3.7</v>
          </cell>
          <cell r="D1316" t="str">
            <v>Пигина Наталия Николаевна</v>
          </cell>
          <cell r="E1316">
            <v>44927</v>
          </cell>
        </row>
        <row r="1317">
          <cell r="A1317" t="str">
            <v>л/с №3000000167240</v>
          </cell>
          <cell r="B1317" t="str">
            <v>Кл. №30</v>
          </cell>
          <cell r="C1317">
            <v>3.6</v>
          </cell>
          <cell r="D1317" t="str">
            <v>Ревунова Светлана Владимировна</v>
          </cell>
          <cell r="E1317">
            <v>44927</v>
          </cell>
        </row>
        <row r="1318">
          <cell r="A1318" t="str">
            <v>л/с №3000000140843</v>
          </cell>
          <cell r="B1318" t="str">
            <v>Кл. №31</v>
          </cell>
          <cell r="C1318">
            <v>5.9</v>
          </cell>
          <cell r="D1318" t="str">
            <v>ЗПИФ Новое строительство под управл ООО "Эссет Менеджмент Солюшнс"</v>
          </cell>
          <cell r="E1318">
            <v>44927</v>
          </cell>
        </row>
        <row r="1319">
          <cell r="A1319" t="str">
            <v>л/с №3000000140817</v>
          </cell>
          <cell r="B1319" t="str">
            <v>Кл. №32</v>
          </cell>
          <cell r="C1319">
            <v>5.0999999999999996</v>
          </cell>
          <cell r="D1319" t="str">
            <v>ЗПИФ Развитие под управл ООО "Эссет Менеджмент Солюшнс"</v>
          </cell>
          <cell r="E1319">
            <v>44927</v>
          </cell>
        </row>
        <row r="1320">
          <cell r="A1320" t="str">
            <v>л/с №3000000174133</v>
          </cell>
          <cell r="B1320" t="str">
            <v>Кл. №32</v>
          </cell>
          <cell r="C1320">
            <v>5.0999999999999996</v>
          </cell>
          <cell r="D1320" t="str">
            <v>Резяпов Ильгиз Камильевич</v>
          </cell>
          <cell r="E1320">
            <v>44978</v>
          </cell>
        </row>
        <row r="1321">
          <cell r="A1321" t="str">
            <v>л/с №3000000159505</v>
          </cell>
          <cell r="B1321" t="str">
            <v>Кл. №33</v>
          </cell>
          <cell r="C1321">
            <v>6.4</v>
          </cell>
          <cell r="D1321" t="str">
            <v>Колеснина Надежда Анатольевна</v>
          </cell>
          <cell r="E1321">
            <v>44927</v>
          </cell>
        </row>
        <row r="1322">
          <cell r="A1322" t="str">
            <v>л/с №3000000159551</v>
          </cell>
          <cell r="B1322" t="str">
            <v>Кл. №34</v>
          </cell>
          <cell r="C1322">
            <v>3</v>
          </cell>
          <cell r="D1322" t="str">
            <v>Мокрозуб Наталья Андреевна</v>
          </cell>
          <cell r="E1322">
            <v>44927</v>
          </cell>
        </row>
        <row r="1323">
          <cell r="A1323" t="str">
            <v>л/с №3000000160251</v>
          </cell>
          <cell r="B1323" t="str">
            <v>Кл. №35</v>
          </cell>
          <cell r="C1323">
            <v>3</v>
          </cell>
          <cell r="D1323" t="str">
            <v xml:space="preserve">Семенчук Игорь Викторович </v>
          </cell>
          <cell r="E1323">
            <v>44927</v>
          </cell>
        </row>
        <row r="1324">
          <cell r="A1324" t="str">
            <v>л/с №3000000140818</v>
          </cell>
          <cell r="B1324" t="str">
            <v>Кл. №36</v>
          </cell>
          <cell r="C1324">
            <v>4.5999999999999996</v>
          </cell>
          <cell r="D1324" t="str">
            <v>ЗПИФ Развитие под управл ООО "Эссет Менеджмент Солюшнс"</v>
          </cell>
          <cell r="E1324">
            <v>44927</v>
          </cell>
        </row>
        <row r="1325">
          <cell r="A1325" t="str">
            <v>л/с №3000000159508</v>
          </cell>
          <cell r="B1325" t="str">
            <v>Кл. №37</v>
          </cell>
          <cell r="C1325">
            <v>4.5999999999999996</v>
          </cell>
          <cell r="D1325" t="str">
            <v>Барымова Ольга Константиновна</v>
          </cell>
          <cell r="E1325">
            <v>44927</v>
          </cell>
        </row>
        <row r="1326">
          <cell r="A1326" t="str">
            <v>л/с №3000000140844</v>
          </cell>
          <cell r="B1326" t="str">
            <v>Кл. №38</v>
          </cell>
          <cell r="C1326">
            <v>5.2</v>
          </cell>
          <cell r="D1326" t="str">
            <v>ЗПИФ Новое строительство под управл ООО "Эссет Менеджмент Солюшнс"</v>
          </cell>
          <cell r="E1326">
            <v>44927</v>
          </cell>
        </row>
        <row r="1327">
          <cell r="A1327" t="str">
            <v>л/с №3000001180786</v>
          </cell>
          <cell r="B1327" t="str">
            <v>Кл. №38</v>
          </cell>
          <cell r="C1327">
            <v>5.2</v>
          </cell>
          <cell r="D1327" t="str">
            <v>Кузнецов Вячеслав Борисович</v>
          </cell>
          <cell r="E1327">
            <v>45175</v>
          </cell>
        </row>
        <row r="1328">
          <cell r="A1328" t="str">
            <v>л/с №3000000154777</v>
          </cell>
          <cell r="B1328" t="str">
            <v>Кл. №39</v>
          </cell>
          <cell r="C1328">
            <v>4.8</v>
          </cell>
          <cell r="D1328" t="str">
            <v>Химаныч Сергей Викторович</v>
          </cell>
          <cell r="E1328">
            <v>44927</v>
          </cell>
        </row>
        <row r="1329">
          <cell r="A1329" t="str">
            <v>л/с №3000000140819</v>
          </cell>
          <cell r="B1329" t="str">
            <v>Кл. №4</v>
          </cell>
          <cell r="C1329">
            <v>6</v>
          </cell>
          <cell r="D1329" t="str">
            <v>ЗПИФ Развитие под управл ООО "Эссет Менеджмент Солюшнс"</v>
          </cell>
          <cell r="E1329">
            <v>44927</v>
          </cell>
        </row>
        <row r="1330">
          <cell r="A1330" t="str">
            <v>л/с №3000000159523</v>
          </cell>
          <cell r="B1330" t="str">
            <v>Кл. №40</v>
          </cell>
          <cell r="C1330">
            <v>5.2</v>
          </cell>
          <cell r="D1330" t="str">
            <v>Желдак Евгений Юрьевич</v>
          </cell>
          <cell r="E1330">
            <v>44927</v>
          </cell>
        </row>
        <row r="1331">
          <cell r="A1331" t="str">
            <v>л/с №3000000154776</v>
          </cell>
          <cell r="B1331" t="str">
            <v>Кл. №41</v>
          </cell>
          <cell r="C1331">
            <v>5.5</v>
          </cell>
          <cell r="D1331" t="str">
            <v>Беспалова Елена Станиславовна</v>
          </cell>
          <cell r="E1331">
            <v>44927</v>
          </cell>
        </row>
        <row r="1332">
          <cell r="A1332" t="str">
            <v>л/с №3000000159524</v>
          </cell>
          <cell r="B1332" t="str">
            <v>Кл. №42</v>
          </cell>
          <cell r="C1332">
            <v>4.2</v>
          </cell>
          <cell r="D1332" t="str">
            <v>Речкунова Татьяна Викторовна</v>
          </cell>
          <cell r="E1332">
            <v>44927</v>
          </cell>
        </row>
        <row r="1333">
          <cell r="A1333" t="str">
            <v>л/с №3000000140820</v>
          </cell>
          <cell r="B1333" t="str">
            <v>Кл. №43</v>
          </cell>
          <cell r="C1333">
            <v>4.2</v>
          </cell>
          <cell r="D1333" t="str">
            <v>ЗПИФ Развитие под управл ООО "Эссет Менеджмент Солюшнс"</v>
          </cell>
          <cell r="E1333">
            <v>44927</v>
          </cell>
        </row>
        <row r="1334">
          <cell r="A1334" t="str">
            <v>л/с №3000000140821</v>
          </cell>
          <cell r="B1334" t="str">
            <v>Кл. №44</v>
          </cell>
          <cell r="C1334">
            <v>5.4</v>
          </cell>
          <cell r="D1334" t="str">
            <v>ЗПИФ Развитие под управл ООО "Эссет Менеджмент Солюшнс"</v>
          </cell>
          <cell r="E1334">
            <v>44927</v>
          </cell>
        </row>
        <row r="1335">
          <cell r="A1335" t="str">
            <v>л/с №3000000173674</v>
          </cell>
          <cell r="B1335" t="str">
            <v>Кл. №44</v>
          </cell>
          <cell r="C1335">
            <v>5.4</v>
          </cell>
          <cell r="D1335" t="str">
            <v>Илюшкина Марина Александровна</v>
          </cell>
          <cell r="E1335">
            <v>44952</v>
          </cell>
        </row>
        <row r="1336">
          <cell r="A1336" t="str">
            <v>л/с №3000000140822</v>
          </cell>
          <cell r="B1336" t="str">
            <v>Кл. №45</v>
          </cell>
          <cell r="C1336">
            <v>4.5</v>
          </cell>
          <cell r="D1336" t="str">
            <v>ЗПИФ Развитие под управл ООО "Эссет Менеджмент Солюшнс"</v>
          </cell>
          <cell r="E1336">
            <v>44927</v>
          </cell>
        </row>
        <row r="1337">
          <cell r="A1337" t="str">
            <v>л/с №3000001176949</v>
          </cell>
          <cell r="B1337" t="str">
            <v>Кл. №45</v>
          </cell>
          <cell r="C1337">
            <v>4.5</v>
          </cell>
          <cell r="D1337" t="str">
            <v>Козлова Наталья Николаевна</v>
          </cell>
          <cell r="E1337">
            <v>45023</v>
          </cell>
        </row>
        <row r="1338">
          <cell r="A1338" t="str">
            <v>л/с №3000000140845</v>
          </cell>
          <cell r="B1338" t="str">
            <v>Кл. №46</v>
          </cell>
          <cell r="C1338">
            <v>6.3</v>
          </cell>
          <cell r="D1338" t="str">
            <v>ЗПИФ Новое строительство под управл ООО "Эссет Менеджмент Солюшнс"</v>
          </cell>
          <cell r="E1338">
            <v>44927</v>
          </cell>
        </row>
        <row r="1339">
          <cell r="A1339" t="str">
            <v>л/с №3000000138427</v>
          </cell>
          <cell r="B1339" t="str">
            <v>Кл. №47</v>
          </cell>
          <cell r="C1339">
            <v>3.4</v>
          </cell>
          <cell r="D1339" t="str">
            <v>СЗ ФСК Красная Сосна</v>
          </cell>
          <cell r="E1339">
            <v>44927</v>
          </cell>
        </row>
        <row r="1340">
          <cell r="A1340" t="str">
            <v>л/с №3000001174467</v>
          </cell>
          <cell r="B1340" t="str">
            <v>Кл. №47</v>
          </cell>
          <cell r="C1340">
            <v>3.4</v>
          </cell>
          <cell r="D1340" t="str">
            <v>ЗПИФ Новое строительство под управл ООО "Эссет Менеджмент Солюшнс"</v>
          </cell>
          <cell r="E1340">
            <v>44978</v>
          </cell>
        </row>
        <row r="1341">
          <cell r="A1341" t="str">
            <v>л/с №3000000140846</v>
          </cell>
          <cell r="B1341" t="str">
            <v>Кл. №48</v>
          </cell>
          <cell r="C1341">
            <v>4.3</v>
          </cell>
          <cell r="D1341" t="str">
            <v>ЗПИФ Новое строительство под управл ООО "Эссет Менеджмент Солюшнс"</v>
          </cell>
          <cell r="E1341">
            <v>44927</v>
          </cell>
        </row>
        <row r="1342">
          <cell r="A1342" t="str">
            <v>л/с №3000000140771</v>
          </cell>
          <cell r="B1342" t="str">
            <v>Кл. №49</v>
          </cell>
          <cell r="C1342">
            <v>5.0999999999999996</v>
          </cell>
          <cell r="D1342" t="str">
            <v>ЗПИФ Новое строительство под управл ООО "Эссет Менеджмент Солюшнс"</v>
          </cell>
          <cell r="E1342">
            <v>44927</v>
          </cell>
        </row>
        <row r="1343">
          <cell r="A1343" t="str">
            <v>л/с №3000000140847</v>
          </cell>
          <cell r="B1343" t="str">
            <v>Кл. №5</v>
          </cell>
          <cell r="C1343">
            <v>6.6</v>
          </cell>
          <cell r="D1343" t="str">
            <v>ЗПИФ Новое строительство под управл ООО "Эссет Менеджмент Солюшнс"</v>
          </cell>
          <cell r="E1343">
            <v>44927</v>
          </cell>
        </row>
        <row r="1344">
          <cell r="A1344" t="str">
            <v>л/с №3000000168605</v>
          </cell>
          <cell r="B1344" t="str">
            <v>Кл. №50</v>
          </cell>
          <cell r="C1344">
            <v>3.7</v>
          </cell>
          <cell r="D1344" t="str">
            <v>Шафрай Екатерина Сергеевна</v>
          </cell>
          <cell r="E1344">
            <v>44927</v>
          </cell>
        </row>
        <row r="1345">
          <cell r="A1345" t="str">
            <v>л/с №3000000166455</v>
          </cell>
          <cell r="B1345" t="str">
            <v>Кл. №51</v>
          </cell>
          <cell r="C1345">
            <v>4.3</v>
          </cell>
          <cell r="D1345" t="str">
            <v>Зубов Юрий Петрович</v>
          </cell>
          <cell r="E1345">
            <v>44927</v>
          </cell>
        </row>
        <row r="1346">
          <cell r="A1346" t="str">
            <v>л/с №3000000140772</v>
          </cell>
          <cell r="B1346" t="str">
            <v>Кл. №52</v>
          </cell>
          <cell r="C1346">
            <v>4.5</v>
          </cell>
          <cell r="D1346" t="str">
            <v>ЗПИФ Новое строительство под управл ООО "Эссет Менеджмент Солюшнс"</v>
          </cell>
          <cell r="E1346">
            <v>44927</v>
          </cell>
        </row>
        <row r="1347">
          <cell r="A1347" t="str">
            <v>л/с №3000000173766</v>
          </cell>
          <cell r="B1347" t="str">
            <v>Кл. №52</v>
          </cell>
          <cell r="C1347">
            <v>4.5</v>
          </cell>
          <cell r="D1347" t="str">
            <v>Шаряфетдинова Лилия Рафиковна</v>
          </cell>
          <cell r="E1347">
            <v>44967</v>
          </cell>
        </row>
        <row r="1348">
          <cell r="A1348" t="str">
            <v>л/с №3000000140825</v>
          </cell>
          <cell r="B1348" t="str">
            <v>Кл. №53</v>
          </cell>
          <cell r="C1348">
            <v>6.4</v>
          </cell>
          <cell r="D1348" t="str">
            <v>ЗПИФ Развитие под управл ООО "Эссет Менеджмент Солюшнс"</v>
          </cell>
          <cell r="E1348">
            <v>44927</v>
          </cell>
        </row>
        <row r="1349">
          <cell r="A1349" t="str">
            <v>л/с №3000000140826</v>
          </cell>
          <cell r="B1349" t="str">
            <v>Кл. №54</v>
          </cell>
          <cell r="C1349">
            <v>5.6</v>
          </cell>
          <cell r="D1349" t="str">
            <v>ЗПИФ Развитие под управл ООО "Эссет Менеджмент Солюшнс"</v>
          </cell>
          <cell r="E1349">
            <v>44927</v>
          </cell>
        </row>
        <row r="1350">
          <cell r="A1350" t="str">
            <v>л/с №3000000140773</v>
          </cell>
          <cell r="B1350" t="str">
            <v>Кл. №55</v>
          </cell>
          <cell r="C1350">
            <v>3.6</v>
          </cell>
          <cell r="D1350" t="str">
            <v>ЗПИФ Новое строительство под управл ООО "Эссет Менеджмент Солюшнс"</v>
          </cell>
          <cell r="E1350">
            <v>44927</v>
          </cell>
        </row>
        <row r="1351">
          <cell r="A1351" t="str">
            <v>л/с №3000000159526</v>
          </cell>
          <cell r="B1351" t="str">
            <v>Кл. №56</v>
          </cell>
          <cell r="C1351">
            <v>4.8</v>
          </cell>
          <cell r="D1351" t="str">
            <v>Новак Андрей Сергеевич</v>
          </cell>
          <cell r="E1351">
            <v>44927</v>
          </cell>
        </row>
        <row r="1352">
          <cell r="A1352" t="str">
            <v>л/с №3000000140774</v>
          </cell>
          <cell r="B1352" t="str">
            <v>Кл. №57</v>
          </cell>
          <cell r="C1352">
            <v>4.5</v>
          </cell>
          <cell r="D1352" t="str">
            <v>ЗПИФ Новое строительство под управл ООО "Эссет Менеджмент Солюшнс"</v>
          </cell>
          <cell r="E1352">
            <v>44927</v>
          </cell>
        </row>
        <row r="1353">
          <cell r="A1353" t="str">
            <v>л/с №3000000140775</v>
          </cell>
          <cell r="B1353" t="str">
            <v>Кл. №58</v>
          </cell>
          <cell r="C1353">
            <v>3.7</v>
          </cell>
          <cell r="D1353" t="str">
            <v>ЗПИФ Новое строительство под управл ООО "Эссет Менеджмент Солюшнс"</v>
          </cell>
          <cell r="E1353">
            <v>44927</v>
          </cell>
        </row>
        <row r="1354">
          <cell r="A1354" t="str">
            <v>л/с №3000000173683</v>
          </cell>
          <cell r="B1354" t="str">
            <v>Кл. №58</v>
          </cell>
          <cell r="C1354">
            <v>3.7</v>
          </cell>
          <cell r="D1354" t="str">
            <v>Буканов Евгений Валерьевич</v>
          </cell>
          <cell r="E1354">
            <v>44955</v>
          </cell>
        </row>
        <row r="1355">
          <cell r="A1355" t="str">
            <v>л/с №3000000140776</v>
          </cell>
          <cell r="B1355" t="str">
            <v>Кл. №59</v>
          </cell>
          <cell r="C1355">
            <v>5.5</v>
          </cell>
          <cell r="D1355" t="str">
            <v>ЗПИФ Новое строительство под управл ООО "Эссет Менеджмент Солюшнс"</v>
          </cell>
          <cell r="E1355">
            <v>44927</v>
          </cell>
        </row>
        <row r="1356">
          <cell r="A1356" t="str">
            <v>л/с №3000000140827</v>
          </cell>
          <cell r="B1356" t="str">
            <v>Кл. №6</v>
          </cell>
          <cell r="C1356">
            <v>6.6</v>
          </cell>
          <cell r="D1356" t="str">
            <v>ЗПИФ Развитие под управл ООО "Эссет Менеджмент Солюшнс"</v>
          </cell>
          <cell r="E1356">
            <v>44927</v>
          </cell>
        </row>
        <row r="1357">
          <cell r="A1357" t="str">
            <v>л/с №3000000140777</v>
          </cell>
          <cell r="B1357" t="str">
            <v>Кл. №60</v>
          </cell>
          <cell r="C1357">
            <v>6</v>
          </cell>
          <cell r="D1357" t="str">
            <v>ЗПИФ Новое строительство под управл ООО "Эссет Менеджмент Солюшнс"</v>
          </cell>
          <cell r="E1357">
            <v>44927</v>
          </cell>
        </row>
        <row r="1358">
          <cell r="A1358" t="str">
            <v>л/с №3000000140778</v>
          </cell>
          <cell r="B1358" t="str">
            <v>Кл. №61</v>
          </cell>
          <cell r="C1358">
            <v>5.2</v>
          </cell>
          <cell r="D1358" t="str">
            <v>ЗПИФ Новое строительство под управл ООО "Эссет Менеджмент Солюшнс"</v>
          </cell>
          <cell r="E1358">
            <v>44927</v>
          </cell>
        </row>
        <row r="1359">
          <cell r="A1359" t="str">
            <v>л/с №3000000140779</v>
          </cell>
          <cell r="B1359" t="str">
            <v>Кл. №62</v>
          </cell>
          <cell r="C1359">
            <v>3.8</v>
          </cell>
          <cell r="D1359" t="str">
            <v>ЗПИФ Новое строительство под управл ООО "Эссет Менеджмент Солюшнс"</v>
          </cell>
          <cell r="E1359">
            <v>44927</v>
          </cell>
        </row>
        <row r="1360">
          <cell r="A1360" t="str">
            <v>л/с №3000000167238</v>
          </cell>
          <cell r="B1360" t="str">
            <v>Кл. №63</v>
          </cell>
          <cell r="C1360">
            <v>4.7</v>
          </cell>
          <cell r="D1360" t="str">
            <v>Теске Алла Сергеевна</v>
          </cell>
          <cell r="E1360">
            <v>44927</v>
          </cell>
        </row>
        <row r="1361">
          <cell r="A1361" t="str">
            <v>л/с №3000000140829</v>
          </cell>
          <cell r="B1361" t="str">
            <v>Кл. №64</v>
          </cell>
          <cell r="C1361">
            <v>4</v>
          </cell>
          <cell r="D1361" t="str">
            <v>ЗПИФ Развитие под управл ООО "Эссет Менеджмент Солюшнс"</v>
          </cell>
          <cell r="E1361">
            <v>44927</v>
          </cell>
        </row>
        <row r="1362">
          <cell r="A1362" t="str">
            <v>л/с №3000001180569</v>
          </cell>
          <cell r="B1362" t="str">
            <v>Кл. №64</v>
          </cell>
          <cell r="C1362">
            <v>4</v>
          </cell>
          <cell r="D1362" t="str">
            <v>Лухана Махешкумар Премчандбхаи</v>
          </cell>
          <cell r="E1362">
            <v>45125</v>
          </cell>
        </row>
        <row r="1363">
          <cell r="A1363" t="str">
            <v>л/с №3000000140780</v>
          </cell>
          <cell r="B1363" t="str">
            <v>Кл. №65</v>
          </cell>
          <cell r="C1363">
            <v>6</v>
          </cell>
          <cell r="D1363" t="str">
            <v>ЗПИФ Новое строительство под управл ООО "Эссет Менеджмент Солюшнс"</v>
          </cell>
          <cell r="E1363">
            <v>44927</v>
          </cell>
        </row>
        <row r="1364">
          <cell r="A1364" t="str">
            <v>л/с №3000000140830</v>
          </cell>
          <cell r="B1364" t="str">
            <v>Кл. №66</v>
          </cell>
          <cell r="C1364">
            <v>4.5</v>
          </cell>
          <cell r="D1364" t="str">
            <v>ЗПИФ Развитие под управл ООО "Эссет Менеджмент Солюшнс"</v>
          </cell>
          <cell r="E1364">
            <v>44927</v>
          </cell>
        </row>
        <row r="1365">
          <cell r="A1365" t="str">
            <v>л/с №3000001176486</v>
          </cell>
          <cell r="B1365" t="str">
            <v>Кл. №66</v>
          </cell>
          <cell r="C1365">
            <v>4.5</v>
          </cell>
          <cell r="D1365" t="str">
            <v>Кузнецов Вячеслав Борисович</v>
          </cell>
          <cell r="E1365">
            <v>45034</v>
          </cell>
        </row>
        <row r="1366">
          <cell r="A1366" t="str">
            <v>л/с №3000000140831</v>
          </cell>
          <cell r="B1366" t="str">
            <v>Кл. №67</v>
          </cell>
          <cell r="C1366">
            <v>4.0999999999999996</v>
          </cell>
          <cell r="D1366" t="str">
            <v>ЗПИФ Развитие под управл ООО "Эссет Менеджмент Солюшнс"</v>
          </cell>
          <cell r="E1366">
            <v>44927</v>
          </cell>
        </row>
        <row r="1367">
          <cell r="A1367" t="str">
            <v>л/с №3000001181047</v>
          </cell>
          <cell r="B1367" t="str">
            <v>Кл. №67</v>
          </cell>
          <cell r="C1367">
            <v>4.0999999999999996</v>
          </cell>
          <cell r="D1367" t="str">
            <v>Коломиец Данила Васильевич</v>
          </cell>
          <cell r="E1367">
            <v>45188</v>
          </cell>
        </row>
        <row r="1368">
          <cell r="A1368" t="str">
            <v>л/с №3000001175551</v>
          </cell>
          <cell r="B1368" t="str">
            <v>Кл. №68</v>
          </cell>
          <cell r="C1368">
            <v>3.8</v>
          </cell>
          <cell r="D1368" t="str">
            <v>ГрандДевелопмент</v>
          </cell>
          <cell r="E1368">
            <v>44927</v>
          </cell>
        </row>
        <row r="1369">
          <cell r="A1369" t="str">
            <v>л/с №3000000140782</v>
          </cell>
          <cell r="B1369" t="str">
            <v>Кл. №69</v>
          </cell>
          <cell r="C1369">
            <v>6</v>
          </cell>
          <cell r="D1369" t="str">
            <v>ЗПИФ Новое строительство под управл ООО "Эссет Менеджмент Солюшнс"</v>
          </cell>
          <cell r="E1369">
            <v>44927</v>
          </cell>
        </row>
        <row r="1370">
          <cell r="A1370" t="str">
            <v>л/с №3000000140848</v>
          </cell>
          <cell r="B1370" t="str">
            <v>Кл. №7</v>
          </cell>
          <cell r="C1370">
            <v>5.0999999999999996</v>
          </cell>
          <cell r="D1370" t="str">
            <v>ЗПИФ Новое строительство под управл ООО "Эссет Менеджмент Солюшнс"</v>
          </cell>
          <cell r="E1370">
            <v>44927</v>
          </cell>
        </row>
        <row r="1371">
          <cell r="A1371" t="str">
            <v>л/с №3000000140783</v>
          </cell>
          <cell r="B1371" t="str">
            <v>Кл. №70</v>
          </cell>
          <cell r="C1371">
            <v>7.5</v>
          </cell>
          <cell r="D1371" t="str">
            <v>ЗПИФ Новое строительство под управл ООО "Эссет Менеджмент Солюшнс"</v>
          </cell>
          <cell r="E1371">
            <v>44927</v>
          </cell>
        </row>
        <row r="1372">
          <cell r="A1372" t="str">
            <v>л/с №3000000140784</v>
          </cell>
          <cell r="B1372" t="str">
            <v>Кл. №71</v>
          </cell>
          <cell r="C1372">
            <v>7.3</v>
          </cell>
          <cell r="D1372" t="str">
            <v>ЗПИФ Новое строительство под управл ООО "Эссет Менеджмент Солюшнс"</v>
          </cell>
          <cell r="E1372">
            <v>44927</v>
          </cell>
        </row>
        <row r="1373">
          <cell r="A1373" t="str">
            <v>л/с №3000000154759</v>
          </cell>
          <cell r="B1373" t="str">
            <v>Кл. №72</v>
          </cell>
          <cell r="C1373">
            <v>3.5</v>
          </cell>
          <cell r="D1373" t="str">
            <v>Грачев Андрей Владимирович</v>
          </cell>
          <cell r="E1373">
            <v>44927</v>
          </cell>
        </row>
        <row r="1374">
          <cell r="A1374" t="str">
            <v>л/с №3000000156827</v>
          </cell>
          <cell r="B1374" t="str">
            <v>Кл. №73</v>
          </cell>
          <cell r="C1374">
            <v>3.4</v>
          </cell>
          <cell r="D1374" t="str">
            <v>Васильева Мария Юрьевна</v>
          </cell>
          <cell r="E1374">
            <v>44927</v>
          </cell>
        </row>
        <row r="1375">
          <cell r="A1375" t="str">
            <v>л/с №3000000138457</v>
          </cell>
          <cell r="B1375" t="str">
            <v>Кл. №74</v>
          </cell>
          <cell r="C1375">
            <v>3.6</v>
          </cell>
          <cell r="D1375" t="str">
            <v>СЗ ФСК Красная Сосна</v>
          </cell>
          <cell r="E1375">
            <v>44927</v>
          </cell>
        </row>
        <row r="1376">
          <cell r="A1376" t="str">
            <v>л/с №3000000156683</v>
          </cell>
          <cell r="B1376" t="str">
            <v>Кл. №75</v>
          </cell>
          <cell r="C1376">
            <v>5.2</v>
          </cell>
          <cell r="D1376" t="str">
            <v>Васильев Андрей Александрович</v>
          </cell>
          <cell r="E1376">
            <v>44927</v>
          </cell>
        </row>
        <row r="1377">
          <cell r="A1377" t="str">
            <v>л/с №3000000160387</v>
          </cell>
          <cell r="B1377" t="str">
            <v>Кл. №76</v>
          </cell>
          <cell r="C1377">
            <v>3.5</v>
          </cell>
          <cell r="D1377" t="str">
            <v>Кобзев Александр Владимирович</v>
          </cell>
          <cell r="E1377">
            <v>44927</v>
          </cell>
        </row>
        <row r="1378">
          <cell r="A1378" t="str">
            <v>л/с №3000000156687</v>
          </cell>
          <cell r="B1378" t="str">
            <v>Кл. №77</v>
          </cell>
          <cell r="C1378">
            <v>3.7</v>
          </cell>
          <cell r="D1378" t="str">
            <v>Одинцова Екатерина Михайловна</v>
          </cell>
          <cell r="E1378">
            <v>44927</v>
          </cell>
        </row>
        <row r="1379">
          <cell r="A1379" t="str">
            <v>л/с №3000000140852</v>
          </cell>
          <cell r="B1379" t="str">
            <v>Кл. №78</v>
          </cell>
          <cell r="C1379">
            <v>10.6</v>
          </cell>
          <cell r="D1379" t="str">
            <v>ЗПИФ Развитие под управл ООО "Эссет Менеджмент Солюшнс"</v>
          </cell>
          <cell r="E1379">
            <v>44927</v>
          </cell>
        </row>
        <row r="1380">
          <cell r="A1380" t="str">
            <v>л/с №3000000156792</v>
          </cell>
          <cell r="B1380" t="str">
            <v>Кл. №79</v>
          </cell>
          <cell r="C1380">
            <v>4.3</v>
          </cell>
          <cell r="D1380" t="str">
            <v>Ланкина Наталья Викторовна</v>
          </cell>
          <cell r="E1380">
            <v>44927</v>
          </cell>
        </row>
        <row r="1381">
          <cell r="A1381" t="str">
            <v>л/с №3000000160238</v>
          </cell>
          <cell r="B1381" t="str">
            <v>Кл. №8</v>
          </cell>
          <cell r="C1381">
            <v>4.7</v>
          </cell>
          <cell r="D1381" t="str">
            <v>Зуруев Евгений Владимирович</v>
          </cell>
          <cell r="E1381">
            <v>44927</v>
          </cell>
        </row>
        <row r="1382">
          <cell r="A1382" t="str">
            <v>л/с №3000000164691</v>
          </cell>
          <cell r="B1382" t="str">
            <v>Кл. №80</v>
          </cell>
          <cell r="C1382">
            <v>4.3</v>
          </cell>
          <cell r="D1382" t="str">
            <v>Заболотнева Светлана Александровна</v>
          </cell>
          <cell r="E1382">
            <v>44927</v>
          </cell>
        </row>
        <row r="1383">
          <cell r="A1383" t="str">
            <v>л/с №3000000160250</v>
          </cell>
          <cell r="B1383" t="str">
            <v>Кл. №81</v>
          </cell>
          <cell r="C1383">
            <v>4.4000000000000004</v>
          </cell>
          <cell r="D1383" t="str">
            <v>Потемкин Александр Владимирович</v>
          </cell>
          <cell r="E1383">
            <v>44927</v>
          </cell>
        </row>
        <row r="1384">
          <cell r="A1384" t="str">
            <v>л/с №3000000163174</v>
          </cell>
          <cell r="B1384" t="str">
            <v>Кл. №82</v>
          </cell>
          <cell r="C1384">
            <v>7</v>
          </cell>
          <cell r="D1384" t="str">
            <v>Суров Николай Федорович</v>
          </cell>
          <cell r="E1384">
            <v>44927</v>
          </cell>
        </row>
        <row r="1385">
          <cell r="A1385" t="str">
            <v>л/с №3000000163171</v>
          </cell>
          <cell r="B1385" t="str">
            <v>Кл. №83</v>
          </cell>
          <cell r="C1385">
            <v>5.2</v>
          </cell>
          <cell r="D1385" t="str">
            <v>Суров Николай Федорович</v>
          </cell>
          <cell r="E1385">
            <v>44927</v>
          </cell>
        </row>
        <row r="1386">
          <cell r="A1386" t="str">
            <v>л/с №3000000156686</v>
          </cell>
          <cell r="B1386" t="str">
            <v>Кл. №84</v>
          </cell>
          <cell r="C1386">
            <v>4.8</v>
          </cell>
          <cell r="D1386" t="str">
            <v>Дьяченко Евгения Григорьевна</v>
          </cell>
          <cell r="E1386">
            <v>44927</v>
          </cell>
        </row>
        <row r="1387">
          <cell r="A1387" t="str">
            <v>л/с №3000000160249</v>
          </cell>
          <cell r="B1387" t="str">
            <v>Кл. №85</v>
          </cell>
          <cell r="C1387">
            <v>4.9000000000000004</v>
          </cell>
          <cell r="D1387" t="str">
            <v>Артемов Евгений Константинович</v>
          </cell>
          <cell r="E1387">
            <v>44927</v>
          </cell>
        </row>
        <row r="1388">
          <cell r="A1388" t="str">
            <v>л/с №3000000159545</v>
          </cell>
          <cell r="B1388" t="str">
            <v>Кл. №86</v>
          </cell>
          <cell r="C1388">
            <v>5.4</v>
          </cell>
          <cell r="D1388" t="str">
            <v>Посынкина Наталия Ивановна</v>
          </cell>
          <cell r="E1388">
            <v>44927</v>
          </cell>
        </row>
        <row r="1389">
          <cell r="A1389" t="str">
            <v>л/с №3000000140854</v>
          </cell>
          <cell r="B1389" t="str">
            <v>Кл. №87</v>
          </cell>
          <cell r="C1389">
            <v>5.4</v>
          </cell>
          <cell r="D1389" t="str">
            <v>ЗПИФ Развитие под управл ООО "Эссет Менеджмент Солюшнс"</v>
          </cell>
          <cell r="E1389">
            <v>44927</v>
          </cell>
        </row>
        <row r="1390">
          <cell r="A1390" t="str">
            <v>л/с №3000000140832</v>
          </cell>
          <cell r="B1390" t="str">
            <v>Кл. №88</v>
          </cell>
          <cell r="C1390">
            <v>5.9</v>
          </cell>
          <cell r="D1390" t="str">
            <v>ЗПИФ Развитие под управл ООО "Эссет Менеджмент Солюшнс"</v>
          </cell>
          <cell r="E1390">
            <v>44927</v>
          </cell>
        </row>
        <row r="1391">
          <cell r="A1391" t="str">
            <v>л/с №3000001183350</v>
          </cell>
          <cell r="B1391" t="str">
            <v>Кл. №88</v>
          </cell>
          <cell r="C1391">
            <v>5.9</v>
          </cell>
          <cell r="D1391" t="str">
            <v>Федотова Анастасия Алексеевна</v>
          </cell>
          <cell r="E1391">
            <v>45239</v>
          </cell>
        </row>
        <row r="1392">
          <cell r="A1392" t="str">
            <v>л/с №3000000140855</v>
          </cell>
          <cell r="B1392" t="str">
            <v>Кл. №89</v>
          </cell>
          <cell r="C1392">
            <v>7.2</v>
          </cell>
          <cell r="D1392" t="str">
            <v>ЗПИФ Развитие под управл ООО "Эссет Менеджмент Солюшнс"</v>
          </cell>
          <cell r="E1392">
            <v>44927</v>
          </cell>
        </row>
        <row r="1393">
          <cell r="A1393" t="str">
            <v>л/с №3000000140833</v>
          </cell>
          <cell r="B1393" t="str">
            <v>Кл. №9</v>
          </cell>
          <cell r="C1393">
            <v>6.3</v>
          </cell>
          <cell r="D1393" t="str">
            <v>ЗПИФ Развитие под управл ООО "Эссет Менеджмент Солюшнс"</v>
          </cell>
          <cell r="E1393">
            <v>44927</v>
          </cell>
        </row>
        <row r="1394">
          <cell r="A1394" t="str">
            <v>л/с №3000000158022</v>
          </cell>
          <cell r="B1394" t="str">
            <v>Кл. №90</v>
          </cell>
          <cell r="C1394">
            <v>4.5999999999999996</v>
          </cell>
          <cell r="D1394" t="str">
            <v>Орехова Екатерина Андреевна</v>
          </cell>
          <cell r="E1394">
            <v>44927</v>
          </cell>
        </row>
        <row r="1395">
          <cell r="A1395" t="str">
            <v>л/с №3000000140834</v>
          </cell>
          <cell r="B1395" t="str">
            <v>Кл. №91</v>
          </cell>
          <cell r="C1395">
            <v>9</v>
          </cell>
          <cell r="D1395" t="str">
            <v>ЗПИФ Развитие под управл ООО "Эссет Менеджмент Солюшнс"</v>
          </cell>
          <cell r="E1395">
            <v>44927</v>
          </cell>
        </row>
        <row r="1396">
          <cell r="A1396" t="str">
            <v>л/с №3000001178891</v>
          </cell>
          <cell r="B1396" t="str">
            <v>Кл. №91</v>
          </cell>
          <cell r="C1396">
            <v>9</v>
          </cell>
          <cell r="D1396" t="str">
            <v>Алексеева Ирина Викторовна</v>
          </cell>
          <cell r="E1396">
            <v>45085</v>
          </cell>
        </row>
        <row r="1397">
          <cell r="A1397" t="str">
            <v>л/с №3000000159507</v>
          </cell>
          <cell r="B1397" t="str">
            <v>Кл. №92</v>
          </cell>
          <cell r="C1397">
            <v>4.2</v>
          </cell>
          <cell r="D1397" t="str">
            <v>Гридин Михаил Юрьевич</v>
          </cell>
          <cell r="E1397">
            <v>44927</v>
          </cell>
        </row>
        <row r="1398">
          <cell r="A1398" t="str">
            <v>л/с №3000000159553</v>
          </cell>
          <cell r="B1398" t="str">
            <v>Кл. №93</v>
          </cell>
          <cell r="C1398">
            <v>6.5</v>
          </cell>
          <cell r="D1398" t="str">
            <v>Гридин Михаил Юрьевич</v>
          </cell>
          <cell r="E1398">
            <v>44927</v>
          </cell>
        </row>
        <row r="1399">
          <cell r="A1399" t="str">
            <v>л/с №3000000159622</v>
          </cell>
          <cell r="B1399" t="str">
            <v>Кл. №94</v>
          </cell>
          <cell r="C1399">
            <v>3.4</v>
          </cell>
          <cell r="D1399" t="str">
            <v>Чушина Наталья Борисовна</v>
          </cell>
          <cell r="E1399">
            <v>44927</v>
          </cell>
        </row>
        <row r="1400">
          <cell r="A1400" t="str">
            <v>л/с №3000000160260</v>
          </cell>
          <cell r="B1400" t="str">
            <v>Кл. №95</v>
          </cell>
          <cell r="C1400">
            <v>4</v>
          </cell>
          <cell r="D1400" t="str">
            <v>Чернов Владимир Владимирович</v>
          </cell>
          <cell r="E1400">
            <v>44927</v>
          </cell>
        </row>
        <row r="1401">
          <cell r="A1401" t="str">
            <v>л/с №3000000140835</v>
          </cell>
          <cell r="B1401" t="str">
            <v>Кл. №96</v>
          </cell>
          <cell r="C1401">
            <v>9.6</v>
          </cell>
          <cell r="D1401" t="str">
            <v>ЗПИФ Развитие под управл ООО "Эссет Менеджмент Солюшнс"</v>
          </cell>
          <cell r="E1401">
            <v>44927</v>
          </cell>
        </row>
        <row r="1402">
          <cell r="A1402" t="str">
            <v>л/с №3000000163209</v>
          </cell>
          <cell r="B1402" t="str">
            <v>Кл. №97</v>
          </cell>
          <cell r="C1402">
            <v>3.5</v>
          </cell>
          <cell r="D1402" t="str">
            <v>Ермолина Наталия Владимировна</v>
          </cell>
          <cell r="E1402">
            <v>44927</v>
          </cell>
        </row>
        <row r="1403">
          <cell r="A1403" t="str">
            <v>л/с №3000000140836</v>
          </cell>
          <cell r="B1403" t="str">
            <v>Кл. №98</v>
          </cell>
          <cell r="C1403">
            <v>7.9</v>
          </cell>
          <cell r="D1403" t="str">
            <v>ЗПИФ Развитие под управл ООО "Эссет Менеджмент Солюшнс"</v>
          </cell>
          <cell r="E1403">
            <v>44927</v>
          </cell>
        </row>
        <row r="1404">
          <cell r="A1404" t="str">
            <v>л/с №3000000159486</v>
          </cell>
          <cell r="B1404" t="str">
            <v>Кл. №99</v>
          </cell>
          <cell r="C1404">
            <v>3.3</v>
          </cell>
          <cell r="D1404" t="str">
            <v>Орехова Александра Андреевна</v>
          </cell>
          <cell r="E1404">
            <v>44927</v>
          </cell>
        </row>
        <row r="1405">
          <cell r="A1405" t="str">
            <v>л/с №3000000151763</v>
          </cell>
          <cell r="B1405" t="str">
            <v>Оф. 1</v>
          </cell>
          <cell r="C1405">
            <v>103.7</v>
          </cell>
          <cell r="D1405" t="str">
            <v>Тумайкина Ольга Витальевна</v>
          </cell>
          <cell r="E1405">
            <v>44927</v>
          </cell>
        </row>
        <row r="1406">
          <cell r="A1406" t="str">
            <v>л/с №3000000143026</v>
          </cell>
          <cell r="B1406" t="str">
            <v>Оф. 10</v>
          </cell>
          <cell r="C1406">
            <v>128.6</v>
          </cell>
          <cell r="D1406" t="str">
            <v>Аксенова Ольга Михайловна</v>
          </cell>
          <cell r="E1406">
            <v>44927</v>
          </cell>
        </row>
        <row r="1407">
          <cell r="A1407" t="str">
            <v>л/с №3000000152788</v>
          </cell>
          <cell r="B1407" t="str">
            <v>Оф. 11</v>
          </cell>
          <cell r="C1407">
            <v>175.1</v>
          </cell>
          <cell r="D1407" t="str">
            <v>Евгеньев Роман Алексеевич</v>
          </cell>
          <cell r="E1407">
            <v>44927</v>
          </cell>
        </row>
        <row r="1408">
          <cell r="A1408" t="str">
            <v>л/с №3000000145584</v>
          </cell>
          <cell r="B1408" t="str">
            <v>Оф. 12</v>
          </cell>
          <cell r="C1408">
            <v>122.4</v>
          </cell>
          <cell r="D1408" t="str">
            <v>Юсупов Наиль Мяссярович</v>
          </cell>
          <cell r="E1408">
            <v>44927</v>
          </cell>
        </row>
        <row r="1409">
          <cell r="A1409" t="str">
            <v>л/с №3000001176695</v>
          </cell>
          <cell r="B1409" t="str">
            <v>Оф. 13</v>
          </cell>
          <cell r="C1409">
            <v>106.3</v>
          </cell>
          <cell r="D1409" t="str">
            <v>Жуков Антон Александрович</v>
          </cell>
          <cell r="E1409">
            <v>44927</v>
          </cell>
        </row>
        <row r="1410">
          <cell r="A1410" t="str">
            <v>л/с №3000000143047</v>
          </cell>
          <cell r="B1410" t="str">
            <v>Оф. 14</v>
          </cell>
          <cell r="C1410">
            <v>60.2</v>
          </cell>
          <cell r="D1410" t="str">
            <v>Попов Александр Анатольевич</v>
          </cell>
          <cell r="E1410">
            <v>44927</v>
          </cell>
        </row>
        <row r="1411">
          <cell r="A1411" t="str">
            <v>л/с №3000000146043</v>
          </cell>
          <cell r="B1411" t="str">
            <v>Оф. 15</v>
          </cell>
          <cell r="C1411">
            <v>98.6</v>
          </cell>
          <cell r="D1411" t="str">
            <v>Лазарева Светлана Николаевна</v>
          </cell>
          <cell r="E1411">
            <v>44927</v>
          </cell>
        </row>
        <row r="1412">
          <cell r="A1412" t="str">
            <v>л/с №3000000143045</v>
          </cell>
          <cell r="B1412" t="str">
            <v>Оф. 16</v>
          </cell>
          <cell r="C1412">
            <v>35.299999999999997</v>
          </cell>
          <cell r="D1412" t="str">
            <v>Султан Махмуд Али</v>
          </cell>
          <cell r="E1412">
            <v>44927</v>
          </cell>
        </row>
        <row r="1413">
          <cell r="A1413" t="str">
            <v>л/с №3000000143062</v>
          </cell>
          <cell r="B1413" t="str">
            <v>Оф. 17</v>
          </cell>
          <cell r="C1413">
            <v>51.4</v>
          </cell>
          <cell r="D1413" t="str">
            <v>Трузян Артур Павлович</v>
          </cell>
          <cell r="E1413">
            <v>44927</v>
          </cell>
        </row>
        <row r="1414">
          <cell r="A1414" t="str">
            <v>л/с №3000000153723</v>
          </cell>
          <cell r="B1414" t="str">
            <v>Оф. 2</v>
          </cell>
          <cell r="C1414">
            <v>97.1</v>
          </cell>
          <cell r="D1414" t="str">
            <v>Александров Александр Николаевич</v>
          </cell>
          <cell r="E1414">
            <v>44927</v>
          </cell>
        </row>
        <row r="1415">
          <cell r="A1415" t="str">
            <v>л/с №3000000145448</v>
          </cell>
          <cell r="B1415" t="str">
            <v>Оф. 3</v>
          </cell>
          <cell r="C1415">
            <v>46.1</v>
          </cell>
          <cell r="D1415" t="str">
            <v>Цыбулевская Анжелика Геннадьевна</v>
          </cell>
          <cell r="E1415">
            <v>44927</v>
          </cell>
        </row>
        <row r="1416">
          <cell r="A1416" t="str">
            <v>л/с №3000000156769</v>
          </cell>
          <cell r="B1416" t="str">
            <v>Оф. 4</v>
          </cell>
          <cell r="C1416">
            <v>552.1</v>
          </cell>
          <cell r="D1416" t="str">
            <v>Тихонов Николай Борисович</v>
          </cell>
          <cell r="E1416">
            <v>44927</v>
          </cell>
        </row>
        <row r="1417">
          <cell r="A1417" t="str">
            <v>л/с №3000000137988</v>
          </cell>
          <cell r="B1417" t="str">
            <v>Оф. 5</v>
          </cell>
          <cell r="C1417">
            <v>118.4</v>
          </cell>
          <cell r="D1417" t="str">
            <v>СЗ ФСК Красная Сосна</v>
          </cell>
          <cell r="E1417">
            <v>44927</v>
          </cell>
        </row>
        <row r="1418">
          <cell r="A1418" t="str">
            <v>л/с №3000000143078</v>
          </cell>
          <cell r="B1418" t="str">
            <v>Оф. 6</v>
          </cell>
          <cell r="C1418">
            <v>42.1</v>
          </cell>
          <cell r="D1418" t="str">
            <v>Тарасова Елена Владимировна</v>
          </cell>
          <cell r="E1418">
            <v>44927</v>
          </cell>
        </row>
        <row r="1419">
          <cell r="A1419" t="str">
            <v>л/с №3000000145664</v>
          </cell>
          <cell r="B1419" t="str">
            <v>Оф. 7</v>
          </cell>
          <cell r="C1419">
            <v>65.5</v>
          </cell>
          <cell r="D1419" t="str">
            <v>Маркеев Валерий Анатольевич</v>
          </cell>
          <cell r="E1419">
            <v>44927</v>
          </cell>
        </row>
        <row r="1420">
          <cell r="A1420" t="str">
            <v>л/с №3000000153691</v>
          </cell>
          <cell r="B1420" t="str">
            <v>Оф. 8</v>
          </cell>
          <cell r="C1420">
            <v>175.5</v>
          </cell>
          <cell r="D1420" t="str">
            <v>Скворцов Вячеслав Вячеславович</v>
          </cell>
          <cell r="E1420">
            <v>44927</v>
          </cell>
        </row>
        <row r="1421">
          <cell r="A1421" t="str">
            <v>л/с №3000000143812</v>
          </cell>
          <cell r="B1421" t="str">
            <v>Оф. 9</v>
          </cell>
          <cell r="C1421">
            <v>53.2</v>
          </cell>
          <cell r="D1421" t="str">
            <v>Налбандян Арменуи Юрьевна</v>
          </cell>
          <cell r="E1421">
            <v>44927</v>
          </cell>
        </row>
      </sheetData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abSelected="1" zoomScale="90" zoomScaleNormal="90" workbookViewId="0">
      <selection activeCell="A3" sqref="A3:H3"/>
    </sheetView>
  </sheetViews>
  <sheetFormatPr defaultRowHeight="14.4" x14ac:dyDescent="0.3"/>
  <cols>
    <col min="1" max="1" width="60" style="10" customWidth="1"/>
    <col min="2" max="2" width="19" style="10" customWidth="1"/>
    <col min="3" max="16" width="9.109375" style="10" customWidth="1"/>
    <col min="17" max="17" width="11.6640625" customWidth="1"/>
    <col min="21" max="21" width="12" bestFit="1" customWidth="1"/>
    <col min="257" max="257" width="60" customWidth="1"/>
    <col min="258" max="258" width="19" customWidth="1"/>
    <col min="259" max="272" width="9.109375" customWidth="1"/>
    <col min="273" max="273" width="11.6640625" customWidth="1"/>
    <col min="277" max="277" width="12" bestFit="1" customWidth="1"/>
    <col min="513" max="513" width="60" customWidth="1"/>
    <col min="514" max="514" width="19" customWidth="1"/>
    <col min="515" max="528" width="9.109375" customWidth="1"/>
    <col min="529" max="529" width="11.6640625" customWidth="1"/>
    <col min="533" max="533" width="12" bestFit="1" customWidth="1"/>
    <col min="769" max="769" width="60" customWidth="1"/>
    <col min="770" max="770" width="19" customWidth="1"/>
    <col min="771" max="784" width="9.109375" customWidth="1"/>
    <col min="785" max="785" width="11.6640625" customWidth="1"/>
    <col min="789" max="789" width="12" bestFit="1" customWidth="1"/>
    <col min="1025" max="1025" width="60" customWidth="1"/>
    <col min="1026" max="1026" width="19" customWidth="1"/>
    <col min="1027" max="1040" width="9.109375" customWidth="1"/>
    <col min="1041" max="1041" width="11.6640625" customWidth="1"/>
    <col min="1045" max="1045" width="12" bestFit="1" customWidth="1"/>
    <col min="1281" max="1281" width="60" customWidth="1"/>
    <col min="1282" max="1282" width="19" customWidth="1"/>
    <col min="1283" max="1296" width="9.109375" customWidth="1"/>
    <col min="1297" max="1297" width="11.6640625" customWidth="1"/>
    <col min="1301" max="1301" width="12" bestFit="1" customWidth="1"/>
    <col min="1537" max="1537" width="60" customWidth="1"/>
    <col min="1538" max="1538" width="19" customWidth="1"/>
    <col min="1539" max="1552" width="9.109375" customWidth="1"/>
    <col min="1553" max="1553" width="11.6640625" customWidth="1"/>
    <col min="1557" max="1557" width="12" bestFit="1" customWidth="1"/>
    <col min="1793" max="1793" width="60" customWidth="1"/>
    <col min="1794" max="1794" width="19" customWidth="1"/>
    <col min="1795" max="1808" width="9.109375" customWidth="1"/>
    <col min="1809" max="1809" width="11.6640625" customWidth="1"/>
    <col min="1813" max="1813" width="12" bestFit="1" customWidth="1"/>
    <col min="2049" max="2049" width="60" customWidth="1"/>
    <col min="2050" max="2050" width="19" customWidth="1"/>
    <col min="2051" max="2064" width="9.109375" customWidth="1"/>
    <col min="2065" max="2065" width="11.6640625" customWidth="1"/>
    <col min="2069" max="2069" width="12" bestFit="1" customWidth="1"/>
    <col min="2305" max="2305" width="60" customWidth="1"/>
    <col min="2306" max="2306" width="19" customWidth="1"/>
    <col min="2307" max="2320" width="9.109375" customWidth="1"/>
    <col min="2321" max="2321" width="11.6640625" customWidth="1"/>
    <col min="2325" max="2325" width="12" bestFit="1" customWidth="1"/>
    <col min="2561" max="2561" width="60" customWidth="1"/>
    <col min="2562" max="2562" width="19" customWidth="1"/>
    <col min="2563" max="2576" width="9.109375" customWidth="1"/>
    <col min="2577" max="2577" width="11.6640625" customWidth="1"/>
    <col min="2581" max="2581" width="12" bestFit="1" customWidth="1"/>
    <col min="2817" max="2817" width="60" customWidth="1"/>
    <col min="2818" max="2818" width="19" customWidth="1"/>
    <col min="2819" max="2832" width="9.109375" customWidth="1"/>
    <col min="2833" max="2833" width="11.6640625" customWidth="1"/>
    <col min="2837" max="2837" width="12" bestFit="1" customWidth="1"/>
    <col min="3073" max="3073" width="60" customWidth="1"/>
    <col min="3074" max="3074" width="19" customWidth="1"/>
    <col min="3075" max="3088" width="9.109375" customWidth="1"/>
    <col min="3089" max="3089" width="11.6640625" customWidth="1"/>
    <col min="3093" max="3093" width="12" bestFit="1" customWidth="1"/>
    <col min="3329" max="3329" width="60" customWidth="1"/>
    <col min="3330" max="3330" width="19" customWidth="1"/>
    <col min="3331" max="3344" width="9.109375" customWidth="1"/>
    <col min="3345" max="3345" width="11.6640625" customWidth="1"/>
    <col min="3349" max="3349" width="12" bestFit="1" customWidth="1"/>
    <col min="3585" max="3585" width="60" customWidth="1"/>
    <col min="3586" max="3586" width="19" customWidth="1"/>
    <col min="3587" max="3600" width="9.109375" customWidth="1"/>
    <col min="3601" max="3601" width="11.6640625" customWidth="1"/>
    <col min="3605" max="3605" width="12" bestFit="1" customWidth="1"/>
    <col min="3841" max="3841" width="60" customWidth="1"/>
    <col min="3842" max="3842" width="19" customWidth="1"/>
    <col min="3843" max="3856" width="9.109375" customWidth="1"/>
    <col min="3857" max="3857" width="11.6640625" customWidth="1"/>
    <col min="3861" max="3861" width="12" bestFit="1" customWidth="1"/>
    <col min="4097" max="4097" width="60" customWidth="1"/>
    <col min="4098" max="4098" width="19" customWidth="1"/>
    <col min="4099" max="4112" width="9.109375" customWidth="1"/>
    <col min="4113" max="4113" width="11.6640625" customWidth="1"/>
    <col min="4117" max="4117" width="12" bestFit="1" customWidth="1"/>
    <col min="4353" max="4353" width="60" customWidth="1"/>
    <col min="4354" max="4354" width="19" customWidth="1"/>
    <col min="4355" max="4368" width="9.109375" customWidth="1"/>
    <col min="4369" max="4369" width="11.6640625" customWidth="1"/>
    <col min="4373" max="4373" width="12" bestFit="1" customWidth="1"/>
    <col min="4609" max="4609" width="60" customWidth="1"/>
    <col min="4610" max="4610" width="19" customWidth="1"/>
    <col min="4611" max="4624" width="9.109375" customWidth="1"/>
    <col min="4625" max="4625" width="11.6640625" customWidth="1"/>
    <col min="4629" max="4629" width="12" bestFit="1" customWidth="1"/>
    <col min="4865" max="4865" width="60" customWidth="1"/>
    <col min="4866" max="4866" width="19" customWidth="1"/>
    <col min="4867" max="4880" width="9.109375" customWidth="1"/>
    <col min="4881" max="4881" width="11.6640625" customWidth="1"/>
    <col min="4885" max="4885" width="12" bestFit="1" customWidth="1"/>
    <col min="5121" max="5121" width="60" customWidth="1"/>
    <col min="5122" max="5122" width="19" customWidth="1"/>
    <col min="5123" max="5136" width="9.109375" customWidth="1"/>
    <col min="5137" max="5137" width="11.6640625" customWidth="1"/>
    <col min="5141" max="5141" width="12" bestFit="1" customWidth="1"/>
    <col min="5377" max="5377" width="60" customWidth="1"/>
    <col min="5378" max="5378" width="19" customWidth="1"/>
    <col min="5379" max="5392" width="9.109375" customWidth="1"/>
    <col min="5393" max="5393" width="11.6640625" customWidth="1"/>
    <col min="5397" max="5397" width="12" bestFit="1" customWidth="1"/>
    <col min="5633" max="5633" width="60" customWidth="1"/>
    <col min="5634" max="5634" width="19" customWidth="1"/>
    <col min="5635" max="5648" width="9.109375" customWidth="1"/>
    <col min="5649" max="5649" width="11.6640625" customWidth="1"/>
    <col min="5653" max="5653" width="12" bestFit="1" customWidth="1"/>
    <col min="5889" max="5889" width="60" customWidth="1"/>
    <col min="5890" max="5890" width="19" customWidth="1"/>
    <col min="5891" max="5904" width="9.109375" customWidth="1"/>
    <col min="5905" max="5905" width="11.6640625" customWidth="1"/>
    <col min="5909" max="5909" width="12" bestFit="1" customWidth="1"/>
    <col min="6145" max="6145" width="60" customWidth="1"/>
    <col min="6146" max="6146" width="19" customWidth="1"/>
    <col min="6147" max="6160" width="9.109375" customWidth="1"/>
    <col min="6161" max="6161" width="11.6640625" customWidth="1"/>
    <col min="6165" max="6165" width="12" bestFit="1" customWidth="1"/>
    <col min="6401" max="6401" width="60" customWidth="1"/>
    <col min="6402" max="6402" width="19" customWidth="1"/>
    <col min="6403" max="6416" width="9.109375" customWidth="1"/>
    <col min="6417" max="6417" width="11.6640625" customWidth="1"/>
    <col min="6421" max="6421" width="12" bestFit="1" customWidth="1"/>
    <col min="6657" max="6657" width="60" customWidth="1"/>
    <col min="6658" max="6658" width="19" customWidth="1"/>
    <col min="6659" max="6672" width="9.109375" customWidth="1"/>
    <col min="6673" max="6673" width="11.6640625" customWidth="1"/>
    <col min="6677" max="6677" width="12" bestFit="1" customWidth="1"/>
    <col min="6913" max="6913" width="60" customWidth="1"/>
    <col min="6914" max="6914" width="19" customWidth="1"/>
    <col min="6915" max="6928" width="9.109375" customWidth="1"/>
    <col min="6929" max="6929" width="11.6640625" customWidth="1"/>
    <col min="6933" max="6933" width="12" bestFit="1" customWidth="1"/>
    <col min="7169" max="7169" width="60" customWidth="1"/>
    <col min="7170" max="7170" width="19" customWidth="1"/>
    <col min="7171" max="7184" width="9.109375" customWidth="1"/>
    <col min="7185" max="7185" width="11.6640625" customWidth="1"/>
    <col min="7189" max="7189" width="12" bestFit="1" customWidth="1"/>
    <col min="7425" max="7425" width="60" customWidth="1"/>
    <col min="7426" max="7426" width="19" customWidth="1"/>
    <col min="7427" max="7440" width="9.109375" customWidth="1"/>
    <col min="7441" max="7441" width="11.6640625" customWidth="1"/>
    <col min="7445" max="7445" width="12" bestFit="1" customWidth="1"/>
    <col min="7681" max="7681" width="60" customWidth="1"/>
    <col min="7682" max="7682" width="19" customWidth="1"/>
    <col min="7683" max="7696" width="9.109375" customWidth="1"/>
    <col min="7697" max="7697" width="11.6640625" customWidth="1"/>
    <col min="7701" max="7701" width="12" bestFit="1" customWidth="1"/>
    <col min="7937" max="7937" width="60" customWidth="1"/>
    <col min="7938" max="7938" width="19" customWidth="1"/>
    <col min="7939" max="7952" width="9.109375" customWidth="1"/>
    <col min="7953" max="7953" width="11.6640625" customWidth="1"/>
    <col min="7957" max="7957" width="12" bestFit="1" customWidth="1"/>
    <col min="8193" max="8193" width="60" customWidth="1"/>
    <col min="8194" max="8194" width="19" customWidth="1"/>
    <col min="8195" max="8208" width="9.109375" customWidth="1"/>
    <col min="8209" max="8209" width="11.6640625" customWidth="1"/>
    <col min="8213" max="8213" width="12" bestFit="1" customWidth="1"/>
    <col min="8449" max="8449" width="60" customWidth="1"/>
    <col min="8450" max="8450" width="19" customWidth="1"/>
    <col min="8451" max="8464" width="9.109375" customWidth="1"/>
    <col min="8465" max="8465" width="11.6640625" customWidth="1"/>
    <col min="8469" max="8469" width="12" bestFit="1" customWidth="1"/>
    <col min="8705" max="8705" width="60" customWidth="1"/>
    <col min="8706" max="8706" width="19" customWidth="1"/>
    <col min="8707" max="8720" width="9.109375" customWidth="1"/>
    <col min="8721" max="8721" width="11.6640625" customWidth="1"/>
    <col min="8725" max="8725" width="12" bestFit="1" customWidth="1"/>
    <col min="8961" max="8961" width="60" customWidth="1"/>
    <col min="8962" max="8962" width="19" customWidth="1"/>
    <col min="8963" max="8976" width="9.109375" customWidth="1"/>
    <col min="8977" max="8977" width="11.6640625" customWidth="1"/>
    <col min="8981" max="8981" width="12" bestFit="1" customWidth="1"/>
    <col min="9217" max="9217" width="60" customWidth="1"/>
    <col min="9218" max="9218" width="19" customWidth="1"/>
    <col min="9219" max="9232" width="9.109375" customWidth="1"/>
    <col min="9233" max="9233" width="11.6640625" customWidth="1"/>
    <col min="9237" max="9237" width="12" bestFit="1" customWidth="1"/>
    <col min="9473" max="9473" width="60" customWidth="1"/>
    <col min="9474" max="9474" width="19" customWidth="1"/>
    <col min="9475" max="9488" width="9.109375" customWidth="1"/>
    <col min="9489" max="9489" width="11.6640625" customWidth="1"/>
    <col min="9493" max="9493" width="12" bestFit="1" customWidth="1"/>
    <col min="9729" max="9729" width="60" customWidth="1"/>
    <col min="9730" max="9730" width="19" customWidth="1"/>
    <col min="9731" max="9744" width="9.109375" customWidth="1"/>
    <col min="9745" max="9745" width="11.6640625" customWidth="1"/>
    <col min="9749" max="9749" width="12" bestFit="1" customWidth="1"/>
    <col min="9985" max="9985" width="60" customWidth="1"/>
    <col min="9986" max="9986" width="19" customWidth="1"/>
    <col min="9987" max="10000" width="9.109375" customWidth="1"/>
    <col min="10001" max="10001" width="11.6640625" customWidth="1"/>
    <col min="10005" max="10005" width="12" bestFit="1" customWidth="1"/>
    <col min="10241" max="10241" width="60" customWidth="1"/>
    <col min="10242" max="10242" width="19" customWidth="1"/>
    <col min="10243" max="10256" width="9.109375" customWidth="1"/>
    <col min="10257" max="10257" width="11.6640625" customWidth="1"/>
    <col min="10261" max="10261" width="12" bestFit="1" customWidth="1"/>
    <col min="10497" max="10497" width="60" customWidth="1"/>
    <col min="10498" max="10498" width="19" customWidth="1"/>
    <col min="10499" max="10512" width="9.109375" customWidth="1"/>
    <col min="10513" max="10513" width="11.6640625" customWidth="1"/>
    <col min="10517" max="10517" width="12" bestFit="1" customWidth="1"/>
    <col min="10753" max="10753" width="60" customWidth="1"/>
    <col min="10754" max="10754" width="19" customWidth="1"/>
    <col min="10755" max="10768" width="9.109375" customWidth="1"/>
    <col min="10769" max="10769" width="11.6640625" customWidth="1"/>
    <col min="10773" max="10773" width="12" bestFit="1" customWidth="1"/>
    <col min="11009" max="11009" width="60" customWidth="1"/>
    <col min="11010" max="11010" width="19" customWidth="1"/>
    <col min="11011" max="11024" width="9.109375" customWidth="1"/>
    <col min="11025" max="11025" width="11.6640625" customWidth="1"/>
    <col min="11029" max="11029" width="12" bestFit="1" customWidth="1"/>
    <col min="11265" max="11265" width="60" customWidth="1"/>
    <col min="11266" max="11266" width="19" customWidth="1"/>
    <col min="11267" max="11280" width="9.109375" customWidth="1"/>
    <col min="11281" max="11281" width="11.6640625" customWidth="1"/>
    <col min="11285" max="11285" width="12" bestFit="1" customWidth="1"/>
    <col min="11521" max="11521" width="60" customWidth="1"/>
    <col min="11522" max="11522" width="19" customWidth="1"/>
    <col min="11523" max="11536" width="9.109375" customWidth="1"/>
    <col min="11537" max="11537" width="11.6640625" customWidth="1"/>
    <col min="11541" max="11541" width="12" bestFit="1" customWidth="1"/>
    <col min="11777" max="11777" width="60" customWidth="1"/>
    <col min="11778" max="11778" width="19" customWidth="1"/>
    <col min="11779" max="11792" width="9.109375" customWidth="1"/>
    <col min="11793" max="11793" width="11.6640625" customWidth="1"/>
    <col min="11797" max="11797" width="12" bestFit="1" customWidth="1"/>
    <col min="12033" max="12033" width="60" customWidth="1"/>
    <col min="12034" max="12034" width="19" customWidth="1"/>
    <col min="12035" max="12048" width="9.109375" customWidth="1"/>
    <col min="12049" max="12049" width="11.6640625" customWidth="1"/>
    <col min="12053" max="12053" width="12" bestFit="1" customWidth="1"/>
    <col min="12289" max="12289" width="60" customWidth="1"/>
    <col min="12290" max="12290" width="19" customWidth="1"/>
    <col min="12291" max="12304" width="9.109375" customWidth="1"/>
    <col min="12305" max="12305" width="11.6640625" customWidth="1"/>
    <col min="12309" max="12309" width="12" bestFit="1" customWidth="1"/>
    <col min="12545" max="12545" width="60" customWidth="1"/>
    <col min="12546" max="12546" width="19" customWidth="1"/>
    <col min="12547" max="12560" width="9.109375" customWidth="1"/>
    <col min="12561" max="12561" width="11.6640625" customWidth="1"/>
    <col min="12565" max="12565" width="12" bestFit="1" customWidth="1"/>
    <col min="12801" max="12801" width="60" customWidth="1"/>
    <col min="12802" max="12802" width="19" customWidth="1"/>
    <col min="12803" max="12816" width="9.109375" customWidth="1"/>
    <col min="12817" max="12817" width="11.6640625" customWidth="1"/>
    <col min="12821" max="12821" width="12" bestFit="1" customWidth="1"/>
    <col min="13057" max="13057" width="60" customWidth="1"/>
    <col min="13058" max="13058" width="19" customWidth="1"/>
    <col min="13059" max="13072" width="9.109375" customWidth="1"/>
    <col min="13073" max="13073" width="11.6640625" customWidth="1"/>
    <col min="13077" max="13077" width="12" bestFit="1" customWidth="1"/>
    <col min="13313" max="13313" width="60" customWidth="1"/>
    <col min="13314" max="13314" width="19" customWidth="1"/>
    <col min="13315" max="13328" width="9.109375" customWidth="1"/>
    <col min="13329" max="13329" width="11.6640625" customWidth="1"/>
    <col min="13333" max="13333" width="12" bestFit="1" customWidth="1"/>
    <col min="13569" max="13569" width="60" customWidth="1"/>
    <col min="13570" max="13570" width="19" customWidth="1"/>
    <col min="13571" max="13584" width="9.109375" customWidth="1"/>
    <col min="13585" max="13585" width="11.6640625" customWidth="1"/>
    <col min="13589" max="13589" width="12" bestFit="1" customWidth="1"/>
    <col min="13825" max="13825" width="60" customWidth="1"/>
    <col min="13826" max="13826" width="19" customWidth="1"/>
    <col min="13827" max="13840" width="9.109375" customWidth="1"/>
    <col min="13841" max="13841" width="11.6640625" customWidth="1"/>
    <col min="13845" max="13845" width="12" bestFit="1" customWidth="1"/>
    <col min="14081" max="14081" width="60" customWidth="1"/>
    <col min="14082" max="14082" width="19" customWidth="1"/>
    <col min="14083" max="14096" width="9.109375" customWidth="1"/>
    <col min="14097" max="14097" width="11.6640625" customWidth="1"/>
    <col min="14101" max="14101" width="12" bestFit="1" customWidth="1"/>
    <col min="14337" max="14337" width="60" customWidth="1"/>
    <col min="14338" max="14338" width="19" customWidth="1"/>
    <col min="14339" max="14352" width="9.109375" customWidth="1"/>
    <col min="14353" max="14353" width="11.6640625" customWidth="1"/>
    <col min="14357" max="14357" width="12" bestFit="1" customWidth="1"/>
    <col min="14593" max="14593" width="60" customWidth="1"/>
    <col min="14594" max="14594" width="19" customWidth="1"/>
    <col min="14595" max="14608" width="9.109375" customWidth="1"/>
    <col min="14609" max="14609" width="11.6640625" customWidth="1"/>
    <col min="14613" max="14613" width="12" bestFit="1" customWidth="1"/>
    <col min="14849" max="14849" width="60" customWidth="1"/>
    <col min="14850" max="14850" width="19" customWidth="1"/>
    <col min="14851" max="14864" width="9.109375" customWidth="1"/>
    <col min="14865" max="14865" width="11.6640625" customWidth="1"/>
    <col min="14869" max="14869" width="12" bestFit="1" customWidth="1"/>
    <col min="15105" max="15105" width="60" customWidth="1"/>
    <col min="15106" max="15106" width="19" customWidth="1"/>
    <col min="15107" max="15120" width="9.109375" customWidth="1"/>
    <col min="15121" max="15121" width="11.6640625" customWidth="1"/>
    <col min="15125" max="15125" width="12" bestFit="1" customWidth="1"/>
    <col min="15361" max="15361" width="60" customWidth="1"/>
    <col min="15362" max="15362" width="19" customWidth="1"/>
    <col min="15363" max="15376" width="9.109375" customWidth="1"/>
    <col min="15377" max="15377" width="11.6640625" customWidth="1"/>
    <col min="15381" max="15381" width="12" bestFit="1" customWidth="1"/>
    <col min="15617" max="15617" width="60" customWidth="1"/>
    <col min="15618" max="15618" width="19" customWidth="1"/>
    <col min="15619" max="15632" width="9.109375" customWidth="1"/>
    <col min="15633" max="15633" width="11.6640625" customWidth="1"/>
    <col min="15637" max="15637" width="12" bestFit="1" customWidth="1"/>
    <col min="15873" max="15873" width="60" customWidth="1"/>
    <col min="15874" max="15874" width="19" customWidth="1"/>
    <col min="15875" max="15888" width="9.109375" customWidth="1"/>
    <col min="15889" max="15889" width="11.6640625" customWidth="1"/>
    <col min="15893" max="15893" width="12" bestFit="1" customWidth="1"/>
    <col min="16129" max="16129" width="60" customWidth="1"/>
    <col min="16130" max="16130" width="19" customWidth="1"/>
    <col min="16131" max="16144" width="9.109375" customWidth="1"/>
    <col min="16145" max="16145" width="11.6640625" customWidth="1"/>
    <col min="16149" max="16149" width="12" bestFit="1" customWidth="1"/>
  </cols>
  <sheetData>
    <row r="1" spans="1:16" x14ac:dyDescent="0.3">
      <c r="A1" s="144" t="s">
        <v>0</v>
      </c>
      <c r="B1" s="144"/>
      <c r="C1" s="144"/>
      <c r="D1" s="144"/>
      <c r="E1" s="144"/>
      <c r="F1" s="144"/>
      <c r="G1" s="144"/>
      <c r="H1" s="144"/>
      <c r="I1" s="1"/>
      <c r="J1" s="2"/>
      <c r="K1" s="2"/>
      <c r="L1" s="2"/>
      <c r="M1" s="2"/>
      <c r="N1" s="2"/>
      <c r="O1" s="2"/>
      <c r="P1" s="2"/>
    </row>
    <row r="2" spans="1:16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58.2" customHeight="1" x14ac:dyDescent="0.3">
      <c r="A3" s="145" t="s">
        <v>4288</v>
      </c>
      <c r="B3" s="145"/>
      <c r="C3" s="145"/>
      <c r="D3" s="145"/>
      <c r="E3" s="145"/>
      <c r="F3" s="145"/>
      <c r="G3" s="145"/>
      <c r="H3" s="145"/>
      <c r="I3" s="3"/>
      <c r="J3" s="2"/>
      <c r="K3" s="2"/>
      <c r="L3" s="2"/>
      <c r="M3" s="2"/>
      <c r="N3" s="2"/>
      <c r="O3" s="2"/>
      <c r="P3" s="2"/>
    </row>
    <row r="4" spans="1:16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</row>
    <row r="5" spans="1:16" x14ac:dyDescent="0.3">
      <c r="A5" s="2" t="s">
        <v>502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</row>
    <row r="6" spans="1:16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/>
    </row>
    <row r="7" spans="1:16" x14ac:dyDescent="0.3">
      <c r="A7" s="2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/>
    </row>
    <row r="8" spans="1:16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/>
    </row>
    <row r="9" spans="1:16" ht="71.400000000000006" x14ac:dyDescent="0.3">
      <c r="A9" s="4" t="s">
        <v>2</v>
      </c>
      <c r="B9" s="5" t="s">
        <v>3</v>
      </c>
      <c r="C9" s="5" t="s">
        <v>4</v>
      </c>
      <c r="D9" s="5" t="s">
        <v>503</v>
      </c>
      <c r="E9" s="5" t="s">
        <v>504</v>
      </c>
      <c r="F9" s="5" t="s">
        <v>505</v>
      </c>
      <c r="G9" s="5" t="s">
        <v>5</v>
      </c>
      <c r="H9" s="5" t="s">
        <v>6</v>
      </c>
      <c r="I9" s="5" t="s">
        <v>506</v>
      </c>
      <c r="J9" s="5" t="s">
        <v>507</v>
      </c>
      <c r="K9" s="5" t="s">
        <v>508</v>
      </c>
      <c r="L9" s="5" t="s">
        <v>509</v>
      </c>
      <c r="M9" s="5" t="s">
        <v>5</v>
      </c>
      <c r="N9" s="5" t="s">
        <v>510</v>
      </c>
      <c r="O9" s="5" t="s">
        <v>7</v>
      </c>
      <c r="P9"/>
    </row>
    <row r="10" spans="1:16" x14ac:dyDescent="0.3">
      <c r="A10" s="6">
        <v>1</v>
      </c>
      <c r="B10" s="7">
        <v>2</v>
      </c>
      <c r="C10" s="6">
        <v>3</v>
      </c>
      <c r="D10" s="7">
        <v>4</v>
      </c>
      <c r="E10" s="6" t="s">
        <v>8</v>
      </c>
      <c r="F10" s="7">
        <v>6</v>
      </c>
      <c r="G10" s="6" t="s">
        <v>9</v>
      </c>
      <c r="H10" s="7">
        <v>8</v>
      </c>
      <c r="I10" s="6">
        <v>9</v>
      </c>
      <c r="J10" s="7">
        <v>10</v>
      </c>
      <c r="K10" s="6" t="s">
        <v>10</v>
      </c>
      <c r="L10" s="7">
        <v>12</v>
      </c>
      <c r="M10" s="6" t="s">
        <v>11</v>
      </c>
      <c r="N10" s="7">
        <v>14</v>
      </c>
      <c r="O10" s="7" t="s">
        <v>511</v>
      </c>
      <c r="P10"/>
    </row>
    <row r="11" spans="1:16" x14ac:dyDescent="0.3">
      <c r="A11" s="8" t="s">
        <v>2812</v>
      </c>
      <c r="B11" s="86">
        <f>расш!B14</f>
        <v>49502.400000000001</v>
      </c>
      <c r="C11" s="9">
        <v>898.66099999999994</v>
      </c>
      <c r="D11" s="9">
        <v>269.53679461771145</v>
      </c>
      <c r="E11" s="9">
        <f>C11-D11</f>
        <v>629.12420538228844</v>
      </c>
      <c r="F11" s="9">
        <f>'Общие показания'!H797</f>
        <v>296.15363018321688</v>
      </c>
      <c r="G11" s="9">
        <f>E11-F11</f>
        <v>332.97057519907156</v>
      </c>
      <c r="H11" s="9">
        <f>расш!C14</f>
        <v>2684.36</v>
      </c>
      <c r="I11" s="9">
        <v>3326.2820000000002</v>
      </c>
      <c r="J11" s="9">
        <v>580.5217519259711</v>
      </c>
      <c r="K11" s="9">
        <f>I11-J11</f>
        <v>2745.7602480740288</v>
      </c>
      <c r="L11" s="9">
        <f>'Общие показания'!P797</f>
        <v>1257.3766950778586</v>
      </c>
      <c r="M11" s="9">
        <f>K11-L11</f>
        <v>1488.3835529961702</v>
      </c>
      <c r="N11" s="9">
        <v>2684.36</v>
      </c>
      <c r="O11" s="87">
        <f>(G11+M11)/B11</f>
        <v>3.6793248977731216E-2</v>
      </c>
      <c r="P11"/>
    </row>
    <row r="12" spans="1:16" x14ac:dyDescent="0.3">
      <c r="A12" s="2" t="s">
        <v>12</v>
      </c>
      <c r="B12" s="2"/>
      <c r="C12" s="2"/>
      <c r="D12" s="2"/>
      <c r="E12" s="2"/>
    </row>
    <row r="13" spans="1:16" x14ac:dyDescent="0.3">
      <c r="A13" s="2"/>
      <c r="B13" s="2"/>
      <c r="C13" s="2"/>
      <c r="D13" s="2"/>
      <c r="E13" s="2"/>
    </row>
    <row r="14" spans="1:16" x14ac:dyDescent="0.3">
      <c r="A14" s="11" t="s">
        <v>13</v>
      </c>
      <c r="B14" s="12" t="s">
        <v>1057</v>
      </c>
      <c r="C14" s="13" t="s">
        <v>14</v>
      </c>
      <c r="D14" s="2"/>
      <c r="E14" s="2"/>
      <c r="K14" s="14"/>
    </row>
    <row r="15" spans="1:16" x14ac:dyDescent="0.3">
      <c r="A15" s="11" t="s">
        <v>15</v>
      </c>
      <c r="B15" s="11" t="str">
        <f>VLOOKUP(B14,РАСЧЕТ!A:B,2,0)</f>
        <v>Кв. 102</v>
      </c>
      <c r="C15" s="2"/>
      <c r="D15" s="2"/>
      <c r="E15" s="2"/>
    </row>
    <row r="16" spans="1:16" x14ac:dyDescent="0.3">
      <c r="A16" s="11" t="s">
        <v>16</v>
      </c>
      <c r="B16" s="15">
        <f>VLOOKUP(B15,РАСЧЕТ!B:C,2,0)</f>
        <v>78.400000000000006</v>
      </c>
      <c r="C16" s="2"/>
      <c r="D16" s="2"/>
      <c r="E16" s="119"/>
    </row>
    <row r="17" spans="1:5" x14ac:dyDescent="0.3">
      <c r="A17" s="11" t="s">
        <v>2833</v>
      </c>
      <c r="B17" s="16">
        <f>VLOOKUP(B15,'Общие показания'!A:C,3,0)</f>
        <v>6.2930000000000001</v>
      </c>
      <c r="C17" s="2"/>
      <c r="D17" s="2"/>
      <c r="E17" s="2"/>
    </row>
    <row r="18" spans="1:5" x14ac:dyDescent="0.3">
      <c r="A18" s="11" t="s">
        <v>512</v>
      </c>
      <c r="B18" s="17">
        <f>VLOOKUP(B15,'Общие показания'!A:D,4,0)</f>
        <v>7.3630000000000004</v>
      </c>
      <c r="C18" s="2" t="s">
        <v>2834</v>
      </c>
      <c r="D18" s="2"/>
      <c r="E18" s="2"/>
    </row>
    <row r="19" spans="1:5" x14ac:dyDescent="0.3">
      <c r="A19" s="11" t="s">
        <v>513</v>
      </c>
      <c r="B19" s="16">
        <f>VLOOKUP(B15,'Общие показания'!A:L,12,0)</f>
        <v>8.9710000000000001</v>
      </c>
      <c r="C19" s="2" t="s">
        <v>517</v>
      </c>
      <c r="D19" s="2"/>
      <c r="E19" s="2"/>
    </row>
    <row r="20" spans="1:5" x14ac:dyDescent="0.3">
      <c r="A20" s="11" t="s">
        <v>17</v>
      </c>
      <c r="B20" s="88">
        <v>1</v>
      </c>
      <c r="C20" s="2" t="s">
        <v>18</v>
      </c>
      <c r="D20" s="2"/>
      <c r="E20" s="2"/>
    </row>
    <row r="21" spans="1:5" x14ac:dyDescent="0.3">
      <c r="A21" s="11" t="s">
        <v>19</v>
      </c>
      <c r="B21" s="16">
        <f>VLOOKUP(B15,'Общие показания'!A:E,5,0)</f>
        <v>1.07</v>
      </c>
      <c r="C21" s="2" t="s">
        <v>2835</v>
      </c>
      <c r="D21" s="2"/>
      <c r="E21" s="2"/>
    </row>
    <row r="22" spans="1:5" x14ac:dyDescent="0.3">
      <c r="A22" s="11" t="s">
        <v>20</v>
      </c>
      <c r="B22" s="16">
        <f>VLOOKUP(B15,'Общие показания'!A:P,16,0)</f>
        <v>1.6079999999999997</v>
      </c>
      <c r="C22" s="2" t="s">
        <v>518</v>
      </c>
      <c r="D22" s="2"/>
      <c r="E22" s="2"/>
    </row>
    <row r="23" spans="1:5" x14ac:dyDescent="0.3">
      <c r="A23" s="11" t="s">
        <v>21</v>
      </c>
      <c r="B23" s="16">
        <f>B21+B22+B24+B25</f>
        <v>2.6779999999999999</v>
      </c>
      <c r="C23" s="2" t="s">
        <v>22</v>
      </c>
      <c r="D23" s="2"/>
      <c r="E23" s="2"/>
    </row>
    <row r="24" spans="1:5" x14ac:dyDescent="0.3">
      <c r="A24" s="11" t="s">
        <v>23</v>
      </c>
      <c r="B24" s="16">
        <f>VLOOKUP(B15,'Общие показания'!A:G,7,0)</f>
        <v>0</v>
      </c>
      <c r="C24" s="2"/>
      <c r="D24" s="2"/>
      <c r="E24" s="2"/>
    </row>
    <row r="25" spans="1:5" x14ac:dyDescent="0.3">
      <c r="A25" s="11" t="s">
        <v>24</v>
      </c>
      <c r="B25" s="16">
        <f>VLOOKUP(B15,'Общие показания'!A:O,15,0)</f>
        <v>0</v>
      </c>
      <c r="C25" s="2"/>
      <c r="D25" s="2"/>
      <c r="E25" s="2"/>
    </row>
    <row r="26" spans="1:5" x14ac:dyDescent="0.3">
      <c r="A26" s="11" t="s">
        <v>25</v>
      </c>
      <c r="B26" s="16">
        <f>O11*B16</f>
        <v>2.8845907198541276</v>
      </c>
      <c r="C26" s="2" t="s">
        <v>26</v>
      </c>
      <c r="D26" s="2"/>
      <c r="E26" s="2"/>
    </row>
    <row r="27" spans="1:5" x14ac:dyDescent="0.3">
      <c r="A27" s="11" t="s">
        <v>514</v>
      </c>
      <c r="B27" s="16">
        <f>B23+B26</f>
        <v>5.5625907198541276</v>
      </c>
      <c r="C27" s="2" t="s">
        <v>27</v>
      </c>
      <c r="D27" s="2"/>
      <c r="E27" s="2"/>
    </row>
    <row r="28" spans="1:5" x14ac:dyDescent="0.3">
      <c r="A28" s="11" t="s">
        <v>515</v>
      </c>
      <c r="B28" s="18">
        <f>VLOOKUP(B14,РАСЧЕТ!A:BI,61,0)</f>
        <v>30305.340000000011</v>
      </c>
      <c r="C28" s="2"/>
      <c r="D28" s="2"/>
      <c r="E28" s="2"/>
    </row>
    <row r="29" spans="1:5" x14ac:dyDescent="0.3">
      <c r="A29" s="11" t="s">
        <v>516</v>
      </c>
      <c r="B29" s="18">
        <f>VLOOKUP(B14,РАСЧЕТ!A:BH,60,0)</f>
        <v>14931.996024747619</v>
      </c>
      <c r="C29" s="2"/>
      <c r="D29" s="2"/>
      <c r="E29" s="2"/>
    </row>
    <row r="30" spans="1:5" x14ac:dyDescent="0.3">
      <c r="A30" s="11" t="s">
        <v>28</v>
      </c>
      <c r="B30" s="19">
        <f>B29-B28</f>
        <v>-15373.343975252392</v>
      </c>
      <c r="C30" s="2" t="s">
        <v>519</v>
      </c>
      <c r="D30" s="2"/>
      <c r="E30" s="2"/>
    </row>
    <row r="31" spans="1:5" x14ac:dyDescent="0.3">
      <c r="A31" s="2"/>
      <c r="B31" s="20"/>
      <c r="C31" s="2"/>
      <c r="D31" s="2"/>
      <c r="E31" s="2"/>
    </row>
    <row r="32" spans="1:5" x14ac:dyDescent="0.3">
      <c r="A32" s="2" t="s">
        <v>29</v>
      </c>
      <c r="B32" s="21"/>
      <c r="C32" s="2"/>
      <c r="D32" s="2"/>
      <c r="E32" s="2"/>
    </row>
    <row r="33" spans="1:5" x14ac:dyDescent="0.3">
      <c r="A33" s="2"/>
      <c r="B33" s="2"/>
      <c r="C33" s="2"/>
      <c r="D33" s="2"/>
      <c r="E33" s="2"/>
    </row>
    <row r="34" spans="1:5" x14ac:dyDescent="0.3">
      <c r="A34" s="2" t="s">
        <v>30</v>
      </c>
      <c r="B34" s="2"/>
      <c r="C34" s="2"/>
      <c r="D34" s="2"/>
      <c r="E34" s="2"/>
    </row>
  </sheetData>
  <mergeCells count="2">
    <mergeCell ref="A1:H1"/>
    <mergeCell ref="A3:H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95"/>
  <sheetViews>
    <sheetView topLeftCell="A475" workbookViewId="0">
      <selection activeCell="A498" sqref="A498:XFD498"/>
    </sheetView>
  </sheetViews>
  <sheetFormatPr defaultRowHeight="14.4" x14ac:dyDescent="0.3"/>
  <cols>
    <col min="1" max="1" width="15" bestFit="1" customWidth="1"/>
  </cols>
  <sheetData>
    <row r="1" spans="1:3" x14ac:dyDescent="0.3">
      <c r="A1" s="130" t="s">
        <v>13</v>
      </c>
      <c r="B1" s="131" t="s">
        <v>2838</v>
      </c>
      <c r="C1" s="130" t="s">
        <v>2839</v>
      </c>
    </row>
    <row r="2" spans="1:3" x14ac:dyDescent="0.3">
      <c r="A2" s="132" t="s">
        <v>1930</v>
      </c>
      <c r="B2" s="133" t="s">
        <v>2912</v>
      </c>
      <c r="C2" s="133" t="s">
        <v>4178</v>
      </c>
    </row>
    <row r="3" spans="1:3" x14ac:dyDescent="0.3">
      <c r="A3" s="132" t="s">
        <v>1292</v>
      </c>
      <c r="B3" s="133" t="s">
        <v>2902</v>
      </c>
      <c r="C3" s="133" t="s">
        <v>4178</v>
      </c>
    </row>
    <row r="4" spans="1:3" x14ac:dyDescent="0.3">
      <c r="A4" s="132" t="s">
        <v>2456</v>
      </c>
      <c r="B4" s="133" t="s">
        <v>2906</v>
      </c>
      <c r="C4" s="133" t="s">
        <v>4178</v>
      </c>
    </row>
    <row r="5" spans="1:3" x14ac:dyDescent="0.3">
      <c r="A5" s="132" t="s">
        <v>1476</v>
      </c>
      <c r="B5" s="133" t="s">
        <v>2909</v>
      </c>
      <c r="C5" s="133" t="s">
        <v>4178</v>
      </c>
    </row>
    <row r="6" spans="1:3" x14ac:dyDescent="0.3">
      <c r="A6" s="132" t="s">
        <v>2372</v>
      </c>
      <c r="B6" s="133" t="s">
        <v>2910</v>
      </c>
      <c r="C6" s="133" t="s">
        <v>4178</v>
      </c>
    </row>
    <row r="7" spans="1:3" x14ac:dyDescent="0.3">
      <c r="A7" s="132" t="s">
        <v>2692</v>
      </c>
      <c r="B7" s="133" t="s">
        <v>2896</v>
      </c>
      <c r="C7" s="133" t="s">
        <v>4178</v>
      </c>
    </row>
    <row r="8" spans="1:3" x14ac:dyDescent="0.3">
      <c r="A8" s="132" t="s">
        <v>1454</v>
      </c>
      <c r="B8" s="133" t="s">
        <v>2894</v>
      </c>
      <c r="C8" s="133" t="s">
        <v>4178</v>
      </c>
    </row>
    <row r="9" spans="1:3" x14ac:dyDescent="0.3">
      <c r="A9" s="132" t="s">
        <v>1620</v>
      </c>
      <c r="B9" s="133" t="s">
        <v>2903</v>
      </c>
      <c r="C9" s="133" t="s">
        <v>4178</v>
      </c>
    </row>
    <row r="10" spans="1:3" x14ac:dyDescent="0.3">
      <c r="A10" s="132" t="s">
        <v>1680</v>
      </c>
      <c r="B10" s="133" t="s">
        <v>2904</v>
      </c>
      <c r="C10" s="133" t="s">
        <v>4178</v>
      </c>
    </row>
    <row r="11" spans="1:3" x14ac:dyDescent="0.3">
      <c r="A11" s="132" t="s">
        <v>995</v>
      </c>
      <c r="B11" s="133" t="s">
        <v>2939</v>
      </c>
      <c r="C11" s="133" t="s">
        <v>4178</v>
      </c>
    </row>
    <row r="12" spans="1:3" x14ac:dyDescent="0.3">
      <c r="A12" s="132" t="s">
        <v>2743</v>
      </c>
      <c r="B12" s="133" t="s">
        <v>4179</v>
      </c>
      <c r="C12" s="133" t="s">
        <v>4178</v>
      </c>
    </row>
    <row r="13" spans="1:3" x14ac:dyDescent="0.3">
      <c r="A13" s="132" t="s">
        <v>2016</v>
      </c>
      <c r="B13" s="133" t="s">
        <v>2901</v>
      </c>
      <c r="C13" s="133" t="s">
        <v>4178</v>
      </c>
    </row>
    <row r="14" spans="1:3" x14ac:dyDescent="0.3">
      <c r="A14" s="132" t="s">
        <v>766</v>
      </c>
      <c r="B14" s="133" t="s">
        <v>2923</v>
      </c>
      <c r="C14" s="133" t="s">
        <v>4178</v>
      </c>
    </row>
    <row r="15" spans="1:3" x14ac:dyDescent="0.3">
      <c r="A15" s="132" t="s">
        <v>2204</v>
      </c>
      <c r="B15" s="133" t="s">
        <v>2900</v>
      </c>
      <c r="C15" s="133" t="s">
        <v>4178</v>
      </c>
    </row>
    <row r="16" spans="1:3" x14ac:dyDescent="0.3">
      <c r="A16" s="132" t="s">
        <v>813</v>
      </c>
      <c r="B16" s="133" t="s">
        <v>2954</v>
      </c>
      <c r="C16" s="133" t="s">
        <v>4178</v>
      </c>
    </row>
    <row r="17" spans="1:3" x14ac:dyDescent="0.3">
      <c r="A17" s="132" t="s">
        <v>2783</v>
      </c>
      <c r="B17" s="133" t="s">
        <v>4180</v>
      </c>
      <c r="C17" s="133" t="s">
        <v>4178</v>
      </c>
    </row>
    <row r="18" spans="1:3" x14ac:dyDescent="0.3">
      <c r="A18" s="132" t="s">
        <v>2374</v>
      </c>
      <c r="B18" s="133" t="s">
        <v>2895</v>
      </c>
      <c r="C18" s="133" t="s">
        <v>4178</v>
      </c>
    </row>
    <row r="19" spans="1:3" x14ac:dyDescent="0.3">
      <c r="A19" s="132" t="s">
        <v>2701</v>
      </c>
      <c r="B19" s="133" t="s">
        <v>2897</v>
      </c>
      <c r="C19" s="133" t="s">
        <v>4178</v>
      </c>
    </row>
    <row r="20" spans="1:3" x14ac:dyDescent="0.3">
      <c r="A20" s="132" t="s">
        <v>2757</v>
      </c>
      <c r="B20" s="133" t="s">
        <v>4181</v>
      </c>
      <c r="C20" s="133" t="s">
        <v>4178</v>
      </c>
    </row>
    <row r="21" spans="1:3" x14ac:dyDescent="0.3">
      <c r="A21" s="132" t="s">
        <v>1298</v>
      </c>
      <c r="B21" s="133" t="s">
        <v>2907</v>
      </c>
      <c r="C21" s="133" t="s">
        <v>4178</v>
      </c>
    </row>
    <row r="22" spans="1:3" x14ac:dyDescent="0.3">
      <c r="A22" s="132" t="s">
        <v>2274</v>
      </c>
      <c r="B22" s="133" t="s">
        <v>2911</v>
      </c>
      <c r="C22" s="133" t="s">
        <v>4178</v>
      </c>
    </row>
    <row r="23" spans="1:3" x14ac:dyDescent="0.3">
      <c r="A23" s="132" t="s">
        <v>2472</v>
      </c>
      <c r="B23" s="133" t="s">
        <v>3131</v>
      </c>
      <c r="C23" s="133" t="s">
        <v>4178</v>
      </c>
    </row>
    <row r="24" spans="1:3" x14ac:dyDescent="0.3">
      <c r="A24" s="132" t="s">
        <v>1568</v>
      </c>
      <c r="B24" s="133" t="s">
        <v>2898</v>
      </c>
      <c r="C24" s="133" t="s">
        <v>4178</v>
      </c>
    </row>
    <row r="25" spans="1:3" x14ac:dyDescent="0.3">
      <c r="A25" s="132" t="s">
        <v>2711</v>
      </c>
      <c r="B25" s="133" t="s">
        <v>2951</v>
      </c>
      <c r="C25" s="133" t="s">
        <v>4178</v>
      </c>
    </row>
    <row r="26" spans="1:3" x14ac:dyDescent="0.3">
      <c r="A26" s="132" t="s">
        <v>1038</v>
      </c>
      <c r="B26" s="133" t="s">
        <v>3125</v>
      </c>
      <c r="C26" s="133" t="s">
        <v>4178</v>
      </c>
    </row>
    <row r="27" spans="1:3" x14ac:dyDescent="0.3">
      <c r="A27" s="132" t="s">
        <v>1906</v>
      </c>
      <c r="B27" s="133" t="s">
        <v>2914</v>
      </c>
      <c r="C27" s="133" t="s">
        <v>4178</v>
      </c>
    </row>
    <row r="28" spans="1:3" x14ac:dyDescent="0.3">
      <c r="A28" s="132" t="s">
        <v>687</v>
      </c>
      <c r="B28" s="133" t="s">
        <v>3122</v>
      </c>
      <c r="C28" s="133" t="s">
        <v>4178</v>
      </c>
    </row>
    <row r="29" spans="1:3" x14ac:dyDescent="0.3">
      <c r="A29" s="132" t="s">
        <v>2005</v>
      </c>
      <c r="B29" s="133" t="s">
        <v>3128</v>
      </c>
      <c r="C29" s="133" t="s">
        <v>4178</v>
      </c>
    </row>
    <row r="30" spans="1:3" x14ac:dyDescent="0.3">
      <c r="A30" s="132" t="s">
        <v>1999</v>
      </c>
      <c r="B30" s="133" t="s">
        <v>3091</v>
      </c>
      <c r="C30" s="133" t="s">
        <v>4178</v>
      </c>
    </row>
    <row r="31" spans="1:3" x14ac:dyDescent="0.3">
      <c r="A31" s="132" t="s">
        <v>1803</v>
      </c>
      <c r="B31" s="133" t="s">
        <v>3085</v>
      </c>
      <c r="C31" s="133" t="s">
        <v>4178</v>
      </c>
    </row>
    <row r="32" spans="1:3" x14ac:dyDescent="0.3">
      <c r="A32" s="132" t="s">
        <v>1830</v>
      </c>
      <c r="B32" s="133" t="s">
        <v>2979</v>
      </c>
      <c r="C32" s="133" t="s">
        <v>4178</v>
      </c>
    </row>
    <row r="33" spans="1:3" x14ac:dyDescent="0.3">
      <c r="A33" s="132" t="s">
        <v>1811</v>
      </c>
      <c r="B33" s="133" t="s">
        <v>2988</v>
      </c>
      <c r="C33" s="133" t="s">
        <v>4178</v>
      </c>
    </row>
    <row r="34" spans="1:3" x14ac:dyDescent="0.3">
      <c r="A34" s="132" t="s">
        <v>691</v>
      </c>
      <c r="B34" s="133" t="s">
        <v>2985</v>
      </c>
      <c r="C34" s="133" t="s">
        <v>4178</v>
      </c>
    </row>
    <row r="35" spans="1:3" x14ac:dyDescent="0.3">
      <c r="A35" s="132" t="s">
        <v>2359</v>
      </c>
      <c r="B35" s="133" t="s">
        <v>3088</v>
      </c>
      <c r="C35" s="133" t="s">
        <v>4178</v>
      </c>
    </row>
    <row r="36" spans="1:3" x14ac:dyDescent="0.3">
      <c r="A36" s="132" t="s">
        <v>653</v>
      </c>
      <c r="B36" s="133" t="s">
        <v>3021</v>
      </c>
      <c r="C36" s="133" t="s">
        <v>4178</v>
      </c>
    </row>
    <row r="37" spans="1:3" x14ac:dyDescent="0.3">
      <c r="A37" s="132" t="s">
        <v>776</v>
      </c>
      <c r="B37" s="133" t="s">
        <v>3101</v>
      </c>
      <c r="C37" s="133" t="s">
        <v>4178</v>
      </c>
    </row>
    <row r="38" spans="1:3" x14ac:dyDescent="0.3">
      <c r="A38" s="132" t="s">
        <v>1496</v>
      </c>
      <c r="B38" s="133" t="s">
        <v>2991</v>
      </c>
      <c r="C38" s="133" t="s">
        <v>4178</v>
      </c>
    </row>
    <row r="39" spans="1:3" x14ac:dyDescent="0.3">
      <c r="A39" s="132" t="s">
        <v>845</v>
      </c>
      <c r="B39" s="133" t="s">
        <v>3163</v>
      </c>
      <c r="C39" s="133" t="s">
        <v>4178</v>
      </c>
    </row>
    <row r="40" spans="1:3" x14ac:dyDescent="0.3">
      <c r="A40" s="132" t="s">
        <v>2248</v>
      </c>
      <c r="B40" s="133" t="s">
        <v>2863</v>
      </c>
      <c r="C40" s="133" t="s">
        <v>4178</v>
      </c>
    </row>
    <row r="41" spans="1:3" x14ac:dyDescent="0.3">
      <c r="A41" s="132" t="s">
        <v>609</v>
      </c>
      <c r="B41" s="133" t="s">
        <v>3015</v>
      </c>
      <c r="C41" s="133" t="s">
        <v>4178</v>
      </c>
    </row>
    <row r="42" spans="1:3" x14ac:dyDescent="0.3">
      <c r="A42" s="132" t="s">
        <v>1944</v>
      </c>
      <c r="B42" s="133" t="s">
        <v>3144</v>
      </c>
      <c r="C42" s="133" t="s">
        <v>4178</v>
      </c>
    </row>
    <row r="43" spans="1:3" x14ac:dyDescent="0.3">
      <c r="A43" s="132" t="s">
        <v>621</v>
      </c>
      <c r="B43" s="133" t="s">
        <v>2875</v>
      </c>
      <c r="C43" s="133" t="s">
        <v>4178</v>
      </c>
    </row>
    <row r="44" spans="1:3" x14ac:dyDescent="0.3">
      <c r="A44" s="132" t="s">
        <v>554</v>
      </c>
      <c r="B44" s="133" t="s">
        <v>3138</v>
      </c>
      <c r="C44" s="133" t="s">
        <v>4178</v>
      </c>
    </row>
    <row r="45" spans="1:3" x14ac:dyDescent="0.3">
      <c r="A45" s="132" t="s">
        <v>2173</v>
      </c>
      <c r="B45" s="133" t="s">
        <v>3116</v>
      </c>
      <c r="C45" s="133" t="s">
        <v>4178</v>
      </c>
    </row>
    <row r="46" spans="1:3" x14ac:dyDescent="0.3">
      <c r="A46" s="132" t="s">
        <v>1722</v>
      </c>
      <c r="B46" s="133" t="s">
        <v>3055</v>
      </c>
      <c r="C46" s="133" t="s">
        <v>4178</v>
      </c>
    </row>
    <row r="47" spans="1:3" x14ac:dyDescent="0.3">
      <c r="A47" s="132" t="s">
        <v>1020</v>
      </c>
      <c r="B47" s="133" t="s">
        <v>3098</v>
      </c>
      <c r="C47" s="133" t="s">
        <v>4178</v>
      </c>
    </row>
    <row r="48" spans="1:3" x14ac:dyDescent="0.3">
      <c r="A48" s="132" t="s">
        <v>629</v>
      </c>
      <c r="B48" s="133" t="s">
        <v>3018</v>
      </c>
      <c r="C48" s="133" t="s">
        <v>4178</v>
      </c>
    </row>
    <row r="49" spans="1:3" x14ac:dyDescent="0.3">
      <c r="A49" s="132" t="s">
        <v>1794</v>
      </c>
      <c r="B49" s="133" t="s">
        <v>3009</v>
      </c>
      <c r="C49" s="133" t="s">
        <v>4178</v>
      </c>
    </row>
    <row r="50" spans="1:3" x14ac:dyDescent="0.3">
      <c r="A50" s="132" t="s">
        <v>1486</v>
      </c>
      <c r="B50" s="133" t="s">
        <v>3119</v>
      </c>
      <c r="C50" s="133" t="s">
        <v>4178</v>
      </c>
    </row>
    <row r="51" spans="1:3" x14ac:dyDescent="0.3">
      <c r="A51" s="132" t="s">
        <v>607</v>
      </c>
      <c r="B51" s="133" t="s">
        <v>2997</v>
      </c>
      <c r="C51" s="133" t="s">
        <v>4178</v>
      </c>
    </row>
    <row r="52" spans="1:3" x14ac:dyDescent="0.3">
      <c r="A52" s="132" t="s">
        <v>648</v>
      </c>
      <c r="B52" s="133" t="s">
        <v>2853</v>
      </c>
      <c r="C52" s="133" t="s">
        <v>4178</v>
      </c>
    </row>
    <row r="53" spans="1:3" x14ac:dyDescent="0.3">
      <c r="A53" s="132" t="s">
        <v>1750</v>
      </c>
      <c r="B53" s="133" t="s">
        <v>3104</v>
      </c>
      <c r="C53" s="133" t="s">
        <v>4178</v>
      </c>
    </row>
    <row r="54" spans="1:3" x14ac:dyDescent="0.3">
      <c r="A54" s="132" t="s">
        <v>715</v>
      </c>
      <c r="B54" s="133" t="s">
        <v>2866</v>
      </c>
      <c r="C54" s="133" t="s">
        <v>4178</v>
      </c>
    </row>
    <row r="55" spans="1:3" x14ac:dyDescent="0.3">
      <c r="A55" s="132" t="s">
        <v>556</v>
      </c>
      <c r="B55" s="133" t="s">
        <v>3141</v>
      </c>
      <c r="C55" s="133" t="s">
        <v>4178</v>
      </c>
    </row>
    <row r="56" spans="1:3" x14ac:dyDescent="0.3">
      <c r="A56" s="132" t="s">
        <v>993</v>
      </c>
      <c r="B56" s="133" t="s">
        <v>2849</v>
      </c>
      <c r="C56" s="133" t="s">
        <v>4178</v>
      </c>
    </row>
    <row r="57" spans="1:3" x14ac:dyDescent="0.3">
      <c r="A57" s="132" t="s">
        <v>711</v>
      </c>
      <c r="B57" s="133" t="s">
        <v>2858</v>
      </c>
      <c r="C57" s="133" t="s">
        <v>4178</v>
      </c>
    </row>
    <row r="58" spans="1:3" x14ac:dyDescent="0.3">
      <c r="A58" s="132" t="s">
        <v>2014</v>
      </c>
      <c r="B58" s="133" t="s">
        <v>2878</v>
      </c>
      <c r="C58" s="133" t="s">
        <v>4178</v>
      </c>
    </row>
    <row r="59" spans="1:3" x14ac:dyDescent="0.3">
      <c r="A59" s="132" t="s">
        <v>1589</v>
      </c>
      <c r="B59" s="133" t="s">
        <v>2881</v>
      </c>
      <c r="C59" s="133" t="s">
        <v>4178</v>
      </c>
    </row>
    <row r="60" spans="1:3" x14ac:dyDescent="0.3">
      <c r="A60" s="132" t="s">
        <v>2340</v>
      </c>
      <c r="B60" s="133" t="s">
        <v>2843</v>
      </c>
      <c r="C60" s="133" t="s">
        <v>4178</v>
      </c>
    </row>
    <row r="61" spans="1:3" x14ac:dyDescent="0.3">
      <c r="A61" s="132" t="s">
        <v>1564</v>
      </c>
      <c r="B61" s="133" t="s">
        <v>2994</v>
      </c>
      <c r="C61" s="133" t="s">
        <v>4178</v>
      </c>
    </row>
    <row r="62" spans="1:3" x14ac:dyDescent="0.3">
      <c r="A62" s="132" t="s">
        <v>2696</v>
      </c>
      <c r="B62" s="133" t="s">
        <v>3058</v>
      </c>
      <c r="C62" s="133" t="s">
        <v>4178</v>
      </c>
    </row>
    <row r="63" spans="1:3" x14ac:dyDescent="0.3">
      <c r="A63" s="132" t="s">
        <v>1659</v>
      </c>
      <c r="B63" s="133" t="s">
        <v>2852</v>
      </c>
      <c r="C63" s="133" t="s">
        <v>4178</v>
      </c>
    </row>
    <row r="64" spans="1:3" x14ac:dyDescent="0.3">
      <c r="A64" s="132" t="s">
        <v>739</v>
      </c>
      <c r="B64" s="133" t="s">
        <v>3006</v>
      </c>
      <c r="C64" s="133" t="s">
        <v>4178</v>
      </c>
    </row>
    <row r="65" spans="1:3" x14ac:dyDescent="0.3">
      <c r="A65" s="132" t="s">
        <v>1638</v>
      </c>
      <c r="B65" s="133" t="s">
        <v>3061</v>
      </c>
      <c r="C65" s="133" t="s">
        <v>4178</v>
      </c>
    </row>
    <row r="66" spans="1:3" x14ac:dyDescent="0.3">
      <c r="A66" s="132" t="s">
        <v>2445</v>
      </c>
      <c r="B66" s="133" t="s">
        <v>3012</v>
      </c>
      <c r="C66" s="133" t="s">
        <v>4178</v>
      </c>
    </row>
    <row r="67" spans="1:3" x14ac:dyDescent="0.3">
      <c r="A67" s="132" t="s">
        <v>2766</v>
      </c>
      <c r="B67" s="133" t="s">
        <v>4182</v>
      </c>
      <c r="C67" s="133" t="s">
        <v>4178</v>
      </c>
    </row>
    <row r="68" spans="1:3" x14ac:dyDescent="0.3">
      <c r="A68" s="132" t="s">
        <v>2725</v>
      </c>
      <c r="B68" s="133" t="s">
        <v>4183</v>
      </c>
      <c r="C68" s="133" t="s">
        <v>4178</v>
      </c>
    </row>
    <row r="69" spans="1:3" x14ac:dyDescent="0.3">
      <c r="A69" s="132" t="s">
        <v>2018</v>
      </c>
      <c r="B69" s="133" t="s">
        <v>2921</v>
      </c>
      <c r="C69" s="133" t="s">
        <v>4178</v>
      </c>
    </row>
    <row r="70" spans="1:3" x14ac:dyDescent="0.3">
      <c r="A70" s="132" t="s">
        <v>2255</v>
      </c>
      <c r="B70" s="133" t="s">
        <v>2869</v>
      </c>
      <c r="C70" s="133" t="s">
        <v>4178</v>
      </c>
    </row>
    <row r="71" spans="1:3" x14ac:dyDescent="0.3">
      <c r="A71" s="132" t="s">
        <v>764</v>
      </c>
      <c r="B71" s="133" t="s">
        <v>2920</v>
      </c>
      <c r="C71" s="133" t="s">
        <v>4178</v>
      </c>
    </row>
    <row r="72" spans="1:3" x14ac:dyDescent="0.3">
      <c r="A72" s="132" t="s">
        <v>535</v>
      </c>
      <c r="B72" s="133" t="s">
        <v>3043</v>
      </c>
      <c r="C72" s="133" t="s">
        <v>4178</v>
      </c>
    </row>
    <row r="73" spans="1:3" x14ac:dyDescent="0.3">
      <c r="A73" s="132" t="s">
        <v>921</v>
      </c>
      <c r="B73" s="133" t="s">
        <v>2890</v>
      </c>
      <c r="C73" s="133" t="s">
        <v>4178</v>
      </c>
    </row>
    <row r="74" spans="1:3" x14ac:dyDescent="0.3">
      <c r="A74" s="132" t="s">
        <v>1470</v>
      </c>
      <c r="B74" s="133" t="s">
        <v>2884</v>
      </c>
      <c r="C74" s="133" t="s">
        <v>4178</v>
      </c>
    </row>
    <row r="75" spans="1:3" x14ac:dyDescent="0.3">
      <c r="A75" s="132" t="s">
        <v>2328</v>
      </c>
      <c r="B75" s="133" t="s">
        <v>2887</v>
      </c>
      <c r="C75" s="133" t="s">
        <v>4178</v>
      </c>
    </row>
    <row r="76" spans="1:3" x14ac:dyDescent="0.3">
      <c r="A76" s="132" t="s">
        <v>2050</v>
      </c>
      <c r="B76" s="133" t="s">
        <v>3040</v>
      </c>
      <c r="C76" s="133" t="s">
        <v>4178</v>
      </c>
    </row>
    <row r="77" spans="1:3" x14ac:dyDescent="0.3">
      <c r="A77" s="132" t="s">
        <v>655</v>
      </c>
      <c r="B77" s="133" t="s">
        <v>3046</v>
      </c>
      <c r="C77" s="133" t="s">
        <v>4178</v>
      </c>
    </row>
    <row r="78" spans="1:3" x14ac:dyDescent="0.3">
      <c r="A78" s="132" t="s">
        <v>1710</v>
      </c>
      <c r="B78" s="133" t="s">
        <v>3031</v>
      </c>
      <c r="C78" s="133" t="s">
        <v>4178</v>
      </c>
    </row>
    <row r="79" spans="1:3" x14ac:dyDescent="0.3">
      <c r="A79" s="132" t="s">
        <v>1339</v>
      </c>
      <c r="B79" s="133" t="s">
        <v>3034</v>
      </c>
      <c r="C79" s="133" t="s">
        <v>4178</v>
      </c>
    </row>
    <row r="80" spans="1:3" x14ac:dyDescent="0.3">
      <c r="A80" s="132" t="s">
        <v>631</v>
      </c>
      <c r="B80" s="133" t="s">
        <v>3037</v>
      </c>
      <c r="C80" s="133" t="s">
        <v>4178</v>
      </c>
    </row>
    <row r="81" spans="1:3" x14ac:dyDescent="0.3">
      <c r="A81" s="132" t="s">
        <v>2792</v>
      </c>
      <c r="B81" s="133" t="s">
        <v>4184</v>
      </c>
      <c r="C81" s="133" t="s">
        <v>4178</v>
      </c>
    </row>
    <row r="82" spans="1:3" x14ac:dyDescent="0.3">
      <c r="A82" s="132" t="s">
        <v>2700</v>
      </c>
      <c r="B82" s="133" t="s">
        <v>3064</v>
      </c>
      <c r="C82" s="133" t="s">
        <v>4178</v>
      </c>
    </row>
    <row r="83" spans="1:3" x14ac:dyDescent="0.3">
      <c r="A83" s="132" t="s">
        <v>1348</v>
      </c>
      <c r="B83" s="133" t="s">
        <v>3071</v>
      </c>
      <c r="C83" s="133" t="s">
        <v>4178</v>
      </c>
    </row>
    <row r="84" spans="1:3" x14ac:dyDescent="0.3">
      <c r="A84" s="132" t="s">
        <v>2399</v>
      </c>
      <c r="B84" s="133" t="s">
        <v>3153</v>
      </c>
      <c r="C84" s="133" t="s">
        <v>4178</v>
      </c>
    </row>
    <row r="85" spans="1:3" x14ac:dyDescent="0.3">
      <c r="A85" s="132" t="s">
        <v>2556</v>
      </c>
      <c r="B85" s="133" t="s">
        <v>3150</v>
      </c>
      <c r="C85" s="133" t="s">
        <v>4178</v>
      </c>
    </row>
    <row r="86" spans="1:3" x14ac:dyDescent="0.3">
      <c r="A86" s="132" t="s">
        <v>680</v>
      </c>
      <c r="B86" s="133" t="s">
        <v>2967</v>
      </c>
      <c r="C86" s="133" t="s">
        <v>4178</v>
      </c>
    </row>
    <row r="87" spans="1:3" x14ac:dyDescent="0.3">
      <c r="A87" s="132" t="s">
        <v>1663</v>
      </c>
      <c r="B87" s="133" t="s">
        <v>3068</v>
      </c>
      <c r="C87" s="133" t="s">
        <v>4178</v>
      </c>
    </row>
    <row r="88" spans="1:3" x14ac:dyDescent="0.3">
      <c r="A88" s="132" t="s">
        <v>2388</v>
      </c>
      <c r="B88" s="133" t="s">
        <v>2905</v>
      </c>
      <c r="C88" s="133" t="s">
        <v>4178</v>
      </c>
    </row>
    <row r="89" spans="1:3" x14ac:dyDescent="0.3">
      <c r="A89" s="132" t="s">
        <v>2526</v>
      </c>
      <c r="B89" s="133" t="s">
        <v>3082</v>
      </c>
      <c r="C89" s="133" t="s">
        <v>4178</v>
      </c>
    </row>
    <row r="90" spans="1:3" x14ac:dyDescent="0.3">
      <c r="A90" s="132" t="s">
        <v>2458</v>
      </c>
      <c r="B90" s="133" t="s">
        <v>3049</v>
      </c>
      <c r="C90" s="133" t="s">
        <v>4178</v>
      </c>
    </row>
    <row r="91" spans="1:3" x14ac:dyDescent="0.3">
      <c r="A91" s="132" t="s">
        <v>1593</v>
      </c>
      <c r="B91" s="133" t="s">
        <v>2973</v>
      </c>
      <c r="C91" s="133" t="s">
        <v>4178</v>
      </c>
    </row>
    <row r="92" spans="1:3" x14ac:dyDescent="0.3">
      <c r="A92" s="132" t="s">
        <v>1898</v>
      </c>
      <c r="B92" s="133" t="s">
        <v>3135</v>
      </c>
      <c r="C92" s="133" t="s">
        <v>4178</v>
      </c>
    </row>
    <row r="93" spans="1:3" x14ac:dyDescent="0.3">
      <c r="A93" s="132" t="s">
        <v>709</v>
      </c>
      <c r="B93" s="133" t="s">
        <v>2943</v>
      </c>
      <c r="C93" s="133" t="s">
        <v>4178</v>
      </c>
    </row>
    <row r="94" spans="1:3" x14ac:dyDescent="0.3">
      <c r="A94" s="132" t="s">
        <v>669</v>
      </c>
      <c r="B94" s="133" t="s">
        <v>2946</v>
      </c>
      <c r="C94" s="133" t="s">
        <v>4178</v>
      </c>
    </row>
    <row r="95" spans="1:3" x14ac:dyDescent="0.3">
      <c r="A95" s="132" t="s">
        <v>615</v>
      </c>
      <c r="B95" s="133" t="s">
        <v>3000</v>
      </c>
      <c r="C95" s="133" t="s">
        <v>4178</v>
      </c>
    </row>
    <row r="96" spans="1:3" x14ac:dyDescent="0.3">
      <c r="A96" s="132" t="s">
        <v>2681</v>
      </c>
      <c r="B96" s="133" t="s">
        <v>2957</v>
      </c>
      <c r="C96" s="133" t="s">
        <v>4178</v>
      </c>
    </row>
    <row r="97" spans="1:3" x14ac:dyDescent="0.3">
      <c r="A97" s="132" t="s">
        <v>2710</v>
      </c>
      <c r="B97" s="133" t="s">
        <v>3074</v>
      </c>
      <c r="C97" s="133" t="s">
        <v>4178</v>
      </c>
    </row>
    <row r="98" spans="1:3" x14ac:dyDescent="0.3">
      <c r="A98" s="132" t="s">
        <v>2706</v>
      </c>
      <c r="B98" s="133" t="s">
        <v>2961</v>
      </c>
      <c r="C98" s="133" t="s">
        <v>4178</v>
      </c>
    </row>
    <row r="99" spans="1:3" x14ac:dyDescent="0.3">
      <c r="A99" s="132" t="s">
        <v>974</v>
      </c>
      <c r="B99" s="133" t="s">
        <v>3024</v>
      </c>
      <c r="C99" s="133" t="s">
        <v>4178</v>
      </c>
    </row>
    <row r="100" spans="1:3" x14ac:dyDescent="0.3">
      <c r="A100" s="132" t="s">
        <v>2724</v>
      </c>
      <c r="B100" s="133" t="s">
        <v>4185</v>
      </c>
      <c r="C100" s="133" t="s">
        <v>4178</v>
      </c>
    </row>
    <row r="101" spans="1:3" x14ac:dyDescent="0.3">
      <c r="A101" s="132" t="s">
        <v>1397</v>
      </c>
      <c r="B101" s="133" t="s">
        <v>3052</v>
      </c>
      <c r="C101" s="133" t="s">
        <v>4178</v>
      </c>
    </row>
    <row r="102" spans="1:3" x14ac:dyDescent="0.3">
      <c r="A102" s="132" t="s">
        <v>875</v>
      </c>
      <c r="B102" s="133" t="s">
        <v>2872</v>
      </c>
      <c r="C102" s="133" t="s">
        <v>4178</v>
      </c>
    </row>
    <row r="103" spans="1:3" x14ac:dyDescent="0.3">
      <c r="A103" s="132" t="s">
        <v>592</v>
      </c>
      <c r="B103" s="133" t="s">
        <v>2964</v>
      </c>
      <c r="C103" s="133" t="s">
        <v>4178</v>
      </c>
    </row>
    <row r="104" spans="1:3" x14ac:dyDescent="0.3">
      <c r="A104" s="132" t="s">
        <v>1466</v>
      </c>
      <c r="B104" s="133" t="s">
        <v>2963</v>
      </c>
      <c r="C104" s="133" t="s">
        <v>4178</v>
      </c>
    </row>
    <row r="105" spans="1:3" x14ac:dyDescent="0.3">
      <c r="A105" s="132" t="s">
        <v>2145</v>
      </c>
      <c r="B105" s="133" t="s">
        <v>3110</v>
      </c>
      <c r="C105" s="133" t="s">
        <v>4178</v>
      </c>
    </row>
    <row r="106" spans="1:3" x14ac:dyDescent="0.3">
      <c r="A106" s="132" t="s">
        <v>640</v>
      </c>
      <c r="B106" s="133" t="s">
        <v>2966</v>
      </c>
      <c r="C106" s="133" t="s">
        <v>4178</v>
      </c>
    </row>
    <row r="107" spans="1:3" x14ac:dyDescent="0.3">
      <c r="A107" s="132" t="s">
        <v>1669</v>
      </c>
      <c r="B107" s="133" t="s">
        <v>2959</v>
      </c>
      <c r="C107" s="133" t="s">
        <v>4178</v>
      </c>
    </row>
    <row r="108" spans="1:3" x14ac:dyDescent="0.3">
      <c r="A108" s="132" t="s">
        <v>1419</v>
      </c>
      <c r="B108" s="133" t="s">
        <v>3003</v>
      </c>
      <c r="C108" s="133" t="s">
        <v>4178</v>
      </c>
    </row>
    <row r="109" spans="1:3" x14ac:dyDescent="0.3">
      <c r="A109" s="132" t="s">
        <v>1691</v>
      </c>
      <c r="B109" s="133" t="s">
        <v>3160</v>
      </c>
      <c r="C109" s="133" t="s">
        <v>4178</v>
      </c>
    </row>
    <row r="110" spans="1:3" x14ac:dyDescent="0.3">
      <c r="A110" s="132" t="s">
        <v>531</v>
      </c>
      <c r="B110" s="133" t="s">
        <v>3028</v>
      </c>
      <c r="C110" s="133" t="s">
        <v>4178</v>
      </c>
    </row>
    <row r="111" spans="1:3" x14ac:dyDescent="0.3">
      <c r="A111" s="132" t="s">
        <v>1936</v>
      </c>
      <c r="B111" s="133" t="s">
        <v>2893</v>
      </c>
      <c r="C111" s="133" t="s">
        <v>4178</v>
      </c>
    </row>
    <row r="112" spans="1:3" x14ac:dyDescent="0.3">
      <c r="A112" s="132" t="s">
        <v>2379</v>
      </c>
      <c r="B112" s="133" t="s">
        <v>2938</v>
      </c>
      <c r="C112" s="133" t="s">
        <v>4178</v>
      </c>
    </row>
    <row r="113" spans="1:3" x14ac:dyDescent="0.3">
      <c r="A113" s="132" t="s">
        <v>1033</v>
      </c>
      <c r="B113" s="133" t="s">
        <v>3107</v>
      </c>
      <c r="C113" s="133" t="s">
        <v>4178</v>
      </c>
    </row>
    <row r="114" spans="1:3" x14ac:dyDescent="0.3">
      <c r="A114" s="132" t="s">
        <v>657</v>
      </c>
      <c r="B114" s="133" t="s">
        <v>3156</v>
      </c>
      <c r="C114" s="133" t="s">
        <v>4178</v>
      </c>
    </row>
    <row r="115" spans="1:3" x14ac:dyDescent="0.3">
      <c r="A115" s="132" t="s">
        <v>786</v>
      </c>
      <c r="B115" s="133" t="s">
        <v>2915</v>
      </c>
      <c r="C115" s="133" t="s">
        <v>4178</v>
      </c>
    </row>
    <row r="116" spans="1:3" x14ac:dyDescent="0.3">
      <c r="A116" s="132" t="s">
        <v>2187</v>
      </c>
      <c r="B116" s="133" t="s">
        <v>2916</v>
      </c>
      <c r="C116" s="133" t="s">
        <v>4178</v>
      </c>
    </row>
    <row r="117" spans="1:3" x14ac:dyDescent="0.3">
      <c r="A117" s="132" t="s">
        <v>661</v>
      </c>
      <c r="B117" s="133" t="s">
        <v>2953</v>
      </c>
      <c r="C117" s="133" t="s">
        <v>4178</v>
      </c>
    </row>
    <row r="118" spans="1:3" x14ac:dyDescent="0.3">
      <c r="A118" s="132" t="s">
        <v>1474</v>
      </c>
      <c r="B118" s="133" t="s">
        <v>2899</v>
      </c>
      <c r="C118" s="133" t="s">
        <v>4186</v>
      </c>
    </row>
    <row r="119" spans="1:3" x14ac:dyDescent="0.3">
      <c r="A119" s="132" t="s">
        <v>1946</v>
      </c>
      <c r="B119" s="133" t="s">
        <v>2930</v>
      </c>
      <c r="C119" s="133" t="s">
        <v>4178</v>
      </c>
    </row>
    <row r="120" spans="1:3" x14ac:dyDescent="0.3">
      <c r="A120" s="132" t="s">
        <v>877</v>
      </c>
      <c r="B120" s="133" t="s">
        <v>2927</v>
      </c>
      <c r="C120" s="133" t="s">
        <v>4178</v>
      </c>
    </row>
    <row r="121" spans="1:3" x14ac:dyDescent="0.3">
      <c r="A121" s="132" t="s">
        <v>991</v>
      </c>
      <c r="B121" s="133" t="s">
        <v>2929</v>
      </c>
      <c r="C121" s="133" t="s">
        <v>4178</v>
      </c>
    </row>
    <row r="122" spans="1:3" x14ac:dyDescent="0.3">
      <c r="A122" s="132" t="s">
        <v>937</v>
      </c>
      <c r="B122" s="133" t="s">
        <v>2924</v>
      </c>
      <c r="C122" s="133" t="s">
        <v>4178</v>
      </c>
    </row>
    <row r="123" spans="1:3" x14ac:dyDescent="0.3">
      <c r="A123" s="132" t="s">
        <v>1938</v>
      </c>
      <c r="B123" s="133" t="s">
        <v>2933</v>
      </c>
      <c r="C123" s="133" t="s">
        <v>4178</v>
      </c>
    </row>
    <row r="124" spans="1:3" x14ac:dyDescent="0.3">
      <c r="A124" s="132" t="s">
        <v>2197</v>
      </c>
      <c r="B124" s="133" t="s">
        <v>2932</v>
      </c>
      <c r="C124" s="133" t="s">
        <v>4178</v>
      </c>
    </row>
    <row r="125" spans="1:3" x14ac:dyDescent="0.3">
      <c r="A125" s="132" t="s">
        <v>2281</v>
      </c>
      <c r="B125" s="133" t="s">
        <v>2926</v>
      </c>
      <c r="C125" s="133" t="s">
        <v>4178</v>
      </c>
    </row>
    <row r="126" spans="1:3" x14ac:dyDescent="0.3">
      <c r="A126" s="132" t="s">
        <v>1468</v>
      </c>
      <c r="B126" s="133" t="s">
        <v>2970</v>
      </c>
      <c r="C126" s="133" t="s">
        <v>4178</v>
      </c>
    </row>
    <row r="127" spans="1:3" x14ac:dyDescent="0.3">
      <c r="A127" s="132" t="s">
        <v>1360</v>
      </c>
      <c r="B127" s="133" t="s">
        <v>3123</v>
      </c>
      <c r="C127" s="133" t="s">
        <v>4178</v>
      </c>
    </row>
    <row r="128" spans="1:3" x14ac:dyDescent="0.3">
      <c r="A128" s="132" t="s">
        <v>1337</v>
      </c>
      <c r="B128" s="133" t="s">
        <v>3120</v>
      </c>
      <c r="C128" s="133" t="s">
        <v>4178</v>
      </c>
    </row>
    <row r="129" spans="1:3" x14ac:dyDescent="0.3">
      <c r="A129" s="132" t="s">
        <v>1427</v>
      </c>
      <c r="B129" s="133" t="s">
        <v>3126</v>
      </c>
      <c r="C129" s="133" t="s">
        <v>4178</v>
      </c>
    </row>
    <row r="130" spans="1:3" x14ac:dyDescent="0.3">
      <c r="A130" s="132" t="s">
        <v>2784</v>
      </c>
      <c r="B130" s="133" t="s">
        <v>4187</v>
      </c>
      <c r="C130" s="133" t="s">
        <v>4178</v>
      </c>
    </row>
    <row r="131" spans="1:3" x14ac:dyDescent="0.3">
      <c r="A131" s="132" t="s">
        <v>2363</v>
      </c>
      <c r="B131" s="133" t="s">
        <v>3089</v>
      </c>
      <c r="C131" s="133" t="s">
        <v>4178</v>
      </c>
    </row>
    <row r="132" spans="1:3" x14ac:dyDescent="0.3">
      <c r="A132" s="132" t="s">
        <v>2721</v>
      </c>
      <c r="B132" s="133" t="s">
        <v>4188</v>
      </c>
      <c r="C132" s="133" t="s">
        <v>4178</v>
      </c>
    </row>
    <row r="133" spans="1:3" x14ac:dyDescent="0.3">
      <c r="A133" s="132" t="s">
        <v>2708</v>
      </c>
      <c r="B133" s="133" t="s">
        <v>2980</v>
      </c>
      <c r="C133" s="133" t="s">
        <v>4178</v>
      </c>
    </row>
    <row r="134" spans="1:3" x14ac:dyDescent="0.3">
      <c r="A134" s="132" t="s">
        <v>2727</v>
      </c>
      <c r="B134" s="133" t="s">
        <v>4189</v>
      </c>
      <c r="C134" s="133" t="s">
        <v>4178</v>
      </c>
    </row>
    <row r="135" spans="1:3" x14ac:dyDescent="0.3">
      <c r="A135" s="132" t="s">
        <v>1266</v>
      </c>
      <c r="B135" s="133" t="s">
        <v>2986</v>
      </c>
      <c r="C135" s="133" t="s">
        <v>4178</v>
      </c>
    </row>
    <row r="136" spans="1:3" x14ac:dyDescent="0.3">
      <c r="A136" s="132" t="s">
        <v>2357</v>
      </c>
      <c r="B136" s="133" t="s">
        <v>3086</v>
      </c>
      <c r="C136" s="133" t="s">
        <v>4178</v>
      </c>
    </row>
    <row r="137" spans="1:3" x14ac:dyDescent="0.3">
      <c r="A137" s="132" t="s">
        <v>2685</v>
      </c>
      <c r="B137" s="133" t="s">
        <v>2974</v>
      </c>
      <c r="C137" s="133" t="s">
        <v>4178</v>
      </c>
    </row>
    <row r="138" spans="1:3" x14ac:dyDescent="0.3">
      <c r="A138" s="132" t="s">
        <v>1273</v>
      </c>
      <c r="B138" s="133" t="s">
        <v>3083</v>
      </c>
      <c r="C138" s="133" t="s">
        <v>4178</v>
      </c>
    </row>
    <row r="139" spans="1:3" x14ac:dyDescent="0.3">
      <c r="A139" s="132" t="s">
        <v>1448</v>
      </c>
      <c r="B139" s="133" t="s">
        <v>3139</v>
      </c>
      <c r="C139" s="133" t="s">
        <v>4178</v>
      </c>
    </row>
    <row r="140" spans="1:3" x14ac:dyDescent="0.3">
      <c r="A140" s="132" t="s">
        <v>2253</v>
      </c>
      <c r="B140" s="133" t="s">
        <v>3136</v>
      </c>
      <c r="C140" s="133" t="s">
        <v>4178</v>
      </c>
    </row>
    <row r="141" spans="1:3" x14ac:dyDescent="0.3">
      <c r="A141" s="132" t="s">
        <v>1560</v>
      </c>
      <c r="B141" s="133" t="s">
        <v>3142</v>
      </c>
      <c r="C141" s="133" t="s">
        <v>4178</v>
      </c>
    </row>
    <row r="142" spans="1:3" x14ac:dyDescent="0.3">
      <c r="A142" s="132" t="s">
        <v>1952</v>
      </c>
      <c r="B142" s="133" t="s">
        <v>2917</v>
      </c>
      <c r="C142" s="133" t="s">
        <v>4178</v>
      </c>
    </row>
    <row r="143" spans="1:3" x14ac:dyDescent="0.3">
      <c r="A143" s="132" t="s">
        <v>1488</v>
      </c>
      <c r="B143" s="133" t="s">
        <v>2913</v>
      </c>
      <c r="C143" s="133" t="s">
        <v>4178</v>
      </c>
    </row>
    <row r="144" spans="1:3" x14ac:dyDescent="0.3">
      <c r="A144" s="132" t="s">
        <v>1835</v>
      </c>
      <c r="B144" s="133" t="s">
        <v>2989</v>
      </c>
      <c r="C144" s="133" t="s">
        <v>4178</v>
      </c>
    </row>
    <row r="145" spans="1:3" x14ac:dyDescent="0.3">
      <c r="A145" s="132" t="s">
        <v>1287</v>
      </c>
      <c r="B145" s="133" t="s">
        <v>3102</v>
      </c>
      <c r="C145" s="133" t="s">
        <v>4178</v>
      </c>
    </row>
    <row r="146" spans="1:3" x14ac:dyDescent="0.3">
      <c r="A146" s="132" t="s">
        <v>676</v>
      </c>
      <c r="B146" s="133" t="s">
        <v>3013</v>
      </c>
      <c r="C146" s="133" t="s">
        <v>4178</v>
      </c>
    </row>
    <row r="147" spans="1:3" x14ac:dyDescent="0.3">
      <c r="A147" s="132" t="s">
        <v>2538</v>
      </c>
      <c r="B147" s="133" t="s">
        <v>2861</v>
      </c>
      <c r="C147" s="133" t="s">
        <v>4178</v>
      </c>
    </row>
    <row r="148" spans="1:3" x14ac:dyDescent="0.3">
      <c r="A148" s="132" t="s">
        <v>734</v>
      </c>
      <c r="B148" s="133" t="s">
        <v>2995</v>
      </c>
      <c r="C148" s="133" t="s">
        <v>4178</v>
      </c>
    </row>
    <row r="149" spans="1:3" x14ac:dyDescent="0.3">
      <c r="A149" s="132" t="s">
        <v>1682</v>
      </c>
      <c r="B149" s="133" t="s">
        <v>2850</v>
      </c>
      <c r="C149" s="133" t="s">
        <v>4178</v>
      </c>
    </row>
    <row r="150" spans="1:3" x14ac:dyDescent="0.3">
      <c r="A150" s="132" t="s">
        <v>1482</v>
      </c>
      <c r="B150" s="133" t="s">
        <v>3059</v>
      </c>
      <c r="C150" s="133" t="s">
        <v>4178</v>
      </c>
    </row>
    <row r="151" spans="1:3" x14ac:dyDescent="0.3">
      <c r="A151" s="132" t="s">
        <v>1989</v>
      </c>
      <c r="B151" s="133" t="s">
        <v>3099</v>
      </c>
      <c r="C151" s="133" t="s">
        <v>4178</v>
      </c>
    </row>
    <row r="152" spans="1:3" x14ac:dyDescent="0.3">
      <c r="A152" s="132" t="s">
        <v>1450</v>
      </c>
      <c r="B152" s="133" t="s">
        <v>3161</v>
      </c>
      <c r="C152" s="133" t="s">
        <v>4178</v>
      </c>
    </row>
    <row r="153" spans="1:3" x14ac:dyDescent="0.3">
      <c r="A153" s="132" t="s">
        <v>1752</v>
      </c>
      <c r="B153" s="133" t="s">
        <v>3105</v>
      </c>
      <c r="C153" s="133" t="s">
        <v>4178</v>
      </c>
    </row>
    <row r="154" spans="1:3" x14ac:dyDescent="0.3">
      <c r="A154" s="132" t="s">
        <v>2464</v>
      </c>
      <c r="B154" s="133" t="s">
        <v>2844</v>
      </c>
      <c r="C154" s="133" t="s">
        <v>4178</v>
      </c>
    </row>
    <row r="155" spans="1:3" x14ac:dyDescent="0.3">
      <c r="A155" s="132" t="s">
        <v>2177</v>
      </c>
      <c r="B155" s="133" t="s">
        <v>2873</v>
      </c>
      <c r="C155" s="133" t="s">
        <v>4178</v>
      </c>
    </row>
    <row r="156" spans="1:3" x14ac:dyDescent="0.3">
      <c r="A156" s="132" t="s">
        <v>1259</v>
      </c>
      <c r="B156" s="133" t="s">
        <v>3010</v>
      </c>
      <c r="C156" s="133" t="s">
        <v>4178</v>
      </c>
    </row>
    <row r="157" spans="1:3" x14ac:dyDescent="0.3">
      <c r="A157" s="132" t="s">
        <v>1599</v>
      </c>
      <c r="B157" s="133" t="s">
        <v>3053</v>
      </c>
      <c r="C157" s="133" t="s">
        <v>4178</v>
      </c>
    </row>
    <row r="158" spans="1:3" x14ac:dyDescent="0.3">
      <c r="A158" s="132" t="s">
        <v>2238</v>
      </c>
      <c r="B158" s="133" t="s">
        <v>3019</v>
      </c>
      <c r="C158" s="133" t="s">
        <v>4178</v>
      </c>
    </row>
    <row r="159" spans="1:3" x14ac:dyDescent="0.3">
      <c r="A159" s="132" t="s">
        <v>1324</v>
      </c>
      <c r="B159" s="133" t="s">
        <v>3016</v>
      </c>
      <c r="C159" s="133" t="s">
        <v>4178</v>
      </c>
    </row>
    <row r="160" spans="1:3" x14ac:dyDescent="0.3">
      <c r="A160" s="132" t="s">
        <v>1603</v>
      </c>
      <c r="B160" s="133" t="s">
        <v>3095</v>
      </c>
      <c r="C160" s="133" t="s">
        <v>4178</v>
      </c>
    </row>
    <row r="161" spans="1:3" x14ac:dyDescent="0.3">
      <c r="A161" s="132" t="s">
        <v>2705</v>
      </c>
      <c r="B161" s="133" t="s">
        <v>3111</v>
      </c>
      <c r="C161" s="133" t="s">
        <v>4178</v>
      </c>
    </row>
    <row r="162" spans="1:3" x14ac:dyDescent="0.3">
      <c r="A162" s="132" t="s">
        <v>736</v>
      </c>
      <c r="B162" s="133" t="s">
        <v>3004</v>
      </c>
      <c r="C162" s="133" t="s">
        <v>4178</v>
      </c>
    </row>
    <row r="163" spans="1:3" x14ac:dyDescent="0.3">
      <c r="A163" s="132" t="s">
        <v>1306</v>
      </c>
      <c r="B163" s="133" t="s">
        <v>2855</v>
      </c>
      <c r="C163" s="133" t="s">
        <v>4178</v>
      </c>
    </row>
    <row r="164" spans="1:3" x14ac:dyDescent="0.3">
      <c r="A164" s="132" t="s">
        <v>1490</v>
      </c>
      <c r="B164" s="133" t="s">
        <v>2840</v>
      </c>
      <c r="C164" s="133" t="s">
        <v>4178</v>
      </c>
    </row>
    <row r="165" spans="1:3" x14ac:dyDescent="0.3">
      <c r="A165" s="132" t="s">
        <v>2033</v>
      </c>
      <c r="B165" s="133" t="s">
        <v>3117</v>
      </c>
      <c r="C165" s="133" t="s">
        <v>4178</v>
      </c>
    </row>
    <row r="166" spans="1:3" x14ac:dyDescent="0.3">
      <c r="A166" s="132" t="s">
        <v>1857</v>
      </c>
      <c r="B166" s="133" t="s">
        <v>3056</v>
      </c>
      <c r="C166" s="133" t="s">
        <v>4178</v>
      </c>
    </row>
    <row r="167" spans="1:3" x14ac:dyDescent="0.3">
      <c r="A167" s="132" t="s">
        <v>2540</v>
      </c>
      <c r="B167" s="133" t="s">
        <v>2847</v>
      </c>
      <c r="C167" s="133" t="s">
        <v>4178</v>
      </c>
    </row>
    <row r="168" spans="1:3" x14ac:dyDescent="0.3">
      <c r="A168" s="132" t="s">
        <v>1849</v>
      </c>
      <c r="B168" s="133" t="s">
        <v>2856</v>
      </c>
      <c r="C168" s="133" t="s">
        <v>4178</v>
      </c>
    </row>
    <row r="169" spans="1:3" x14ac:dyDescent="0.3">
      <c r="A169" s="132" t="s">
        <v>2232</v>
      </c>
      <c r="B169" s="133" t="s">
        <v>3007</v>
      </c>
      <c r="C169" s="133" t="s">
        <v>4178</v>
      </c>
    </row>
    <row r="170" spans="1:3" x14ac:dyDescent="0.3">
      <c r="A170" s="132" t="s">
        <v>898</v>
      </c>
      <c r="B170" s="133" t="s">
        <v>2922</v>
      </c>
      <c r="C170" s="133" t="s">
        <v>4178</v>
      </c>
    </row>
    <row r="171" spans="1:3" x14ac:dyDescent="0.3">
      <c r="A171" s="132" t="s">
        <v>1646</v>
      </c>
      <c r="B171" s="133" t="s">
        <v>3114</v>
      </c>
      <c r="C171" s="133" t="s">
        <v>4178</v>
      </c>
    </row>
    <row r="172" spans="1:3" x14ac:dyDescent="0.3">
      <c r="A172" s="132" t="s">
        <v>581</v>
      </c>
      <c r="B172" s="133" t="s">
        <v>2876</v>
      </c>
      <c r="C172" s="133" t="s">
        <v>4178</v>
      </c>
    </row>
    <row r="173" spans="1:3" x14ac:dyDescent="0.3">
      <c r="A173" s="132" t="s">
        <v>741</v>
      </c>
      <c r="B173" s="133" t="s">
        <v>2864</v>
      </c>
      <c r="C173" s="133" t="s">
        <v>4178</v>
      </c>
    </row>
    <row r="174" spans="1:3" x14ac:dyDescent="0.3">
      <c r="A174" s="132" t="s">
        <v>1383</v>
      </c>
      <c r="B174" s="133" t="s">
        <v>2879</v>
      </c>
      <c r="C174" s="133" t="s">
        <v>4178</v>
      </c>
    </row>
    <row r="175" spans="1:3" x14ac:dyDescent="0.3">
      <c r="A175" s="132" t="s">
        <v>1851</v>
      </c>
      <c r="B175" s="133" t="s">
        <v>3035</v>
      </c>
      <c r="C175" s="133" t="s">
        <v>4178</v>
      </c>
    </row>
    <row r="176" spans="1:3" x14ac:dyDescent="0.3">
      <c r="A176" s="132" t="s">
        <v>1356</v>
      </c>
      <c r="B176" s="133" t="s">
        <v>3029</v>
      </c>
      <c r="C176" s="133" t="s">
        <v>4178</v>
      </c>
    </row>
    <row r="177" spans="1:3" x14ac:dyDescent="0.3">
      <c r="A177" s="132" t="s">
        <v>1671</v>
      </c>
      <c r="B177" s="133" t="s">
        <v>3044</v>
      </c>
      <c r="C177" s="133" t="s">
        <v>4178</v>
      </c>
    </row>
    <row r="178" spans="1:3" x14ac:dyDescent="0.3">
      <c r="A178" s="132" t="s">
        <v>1566</v>
      </c>
      <c r="B178" s="133" t="s">
        <v>3038</v>
      </c>
      <c r="C178" s="133" t="s">
        <v>4178</v>
      </c>
    </row>
    <row r="179" spans="1:3" x14ac:dyDescent="0.3">
      <c r="A179" s="132" t="s">
        <v>1282</v>
      </c>
      <c r="B179" s="133" t="s">
        <v>2888</v>
      </c>
      <c r="C179" s="133" t="s">
        <v>4178</v>
      </c>
    </row>
    <row r="180" spans="1:3" x14ac:dyDescent="0.3">
      <c r="A180" s="132" t="s">
        <v>613</v>
      </c>
      <c r="B180" s="133" t="s">
        <v>3025</v>
      </c>
      <c r="C180" s="133" t="s">
        <v>4178</v>
      </c>
    </row>
    <row r="181" spans="1:3" x14ac:dyDescent="0.3">
      <c r="A181" s="132" t="s">
        <v>1595</v>
      </c>
      <c r="B181" s="133" t="s">
        <v>3032</v>
      </c>
      <c r="C181" s="133" t="s">
        <v>4178</v>
      </c>
    </row>
    <row r="182" spans="1:3" x14ac:dyDescent="0.3">
      <c r="A182" s="132" t="s">
        <v>1922</v>
      </c>
      <c r="B182" s="133" t="s">
        <v>2882</v>
      </c>
      <c r="C182" s="133" t="s">
        <v>4178</v>
      </c>
    </row>
    <row r="183" spans="1:3" x14ac:dyDescent="0.3">
      <c r="A183" s="132" t="s">
        <v>2085</v>
      </c>
      <c r="B183" s="133" t="s">
        <v>2885</v>
      </c>
      <c r="C183" s="133" t="s">
        <v>4178</v>
      </c>
    </row>
    <row r="184" spans="1:3" x14ac:dyDescent="0.3">
      <c r="A184" s="132" t="s">
        <v>2240</v>
      </c>
      <c r="B184" s="133" t="s">
        <v>3041</v>
      </c>
      <c r="C184" s="133" t="s">
        <v>4178</v>
      </c>
    </row>
    <row r="185" spans="1:3" x14ac:dyDescent="0.3">
      <c r="A185" s="132" t="s">
        <v>1718</v>
      </c>
      <c r="B185" s="133" t="s">
        <v>3145</v>
      </c>
      <c r="C185" s="133" t="s">
        <v>4178</v>
      </c>
    </row>
    <row r="186" spans="1:3" x14ac:dyDescent="0.3">
      <c r="A186" s="132" t="s">
        <v>2782</v>
      </c>
      <c r="B186" s="133" t="s">
        <v>4190</v>
      </c>
      <c r="C186" s="133" t="s">
        <v>4178</v>
      </c>
    </row>
    <row r="187" spans="1:3" x14ac:dyDescent="0.3">
      <c r="A187" s="132" t="s">
        <v>2715</v>
      </c>
      <c r="B187" s="133" t="s">
        <v>3065</v>
      </c>
      <c r="C187" s="133" t="s">
        <v>4178</v>
      </c>
    </row>
    <row r="188" spans="1:3" x14ac:dyDescent="0.3">
      <c r="A188" s="132" t="s">
        <v>2095</v>
      </c>
      <c r="B188" s="133" t="s">
        <v>2919</v>
      </c>
      <c r="C188" s="133" t="s">
        <v>4178</v>
      </c>
    </row>
    <row r="189" spans="1:3" x14ac:dyDescent="0.3">
      <c r="A189" s="132" t="s">
        <v>2242</v>
      </c>
      <c r="B189" s="133" t="s">
        <v>3062</v>
      </c>
      <c r="C189" s="133" t="s">
        <v>4178</v>
      </c>
    </row>
    <row r="190" spans="1:3" x14ac:dyDescent="0.3">
      <c r="A190" s="132" t="s">
        <v>1629</v>
      </c>
      <c r="B190" s="133" t="s">
        <v>3069</v>
      </c>
      <c r="C190" s="133" t="s">
        <v>4178</v>
      </c>
    </row>
    <row r="191" spans="1:3" x14ac:dyDescent="0.3">
      <c r="A191" s="132" t="s">
        <v>682</v>
      </c>
      <c r="B191" s="133" t="s">
        <v>3108</v>
      </c>
      <c r="C191" s="133" t="s">
        <v>4178</v>
      </c>
    </row>
    <row r="192" spans="1:3" x14ac:dyDescent="0.3">
      <c r="A192" s="132" t="s">
        <v>2334</v>
      </c>
      <c r="B192" s="133" t="s">
        <v>3001</v>
      </c>
      <c r="C192" s="133" t="s">
        <v>4178</v>
      </c>
    </row>
    <row r="193" spans="1:3" x14ac:dyDescent="0.3">
      <c r="A193" s="132" t="s">
        <v>2338</v>
      </c>
      <c r="B193" s="133" t="s">
        <v>3050</v>
      </c>
      <c r="C193" s="133" t="s">
        <v>4178</v>
      </c>
    </row>
    <row r="194" spans="1:3" x14ac:dyDescent="0.3">
      <c r="A194" s="132" t="s">
        <v>1381</v>
      </c>
      <c r="B194" s="133" t="s">
        <v>3129</v>
      </c>
      <c r="C194" s="133" t="s">
        <v>4178</v>
      </c>
    </row>
    <row r="195" spans="1:3" x14ac:dyDescent="0.3">
      <c r="A195" s="132" t="s">
        <v>1370</v>
      </c>
      <c r="B195" s="133" t="s">
        <v>3151</v>
      </c>
      <c r="C195" s="133" t="s">
        <v>4178</v>
      </c>
    </row>
    <row r="196" spans="1:3" x14ac:dyDescent="0.3">
      <c r="A196" s="132" t="s">
        <v>1822</v>
      </c>
      <c r="B196" s="133" t="s">
        <v>2969</v>
      </c>
      <c r="C196" s="133" t="s">
        <v>4178</v>
      </c>
    </row>
    <row r="197" spans="1:3" x14ac:dyDescent="0.3">
      <c r="A197" s="132" t="s">
        <v>1268</v>
      </c>
      <c r="B197" s="133" t="s">
        <v>3075</v>
      </c>
      <c r="C197" s="133" t="s">
        <v>4178</v>
      </c>
    </row>
    <row r="198" spans="1:3" x14ac:dyDescent="0.3">
      <c r="A198" s="132" t="s">
        <v>1728</v>
      </c>
      <c r="B198" s="133" t="s">
        <v>3079</v>
      </c>
      <c r="C198" s="133" t="s">
        <v>4178</v>
      </c>
    </row>
    <row r="199" spans="1:3" x14ac:dyDescent="0.3">
      <c r="A199" s="132" t="s">
        <v>571</v>
      </c>
      <c r="B199" s="133" t="s">
        <v>2971</v>
      </c>
      <c r="C199" s="133" t="s">
        <v>4178</v>
      </c>
    </row>
    <row r="200" spans="1:3" x14ac:dyDescent="0.3">
      <c r="A200" s="132" t="s">
        <v>1280</v>
      </c>
      <c r="B200" s="133" t="s">
        <v>3158</v>
      </c>
      <c r="C200" s="133" t="s">
        <v>4178</v>
      </c>
    </row>
    <row r="201" spans="1:3" x14ac:dyDescent="0.3">
      <c r="A201" s="132" t="s">
        <v>1411</v>
      </c>
      <c r="B201" s="133" t="s">
        <v>2941</v>
      </c>
      <c r="C201" s="133" t="s">
        <v>4178</v>
      </c>
    </row>
    <row r="202" spans="1:3" x14ac:dyDescent="0.3">
      <c r="A202" s="132" t="s">
        <v>2348</v>
      </c>
      <c r="B202" s="133" t="s">
        <v>2940</v>
      </c>
      <c r="C202" s="133" t="s">
        <v>4178</v>
      </c>
    </row>
    <row r="203" spans="1:3" x14ac:dyDescent="0.3">
      <c r="A203" s="132" t="s">
        <v>1583</v>
      </c>
      <c r="B203" s="133" t="s">
        <v>3080</v>
      </c>
      <c r="C203" s="133" t="s">
        <v>4178</v>
      </c>
    </row>
    <row r="204" spans="1:3" x14ac:dyDescent="0.3">
      <c r="A204" s="132" t="s">
        <v>1684</v>
      </c>
      <c r="B204" s="133" t="s">
        <v>3072</v>
      </c>
      <c r="C204" s="133" t="s">
        <v>4178</v>
      </c>
    </row>
    <row r="205" spans="1:3" x14ac:dyDescent="0.3">
      <c r="A205" s="132" t="s">
        <v>929</v>
      </c>
      <c r="B205" s="133" t="s">
        <v>2870</v>
      </c>
      <c r="C205" s="133" t="s">
        <v>4178</v>
      </c>
    </row>
    <row r="206" spans="1:3" x14ac:dyDescent="0.3">
      <c r="A206" s="132" t="s">
        <v>594</v>
      </c>
      <c r="B206" s="133" t="s">
        <v>2867</v>
      </c>
      <c r="C206" s="133" t="s">
        <v>4178</v>
      </c>
    </row>
    <row r="207" spans="1:3" x14ac:dyDescent="0.3">
      <c r="A207" s="132" t="s">
        <v>1642</v>
      </c>
      <c r="B207" s="133" t="s">
        <v>3132</v>
      </c>
      <c r="C207" s="133" t="s">
        <v>4178</v>
      </c>
    </row>
    <row r="208" spans="1:3" x14ac:dyDescent="0.3">
      <c r="A208" s="132" t="s">
        <v>967</v>
      </c>
      <c r="B208" s="133" t="s">
        <v>3022</v>
      </c>
      <c r="C208" s="133" t="s">
        <v>4178</v>
      </c>
    </row>
    <row r="209" spans="1:3" x14ac:dyDescent="0.3">
      <c r="A209" s="132" t="s">
        <v>694</v>
      </c>
      <c r="B209" s="133" t="s">
        <v>2998</v>
      </c>
      <c r="C209" s="133" t="s">
        <v>4178</v>
      </c>
    </row>
    <row r="210" spans="1:3" x14ac:dyDescent="0.3">
      <c r="A210" s="132" t="s">
        <v>723</v>
      </c>
      <c r="B210" s="133" t="s">
        <v>3133</v>
      </c>
      <c r="C210" s="133" t="s">
        <v>4178</v>
      </c>
    </row>
    <row r="211" spans="1:3" x14ac:dyDescent="0.3">
      <c r="A211" s="132" t="s">
        <v>1354</v>
      </c>
      <c r="B211" s="133" t="s">
        <v>2992</v>
      </c>
      <c r="C211" s="133" t="s">
        <v>4191</v>
      </c>
    </row>
    <row r="212" spans="1:3" x14ac:dyDescent="0.3">
      <c r="A212" s="132" t="s">
        <v>583</v>
      </c>
      <c r="B212" s="133" t="s">
        <v>2891</v>
      </c>
      <c r="C212" s="133" t="s">
        <v>4178</v>
      </c>
    </row>
    <row r="213" spans="1:3" x14ac:dyDescent="0.3">
      <c r="A213" s="132" t="s">
        <v>703</v>
      </c>
      <c r="B213" s="133" t="s">
        <v>3047</v>
      </c>
      <c r="C213" s="133" t="s">
        <v>4178</v>
      </c>
    </row>
    <row r="214" spans="1:3" x14ac:dyDescent="0.3">
      <c r="A214" s="132" t="s">
        <v>701</v>
      </c>
      <c r="B214" s="133" t="s">
        <v>3026</v>
      </c>
      <c r="C214" s="133" t="s">
        <v>4178</v>
      </c>
    </row>
    <row r="215" spans="1:3" x14ac:dyDescent="0.3">
      <c r="A215" s="132" t="s">
        <v>2401</v>
      </c>
      <c r="B215" s="133" t="s">
        <v>2937</v>
      </c>
      <c r="C215" s="133" t="s">
        <v>4178</v>
      </c>
    </row>
    <row r="216" spans="1:3" x14ac:dyDescent="0.3">
      <c r="A216" s="132" t="s">
        <v>1362</v>
      </c>
      <c r="B216" s="133" t="s">
        <v>3154</v>
      </c>
      <c r="C216" s="133" t="s">
        <v>4178</v>
      </c>
    </row>
    <row r="217" spans="1:3" x14ac:dyDescent="0.3">
      <c r="A217" s="132" t="s">
        <v>2206</v>
      </c>
      <c r="B217" s="133" t="s">
        <v>2935</v>
      </c>
      <c r="C217" s="133" t="s">
        <v>4178</v>
      </c>
    </row>
    <row r="218" spans="1:3" x14ac:dyDescent="0.3">
      <c r="A218" s="132" t="s">
        <v>1366</v>
      </c>
      <c r="B218" s="133" t="s">
        <v>3157</v>
      </c>
      <c r="C218" s="133" t="s">
        <v>4178</v>
      </c>
    </row>
    <row r="219" spans="1:3" x14ac:dyDescent="0.3">
      <c r="A219" s="132" t="s">
        <v>1392</v>
      </c>
      <c r="B219" s="133" t="s">
        <v>2860</v>
      </c>
      <c r="C219" s="133" t="s">
        <v>4178</v>
      </c>
    </row>
    <row r="220" spans="1:3" x14ac:dyDescent="0.3">
      <c r="A220" s="132" t="s">
        <v>1261</v>
      </c>
      <c r="B220" s="133" t="s">
        <v>2859</v>
      </c>
      <c r="C220" s="133" t="s">
        <v>4178</v>
      </c>
    </row>
    <row r="221" spans="1:3" x14ac:dyDescent="0.3">
      <c r="A221" s="132" t="s">
        <v>1962</v>
      </c>
      <c r="B221" s="133" t="s">
        <v>3077</v>
      </c>
      <c r="C221" s="133" t="s">
        <v>4178</v>
      </c>
    </row>
    <row r="222" spans="1:3" x14ac:dyDescent="0.3">
      <c r="A222" s="132" t="s">
        <v>1331</v>
      </c>
      <c r="B222" s="133" t="s">
        <v>3078</v>
      </c>
      <c r="C222" s="133" t="s">
        <v>4178</v>
      </c>
    </row>
    <row r="223" spans="1:3" x14ac:dyDescent="0.3">
      <c r="A223" s="132" t="s">
        <v>1776</v>
      </c>
      <c r="B223" s="133" t="s">
        <v>3076</v>
      </c>
      <c r="C223" s="133" t="s">
        <v>4178</v>
      </c>
    </row>
    <row r="224" spans="1:3" x14ac:dyDescent="0.3">
      <c r="A224" s="132" t="s">
        <v>1558</v>
      </c>
      <c r="B224" s="133" t="s">
        <v>3130</v>
      </c>
      <c r="C224" s="133" t="s">
        <v>4178</v>
      </c>
    </row>
    <row r="225" spans="1:3" x14ac:dyDescent="0.3">
      <c r="A225" s="132" t="s">
        <v>1712</v>
      </c>
      <c r="B225" s="133" t="s">
        <v>3121</v>
      </c>
      <c r="C225" s="133" t="s">
        <v>4178</v>
      </c>
    </row>
    <row r="226" spans="1:3" x14ac:dyDescent="0.3">
      <c r="A226" s="132" t="s">
        <v>1275</v>
      </c>
      <c r="B226" s="133" t="s">
        <v>3124</v>
      </c>
      <c r="C226" s="133" t="s">
        <v>4178</v>
      </c>
    </row>
    <row r="227" spans="1:3" x14ac:dyDescent="0.3">
      <c r="A227" s="132" t="s">
        <v>2295</v>
      </c>
      <c r="B227" s="133" t="s">
        <v>3127</v>
      </c>
      <c r="C227" s="133" t="s">
        <v>4178</v>
      </c>
    </row>
    <row r="228" spans="1:3" x14ac:dyDescent="0.3">
      <c r="A228" s="132" t="s">
        <v>1661</v>
      </c>
      <c r="B228" s="133" t="s">
        <v>2965</v>
      </c>
      <c r="C228" s="133" t="s">
        <v>4178</v>
      </c>
    </row>
    <row r="229" spans="1:3" x14ac:dyDescent="0.3">
      <c r="A229" s="132" t="s">
        <v>1805</v>
      </c>
      <c r="B229" s="133" t="s">
        <v>3090</v>
      </c>
      <c r="C229" s="133" t="s">
        <v>4178</v>
      </c>
    </row>
    <row r="230" spans="1:3" x14ac:dyDescent="0.3">
      <c r="A230" s="132" t="s">
        <v>1770</v>
      </c>
      <c r="B230" s="133" t="s">
        <v>2987</v>
      </c>
      <c r="C230" s="133" t="s">
        <v>4178</v>
      </c>
    </row>
    <row r="231" spans="1:3" x14ac:dyDescent="0.3">
      <c r="A231" s="132" t="s">
        <v>2735</v>
      </c>
      <c r="B231" s="133" t="s">
        <v>4192</v>
      </c>
      <c r="C231" s="133" t="s">
        <v>4178</v>
      </c>
    </row>
    <row r="232" spans="1:3" x14ac:dyDescent="0.3">
      <c r="A232" s="132" t="s">
        <v>1636</v>
      </c>
      <c r="B232" s="133" t="s">
        <v>3087</v>
      </c>
      <c r="C232" s="133" t="s">
        <v>4178</v>
      </c>
    </row>
    <row r="233" spans="1:3" x14ac:dyDescent="0.3">
      <c r="A233" s="132" t="s">
        <v>2726</v>
      </c>
      <c r="B233" s="133" t="s">
        <v>4193</v>
      </c>
      <c r="C233" s="133" t="s">
        <v>4178</v>
      </c>
    </row>
    <row r="234" spans="1:3" x14ac:dyDescent="0.3">
      <c r="A234" s="132" t="s">
        <v>674</v>
      </c>
      <c r="B234" s="133" t="s">
        <v>2984</v>
      </c>
      <c r="C234" s="133" t="s">
        <v>4178</v>
      </c>
    </row>
    <row r="235" spans="1:3" x14ac:dyDescent="0.3">
      <c r="A235" s="132" t="s">
        <v>2772</v>
      </c>
      <c r="B235" s="133" t="s">
        <v>4194</v>
      </c>
      <c r="C235" s="133" t="s">
        <v>4178</v>
      </c>
    </row>
    <row r="236" spans="1:3" x14ac:dyDescent="0.3">
      <c r="A236" s="132" t="s">
        <v>1966</v>
      </c>
      <c r="B236" s="133" t="s">
        <v>3081</v>
      </c>
      <c r="C236" s="133" t="s">
        <v>4178</v>
      </c>
    </row>
    <row r="237" spans="1:3" x14ac:dyDescent="0.3">
      <c r="A237" s="132" t="s">
        <v>1413</v>
      </c>
      <c r="B237" s="133" t="s">
        <v>2958</v>
      </c>
      <c r="C237" s="133" t="s">
        <v>4178</v>
      </c>
    </row>
    <row r="238" spans="1:3" x14ac:dyDescent="0.3">
      <c r="A238" s="132" t="s">
        <v>574</v>
      </c>
      <c r="B238" s="133" t="s">
        <v>2972</v>
      </c>
      <c r="C238" s="133" t="s">
        <v>4178</v>
      </c>
    </row>
    <row r="239" spans="1:3" x14ac:dyDescent="0.3">
      <c r="A239" s="132" t="s">
        <v>539</v>
      </c>
      <c r="B239" s="133" t="s">
        <v>2962</v>
      </c>
      <c r="C239" s="133" t="s">
        <v>4178</v>
      </c>
    </row>
    <row r="240" spans="1:3" x14ac:dyDescent="0.3">
      <c r="A240" s="132" t="s">
        <v>1640</v>
      </c>
      <c r="B240" s="133" t="s">
        <v>3084</v>
      </c>
      <c r="C240" s="133" t="s">
        <v>4178</v>
      </c>
    </row>
    <row r="241" spans="1:3" x14ac:dyDescent="0.3">
      <c r="A241" s="132" t="s">
        <v>1608</v>
      </c>
      <c r="B241" s="133" t="s">
        <v>3143</v>
      </c>
      <c r="C241" s="133" t="s">
        <v>4178</v>
      </c>
    </row>
    <row r="242" spans="1:3" x14ac:dyDescent="0.3">
      <c r="A242" s="132" t="s">
        <v>2007</v>
      </c>
      <c r="B242" s="133" t="s">
        <v>3149</v>
      </c>
      <c r="C242" s="133" t="s">
        <v>4178</v>
      </c>
    </row>
    <row r="243" spans="1:3" x14ac:dyDescent="0.3">
      <c r="A243" s="132" t="s">
        <v>1390</v>
      </c>
      <c r="B243" s="133" t="s">
        <v>3023</v>
      </c>
      <c r="C243" s="133" t="s">
        <v>4178</v>
      </c>
    </row>
    <row r="244" spans="1:3" x14ac:dyDescent="0.3">
      <c r="A244" s="132" t="s">
        <v>2518</v>
      </c>
      <c r="B244" s="133" t="s">
        <v>3060</v>
      </c>
      <c r="C244" s="133" t="s">
        <v>4178</v>
      </c>
    </row>
    <row r="245" spans="1:3" x14ac:dyDescent="0.3">
      <c r="A245" s="132" t="s">
        <v>2350</v>
      </c>
      <c r="B245" s="133" t="s">
        <v>3054</v>
      </c>
      <c r="C245" s="133" t="s">
        <v>4178</v>
      </c>
    </row>
    <row r="246" spans="1:3" x14ac:dyDescent="0.3">
      <c r="A246" s="132" t="s">
        <v>1886</v>
      </c>
      <c r="B246" s="133" t="s">
        <v>2874</v>
      </c>
      <c r="C246" s="133" t="s">
        <v>4178</v>
      </c>
    </row>
    <row r="247" spans="1:3" x14ac:dyDescent="0.3">
      <c r="A247" s="132" t="s">
        <v>1730</v>
      </c>
      <c r="B247" s="133" t="s">
        <v>2851</v>
      </c>
      <c r="C247" s="133" t="s">
        <v>4178</v>
      </c>
    </row>
    <row r="248" spans="1:3" x14ac:dyDescent="0.3">
      <c r="A248" s="132" t="s">
        <v>636</v>
      </c>
      <c r="B248" s="133" t="s">
        <v>2862</v>
      </c>
      <c r="C248" s="133" t="s">
        <v>4178</v>
      </c>
    </row>
    <row r="249" spans="1:3" x14ac:dyDescent="0.3">
      <c r="A249" s="132" t="s">
        <v>1285</v>
      </c>
      <c r="B249" s="133" t="s">
        <v>3073</v>
      </c>
      <c r="C249" s="133" t="s">
        <v>4178</v>
      </c>
    </row>
    <row r="250" spans="1:3" x14ac:dyDescent="0.3">
      <c r="A250" s="132" t="s">
        <v>2230</v>
      </c>
      <c r="B250" s="133" t="s">
        <v>2996</v>
      </c>
      <c r="C250" s="133" t="s">
        <v>4178</v>
      </c>
    </row>
    <row r="251" spans="1:3" x14ac:dyDescent="0.3">
      <c r="A251" s="132" t="s">
        <v>2699</v>
      </c>
      <c r="B251" s="133" t="s">
        <v>3002</v>
      </c>
      <c r="C251" s="133" t="s">
        <v>4178</v>
      </c>
    </row>
    <row r="252" spans="1:3" x14ac:dyDescent="0.3">
      <c r="A252" s="132" t="s">
        <v>2722</v>
      </c>
      <c r="B252" s="133" t="s">
        <v>4195</v>
      </c>
      <c r="C252" s="133" t="s">
        <v>4178</v>
      </c>
    </row>
    <row r="253" spans="1:3" x14ac:dyDescent="0.3">
      <c r="A253" s="132" t="s">
        <v>2767</v>
      </c>
      <c r="B253" s="133" t="s">
        <v>4196</v>
      </c>
      <c r="C253" s="133" t="s">
        <v>4178</v>
      </c>
    </row>
    <row r="254" spans="1:3" x14ac:dyDescent="0.3">
      <c r="A254" s="132" t="s">
        <v>545</v>
      </c>
      <c r="B254" s="133" t="s">
        <v>3005</v>
      </c>
      <c r="C254" s="133" t="s">
        <v>4178</v>
      </c>
    </row>
    <row r="255" spans="1:3" x14ac:dyDescent="0.3">
      <c r="A255" s="132" t="s">
        <v>1031</v>
      </c>
      <c r="B255" s="133" t="s">
        <v>2842</v>
      </c>
      <c r="C255" s="133" t="s">
        <v>4178</v>
      </c>
    </row>
    <row r="256" spans="1:3" x14ac:dyDescent="0.3">
      <c r="A256" s="132" t="s">
        <v>1429</v>
      </c>
      <c r="B256" s="133" t="s">
        <v>3140</v>
      </c>
      <c r="C256" s="133" t="s">
        <v>4178</v>
      </c>
    </row>
    <row r="257" spans="1:3" x14ac:dyDescent="0.3">
      <c r="A257" s="132" t="s">
        <v>1697</v>
      </c>
      <c r="B257" s="133" t="s">
        <v>3103</v>
      </c>
      <c r="C257" s="133" t="s">
        <v>4178</v>
      </c>
    </row>
    <row r="258" spans="1:3" x14ac:dyDescent="0.3">
      <c r="A258" s="132" t="s">
        <v>746</v>
      </c>
      <c r="B258" s="133" t="s">
        <v>3109</v>
      </c>
      <c r="C258" s="133" t="s">
        <v>4178</v>
      </c>
    </row>
    <row r="259" spans="1:3" x14ac:dyDescent="0.3">
      <c r="A259" s="132" t="s">
        <v>1421</v>
      </c>
      <c r="B259" s="133" t="s">
        <v>3112</v>
      </c>
      <c r="C259" s="133" t="s">
        <v>4178</v>
      </c>
    </row>
    <row r="260" spans="1:3" x14ac:dyDescent="0.3">
      <c r="A260" s="132" t="s">
        <v>1880</v>
      </c>
      <c r="B260" s="133" t="s">
        <v>2871</v>
      </c>
      <c r="C260" s="133" t="s">
        <v>4178</v>
      </c>
    </row>
    <row r="261" spans="1:3" x14ac:dyDescent="0.3">
      <c r="A261" s="132" t="s">
        <v>2151</v>
      </c>
      <c r="B261" s="133" t="s">
        <v>2880</v>
      </c>
      <c r="C261" s="133" t="s">
        <v>4178</v>
      </c>
    </row>
    <row r="262" spans="1:3" x14ac:dyDescent="0.3">
      <c r="A262" s="132" t="s">
        <v>2447</v>
      </c>
      <c r="B262" s="133" t="s">
        <v>3042</v>
      </c>
      <c r="C262" s="133" t="s">
        <v>4178</v>
      </c>
    </row>
    <row r="263" spans="1:3" x14ac:dyDescent="0.3">
      <c r="A263" s="132" t="s">
        <v>1326</v>
      </c>
      <c r="B263" s="133" t="s">
        <v>3045</v>
      </c>
      <c r="C263" s="133" t="s">
        <v>4178</v>
      </c>
    </row>
    <row r="264" spans="1:3" x14ac:dyDescent="0.3">
      <c r="A264" s="132" t="s">
        <v>1815</v>
      </c>
      <c r="B264" s="133" t="s">
        <v>3048</v>
      </c>
      <c r="C264" s="133" t="s">
        <v>4178</v>
      </c>
    </row>
    <row r="265" spans="1:3" x14ac:dyDescent="0.3">
      <c r="A265" s="132" t="s">
        <v>2449</v>
      </c>
      <c r="B265" s="133" t="s">
        <v>3152</v>
      </c>
      <c r="C265" s="133" t="s">
        <v>4178</v>
      </c>
    </row>
    <row r="266" spans="1:3" x14ac:dyDescent="0.3">
      <c r="A266" s="132" t="s">
        <v>1882</v>
      </c>
      <c r="B266" s="133" t="s">
        <v>2877</v>
      </c>
      <c r="C266" s="133" t="s">
        <v>4178</v>
      </c>
    </row>
    <row r="267" spans="1:3" x14ac:dyDescent="0.3">
      <c r="A267" s="132" t="s">
        <v>600</v>
      </c>
      <c r="B267" s="133" t="s">
        <v>2854</v>
      </c>
      <c r="C267" s="133" t="s">
        <v>4178</v>
      </c>
    </row>
    <row r="268" spans="1:3" x14ac:dyDescent="0.3">
      <c r="A268" s="132" t="s">
        <v>1480</v>
      </c>
      <c r="B268" s="133" t="s">
        <v>2848</v>
      </c>
      <c r="C268" s="133" t="s">
        <v>4178</v>
      </c>
    </row>
    <row r="269" spans="1:3" x14ac:dyDescent="0.3">
      <c r="A269" s="132" t="s">
        <v>569</v>
      </c>
      <c r="B269" s="133" t="s">
        <v>2990</v>
      </c>
      <c r="C269" s="133" t="s">
        <v>4178</v>
      </c>
    </row>
    <row r="270" spans="1:3" x14ac:dyDescent="0.3">
      <c r="A270" s="132" t="s">
        <v>1774</v>
      </c>
      <c r="B270" s="133" t="s">
        <v>2857</v>
      </c>
      <c r="C270" s="133" t="s">
        <v>4178</v>
      </c>
    </row>
    <row r="271" spans="1:3" x14ac:dyDescent="0.3">
      <c r="A271" s="132" t="s">
        <v>1837</v>
      </c>
      <c r="B271" s="133" t="s">
        <v>3033</v>
      </c>
      <c r="C271" s="133" t="s">
        <v>4178</v>
      </c>
    </row>
    <row r="272" spans="1:3" x14ac:dyDescent="0.3">
      <c r="A272" s="132" t="s">
        <v>1693</v>
      </c>
      <c r="B272" s="133" t="s">
        <v>3039</v>
      </c>
      <c r="C272" s="133" t="s">
        <v>4178</v>
      </c>
    </row>
    <row r="273" spans="1:3" x14ac:dyDescent="0.3">
      <c r="A273" s="132" t="s">
        <v>1405</v>
      </c>
      <c r="B273" s="133" t="s">
        <v>2993</v>
      </c>
      <c r="C273" s="133" t="s">
        <v>4178</v>
      </c>
    </row>
    <row r="274" spans="1:3" x14ac:dyDescent="0.3">
      <c r="A274" s="132" t="s">
        <v>1744</v>
      </c>
      <c r="B274" s="133" t="s">
        <v>3118</v>
      </c>
      <c r="C274" s="133" t="s">
        <v>4178</v>
      </c>
    </row>
    <row r="275" spans="1:3" x14ac:dyDescent="0.3">
      <c r="A275" s="132" t="s">
        <v>576</v>
      </c>
      <c r="B275" s="133" t="s">
        <v>3008</v>
      </c>
      <c r="C275" s="133" t="s">
        <v>4178</v>
      </c>
    </row>
    <row r="276" spans="1:3" x14ac:dyDescent="0.3">
      <c r="A276" s="132" t="s">
        <v>667</v>
      </c>
      <c r="B276" s="133" t="s">
        <v>3027</v>
      </c>
      <c r="C276" s="133" t="s">
        <v>4178</v>
      </c>
    </row>
    <row r="277" spans="1:3" x14ac:dyDescent="0.3">
      <c r="A277" s="132" t="s">
        <v>1550</v>
      </c>
      <c r="B277" s="133" t="s">
        <v>3100</v>
      </c>
      <c r="C277" s="133" t="s">
        <v>4178</v>
      </c>
    </row>
    <row r="278" spans="1:3" x14ac:dyDescent="0.3">
      <c r="A278" s="132" t="s">
        <v>2297</v>
      </c>
      <c r="B278" s="133" t="s">
        <v>3159</v>
      </c>
      <c r="C278" s="133" t="s">
        <v>4178</v>
      </c>
    </row>
    <row r="279" spans="1:3" x14ac:dyDescent="0.3">
      <c r="A279" s="132" t="s">
        <v>1940</v>
      </c>
      <c r="B279" s="133" t="s">
        <v>3134</v>
      </c>
      <c r="C279" s="133" t="s">
        <v>4178</v>
      </c>
    </row>
    <row r="280" spans="1:3" x14ac:dyDescent="0.3">
      <c r="A280" s="132" t="s">
        <v>1581</v>
      </c>
      <c r="B280" s="133" t="s">
        <v>2999</v>
      </c>
      <c r="C280" s="133" t="s">
        <v>4178</v>
      </c>
    </row>
    <row r="281" spans="1:3" x14ac:dyDescent="0.3">
      <c r="A281" s="132" t="s">
        <v>1828</v>
      </c>
      <c r="B281" s="133" t="s">
        <v>3036</v>
      </c>
      <c r="C281" s="133" t="s">
        <v>4178</v>
      </c>
    </row>
    <row r="282" spans="1:3" x14ac:dyDescent="0.3">
      <c r="A282" s="132" t="s">
        <v>1333</v>
      </c>
      <c r="B282" s="133" t="s">
        <v>3115</v>
      </c>
      <c r="C282" s="133" t="s">
        <v>4178</v>
      </c>
    </row>
    <row r="283" spans="1:3" x14ac:dyDescent="0.3">
      <c r="A283" s="132" t="s">
        <v>1968</v>
      </c>
      <c r="B283" s="133" t="s">
        <v>2865</v>
      </c>
      <c r="C283" s="133" t="s">
        <v>4178</v>
      </c>
    </row>
    <row r="284" spans="1:3" x14ac:dyDescent="0.3">
      <c r="A284" s="132" t="s">
        <v>931</v>
      </c>
      <c r="B284" s="133" t="s">
        <v>3162</v>
      </c>
      <c r="C284" s="133" t="s">
        <v>4178</v>
      </c>
    </row>
    <row r="285" spans="1:3" x14ac:dyDescent="0.3">
      <c r="A285" s="132" t="s">
        <v>1813</v>
      </c>
      <c r="B285" s="133" t="s">
        <v>3017</v>
      </c>
      <c r="C285" s="133" t="s">
        <v>4178</v>
      </c>
    </row>
    <row r="286" spans="1:3" x14ac:dyDescent="0.3">
      <c r="A286" s="132" t="s">
        <v>1699</v>
      </c>
      <c r="B286" s="133" t="s">
        <v>3106</v>
      </c>
      <c r="C286" s="133" t="s">
        <v>4178</v>
      </c>
    </row>
    <row r="287" spans="1:3" x14ac:dyDescent="0.3">
      <c r="A287" s="132" t="s">
        <v>696</v>
      </c>
      <c r="B287" s="133" t="s">
        <v>3014</v>
      </c>
      <c r="C287" s="133" t="s">
        <v>4178</v>
      </c>
    </row>
    <row r="288" spans="1:3" x14ac:dyDescent="0.3">
      <c r="A288" s="132" t="s">
        <v>843</v>
      </c>
      <c r="B288" s="133" t="s">
        <v>3137</v>
      </c>
      <c r="C288" s="133" t="s">
        <v>4178</v>
      </c>
    </row>
    <row r="289" spans="1:3" x14ac:dyDescent="0.3">
      <c r="A289" s="132" t="s">
        <v>2365</v>
      </c>
      <c r="B289" s="133" t="s">
        <v>3146</v>
      </c>
      <c r="C289" s="133" t="s">
        <v>4178</v>
      </c>
    </row>
    <row r="290" spans="1:3" x14ac:dyDescent="0.3">
      <c r="A290" s="132" t="s">
        <v>1932</v>
      </c>
      <c r="B290" s="133" t="s">
        <v>2845</v>
      </c>
      <c r="C290" s="133" t="s">
        <v>4178</v>
      </c>
    </row>
    <row r="291" spans="1:3" x14ac:dyDescent="0.3">
      <c r="A291" s="132" t="s">
        <v>1018</v>
      </c>
      <c r="B291" s="133" t="s">
        <v>3020</v>
      </c>
      <c r="C291" s="133" t="s">
        <v>4178</v>
      </c>
    </row>
    <row r="292" spans="1:3" x14ac:dyDescent="0.3">
      <c r="A292" s="132" t="s">
        <v>1368</v>
      </c>
      <c r="B292" s="133" t="s">
        <v>3097</v>
      </c>
      <c r="C292" s="133" t="s">
        <v>4178</v>
      </c>
    </row>
    <row r="293" spans="1:3" x14ac:dyDescent="0.3">
      <c r="A293" s="132" t="s">
        <v>1657</v>
      </c>
      <c r="B293" s="133" t="s">
        <v>2868</v>
      </c>
      <c r="C293" s="133" t="s">
        <v>4178</v>
      </c>
    </row>
    <row r="294" spans="1:3" x14ac:dyDescent="0.3">
      <c r="A294" s="132" t="s">
        <v>602</v>
      </c>
      <c r="B294" s="133" t="s">
        <v>3011</v>
      </c>
      <c r="C294" s="133" t="s">
        <v>4178</v>
      </c>
    </row>
    <row r="295" spans="1:3" x14ac:dyDescent="0.3">
      <c r="A295" s="132" t="s">
        <v>923</v>
      </c>
      <c r="B295" s="133" t="s">
        <v>2936</v>
      </c>
      <c r="C295" s="133" t="s">
        <v>4178</v>
      </c>
    </row>
    <row r="296" spans="1:3" x14ac:dyDescent="0.3">
      <c r="A296" s="132" t="s">
        <v>2370</v>
      </c>
      <c r="B296" s="133" t="s">
        <v>2892</v>
      </c>
      <c r="C296" s="133" t="s">
        <v>4178</v>
      </c>
    </row>
    <row r="297" spans="1:3" x14ac:dyDescent="0.3">
      <c r="A297" s="132" t="s">
        <v>1388</v>
      </c>
      <c r="B297" s="133" t="s">
        <v>2889</v>
      </c>
      <c r="C297" s="133" t="s">
        <v>4178</v>
      </c>
    </row>
    <row r="298" spans="1:3" x14ac:dyDescent="0.3">
      <c r="A298" s="132" t="s">
        <v>2561</v>
      </c>
      <c r="B298" s="133" t="s">
        <v>2883</v>
      </c>
      <c r="C298" s="133" t="s">
        <v>4178</v>
      </c>
    </row>
    <row r="299" spans="1:3" x14ac:dyDescent="0.3">
      <c r="A299" s="132" t="s">
        <v>2087</v>
      </c>
      <c r="B299" s="133" t="s">
        <v>2886</v>
      </c>
      <c r="C299" s="133" t="s">
        <v>4178</v>
      </c>
    </row>
    <row r="300" spans="1:3" x14ac:dyDescent="0.3">
      <c r="A300" s="132" t="s">
        <v>2246</v>
      </c>
      <c r="B300" s="133" t="s">
        <v>3070</v>
      </c>
      <c r="C300" s="133" t="s">
        <v>4178</v>
      </c>
    </row>
    <row r="301" spans="1:3" x14ac:dyDescent="0.3">
      <c r="A301" s="132" t="s">
        <v>1601</v>
      </c>
      <c r="B301" s="133" t="s">
        <v>3067</v>
      </c>
      <c r="C301" s="133" t="s">
        <v>4178</v>
      </c>
    </row>
    <row r="302" spans="1:3" x14ac:dyDescent="0.3">
      <c r="A302" s="132" t="s">
        <v>619</v>
      </c>
      <c r="B302" s="133" t="s">
        <v>3063</v>
      </c>
      <c r="C302" s="133" t="s">
        <v>4178</v>
      </c>
    </row>
    <row r="303" spans="1:3" x14ac:dyDescent="0.3">
      <c r="A303" s="132" t="s">
        <v>2600</v>
      </c>
      <c r="B303" s="133" t="s">
        <v>2928</v>
      </c>
      <c r="C303" s="133" t="s">
        <v>4178</v>
      </c>
    </row>
    <row r="304" spans="1:3" x14ac:dyDescent="0.3">
      <c r="A304" s="132" t="s">
        <v>585</v>
      </c>
      <c r="B304" s="133" t="s">
        <v>2931</v>
      </c>
      <c r="C304" s="133" t="s">
        <v>4178</v>
      </c>
    </row>
    <row r="305" spans="1:3" x14ac:dyDescent="0.3">
      <c r="A305" s="132" t="s">
        <v>2104</v>
      </c>
      <c r="B305" s="133" t="s">
        <v>2934</v>
      </c>
      <c r="C305" s="133" t="s">
        <v>4178</v>
      </c>
    </row>
    <row r="306" spans="1:3" x14ac:dyDescent="0.3">
      <c r="A306" s="132" t="s">
        <v>2575</v>
      </c>
      <c r="B306" s="133" t="s">
        <v>2925</v>
      </c>
      <c r="C306" s="133" t="s">
        <v>4178</v>
      </c>
    </row>
    <row r="307" spans="1:3" x14ac:dyDescent="0.3">
      <c r="A307" s="132" t="s">
        <v>1748</v>
      </c>
      <c r="B307" s="133" t="s">
        <v>3030</v>
      </c>
      <c r="C307" s="133" t="s">
        <v>4197</v>
      </c>
    </row>
    <row r="308" spans="1:3" x14ac:dyDescent="0.3">
      <c r="A308" s="132" t="s">
        <v>659</v>
      </c>
      <c r="B308" s="133" t="s">
        <v>2945</v>
      </c>
      <c r="C308" s="133" t="s">
        <v>4178</v>
      </c>
    </row>
    <row r="309" spans="1:3" x14ac:dyDescent="0.3">
      <c r="A309" s="132" t="s">
        <v>953</v>
      </c>
      <c r="B309" s="133" t="s">
        <v>3247</v>
      </c>
      <c r="C309" s="133" t="s">
        <v>4178</v>
      </c>
    </row>
    <row r="310" spans="1:3" x14ac:dyDescent="0.3">
      <c r="A310" s="132" t="s">
        <v>2134</v>
      </c>
      <c r="B310" s="133" t="s">
        <v>3306</v>
      </c>
      <c r="C310" s="133" t="s">
        <v>4178</v>
      </c>
    </row>
    <row r="311" spans="1:3" x14ac:dyDescent="0.3">
      <c r="A311" s="132" t="s">
        <v>2781</v>
      </c>
      <c r="B311" s="133" t="s">
        <v>4198</v>
      </c>
      <c r="C311" s="133" t="s">
        <v>4178</v>
      </c>
    </row>
    <row r="312" spans="1:3" x14ac:dyDescent="0.3">
      <c r="A312" s="132" t="s">
        <v>707</v>
      </c>
      <c r="B312" s="133" t="s">
        <v>3265</v>
      </c>
      <c r="C312" s="133" t="s">
        <v>4178</v>
      </c>
    </row>
    <row r="313" spans="1:3" x14ac:dyDescent="0.3">
      <c r="A313" s="132" t="s">
        <v>2747</v>
      </c>
      <c r="B313" s="133" t="s">
        <v>4199</v>
      </c>
      <c r="C313" s="133" t="s">
        <v>4178</v>
      </c>
    </row>
    <row r="314" spans="1:3" x14ac:dyDescent="0.3">
      <c r="A314" s="132" t="s">
        <v>2756</v>
      </c>
      <c r="B314" s="133" t="s">
        <v>4200</v>
      </c>
      <c r="C314" s="133" t="s">
        <v>4178</v>
      </c>
    </row>
    <row r="315" spans="1:3" x14ac:dyDescent="0.3">
      <c r="A315" s="132" t="s">
        <v>2037</v>
      </c>
      <c r="B315" s="133" t="s">
        <v>3155</v>
      </c>
      <c r="C315" s="133" t="s">
        <v>4201</v>
      </c>
    </row>
    <row r="316" spans="1:3" x14ac:dyDescent="0.3">
      <c r="A316" s="132" t="s">
        <v>851</v>
      </c>
      <c r="B316" s="133" t="s">
        <v>3271</v>
      </c>
      <c r="C316" s="133" t="s">
        <v>4178</v>
      </c>
    </row>
    <row r="317" spans="1:3" x14ac:dyDescent="0.3">
      <c r="A317" s="132" t="s">
        <v>565</v>
      </c>
      <c r="B317" s="133" t="s">
        <v>3267</v>
      </c>
      <c r="C317" s="133" t="s">
        <v>4178</v>
      </c>
    </row>
    <row r="318" spans="1:3" x14ac:dyDescent="0.3">
      <c r="A318" s="132" t="s">
        <v>2730</v>
      </c>
      <c r="B318" s="133" t="s">
        <v>4202</v>
      </c>
      <c r="C318" s="133" t="s">
        <v>4178</v>
      </c>
    </row>
    <row r="319" spans="1:3" x14ac:dyDescent="0.3">
      <c r="A319" s="132" t="s">
        <v>772</v>
      </c>
      <c r="B319" s="133" t="s">
        <v>3280</v>
      </c>
      <c r="C319" s="133" t="s">
        <v>4178</v>
      </c>
    </row>
    <row r="320" spans="1:3" x14ac:dyDescent="0.3">
      <c r="A320" s="132" t="s">
        <v>2602</v>
      </c>
      <c r="B320" s="133" t="s">
        <v>3239</v>
      </c>
      <c r="C320" s="133" t="s">
        <v>4178</v>
      </c>
    </row>
    <row r="321" spans="1:3" x14ac:dyDescent="0.3">
      <c r="A321" s="132" t="s">
        <v>891</v>
      </c>
      <c r="B321" s="133" t="s">
        <v>3240</v>
      </c>
      <c r="C321" s="133" t="s">
        <v>4178</v>
      </c>
    </row>
    <row r="322" spans="1:3" x14ac:dyDescent="0.3">
      <c r="A322" s="132" t="s">
        <v>807</v>
      </c>
      <c r="B322" s="133" t="s">
        <v>3258</v>
      </c>
      <c r="C322" s="133" t="s">
        <v>4178</v>
      </c>
    </row>
    <row r="323" spans="1:3" x14ac:dyDescent="0.3">
      <c r="A323" s="132" t="s">
        <v>2411</v>
      </c>
      <c r="B323" s="133" t="s">
        <v>3290</v>
      </c>
      <c r="C323" s="133" t="s">
        <v>4178</v>
      </c>
    </row>
    <row r="324" spans="1:3" x14ac:dyDescent="0.3">
      <c r="A324" s="132" t="s">
        <v>1997</v>
      </c>
      <c r="B324" s="133" t="s">
        <v>3251</v>
      </c>
      <c r="C324" s="133" t="s">
        <v>4178</v>
      </c>
    </row>
    <row r="325" spans="1:3" x14ac:dyDescent="0.3">
      <c r="A325" s="132" t="s">
        <v>927</v>
      </c>
      <c r="B325" s="133" t="s">
        <v>3269</v>
      </c>
      <c r="C325" s="133" t="s">
        <v>4178</v>
      </c>
    </row>
    <row r="326" spans="1:3" x14ac:dyDescent="0.3">
      <c r="A326" s="132" t="s">
        <v>889</v>
      </c>
      <c r="B326" s="133" t="s">
        <v>3169</v>
      </c>
      <c r="C326" s="133" t="s">
        <v>4178</v>
      </c>
    </row>
    <row r="327" spans="1:3" x14ac:dyDescent="0.3">
      <c r="A327" s="132" t="s">
        <v>2546</v>
      </c>
      <c r="B327" s="133" t="s">
        <v>3168</v>
      </c>
      <c r="C327" s="133" t="s">
        <v>4178</v>
      </c>
    </row>
    <row r="328" spans="1:3" x14ac:dyDescent="0.3">
      <c r="A328" s="132" t="s">
        <v>946</v>
      </c>
      <c r="B328" s="133" t="s">
        <v>3286</v>
      </c>
      <c r="C328" s="133" t="s">
        <v>4178</v>
      </c>
    </row>
    <row r="329" spans="1:3" x14ac:dyDescent="0.3">
      <c r="A329" s="132" t="s">
        <v>1456</v>
      </c>
      <c r="B329" s="133" t="s">
        <v>3262</v>
      </c>
      <c r="C329" s="133" t="s">
        <v>4178</v>
      </c>
    </row>
    <row r="330" spans="1:3" x14ac:dyDescent="0.3">
      <c r="A330" s="132" t="s">
        <v>1322</v>
      </c>
      <c r="B330" s="133" t="s">
        <v>3196</v>
      </c>
      <c r="C330" s="133" t="s">
        <v>4178</v>
      </c>
    </row>
    <row r="331" spans="1:3" x14ac:dyDescent="0.3">
      <c r="A331" s="132" t="s">
        <v>2320</v>
      </c>
      <c r="B331" s="133" t="s">
        <v>3219</v>
      </c>
      <c r="C331" s="133" t="s">
        <v>4178</v>
      </c>
    </row>
    <row r="332" spans="1:3" x14ac:dyDescent="0.3">
      <c r="A332" s="132" t="s">
        <v>2073</v>
      </c>
      <c r="B332" s="133" t="s">
        <v>3186</v>
      </c>
      <c r="C332" s="133" t="s">
        <v>4178</v>
      </c>
    </row>
    <row r="333" spans="1:3" x14ac:dyDescent="0.3">
      <c r="A333" s="132" t="s">
        <v>2075</v>
      </c>
      <c r="B333" s="133" t="s">
        <v>3212</v>
      </c>
      <c r="C333" s="133" t="s">
        <v>4178</v>
      </c>
    </row>
    <row r="334" spans="1:3" x14ac:dyDescent="0.3">
      <c r="A334" s="132" t="s">
        <v>906</v>
      </c>
      <c r="B334" s="133" t="s">
        <v>3338</v>
      </c>
      <c r="C334" s="133" t="s">
        <v>4178</v>
      </c>
    </row>
    <row r="335" spans="1:3" x14ac:dyDescent="0.3">
      <c r="A335" s="132" t="s">
        <v>1350</v>
      </c>
      <c r="B335" s="133" t="s">
        <v>3172</v>
      </c>
      <c r="C335" s="133" t="s">
        <v>4178</v>
      </c>
    </row>
    <row r="336" spans="1:3" x14ac:dyDescent="0.3">
      <c r="A336" s="132" t="s">
        <v>2777</v>
      </c>
      <c r="B336" s="133" t="s">
        <v>4203</v>
      </c>
      <c r="C336" s="133" t="s">
        <v>4178</v>
      </c>
    </row>
    <row r="337" spans="1:3" x14ac:dyDescent="0.3">
      <c r="A337" s="132" t="s">
        <v>817</v>
      </c>
      <c r="B337" s="133" t="s">
        <v>3331</v>
      </c>
      <c r="C337" s="133" t="s">
        <v>4178</v>
      </c>
    </row>
    <row r="338" spans="1:3" x14ac:dyDescent="0.3">
      <c r="A338" s="132" t="s">
        <v>2482</v>
      </c>
      <c r="B338" s="133" t="s">
        <v>3185</v>
      </c>
      <c r="C338" s="133" t="s">
        <v>4178</v>
      </c>
    </row>
    <row r="339" spans="1:3" x14ac:dyDescent="0.3">
      <c r="A339" s="132" t="s">
        <v>2409</v>
      </c>
      <c r="B339" s="133" t="s">
        <v>3288</v>
      </c>
      <c r="C339" s="133" t="s">
        <v>4178</v>
      </c>
    </row>
    <row r="340" spans="1:3" x14ac:dyDescent="0.3">
      <c r="A340" s="132" t="s">
        <v>1991</v>
      </c>
      <c r="B340" s="133" t="s">
        <v>3231</v>
      </c>
      <c r="C340" s="133" t="s">
        <v>4178</v>
      </c>
    </row>
    <row r="341" spans="1:3" x14ac:dyDescent="0.3">
      <c r="A341" s="132" t="s">
        <v>1440</v>
      </c>
      <c r="B341" s="133" t="s">
        <v>3226</v>
      </c>
      <c r="C341" s="133" t="s">
        <v>4178</v>
      </c>
    </row>
    <row r="342" spans="1:3" x14ac:dyDescent="0.3">
      <c r="A342" s="132" t="s">
        <v>2077</v>
      </c>
      <c r="B342" s="133" t="s">
        <v>3238</v>
      </c>
      <c r="C342" s="133" t="s">
        <v>4178</v>
      </c>
    </row>
    <row r="343" spans="1:3" x14ac:dyDescent="0.3">
      <c r="A343" s="132" t="s">
        <v>2386</v>
      </c>
      <c r="B343" s="133" t="s">
        <v>3167</v>
      </c>
      <c r="C343" s="133" t="s">
        <v>4178</v>
      </c>
    </row>
    <row r="344" spans="1:3" x14ac:dyDescent="0.3">
      <c r="A344" s="132" t="s">
        <v>2124</v>
      </c>
      <c r="B344" s="133" t="s">
        <v>3337</v>
      </c>
      <c r="C344" s="133" t="s">
        <v>4178</v>
      </c>
    </row>
    <row r="345" spans="1:3" x14ac:dyDescent="0.3">
      <c r="A345" s="132" t="s">
        <v>2305</v>
      </c>
      <c r="B345" s="133" t="s">
        <v>3183</v>
      </c>
      <c r="C345" s="133" t="s">
        <v>4178</v>
      </c>
    </row>
    <row r="346" spans="1:3" x14ac:dyDescent="0.3">
      <c r="A346" s="132" t="s">
        <v>2342</v>
      </c>
      <c r="B346" s="133" t="s">
        <v>3257</v>
      </c>
      <c r="C346" s="133" t="s">
        <v>4178</v>
      </c>
    </row>
    <row r="347" spans="1:3" x14ac:dyDescent="0.3">
      <c r="A347" s="132" t="s">
        <v>790</v>
      </c>
      <c r="B347" s="133" t="s">
        <v>3194</v>
      </c>
      <c r="C347" s="133" t="s">
        <v>4178</v>
      </c>
    </row>
    <row r="348" spans="1:3" x14ac:dyDescent="0.3">
      <c r="A348" s="132" t="s">
        <v>2202</v>
      </c>
      <c r="B348" s="133" t="s">
        <v>3184</v>
      </c>
      <c r="C348" s="133" t="s">
        <v>4178</v>
      </c>
    </row>
    <row r="349" spans="1:3" x14ac:dyDescent="0.3">
      <c r="A349" s="132" t="s">
        <v>2418</v>
      </c>
      <c r="B349" s="133" t="s">
        <v>3313</v>
      </c>
      <c r="C349" s="133" t="s">
        <v>4178</v>
      </c>
    </row>
    <row r="350" spans="1:3" x14ac:dyDescent="0.3">
      <c r="A350" s="132" t="s">
        <v>788</v>
      </c>
      <c r="B350" s="133" t="s">
        <v>3279</v>
      </c>
      <c r="C350" s="133" t="s">
        <v>4178</v>
      </c>
    </row>
    <row r="351" spans="1:3" x14ac:dyDescent="0.3">
      <c r="A351" s="132" t="s">
        <v>2042</v>
      </c>
      <c r="B351" s="133" t="s">
        <v>3352</v>
      </c>
      <c r="C351" s="133" t="s">
        <v>4178</v>
      </c>
    </row>
    <row r="352" spans="1:3" x14ac:dyDescent="0.3">
      <c r="A352" s="132" t="s">
        <v>885</v>
      </c>
      <c r="B352" s="133" t="s">
        <v>3192</v>
      </c>
      <c r="C352" s="133" t="s">
        <v>4178</v>
      </c>
    </row>
    <row r="353" spans="1:3" x14ac:dyDescent="0.3">
      <c r="A353" s="132" t="s">
        <v>2476</v>
      </c>
      <c r="B353" s="133" t="s">
        <v>3220</v>
      </c>
      <c r="C353" s="133" t="s">
        <v>4178</v>
      </c>
    </row>
    <row r="354" spans="1:3" x14ac:dyDescent="0.3">
      <c r="A354" s="132" t="s">
        <v>2153</v>
      </c>
      <c r="B354" s="133" t="s">
        <v>3321</v>
      </c>
      <c r="C354" s="133" t="s">
        <v>4178</v>
      </c>
    </row>
    <row r="355" spans="1:3" x14ac:dyDescent="0.3">
      <c r="A355" s="132" t="s">
        <v>2490</v>
      </c>
      <c r="B355" s="133" t="s">
        <v>3225</v>
      </c>
      <c r="C355" s="133" t="s">
        <v>4178</v>
      </c>
    </row>
    <row r="356" spans="1:3" x14ac:dyDescent="0.3">
      <c r="A356" s="132" t="s">
        <v>1954</v>
      </c>
      <c r="B356" s="133" t="s">
        <v>3204</v>
      </c>
      <c r="C356" s="133" t="s">
        <v>4178</v>
      </c>
    </row>
    <row r="357" spans="1:3" x14ac:dyDescent="0.3">
      <c r="A357" s="132" t="s">
        <v>1610</v>
      </c>
      <c r="B357" s="133" t="s">
        <v>3283</v>
      </c>
      <c r="C357" s="133" t="s">
        <v>4178</v>
      </c>
    </row>
    <row r="358" spans="1:3" x14ac:dyDescent="0.3">
      <c r="A358" s="132" t="s">
        <v>2024</v>
      </c>
      <c r="B358" s="133" t="s">
        <v>3207</v>
      </c>
      <c r="C358" s="133" t="s">
        <v>4178</v>
      </c>
    </row>
    <row r="359" spans="1:3" x14ac:dyDescent="0.3">
      <c r="A359" s="132" t="s">
        <v>2439</v>
      </c>
      <c r="B359" s="133" t="s">
        <v>3255</v>
      </c>
      <c r="C359" s="133" t="s">
        <v>4178</v>
      </c>
    </row>
    <row r="360" spans="1:3" x14ac:dyDescent="0.3">
      <c r="A360" s="132" t="s">
        <v>1573</v>
      </c>
      <c r="B360" s="133" t="s">
        <v>3256</v>
      </c>
      <c r="C360" s="133" t="s">
        <v>4178</v>
      </c>
    </row>
    <row r="361" spans="1:3" x14ac:dyDescent="0.3">
      <c r="A361" s="132" t="s">
        <v>959</v>
      </c>
      <c r="B361" s="133" t="s">
        <v>3285</v>
      </c>
      <c r="C361" s="133" t="s">
        <v>4178</v>
      </c>
    </row>
    <row r="362" spans="1:3" x14ac:dyDescent="0.3">
      <c r="A362" s="132" t="s">
        <v>883</v>
      </c>
      <c r="B362" s="133" t="s">
        <v>3284</v>
      </c>
      <c r="C362" s="133" t="s">
        <v>4178</v>
      </c>
    </row>
    <row r="363" spans="1:3" x14ac:dyDescent="0.3">
      <c r="A363" s="132" t="s">
        <v>2536</v>
      </c>
      <c r="B363" s="133" t="s">
        <v>3182</v>
      </c>
      <c r="C363" s="133" t="s">
        <v>4178</v>
      </c>
    </row>
    <row r="364" spans="1:3" x14ac:dyDescent="0.3">
      <c r="A364" s="132" t="s">
        <v>2791</v>
      </c>
      <c r="B364" s="133" t="s">
        <v>4204</v>
      </c>
      <c r="C364" s="133" t="s">
        <v>4205</v>
      </c>
    </row>
    <row r="365" spans="1:3" x14ac:dyDescent="0.3">
      <c r="A365" s="132" t="s">
        <v>2571</v>
      </c>
      <c r="B365" s="133" t="s">
        <v>3355</v>
      </c>
      <c r="C365" s="133" t="s">
        <v>4178</v>
      </c>
    </row>
    <row r="366" spans="1:3" x14ac:dyDescent="0.3">
      <c r="A366" s="132" t="s">
        <v>2778</v>
      </c>
      <c r="B366" s="133" t="s">
        <v>4206</v>
      </c>
      <c r="C366" s="133" t="s">
        <v>4178</v>
      </c>
    </row>
    <row r="367" spans="1:3" x14ac:dyDescent="0.3">
      <c r="A367" s="132" t="s">
        <v>748</v>
      </c>
      <c r="B367" s="133" t="s">
        <v>3252</v>
      </c>
      <c r="C367" s="133" t="s">
        <v>4178</v>
      </c>
    </row>
    <row r="368" spans="1:3" x14ac:dyDescent="0.3">
      <c r="A368" s="132" t="s">
        <v>757</v>
      </c>
      <c r="B368" s="133" t="s">
        <v>3323</v>
      </c>
      <c r="C368" s="133" t="s">
        <v>4178</v>
      </c>
    </row>
    <row r="369" spans="1:3" x14ac:dyDescent="0.3">
      <c r="A369" s="132" t="s">
        <v>792</v>
      </c>
      <c r="B369" s="133" t="s">
        <v>3203</v>
      </c>
      <c r="C369" s="133" t="s">
        <v>4178</v>
      </c>
    </row>
    <row r="370" spans="1:3" x14ac:dyDescent="0.3">
      <c r="A370" s="132" t="s">
        <v>2307</v>
      </c>
      <c r="B370" s="133" t="s">
        <v>3244</v>
      </c>
      <c r="C370" s="133" t="s">
        <v>4178</v>
      </c>
    </row>
    <row r="371" spans="1:3" x14ac:dyDescent="0.3">
      <c r="A371" s="132" t="s">
        <v>2492</v>
      </c>
      <c r="B371" s="133" t="s">
        <v>3227</v>
      </c>
      <c r="C371" s="133" t="s">
        <v>4178</v>
      </c>
    </row>
    <row r="372" spans="1:3" x14ac:dyDescent="0.3">
      <c r="A372" s="132" t="s">
        <v>1960</v>
      </c>
      <c r="B372" s="133" t="s">
        <v>3215</v>
      </c>
      <c r="C372" s="133" t="s">
        <v>4178</v>
      </c>
    </row>
    <row r="373" spans="1:3" x14ac:dyDescent="0.3">
      <c r="A373" s="132" t="s">
        <v>2759</v>
      </c>
      <c r="B373" s="133" t="s">
        <v>4207</v>
      </c>
      <c r="C373" s="133" t="s">
        <v>4178</v>
      </c>
    </row>
    <row r="374" spans="1:3" x14ac:dyDescent="0.3">
      <c r="A374" s="132" t="s">
        <v>2436</v>
      </c>
      <c r="B374" s="133" t="s">
        <v>3195</v>
      </c>
      <c r="C374" s="133" t="s">
        <v>4178</v>
      </c>
    </row>
    <row r="375" spans="1:3" x14ac:dyDescent="0.3">
      <c r="A375" s="132" t="s">
        <v>2437</v>
      </c>
      <c r="B375" s="133" t="s">
        <v>3170</v>
      </c>
      <c r="C375" s="133" t="s">
        <v>4178</v>
      </c>
    </row>
    <row r="376" spans="1:3" x14ac:dyDescent="0.3">
      <c r="A376" s="132" t="s">
        <v>914</v>
      </c>
      <c r="B376" s="133" t="s">
        <v>3188</v>
      </c>
      <c r="C376" s="133" t="s">
        <v>4178</v>
      </c>
    </row>
    <row r="377" spans="1:3" x14ac:dyDescent="0.3">
      <c r="A377" s="132" t="s">
        <v>1004</v>
      </c>
      <c r="B377" s="133" t="s">
        <v>3332</v>
      </c>
      <c r="C377" s="133" t="s">
        <v>4178</v>
      </c>
    </row>
    <row r="378" spans="1:3" x14ac:dyDescent="0.3">
      <c r="A378" s="132" t="s">
        <v>1820</v>
      </c>
      <c r="B378" s="133" t="s">
        <v>3254</v>
      </c>
      <c r="C378" s="133" t="s">
        <v>4178</v>
      </c>
    </row>
    <row r="379" spans="1:3" x14ac:dyDescent="0.3">
      <c r="A379" s="132" t="s">
        <v>1377</v>
      </c>
      <c r="B379" s="133" t="s">
        <v>3301</v>
      </c>
      <c r="C379" s="133" t="s">
        <v>4178</v>
      </c>
    </row>
    <row r="380" spans="1:3" x14ac:dyDescent="0.3">
      <c r="A380" s="132" t="s">
        <v>957</v>
      </c>
      <c r="B380" s="133" t="s">
        <v>3307</v>
      </c>
      <c r="C380" s="133" t="s">
        <v>4178</v>
      </c>
    </row>
    <row r="381" spans="1:3" x14ac:dyDescent="0.3">
      <c r="A381" s="132" t="s">
        <v>1884</v>
      </c>
      <c r="B381" s="133" t="s">
        <v>3339</v>
      </c>
      <c r="C381" s="133" t="s">
        <v>4178</v>
      </c>
    </row>
    <row r="382" spans="1:3" x14ac:dyDescent="0.3">
      <c r="A382" s="132" t="s">
        <v>2569</v>
      </c>
      <c r="B382" s="133" t="s">
        <v>3354</v>
      </c>
      <c r="C382" s="133" t="s">
        <v>4178</v>
      </c>
    </row>
    <row r="383" spans="1:3" x14ac:dyDescent="0.3">
      <c r="A383" s="132" t="s">
        <v>2025</v>
      </c>
      <c r="B383" s="133" t="s">
        <v>3278</v>
      </c>
      <c r="C383" s="133" t="s">
        <v>4178</v>
      </c>
    </row>
    <row r="384" spans="1:3" x14ac:dyDescent="0.3">
      <c r="A384" s="132" t="s">
        <v>2218</v>
      </c>
      <c r="B384" s="133" t="s">
        <v>3314</v>
      </c>
      <c r="C384" s="133" t="s">
        <v>4178</v>
      </c>
    </row>
    <row r="385" spans="1:3" x14ac:dyDescent="0.3">
      <c r="A385" s="132" t="s">
        <v>916</v>
      </c>
      <c r="B385" s="133" t="s">
        <v>3222</v>
      </c>
      <c r="C385" s="133" t="s">
        <v>4178</v>
      </c>
    </row>
    <row r="386" spans="1:3" x14ac:dyDescent="0.3">
      <c r="A386" s="132" t="s">
        <v>1399</v>
      </c>
      <c r="B386" s="133" t="s">
        <v>3253</v>
      </c>
      <c r="C386" s="133" t="s">
        <v>4178</v>
      </c>
    </row>
    <row r="387" spans="1:3" x14ac:dyDescent="0.3">
      <c r="A387" s="132" t="s">
        <v>2528</v>
      </c>
      <c r="B387" s="133" t="s">
        <v>3202</v>
      </c>
      <c r="C387" s="133" t="s">
        <v>4178</v>
      </c>
    </row>
    <row r="388" spans="1:3" x14ac:dyDescent="0.3">
      <c r="A388" s="132" t="s">
        <v>859</v>
      </c>
      <c r="B388" s="133" t="s">
        <v>3289</v>
      </c>
      <c r="C388" s="133" t="s">
        <v>4178</v>
      </c>
    </row>
    <row r="389" spans="1:3" x14ac:dyDescent="0.3">
      <c r="A389" s="132" t="s">
        <v>2773</v>
      </c>
      <c r="B389" s="133" t="s">
        <v>4208</v>
      </c>
      <c r="C389" s="133" t="s">
        <v>4209</v>
      </c>
    </row>
    <row r="390" spans="1:3" x14ac:dyDescent="0.3">
      <c r="A390" s="132" t="s">
        <v>797</v>
      </c>
      <c r="B390" s="133" t="s">
        <v>3229</v>
      </c>
      <c r="C390" s="133" t="s">
        <v>4178</v>
      </c>
    </row>
    <row r="391" spans="1:3" x14ac:dyDescent="0.3">
      <c r="A391" s="132" t="s">
        <v>2212</v>
      </c>
      <c r="B391" s="133" t="s">
        <v>3270</v>
      </c>
      <c r="C391" s="133" t="s">
        <v>4178</v>
      </c>
    </row>
    <row r="392" spans="1:3" x14ac:dyDescent="0.3">
      <c r="A392" s="132" t="s">
        <v>908</v>
      </c>
      <c r="B392" s="133" t="s">
        <v>3171</v>
      </c>
      <c r="C392" s="133" t="s">
        <v>4178</v>
      </c>
    </row>
    <row r="393" spans="1:3" x14ac:dyDescent="0.3">
      <c r="A393" s="132" t="s">
        <v>2516</v>
      </c>
      <c r="B393" s="133" t="s">
        <v>3317</v>
      </c>
      <c r="C393" s="133" t="s">
        <v>4178</v>
      </c>
    </row>
    <row r="394" spans="1:3" x14ac:dyDescent="0.3">
      <c r="A394" s="132" t="s">
        <v>2746</v>
      </c>
      <c r="B394" s="133" t="s">
        <v>4210</v>
      </c>
      <c r="C394" s="133" t="s">
        <v>4178</v>
      </c>
    </row>
    <row r="395" spans="1:3" x14ac:dyDescent="0.3">
      <c r="A395" s="132" t="s">
        <v>2498</v>
      </c>
      <c r="B395" s="133" t="s">
        <v>3335</v>
      </c>
      <c r="C395" s="133" t="s">
        <v>4178</v>
      </c>
    </row>
    <row r="396" spans="1:3" x14ac:dyDescent="0.3">
      <c r="A396" s="132" t="s">
        <v>2115</v>
      </c>
      <c r="B396" s="133" t="s">
        <v>3200</v>
      </c>
      <c r="C396" s="133" t="s">
        <v>4178</v>
      </c>
    </row>
    <row r="397" spans="1:3" x14ac:dyDescent="0.3">
      <c r="A397" s="132" t="s">
        <v>834</v>
      </c>
      <c r="B397" s="133" t="s">
        <v>3327</v>
      </c>
      <c r="C397" s="133" t="s">
        <v>4178</v>
      </c>
    </row>
    <row r="398" spans="1:3" x14ac:dyDescent="0.3">
      <c r="A398" s="132" t="s">
        <v>1022</v>
      </c>
      <c r="B398" s="133" t="s">
        <v>3259</v>
      </c>
      <c r="C398" s="133" t="s">
        <v>4178</v>
      </c>
    </row>
    <row r="399" spans="1:3" x14ac:dyDescent="0.3">
      <c r="A399" s="132" t="s">
        <v>826</v>
      </c>
      <c r="B399" s="133" t="s">
        <v>3199</v>
      </c>
      <c r="C399" s="133" t="s">
        <v>4178</v>
      </c>
    </row>
    <row r="400" spans="1:3" x14ac:dyDescent="0.3">
      <c r="A400" s="132" t="s">
        <v>1435</v>
      </c>
      <c r="B400" s="133" t="s">
        <v>3180</v>
      </c>
      <c r="C400" s="133" t="s">
        <v>4178</v>
      </c>
    </row>
    <row r="401" spans="1:3" x14ac:dyDescent="0.3">
      <c r="A401" s="132" t="s">
        <v>2693</v>
      </c>
      <c r="B401" s="133" t="s">
        <v>3308</v>
      </c>
      <c r="C401" s="133" t="s">
        <v>4178</v>
      </c>
    </row>
    <row r="402" spans="1:3" x14ac:dyDescent="0.3">
      <c r="A402" s="132" t="s">
        <v>2694</v>
      </c>
      <c r="B402" s="133" t="s">
        <v>3218</v>
      </c>
      <c r="C402" s="133" t="s">
        <v>4178</v>
      </c>
    </row>
    <row r="403" spans="1:3" x14ac:dyDescent="0.3">
      <c r="A403" s="132" t="s">
        <v>2301</v>
      </c>
      <c r="B403" s="133" t="s">
        <v>3328</v>
      </c>
      <c r="C403" s="133" t="s">
        <v>4178</v>
      </c>
    </row>
    <row r="404" spans="1:3" x14ac:dyDescent="0.3">
      <c r="A404" s="132" t="s">
        <v>2506</v>
      </c>
      <c r="B404" s="133" t="s">
        <v>3189</v>
      </c>
      <c r="C404" s="133" t="s">
        <v>4178</v>
      </c>
    </row>
    <row r="405" spans="1:3" x14ac:dyDescent="0.3">
      <c r="A405" s="132" t="s">
        <v>2044</v>
      </c>
      <c r="B405" s="133" t="s">
        <v>3223</v>
      </c>
      <c r="C405" s="133" t="s">
        <v>4178</v>
      </c>
    </row>
    <row r="406" spans="1:3" x14ac:dyDescent="0.3">
      <c r="A406" s="132" t="s">
        <v>2720</v>
      </c>
      <c r="B406" s="133" t="s">
        <v>3208</v>
      </c>
      <c r="C406" s="133" t="s">
        <v>4178</v>
      </c>
    </row>
    <row r="407" spans="1:3" x14ac:dyDescent="0.3">
      <c r="A407" s="132" t="s">
        <v>2713</v>
      </c>
      <c r="B407" s="133" t="s">
        <v>3234</v>
      </c>
      <c r="C407" s="133" t="s">
        <v>4178</v>
      </c>
    </row>
    <row r="408" spans="1:3" x14ac:dyDescent="0.3">
      <c r="A408" s="132" t="s">
        <v>2083</v>
      </c>
      <c r="B408" s="133" t="s">
        <v>3250</v>
      </c>
      <c r="C408" s="133" t="s">
        <v>4178</v>
      </c>
    </row>
    <row r="409" spans="1:3" x14ac:dyDescent="0.3">
      <c r="A409" s="132" t="s">
        <v>2283</v>
      </c>
      <c r="B409" s="133" t="s">
        <v>3324</v>
      </c>
      <c r="C409" s="133" t="s">
        <v>4178</v>
      </c>
    </row>
    <row r="410" spans="1:3" x14ac:dyDescent="0.3">
      <c r="A410" s="132" t="s">
        <v>2110</v>
      </c>
      <c r="B410" s="133" t="s">
        <v>3315</v>
      </c>
      <c r="C410" s="133" t="s">
        <v>4178</v>
      </c>
    </row>
    <row r="411" spans="1:3" x14ac:dyDescent="0.3">
      <c r="A411" s="132" t="s">
        <v>2758</v>
      </c>
      <c r="B411" s="133" t="s">
        <v>4211</v>
      </c>
      <c r="C411" s="133" t="s">
        <v>4178</v>
      </c>
    </row>
    <row r="412" spans="1:3" x14ac:dyDescent="0.3">
      <c r="A412" s="132" t="s">
        <v>873</v>
      </c>
      <c r="B412" s="133" t="s">
        <v>3217</v>
      </c>
      <c r="C412" s="133" t="s">
        <v>4178</v>
      </c>
    </row>
    <row r="413" spans="1:3" x14ac:dyDescent="0.3">
      <c r="A413" s="132" t="s">
        <v>1912</v>
      </c>
      <c r="B413" s="133" t="s">
        <v>3311</v>
      </c>
      <c r="C413" s="133" t="s">
        <v>4178</v>
      </c>
    </row>
    <row r="414" spans="1:3" x14ac:dyDescent="0.3">
      <c r="A414" s="132" t="s">
        <v>828</v>
      </c>
      <c r="B414" s="133" t="s">
        <v>3249</v>
      </c>
      <c r="C414" s="133" t="s">
        <v>4178</v>
      </c>
    </row>
    <row r="415" spans="1:3" x14ac:dyDescent="0.3">
      <c r="A415" s="132" t="s">
        <v>2420</v>
      </c>
      <c r="B415" s="133" t="s">
        <v>3340</v>
      </c>
      <c r="C415" s="133" t="s">
        <v>4178</v>
      </c>
    </row>
    <row r="416" spans="1:3" x14ac:dyDescent="0.3">
      <c r="A416" s="132" t="s">
        <v>1503</v>
      </c>
      <c r="B416" s="133" t="s">
        <v>3342</v>
      </c>
      <c r="C416" s="133" t="s">
        <v>4178</v>
      </c>
    </row>
    <row r="417" spans="1:3" x14ac:dyDescent="0.3">
      <c r="A417" s="132" t="s">
        <v>965</v>
      </c>
      <c r="B417" s="133" t="s">
        <v>3326</v>
      </c>
      <c r="C417" s="133" t="s">
        <v>4178</v>
      </c>
    </row>
    <row r="418" spans="1:3" x14ac:dyDescent="0.3">
      <c r="A418" s="132" t="s">
        <v>2048</v>
      </c>
      <c r="B418" s="133" t="s">
        <v>3248</v>
      </c>
      <c r="C418" s="133" t="s">
        <v>4178</v>
      </c>
    </row>
    <row r="419" spans="1:3" x14ac:dyDescent="0.3">
      <c r="A419" s="132" t="s">
        <v>1888</v>
      </c>
      <c r="B419" s="133" t="s">
        <v>3281</v>
      </c>
      <c r="C419" s="133" t="s">
        <v>4178</v>
      </c>
    </row>
    <row r="420" spans="1:3" x14ac:dyDescent="0.3">
      <c r="A420" s="132" t="s">
        <v>2488</v>
      </c>
      <c r="B420" s="133" t="s">
        <v>3214</v>
      </c>
      <c r="C420" s="133" t="s">
        <v>4178</v>
      </c>
    </row>
    <row r="421" spans="1:3" x14ac:dyDescent="0.3">
      <c r="A421" s="132" t="s">
        <v>939</v>
      </c>
      <c r="B421" s="133" t="s">
        <v>3275</v>
      </c>
      <c r="C421" s="133" t="s">
        <v>4178</v>
      </c>
    </row>
    <row r="422" spans="1:3" x14ac:dyDescent="0.3">
      <c r="A422" s="132" t="s">
        <v>1300</v>
      </c>
      <c r="B422" s="133" t="s">
        <v>3273</v>
      </c>
      <c r="C422" s="133" t="s">
        <v>4178</v>
      </c>
    </row>
    <row r="423" spans="1:3" x14ac:dyDescent="0.3">
      <c r="A423" s="132" t="s">
        <v>2428</v>
      </c>
      <c r="B423" s="133" t="s">
        <v>3206</v>
      </c>
      <c r="C423" s="133" t="s">
        <v>4178</v>
      </c>
    </row>
    <row r="424" spans="1:3" x14ac:dyDescent="0.3">
      <c r="A424" s="132" t="s">
        <v>2272</v>
      </c>
      <c r="B424" s="133" t="s">
        <v>3178</v>
      </c>
      <c r="C424" s="133" t="s">
        <v>4178</v>
      </c>
    </row>
    <row r="425" spans="1:3" x14ac:dyDescent="0.3">
      <c r="A425" s="132" t="s">
        <v>2142</v>
      </c>
      <c r="B425" s="133" t="s">
        <v>3353</v>
      </c>
      <c r="C425" s="133" t="s">
        <v>4178</v>
      </c>
    </row>
    <row r="426" spans="1:3" x14ac:dyDescent="0.3">
      <c r="A426" s="132" t="s">
        <v>1614</v>
      </c>
      <c r="B426" s="133" t="s">
        <v>3333</v>
      </c>
      <c r="C426" s="133" t="s">
        <v>4178</v>
      </c>
    </row>
    <row r="427" spans="1:3" x14ac:dyDescent="0.3">
      <c r="A427" s="132" t="s">
        <v>861</v>
      </c>
      <c r="B427" s="133" t="s">
        <v>3325</v>
      </c>
      <c r="C427" s="133" t="s">
        <v>4178</v>
      </c>
    </row>
    <row r="428" spans="1:3" x14ac:dyDescent="0.3">
      <c r="A428" s="132" t="s">
        <v>1024</v>
      </c>
      <c r="B428" s="133" t="s">
        <v>3261</v>
      </c>
      <c r="C428" s="133" t="s">
        <v>4178</v>
      </c>
    </row>
    <row r="429" spans="1:3" x14ac:dyDescent="0.3">
      <c r="A429" s="132" t="s">
        <v>1313</v>
      </c>
      <c r="B429" s="133" t="s">
        <v>3292</v>
      </c>
      <c r="C429" s="133" t="s">
        <v>4178</v>
      </c>
    </row>
    <row r="430" spans="1:3" x14ac:dyDescent="0.3">
      <c r="A430" s="132" t="s">
        <v>2065</v>
      </c>
      <c r="B430" s="133" t="s">
        <v>3274</v>
      </c>
      <c r="C430" s="133" t="s">
        <v>4178</v>
      </c>
    </row>
    <row r="431" spans="1:3" x14ac:dyDescent="0.3">
      <c r="A431" s="132" t="s">
        <v>799</v>
      </c>
      <c r="B431" s="133" t="s">
        <v>3205</v>
      </c>
      <c r="C431" s="133" t="s">
        <v>4178</v>
      </c>
    </row>
    <row r="432" spans="1:3" x14ac:dyDescent="0.3">
      <c r="A432" s="132" t="s">
        <v>2199</v>
      </c>
      <c r="B432" s="133" t="s">
        <v>3291</v>
      </c>
      <c r="C432" s="133" t="s">
        <v>4178</v>
      </c>
    </row>
    <row r="433" spans="1:3" x14ac:dyDescent="0.3">
      <c r="A433" s="132" t="s">
        <v>2775</v>
      </c>
      <c r="B433" s="133" t="s">
        <v>4212</v>
      </c>
      <c r="C433" s="133" t="s">
        <v>4178</v>
      </c>
    </row>
    <row r="434" spans="1:3" x14ac:dyDescent="0.3">
      <c r="A434" s="132" t="s">
        <v>2027</v>
      </c>
      <c r="B434" s="133" t="s">
        <v>3318</v>
      </c>
      <c r="C434" s="133" t="s">
        <v>4178</v>
      </c>
    </row>
    <row r="435" spans="1:3" x14ac:dyDescent="0.3">
      <c r="A435" s="132" t="s">
        <v>1002</v>
      </c>
      <c r="B435" s="133" t="s">
        <v>3329</v>
      </c>
      <c r="C435" s="133" t="s">
        <v>4178</v>
      </c>
    </row>
    <row r="436" spans="1:3" x14ac:dyDescent="0.3">
      <c r="A436" s="132" t="s">
        <v>2122</v>
      </c>
      <c r="B436" s="133" t="s">
        <v>3322</v>
      </c>
      <c r="C436" s="133" t="s">
        <v>4178</v>
      </c>
    </row>
    <row r="437" spans="1:3" x14ac:dyDescent="0.3">
      <c r="A437" s="132" t="s">
        <v>2508</v>
      </c>
      <c r="B437" s="133" t="s">
        <v>3300</v>
      </c>
      <c r="C437" s="133" t="s">
        <v>4178</v>
      </c>
    </row>
    <row r="438" spans="1:3" x14ac:dyDescent="0.3">
      <c r="A438" s="132" t="s">
        <v>2220</v>
      </c>
      <c r="B438" s="133" t="s">
        <v>3357</v>
      </c>
      <c r="C438" s="133" t="s">
        <v>4178</v>
      </c>
    </row>
    <row r="439" spans="1:3" x14ac:dyDescent="0.3">
      <c r="A439" s="132" t="s">
        <v>2762</v>
      </c>
      <c r="B439" s="133" t="s">
        <v>4213</v>
      </c>
      <c r="C439" s="133" t="s">
        <v>4178</v>
      </c>
    </row>
    <row r="440" spans="1:3" x14ac:dyDescent="0.3">
      <c r="A440" s="132" t="s">
        <v>1315</v>
      </c>
      <c r="B440" s="133" t="s">
        <v>3293</v>
      </c>
      <c r="C440" s="133" t="s">
        <v>4178</v>
      </c>
    </row>
    <row r="441" spans="1:3" x14ac:dyDescent="0.3">
      <c r="A441" s="132" t="s">
        <v>1029</v>
      </c>
      <c r="B441" s="133" t="s">
        <v>3264</v>
      </c>
      <c r="C441" s="133" t="s">
        <v>4178</v>
      </c>
    </row>
    <row r="442" spans="1:3" x14ac:dyDescent="0.3">
      <c r="A442" s="132" t="s">
        <v>2214</v>
      </c>
      <c r="B442" s="133" t="s">
        <v>3282</v>
      </c>
      <c r="C442" s="133" t="s">
        <v>4178</v>
      </c>
    </row>
    <row r="443" spans="1:3" x14ac:dyDescent="0.3">
      <c r="A443" s="132" t="s">
        <v>1865</v>
      </c>
      <c r="B443" s="133" t="s">
        <v>3356</v>
      </c>
      <c r="C443" s="133" t="s">
        <v>4178</v>
      </c>
    </row>
    <row r="444" spans="1:3" x14ac:dyDescent="0.3">
      <c r="A444" s="132" t="s">
        <v>2299</v>
      </c>
      <c r="B444" s="133" t="s">
        <v>3320</v>
      </c>
      <c r="C444" s="133" t="s">
        <v>4178</v>
      </c>
    </row>
    <row r="445" spans="1:3" x14ac:dyDescent="0.3">
      <c r="A445" s="132" t="s">
        <v>2059</v>
      </c>
      <c r="B445" s="133" t="s">
        <v>3164</v>
      </c>
      <c r="C445" s="133" t="s">
        <v>4178</v>
      </c>
    </row>
    <row r="446" spans="1:3" x14ac:dyDescent="0.3">
      <c r="A446" s="132" t="s">
        <v>2381</v>
      </c>
      <c r="B446" s="133" t="s">
        <v>3272</v>
      </c>
      <c r="C446" s="133" t="s">
        <v>4178</v>
      </c>
    </row>
    <row r="447" spans="1:3" x14ac:dyDescent="0.3">
      <c r="A447" s="132" t="s">
        <v>2703</v>
      </c>
      <c r="B447" s="133" t="s">
        <v>3276</v>
      </c>
      <c r="C447" s="133" t="s">
        <v>4178</v>
      </c>
    </row>
    <row r="448" spans="1:3" x14ac:dyDescent="0.3">
      <c r="A448" s="132" t="s">
        <v>2189</v>
      </c>
      <c r="B448" s="133" t="s">
        <v>3310</v>
      </c>
      <c r="C448" s="133" t="s">
        <v>4178</v>
      </c>
    </row>
    <row r="449" spans="1:3" x14ac:dyDescent="0.3">
      <c r="A449" s="132" t="s">
        <v>1618</v>
      </c>
      <c r="B449" s="133" t="s">
        <v>3179</v>
      </c>
      <c r="C449" s="133" t="s">
        <v>4178</v>
      </c>
    </row>
    <row r="450" spans="1:3" x14ac:dyDescent="0.3">
      <c r="A450" s="132" t="s">
        <v>1792</v>
      </c>
      <c r="B450" s="133" t="s">
        <v>3190</v>
      </c>
      <c r="C450" s="133" t="s">
        <v>4178</v>
      </c>
    </row>
    <row r="451" spans="1:3" x14ac:dyDescent="0.3">
      <c r="A451" s="132" t="s">
        <v>2265</v>
      </c>
      <c r="B451" s="133" t="s">
        <v>3177</v>
      </c>
      <c r="C451" s="133" t="s">
        <v>4178</v>
      </c>
    </row>
    <row r="452" spans="1:3" x14ac:dyDescent="0.3">
      <c r="A452" s="132" t="s">
        <v>948</v>
      </c>
      <c r="B452" s="133" t="s">
        <v>3228</v>
      </c>
      <c r="C452" s="133" t="s">
        <v>4178</v>
      </c>
    </row>
    <row r="453" spans="1:3" x14ac:dyDescent="0.3">
      <c r="A453" s="132" t="s">
        <v>1627</v>
      </c>
      <c r="B453" s="133" t="s">
        <v>3309</v>
      </c>
      <c r="C453" s="133" t="s">
        <v>4178</v>
      </c>
    </row>
    <row r="454" spans="1:3" x14ac:dyDescent="0.3">
      <c r="A454" s="132" t="s">
        <v>2126</v>
      </c>
      <c r="B454" s="133" t="s">
        <v>3191</v>
      </c>
      <c r="C454" s="133" t="s">
        <v>4178</v>
      </c>
    </row>
    <row r="455" spans="1:3" x14ac:dyDescent="0.3">
      <c r="A455" s="132" t="s">
        <v>2395</v>
      </c>
      <c r="B455" s="133" t="s">
        <v>3312</v>
      </c>
      <c r="C455" s="133" t="s">
        <v>4178</v>
      </c>
    </row>
    <row r="456" spans="1:3" x14ac:dyDescent="0.3">
      <c r="A456" s="132" t="s">
        <v>2165</v>
      </c>
      <c r="B456" s="133" t="s">
        <v>3237</v>
      </c>
      <c r="C456" s="133" t="s">
        <v>4178</v>
      </c>
    </row>
    <row r="457" spans="1:3" x14ac:dyDescent="0.3">
      <c r="A457" s="132" t="s">
        <v>2740</v>
      </c>
      <c r="B457" s="133" t="s">
        <v>4214</v>
      </c>
      <c r="C457" s="133" t="s">
        <v>4178</v>
      </c>
    </row>
    <row r="458" spans="1:3" x14ac:dyDescent="0.3">
      <c r="A458" s="132" t="s">
        <v>774</v>
      </c>
      <c r="B458" s="133" t="s">
        <v>3345</v>
      </c>
      <c r="C458" s="133" t="s">
        <v>4178</v>
      </c>
    </row>
    <row r="459" spans="1:3" x14ac:dyDescent="0.3">
      <c r="A459" s="132" t="s">
        <v>2263</v>
      </c>
      <c r="B459" s="133" t="s">
        <v>3173</v>
      </c>
      <c r="C459" s="133" t="s">
        <v>4178</v>
      </c>
    </row>
    <row r="460" spans="1:3" x14ac:dyDescent="0.3">
      <c r="A460" s="132" t="s">
        <v>867</v>
      </c>
      <c r="B460" s="133" t="s">
        <v>3344</v>
      </c>
      <c r="C460" s="133" t="s">
        <v>4178</v>
      </c>
    </row>
    <row r="461" spans="1:3" x14ac:dyDescent="0.3">
      <c r="A461" s="132" t="s">
        <v>2426</v>
      </c>
      <c r="B461" s="133" t="s">
        <v>3346</v>
      </c>
      <c r="C461" s="133" t="s">
        <v>4178</v>
      </c>
    </row>
    <row r="462" spans="1:3" x14ac:dyDescent="0.3">
      <c r="A462" s="132" t="s">
        <v>2171</v>
      </c>
      <c r="B462" s="133" t="s">
        <v>3246</v>
      </c>
      <c r="C462" s="133" t="s">
        <v>4178</v>
      </c>
    </row>
    <row r="463" spans="1:3" x14ac:dyDescent="0.3">
      <c r="A463" s="132" t="s">
        <v>2318</v>
      </c>
      <c r="B463" s="133" t="s">
        <v>3351</v>
      </c>
      <c r="C463" s="133" t="s">
        <v>4178</v>
      </c>
    </row>
    <row r="464" spans="1:3" x14ac:dyDescent="0.3">
      <c r="A464" s="132" t="s">
        <v>2167</v>
      </c>
      <c r="B464" s="133" t="s">
        <v>3166</v>
      </c>
      <c r="C464" s="133" t="s">
        <v>4178</v>
      </c>
    </row>
    <row r="465" spans="1:3" x14ac:dyDescent="0.3">
      <c r="A465" s="132" t="s">
        <v>2330</v>
      </c>
      <c r="B465" s="133" t="s">
        <v>3165</v>
      </c>
      <c r="C465" s="133" t="s">
        <v>4178</v>
      </c>
    </row>
    <row r="466" spans="1:3" x14ac:dyDescent="0.3">
      <c r="A466" s="132" t="s">
        <v>795</v>
      </c>
      <c r="B466" s="133" t="s">
        <v>3216</v>
      </c>
      <c r="C466" s="133" t="s">
        <v>4178</v>
      </c>
    </row>
    <row r="467" spans="1:3" x14ac:dyDescent="0.3">
      <c r="A467" s="132" t="s">
        <v>1439</v>
      </c>
      <c r="B467" s="133" t="s">
        <v>3224</v>
      </c>
      <c r="C467" s="133" t="s">
        <v>4178</v>
      </c>
    </row>
    <row r="468" spans="1:3" x14ac:dyDescent="0.3">
      <c r="A468" s="132" t="s">
        <v>853</v>
      </c>
      <c r="B468" s="133" t="s">
        <v>3175</v>
      </c>
      <c r="C468" s="133" t="s">
        <v>4178</v>
      </c>
    </row>
    <row r="469" spans="1:3" x14ac:dyDescent="0.3">
      <c r="A469" s="132" t="s">
        <v>1014</v>
      </c>
      <c r="B469" s="133" t="s">
        <v>3193</v>
      </c>
      <c r="C469" s="133" t="s">
        <v>4178</v>
      </c>
    </row>
    <row r="470" spans="1:3" x14ac:dyDescent="0.3">
      <c r="A470" s="132" t="s">
        <v>2140</v>
      </c>
      <c r="B470" s="133" t="s">
        <v>3341</v>
      </c>
      <c r="C470" s="133" t="s">
        <v>4178</v>
      </c>
    </row>
    <row r="471" spans="1:3" x14ac:dyDescent="0.3">
      <c r="A471" s="132" t="s">
        <v>2279</v>
      </c>
      <c r="B471" s="133" t="s">
        <v>3181</v>
      </c>
      <c r="C471" s="133" t="s">
        <v>4178</v>
      </c>
    </row>
    <row r="472" spans="1:3" x14ac:dyDescent="0.3">
      <c r="A472" s="132" t="s">
        <v>782</v>
      </c>
      <c r="B472" s="133" t="s">
        <v>3221</v>
      </c>
      <c r="C472" s="133" t="s">
        <v>4178</v>
      </c>
    </row>
    <row r="473" spans="1:3" x14ac:dyDescent="0.3">
      <c r="A473" s="132" t="s">
        <v>836</v>
      </c>
      <c r="B473" s="133" t="s">
        <v>3243</v>
      </c>
      <c r="C473" s="133" t="s">
        <v>4178</v>
      </c>
    </row>
    <row r="474" spans="1:3" x14ac:dyDescent="0.3">
      <c r="A474" s="132" t="s">
        <v>638</v>
      </c>
      <c r="B474" s="133" t="s">
        <v>3266</v>
      </c>
      <c r="C474" s="133" t="s">
        <v>4178</v>
      </c>
    </row>
    <row r="475" spans="1:3" x14ac:dyDescent="0.3">
      <c r="A475" s="132" t="s">
        <v>2224</v>
      </c>
      <c r="B475" s="133" t="s">
        <v>3245</v>
      </c>
      <c r="C475" s="133" t="s">
        <v>4178</v>
      </c>
    </row>
    <row r="476" spans="1:3" x14ac:dyDescent="0.3">
      <c r="A476" s="132" t="s">
        <v>805</v>
      </c>
      <c r="B476" s="133" t="s">
        <v>3241</v>
      </c>
      <c r="C476" s="133" t="s">
        <v>4178</v>
      </c>
    </row>
    <row r="477" spans="1:3" x14ac:dyDescent="0.3">
      <c r="A477" s="132" t="s">
        <v>2682</v>
      </c>
      <c r="B477" s="133" t="s">
        <v>3213</v>
      </c>
      <c r="C477" s="133" t="s">
        <v>4178</v>
      </c>
    </row>
    <row r="478" spans="1:3" x14ac:dyDescent="0.3">
      <c r="A478" s="132" t="s">
        <v>2466</v>
      </c>
      <c r="B478" s="133" t="s">
        <v>3350</v>
      </c>
      <c r="C478" s="133" t="s">
        <v>4178</v>
      </c>
    </row>
    <row r="479" spans="1:3" x14ac:dyDescent="0.3">
      <c r="A479" s="132" t="s">
        <v>1784</v>
      </c>
      <c r="B479" s="133" t="s">
        <v>3187</v>
      </c>
      <c r="C479" s="133" t="s">
        <v>4178</v>
      </c>
    </row>
    <row r="480" spans="1:3" x14ac:dyDescent="0.3">
      <c r="A480" s="132" t="s">
        <v>590</v>
      </c>
      <c r="B480" s="133" t="s">
        <v>3263</v>
      </c>
      <c r="C480" s="133" t="s">
        <v>4178</v>
      </c>
    </row>
    <row r="481" spans="1:3" x14ac:dyDescent="0.3">
      <c r="A481" s="132" t="s">
        <v>784</v>
      </c>
      <c r="B481" s="133" t="s">
        <v>3242</v>
      </c>
      <c r="C481" s="133" t="s">
        <v>4178</v>
      </c>
    </row>
    <row r="482" spans="1:3" x14ac:dyDescent="0.3">
      <c r="A482" s="132" t="s">
        <v>985</v>
      </c>
      <c r="B482" s="133" t="s">
        <v>3319</v>
      </c>
      <c r="C482" s="133" t="s">
        <v>4178</v>
      </c>
    </row>
    <row r="483" spans="1:3" x14ac:dyDescent="0.3">
      <c r="A483" s="132" t="s">
        <v>689</v>
      </c>
      <c r="B483" s="133" t="s">
        <v>3268</v>
      </c>
      <c r="C483" s="133" t="s">
        <v>4178</v>
      </c>
    </row>
    <row r="484" spans="1:3" x14ac:dyDescent="0.3">
      <c r="A484" s="132" t="s">
        <v>869</v>
      </c>
      <c r="B484" s="133" t="s">
        <v>3349</v>
      </c>
      <c r="C484" s="133" t="s">
        <v>4178</v>
      </c>
    </row>
    <row r="485" spans="1:3" x14ac:dyDescent="0.3">
      <c r="A485" s="132" t="s">
        <v>1914</v>
      </c>
      <c r="B485" s="133" t="s">
        <v>3348</v>
      </c>
      <c r="C485" s="133" t="s">
        <v>4178</v>
      </c>
    </row>
    <row r="486" spans="1:3" x14ac:dyDescent="0.3">
      <c r="A486" s="132" t="s">
        <v>2787</v>
      </c>
      <c r="B486" s="133" t="s">
        <v>4215</v>
      </c>
      <c r="C486" s="133" t="s">
        <v>4216</v>
      </c>
    </row>
    <row r="487" spans="1:3" x14ac:dyDescent="0.3">
      <c r="A487" s="132" t="s">
        <v>1916</v>
      </c>
      <c r="B487" s="133" t="s">
        <v>3197</v>
      </c>
      <c r="C487" s="133" t="s">
        <v>4178</v>
      </c>
    </row>
    <row r="488" spans="1:3" x14ac:dyDescent="0.3">
      <c r="A488" s="132" t="s">
        <v>2067</v>
      </c>
      <c r="B488" s="133" t="s">
        <v>3347</v>
      </c>
      <c r="C488" s="133" t="s">
        <v>4178</v>
      </c>
    </row>
    <row r="489" spans="1:3" x14ac:dyDescent="0.3">
      <c r="A489" s="132" t="s">
        <v>2155</v>
      </c>
      <c r="B489" s="133" t="s">
        <v>3198</v>
      </c>
      <c r="C489" s="133" t="s">
        <v>4178</v>
      </c>
    </row>
    <row r="490" spans="1:3" x14ac:dyDescent="0.3">
      <c r="A490" s="132" t="s">
        <v>900</v>
      </c>
      <c r="B490" s="133" t="s">
        <v>3174</v>
      </c>
      <c r="C490" s="133" t="s">
        <v>4178</v>
      </c>
    </row>
    <row r="491" spans="1:3" x14ac:dyDescent="0.3">
      <c r="A491" s="132" t="s">
        <v>2719</v>
      </c>
      <c r="B491" s="133" t="s">
        <v>3297</v>
      </c>
      <c r="C491" s="133" t="s">
        <v>4178</v>
      </c>
    </row>
    <row r="492" spans="1:3" x14ac:dyDescent="0.3">
      <c r="A492" s="132" t="s">
        <v>1000</v>
      </c>
      <c r="B492" s="133" t="s">
        <v>3294</v>
      </c>
      <c r="C492" s="133" t="s">
        <v>4178</v>
      </c>
    </row>
    <row r="493" spans="1:3" x14ac:dyDescent="0.3">
      <c r="A493" s="132" t="s">
        <v>2393</v>
      </c>
      <c r="B493" s="133" t="s">
        <v>3176</v>
      </c>
      <c r="C493" s="133" t="s">
        <v>4178</v>
      </c>
    </row>
    <row r="494" spans="1:3" x14ac:dyDescent="0.3">
      <c r="A494" s="132" t="s">
        <v>537</v>
      </c>
      <c r="B494" s="133" t="s">
        <v>2944</v>
      </c>
      <c r="C494" s="133" t="s">
        <v>4178</v>
      </c>
    </row>
    <row r="495" spans="1:3" x14ac:dyDescent="0.3">
      <c r="A495" s="132" t="s">
        <v>529</v>
      </c>
      <c r="B495" s="133" t="s">
        <v>2942</v>
      </c>
      <c r="C495" s="133" t="s">
        <v>4178</v>
      </c>
    </row>
    <row r="496" spans="1:3" x14ac:dyDescent="0.3">
      <c r="A496" s="132" t="s">
        <v>2785</v>
      </c>
      <c r="B496" s="133" t="s">
        <v>4217</v>
      </c>
      <c r="C496" s="133" t="s">
        <v>4218</v>
      </c>
    </row>
    <row r="497" spans="1:3" x14ac:dyDescent="0.3">
      <c r="A497" s="132" t="s">
        <v>2790</v>
      </c>
      <c r="B497" s="133" t="s">
        <v>4219</v>
      </c>
      <c r="C497" s="133" t="s">
        <v>4220</v>
      </c>
    </row>
    <row r="498" spans="1:3" x14ac:dyDescent="0.3">
      <c r="A498" s="132" t="s">
        <v>1780</v>
      </c>
      <c r="B498" s="133" t="s">
        <v>4161</v>
      </c>
      <c r="C498" s="133" t="s">
        <v>4221</v>
      </c>
    </row>
    <row r="499" spans="1:3" x14ac:dyDescent="0.3">
      <c r="A499" s="132" t="s">
        <v>1649</v>
      </c>
      <c r="B499" s="133" t="s">
        <v>4165</v>
      </c>
      <c r="C499" s="133" t="s">
        <v>4221</v>
      </c>
    </row>
    <row r="500" spans="1:3" x14ac:dyDescent="0.3">
      <c r="A500" s="132" t="s">
        <v>983</v>
      </c>
      <c r="B500" s="133" t="s">
        <v>4168</v>
      </c>
      <c r="C500" s="133" t="s">
        <v>4221</v>
      </c>
    </row>
    <row r="501" spans="1:3" x14ac:dyDescent="0.3">
      <c r="A501" s="134" t="s">
        <v>552</v>
      </c>
      <c r="B501" s="135" t="s">
        <v>4067</v>
      </c>
      <c r="C501" s="135" t="s">
        <v>4221</v>
      </c>
    </row>
    <row r="502" spans="1:3" x14ac:dyDescent="0.3">
      <c r="A502" s="132" t="s">
        <v>1708</v>
      </c>
      <c r="B502" s="133" t="s">
        <v>4167</v>
      </c>
      <c r="C502" s="133" t="s">
        <v>4221</v>
      </c>
    </row>
    <row r="503" spans="1:3" x14ac:dyDescent="0.3">
      <c r="A503" s="132" t="s">
        <v>2251</v>
      </c>
      <c r="B503" s="133" t="s">
        <v>4169</v>
      </c>
      <c r="C503" s="133" t="s">
        <v>4221</v>
      </c>
    </row>
    <row r="504" spans="1:3" x14ac:dyDescent="0.3">
      <c r="A504" s="132" t="s">
        <v>1863</v>
      </c>
      <c r="B504" s="133" t="s">
        <v>4162</v>
      </c>
      <c r="C504" s="133" t="s">
        <v>4221</v>
      </c>
    </row>
    <row r="505" spans="1:3" x14ac:dyDescent="0.3">
      <c r="A505" s="132" t="s">
        <v>2789</v>
      </c>
      <c r="B505" s="133" t="s">
        <v>4222</v>
      </c>
      <c r="C505" s="133" t="s">
        <v>4221</v>
      </c>
    </row>
    <row r="506" spans="1:3" x14ac:dyDescent="0.3">
      <c r="A506" s="132" t="s">
        <v>1498</v>
      </c>
      <c r="B506" s="133" t="s">
        <v>3617</v>
      </c>
      <c r="C506" s="133" t="s">
        <v>4221</v>
      </c>
    </row>
    <row r="507" spans="1:3" x14ac:dyDescent="0.3">
      <c r="A507" s="132" t="s">
        <v>1161</v>
      </c>
      <c r="B507" s="133" t="s">
        <v>3495</v>
      </c>
      <c r="C507" s="133" t="s">
        <v>4221</v>
      </c>
    </row>
    <row r="508" spans="1:3" x14ac:dyDescent="0.3">
      <c r="A508" s="132" t="s">
        <v>1492</v>
      </c>
      <c r="B508" s="133" t="s">
        <v>3684</v>
      </c>
      <c r="C508" s="133" t="s">
        <v>4221</v>
      </c>
    </row>
    <row r="509" spans="1:3" x14ac:dyDescent="0.3">
      <c r="A509" s="132" t="s">
        <v>549</v>
      </c>
      <c r="B509" s="133" t="s">
        <v>4154</v>
      </c>
      <c r="C509" s="133" t="s">
        <v>4221</v>
      </c>
    </row>
    <row r="510" spans="1:3" x14ac:dyDescent="0.3">
      <c r="A510" s="132" t="s">
        <v>1978</v>
      </c>
      <c r="B510" s="133" t="s">
        <v>4172</v>
      </c>
      <c r="C510" s="133" t="s">
        <v>4221</v>
      </c>
    </row>
    <row r="511" spans="1:3" x14ac:dyDescent="0.3">
      <c r="A511" s="132" t="s">
        <v>663</v>
      </c>
      <c r="B511" s="133" t="s">
        <v>3981</v>
      </c>
      <c r="C511" s="133" t="s">
        <v>4221</v>
      </c>
    </row>
    <row r="512" spans="1:3" x14ac:dyDescent="0.3">
      <c r="A512" s="134" t="s">
        <v>2443</v>
      </c>
      <c r="B512" s="135" t="s">
        <v>3639</v>
      </c>
      <c r="C512" s="135" t="s">
        <v>4221</v>
      </c>
    </row>
    <row r="513" spans="1:3" x14ac:dyDescent="0.3">
      <c r="A513" s="132" t="s">
        <v>1778</v>
      </c>
      <c r="B513" s="133" t="s">
        <v>4158</v>
      </c>
      <c r="C513" s="133" t="s">
        <v>4221</v>
      </c>
    </row>
    <row r="514" spans="1:3" x14ac:dyDescent="0.3">
      <c r="A514" s="132" t="s">
        <v>2609</v>
      </c>
      <c r="B514" s="133" t="s">
        <v>4157</v>
      </c>
      <c r="C514" s="133" t="s">
        <v>4221</v>
      </c>
    </row>
    <row r="515" spans="1:3" x14ac:dyDescent="0.3">
      <c r="A515" s="132" t="s">
        <v>1353</v>
      </c>
      <c r="B515" s="133" t="s">
        <v>4137</v>
      </c>
      <c r="C515" s="133" t="s">
        <v>4221</v>
      </c>
    </row>
    <row r="516" spans="1:3" x14ac:dyDescent="0.3">
      <c r="A516" s="132" t="s">
        <v>1396</v>
      </c>
      <c r="B516" s="133" t="s">
        <v>3490</v>
      </c>
      <c r="C516" s="133" t="s">
        <v>4221</v>
      </c>
    </row>
    <row r="517" spans="1:3" x14ac:dyDescent="0.3">
      <c r="A517" s="132" t="s">
        <v>1861</v>
      </c>
      <c r="B517" s="133" t="s">
        <v>4175</v>
      </c>
      <c r="C517" s="133" t="s">
        <v>4221</v>
      </c>
    </row>
    <row r="518" spans="1:3" x14ac:dyDescent="0.3">
      <c r="A518" s="132" t="s">
        <v>1309</v>
      </c>
      <c r="B518" s="133" t="s">
        <v>3622</v>
      </c>
      <c r="C518" s="133" t="s">
        <v>4221</v>
      </c>
    </row>
    <row r="519" spans="1:3" x14ac:dyDescent="0.3">
      <c r="A519" s="132" t="s">
        <v>1702</v>
      </c>
      <c r="B519" s="133" t="s">
        <v>4159</v>
      </c>
      <c r="C519" s="133" t="s">
        <v>4221</v>
      </c>
    </row>
    <row r="520" spans="1:3" x14ac:dyDescent="0.3">
      <c r="A520" s="132" t="s">
        <v>2565</v>
      </c>
      <c r="B520" s="133" t="s">
        <v>4153</v>
      </c>
      <c r="C520" s="133" t="s">
        <v>4221</v>
      </c>
    </row>
    <row r="521" spans="1:3" x14ac:dyDescent="0.3">
      <c r="A521" s="132" t="s">
        <v>2355</v>
      </c>
      <c r="B521" s="133" t="s">
        <v>4145</v>
      </c>
      <c r="C521" s="133" t="s">
        <v>4221</v>
      </c>
    </row>
    <row r="522" spans="1:3" x14ac:dyDescent="0.3">
      <c r="A522" s="134" t="s">
        <v>2764</v>
      </c>
      <c r="B522" s="135" t="s">
        <v>3576</v>
      </c>
      <c r="C522" s="135" t="s">
        <v>4221</v>
      </c>
    </row>
    <row r="523" spans="1:3" x14ac:dyDescent="0.3">
      <c r="A523" s="132" t="s">
        <v>1150</v>
      </c>
      <c r="B523" s="133" t="s">
        <v>4152</v>
      </c>
      <c r="C523" s="133" t="s">
        <v>4221</v>
      </c>
    </row>
    <row r="524" spans="1:3" x14ac:dyDescent="0.3">
      <c r="A524" s="132" t="s">
        <v>562</v>
      </c>
      <c r="B524" s="133" t="s">
        <v>4139</v>
      </c>
      <c r="C524" s="133" t="s">
        <v>4221</v>
      </c>
    </row>
    <row r="525" spans="1:3" x14ac:dyDescent="0.3">
      <c r="A525" s="132" t="s">
        <v>2718</v>
      </c>
      <c r="B525" s="133" t="s">
        <v>3866</v>
      </c>
      <c r="C525" s="133" t="s">
        <v>4221</v>
      </c>
    </row>
    <row r="526" spans="1:3" x14ac:dyDescent="0.3">
      <c r="A526" s="132" t="s">
        <v>1613</v>
      </c>
      <c r="B526" s="133" t="s">
        <v>3621</v>
      </c>
      <c r="C526" s="133" t="s">
        <v>4221</v>
      </c>
    </row>
    <row r="527" spans="1:3" x14ac:dyDescent="0.3">
      <c r="A527" s="132" t="s">
        <v>1762</v>
      </c>
      <c r="B527" s="133" t="s">
        <v>3822</v>
      </c>
      <c r="C527" s="133" t="s">
        <v>4221</v>
      </c>
    </row>
    <row r="528" spans="1:3" x14ac:dyDescent="0.3">
      <c r="A528" s="132" t="s">
        <v>1746</v>
      </c>
      <c r="B528" s="133" t="s">
        <v>4019</v>
      </c>
      <c r="C528" s="133" t="s">
        <v>4221</v>
      </c>
    </row>
    <row r="529" spans="1:3" x14ac:dyDescent="0.3">
      <c r="A529" s="132" t="s">
        <v>1695</v>
      </c>
      <c r="B529" s="133" t="s">
        <v>4065</v>
      </c>
      <c r="C529" s="133" t="s">
        <v>4221</v>
      </c>
    </row>
    <row r="530" spans="1:3" x14ac:dyDescent="0.3">
      <c r="A530" s="132" t="s">
        <v>1127</v>
      </c>
      <c r="B530" s="133" t="s">
        <v>4120</v>
      </c>
      <c r="C530" s="133" t="s">
        <v>4221</v>
      </c>
    </row>
    <row r="531" spans="1:3" x14ac:dyDescent="0.3">
      <c r="A531" s="132" t="s">
        <v>2500</v>
      </c>
      <c r="B531" s="133" t="s">
        <v>4041</v>
      </c>
      <c r="C531" s="133" t="s">
        <v>4221</v>
      </c>
    </row>
    <row r="532" spans="1:3" x14ac:dyDescent="0.3">
      <c r="A532" s="132" t="s">
        <v>2441</v>
      </c>
      <c r="B532" s="133" t="s">
        <v>3879</v>
      </c>
      <c r="C532" s="133" t="s">
        <v>4221</v>
      </c>
    </row>
    <row r="533" spans="1:3" x14ac:dyDescent="0.3">
      <c r="A533" s="132" t="s">
        <v>1048</v>
      </c>
      <c r="B533" s="133" t="s">
        <v>3901</v>
      </c>
      <c r="C533" s="133" t="s">
        <v>4221</v>
      </c>
    </row>
    <row r="534" spans="1:3" x14ac:dyDescent="0.3">
      <c r="A534" s="132" t="s">
        <v>1704</v>
      </c>
      <c r="B534" s="133" t="s">
        <v>3937</v>
      </c>
      <c r="C534" s="133" t="s">
        <v>4221</v>
      </c>
    </row>
    <row r="535" spans="1:3" x14ac:dyDescent="0.3">
      <c r="A535" s="132" t="s">
        <v>855</v>
      </c>
      <c r="B535" s="133" t="s">
        <v>3742</v>
      </c>
      <c r="C535" s="133" t="s">
        <v>4221</v>
      </c>
    </row>
    <row r="536" spans="1:3" x14ac:dyDescent="0.3">
      <c r="A536" s="132" t="s">
        <v>1833</v>
      </c>
      <c r="B536" s="133" t="s">
        <v>4091</v>
      </c>
      <c r="C536" s="133" t="s">
        <v>4221</v>
      </c>
    </row>
    <row r="537" spans="1:3" x14ac:dyDescent="0.3">
      <c r="A537" s="132" t="s">
        <v>2639</v>
      </c>
      <c r="B537" s="133" t="s">
        <v>3988</v>
      </c>
      <c r="C537" s="133" t="s">
        <v>4221</v>
      </c>
    </row>
    <row r="538" spans="1:3" x14ac:dyDescent="0.3">
      <c r="A538" s="132" t="s">
        <v>944</v>
      </c>
      <c r="B538" s="133" t="s">
        <v>3907</v>
      </c>
      <c r="C538" s="133" t="s">
        <v>4221</v>
      </c>
    </row>
    <row r="539" spans="1:3" x14ac:dyDescent="0.3">
      <c r="A539" s="132" t="s">
        <v>1786</v>
      </c>
      <c r="B539" s="133" t="s">
        <v>3906</v>
      </c>
      <c r="C539" s="133" t="s">
        <v>4221</v>
      </c>
    </row>
    <row r="540" spans="1:3" x14ac:dyDescent="0.3">
      <c r="A540" s="132" t="s">
        <v>2769</v>
      </c>
      <c r="B540" s="133" t="s">
        <v>4223</v>
      </c>
      <c r="C540" s="133" t="s">
        <v>4221</v>
      </c>
    </row>
    <row r="541" spans="1:3" x14ac:dyDescent="0.3">
      <c r="A541" s="132" t="s">
        <v>2729</v>
      </c>
      <c r="B541" s="133" t="s">
        <v>4224</v>
      </c>
      <c r="C541" s="133" t="s">
        <v>4221</v>
      </c>
    </row>
    <row r="542" spans="1:3" x14ac:dyDescent="0.3">
      <c r="A542" s="132" t="s">
        <v>2768</v>
      </c>
      <c r="B542" s="133" t="s">
        <v>4225</v>
      </c>
      <c r="C542" s="133" t="s">
        <v>4221</v>
      </c>
    </row>
    <row r="543" spans="1:3" x14ac:dyDescent="0.3">
      <c r="A543" s="132" t="s">
        <v>1386</v>
      </c>
      <c r="B543" s="133" t="s">
        <v>3891</v>
      </c>
      <c r="C543" s="133" t="s">
        <v>4221</v>
      </c>
    </row>
    <row r="544" spans="1:3" x14ac:dyDescent="0.3">
      <c r="A544" s="132" t="s">
        <v>2581</v>
      </c>
      <c r="B544" s="133" t="s">
        <v>3690</v>
      </c>
      <c r="C544" s="133" t="s">
        <v>4221</v>
      </c>
    </row>
    <row r="545" spans="1:3" x14ac:dyDescent="0.3">
      <c r="A545" s="132" t="s">
        <v>1878</v>
      </c>
      <c r="B545" s="133" t="s">
        <v>3850</v>
      </c>
      <c r="C545" s="133" t="s">
        <v>4221</v>
      </c>
    </row>
    <row r="546" spans="1:3" x14ac:dyDescent="0.3">
      <c r="A546" s="132" t="s">
        <v>2691</v>
      </c>
      <c r="B546" s="133" t="s">
        <v>3497</v>
      </c>
      <c r="C546" s="133" t="s">
        <v>4221</v>
      </c>
    </row>
    <row r="547" spans="1:3" x14ac:dyDescent="0.3">
      <c r="A547" s="132" t="s">
        <v>2738</v>
      </c>
      <c r="B547" s="133" t="s">
        <v>4226</v>
      </c>
      <c r="C547" s="133" t="s">
        <v>4221</v>
      </c>
    </row>
    <row r="548" spans="1:3" x14ac:dyDescent="0.3">
      <c r="A548" s="132" t="s">
        <v>2460</v>
      </c>
      <c r="B548" s="133" t="s">
        <v>4070</v>
      </c>
      <c r="C548" s="133" t="s">
        <v>4221</v>
      </c>
    </row>
    <row r="549" spans="1:3" x14ac:dyDescent="0.3">
      <c r="A549" s="132" t="s">
        <v>950</v>
      </c>
      <c r="B549" s="133" t="s">
        <v>3364</v>
      </c>
      <c r="C549" s="133" t="s">
        <v>4221</v>
      </c>
    </row>
    <row r="550" spans="1:3" x14ac:dyDescent="0.3">
      <c r="A550" s="132" t="s">
        <v>1220</v>
      </c>
      <c r="B550" s="133" t="s">
        <v>3566</v>
      </c>
      <c r="C550" s="133" t="s">
        <v>4221</v>
      </c>
    </row>
    <row r="551" spans="1:3" x14ac:dyDescent="0.3">
      <c r="A551" s="132" t="s">
        <v>866</v>
      </c>
      <c r="B551" s="133" t="s">
        <v>3391</v>
      </c>
      <c r="C551" s="133" t="s">
        <v>4221</v>
      </c>
    </row>
    <row r="552" spans="1:3" x14ac:dyDescent="0.3">
      <c r="A552" s="132" t="s">
        <v>2029</v>
      </c>
      <c r="B552" s="133" t="s">
        <v>3607</v>
      </c>
      <c r="C552" s="133" t="s">
        <v>4221</v>
      </c>
    </row>
    <row r="553" spans="1:3" x14ac:dyDescent="0.3">
      <c r="A553" s="132" t="s">
        <v>718</v>
      </c>
      <c r="B553" s="133" t="s">
        <v>3510</v>
      </c>
      <c r="C553" s="133" t="s">
        <v>4221</v>
      </c>
    </row>
    <row r="554" spans="1:3" x14ac:dyDescent="0.3">
      <c r="A554" s="132" t="s">
        <v>544</v>
      </c>
      <c r="B554" s="133" t="s">
        <v>3405</v>
      </c>
      <c r="C554" s="133" t="s">
        <v>4221</v>
      </c>
    </row>
    <row r="555" spans="1:3" x14ac:dyDescent="0.3">
      <c r="A555" s="132" t="s">
        <v>1171</v>
      </c>
      <c r="B555" s="133" t="s">
        <v>3589</v>
      </c>
      <c r="C555" s="133" t="s">
        <v>4221</v>
      </c>
    </row>
    <row r="556" spans="1:3" x14ac:dyDescent="0.3">
      <c r="A556" s="132" t="s">
        <v>626</v>
      </c>
      <c r="B556" s="133" t="s">
        <v>3521</v>
      </c>
      <c r="C556" s="133" t="s">
        <v>4221</v>
      </c>
    </row>
    <row r="557" spans="1:3" x14ac:dyDescent="0.3">
      <c r="A557" s="132" t="s">
        <v>2244</v>
      </c>
      <c r="B557" s="133" t="s">
        <v>3541</v>
      </c>
      <c r="C557" s="133" t="s">
        <v>4221</v>
      </c>
    </row>
    <row r="558" spans="1:3" x14ac:dyDescent="0.3">
      <c r="A558" s="132" t="s">
        <v>1519</v>
      </c>
      <c r="B558" s="133" t="s">
        <v>3606</v>
      </c>
      <c r="C558" s="133" t="s">
        <v>4221</v>
      </c>
    </row>
    <row r="559" spans="1:3" x14ac:dyDescent="0.3">
      <c r="A559" s="132" t="s">
        <v>1144</v>
      </c>
      <c r="B559" s="133" t="s">
        <v>3381</v>
      </c>
      <c r="C559" s="133" t="s">
        <v>4221</v>
      </c>
    </row>
    <row r="560" spans="1:3" x14ac:dyDescent="0.3">
      <c r="A560" s="132" t="s">
        <v>625</v>
      </c>
      <c r="B560" s="133" t="s">
        <v>3498</v>
      </c>
      <c r="C560" s="133" t="s">
        <v>4221</v>
      </c>
    </row>
    <row r="561" spans="1:3" x14ac:dyDescent="0.3">
      <c r="A561" s="132" t="s">
        <v>2659</v>
      </c>
      <c r="B561" s="133" t="s">
        <v>3431</v>
      </c>
      <c r="C561" s="133" t="s">
        <v>4221</v>
      </c>
    </row>
    <row r="562" spans="1:3" x14ac:dyDescent="0.3">
      <c r="A562" s="132" t="s">
        <v>1592</v>
      </c>
      <c r="B562" s="133" t="s">
        <v>3542</v>
      </c>
      <c r="C562" s="133" t="s">
        <v>4221</v>
      </c>
    </row>
    <row r="563" spans="1:3" x14ac:dyDescent="0.3">
      <c r="A563" s="132" t="s">
        <v>1648</v>
      </c>
      <c r="B563" s="133" t="s">
        <v>3520</v>
      </c>
      <c r="C563" s="133" t="s">
        <v>4221</v>
      </c>
    </row>
    <row r="564" spans="1:3" x14ac:dyDescent="0.3">
      <c r="A564" s="132" t="s">
        <v>2760</v>
      </c>
      <c r="B564" s="133" t="s">
        <v>4227</v>
      </c>
      <c r="C564" s="133" t="s">
        <v>4221</v>
      </c>
    </row>
    <row r="565" spans="1:3" x14ac:dyDescent="0.3">
      <c r="A565" s="132" t="s">
        <v>2741</v>
      </c>
      <c r="B565" s="133" t="s">
        <v>4228</v>
      </c>
      <c r="C565" s="133" t="s">
        <v>4221</v>
      </c>
    </row>
    <row r="566" spans="1:3" x14ac:dyDescent="0.3">
      <c r="A566" s="132" t="s">
        <v>2310</v>
      </c>
      <c r="B566" s="133" t="s">
        <v>3572</v>
      </c>
      <c r="C566" s="133" t="s">
        <v>4221</v>
      </c>
    </row>
    <row r="567" spans="1:3" x14ac:dyDescent="0.3">
      <c r="A567" s="132" t="s">
        <v>1207</v>
      </c>
      <c r="B567" s="133" t="s">
        <v>3457</v>
      </c>
      <c r="C567" s="133" t="s">
        <v>4221</v>
      </c>
    </row>
    <row r="568" spans="1:3" x14ac:dyDescent="0.3">
      <c r="A568" s="132" t="s">
        <v>888</v>
      </c>
      <c r="B568" s="133" t="s">
        <v>3445</v>
      </c>
      <c r="C568" s="133" t="s">
        <v>4221</v>
      </c>
    </row>
    <row r="569" spans="1:3" x14ac:dyDescent="0.3">
      <c r="A569" s="132" t="s">
        <v>919</v>
      </c>
      <c r="B569" s="133" t="s">
        <v>3944</v>
      </c>
      <c r="C569" s="133" t="s">
        <v>4221</v>
      </c>
    </row>
    <row r="570" spans="1:3" x14ac:dyDescent="0.3">
      <c r="A570" s="132" t="s">
        <v>1732</v>
      </c>
      <c r="B570" s="133" t="s">
        <v>3654</v>
      </c>
      <c r="C570" s="133" t="s">
        <v>4221</v>
      </c>
    </row>
    <row r="571" spans="1:3" x14ac:dyDescent="0.3">
      <c r="A571" s="132" t="s">
        <v>1894</v>
      </c>
      <c r="B571" s="133" t="s">
        <v>3748</v>
      </c>
      <c r="C571" s="133" t="s">
        <v>4221</v>
      </c>
    </row>
    <row r="572" spans="1:3" x14ac:dyDescent="0.3">
      <c r="A572" s="132" t="s">
        <v>2631</v>
      </c>
      <c r="B572" s="133" t="s">
        <v>3722</v>
      </c>
      <c r="C572" s="133" t="s">
        <v>4221</v>
      </c>
    </row>
    <row r="573" spans="1:3" x14ac:dyDescent="0.3">
      <c r="A573" s="132" t="s">
        <v>2617</v>
      </c>
      <c r="B573" s="133" t="s">
        <v>3885</v>
      </c>
      <c r="C573" s="133" t="s">
        <v>4221</v>
      </c>
    </row>
    <row r="574" spans="1:3" x14ac:dyDescent="0.3">
      <c r="A574" s="132" t="s">
        <v>1129</v>
      </c>
      <c r="B574" s="133" t="s">
        <v>4026</v>
      </c>
      <c r="C574" s="133" t="s">
        <v>4221</v>
      </c>
    </row>
    <row r="575" spans="1:3" x14ac:dyDescent="0.3">
      <c r="A575" s="132" t="s">
        <v>1373</v>
      </c>
      <c r="B575" s="133" t="s">
        <v>4046</v>
      </c>
      <c r="C575" s="133" t="s">
        <v>4221</v>
      </c>
    </row>
    <row r="576" spans="1:3" x14ac:dyDescent="0.3">
      <c r="A576" s="132" t="s">
        <v>904</v>
      </c>
      <c r="B576" s="133" t="s">
        <v>3857</v>
      </c>
      <c r="C576" s="133" t="s">
        <v>4221</v>
      </c>
    </row>
    <row r="577" spans="1:3" x14ac:dyDescent="0.3">
      <c r="A577" s="132" t="s">
        <v>1064</v>
      </c>
      <c r="B577" s="133" t="s">
        <v>3674</v>
      </c>
      <c r="C577" s="133" t="s">
        <v>4221</v>
      </c>
    </row>
    <row r="578" spans="1:3" x14ac:dyDescent="0.3">
      <c r="A578" s="132" t="s">
        <v>1415</v>
      </c>
      <c r="B578" s="133" t="s">
        <v>3995</v>
      </c>
      <c r="C578" s="133" t="s">
        <v>4221</v>
      </c>
    </row>
    <row r="579" spans="1:3" x14ac:dyDescent="0.3">
      <c r="A579" s="132" t="s">
        <v>1985</v>
      </c>
      <c r="B579" s="133" t="s">
        <v>3803</v>
      </c>
      <c r="C579" s="133" t="s">
        <v>4221</v>
      </c>
    </row>
    <row r="580" spans="1:3" x14ac:dyDescent="0.3">
      <c r="A580" s="132" t="s">
        <v>2653</v>
      </c>
      <c r="B580" s="133" t="s">
        <v>3913</v>
      </c>
      <c r="C580" s="133" t="s">
        <v>4221</v>
      </c>
    </row>
    <row r="581" spans="1:3" x14ac:dyDescent="0.3">
      <c r="A581" s="132" t="s">
        <v>2063</v>
      </c>
      <c r="B581" s="133" t="s">
        <v>3779</v>
      </c>
      <c r="C581" s="133" t="s">
        <v>4221</v>
      </c>
    </row>
    <row r="582" spans="1:3" x14ac:dyDescent="0.3">
      <c r="A582" s="132" t="s">
        <v>2633</v>
      </c>
      <c r="B582" s="133" t="s">
        <v>4126</v>
      </c>
      <c r="C582" s="133" t="s">
        <v>4221</v>
      </c>
    </row>
    <row r="583" spans="1:3" x14ac:dyDescent="0.3">
      <c r="A583" s="132" t="s">
        <v>2627</v>
      </c>
      <c r="B583" s="133" t="s">
        <v>3998</v>
      </c>
      <c r="C583" s="133" t="s">
        <v>4221</v>
      </c>
    </row>
    <row r="584" spans="1:3" x14ac:dyDescent="0.3">
      <c r="A584" s="132" t="s">
        <v>1062</v>
      </c>
      <c r="B584" s="133" t="s">
        <v>4022</v>
      </c>
      <c r="C584" s="133" t="s">
        <v>4221</v>
      </c>
    </row>
    <row r="585" spans="1:3" x14ac:dyDescent="0.3">
      <c r="A585" s="132" t="s">
        <v>2432</v>
      </c>
      <c r="B585" s="133" t="s">
        <v>4039</v>
      </c>
      <c r="C585" s="133" t="s">
        <v>4221</v>
      </c>
    </row>
    <row r="586" spans="1:3" x14ac:dyDescent="0.3">
      <c r="A586" s="132" t="s">
        <v>925</v>
      </c>
      <c r="B586" s="133" t="s">
        <v>4055</v>
      </c>
      <c r="C586" s="133" t="s">
        <v>4221</v>
      </c>
    </row>
    <row r="587" spans="1:3" x14ac:dyDescent="0.3">
      <c r="A587" s="132" t="s">
        <v>2091</v>
      </c>
      <c r="B587" s="133" t="s">
        <v>4098</v>
      </c>
      <c r="C587" s="133" t="s">
        <v>4221</v>
      </c>
    </row>
    <row r="588" spans="1:3" x14ac:dyDescent="0.3">
      <c r="A588" s="132" t="s">
        <v>2336</v>
      </c>
      <c r="B588" s="133" t="s">
        <v>3627</v>
      </c>
      <c r="C588" s="133" t="s">
        <v>4221</v>
      </c>
    </row>
    <row r="589" spans="1:3" x14ac:dyDescent="0.3">
      <c r="A589" s="132" t="s">
        <v>2325</v>
      </c>
      <c r="B589" s="133" t="s">
        <v>3919</v>
      </c>
      <c r="C589" s="133" t="s">
        <v>4221</v>
      </c>
    </row>
    <row r="590" spans="1:3" x14ac:dyDescent="0.3">
      <c r="A590" s="132" t="s">
        <v>623</v>
      </c>
      <c r="B590" s="133" t="s">
        <v>3810</v>
      </c>
      <c r="C590" s="133" t="s">
        <v>4221</v>
      </c>
    </row>
    <row r="591" spans="1:3" x14ac:dyDescent="0.3">
      <c r="A591" s="132" t="s">
        <v>1580</v>
      </c>
      <c r="B591" s="133" t="s">
        <v>3837</v>
      </c>
      <c r="C591" s="133" t="s">
        <v>4221</v>
      </c>
    </row>
    <row r="592" spans="1:3" x14ac:dyDescent="0.3">
      <c r="A592" s="132" t="s">
        <v>1181</v>
      </c>
      <c r="B592" s="133" t="s">
        <v>3974</v>
      </c>
      <c r="C592" s="133" t="s">
        <v>4221</v>
      </c>
    </row>
    <row r="593" spans="1:3" x14ac:dyDescent="0.3">
      <c r="A593" s="132" t="s">
        <v>1352</v>
      </c>
      <c r="B593" s="133" t="s">
        <v>3703</v>
      </c>
      <c r="C593" s="133" t="s">
        <v>4221</v>
      </c>
    </row>
    <row r="594" spans="1:3" x14ac:dyDescent="0.3">
      <c r="A594" s="132" t="s">
        <v>1631</v>
      </c>
      <c r="B594" s="133" t="s">
        <v>4078</v>
      </c>
      <c r="C594" s="133" t="s">
        <v>4221</v>
      </c>
    </row>
    <row r="595" spans="1:3" x14ac:dyDescent="0.3">
      <c r="A595" s="132" t="s">
        <v>605</v>
      </c>
      <c r="B595" s="133" t="s">
        <v>4053</v>
      </c>
      <c r="C595" s="133" t="s">
        <v>4221</v>
      </c>
    </row>
    <row r="596" spans="1:3" x14ac:dyDescent="0.3">
      <c r="A596" s="132" t="s">
        <v>2250</v>
      </c>
      <c r="B596" s="133" t="s">
        <v>3661</v>
      </c>
      <c r="C596" s="133" t="s">
        <v>4221</v>
      </c>
    </row>
    <row r="597" spans="1:3" x14ac:dyDescent="0.3">
      <c r="A597" s="132" t="s">
        <v>1173</v>
      </c>
      <c r="B597" s="133" t="s">
        <v>3862</v>
      </c>
      <c r="C597" s="133" t="s">
        <v>4221</v>
      </c>
    </row>
    <row r="598" spans="1:3" x14ac:dyDescent="0.3">
      <c r="A598" s="132" t="s">
        <v>2612</v>
      </c>
      <c r="B598" s="133" t="s">
        <v>3785</v>
      </c>
      <c r="C598" s="133" t="s">
        <v>4221</v>
      </c>
    </row>
    <row r="599" spans="1:3" x14ac:dyDescent="0.3">
      <c r="A599" s="132" t="s">
        <v>635</v>
      </c>
      <c r="B599" s="133" t="s">
        <v>3757</v>
      </c>
      <c r="C599" s="133" t="s">
        <v>4221</v>
      </c>
    </row>
    <row r="600" spans="1:3" x14ac:dyDescent="0.3">
      <c r="A600" s="132" t="s">
        <v>628</v>
      </c>
      <c r="B600" s="133" t="s">
        <v>3636</v>
      </c>
      <c r="C600" s="133" t="s">
        <v>4221</v>
      </c>
    </row>
    <row r="601" spans="1:3" x14ac:dyDescent="0.3">
      <c r="A601" s="132" t="s">
        <v>2652</v>
      </c>
      <c r="B601" s="133" t="s">
        <v>3729</v>
      </c>
      <c r="C601" s="133" t="s">
        <v>4221</v>
      </c>
    </row>
    <row r="602" spans="1:3" x14ac:dyDescent="0.3">
      <c r="A602" s="132" t="s">
        <v>2736</v>
      </c>
      <c r="B602" s="133" t="s">
        <v>4229</v>
      </c>
      <c r="C602" s="133" t="s">
        <v>4221</v>
      </c>
    </row>
    <row r="603" spans="1:3" x14ac:dyDescent="0.3">
      <c r="A603" s="132" t="s">
        <v>2733</v>
      </c>
      <c r="B603" s="133" t="s">
        <v>4230</v>
      </c>
      <c r="C603" s="133" t="s">
        <v>4221</v>
      </c>
    </row>
    <row r="604" spans="1:3" x14ac:dyDescent="0.3">
      <c r="A604" s="132" t="s">
        <v>2753</v>
      </c>
      <c r="B604" s="133" t="s">
        <v>4231</v>
      </c>
      <c r="C604" s="133" t="s">
        <v>4221</v>
      </c>
    </row>
    <row r="605" spans="1:3" x14ac:dyDescent="0.3">
      <c r="A605" s="132" t="s">
        <v>1174</v>
      </c>
      <c r="B605" s="133" t="s">
        <v>3895</v>
      </c>
      <c r="C605" s="133" t="s">
        <v>4221</v>
      </c>
    </row>
    <row r="606" spans="1:3" x14ac:dyDescent="0.3">
      <c r="A606" s="132" t="s">
        <v>1279</v>
      </c>
      <c r="B606" s="133" t="s">
        <v>3491</v>
      </c>
      <c r="C606" s="133" t="s">
        <v>4221</v>
      </c>
    </row>
    <row r="607" spans="1:3" x14ac:dyDescent="0.3">
      <c r="A607" s="132" t="s">
        <v>830</v>
      </c>
      <c r="B607" s="133" t="s">
        <v>3806</v>
      </c>
      <c r="C607" s="133" t="s">
        <v>4221</v>
      </c>
    </row>
    <row r="608" spans="1:3" x14ac:dyDescent="0.3">
      <c r="A608" s="132" t="s">
        <v>1926</v>
      </c>
      <c r="B608" s="133" t="s">
        <v>3859</v>
      </c>
      <c r="C608" s="133" t="s">
        <v>4221</v>
      </c>
    </row>
    <row r="609" spans="1:3" x14ac:dyDescent="0.3">
      <c r="A609" s="132" t="s">
        <v>1042</v>
      </c>
      <c r="B609" s="133" t="s">
        <v>3724</v>
      </c>
      <c r="C609" s="133" t="s">
        <v>4221</v>
      </c>
    </row>
    <row r="610" spans="1:3" x14ac:dyDescent="0.3">
      <c r="A610" s="132" t="s">
        <v>1972</v>
      </c>
      <c r="B610" s="133" t="s">
        <v>3834</v>
      </c>
      <c r="C610" s="133" t="s">
        <v>4221</v>
      </c>
    </row>
    <row r="611" spans="1:3" x14ac:dyDescent="0.3">
      <c r="A611" s="132" t="s">
        <v>2315</v>
      </c>
      <c r="B611" s="133" t="s">
        <v>4049</v>
      </c>
      <c r="C611" s="133" t="s">
        <v>4221</v>
      </c>
    </row>
    <row r="612" spans="1:3" x14ac:dyDescent="0.3">
      <c r="A612" s="132" t="s">
        <v>1115</v>
      </c>
      <c r="B612" s="133" t="s">
        <v>3456</v>
      </c>
      <c r="C612" s="133" t="s">
        <v>4221</v>
      </c>
    </row>
    <row r="613" spans="1:3" x14ac:dyDescent="0.3">
      <c r="A613" s="132" t="s">
        <v>2118</v>
      </c>
      <c r="B613" s="133" t="s">
        <v>3551</v>
      </c>
      <c r="C613" s="133" t="s">
        <v>4221</v>
      </c>
    </row>
    <row r="614" spans="1:3" x14ac:dyDescent="0.3">
      <c r="A614" s="132" t="s">
        <v>2383</v>
      </c>
      <c r="B614" s="133" t="s">
        <v>3380</v>
      </c>
      <c r="C614" s="133" t="s">
        <v>4221</v>
      </c>
    </row>
    <row r="615" spans="1:3" x14ac:dyDescent="0.3">
      <c r="A615" s="132" t="s">
        <v>1208</v>
      </c>
      <c r="B615" s="133" t="s">
        <v>3390</v>
      </c>
      <c r="C615" s="133" t="s">
        <v>4221</v>
      </c>
    </row>
    <row r="616" spans="1:3" x14ac:dyDescent="0.3">
      <c r="A616" s="132" t="s">
        <v>2397</v>
      </c>
      <c r="B616" s="133" t="s">
        <v>3473</v>
      </c>
      <c r="C616" s="133" t="s">
        <v>4221</v>
      </c>
    </row>
    <row r="617" spans="1:3" x14ac:dyDescent="0.3">
      <c r="A617" s="132" t="s">
        <v>1617</v>
      </c>
      <c r="B617" s="133" t="s">
        <v>3417</v>
      </c>
      <c r="C617" s="133" t="s">
        <v>4221</v>
      </c>
    </row>
    <row r="618" spans="1:3" x14ac:dyDescent="0.3">
      <c r="A618" s="132" t="s">
        <v>1078</v>
      </c>
      <c r="B618" s="133" t="s">
        <v>3496</v>
      </c>
      <c r="C618" s="133" t="s">
        <v>4221</v>
      </c>
    </row>
    <row r="619" spans="1:3" x14ac:dyDescent="0.3">
      <c r="A619" s="132" t="s">
        <v>1192</v>
      </c>
      <c r="B619" s="133" t="s">
        <v>3605</v>
      </c>
      <c r="C619" s="133" t="s">
        <v>4221</v>
      </c>
    </row>
    <row r="620" spans="1:3" x14ac:dyDescent="0.3">
      <c r="A620" s="132" t="s">
        <v>880</v>
      </c>
      <c r="B620" s="133" t="s">
        <v>3403</v>
      </c>
      <c r="C620" s="133" t="s">
        <v>4221</v>
      </c>
    </row>
    <row r="621" spans="1:3" x14ac:dyDescent="0.3">
      <c r="A621" s="132" t="s">
        <v>2052</v>
      </c>
      <c r="B621" s="133" t="s">
        <v>3540</v>
      </c>
      <c r="C621" s="133" t="s">
        <v>4221</v>
      </c>
    </row>
    <row r="622" spans="1:3" x14ac:dyDescent="0.3">
      <c r="A622" s="132" t="s">
        <v>2716</v>
      </c>
      <c r="B622" s="133" t="s">
        <v>3479</v>
      </c>
      <c r="C622" s="133" t="s">
        <v>4221</v>
      </c>
    </row>
    <row r="623" spans="1:3" x14ac:dyDescent="0.3">
      <c r="A623" s="132" t="s">
        <v>2352</v>
      </c>
      <c r="B623" s="133" t="s">
        <v>3509</v>
      </c>
      <c r="C623" s="133" t="s">
        <v>4221</v>
      </c>
    </row>
    <row r="624" spans="1:3" x14ac:dyDescent="0.3">
      <c r="A624" s="132" t="s">
        <v>1433</v>
      </c>
      <c r="B624" s="133" t="s">
        <v>4089</v>
      </c>
      <c r="C624" s="133" t="s">
        <v>4221</v>
      </c>
    </row>
    <row r="625" spans="1:3" x14ac:dyDescent="0.3">
      <c r="A625" s="132" t="s">
        <v>2303</v>
      </c>
      <c r="B625" s="133" t="s">
        <v>3595</v>
      </c>
      <c r="C625" s="133" t="s">
        <v>4221</v>
      </c>
    </row>
    <row r="626" spans="1:3" x14ac:dyDescent="0.3">
      <c r="A626" s="132" t="s">
        <v>918</v>
      </c>
      <c r="B626" s="133" t="s">
        <v>3519</v>
      </c>
      <c r="C626" s="133" t="s">
        <v>4221</v>
      </c>
    </row>
    <row r="627" spans="1:3" x14ac:dyDescent="0.3">
      <c r="A627" s="132" t="s">
        <v>2384</v>
      </c>
      <c r="B627" s="133" t="s">
        <v>4144</v>
      </c>
      <c r="C627" s="133" t="s">
        <v>4221</v>
      </c>
    </row>
    <row r="628" spans="1:3" x14ac:dyDescent="0.3">
      <c r="A628" s="132" t="s">
        <v>1057</v>
      </c>
      <c r="B628" s="133" t="s">
        <v>3565</v>
      </c>
      <c r="C628" s="133" t="s">
        <v>4221</v>
      </c>
    </row>
    <row r="629" spans="1:3" x14ac:dyDescent="0.3">
      <c r="A629" s="132" t="s">
        <v>997</v>
      </c>
      <c r="B629" s="133" t="s">
        <v>3402</v>
      </c>
      <c r="C629" s="133" t="s">
        <v>4221</v>
      </c>
    </row>
    <row r="630" spans="1:3" x14ac:dyDescent="0.3">
      <c r="A630" s="132" t="s">
        <v>2650</v>
      </c>
      <c r="B630" s="133" t="s">
        <v>4135</v>
      </c>
      <c r="C630" s="133" t="s">
        <v>4221</v>
      </c>
    </row>
    <row r="631" spans="1:3" x14ac:dyDescent="0.3">
      <c r="A631" s="132" t="s">
        <v>943</v>
      </c>
      <c r="B631" s="133" t="s">
        <v>3467</v>
      </c>
      <c r="C631" s="133" t="s">
        <v>4221</v>
      </c>
    </row>
    <row r="632" spans="1:3" x14ac:dyDescent="0.3">
      <c r="A632" s="132" t="s">
        <v>1444</v>
      </c>
      <c r="B632" s="133" t="s">
        <v>4095</v>
      </c>
      <c r="C632" s="133" t="s">
        <v>4221</v>
      </c>
    </row>
    <row r="633" spans="1:3" x14ac:dyDescent="0.3">
      <c r="A633" s="132" t="s">
        <v>2368</v>
      </c>
      <c r="B633" s="133" t="s">
        <v>3395</v>
      </c>
      <c r="C633" s="133" t="s">
        <v>4221</v>
      </c>
    </row>
    <row r="634" spans="1:3" x14ac:dyDescent="0.3">
      <c r="A634" s="132" t="s">
        <v>2675</v>
      </c>
      <c r="B634" s="133" t="s">
        <v>3531</v>
      </c>
      <c r="C634" s="133" t="s">
        <v>4221</v>
      </c>
    </row>
    <row r="635" spans="1:3" x14ac:dyDescent="0.3">
      <c r="A635" s="132" t="s">
        <v>1505</v>
      </c>
      <c r="B635" s="133" t="s">
        <v>4118</v>
      </c>
      <c r="C635" s="133" t="s">
        <v>4221</v>
      </c>
    </row>
    <row r="636" spans="1:3" x14ac:dyDescent="0.3">
      <c r="A636" s="132" t="s">
        <v>2292</v>
      </c>
      <c r="B636" s="133" t="s">
        <v>3890</v>
      </c>
      <c r="C636" s="133" t="s">
        <v>4221</v>
      </c>
    </row>
    <row r="637" spans="1:3" x14ac:dyDescent="0.3">
      <c r="A637" s="132" t="s">
        <v>1167</v>
      </c>
      <c r="B637" s="133" t="s">
        <v>4102</v>
      </c>
      <c r="C637" s="133" t="s">
        <v>4221</v>
      </c>
    </row>
    <row r="638" spans="1:3" x14ac:dyDescent="0.3">
      <c r="A638" s="132" t="s">
        <v>2376</v>
      </c>
      <c r="B638" s="133" t="s">
        <v>3999</v>
      </c>
      <c r="C638" s="133" t="s">
        <v>4221</v>
      </c>
    </row>
    <row r="639" spans="1:3" x14ac:dyDescent="0.3">
      <c r="A639" s="132" t="s">
        <v>2673</v>
      </c>
      <c r="B639" s="133" t="s">
        <v>4129</v>
      </c>
      <c r="C639" s="133" t="s">
        <v>4221</v>
      </c>
    </row>
    <row r="640" spans="1:3" x14ac:dyDescent="0.3">
      <c r="A640" s="132" t="s">
        <v>1577</v>
      </c>
      <c r="B640" s="133" t="s">
        <v>3970</v>
      </c>
      <c r="C640" s="133" t="s">
        <v>4221</v>
      </c>
    </row>
    <row r="641" spans="1:3" x14ac:dyDescent="0.3">
      <c r="A641" s="132" t="s">
        <v>2579</v>
      </c>
      <c r="B641" s="133" t="s">
        <v>3657</v>
      </c>
      <c r="C641" s="133" t="s">
        <v>4221</v>
      </c>
    </row>
    <row r="642" spans="1:3" x14ac:dyDescent="0.3">
      <c r="A642" s="132" t="s">
        <v>824</v>
      </c>
      <c r="B642" s="133" t="s">
        <v>3698</v>
      </c>
      <c r="C642" s="133" t="s">
        <v>4221</v>
      </c>
    </row>
    <row r="643" spans="1:3" x14ac:dyDescent="0.3">
      <c r="A643" s="132" t="s">
        <v>2591</v>
      </c>
      <c r="B643" s="133" t="s">
        <v>3677</v>
      </c>
      <c r="C643" s="133" t="s">
        <v>4221</v>
      </c>
    </row>
    <row r="644" spans="1:3" x14ac:dyDescent="0.3">
      <c r="A644" s="132" t="s">
        <v>2311</v>
      </c>
      <c r="B644" s="133" t="s">
        <v>3947</v>
      </c>
      <c r="C644" s="133" t="s">
        <v>4221</v>
      </c>
    </row>
    <row r="645" spans="1:3" x14ac:dyDescent="0.3">
      <c r="A645" s="132" t="s">
        <v>1044</v>
      </c>
      <c r="B645" s="133" t="s">
        <v>3638</v>
      </c>
      <c r="C645" s="133" t="s">
        <v>4221</v>
      </c>
    </row>
    <row r="646" spans="1:3" x14ac:dyDescent="0.3">
      <c r="A646" s="132" t="s">
        <v>1634</v>
      </c>
      <c r="B646" s="133" t="s">
        <v>3721</v>
      </c>
      <c r="C646" s="133" t="s">
        <v>4221</v>
      </c>
    </row>
    <row r="647" spans="1:3" x14ac:dyDescent="0.3">
      <c r="A647" s="132" t="s">
        <v>1686</v>
      </c>
      <c r="B647" s="133" t="s">
        <v>4023</v>
      </c>
      <c r="C647" s="133" t="s">
        <v>4221</v>
      </c>
    </row>
    <row r="648" spans="1:3" x14ac:dyDescent="0.3">
      <c r="A648" s="132" t="s">
        <v>2012</v>
      </c>
      <c r="B648" s="133" t="s">
        <v>4096</v>
      </c>
      <c r="C648" s="133" t="s">
        <v>4221</v>
      </c>
    </row>
    <row r="649" spans="1:3" x14ac:dyDescent="0.3">
      <c r="A649" s="132" t="s">
        <v>2494</v>
      </c>
      <c r="B649" s="133" t="s">
        <v>3941</v>
      </c>
      <c r="C649" s="133" t="s">
        <v>4221</v>
      </c>
    </row>
    <row r="650" spans="1:3" x14ac:dyDescent="0.3">
      <c r="A650" s="132" t="s">
        <v>2613</v>
      </c>
      <c r="B650" s="133" t="s">
        <v>3966</v>
      </c>
      <c r="C650" s="133" t="s">
        <v>4221</v>
      </c>
    </row>
    <row r="651" spans="1:3" x14ac:dyDescent="0.3">
      <c r="A651" s="132" t="s">
        <v>2484</v>
      </c>
      <c r="B651" s="133" t="s">
        <v>4044</v>
      </c>
      <c r="C651" s="133" t="s">
        <v>4221</v>
      </c>
    </row>
    <row r="652" spans="1:3" x14ac:dyDescent="0.3">
      <c r="A652" s="132" t="s">
        <v>1651</v>
      </c>
      <c r="B652" s="133" t="s">
        <v>3993</v>
      </c>
      <c r="C652" s="133" t="s">
        <v>4221</v>
      </c>
    </row>
    <row r="653" spans="1:3" x14ac:dyDescent="0.3">
      <c r="A653" s="132" t="s">
        <v>1425</v>
      </c>
      <c r="B653" s="133" t="s">
        <v>3746</v>
      </c>
      <c r="C653" s="133" t="s">
        <v>4221</v>
      </c>
    </row>
    <row r="654" spans="1:3" x14ac:dyDescent="0.3">
      <c r="A654" s="132" t="s">
        <v>1869</v>
      </c>
      <c r="B654" s="133" t="s">
        <v>4124</v>
      </c>
      <c r="C654" s="133" t="s">
        <v>4221</v>
      </c>
    </row>
    <row r="655" spans="1:3" x14ac:dyDescent="0.3">
      <c r="A655" s="132" t="s">
        <v>1058</v>
      </c>
      <c r="B655" s="133" t="s">
        <v>3830</v>
      </c>
      <c r="C655" s="133" t="s">
        <v>4221</v>
      </c>
    </row>
    <row r="656" spans="1:3" x14ac:dyDescent="0.3">
      <c r="A656" s="132" t="s">
        <v>2413</v>
      </c>
      <c r="B656" s="133" t="s">
        <v>3673</v>
      </c>
      <c r="C656" s="133" t="s">
        <v>4221</v>
      </c>
    </row>
    <row r="657" spans="1:3" x14ac:dyDescent="0.3">
      <c r="A657" s="132" t="s">
        <v>2532</v>
      </c>
      <c r="B657" s="133" t="s">
        <v>3928</v>
      </c>
      <c r="C657" s="133" t="s">
        <v>4221</v>
      </c>
    </row>
    <row r="658" spans="1:3" x14ac:dyDescent="0.3">
      <c r="A658" s="132" t="s">
        <v>2583</v>
      </c>
      <c r="B658" s="133" t="s">
        <v>3904</v>
      </c>
      <c r="C658" s="133" t="s">
        <v>4221</v>
      </c>
    </row>
    <row r="659" spans="1:3" x14ac:dyDescent="0.3">
      <c r="A659" s="132" t="s">
        <v>2552</v>
      </c>
      <c r="B659" s="133" t="s">
        <v>3889</v>
      </c>
      <c r="C659" s="133" t="s">
        <v>4221</v>
      </c>
    </row>
    <row r="660" spans="1:3" x14ac:dyDescent="0.3">
      <c r="A660" s="132" t="s">
        <v>1734</v>
      </c>
      <c r="B660" s="133" t="s">
        <v>3936</v>
      </c>
      <c r="C660" s="133" t="s">
        <v>4221</v>
      </c>
    </row>
    <row r="661" spans="1:3" x14ac:dyDescent="0.3">
      <c r="A661" s="132" t="s">
        <v>2270</v>
      </c>
      <c r="B661" s="133" t="s">
        <v>3877</v>
      </c>
      <c r="C661" s="133" t="s">
        <v>4221</v>
      </c>
    </row>
    <row r="662" spans="1:3" x14ac:dyDescent="0.3">
      <c r="A662" s="132" t="s">
        <v>1653</v>
      </c>
      <c r="B662" s="133" t="s">
        <v>4071</v>
      </c>
      <c r="C662" s="133" t="s">
        <v>4221</v>
      </c>
    </row>
    <row r="663" spans="1:3" x14ac:dyDescent="0.3">
      <c r="A663" s="132" t="s">
        <v>1890</v>
      </c>
      <c r="B663" s="133" t="s">
        <v>3855</v>
      </c>
      <c r="C663" s="133" t="s">
        <v>4221</v>
      </c>
    </row>
    <row r="664" spans="1:3" x14ac:dyDescent="0.3">
      <c r="A664" s="132" t="s">
        <v>978</v>
      </c>
      <c r="B664" s="133" t="s">
        <v>3800</v>
      </c>
      <c r="C664" s="133" t="s">
        <v>4221</v>
      </c>
    </row>
    <row r="665" spans="1:3" x14ac:dyDescent="0.3">
      <c r="A665" s="132" t="s">
        <v>1102</v>
      </c>
      <c r="B665" s="133" t="s">
        <v>3358</v>
      </c>
      <c r="C665" s="133" t="s">
        <v>4221</v>
      </c>
    </row>
    <row r="666" spans="1:3" x14ac:dyDescent="0.3">
      <c r="A666" s="132" t="s">
        <v>1075</v>
      </c>
      <c r="B666" s="133" t="s">
        <v>4074</v>
      </c>
      <c r="C666" s="133" t="s">
        <v>4221</v>
      </c>
    </row>
    <row r="667" spans="1:3" x14ac:dyDescent="0.3">
      <c r="A667" s="132" t="s">
        <v>1160</v>
      </c>
      <c r="B667" s="133" t="s">
        <v>3626</v>
      </c>
      <c r="C667" s="133" t="s">
        <v>4221</v>
      </c>
    </row>
    <row r="668" spans="1:3" x14ac:dyDescent="0.3">
      <c r="A668" s="132" t="s">
        <v>841</v>
      </c>
      <c r="B668" s="133" t="s">
        <v>3702</v>
      </c>
      <c r="C668" s="133" t="s">
        <v>4221</v>
      </c>
    </row>
    <row r="669" spans="1:3" x14ac:dyDescent="0.3">
      <c r="A669" s="132" t="s">
        <v>1228</v>
      </c>
      <c r="B669" s="133" t="s">
        <v>4032</v>
      </c>
      <c r="C669" s="133" t="s">
        <v>4221</v>
      </c>
    </row>
    <row r="670" spans="1:3" x14ac:dyDescent="0.3">
      <c r="A670" s="132" t="s">
        <v>547</v>
      </c>
      <c r="B670" s="133" t="s">
        <v>4099</v>
      </c>
      <c r="C670" s="133" t="s">
        <v>4221</v>
      </c>
    </row>
    <row r="671" spans="1:3" x14ac:dyDescent="0.3">
      <c r="A671" s="132" t="s">
        <v>2346</v>
      </c>
      <c r="B671" s="133" t="s">
        <v>4088</v>
      </c>
      <c r="C671" s="133" t="s">
        <v>4221</v>
      </c>
    </row>
    <row r="672" spans="1:3" x14ac:dyDescent="0.3">
      <c r="A672" s="132" t="s">
        <v>2159</v>
      </c>
      <c r="B672" s="133" t="s">
        <v>3809</v>
      </c>
      <c r="C672" s="133" t="s">
        <v>4221</v>
      </c>
    </row>
    <row r="673" spans="1:3" x14ac:dyDescent="0.3">
      <c r="A673" s="132" t="s">
        <v>1552</v>
      </c>
      <c r="B673" s="133" t="s">
        <v>4133</v>
      </c>
      <c r="C673" s="133" t="s">
        <v>4221</v>
      </c>
    </row>
    <row r="674" spans="1:3" x14ac:dyDescent="0.3">
      <c r="A674" s="132" t="s">
        <v>1532</v>
      </c>
      <c r="B674" s="133" t="s">
        <v>3918</v>
      </c>
      <c r="C674" s="133" t="s">
        <v>4221</v>
      </c>
    </row>
    <row r="675" spans="1:3" x14ac:dyDescent="0.3">
      <c r="A675" s="132" t="s">
        <v>2228</v>
      </c>
      <c r="B675" s="133" t="s">
        <v>3680</v>
      </c>
      <c r="C675" s="133" t="s">
        <v>4221</v>
      </c>
    </row>
    <row r="676" spans="1:3" x14ac:dyDescent="0.3">
      <c r="A676" s="132" t="s">
        <v>1055</v>
      </c>
      <c r="B676" s="133" t="s">
        <v>3973</v>
      </c>
      <c r="C676" s="133" t="s">
        <v>4221</v>
      </c>
    </row>
    <row r="677" spans="1:3" x14ac:dyDescent="0.3">
      <c r="A677" s="132" t="s">
        <v>2669</v>
      </c>
      <c r="B677" s="133" t="s">
        <v>4105</v>
      </c>
      <c r="C677" s="133" t="s">
        <v>4221</v>
      </c>
    </row>
    <row r="678" spans="1:3" x14ac:dyDescent="0.3">
      <c r="A678" s="132" t="s">
        <v>2046</v>
      </c>
      <c r="B678" s="133" t="s">
        <v>3660</v>
      </c>
      <c r="C678" s="133" t="s">
        <v>4221</v>
      </c>
    </row>
    <row r="679" spans="1:3" x14ac:dyDescent="0.3">
      <c r="A679" s="132" t="s">
        <v>1053</v>
      </c>
      <c r="B679" s="133" t="s">
        <v>3894</v>
      </c>
      <c r="C679" s="133" t="s">
        <v>4221</v>
      </c>
    </row>
    <row r="680" spans="1:3" x14ac:dyDescent="0.3">
      <c r="A680" s="132" t="s">
        <v>2661</v>
      </c>
      <c r="B680" s="133" t="s">
        <v>4052</v>
      </c>
      <c r="C680" s="133" t="s">
        <v>4221</v>
      </c>
    </row>
    <row r="681" spans="1:3" x14ac:dyDescent="0.3">
      <c r="A681" s="132" t="s">
        <v>1442</v>
      </c>
      <c r="B681" s="133" t="s">
        <v>3756</v>
      </c>
      <c r="C681" s="133" t="s">
        <v>4221</v>
      </c>
    </row>
    <row r="682" spans="1:3" x14ac:dyDescent="0.3">
      <c r="A682" s="132" t="s">
        <v>1253</v>
      </c>
      <c r="B682" s="133" t="s">
        <v>4077</v>
      </c>
      <c r="C682" s="133" t="s">
        <v>4221</v>
      </c>
    </row>
    <row r="683" spans="1:3" x14ac:dyDescent="0.3">
      <c r="A683" s="132" t="s">
        <v>2776</v>
      </c>
      <c r="B683" s="133" t="s">
        <v>4232</v>
      </c>
      <c r="C683" s="133" t="s">
        <v>4233</v>
      </c>
    </row>
    <row r="684" spans="1:3" x14ac:dyDescent="0.3">
      <c r="A684" s="132" t="s">
        <v>2752</v>
      </c>
      <c r="B684" s="133" t="s">
        <v>4234</v>
      </c>
      <c r="C684" s="133" t="s">
        <v>4221</v>
      </c>
    </row>
    <row r="685" spans="1:3" x14ac:dyDescent="0.3">
      <c r="A685" s="132" t="s">
        <v>2771</v>
      </c>
      <c r="B685" s="133" t="s">
        <v>4235</v>
      </c>
      <c r="C685" s="133" t="s">
        <v>4221</v>
      </c>
    </row>
    <row r="686" spans="1:3" x14ac:dyDescent="0.3">
      <c r="A686" s="132" t="s">
        <v>2697</v>
      </c>
      <c r="B686" s="133" t="s">
        <v>3950</v>
      </c>
      <c r="C686" s="133" t="s">
        <v>4221</v>
      </c>
    </row>
    <row r="687" spans="1:3" x14ac:dyDescent="0.3">
      <c r="A687" s="132" t="s">
        <v>1364</v>
      </c>
      <c r="B687" s="133" t="s">
        <v>3546</v>
      </c>
      <c r="C687" s="133" t="s">
        <v>4221</v>
      </c>
    </row>
    <row r="688" spans="1:3" x14ac:dyDescent="0.3">
      <c r="A688" s="132" t="s">
        <v>1871</v>
      </c>
      <c r="B688" s="133" t="s">
        <v>3424</v>
      </c>
      <c r="C688" s="133" t="s">
        <v>4221</v>
      </c>
    </row>
    <row r="689" spans="1:3" x14ac:dyDescent="0.3">
      <c r="A689" s="132" t="s">
        <v>2097</v>
      </c>
      <c r="B689" s="133" t="s">
        <v>3404</v>
      </c>
      <c r="C689" s="133" t="s">
        <v>4221</v>
      </c>
    </row>
    <row r="690" spans="1:3" x14ac:dyDescent="0.3">
      <c r="A690" s="132" t="s">
        <v>1247</v>
      </c>
      <c r="B690" s="133" t="s">
        <v>3440</v>
      </c>
      <c r="C690" s="133" t="s">
        <v>4221</v>
      </c>
    </row>
    <row r="691" spans="1:3" x14ac:dyDescent="0.3">
      <c r="A691" s="132" t="s">
        <v>1219</v>
      </c>
      <c r="B691" s="133" t="s">
        <v>3397</v>
      </c>
      <c r="C691" s="133" t="s">
        <v>4221</v>
      </c>
    </row>
    <row r="692" spans="1:3" x14ac:dyDescent="0.3">
      <c r="A692" s="132" t="s">
        <v>1542</v>
      </c>
      <c r="B692" s="133" t="s">
        <v>3425</v>
      </c>
      <c r="C692" s="133" t="s">
        <v>4221</v>
      </c>
    </row>
    <row r="693" spans="1:3" x14ac:dyDescent="0.3">
      <c r="A693" s="132" t="s">
        <v>2599</v>
      </c>
      <c r="B693" s="133" t="s">
        <v>3462</v>
      </c>
      <c r="C693" s="133" t="s">
        <v>4221</v>
      </c>
    </row>
    <row r="694" spans="1:3" x14ac:dyDescent="0.3">
      <c r="A694" s="132" t="s">
        <v>1215</v>
      </c>
      <c r="B694" s="133" t="s">
        <v>3413</v>
      </c>
      <c r="C694" s="133" t="s">
        <v>4221</v>
      </c>
    </row>
    <row r="695" spans="1:3" x14ac:dyDescent="0.3">
      <c r="A695" s="132" t="s">
        <v>1284</v>
      </c>
      <c r="B695" s="133" t="s">
        <v>3370</v>
      </c>
      <c r="C695" s="133" t="s">
        <v>4221</v>
      </c>
    </row>
    <row r="696" spans="1:3" x14ac:dyDescent="0.3">
      <c r="A696" s="132" t="s">
        <v>612</v>
      </c>
      <c r="B696" s="133" t="s">
        <v>3601</v>
      </c>
      <c r="C696" s="133" t="s">
        <v>4221</v>
      </c>
    </row>
    <row r="697" spans="1:3" x14ac:dyDescent="0.3">
      <c r="A697" s="132" t="s">
        <v>713</v>
      </c>
      <c r="B697" s="133" t="s">
        <v>3536</v>
      </c>
      <c r="C697" s="133" t="s">
        <v>4221</v>
      </c>
    </row>
    <row r="698" spans="1:3" x14ac:dyDescent="0.3">
      <c r="A698" s="132" t="s">
        <v>1690</v>
      </c>
      <c r="B698" s="133" t="s">
        <v>3475</v>
      </c>
      <c r="C698" s="133" t="s">
        <v>4221</v>
      </c>
    </row>
    <row r="699" spans="1:3" x14ac:dyDescent="0.3">
      <c r="A699" s="132" t="s">
        <v>1232</v>
      </c>
      <c r="B699" s="133" t="s">
        <v>3515</v>
      </c>
      <c r="C699" s="133" t="s">
        <v>4221</v>
      </c>
    </row>
    <row r="700" spans="1:3" x14ac:dyDescent="0.3">
      <c r="A700" s="132" t="s">
        <v>1097</v>
      </c>
      <c r="B700" s="133" t="s">
        <v>3504</v>
      </c>
      <c r="C700" s="133" t="s">
        <v>4221</v>
      </c>
    </row>
    <row r="701" spans="1:3" x14ac:dyDescent="0.3">
      <c r="A701" s="132" t="s">
        <v>2261</v>
      </c>
      <c r="B701" s="133" t="s">
        <v>3590</v>
      </c>
      <c r="C701" s="133" t="s">
        <v>4221</v>
      </c>
    </row>
    <row r="702" spans="1:3" x14ac:dyDescent="0.3">
      <c r="A702" s="132" t="s">
        <v>2707</v>
      </c>
      <c r="B702" s="133" t="s">
        <v>3371</v>
      </c>
      <c r="C702" s="133" t="s">
        <v>4221</v>
      </c>
    </row>
    <row r="703" spans="1:3" x14ac:dyDescent="0.3">
      <c r="A703" s="132" t="s">
        <v>1278</v>
      </c>
      <c r="B703" s="133" t="s">
        <v>3573</v>
      </c>
      <c r="C703" s="133" t="s">
        <v>4221</v>
      </c>
    </row>
    <row r="704" spans="1:3" x14ac:dyDescent="0.3">
      <c r="A704" s="132" t="s">
        <v>2676</v>
      </c>
      <c r="B704" s="133" t="s">
        <v>3446</v>
      </c>
      <c r="C704" s="133" t="s">
        <v>4221</v>
      </c>
    </row>
    <row r="705" spans="1:3" x14ac:dyDescent="0.3">
      <c r="A705" s="132" t="s">
        <v>717</v>
      </c>
      <c r="B705" s="133" t="s">
        <v>3558</v>
      </c>
      <c r="C705" s="133" t="s">
        <v>4221</v>
      </c>
    </row>
    <row r="706" spans="1:3" x14ac:dyDescent="0.3">
      <c r="A706" s="132" t="s">
        <v>2327</v>
      </c>
      <c r="B706" s="133" t="s">
        <v>4011</v>
      </c>
      <c r="C706" s="133" t="s">
        <v>4221</v>
      </c>
    </row>
    <row r="707" spans="1:3" x14ac:dyDescent="0.3">
      <c r="A707" s="132" t="s">
        <v>1265</v>
      </c>
      <c r="B707" s="133" t="s">
        <v>3707</v>
      </c>
      <c r="C707" s="133" t="s">
        <v>4221</v>
      </c>
    </row>
    <row r="708" spans="1:3" x14ac:dyDescent="0.3">
      <c r="A708" s="132" t="s">
        <v>2267</v>
      </c>
      <c r="B708" s="133" t="s">
        <v>3841</v>
      </c>
      <c r="C708" s="133" t="s">
        <v>4221</v>
      </c>
    </row>
    <row r="709" spans="1:3" x14ac:dyDescent="0.3">
      <c r="A709" s="132" t="s">
        <v>698</v>
      </c>
      <c r="B709" s="133" t="s">
        <v>4057</v>
      </c>
      <c r="C709" s="133" t="s">
        <v>4221</v>
      </c>
    </row>
    <row r="710" spans="1:3" x14ac:dyDescent="0.3">
      <c r="A710" s="132" t="s">
        <v>693</v>
      </c>
      <c r="B710" s="133" t="s">
        <v>3789</v>
      </c>
      <c r="C710" s="133" t="s">
        <v>4221</v>
      </c>
    </row>
    <row r="711" spans="1:3" x14ac:dyDescent="0.3">
      <c r="A711" s="132" t="s">
        <v>1341</v>
      </c>
      <c r="B711" s="133" t="s">
        <v>4036</v>
      </c>
      <c r="C711" s="133" t="s">
        <v>4221</v>
      </c>
    </row>
    <row r="712" spans="1:3" x14ac:dyDescent="0.3">
      <c r="A712" s="132" t="s">
        <v>1336</v>
      </c>
      <c r="B712" s="133" t="s">
        <v>4110</v>
      </c>
      <c r="C712" s="133" t="s">
        <v>4221</v>
      </c>
    </row>
    <row r="713" spans="1:3" x14ac:dyDescent="0.3">
      <c r="A713" s="132" t="s">
        <v>1562</v>
      </c>
      <c r="B713" s="133" t="s">
        <v>4081</v>
      </c>
      <c r="C713" s="133" t="s">
        <v>4221</v>
      </c>
    </row>
    <row r="714" spans="1:3" x14ac:dyDescent="0.3">
      <c r="A714" s="132" t="s">
        <v>1586</v>
      </c>
      <c r="B714" s="133" t="s">
        <v>3898</v>
      </c>
      <c r="C714" s="133" t="s">
        <v>4221</v>
      </c>
    </row>
    <row r="715" spans="1:3" x14ac:dyDescent="0.3">
      <c r="A715" s="132" t="s">
        <v>618</v>
      </c>
      <c r="B715" s="133" t="s">
        <v>3761</v>
      </c>
      <c r="C715" s="133" t="s">
        <v>4221</v>
      </c>
    </row>
    <row r="716" spans="1:3" x14ac:dyDescent="0.3">
      <c r="A716" s="132" t="s">
        <v>617</v>
      </c>
      <c r="B716" s="133" t="s">
        <v>3733</v>
      </c>
      <c r="C716" s="133" t="s">
        <v>4221</v>
      </c>
    </row>
    <row r="717" spans="1:3" x14ac:dyDescent="0.3">
      <c r="A717" s="132" t="s">
        <v>1512</v>
      </c>
      <c r="B717" s="133" t="s">
        <v>3954</v>
      </c>
      <c r="C717" s="133" t="s">
        <v>4221</v>
      </c>
    </row>
    <row r="718" spans="1:3" x14ac:dyDescent="0.3">
      <c r="A718" s="132" t="s">
        <v>1541</v>
      </c>
      <c r="B718" s="133" t="s">
        <v>3683</v>
      </c>
      <c r="C718" s="133" t="s">
        <v>4221</v>
      </c>
    </row>
    <row r="719" spans="1:3" x14ac:dyDescent="0.3">
      <c r="A719" s="132" t="s">
        <v>1520</v>
      </c>
      <c r="B719" s="133" t="s">
        <v>3664</v>
      </c>
      <c r="C719" s="133" t="s">
        <v>4221</v>
      </c>
    </row>
    <row r="720" spans="1:3" x14ac:dyDescent="0.3">
      <c r="A720" s="132" t="s">
        <v>2763</v>
      </c>
      <c r="B720" s="133" t="s">
        <v>4236</v>
      </c>
      <c r="C720" s="133" t="s">
        <v>4221</v>
      </c>
    </row>
    <row r="721" spans="1:3" x14ac:dyDescent="0.3">
      <c r="A721" s="132" t="s">
        <v>1088</v>
      </c>
      <c r="B721" s="133" t="s">
        <v>3814</v>
      </c>
      <c r="C721" s="133" t="s">
        <v>4221</v>
      </c>
    </row>
    <row r="722" spans="1:3" x14ac:dyDescent="0.3">
      <c r="A722" s="132" t="s">
        <v>1485</v>
      </c>
      <c r="B722" s="133" t="s">
        <v>3631</v>
      </c>
      <c r="C722" s="133" t="s">
        <v>4221</v>
      </c>
    </row>
    <row r="723" spans="1:3" x14ac:dyDescent="0.3">
      <c r="A723" s="132" t="s">
        <v>678</v>
      </c>
      <c r="B723" s="133" t="s">
        <v>3922</v>
      </c>
      <c r="C723" s="133" t="s">
        <v>4221</v>
      </c>
    </row>
    <row r="724" spans="1:3" x14ac:dyDescent="0.3">
      <c r="A724" s="132" t="s">
        <v>2423</v>
      </c>
      <c r="B724" s="133" t="s">
        <v>3869</v>
      </c>
      <c r="C724" s="133" t="s">
        <v>4221</v>
      </c>
    </row>
    <row r="725" spans="1:3" x14ac:dyDescent="0.3">
      <c r="A725" s="132" t="s">
        <v>1136</v>
      </c>
      <c r="B725" s="133" t="s">
        <v>4155</v>
      </c>
      <c r="C725" s="133" t="s">
        <v>4221</v>
      </c>
    </row>
    <row r="726" spans="1:3" x14ac:dyDescent="0.3">
      <c r="A726" s="132" t="s">
        <v>865</v>
      </c>
      <c r="B726" s="133" t="s">
        <v>3369</v>
      </c>
      <c r="C726" s="133" t="s">
        <v>4221</v>
      </c>
    </row>
    <row r="727" spans="1:3" x14ac:dyDescent="0.3">
      <c r="A727" s="132" t="s">
        <v>2424</v>
      </c>
      <c r="B727" s="133" t="s">
        <v>4156</v>
      </c>
      <c r="C727" s="133" t="s">
        <v>4221</v>
      </c>
    </row>
    <row r="728" spans="1:3" x14ac:dyDescent="0.3">
      <c r="A728" s="132" t="s">
        <v>2036</v>
      </c>
      <c r="B728" s="133" t="s">
        <v>4134</v>
      </c>
      <c r="C728" s="133" t="s">
        <v>4221</v>
      </c>
    </row>
    <row r="729" spans="1:3" x14ac:dyDescent="0.3">
      <c r="A729" s="132" t="s">
        <v>1342</v>
      </c>
      <c r="B729" s="133" t="s">
        <v>4136</v>
      </c>
      <c r="C729" s="133" t="s">
        <v>4221</v>
      </c>
    </row>
    <row r="730" spans="1:3" x14ac:dyDescent="0.3">
      <c r="A730" s="132" t="s">
        <v>1211</v>
      </c>
      <c r="B730" s="133" t="s">
        <v>3439</v>
      </c>
      <c r="C730" s="133" t="s">
        <v>4221</v>
      </c>
    </row>
    <row r="731" spans="1:3" x14ac:dyDescent="0.3">
      <c r="A731" s="132" t="s">
        <v>2522</v>
      </c>
      <c r="B731" s="133" t="s">
        <v>3386</v>
      </c>
      <c r="C731" s="133" t="s">
        <v>4221</v>
      </c>
    </row>
    <row r="732" spans="1:3" x14ac:dyDescent="0.3">
      <c r="A732" s="132" t="s">
        <v>1184</v>
      </c>
      <c r="B732" s="133" t="s">
        <v>3489</v>
      </c>
      <c r="C732" s="133" t="s">
        <v>4221</v>
      </c>
    </row>
    <row r="733" spans="1:3" x14ac:dyDescent="0.3">
      <c r="A733" s="132" t="s">
        <v>2237</v>
      </c>
      <c r="B733" s="133" t="s">
        <v>3474</v>
      </c>
      <c r="C733" s="133" t="s">
        <v>4221</v>
      </c>
    </row>
    <row r="734" spans="1:3" x14ac:dyDescent="0.3">
      <c r="A734" s="132" t="s">
        <v>2054</v>
      </c>
      <c r="B734" s="133" t="s">
        <v>3535</v>
      </c>
      <c r="C734" s="133" t="s">
        <v>4221</v>
      </c>
    </row>
    <row r="735" spans="1:3" x14ac:dyDescent="0.3">
      <c r="A735" s="132" t="s">
        <v>1521</v>
      </c>
      <c r="B735" s="133" t="s">
        <v>3557</v>
      </c>
      <c r="C735" s="133" t="s">
        <v>4221</v>
      </c>
    </row>
    <row r="736" spans="1:3" x14ac:dyDescent="0.3">
      <c r="A736" s="132" t="s">
        <v>1616</v>
      </c>
      <c r="B736" s="133" t="s">
        <v>3412</v>
      </c>
      <c r="C736" s="133" t="s">
        <v>4221</v>
      </c>
    </row>
    <row r="737" spans="1:3" x14ac:dyDescent="0.3">
      <c r="A737" s="132" t="s">
        <v>2289</v>
      </c>
      <c r="B737" s="133" t="s">
        <v>3461</v>
      </c>
      <c r="C737" s="133" t="s">
        <v>4221</v>
      </c>
    </row>
    <row r="738" spans="1:3" x14ac:dyDescent="0.3">
      <c r="A738" s="132" t="s">
        <v>1493</v>
      </c>
      <c r="B738" s="133" t="s">
        <v>3571</v>
      </c>
      <c r="C738" s="133" t="s">
        <v>4221</v>
      </c>
    </row>
    <row r="739" spans="1:3" x14ac:dyDescent="0.3">
      <c r="A739" s="132" t="s">
        <v>1157</v>
      </c>
      <c r="B739" s="133" t="s">
        <v>3588</v>
      </c>
      <c r="C739" s="133" t="s">
        <v>4221</v>
      </c>
    </row>
    <row r="740" spans="1:3" x14ac:dyDescent="0.3">
      <c r="A740" s="132" t="s">
        <v>1612</v>
      </c>
      <c r="B740" s="133" t="s">
        <v>3613</v>
      </c>
      <c r="C740" s="133" t="s">
        <v>4221</v>
      </c>
    </row>
    <row r="741" spans="1:3" x14ac:dyDescent="0.3">
      <c r="A741" s="132" t="s">
        <v>1538</v>
      </c>
      <c r="B741" s="133" t="s">
        <v>3451</v>
      </c>
      <c r="C741" s="133" t="s">
        <v>4221</v>
      </c>
    </row>
    <row r="742" spans="1:3" x14ac:dyDescent="0.3">
      <c r="A742" s="132" t="s">
        <v>1264</v>
      </c>
      <c r="B742" s="133" t="s">
        <v>3525</v>
      </c>
      <c r="C742" s="133" t="s">
        <v>4221</v>
      </c>
    </row>
    <row r="743" spans="1:3" x14ac:dyDescent="0.3">
      <c r="A743" s="132" t="s">
        <v>1185</v>
      </c>
      <c r="B743" s="133" t="s">
        <v>3503</v>
      </c>
      <c r="C743" s="133" t="s">
        <v>4221</v>
      </c>
    </row>
    <row r="744" spans="1:3" x14ac:dyDescent="0.3">
      <c r="A744" s="132" t="s">
        <v>2030</v>
      </c>
      <c r="B744" s="133" t="s">
        <v>3423</v>
      </c>
      <c r="C744" s="133" t="s">
        <v>4221</v>
      </c>
    </row>
    <row r="745" spans="1:3" x14ac:dyDescent="0.3">
      <c r="A745" s="132" t="s">
        <v>1407</v>
      </c>
      <c r="B745" s="133" t="s">
        <v>3587</v>
      </c>
      <c r="C745" s="133" t="s">
        <v>4221</v>
      </c>
    </row>
    <row r="746" spans="1:3" x14ac:dyDescent="0.3">
      <c r="A746" s="132" t="s">
        <v>2223</v>
      </c>
      <c r="B746" s="133" t="s">
        <v>3564</v>
      </c>
      <c r="C746" s="133" t="s">
        <v>4221</v>
      </c>
    </row>
    <row r="747" spans="1:3" x14ac:dyDescent="0.3">
      <c r="A747" s="132" t="s">
        <v>1976</v>
      </c>
      <c r="B747" s="133" t="s">
        <v>3396</v>
      </c>
      <c r="C747" s="133" t="s">
        <v>4221</v>
      </c>
    </row>
    <row r="748" spans="1:3" x14ac:dyDescent="0.3">
      <c r="A748" s="132" t="s">
        <v>1214</v>
      </c>
      <c r="B748" s="133" t="s">
        <v>3600</v>
      </c>
      <c r="C748" s="133" t="s">
        <v>4221</v>
      </c>
    </row>
    <row r="749" spans="1:3" x14ac:dyDescent="0.3">
      <c r="A749" s="132" t="s">
        <v>1902</v>
      </c>
      <c r="B749" s="133" t="s">
        <v>4164</v>
      </c>
      <c r="C749" s="133" t="s">
        <v>4221</v>
      </c>
    </row>
    <row r="750" spans="1:3" x14ac:dyDescent="0.3">
      <c r="A750" s="132" t="s">
        <v>2470</v>
      </c>
      <c r="B750" s="133" t="s">
        <v>3640</v>
      </c>
      <c r="C750" s="133" t="s">
        <v>4221</v>
      </c>
    </row>
    <row r="751" spans="1:3" x14ac:dyDescent="0.3">
      <c r="A751" s="132" t="s">
        <v>1726</v>
      </c>
      <c r="B751" s="133" t="s">
        <v>3641</v>
      </c>
      <c r="C751" s="133" t="s">
        <v>4221</v>
      </c>
    </row>
    <row r="752" spans="1:3" x14ac:dyDescent="0.3">
      <c r="A752" s="132" t="s">
        <v>1066</v>
      </c>
      <c r="B752" s="133" t="s">
        <v>3858</v>
      </c>
      <c r="C752" s="133" t="s">
        <v>4221</v>
      </c>
    </row>
    <row r="753" spans="1:3" x14ac:dyDescent="0.3">
      <c r="A753" s="132" t="s">
        <v>2071</v>
      </c>
      <c r="B753" s="133" t="s">
        <v>4101</v>
      </c>
      <c r="C753" s="133" t="s">
        <v>4221</v>
      </c>
    </row>
    <row r="754" spans="1:3" x14ac:dyDescent="0.3">
      <c r="A754" s="132" t="s">
        <v>1091</v>
      </c>
      <c r="B754" s="133" t="s">
        <v>3915</v>
      </c>
      <c r="C754" s="133" t="s">
        <v>4221</v>
      </c>
    </row>
    <row r="755" spans="1:3" x14ac:dyDescent="0.3">
      <c r="A755" s="132" t="s">
        <v>1760</v>
      </c>
      <c r="B755" s="133" t="s">
        <v>3723</v>
      </c>
      <c r="C755" s="133" t="s">
        <v>4221</v>
      </c>
    </row>
    <row r="756" spans="1:3" x14ac:dyDescent="0.3">
      <c r="A756" s="132" t="s">
        <v>2486</v>
      </c>
      <c r="B756" s="133" t="s">
        <v>3969</v>
      </c>
      <c r="C756" s="133" t="s">
        <v>4221</v>
      </c>
    </row>
    <row r="757" spans="1:3" x14ac:dyDescent="0.3">
      <c r="A757" s="132" t="s">
        <v>2615</v>
      </c>
      <c r="B757" s="133" t="s">
        <v>3676</v>
      </c>
      <c r="C757" s="133" t="s">
        <v>4221</v>
      </c>
    </row>
    <row r="758" spans="1:3" x14ac:dyDescent="0.3">
      <c r="A758" s="132" t="s">
        <v>1148</v>
      </c>
      <c r="B758" s="133" t="s">
        <v>3946</v>
      </c>
      <c r="C758" s="133" t="s">
        <v>4221</v>
      </c>
    </row>
    <row r="759" spans="1:3" x14ac:dyDescent="0.3">
      <c r="A759" s="132" t="s">
        <v>1100</v>
      </c>
      <c r="B759" s="133" t="s">
        <v>4075</v>
      </c>
      <c r="C759" s="133" t="s">
        <v>4221</v>
      </c>
    </row>
    <row r="760" spans="1:3" x14ac:dyDescent="0.3">
      <c r="A760" s="132" t="s">
        <v>665</v>
      </c>
      <c r="B760" s="133" t="s">
        <v>3805</v>
      </c>
      <c r="C760" s="133" t="s">
        <v>4221</v>
      </c>
    </row>
    <row r="761" spans="1:3" x14ac:dyDescent="0.3">
      <c r="A761" s="132" t="s">
        <v>1896</v>
      </c>
      <c r="B761" s="133" t="s">
        <v>3833</v>
      </c>
      <c r="C761" s="133" t="s">
        <v>4221</v>
      </c>
    </row>
    <row r="762" spans="1:3" x14ac:dyDescent="0.3">
      <c r="A762" s="132" t="s">
        <v>2259</v>
      </c>
      <c r="B762" s="133" t="s">
        <v>3888</v>
      </c>
      <c r="C762" s="133" t="s">
        <v>4221</v>
      </c>
    </row>
    <row r="763" spans="1:3" x14ac:dyDescent="0.3">
      <c r="A763" s="132" t="s">
        <v>1093</v>
      </c>
      <c r="B763" s="133" t="s">
        <v>4128</v>
      </c>
      <c r="C763" s="133" t="s">
        <v>4221</v>
      </c>
    </row>
    <row r="764" spans="1:3" x14ac:dyDescent="0.3">
      <c r="A764" s="132" t="s">
        <v>1190</v>
      </c>
      <c r="B764" s="133" t="s">
        <v>4048</v>
      </c>
      <c r="C764" s="133" t="s">
        <v>4221</v>
      </c>
    </row>
    <row r="765" spans="1:3" x14ac:dyDescent="0.3">
      <c r="A765" s="132" t="s">
        <v>1417</v>
      </c>
      <c r="B765" s="133" t="s">
        <v>4028</v>
      </c>
      <c r="C765" s="133" t="s">
        <v>4221</v>
      </c>
    </row>
    <row r="766" spans="1:3" x14ac:dyDescent="0.3">
      <c r="A766" s="132" t="s">
        <v>2144</v>
      </c>
      <c r="B766" s="133" t="s">
        <v>3693</v>
      </c>
      <c r="C766" s="133" t="s">
        <v>4221</v>
      </c>
    </row>
    <row r="767" spans="1:3" x14ac:dyDescent="0.3">
      <c r="A767" s="132" t="s">
        <v>2779</v>
      </c>
      <c r="B767" s="133" t="s">
        <v>4237</v>
      </c>
      <c r="C767" s="133" t="s">
        <v>4221</v>
      </c>
    </row>
    <row r="768" spans="1:3" x14ac:dyDescent="0.3">
      <c r="A768" s="132" t="s">
        <v>1841</v>
      </c>
      <c r="B768" s="133" t="s">
        <v>3997</v>
      </c>
      <c r="C768" s="133" t="s">
        <v>4221</v>
      </c>
    </row>
    <row r="769" spans="1:3" x14ac:dyDescent="0.3">
      <c r="A769" s="132" t="s">
        <v>2542</v>
      </c>
      <c r="B769" s="133" t="s">
        <v>4001</v>
      </c>
      <c r="C769" s="133" t="s">
        <v>4221</v>
      </c>
    </row>
    <row r="770" spans="1:3" x14ac:dyDescent="0.3">
      <c r="A770" s="132" t="s">
        <v>1855</v>
      </c>
      <c r="B770" s="133" t="s">
        <v>3751</v>
      </c>
      <c r="C770" s="133" t="s">
        <v>4221</v>
      </c>
    </row>
    <row r="771" spans="1:3" x14ac:dyDescent="0.3">
      <c r="A771" s="132" t="s">
        <v>1667</v>
      </c>
      <c r="B771" s="133" t="s">
        <v>3656</v>
      </c>
      <c r="C771" s="133" t="s">
        <v>4221</v>
      </c>
    </row>
    <row r="772" spans="1:3" x14ac:dyDescent="0.3">
      <c r="A772" s="132" t="s">
        <v>1095</v>
      </c>
      <c r="B772" s="133" t="s">
        <v>3780</v>
      </c>
      <c r="C772" s="133" t="s">
        <v>4221</v>
      </c>
    </row>
    <row r="773" spans="1:3" x14ac:dyDescent="0.3">
      <c r="A773" s="132" t="s">
        <v>2750</v>
      </c>
      <c r="B773" s="133" t="s">
        <v>4238</v>
      </c>
      <c r="C773" s="133" t="s">
        <v>4221</v>
      </c>
    </row>
    <row r="774" spans="1:3" x14ac:dyDescent="0.3">
      <c r="A774" s="132" t="s">
        <v>2698</v>
      </c>
      <c r="B774" s="133" t="s">
        <v>4008</v>
      </c>
      <c r="C774" s="133" t="s">
        <v>4221</v>
      </c>
    </row>
    <row r="775" spans="1:3" x14ac:dyDescent="0.3">
      <c r="A775" s="132" t="s">
        <v>1736</v>
      </c>
      <c r="B775" s="133" t="s">
        <v>3696</v>
      </c>
      <c r="C775" s="133" t="s">
        <v>4221</v>
      </c>
    </row>
    <row r="776" spans="1:3" x14ac:dyDescent="0.3">
      <c r="A776" s="132" t="s">
        <v>2128</v>
      </c>
      <c r="B776" s="133" t="s">
        <v>4029</v>
      </c>
      <c r="C776" s="133" t="s">
        <v>4221</v>
      </c>
    </row>
    <row r="777" spans="1:3" x14ac:dyDescent="0.3">
      <c r="A777" s="132" t="s">
        <v>2723</v>
      </c>
      <c r="B777" s="133" t="s">
        <v>4239</v>
      </c>
      <c r="C777" s="133" t="s">
        <v>4221</v>
      </c>
    </row>
    <row r="778" spans="1:3" x14ac:dyDescent="0.3">
      <c r="A778" s="132" t="s">
        <v>1086</v>
      </c>
      <c r="B778" s="133" t="s">
        <v>4127</v>
      </c>
      <c r="C778" s="133" t="s">
        <v>4221</v>
      </c>
    </row>
    <row r="779" spans="1:3" x14ac:dyDescent="0.3">
      <c r="A779" s="132" t="s">
        <v>1738</v>
      </c>
      <c r="B779" s="133" t="s">
        <v>3996</v>
      </c>
      <c r="C779" s="133" t="s">
        <v>4221</v>
      </c>
    </row>
    <row r="780" spans="1:3" x14ac:dyDescent="0.3">
      <c r="A780" s="132" t="s">
        <v>1716</v>
      </c>
      <c r="B780" s="133" t="s">
        <v>3914</v>
      </c>
      <c r="C780" s="133" t="s">
        <v>4221</v>
      </c>
    </row>
    <row r="781" spans="1:3" x14ac:dyDescent="0.3">
      <c r="A781" s="132" t="s">
        <v>2257</v>
      </c>
      <c r="B781" s="133" t="s">
        <v>3655</v>
      </c>
      <c r="C781" s="133" t="s">
        <v>4221</v>
      </c>
    </row>
    <row r="782" spans="1:3" x14ac:dyDescent="0.3">
      <c r="A782" s="132" t="s">
        <v>642</v>
      </c>
      <c r="B782" s="133" t="s">
        <v>4047</v>
      </c>
      <c r="C782" s="133" t="s">
        <v>4221</v>
      </c>
    </row>
    <row r="783" spans="1:3" x14ac:dyDescent="0.3">
      <c r="A783" s="132" t="s">
        <v>1839</v>
      </c>
      <c r="B783" s="133" t="s">
        <v>3749</v>
      </c>
      <c r="C783" s="133" t="s">
        <v>4221</v>
      </c>
    </row>
    <row r="784" spans="1:3" x14ac:dyDescent="0.3">
      <c r="A784" s="132" t="s">
        <v>1675</v>
      </c>
      <c r="B784" s="133" t="s">
        <v>3886</v>
      </c>
      <c r="C784" s="133" t="s">
        <v>4221</v>
      </c>
    </row>
    <row r="785" spans="1:3" x14ac:dyDescent="0.3">
      <c r="A785" s="132" t="s">
        <v>671</v>
      </c>
      <c r="B785" s="133" t="s">
        <v>4027</v>
      </c>
      <c r="C785" s="133" t="s">
        <v>4221</v>
      </c>
    </row>
    <row r="786" spans="1:3" x14ac:dyDescent="0.3">
      <c r="A786" s="132" t="s">
        <v>2544</v>
      </c>
      <c r="B786" s="133" t="s">
        <v>3945</v>
      </c>
      <c r="C786" s="133" t="s">
        <v>4221</v>
      </c>
    </row>
    <row r="787" spans="1:3" x14ac:dyDescent="0.3">
      <c r="A787" s="132" t="s">
        <v>803</v>
      </c>
      <c r="B787" s="133" t="s">
        <v>3968</v>
      </c>
      <c r="C787" s="133" t="s">
        <v>4221</v>
      </c>
    </row>
    <row r="788" spans="1:3" x14ac:dyDescent="0.3">
      <c r="A788" s="132" t="s">
        <v>2623</v>
      </c>
      <c r="B788" s="133" t="s">
        <v>3675</v>
      </c>
      <c r="C788" s="133" t="s">
        <v>4221</v>
      </c>
    </row>
    <row r="789" spans="1:3" x14ac:dyDescent="0.3">
      <c r="A789" s="132" t="s">
        <v>1186</v>
      </c>
      <c r="B789" s="133" t="s">
        <v>3804</v>
      </c>
      <c r="C789" s="133" t="s">
        <v>4221</v>
      </c>
    </row>
    <row r="790" spans="1:3" x14ac:dyDescent="0.3">
      <c r="A790" s="132" t="s">
        <v>989</v>
      </c>
      <c r="B790" s="133" t="s">
        <v>4100</v>
      </c>
      <c r="C790" s="133" t="s">
        <v>4221</v>
      </c>
    </row>
    <row r="791" spans="1:3" x14ac:dyDescent="0.3">
      <c r="A791" s="132" t="s">
        <v>2548</v>
      </c>
      <c r="B791" s="133" t="s">
        <v>3790</v>
      </c>
      <c r="C791" s="133" t="s">
        <v>4221</v>
      </c>
    </row>
    <row r="792" spans="1:3" x14ac:dyDescent="0.3">
      <c r="A792" s="132" t="s">
        <v>1304</v>
      </c>
      <c r="B792" s="133" t="s">
        <v>3832</v>
      </c>
      <c r="C792" s="133" t="s">
        <v>4221</v>
      </c>
    </row>
    <row r="793" spans="1:3" x14ac:dyDescent="0.3">
      <c r="A793" s="132" t="s">
        <v>2353</v>
      </c>
      <c r="B793" s="133" t="s">
        <v>4117</v>
      </c>
      <c r="C793" s="133" t="s">
        <v>4221</v>
      </c>
    </row>
    <row r="794" spans="1:3" x14ac:dyDescent="0.3">
      <c r="A794" s="132" t="s">
        <v>2434</v>
      </c>
      <c r="B794" s="133" t="s">
        <v>3934</v>
      </c>
      <c r="C794" s="133" t="s">
        <v>4221</v>
      </c>
    </row>
    <row r="795" spans="1:3" x14ac:dyDescent="0.3">
      <c r="A795" s="132" t="s">
        <v>1145</v>
      </c>
      <c r="B795" s="133" t="s">
        <v>3752</v>
      </c>
      <c r="C795" s="133" t="s">
        <v>4221</v>
      </c>
    </row>
    <row r="796" spans="1:3" x14ac:dyDescent="0.3">
      <c r="A796" s="132" t="s">
        <v>769</v>
      </c>
      <c r="B796" s="133" t="s">
        <v>3735</v>
      </c>
      <c r="C796" s="133" t="s">
        <v>4221</v>
      </c>
    </row>
    <row r="797" spans="1:3" x14ac:dyDescent="0.3">
      <c r="A797" s="132" t="s">
        <v>685</v>
      </c>
      <c r="B797" s="133" t="s">
        <v>3769</v>
      </c>
      <c r="C797" s="133" t="s">
        <v>4221</v>
      </c>
    </row>
    <row r="798" spans="1:3" x14ac:dyDescent="0.3">
      <c r="A798" s="132" t="s">
        <v>2367</v>
      </c>
      <c r="B798" s="133" t="s">
        <v>3701</v>
      </c>
      <c r="C798" s="133" t="s">
        <v>4221</v>
      </c>
    </row>
    <row r="799" spans="1:3" x14ac:dyDescent="0.3">
      <c r="A799" s="132" t="s">
        <v>2287</v>
      </c>
      <c r="B799" s="133" t="s">
        <v>3727</v>
      </c>
      <c r="C799" s="133" t="s">
        <v>4221</v>
      </c>
    </row>
    <row r="800" spans="1:3" x14ac:dyDescent="0.3">
      <c r="A800" s="132" t="s">
        <v>819</v>
      </c>
      <c r="B800" s="133" t="s">
        <v>3876</v>
      </c>
      <c r="C800" s="133" t="s">
        <v>4221</v>
      </c>
    </row>
    <row r="801" spans="1:3" x14ac:dyDescent="0.3">
      <c r="A801" s="132" t="s">
        <v>2530</v>
      </c>
      <c r="B801" s="133" t="s">
        <v>3961</v>
      </c>
      <c r="C801" s="133" t="s">
        <v>4221</v>
      </c>
    </row>
    <row r="802" spans="1:3" x14ac:dyDescent="0.3">
      <c r="A802" s="132" t="s">
        <v>1183</v>
      </c>
      <c r="B802" s="133" t="s">
        <v>3820</v>
      </c>
      <c r="C802" s="133" t="s">
        <v>4221</v>
      </c>
    </row>
    <row r="803" spans="1:3" x14ac:dyDescent="0.3">
      <c r="A803" s="132" t="s">
        <v>1452</v>
      </c>
      <c r="B803" s="133" t="s">
        <v>4063</v>
      </c>
      <c r="C803" s="133" t="s">
        <v>4221</v>
      </c>
    </row>
    <row r="804" spans="1:3" x14ac:dyDescent="0.3">
      <c r="A804" s="132" t="s">
        <v>1028</v>
      </c>
      <c r="B804" s="133" t="s">
        <v>3688</v>
      </c>
      <c r="C804" s="133" t="s">
        <v>4221</v>
      </c>
    </row>
    <row r="805" spans="1:3" x14ac:dyDescent="0.3">
      <c r="A805" s="132" t="s">
        <v>2079</v>
      </c>
      <c r="B805" s="133" t="s">
        <v>4017</v>
      </c>
      <c r="C805" s="133" t="s">
        <v>4221</v>
      </c>
    </row>
    <row r="806" spans="1:3" x14ac:dyDescent="0.3">
      <c r="A806" s="132" t="s">
        <v>1098</v>
      </c>
      <c r="B806" s="133" t="s">
        <v>3813</v>
      </c>
      <c r="C806" s="133" t="s">
        <v>4221</v>
      </c>
    </row>
    <row r="807" spans="1:3" x14ac:dyDescent="0.3">
      <c r="A807" s="132" t="s">
        <v>1545</v>
      </c>
      <c r="B807" s="133" t="s">
        <v>3710</v>
      </c>
      <c r="C807" s="133" t="s">
        <v>4221</v>
      </c>
    </row>
    <row r="808" spans="1:3" x14ac:dyDescent="0.3">
      <c r="A808" s="132" t="s">
        <v>1131</v>
      </c>
      <c r="B808" s="133" t="s">
        <v>3847</v>
      </c>
      <c r="C808" s="133" t="s">
        <v>4221</v>
      </c>
    </row>
    <row r="809" spans="1:3" x14ac:dyDescent="0.3">
      <c r="A809" s="132" t="s">
        <v>1524</v>
      </c>
      <c r="B809" s="133" t="s">
        <v>3848</v>
      </c>
      <c r="C809" s="133" t="s">
        <v>4221</v>
      </c>
    </row>
    <row r="810" spans="1:3" x14ac:dyDescent="0.3">
      <c r="A810" s="132" t="s">
        <v>1196</v>
      </c>
      <c r="B810" s="133" t="s">
        <v>3629</v>
      </c>
      <c r="C810" s="133" t="s">
        <v>4221</v>
      </c>
    </row>
    <row r="811" spans="1:3" x14ac:dyDescent="0.3">
      <c r="A811" s="132" t="s">
        <v>2712</v>
      </c>
      <c r="B811" s="133" t="s">
        <v>4004</v>
      </c>
      <c r="C811" s="133" t="s">
        <v>4240</v>
      </c>
    </row>
    <row r="812" spans="1:3" x14ac:dyDescent="0.3">
      <c r="A812" s="132" t="s">
        <v>1294</v>
      </c>
      <c r="B812" s="133" t="s">
        <v>4013</v>
      </c>
      <c r="C812" s="133" t="s">
        <v>4221</v>
      </c>
    </row>
    <row r="813" spans="1:3" x14ac:dyDescent="0.3">
      <c r="A813" s="132" t="s">
        <v>2665</v>
      </c>
      <c r="B813" s="133" t="s">
        <v>4059</v>
      </c>
      <c r="C813" s="133" t="s">
        <v>4221</v>
      </c>
    </row>
    <row r="814" spans="1:3" x14ac:dyDescent="0.3">
      <c r="A814" s="132" t="s">
        <v>1956</v>
      </c>
      <c r="B814" s="133" t="s">
        <v>4037</v>
      </c>
      <c r="C814" s="133" t="s">
        <v>4221</v>
      </c>
    </row>
    <row r="815" spans="1:3" x14ac:dyDescent="0.3">
      <c r="A815" s="132" t="s">
        <v>1343</v>
      </c>
      <c r="B815" s="133" t="s">
        <v>3755</v>
      </c>
      <c r="C815" s="133" t="s">
        <v>4221</v>
      </c>
    </row>
    <row r="816" spans="1:3" x14ac:dyDescent="0.3">
      <c r="A816" s="132" t="s">
        <v>1012</v>
      </c>
      <c r="B816" s="133" t="s">
        <v>4113</v>
      </c>
      <c r="C816" s="133" t="s">
        <v>4221</v>
      </c>
    </row>
    <row r="817" spans="1:3" x14ac:dyDescent="0.3">
      <c r="A817" s="132" t="s">
        <v>1463</v>
      </c>
      <c r="B817" s="133" t="s">
        <v>4083</v>
      </c>
      <c r="C817" s="133" t="s">
        <v>4221</v>
      </c>
    </row>
    <row r="818" spans="1:3" x14ac:dyDescent="0.3">
      <c r="A818" s="132" t="s">
        <v>1152</v>
      </c>
      <c r="B818" s="133" t="s">
        <v>3843</v>
      </c>
      <c r="C818" s="133" t="s">
        <v>4221</v>
      </c>
    </row>
    <row r="819" spans="1:3" x14ac:dyDescent="0.3">
      <c r="A819" s="132" t="s">
        <v>1123</v>
      </c>
      <c r="B819" s="133" t="s">
        <v>3763</v>
      </c>
      <c r="C819" s="133" t="s">
        <v>4221</v>
      </c>
    </row>
    <row r="820" spans="1:3" x14ac:dyDescent="0.3">
      <c r="A820" s="132" t="s">
        <v>1919</v>
      </c>
      <c r="B820" s="133" t="s">
        <v>3793</v>
      </c>
      <c r="C820" s="133" t="s">
        <v>4221</v>
      </c>
    </row>
    <row r="821" spans="1:3" x14ac:dyDescent="0.3">
      <c r="A821" s="132" t="s">
        <v>1051</v>
      </c>
      <c r="B821" s="133" t="s">
        <v>3792</v>
      </c>
      <c r="C821" s="133" t="s">
        <v>4221</v>
      </c>
    </row>
    <row r="822" spans="1:3" x14ac:dyDescent="0.3">
      <c r="A822" s="132" t="s">
        <v>1103</v>
      </c>
      <c r="B822" s="133" t="s">
        <v>3872</v>
      </c>
      <c r="C822" s="133" t="s">
        <v>4221</v>
      </c>
    </row>
    <row r="823" spans="1:3" x14ac:dyDescent="0.3">
      <c r="A823" s="132" t="s">
        <v>2009</v>
      </c>
      <c r="B823" s="133" t="s">
        <v>3900</v>
      </c>
      <c r="C823" s="133" t="s">
        <v>4221</v>
      </c>
    </row>
    <row r="824" spans="1:3" x14ac:dyDescent="0.3">
      <c r="A824" s="132" t="s">
        <v>2148</v>
      </c>
      <c r="B824" s="133" t="s">
        <v>3709</v>
      </c>
      <c r="C824" s="133" t="s">
        <v>4221</v>
      </c>
    </row>
    <row r="825" spans="1:3" x14ac:dyDescent="0.3">
      <c r="A825" s="132" t="s">
        <v>1235</v>
      </c>
      <c r="B825" s="133" t="s">
        <v>3736</v>
      </c>
      <c r="C825" s="133" t="s">
        <v>4221</v>
      </c>
    </row>
    <row r="826" spans="1:3" x14ac:dyDescent="0.3">
      <c r="A826" s="132" t="s">
        <v>894</v>
      </c>
      <c r="B826" s="133" t="s">
        <v>3980</v>
      </c>
      <c r="C826" s="133" t="s">
        <v>4221</v>
      </c>
    </row>
    <row r="827" spans="1:3" x14ac:dyDescent="0.3">
      <c r="A827" s="132" t="s">
        <v>2041</v>
      </c>
      <c r="B827" s="133" t="s">
        <v>3705</v>
      </c>
      <c r="C827" s="133" t="s">
        <v>4221</v>
      </c>
    </row>
    <row r="828" spans="1:3" x14ac:dyDescent="0.3">
      <c r="A828" s="132" t="s">
        <v>1118</v>
      </c>
      <c r="B828" s="133" t="s">
        <v>3798</v>
      </c>
      <c r="C828" s="133" t="s">
        <v>4221</v>
      </c>
    </row>
    <row r="829" spans="1:3" x14ac:dyDescent="0.3">
      <c r="A829" s="132" t="s">
        <v>1543</v>
      </c>
      <c r="B829" s="133" t="s">
        <v>3695</v>
      </c>
      <c r="C829" s="133" t="s">
        <v>4221</v>
      </c>
    </row>
    <row r="830" spans="1:3" x14ac:dyDescent="0.3">
      <c r="A830" s="132" t="s">
        <v>1516</v>
      </c>
      <c r="B830" s="133" t="s">
        <v>3685</v>
      </c>
      <c r="C830" s="133" t="s">
        <v>4221</v>
      </c>
    </row>
    <row r="831" spans="1:3" x14ac:dyDescent="0.3">
      <c r="A831" s="132" t="s">
        <v>1210</v>
      </c>
      <c r="B831" s="133" t="s">
        <v>3368</v>
      </c>
      <c r="C831" s="133" t="s">
        <v>4221</v>
      </c>
    </row>
    <row r="832" spans="1:3" x14ac:dyDescent="0.3">
      <c r="A832" s="132" t="s">
        <v>1655</v>
      </c>
      <c r="B832" s="133" t="s">
        <v>4174</v>
      </c>
      <c r="C832" s="133" t="s">
        <v>4221</v>
      </c>
    </row>
    <row r="833" spans="1:3" x14ac:dyDescent="0.3">
      <c r="A833" s="132" t="s">
        <v>1977</v>
      </c>
      <c r="B833" s="133" t="s">
        <v>3438</v>
      </c>
      <c r="C833" s="133" t="s">
        <v>4221</v>
      </c>
    </row>
    <row r="834" spans="1:3" x14ac:dyDescent="0.3">
      <c r="A834" s="132" t="s">
        <v>2398</v>
      </c>
      <c r="B834" s="133" t="s">
        <v>3450</v>
      </c>
      <c r="C834" s="133" t="s">
        <v>4221</v>
      </c>
    </row>
    <row r="835" spans="1:3" x14ac:dyDescent="0.3">
      <c r="A835" s="132" t="s">
        <v>1291</v>
      </c>
      <c r="B835" s="133" t="s">
        <v>3599</v>
      </c>
      <c r="C835" s="133" t="s">
        <v>4221</v>
      </c>
    </row>
    <row r="836" spans="1:3" x14ac:dyDescent="0.3">
      <c r="A836" s="132" t="s">
        <v>2422</v>
      </c>
      <c r="B836" s="133" t="s">
        <v>3508</v>
      </c>
      <c r="C836" s="133" t="s">
        <v>4221</v>
      </c>
    </row>
    <row r="837" spans="1:3" x14ac:dyDescent="0.3">
      <c r="A837" s="132" t="s">
        <v>2704</v>
      </c>
      <c r="B837" s="133" t="s">
        <v>3502</v>
      </c>
      <c r="C837" s="133" t="s">
        <v>4221</v>
      </c>
    </row>
    <row r="838" spans="1:3" x14ac:dyDescent="0.3">
      <c r="A838" s="132" t="s">
        <v>2742</v>
      </c>
      <c r="B838" s="133" t="s">
        <v>4241</v>
      </c>
      <c r="C838" s="133" t="s">
        <v>4221</v>
      </c>
    </row>
    <row r="839" spans="1:3" x14ac:dyDescent="0.3">
      <c r="A839" s="132" t="s">
        <v>2678</v>
      </c>
      <c r="B839" s="133" t="s">
        <v>3411</v>
      </c>
      <c r="C839" s="133" t="s">
        <v>4221</v>
      </c>
    </row>
    <row r="840" spans="1:3" x14ac:dyDescent="0.3">
      <c r="A840" s="132" t="s">
        <v>1312</v>
      </c>
      <c r="B840" s="133" t="s">
        <v>3460</v>
      </c>
      <c r="C840" s="133" t="s">
        <v>4221</v>
      </c>
    </row>
    <row r="841" spans="1:3" x14ac:dyDescent="0.3">
      <c r="A841" s="132" t="s">
        <v>2404</v>
      </c>
      <c r="B841" s="133" t="s">
        <v>3524</v>
      </c>
      <c r="C841" s="133" t="s">
        <v>4221</v>
      </c>
    </row>
    <row r="842" spans="1:3" x14ac:dyDescent="0.3">
      <c r="A842" s="132" t="s">
        <v>1242</v>
      </c>
      <c r="B842" s="133" t="s">
        <v>3563</v>
      </c>
      <c r="C842" s="133" t="s">
        <v>4221</v>
      </c>
    </row>
    <row r="843" spans="1:3" x14ac:dyDescent="0.3">
      <c r="A843" s="132" t="s">
        <v>1372</v>
      </c>
      <c r="B843" s="133" t="s">
        <v>3422</v>
      </c>
      <c r="C843" s="133" t="s">
        <v>4221</v>
      </c>
    </row>
    <row r="844" spans="1:3" x14ac:dyDescent="0.3">
      <c r="A844" s="132" t="s">
        <v>1154</v>
      </c>
      <c r="B844" s="133" t="s">
        <v>3488</v>
      </c>
      <c r="C844" s="133" t="s">
        <v>4221</v>
      </c>
    </row>
    <row r="845" spans="1:3" x14ac:dyDescent="0.3">
      <c r="A845" s="132" t="s">
        <v>1625</v>
      </c>
      <c r="B845" s="133" t="s">
        <v>3472</v>
      </c>
      <c r="C845" s="133" t="s">
        <v>4221</v>
      </c>
    </row>
    <row r="846" spans="1:3" x14ac:dyDescent="0.3">
      <c r="A846" s="132" t="s">
        <v>1626</v>
      </c>
      <c r="B846" s="133" t="s">
        <v>3598</v>
      </c>
      <c r="C846" s="133" t="s">
        <v>4221</v>
      </c>
    </row>
    <row r="847" spans="1:3" x14ac:dyDescent="0.3">
      <c r="A847" s="132" t="s">
        <v>1606</v>
      </c>
      <c r="B847" s="133" t="s">
        <v>3586</v>
      </c>
      <c r="C847" s="133" t="s">
        <v>4221</v>
      </c>
    </row>
    <row r="848" spans="1:3" x14ac:dyDescent="0.3">
      <c r="A848" s="132" t="s">
        <v>1959</v>
      </c>
      <c r="B848" s="133" t="s">
        <v>3556</v>
      </c>
      <c r="C848" s="133" t="s">
        <v>4221</v>
      </c>
    </row>
    <row r="849" spans="1:3" x14ac:dyDescent="0.3">
      <c r="A849" s="132" t="s">
        <v>1159</v>
      </c>
      <c r="B849" s="133" t="s">
        <v>3545</v>
      </c>
      <c r="C849" s="133" t="s">
        <v>4221</v>
      </c>
    </row>
    <row r="850" spans="1:3" x14ac:dyDescent="0.3">
      <c r="A850" s="132" t="s">
        <v>627</v>
      </c>
      <c r="B850" s="133" t="s">
        <v>3534</v>
      </c>
      <c r="C850" s="133" t="s">
        <v>4221</v>
      </c>
    </row>
    <row r="851" spans="1:3" x14ac:dyDescent="0.3">
      <c r="A851" s="132" t="s">
        <v>1347</v>
      </c>
      <c r="B851" s="133" t="s">
        <v>3612</v>
      </c>
      <c r="C851" s="133" t="s">
        <v>4221</v>
      </c>
    </row>
    <row r="852" spans="1:3" x14ac:dyDescent="0.3">
      <c r="A852" s="132" t="s">
        <v>1243</v>
      </c>
      <c r="B852" s="133" t="s">
        <v>3360</v>
      </c>
      <c r="C852" s="133" t="s">
        <v>4221</v>
      </c>
    </row>
    <row r="853" spans="1:3" x14ac:dyDescent="0.3">
      <c r="A853" s="132" t="s">
        <v>1245</v>
      </c>
      <c r="B853" s="133" t="s">
        <v>3414</v>
      </c>
      <c r="C853" s="133" t="s">
        <v>4221</v>
      </c>
    </row>
    <row r="854" spans="1:3" x14ac:dyDescent="0.3">
      <c r="A854" s="132" t="s">
        <v>2011</v>
      </c>
      <c r="B854" s="133" t="s">
        <v>3463</v>
      </c>
      <c r="C854" s="133" t="s">
        <v>4221</v>
      </c>
    </row>
    <row r="855" spans="1:3" x14ac:dyDescent="0.3">
      <c r="A855" s="132" t="s">
        <v>543</v>
      </c>
      <c r="B855" s="133" t="s">
        <v>3602</v>
      </c>
      <c r="C855" s="133" t="s">
        <v>4221</v>
      </c>
    </row>
    <row r="856" spans="1:3" x14ac:dyDescent="0.3">
      <c r="A856" s="132" t="s">
        <v>2453</v>
      </c>
      <c r="B856" s="133" t="s">
        <v>3492</v>
      </c>
      <c r="C856" s="133" t="s">
        <v>4221</v>
      </c>
    </row>
    <row r="857" spans="1:3" x14ac:dyDescent="0.3">
      <c r="A857" s="132" t="s">
        <v>587</v>
      </c>
      <c r="B857" s="133" t="s">
        <v>3516</v>
      </c>
      <c r="C857" s="133" t="s">
        <v>4221</v>
      </c>
    </row>
    <row r="858" spans="1:3" x14ac:dyDescent="0.3">
      <c r="A858" s="132" t="s">
        <v>1073</v>
      </c>
      <c r="B858" s="133" t="s">
        <v>3526</v>
      </c>
      <c r="C858" s="133" t="s">
        <v>4221</v>
      </c>
    </row>
    <row r="859" spans="1:3" x14ac:dyDescent="0.3">
      <c r="A859" s="132" t="s">
        <v>2210</v>
      </c>
      <c r="B859" s="133" t="s">
        <v>3559</v>
      </c>
      <c r="C859" s="133" t="s">
        <v>4221</v>
      </c>
    </row>
    <row r="860" spans="1:3" x14ac:dyDescent="0.3">
      <c r="A860" s="132" t="s">
        <v>2754</v>
      </c>
      <c r="B860" s="133" t="s">
        <v>4242</v>
      </c>
      <c r="C860" s="133" t="s">
        <v>4221</v>
      </c>
    </row>
    <row r="861" spans="1:3" x14ac:dyDescent="0.3">
      <c r="A861" s="132" t="s">
        <v>2728</v>
      </c>
      <c r="B861" s="133" t="s">
        <v>4243</v>
      </c>
      <c r="C861" s="133" t="s">
        <v>4221</v>
      </c>
    </row>
    <row r="862" spans="1:3" x14ac:dyDescent="0.3">
      <c r="A862" s="132" t="s">
        <v>1068</v>
      </c>
      <c r="B862" s="133" t="s">
        <v>3436</v>
      </c>
      <c r="C862" s="133" t="s">
        <v>4221</v>
      </c>
    </row>
    <row r="863" spans="1:3" x14ac:dyDescent="0.3">
      <c r="A863" s="132" t="s">
        <v>2369</v>
      </c>
      <c r="B863" s="133" t="s">
        <v>3398</v>
      </c>
      <c r="C863" s="133" t="s">
        <v>4221</v>
      </c>
    </row>
    <row r="864" spans="1:3" x14ac:dyDescent="0.3">
      <c r="A864" s="132" t="s">
        <v>2392</v>
      </c>
      <c r="B864" s="133" t="s">
        <v>3452</v>
      </c>
      <c r="C864" s="133" t="s">
        <v>4221</v>
      </c>
    </row>
    <row r="865" spans="1:3" x14ac:dyDescent="0.3">
      <c r="A865" s="132" t="s">
        <v>2175</v>
      </c>
      <c r="B865" s="133" t="s">
        <v>3375</v>
      </c>
      <c r="C865" s="133" t="s">
        <v>4221</v>
      </c>
    </row>
    <row r="866" spans="1:3" x14ac:dyDescent="0.3">
      <c r="A866" s="132" t="s">
        <v>1921</v>
      </c>
      <c r="B866" s="133" t="s">
        <v>3407</v>
      </c>
      <c r="C866" s="133" t="s">
        <v>4221</v>
      </c>
    </row>
    <row r="867" spans="1:3" x14ac:dyDescent="0.3">
      <c r="A867" s="132" t="s">
        <v>969</v>
      </c>
      <c r="B867" s="133" t="s">
        <v>4151</v>
      </c>
      <c r="C867" s="133" t="s">
        <v>4221</v>
      </c>
    </row>
    <row r="868" spans="1:3" x14ac:dyDescent="0.3">
      <c r="A868" s="132" t="s">
        <v>2211</v>
      </c>
      <c r="B868" s="133" t="s">
        <v>3426</v>
      </c>
      <c r="C868" s="133" t="s">
        <v>4221</v>
      </c>
    </row>
    <row r="869" spans="1:3" x14ac:dyDescent="0.3">
      <c r="A869" s="132" t="s">
        <v>2294</v>
      </c>
      <c r="B869" s="133" t="s">
        <v>3376</v>
      </c>
      <c r="C869" s="133" t="s">
        <v>4221</v>
      </c>
    </row>
    <row r="870" spans="1:3" x14ac:dyDescent="0.3">
      <c r="A870" s="132" t="s">
        <v>887</v>
      </c>
      <c r="B870" s="133" t="s">
        <v>3547</v>
      </c>
      <c r="C870" s="133" t="s">
        <v>4221</v>
      </c>
    </row>
    <row r="871" spans="1:3" x14ac:dyDescent="0.3">
      <c r="A871" s="132" t="s">
        <v>1535</v>
      </c>
      <c r="B871" s="133" t="s">
        <v>3591</v>
      </c>
      <c r="C871" s="133" t="s">
        <v>4221</v>
      </c>
    </row>
    <row r="872" spans="1:3" x14ac:dyDescent="0.3">
      <c r="A872" s="132" t="s">
        <v>2191</v>
      </c>
      <c r="B872" s="133" t="s">
        <v>4143</v>
      </c>
      <c r="C872" s="133" t="s">
        <v>4221</v>
      </c>
    </row>
    <row r="873" spans="1:3" x14ac:dyDescent="0.3">
      <c r="A873" s="132" t="s">
        <v>1040</v>
      </c>
      <c r="B873" s="133" t="s">
        <v>4140</v>
      </c>
      <c r="C873" s="133" t="s">
        <v>4221</v>
      </c>
    </row>
    <row r="874" spans="1:3" x14ac:dyDescent="0.3">
      <c r="A874" s="132" t="s">
        <v>1847</v>
      </c>
      <c r="B874" s="133" t="s">
        <v>4166</v>
      </c>
      <c r="C874" s="133" t="s">
        <v>4221</v>
      </c>
    </row>
    <row r="875" spans="1:3" x14ac:dyDescent="0.3">
      <c r="A875" s="132" t="s">
        <v>1423</v>
      </c>
      <c r="B875" s="133" t="s">
        <v>3642</v>
      </c>
      <c r="C875" s="133" t="s">
        <v>4221</v>
      </c>
    </row>
    <row r="876" spans="1:3" x14ac:dyDescent="0.3">
      <c r="A876" s="132" t="s">
        <v>2185</v>
      </c>
      <c r="B876" s="133" t="s">
        <v>3643</v>
      </c>
      <c r="C876" s="133" t="s">
        <v>4221</v>
      </c>
    </row>
    <row r="877" spans="1:3" x14ac:dyDescent="0.3">
      <c r="A877" s="132" t="s">
        <v>1872</v>
      </c>
      <c r="B877" s="133" t="s">
        <v>4177</v>
      </c>
      <c r="C877" s="133" t="s">
        <v>4221</v>
      </c>
    </row>
    <row r="878" spans="1:3" x14ac:dyDescent="0.3">
      <c r="A878" s="132" t="s">
        <v>1598</v>
      </c>
      <c r="B878" s="133" t="s">
        <v>3624</v>
      </c>
      <c r="C878" s="133" t="s">
        <v>4221</v>
      </c>
    </row>
    <row r="879" spans="1:3" x14ac:dyDescent="0.3">
      <c r="A879" s="132" t="s">
        <v>963</v>
      </c>
      <c r="B879" s="133" t="s">
        <v>3726</v>
      </c>
      <c r="C879" s="133" t="s">
        <v>4221</v>
      </c>
    </row>
    <row r="880" spans="1:3" x14ac:dyDescent="0.3">
      <c r="A880" s="132" t="s">
        <v>1233</v>
      </c>
      <c r="B880" s="133" t="s">
        <v>4000</v>
      </c>
      <c r="C880" s="133" t="s">
        <v>4221</v>
      </c>
    </row>
    <row r="881" spans="1:3" x14ac:dyDescent="0.3">
      <c r="A881" s="132" t="s">
        <v>2593</v>
      </c>
      <c r="B881" s="133" t="s">
        <v>3782</v>
      </c>
      <c r="C881" s="133" t="s">
        <v>4221</v>
      </c>
    </row>
    <row r="882" spans="1:3" x14ac:dyDescent="0.3">
      <c r="A882" s="132" t="s">
        <v>2635</v>
      </c>
      <c r="B882" s="133" t="s">
        <v>3916</v>
      </c>
      <c r="C882" s="133" t="s">
        <v>4221</v>
      </c>
    </row>
    <row r="883" spans="1:3" x14ac:dyDescent="0.3">
      <c r="A883" s="132" t="s">
        <v>881</v>
      </c>
      <c r="B883" s="133" t="s">
        <v>4050</v>
      </c>
      <c r="C883" s="133" t="s">
        <v>4221</v>
      </c>
    </row>
    <row r="884" spans="1:3" x14ac:dyDescent="0.3">
      <c r="A884" s="132" t="s">
        <v>1394</v>
      </c>
      <c r="B884" s="133" t="s">
        <v>3678</v>
      </c>
      <c r="C884" s="133" t="s">
        <v>4221</v>
      </c>
    </row>
    <row r="885" spans="1:3" x14ac:dyDescent="0.3">
      <c r="A885" s="132" t="s">
        <v>2671</v>
      </c>
      <c r="B885" s="133" t="s">
        <v>3699</v>
      </c>
      <c r="C885" s="133" t="s">
        <v>4221</v>
      </c>
    </row>
    <row r="886" spans="1:3" x14ac:dyDescent="0.3">
      <c r="A886" s="132" t="s">
        <v>1458</v>
      </c>
      <c r="B886" s="133" t="s">
        <v>3948</v>
      </c>
      <c r="C886" s="133" t="s">
        <v>4221</v>
      </c>
    </row>
    <row r="887" spans="1:3" x14ac:dyDescent="0.3">
      <c r="A887" s="132" t="s">
        <v>2657</v>
      </c>
      <c r="B887" s="133" t="s">
        <v>3892</v>
      </c>
      <c r="C887" s="133" t="s">
        <v>4221</v>
      </c>
    </row>
    <row r="888" spans="1:3" x14ac:dyDescent="0.3">
      <c r="A888" s="132" t="s">
        <v>761</v>
      </c>
      <c r="B888" s="133" t="s">
        <v>3971</v>
      </c>
      <c r="C888" s="133" t="s">
        <v>4221</v>
      </c>
    </row>
    <row r="889" spans="1:3" x14ac:dyDescent="0.3">
      <c r="A889" s="132" t="s">
        <v>839</v>
      </c>
      <c r="B889" s="133" t="s">
        <v>3658</v>
      </c>
      <c r="C889" s="133" t="s">
        <v>4221</v>
      </c>
    </row>
    <row r="890" spans="1:3" x14ac:dyDescent="0.3">
      <c r="A890" s="132" t="s">
        <v>832</v>
      </c>
      <c r="B890" s="133" t="s">
        <v>4111</v>
      </c>
      <c r="C890" s="133" t="s">
        <v>4221</v>
      </c>
    </row>
    <row r="891" spans="1:3" x14ac:dyDescent="0.3">
      <c r="A891" s="132" t="s">
        <v>2415</v>
      </c>
      <c r="B891" s="133" t="s">
        <v>4106</v>
      </c>
      <c r="C891" s="133" t="s">
        <v>4221</v>
      </c>
    </row>
    <row r="892" spans="1:3" x14ac:dyDescent="0.3">
      <c r="A892" s="132" t="s">
        <v>1554</v>
      </c>
      <c r="B892" s="133" t="s">
        <v>4030</v>
      </c>
      <c r="C892" s="133" t="s">
        <v>4221</v>
      </c>
    </row>
    <row r="893" spans="1:3" x14ac:dyDescent="0.3">
      <c r="A893" s="132" t="s">
        <v>857</v>
      </c>
      <c r="B893" s="133" t="s">
        <v>4146</v>
      </c>
      <c r="C893" s="133" t="s">
        <v>4221</v>
      </c>
    </row>
    <row r="894" spans="1:3" x14ac:dyDescent="0.3">
      <c r="A894" s="132" t="s">
        <v>1507</v>
      </c>
      <c r="B894" s="133" t="s">
        <v>4130</v>
      </c>
      <c r="C894" s="133" t="s">
        <v>4221</v>
      </c>
    </row>
    <row r="895" spans="1:3" x14ac:dyDescent="0.3">
      <c r="A895" s="132" t="s">
        <v>1974</v>
      </c>
      <c r="B895" s="133" t="s">
        <v>4103</v>
      </c>
      <c r="C895" s="133" t="s">
        <v>4221</v>
      </c>
    </row>
    <row r="896" spans="1:3" x14ac:dyDescent="0.3">
      <c r="A896" s="132" t="s">
        <v>2112</v>
      </c>
      <c r="B896" s="133" t="s">
        <v>3807</v>
      </c>
      <c r="C896" s="133" t="s">
        <v>4221</v>
      </c>
    </row>
    <row r="897" spans="1:3" x14ac:dyDescent="0.3">
      <c r="A897" s="132" t="s">
        <v>2157</v>
      </c>
      <c r="B897" s="133" t="s">
        <v>3753</v>
      </c>
      <c r="C897" s="133" t="s">
        <v>4221</v>
      </c>
    </row>
    <row r="898" spans="1:3" x14ac:dyDescent="0.3">
      <c r="A898" s="132" t="s">
        <v>1380</v>
      </c>
      <c r="B898" s="133" t="s">
        <v>3618</v>
      </c>
      <c r="C898" s="133" t="s">
        <v>4221</v>
      </c>
    </row>
    <row r="899" spans="1:3" x14ac:dyDescent="0.3">
      <c r="A899" s="132" t="s">
        <v>1250</v>
      </c>
      <c r="B899" s="133" t="s">
        <v>3625</v>
      </c>
      <c r="C899" s="133" t="s">
        <v>4221</v>
      </c>
    </row>
    <row r="900" spans="1:3" x14ac:dyDescent="0.3">
      <c r="A900" s="132" t="s">
        <v>1270</v>
      </c>
      <c r="B900" s="133" t="s">
        <v>4131</v>
      </c>
      <c r="C900" s="133" t="s">
        <v>4221</v>
      </c>
    </row>
    <row r="901" spans="1:3" x14ac:dyDescent="0.3">
      <c r="A901" s="132" t="s">
        <v>579</v>
      </c>
      <c r="B901" s="133" t="s">
        <v>3835</v>
      </c>
      <c r="C901" s="133" t="s">
        <v>4221</v>
      </c>
    </row>
    <row r="902" spans="1:3" x14ac:dyDescent="0.3">
      <c r="A902" s="132" t="s">
        <v>2587</v>
      </c>
      <c r="B902" s="133" t="s">
        <v>3860</v>
      </c>
      <c r="C902" s="133" t="s">
        <v>4221</v>
      </c>
    </row>
    <row r="903" spans="1:3" x14ac:dyDescent="0.3">
      <c r="A903" s="132" t="s">
        <v>2234</v>
      </c>
      <c r="B903" s="133" t="s">
        <v>3972</v>
      </c>
      <c r="C903" s="133" t="s">
        <v>4221</v>
      </c>
    </row>
    <row r="904" spans="1:3" x14ac:dyDescent="0.3">
      <c r="A904" s="132" t="s">
        <v>1226</v>
      </c>
      <c r="B904" s="133" t="s">
        <v>3659</v>
      </c>
      <c r="C904" s="133" t="s">
        <v>4221</v>
      </c>
    </row>
    <row r="905" spans="1:3" x14ac:dyDescent="0.3">
      <c r="A905" s="132" t="s">
        <v>2313</v>
      </c>
      <c r="B905" s="133" t="s">
        <v>3893</v>
      </c>
      <c r="C905" s="133" t="s">
        <v>4221</v>
      </c>
    </row>
    <row r="906" spans="1:3" x14ac:dyDescent="0.3">
      <c r="A906" s="132" t="s">
        <v>1928</v>
      </c>
      <c r="B906" s="133" t="s">
        <v>4002</v>
      </c>
      <c r="C906" s="133" t="s">
        <v>4221</v>
      </c>
    </row>
    <row r="907" spans="1:3" x14ac:dyDescent="0.3">
      <c r="A907" s="132" t="s">
        <v>2644</v>
      </c>
      <c r="B907" s="133" t="s">
        <v>3949</v>
      </c>
      <c r="C907" s="133" t="s">
        <v>4221</v>
      </c>
    </row>
    <row r="908" spans="1:3" x14ac:dyDescent="0.3">
      <c r="A908" s="132" t="s">
        <v>2585</v>
      </c>
      <c r="B908" s="133" t="s">
        <v>3679</v>
      </c>
      <c r="C908" s="133" t="s">
        <v>4221</v>
      </c>
    </row>
    <row r="909" spans="1:3" x14ac:dyDescent="0.3">
      <c r="A909" s="132" t="s">
        <v>1970</v>
      </c>
      <c r="B909" s="133" t="s">
        <v>3808</v>
      </c>
      <c r="C909" s="133" t="s">
        <v>4221</v>
      </c>
    </row>
    <row r="910" spans="1:3" x14ac:dyDescent="0.3">
      <c r="A910" s="132" t="s">
        <v>541</v>
      </c>
      <c r="B910" s="133" t="s">
        <v>4104</v>
      </c>
      <c r="C910" s="133" t="s">
        <v>4221</v>
      </c>
    </row>
    <row r="911" spans="1:3" x14ac:dyDescent="0.3">
      <c r="A911" s="132" t="s">
        <v>2646</v>
      </c>
      <c r="B911" s="133" t="s">
        <v>4051</v>
      </c>
      <c r="C911" s="133" t="s">
        <v>4221</v>
      </c>
    </row>
    <row r="912" spans="1:3" x14ac:dyDescent="0.3">
      <c r="A912" s="132" t="s">
        <v>533</v>
      </c>
      <c r="B912" s="133" t="s">
        <v>4031</v>
      </c>
      <c r="C912" s="133" t="s">
        <v>4221</v>
      </c>
    </row>
    <row r="913" spans="1:3" x14ac:dyDescent="0.3">
      <c r="A913" s="132" t="s">
        <v>1499</v>
      </c>
      <c r="B913" s="133" t="s">
        <v>3783</v>
      </c>
      <c r="C913" s="133" t="s">
        <v>4221</v>
      </c>
    </row>
    <row r="914" spans="1:3" x14ac:dyDescent="0.3">
      <c r="A914" s="132" t="s">
        <v>1530</v>
      </c>
      <c r="B914" s="133" t="s">
        <v>3754</v>
      </c>
      <c r="C914" s="133" t="s">
        <v>4221</v>
      </c>
    </row>
    <row r="915" spans="1:3" x14ac:dyDescent="0.3">
      <c r="A915" s="132" t="s">
        <v>2748</v>
      </c>
      <c r="B915" s="133" t="s">
        <v>4244</v>
      </c>
      <c r="C915" s="133" t="s">
        <v>4221</v>
      </c>
    </row>
    <row r="916" spans="1:3" x14ac:dyDescent="0.3">
      <c r="A916" s="132" t="s">
        <v>1510</v>
      </c>
      <c r="B916" s="133" t="s">
        <v>3616</v>
      </c>
      <c r="C916" s="133" t="s">
        <v>4221</v>
      </c>
    </row>
    <row r="917" spans="1:3" x14ac:dyDescent="0.3">
      <c r="A917" s="132" t="s">
        <v>1142</v>
      </c>
      <c r="B917" s="133" t="s">
        <v>3728</v>
      </c>
      <c r="C917" s="133" t="s">
        <v>4221</v>
      </c>
    </row>
    <row r="918" spans="1:3" x14ac:dyDescent="0.3">
      <c r="A918" s="132" t="s">
        <v>1446</v>
      </c>
      <c r="B918" s="133" t="s">
        <v>3917</v>
      </c>
      <c r="C918" s="133" t="s">
        <v>4221</v>
      </c>
    </row>
    <row r="919" spans="1:3" x14ac:dyDescent="0.3">
      <c r="A919" s="132" t="s">
        <v>1556</v>
      </c>
      <c r="B919" s="133" t="s">
        <v>4076</v>
      </c>
      <c r="C919" s="133" t="s">
        <v>4221</v>
      </c>
    </row>
    <row r="920" spans="1:3" x14ac:dyDescent="0.3">
      <c r="A920" s="132" t="s">
        <v>2337</v>
      </c>
      <c r="B920" s="133" t="s">
        <v>3662</v>
      </c>
      <c r="C920" s="133" t="s">
        <v>4221</v>
      </c>
    </row>
    <row r="921" spans="1:3" x14ac:dyDescent="0.3">
      <c r="A921" s="132" t="s">
        <v>1217</v>
      </c>
      <c r="B921" s="133" t="s">
        <v>4054</v>
      </c>
      <c r="C921" s="133" t="s">
        <v>4221</v>
      </c>
    </row>
    <row r="922" spans="1:3" x14ac:dyDescent="0.3">
      <c r="A922" s="132" t="s">
        <v>673</v>
      </c>
      <c r="B922" s="133" t="s">
        <v>3811</v>
      </c>
      <c r="C922" s="133" t="s">
        <v>4221</v>
      </c>
    </row>
    <row r="923" spans="1:3" x14ac:dyDescent="0.3">
      <c r="A923" s="132" t="s">
        <v>745</v>
      </c>
      <c r="B923" s="133" t="s">
        <v>3920</v>
      </c>
      <c r="C923" s="133" t="s">
        <v>4221</v>
      </c>
    </row>
    <row r="924" spans="1:3" x14ac:dyDescent="0.3">
      <c r="A924" s="132" t="s">
        <v>604</v>
      </c>
      <c r="B924" s="133" t="s">
        <v>3975</v>
      </c>
      <c r="C924" s="133" t="s">
        <v>4221</v>
      </c>
    </row>
    <row r="925" spans="1:3" x14ac:dyDescent="0.3">
      <c r="A925" s="132" t="s">
        <v>1335</v>
      </c>
      <c r="B925" s="133" t="s">
        <v>3839</v>
      </c>
      <c r="C925" s="133" t="s">
        <v>4221</v>
      </c>
    </row>
    <row r="926" spans="1:3" x14ac:dyDescent="0.3">
      <c r="A926" s="132" t="s">
        <v>1572</v>
      </c>
      <c r="B926" s="133" t="s">
        <v>3704</v>
      </c>
      <c r="C926" s="133" t="s">
        <v>4221</v>
      </c>
    </row>
    <row r="927" spans="1:3" x14ac:dyDescent="0.3">
      <c r="A927" s="132" t="s">
        <v>1514</v>
      </c>
      <c r="B927" s="133" t="s">
        <v>4079</v>
      </c>
      <c r="C927" s="133" t="s">
        <v>4221</v>
      </c>
    </row>
    <row r="928" spans="1:3" x14ac:dyDescent="0.3">
      <c r="A928" s="132" t="s">
        <v>1135</v>
      </c>
      <c r="B928" s="133" t="s">
        <v>4034</v>
      </c>
      <c r="C928" s="133" t="s">
        <v>4221</v>
      </c>
    </row>
    <row r="929" spans="1:3" x14ac:dyDescent="0.3">
      <c r="A929" s="132" t="s">
        <v>2390</v>
      </c>
      <c r="B929" s="133" t="s">
        <v>3759</v>
      </c>
      <c r="C929" s="133" t="s">
        <v>4221</v>
      </c>
    </row>
    <row r="930" spans="1:3" x14ac:dyDescent="0.3">
      <c r="A930" s="132" t="s">
        <v>1522</v>
      </c>
      <c r="B930" s="133" t="s">
        <v>3644</v>
      </c>
      <c r="C930" s="133" t="s">
        <v>4221</v>
      </c>
    </row>
    <row r="931" spans="1:3" x14ac:dyDescent="0.3">
      <c r="A931" s="132" t="s">
        <v>738</v>
      </c>
      <c r="B931" s="133" t="s">
        <v>3952</v>
      </c>
      <c r="C931" s="133" t="s">
        <v>4221</v>
      </c>
    </row>
    <row r="932" spans="1:3" x14ac:dyDescent="0.3">
      <c r="A932" s="132" t="s">
        <v>1195</v>
      </c>
      <c r="B932" s="133" t="s">
        <v>3863</v>
      </c>
      <c r="C932" s="133" t="s">
        <v>4221</v>
      </c>
    </row>
    <row r="933" spans="1:3" x14ac:dyDescent="0.3">
      <c r="A933" s="132" t="s">
        <v>699</v>
      </c>
      <c r="B933" s="133" t="s">
        <v>4108</v>
      </c>
      <c r="C933" s="133" t="s">
        <v>4221</v>
      </c>
    </row>
    <row r="934" spans="1:3" x14ac:dyDescent="0.3">
      <c r="A934" s="132" t="s">
        <v>2039</v>
      </c>
      <c r="B934" s="133" t="s">
        <v>3787</v>
      </c>
      <c r="C934" s="133" t="s">
        <v>4221</v>
      </c>
    </row>
    <row r="935" spans="1:3" x14ac:dyDescent="0.3">
      <c r="A935" s="132" t="s">
        <v>1320</v>
      </c>
      <c r="B935" s="133" t="s">
        <v>3681</v>
      </c>
      <c r="C935" s="133" t="s">
        <v>4221</v>
      </c>
    </row>
    <row r="936" spans="1:3" x14ac:dyDescent="0.3">
      <c r="A936" s="132" t="s">
        <v>1089</v>
      </c>
      <c r="B936" s="133" t="s">
        <v>3896</v>
      </c>
      <c r="C936" s="133" t="s">
        <v>4221</v>
      </c>
    </row>
    <row r="937" spans="1:3" x14ac:dyDescent="0.3">
      <c r="A937" s="132" t="s">
        <v>871</v>
      </c>
      <c r="B937" s="133" t="s">
        <v>3730</v>
      </c>
      <c r="C937" s="133" t="s">
        <v>4221</v>
      </c>
    </row>
    <row r="938" spans="1:3" x14ac:dyDescent="0.3">
      <c r="A938" s="132" t="s">
        <v>1090</v>
      </c>
      <c r="B938" s="133" t="s">
        <v>4009</v>
      </c>
      <c r="C938" s="133" t="s">
        <v>4221</v>
      </c>
    </row>
    <row r="939" spans="1:3" x14ac:dyDescent="0.3">
      <c r="A939" s="132" t="s">
        <v>1147</v>
      </c>
      <c r="B939" s="133" t="s">
        <v>3645</v>
      </c>
      <c r="C939" s="133" t="s">
        <v>4221</v>
      </c>
    </row>
    <row r="940" spans="1:3" x14ac:dyDescent="0.3">
      <c r="A940" s="132" t="s">
        <v>1182</v>
      </c>
      <c r="B940" s="133" t="s">
        <v>4035</v>
      </c>
      <c r="C940" s="133" t="s">
        <v>4221</v>
      </c>
    </row>
    <row r="941" spans="1:3" x14ac:dyDescent="0.3">
      <c r="A941" s="132" t="s">
        <v>596</v>
      </c>
      <c r="B941" s="133" t="s">
        <v>3732</v>
      </c>
      <c r="C941" s="133" t="s">
        <v>4221</v>
      </c>
    </row>
    <row r="942" spans="1:3" x14ac:dyDescent="0.3">
      <c r="A942" s="132" t="s">
        <v>2216</v>
      </c>
      <c r="B942" s="133" t="s">
        <v>4080</v>
      </c>
      <c r="C942" s="133" t="s">
        <v>4221</v>
      </c>
    </row>
    <row r="943" spans="1:3" x14ac:dyDescent="0.3">
      <c r="A943" s="132" t="s">
        <v>2326</v>
      </c>
      <c r="B943" s="133" t="s">
        <v>3788</v>
      </c>
      <c r="C943" s="133" t="s">
        <v>4221</v>
      </c>
    </row>
    <row r="944" spans="1:3" x14ac:dyDescent="0.3">
      <c r="A944" s="132" t="s">
        <v>801</v>
      </c>
      <c r="B944" s="133" t="s">
        <v>3897</v>
      </c>
      <c r="C944" s="133" t="s">
        <v>4221</v>
      </c>
    </row>
    <row r="945" spans="1:3" x14ac:dyDescent="0.3">
      <c r="A945" s="132" t="s">
        <v>2035</v>
      </c>
      <c r="B945" s="133" t="s">
        <v>3921</v>
      </c>
      <c r="C945" s="133" t="s">
        <v>4221</v>
      </c>
    </row>
    <row r="946" spans="1:3" x14ac:dyDescent="0.3">
      <c r="A946" s="132" t="s">
        <v>684</v>
      </c>
      <c r="B946" s="133" t="s">
        <v>4056</v>
      </c>
      <c r="C946" s="133" t="s">
        <v>4221</v>
      </c>
    </row>
    <row r="947" spans="1:3" x14ac:dyDescent="0.3">
      <c r="A947" s="132" t="s">
        <v>1212</v>
      </c>
      <c r="B947" s="133" t="s">
        <v>3812</v>
      </c>
      <c r="C947" s="133" t="s">
        <v>4221</v>
      </c>
    </row>
    <row r="948" spans="1:3" x14ac:dyDescent="0.3">
      <c r="A948" s="132" t="s">
        <v>597</v>
      </c>
      <c r="B948" s="133" t="s">
        <v>3840</v>
      </c>
      <c r="C948" s="133" t="s">
        <v>4221</v>
      </c>
    </row>
    <row r="949" spans="1:3" x14ac:dyDescent="0.3">
      <c r="A949" s="132" t="s">
        <v>802</v>
      </c>
      <c r="B949" s="133" t="s">
        <v>3977</v>
      </c>
      <c r="C949" s="133" t="s">
        <v>4221</v>
      </c>
    </row>
    <row r="950" spans="1:3" x14ac:dyDescent="0.3">
      <c r="A950" s="132" t="s">
        <v>1585</v>
      </c>
      <c r="B950" s="133" t="s">
        <v>3868</v>
      </c>
      <c r="C950" s="133" t="s">
        <v>4221</v>
      </c>
    </row>
    <row r="951" spans="1:3" x14ac:dyDescent="0.3">
      <c r="A951" s="132" t="s">
        <v>1153</v>
      </c>
      <c r="B951" s="133" t="s">
        <v>3760</v>
      </c>
      <c r="C951" s="133" t="s">
        <v>4221</v>
      </c>
    </row>
    <row r="952" spans="1:3" x14ac:dyDescent="0.3">
      <c r="A952" s="132" t="s">
        <v>1122</v>
      </c>
      <c r="B952" s="133" t="s">
        <v>3953</v>
      </c>
      <c r="C952" s="133" t="s">
        <v>4221</v>
      </c>
    </row>
    <row r="953" spans="1:3" x14ac:dyDescent="0.3">
      <c r="A953" s="132" t="s">
        <v>700</v>
      </c>
      <c r="B953" s="133" t="s">
        <v>4010</v>
      </c>
      <c r="C953" s="133" t="s">
        <v>4221</v>
      </c>
    </row>
    <row r="954" spans="1:3" x14ac:dyDescent="0.3">
      <c r="A954" s="132" t="s">
        <v>1164</v>
      </c>
      <c r="B954" s="133" t="s">
        <v>3682</v>
      </c>
      <c r="C954" s="133" t="s">
        <v>4221</v>
      </c>
    </row>
    <row r="955" spans="1:3" x14ac:dyDescent="0.3">
      <c r="A955" s="132" t="s">
        <v>893</v>
      </c>
      <c r="B955" s="133" t="s">
        <v>4109</v>
      </c>
      <c r="C955" s="133" t="s">
        <v>4221</v>
      </c>
    </row>
    <row r="956" spans="1:3" x14ac:dyDescent="0.3">
      <c r="A956" s="132" t="s">
        <v>1223</v>
      </c>
      <c r="B956" s="133" t="s">
        <v>3706</v>
      </c>
      <c r="C956" s="133" t="s">
        <v>4221</v>
      </c>
    </row>
    <row r="957" spans="1:3" x14ac:dyDescent="0.3">
      <c r="A957" s="132" t="s">
        <v>1222</v>
      </c>
      <c r="B957" s="133" t="s">
        <v>3663</v>
      </c>
      <c r="C957" s="133" t="s">
        <v>4221</v>
      </c>
    </row>
    <row r="958" spans="1:3" x14ac:dyDescent="0.3">
      <c r="A958" s="132" t="s">
        <v>987</v>
      </c>
      <c r="B958" s="133" t="s">
        <v>4148</v>
      </c>
      <c r="C958" s="133" t="s">
        <v>4221</v>
      </c>
    </row>
    <row r="959" spans="1:3" x14ac:dyDescent="0.3">
      <c r="A959" s="132" t="s">
        <v>2405</v>
      </c>
      <c r="B959" s="133" t="s">
        <v>4138</v>
      </c>
      <c r="C959" s="133" t="s">
        <v>4221</v>
      </c>
    </row>
    <row r="960" spans="1:3" x14ac:dyDescent="0.3">
      <c r="A960" s="132" t="s">
        <v>2454</v>
      </c>
      <c r="B960" s="133" t="s">
        <v>4150</v>
      </c>
      <c r="C960" s="133" t="s">
        <v>4221</v>
      </c>
    </row>
    <row r="961" spans="1:3" x14ac:dyDescent="0.3">
      <c r="A961" s="132" t="s">
        <v>1193</v>
      </c>
      <c r="B961" s="133" t="s">
        <v>3614</v>
      </c>
      <c r="C961" s="133" t="s">
        <v>4221</v>
      </c>
    </row>
    <row r="962" spans="1:3" x14ac:dyDescent="0.3">
      <c r="A962" s="132" t="s">
        <v>2737</v>
      </c>
      <c r="B962" s="133" t="s">
        <v>4245</v>
      </c>
      <c r="C962" s="133" t="s">
        <v>4221</v>
      </c>
    </row>
    <row r="963" spans="1:3" x14ac:dyDescent="0.3">
      <c r="A963" s="132" t="s">
        <v>2407</v>
      </c>
      <c r="B963" s="133" t="s">
        <v>4147</v>
      </c>
      <c r="C963" s="133" t="s">
        <v>4221</v>
      </c>
    </row>
    <row r="964" spans="1:3" x14ac:dyDescent="0.3">
      <c r="A964" s="132" t="s">
        <v>2625</v>
      </c>
      <c r="B964" s="133" t="s">
        <v>4160</v>
      </c>
      <c r="C964" s="133" t="s">
        <v>4221</v>
      </c>
    </row>
    <row r="965" spans="1:3" x14ac:dyDescent="0.3">
      <c r="A965" s="132" t="s">
        <v>1845</v>
      </c>
      <c r="B965" s="133" t="s">
        <v>4141</v>
      </c>
      <c r="C965" s="133" t="s">
        <v>4221</v>
      </c>
    </row>
    <row r="966" spans="1:3" x14ac:dyDescent="0.3">
      <c r="A966" s="132" t="s">
        <v>1238</v>
      </c>
      <c r="B966" s="133" t="s">
        <v>3620</v>
      </c>
      <c r="C966" s="133" t="s">
        <v>4221</v>
      </c>
    </row>
    <row r="967" spans="1:3" x14ac:dyDescent="0.3">
      <c r="A967" s="132" t="s">
        <v>2520</v>
      </c>
      <c r="B967" s="133" t="s">
        <v>4142</v>
      </c>
      <c r="C967" s="133" t="s">
        <v>4221</v>
      </c>
    </row>
    <row r="968" spans="1:3" x14ac:dyDescent="0.3">
      <c r="A968" s="132" t="s">
        <v>896</v>
      </c>
      <c r="B968" s="133" t="s">
        <v>4163</v>
      </c>
      <c r="C968" s="133" t="s">
        <v>4221</v>
      </c>
    </row>
    <row r="969" spans="1:3" x14ac:dyDescent="0.3">
      <c r="A969" s="132" t="s">
        <v>2504</v>
      </c>
      <c r="B969" s="133" t="s">
        <v>3983</v>
      </c>
      <c r="C969" s="133" t="s">
        <v>4221</v>
      </c>
    </row>
    <row r="970" spans="1:3" x14ac:dyDescent="0.3">
      <c r="A970" s="132" t="s">
        <v>652</v>
      </c>
      <c r="B970" s="133" t="s">
        <v>3630</v>
      </c>
      <c r="C970" s="133" t="s">
        <v>4221</v>
      </c>
    </row>
    <row r="971" spans="1:3" x14ac:dyDescent="0.3">
      <c r="A971" s="132" t="s">
        <v>768</v>
      </c>
      <c r="B971" s="133" t="s">
        <v>3634</v>
      </c>
      <c r="C971" s="133" t="s">
        <v>4221</v>
      </c>
    </row>
    <row r="972" spans="1:3" x14ac:dyDescent="0.3">
      <c r="A972" s="132" t="s">
        <v>1900</v>
      </c>
      <c r="B972" s="133" t="s">
        <v>3856</v>
      </c>
      <c r="C972" s="133" t="s">
        <v>4221</v>
      </c>
    </row>
    <row r="973" spans="1:3" x14ac:dyDescent="0.3">
      <c r="A973" s="132" t="s">
        <v>2510</v>
      </c>
      <c r="B973" s="133" t="s">
        <v>4003</v>
      </c>
      <c r="C973" s="133" t="s">
        <v>4221</v>
      </c>
    </row>
    <row r="974" spans="1:3" x14ac:dyDescent="0.3">
      <c r="A974" s="132" t="s">
        <v>2020</v>
      </c>
      <c r="B974" s="133" t="s">
        <v>4097</v>
      </c>
      <c r="C974" s="133" t="s">
        <v>4221</v>
      </c>
    </row>
    <row r="975" spans="1:3" x14ac:dyDescent="0.3">
      <c r="A975" s="132" t="s">
        <v>1107</v>
      </c>
      <c r="B975" s="133" t="s">
        <v>3967</v>
      </c>
      <c r="C975" s="133" t="s">
        <v>4221</v>
      </c>
    </row>
    <row r="976" spans="1:3" x14ac:dyDescent="0.3">
      <c r="A976" s="132" t="s">
        <v>2061</v>
      </c>
      <c r="B976" s="133" t="s">
        <v>3992</v>
      </c>
      <c r="C976" s="133" t="s">
        <v>4221</v>
      </c>
    </row>
    <row r="977" spans="1:3" x14ac:dyDescent="0.3">
      <c r="A977" s="132" t="s">
        <v>2629</v>
      </c>
      <c r="B977" s="133" t="s">
        <v>3747</v>
      </c>
      <c r="C977" s="133" t="s">
        <v>4221</v>
      </c>
    </row>
    <row r="978" spans="1:3" x14ac:dyDescent="0.3">
      <c r="A978" s="132" t="s">
        <v>1188</v>
      </c>
      <c r="B978" s="133" t="s">
        <v>3912</v>
      </c>
      <c r="C978" s="133" t="s">
        <v>4221</v>
      </c>
    </row>
    <row r="979" spans="1:3" x14ac:dyDescent="0.3">
      <c r="A979" s="132" t="s">
        <v>2451</v>
      </c>
      <c r="B979" s="133" t="s">
        <v>3653</v>
      </c>
      <c r="C979" s="133" t="s">
        <v>4221</v>
      </c>
    </row>
    <row r="980" spans="1:3" x14ac:dyDescent="0.3">
      <c r="A980" s="132" t="s">
        <v>811</v>
      </c>
      <c r="B980" s="133" t="s">
        <v>4045</v>
      </c>
      <c r="C980" s="133" t="s">
        <v>4221</v>
      </c>
    </row>
    <row r="981" spans="1:3" x14ac:dyDescent="0.3">
      <c r="A981" s="132" t="s">
        <v>809</v>
      </c>
      <c r="B981" s="133" t="s">
        <v>4025</v>
      </c>
      <c r="C981" s="133" t="s">
        <v>4221</v>
      </c>
    </row>
    <row r="982" spans="1:3" x14ac:dyDescent="0.3">
      <c r="A982" s="132" t="s">
        <v>2765</v>
      </c>
      <c r="B982" s="133" t="s">
        <v>4246</v>
      </c>
      <c r="C982" s="133" t="s">
        <v>4221</v>
      </c>
    </row>
    <row r="983" spans="1:3" x14ac:dyDescent="0.3">
      <c r="A983" s="132" t="s">
        <v>951</v>
      </c>
      <c r="B983" s="133" t="s">
        <v>3802</v>
      </c>
      <c r="C983" s="133" t="s">
        <v>4221</v>
      </c>
    </row>
    <row r="984" spans="1:3" x14ac:dyDescent="0.3">
      <c r="A984" s="132" t="s">
        <v>981</v>
      </c>
      <c r="B984" s="133" t="s">
        <v>3831</v>
      </c>
      <c r="C984" s="133" t="s">
        <v>4221</v>
      </c>
    </row>
    <row r="985" spans="1:3" x14ac:dyDescent="0.3">
      <c r="A985" s="132" t="s">
        <v>1084</v>
      </c>
      <c r="B985" s="133" t="s">
        <v>3694</v>
      </c>
      <c r="C985" s="133" t="s">
        <v>4221</v>
      </c>
    </row>
    <row r="986" spans="1:3" x14ac:dyDescent="0.3">
      <c r="A986" s="132" t="s">
        <v>2089</v>
      </c>
      <c r="B986" s="133" t="s">
        <v>3943</v>
      </c>
      <c r="C986" s="133" t="s">
        <v>4221</v>
      </c>
    </row>
    <row r="987" spans="1:3" x14ac:dyDescent="0.3">
      <c r="A987" s="132" t="s">
        <v>1069</v>
      </c>
      <c r="B987" s="133" t="s">
        <v>4125</v>
      </c>
      <c r="C987" s="133" t="s">
        <v>4221</v>
      </c>
    </row>
    <row r="988" spans="1:3" x14ac:dyDescent="0.3">
      <c r="A988" s="132" t="s">
        <v>2604</v>
      </c>
      <c r="B988" s="133" t="s">
        <v>3994</v>
      </c>
      <c r="C988" s="133" t="s">
        <v>4221</v>
      </c>
    </row>
    <row r="989" spans="1:3" x14ac:dyDescent="0.3">
      <c r="A989" s="132" t="s">
        <v>2589</v>
      </c>
      <c r="B989" s="133" t="s">
        <v>3776</v>
      </c>
      <c r="C989" s="133" t="s">
        <v>4221</v>
      </c>
    </row>
    <row r="990" spans="1:3" x14ac:dyDescent="0.3">
      <c r="A990" s="132" t="s">
        <v>2478</v>
      </c>
      <c r="B990" s="133" t="s">
        <v>4072</v>
      </c>
      <c r="C990" s="133" t="s">
        <v>4221</v>
      </c>
    </row>
    <row r="991" spans="1:3" x14ac:dyDescent="0.3">
      <c r="A991" s="132" t="s">
        <v>1876</v>
      </c>
      <c r="B991" s="133" t="s">
        <v>4149</v>
      </c>
      <c r="C991" s="133" t="s">
        <v>4247</v>
      </c>
    </row>
    <row r="992" spans="1:3" x14ac:dyDescent="0.3">
      <c r="A992" s="132" t="s">
        <v>1935</v>
      </c>
      <c r="B992" s="133" t="s">
        <v>3647</v>
      </c>
      <c r="C992" s="133" t="s">
        <v>4221</v>
      </c>
    </row>
    <row r="993" spans="1:3" x14ac:dyDescent="0.3">
      <c r="A993" s="132" t="s">
        <v>1008</v>
      </c>
      <c r="B993" s="133" t="s">
        <v>3957</v>
      </c>
      <c r="C993" s="133" t="s">
        <v>4221</v>
      </c>
    </row>
    <row r="994" spans="1:3" x14ac:dyDescent="0.3">
      <c r="A994" s="132" t="s">
        <v>754</v>
      </c>
      <c r="B994" s="133" t="s">
        <v>4085</v>
      </c>
      <c r="C994" s="133" t="s">
        <v>4221</v>
      </c>
    </row>
    <row r="995" spans="1:3" x14ac:dyDescent="0.3">
      <c r="A995" s="132" t="s">
        <v>1537</v>
      </c>
      <c r="B995" s="133" t="s">
        <v>3731</v>
      </c>
      <c r="C995" s="133" t="s">
        <v>4221</v>
      </c>
    </row>
    <row r="996" spans="1:3" x14ac:dyDescent="0.3">
      <c r="A996" s="132" t="s">
        <v>2761</v>
      </c>
      <c r="B996" s="133" t="s">
        <v>4248</v>
      </c>
      <c r="C996" s="133" t="s">
        <v>4221</v>
      </c>
    </row>
    <row r="997" spans="1:3" x14ac:dyDescent="0.3">
      <c r="A997" s="132" t="s">
        <v>624</v>
      </c>
      <c r="B997" s="133" t="s">
        <v>3715</v>
      </c>
      <c r="C997" s="133" t="s">
        <v>4221</v>
      </c>
    </row>
    <row r="998" spans="1:3" x14ac:dyDescent="0.3">
      <c r="A998" s="132" t="s">
        <v>1006</v>
      </c>
      <c r="B998" s="133" t="s">
        <v>4014</v>
      </c>
      <c r="C998" s="133" t="s">
        <v>4221</v>
      </c>
    </row>
    <row r="999" spans="1:3" x14ac:dyDescent="0.3">
      <c r="A999" s="132" t="s">
        <v>1251</v>
      </c>
      <c r="B999" s="133" t="s">
        <v>3758</v>
      </c>
      <c r="C999" s="133" t="s">
        <v>4221</v>
      </c>
    </row>
    <row r="1000" spans="1:3" x14ac:dyDescent="0.3">
      <c r="A1000" s="132" t="s">
        <v>2679</v>
      </c>
      <c r="B1000" s="133" t="s">
        <v>4060</v>
      </c>
      <c r="C1000" s="133" t="s">
        <v>4221</v>
      </c>
    </row>
    <row r="1001" spans="1:3" x14ac:dyDescent="0.3">
      <c r="A1001" s="132" t="s">
        <v>1311</v>
      </c>
      <c r="B1001" s="133" t="s">
        <v>3794</v>
      </c>
      <c r="C1001" s="133" t="s">
        <v>4221</v>
      </c>
    </row>
    <row r="1002" spans="1:3" x14ac:dyDescent="0.3">
      <c r="A1002" s="132" t="s">
        <v>1035</v>
      </c>
      <c r="B1002" s="133" t="s">
        <v>3844</v>
      </c>
      <c r="C1002" s="133" t="s">
        <v>4221</v>
      </c>
    </row>
    <row r="1003" spans="1:3" x14ac:dyDescent="0.3">
      <c r="A1003" s="132" t="s">
        <v>1517</v>
      </c>
      <c r="B1003" s="133" t="s">
        <v>3764</v>
      </c>
      <c r="C1003" s="133" t="s">
        <v>4221</v>
      </c>
    </row>
    <row r="1004" spans="1:3" x14ac:dyDescent="0.3">
      <c r="A1004" s="132" t="s">
        <v>1943</v>
      </c>
      <c r="B1004" s="133" t="s">
        <v>3711</v>
      </c>
      <c r="C1004" s="133" t="s">
        <v>4221</v>
      </c>
    </row>
    <row r="1005" spans="1:3" x14ac:dyDescent="0.3">
      <c r="A1005" s="132" t="s">
        <v>644</v>
      </c>
      <c r="B1005" s="133" t="s">
        <v>3826</v>
      </c>
      <c r="C1005" s="133" t="s">
        <v>4221</v>
      </c>
    </row>
    <row r="1006" spans="1:3" x14ac:dyDescent="0.3">
      <c r="A1006" s="132" t="s">
        <v>2648</v>
      </c>
      <c r="B1006" s="133" t="s">
        <v>3784</v>
      </c>
      <c r="C1006" s="133" t="s">
        <v>4221</v>
      </c>
    </row>
    <row r="1007" spans="1:3" x14ac:dyDescent="0.3">
      <c r="A1007" s="132" t="s">
        <v>1036</v>
      </c>
      <c r="B1007" s="133" t="s">
        <v>3873</v>
      </c>
      <c r="C1007" s="133" t="s">
        <v>4221</v>
      </c>
    </row>
    <row r="1008" spans="1:3" x14ac:dyDescent="0.3">
      <c r="A1008" s="132" t="s">
        <v>706</v>
      </c>
      <c r="B1008" s="133" t="s">
        <v>3666</v>
      </c>
      <c r="C1008" s="133" t="s">
        <v>4221</v>
      </c>
    </row>
    <row r="1009" spans="1:3" x14ac:dyDescent="0.3">
      <c r="A1009" s="132" t="s">
        <v>1120</v>
      </c>
      <c r="B1009" s="133" t="s">
        <v>3982</v>
      </c>
      <c r="C1009" s="133" t="s">
        <v>4221</v>
      </c>
    </row>
    <row r="1010" spans="1:3" x14ac:dyDescent="0.3">
      <c r="A1010" s="132" t="s">
        <v>1116</v>
      </c>
      <c r="B1010" s="133" t="s">
        <v>3929</v>
      </c>
      <c r="C1010" s="133" t="s">
        <v>4221</v>
      </c>
    </row>
    <row r="1011" spans="1:3" x14ac:dyDescent="0.3">
      <c r="A1011" s="132" t="s">
        <v>910</v>
      </c>
      <c r="B1011" s="133" t="s">
        <v>4087</v>
      </c>
      <c r="C1011" s="133" t="s">
        <v>4221</v>
      </c>
    </row>
    <row r="1012" spans="1:3" x14ac:dyDescent="0.3">
      <c r="A1012" s="132" t="s">
        <v>1124</v>
      </c>
      <c r="B1012" s="133" t="s">
        <v>3700</v>
      </c>
      <c r="C1012" s="133" t="s">
        <v>4221</v>
      </c>
    </row>
    <row r="1013" spans="1:3" x14ac:dyDescent="0.3">
      <c r="A1013" s="132" t="s">
        <v>1175</v>
      </c>
      <c r="B1013" s="133" t="s">
        <v>3875</v>
      </c>
      <c r="C1013" s="133" t="s">
        <v>4221</v>
      </c>
    </row>
    <row r="1014" spans="1:3" x14ac:dyDescent="0.3">
      <c r="A1014" s="132" t="s">
        <v>847</v>
      </c>
      <c r="B1014" s="133" t="s">
        <v>3818</v>
      </c>
      <c r="C1014" s="133" t="s">
        <v>4221</v>
      </c>
    </row>
    <row r="1015" spans="1:3" x14ac:dyDescent="0.3">
      <c r="A1015" s="132" t="s">
        <v>1272</v>
      </c>
      <c r="B1015" s="133" t="s">
        <v>3750</v>
      </c>
      <c r="C1015" s="133" t="s">
        <v>4221</v>
      </c>
    </row>
    <row r="1016" spans="1:3" x14ac:dyDescent="0.3">
      <c r="A1016" s="132" t="s">
        <v>1263</v>
      </c>
      <c r="B1016" s="133" t="s">
        <v>3819</v>
      </c>
      <c r="C1016" s="133" t="s">
        <v>4221</v>
      </c>
    </row>
    <row r="1017" spans="1:3" x14ac:dyDescent="0.3">
      <c r="A1017" s="132" t="s">
        <v>821</v>
      </c>
      <c r="B1017" s="133" t="s">
        <v>3986</v>
      </c>
      <c r="C1017" s="133" t="s">
        <v>4221</v>
      </c>
    </row>
    <row r="1018" spans="1:3" x14ac:dyDescent="0.3">
      <c r="A1018" s="132" t="s">
        <v>1197</v>
      </c>
      <c r="B1018" s="133" t="s">
        <v>3768</v>
      </c>
      <c r="C1018" s="133" t="s">
        <v>4221</v>
      </c>
    </row>
    <row r="1019" spans="1:3" x14ac:dyDescent="0.3">
      <c r="A1019" s="132" t="s">
        <v>1071</v>
      </c>
      <c r="B1019" s="133" t="s">
        <v>4038</v>
      </c>
      <c r="C1019" s="133" t="s">
        <v>4221</v>
      </c>
    </row>
    <row r="1020" spans="1:3" x14ac:dyDescent="0.3">
      <c r="A1020" s="132" t="s">
        <v>1824</v>
      </c>
      <c r="B1020" s="133" t="s">
        <v>3933</v>
      </c>
      <c r="C1020" s="133" t="s">
        <v>4221</v>
      </c>
    </row>
    <row r="1021" spans="1:3" x14ac:dyDescent="0.3">
      <c r="A1021" s="132" t="s">
        <v>2732</v>
      </c>
      <c r="B1021" s="133" t="s">
        <v>4249</v>
      </c>
      <c r="C1021" s="133" t="s">
        <v>4221</v>
      </c>
    </row>
    <row r="1022" spans="1:3" x14ac:dyDescent="0.3">
      <c r="A1022" s="132" t="s">
        <v>780</v>
      </c>
      <c r="B1022" s="133" t="s">
        <v>4116</v>
      </c>
      <c r="C1022" s="133" t="s">
        <v>4221</v>
      </c>
    </row>
    <row r="1023" spans="1:3" x14ac:dyDescent="0.3">
      <c r="A1023" s="132" t="s">
        <v>2001</v>
      </c>
      <c r="B1023" s="133" t="s">
        <v>3838</v>
      </c>
      <c r="C1023" s="133" t="s">
        <v>4221</v>
      </c>
    </row>
    <row r="1024" spans="1:3" x14ac:dyDescent="0.3">
      <c r="A1024" s="132" t="s">
        <v>560</v>
      </c>
      <c r="B1024" s="133" t="s">
        <v>3903</v>
      </c>
      <c r="C1024" s="133" t="s">
        <v>4221</v>
      </c>
    </row>
    <row r="1025" spans="1:3" x14ac:dyDescent="0.3">
      <c r="A1025" s="132" t="s">
        <v>1401</v>
      </c>
      <c r="B1025" s="133" t="s">
        <v>3718</v>
      </c>
      <c r="C1025" s="133" t="s">
        <v>4221</v>
      </c>
    </row>
    <row r="1026" spans="1:3" x14ac:dyDescent="0.3">
      <c r="A1026" s="132" t="s">
        <v>1358</v>
      </c>
      <c r="B1026" s="133" t="s">
        <v>3669</v>
      </c>
      <c r="C1026" s="133" t="s">
        <v>4221</v>
      </c>
    </row>
    <row r="1027" spans="1:3" x14ac:dyDescent="0.3">
      <c r="A1027" s="132" t="s">
        <v>972</v>
      </c>
      <c r="B1027" s="133" t="s">
        <v>3770</v>
      </c>
      <c r="C1027" s="133" t="s">
        <v>4221</v>
      </c>
    </row>
    <row r="1028" spans="1:3" x14ac:dyDescent="0.3">
      <c r="A1028" s="132" t="s">
        <v>1461</v>
      </c>
      <c r="B1028" s="133" t="s">
        <v>3960</v>
      </c>
      <c r="C1028" s="133" t="s">
        <v>4221</v>
      </c>
    </row>
    <row r="1029" spans="1:3" x14ac:dyDescent="0.3">
      <c r="A1029" s="132" t="s">
        <v>2332</v>
      </c>
      <c r="B1029" s="133" t="s">
        <v>3741</v>
      </c>
      <c r="C1029" s="133" t="s">
        <v>4221</v>
      </c>
    </row>
    <row r="1030" spans="1:3" x14ac:dyDescent="0.3">
      <c r="A1030" s="132" t="s">
        <v>753</v>
      </c>
      <c r="B1030" s="133" t="s">
        <v>3500</v>
      </c>
      <c r="C1030" s="133" t="s">
        <v>4221</v>
      </c>
    </row>
    <row r="1031" spans="1:3" x14ac:dyDescent="0.3">
      <c r="A1031" s="132" t="s">
        <v>1465</v>
      </c>
      <c r="B1031" s="133" t="s">
        <v>3363</v>
      </c>
      <c r="C1031" s="133" t="s">
        <v>4221</v>
      </c>
    </row>
    <row r="1032" spans="1:3" x14ac:dyDescent="0.3">
      <c r="A1032" s="132" t="s">
        <v>2222</v>
      </c>
      <c r="B1032" s="133" t="s">
        <v>3468</v>
      </c>
      <c r="C1032" s="133" t="s">
        <v>4221</v>
      </c>
    </row>
    <row r="1033" spans="1:3" x14ac:dyDescent="0.3">
      <c r="A1033" s="132" t="s">
        <v>2717</v>
      </c>
      <c r="B1033" s="133" t="s">
        <v>3432</v>
      </c>
      <c r="C1033" s="133" t="s">
        <v>4221</v>
      </c>
    </row>
    <row r="1034" spans="1:3" x14ac:dyDescent="0.3">
      <c r="A1034" s="132" t="s">
        <v>1246</v>
      </c>
      <c r="B1034" s="133" t="s">
        <v>3447</v>
      </c>
      <c r="C1034" s="133" t="s">
        <v>4221</v>
      </c>
    </row>
    <row r="1035" spans="1:3" x14ac:dyDescent="0.3">
      <c r="A1035" s="132" t="s">
        <v>589</v>
      </c>
      <c r="B1035" s="133" t="s">
        <v>3406</v>
      </c>
      <c r="C1035" s="133" t="s">
        <v>4221</v>
      </c>
    </row>
    <row r="1036" spans="1:3" x14ac:dyDescent="0.3">
      <c r="A1036" s="132" t="s">
        <v>2245</v>
      </c>
      <c r="B1036" s="133" t="s">
        <v>3543</v>
      </c>
      <c r="C1036" s="133" t="s">
        <v>4221</v>
      </c>
    </row>
    <row r="1037" spans="1:3" x14ac:dyDescent="0.3">
      <c r="A1037" s="132" t="s">
        <v>1206</v>
      </c>
      <c r="B1037" s="133" t="s">
        <v>3532</v>
      </c>
      <c r="C1037" s="133" t="s">
        <v>4221</v>
      </c>
    </row>
    <row r="1038" spans="1:3" x14ac:dyDescent="0.3">
      <c r="A1038" s="132" t="s">
        <v>1146</v>
      </c>
      <c r="B1038" s="133" t="s">
        <v>3552</v>
      </c>
      <c r="C1038" s="133" t="s">
        <v>4221</v>
      </c>
    </row>
    <row r="1039" spans="1:3" x14ac:dyDescent="0.3">
      <c r="A1039" s="132" t="s">
        <v>2262</v>
      </c>
      <c r="B1039" s="133" t="s">
        <v>3383</v>
      </c>
      <c r="C1039" s="133" t="s">
        <v>4221</v>
      </c>
    </row>
    <row r="1040" spans="1:3" x14ac:dyDescent="0.3">
      <c r="A1040" s="132" t="s">
        <v>1163</v>
      </c>
      <c r="B1040" s="133" t="s">
        <v>3582</v>
      </c>
      <c r="C1040" s="133" t="s">
        <v>4221</v>
      </c>
    </row>
    <row r="1041" spans="1:3" x14ac:dyDescent="0.3">
      <c r="A1041" s="132" t="s">
        <v>651</v>
      </c>
      <c r="B1041" s="133" t="s">
        <v>3392</v>
      </c>
      <c r="C1041" s="133" t="s">
        <v>4221</v>
      </c>
    </row>
    <row r="1042" spans="1:3" x14ac:dyDescent="0.3">
      <c r="A1042" s="132" t="s">
        <v>1319</v>
      </c>
      <c r="B1042" s="133" t="s">
        <v>3596</v>
      </c>
      <c r="C1042" s="133" t="s">
        <v>4221</v>
      </c>
    </row>
    <row r="1043" spans="1:3" x14ac:dyDescent="0.3">
      <c r="A1043" s="132" t="s">
        <v>751</v>
      </c>
      <c r="B1043" s="133" t="s">
        <v>3567</v>
      </c>
      <c r="C1043" s="133" t="s">
        <v>4221</v>
      </c>
    </row>
    <row r="1044" spans="1:3" x14ac:dyDescent="0.3">
      <c r="A1044" s="132" t="s">
        <v>1539</v>
      </c>
      <c r="B1044" s="133" t="s">
        <v>3458</v>
      </c>
      <c r="C1044" s="133" t="s">
        <v>4221</v>
      </c>
    </row>
    <row r="1045" spans="1:3" x14ac:dyDescent="0.3">
      <c r="A1045" s="132" t="s">
        <v>1359</v>
      </c>
      <c r="B1045" s="133" t="s">
        <v>3499</v>
      </c>
      <c r="C1045" s="133" t="s">
        <v>4221</v>
      </c>
    </row>
    <row r="1046" spans="1:3" x14ac:dyDescent="0.3">
      <c r="A1046" s="132" t="s">
        <v>1277</v>
      </c>
      <c r="B1046" s="133" t="s">
        <v>3484</v>
      </c>
      <c r="C1046" s="133" t="s">
        <v>4221</v>
      </c>
    </row>
    <row r="1047" spans="1:3" x14ac:dyDescent="0.3">
      <c r="A1047" s="132" t="s">
        <v>2663</v>
      </c>
      <c r="B1047" s="133" t="s">
        <v>3418</v>
      </c>
      <c r="C1047" s="133" t="s">
        <v>4221</v>
      </c>
    </row>
    <row r="1048" spans="1:3" x14ac:dyDescent="0.3">
      <c r="A1048" s="132" t="s">
        <v>1170</v>
      </c>
      <c r="B1048" s="133" t="s">
        <v>3511</v>
      </c>
      <c r="C1048" s="133" t="s">
        <v>4221</v>
      </c>
    </row>
    <row r="1049" spans="1:3" x14ac:dyDescent="0.3">
      <c r="A1049" s="132" t="s">
        <v>1155</v>
      </c>
      <c r="B1049" s="133" t="s">
        <v>3522</v>
      </c>
      <c r="C1049" s="133" t="s">
        <v>4221</v>
      </c>
    </row>
    <row r="1050" spans="1:3" x14ac:dyDescent="0.3">
      <c r="A1050" s="132" t="s">
        <v>1523</v>
      </c>
      <c r="B1050" s="133" t="s">
        <v>3608</v>
      </c>
      <c r="C1050" s="133" t="s">
        <v>4221</v>
      </c>
    </row>
    <row r="1051" spans="1:3" x14ac:dyDescent="0.3">
      <c r="A1051" s="132" t="s">
        <v>1819</v>
      </c>
      <c r="B1051" s="133" t="s">
        <v>3444</v>
      </c>
      <c r="C1051" s="133" t="s">
        <v>4221</v>
      </c>
    </row>
    <row r="1052" spans="1:3" x14ac:dyDescent="0.3">
      <c r="A1052" s="132" t="s">
        <v>838</v>
      </c>
      <c r="B1052" s="133" t="s">
        <v>3455</v>
      </c>
      <c r="C1052" s="133" t="s">
        <v>4221</v>
      </c>
    </row>
    <row r="1053" spans="1:3" x14ac:dyDescent="0.3">
      <c r="A1053" s="132" t="s">
        <v>611</v>
      </c>
      <c r="B1053" s="133" t="s">
        <v>3539</v>
      </c>
      <c r="C1053" s="133" t="s">
        <v>4221</v>
      </c>
    </row>
    <row r="1054" spans="1:3" x14ac:dyDescent="0.3">
      <c r="A1054" s="132" t="s">
        <v>1918</v>
      </c>
      <c r="B1054" s="133" t="s">
        <v>3494</v>
      </c>
      <c r="C1054" s="133" t="s">
        <v>4221</v>
      </c>
    </row>
    <row r="1055" spans="1:3" x14ac:dyDescent="0.3">
      <c r="A1055" s="132" t="s">
        <v>2525</v>
      </c>
      <c r="B1055" s="133" t="s">
        <v>3478</v>
      </c>
      <c r="C1055" s="133" t="s">
        <v>4221</v>
      </c>
    </row>
    <row r="1056" spans="1:3" x14ac:dyDescent="0.3">
      <c r="A1056" s="132" t="s">
        <v>2677</v>
      </c>
      <c r="B1056" s="133" t="s">
        <v>3562</v>
      </c>
      <c r="C1056" s="133" t="s">
        <v>4221</v>
      </c>
    </row>
    <row r="1057" spans="1:3" x14ac:dyDescent="0.3">
      <c r="A1057" s="132" t="s">
        <v>551</v>
      </c>
      <c r="B1057" s="133" t="s">
        <v>3530</v>
      </c>
      <c r="C1057" s="133" t="s">
        <v>4221</v>
      </c>
    </row>
    <row r="1058" spans="1:3" x14ac:dyDescent="0.3">
      <c r="A1058" s="132" t="s">
        <v>634</v>
      </c>
      <c r="B1058" s="133" t="s">
        <v>3594</v>
      </c>
      <c r="C1058" s="133" t="s">
        <v>4221</v>
      </c>
    </row>
    <row r="1059" spans="1:3" x14ac:dyDescent="0.3">
      <c r="A1059" s="132" t="s">
        <v>1169</v>
      </c>
      <c r="B1059" s="133" t="s">
        <v>3580</v>
      </c>
      <c r="C1059" s="133" t="s">
        <v>4221</v>
      </c>
    </row>
    <row r="1060" spans="1:3" x14ac:dyDescent="0.3">
      <c r="A1060" s="132" t="s">
        <v>1344</v>
      </c>
      <c r="B1060" s="133" t="s">
        <v>3401</v>
      </c>
      <c r="C1060" s="133" t="s">
        <v>4221</v>
      </c>
    </row>
    <row r="1061" spans="1:3" x14ac:dyDescent="0.3">
      <c r="A1061" s="132" t="s">
        <v>1515</v>
      </c>
      <c r="B1061" s="133" t="s">
        <v>3430</v>
      </c>
      <c r="C1061" s="133" t="s">
        <v>4221</v>
      </c>
    </row>
    <row r="1062" spans="1:3" x14ac:dyDescent="0.3">
      <c r="A1062" s="132" t="s">
        <v>863</v>
      </c>
      <c r="B1062" s="133" t="s">
        <v>3518</v>
      </c>
      <c r="C1062" s="133" t="s">
        <v>4221</v>
      </c>
    </row>
    <row r="1063" spans="1:3" x14ac:dyDescent="0.3">
      <c r="A1063" s="132" t="s">
        <v>2611</v>
      </c>
      <c r="B1063" s="133" t="s">
        <v>3550</v>
      </c>
      <c r="C1063" s="133" t="s">
        <v>4221</v>
      </c>
    </row>
    <row r="1064" spans="1:3" x14ac:dyDescent="0.3">
      <c r="A1064" s="132" t="s">
        <v>2053</v>
      </c>
      <c r="B1064" s="133" t="s">
        <v>3367</v>
      </c>
      <c r="C1064" s="133" t="s">
        <v>4221</v>
      </c>
    </row>
    <row r="1065" spans="1:3" x14ac:dyDescent="0.3">
      <c r="A1065" s="132" t="s">
        <v>1052</v>
      </c>
      <c r="B1065" s="133" t="s">
        <v>3389</v>
      </c>
      <c r="C1065" s="133" t="s">
        <v>4221</v>
      </c>
    </row>
    <row r="1066" spans="1:3" x14ac:dyDescent="0.3">
      <c r="A1066" s="132" t="s">
        <v>2391</v>
      </c>
      <c r="B1066" s="133" t="s">
        <v>3416</v>
      </c>
      <c r="C1066" s="133" t="s">
        <v>4221</v>
      </c>
    </row>
    <row r="1067" spans="1:3" x14ac:dyDescent="0.3">
      <c r="A1067" s="132" t="s">
        <v>756</v>
      </c>
      <c r="B1067" s="133" t="s">
        <v>3507</v>
      </c>
      <c r="C1067" s="133" t="s">
        <v>4221</v>
      </c>
    </row>
    <row r="1068" spans="1:3" x14ac:dyDescent="0.3">
      <c r="A1068" s="132" t="s">
        <v>2276</v>
      </c>
      <c r="B1068" s="133" t="s">
        <v>3466</v>
      </c>
      <c r="C1068" s="133" t="s">
        <v>4221</v>
      </c>
    </row>
    <row r="1069" spans="1:3" x14ac:dyDescent="0.3">
      <c r="A1069" s="132" t="s">
        <v>2117</v>
      </c>
      <c r="B1069" s="133" t="s">
        <v>3604</v>
      </c>
      <c r="C1069" s="133" t="s">
        <v>4221</v>
      </c>
    </row>
    <row r="1070" spans="1:3" x14ac:dyDescent="0.3">
      <c r="A1070" s="132" t="s">
        <v>2770</v>
      </c>
      <c r="B1070" s="133" t="s">
        <v>4250</v>
      </c>
      <c r="C1070" s="133" t="s">
        <v>4221</v>
      </c>
    </row>
    <row r="1071" spans="1:3" x14ac:dyDescent="0.3">
      <c r="A1071" s="132" t="s">
        <v>2642</v>
      </c>
      <c r="B1071" s="133" t="s">
        <v>3871</v>
      </c>
      <c r="C1071" s="133" t="s">
        <v>4221</v>
      </c>
    </row>
    <row r="1072" spans="1:3" x14ac:dyDescent="0.3">
      <c r="A1072" s="132" t="s">
        <v>1798</v>
      </c>
      <c r="B1072" s="133" t="s">
        <v>4176</v>
      </c>
      <c r="C1072" s="133" t="s">
        <v>4221</v>
      </c>
    </row>
    <row r="1073" spans="1:3" x14ac:dyDescent="0.3">
      <c r="A1073" s="132" t="s">
        <v>1218</v>
      </c>
      <c r="B1073" s="133" t="s">
        <v>3628</v>
      </c>
      <c r="C1073" s="133" t="s">
        <v>4221</v>
      </c>
    </row>
    <row r="1074" spans="1:3" x14ac:dyDescent="0.3">
      <c r="A1074" s="132" t="s">
        <v>2690</v>
      </c>
      <c r="B1074" s="133" t="s">
        <v>3691</v>
      </c>
      <c r="C1074" s="133" t="s">
        <v>4221</v>
      </c>
    </row>
    <row r="1075" spans="1:3" x14ac:dyDescent="0.3">
      <c r="A1075" s="132" t="s">
        <v>1724</v>
      </c>
      <c r="B1075" s="133" t="s">
        <v>4121</v>
      </c>
      <c r="C1075" s="133" t="s">
        <v>4221</v>
      </c>
    </row>
    <row r="1076" spans="1:3" x14ac:dyDescent="0.3">
      <c r="A1076" s="132" t="s">
        <v>525</v>
      </c>
      <c r="B1076" s="133" t="s">
        <v>3881</v>
      </c>
      <c r="C1076" s="133" t="s">
        <v>4221</v>
      </c>
    </row>
    <row r="1077" spans="1:3" x14ac:dyDescent="0.3">
      <c r="A1077" s="132" t="s">
        <v>1060</v>
      </c>
      <c r="B1077" s="133" t="s">
        <v>4092</v>
      </c>
      <c r="C1077" s="133" t="s">
        <v>4221</v>
      </c>
    </row>
    <row r="1078" spans="1:3" x14ac:dyDescent="0.3">
      <c r="A1078" s="132" t="s">
        <v>2193</v>
      </c>
      <c r="B1078" s="133" t="s">
        <v>3743</v>
      </c>
      <c r="C1078" s="133" t="s">
        <v>4221</v>
      </c>
    </row>
    <row r="1079" spans="1:3" x14ac:dyDescent="0.3">
      <c r="A1079" s="132" t="s">
        <v>1788</v>
      </c>
      <c r="B1079" s="133" t="s">
        <v>3851</v>
      </c>
      <c r="C1079" s="133" t="s">
        <v>4221</v>
      </c>
    </row>
    <row r="1080" spans="1:3" x14ac:dyDescent="0.3">
      <c r="A1080" s="132" t="s">
        <v>1230</v>
      </c>
      <c r="B1080" s="133" t="s">
        <v>3650</v>
      </c>
      <c r="C1080" s="133" t="s">
        <v>4221</v>
      </c>
    </row>
    <row r="1081" spans="1:3" x14ac:dyDescent="0.3">
      <c r="A1081" s="132" t="s">
        <v>933</v>
      </c>
      <c r="B1081" s="133" t="s">
        <v>3824</v>
      </c>
      <c r="C1081" s="133" t="s">
        <v>4221</v>
      </c>
    </row>
    <row r="1082" spans="1:3" x14ac:dyDescent="0.3">
      <c r="A1082" s="132" t="s">
        <v>1908</v>
      </c>
      <c r="B1082" s="133" t="s">
        <v>4020</v>
      </c>
      <c r="C1082" s="133" t="s">
        <v>4221</v>
      </c>
    </row>
    <row r="1083" spans="1:3" x14ac:dyDescent="0.3">
      <c r="A1083" s="132" t="s">
        <v>1431</v>
      </c>
      <c r="B1083" s="133" t="s">
        <v>3772</v>
      </c>
      <c r="C1083" s="133" t="s">
        <v>4221</v>
      </c>
    </row>
    <row r="1084" spans="1:3" x14ac:dyDescent="0.3">
      <c r="A1084" s="132" t="s">
        <v>527</v>
      </c>
      <c r="B1084" s="133" t="s">
        <v>3717</v>
      </c>
      <c r="C1084" s="133" t="s">
        <v>4221</v>
      </c>
    </row>
    <row r="1085" spans="1:3" x14ac:dyDescent="0.3">
      <c r="A1085" s="132" t="s">
        <v>2523</v>
      </c>
      <c r="B1085" s="133" t="s">
        <v>3908</v>
      </c>
      <c r="C1085" s="133" t="s">
        <v>4221</v>
      </c>
    </row>
    <row r="1086" spans="1:3" x14ac:dyDescent="0.3">
      <c r="A1086" s="132" t="s">
        <v>2534</v>
      </c>
      <c r="B1086" s="133" t="s">
        <v>3963</v>
      </c>
      <c r="C1086" s="133" t="s">
        <v>4221</v>
      </c>
    </row>
    <row r="1087" spans="1:3" x14ac:dyDescent="0.3">
      <c r="A1087" s="132" t="s">
        <v>1714</v>
      </c>
      <c r="B1087" s="133" t="s">
        <v>3938</v>
      </c>
      <c r="C1087" s="133" t="s">
        <v>4221</v>
      </c>
    </row>
    <row r="1088" spans="1:3" x14ac:dyDescent="0.3">
      <c r="A1088" s="132" t="s">
        <v>1796</v>
      </c>
      <c r="B1088" s="133" t="s">
        <v>3989</v>
      </c>
      <c r="C1088" s="133" t="s">
        <v>4221</v>
      </c>
    </row>
    <row r="1089" spans="1:3" x14ac:dyDescent="0.3">
      <c r="A1089" s="132" t="s">
        <v>1082</v>
      </c>
      <c r="B1089" s="133" t="s">
        <v>4066</v>
      </c>
      <c r="C1089" s="133" t="s">
        <v>4221</v>
      </c>
    </row>
    <row r="1090" spans="1:3" x14ac:dyDescent="0.3">
      <c r="A1090" s="132" t="s">
        <v>2751</v>
      </c>
      <c r="B1090" s="133" t="s">
        <v>4251</v>
      </c>
      <c r="C1090" s="133" t="s">
        <v>4221</v>
      </c>
    </row>
    <row r="1091" spans="1:3" x14ac:dyDescent="0.3">
      <c r="A1091" s="132" t="s">
        <v>2755</v>
      </c>
      <c r="B1091" s="133" t="s">
        <v>4252</v>
      </c>
      <c r="C1091" s="133" t="s">
        <v>4221</v>
      </c>
    </row>
    <row r="1092" spans="1:3" x14ac:dyDescent="0.3">
      <c r="A1092" s="132" t="s">
        <v>2714</v>
      </c>
      <c r="B1092" s="133" t="s">
        <v>3923</v>
      </c>
      <c r="C1092" s="133" t="s">
        <v>4221</v>
      </c>
    </row>
    <row r="1093" spans="1:3" x14ac:dyDescent="0.3">
      <c r="A1093" s="132" t="s">
        <v>646</v>
      </c>
      <c r="B1093" s="133" t="s">
        <v>3672</v>
      </c>
      <c r="C1093" s="133" t="s">
        <v>4221</v>
      </c>
    </row>
    <row r="1094" spans="1:3" x14ac:dyDescent="0.3">
      <c r="A1094" s="132" t="s">
        <v>2621</v>
      </c>
      <c r="B1094" s="133" t="s">
        <v>3965</v>
      </c>
      <c r="C1094" s="133" t="s">
        <v>4221</v>
      </c>
    </row>
    <row r="1095" spans="1:3" x14ac:dyDescent="0.3">
      <c r="A1095" s="132" t="s">
        <v>2183</v>
      </c>
      <c r="B1095" s="133" t="s">
        <v>3775</v>
      </c>
      <c r="C1095" s="133" t="s">
        <v>4221</v>
      </c>
    </row>
    <row r="1096" spans="1:3" x14ac:dyDescent="0.3">
      <c r="A1096" s="132" t="s">
        <v>1807</v>
      </c>
      <c r="B1096" s="133" t="s">
        <v>3883</v>
      </c>
      <c r="C1096" s="133" t="s">
        <v>4221</v>
      </c>
    </row>
    <row r="1097" spans="1:3" x14ac:dyDescent="0.3">
      <c r="A1097" s="132" t="s">
        <v>2468</v>
      </c>
      <c r="B1097" s="133" t="s">
        <v>4123</v>
      </c>
      <c r="C1097" s="133" t="s">
        <v>4221</v>
      </c>
    </row>
    <row r="1098" spans="1:3" x14ac:dyDescent="0.3">
      <c r="A1098" s="132" t="s">
        <v>2120</v>
      </c>
      <c r="B1098" s="133" t="s">
        <v>3911</v>
      </c>
      <c r="C1098" s="133" t="s">
        <v>4221</v>
      </c>
    </row>
    <row r="1099" spans="1:3" x14ac:dyDescent="0.3">
      <c r="A1099" s="132" t="s">
        <v>1740</v>
      </c>
      <c r="B1099" s="133" t="s">
        <v>3940</v>
      </c>
      <c r="C1099" s="133" t="s">
        <v>4221</v>
      </c>
    </row>
    <row r="1100" spans="1:3" x14ac:dyDescent="0.3">
      <c r="A1100" s="132" t="s">
        <v>2667</v>
      </c>
      <c r="B1100" s="133" t="s">
        <v>3692</v>
      </c>
      <c r="C1100" s="133" t="s">
        <v>4221</v>
      </c>
    </row>
    <row r="1101" spans="1:3" x14ac:dyDescent="0.3">
      <c r="A1101" s="132" t="s">
        <v>1758</v>
      </c>
      <c r="B1101" s="133" t="s">
        <v>4021</v>
      </c>
      <c r="C1101" s="133" t="s">
        <v>4221</v>
      </c>
    </row>
    <row r="1102" spans="1:3" x14ac:dyDescent="0.3">
      <c r="A1102" s="132" t="s">
        <v>2502</v>
      </c>
      <c r="B1102" s="133" t="s">
        <v>3827</v>
      </c>
      <c r="C1102" s="133" t="s">
        <v>4221</v>
      </c>
    </row>
    <row r="1103" spans="1:3" x14ac:dyDescent="0.3">
      <c r="A1103" s="132" t="s">
        <v>2550</v>
      </c>
      <c r="B1103" s="133" t="s">
        <v>3652</v>
      </c>
      <c r="C1103" s="133" t="s">
        <v>4221</v>
      </c>
    </row>
    <row r="1104" spans="1:3" x14ac:dyDescent="0.3">
      <c r="A1104" s="132" t="s">
        <v>1874</v>
      </c>
      <c r="B1104" s="133" t="s">
        <v>3853</v>
      </c>
      <c r="C1104" s="133" t="s">
        <v>4221</v>
      </c>
    </row>
    <row r="1105" spans="1:3" x14ac:dyDescent="0.3">
      <c r="A1105" s="132" t="s">
        <v>1910</v>
      </c>
      <c r="B1105" s="133" t="s">
        <v>4069</v>
      </c>
      <c r="C1105" s="133" t="s">
        <v>4221</v>
      </c>
    </row>
    <row r="1106" spans="1:3" x14ac:dyDescent="0.3">
      <c r="A1106" s="132" t="s">
        <v>1950</v>
      </c>
      <c r="B1106" s="133" t="s">
        <v>4094</v>
      </c>
      <c r="C1106" s="133" t="s">
        <v>4221</v>
      </c>
    </row>
    <row r="1107" spans="1:3" x14ac:dyDescent="0.3">
      <c r="A1107" s="132" t="s">
        <v>2688</v>
      </c>
      <c r="B1107" s="133" t="s">
        <v>3991</v>
      </c>
      <c r="C1107" s="133" t="s">
        <v>4221</v>
      </c>
    </row>
    <row r="1108" spans="1:3" x14ac:dyDescent="0.3">
      <c r="A1108" s="132" t="s">
        <v>2226</v>
      </c>
      <c r="B1108" s="133" t="s">
        <v>3720</v>
      </c>
      <c r="C1108" s="133" t="s">
        <v>4221</v>
      </c>
    </row>
    <row r="1109" spans="1:3" x14ac:dyDescent="0.3">
      <c r="A1109" s="132" t="s">
        <v>2749</v>
      </c>
      <c r="B1109" s="133" t="s">
        <v>4253</v>
      </c>
      <c r="C1109" s="133" t="s">
        <v>4221</v>
      </c>
    </row>
    <row r="1110" spans="1:3" x14ac:dyDescent="0.3">
      <c r="A1110" s="132" t="s">
        <v>1853</v>
      </c>
      <c r="B1110" s="133" t="s">
        <v>3799</v>
      </c>
      <c r="C1110" s="133" t="s">
        <v>4221</v>
      </c>
    </row>
    <row r="1111" spans="1:3" x14ac:dyDescent="0.3">
      <c r="A1111" s="132" t="s">
        <v>1809</v>
      </c>
      <c r="B1111" s="133" t="s">
        <v>4043</v>
      </c>
      <c r="C1111" s="133" t="s">
        <v>4221</v>
      </c>
    </row>
    <row r="1112" spans="1:3" x14ac:dyDescent="0.3">
      <c r="A1112" s="132" t="s">
        <v>2309</v>
      </c>
      <c r="B1112" s="133" t="s">
        <v>3362</v>
      </c>
      <c r="C1112" s="133" t="s">
        <v>4221</v>
      </c>
    </row>
    <row r="1113" spans="1:3" x14ac:dyDescent="0.3">
      <c r="A1113" s="132" t="s">
        <v>1162</v>
      </c>
      <c r="B1113" s="133" t="s">
        <v>3361</v>
      </c>
      <c r="C1113" s="133" t="s">
        <v>4221</v>
      </c>
    </row>
    <row r="1114" spans="1:3" x14ac:dyDescent="0.3">
      <c r="A1114" s="132" t="s">
        <v>1605</v>
      </c>
      <c r="B1114" s="133" t="s">
        <v>3635</v>
      </c>
      <c r="C1114" s="133" t="s">
        <v>4221</v>
      </c>
    </row>
    <row r="1115" spans="1:3" x14ac:dyDescent="0.3">
      <c r="A1115" s="132" t="s">
        <v>686</v>
      </c>
      <c r="B1115" s="133" t="s">
        <v>3791</v>
      </c>
      <c r="C1115" s="133" t="s">
        <v>4221</v>
      </c>
    </row>
    <row r="1116" spans="1:3" x14ac:dyDescent="0.3">
      <c r="A1116" s="132" t="s">
        <v>2100</v>
      </c>
      <c r="B1116" s="133" t="s">
        <v>3979</v>
      </c>
      <c r="C1116" s="133" t="s">
        <v>4221</v>
      </c>
    </row>
    <row r="1117" spans="1:3" x14ac:dyDescent="0.3">
      <c r="A1117" s="132" t="s">
        <v>1125</v>
      </c>
      <c r="B1117" s="133" t="s">
        <v>3665</v>
      </c>
      <c r="C1117" s="133" t="s">
        <v>4221</v>
      </c>
    </row>
    <row r="1118" spans="1:3" x14ac:dyDescent="0.3">
      <c r="A1118" s="132" t="s">
        <v>721</v>
      </c>
      <c r="B1118" s="133" t="s">
        <v>4012</v>
      </c>
      <c r="C1118" s="133" t="s">
        <v>4221</v>
      </c>
    </row>
    <row r="1119" spans="1:3" x14ac:dyDescent="0.3">
      <c r="A1119" s="132" t="s">
        <v>1409</v>
      </c>
      <c r="B1119" s="133" t="s">
        <v>3646</v>
      </c>
      <c r="C1119" s="133" t="s">
        <v>4221</v>
      </c>
    </row>
    <row r="1120" spans="1:3" x14ac:dyDescent="0.3">
      <c r="A1120" s="132" t="s">
        <v>2288</v>
      </c>
      <c r="B1120" s="133" t="s">
        <v>3762</v>
      </c>
      <c r="C1120" s="133" t="s">
        <v>4221</v>
      </c>
    </row>
    <row r="1121" spans="1:3" x14ac:dyDescent="0.3">
      <c r="A1121" s="132" t="s">
        <v>1109</v>
      </c>
      <c r="B1121" s="133" t="s">
        <v>3774</v>
      </c>
      <c r="C1121" s="133" t="s">
        <v>4221</v>
      </c>
    </row>
    <row r="1122" spans="1:3" x14ac:dyDescent="0.3">
      <c r="A1122" s="132" t="s">
        <v>2147</v>
      </c>
      <c r="B1122" s="133" t="s">
        <v>3708</v>
      </c>
      <c r="C1122" s="133" t="s">
        <v>4221</v>
      </c>
    </row>
    <row r="1123" spans="1:3" x14ac:dyDescent="0.3">
      <c r="A1123" s="132" t="s">
        <v>1987</v>
      </c>
      <c r="B1123" s="133" t="s">
        <v>3955</v>
      </c>
      <c r="C1123" s="133" t="s">
        <v>4221</v>
      </c>
    </row>
    <row r="1124" spans="1:3" x14ac:dyDescent="0.3">
      <c r="A1124" s="132" t="s">
        <v>2462</v>
      </c>
      <c r="B1124" s="133" t="s">
        <v>3899</v>
      </c>
      <c r="C1124" s="133" t="s">
        <v>4221</v>
      </c>
    </row>
    <row r="1125" spans="1:3" x14ac:dyDescent="0.3">
      <c r="A1125" s="132" t="s">
        <v>521</v>
      </c>
      <c r="B1125" s="133" t="s">
        <v>3823</v>
      </c>
      <c r="C1125" s="133" t="s">
        <v>4221</v>
      </c>
    </row>
    <row r="1126" spans="1:3" x14ac:dyDescent="0.3">
      <c r="A1126" s="132" t="s">
        <v>523</v>
      </c>
      <c r="B1126" s="133" t="s">
        <v>4082</v>
      </c>
      <c r="C1126" s="133" t="s">
        <v>4221</v>
      </c>
    </row>
    <row r="1127" spans="1:3" x14ac:dyDescent="0.3">
      <c r="A1127" s="132" t="s">
        <v>2217</v>
      </c>
      <c r="B1127" s="133" t="s">
        <v>3714</v>
      </c>
      <c r="C1127" s="133" t="s">
        <v>4221</v>
      </c>
    </row>
    <row r="1128" spans="1:3" x14ac:dyDescent="0.3">
      <c r="A1128" s="132" t="s">
        <v>1237</v>
      </c>
      <c r="B1128" s="133" t="s">
        <v>3815</v>
      </c>
      <c r="C1128" s="133" t="s">
        <v>4221</v>
      </c>
    </row>
    <row r="1129" spans="1:3" x14ac:dyDescent="0.3">
      <c r="A1129" s="132" t="s">
        <v>1257</v>
      </c>
      <c r="B1129" s="133" t="s">
        <v>3927</v>
      </c>
      <c r="C1129" s="133" t="s">
        <v>4221</v>
      </c>
    </row>
    <row r="1130" spans="1:3" x14ac:dyDescent="0.3">
      <c r="A1130" s="132" t="s">
        <v>1677</v>
      </c>
      <c r="B1130" s="133" t="s">
        <v>3842</v>
      </c>
      <c r="C1130" s="133" t="s">
        <v>4221</v>
      </c>
    </row>
    <row r="1131" spans="1:3" x14ac:dyDescent="0.3">
      <c r="A1131" s="132" t="s">
        <v>1624</v>
      </c>
      <c r="B1131" s="133" t="s">
        <v>3734</v>
      </c>
      <c r="C1131" s="133" t="s">
        <v>4221</v>
      </c>
    </row>
    <row r="1132" spans="1:3" x14ac:dyDescent="0.3">
      <c r="A1132" s="132" t="s">
        <v>2744</v>
      </c>
      <c r="B1132" s="133" t="s">
        <v>4254</v>
      </c>
      <c r="C1132" s="133" t="s">
        <v>4221</v>
      </c>
    </row>
    <row r="1133" spans="1:3" x14ac:dyDescent="0.3">
      <c r="A1133" s="132" t="s">
        <v>2607</v>
      </c>
      <c r="B1133" s="133" t="s">
        <v>4058</v>
      </c>
      <c r="C1133" s="133" t="s">
        <v>4221</v>
      </c>
    </row>
    <row r="1134" spans="1:3" x14ac:dyDescent="0.3">
      <c r="A1134" s="132" t="s">
        <v>2119</v>
      </c>
      <c r="B1134" s="133" t="s">
        <v>3632</v>
      </c>
      <c r="C1134" s="133" t="s">
        <v>4221</v>
      </c>
    </row>
    <row r="1135" spans="1:3" x14ac:dyDescent="0.3">
      <c r="A1135" s="132" t="s">
        <v>1460</v>
      </c>
      <c r="B1135" s="133" t="s">
        <v>3366</v>
      </c>
      <c r="C1135" s="133" t="s">
        <v>4221</v>
      </c>
    </row>
    <row r="1136" spans="1:3" x14ac:dyDescent="0.3">
      <c r="A1136" s="132" t="s">
        <v>763</v>
      </c>
      <c r="B1136" s="133" t="s">
        <v>3633</v>
      </c>
      <c r="C1136" s="133" t="s">
        <v>4221</v>
      </c>
    </row>
    <row r="1137" spans="1:3" x14ac:dyDescent="0.3">
      <c r="A1137" s="132" t="s">
        <v>2169</v>
      </c>
      <c r="B1137" s="133" t="s">
        <v>3464</v>
      </c>
      <c r="C1137" s="133" t="s">
        <v>4221</v>
      </c>
    </row>
    <row r="1138" spans="1:3" x14ac:dyDescent="0.3">
      <c r="A1138" s="132" t="s">
        <v>1579</v>
      </c>
      <c r="B1138" s="133" t="s">
        <v>3379</v>
      </c>
      <c r="C1138" s="133" t="s">
        <v>4221</v>
      </c>
    </row>
    <row r="1139" spans="1:3" x14ac:dyDescent="0.3">
      <c r="A1139" s="132" t="s">
        <v>1645</v>
      </c>
      <c r="B1139" s="133" t="s">
        <v>3548</v>
      </c>
      <c r="C1139" s="133" t="s">
        <v>4221</v>
      </c>
    </row>
    <row r="1140" spans="1:3" x14ac:dyDescent="0.3">
      <c r="A1140" s="132" t="s">
        <v>2641</v>
      </c>
      <c r="B1140" s="133" t="s">
        <v>3477</v>
      </c>
      <c r="C1140" s="133" t="s">
        <v>4221</v>
      </c>
    </row>
    <row r="1141" spans="1:3" x14ac:dyDescent="0.3">
      <c r="A1141" s="132" t="s">
        <v>1138</v>
      </c>
      <c r="B1141" s="133" t="s">
        <v>3603</v>
      </c>
      <c r="C1141" s="133" t="s">
        <v>4221</v>
      </c>
    </row>
    <row r="1142" spans="1:3" x14ac:dyDescent="0.3">
      <c r="A1142" s="132" t="s">
        <v>2114</v>
      </c>
      <c r="B1142" s="133" t="s">
        <v>3561</v>
      </c>
      <c r="C1142" s="133" t="s">
        <v>4221</v>
      </c>
    </row>
    <row r="1143" spans="1:3" x14ac:dyDescent="0.3">
      <c r="A1143" s="132" t="s">
        <v>573</v>
      </c>
      <c r="B1143" s="133" t="s">
        <v>3443</v>
      </c>
      <c r="C1143" s="133" t="s">
        <v>4221</v>
      </c>
    </row>
    <row r="1144" spans="1:3" x14ac:dyDescent="0.3">
      <c r="A1144" s="132" t="s">
        <v>1934</v>
      </c>
      <c r="B1144" s="133" t="s">
        <v>3549</v>
      </c>
      <c r="C1144" s="133" t="s">
        <v>4221</v>
      </c>
    </row>
    <row r="1145" spans="1:3" x14ac:dyDescent="0.3">
      <c r="A1145" s="132" t="s">
        <v>1644</v>
      </c>
      <c r="B1145" s="133" t="s">
        <v>3377</v>
      </c>
      <c r="C1145" s="133" t="s">
        <v>4221</v>
      </c>
    </row>
    <row r="1146" spans="1:3" x14ac:dyDescent="0.3">
      <c r="A1146" s="132" t="s">
        <v>1570</v>
      </c>
      <c r="B1146" s="133" t="s">
        <v>3399</v>
      </c>
      <c r="C1146" s="133" t="s">
        <v>4221</v>
      </c>
    </row>
    <row r="1147" spans="1:3" x14ac:dyDescent="0.3">
      <c r="A1147" s="132" t="s">
        <v>744</v>
      </c>
      <c r="B1147" s="133" t="s">
        <v>3400</v>
      </c>
      <c r="C1147" s="133" t="s">
        <v>4221</v>
      </c>
    </row>
    <row r="1148" spans="1:3" x14ac:dyDescent="0.3">
      <c r="A1148" s="132" t="s">
        <v>2558</v>
      </c>
      <c r="B1148" s="133" t="s">
        <v>3493</v>
      </c>
      <c r="C1148" s="133" t="s">
        <v>4221</v>
      </c>
    </row>
    <row r="1149" spans="1:3" x14ac:dyDescent="0.3">
      <c r="A1149" s="132" t="s">
        <v>1216</v>
      </c>
      <c r="B1149" s="133" t="s">
        <v>3592</v>
      </c>
      <c r="C1149" s="133" t="s">
        <v>4221</v>
      </c>
    </row>
    <row r="1150" spans="1:3" x14ac:dyDescent="0.3">
      <c r="A1150" s="132" t="s">
        <v>1321</v>
      </c>
      <c r="B1150" s="133" t="s">
        <v>3415</v>
      </c>
      <c r="C1150" s="133" t="s">
        <v>4221</v>
      </c>
    </row>
    <row r="1151" spans="1:3" x14ac:dyDescent="0.3">
      <c r="A1151" s="132" t="s">
        <v>1832</v>
      </c>
      <c r="B1151" s="133" t="s">
        <v>3476</v>
      </c>
      <c r="C1151" s="133" t="s">
        <v>4221</v>
      </c>
    </row>
    <row r="1152" spans="1:3" x14ac:dyDescent="0.3">
      <c r="A1152" s="132" t="s">
        <v>2201</v>
      </c>
      <c r="B1152" s="133" t="s">
        <v>3506</v>
      </c>
      <c r="C1152" s="133" t="s">
        <v>4221</v>
      </c>
    </row>
    <row r="1153" spans="1:3" x14ac:dyDescent="0.3">
      <c r="A1153" s="132" t="s">
        <v>2317</v>
      </c>
      <c r="B1153" s="133" t="s">
        <v>3527</v>
      </c>
      <c r="C1153" s="133" t="s">
        <v>4221</v>
      </c>
    </row>
    <row r="1154" spans="1:3" x14ac:dyDescent="0.3">
      <c r="A1154" s="132" t="s">
        <v>2780</v>
      </c>
      <c r="B1154" s="133" t="s">
        <v>4255</v>
      </c>
      <c r="C1154" s="133" t="s">
        <v>4221</v>
      </c>
    </row>
    <row r="1155" spans="1:3" x14ac:dyDescent="0.3">
      <c r="A1155" s="132" t="s">
        <v>2734</v>
      </c>
      <c r="B1155" s="133" t="s">
        <v>4256</v>
      </c>
      <c r="C1155" s="133" t="s">
        <v>4221</v>
      </c>
    </row>
    <row r="1156" spans="1:3" x14ac:dyDescent="0.3">
      <c r="A1156" s="132" t="s">
        <v>1379</v>
      </c>
      <c r="B1156" s="133" t="s">
        <v>3505</v>
      </c>
      <c r="C1156" s="133" t="s">
        <v>4221</v>
      </c>
    </row>
    <row r="1157" spans="1:3" x14ac:dyDescent="0.3">
      <c r="A1157" s="132" t="s">
        <v>2378</v>
      </c>
      <c r="B1157" s="133" t="s">
        <v>3537</v>
      </c>
      <c r="C1157" s="133" t="s">
        <v>4221</v>
      </c>
    </row>
    <row r="1158" spans="1:3" x14ac:dyDescent="0.3">
      <c r="A1158" s="132" t="s">
        <v>588</v>
      </c>
      <c r="B1158" s="133" t="s">
        <v>3593</v>
      </c>
      <c r="C1158" s="133" t="s">
        <v>4221</v>
      </c>
    </row>
    <row r="1159" spans="1:3" x14ac:dyDescent="0.3">
      <c r="A1159" s="132" t="s">
        <v>752</v>
      </c>
      <c r="B1159" s="133" t="s">
        <v>3528</v>
      </c>
      <c r="C1159" s="133" t="s">
        <v>4221</v>
      </c>
    </row>
    <row r="1160" spans="1:3" x14ac:dyDescent="0.3">
      <c r="A1160" s="132" t="s">
        <v>1965</v>
      </c>
      <c r="B1160" s="133" t="s">
        <v>3465</v>
      </c>
      <c r="C1160" s="133" t="s">
        <v>4221</v>
      </c>
    </row>
    <row r="1161" spans="1:3" x14ac:dyDescent="0.3">
      <c r="A1161" s="132" t="s">
        <v>2664</v>
      </c>
      <c r="B1161" s="133" t="s">
        <v>3427</v>
      </c>
      <c r="C1161" s="133" t="s">
        <v>4221</v>
      </c>
    </row>
    <row r="1162" spans="1:3" x14ac:dyDescent="0.3">
      <c r="A1162" s="132" t="s">
        <v>2040</v>
      </c>
      <c r="B1162" s="133" t="s">
        <v>3428</v>
      </c>
      <c r="C1162" s="133" t="s">
        <v>4221</v>
      </c>
    </row>
    <row r="1163" spans="1:3" x14ac:dyDescent="0.3">
      <c r="A1163" s="132" t="s">
        <v>731</v>
      </c>
      <c r="B1163" s="133" t="s">
        <v>3388</v>
      </c>
      <c r="C1163" s="133" t="s">
        <v>4221</v>
      </c>
    </row>
    <row r="1164" spans="1:3" x14ac:dyDescent="0.3">
      <c r="A1164" s="132" t="s">
        <v>1026</v>
      </c>
      <c r="B1164" s="133" t="s">
        <v>3579</v>
      </c>
      <c r="C1164" s="133" t="s">
        <v>4221</v>
      </c>
    </row>
    <row r="1165" spans="1:3" x14ac:dyDescent="0.3">
      <c r="A1165" s="132" t="s">
        <v>564</v>
      </c>
      <c r="B1165" s="133" t="s">
        <v>3441</v>
      </c>
      <c r="C1165" s="133" t="s">
        <v>4221</v>
      </c>
    </row>
    <row r="1166" spans="1:3" x14ac:dyDescent="0.3">
      <c r="A1166" s="132" t="s">
        <v>1074</v>
      </c>
      <c r="B1166" s="133" t="s">
        <v>3409</v>
      </c>
      <c r="C1166" s="133" t="s">
        <v>4221</v>
      </c>
    </row>
    <row r="1167" spans="1:3" x14ac:dyDescent="0.3">
      <c r="A1167" s="132" t="s">
        <v>864</v>
      </c>
      <c r="B1167" s="133" t="s">
        <v>3470</v>
      </c>
      <c r="C1167" s="133" t="s">
        <v>4221</v>
      </c>
    </row>
    <row r="1168" spans="1:3" x14ac:dyDescent="0.3">
      <c r="A1168" s="132" t="s">
        <v>1534</v>
      </c>
      <c r="B1168" s="133" t="s">
        <v>3442</v>
      </c>
      <c r="C1168" s="133" t="s">
        <v>4221</v>
      </c>
    </row>
    <row r="1169" spans="1:3" x14ac:dyDescent="0.3">
      <c r="A1169" s="132" t="s">
        <v>980</v>
      </c>
      <c r="B1169" s="133" t="s">
        <v>3429</v>
      </c>
      <c r="C1169" s="133" t="s">
        <v>4221</v>
      </c>
    </row>
    <row r="1170" spans="1:3" x14ac:dyDescent="0.3">
      <c r="A1170" s="132" t="s">
        <v>2170</v>
      </c>
      <c r="B1170" s="133" t="s">
        <v>3487</v>
      </c>
      <c r="C1170" s="133" t="s">
        <v>4221</v>
      </c>
    </row>
    <row r="1171" spans="1:3" x14ac:dyDescent="0.3">
      <c r="A1171" s="132" t="s">
        <v>1194</v>
      </c>
      <c r="B1171" s="133" t="s">
        <v>3378</v>
      </c>
      <c r="C1171" s="133" t="s">
        <v>4221</v>
      </c>
    </row>
    <row r="1172" spans="1:3" x14ac:dyDescent="0.3">
      <c r="A1172" s="132" t="s">
        <v>823</v>
      </c>
      <c r="B1172" s="133" t="s">
        <v>3454</v>
      </c>
      <c r="C1172" s="133" t="s">
        <v>4221</v>
      </c>
    </row>
    <row r="1173" spans="1:3" x14ac:dyDescent="0.3">
      <c r="A1173" s="132" t="s">
        <v>2324</v>
      </c>
      <c r="B1173" s="133" t="s">
        <v>3560</v>
      </c>
      <c r="C1173" s="133" t="s">
        <v>4221</v>
      </c>
    </row>
    <row r="1174" spans="1:3" x14ac:dyDescent="0.3">
      <c r="A1174" s="132" t="s">
        <v>1509</v>
      </c>
      <c r="B1174" s="133" t="s">
        <v>3387</v>
      </c>
      <c r="C1174" s="133" t="s">
        <v>4221</v>
      </c>
    </row>
    <row r="1175" spans="1:3" x14ac:dyDescent="0.3">
      <c r="A1175" s="132" t="s">
        <v>1079</v>
      </c>
      <c r="B1175" s="133" t="s">
        <v>3962</v>
      </c>
      <c r="C1175" s="133" t="s">
        <v>4221</v>
      </c>
    </row>
    <row r="1176" spans="1:3" x14ac:dyDescent="0.3">
      <c r="A1176" s="132" t="s">
        <v>1200</v>
      </c>
      <c r="B1176" s="133" t="s">
        <v>4040</v>
      </c>
      <c r="C1176" s="133" t="s">
        <v>4221</v>
      </c>
    </row>
    <row r="1177" spans="1:3" x14ac:dyDescent="0.3">
      <c r="A1177" s="132" t="s">
        <v>1479</v>
      </c>
      <c r="B1177" s="133" t="s">
        <v>3670</v>
      </c>
      <c r="C1177" s="133" t="s">
        <v>4221</v>
      </c>
    </row>
    <row r="1178" spans="1:3" x14ac:dyDescent="0.3">
      <c r="A1178" s="132" t="s">
        <v>2149</v>
      </c>
      <c r="B1178" s="133" t="s">
        <v>4064</v>
      </c>
      <c r="C1178" s="133" t="s">
        <v>4221</v>
      </c>
    </row>
    <row r="1179" spans="1:3" x14ac:dyDescent="0.3">
      <c r="A1179" s="132" t="s">
        <v>2161</v>
      </c>
      <c r="B1179" s="133" t="s">
        <v>3987</v>
      </c>
      <c r="C1179" s="133" t="s">
        <v>4221</v>
      </c>
    </row>
    <row r="1180" spans="1:3" x14ac:dyDescent="0.3">
      <c r="A1180" s="132" t="s">
        <v>2003</v>
      </c>
      <c r="B1180" s="133" t="s">
        <v>3878</v>
      </c>
      <c r="C1180" s="133" t="s">
        <v>4221</v>
      </c>
    </row>
    <row r="1181" spans="1:3" x14ac:dyDescent="0.3">
      <c r="A1181" s="132" t="s">
        <v>1473</v>
      </c>
      <c r="B1181" s="133" t="s">
        <v>3797</v>
      </c>
      <c r="C1181" s="133" t="s">
        <v>4221</v>
      </c>
    </row>
    <row r="1182" spans="1:3" x14ac:dyDescent="0.3">
      <c r="A1182" s="132" t="s">
        <v>1111</v>
      </c>
      <c r="B1182" s="133" t="s">
        <v>3935</v>
      </c>
      <c r="C1182" s="133" t="s">
        <v>4221</v>
      </c>
    </row>
    <row r="1183" spans="1:3" x14ac:dyDescent="0.3">
      <c r="A1183" s="132" t="s">
        <v>1010</v>
      </c>
      <c r="B1183" s="133" t="s">
        <v>4090</v>
      </c>
      <c r="C1183" s="133" t="s">
        <v>4221</v>
      </c>
    </row>
    <row r="1184" spans="1:3" x14ac:dyDescent="0.3">
      <c r="A1184" s="132" t="s">
        <v>1472</v>
      </c>
      <c r="B1184" s="133" t="s">
        <v>3716</v>
      </c>
      <c r="C1184" s="133" t="s">
        <v>4221</v>
      </c>
    </row>
    <row r="1185" spans="1:3" x14ac:dyDescent="0.3">
      <c r="A1185" s="132" t="s">
        <v>1843</v>
      </c>
      <c r="B1185" s="133" t="s">
        <v>4119</v>
      </c>
      <c r="C1185" s="133" t="s">
        <v>4221</v>
      </c>
    </row>
    <row r="1186" spans="1:3" x14ac:dyDescent="0.3">
      <c r="A1186" s="132" t="s">
        <v>2130</v>
      </c>
      <c r="B1186" s="133" t="s">
        <v>3905</v>
      </c>
      <c r="C1186" s="133" t="s">
        <v>4221</v>
      </c>
    </row>
    <row r="1187" spans="1:3" x14ac:dyDescent="0.3">
      <c r="A1187" s="132" t="s">
        <v>1296</v>
      </c>
      <c r="B1187" s="133" t="s">
        <v>4018</v>
      </c>
      <c r="C1187" s="133" t="s">
        <v>4221</v>
      </c>
    </row>
    <row r="1188" spans="1:3" x14ac:dyDescent="0.3">
      <c r="A1188" s="132" t="s">
        <v>971</v>
      </c>
      <c r="B1188" s="133" t="s">
        <v>3821</v>
      </c>
      <c r="C1188" s="133" t="s">
        <v>4221</v>
      </c>
    </row>
    <row r="1189" spans="1:3" x14ac:dyDescent="0.3">
      <c r="A1189" s="132" t="s">
        <v>2069</v>
      </c>
      <c r="B1189" s="133" t="s">
        <v>3849</v>
      </c>
      <c r="C1189" s="133" t="s">
        <v>4221</v>
      </c>
    </row>
    <row r="1190" spans="1:3" x14ac:dyDescent="0.3">
      <c r="A1190" s="132" t="s">
        <v>2304</v>
      </c>
      <c r="B1190" s="133" t="s">
        <v>3771</v>
      </c>
      <c r="C1190" s="133" t="s">
        <v>4221</v>
      </c>
    </row>
    <row r="1191" spans="1:3" x14ac:dyDescent="0.3">
      <c r="A1191" s="132" t="s">
        <v>705</v>
      </c>
      <c r="B1191" s="133" t="s">
        <v>3649</v>
      </c>
      <c r="C1191" s="133" t="s">
        <v>4221</v>
      </c>
    </row>
    <row r="1192" spans="1:3" x14ac:dyDescent="0.3">
      <c r="A1192" s="132" t="s">
        <v>1204</v>
      </c>
      <c r="B1192" s="133" t="s">
        <v>3689</v>
      </c>
      <c r="C1192" s="133" t="s">
        <v>4221</v>
      </c>
    </row>
    <row r="1193" spans="1:3" x14ac:dyDescent="0.3">
      <c r="A1193" s="132" t="s">
        <v>2709</v>
      </c>
      <c r="B1193" s="133" t="s">
        <v>3738</v>
      </c>
      <c r="C1193" s="133" t="s">
        <v>4221</v>
      </c>
    </row>
    <row r="1194" spans="1:3" x14ac:dyDescent="0.3">
      <c r="A1194" s="132" t="s">
        <v>1213</v>
      </c>
      <c r="B1194" s="133" t="s">
        <v>3533</v>
      </c>
      <c r="C1194" s="133" t="s">
        <v>4221</v>
      </c>
    </row>
    <row r="1195" spans="1:3" x14ac:dyDescent="0.3">
      <c r="A1195" s="132" t="s">
        <v>1317</v>
      </c>
      <c r="B1195" s="133" t="s">
        <v>3459</v>
      </c>
      <c r="C1195" s="133" t="s">
        <v>4221</v>
      </c>
    </row>
    <row r="1196" spans="1:3" x14ac:dyDescent="0.3">
      <c r="A1196" s="132" t="s">
        <v>2695</v>
      </c>
      <c r="B1196" s="133" t="s">
        <v>3529</v>
      </c>
      <c r="C1196" s="133" t="s">
        <v>4221</v>
      </c>
    </row>
    <row r="1197" spans="1:3" x14ac:dyDescent="0.3">
      <c r="A1197" s="132" t="s">
        <v>1308</v>
      </c>
      <c r="B1197" s="133" t="s">
        <v>3569</v>
      </c>
      <c r="C1197" s="133" t="s">
        <v>4221</v>
      </c>
    </row>
    <row r="1198" spans="1:3" x14ac:dyDescent="0.3">
      <c r="A1198" s="132" t="s">
        <v>1408</v>
      </c>
      <c r="B1198" s="133" t="s">
        <v>3610</v>
      </c>
      <c r="C1198" s="133" t="s">
        <v>4221</v>
      </c>
    </row>
    <row r="1199" spans="1:3" x14ac:dyDescent="0.3">
      <c r="A1199" s="132" t="s">
        <v>1249</v>
      </c>
      <c r="B1199" s="133" t="s">
        <v>3501</v>
      </c>
      <c r="C1199" s="133" t="s">
        <v>4221</v>
      </c>
    </row>
    <row r="1200" spans="1:3" x14ac:dyDescent="0.3">
      <c r="A1200" s="132" t="s">
        <v>1958</v>
      </c>
      <c r="B1200" s="133" t="s">
        <v>3471</v>
      </c>
      <c r="C1200" s="133" t="s">
        <v>4221</v>
      </c>
    </row>
    <row r="1201" spans="1:3" x14ac:dyDescent="0.3">
      <c r="A1201" s="132" t="s">
        <v>872</v>
      </c>
      <c r="B1201" s="133" t="s">
        <v>3385</v>
      </c>
      <c r="C1201" s="133" t="s">
        <v>4221</v>
      </c>
    </row>
    <row r="1202" spans="1:3" x14ac:dyDescent="0.3">
      <c r="A1202" s="132" t="s">
        <v>1536</v>
      </c>
      <c r="B1202" s="133" t="s">
        <v>3410</v>
      </c>
      <c r="C1202" s="133" t="s">
        <v>4221</v>
      </c>
    </row>
    <row r="1203" spans="1:3" x14ac:dyDescent="0.3">
      <c r="A1203" s="132" t="s">
        <v>719</v>
      </c>
      <c r="B1203" s="133" t="s">
        <v>3585</v>
      </c>
      <c r="C1203" s="133" t="s">
        <v>4221</v>
      </c>
    </row>
    <row r="1204" spans="1:3" x14ac:dyDescent="0.3">
      <c r="A1204" s="132" t="s">
        <v>1547</v>
      </c>
      <c r="B1204" s="133" t="s">
        <v>3570</v>
      </c>
      <c r="C1204" s="133" t="s">
        <v>4221</v>
      </c>
    </row>
    <row r="1205" spans="1:3" x14ac:dyDescent="0.3">
      <c r="A1205" s="132" t="s">
        <v>1478</v>
      </c>
      <c r="B1205" s="133" t="s">
        <v>3513</v>
      </c>
      <c r="C1205" s="133" t="s">
        <v>4221</v>
      </c>
    </row>
    <row r="1206" spans="1:3" x14ac:dyDescent="0.3">
      <c r="A1206" s="132" t="s">
        <v>1248</v>
      </c>
      <c r="B1206" s="133" t="s">
        <v>3449</v>
      </c>
      <c r="C1206" s="133" t="s">
        <v>4221</v>
      </c>
    </row>
    <row r="1207" spans="1:3" x14ac:dyDescent="0.3">
      <c r="A1207" s="132" t="s">
        <v>2055</v>
      </c>
      <c r="B1207" s="133" t="s">
        <v>3584</v>
      </c>
      <c r="C1207" s="133" t="s">
        <v>4221</v>
      </c>
    </row>
    <row r="1208" spans="1:3" x14ac:dyDescent="0.3">
      <c r="A1208" s="132" t="s">
        <v>1597</v>
      </c>
      <c r="B1208" s="133" t="s">
        <v>3611</v>
      </c>
      <c r="C1208" s="133" t="s">
        <v>4221</v>
      </c>
    </row>
    <row r="1209" spans="1:3" x14ac:dyDescent="0.3">
      <c r="A1209" s="132" t="s">
        <v>1172</v>
      </c>
      <c r="B1209" s="133" t="s">
        <v>3421</v>
      </c>
      <c r="C1209" s="133" t="s">
        <v>4221</v>
      </c>
    </row>
    <row r="1210" spans="1:3" x14ac:dyDescent="0.3">
      <c r="A1210" s="132" t="s">
        <v>1126</v>
      </c>
      <c r="B1210" s="133" t="s">
        <v>3486</v>
      </c>
      <c r="C1210" s="133" t="s">
        <v>4221</v>
      </c>
    </row>
    <row r="1211" spans="1:3" x14ac:dyDescent="0.3">
      <c r="A1211" s="132" t="s">
        <v>1365</v>
      </c>
      <c r="B1211" s="133" t="s">
        <v>3394</v>
      </c>
      <c r="C1211" s="133" t="s">
        <v>4221</v>
      </c>
    </row>
    <row r="1212" spans="1:3" x14ac:dyDescent="0.3">
      <c r="A1212" s="132" t="s">
        <v>1156</v>
      </c>
      <c r="B1212" s="133" t="s">
        <v>3555</v>
      </c>
      <c r="C1212" s="133" t="s">
        <v>4221</v>
      </c>
    </row>
    <row r="1213" spans="1:3" x14ac:dyDescent="0.3">
      <c r="A1213" s="132" t="s">
        <v>1236</v>
      </c>
      <c r="B1213" s="133" t="s">
        <v>3795</v>
      </c>
      <c r="C1213" s="133" t="s">
        <v>4221</v>
      </c>
    </row>
    <row r="1214" spans="1:3" x14ac:dyDescent="0.3">
      <c r="A1214" s="132" t="s">
        <v>1289</v>
      </c>
      <c r="B1214" s="133" t="s">
        <v>3816</v>
      </c>
      <c r="C1214" s="133" t="s">
        <v>4221</v>
      </c>
    </row>
    <row r="1215" spans="1:3" x14ac:dyDescent="0.3">
      <c r="A1215" s="132" t="s">
        <v>1942</v>
      </c>
      <c r="B1215" s="133" t="s">
        <v>3686</v>
      </c>
      <c r="C1215" s="133" t="s">
        <v>4221</v>
      </c>
    </row>
    <row r="1216" spans="1:3" x14ac:dyDescent="0.3">
      <c r="A1216" s="132" t="s">
        <v>1310</v>
      </c>
      <c r="B1216" s="133" t="s">
        <v>3712</v>
      </c>
      <c r="C1216" s="133" t="s">
        <v>4221</v>
      </c>
    </row>
    <row r="1217" spans="1:3" x14ac:dyDescent="0.3">
      <c r="A1217" s="132" t="s">
        <v>732</v>
      </c>
      <c r="B1217" s="133" t="s">
        <v>3739</v>
      </c>
      <c r="C1217" s="133" t="s">
        <v>4221</v>
      </c>
    </row>
    <row r="1218" spans="1:3" x14ac:dyDescent="0.3">
      <c r="A1218" s="132" t="s">
        <v>2689</v>
      </c>
      <c r="B1218" s="133" t="s">
        <v>3828</v>
      </c>
      <c r="C1218" s="133" t="s">
        <v>4221</v>
      </c>
    </row>
    <row r="1219" spans="1:3" x14ac:dyDescent="0.3">
      <c r="A1219" s="132" t="s">
        <v>1995</v>
      </c>
      <c r="B1219" s="133" t="s">
        <v>4015</v>
      </c>
      <c r="C1219" s="133" t="s">
        <v>4221</v>
      </c>
    </row>
    <row r="1220" spans="1:3" x14ac:dyDescent="0.3">
      <c r="A1220" s="132" t="s">
        <v>606</v>
      </c>
      <c r="B1220" s="133" t="s">
        <v>3667</v>
      </c>
      <c r="C1220" s="133" t="s">
        <v>4221</v>
      </c>
    </row>
    <row r="1221" spans="1:3" x14ac:dyDescent="0.3">
      <c r="A1221" s="132" t="s">
        <v>1224</v>
      </c>
      <c r="B1221" s="133" t="s">
        <v>4115</v>
      </c>
      <c r="C1221" s="133" t="s">
        <v>4221</v>
      </c>
    </row>
    <row r="1222" spans="1:3" x14ac:dyDescent="0.3">
      <c r="A1222" s="132" t="s">
        <v>849</v>
      </c>
      <c r="B1222" s="133" t="s">
        <v>4086</v>
      </c>
      <c r="C1222" s="133" t="s">
        <v>4221</v>
      </c>
    </row>
    <row r="1223" spans="1:3" x14ac:dyDescent="0.3">
      <c r="A1223" s="132" t="s">
        <v>1563</v>
      </c>
      <c r="B1223" s="133" t="s">
        <v>3765</v>
      </c>
      <c r="C1223" s="133" t="s">
        <v>4221</v>
      </c>
    </row>
    <row r="1224" spans="1:3" x14ac:dyDescent="0.3">
      <c r="A1224" s="132" t="s">
        <v>998</v>
      </c>
      <c r="B1224" s="133" t="s">
        <v>3777</v>
      </c>
      <c r="C1224" s="133" t="s">
        <v>4221</v>
      </c>
    </row>
    <row r="1225" spans="1:3" x14ac:dyDescent="0.3">
      <c r="A1225" s="132" t="s">
        <v>720</v>
      </c>
      <c r="B1225" s="133" t="s">
        <v>3767</v>
      </c>
      <c r="C1225" s="133" t="s">
        <v>4221</v>
      </c>
    </row>
    <row r="1226" spans="1:3" x14ac:dyDescent="0.3">
      <c r="A1226" s="132" t="s">
        <v>1113</v>
      </c>
      <c r="B1226" s="133" t="s">
        <v>4061</v>
      </c>
      <c r="C1226" s="133" t="s">
        <v>4221</v>
      </c>
    </row>
    <row r="1227" spans="1:3" x14ac:dyDescent="0.3">
      <c r="A1227" s="132" t="s">
        <v>2022</v>
      </c>
      <c r="B1227" s="133" t="s">
        <v>3930</v>
      </c>
      <c r="C1227" s="133" t="s">
        <v>4221</v>
      </c>
    </row>
    <row r="1228" spans="1:3" x14ac:dyDescent="0.3">
      <c r="A1228" s="132" t="s">
        <v>2093</v>
      </c>
      <c r="B1228" s="133" t="s">
        <v>3902</v>
      </c>
      <c r="C1228" s="133" t="s">
        <v>4221</v>
      </c>
    </row>
    <row r="1229" spans="1:3" x14ac:dyDescent="0.3">
      <c r="A1229" s="132" t="s">
        <v>1177</v>
      </c>
      <c r="B1229" s="133" t="s">
        <v>3958</v>
      </c>
      <c r="C1229" s="133" t="s">
        <v>4221</v>
      </c>
    </row>
    <row r="1230" spans="1:3" x14ac:dyDescent="0.3">
      <c r="A1230" s="132" t="s">
        <v>770</v>
      </c>
      <c r="B1230" s="133" t="s">
        <v>3984</v>
      </c>
      <c r="C1230" s="133" t="s">
        <v>4221</v>
      </c>
    </row>
    <row r="1231" spans="1:3" x14ac:dyDescent="0.3">
      <c r="A1231" s="132" t="s">
        <v>1632</v>
      </c>
      <c r="B1231" s="133" t="s">
        <v>3697</v>
      </c>
      <c r="C1231" s="133" t="s">
        <v>4221</v>
      </c>
    </row>
    <row r="1232" spans="1:3" x14ac:dyDescent="0.3">
      <c r="A1232" s="132" t="s">
        <v>778</v>
      </c>
      <c r="B1232" s="133" t="s">
        <v>4062</v>
      </c>
      <c r="C1232" s="133" t="s">
        <v>4221</v>
      </c>
    </row>
    <row r="1233" spans="1:3" x14ac:dyDescent="0.3">
      <c r="A1233" s="132" t="s">
        <v>1179</v>
      </c>
      <c r="B1233" s="133" t="s">
        <v>3637</v>
      </c>
      <c r="C1233" s="133" t="s">
        <v>4221</v>
      </c>
    </row>
    <row r="1234" spans="1:3" x14ac:dyDescent="0.3">
      <c r="A1234" s="132" t="s">
        <v>2739</v>
      </c>
      <c r="B1234" s="133" t="s">
        <v>4257</v>
      </c>
      <c r="C1234" s="133" t="s">
        <v>4221</v>
      </c>
    </row>
    <row r="1235" spans="1:3" x14ac:dyDescent="0.3">
      <c r="A1235" s="132" t="s">
        <v>2745</v>
      </c>
      <c r="B1235" s="133" t="s">
        <v>4258</v>
      </c>
      <c r="C1235" s="133" t="s">
        <v>4221</v>
      </c>
    </row>
    <row r="1236" spans="1:3" x14ac:dyDescent="0.3">
      <c r="A1236" s="132" t="s">
        <v>578</v>
      </c>
      <c r="B1236" s="133" t="s">
        <v>3817</v>
      </c>
      <c r="C1236" s="133" t="s">
        <v>4221</v>
      </c>
    </row>
    <row r="1237" spans="1:3" x14ac:dyDescent="0.3">
      <c r="A1237" s="132" t="s">
        <v>1526</v>
      </c>
      <c r="B1237" s="133" t="s">
        <v>3801</v>
      </c>
      <c r="C1237" s="133" t="s">
        <v>4221</v>
      </c>
    </row>
    <row r="1238" spans="1:3" x14ac:dyDescent="0.3">
      <c r="A1238" s="132" t="s">
        <v>1198</v>
      </c>
      <c r="B1238" s="133" t="s">
        <v>3786</v>
      </c>
      <c r="C1238" s="133" t="s">
        <v>4221</v>
      </c>
    </row>
    <row r="1239" spans="1:3" x14ac:dyDescent="0.3">
      <c r="A1239" s="132" t="s">
        <v>2597</v>
      </c>
      <c r="B1239" s="133" t="s">
        <v>3778</v>
      </c>
      <c r="C1239" s="133" t="s">
        <v>4221</v>
      </c>
    </row>
    <row r="1240" spans="1:3" x14ac:dyDescent="0.3">
      <c r="A1240" s="132" t="s">
        <v>2290</v>
      </c>
      <c r="B1240" s="133" t="s">
        <v>3854</v>
      </c>
      <c r="C1240" s="133" t="s">
        <v>4221</v>
      </c>
    </row>
    <row r="1241" spans="1:3" x14ac:dyDescent="0.3">
      <c r="A1241" s="132" t="s">
        <v>2181</v>
      </c>
      <c r="B1241" s="133" t="s">
        <v>3845</v>
      </c>
      <c r="C1241" s="133" t="s">
        <v>4221</v>
      </c>
    </row>
    <row r="1242" spans="1:3" x14ac:dyDescent="0.3">
      <c r="A1242" s="132" t="s">
        <v>1528</v>
      </c>
      <c r="B1242" s="133" t="s">
        <v>3829</v>
      </c>
      <c r="C1242" s="133" t="s">
        <v>4221</v>
      </c>
    </row>
    <row r="1243" spans="1:3" x14ac:dyDescent="0.3">
      <c r="A1243" s="132" t="s">
        <v>2136</v>
      </c>
      <c r="B1243" s="133" t="s">
        <v>3931</v>
      </c>
      <c r="C1243" s="133" t="s">
        <v>4221</v>
      </c>
    </row>
    <row r="1244" spans="1:3" x14ac:dyDescent="0.3">
      <c r="A1244" s="132" t="s">
        <v>1544</v>
      </c>
      <c r="B1244" s="133" t="s">
        <v>3668</v>
      </c>
      <c r="C1244" s="133" t="s">
        <v>4221</v>
      </c>
    </row>
    <row r="1245" spans="1:3" x14ac:dyDescent="0.3">
      <c r="A1245" s="132" t="s">
        <v>1826</v>
      </c>
      <c r="B1245" s="133" t="s">
        <v>3985</v>
      </c>
      <c r="C1245" s="133" t="s">
        <v>4221</v>
      </c>
    </row>
    <row r="1246" spans="1:3" x14ac:dyDescent="0.3">
      <c r="A1246" s="132" t="s">
        <v>2236</v>
      </c>
      <c r="B1246" s="133" t="s">
        <v>3713</v>
      </c>
      <c r="C1246" s="133" t="s">
        <v>4221</v>
      </c>
    </row>
    <row r="1247" spans="1:3" x14ac:dyDescent="0.3">
      <c r="A1247" s="132" t="s">
        <v>1241</v>
      </c>
      <c r="B1247" s="133" t="s">
        <v>3766</v>
      </c>
      <c r="C1247" s="133" t="s">
        <v>4221</v>
      </c>
    </row>
    <row r="1248" spans="1:3" x14ac:dyDescent="0.3">
      <c r="A1248" s="132" t="s">
        <v>1410</v>
      </c>
      <c r="B1248" s="133" t="s">
        <v>3687</v>
      </c>
      <c r="C1248" s="133" t="s">
        <v>4221</v>
      </c>
    </row>
    <row r="1249" spans="1:3" x14ac:dyDescent="0.3">
      <c r="A1249" s="132" t="s">
        <v>2655</v>
      </c>
      <c r="B1249" s="133" t="s">
        <v>3846</v>
      </c>
      <c r="C1249" s="133" t="s">
        <v>4221</v>
      </c>
    </row>
    <row r="1250" spans="1:3" x14ac:dyDescent="0.3">
      <c r="A1250" s="132" t="s">
        <v>1546</v>
      </c>
      <c r="B1250" s="133" t="s">
        <v>3740</v>
      </c>
      <c r="C1250" s="133" t="s">
        <v>4221</v>
      </c>
    </row>
    <row r="1251" spans="1:3" x14ac:dyDescent="0.3">
      <c r="A1251" s="132" t="s">
        <v>1240</v>
      </c>
      <c r="B1251" s="133" t="s">
        <v>3648</v>
      </c>
      <c r="C1251" s="133" t="s">
        <v>4221</v>
      </c>
    </row>
    <row r="1252" spans="1:3" x14ac:dyDescent="0.3">
      <c r="A1252" s="132" t="s">
        <v>2774</v>
      </c>
      <c r="B1252" s="133" t="s">
        <v>4259</v>
      </c>
      <c r="C1252" s="133" t="s">
        <v>4221</v>
      </c>
    </row>
    <row r="1253" spans="1:3" x14ac:dyDescent="0.3">
      <c r="A1253" s="132" t="s">
        <v>1800</v>
      </c>
      <c r="B1253" s="133" t="s">
        <v>3882</v>
      </c>
      <c r="C1253" s="133" t="s">
        <v>4221</v>
      </c>
    </row>
    <row r="1254" spans="1:3" x14ac:dyDescent="0.3">
      <c r="A1254" s="132" t="s">
        <v>1665</v>
      </c>
      <c r="B1254" s="133" t="s">
        <v>3932</v>
      </c>
      <c r="C1254" s="133" t="s">
        <v>4221</v>
      </c>
    </row>
    <row r="1255" spans="1:3" x14ac:dyDescent="0.3">
      <c r="A1255" s="132" t="s">
        <v>2637</v>
      </c>
      <c r="B1255" s="133" t="s">
        <v>3825</v>
      </c>
      <c r="C1255" s="133" t="s">
        <v>4221</v>
      </c>
    </row>
    <row r="1256" spans="1:3" x14ac:dyDescent="0.3">
      <c r="A1256" s="132" t="s">
        <v>935</v>
      </c>
      <c r="B1256" s="133" t="s">
        <v>4042</v>
      </c>
      <c r="C1256" s="133" t="s">
        <v>4221</v>
      </c>
    </row>
    <row r="1257" spans="1:3" x14ac:dyDescent="0.3">
      <c r="A1257" s="132" t="s">
        <v>2496</v>
      </c>
      <c r="B1257" s="133" t="s">
        <v>3990</v>
      </c>
      <c r="C1257" s="133" t="s">
        <v>4221</v>
      </c>
    </row>
    <row r="1258" spans="1:3" x14ac:dyDescent="0.3">
      <c r="A1258" s="132" t="s">
        <v>1673</v>
      </c>
      <c r="B1258" s="133" t="s">
        <v>3852</v>
      </c>
      <c r="C1258" s="133" t="s">
        <v>4221</v>
      </c>
    </row>
    <row r="1259" spans="1:3" x14ac:dyDescent="0.3">
      <c r="A1259" s="132" t="s">
        <v>729</v>
      </c>
      <c r="B1259" s="133" t="s">
        <v>3887</v>
      </c>
      <c r="C1259" s="133" t="s">
        <v>4221</v>
      </c>
    </row>
    <row r="1260" spans="1:3" x14ac:dyDescent="0.3">
      <c r="A1260" s="132" t="s">
        <v>1756</v>
      </c>
      <c r="B1260" s="133" t="s">
        <v>3910</v>
      </c>
      <c r="C1260" s="133" t="s">
        <v>4221</v>
      </c>
    </row>
    <row r="1261" spans="1:3" x14ac:dyDescent="0.3">
      <c r="A1261" s="132" t="s">
        <v>1706</v>
      </c>
      <c r="B1261" s="133" t="s">
        <v>3956</v>
      </c>
      <c r="C1261" s="133" t="s">
        <v>4221</v>
      </c>
    </row>
    <row r="1262" spans="1:3" x14ac:dyDescent="0.3">
      <c r="A1262" s="132" t="s">
        <v>2577</v>
      </c>
      <c r="B1262" s="133" t="s">
        <v>3719</v>
      </c>
      <c r="C1262" s="133" t="s">
        <v>4221</v>
      </c>
    </row>
    <row r="1263" spans="1:3" x14ac:dyDescent="0.3">
      <c r="A1263" s="132" t="s">
        <v>1790</v>
      </c>
      <c r="B1263" s="133" t="s">
        <v>3964</v>
      </c>
      <c r="C1263" s="133" t="s">
        <v>4221</v>
      </c>
    </row>
    <row r="1264" spans="1:3" x14ac:dyDescent="0.3">
      <c r="A1264" s="132" t="s">
        <v>2619</v>
      </c>
      <c r="B1264" s="133" t="s">
        <v>3939</v>
      </c>
      <c r="C1264" s="133" t="s">
        <v>4221</v>
      </c>
    </row>
    <row r="1265" spans="1:3" x14ac:dyDescent="0.3">
      <c r="A1265" s="132" t="s">
        <v>941</v>
      </c>
      <c r="B1265" s="133" t="s">
        <v>4122</v>
      </c>
      <c r="C1265" s="133" t="s">
        <v>4221</v>
      </c>
    </row>
    <row r="1266" spans="1:3" x14ac:dyDescent="0.3">
      <c r="A1266" s="132" t="s">
        <v>2344</v>
      </c>
      <c r="B1266" s="133" t="s">
        <v>3671</v>
      </c>
      <c r="C1266" s="133" t="s">
        <v>4221</v>
      </c>
    </row>
    <row r="1267" spans="1:3" x14ac:dyDescent="0.3">
      <c r="A1267" s="132" t="s">
        <v>1688</v>
      </c>
      <c r="B1267" s="133" t="s">
        <v>4093</v>
      </c>
      <c r="C1267" s="133" t="s">
        <v>4221</v>
      </c>
    </row>
    <row r="1268" spans="1:3" x14ac:dyDescent="0.3">
      <c r="A1268" s="132" t="s">
        <v>1993</v>
      </c>
      <c r="B1268" s="133" t="s">
        <v>4068</v>
      </c>
      <c r="C1268" s="133" t="s">
        <v>4221</v>
      </c>
    </row>
    <row r="1269" spans="1:3" x14ac:dyDescent="0.3">
      <c r="A1269" s="132" t="s">
        <v>912</v>
      </c>
      <c r="B1269" s="133" t="s">
        <v>3744</v>
      </c>
      <c r="C1269" s="133" t="s">
        <v>4221</v>
      </c>
    </row>
    <row r="1270" spans="1:3" x14ac:dyDescent="0.3">
      <c r="A1270" s="132" t="s">
        <v>961</v>
      </c>
      <c r="B1270" s="133" t="s">
        <v>3773</v>
      </c>
      <c r="C1270" s="133" t="s">
        <v>4221</v>
      </c>
    </row>
    <row r="1271" spans="1:3" x14ac:dyDescent="0.3">
      <c r="A1271" s="132" t="s">
        <v>1046</v>
      </c>
      <c r="B1271" s="133" t="s">
        <v>3651</v>
      </c>
      <c r="C1271" s="133" t="s">
        <v>4221</v>
      </c>
    </row>
    <row r="1272" spans="1:3" x14ac:dyDescent="0.3">
      <c r="A1272" s="132" t="s">
        <v>1027</v>
      </c>
      <c r="B1272" s="133" t="s">
        <v>3365</v>
      </c>
      <c r="C1272" s="133" t="s">
        <v>4221</v>
      </c>
    </row>
    <row r="1273" spans="1:3" x14ac:dyDescent="0.3">
      <c r="A1273" s="132" t="s">
        <v>1209</v>
      </c>
      <c r="B1273" s="133" t="s">
        <v>3578</v>
      </c>
      <c r="C1273" s="133" t="s">
        <v>4221</v>
      </c>
    </row>
    <row r="1274" spans="1:3" x14ac:dyDescent="0.3">
      <c r="A1274" s="132" t="s">
        <v>679</v>
      </c>
      <c r="B1274" s="133" t="s">
        <v>3554</v>
      </c>
      <c r="C1274" s="133" t="s">
        <v>4221</v>
      </c>
    </row>
    <row r="1275" spans="1:3" x14ac:dyDescent="0.3">
      <c r="A1275" s="132" t="s">
        <v>714</v>
      </c>
      <c r="B1275" s="133" t="s">
        <v>3420</v>
      </c>
      <c r="C1275" s="133" t="s">
        <v>4221</v>
      </c>
    </row>
    <row r="1276" spans="1:3" x14ac:dyDescent="0.3">
      <c r="A1276" s="132" t="s">
        <v>1081</v>
      </c>
      <c r="B1276" s="133" t="s">
        <v>3384</v>
      </c>
      <c r="C1276" s="133" t="s">
        <v>4221</v>
      </c>
    </row>
    <row r="1277" spans="1:3" x14ac:dyDescent="0.3">
      <c r="A1277" s="132" t="s">
        <v>2056</v>
      </c>
      <c r="B1277" s="133" t="s">
        <v>3597</v>
      </c>
      <c r="C1277" s="133" t="s">
        <v>4221</v>
      </c>
    </row>
    <row r="1278" spans="1:3" x14ac:dyDescent="0.3">
      <c r="A1278" s="132" t="s">
        <v>1571</v>
      </c>
      <c r="B1278" s="133" t="s">
        <v>3609</v>
      </c>
      <c r="C1278" s="133" t="s">
        <v>4221</v>
      </c>
    </row>
    <row r="1279" spans="1:3" x14ac:dyDescent="0.3">
      <c r="A1279" s="132" t="s">
        <v>1252</v>
      </c>
      <c r="B1279" s="133" t="s">
        <v>3553</v>
      </c>
      <c r="C1279" s="133" t="s">
        <v>4221</v>
      </c>
    </row>
    <row r="1280" spans="1:3" x14ac:dyDescent="0.3">
      <c r="A1280" s="132" t="s">
        <v>1484</v>
      </c>
      <c r="B1280" s="133" t="s">
        <v>3523</v>
      </c>
      <c r="C1280" s="133" t="s">
        <v>4221</v>
      </c>
    </row>
    <row r="1281" spans="1:3" x14ac:dyDescent="0.3">
      <c r="A1281" s="132" t="s">
        <v>1139</v>
      </c>
      <c r="B1281" s="133" t="s">
        <v>3408</v>
      </c>
      <c r="C1281" s="133" t="s">
        <v>4221</v>
      </c>
    </row>
    <row r="1282" spans="1:3" x14ac:dyDescent="0.3">
      <c r="A1282" s="132" t="s">
        <v>1158</v>
      </c>
      <c r="B1282" s="133" t="s">
        <v>3448</v>
      </c>
      <c r="C1282" s="133" t="s">
        <v>4221</v>
      </c>
    </row>
    <row r="1283" spans="1:3" x14ac:dyDescent="0.3">
      <c r="A1283" s="132" t="s">
        <v>1205</v>
      </c>
      <c r="B1283" s="133" t="s">
        <v>3512</v>
      </c>
      <c r="C1283" s="133" t="s">
        <v>4221</v>
      </c>
    </row>
    <row r="1284" spans="1:3" x14ac:dyDescent="0.3">
      <c r="A1284" s="132" t="s">
        <v>794</v>
      </c>
      <c r="B1284" s="133" t="s">
        <v>3393</v>
      </c>
      <c r="C1284" s="133" t="s">
        <v>4221</v>
      </c>
    </row>
    <row r="1285" spans="1:3" x14ac:dyDescent="0.3">
      <c r="A1285" s="132" t="s">
        <v>750</v>
      </c>
      <c r="B1285" s="133" t="s">
        <v>3469</v>
      </c>
      <c r="C1285" s="133" t="s">
        <v>4221</v>
      </c>
    </row>
    <row r="1286" spans="1:3" x14ac:dyDescent="0.3">
      <c r="A1286" s="132" t="s">
        <v>1318</v>
      </c>
      <c r="B1286" s="133" t="s">
        <v>3485</v>
      </c>
      <c r="C1286" s="133" t="s">
        <v>4221</v>
      </c>
    </row>
    <row r="1287" spans="1:3" x14ac:dyDescent="0.3">
      <c r="A1287" s="132" t="s">
        <v>1540</v>
      </c>
      <c r="B1287" s="133" t="s">
        <v>3544</v>
      </c>
      <c r="C1287" s="133" t="s">
        <v>4221</v>
      </c>
    </row>
    <row r="1288" spans="1:3" x14ac:dyDescent="0.3">
      <c r="A1288" s="132" t="s">
        <v>733</v>
      </c>
      <c r="B1288" s="133" t="s">
        <v>3583</v>
      </c>
      <c r="C1288" s="133" t="s">
        <v>4221</v>
      </c>
    </row>
    <row r="1289" spans="1:3" x14ac:dyDescent="0.3">
      <c r="A1289" s="132" t="s">
        <v>1244</v>
      </c>
      <c r="B1289" s="133" t="s">
        <v>3568</v>
      </c>
      <c r="C1289" s="133" t="s">
        <v>4221</v>
      </c>
    </row>
    <row r="1290" spans="1:3" x14ac:dyDescent="0.3">
      <c r="A1290" s="132" t="s">
        <v>879</v>
      </c>
      <c r="B1290" s="133" t="s">
        <v>3437</v>
      </c>
      <c r="C1290" s="133" t="s">
        <v>4221</v>
      </c>
    </row>
    <row r="1291" spans="1:3" x14ac:dyDescent="0.3">
      <c r="A1291" s="132" t="s">
        <v>2786</v>
      </c>
      <c r="B1291" s="133" t="s">
        <v>4260</v>
      </c>
      <c r="C1291" s="133" t="s">
        <v>4261</v>
      </c>
    </row>
    <row r="1292" spans="1:3" x14ac:dyDescent="0.3">
      <c r="A1292" s="132" t="s">
        <v>1290</v>
      </c>
      <c r="B1292" s="133" t="s">
        <v>3538</v>
      </c>
      <c r="C1292" s="133" t="s">
        <v>4262</v>
      </c>
    </row>
    <row r="1293" spans="1:3" x14ac:dyDescent="0.3">
      <c r="A1293" s="132" t="s">
        <v>2794</v>
      </c>
      <c r="B1293" s="133" t="s">
        <v>4263</v>
      </c>
      <c r="C1293" s="133" t="s">
        <v>4264</v>
      </c>
    </row>
    <row r="1294" spans="1:3" x14ac:dyDescent="0.3">
      <c r="A1294" s="132" t="s">
        <v>2788</v>
      </c>
      <c r="B1294" s="133" t="s">
        <v>4265</v>
      </c>
      <c r="C1294" s="133" t="s">
        <v>4266</v>
      </c>
    </row>
    <row r="1295" spans="1:3" x14ac:dyDescent="0.3">
      <c r="A1295" s="130"/>
      <c r="B1295" s="131"/>
      <c r="C1295" s="13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92"/>
  <sheetViews>
    <sheetView topLeftCell="A778" workbookViewId="0">
      <selection activeCell="A801" sqref="A801:XFD801"/>
    </sheetView>
  </sheetViews>
  <sheetFormatPr defaultRowHeight="14.4" x14ac:dyDescent="0.3"/>
  <sheetData>
    <row r="1" spans="1:3" x14ac:dyDescent="0.3">
      <c r="A1" s="136" t="s">
        <v>13</v>
      </c>
      <c r="B1" s="137" t="s">
        <v>2838</v>
      </c>
      <c r="C1" s="136" t="s">
        <v>2839</v>
      </c>
    </row>
    <row r="2" spans="1:3" x14ac:dyDescent="0.3">
      <c r="A2" s="138" t="s">
        <v>1158</v>
      </c>
      <c r="B2" s="139" t="s">
        <v>3448</v>
      </c>
      <c r="C2" s="139" t="s">
        <v>4267</v>
      </c>
    </row>
    <row r="3" spans="1:3" x14ac:dyDescent="0.3">
      <c r="A3" s="138" t="s">
        <v>1484</v>
      </c>
      <c r="B3" s="139" t="s">
        <v>3523</v>
      </c>
      <c r="C3" s="139" t="s">
        <v>4267</v>
      </c>
    </row>
    <row r="4" spans="1:3" x14ac:dyDescent="0.3">
      <c r="A4" s="138" t="s">
        <v>1252</v>
      </c>
      <c r="B4" s="139" t="s">
        <v>3553</v>
      </c>
      <c r="C4" s="139" t="s">
        <v>4267</v>
      </c>
    </row>
    <row r="5" spans="1:3" x14ac:dyDescent="0.3">
      <c r="A5" s="138" t="s">
        <v>1571</v>
      </c>
      <c r="B5" s="139" t="s">
        <v>3609</v>
      </c>
      <c r="C5" s="139" t="s">
        <v>4267</v>
      </c>
    </row>
    <row r="6" spans="1:3" x14ac:dyDescent="0.3">
      <c r="A6" s="138" t="s">
        <v>2056</v>
      </c>
      <c r="B6" s="139" t="s">
        <v>3597</v>
      </c>
      <c r="C6" s="139" t="s">
        <v>4267</v>
      </c>
    </row>
    <row r="7" spans="1:3" x14ac:dyDescent="0.3">
      <c r="A7" s="138" t="s">
        <v>1081</v>
      </c>
      <c r="B7" s="139" t="s">
        <v>3384</v>
      </c>
      <c r="C7" s="139" t="s">
        <v>4267</v>
      </c>
    </row>
    <row r="8" spans="1:3" x14ac:dyDescent="0.3">
      <c r="A8" s="138" t="s">
        <v>714</v>
      </c>
      <c r="B8" s="139" t="s">
        <v>3420</v>
      </c>
      <c r="C8" s="139" t="s">
        <v>4267</v>
      </c>
    </row>
    <row r="9" spans="1:3" x14ac:dyDescent="0.3">
      <c r="A9" s="138" t="s">
        <v>679</v>
      </c>
      <c r="B9" s="139" t="s">
        <v>3554</v>
      </c>
      <c r="C9" s="139" t="s">
        <v>4267</v>
      </c>
    </row>
    <row r="10" spans="1:3" x14ac:dyDescent="0.3">
      <c r="A10" s="138" t="s">
        <v>1209</v>
      </c>
      <c r="B10" s="139" t="s">
        <v>3578</v>
      </c>
      <c r="C10" s="139" t="s">
        <v>4267</v>
      </c>
    </row>
    <row r="11" spans="1:3" x14ac:dyDescent="0.3">
      <c r="A11" s="138" t="s">
        <v>750</v>
      </c>
      <c r="B11" s="139" t="s">
        <v>3469</v>
      </c>
      <c r="C11" s="139" t="s">
        <v>4267</v>
      </c>
    </row>
    <row r="12" spans="1:3" x14ac:dyDescent="0.3">
      <c r="A12" s="138" t="s">
        <v>794</v>
      </c>
      <c r="B12" s="139" t="s">
        <v>3393</v>
      </c>
      <c r="C12" s="139" t="s">
        <v>4267</v>
      </c>
    </row>
    <row r="13" spans="1:3" x14ac:dyDescent="0.3">
      <c r="A13" s="138" t="s">
        <v>1205</v>
      </c>
      <c r="B13" s="139" t="s">
        <v>3512</v>
      </c>
      <c r="C13" s="139" t="s">
        <v>4267</v>
      </c>
    </row>
    <row r="14" spans="1:3" x14ac:dyDescent="0.3">
      <c r="A14" s="138" t="s">
        <v>1139</v>
      </c>
      <c r="B14" s="139" t="s">
        <v>3408</v>
      </c>
      <c r="C14" s="139" t="s">
        <v>4267</v>
      </c>
    </row>
    <row r="15" spans="1:3" x14ac:dyDescent="0.3">
      <c r="A15" s="138" t="s">
        <v>879</v>
      </c>
      <c r="B15" s="139" t="s">
        <v>3437</v>
      </c>
      <c r="C15" s="139" t="s">
        <v>4267</v>
      </c>
    </row>
    <row r="16" spans="1:3" x14ac:dyDescent="0.3">
      <c r="A16" s="138" t="s">
        <v>1244</v>
      </c>
      <c r="B16" s="139" t="s">
        <v>3568</v>
      </c>
      <c r="C16" s="139" t="s">
        <v>4267</v>
      </c>
    </row>
    <row r="17" spans="1:3" x14ac:dyDescent="0.3">
      <c r="A17" s="138" t="s">
        <v>733</v>
      </c>
      <c r="B17" s="139" t="s">
        <v>3583</v>
      </c>
      <c r="C17" s="139" t="s">
        <v>4267</v>
      </c>
    </row>
    <row r="18" spans="1:3" x14ac:dyDescent="0.3">
      <c r="A18" s="138" t="s">
        <v>1540</v>
      </c>
      <c r="B18" s="139" t="s">
        <v>3544</v>
      </c>
      <c r="C18" s="139" t="s">
        <v>4267</v>
      </c>
    </row>
    <row r="19" spans="1:3" x14ac:dyDescent="0.3">
      <c r="A19" s="138" t="s">
        <v>1318</v>
      </c>
      <c r="B19" s="139" t="s">
        <v>3485</v>
      </c>
      <c r="C19" s="139" t="s">
        <v>4267</v>
      </c>
    </row>
    <row r="20" spans="1:3" x14ac:dyDescent="0.3">
      <c r="A20" s="138" t="s">
        <v>2794</v>
      </c>
      <c r="B20" s="139" t="s">
        <v>4263</v>
      </c>
      <c r="C20" s="139" t="s">
        <v>4267</v>
      </c>
    </row>
    <row r="21" spans="1:3" x14ac:dyDescent="0.3">
      <c r="A21" s="138" t="s">
        <v>1027</v>
      </c>
      <c r="B21" s="139" t="s">
        <v>3365</v>
      </c>
      <c r="C21" s="139" t="s">
        <v>4267</v>
      </c>
    </row>
    <row r="22" spans="1:3" x14ac:dyDescent="0.3">
      <c r="A22" s="138" t="s">
        <v>1046</v>
      </c>
      <c r="B22" s="139" t="s">
        <v>3651</v>
      </c>
      <c r="C22" s="139" t="s">
        <v>4267</v>
      </c>
    </row>
    <row r="23" spans="1:3" x14ac:dyDescent="0.3">
      <c r="A23" s="138" t="s">
        <v>961</v>
      </c>
      <c r="B23" s="139" t="s">
        <v>3773</v>
      </c>
      <c r="C23" s="139" t="s">
        <v>4267</v>
      </c>
    </row>
    <row r="24" spans="1:3" x14ac:dyDescent="0.3">
      <c r="A24" s="138" t="s">
        <v>912</v>
      </c>
      <c r="B24" s="139" t="s">
        <v>3744</v>
      </c>
      <c r="C24" s="139" t="s">
        <v>4267</v>
      </c>
    </row>
    <row r="25" spans="1:3" x14ac:dyDescent="0.3">
      <c r="A25" s="138" t="s">
        <v>1993</v>
      </c>
      <c r="B25" s="139" t="s">
        <v>4068</v>
      </c>
      <c r="C25" s="139" t="s">
        <v>4267</v>
      </c>
    </row>
    <row r="26" spans="1:3" x14ac:dyDescent="0.3">
      <c r="A26" s="138" t="s">
        <v>1688</v>
      </c>
      <c r="B26" s="139" t="s">
        <v>4093</v>
      </c>
      <c r="C26" s="139" t="s">
        <v>4267</v>
      </c>
    </row>
    <row r="27" spans="1:3" x14ac:dyDescent="0.3">
      <c r="A27" s="138" t="s">
        <v>2344</v>
      </c>
      <c r="B27" s="139" t="s">
        <v>3671</v>
      </c>
      <c r="C27" s="139" t="s">
        <v>4267</v>
      </c>
    </row>
    <row r="28" spans="1:3" x14ac:dyDescent="0.3">
      <c r="A28" s="138" t="s">
        <v>1800</v>
      </c>
      <c r="B28" s="139" t="s">
        <v>3882</v>
      </c>
      <c r="C28" s="139" t="s">
        <v>4267</v>
      </c>
    </row>
    <row r="29" spans="1:3" x14ac:dyDescent="0.3">
      <c r="A29" s="138" t="s">
        <v>941</v>
      </c>
      <c r="B29" s="139" t="s">
        <v>4122</v>
      </c>
      <c r="C29" s="139" t="s">
        <v>4267</v>
      </c>
    </row>
    <row r="30" spans="1:3" x14ac:dyDescent="0.3">
      <c r="A30" s="138" t="s">
        <v>2619</v>
      </c>
      <c r="B30" s="139" t="s">
        <v>3939</v>
      </c>
      <c r="C30" s="139" t="s">
        <v>4267</v>
      </c>
    </row>
    <row r="31" spans="1:3" x14ac:dyDescent="0.3">
      <c r="A31" s="138" t="s">
        <v>1790</v>
      </c>
      <c r="B31" s="139" t="s">
        <v>3964</v>
      </c>
      <c r="C31" s="139" t="s">
        <v>4267</v>
      </c>
    </row>
    <row r="32" spans="1:3" x14ac:dyDescent="0.3">
      <c r="A32" s="138" t="s">
        <v>2577</v>
      </c>
      <c r="B32" s="139" t="s">
        <v>3719</v>
      </c>
      <c r="C32" s="139" t="s">
        <v>4267</v>
      </c>
    </row>
    <row r="33" spans="1:3" x14ac:dyDescent="0.3">
      <c r="A33" s="138" t="s">
        <v>1706</v>
      </c>
      <c r="B33" s="139" t="s">
        <v>3956</v>
      </c>
      <c r="C33" s="139" t="s">
        <v>4267</v>
      </c>
    </row>
    <row r="34" spans="1:3" x14ac:dyDescent="0.3">
      <c r="A34" s="138" t="s">
        <v>1756</v>
      </c>
      <c r="B34" s="139" t="s">
        <v>3910</v>
      </c>
      <c r="C34" s="139" t="s">
        <v>4267</v>
      </c>
    </row>
    <row r="35" spans="1:3" x14ac:dyDescent="0.3">
      <c r="A35" s="138" t="s">
        <v>729</v>
      </c>
      <c r="B35" s="139" t="s">
        <v>3887</v>
      </c>
      <c r="C35" s="139" t="s">
        <v>4267</v>
      </c>
    </row>
    <row r="36" spans="1:3" x14ac:dyDescent="0.3">
      <c r="A36" s="138" t="s">
        <v>1673</v>
      </c>
      <c r="B36" s="139" t="s">
        <v>3852</v>
      </c>
      <c r="C36" s="139" t="s">
        <v>4267</v>
      </c>
    </row>
    <row r="37" spans="1:3" x14ac:dyDescent="0.3">
      <c r="A37" s="138" t="s">
        <v>2496</v>
      </c>
      <c r="B37" s="139" t="s">
        <v>3990</v>
      </c>
      <c r="C37" s="139" t="s">
        <v>4267</v>
      </c>
    </row>
    <row r="38" spans="1:3" x14ac:dyDescent="0.3">
      <c r="A38" s="138" t="s">
        <v>935</v>
      </c>
      <c r="B38" s="139" t="s">
        <v>4042</v>
      </c>
      <c r="C38" s="139" t="s">
        <v>4267</v>
      </c>
    </row>
    <row r="39" spans="1:3" x14ac:dyDescent="0.3">
      <c r="A39" s="138" t="s">
        <v>2637</v>
      </c>
      <c r="B39" s="139" t="s">
        <v>3825</v>
      </c>
      <c r="C39" s="139" t="s">
        <v>4267</v>
      </c>
    </row>
    <row r="40" spans="1:3" x14ac:dyDescent="0.3">
      <c r="A40" s="138" t="s">
        <v>1665</v>
      </c>
      <c r="B40" s="139" t="s">
        <v>3932</v>
      </c>
      <c r="C40" s="139" t="s">
        <v>4267</v>
      </c>
    </row>
    <row r="41" spans="1:3" x14ac:dyDescent="0.3">
      <c r="A41" s="138" t="s">
        <v>2774</v>
      </c>
      <c r="B41" s="139" t="s">
        <v>4259</v>
      </c>
      <c r="C41" s="139" t="s">
        <v>4267</v>
      </c>
    </row>
    <row r="42" spans="1:3" x14ac:dyDescent="0.3">
      <c r="A42" s="138" t="s">
        <v>1240</v>
      </c>
      <c r="B42" s="139" t="s">
        <v>3648</v>
      </c>
      <c r="C42" s="139" t="s">
        <v>4267</v>
      </c>
    </row>
    <row r="43" spans="1:3" x14ac:dyDescent="0.3">
      <c r="A43" s="138" t="s">
        <v>1546</v>
      </c>
      <c r="B43" s="139" t="s">
        <v>3740</v>
      </c>
      <c r="C43" s="139" t="s">
        <v>4267</v>
      </c>
    </row>
    <row r="44" spans="1:3" x14ac:dyDescent="0.3">
      <c r="A44" s="138" t="s">
        <v>2655</v>
      </c>
      <c r="B44" s="139" t="s">
        <v>3846</v>
      </c>
      <c r="C44" s="139" t="s">
        <v>4267</v>
      </c>
    </row>
    <row r="45" spans="1:3" x14ac:dyDescent="0.3">
      <c r="A45" s="138" t="s">
        <v>1410</v>
      </c>
      <c r="B45" s="139" t="s">
        <v>3687</v>
      </c>
      <c r="C45" s="139" t="s">
        <v>4267</v>
      </c>
    </row>
    <row r="46" spans="1:3" x14ac:dyDescent="0.3">
      <c r="A46" s="138" t="s">
        <v>1241</v>
      </c>
      <c r="B46" s="139" t="s">
        <v>3766</v>
      </c>
      <c r="C46" s="139" t="s">
        <v>4267</v>
      </c>
    </row>
    <row r="47" spans="1:3" x14ac:dyDescent="0.3">
      <c r="A47" s="138" t="s">
        <v>2236</v>
      </c>
      <c r="B47" s="139" t="s">
        <v>3713</v>
      </c>
      <c r="C47" s="139" t="s">
        <v>4267</v>
      </c>
    </row>
    <row r="48" spans="1:3" x14ac:dyDescent="0.3">
      <c r="A48" s="138" t="s">
        <v>1826</v>
      </c>
      <c r="B48" s="139" t="s">
        <v>3985</v>
      </c>
      <c r="C48" s="139" t="s">
        <v>4267</v>
      </c>
    </row>
    <row r="49" spans="1:3" x14ac:dyDescent="0.3">
      <c r="A49" s="138" t="s">
        <v>1526</v>
      </c>
      <c r="B49" s="139" t="s">
        <v>3801</v>
      </c>
      <c r="C49" s="139" t="s">
        <v>4267</v>
      </c>
    </row>
    <row r="50" spans="1:3" x14ac:dyDescent="0.3">
      <c r="A50" s="138" t="s">
        <v>1198</v>
      </c>
      <c r="B50" s="139" t="s">
        <v>3786</v>
      </c>
      <c r="C50" s="139" t="s">
        <v>4267</v>
      </c>
    </row>
    <row r="51" spans="1:3" x14ac:dyDescent="0.3">
      <c r="A51" s="138" t="s">
        <v>2597</v>
      </c>
      <c r="B51" s="139" t="s">
        <v>3778</v>
      </c>
      <c r="C51" s="139" t="s">
        <v>4267</v>
      </c>
    </row>
    <row r="52" spans="1:3" x14ac:dyDescent="0.3">
      <c r="A52" s="138" t="s">
        <v>2290</v>
      </c>
      <c r="B52" s="139" t="s">
        <v>3854</v>
      </c>
      <c r="C52" s="139" t="s">
        <v>4267</v>
      </c>
    </row>
    <row r="53" spans="1:3" x14ac:dyDescent="0.3">
      <c r="A53" s="138" t="s">
        <v>2181</v>
      </c>
      <c r="B53" s="139" t="s">
        <v>3845</v>
      </c>
      <c r="C53" s="139" t="s">
        <v>4267</v>
      </c>
    </row>
    <row r="54" spans="1:3" x14ac:dyDescent="0.3">
      <c r="A54" s="138" t="s">
        <v>1528</v>
      </c>
      <c r="B54" s="139" t="s">
        <v>3829</v>
      </c>
      <c r="C54" s="139" t="s">
        <v>4267</v>
      </c>
    </row>
    <row r="55" spans="1:3" x14ac:dyDescent="0.3">
      <c r="A55" s="138" t="s">
        <v>578</v>
      </c>
      <c r="B55" s="139" t="s">
        <v>3817</v>
      </c>
      <c r="C55" s="139" t="s">
        <v>4267</v>
      </c>
    </row>
    <row r="56" spans="1:3" x14ac:dyDescent="0.3">
      <c r="A56" s="138" t="s">
        <v>2136</v>
      </c>
      <c r="B56" s="139" t="s">
        <v>3931</v>
      </c>
      <c r="C56" s="139" t="s">
        <v>4267</v>
      </c>
    </row>
    <row r="57" spans="1:3" x14ac:dyDescent="0.3">
      <c r="A57" s="138" t="s">
        <v>1544</v>
      </c>
      <c r="B57" s="139" t="s">
        <v>3668</v>
      </c>
      <c r="C57" s="139" t="s">
        <v>4267</v>
      </c>
    </row>
    <row r="58" spans="1:3" x14ac:dyDescent="0.3">
      <c r="A58" s="138" t="s">
        <v>778</v>
      </c>
      <c r="B58" s="139" t="s">
        <v>4062</v>
      </c>
      <c r="C58" s="139" t="s">
        <v>4267</v>
      </c>
    </row>
    <row r="59" spans="1:3" x14ac:dyDescent="0.3">
      <c r="A59" s="138" t="s">
        <v>1179</v>
      </c>
      <c r="B59" s="139" t="s">
        <v>3637</v>
      </c>
      <c r="C59" s="139" t="s">
        <v>4267</v>
      </c>
    </row>
    <row r="60" spans="1:3" x14ac:dyDescent="0.3">
      <c r="A60" s="138" t="s">
        <v>2739</v>
      </c>
      <c r="B60" s="139" t="s">
        <v>4257</v>
      </c>
      <c r="C60" s="139" t="s">
        <v>4267</v>
      </c>
    </row>
    <row r="61" spans="1:3" x14ac:dyDescent="0.3">
      <c r="A61" s="138" t="s">
        <v>2745</v>
      </c>
      <c r="B61" s="139" t="s">
        <v>4258</v>
      </c>
      <c r="C61" s="139" t="s">
        <v>4267</v>
      </c>
    </row>
    <row r="62" spans="1:3" x14ac:dyDescent="0.3">
      <c r="A62" s="138" t="s">
        <v>1310</v>
      </c>
      <c r="B62" s="139" t="s">
        <v>3712</v>
      </c>
      <c r="C62" s="139" t="s">
        <v>4267</v>
      </c>
    </row>
    <row r="63" spans="1:3" x14ac:dyDescent="0.3">
      <c r="A63" s="138" t="s">
        <v>732</v>
      </c>
      <c r="B63" s="139" t="s">
        <v>3739</v>
      </c>
      <c r="C63" s="139" t="s">
        <v>4267</v>
      </c>
    </row>
    <row r="64" spans="1:3" x14ac:dyDescent="0.3">
      <c r="A64" s="138" t="s">
        <v>1236</v>
      </c>
      <c r="B64" s="139" t="s">
        <v>3795</v>
      </c>
      <c r="C64" s="139" t="s">
        <v>4267</v>
      </c>
    </row>
    <row r="65" spans="1:3" x14ac:dyDescent="0.3">
      <c r="A65" s="138" t="s">
        <v>1289</v>
      </c>
      <c r="B65" s="139" t="s">
        <v>3816</v>
      </c>
      <c r="C65" s="139" t="s">
        <v>4267</v>
      </c>
    </row>
    <row r="66" spans="1:3" x14ac:dyDescent="0.3">
      <c r="A66" s="138" t="s">
        <v>1942</v>
      </c>
      <c r="B66" s="139" t="s">
        <v>3686</v>
      </c>
      <c r="C66" s="139" t="s">
        <v>4267</v>
      </c>
    </row>
    <row r="67" spans="1:3" x14ac:dyDescent="0.3">
      <c r="A67" s="138" t="s">
        <v>1632</v>
      </c>
      <c r="B67" s="139" t="s">
        <v>3697</v>
      </c>
      <c r="C67" s="139" t="s">
        <v>4267</v>
      </c>
    </row>
    <row r="68" spans="1:3" x14ac:dyDescent="0.3">
      <c r="A68" s="138" t="s">
        <v>770</v>
      </c>
      <c r="B68" s="139" t="s">
        <v>3984</v>
      </c>
      <c r="C68" s="139" t="s">
        <v>4267</v>
      </c>
    </row>
    <row r="69" spans="1:3" x14ac:dyDescent="0.3">
      <c r="A69" s="138" t="s">
        <v>1177</v>
      </c>
      <c r="B69" s="139" t="s">
        <v>3958</v>
      </c>
      <c r="C69" s="139" t="s">
        <v>4267</v>
      </c>
    </row>
    <row r="70" spans="1:3" x14ac:dyDescent="0.3">
      <c r="A70" s="138" t="s">
        <v>2093</v>
      </c>
      <c r="B70" s="139" t="s">
        <v>3902</v>
      </c>
      <c r="C70" s="139" t="s">
        <v>4267</v>
      </c>
    </row>
    <row r="71" spans="1:3" x14ac:dyDescent="0.3">
      <c r="A71" s="138" t="s">
        <v>2022</v>
      </c>
      <c r="B71" s="139" t="s">
        <v>3930</v>
      </c>
      <c r="C71" s="139" t="s">
        <v>4267</v>
      </c>
    </row>
    <row r="72" spans="1:3" x14ac:dyDescent="0.3">
      <c r="A72" s="138" t="s">
        <v>1113</v>
      </c>
      <c r="B72" s="139" t="s">
        <v>4061</v>
      </c>
      <c r="C72" s="139" t="s">
        <v>4267</v>
      </c>
    </row>
    <row r="73" spans="1:3" x14ac:dyDescent="0.3">
      <c r="A73" s="138" t="s">
        <v>720</v>
      </c>
      <c r="B73" s="139" t="s">
        <v>3767</v>
      </c>
      <c r="C73" s="139" t="s">
        <v>4267</v>
      </c>
    </row>
    <row r="74" spans="1:3" x14ac:dyDescent="0.3">
      <c r="A74" s="138" t="s">
        <v>998</v>
      </c>
      <c r="B74" s="139" t="s">
        <v>3777</v>
      </c>
      <c r="C74" s="139" t="s">
        <v>4267</v>
      </c>
    </row>
    <row r="75" spans="1:3" x14ac:dyDescent="0.3">
      <c r="A75" s="138" t="s">
        <v>1563</v>
      </c>
      <c r="B75" s="139" t="s">
        <v>3765</v>
      </c>
      <c r="C75" s="139" t="s">
        <v>4267</v>
      </c>
    </row>
    <row r="76" spans="1:3" x14ac:dyDescent="0.3">
      <c r="A76" s="138" t="s">
        <v>849</v>
      </c>
      <c r="B76" s="139" t="s">
        <v>4086</v>
      </c>
      <c r="C76" s="139" t="s">
        <v>4267</v>
      </c>
    </row>
    <row r="77" spans="1:3" x14ac:dyDescent="0.3">
      <c r="A77" s="138" t="s">
        <v>1224</v>
      </c>
      <c r="B77" s="139" t="s">
        <v>4115</v>
      </c>
      <c r="C77" s="139" t="s">
        <v>4267</v>
      </c>
    </row>
    <row r="78" spans="1:3" x14ac:dyDescent="0.3">
      <c r="A78" s="138" t="s">
        <v>606</v>
      </c>
      <c r="B78" s="139" t="s">
        <v>3667</v>
      </c>
      <c r="C78" s="139" t="s">
        <v>4267</v>
      </c>
    </row>
    <row r="79" spans="1:3" x14ac:dyDescent="0.3">
      <c r="A79" s="138" t="s">
        <v>1995</v>
      </c>
      <c r="B79" s="139" t="s">
        <v>4015</v>
      </c>
      <c r="C79" s="139" t="s">
        <v>4267</v>
      </c>
    </row>
    <row r="80" spans="1:3" x14ac:dyDescent="0.3">
      <c r="A80" s="138" t="s">
        <v>2689</v>
      </c>
      <c r="B80" s="139" t="s">
        <v>3828</v>
      </c>
      <c r="C80" s="139" t="s">
        <v>4267</v>
      </c>
    </row>
    <row r="81" spans="1:3" x14ac:dyDescent="0.3">
      <c r="A81" s="138" t="s">
        <v>1126</v>
      </c>
      <c r="B81" s="139" t="s">
        <v>3486</v>
      </c>
      <c r="C81" s="139" t="s">
        <v>4267</v>
      </c>
    </row>
    <row r="82" spans="1:3" x14ac:dyDescent="0.3">
      <c r="A82" s="138" t="s">
        <v>1172</v>
      </c>
      <c r="B82" s="139" t="s">
        <v>3421</v>
      </c>
      <c r="C82" s="139" t="s">
        <v>4267</v>
      </c>
    </row>
    <row r="83" spans="1:3" x14ac:dyDescent="0.3">
      <c r="A83" s="138" t="s">
        <v>1248</v>
      </c>
      <c r="B83" s="139" t="s">
        <v>3449</v>
      </c>
      <c r="C83" s="139" t="s">
        <v>4267</v>
      </c>
    </row>
    <row r="84" spans="1:3" x14ac:dyDescent="0.3">
      <c r="A84" s="138" t="s">
        <v>719</v>
      </c>
      <c r="B84" s="139" t="s">
        <v>3585</v>
      </c>
      <c r="C84" s="139" t="s">
        <v>4267</v>
      </c>
    </row>
    <row r="85" spans="1:3" x14ac:dyDescent="0.3">
      <c r="A85" s="138" t="s">
        <v>1317</v>
      </c>
      <c r="B85" s="139" t="s">
        <v>3459</v>
      </c>
      <c r="C85" s="139" t="s">
        <v>4267</v>
      </c>
    </row>
    <row r="86" spans="1:3" x14ac:dyDescent="0.3">
      <c r="A86" s="138" t="s">
        <v>1156</v>
      </c>
      <c r="B86" s="139" t="s">
        <v>3555</v>
      </c>
      <c r="C86" s="139" t="s">
        <v>4267</v>
      </c>
    </row>
    <row r="87" spans="1:3" x14ac:dyDescent="0.3">
      <c r="A87" s="138" t="s">
        <v>1365</v>
      </c>
      <c r="B87" s="139" t="s">
        <v>3394</v>
      </c>
      <c r="C87" s="139" t="s">
        <v>4267</v>
      </c>
    </row>
    <row r="88" spans="1:3" x14ac:dyDescent="0.3">
      <c r="A88" s="138" t="s">
        <v>872</v>
      </c>
      <c r="B88" s="139" t="s">
        <v>3385</v>
      </c>
      <c r="C88" s="139" t="s">
        <v>4267</v>
      </c>
    </row>
    <row r="89" spans="1:3" x14ac:dyDescent="0.3">
      <c r="A89" s="138" t="s">
        <v>1597</v>
      </c>
      <c r="B89" s="139" t="s">
        <v>3611</v>
      </c>
      <c r="C89" s="139" t="s">
        <v>4267</v>
      </c>
    </row>
    <row r="90" spans="1:3" x14ac:dyDescent="0.3">
      <c r="A90" s="138" t="s">
        <v>2055</v>
      </c>
      <c r="B90" s="139" t="s">
        <v>3584</v>
      </c>
      <c r="C90" s="139" t="s">
        <v>4267</v>
      </c>
    </row>
    <row r="91" spans="1:3" x14ac:dyDescent="0.3">
      <c r="A91" s="138" t="s">
        <v>1478</v>
      </c>
      <c r="B91" s="139" t="s">
        <v>3513</v>
      </c>
      <c r="C91" s="139" t="s">
        <v>4267</v>
      </c>
    </row>
    <row r="92" spans="1:3" x14ac:dyDescent="0.3">
      <c r="A92" s="138" t="s">
        <v>1547</v>
      </c>
      <c r="B92" s="139" t="s">
        <v>3570</v>
      </c>
      <c r="C92" s="139" t="s">
        <v>4267</v>
      </c>
    </row>
    <row r="93" spans="1:3" x14ac:dyDescent="0.3">
      <c r="A93" s="138" t="s">
        <v>1213</v>
      </c>
      <c r="B93" s="139" t="s">
        <v>3533</v>
      </c>
      <c r="C93" s="139" t="s">
        <v>4267</v>
      </c>
    </row>
    <row r="94" spans="1:3" x14ac:dyDescent="0.3">
      <c r="A94" s="138" t="s">
        <v>1536</v>
      </c>
      <c r="B94" s="139" t="s">
        <v>3410</v>
      </c>
      <c r="C94" s="139" t="s">
        <v>4267</v>
      </c>
    </row>
    <row r="95" spans="1:3" x14ac:dyDescent="0.3">
      <c r="A95" s="138" t="s">
        <v>1958</v>
      </c>
      <c r="B95" s="139" t="s">
        <v>3471</v>
      </c>
      <c r="C95" s="139" t="s">
        <v>4267</v>
      </c>
    </row>
    <row r="96" spans="1:3" x14ac:dyDescent="0.3">
      <c r="A96" s="138" t="s">
        <v>1249</v>
      </c>
      <c r="B96" s="139" t="s">
        <v>3501</v>
      </c>
      <c r="C96" s="139" t="s">
        <v>4267</v>
      </c>
    </row>
    <row r="97" spans="1:3" x14ac:dyDescent="0.3">
      <c r="A97" s="138" t="s">
        <v>1408</v>
      </c>
      <c r="B97" s="139" t="s">
        <v>3610</v>
      </c>
      <c r="C97" s="139" t="s">
        <v>4267</v>
      </c>
    </row>
    <row r="98" spans="1:3" x14ac:dyDescent="0.3">
      <c r="A98" s="138" t="s">
        <v>1308</v>
      </c>
      <c r="B98" s="139" t="s">
        <v>3569</v>
      </c>
      <c r="C98" s="139" t="s">
        <v>4267</v>
      </c>
    </row>
    <row r="99" spans="1:3" x14ac:dyDescent="0.3">
      <c r="A99" s="138" t="s">
        <v>2695</v>
      </c>
      <c r="B99" s="139" t="s">
        <v>3529</v>
      </c>
      <c r="C99" s="139" t="s">
        <v>4267</v>
      </c>
    </row>
    <row r="100" spans="1:3" x14ac:dyDescent="0.3">
      <c r="A100" s="138" t="s">
        <v>1479</v>
      </c>
      <c r="B100" s="139" t="s">
        <v>3670</v>
      </c>
      <c r="C100" s="139" t="s">
        <v>4267</v>
      </c>
    </row>
    <row r="101" spans="1:3" x14ac:dyDescent="0.3">
      <c r="A101" s="138" t="s">
        <v>1204</v>
      </c>
      <c r="B101" s="139" t="s">
        <v>3689</v>
      </c>
      <c r="C101" s="139" t="s">
        <v>4267</v>
      </c>
    </row>
    <row r="102" spans="1:3" x14ac:dyDescent="0.3">
      <c r="A102" s="138" t="s">
        <v>705</v>
      </c>
      <c r="B102" s="139" t="s">
        <v>3649</v>
      </c>
      <c r="C102" s="139" t="s">
        <v>4267</v>
      </c>
    </row>
    <row r="103" spans="1:3" x14ac:dyDescent="0.3">
      <c r="A103" s="138" t="s">
        <v>2304</v>
      </c>
      <c r="B103" s="139" t="s">
        <v>3771</v>
      </c>
      <c r="C103" s="139" t="s">
        <v>4267</v>
      </c>
    </row>
    <row r="104" spans="1:3" x14ac:dyDescent="0.3">
      <c r="A104" s="138" t="s">
        <v>2069</v>
      </c>
      <c r="B104" s="139" t="s">
        <v>3849</v>
      </c>
      <c r="C104" s="139" t="s">
        <v>4267</v>
      </c>
    </row>
    <row r="105" spans="1:3" x14ac:dyDescent="0.3">
      <c r="A105" s="138" t="s">
        <v>971</v>
      </c>
      <c r="B105" s="139" t="s">
        <v>3821</v>
      </c>
      <c r="C105" s="139" t="s">
        <v>4267</v>
      </c>
    </row>
    <row r="106" spans="1:3" x14ac:dyDescent="0.3">
      <c r="A106" s="138" t="s">
        <v>1296</v>
      </c>
      <c r="B106" s="139" t="s">
        <v>4018</v>
      </c>
      <c r="C106" s="139" t="s">
        <v>4267</v>
      </c>
    </row>
    <row r="107" spans="1:3" x14ac:dyDescent="0.3">
      <c r="A107" s="138" t="s">
        <v>2130</v>
      </c>
      <c r="B107" s="139" t="s">
        <v>3905</v>
      </c>
      <c r="C107" s="139" t="s">
        <v>4267</v>
      </c>
    </row>
    <row r="108" spans="1:3" x14ac:dyDescent="0.3">
      <c r="A108" s="138" t="s">
        <v>1843</v>
      </c>
      <c r="B108" s="139" t="s">
        <v>4119</v>
      </c>
      <c r="C108" s="139" t="s">
        <v>4267</v>
      </c>
    </row>
    <row r="109" spans="1:3" x14ac:dyDescent="0.3">
      <c r="A109" s="138" t="s">
        <v>1472</v>
      </c>
      <c r="B109" s="139" t="s">
        <v>3716</v>
      </c>
      <c r="C109" s="139" t="s">
        <v>4267</v>
      </c>
    </row>
    <row r="110" spans="1:3" x14ac:dyDescent="0.3">
      <c r="A110" s="138" t="s">
        <v>1010</v>
      </c>
      <c r="B110" s="139" t="s">
        <v>4090</v>
      </c>
      <c r="C110" s="139" t="s">
        <v>4267</v>
      </c>
    </row>
    <row r="111" spans="1:3" x14ac:dyDescent="0.3">
      <c r="A111" s="138" t="s">
        <v>1111</v>
      </c>
      <c r="B111" s="139" t="s">
        <v>3935</v>
      </c>
      <c r="C111" s="139" t="s">
        <v>4267</v>
      </c>
    </row>
    <row r="112" spans="1:3" x14ac:dyDescent="0.3">
      <c r="A112" s="138" t="s">
        <v>1473</v>
      </c>
      <c r="B112" s="139" t="s">
        <v>3797</v>
      </c>
      <c r="C112" s="139" t="s">
        <v>4267</v>
      </c>
    </row>
    <row r="113" spans="1:3" x14ac:dyDescent="0.3">
      <c r="A113" s="138" t="s">
        <v>2003</v>
      </c>
      <c r="B113" s="139" t="s">
        <v>3878</v>
      </c>
      <c r="C113" s="139" t="s">
        <v>4267</v>
      </c>
    </row>
    <row r="114" spans="1:3" x14ac:dyDescent="0.3">
      <c r="A114" s="138" t="s">
        <v>2161</v>
      </c>
      <c r="B114" s="139" t="s">
        <v>3987</v>
      </c>
      <c r="C114" s="139" t="s">
        <v>4267</v>
      </c>
    </row>
    <row r="115" spans="1:3" x14ac:dyDescent="0.3">
      <c r="A115" s="138" t="s">
        <v>2149</v>
      </c>
      <c r="B115" s="139" t="s">
        <v>4064</v>
      </c>
      <c r="C115" s="139" t="s">
        <v>4267</v>
      </c>
    </row>
    <row r="116" spans="1:3" x14ac:dyDescent="0.3">
      <c r="A116" s="138" t="s">
        <v>1200</v>
      </c>
      <c r="B116" s="139" t="s">
        <v>4040</v>
      </c>
      <c r="C116" s="139" t="s">
        <v>4267</v>
      </c>
    </row>
    <row r="117" spans="1:3" x14ac:dyDescent="0.3">
      <c r="A117" s="138" t="s">
        <v>1079</v>
      </c>
      <c r="B117" s="139" t="s">
        <v>3962</v>
      </c>
      <c r="C117" s="139" t="s">
        <v>4267</v>
      </c>
    </row>
    <row r="118" spans="1:3" x14ac:dyDescent="0.3">
      <c r="A118" s="138" t="s">
        <v>2709</v>
      </c>
      <c r="B118" s="139" t="s">
        <v>3738</v>
      </c>
      <c r="C118" s="139" t="s">
        <v>4267</v>
      </c>
    </row>
    <row r="119" spans="1:3" x14ac:dyDescent="0.3">
      <c r="A119" s="138" t="s">
        <v>2558</v>
      </c>
      <c r="B119" s="139" t="s">
        <v>3493</v>
      </c>
      <c r="C119" s="139" t="s">
        <v>4267</v>
      </c>
    </row>
    <row r="120" spans="1:3" x14ac:dyDescent="0.3">
      <c r="A120" s="138" t="s">
        <v>2317</v>
      </c>
      <c r="B120" s="139" t="s">
        <v>3527</v>
      </c>
      <c r="C120" s="139" t="s">
        <v>4267</v>
      </c>
    </row>
    <row r="121" spans="1:3" x14ac:dyDescent="0.3">
      <c r="A121" s="138" t="s">
        <v>1832</v>
      </c>
      <c r="B121" s="139" t="s">
        <v>3476</v>
      </c>
      <c r="C121" s="139" t="s">
        <v>4267</v>
      </c>
    </row>
    <row r="122" spans="1:3" x14ac:dyDescent="0.3">
      <c r="A122" s="138" t="s">
        <v>1321</v>
      </c>
      <c r="B122" s="139" t="s">
        <v>3415</v>
      </c>
      <c r="C122" s="139" t="s">
        <v>4267</v>
      </c>
    </row>
    <row r="123" spans="1:3" x14ac:dyDescent="0.3">
      <c r="A123" s="138" t="s">
        <v>1216</v>
      </c>
      <c r="B123" s="139" t="s">
        <v>3592</v>
      </c>
      <c r="C123" s="139" t="s">
        <v>4267</v>
      </c>
    </row>
    <row r="124" spans="1:3" x14ac:dyDescent="0.3">
      <c r="A124" s="138" t="s">
        <v>744</v>
      </c>
      <c r="B124" s="139" t="s">
        <v>3400</v>
      </c>
      <c r="C124" s="139" t="s">
        <v>4267</v>
      </c>
    </row>
    <row r="125" spans="1:3" x14ac:dyDescent="0.3">
      <c r="A125" s="138" t="s">
        <v>1570</v>
      </c>
      <c r="B125" s="139" t="s">
        <v>3399</v>
      </c>
      <c r="C125" s="139" t="s">
        <v>4267</v>
      </c>
    </row>
    <row r="126" spans="1:3" x14ac:dyDescent="0.3">
      <c r="A126" s="138" t="s">
        <v>2201</v>
      </c>
      <c r="B126" s="139" t="s">
        <v>3506</v>
      </c>
      <c r="C126" s="139" t="s">
        <v>4267</v>
      </c>
    </row>
    <row r="127" spans="1:3" x14ac:dyDescent="0.3">
      <c r="A127" s="138" t="s">
        <v>1644</v>
      </c>
      <c r="B127" s="139" t="s">
        <v>3377</v>
      </c>
      <c r="C127" s="139" t="s">
        <v>4267</v>
      </c>
    </row>
    <row r="128" spans="1:3" x14ac:dyDescent="0.3">
      <c r="A128" s="138" t="s">
        <v>1934</v>
      </c>
      <c r="B128" s="139" t="s">
        <v>3549</v>
      </c>
      <c r="C128" s="139" t="s">
        <v>4267</v>
      </c>
    </row>
    <row r="129" spans="1:3" x14ac:dyDescent="0.3">
      <c r="A129" s="138" t="s">
        <v>573</v>
      </c>
      <c r="B129" s="139" t="s">
        <v>3443</v>
      </c>
      <c r="C129" s="139" t="s">
        <v>4267</v>
      </c>
    </row>
    <row r="130" spans="1:3" x14ac:dyDescent="0.3">
      <c r="A130" s="138" t="s">
        <v>2114</v>
      </c>
      <c r="B130" s="139" t="s">
        <v>3561</v>
      </c>
      <c r="C130" s="139" t="s">
        <v>4267</v>
      </c>
    </row>
    <row r="131" spans="1:3" x14ac:dyDescent="0.3">
      <c r="A131" s="138" t="s">
        <v>1138</v>
      </c>
      <c r="B131" s="139" t="s">
        <v>3603</v>
      </c>
      <c r="C131" s="139" t="s">
        <v>4267</v>
      </c>
    </row>
    <row r="132" spans="1:3" x14ac:dyDescent="0.3">
      <c r="A132" s="138" t="s">
        <v>2641</v>
      </c>
      <c r="B132" s="139" t="s">
        <v>3477</v>
      </c>
      <c r="C132" s="139" t="s">
        <v>4267</v>
      </c>
    </row>
    <row r="133" spans="1:3" x14ac:dyDescent="0.3">
      <c r="A133" s="138" t="s">
        <v>1645</v>
      </c>
      <c r="B133" s="139" t="s">
        <v>3548</v>
      </c>
      <c r="C133" s="139" t="s">
        <v>4267</v>
      </c>
    </row>
    <row r="134" spans="1:3" x14ac:dyDescent="0.3">
      <c r="A134" s="138" t="s">
        <v>1579</v>
      </c>
      <c r="B134" s="139" t="s">
        <v>3379</v>
      </c>
      <c r="C134" s="139" t="s">
        <v>4267</v>
      </c>
    </row>
    <row r="135" spans="1:3" x14ac:dyDescent="0.3">
      <c r="A135" s="138" t="s">
        <v>2169</v>
      </c>
      <c r="B135" s="139" t="s">
        <v>3464</v>
      </c>
      <c r="C135" s="139" t="s">
        <v>4267</v>
      </c>
    </row>
    <row r="136" spans="1:3" x14ac:dyDescent="0.3">
      <c r="A136" s="138" t="s">
        <v>1509</v>
      </c>
      <c r="B136" s="139" t="s">
        <v>3387</v>
      </c>
      <c r="C136" s="139" t="s">
        <v>4267</v>
      </c>
    </row>
    <row r="137" spans="1:3" x14ac:dyDescent="0.3">
      <c r="A137" s="138" t="s">
        <v>2324</v>
      </c>
      <c r="B137" s="139" t="s">
        <v>3560</v>
      </c>
      <c r="C137" s="139" t="s">
        <v>4267</v>
      </c>
    </row>
    <row r="138" spans="1:3" x14ac:dyDescent="0.3">
      <c r="A138" s="138" t="s">
        <v>823</v>
      </c>
      <c r="B138" s="139" t="s">
        <v>3454</v>
      </c>
      <c r="C138" s="139" t="s">
        <v>4267</v>
      </c>
    </row>
    <row r="139" spans="1:3" x14ac:dyDescent="0.3">
      <c r="A139" s="138" t="s">
        <v>1194</v>
      </c>
      <c r="B139" s="139" t="s">
        <v>3378</v>
      </c>
      <c r="C139" s="139" t="s">
        <v>4267</v>
      </c>
    </row>
    <row r="140" spans="1:3" x14ac:dyDescent="0.3">
      <c r="A140" s="138" t="s">
        <v>2170</v>
      </c>
      <c r="B140" s="139" t="s">
        <v>3487</v>
      </c>
      <c r="C140" s="139" t="s">
        <v>4267</v>
      </c>
    </row>
    <row r="141" spans="1:3" x14ac:dyDescent="0.3">
      <c r="A141" s="138" t="s">
        <v>980</v>
      </c>
      <c r="B141" s="139" t="s">
        <v>3429</v>
      </c>
      <c r="C141" s="139" t="s">
        <v>4267</v>
      </c>
    </row>
    <row r="142" spans="1:3" x14ac:dyDescent="0.3">
      <c r="A142" s="138" t="s">
        <v>1534</v>
      </c>
      <c r="B142" s="139" t="s">
        <v>3442</v>
      </c>
      <c r="C142" s="139" t="s">
        <v>4267</v>
      </c>
    </row>
    <row r="143" spans="1:3" x14ac:dyDescent="0.3">
      <c r="A143" s="138" t="s">
        <v>864</v>
      </c>
      <c r="B143" s="139" t="s">
        <v>3470</v>
      </c>
      <c r="C143" s="139" t="s">
        <v>4267</v>
      </c>
    </row>
    <row r="144" spans="1:3" x14ac:dyDescent="0.3">
      <c r="A144" s="138" t="s">
        <v>1074</v>
      </c>
      <c r="B144" s="139" t="s">
        <v>3409</v>
      </c>
      <c r="C144" s="139" t="s">
        <v>4267</v>
      </c>
    </row>
    <row r="145" spans="1:3" x14ac:dyDescent="0.3">
      <c r="A145" s="138" t="s">
        <v>564</v>
      </c>
      <c r="B145" s="139" t="s">
        <v>3441</v>
      </c>
      <c r="C145" s="139" t="s">
        <v>4267</v>
      </c>
    </row>
    <row r="146" spans="1:3" x14ac:dyDescent="0.3">
      <c r="A146" s="138" t="s">
        <v>1026</v>
      </c>
      <c r="B146" s="139" t="s">
        <v>3579</v>
      </c>
      <c r="C146" s="139" t="s">
        <v>4267</v>
      </c>
    </row>
    <row r="147" spans="1:3" x14ac:dyDescent="0.3">
      <c r="A147" s="138" t="s">
        <v>731</v>
      </c>
      <c r="B147" s="139" t="s">
        <v>3388</v>
      </c>
      <c r="C147" s="139" t="s">
        <v>4267</v>
      </c>
    </row>
    <row r="148" spans="1:3" x14ac:dyDescent="0.3">
      <c r="A148" s="138" t="s">
        <v>2040</v>
      </c>
      <c r="B148" s="139" t="s">
        <v>3428</v>
      </c>
      <c r="C148" s="139" t="s">
        <v>4267</v>
      </c>
    </row>
    <row r="149" spans="1:3" x14ac:dyDescent="0.3">
      <c r="A149" s="138" t="s">
        <v>2664</v>
      </c>
      <c r="B149" s="139" t="s">
        <v>3427</v>
      </c>
      <c r="C149" s="139" t="s">
        <v>4267</v>
      </c>
    </row>
    <row r="150" spans="1:3" x14ac:dyDescent="0.3">
      <c r="A150" s="138" t="s">
        <v>1965</v>
      </c>
      <c r="B150" s="139" t="s">
        <v>3465</v>
      </c>
      <c r="C150" s="139" t="s">
        <v>4267</v>
      </c>
    </row>
    <row r="151" spans="1:3" x14ac:dyDescent="0.3">
      <c r="A151" s="138" t="s">
        <v>752</v>
      </c>
      <c r="B151" s="139" t="s">
        <v>3528</v>
      </c>
      <c r="C151" s="139" t="s">
        <v>4267</v>
      </c>
    </row>
    <row r="152" spans="1:3" x14ac:dyDescent="0.3">
      <c r="A152" s="138" t="s">
        <v>588</v>
      </c>
      <c r="B152" s="139" t="s">
        <v>3593</v>
      </c>
      <c r="C152" s="139" t="s">
        <v>4267</v>
      </c>
    </row>
    <row r="153" spans="1:3" x14ac:dyDescent="0.3">
      <c r="A153" s="138" t="s">
        <v>2378</v>
      </c>
      <c r="B153" s="139" t="s">
        <v>3537</v>
      </c>
      <c r="C153" s="139" t="s">
        <v>4267</v>
      </c>
    </row>
    <row r="154" spans="1:3" x14ac:dyDescent="0.3">
      <c r="A154" s="138" t="s">
        <v>1379</v>
      </c>
      <c r="B154" s="139" t="s">
        <v>3505</v>
      </c>
      <c r="C154" s="139" t="s">
        <v>4267</v>
      </c>
    </row>
    <row r="155" spans="1:3" x14ac:dyDescent="0.3">
      <c r="A155" s="138" t="s">
        <v>2734</v>
      </c>
      <c r="B155" s="139" t="s">
        <v>4256</v>
      </c>
      <c r="C155" s="139" t="s">
        <v>4267</v>
      </c>
    </row>
    <row r="156" spans="1:3" x14ac:dyDescent="0.3">
      <c r="A156" s="138" t="s">
        <v>2780</v>
      </c>
      <c r="B156" s="139" t="s">
        <v>4255</v>
      </c>
      <c r="C156" s="139" t="s">
        <v>4267</v>
      </c>
    </row>
    <row r="157" spans="1:3" x14ac:dyDescent="0.3">
      <c r="A157" s="138" t="s">
        <v>763</v>
      </c>
      <c r="B157" s="139" t="s">
        <v>3633</v>
      </c>
      <c r="C157" s="139" t="s">
        <v>4267</v>
      </c>
    </row>
    <row r="158" spans="1:3" x14ac:dyDescent="0.3">
      <c r="A158" s="138" t="s">
        <v>1460</v>
      </c>
      <c r="B158" s="139" t="s">
        <v>3366</v>
      </c>
      <c r="C158" s="139" t="s">
        <v>4267</v>
      </c>
    </row>
    <row r="159" spans="1:3" x14ac:dyDescent="0.3">
      <c r="A159" s="138" t="s">
        <v>2119</v>
      </c>
      <c r="B159" s="139" t="s">
        <v>3632</v>
      </c>
      <c r="C159" s="139" t="s">
        <v>4267</v>
      </c>
    </row>
    <row r="160" spans="1:3" x14ac:dyDescent="0.3">
      <c r="A160" s="138" t="s">
        <v>1677</v>
      </c>
      <c r="B160" s="139" t="s">
        <v>3842</v>
      </c>
      <c r="C160" s="139" t="s">
        <v>4267</v>
      </c>
    </row>
    <row r="161" spans="1:3" x14ac:dyDescent="0.3">
      <c r="A161" s="138" t="s">
        <v>1257</v>
      </c>
      <c r="B161" s="139" t="s">
        <v>3927</v>
      </c>
      <c r="C161" s="139" t="s">
        <v>4267</v>
      </c>
    </row>
    <row r="162" spans="1:3" x14ac:dyDescent="0.3">
      <c r="A162" s="138" t="s">
        <v>1237</v>
      </c>
      <c r="B162" s="139" t="s">
        <v>3815</v>
      </c>
      <c r="C162" s="139" t="s">
        <v>4267</v>
      </c>
    </row>
    <row r="163" spans="1:3" x14ac:dyDescent="0.3">
      <c r="A163" s="138" t="s">
        <v>2217</v>
      </c>
      <c r="B163" s="139" t="s">
        <v>3714</v>
      </c>
      <c r="C163" s="139" t="s">
        <v>4267</v>
      </c>
    </row>
    <row r="164" spans="1:3" x14ac:dyDescent="0.3">
      <c r="A164" s="138" t="s">
        <v>523</v>
      </c>
      <c r="B164" s="139" t="s">
        <v>4082</v>
      </c>
      <c r="C164" s="139" t="s">
        <v>4267</v>
      </c>
    </row>
    <row r="165" spans="1:3" x14ac:dyDescent="0.3">
      <c r="A165" s="138" t="s">
        <v>521</v>
      </c>
      <c r="B165" s="139" t="s">
        <v>3823</v>
      </c>
      <c r="C165" s="139" t="s">
        <v>4267</v>
      </c>
    </row>
    <row r="166" spans="1:3" x14ac:dyDescent="0.3">
      <c r="A166" s="138" t="s">
        <v>2462</v>
      </c>
      <c r="B166" s="139" t="s">
        <v>3899</v>
      </c>
      <c r="C166" s="139" t="s">
        <v>4267</v>
      </c>
    </row>
    <row r="167" spans="1:3" x14ac:dyDescent="0.3">
      <c r="A167" s="138" t="s">
        <v>1624</v>
      </c>
      <c r="B167" s="139" t="s">
        <v>3734</v>
      </c>
      <c r="C167" s="139" t="s">
        <v>4267</v>
      </c>
    </row>
    <row r="168" spans="1:3" x14ac:dyDescent="0.3">
      <c r="A168" s="138" t="s">
        <v>1987</v>
      </c>
      <c r="B168" s="139" t="s">
        <v>3955</v>
      </c>
      <c r="C168" s="139" t="s">
        <v>4267</v>
      </c>
    </row>
    <row r="169" spans="1:3" x14ac:dyDescent="0.3">
      <c r="A169" s="138" t="s">
        <v>2147</v>
      </c>
      <c r="B169" s="139" t="s">
        <v>3708</v>
      </c>
      <c r="C169" s="139" t="s">
        <v>4267</v>
      </c>
    </row>
    <row r="170" spans="1:3" x14ac:dyDescent="0.3">
      <c r="A170" s="138" t="s">
        <v>1109</v>
      </c>
      <c r="B170" s="139" t="s">
        <v>3774</v>
      </c>
      <c r="C170" s="139" t="s">
        <v>4267</v>
      </c>
    </row>
    <row r="171" spans="1:3" x14ac:dyDescent="0.3">
      <c r="A171" s="138" t="s">
        <v>2288</v>
      </c>
      <c r="B171" s="139" t="s">
        <v>3762</v>
      </c>
      <c r="C171" s="139" t="s">
        <v>4267</v>
      </c>
    </row>
    <row r="172" spans="1:3" x14ac:dyDescent="0.3">
      <c r="A172" s="138" t="s">
        <v>1409</v>
      </c>
      <c r="B172" s="139" t="s">
        <v>3646</v>
      </c>
      <c r="C172" s="139" t="s">
        <v>4267</v>
      </c>
    </row>
    <row r="173" spans="1:3" x14ac:dyDescent="0.3">
      <c r="A173" s="138" t="s">
        <v>721</v>
      </c>
      <c r="B173" s="139" t="s">
        <v>4012</v>
      </c>
      <c r="C173" s="139" t="s">
        <v>4267</v>
      </c>
    </row>
    <row r="174" spans="1:3" x14ac:dyDescent="0.3">
      <c r="A174" s="138" t="s">
        <v>1125</v>
      </c>
      <c r="B174" s="139" t="s">
        <v>3665</v>
      </c>
      <c r="C174" s="139" t="s">
        <v>4267</v>
      </c>
    </row>
    <row r="175" spans="1:3" x14ac:dyDescent="0.3">
      <c r="A175" s="138" t="s">
        <v>2100</v>
      </c>
      <c r="B175" s="139" t="s">
        <v>3979</v>
      </c>
      <c r="C175" s="139" t="s">
        <v>4267</v>
      </c>
    </row>
    <row r="176" spans="1:3" x14ac:dyDescent="0.3">
      <c r="A176" s="138" t="s">
        <v>686</v>
      </c>
      <c r="B176" s="139" t="s">
        <v>3791</v>
      </c>
      <c r="C176" s="139" t="s">
        <v>4267</v>
      </c>
    </row>
    <row r="177" spans="1:3" x14ac:dyDescent="0.3">
      <c r="A177" s="138" t="s">
        <v>2607</v>
      </c>
      <c r="B177" s="139" t="s">
        <v>4058</v>
      </c>
      <c r="C177" s="139" t="s">
        <v>4267</v>
      </c>
    </row>
    <row r="178" spans="1:3" x14ac:dyDescent="0.3">
      <c r="A178" s="138" t="s">
        <v>2744</v>
      </c>
      <c r="B178" s="139" t="s">
        <v>4254</v>
      </c>
      <c r="C178" s="139" t="s">
        <v>4267</v>
      </c>
    </row>
    <row r="179" spans="1:3" x14ac:dyDescent="0.3">
      <c r="A179" s="138" t="s">
        <v>1605</v>
      </c>
      <c r="B179" s="139" t="s">
        <v>3635</v>
      </c>
      <c r="C179" s="139" t="s">
        <v>4267</v>
      </c>
    </row>
    <row r="180" spans="1:3" x14ac:dyDescent="0.3">
      <c r="A180" s="138" t="s">
        <v>1162</v>
      </c>
      <c r="B180" s="139" t="s">
        <v>3361</v>
      </c>
      <c r="C180" s="139" t="s">
        <v>4267</v>
      </c>
    </row>
    <row r="181" spans="1:3" x14ac:dyDescent="0.3">
      <c r="A181" s="138" t="s">
        <v>2309</v>
      </c>
      <c r="B181" s="139" t="s">
        <v>3362</v>
      </c>
      <c r="C181" s="139" t="s">
        <v>4267</v>
      </c>
    </row>
    <row r="182" spans="1:3" x14ac:dyDescent="0.3">
      <c r="A182" s="138" t="s">
        <v>2226</v>
      </c>
      <c r="B182" s="139" t="s">
        <v>3720</v>
      </c>
      <c r="C182" s="139" t="s">
        <v>4267</v>
      </c>
    </row>
    <row r="183" spans="1:3" x14ac:dyDescent="0.3">
      <c r="A183" s="138" t="s">
        <v>1950</v>
      </c>
      <c r="B183" s="139" t="s">
        <v>4094</v>
      </c>
      <c r="C183" s="139" t="s">
        <v>4267</v>
      </c>
    </row>
    <row r="184" spans="1:3" x14ac:dyDescent="0.3">
      <c r="A184" s="138" t="s">
        <v>1910</v>
      </c>
      <c r="B184" s="139" t="s">
        <v>4069</v>
      </c>
      <c r="C184" s="139" t="s">
        <v>4267</v>
      </c>
    </row>
    <row r="185" spans="1:3" x14ac:dyDescent="0.3">
      <c r="A185" s="138" t="s">
        <v>1874</v>
      </c>
      <c r="B185" s="139" t="s">
        <v>3853</v>
      </c>
      <c r="C185" s="139" t="s">
        <v>4267</v>
      </c>
    </row>
    <row r="186" spans="1:3" x14ac:dyDescent="0.3">
      <c r="A186" s="138" t="s">
        <v>2550</v>
      </c>
      <c r="B186" s="139" t="s">
        <v>3652</v>
      </c>
      <c r="C186" s="139" t="s">
        <v>4267</v>
      </c>
    </row>
    <row r="187" spans="1:3" x14ac:dyDescent="0.3">
      <c r="A187" s="138" t="s">
        <v>1758</v>
      </c>
      <c r="B187" s="139" t="s">
        <v>4021</v>
      </c>
      <c r="C187" s="139" t="s">
        <v>4267</v>
      </c>
    </row>
    <row r="188" spans="1:3" x14ac:dyDescent="0.3">
      <c r="A188" s="138" t="s">
        <v>2667</v>
      </c>
      <c r="B188" s="139" t="s">
        <v>3692</v>
      </c>
      <c r="C188" s="139" t="s">
        <v>4267</v>
      </c>
    </row>
    <row r="189" spans="1:3" x14ac:dyDescent="0.3">
      <c r="A189" s="138" t="s">
        <v>1740</v>
      </c>
      <c r="B189" s="139" t="s">
        <v>3940</v>
      </c>
      <c r="C189" s="139" t="s">
        <v>4267</v>
      </c>
    </row>
    <row r="190" spans="1:3" x14ac:dyDescent="0.3">
      <c r="A190" s="138" t="s">
        <v>2120</v>
      </c>
      <c r="B190" s="139" t="s">
        <v>3911</v>
      </c>
      <c r="C190" s="139" t="s">
        <v>4267</v>
      </c>
    </row>
    <row r="191" spans="1:3" x14ac:dyDescent="0.3">
      <c r="A191" s="138" t="s">
        <v>2468</v>
      </c>
      <c r="B191" s="139" t="s">
        <v>4123</v>
      </c>
      <c r="C191" s="139" t="s">
        <v>4267</v>
      </c>
    </row>
    <row r="192" spans="1:3" x14ac:dyDescent="0.3">
      <c r="A192" s="138" t="s">
        <v>646</v>
      </c>
      <c r="B192" s="139" t="s">
        <v>3672</v>
      </c>
      <c r="C192" s="139" t="s">
        <v>4267</v>
      </c>
    </row>
    <row r="193" spans="1:3" x14ac:dyDescent="0.3">
      <c r="A193" s="138" t="s">
        <v>1807</v>
      </c>
      <c r="B193" s="139" t="s">
        <v>3883</v>
      </c>
      <c r="C193" s="139" t="s">
        <v>4267</v>
      </c>
    </row>
    <row r="194" spans="1:3" x14ac:dyDescent="0.3">
      <c r="A194" s="138" t="s">
        <v>2183</v>
      </c>
      <c r="B194" s="139" t="s">
        <v>3775</v>
      </c>
      <c r="C194" s="139" t="s">
        <v>4267</v>
      </c>
    </row>
    <row r="195" spans="1:3" x14ac:dyDescent="0.3">
      <c r="A195" s="138" t="s">
        <v>2621</v>
      </c>
      <c r="B195" s="139" t="s">
        <v>3965</v>
      </c>
      <c r="C195" s="139" t="s">
        <v>4267</v>
      </c>
    </row>
    <row r="196" spans="1:3" x14ac:dyDescent="0.3">
      <c r="A196" s="138" t="s">
        <v>1809</v>
      </c>
      <c r="B196" s="139" t="s">
        <v>4043</v>
      </c>
      <c r="C196" s="139" t="s">
        <v>4267</v>
      </c>
    </row>
    <row r="197" spans="1:3" x14ac:dyDescent="0.3">
      <c r="A197" s="138" t="s">
        <v>2502</v>
      </c>
      <c r="B197" s="139" t="s">
        <v>3827</v>
      </c>
      <c r="C197" s="139" t="s">
        <v>4267</v>
      </c>
    </row>
    <row r="198" spans="1:3" x14ac:dyDescent="0.3">
      <c r="A198" s="138" t="s">
        <v>1853</v>
      </c>
      <c r="B198" s="139" t="s">
        <v>3799</v>
      </c>
      <c r="C198" s="139" t="s">
        <v>4267</v>
      </c>
    </row>
    <row r="199" spans="1:3" x14ac:dyDescent="0.3">
      <c r="A199" s="138" t="s">
        <v>2688</v>
      </c>
      <c r="B199" s="139" t="s">
        <v>3991</v>
      </c>
      <c r="C199" s="139" t="s">
        <v>4267</v>
      </c>
    </row>
    <row r="200" spans="1:3" x14ac:dyDescent="0.3">
      <c r="A200" s="138" t="s">
        <v>2749</v>
      </c>
      <c r="B200" s="139" t="s">
        <v>4253</v>
      </c>
      <c r="C200" s="139" t="s">
        <v>4267</v>
      </c>
    </row>
    <row r="201" spans="1:3" x14ac:dyDescent="0.3">
      <c r="A201" s="138" t="s">
        <v>1082</v>
      </c>
      <c r="B201" s="139" t="s">
        <v>4066</v>
      </c>
      <c r="C201" s="139" t="s">
        <v>4267</v>
      </c>
    </row>
    <row r="202" spans="1:3" x14ac:dyDescent="0.3">
      <c r="A202" s="138" t="s">
        <v>1796</v>
      </c>
      <c r="B202" s="139" t="s">
        <v>3989</v>
      </c>
      <c r="C202" s="139" t="s">
        <v>4267</v>
      </c>
    </row>
    <row r="203" spans="1:3" x14ac:dyDescent="0.3">
      <c r="A203" s="138" t="s">
        <v>1714</v>
      </c>
      <c r="B203" s="139" t="s">
        <v>3938</v>
      </c>
      <c r="C203" s="139" t="s">
        <v>4267</v>
      </c>
    </row>
    <row r="204" spans="1:3" x14ac:dyDescent="0.3">
      <c r="A204" s="138" t="s">
        <v>2534</v>
      </c>
      <c r="B204" s="139" t="s">
        <v>3963</v>
      </c>
      <c r="C204" s="139" t="s">
        <v>4267</v>
      </c>
    </row>
    <row r="205" spans="1:3" x14ac:dyDescent="0.3">
      <c r="A205" s="138" t="s">
        <v>2523</v>
      </c>
      <c r="B205" s="139" t="s">
        <v>3908</v>
      </c>
      <c r="C205" s="139" t="s">
        <v>4267</v>
      </c>
    </row>
    <row r="206" spans="1:3" x14ac:dyDescent="0.3">
      <c r="A206" s="138" t="s">
        <v>527</v>
      </c>
      <c r="B206" s="139" t="s">
        <v>3717</v>
      </c>
      <c r="C206" s="139" t="s">
        <v>4267</v>
      </c>
    </row>
    <row r="207" spans="1:3" x14ac:dyDescent="0.3">
      <c r="A207" s="138" t="s">
        <v>1431</v>
      </c>
      <c r="B207" s="139" t="s">
        <v>3772</v>
      </c>
      <c r="C207" s="139" t="s">
        <v>4267</v>
      </c>
    </row>
    <row r="208" spans="1:3" x14ac:dyDescent="0.3">
      <c r="A208" s="138" t="s">
        <v>1908</v>
      </c>
      <c r="B208" s="139" t="s">
        <v>4020</v>
      </c>
      <c r="C208" s="139" t="s">
        <v>4267</v>
      </c>
    </row>
    <row r="209" spans="1:3" x14ac:dyDescent="0.3">
      <c r="A209" s="138" t="s">
        <v>933</v>
      </c>
      <c r="B209" s="139" t="s">
        <v>3824</v>
      </c>
      <c r="C209" s="139" t="s">
        <v>4267</v>
      </c>
    </row>
    <row r="210" spans="1:3" x14ac:dyDescent="0.3">
      <c r="A210" s="138" t="s">
        <v>1230</v>
      </c>
      <c r="B210" s="139" t="s">
        <v>3650</v>
      </c>
      <c r="C210" s="139" t="s">
        <v>4267</v>
      </c>
    </row>
    <row r="211" spans="1:3" x14ac:dyDescent="0.3">
      <c r="A211" s="138" t="s">
        <v>1788</v>
      </c>
      <c r="B211" s="139" t="s">
        <v>3851</v>
      </c>
      <c r="C211" s="139" t="s">
        <v>4267</v>
      </c>
    </row>
    <row r="212" spans="1:3" x14ac:dyDescent="0.3">
      <c r="A212" s="138" t="s">
        <v>2193</v>
      </c>
      <c r="B212" s="139" t="s">
        <v>3743</v>
      </c>
      <c r="C212" s="139" t="s">
        <v>4267</v>
      </c>
    </row>
    <row r="213" spans="1:3" x14ac:dyDescent="0.3">
      <c r="A213" s="138" t="s">
        <v>1060</v>
      </c>
      <c r="B213" s="139" t="s">
        <v>4092</v>
      </c>
      <c r="C213" s="139" t="s">
        <v>4267</v>
      </c>
    </row>
    <row r="214" spans="1:3" x14ac:dyDescent="0.3">
      <c r="A214" s="138" t="s">
        <v>525</v>
      </c>
      <c r="B214" s="139" t="s">
        <v>3881</v>
      </c>
      <c r="C214" s="139" t="s">
        <v>4267</v>
      </c>
    </row>
    <row r="215" spans="1:3" x14ac:dyDescent="0.3">
      <c r="A215" s="138" t="s">
        <v>1724</v>
      </c>
      <c r="B215" s="139" t="s">
        <v>4121</v>
      </c>
      <c r="C215" s="139" t="s">
        <v>4267</v>
      </c>
    </row>
    <row r="216" spans="1:3" x14ac:dyDescent="0.3">
      <c r="A216" s="138" t="s">
        <v>2690</v>
      </c>
      <c r="B216" s="139" t="s">
        <v>3691</v>
      </c>
      <c r="C216" s="139" t="s">
        <v>4267</v>
      </c>
    </row>
    <row r="217" spans="1:3" x14ac:dyDescent="0.3">
      <c r="A217" s="138" t="s">
        <v>2714</v>
      </c>
      <c r="B217" s="139" t="s">
        <v>3923</v>
      </c>
      <c r="C217" s="139" t="s">
        <v>4267</v>
      </c>
    </row>
    <row r="218" spans="1:3" x14ac:dyDescent="0.3">
      <c r="A218" s="138" t="s">
        <v>2755</v>
      </c>
      <c r="B218" s="139" t="s">
        <v>4252</v>
      </c>
      <c r="C218" s="139" t="s">
        <v>4267</v>
      </c>
    </row>
    <row r="219" spans="1:3" x14ac:dyDescent="0.3">
      <c r="A219" s="138" t="s">
        <v>2751</v>
      </c>
      <c r="B219" s="139" t="s">
        <v>4251</v>
      </c>
      <c r="C219" s="139" t="s">
        <v>4267</v>
      </c>
    </row>
    <row r="220" spans="1:3" x14ac:dyDescent="0.3">
      <c r="A220" s="138" t="s">
        <v>1218</v>
      </c>
      <c r="B220" s="139" t="s">
        <v>3628</v>
      </c>
      <c r="C220" s="139" t="s">
        <v>4267</v>
      </c>
    </row>
    <row r="221" spans="1:3" x14ac:dyDescent="0.3">
      <c r="A221" s="138" t="s">
        <v>1798</v>
      </c>
      <c r="B221" s="139" t="s">
        <v>4176</v>
      </c>
      <c r="C221" s="139" t="s">
        <v>4267</v>
      </c>
    </row>
    <row r="222" spans="1:3" x14ac:dyDescent="0.3">
      <c r="A222" s="138" t="s">
        <v>2642</v>
      </c>
      <c r="B222" s="139" t="s">
        <v>3871</v>
      </c>
      <c r="C222" s="139" t="s">
        <v>4267</v>
      </c>
    </row>
    <row r="223" spans="1:3" x14ac:dyDescent="0.3">
      <c r="A223" s="138" t="s">
        <v>2770</v>
      </c>
      <c r="B223" s="139" t="s">
        <v>4250</v>
      </c>
      <c r="C223" s="139" t="s">
        <v>4267</v>
      </c>
    </row>
    <row r="224" spans="1:3" x14ac:dyDescent="0.3">
      <c r="A224" s="138" t="s">
        <v>611</v>
      </c>
      <c r="B224" s="139" t="s">
        <v>3539</v>
      </c>
      <c r="C224" s="139" t="s">
        <v>4267</v>
      </c>
    </row>
    <row r="225" spans="1:3" x14ac:dyDescent="0.3">
      <c r="A225" s="138" t="s">
        <v>1918</v>
      </c>
      <c r="B225" s="139" t="s">
        <v>3494</v>
      </c>
      <c r="C225" s="139" t="s">
        <v>4267</v>
      </c>
    </row>
    <row r="226" spans="1:3" x14ac:dyDescent="0.3">
      <c r="A226" s="138" t="s">
        <v>2525</v>
      </c>
      <c r="B226" s="139" t="s">
        <v>3478</v>
      </c>
      <c r="C226" s="139" t="s">
        <v>4267</v>
      </c>
    </row>
    <row r="227" spans="1:3" x14ac:dyDescent="0.3">
      <c r="A227" s="138" t="s">
        <v>2677</v>
      </c>
      <c r="B227" s="139" t="s">
        <v>3562</v>
      </c>
      <c r="C227" s="139" t="s">
        <v>4267</v>
      </c>
    </row>
    <row r="228" spans="1:3" x14ac:dyDescent="0.3">
      <c r="A228" s="138" t="s">
        <v>551</v>
      </c>
      <c r="B228" s="139" t="s">
        <v>3530</v>
      </c>
      <c r="C228" s="139" t="s">
        <v>4267</v>
      </c>
    </row>
    <row r="229" spans="1:3" x14ac:dyDescent="0.3">
      <c r="A229" s="138" t="s">
        <v>634</v>
      </c>
      <c r="B229" s="139" t="s">
        <v>3594</v>
      </c>
      <c r="C229" s="139" t="s">
        <v>4267</v>
      </c>
    </row>
    <row r="230" spans="1:3" x14ac:dyDescent="0.3">
      <c r="A230" s="138" t="s">
        <v>1169</v>
      </c>
      <c r="B230" s="139" t="s">
        <v>3580</v>
      </c>
      <c r="C230" s="139" t="s">
        <v>4267</v>
      </c>
    </row>
    <row r="231" spans="1:3" x14ac:dyDescent="0.3">
      <c r="A231" s="138" t="s">
        <v>1344</v>
      </c>
      <c r="B231" s="139" t="s">
        <v>3401</v>
      </c>
      <c r="C231" s="139" t="s">
        <v>4267</v>
      </c>
    </row>
    <row r="232" spans="1:3" x14ac:dyDescent="0.3">
      <c r="A232" s="138" t="s">
        <v>1515</v>
      </c>
      <c r="B232" s="139" t="s">
        <v>3430</v>
      </c>
      <c r="C232" s="139" t="s">
        <v>4267</v>
      </c>
    </row>
    <row r="233" spans="1:3" x14ac:dyDescent="0.3">
      <c r="A233" s="138" t="s">
        <v>863</v>
      </c>
      <c r="B233" s="139" t="s">
        <v>3518</v>
      </c>
      <c r="C233" s="139" t="s">
        <v>4267</v>
      </c>
    </row>
    <row r="234" spans="1:3" x14ac:dyDescent="0.3">
      <c r="A234" s="138" t="s">
        <v>1819</v>
      </c>
      <c r="B234" s="139" t="s">
        <v>3444</v>
      </c>
      <c r="C234" s="139" t="s">
        <v>4267</v>
      </c>
    </row>
    <row r="235" spans="1:3" x14ac:dyDescent="0.3">
      <c r="A235" s="138" t="s">
        <v>838</v>
      </c>
      <c r="B235" s="139" t="s">
        <v>3455</v>
      </c>
      <c r="C235" s="139" t="s">
        <v>4267</v>
      </c>
    </row>
    <row r="236" spans="1:3" x14ac:dyDescent="0.3">
      <c r="A236" s="138" t="s">
        <v>2117</v>
      </c>
      <c r="B236" s="139" t="s">
        <v>3604</v>
      </c>
      <c r="C236" s="139" t="s">
        <v>4267</v>
      </c>
    </row>
    <row r="237" spans="1:3" x14ac:dyDescent="0.3">
      <c r="A237" s="138" t="s">
        <v>2276</v>
      </c>
      <c r="B237" s="139" t="s">
        <v>3466</v>
      </c>
      <c r="C237" s="139" t="s">
        <v>4267</v>
      </c>
    </row>
    <row r="238" spans="1:3" x14ac:dyDescent="0.3">
      <c r="A238" s="138" t="s">
        <v>756</v>
      </c>
      <c r="B238" s="139" t="s">
        <v>3507</v>
      </c>
      <c r="C238" s="139" t="s">
        <v>4267</v>
      </c>
    </row>
    <row r="239" spans="1:3" x14ac:dyDescent="0.3">
      <c r="A239" s="138" t="s">
        <v>2391</v>
      </c>
      <c r="B239" s="139" t="s">
        <v>3416</v>
      </c>
      <c r="C239" s="139" t="s">
        <v>4267</v>
      </c>
    </row>
    <row r="240" spans="1:3" x14ac:dyDescent="0.3">
      <c r="A240" s="138" t="s">
        <v>1052</v>
      </c>
      <c r="B240" s="139" t="s">
        <v>3389</v>
      </c>
      <c r="C240" s="139" t="s">
        <v>4267</v>
      </c>
    </row>
    <row r="241" spans="1:3" x14ac:dyDescent="0.3">
      <c r="A241" s="138" t="s">
        <v>2053</v>
      </c>
      <c r="B241" s="139" t="s">
        <v>3367</v>
      </c>
      <c r="C241" s="139" t="s">
        <v>4267</v>
      </c>
    </row>
    <row r="242" spans="1:3" x14ac:dyDescent="0.3">
      <c r="A242" s="138" t="s">
        <v>2611</v>
      </c>
      <c r="B242" s="139" t="s">
        <v>3550</v>
      </c>
      <c r="C242" s="139" t="s">
        <v>4267</v>
      </c>
    </row>
    <row r="243" spans="1:3" x14ac:dyDescent="0.3">
      <c r="A243" s="138" t="s">
        <v>1523</v>
      </c>
      <c r="B243" s="139" t="s">
        <v>3608</v>
      </c>
      <c r="C243" s="139" t="s">
        <v>4267</v>
      </c>
    </row>
    <row r="244" spans="1:3" x14ac:dyDescent="0.3">
      <c r="A244" s="138" t="s">
        <v>1155</v>
      </c>
      <c r="B244" s="139" t="s">
        <v>3522</v>
      </c>
      <c r="C244" s="139" t="s">
        <v>4267</v>
      </c>
    </row>
    <row r="245" spans="1:3" x14ac:dyDescent="0.3">
      <c r="A245" s="138" t="s">
        <v>1170</v>
      </c>
      <c r="B245" s="139" t="s">
        <v>3511</v>
      </c>
      <c r="C245" s="139" t="s">
        <v>4267</v>
      </c>
    </row>
    <row r="246" spans="1:3" x14ac:dyDescent="0.3">
      <c r="A246" s="138" t="s">
        <v>2663</v>
      </c>
      <c r="B246" s="139" t="s">
        <v>3418</v>
      </c>
      <c r="C246" s="139" t="s">
        <v>4267</v>
      </c>
    </row>
    <row r="247" spans="1:3" x14ac:dyDescent="0.3">
      <c r="A247" s="138" t="s">
        <v>1277</v>
      </c>
      <c r="B247" s="139" t="s">
        <v>3484</v>
      </c>
      <c r="C247" s="139" t="s">
        <v>4267</v>
      </c>
    </row>
    <row r="248" spans="1:3" x14ac:dyDescent="0.3">
      <c r="A248" s="138" t="s">
        <v>1359</v>
      </c>
      <c r="B248" s="139" t="s">
        <v>3499</v>
      </c>
      <c r="C248" s="139" t="s">
        <v>4267</v>
      </c>
    </row>
    <row r="249" spans="1:3" x14ac:dyDescent="0.3">
      <c r="A249" s="138" t="s">
        <v>2222</v>
      </c>
      <c r="B249" s="139" t="s">
        <v>3468</v>
      </c>
      <c r="C249" s="139" t="s">
        <v>4267</v>
      </c>
    </row>
    <row r="250" spans="1:3" x14ac:dyDescent="0.3">
      <c r="A250" s="138" t="s">
        <v>1539</v>
      </c>
      <c r="B250" s="139" t="s">
        <v>3458</v>
      </c>
      <c r="C250" s="139" t="s">
        <v>4267</v>
      </c>
    </row>
    <row r="251" spans="1:3" x14ac:dyDescent="0.3">
      <c r="A251" s="138" t="s">
        <v>751</v>
      </c>
      <c r="B251" s="139" t="s">
        <v>3567</v>
      </c>
      <c r="C251" s="139" t="s">
        <v>4267</v>
      </c>
    </row>
    <row r="252" spans="1:3" x14ac:dyDescent="0.3">
      <c r="A252" s="138" t="s">
        <v>1319</v>
      </c>
      <c r="B252" s="139" t="s">
        <v>3596</v>
      </c>
      <c r="C252" s="139" t="s">
        <v>4267</v>
      </c>
    </row>
    <row r="253" spans="1:3" x14ac:dyDescent="0.3">
      <c r="A253" s="138" t="s">
        <v>651</v>
      </c>
      <c r="B253" s="139" t="s">
        <v>3392</v>
      </c>
      <c r="C253" s="139" t="s">
        <v>4267</v>
      </c>
    </row>
    <row r="254" spans="1:3" x14ac:dyDescent="0.3">
      <c r="A254" s="138" t="s">
        <v>1163</v>
      </c>
      <c r="B254" s="139" t="s">
        <v>3582</v>
      </c>
      <c r="C254" s="139" t="s">
        <v>4267</v>
      </c>
    </row>
    <row r="255" spans="1:3" x14ac:dyDescent="0.3">
      <c r="A255" s="138" t="s">
        <v>2262</v>
      </c>
      <c r="B255" s="139" t="s">
        <v>3383</v>
      </c>
      <c r="C255" s="139" t="s">
        <v>4267</v>
      </c>
    </row>
    <row r="256" spans="1:3" x14ac:dyDescent="0.3">
      <c r="A256" s="138" t="s">
        <v>1146</v>
      </c>
      <c r="B256" s="139" t="s">
        <v>3552</v>
      </c>
      <c r="C256" s="139" t="s">
        <v>4267</v>
      </c>
    </row>
    <row r="257" spans="1:3" x14ac:dyDescent="0.3">
      <c r="A257" s="138" t="s">
        <v>1206</v>
      </c>
      <c r="B257" s="139" t="s">
        <v>3532</v>
      </c>
      <c r="C257" s="139" t="s">
        <v>4267</v>
      </c>
    </row>
    <row r="258" spans="1:3" x14ac:dyDescent="0.3">
      <c r="A258" s="138" t="s">
        <v>2245</v>
      </c>
      <c r="B258" s="139" t="s">
        <v>3543</v>
      </c>
      <c r="C258" s="139" t="s">
        <v>4267</v>
      </c>
    </row>
    <row r="259" spans="1:3" x14ac:dyDescent="0.3">
      <c r="A259" s="138" t="s">
        <v>589</v>
      </c>
      <c r="B259" s="139" t="s">
        <v>3406</v>
      </c>
      <c r="C259" s="139" t="s">
        <v>4267</v>
      </c>
    </row>
    <row r="260" spans="1:3" x14ac:dyDescent="0.3">
      <c r="A260" s="138" t="s">
        <v>1246</v>
      </c>
      <c r="B260" s="139" t="s">
        <v>3447</v>
      </c>
      <c r="C260" s="139" t="s">
        <v>4267</v>
      </c>
    </row>
    <row r="261" spans="1:3" x14ac:dyDescent="0.3">
      <c r="A261" s="138" t="s">
        <v>2717</v>
      </c>
      <c r="B261" s="139" t="s">
        <v>3432</v>
      </c>
      <c r="C261" s="139" t="s">
        <v>4267</v>
      </c>
    </row>
    <row r="262" spans="1:3" x14ac:dyDescent="0.3">
      <c r="A262" s="138" t="s">
        <v>1465</v>
      </c>
      <c r="B262" s="139" t="s">
        <v>3363</v>
      </c>
      <c r="C262" s="139" t="s">
        <v>4267</v>
      </c>
    </row>
    <row r="263" spans="1:3" x14ac:dyDescent="0.3">
      <c r="A263" s="138" t="s">
        <v>753</v>
      </c>
      <c r="B263" s="139" t="s">
        <v>3500</v>
      </c>
      <c r="C263" s="139" t="s">
        <v>4267</v>
      </c>
    </row>
    <row r="264" spans="1:3" x14ac:dyDescent="0.3">
      <c r="A264" s="138" t="s">
        <v>2332</v>
      </c>
      <c r="B264" s="139" t="s">
        <v>3741</v>
      </c>
      <c r="C264" s="139" t="s">
        <v>4267</v>
      </c>
    </row>
    <row r="265" spans="1:3" x14ac:dyDescent="0.3">
      <c r="A265" s="138" t="s">
        <v>1461</v>
      </c>
      <c r="B265" s="139" t="s">
        <v>3960</v>
      </c>
      <c r="C265" s="139" t="s">
        <v>4267</v>
      </c>
    </row>
    <row r="266" spans="1:3" x14ac:dyDescent="0.3">
      <c r="A266" s="138" t="s">
        <v>972</v>
      </c>
      <c r="B266" s="139" t="s">
        <v>3770</v>
      </c>
      <c r="C266" s="139" t="s">
        <v>4267</v>
      </c>
    </row>
    <row r="267" spans="1:3" x14ac:dyDescent="0.3">
      <c r="A267" s="138" t="s">
        <v>1358</v>
      </c>
      <c r="B267" s="139" t="s">
        <v>3669</v>
      </c>
      <c r="C267" s="139" t="s">
        <v>4267</v>
      </c>
    </row>
    <row r="268" spans="1:3" x14ac:dyDescent="0.3">
      <c r="A268" s="138" t="s">
        <v>1401</v>
      </c>
      <c r="B268" s="139" t="s">
        <v>3718</v>
      </c>
      <c r="C268" s="139" t="s">
        <v>4267</v>
      </c>
    </row>
    <row r="269" spans="1:3" x14ac:dyDescent="0.3">
      <c r="A269" s="138" t="s">
        <v>560</v>
      </c>
      <c r="B269" s="139" t="s">
        <v>3903</v>
      </c>
      <c r="C269" s="139" t="s">
        <v>4267</v>
      </c>
    </row>
    <row r="270" spans="1:3" x14ac:dyDescent="0.3">
      <c r="A270" s="138" t="s">
        <v>2001</v>
      </c>
      <c r="B270" s="139" t="s">
        <v>3838</v>
      </c>
      <c r="C270" s="139" t="s">
        <v>4267</v>
      </c>
    </row>
    <row r="271" spans="1:3" x14ac:dyDescent="0.3">
      <c r="A271" s="138" t="s">
        <v>780</v>
      </c>
      <c r="B271" s="139" t="s">
        <v>4116</v>
      </c>
      <c r="C271" s="139" t="s">
        <v>4267</v>
      </c>
    </row>
    <row r="272" spans="1:3" x14ac:dyDescent="0.3">
      <c r="A272" s="138" t="s">
        <v>1124</v>
      </c>
      <c r="B272" s="139" t="s">
        <v>3700</v>
      </c>
      <c r="C272" s="139" t="s">
        <v>4267</v>
      </c>
    </row>
    <row r="273" spans="1:3" x14ac:dyDescent="0.3">
      <c r="A273" s="138" t="s">
        <v>1175</v>
      </c>
      <c r="B273" s="139" t="s">
        <v>3875</v>
      </c>
      <c r="C273" s="139" t="s">
        <v>4267</v>
      </c>
    </row>
    <row r="274" spans="1:3" x14ac:dyDescent="0.3">
      <c r="A274" s="138" t="s">
        <v>847</v>
      </c>
      <c r="B274" s="139" t="s">
        <v>3818</v>
      </c>
      <c r="C274" s="139" t="s">
        <v>4267</v>
      </c>
    </row>
    <row r="275" spans="1:3" x14ac:dyDescent="0.3">
      <c r="A275" s="138" t="s">
        <v>1272</v>
      </c>
      <c r="B275" s="139" t="s">
        <v>3750</v>
      </c>
      <c r="C275" s="139" t="s">
        <v>4267</v>
      </c>
    </row>
    <row r="276" spans="1:3" x14ac:dyDescent="0.3">
      <c r="A276" s="138" t="s">
        <v>1263</v>
      </c>
      <c r="B276" s="139" t="s">
        <v>3819</v>
      </c>
      <c r="C276" s="139" t="s">
        <v>4267</v>
      </c>
    </row>
    <row r="277" spans="1:3" x14ac:dyDescent="0.3">
      <c r="A277" s="138" t="s">
        <v>821</v>
      </c>
      <c r="B277" s="139" t="s">
        <v>3986</v>
      </c>
      <c r="C277" s="139" t="s">
        <v>4267</v>
      </c>
    </row>
    <row r="278" spans="1:3" x14ac:dyDescent="0.3">
      <c r="A278" s="138" t="s">
        <v>1197</v>
      </c>
      <c r="B278" s="139" t="s">
        <v>3768</v>
      </c>
      <c r="C278" s="139" t="s">
        <v>4267</v>
      </c>
    </row>
    <row r="279" spans="1:3" x14ac:dyDescent="0.3">
      <c r="A279" s="138" t="s">
        <v>910</v>
      </c>
      <c r="B279" s="139" t="s">
        <v>4087</v>
      </c>
      <c r="C279" s="139" t="s">
        <v>4267</v>
      </c>
    </row>
    <row r="280" spans="1:3" x14ac:dyDescent="0.3">
      <c r="A280" s="138" t="s">
        <v>1071</v>
      </c>
      <c r="B280" s="139" t="s">
        <v>4038</v>
      </c>
      <c r="C280" s="139" t="s">
        <v>4267</v>
      </c>
    </row>
    <row r="281" spans="1:3" x14ac:dyDescent="0.3">
      <c r="A281" s="138" t="s">
        <v>1824</v>
      </c>
      <c r="B281" s="139" t="s">
        <v>3933</v>
      </c>
      <c r="C281" s="139" t="s">
        <v>4267</v>
      </c>
    </row>
    <row r="282" spans="1:3" x14ac:dyDescent="0.3">
      <c r="A282" s="138" t="s">
        <v>2732</v>
      </c>
      <c r="B282" s="139" t="s">
        <v>4249</v>
      </c>
      <c r="C282" s="139" t="s">
        <v>4267</v>
      </c>
    </row>
    <row r="283" spans="1:3" x14ac:dyDescent="0.3">
      <c r="A283" s="138" t="s">
        <v>1935</v>
      </c>
      <c r="B283" s="139" t="s">
        <v>3647</v>
      </c>
      <c r="C283" s="139" t="s">
        <v>4267</v>
      </c>
    </row>
    <row r="284" spans="1:3" x14ac:dyDescent="0.3">
      <c r="A284" s="138" t="s">
        <v>1008</v>
      </c>
      <c r="B284" s="139" t="s">
        <v>3957</v>
      </c>
      <c r="C284" s="139" t="s">
        <v>4267</v>
      </c>
    </row>
    <row r="285" spans="1:3" x14ac:dyDescent="0.3">
      <c r="A285" s="138" t="s">
        <v>1537</v>
      </c>
      <c r="B285" s="139" t="s">
        <v>3731</v>
      </c>
      <c r="C285" s="139" t="s">
        <v>4267</v>
      </c>
    </row>
    <row r="286" spans="1:3" x14ac:dyDescent="0.3">
      <c r="A286" s="138" t="s">
        <v>624</v>
      </c>
      <c r="B286" s="139" t="s">
        <v>3715</v>
      </c>
      <c r="C286" s="139" t="s">
        <v>4267</v>
      </c>
    </row>
    <row r="287" spans="1:3" x14ac:dyDescent="0.3">
      <c r="A287" s="138" t="s">
        <v>754</v>
      </c>
      <c r="B287" s="139" t="s">
        <v>4085</v>
      </c>
      <c r="C287" s="139" t="s">
        <v>4267</v>
      </c>
    </row>
    <row r="288" spans="1:3" x14ac:dyDescent="0.3">
      <c r="A288" s="138" t="s">
        <v>1116</v>
      </c>
      <c r="B288" s="139" t="s">
        <v>3929</v>
      </c>
      <c r="C288" s="139" t="s">
        <v>4267</v>
      </c>
    </row>
    <row r="289" spans="1:3" x14ac:dyDescent="0.3">
      <c r="A289" s="138" t="s">
        <v>1120</v>
      </c>
      <c r="B289" s="139" t="s">
        <v>3982</v>
      </c>
      <c r="C289" s="139" t="s">
        <v>4267</v>
      </c>
    </row>
    <row r="290" spans="1:3" x14ac:dyDescent="0.3">
      <c r="A290" s="138" t="s">
        <v>706</v>
      </c>
      <c r="B290" s="139" t="s">
        <v>3666</v>
      </c>
      <c r="C290" s="139" t="s">
        <v>4267</v>
      </c>
    </row>
    <row r="291" spans="1:3" x14ac:dyDescent="0.3">
      <c r="A291" s="138" t="s">
        <v>1036</v>
      </c>
      <c r="B291" s="139" t="s">
        <v>3873</v>
      </c>
      <c r="C291" s="139" t="s">
        <v>4267</v>
      </c>
    </row>
    <row r="292" spans="1:3" x14ac:dyDescent="0.3">
      <c r="A292" s="138" t="s">
        <v>2648</v>
      </c>
      <c r="B292" s="139" t="s">
        <v>3784</v>
      </c>
      <c r="C292" s="139" t="s">
        <v>4267</v>
      </c>
    </row>
    <row r="293" spans="1:3" x14ac:dyDescent="0.3">
      <c r="A293" s="138" t="s">
        <v>644</v>
      </c>
      <c r="B293" s="139" t="s">
        <v>3826</v>
      </c>
      <c r="C293" s="139" t="s">
        <v>4267</v>
      </c>
    </row>
    <row r="294" spans="1:3" x14ac:dyDescent="0.3">
      <c r="A294" s="138" t="s">
        <v>1943</v>
      </c>
      <c r="B294" s="139" t="s">
        <v>3711</v>
      </c>
      <c r="C294" s="139" t="s">
        <v>4267</v>
      </c>
    </row>
    <row r="295" spans="1:3" x14ac:dyDescent="0.3">
      <c r="A295" s="138" t="s">
        <v>1517</v>
      </c>
      <c r="B295" s="139" t="s">
        <v>3764</v>
      </c>
      <c r="C295" s="139" t="s">
        <v>4267</v>
      </c>
    </row>
    <row r="296" spans="1:3" x14ac:dyDescent="0.3">
      <c r="A296" s="138" t="s">
        <v>1035</v>
      </c>
      <c r="B296" s="139" t="s">
        <v>3844</v>
      </c>
      <c r="C296" s="139" t="s">
        <v>4267</v>
      </c>
    </row>
    <row r="297" spans="1:3" x14ac:dyDescent="0.3">
      <c r="A297" s="138" t="s">
        <v>1311</v>
      </c>
      <c r="B297" s="139" t="s">
        <v>3794</v>
      </c>
      <c r="C297" s="139" t="s">
        <v>4267</v>
      </c>
    </row>
    <row r="298" spans="1:3" x14ac:dyDescent="0.3">
      <c r="A298" s="138" t="s">
        <v>2679</v>
      </c>
      <c r="B298" s="139" t="s">
        <v>4060</v>
      </c>
      <c r="C298" s="139" t="s">
        <v>4267</v>
      </c>
    </row>
    <row r="299" spans="1:3" x14ac:dyDescent="0.3">
      <c r="A299" s="138" t="s">
        <v>1251</v>
      </c>
      <c r="B299" s="139" t="s">
        <v>3758</v>
      </c>
      <c r="C299" s="139" t="s">
        <v>4267</v>
      </c>
    </row>
    <row r="300" spans="1:3" x14ac:dyDescent="0.3">
      <c r="A300" s="138" t="s">
        <v>1006</v>
      </c>
      <c r="B300" s="139" t="s">
        <v>4014</v>
      </c>
      <c r="C300" s="139" t="s">
        <v>4267</v>
      </c>
    </row>
    <row r="301" spans="1:3" x14ac:dyDescent="0.3">
      <c r="A301" s="138" t="s">
        <v>2761</v>
      </c>
      <c r="B301" s="139" t="s">
        <v>4248</v>
      </c>
      <c r="C301" s="139" t="s">
        <v>4267</v>
      </c>
    </row>
    <row r="302" spans="1:3" x14ac:dyDescent="0.3">
      <c r="A302" s="138" t="s">
        <v>2478</v>
      </c>
      <c r="B302" s="139" t="s">
        <v>4072</v>
      </c>
      <c r="C302" s="139" t="s">
        <v>4267</v>
      </c>
    </row>
    <row r="303" spans="1:3" x14ac:dyDescent="0.3">
      <c r="A303" s="138" t="s">
        <v>2589</v>
      </c>
      <c r="B303" s="139" t="s">
        <v>3776</v>
      </c>
      <c r="C303" s="139" t="s">
        <v>4267</v>
      </c>
    </row>
    <row r="304" spans="1:3" x14ac:dyDescent="0.3">
      <c r="A304" s="138" t="s">
        <v>2604</v>
      </c>
      <c r="B304" s="139" t="s">
        <v>3994</v>
      </c>
      <c r="C304" s="139" t="s">
        <v>4267</v>
      </c>
    </row>
    <row r="305" spans="1:3" x14ac:dyDescent="0.3">
      <c r="A305" s="138" t="s">
        <v>1069</v>
      </c>
      <c r="B305" s="139" t="s">
        <v>4125</v>
      </c>
      <c r="C305" s="139" t="s">
        <v>4267</v>
      </c>
    </row>
    <row r="306" spans="1:3" x14ac:dyDescent="0.3">
      <c r="A306" s="138" t="s">
        <v>2089</v>
      </c>
      <c r="B306" s="139" t="s">
        <v>3943</v>
      </c>
      <c r="C306" s="139" t="s">
        <v>4267</v>
      </c>
    </row>
    <row r="307" spans="1:3" x14ac:dyDescent="0.3">
      <c r="A307" s="138" t="s">
        <v>1084</v>
      </c>
      <c r="B307" s="139" t="s">
        <v>3694</v>
      </c>
      <c r="C307" s="139" t="s">
        <v>4267</v>
      </c>
    </row>
    <row r="308" spans="1:3" x14ac:dyDescent="0.3">
      <c r="A308" s="138" t="s">
        <v>981</v>
      </c>
      <c r="B308" s="139" t="s">
        <v>3831</v>
      </c>
      <c r="C308" s="139" t="s">
        <v>4267</v>
      </c>
    </row>
    <row r="309" spans="1:3" x14ac:dyDescent="0.3">
      <c r="A309" s="138" t="s">
        <v>1188</v>
      </c>
      <c r="B309" s="139" t="s">
        <v>3912</v>
      </c>
      <c r="C309" s="139" t="s">
        <v>4267</v>
      </c>
    </row>
    <row r="310" spans="1:3" x14ac:dyDescent="0.3">
      <c r="A310" s="138" t="s">
        <v>951</v>
      </c>
      <c r="B310" s="139" t="s">
        <v>3802</v>
      </c>
      <c r="C310" s="139" t="s">
        <v>4267</v>
      </c>
    </row>
    <row r="311" spans="1:3" x14ac:dyDescent="0.3">
      <c r="A311" s="138" t="s">
        <v>809</v>
      </c>
      <c r="B311" s="139" t="s">
        <v>4025</v>
      </c>
      <c r="C311" s="139" t="s">
        <v>4267</v>
      </c>
    </row>
    <row r="312" spans="1:3" x14ac:dyDescent="0.3">
      <c r="A312" s="138" t="s">
        <v>811</v>
      </c>
      <c r="B312" s="139" t="s">
        <v>4045</v>
      </c>
      <c r="C312" s="139" t="s">
        <v>4267</v>
      </c>
    </row>
    <row r="313" spans="1:3" x14ac:dyDescent="0.3">
      <c r="A313" s="138" t="s">
        <v>2451</v>
      </c>
      <c r="B313" s="139" t="s">
        <v>3653</v>
      </c>
      <c r="C313" s="139" t="s">
        <v>4267</v>
      </c>
    </row>
    <row r="314" spans="1:3" x14ac:dyDescent="0.3">
      <c r="A314" s="138" t="s">
        <v>2629</v>
      </c>
      <c r="B314" s="139" t="s">
        <v>3747</v>
      </c>
      <c r="C314" s="139" t="s">
        <v>4267</v>
      </c>
    </row>
    <row r="315" spans="1:3" x14ac:dyDescent="0.3">
      <c r="A315" s="138" t="s">
        <v>2061</v>
      </c>
      <c r="B315" s="139" t="s">
        <v>3992</v>
      </c>
      <c r="C315" s="139" t="s">
        <v>4267</v>
      </c>
    </row>
    <row r="316" spans="1:3" x14ac:dyDescent="0.3">
      <c r="A316" s="138" t="s">
        <v>1107</v>
      </c>
      <c r="B316" s="139" t="s">
        <v>3967</v>
      </c>
      <c r="C316" s="139" t="s">
        <v>4267</v>
      </c>
    </row>
    <row r="317" spans="1:3" x14ac:dyDescent="0.3">
      <c r="A317" s="138" t="s">
        <v>2020</v>
      </c>
      <c r="B317" s="139" t="s">
        <v>4097</v>
      </c>
      <c r="C317" s="139" t="s">
        <v>4267</v>
      </c>
    </row>
    <row r="318" spans="1:3" x14ac:dyDescent="0.3">
      <c r="A318" s="138" t="s">
        <v>2510</v>
      </c>
      <c r="B318" s="139" t="s">
        <v>4003</v>
      </c>
      <c r="C318" s="139" t="s">
        <v>4267</v>
      </c>
    </row>
    <row r="319" spans="1:3" x14ac:dyDescent="0.3">
      <c r="A319" s="138" t="s">
        <v>1900</v>
      </c>
      <c r="B319" s="139" t="s">
        <v>3856</v>
      </c>
      <c r="C319" s="139" t="s">
        <v>4267</v>
      </c>
    </row>
    <row r="320" spans="1:3" x14ac:dyDescent="0.3">
      <c r="A320" s="138" t="s">
        <v>2765</v>
      </c>
      <c r="B320" s="139" t="s">
        <v>4246</v>
      </c>
      <c r="C320" s="139" t="s">
        <v>4267</v>
      </c>
    </row>
    <row r="321" spans="1:3" x14ac:dyDescent="0.3">
      <c r="A321" s="138" t="s">
        <v>768</v>
      </c>
      <c r="B321" s="139" t="s">
        <v>3634</v>
      </c>
      <c r="C321" s="139" t="s">
        <v>4267</v>
      </c>
    </row>
    <row r="322" spans="1:3" x14ac:dyDescent="0.3">
      <c r="A322" s="138" t="s">
        <v>652</v>
      </c>
      <c r="B322" s="139" t="s">
        <v>3630</v>
      </c>
      <c r="C322" s="139" t="s">
        <v>4267</v>
      </c>
    </row>
    <row r="323" spans="1:3" x14ac:dyDescent="0.3">
      <c r="A323" s="138" t="s">
        <v>2504</v>
      </c>
      <c r="B323" s="139" t="s">
        <v>3983</v>
      </c>
      <c r="C323" s="139" t="s">
        <v>4267</v>
      </c>
    </row>
    <row r="324" spans="1:3" x14ac:dyDescent="0.3">
      <c r="A324" s="138" t="s">
        <v>896</v>
      </c>
      <c r="B324" s="139" t="s">
        <v>4163</v>
      </c>
      <c r="C324" s="139" t="s">
        <v>4267</v>
      </c>
    </row>
    <row r="325" spans="1:3" x14ac:dyDescent="0.3">
      <c r="A325" s="138" t="s">
        <v>1876</v>
      </c>
      <c r="B325" s="139" t="s">
        <v>4149</v>
      </c>
      <c r="C325" s="139" t="s">
        <v>4247</v>
      </c>
    </row>
    <row r="326" spans="1:3" x14ac:dyDescent="0.3">
      <c r="A326" s="138" t="s">
        <v>2788</v>
      </c>
      <c r="B326" s="139" t="s">
        <v>4265</v>
      </c>
      <c r="C326" s="139" t="s">
        <v>4266</v>
      </c>
    </row>
    <row r="327" spans="1:3" x14ac:dyDescent="0.3">
      <c r="A327" s="138" t="s">
        <v>2520</v>
      </c>
      <c r="B327" s="139" t="s">
        <v>4142</v>
      </c>
      <c r="C327" s="139" t="s">
        <v>4267</v>
      </c>
    </row>
    <row r="328" spans="1:3" x14ac:dyDescent="0.3">
      <c r="A328" s="138" t="s">
        <v>1845</v>
      </c>
      <c r="B328" s="139" t="s">
        <v>4141</v>
      </c>
      <c r="C328" s="139" t="s">
        <v>4267</v>
      </c>
    </row>
    <row r="329" spans="1:3" x14ac:dyDescent="0.3">
      <c r="A329" s="138" t="s">
        <v>1238</v>
      </c>
      <c r="B329" s="139" t="s">
        <v>3620</v>
      </c>
      <c r="C329" s="139" t="s">
        <v>4267</v>
      </c>
    </row>
    <row r="330" spans="1:3" x14ac:dyDescent="0.3">
      <c r="A330" s="138" t="s">
        <v>2625</v>
      </c>
      <c r="B330" s="139" t="s">
        <v>4160</v>
      </c>
      <c r="C330" s="139" t="s">
        <v>4267</v>
      </c>
    </row>
    <row r="331" spans="1:3" x14ac:dyDescent="0.3">
      <c r="A331" s="138" t="s">
        <v>2407</v>
      </c>
      <c r="B331" s="139" t="s">
        <v>4147</v>
      </c>
      <c r="C331" s="139" t="s">
        <v>4267</v>
      </c>
    </row>
    <row r="332" spans="1:3" x14ac:dyDescent="0.3">
      <c r="A332" s="138" t="s">
        <v>2737</v>
      </c>
      <c r="B332" s="139" t="s">
        <v>4245</v>
      </c>
      <c r="C332" s="139" t="s">
        <v>4267</v>
      </c>
    </row>
    <row r="333" spans="1:3" x14ac:dyDescent="0.3">
      <c r="A333" s="138" t="s">
        <v>1193</v>
      </c>
      <c r="B333" s="139" t="s">
        <v>3614</v>
      </c>
      <c r="C333" s="139" t="s">
        <v>4267</v>
      </c>
    </row>
    <row r="334" spans="1:3" x14ac:dyDescent="0.3">
      <c r="A334" s="138" t="s">
        <v>2454</v>
      </c>
      <c r="B334" s="139" t="s">
        <v>4150</v>
      </c>
      <c r="C334" s="139" t="s">
        <v>4267</v>
      </c>
    </row>
    <row r="335" spans="1:3" x14ac:dyDescent="0.3">
      <c r="A335" s="138" t="s">
        <v>2405</v>
      </c>
      <c r="B335" s="139" t="s">
        <v>4138</v>
      </c>
      <c r="C335" s="139" t="s">
        <v>4267</v>
      </c>
    </row>
    <row r="336" spans="1:3" x14ac:dyDescent="0.3">
      <c r="A336" s="138" t="s">
        <v>2800</v>
      </c>
      <c r="B336" s="139" t="s">
        <v>4268</v>
      </c>
      <c r="C336" s="139" t="s">
        <v>4267</v>
      </c>
    </row>
    <row r="337" spans="1:3" x14ac:dyDescent="0.3">
      <c r="A337" s="138" t="s">
        <v>987</v>
      </c>
      <c r="B337" s="139" t="s">
        <v>4148</v>
      </c>
      <c r="C337" s="139" t="s">
        <v>4267</v>
      </c>
    </row>
    <row r="338" spans="1:3" x14ac:dyDescent="0.3">
      <c r="A338" s="138" t="s">
        <v>2216</v>
      </c>
      <c r="B338" s="139" t="s">
        <v>4080</v>
      </c>
      <c r="C338" s="139" t="s">
        <v>4267</v>
      </c>
    </row>
    <row r="339" spans="1:3" x14ac:dyDescent="0.3">
      <c r="A339" s="138" t="s">
        <v>596</v>
      </c>
      <c r="B339" s="139" t="s">
        <v>3732</v>
      </c>
      <c r="C339" s="139" t="s">
        <v>4267</v>
      </c>
    </row>
    <row r="340" spans="1:3" x14ac:dyDescent="0.3">
      <c r="A340" s="138" t="s">
        <v>1182</v>
      </c>
      <c r="B340" s="139" t="s">
        <v>4035</v>
      </c>
      <c r="C340" s="139" t="s">
        <v>4267</v>
      </c>
    </row>
    <row r="341" spans="1:3" x14ac:dyDescent="0.3">
      <c r="A341" s="138" t="s">
        <v>1147</v>
      </c>
      <c r="B341" s="139" t="s">
        <v>3645</v>
      </c>
      <c r="C341" s="139" t="s">
        <v>4267</v>
      </c>
    </row>
    <row r="342" spans="1:3" x14ac:dyDescent="0.3">
      <c r="A342" s="138" t="s">
        <v>2326</v>
      </c>
      <c r="B342" s="139" t="s">
        <v>3788</v>
      </c>
      <c r="C342" s="139" t="s">
        <v>4267</v>
      </c>
    </row>
    <row r="343" spans="1:3" x14ac:dyDescent="0.3">
      <c r="A343" s="138" t="s">
        <v>1222</v>
      </c>
      <c r="B343" s="139" t="s">
        <v>3663</v>
      </c>
      <c r="C343" s="139" t="s">
        <v>4267</v>
      </c>
    </row>
    <row r="344" spans="1:3" x14ac:dyDescent="0.3">
      <c r="A344" s="138" t="s">
        <v>1223</v>
      </c>
      <c r="B344" s="139" t="s">
        <v>3706</v>
      </c>
      <c r="C344" s="139" t="s">
        <v>4267</v>
      </c>
    </row>
    <row r="345" spans="1:3" x14ac:dyDescent="0.3">
      <c r="A345" s="138" t="s">
        <v>893</v>
      </c>
      <c r="B345" s="139" t="s">
        <v>4109</v>
      </c>
      <c r="C345" s="139" t="s">
        <v>4267</v>
      </c>
    </row>
    <row r="346" spans="1:3" x14ac:dyDescent="0.3">
      <c r="A346" s="138" t="s">
        <v>1164</v>
      </c>
      <c r="B346" s="139" t="s">
        <v>3682</v>
      </c>
      <c r="C346" s="139" t="s">
        <v>4267</v>
      </c>
    </row>
    <row r="347" spans="1:3" x14ac:dyDescent="0.3">
      <c r="A347" s="138" t="s">
        <v>700</v>
      </c>
      <c r="B347" s="139" t="s">
        <v>4010</v>
      </c>
      <c r="C347" s="139" t="s">
        <v>4267</v>
      </c>
    </row>
    <row r="348" spans="1:3" x14ac:dyDescent="0.3">
      <c r="A348" s="138" t="s">
        <v>801</v>
      </c>
      <c r="B348" s="139" t="s">
        <v>3897</v>
      </c>
      <c r="C348" s="139" t="s">
        <v>4267</v>
      </c>
    </row>
    <row r="349" spans="1:3" x14ac:dyDescent="0.3">
      <c r="A349" s="138" t="s">
        <v>1122</v>
      </c>
      <c r="B349" s="139" t="s">
        <v>3953</v>
      </c>
      <c r="C349" s="139" t="s">
        <v>4267</v>
      </c>
    </row>
    <row r="350" spans="1:3" x14ac:dyDescent="0.3">
      <c r="A350" s="138" t="s">
        <v>1153</v>
      </c>
      <c r="B350" s="139" t="s">
        <v>3760</v>
      </c>
      <c r="C350" s="139" t="s">
        <v>4267</v>
      </c>
    </row>
    <row r="351" spans="1:3" x14ac:dyDescent="0.3">
      <c r="A351" s="138" t="s">
        <v>1585</v>
      </c>
      <c r="B351" s="139" t="s">
        <v>3868</v>
      </c>
      <c r="C351" s="139" t="s">
        <v>4267</v>
      </c>
    </row>
    <row r="352" spans="1:3" x14ac:dyDescent="0.3">
      <c r="A352" s="138" t="s">
        <v>802</v>
      </c>
      <c r="B352" s="139" t="s">
        <v>3977</v>
      </c>
      <c r="C352" s="139" t="s">
        <v>4267</v>
      </c>
    </row>
    <row r="353" spans="1:3" x14ac:dyDescent="0.3">
      <c r="A353" s="138" t="s">
        <v>597</v>
      </c>
      <c r="B353" s="139" t="s">
        <v>3840</v>
      </c>
      <c r="C353" s="139" t="s">
        <v>4267</v>
      </c>
    </row>
    <row r="354" spans="1:3" x14ac:dyDescent="0.3">
      <c r="A354" s="138" t="s">
        <v>1212</v>
      </c>
      <c r="B354" s="139" t="s">
        <v>3812</v>
      </c>
      <c r="C354" s="139" t="s">
        <v>4267</v>
      </c>
    </row>
    <row r="355" spans="1:3" x14ac:dyDescent="0.3">
      <c r="A355" s="138" t="s">
        <v>684</v>
      </c>
      <c r="B355" s="139" t="s">
        <v>4056</v>
      </c>
      <c r="C355" s="139" t="s">
        <v>4267</v>
      </c>
    </row>
    <row r="356" spans="1:3" x14ac:dyDescent="0.3">
      <c r="A356" s="138" t="s">
        <v>2035</v>
      </c>
      <c r="B356" s="139" t="s">
        <v>3921</v>
      </c>
      <c r="C356" s="139" t="s">
        <v>4267</v>
      </c>
    </row>
    <row r="357" spans="1:3" x14ac:dyDescent="0.3">
      <c r="A357" s="138" t="s">
        <v>1335</v>
      </c>
      <c r="B357" s="139" t="s">
        <v>3839</v>
      </c>
      <c r="C357" s="139" t="s">
        <v>4267</v>
      </c>
    </row>
    <row r="358" spans="1:3" x14ac:dyDescent="0.3">
      <c r="A358" s="138" t="s">
        <v>1514</v>
      </c>
      <c r="B358" s="139" t="s">
        <v>4079</v>
      </c>
      <c r="C358" s="139" t="s">
        <v>4267</v>
      </c>
    </row>
    <row r="359" spans="1:3" x14ac:dyDescent="0.3">
      <c r="A359" s="138" t="s">
        <v>1135</v>
      </c>
      <c r="B359" s="139" t="s">
        <v>4034</v>
      </c>
      <c r="C359" s="139" t="s">
        <v>4267</v>
      </c>
    </row>
    <row r="360" spans="1:3" x14ac:dyDescent="0.3">
      <c r="A360" s="138" t="s">
        <v>2390</v>
      </c>
      <c r="B360" s="139" t="s">
        <v>3759</v>
      </c>
      <c r="C360" s="139" t="s">
        <v>4267</v>
      </c>
    </row>
    <row r="361" spans="1:3" x14ac:dyDescent="0.3">
      <c r="A361" s="138" t="s">
        <v>1522</v>
      </c>
      <c r="B361" s="139" t="s">
        <v>3644</v>
      </c>
      <c r="C361" s="139" t="s">
        <v>4267</v>
      </c>
    </row>
    <row r="362" spans="1:3" x14ac:dyDescent="0.3">
      <c r="A362" s="138" t="s">
        <v>738</v>
      </c>
      <c r="B362" s="139" t="s">
        <v>3952</v>
      </c>
      <c r="C362" s="139" t="s">
        <v>4267</v>
      </c>
    </row>
    <row r="363" spans="1:3" x14ac:dyDescent="0.3">
      <c r="A363" s="138" t="s">
        <v>2039</v>
      </c>
      <c r="B363" s="139" t="s">
        <v>3787</v>
      </c>
      <c r="C363" s="139" t="s">
        <v>4267</v>
      </c>
    </row>
    <row r="364" spans="1:3" x14ac:dyDescent="0.3">
      <c r="A364" s="138" t="s">
        <v>1195</v>
      </c>
      <c r="B364" s="139" t="s">
        <v>3863</v>
      </c>
      <c r="C364" s="139" t="s">
        <v>4267</v>
      </c>
    </row>
    <row r="365" spans="1:3" x14ac:dyDescent="0.3">
      <c r="A365" s="138" t="s">
        <v>699</v>
      </c>
      <c r="B365" s="139" t="s">
        <v>4108</v>
      </c>
      <c r="C365" s="139" t="s">
        <v>4267</v>
      </c>
    </row>
    <row r="366" spans="1:3" x14ac:dyDescent="0.3">
      <c r="A366" s="138" t="s">
        <v>1572</v>
      </c>
      <c r="B366" s="139" t="s">
        <v>3704</v>
      </c>
      <c r="C366" s="139" t="s">
        <v>4267</v>
      </c>
    </row>
    <row r="367" spans="1:3" x14ac:dyDescent="0.3">
      <c r="A367" s="138" t="s">
        <v>604</v>
      </c>
      <c r="B367" s="139" t="s">
        <v>3975</v>
      </c>
      <c r="C367" s="139" t="s">
        <v>4267</v>
      </c>
    </row>
    <row r="368" spans="1:3" x14ac:dyDescent="0.3">
      <c r="A368" s="138" t="s">
        <v>745</v>
      </c>
      <c r="B368" s="139" t="s">
        <v>3920</v>
      </c>
      <c r="C368" s="139" t="s">
        <v>4267</v>
      </c>
    </row>
    <row r="369" spans="1:3" x14ac:dyDescent="0.3">
      <c r="A369" s="138" t="s">
        <v>673</v>
      </c>
      <c r="B369" s="139" t="s">
        <v>3811</v>
      </c>
      <c r="C369" s="139" t="s">
        <v>4267</v>
      </c>
    </row>
    <row r="370" spans="1:3" x14ac:dyDescent="0.3">
      <c r="A370" s="138" t="s">
        <v>1217</v>
      </c>
      <c r="B370" s="139" t="s">
        <v>4054</v>
      </c>
      <c r="C370" s="139" t="s">
        <v>4267</v>
      </c>
    </row>
    <row r="371" spans="1:3" x14ac:dyDescent="0.3">
      <c r="A371" s="138" t="s">
        <v>2337</v>
      </c>
      <c r="B371" s="139" t="s">
        <v>3662</v>
      </c>
      <c r="C371" s="139" t="s">
        <v>4267</v>
      </c>
    </row>
    <row r="372" spans="1:3" x14ac:dyDescent="0.3">
      <c r="A372" s="138" t="s">
        <v>1090</v>
      </c>
      <c r="B372" s="139" t="s">
        <v>4009</v>
      </c>
      <c r="C372" s="139" t="s">
        <v>4267</v>
      </c>
    </row>
    <row r="373" spans="1:3" x14ac:dyDescent="0.3">
      <c r="A373" s="138" t="s">
        <v>871</v>
      </c>
      <c r="B373" s="139" t="s">
        <v>3730</v>
      </c>
      <c r="C373" s="139" t="s">
        <v>4267</v>
      </c>
    </row>
    <row r="374" spans="1:3" x14ac:dyDescent="0.3">
      <c r="A374" s="138" t="s">
        <v>1089</v>
      </c>
      <c r="B374" s="139" t="s">
        <v>3896</v>
      </c>
      <c r="C374" s="139" t="s">
        <v>4267</v>
      </c>
    </row>
    <row r="375" spans="1:3" x14ac:dyDescent="0.3">
      <c r="A375" s="138" t="s">
        <v>1320</v>
      </c>
      <c r="B375" s="139" t="s">
        <v>3681</v>
      </c>
      <c r="C375" s="139" t="s">
        <v>4267</v>
      </c>
    </row>
    <row r="376" spans="1:3" x14ac:dyDescent="0.3">
      <c r="A376" s="138" t="s">
        <v>1270</v>
      </c>
      <c r="B376" s="139" t="s">
        <v>4131</v>
      </c>
      <c r="C376" s="139" t="s">
        <v>4267</v>
      </c>
    </row>
    <row r="377" spans="1:3" x14ac:dyDescent="0.3">
      <c r="A377" s="138" t="s">
        <v>1530</v>
      </c>
      <c r="B377" s="139" t="s">
        <v>3754</v>
      </c>
      <c r="C377" s="139" t="s">
        <v>4267</v>
      </c>
    </row>
    <row r="378" spans="1:3" x14ac:dyDescent="0.3">
      <c r="A378" s="138" t="s">
        <v>1499</v>
      </c>
      <c r="B378" s="139" t="s">
        <v>3783</v>
      </c>
      <c r="C378" s="139" t="s">
        <v>4267</v>
      </c>
    </row>
    <row r="379" spans="1:3" x14ac:dyDescent="0.3">
      <c r="A379" s="138" t="s">
        <v>533</v>
      </c>
      <c r="B379" s="139" t="s">
        <v>4031</v>
      </c>
      <c r="C379" s="139" t="s">
        <v>4267</v>
      </c>
    </row>
    <row r="380" spans="1:3" x14ac:dyDescent="0.3">
      <c r="A380" s="138" t="s">
        <v>2646</v>
      </c>
      <c r="B380" s="139" t="s">
        <v>4051</v>
      </c>
      <c r="C380" s="139" t="s">
        <v>4267</v>
      </c>
    </row>
    <row r="381" spans="1:3" x14ac:dyDescent="0.3">
      <c r="A381" s="138" t="s">
        <v>541</v>
      </c>
      <c r="B381" s="139" t="s">
        <v>4104</v>
      </c>
      <c r="C381" s="139" t="s">
        <v>4267</v>
      </c>
    </row>
    <row r="382" spans="1:3" x14ac:dyDescent="0.3">
      <c r="A382" s="138" t="s">
        <v>1970</v>
      </c>
      <c r="B382" s="139" t="s">
        <v>3808</v>
      </c>
      <c r="C382" s="139" t="s">
        <v>4267</v>
      </c>
    </row>
    <row r="383" spans="1:3" x14ac:dyDescent="0.3">
      <c r="A383" s="138" t="s">
        <v>2585</v>
      </c>
      <c r="B383" s="139" t="s">
        <v>3679</v>
      </c>
      <c r="C383" s="139" t="s">
        <v>4267</v>
      </c>
    </row>
    <row r="384" spans="1:3" x14ac:dyDescent="0.3">
      <c r="A384" s="138" t="s">
        <v>1928</v>
      </c>
      <c r="B384" s="139" t="s">
        <v>4002</v>
      </c>
      <c r="C384" s="139" t="s">
        <v>4267</v>
      </c>
    </row>
    <row r="385" spans="1:3" x14ac:dyDescent="0.3">
      <c r="A385" s="138" t="s">
        <v>2313</v>
      </c>
      <c r="B385" s="139" t="s">
        <v>3893</v>
      </c>
      <c r="C385" s="139" t="s">
        <v>4267</v>
      </c>
    </row>
    <row r="386" spans="1:3" x14ac:dyDescent="0.3">
      <c r="A386" s="138" t="s">
        <v>1226</v>
      </c>
      <c r="B386" s="139" t="s">
        <v>3659</v>
      </c>
      <c r="C386" s="139" t="s">
        <v>4267</v>
      </c>
    </row>
    <row r="387" spans="1:3" x14ac:dyDescent="0.3">
      <c r="A387" s="138" t="s">
        <v>2234</v>
      </c>
      <c r="B387" s="139" t="s">
        <v>3972</v>
      </c>
      <c r="C387" s="139" t="s">
        <v>4267</v>
      </c>
    </row>
    <row r="388" spans="1:3" x14ac:dyDescent="0.3">
      <c r="A388" s="138" t="s">
        <v>2587</v>
      </c>
      <c r="B388" s="139" t="s">
        <v>3860</v>
      </c>
      <c r="C388" s="139" t="s">
        <v>4267</v>
      </c>
    </row>
    <row r="389" spans="1:3" x14ac:dyDescent="0.3">
      <c r="A389" s="138" t="s">
        <v>579</v>
      </c>
      <c r="B389" s="139" t="s">
        <v>3835</v>
      </c>
      <c r="C389" s="139" t="s">
        <v>4267</v>
      </c>
    </row>
    <row r="390" spans="1:3" x14ac:dyDescent="0.3">
      <c r="A390" s="138" t="s">
        <v>2644</v>
      </c>
      <c r="B390" s="139" t="s">
        <v>3949</v>
      </c>
      <c r="C390" s="139" t="s">
        <v>4267</v>
      </c>
    </row>
    <row r="391" spans="1:3" x14ac:dyDescent="0.3">
      <c r="A391" s="138" t="s">
        <v>1556</v>
      </c>
      <c r="B391" s="139" t="s">
        <v>4076</v>
      </c>
      <c r="C391" s="139" t="s">
        <v>4267</v>
      </c>
    </row>
    <row r="392" spans="1:3" x14ac:dyDescent="0.3">
      <c r="A392" s="138" t="s">
        <v>1446</v>
      </c>
      <c r="B392" s="139" t="s">
        <v>3917</v>
      </c>
      <c r="C392" s="139" t="s">
        <v>4267</v>
      </c>
    </row>
    <row r="393" spans="1:3" x14ac:dyDescent="0.3">
      <c r="A393" s="138" t="s">
        <v>1142</v>
      </c>
      <c r="B393" s="139" t="s">
        <v>3728</v>
      </c>
      <c r="C393" s="139" t="s">
        <v>4267</v>
      </c>
    </row>
    <row r="394" spans="1:3" x14ac:dyDescent="0.3">
      <c r="A394" s="138" t="s">
        <v>1510</v>
      </c>
      <c r="B394" s="139" t="s">
        <v>3616</v>
      </c>
      <c r="C394" s="139" t="s">
        <v>4267</v>
      </c>
    </row>
    <row r="395" spans="1:3" x14ac:dyDescent="0.3">
      <c r="A395" s="138" t="s">
        <v>2748</v>
      </c>
      <c r="B395" s="139" t="s">
        <v>4244</v>
      </c>
      <c r="C395" s="139" t="s">
        <v>4267</v>
      </c>
    </row>
    <row r="396" spans="1:3" x14ac:dyDescent="0.3">
      <c r="A396" s="138" t="s">
        <v>1250</v>
      </c>
      <c r="B396" s="139" t="s">
        <v>3625</v>
      </c>
      <c r="C396" s="139" t="s">
        <v>4267</v>
      </c>
    </row>
    <row r="397" spans="1:3" x14ac:dyDescent="0.3">
      <c r="A397" s="138" t="s">
        <v>1380</v>
      </c>
      <c r="B397" s="139" t="s">
        <v>3618</v>
      </c>
      <c r="C397" s="139" t="s">
        <v>4267</v>
      </c>
    </row>
    <row r="398" spans="1:3" x14ac:dyDescent="0.3">
      <c r="A398" s="138" t="s">
        <v>1507</v>
      </c>
      <c r="B398" s="139" t="s">
        <v>4130</v>
      </c>
      <c r="C398" s="139" t="s">
        <v>4267</v>
      </c>
    </row>
    <row r="399" spans="1:3" x14ac:dyDescent="0.3">
      <c r="A399" s="138" t="s">
        <v>1974</v>
      </c>
      <c r="B399" s="139" t="s">
        <v>4103</v>
      </c>
      <c r="C399" s="139" t="s">
        <v>4267</v>
      </c>
    </row>
    <row r="400" spans="1:3" x14ac:dyDescent="0.3">
      <c r="A400" s="138" t="s">
        <v>2112</v>
      </c>
      <c r="B400" s="139" t="s">
        <v>3807</v>
      </c>
      <c r="C400" s="139" t="s">
        <v>4267</v>
      </c>
    </row>
    <row r="401" spans="1:3" x14ac:dyDescent="0.3">
      <c r="A401" s="138" t="s">
        <v>2157</v>
      </c>
      <c r="B401" s="139" t="s">
        <v>3753</v>
      </c>
      <c r="C401" s="139" t="s">
        <v>4267</v>
      </c>
    </row>
    <row r="402" spans="1:3" x14ac:dyDescent="0.3">
      <c r="A402" s="138" t="s">
        <v>963</v>
      </c>
      <c r="B402" s="139" t="s">
        <v>3726</v>
      </c>
      <c r="C402" s="139" t="s">
        <v>4267</v>
      </c>
    </row>
    <row r="403" spans="1:3" x14ac:dyDescent="0.3">
      <c r="A403" s="138" t="s">
        <v>1233</v>
      </c>
      <c r="B403" s="139" t="s">
        <v>4000</v>
      </c>
      <c r="C403" s="139" t="s">
        <v>4267</v>
      </c>
    </row>
    <row r="404" spans="1:3" x14ac:dyDescent="0.3">
      <c r="A404" s="138" t="s">
        <v>2593</v>
      </c>
      <c r="B404" s="139" t="s">
        <v>3782</v>
      </c>
      <c r="C404" s="139" t="s">
        <v>4267</v>
      </c>
    </row>
    <row r="405" spans="1:3" x14ac:dyDescent="0.3">
      <c r="A405" s="138" t="s">
        <v>2635</v>
      </c>
      <c r="B405" s="139" t="s">
        <v>3916</v>
      </c>
      <c r="C405" s="139" t="s">
        <v>4267</v>
      </c>
    </row>
    <row r="406" spans="1:3" x14ac:dyDescent="0.3">
      <c r="A406" s="138" t="s">
        <v>881</v>
      </c>
      <c r="B406" s="139" t="s">
        <v>4050</v>
      </c>
      <c r="C406" s="139" t="s">
        <v>4267</v>
      </c>
    </row>
    <row r="407" spans="1:3" x14ac:dyDescent="0.3">
      <c r="A407" s="138" t="s">
        <v>1394</v>
      </c>
      <c r="B407" s="139" t="s">
        <v>3678</v>
      </c>
      <c r="C407" s="139" t="s">
        <v>4267</v>
      </c>
    </row>
    <row r="408" spans="1:3" x14ac:dyDescent="0.3">
      <c r="A408" s="138" t="s">
        <v>2671</v>
      </c>
      <c r="B408" s="139" t="s">
        <v>3699</v>
      </c>
      <c r="C408" s="139" t="s">
        <v>4267</v>
      </c>
    </row>
    <row r="409" spans="1:3" x14ac:dyDescent="0.3">
      <c r="A409" s="138" t="s">
        <v>1458</v>
      </c>
      <c r="B409" s="139" t="s">
        <v>3948</v>
      </c>
      <c r="C409" s="139" t="s">
        <v>4267</v>
      </c>
    </row>
    <row r="410" spans="1:3" x14ac:dyDescent="0.3">
      <c r="A410" s="138" t="s">
        <v>2657</v>
      </c>
      <c r="B410" s="139" t="s">
        <v>3892</v>
      </c>
      <c r="C410" s="139" t="s">
        <v>4267</v>
      </c>
    </row>
    <row r="411" spans="1:3" x14ac:dyDescent="0.3">
      <c r="A411" s="138" t="s">
        <v>761</v>
      </c>
      <c r="B411" s="139" t="s">
        <v>3971</v>
      </c>
      <c r="C411" s="139" t="s">
        <v>4267</v>
      </c>
    </row>
    <row r="412" spans="1:3" x14ac:dyDescent="0.3">
      <c r="A412" s="138" t="s">
        <v>839</v>
      </c>
      <c r="B412" s="139" t="s">
        <v>3658</v>
      </c>
      <c r="C412" s="139" t="s">
        <v>4267</v>
      </c>
    </row>
    <row r="413" spans="1:3" x14ac:dyDescent="0.3">
      <c r="A413" s="138" t="s">
        <v>832</v>
      </c>
      <c r="B413" s="139" t="s">
        <v>4111</v>
      </c>
      <c r="C413" s="139" t="s">
        <v>4267</v>
      </c>
    </row>
    <row r="414" spans="1:3" x14ac:dyDescent="0.3">
      <c r="A414" s="138" t="s">
        <v>2415</v>
      </c>
      <c r="B414" s="139" t="s">
        <v>4106</v>
      </c>
      <c r="C414" s="139" t="s">
        <v>4267</v>
      </c>
    </row>
    <row r="415" spans="1:3" x14ac:dyDescent="0.3">
      <c r="A415" s="138" t="s">
        <v>1554</v>
      </c>
      <c r="B415" s="139" t="s">
        <v>4030</v>
      </c>
      <c r="C415" s="139" t="s">
        <v>4267</v>
      </c>
    </row>
    <row r="416" spans="1:3" x14ac:dyDescent="0.3">
      <c r="A416" s="138" t="s">
        <v>857</v>
      </c>
      <c r="B416" s="139" t="s">
        <v>4146</v>
      </c>
      <c r="C416" s="139" t="s">
        <v>4267</v>
      </c>
    </row>
    <row r="417" spans="1:3" x14ac:dyDescent="0.3">
      <c r="A417" s="138" t="s">
        <v>1598</v>
      </c>
      <c r="B417" s="139" t="s">
        <v>3624</v>
      </c>
      <c r="C417" s="139" t="s">
        <v>4267</v>
      </c>
    </row>
    <row r="418" spans="1:3" x14ac:dyDescent="0.3">
      <c r="A418" s="138" t="s">
        <v>1872</v>
      </c>
      <c r="B418" s="139" t="s">
        <v>4177</v>
      </c>
      <c r="C418" s="139" t="s">
        <v>4267</v>
      </c>
    </row>
    <row r="419" spans="1:3" x14ac:dyDescent="0.3">
      <c r="A419" s="138" t="s">
        <v>2185</v>
      </c>
      <c r="B419" s="139" t="s">
        <v>3643</v>
      </c>
      <c r="C419" s="139" t="s">
        <v>4267</v>
      </c>
    </row>
    <row r="420" spans="1:3" x14ac:dyDescent="0.3">
      <c r="A420" s="138" t="s">
        <v>1423</v>
      </c>
      <c r="B420" s="139" t="s">
        <v>3642</v>
      </c>
      <c r="C420" s="139" t="s">
        <v>4267</v>
      </c>
    </row>
    <row r="421" spans="1:3" x14ac:dyDescent="0.3">
      <c r="A421" s="138" t="s">
        <v>1847</v>
      </c>
      <c r="B421" s="139" t="s">
        <v>4166</v>
      </c>
      <c r="C421" s="139" t="s">
        <v>4267</v>
      </c>
    </row>
    <row r="422" spans="1:3" x14ac:dyDescent="0.3">
      <c r="A422" s="138" t="s">
        <v>1040</v>
      </c>
      <c r="B422" s="139" t="s">
        <v>4140</v>
      </c>
      <c r="C422" s="139" t="s">
        <v>4267</v>
      </c>
    </row>
    <row r="423" spans="1:3" x14ac:dyDescent="0.3">
      <c r="A423" s="138" t="s">
        <v>2191</v>
      </c>
      <c r="B423" s="139" t="s">
        <v>4143</v>
      </c>
      <c r="C423" s="139" t="s">
        <v>4267</v>
      </c>
    </row>
    <row r="424" spans="1:3" x14ac:dyDescent="0.3">
      <c r="A424" s="138" t="s">
        <v>543</v>
      </c>
      <c r="B424" s="139" t="s">
        <v>3602</v>
      </c>
      <c r="C424" s="139" t="s">
        <v>4267</v>
      </c>
    </row>
    <row r="425" spans="1:3" x14ac:dyDescent="0.3">
      <c r="A425" s="138" t="s">
        <v>2011</v>
      </c>
      <c r="B425" s="139" t="s">
        <v>3463</v>
      </c>
      <c r="C425" s="139" t="s">
        <v>4267</v>
      </c>
    </row>
    <row r="426" spans="1:3" x14ac:dyDescent="0.3">
      <c r="A426" s="138" t="s">
        <v>1245</v>
      </c>
      <c r="B426" s="139" t="s">
        <v>3414</v>
      </c>
      <c r="C426" s="139" t="s">
        <v>4267</v>
      </c>
    </row>
    <row r="427" spans="1:3" x14ac:dyDescent="0.3">
      <c r="A427" s="138" t="s">
        <v>2210</v>
      </c>
      <c r="B427" s="139" t="s">
        <v>3559</v>
      </c>
      <c r="C427" s="139" t="s">
        <v>4267</v>
      </c>
    </row>
    <row r="428" spans="1:3" x14ac:dyDescent="0.3">
      <c r="A428" s="138" t="s">
        <v>1073</v>
      </c>
      <c r="B428" s="139" t="s">
        <v>3526</v>
      </c>
      <c r="C428" s="139" t="s">
        <v>4267</v>
      </c>
    </row>
    <row r="429" spans="1:3" x14ac:dyDescent="0.3">
      <c r="A429" s="138" t="s">
        <v>587</v>
      </c>
      <c r="B429" s="139" t="s">
        <v>3516</v>
      </c>
      <c r="C429" s="139" t="s">
        <v>4267</v>
      </c>
    </row>
    <row r="430" spans="1:3" x14ac:dyDescent="0.3">
      <c r="A430" s="138" t="s">
        <v>2453</v>
      </c>
      <c r="B430" s="139" t="s">
        <v>3492</v>
      </c>
      <c r="C430" s="139" t="s">
        <v>4267</v>
      </c>
    </row>
    <row r="431" spans="1:3" x14ac:dyDescent="0.3">
      <c r="A431" s="138" t="s">
        <v>1535</v>
      </c>
      <c r="B431" s="139" t="s">
        <v>3591</v>
      </c>
      <c r="C431" s="139" t="s">
        <v>4267</v>
      </c>
    </row>
    <row r="432" spans="1:3" x14ac:dyDescent="0.3">
      <c r="A432" s="138" t="s">
        <v>887</v>
      </c>
      <c r="B432" s="139" t="s">
        <v>3547</v>
      </c>
      <c r="C432" s="139" t="s">
        <v>4267</v>
      </c>
    </row>
    <row r="433" spans="1:3" x14ac:dyDescent="0.3">
      <c r="A433" s="138" t="s">
        <v>2294</v>
      </c>
      <c r="B433" s="139" t="s">
        <v>3376</v>
      </c>
      <c r="C433" s="139" t="s">
        <v>4267</v>
      </c>
    </row>
    <row r="434" spans="1:3" x14ac:dyDescent="0.3">
      <c r="A434" s="138" t="s">
        <v>2211</v>
      </c>
      <c r="B434" s="139" t="s">
        <v>3426</v>
      </c>
      <c r="C434" s="139" t="s">
        <v>4267</v>
      </c>
    </row>
    <row r="435" spans="1:3" x14ac:dyDescent="0.3">
      <c r="A435" s="138" t="s">
        <v>969</v>
      </c>
      <c r="B435" s="139" t="s">
        <v>4151</v>
      </c>
      <c r="C435" s="139" t="s">
        <v>4267</v>
      </c>
    </row>
    <row r="436" spans="1:3" x14ac:dyDescent="0.3">
      <c r="A436" s="138" t="s">
        <v>1921</v>
      </c>
      <c r="B436" s="139" t="s">
        <v>3407</v>
      </c>
      <c r="C436" s="139" t="s">
        <v>4267</v>
      </c>
    </row>
    <row r="437" spans="1:3" x14ac:dyDescent="0.3">
      <c r="A437" s="138" t="s">
        <v>2175</v>
      </c>
      <c r="B437" s="139" t="s">
        <v>3375</v>
      </c>
      <c r="C437" s="139" t="s">
        <v>4267</v>
      </c>
    </row>
    <row r="438" spans="1:3" x14ac:dyDescent="0.3">
      <c r="A438" s="138" t="s">
        <v>2392</v>
      </c>
      <c r="B438" s="139" t="s">
        <v>3452</v>
      </c>
      <c r="C438" s="139" t="s">
        <v>4267</v>
      </c>
    </row>
    <row r="439" spans="1:3" x14ac:dyDescent="0.3">
      <c r="A439" s="138" t="s">
        <v>2369</v>
      </c>
      <c r="B439" s="139" t="s">
        <v>3398</v>
      </c>
      <c r="C439" s="139" t="s">
        <v>4267</v>
      </c>
    </row>
    <row r="440" spans="1:3" x14ac:dyDescent="0.3">
      <c r="A440" s="138" t="s">
        <v>1068</v>
      </c>
      <c r="B440" s="139" t="s">
        <v>3436</v>
      </c>
      <c r="C440" s="139" t="s">
        <v>4267</v>
      </c>
    </row>
    <row r="441" spans="1:3" x14ac:dyDescent="0.3">
      <c r="A441" s="138" t="s">
        <v>2728</v>
      </c>
      <c r="B441" s="139" t="s">
        <v>4243</v>
      </c>
      <c r="C441" s="139" t="s">
        <v>4267</v>
      </c>
    </row>
    <row r="442" spans="1:3" x14ac:dyDescent="0.3">
      <c r="A442" s="138" t="s">
        <v>2754</v>
      </c>
      <c r="B442" s="139" t="s">
        <v>4242</v>
      </c>
      <c r="C442" s="139" t="s">
        <v>4267</v>
      </c>
    </row>
    <row r="443" spans="1:3" x14ac:dyDescent="0.3">
      <c r="A443" s="138" t="s">
        <v>2764</v>
      </c>
      <c r="B443" s="139" t="s">
        <v>3576</v>
      </c>
      <c r="C443" s="139" t="s">
        <v>4267</v>
      </c>
    </row>
    <row r="444" spans="1:3" x14ac:dyDescent="0.3">
      <c r="A444" s="138" t="s">
        <v>1243</v>
      </c>
      <c r="B444" s="139" t="s">
        <v>3360</v>
      </c>
      <c r="C444" s="139" t="s">
        <v>4267</v>
      </c>
    </row>
    <row r="445" spans="1:3" x14ac:dyDescent="0.3">
      <c r="A445" s="138" t="s">
        <v>1347</v>
      </c>
      <c r="B445" s="139" t="s">
        <v>3612</v>
      </c>
      <c r="C445" s="139" t="s">
        <v>4267</v>
      </c>
    </row>
    <row r="446" spans="1:3" x14ac:dyDescent="0.3">
      <c r="A446" s="138" t="s">
        <v>627</v>
      </c>
      <c r="B446" s="139" t="s">
        <v>3534</v>
      </c>
      <c r="C446" s="139" t="s">
        <v>4267</v>
      </c>
    </row>
    <row r="447" spans="1:3" x14ac:dyDescent="0.3">
      <c r="A447" s="138" t="s">
        <v>1159</v>
      </c>
      <c r="B447" s="139" t="s">
        <v>3545</v>
      </c>
      <c r="C447" s="139" t="s">
        <v>4267</v>
      </c>
    </row>
    <row r="448" spans="1:3" x14ac:dyDescent="0.3">
      <c r="A448" s="138" t="s">
        <v>1959</v>
      </c>
      <c r="B448" s="139" t="s">
        <v>3556</v>
      </c>
      <c r="C448" s="139" t="s">
        <v>4267</v>
      </c>
    </row>
    <row r="449" spans="1:3" x14ac:dyDescent="0.3">
      <c r="A449" s="138" t="s">
        <v>1606</v>
      </c>
      <c r="B449" s="139" t="s">
        <v>3586</v>
      </c>
      <c r="C449" s="139" t="s">
        <v>4267</v>
      </c>
    </row>
    <row r="450" spans="1:3" x14ac:dyDescent="0.3">
      <c r="A450" s="138" t="s">
        <v>1626</v>
      </c>
      <c r="B450" s="139" t="s">
        <v>3598</v>
      </c>
      <c r="C450" s="139" t="s">
        <v>4267</v>
      </c>
    </row>
    <row r="451" spans="1:3" x14ac:dyDescent="0.3">
      <c r="A451" s="138" t="s">
        <v>1625</v>
      </c>
      <c r="B451" s="139" t="s">
        <v>3472</v>
      </c>
      <c r="C451" s="139" t="s">
        <v>4267</v>
      </c>
    </row>
    <row r="452" spans="1:3" x14ac:dyDescent="0.3">
      <c r="A452" s="138" t="s">
        <v>1154</v>
      </c>
      <c r="B452" s="139" t="s">
        <v>3488</v>
      </c>
      <c r="C452" s="139" t="s">
        <v>4267</v>
      </c>
    </row>
    <row r="453" spans="1:3" x14ac:dyDescent="0.3">
      <c r="A453" s="138" t="s">
        <v>1372</v>
      </c>
      <c r="B453" s="139" t="s">
        <v>3422</v>
      </c>
      <c r="C453" s="139" t="s">
        <v>4267</v>
      </c>
    </row>
    <row r="454" spans="1:3" x14ac:dyDescent="0.3">
      <c r="A454" s="138" t="s">
        <v>1242</v>
      </c>
      <c r="B454" s="139" t="s">
        <v>3563</v>
      </c>
      <c r="C454" s="139" t="s">
        <v>4267</v>
      </c>
    </row>
    <row r="455" spans="1:3" x14ac:dyDescent="0.3">
      <c r="A455" s="138" t="s">
        <v>2404</v>
      </c>
      <c r="B455" s="139" t="s">
        <v>3524</v>
      </c>
      <c r="C455" s="139" t="s">
        <v>4267</v>
      </c>
    </row>
    <row r="456" spans="1:3" x14ac:dyDescent="0.3">
      <c r="A456" s="138" t="s">
        <v>1312</v>
      </c>
      <c r="B456" s="139" t="s">
        <v>3460</v>
      </c>
      <c r="C456" s="139" t="s">
        <v>4267</v>
      </c>
    </row>
    <row r="457" spans="1:3" x14ac:dyDescent="0.3">
      <c r="A457" s="138" t="s">
        <v>2678</v>
      </c>
      <c r="B457" s="139" t="s">
        <v>3411</v>
      </c>
      <c r="C457" s="139" t="s">
        <v>4267</v>
      </c>
    </row>
    <row r="458" spans="1:3" x14ac:dyDescent="0.3">
      <c r="A458" s="138" t="s">
        <v>1977</v>
      </c>
      <c r="B458" s="139" t="s">
        <v>3438</v>
      </c>
      <c r="C458" s="139" t="s">
        <v>4267</v>
      </c>
    </row>
    <row r="459" spans="1:3" x14ac:dyDescent="0.3">
      <c r="A459" s="138" t="s">
        <v>2398</v>
      </c>
      <c r="B459" s="139" t="s">
        <v>3450</v>
      </c>
      <c r="C459" s="139" t="s">
        <v>4267</v>
      </c>
    </row>
    <row r="460" spans="1:3" x14ac:dyDescent="0.3">
      <c r="A460" s="138" t="s">
        <v>1291</v>
      </c>
      <c r="B460" s="139" t="s">
        <v>3599</v>
      </c>
      <c r="C460" s="139" t="s">
        <v>4267</v>
      </c>
    </row>
    <row r="461" spans="1:3" x14ac:dyDescent="0.3">
      <c r="A461" s="138" t="s">
        <v>2422</v>
      </c>
      <c r="B461" s="139" t="s">
        <v>3508</v>
      </c>
      <c r="C461" s="139" t="s">
        <v>4267</v>
      </c>
    </row>
    <row r="462" spans="1:3" x14ac:dyDescent="0.3">
      <c r="A462" s="138" t="s">
        <v>2704</v>
      </c>
      <c r="B462" s="139" t="s">
        <v>3502</v>
      </c>
      <c r="C462" s="139" t="s">
        <v>4267</v>
      </c>
    </row>
    <row r="463" spans="1:3" x14ac:dyDescent="0.3">
      <c r="A463" s="138" t="s">
        <v>2742</v>
      </c>
      <c r="B463" s="139" t="s">
        <v>4241</v>
      </c>
      <c r="C463" s="139" t="s">
        <v>4267</v>
      </c>
    </row>
    <row r="464" spans="1:3" x14ac:dyDescent="0.3">
      <c r="A464" s="138" t="s">
        <v>1655</v>
      </c>
      <c r="B464" s="139" t="s">
        <v>4174</v>
      </c>
      <c r="C464" s="139" t="s">
        <v>4267</v>
      </c>
    </row>
    <row r="465" spans="1:3" x14ac:dyDescent="0.3">
      <c r="A465" s="138" t="s">
        <v>1210</v>
      </c>
      <c r="B465" s="139" t="s">
        <v>3368</v>
      </c>
      <c r="C465" s="139" t="s">
        <v>4267</v>
      </c>
    </row>
    <row r="466" spans="1:3" x14ac:dyDescent="0.3">
      <c r="A466" s="138" t="s">
        <v>1235</v>
      </c>
      <c r="B466" s="139" t="s">
        <v>3736</v>
      </c>
      <c r="C466" s="139" t="s">
        <v>4267</v>
      </c>
    </row>
    <row r="467" spans="1:3" x14ac:dyDescent="0.3">
      <c r="A467" s="138" t="s">
        <v>2148</v>
      </c>
      <c r="B467" s="139" t="s">
        <v>3709</v>
      </c>
      <c r="C467" s="139" t="s">
        <v>4267</v>
      </c>
    </row>
    <row r="468" spans="1:3" x14ac:dyDescent="0.3">
      <c r="A468" s="138" t="s">
        <v>2009</v>
      </c>
      <c r="B468" s="139" t="s">
        <v>3900</v>
      </c>
      <c r="C468" s="139" t="s">
        <v>4267</v>
      </c>
    </row>
    <row r="469" spans="1:3" x14ac:dyDescent="0.3">
      <c r="A469" s="138" t="s">
        <v>1343</v>
      </c>
      <c r="B469" s="139" t="s">
        <v>3755</v>
      </c>
      <c r="C469" s="139" t="s">
        <v>4267</v>
      </c>
    </row>
    <row r="470" spans="1:3" x14ac:dyDescent="0.3">
      <c r="A470" s="138" t="s">
        <v>1956</v>
      </c>
      <c r="B470" s="139" t="s">
        <v>4037</v>
      </c>
      <c r="C470" s="139" t="s">
        <v>4267</v>
      </c>
    </row>
    <row r="471" spans="1:3" x14ac:dyDescent="0.3">
      <c r="A471" s="138" t="s">
        <v>2665</v>
      </c>
      <c r="B471" s="139" t="s">
        <v>4059</v>
      </c>
      <c r="C471" s="139" t="s">
        <v>4267</v>
      </c>
    </row>
    <row r="472" spans="1:3" x14ac:dyDescent="0.3">
      <c r="A472" s="138" t="s">
        <v>1118</v>
      </c>
      <c r="B472" s="139" t="s">
        <v>3798</v>
      </c>
      <c r="C472" s="139" t="s">
        <v>4267</v>
      </c>
    </row>
    <row r="473" spans="1:3" x14ac:dyDescent="0.3">
      <c r="A473" s="138" t="s">
        <v>1103</v>
      </c>
      <c r="B473" s="139" t="s">
        <v>3872</v>
      </c>
      <c r="C473" s="139" t="s">
        <v>4267</v>
      </c>
    </row>
    <row r="474" spans="1:3" x14ac:dyDescent="0.3">
      <c r="A474" s="138" t="s">
        <v>1051</v>
      </c>
      <c r="B474" s="139" t="s">
        <v>3792</v>
      </c>
      <c r="C474" s="139" t="s">
        <v>4267</v>
      </c>
    </row>
    <row r="475" spans="1:3" x14ac:dyDescent="0.3">
      <c r="A475" s="138" t="s">
        <v>1919</v>
      </c>
      <c r="B475" s="139" t="s">
        <v>3793</v>
      </c>
      <c r="C475" s="139" t="s">
        <v>4267</v>
      </c>
    </row>
    <row r="476" spans="1:3" x14ac:dyDescent="0.3">
      <c r="A476" s="138" t="s">
        <v>1123</v>
      </c>
      <c r="B476" s="139" t="s">
        <v>3763</v>
      </c>
      <c r="C476" s="139" t="s">
        <v>4267</v>
      </c>
    </row>
    <row r="477" spans="1:3" x14ac:dyDescent="0.3">
      <c r="A477" s="138" t="s">
        <v>1152</v>
      </c>
      <c r="B477" s="139" t="s">
        <v>3843</v>
      </c>
      <c r="C477" s="139" t="s">
        <v>4267</v>
      </c>
    </row>
    <row r="478" spans="1:3" x14ac:dyDescent="0.3">
      <c r="A478" s="138" t="s">
        <v>1463</v>
      </c>
      <c r="B478" s="139" t="s">
        <v>4083</v>
      </c>
      <c r="C478" s="139" t="s">
        <v>4267</v>
      </c>
    </row>
    <row r="479" spans="1:3" x14ac:dyDescent="0.3">
      <c r="A479" s="138" t="s">
        <v>1012</v>
      </c>
      <c r="B479" s="139" t="s">
        <v>4113</v>
      </c>
      <c r="C479" s="139" t="s">
        <v>4267</v>
      </c>
    </row>
    <row r="480" spans="1:3" x14ac:dyDescent="0.3">
      <c r="A480" s="138" t="s">
        <v>1516</v>
      </c>
      <c r="B480" s="139" t="s">
        <v>3685</v>
      </c>
      <c r="C480" s="139" t="s">
        <v>4267</v>
      </c>
    </row>
    <row r="481" spans="1:3" x14ac:dyDescent="0.3">
      <c r="A481" s="138" t="s">
        <v>1543</v>
      </c>
      <c r="B481" s="139" t="s">
        <v>3695</v>
      </c>
      <c r="C481" s="139" t="s">
        <v>4267</v>
      </c>
    </row>
    <row r="482" spans="1:3" x14ac:dyDescent="0.3">
      <c r="A482" s="138" t="s">
        <v>1294</v>
      </c>
      <c r="B482" s="139" t="s">
        <v>4013</v>
      </c>
      <c r="C482" s="139" t="s">
        <v>4267</v>
      </c>
    </row>
    <row r="483" spans="1:3" x14ac:dyDescent="0.3">
      <c r="A483" s="138" t="s">
        <v>2041</v>
      </c>
      <c r="B483" s="139" t="s">
        <v>3705</v>
      </c>
      <c r="C483" s="139" t="s">
        <v>4267</v>
      </c>
    </row>
    <row r="484" spans="1:3" x14ac:dyDescent="0.3">
      <c r="A484" s="138" t="s">
        <v>894</v>
      </c>
      <c r="B484" s="139" t="s">
        <v>3980</v>
      </c>
      <c r="C484" s="139" t="s">
        <v>4267</v>
      </c>
    </row>
    <row r="485" spans="1:3" x14ac:dyDescent="0.3">
      <c r="A485" s="138" t="s">
        <v>1196</v>
      </c>
      <c r="B485" s="139" t="s">
        <v>3629</v>
      </c>
      <c r="C485" s="139" t="s">
        <v>4267</v>
      </c>
    </row>
    <row r="486" spans="1:3" x14ac:dyDescent="0.3">
      <c r="A486" s="138" t="s">
        <v>685</v>
      </c>
      <c r="B486" s="139" t="s">
        <v>3769</v>
      </c>
      <c r="C486" s="139" t="s">
        <v>4267</v>
      </c>
    </row>
    <row r="487" spans="1:3" x14ac:dyDescent="0.3">
      <c r="A487" s="138" t="s">
        <v>2079</v>
      </c>
      <c r="B487" s="139" t="s">
        <v>4017</v>
      </c>
      <c r="C487" s="139" t="s">
        <v>4267</v>
      </c>
    </row>
    <row r="488" spans="1:3" x14ac:dyDescent="0.3">
      <c r="A488" s="138" t="s">
        <v>1028</v>
      </c>
      <c r="B488" s="139" t="s">
        <v>3688</v>
      </c>
      <c r="C488" s="139" t="s">
        <v>4267</v>
      </c>
    </row>
    <row r="489" spans="1:3" x14ac:dyDescent="0.3">
      <c r="A489" s="138" t="s">
        <v>1452</v>
      </c>
      <c r="B489" s="139" t="s">
        <v>4063</v>
      </c>
      <c r="C489" s="139" t="s">
        <v>4267</v>
      </c>
    </row>
    <row r="490" spans="1:3" x14ac:dyDescent="0.3">
      <c r="A490" s="138" t="s">
        <v>1183</v>
      </c>
      <c r="B490" s="139" t="s">
        <v>3820</v>
      </c>
      <c r="C490" s="139" t="s">
        <v>4267</v>
      </c>
    </row>
    <row r="491" spans="1:3" x14ac:dyDescent="0.3">
      <c r="A491" s="138" t="s">
        <v>2530</v>
      </c>
      <c r="B491" s="139" t="s">
        <v>3961</v>
      </c>
      <c r="C491" s="139" t="s">
        <v>4267</v>
      </c>
    </row>
    <row r="492" spans="1:3" x14ac:dyDescent="0.3">
      <c r="A492" s="138" t="s">
        <v>819</v>
      </c>
      <c r="B492" s="139" t="s">
        <v>3876</v>
      </c>
      <c r="C492" s="139" t="s">
        <v>4267</v>
      </c>
    </row>
    <row r="493" spans="1:3" x14ac:dyDescent="0.3">
      <c r="A493" s="138" t="s">
        <v>2287</v>
      </c>
      <c r="B493" s="139" t="s">
        <v>3727</v>
      </c>
      <c r="C493" s="139" t="s">
        <v>4267</v>
      </c>
    </row>
    <row r="494" spans="1:3" x14ac:dyDescent="0.3">
      <c r="A494" s="138" t="s">
        <v>2367</v>
      </c>
      <c r="B494" s="139" t="s">
        <v>3701</v>
      </c>
      <c r="C494" s="139" t="s">
        <v>4267</v>
      </c>
    </row>
    <row r="495" spans="1:3" x14ac:dyDescent="0.3">
      <c r="A495" s="138" t="s">
        <v>769</v>
      </c>
      <c r="B495" s="139" t="s">
        <v>3735</v>
      </c>
      <c r="C495" s="139" t="s">
        <v>4267</v>
      </c>
    </row>
    <row r="496" spans="1:3" x14ac:dyDescent="0.3">
      <c r="A496" s="138" t="s">
        <v>1145</v>
      </c>
      <c r="B496" s="139" t="s">
        <v>3752</v>
      </c>
      <c r="C496" s="139" t="s">
        <v>4267</v>
      </c>
    </row>
    <row r="497" spans="1:3" x14ac:dyDescent="0.3">
      <c r="A497" s="138" t="s">
        <v>2434</v>
      </c>
      <c r="B497" s="139" t="s">
        <v>3934</v>
      </c>
      <c r="C497" s="139" t="s">
        <v>4267</v>
      </c>
    </row>
    <row r="498" spans="1:3" x14ac:dyDescent="0.3">
      <c r="A498" s="138" t="s">
        <v>2353</v>
      </c>
      <c r="B498" s="139" t="s">
        <v>4117</v>
      </c>
      <c r="C498" s="139" t="s">
        <v>4267</v>
      </c>
    </row>
    <row r="499" spans="1:3" x14ac:dyDescent="0.3">
      <c r="A499" s="138" t="s">
        <v>1304</v>
      </c>
      <c r="B499" s="139" t="s">
        <v>3832</v>
      </c>
      <c r="C499" s="139" t="s">
        <v>4267</v>
      </c>
    </row>
    <row r="500" spans="1:3" x14ac:dyDescent="0.3">
      <c r="A500" s="138" t="s">
        <v>2548</v>
      </c>
      <c r="B500" s="139" t="s">
        <v>3790</v>
      </c>
      <c r="C500" s="139" t="s">
        <v>4267</v>
      </c>
    </row>
    <row r="501" spans="1:3" x14ac:dyDescent="0.3">
      <c r="A501" s="138" t="s">
        <v>1524</v>
      </c>
      <c r="B501" s="139" t="s">
        <v>3848</v>
      </c>
      <c r="C501" s="139" t="s">
        <v>4267</v>
      </c>
    </row>
    <row r="502" spans="1:3" x14ac:dyDescent="0.3">
      <c r="A502" s="138" t="s">
        <v>1131</v>
      </c>
      <c r="B502" s="139" t="s">
        <v>3847</v>
      </c>
      <c r="C502" s="139" t="s">
        <v>4267</v>
      </c>
    </row>
    <row r="503" spans="1:3" x14ac:dyDescent="0.3">
      <c r="A503" s="138" t="s">
        <v>1545</v>
      </c>
      <c r="B503" s="139" t="s">
        <v>3710</v>
      </c>
      <c r="C503" s="139" t="s">
        <v>4267</v>
      </c>
    </row>
    <row r="504" spans="1:3" x14ac:dyDescent="0.3">
      <c r="A504" s="138" t="s">
        <v>1098</v>
      </c>
      <c r="B504" s="139" t="s">
        <v>3813</v>
      </c>
      <c r="C504" s="139" t="s">
        <v>4267</v>
      </c>
    </row>
    <row r="505" spans="1:3" x14ac:dyDescent="0.3">
      <c r="A505" s="138" t="s">
        <v>989</v>
      </c>
      <c r="B505" s="139" t="s">
        <v>4100</v>
      </c>
      <c r="C505" s="139" t="s">
        <v>4267</v>
      </c>
    </row>
    <row r="506" spans="1:3" x14ac:dyDescent="0.3">
      <c r="A506" s="138" t="s">
        <v>1186</v>
      </c>
      <c r="B506" s="139" t="s">
        <v>3804</v>
      </c>
      <c r="C506" s="139" t="s">
        <v>4267</v>
      </c>
    </row>
    <row r="507" spans="1:3" x14ac:dyDescent="0.3">
      <c r="A507" s="138" t="s">
        <v>2623</v>
      </c>
      <c r="B507" s="139" t="s">
        <v>3675</v>
      </c>
      <c r="C507" s="139" t="s">
        <v>4267</v>
      </c>
    </row>
    <row r="508" spans="1:3" x14ac:dyDescent="0.3">
      <c r="A508" s="138" t="s">
        <v>803</v>
      </c>
      <c r="B508" s="139" t="s">
        <v>3968</v>
      </c>
      <c r="C508" s="139" t="s">
        <v>4267</v>
      </c>
    </row>
    <row r="509" spans="1:3" x14ac:dyDescent="0.3">
      <c r="A509" s="138" t="s">
        <v>2544</v>
      </c>
      <c r="B509" s="139" t="s">
        <v>3945</v>
      </c>
      <c r="C509" s="139" t="s">
        <v>4267</v>
      </c>
    </row>
    <row r="510" spans="1:3" x14ac:dyDescent="0.3">
      <c r="A510" s="138" t="s">
        <v>671</v>
      </c>
      <c r="B510" s="139" t="s">
        <v>4027</v>
      </c>
      <c r="C510" s="139" t="s">
        <v>4267</v>
      </c>
    </row>
    <row r="511" spans="1:3" x14ac:dyDescent="0.3">
      <c r="A511" s="138" t="s">
        <v>1675</v>
      </c>
      <c r="B511" s="139" t="s">
        <v>3886</v>
      </c>
      <c r="C511" s="139" t="s">
        <v>4267</v>
      </c>
    </row>
    <row r="512" spans="1:3" x14ac:dyDescent="0.3">
      <c r="A512" s="138" t="s">
        <v>1839</v>
      </c>
      <c r="B512" s="139" t="s">
        <v>3749</v>
      </c>
      <c r="C512" s="139" t="s">
        <v>4267</v>
      </c>
    </row>
    <row r="513" spans="1:3" x14ac:dyDescent="0.3">
      <c r="A513" s="138" t="s">
        <v>642</v>
      </c>
      <c r="B513" s="139" t="s">
        <v>4047</v>
      </c>
      <c r="C513" s="139" t="s">
        <v>4267</v>
      </c>
    </row>
    <row r="514" spans="1:3" x14ac:dyDescent="0.3">
      <c r="A514" s="138" t="s">
        <v>2257</v>
      </c>
      <c r="B514" s="139" t="s">
        <v>3655</v>
      </c>
      <c r="C514" s="139" t="s">
        <v>4267</v>
      </c>
    </row>
    <row r="515" spans="1:3" x14ac:dyDescent="0.3">
      <c r="A515" s="138" t="s">
        <v>1716</v>
      </c>
      <c r="B515" s="139" t="s">
        <v>3914</v>
      </c>
      <c r="C515" s="139" t="s">
        <v>4267</v>
      </c>
    </row>
    <row r="516" spans="1:3" x14ac:dyDescent="0.3">
      <c r="A516" s="138" t="s">
        <v>1738</v>
      </c>
      <c r="B516" s="139" t="s">
        <v>3996</v>
      </c>
      <c r="C516" s="139" t="s">
        <v>4267</v>
      </c>
    </row>
    <row r="517" spans="1:3" x14ac:dyDescent="0.3">
      <c r="A517" s="138" t="s">
        <v>1086</v>
      </c>
      <c r="B517" s="139" t="s">
        <v>4127</v>
      </c>
      <c r="C517" s="139" t="s">
        <v>4267</v>
      </c>
    </row>
    <row r="518" spans="1:3" x14ac:dyDescent="0.3">
      <c r="A518" s="138" t="s">
        <v>1736</v>
      </c>
      <c r="B518" s="139" t="s">
        <v>3696</v>
      </c>
      <c r="C518" s="139" t="s">
        <v>4267</v>
      </c>
    </row>
    <row r="519" spans="1:3" x14ac:dyDescent="0.3">
      <c r="A519" s="138" t="s">
        <v>1095</v>
      </c>
      <c r="B519" s="139" t="s">
        <v>3780</v>
      </c>
      <c r="C519" s="139" t="s">
        <v>4267</v>
      </c>
    </row>
    <row r="520" spans="1:3" x14ac:dyDescent="0.3">
      <c r="A520" s="138" t="s">
        <v>2128</v>
      </c>
      <c r="B520" s="139" t="s">
        <v>4029</v>
      </c>
      <c r="C520" s="139" t="s">
        <v>4267</v>
      </c>
    </row>
    <row r="521" spans="1:3" x14ac:dyDescent="0.3">
      <c r="A521" s="138" t="s">
        <v>2698</v>
      </c>
      <c r="B521" s="139" t="s">
        <v>4008</v>
      </c>
      <c r="C521" s="139" t="s">
        <v>4267</v>
      </c>
    </row>
    <row r="522" spans="1:3" x14ac:dyDescent="0.3">
      <c r="A522" s="138" t="s">
        <v>2750</v>
      </c>
      <c r="B522" s="139" t="s">
        <v>4238</v>
      </c>
      <c r="C522" s="139" t="s">
        <v>4267</v>
      </c>
    </row>
    <row r="523" spans="1:3" x14ac:dyDescent="0.3">
      <c r="A523" s="138" t="s">
        <v>2723</v>
      </c>
      <c r="B523" s="139" t="s">
        <v>4239</v>
      </c>
      <c r="C523" s="139" t="s">
        <v>4267</v>
      </c>
    </row>
    <row r="524" spans="1:3" x14ac:dyDescent="0.3">
      <c r="A524" s="138" t="s">
        <v>2144</v>
      </c>
      <c r="B524" s="139" t="s">
        <v>3693</v>
      </c>
      <c r="C524" s="139" t="s">
        <v>4267</v>
      </c>
    </row>
    <row r="525" spans="1:3" x14ac:dyDescent="0.3">
      <c r="A525" s="138" t="s">
        <v>1417</v>
      </c>
      <c r="B525" s="139" t="s">
        <v>4028</v>
      </c>
      <c r="C525" s="139" t="s">
        <v>4267</v>
      </c>
    </row>
    <row r="526" spans="1:3" x14ac:dyDescent="0.3">
      <c r="A526" s="138" t="s">
        <v>1190</v>
      </c>
      <c r="B526" s="139" t="s">
        <v>4048</v>
      </c>
      <c r="C526" s="139" t="s">
        <v>4267</v>
      </c>
    </row>
    <row r="527" spans="1:3" x14ac:dyDescent="0.3">
      <c r="A527" s="138" t="s">
        <v>1093</v>
      </c>
      <c r="B527" s="139" t="s">
        <v>4128</v>
      </c>
      <c r="C527" s="139" t="s">
        <v>4267</v>
      </c>
    </row>
    <row r="528" spans="1:3" x14ac:dyDescent="0.3">
      <c r="A528" s="138" t="s">
        <v>2259</v>
      </c>
      <c r="B528" s="139" t="s">
        <v>3888</v>
      </c>
      <c r="C528" s="139" t="s">
        <v>4267</v>
      </c>
    </row>
    <row r="529" spans="1:3" x14ac:dyDescent="0.3">
      <c r="A529" s="138" t="s">
        <v>1896</v>
      </c>
      <c r="B529" s="139" t="s">
        <v>3833</v>
      </c>
      <c r="C529" s="139" t="s">
        <v>4267</v>
      </c>
    </row>
    <row r="530" spans="1:3" x14ac:dyDescent="0.3">
      <c r="A530" s="138" t="s">
        <v>665</v>
      </c>
      <c r="B530" s="139" t="s">
        <v>3805</v>
      </c>
      <c r="C530" s="139" t="s">
        <v>4267</v>
      </c>
    </row>
    <row r="531" spans="1:3" x14ac:dyDescent="0.3">
      <c r="A531" s="138" t="s">
        <v>1100</v>
      </c>
      <c r="B531" s="139" t="s">
        <v>4075</v>
      </c>
      <c r="C531" s="139" t="s">
        <v>4267</v>
      </c>
    </row>
    <row r="532" spans="1:3" x14ac:dyDescent="0.3">
      <c r="A532" s="138" t="s">
        <v>1148</v>
      </c>
      <c r="B532" s="139" t="s">
        <v>3946</v>
      </c>
      <c r="C532" s="139" t="s">
        <v>4267</v>
      </c>
    </row>
    <row r="533" spans="1:3" x14ac:dyDescent="0.3">
      <c r="A533" s="138" t="s">
        <v>2615</v>
      </c>
      <c r="B533" s="139" t="s">
        <v>3676</v>
      </c>
      <c r="C533" s="139" t="s">
        <v>4267</v>
      </c>
    </row>
    <row r="534" spans="1:3" x14ac:dyDescent="0.3">
      <c r="A534" s="138" t="s">
        <v>2486</v>
      </c>
      <c r="B534" s="139" t="s">
        <v>3969</v>
      </c>
      <c r="C534" s="139" t="s">
        <v>4267</v>
      </c>
    </row>
    <row r="535" spans="1:3" x14ac:dyDescent="0.3">
      <c r="A535" s="138" t="s">
        <v>1760</v>
      </c>
      <c r="B535" s="139" t="s">
        <v>3723</v>
      </c>
      <c r="C535" s="139" t="s">
        <v>4267</v>
      </c>
    </row>
    <row r="536" spans="1:3" x14ac:dyDescent="0.3">
      <c r="A536" s="138" t="s">
        <v>1091</v>
      </c>
      <c r="B536" s="139" t="s">
        <v>3915</v>
      </c>
      <c r="C536" s="139" t="s">
        <v>4267</v>
      </c>
    </row>
    <row r="537" spans="1:3" x14ac:dyDescent="0.3">
      <c r="A537" s="138" t="s">
        <v>2071</v>
      </c>
      <c r="B537" s="139" t="s">
        <v>4101</v>
      </c>
      <c r="C537" s="139" t="s">
        <v>4267</v>
      </c>
    </row>
    <row r="538" spans="1:3" x14ac:dyDescent="0.3">
      <c r="A538" s="138" t="s">
        <v>1066</v>
      </c>
      <c r="B538" s="139" t="s">
        <v>3858</v>
      </c>
      <c r="C538" s="139" t="s">
        <v>4267</v>
      </c>
    </row>
    <row r="539" spans="1:3" x14ac:dyDescent="0.3">
      <c r="A539" s="138" t="s">
        <v>1667</v>
      </c>
      <c r="B539" s="139" t="s">
        <v>3656</v>
      </c>
      <c r="C539" s="139" t="s">
        <v>4267</v>
      </c>
    </row>
    <row r="540" spans="1:3" x14ac:dyDescent="0.3">
      <c r="A540" s="138" t="s">
        <v>1855</v>
      </c>
      <c r="B540" s="139" t="s">
        <v>3751</v>
      </c>
      <c r="C540" s="139" t="s">
        <v>4267</v>
      </c>
    </row>
    <row r="541" spans="1:3" x14ac:dyDescent="0.3">
      <c r="A541" s="138" t="s">
        <v>2542</v>
      </c>
      <c r="B541" s="139" t="s">
        <v>4001</v>
      </c>
      <c r="C541" s="139" t="s">
        <v>4267</v>
      </c>
    </row>
    <row r="542" spans="1:3" x14ac:dyDescent="0.3">
      <c r="A542" s="138" t="s">
        <v>1841</v>
      </c>
      <c r="B542" s="139" t="s">
        <v>3997</v>
      </c>
      <c r="C542" s="139" t="s">
        <v>4267</v>
      </c>
    </row>
    <row r="543" spans="1:3" x14ac:dyDescent="0.3">
      <c r="A543" s="138" t="s">
        <v>2779</v>
      </c>
      <c r="B543" s="139" t="s">
        <v>4237</v>
      </c>
      <c r="C543" s="139" t="s">
        <v>4267</v>
      </c>
    </row>
    <row r="544" spans="1:3" x14ac:dyDescent="0.3">
      <c r="A544" s="138" t="s">
        <v>1726</v>
      </c>
      <c r="B544" s="139" t="s">
        <v>3641</v>
      </c>
      <c r="C544" s="139" t="s">
        <v>4267</v>
      </c>
    </row>
    <row r="545" spans="1:3" x14ac:dyDescent="0.3">
      <c r="A545" s="138" t="s">
        <v>2470</v>
      </c>
      <c r="B545" s="139" t="s">
        <v>3640</v>
      </c>
      <c r="C545" s="139" t="s">
        <v>4267</v>
      </c>
    </row>
    <row r="546" spans="1:3" x14ac:dyDescent="0.3">
      <c r="A546" s="138" t="s">
        <v>1902</v>
      </c>
      <c r="B546" s="139" t="s">
        <v>4164</v>
      </c>
      <c r="C546" s="139" t="s">
        <v>4267</v>
      </c>
    </row>
    <row r="547" spans="1:3" x14ac:dyDescent="0.3">
      <c r="A547" s="138" t="s">
        <v>1612</v>
      </c>
      <c r="B547" s="139" t="s">
        <v>3613</v>
      </c>
      <c r="C547" s="139" t="s">
        <v>4267</v>
      </c>
    </row>
    <row r="548" spans="1:3" x14ac:dyDescent="0.3">
      <c r="A548" s="138" t="s">
        <v>1157</v>
      </c>
      <c r="B548" s="139" t="s">
        <v>3588</v>
      </c>
      <c r="C548" s="139" t="s">
        <v>4267</v>
      </c>
    </row>
    <row r="549" spans="1:3" x14ac:dyDescent="0.3">
      <c r="A549" s="138" t="s">
        <v>1493</v>
      </c>
      <c r="B549" s="139" t="s">
        <v>3571</v>
      </c>
      <c r="C549" s="139" t="s">
        <v>4267</v>
      </c>
    </row>
    <row r="550" spans="1:3" x14ac:dyDescent="0.3">
      <c r="A550" s="138" t="s">
        <v>2289</v>
      </c>
      <c r="B550" s="139" t="s">
        <v>3461</v>
      </c>
      <c r="C550" s="139" t="s">
        <v>4267</v>
      </c>
    </row>
    <row r="551" spans="1:3" x14ac:dyDescent="0.3">
      <c r="A551" s="138" t="s">
        <v>1538</v>
      </c>
      <c r="B551" s="139" t="s">
        <v>3451</v>
      </c>
      <c r="C551" s="139" t="s">
        <v>4267</v>
      </c>
    </row>
    <row r="552" spans="1:3" x14ac:dyDescent="0.3">
      <c r="A552" s="138" t="s">
        <v>1616</v>
      </c>
      <c r="B552" s="139" t="s">
        <v>3412</v>
      </c>
      <c r="C552" s="139" t="s">
        <v>4267</v>
      </c>
    </row>
    <row r="553" spans="1:3" x14ac:dyDescent="0.3">
      <c r="A553" s="138" t="s">
        <v>1521</v>
      </c>
      <c r="B553" s="139" t="s">
        <v>3557</v>
      </c>
      <c r="C553" s="139" t="s">
        <v>4267</v>
      </c>
    </row>
    <row r="554" spans="1:3" x14ac:dyDescent="0.3">
      <c r="A554" s="138" t="s">
        <v>2054</v>
      </c>
      <c r="B554" s="139" t="s">
        <v>3535</v>
      </c>
      <c r="C554" s="139" t="s">
        <v>4267</v>
      </c>
    </row>
    <row r="555" spans="1:3" x14ac:dyDescent="0.3">
      <c r="A555" s="138" t="s">
        <v>2237</v>
      </c>
      <c r="B555" s="139" t="s">
        <v>3474</v>
      </c>
      <c r="C555" s="139" t="s">
        <v>4267</v>
      </c>
    </row>
    <row r="556" spans="1:3" x14ac:dyDescent="0.3">
      <c r="A556" s="138" t="s">
        <v>1184</v>
      </c>
      <c r="B556" s="139" t="s">
        <v>3489</v>
      </c>
      <c r="C556" s="139" t="s">
        <v>4267</v>
      </c>
    </row>
    <row r="557" spans="1:3" x14ac:dyDescent="0.3">
      <c r="A557" s="138" t="s">
        <v>2522</v>
      </c>
      <c r="B557" s="139" t="s">
        <v>3386</v>
      </c>
      <c r="C557" s="139" t="s">
        <v>4267</v>
      </c>
    </row>
    <row r="558" spans="1:3" x14ac:dyDescent="0.3">
      <c r="A558" s="138" t="s">
        <v>1211</v>
      </c>
      <c r="B558" s="139" t="s">
        <v>3439</v>
      </c>
      <c r="C558" s="139" t="s">
        <v>4267</v>
      </c>
    </row>
    <row r="559" spans="1:3" x14ac:dyDescent="0.3">
      <c r="A559" s="138" t="s">
        <v>1264</v>
      </c>
      <c r="B559" s="139" t="s">
        <v>3525</v>
      </c>
      <c r="C559" s="139" t="s">
        <v>4267</v>
      </c>
    </row>
    <row r="560" spans="1:3" x14ac:dyDescent="0.3">
      <c r="A560" s="138" t="s">
        <v>1214</v>
      </c>
      <c r="B560" s="139" t="s">
        <v>3600</v>
      </c>
      <c r="C560" s="139" t="s">
        <v>4267</v>
      </c>
    </row>
    <row r="561" spans="1:3" x14ac:dyDescent="0.3">
      <c r="A561" s="138" t="s">
        <v>1976</v>
      </c>
      <c r="B561" s="139" t="s">
        <v>3396</v>
      </c>
      <c r="C561" s="139" t="s">
        <v>4267</v>
      </c>
    </row>
    <row r="562" spans="1:3" x14ac:dyDescent="0.3">
      <c r="A562" s="138" t="s">
        <v>2223</v>
      </c>
      <c r="B562" s="139" t="s">
        <v>3564</v>
      </c>
      <c r="C562" s="139" t="s">
        <v>4267</v>
      </c>
    </row>
    <row r="563" spans="1:3" x14ac:dyDescent="0.3">
      <c r="A563" s="138" t="s">
        <v>1407</v>
      </c>
      <c r="B563" s="139" t="s">
        <v>3587</v>
      </c>
      <c r="C563" s="139" t="s">
        <v>4267</v>
      </c>
    </row>
    <row r="564" spans="1:3" x14ac:dyDescent="0.3">
      <c r="A564" s="138" t="s">
        <v>2030</v>
      </c>
      <c r="B564" s="139" t="s">
        <v>3423</v>
      </c>
      <c r="C564" s="139" t="s">
        <v>4267</v>
      </c>
    </row>
    <row r="565" spans="1:3" x14ac:dyDescent="0.3">
      <c r="A565" s="138" t="s">
        <v>1185</v>
      </c>
      <c r="B565" s="139" t="s">
        <v>3503</v>
      </c>
      <c r="C565" s="139" t="s">
        <v>4267</v>
      </c>
    </row>
    <row r="566" spans="1:3" x14ac:dyDescent="0.3">
      <c r="A566" s="138" t="s">
        <v>1342</v>
      </c>
      <c r="B566" s="139" t="s">
        <v>4136</v>
      </c>
      <c r="C566" s="139" t="s">
        <v>4267</v>
      </c>
    </row>
    <row r="567" spans="1:3" x14ac:dyDescent="0.3">
      <c r="A567" s="138" t="s">
        <v>2036</v>
      </c>
      <c r="B567" s="139" t="s">
        <v>4134</v>
      </c>
      <c r="C567" s="139" t="s">
        <v>4267</v>
      </c>
    </row>
    <row r="568" spans="1:3" x14ac:dyDescent="0.3">
      <c r="A568" s="138" t="s">
        <v>2424</v>
      </c>
      <c r="B568" s="139" t="s">
        <v>4156</v>
      </c>
      <c r="C568" s="139" t="s">
        <v>4267</v>
      </c>
    </row>
    <row r="569" spans="1:3" x14ac:dyDescent="0.3">
      <c r="A569" s="138" t="s">
        <v>865</v>
      </c>
      <c r="B569" s="139" t="s">
        <v>3369</v>
      </c>
      <c r="C569" s="139" t="s">
        <v>4267</v>
      </c>
    </row>
    <row r="570" spans="1:3" x14ac:dyDescent="0.3">
      <c r="A570" s="138" t="s">
        <v>1136</v>
      </c>
      <c r="B570" s="139" t="s">
        <v>4155</v>
      </c>
      <c r="C570" s="139" t="s">
        <v>4267</v>
      </c>
    </row>
    <row r="571" spans="1:3" x14ac:dyDescent="0.3">
      <c r="A571" s="138" t="s">
        <v>1541</v>
      </c>
      <c r="B571" s="139" t="s">
        <v>3683</v>
      </c>
      <c r="C571" s="139" t="s">
        <v>4267</v>
      </c>
    </row>
    <row r="572" spans="1:3" x14ac:dyDescent="0.3">
      <c r="A572" s="138" t="s">
        <v>1512</v>
      </c>
      <c r="B572" s="139" t="s">
        <v>3954</v>
      </c>
      <c r="C572" s="139" t="s">
        <v>4267</v>
      </c>
    </row>
    <row r="573" spans="1:3" x14ac:dyDescent="0.3">
      <c r="A573" s="138" t="s">
        <v>617</v>
      </c>
      <c r="B573" s="139" t="s">
        <v>3733</v>
      </c>
      <c r="C573" s="139" t="s">
        <v>4267</v>
      </c>
    </row>
    <row r="574" spans="1:3" x14ac:dyDescent="0.3">
      <c r="A574" s="138" t="s">
        <v>618</v>
      </c>
      <c r="B574" s="139" t="s">
        <v>3761</v>
      </c>
      <c r="C574" s="139" t="s">
        <v>4267</v>
      </c>
    </row>
    <row r="575" spans="1:3" x14ac:dyDescent="0.3">
      <c r="A575" s="138" t="s">
        <v>1520</v>
      </c>
      <c r="B575" s="139" t="s">
        <v>3664</v>
      </c>
      <c r="C575" s="139" t="s">
        <v>4267</v>
      </c>
    </row>
    <row r="576" spans="1:3" x14ac:dyDescent="0.3">
      <c r="A576" s="138" t="s">
        <v>1586</v>
      </c>
      <c r="B576" s="139" t="s">
        <v>3898</v>
      </c>
      <c r="C576" s="139" t="s">
        <v>4267</v>
      </c>
    </row>
    <row r="577" spans="1:3" x14ac:dyDescent="0.3">
      <c r="A577" s="138" t="s">
        <v>1562</v>
      </c>
      <c r="B577" s="139" t="s">
        <v>4081</v>
      </c>
      <c r="C577" s="139" t="s">
        <v>4267</v>
      </c>
    </row>
    <row r="578" spans="1:3" x14ac:dyDescent="0.3">
      <c r="A578" s="138" t="s">
        <v>1336</v>
      </c>
      <c r="B578" s="139" t="s">
        <v>4110</v>
      </c>
      <c r="C578" s="139" t="s">
        <v>4267</v>
      </c>
    </row>
    <row r="579" spans="1:3" x14ac:dyDescent="0.3">
      <c r="A579" s="138" t="s">
        <v>1341</v>
      </c>
      <c r="B579" s="139" t="s">
        <v>4036</v>
      </c>
      <c r="C579" s="139" t="s">
        <v>4267</v>
      </c>
    </row>
    <row r="580" spans="1:3" x14ac:dyDescent="0.3">
      <c r="A580" s="138" t="s">
        <v>693</v>
      </c>
      <c r="B580" s="139" t="s">
        <v>3789</v>
      </c>
      <c r="C580" s="139" t="s">
        <v>4267</v>
      </c>
    </row>
    <row r="581" spans="1:3" x14ac:dyDescent="0.3">
      <c r="A581" s="138" t="s">
        <v>698</v>
      </c>
      <c r="B581" s="139" t="s">
        <v>4057</v>
      </c>
      <c r="C581" s="139" t="s">
        <v>4267</v>
      </c>
    </row>
    <row r="582" spans="1:3" x14ac:dyDescent="0.3">
      <c r="A582" s="138" t="s">
        <v>2267</v>
      </c>
      <c r="B582" s="139" t="s">
        <v>3841</v>
      </c>
      <c r="C582" s="139" t="s">
        <v>4267</v>
      </c>
    </row>
    <row r="583" spans="1:3" x14ac:dyDescent="0.3">
      <c r="A583" s="138" t="s">
        <v>1265</v>
      </c>
      <c r="B583" s="139" t="s">
        <v>3707</v>
      </c>
      <c r="C583" s="139" t="s">
        <v>4267</v>
      </c>
    </row>
    <row r="584" spans="1:3" x14ac:dyDescent="0.3">
      <c r="A584" s="138" t="s">
        <v>2327</v>
      </c>
      <c r="B584" s="139" t="s">
        <v>4011</v>
      </c>
      <c r="C584" s="139" t="s">
        <v>4267</v>
      </c>
    </row>
    <row r="585" spans="1:3" x14ac:dyDescent="0.3">
      <c r="A585" s="138" t="s">
        <v>2423</v>
      </c>
      <c r="B585" s="139" t="s">
        <v>3869</v>
      </c>
      <c r="C585" s="139" t="s">
        <v>4267</v>
      </c>
    </row>
    <row r="586" spans="1:3" x14ac:dyDescent="0.3">
      <c r="A586" s="138" t="s">
        <v>678</v>
      </c>
      <c r="B586" s="139" t="s">
        <v>3922</v>
      </c>
      <c r="C586" s="139" t="s">
        <v>4267</v>
      </c>
    </row>
    <row r="587" spans="1:3" x14ac:dyDescent="0.3">
      <c r="A587" s="138" t="s">
        <v>1485</v>
      </c>
      <c r="B587" s="139" t="s">
        <v>3631</v>
      </c>
      <c r="C587" s="139" t="s">
        <v>4267</v>
      </c>
    </row>
    <row r="588" spans="1:3" x14ac:dyDescent="0.3">
      <c r="A588" s="138" t="s">
        <v>1088</v>
      </c>
      <c r="B588" s="139" t="s">
        <v>3814</v>
      </c>
      <c r="C588" s="139" t="s">
        <v>4267</v>
      </c>
    </row>
    <row r="589" spans="1:3" x14ac:dyDescent="0.3">
      <c r="A589" s="138" t="s">
        <v>2763</v>
      </c>
      <c r="B589" s="139" t="s">
        <v>4236</v>
      </c>
      <c r="C589" s="139" t="s">
        <v>4267</v>
      </c>
    </row>
    <row r="590" spans="1:3" x14ac:dyDescent="0.3">
      <c r="A590" s="138" t="s">
        <v>2097</v>
      </c>
      <c r="B590" s="139" t="s">
        <v>3404</v>
      </c>
      <c r="C590" s="139" t="s">
        <v>4267</v>
      </c>
    </row>
    <row r="591" spans="1:3" x14ac:dyDescent="0.3">
      <c r="A591" s="138" t="s">
        <v>2796</v>
      </c>
      <c r="B591" s="139" t="s">
        <v>4269</v>
      </c>
      <c r="C591" s="139" t="s">
        <v>4267</v>
      </c>
    </row>
    <row r="592" spans="1:3" x14ac:dyDescent="0.3">
      <c r="A592" s="138" t="s">
        <v>1219</v>
      </c>
      <c r="B592" s="139" t="s">
        <v>3397</v>
      </c>
      <c r="C592" s="139" t="s">
        <v>4267</v>
      </c>
    </row>
    <row r="593" spans="1:3" x14ac:dyDescent="0.3">
      <c r="A593" s="138" t="s">
        <v>2599</v>
      </c>
      <c r="B593" s="139" t="s">
        <v>3462</v>
      </c>
      <c r="C593" s="139" t="s">
        <v>4267</v>
      </c>
    </row>
    <row r="594" spans="1:3" x14ac:dyDescent="0.3">
      <c r="A594" s="138" t="s">
        <v>1278</v>
      </c>
      <c r="B594" s="139" t="s">
        <v>3573</v>
      </c>
      <c r="C594" s="139" t="s">
        <v>4267</v>
      </c>
    </row>
    <row r="595" spans="1:3" x14ac:dyDescent="0.3">
      <c r="A595" s="138" t="s">
        <v>2261</v>
      </c>
      <c r="B595" s="139" t="s">
        <v>3590</v>
      </c>
      <c r="C595" s="139" t="s">
        <v>4267</v>
      </c>
    </row>
    <row r="596" spans="1:3" x14ac:dyDescent="0.3">
      <c r="A596" s="138" t="s">
        <v>1232</v>
      </c>
      <c r="B596" s="139" t="s">
        <v>3515</v>
      </c>
      <c r="C596" s="139" t="s">
        <v>4267</v>
      </c>
    </row>
    <row r="597" spans="1:3" x14ac:dyDescent="0.3">
      <c r="A597" s="138" t="s">
        <v>1690</v>
      </c>
      <c r="B597" s="139" t="s">
        <v>3475</v>
      </c>
      <c r="C597" s="139" t="s">
        <v>4267</v>
      </c>
    </row>
    <row r="598" spans="1:3" x14ac:dyDescent="0.3">
      <c r="A598" s="138" t="s">
        <v>713</v>
      </c>
      <c r="B598" s="139" t="s">
        <v>3536</v>
      </c>
      <c r="C598" s="139" t="s">
        <v>4267</v>
      </c>
    </row>
    <row r="599" spans="1:3" x14ac:dyDescent="0.3">
      <c r="A599" s="138" t="s">
        <v>612</v>
      </c>
      <c r="B599" s="139" t="s">
        <v>3601</v>
      </c>
      <c r="C599" s="139" t="s">
        <v>4267</v>
      </c>
    </row>
    <row r="600" spans="1:3" x14ac:dyDescent="0.3">
      <c r="A600" s="138" t="s">
        <v>1215</v>
      </c>
      <c r="B600" s="139" t="s">
        <v>3413</v>
      </c>
      <c r="C600" s="139" t="s">
        <v>4267</v>
      </c>
    </row>
    <row r="601" spans="1:3" x14ac:dyDescent="0.3">
      <c r="A601" s="138" t="s">
        <v>1364</v>
      </c>
      <c r="B601" s="139" t="s">
        <v>3546</v>
      </c>
      <c r="C601" s="139" t="s">
        <v>4267</v>
      </c>
    </row>
    <row r="602" spans="1:3" x14ac:dyDescent="0.3">
      <c r="A602" s="138" t="s">
        <v>1542</v>
      </c>
      <c r="B602" s="139" t="s">
        <v>3425</v>
      </c>
      <c r="C602" s="139" t="s">
        <v>4267</v>
      </c>
    </row>
    <row r="603" spans="1:3" x14ac:dyDescent="0.3">
      <c r="A603" s="138" t="s">
        <v>1097</v>
      </c>
      <c r="B603" s="139" t="s">
        <v>3504</v>
      </c>
      <c r="C603" s="139" t="s">
        <v>4267</v>
      </c>
    </row>
    <row r="604" spans="1:3" x14ac:dyDescent="0.3">
      <c r="A604" s="138" t="s">
        <v>1247</v>
      </c>
      <c r="B604" s="139" t="s">
        <v>3440</v>
      </c>
      <c r="C604" s="139" t="s">
        <v>4267</v>
      </c>
    </row>
    <row r="605" spans="1:3" x14ac:dyDescent="0.3">
      <c r="A605" s="138" t="s">
        <v>1871</v>
      </c>
      <c r="B605" s="139" t="s">
        <v>3424</v>
      </c>
      <c r="C605" s="139" t="s">
        <v>4267</v>
      </c>
    </row>
    <row r="606" spans="1:3" x14ac:dyDescent="0.3">
      <c r="A606" s="138" t="s">
        <v>717</v>
      </c>
      <c r="B606" s="139" t="s">
        <v>3558</v>
      </c>
      <c r="C606" s="139" t="s">
        <v>4267</v>
      </c>
    </row>
    <row r="607" spans="1:3" x14ac:dyDescent="0.3">
      <c r="A607" s="138" t="s">
        <v>2676</v>
      </c>
      <c r="B607" s="139" t="s">
        <v>3446</v>
      </c>
      <c r="C607" s="139" t="s">
        <v>4267</v>
      </c>
    </row>
    <row r="608" spans="1:3" x14ac:dyDescent="0.3">
      <c r="A608" s="138" t="s">
        <v>1284</v>
      </c>
      <c r="B608" s="139" t="s">
        <v>3370</v>
      </c>
      <c r="C608" s="139" t="s">
        <v>4267</v>
      </c>
    </row>
    <row r="609" spans="1:3" x14ac:dyDescent="0.3">
      <c r="A609" s="138" t="s">
        <v>2707</v>
      </c>
      <c r="B609" s="139" t="s">
        <v>3371</v>
      </c>
      <c r="C609" s="139" t="s">
        <v>4267</v>
      </c>
    </row>
    <row r="610" spans="1:3" x14ac:dyDescent="0.3">
      <c r="A610" s="138" t="s">
        <v>2361</v>
      </c>
      <c r="B610" s="139" t="s">
        <v>4132</v>
      </c>
      <c r="C610" s="139" t="s">
        <v>4270</v>
      </c>
    </row>
    <row r="611" spans="1:3" x14ac:dyDescent="0.3">
      <c r="A611" s="138" t="s">
        <v>1253</v>
      </c>
      <c r="B611" s="139" t="s">
        <v>4077</v>
      </c>
      <c r="C611" s="139" t="s">
        <v>4267</v>
      </c>
    </row>
    <row r="612" spans="1:3" x14ac:dyDescent="0.3">
      <c r="A612" s="138" t="s">
        <v>1442</v>
      </c>
      <c r="B612" s="139" t="s">
        <v>3756</v>
      </c>
      <c r="C612" s="139" t="s">
        <v>4267</v>
      </c>
    </row>
    <row r="613" spans="1:3" x14ac:dyDescent="0.3">
      <c r="A613" s="138" t="s">
        <v>2661</v>
      </c>
      <c r="B613" s="139" t="s">
        <v>4052</v>
      </c>
      <c r="C613" s="139" t="s">
        <v>4267</v>
      </c>
    </row>
    <row r="614" spans="1:3" x14ac:dyDescent="0.3">
      <c r="A614" s="138" t="s">
        <v>1053</v>
      </c>
      <c r="B614" s="139" t="s">
        <v>3894</v>
      </c>
      <c r="C614" s="139" t="s">
        <v>4267</v>
      </c>
    </row>
    <row r="615" spans="1:3" x14ac:dyDescent="0.3">
      <c r="A615" s="138" t="s">
        <v>2046</v>
      </c>
      <c r="B615" s="139" t="s">
        <v>3660</v>
      </c>
      <c r="C615" s="139" t="s">
        <v>4267</v>
      </c>
    </row>
    <row r="616" spans="1:3" x14ac:dyDescent="0.3">
      <c r="A616" s="138" t="s">
        <v>2669</v>
      </c>
      <c r="B616" s="139" t="s">
        <v>4105</v>
      </c>
      <c r="C616" s="139" t="s">
        <v>4267</v>
      </c>
    </row>
    <row r="617" spans="1:3" x14ac:dyDescent="0.3">
      <c r="A617" s="138" t="s">
        <v>1055</v>
      </c>
      <c r="B617" s="139" t="s">
        <v>3973</v>
      </c>
      <c r="C617" s="139" t="s">
        <v>4267</v>
      </c>
    </row>
    <row r="618" spans="1:3" x14ac:dyDescent="0.3">
      <c r="A618" s="138" t="s">
        <v>2228</v>
      </c>
      <c r="B618" s="139" t="s">
        <v>3680</v>
      </c>
      <c r="C618" s="139" t="s">
        <v>4267</v>
      </c>
    </row>
    <row r="619" spans="1:3" x14ac:dyDescent="0.3">
      <c r="A619" s="138" t="s">
        <v>1532</v>
      </c>
      <c r="B619" s="139" t="s">
        <v>3918</v>
      </c>
      <c r="C619" s="139" t="s">
        <v>4267</v>
      </c>
    </row>
    <row r="620" spans="1:3" x14ac:dyDescent="0.3">
      <c r="A620" s="138" t="s">
        <v>1552</v>
      </c>
      <c r="B620" s="139" t="s">
        <v>4133</v>
      </c>
      <c r="C620" s="139" t="s">
        <v>4267</v>
      </c>
    </row>
    <row r="621" spans="1:3" x14ac:dyDescent="0.3">
      <c r="A621" s="138" t="s">
        <v>2159</v>
      </c>
      <c r="B621" s="139" t="s">
        <v>3809</v>
      </c>
      <c r="C621" s="139" t="s">
        <v>4267</v>
      </c>
    </row>
    <row r="622" spans="1:3" x14ac:dyDescent="0.3">
      <c r="A622" s="138" t="s">
        <v>2346</v>
      </c>
      <c r="B622" s="139" t="s">
        <v>4088</v>
      </c>
      <c r="C622" s="139" t="s">
        <v>4267</v>
      </c>
    </row>
    <row r="623" spans="1:3" x14ac:dyDescent="0.3">
      <c r="A623" s="138" t="s">
        <v>547</v>
      </c>
      <c r="B623" s="139" t="s">
        <v>4099</v>
      </c>
      <c r="C623" s="139" t="s">
        <v>4267</v>
      </c>
    </row>
    <row r="624" spans="1:3" x14ac:dyDescent="0.3">
      <c r="A624" s="138" t="s">
        <v>1228</v>
      </c>
      <c r="B624" s="139" t="s">
        <v>4032</v>
      </c>
      <c r="C624" s="139" t="s">
        <v>4267</v>
      </c>
    </row>
    <row r="625" spans="1:3" x14ac:dyDescent="0.3">
      <c r="A625" s="138" t="s">
        <v>841</v>
      </c>
      <c r="B625" s="139" t="s">
        <v>3702</v>
      </c>
      <c r="C625" s="139" t="s">
        <v>4267</v>
      </c>
    </row>
    <row r="626" spans="1:3" x14ac:dyDescent="0.3">
      <c r="A626" s="138" t="s">
        <v>2697</v>
      </c>
      <c r="B626" s="139" t="s">
        <v>3950</v>
      </c>
      <c r="C626" s="139" t="s">
        <v>4267</v>
      </c>
    </row>
    <row r="627" spans="1:3" x14ac:dyDescent="0.3">
      <c r="A627" s="138" t="s">
        <v>2771</v>
      </c>
      <c r="B627" s="139" t="s">
        <v>4235</v>
      </c>
      <c r="C627" s="139" t="s">
        <v>4267</v>
      </c>
    </row>
    <row r="628" spans="1:3" x14ac:dyDescent="0.3">
      <c r="A628" s="138" t="s">
        <v>2752</v>
      </c>
      <c r="B628" s="139" t="s">
        <v>4234</v>
      </c>
      <c r="C628" s="139" t="s">
        <v>4267</v>
      </c>
    </row>
    <row r="629" spans="1:3" x14ac:dyDescent="0.3">
      <c r="A629" s="138" t="s">
        <v>2776</v>
      </c>
      <c r="B629" s="139" t="s">
        <v>4232</v>
      </c>
      <c r="C629" s="139" t="s">
        <v>4233</v>
      </c>
    </row>
    <row r="630" spans="1:3" x14ac:dyDescent="0.3">
      <c r="A630" s="138" t="s">
        <v>1160</v>
      </c>
      <c r="B630" s="139" t="s">
        <v>3626</v>
      </c>
      <c r="C630" s="139" t="s">
        <v>4267</v>
      </c>
    </row>
    <row r="631" spans="1:3" x14ac:dyDescent="0.3">
      <c r="A631" s="138" t="s">
        <v>1075</v>
      </c>
      <c r="B631" s="139" t="s">
        <v>4074</v>
      </c>
      <c r="C631" s="139" t="s">
        <v>4267</v>
      </c>
    </row>
    <row r="632" spans="1:3" x14ac:dyDescent="0.3">
      <c r="A632" s="138" t="s">
        <v>1102</v>
      </c>
      <c r="B632" s="139" t="s">
        <v>3358</v>
      </c>
      <c r="C632" s="139" t="s">
        <v>4267</v>
      </c>
    </row>
    <row r="633" spans="1:3" x14ac:dyDescent="0.3">
      <c r="A633" s="138" t="s">
        <v>1058</v>
      </c>
      <c r="B633" s="139" t="s">
        <v>3830</v>
      </c>
      <c r="C633" s="139" t="s">
        <v>4267</v>
      </c>
    </row>
    <row r="634" spans="1:3" x14ac:dyDescent="0.3">
      <c r="A634" s="138" t="s">
        <v>2413</v>
      </c>
      <c r="B634" s="139" t="s">
        <v>3673</v>
      </c>
      <c r="C634" s="139" t="s">
        <v>4267</v>
      </c>
    </row>
    <row r="635" spans="1:3" x14ac:dyDescent="0.3">
      <c r="A635" s="138" t="s">
        <v>1869</v>
      </c>
      <c r="B635" s="139" t="s">
        <v>4124</v>
      </c>
      <c r="C635" s="139" t="s">
        <v>4267</v>
      </c>
    </row>
    <row r="636" spans="1:3" x14ac:dyDescent="0.3">
      <c r="A636" s="138" t="s">
        <v>1425</v>
      </c>
      <c r="B636" s="139" t="s">
        <v>3746</v>
      </c>
      <c r="C636" s="139" t="s">
        <v>4267</v>
      </c>
    </row>
    <row r="637" spans="1:3" x14ac:dyDescent="0.3">
      <c r="A637" s="138" t="s">
        <v>1651</v>
      </c>
      <c r="B637" s="139" t="s">
        <v>3993</v>
      </c>
      <c r="C637" s="139" t="s">
        <v>4267</v>
      </c>
    </row>
    <row r="638" spans="1:3" x14ac:dyDescent="0.3">
      <c r="A638" s="138" t="s">
        <v>2484</v>
      </c>
      <c r="B638" s="139" t="s">
        <v>4044</v>
      </c>
      <c r="C638" s="139" t="s">
        <v>4267</v>
      </c>
    </row>
    <row r="639" spans="1:3" x14ac:dyDescent="0.3">
      <c r="A639" s="138" t="s">
        <v>2613</v>
      </c>
      <c r="B639" s="139" t="s">
        <v>3966</v>
      </c>
      <c r="C639" s="139" t="s">
        <v>4267</v>
      </c>
    </row>
    <row r="640" spans="1:3" x14ac:dyDescent="0.3">
      <c r="A640" s="138" t="s">
        <v>2494</v>
      </c>
      <c r="B640" s="139" t="s">
        <v>3941</v>
      </c>
      <c r="C640" s="139" t="s">
        <v>4267</v>
      </c>
    </row>
    <row r="641" spans="1:3" x14ac:dyDescent="0.3">
      <c r="A641" s="138" t="s">
        <v>2012</v>
      </c>
      <c r="B641" s="139" t="s">
        <v>4096</v>
      </c>
      <c r="C641" s="139" t="s">
        <v>4267</v>
      </c>
    </row>
    <row r="642" spans="1:3" x14ac:dyDescent="0.3">
      <c r="A642" s="138" t="s">
        <v>1686</v>
      </c>
      <c r="B642" s="139" t="s">
        <v>4023</v>
      </c>
      <c r="C642" s="139" t="s">
        <v>4267</v>
      </c>
    </row>
    <row r="643" spans="1:3" x14ac:dyDescent="0.3">
      <c r="A643" s="138" t="s">
        <v>1634</v>
      </c>
      <c r="B643" s="139" t="s">
        <v>3721</v>
      </c>
      <c r="C643" s="139" t="s">
        <v>4267</v>
      </c>
    </row>
    <row r="644" spans="1:3" x14ac:dyDescent="0.3">
      <c r="A644" s="138" t="s">
        <v>2532</v>
      </c>
      <c r="B644" s="139" t="s">
        <v>3928</v>
      </c>
      <c r="C644" s="139" t="s">
        <v>4267</v>
      </c>
    </row>
    <row r="645" spans="1:3" x14ac:dyDescent="0.3">
      <c r="A645" s="138" t="s">
        <v>978</v>
      </c>
      <c r="B645" s="139" t="s">
        <v>3800</v>
      </c>
      <c r="C645" s="139" t="s">
        <v>4267</v>
      </c>
    </row>
    <row r="646" spans="1:3" x14ac:dyDescent="0.3">
      <c r="A646" s="138" t="s">
        <v>1890</v>
      </c>
      <c r="B646" s="139" t="s">
        <v>3855</v>
      </c>
      <c r="C646" s="139" t="s">
        <v>4267</v>
      </c>
    </row>
    <row r="647" spans="1:3" x14ac:dyDescent="0.3">
      <c r="A647" s="138" t="s">
        <v>1653</v>
      </c>
      <c r="B647" s="139" t="s">
        <v>4071</v>
      </c>
      <c r="C647" s="139" t="s">
        <v>4267</v>
      </c>
    </row>
    <row r="648" spans="1:3" x14ac:dyDescent="0.3">
      <c r="A648" s="138" t="s">
        <v>2270</v>
      </c>
      <c r="B648" s="139" t="s">
        <v>3877</v>
      </c>
      <c r="C648" s="139" t="s">
        <v>4267</v>
      </c>
    </row>
    <row r="649" spans="1:3" x14ac:dyDescent="0.3">
      <c r="A649" s="138" t="s">
        <v>1734</v>
      </c>
      <c r="B649" s="139" t="s">
        <v>3936</v>
      </c>
      <c r="C649" s="139" t="s">
        <v>4267</v>
      </c>
    </row>
    <row r="650" spans="1:3" x14ac:dyDescent="0.3">
      <c r="A650" s="138" t="s">
        <v>2552</v>
      </c>
      <c r="B650" s="139" t="s">
        <v>3889</v>
      </c>
      <c r="C650" s="139" t="s">
        <v>4267</v>
      </c>
    </row>
    <row r="651" spans="1:3" x14ac:dyDescent="0.3">
      <c r="A651" s="138" t="s">
        <v>2583</v>
      </c>
      <c r="B651" s="139" t="s">
        <v>3904</v>
      </c>
      <c r="C651" s="139" t="s">
        <v>4267</v>
      </c>
    </row>
    <row r="652" spans="1:3" x14ac:dyDescent="0.3">
      <c r="A652" s="138" t="s">
        <v>1044</v>
      </c>
      <c r="B652" s="139" t="s">
        <v>3638</v>
      </c>
      <c r="C652" s="139" t="s">
        <v>4267</v>
      </c>
    </row>
    <row r="653" spans="1:3" x14ac:dyDescent="0.3">
      <c r="A653" s="138" t="s">
        <v>1167</v>
      </c>
      <c r="B653" s="139" t="s">
        <v>4102</v>
      </c>
      <c r="C653" s="139" t="s">
        <v>4271</v>
      </c>
    </row>
    <row r="654" spans="1:3" x14ac:dyDescent="0.3">
      <c r="A654" s="138" t="s">
        <v>2793</v>
      </c>
      <c r="B654" s="139" t="s">
        <v>4272</v>
      </c>
      <c r="C654" s="139" t="s">
        <v>4273</v>
      </c>
    </row>
    <row r="655" spans="1:3" x14ac:dyDescent="0.3">
      <c r="A655" s="138" t="s">
        <v>2052</v>
      </c>
      <c r="B655" s="139" t="s">
        <v>3540</v>
      </c>
      <c r="C655" s="139" t="s">
        <v>4267</v>
      </c>
    </row>
    <row r="656" spans="1:3" x14ac:dyDescent="0.3">
      <c r="A656" s="138" t="s">
        <v>880</v>
      </c>
      <c r="B656" s="139" t="s">
        <v>3403</v>
      </c>
      <c r="C656" s="139" t="s">
        <v>4267</v>
      </c>
    </row>
    <row r="657" spans="1:3" x14ac:dyDescent="0.3">
      <c r="A657" s="138" t="s">
        <v>1057</v>
      </c>
      <c r="B657" s="139" t="s">
        <v>3565</v>
      </c>
      <c r="C657" s="139" t="s">
        <v>4267</v>
      </c>
    </row>
    <row r="658" spans="1:3" x14ac:dyDescent="0.3">
      <c r="A658" s="138" t="s">
        <v>1192</v>
      </c>
      <c r="B658" s="139" t="s">
        <v>3605</v>
      </c>
      <c r="C658" s="139" t="s">
        <v>4267</v>
      </c>
    </row>
    <row r="659" spans="1:3" x14ac:dyDescent="0.3">
      <c r="A659" s="138" t="s">
        <v>1078</v>
      </c>
      <c r="B659" s="139" t="s">
        <v>3496</v>
      </c>
      <c r="C659" s="139" t="s">
        <v>4267</v>
      </c>
    </row>
    <row r="660" spans="1:3" x14ac:dyDescent="0.3">
      <c r="A660" s="138" t="s">
        <v>1617</v>
      </c>
      <c r="B660" s="139" t="s">
        <v>3417</v>
      </c>
      <c r="C660" s="139" t="s">
        <v>4267</v>
      </c>
    </row>
    <row r="661" spans="1:3" x14ac:dyDescent="0.3">
      <c r="A661" s="138" t="s">
        <v>1208</v>
      </c>
      <c r="B661" s="139" t="s">
        <v>3390</v>
      </c>
      <c r="C661" s="139" t="s">
        <v>4267</v>
      </c>
    </row>
    <row r="662" spans="1:3" x14ac:dyDescent="0.3">
      <c r="A662" s="138" t="s">
        <v>2383</v>
      </c>
      <c r="B662" s="139" t="s">
        <v>3380</v>
      </c>
      <c r="C662" s="139" t="s">
        <v>4267</v>
      </c>
    </row>
    <row r="663" spans="1:3" x14ac:dyDescent="0.3">
      <c r="A663" s="138" t="s">
        <v>2118</v>
      </c>
      <c r="B663" s="139" t="s">
        <v>3551</v>
      </c>
      <c r="C663" s="139" t="s">
        <v>4267</v>
      </c>
    </row>
    <row r="664" spans="1:3" x14ac:dyDescent="0.3">
      <c r="A664" s="138" t="s">
        <v>1115</v>
      </c>
      <c r="B664" s="139" t="s">
        <v>3456</v>
      </c>
      <c r="C664" s="139" t="s">
        <v>4267</v>
      </c>
    </row>
    <row r="665" spans="1:3" x14ac:dyDescent="0.3">
      <c r="A665" s="138" t="s">
        <v>2315</v>
      </c>
      <c r="B665" s="139" t="s">
        <v>4049</v>
      </c>
      <c r="C665" s="139" t="s">
        <v>4267</v>
      </c>
    </row>
    <row r="666" spans="1:3" x14ac:dyDescent="0.3">
      <c r="A666" s="138" t="s">
        <v>1972</v>
      </c>
      <c r="B666" s="139" t="s">
        <v>3834</v>
      </c>
      <c r="C666" s="139" t="s">
        <v>4267</v>
      </c>
    </row>
    <row r="667" spans="1:3" x14ac:dyDescent="0.3">
      <c r="A667" s="138" t="s">
        <v>1042</v>
      </c>
      <c r="B667" s="139" t="s">
        <v>3724</v>
      </c>
      <c r="C667" s="139" t="s">
        <v>4267</v>
      </c>
    </row>
    <row r="668" spans="1:3" x14ac:dyDescent="0.3">
      <c r="A668" s="138" t="s">
        <v>1926</v>
      </c>
      <c r="B668" s="139" t="s">
        <v>3859</v>
      </c>
      <c r="C668" s="139" t="s">
        <v>4267</v>
      </c>
    </row>
    <row r="669" spans="1:3" x14ac:dyDescent="0.3">
      <c r="A669" s="138" t="s">
        <v>830</v>
      </c>
      <c r="B669" s="139" t="s">
        <v>3806</v>
      </c>
      <c r="C669" s="139" t="s">
        <v>4267</v>
      </c>
    </row>
    <row r="670" spans="1:3" x14ac:dyDescent="0.3">
      <c r="A670" s="138" t="s">
        <v>2311</v>
      </c>
      <c r="B670" s="139" t="s">
        <v>3947</v>
      </c>
      <c r="C670" s="139" t="s">
        <v>4267</v>
      </c>
    </row>
    <row r="671" spans="1:3" x14ac:dyDescent="0.3">
      <c r="A671" s="138" t="s">
        <v>2591</v>
      </c>
      <c r="B671" s="139" t="s">
        <v>3677</v>
      </c>
      <c r="C671" s="139" t="s">
        <v>4267</v>
      </c>
    </row>
    <row r="672" spans="1:3" x14ac:dyDescent="0.3">
      <c r="A672" s="138" t="s">
        <v>824</v>
      </c>
      <c r="B672" s="139" t="s">
        <v>3698</v>
      </c>
      <c r="C672" s="139" t="s">
        <v>4267</v>
      </c>
    </row>
    <row r="673" spans="1:3" x14ac:dyDescent="0.3">
      <c r="A673" s="138" t="s">
        <v>2579</v>
      </c>
      <c r="B673" s="139" t="s">
        <v>3657</v>
      </c>
      <c r="C673" s="139" t="s">
        <v>4267</v>
      </c>
    </row>
    <row r="674" spans="1:3" x14ac:dyDescent="0.3">
      <c r="A674" s="138" t="s">
        <v>1577</v>
      </c>
      <c r="B674" s="139" t="s">
        <v>3970</v>
      </c>
      <c r="C674" s="139" t="s">
        <v>4267</v>
      </c>
    </row>
    <row r="675" spans="1:3" x14ac:dyDescent="0.3">
      <c r="A675" s="138" t="s">
        <v>2673</v>
      </c>
      <c r="B675" s="139" t="s">
        <v>4129</v>
      </c>
      <c r="C675" s="139" t="s">
        <v>4267</v>
      </c>
    </row>
    <row r="676" spans="1:3" x14ac:dyDescent="0.3">
      <c r="A676" s="138" t="s">
        <v>2376</v>
      </c>
      <c r="B676" s="139" t="s">
        <v>3999</v>
      </c>
      <c r="C676" s="139" t="s">
        <v>4267</v>
      </c>
    </row>
    <row r="677" spans="1:3" x14ac:dyDescent="0.3">
      <c r="A677" s="138" t="s">
        <v>2292</v>
      </c>
      <c r="B677" s="139" t="s">
        <v>3890</v>
      </c>
      <c r="C677" s="139" t="s">
        <v>4267</v>
      </c>
    </row>
    <row r="678" spans="1:3" x14ac:dyDescent="0.3">
      <c r="A678" s="138" t="s">
        <v>1505</v>
      </c>
      <c r="B678" s="139" t="s">
        <v>4118</v>
      </c>
      <c r="C678" s="139" t="s">
        <v>4267</v>
      </c>
    </row>
    <row r="679" spans="1:3" x14ac:dyDescent="0.3">
      <c r="A679" s="138" t="s">
        <v>2675</v>
      </c>
      <c r="B679" s="139" t="s">
        <v>3531</v>
      </c>
      <c r="C679" s="139" t="s">
        <v>4267</v>
      </c>
    </row>
    <row r="680" spans="1:3" x14ac:dyDescent="0.3">
      <c r="A680" s="138" t="s">
        <v>2368</v>
      </c>
      <c r="B680" s="139" t="s">
        <v>3395</v>
      </c>
      <c r="C680" s="139" t="s">
        <v>4267</v>
      </c>
    </row>
    <row r="681" spans="1:3" x14ac:dyDescent="0.3">
      <c r="A681" s="138" t="s">
        <v>1444</v>
      </c>
      <c r="B681" s="139" t="s">
        <v>4095</v>
      </c>
      <c r="C681" s="139" t="s">
        <v>4267</v>
      </c>
    </row>
    <row r="682" spans="1:3" x14ac:dyDescent="0.3">
      <c r="A682" s="138" t="s">
        <v>943</v>
      </c>
      <c r="B682" s="139" t="s">
        <v>3467</v>
      </c>
      <c r="C682" s="139" t="s">
        <v>4267</v>
      </c>
    </row>
    <row r="683" spans="1:3" x14ac:dyDescent="0.3">
      <c r="A683" s="138" t="s">
        <v>2650</v>
      </c>
      <c r="B683" s="139" t="s">
        <v>4135</v>
      </c>
      <c r="C683" s="139" t="s">
        <v>4267</v>
      </c>
    </row>
    <row r="684" spans="1:3" x14ac:dyDescent="0.3">
      <c r="A684" s="138" t="s">
        <v>997</v>
      </c>
      <c r="B684" s="139" t="s">
        <v>3402</v>
      </c>
      <c r="C684" s="139" t="s">
        <v>4267</v>
      </c>
    </row>
    <row r="685" spans="1:3" x14ac:dyDescent="0.3">
      <c r="A685" s="138" t="s">
        <v>2397</v>
      </c>
      <c r="B685" s="139" t="s">
        <v>3473</v>
      </c>
      <c r="C685" s="139" t="s">
        <v>4267</v>
      </c>
    </row>
    <row r="686" spans="1:3" x14ac:dyDescent="0.3">
      <c r="A686" s="138" t="s">
        <v>2384</v>
      </c>
      <c r="B686" s="139" t="s">
        <v>4144</v>
      </c>
      <c r="C686" s="139" t="s">
        <v>4267</v>
      </c>
    </row>
    <row r="687" spans="1:3" x14ac:dyDescent="0.3">
      <c r="A687" s="138" t="s">
        <v>918</v>
      </c>
      <c r="B687" s="139" t="s">
        <v>3519</v>
      </c>
      <c r="C687" s="139" t="s">
        <v>4267</v>
      </c>
    </row>
    <row r="688" spans="1:3" x14ac:dyDescent="0.3">
      <c r="A688" s="138" t="s">
        <v>2303</v>
      </c>
      <c r="B688" s="139" t="s">
        <v>3595</v>
      </c>
      <c r="C688" s="139" t="s">
        <v>4267</v>
      </c>
    </row>
    <row r="689" spans="1:3" x14ac:dyDescent="0.3">
      <c r="A689" s="138" t="s">
        <v>1433</v>
      </c>
      <c r="B689" s="139" t="s">
        <v>4089</v>
      </c>
      <c r="C689" s="139" t="s">
        <v>4267</v>
      </c>
    </row>
    <row r="690" spans="1:3" x14ac:dyDescent="0.3">
      <c r="A690" s="138" t="s">
        <v>2352</v>
      </c>
      <c r="B690" s="139" t="s">
        <v>3509</v>
      </c>
      <c r="C690" s="139" t="s">
        <v>4267</v>
      </c>
    </row>
    <row r="691" spans="1:3" x14ac:dyDescent="0.3">
      <c r="A691" s="138" t="s">
        <v>2716</v>
      </c>
      <c r="B691" s="139" t="s">
        <v>3479</v>
      </c>
      <c r="C691" s="139" t="s">
        <v>4267</v>
      </c>
    </row>
    <row r="692" spans="1:3" x14ac:dyDescent="0.3">
      <c r="A692" s="138" t="s">
        <v>1279</v>
      </c>
      <c r="B692" s="139" t="s">
        <v>3491</v>
      </c>
      <c r="C692" s="139" t="s">
        <v>4267</v>
      </c>
    </row>
    <row r="693" spans="1:3" x14ac:dyDescent="0.3">
      <c r="A693" s="138" t="s">
        <v>2652</v>
      </c>
      <c r="B693" s="139" t="s">
        <v>3729</v>
      </c>
      <c r="C693" s="139" t="s">
        <v>4267</v>
      </c>
    </row>
    <row r="694" spans="1:3" x14ac:dyDescent="0.3">
      <c r="A694" s="138" t="s">
        <v>635</v>
      </c>
      <c r="B694" s="139" t="s">
        <v>3757</v>
      </c>
      <c r="C694" s="139" t="s">
        <v>4267</v>
      </c>
    </row>
    <row r="695" spans="1:3" x14ac:dyDescent="0.3">
      <c r="A695" s="138" t="s">
        <v>2612</v>
      </c>
      <c r="B695" s="139" t="s">
        <v>3785</v>
      </c>
      <c r="C695" s="139" t="s">
        <v>4267</v>
      </c>
    </row>
    <row r="696" spans="1:3" x14ac:dyDescent="0.3">
      <c r="A696" s="138" t="s">
        <v>1173</v>
      </c>
      <c r="B696" s="139" t="s">
        <v>3862</v>
      </c>
      <c r="C696" s="139" t="s">
        <v>4267</v>
      </c>
    </row>
    <row r="697" spans="1:3" x14ac:dyDescent="0.3">
      <c r="A697" s="138" t="s">
        <v>2250</v>
      </c>
      <c r="B697" s="139" t="s">
        <v>3661</v>
      </c>
      <c r="C697" s="139" t="s">
        <v>4267</v>
      </c>
    </row>
    <row r="698" spans="1:3" x14ac:dyDescent="0.3">
      <c r="A698" s="138" t="s">
        <v>605</v>
      </c>
      <c r="B698" s="139" t="s">
        <v>4053</v>
      </c>
      <c r="C698" s="139" t="s">
        <v>4267</v>
      </c>
    </row>
    <row r="699" spans="1:3" x14ac:dyDescent="0.3">
      <c r="A699" s="138" t="s">
        <v>1631</v>
      </c>
      <c r="B699" s="139" t="s">
        <v>4078</v>
      </c>
      <c r="C699" s="139" t="s">
        <v>4267</v>
      </c>
    </row>
    <row r="700" spans="1:3" x14ac:dyDescent="0.3">
      <c r="A700" s="138" t="s">
        <v>628</v>
      </c>
      <c r="B700" s="139" t="s">
        <v>3636</v>
      </c>
      <c r="C700" s="139" t="s">
        <v>4267</v>
      </c>
    </row>
    <row r="701" spans="1:3" x14ac:dyDescent="0.3">
      <c r="A701" s="138" t="s">
        <v>1352</v>
      </c>
      <c r="B701" s="139" t="s">
        <v>3703</v>
      </c>
      <c r="C701" s="139" t="s">
        <v>4267</v>
      </c>
    </row>
    <row r="702" spans="1:3" x14ac:dyDescent="0.3">
      <c r="A702" s="138" t="s">
        <v>1181</v>
      </c>
      <c r="B702" s="139" t="s">
        <v>3974</v>
      </c>
      <c r="C702" s="139" t="s">
        <v>4267</v>
      </c>
    </row>
    <row r="703" spans="1:3" x14ac:dyDescent="0.3">
      <c r="A703" s="138" t="s">
        <v>1580</v>
      </c>
      <c r="B703" s="139" t="s">
        <v>3837</v>
      </c>
      <c r="C703" s="139" t="s">
        <v>4267</v>
      </c>
    </row>
    <row r="704" spans="1:3" x14ac:dyDescent="0.3">
      <c r="A704" s="138" t="s">
        <v>623</v>
      </c>
      <c r="B704" s="139" t="s">
        <v>3810</v>
      </c>
      <c r="C704" s="139" t="s">
        <v>4267</v>
      </c>
    </row>
    <row r="705" spans="1:3" x14ac:dyDescent="0.3">
      <c r="A705" s="138" t="s">
        <v>2336</v>
      </c>
      <c r="B705" s="139" t="s">
        <v>3627</v>
      </c>
      <c r="C705" s="139" t="s">
        <v>4267</v>
      </c>
    </row>
    <row r="706" spans="1:3" x14ac:dyDescent="0.3">
      <c r="A706" s="138" t="s">
        <v>2325</v>
      </c>
      <c r="B706" s="139" t="s">
        <v>3919</v>
      </c>
      <c r="C706" s="139" t="s">
        <v>4267</v>
      </c>
    </row>
    <row r="707" spans="1:3" x14ac:dyDescent="0.3">
      <c r="A707" s="138" t="s">
        <v>1174</v>
      </c>
      <c r="B707" s="139" t="s">
        <v>3895</v>
      </c>
      <c r="C707" s="139" t="s">
        <v>4267</v>
      </c>
    </row>
    <row r="708" spans="1:3" x14ac:dyDescent="0.3">
      <c r="A708" s="138" t="s">
        <v>2753</v>
      </c>
      <c r="B708" s="139" t="s">
        <v>4231</v>
      </c>
      <c r="C708" s="139" t="s">
        <v>4267</v>
      </c>
    </row>
    <row r="709" spans="1:3" x14ac:dyDescent="0.3">
      <c r="A709" s="138" t="s">
        <v>2733</v>
      </c>
      <c r="B709" s="139" t="s">
        <v>4230</v>
      </c>
      <c r="C709" s="139" t="s">
        <v>4267</v>
      </c>
    </row>
    <row r="710" spans="1:3" x14ac:dyDescent="0.3">
      <c r="A710" s="138" t="s">
        <v>2736</v>
      </c>
      <c r="B710" s="139" t="s">
        <v>4229</v>
      </c>
      <c r="C710" s="139" t="s">
        <v>4267</v>
      </c>
    </row>
    <row r="711" spans="1:3" x14ac:dyDescent="0.3">
      <c r="A711" s="138" t="s">
        <v>2786</v>
      </c>
      <c r="B711" s="139" t="s">
        <v>4260</v>
      </c>
      <c r="C711" s="139" t="s">
        <v>4267</v>
      </c>
    </row>
    <row r="712" spans="1:3" x14ac:dyDescent="0.3">
      <c r="A712" s="138" t="s">
        <v>2063</v>
      </c>
      <c r="B712" s="139" t="s">
        <v>3779</v>
      </c>
      <c r="C712" s="139" t="s">
        <v>4267</v>
      </c>
    </row>
    <row r="713" spans="1:3" x14ac:dyDescent="0.3">
      <c r="A713" s="138" t="s">
        <v>2653</v>
      </c>
      <c r="B713" s="139" t="s">
        <v>3913</v>
      </c>
      <c r="C713" s="139" t="s">
        <v>4267</v>
      </c>
    </row>
    <row r="714" spans="1:3" x14ac:dyDescent="0.3">
      <c r="A714" s="138" t="s">
        <v>1985</v>
      </c>
      <c r="B714" s="139" t="s">
        <v>3803</v>
      </c>
      <c r="C714" s="139" t="s">
        <v>4267</v>
      </c>
    </row>
    <row r="715" spans="1:3" x14ac:dyDescent="0.3">
      <c r="A715" s="138" t="s">
        <v>1415</v>
      </c>
      <c r="B715" s="139" t="s">
        <v>3995</v>
      </c>
      <c r="C715" s="139" t="s">
        <v>4267</v>
      </c>
    </row>
    <row r="716" spans="1:3" x14ac:dyDescent="0.3">
      <c r="A716" s="138" t="s">
        <v>1064</v>
      </c>
      <c r="B716" s="139" t="s">
        <v>3674</v>
      </c>
      <c r="C716" s="139" t="s">
        <v>4267</v>
      </c>
    </row>
    <row r="717" spans="1:3" x14ac:dyDescent="0.3">
      <c r="A717" s="138" t="s">
        <v>904</v>
      </c>
      <c r="B717" s="139" t="s">
        <v>3857</v>
      </c>
      <c r="C717" s="139" t="s">
        <v>4267</v>
      </c>
    </row>
    <row r="718" spans="1:3" x14ac:dyDescent="0.3">
      <c r="A718" s="138" t="s">
        <v>1373</v>
      </c>
      <c r="B718" s="139" t="s">
        <v>4046</v>
      </c>
      <c r="C718" s="139" t="s">
        <v>4267</v>
      </c>
    </row>
    <row r="719" spans="1:3" x14ac:dyDescent="0.3">
      <c r="A719" s="138" t="s">
        <v>1129</v>
      </c>
      <c r="B719" s="139" t="s">
        <v>4026</v>
      </c>
      <c r="C719" s="139" t="s">
        <v>4267</v>
      </c>
    </row>
    <row r="720" spans="1:3" x14ac:dyDescent="0.3">
      <c r="A720" s="138" t="s">
        <v>2617</v>
      </c>
      <c r="B720" s="139" t="s">
        <v>3885</v>
      </c>
      <c r="C720" s="139" t="s">
        <v>4267</v>
      </c>
    </row>
    <row r="721" spans="1:3" x14ac:dyDescent="0.3">
      <c r="A721" s="138" t="s">
        <v>2633</v>
      </c>
      <c r="B721" s="139" t="s">
        <v>4126</v>
      </c>
      <c r="C721" s="139" t="s">
        <v>4267</v>
      </c>
    </row>
    <row r="722" spans="1:3" x14ac:dyDescent="0.3">
      <c r="A722" s="138" t="s">
        <v>2631</v>
      </c>
      <c r="B722" s="139" t="s">
        <v>3722</v>
      </c>
      <c r="C722" s="139" t="s">
        <v>4267</v>
      </c>
    </row>
    <row r="723" spans="1:3" x14ac:dyDescent="0.3">
      <c r="A723" s="138" t="s">
        <v>1894</v>
      </c>
      <c r="B723" s="139" t="s">
        <v>3748</v>
      </c>
      <c r="C723" s="139" t="s">
        <v>4267</v>
      </c>
    </row>
    <row r="724" spans="1:3" x14ac:dyDescent="0.3">
      <c r="A724" s="138" t="s">
        <v>1732</v>
      </c>
      <c r="B724" s="139" t="s">
        <v>3654</v>
      </c>
      <c r="C724" s="139" t="s">
        <v>4267</v>
      </c>
    </row>
    <row r="725" spans="1:3" x14ac:dyDescent="0.3">
      <c r="A725" s="138" t="s">
        <v>919</v>
      </c>
      <c r="B725" s="139" t="s">
        <v>3944</v>
      </c>
      <c r="C725" s="139" t="s">
        <v>4267</v>
      </c>
    </row>
    <row r="726" spans="1:3" x14ac:dyDescent="0.3">
      <c r="A726" s="138" t="s">
        <v>2091</v>
      </c>
      <c r="B726" s="139" t="s">
        <v>4098</v>
      </c>
      <c r="C726" s="139" t="s">
        <v>4267</v>
      </c>
    </row>
    <row r="727" spans="1:3" x14ac:dyDescent="0.3">
      <c r="A727" s="138" t="s">
        <v>925</v>
      </c>
      <c r="B727" s="139" t="s">
        <v>4055</v>
      </c>
      <c r="C727" s="139" t="s">
        <v>4267</v>
      </c>
    </row>
    <row r="728" spans="1:3" x14ac:dyDescent="0.3">
      <c r="A728" s="138" t="s">
        <v>2432</v>
      </c>
      <c r="B728" s="139" t="s">
        <v>4039</v>
      </c>
      <c r="C728" s="139" t="s">
        <v>4267</v>
      </c>
    </row>
    <row r="729" spans="1:3" x14ac:dyDescent="0.3">
      <c r="A729" s="138" t="s">
        <v>1062</v>
      </c>
      <c r="B729" s="139" t="s">
        <v>4022</v>
      </c>
      <c r="C729" s="139" t="s">
        <v>4267</v>
      </c>
    </row>
    <row r="730" spans="1:3" x14ac:dyDescent="0.3">
      <c r="A730" s="138" t="s">
        <v>2627</v>
      </c>
      <c r="B730" s="139" t="s">
        <v>3998</v>
      </c>
      <c r="C730" s="139" t="s">
        <v>4267</v>
      </c>
    </row>
    <row r="731" spans="1:3" x14ac:dyDescent="0.3">
      <c r="A731" s="138" t="s">
        <v>1144</v>
      </c>
      <c r="B731" s="139" t="s">
        <v>3381</v>
      </c>
      <c r="C731" s="139" t="s">
        <v>4267</v>
      </c>
    </row>
    <row r="732" spans="1:3" x14ac:dyDescent="0.3">
      <c r="A732" s="138" t="s">
        <v>2659</v>
      </c>
      <c r="B732" s="139" t="s">
        <v>3431</v>
      </c>
      <c r="C732" s="139" t="s">
        <v>4267</v>
      </c>
    </row>
    <row r="733" spans="1:3" x14ac:dyDescent="0.3">
      <c r="A733" s="138" t="s">
        <v>1592</v>
      </c>
      <c r="B733" s="139" t="s">
        <v>3542</v>
      </c>
      <c r="C733" s="139" t="s">
        <v>4267</v>
      </c>
    </row>
    <row r="734" spans="1:3" x14ac:dyDescent="0.3">
      <c r="A734" s="138" t="s">
        <v>1220</v>
      </c>
      <c r="B734" s="139" t="s">
        <v>3566</v>
      </c>
      <c r="C734" s="139" t="s">
        <v>4267</v>
      </c>
    </row>
    <row r="735" spans="1:3" x14ac:dyDescent="0.3">
      <c r="A735" s="138" t="s">
        <v>866</v>
      </c>
      <c r="B735" s="139" t="s">
        <v>3391</v>
      </c>
      <c r="C735" s="139" t="s">
        <v>4267</v>
      </c>
    </row>
    <row r="736" spans="1:3" x14ac:dyDescent="0.3">
      <c r="A736" s="138" t="s">
        <v>2029</v>
      </c>
      <c r="B736" s="139" t="s">
        <v>3607</v>
      </c>
      <c r="C736" s="139" t="s">
        <v>4267</v>
      </c>
    </row>
    <row r="737" spans="1:3" x14ac:dyDescent="0.3">
      <c r="A737" s="138" t="s">
        <v>718</v>
      </c>
      <c r="B737" s="139" t="s">
        <v>3510</v>
      </c>
      <c r="C737" s="139" t="s">
        <v>4267</v>
      </c>
    </row>
    <row r="738" spans="1:3" x14ac:dyDescent="0.3">
      <c r="A738" s="138" t="s">
        <v>625</v>
      </c>
      <c r="B738" s="139" t="s">
        <v>3498</v>
      </c>
      <c r="C738" s="139" t="s">
        <v>4267</v>
      </c>
    </row>
    <row r="739" spans="1:3" x14ac:dyDescent="0.3">
      <c r="A739" s="138" t="s">
        <v>544</v>
      </c>
      <c r="B739" s="139" t="s">
        <v>3405</v>
      </c>
      <c r="C739" s="139" t="s">
        <v>4267</v>
      </c>
    </row>
    <row r="740" spans="1:3" x14ac:dyDescent="0.3">
      <c r="A740" s="138" t="s">
        <v>1171</v>
      </c>
      <c r="B740" s="139" t="s">
        <v>3589</v>
      </c>
      <c r="C740" s="139" t="s">
        <v>4267</v>
      </c>
    </row>
    <row r="741" spans="1:3" x14ac:dyDescent="0.3">
      <c r="A741" s="138" t="s">
        <v>626</v>
      </c>
      <c r="B741" s="139" t="s">
        <v>3521</v>
      </c>
      <c r="C741" s="139" t="s">
        <v>4267</v>
      </c>
    </row>
    <row r="742" spans="1:3" x14ac:dyDescent="0.3">
      <c r="A742" s="138" t="s">
        <v>2244</v>
      </c>
      <c r="B742" s="139" t="s">
        <v>3541</v>
      </c>
      <c r="C742" s="139" t="s">
        <v>4267</v>
      </c>
    </row>
    <row r="743" spans="1:3" x14ac:dyDescent="0.3">
      <c r="A743" s="138" t="s">
        <v>1519</v>
      </c>
      <c r="B743" s="139" t="s">
        <v>3606</v>
      </c>
      <c r="C743" s="139" t="s">
        <v>4267</v>
      </c>
    </row>
    <row r="744" spans="1:3" x14ac:dyDescent="0.3">
      <c r="A744" s="138" t="s">
        <v>1648</v>
      </c>
      <c r="B744" s="139" t="s">
        <v>3520</v>
      </c>
      <c r="C744" s="139" t="s">
        <v>4267</v>
      </c>
    </row>
    <row r="745" spans="1:3" x14ac:dyDescent="0.3">
      <c r="A745" s="138" t="s">
        <v>888</v>
      </c>
      <c r="B745" s="139" t="s">
        <v>3445</v>
      </c>
      <c r="C745" s="139" t="s">
        <v>4267</v>
      </c>
    </row>
    <row r="746" spans="1:3" x14ac:dyDescent="0.3">
      <c r="A746" s="138" t="s">
        <v>1207</v>
      </c>
      <c r="B746" s="139" t="s">
        <v>3457</v>
      </c>
      <c r="C746" s="139" t="s">
        <v>4267</v>
      </c>
    </row>
    <row r="747" spans="1:3" x14ac:dyDescent="0.3">
      <c r="A747" s="138" t="s">
        <v>2310</v>
      </c>
      <c r="B747" s="139" t="s">
        <v>3572</v>
      </c>
      <c r="C747" s="139" t="s">
        <v>4267</v>
      </c>
    </row>
    <row r="748" spans="1:3" x14ac:dyDescent="0.3">
      <c r="A748" s="138" t="s">
        <v>2741</v>
      </c>
      <c r="B748" s="139" t="s">
        <v>4228</v>
      </c>
      <c r="C748" s="139" t="s">
        <v>4267</v>
      </c>
    </row>
    <row r="749" spans="1:3" x14ac:dyDescent="0.3">
      <c r="A749" s="138" t="s">
        <v>2760</v>
      </c>
      <c r="B749" s="139" t="s">
        <v>4227</v>
      </c>
      <c r="C749" s="139" t="s">
        <v>4267</v>
      </c>
    </row>
    <row r="750" spans="1:3" x14ac:dyDescent="0.3">
      <c r="A750" s="138" t="s">
        <v>950</v>
      </c>
      <c r="B750" s="139" t="s">
        <v>3364</v>
      </c>
      <c r="C750" s="139" t="s">
        <v>4267</v>
      </c>
    </row>
    <row r="751" spans="1:3" x14ac:dyDescent="0.3">
      <c r="A751" s="138" t="s">
        <v>2460</v>
      </c>
      <c r="B751" s="139" t="s">
        <v>4070</v>
      </c>
      <c r="C751" s="139" t="s">
        <v>4267</v>
      </c>
    </row>
    <row r="752" spans="1:3" x14ac:dyDescent="0.3">
      <c r="A752" s="138" t="s">
        <v>2738</v>
      </c>
      <c r="B752" s="139" t="s">
        <v>4226</v>
      </c>
      <c r="C752" s="139" t="s">
        <v>4267</v>
      </c>
    </row>
    <row r="753" spans="1:3" x14ac:dyDescent="0.3">
      <c r="A753" s="138" t="s">
        <v>2443</v>
      </c>
      <c r="B753" s="139" t="s">
        <v>3639</v>
      </c>
      <c r="C753" s="139" t="s">
        <v>4267</v>
      </c>
    </row>
    <row r="754" spans="1:3" x14ac:dyDescent="0.3">
      <c r="A754" s="138" t="s">
        <v>2691</v>
      </c>
      <c r="B754" s="139" t="s">
        <v>3497</v>
      </c>
      <c r="C754" s="139" t="s">
        <v>4267</v>
      </c>
    </row>
    <row r="755" spans="1:3" x14ac:dyDescent="0.3">
      <c r="A755" s="138" t="s">
        <v>2581</v>
      </c>
      <c r="B755" s="139" t="s">
        <v>3690</v>
      </c>
      <c r="C755" s="139" t="s">
        <v>4267</v>
      </c>
    </row>
    <row r="756" spans="1:3" x14ac:dyDescent="0.3">
      <c r="A756" s="138" t="s">
        <v>1762</v>
      </c>
      <c r="B756" s="139" t="s">
        <v>3822</v>
      </c>
      <c r="C756" s="139" t="s">
        <v>4267</v>
      </c>
    </row>
    <row r="757" spans="1:3" x14ac:dyDescent="0.3">
      <c r="A757" s="138" t="s">
        <v>1746</v>
      </c>
      <c r="B757" s="139" t="s">
        <v>4019</v>
      </c>
      <c r="C757" s="139" t="s">
        <v>4267</v>
      </c>
    </row>
    <row r="758" spans="1:3" x14ac:dyDescent="0.3">
      <c r="A758" s="138" t="s">
        <v>1695</v>
      </c>
      <c r="B758" s="139" t="s">
        <v>4065</v>
      </c>
      <c r="C758" s="139" t="s">
        <v>4267</v>
      </c>
    </row>
    <row r="759" spans="1:3" x14ac:dyDescent="0.3">
      <c r="A759" s="138" t="s">
        <v>1127</v>
      </c>
      <c r="B759" s="139" t="s">
        <v>4120</v>
      </c>
      <c r="C759" s="139" t="s">
        <v>4267</v>
      </c>
    </row>
    <row r="760" spans="1:3" x14ac:dyDescent="0.3">
      <c r="A760" s="138" t="s">
        <v>2500</v>
      </c>
      <c r="B760" s="139" t="s">
        <v>4041</v>
      </c>
      <c r="C760" s="139" t="s">
        <v>4267</v>
      </c>
    </row>
    <row r="761" spans="1:3" x14ac:dyDescent="0.3">
      <c r="A761" s="138" t="s">
        <v>1878</v>
      </c>
      <c r="B761" s="139" t="s">
        <v>3850</v>
      </c>
      <c r="C761" s="139" t="s">
        <v>4267</v>
      </c>
    </row>
    <row r="762" spans="1:3" x14ac:dyDescent="0.3">
      <c r="A762" s="138" t="s">
        <v>1704</v>
      </c>
      <c r="B762" s="139" t="s">
        <v>3937</v>
      </c>
      <c r="C762" s="139" t="s">
        <v>4267</v>
      </c>
    </row>
    <row r="763" spans="1:3" x14ac:dyDescent="0.3">
      <c r="A763" s="138" t="s">
        <v>855</v>
      </c>
      <c r="B763" s="139" t="s">
        <v>3742</v>
      </c>
      <c r="C763" s="139" t="s">
        <v>4267</v>
      </c>
    </row>
    <row r="764" spans="1:3" x14ac:dyDescent="0.3">
      <c r="A764" s="138" t="s">
        <v>1833</v>
      </c>
      <c r="B764" s="139" t="s">
        <v>4091</v>
      </c>
      <c r="C764" s="139" t="s">
        <v>4267</v>
      </c>
    </row>
    <row r="765" spans="1:3" x14ac:dyDescent="0.3">
      <c r="A765" s="138" t="s">
        <v>2639</v>
      </c>
      <c r="B765" s="139" t="s">
        <v>3988</v>
      </c>
      <c r="C765" s="139" t="s">
        <v>4267</v>
      </c>
    </row>
    <row r="766" spans="1:3" x14ac:dyDescent="0.3">
      <c r="A766" s="138" t="s">
        <v>944</v>
      </c>
      <c r="B766" s="139" t="s">
        <v>3907</v>
      </c>
      <c r="C766" s="139" t="s">
        <v>4267</v>
      </c>
    </row>
    <row r="767" spans="1:3" x14ac:dyDescent="0.3">
      <c r="A767" s="138" t="s">
        <v>1786</v>
      </c>
      <c r="B767" s="139" t="s">
        <v>3906</v>
      </c>
      <c r="C767" s="139" t="s">
        <v>4267</v>
      </c>
    </row>
    <row r="768" spans="1:3" x14ac:dyDescent="0.3">
      <c r="A768" s="138" t="s">
        <v>1048</v>
      </c>
      <c r="B768" s="139" t="s">
        <v>3901</v>
      </c>
      <c r="C768" s="139" t="s">
        <v>4267</v>
      </c>
    </row>
    <row r="769" spans="1:3" x14ac:dyDescent="0.3">
      <c r="A769" s="138" t="s">
        <v>2441</v>
      </c>
      <c r="B769" s="139" t="s">
        <v>3879</v>
      </c>
      <c r="C769" s="139" t="s">
        <v>4267</v>
      </c>
    </row>
    <row r="770" spans="1:3" x14ac:dyDescent="0.3">
      <c r="A770" s="138" t="s">
        <v>1386</v>
      </c>
      <c r="B770" s="139" t="s">
        <v>3891</v>
      </c>
      <c r="C770" s="139" t="s">
        <v>4267</v>
      </c>
    </row>
    <row r="771" spans="1:3" x14ac:dyDescent="0.3">
      <c r="A771" s="138" t="s">
        <v>2768</v>
      </c>
      <c r="B771" s="139" t="s">
        <v>4225</v>
      </c>
      <c r="C771" s="139" t="s">
        <v>4267</v>
      </c>
    </row>
    <row r="772" spans="1:3" x14ac:dyDescent="0.3">
      <c r="A772" s="138" t="s">
        <v>2729</v>
      </c>
      <c r="B772" s="139" t="s">
        <v>4224</v>
      </c>
      <c r="C772" s="139" t="s">
        <v>4267</v>
      </c>
    </row>
    <row r="773" spans="1:3" x14ac:dyDescent="0.3">
      <c r="A773" s="138" t="s">
        <v>2769</v>
      </c>
      <c r="B773" s="139" t="s">
        <v>4223</v>
      </c>
      <c r="C773" s="139" t="s">
        <v>4267</v>
      </c>
    </row>
    <row r="774" spans="1:3" x14ac:dyDescent="0.3">
      <c r="A774" s="138" t="s">
        <v>1613</v>
      </c>
      <c r="B774" s="139" t="s">
        <v>3621</v>
      </c>
      <c r="C774" s="139" t="s">
        <v>4267</v>
      </c>
    </row>
    <row r="775" spans="1:3" x14ac:dyDescent="0.3">
      <c r="A775" s="138" t="s">
        <v>2718</v>
      </c>
      <c r="B775" s="139" t="s">
        <v>3866</v>
      </c>
      <c r="C775" s="139" t="s">
        <v>4267</v>
      </c>
    </row>
    <row r="776" spans="1:3" x14ac:dyDescent="0.3">
      <c r="A776" s="138" t="s">
        <v>562</v>
      </c>
      <c r="B776" s="139" t="s">
        <v>4139</v>
      </c>
      <c r="C776" s="139" t="s">
        <v>4267</v>
      </c>
    </row>
    <row r="777" spans="1:3" x14ac:dyDescent="0.3">
      <c r="A777" s="138" t="s">
        <v>1150</v>
      </c>
      <c r="B777" s="139" t="s">
        <v>4152</v>
      </c>
      <c r="C777" s="139" t="s">
        <v>4267</v>
      </c>
    </row>
    <row r="778" spans="1:3" x14ac:dyDescent="0.3">
      <c r="A778" s="138" t="s">
        <v>2355</v>
      </c>
      <c r="B778" s="139" t="s">
        <v>4145</v>
      </c>
      <c r="C778" s="139" t="s">
        <v>4267</v>
      </c>
    </row>
    <row r="779" spans="1:3" x14ac:dyDescent="0.3">
      <c r="A779" s="138" t="s">
        <v>2565</v>
      </c>
      <c r="B779" s="139" t="s">
        <v>4153</v>
      </c>
      <c r="C779" s="139" t="s">
        <v>4267</v>
      </c>
    </row>
    <row r="780" spans="1:3" x14ac:dyDescent="0.3">
      <c r="A780" s="138" t="s">
        <v>1702</v>
      </c>
      <c r="B780" s="139" t="s">
        <v>4159</v>
      </c>
      <c r="C780" s="139" t="s">
        <v>4267</v>
      </c>
    </row>
    <row r="781" spans="1:3" x14ac:dyDescent="0.3">
      <c r="A781" s="138" t="s">
        <v>1309</v>
      </c>
      <c r="B781" s="139" t="s">
        <v>3622</v>
      </c>
      <c r="C781" s="139" t="s">
        <v>4267</v>
      </c>
    </row>
    <row r="782" spans="1:3" x14ac:dyDescent="0.3">
      <c r="A782" s="138" t="s">
        <v>1861</v>
      </c>
      <c r="B782" s="139" t="s">
        <v>4175</v>
      </c>
      <c r="C782" s="139" t="s">
        <v>4267</v>
      </c>
    </row>
    <row r="783" spans="1:3" x14ac:dyDescent="0.3">
      <c r="A783" s="138" t="s">
        <v>1396</v>
      </c>
      <c r="B783" s="139" t="s">
        <v>3490</v>
      </c>
      <c r="C783" s="139" t="s">
        <v>4267</v>
      </c>
    </row>
    <row r="784" spans="1:3" x14ac:dyDescent="0.3">
      <c r="A784" s="138" t="s">
        <v>1353</v>
      </c>
      <c r="B784" s="139" t="s">
        <v>4137</v>
      </c>
      <c r="C784" s="139" t="s">
        <v>4267</v>
      </c>
    </row>
    <row r="785" spans="1:3" x14ac:dyDescent="0.3">
      <c r="A785" s="138" t="s">
        <v>2609</v>
      </c>
      <c r="B785" s="139" t="s">
        <v>4157</v>
      </c>
      <c r="C785" s="139" t="s">
        <v>4267</v>
      </c>
    </row>
    <row r="786" spans="1:3" x14ac:dyDescent="0.3">
      <c r="A786" s="138" t="s">
        <v>1778</v>
      </c>
      <c r="B786" s="139" t="s">
        <v>4158</v>
      </c>
      <c r="C786" s="139" t="s">
        <v>4267</v>
      </c>
    </row>
    <row r="787" spans="1:3" x14ac:dyDescent="0.3">
      <c r="A787" s="138" t="s">
        <v>663</v>
      </c>
      <c r="B787" s="139" t="s">
        <v>3981</v>
      </c>
      <c r="C787" s="139" t="s">
        <v>4267</v>
      </c>
    </row>
    <row r="788" spans="1:3" x14ac:dyDescent="0.3">
      <c r="A788" s="138" t="s">
        <v>1978</v>
      </c>
      <c r="B788" s="139" t="s">
        <v>4172</v>
      </c>
      <c r="C788" s="139" t="s">
        <v>4267</v>
      </c>
    </row>
    <row r="789" spans="1:3" x14ac:dyDescent="0.3">
      <c r="A789" s="138" t="s">
        <v>552</v>
      </c>
      <c r="B789" s="139" t="s">
        <v>4067</v>
      </c>
      <c r="C789" s="139" t="s">
        <v>4267</v>
      </c>
    </row>
    <row r="790" spans="1:3" x14ac:dyDescent="0.3">
      <c r="A790" s="138" t="s">
        <v>549</v>
      </c>
      <c r="B790" s="139" t="s">
        <v>4154</v>
      </c>
      <c r="C790" s="139" t="s">
        <v>4267</v>
      </c>
    </row>
    <row r="791" spans="1:3" x14ac:dyDescent="0.3">
      <c r="A791" s="138" t="s">
        <v>1492</v>
      </c>
      <c r="B791" s="139" t="s">
        <v>3684</v>
      </c>
      <c r="C791" s="139" t="s">
        <v>4267</v>
      </c>
    </row>
    <row r="792" spans="1:3" x14ac:dyDescent="0.3">
      <c r="A792" s="138" t="s">
        <v>1161</v>
      </c>
      <c r="B792" s="139" t="s">
        <v>3495</v>
      </c>
      <c r="C792" s="139" t="s">
        <v>4267</v>
      </c>
    </row>
    <row r="793" spans="1:3" x14ac:dyDescent="0.3">
      <c r="A793" s="138" t="s">
        <v>1498</v>
      </c>
      <c r="B793" s="139" t="s">
        <v>3617</v>
      </c>
      <c r="C793" s="139" t="s">
        <v>4267</v>
      </c>
    </row>
    <row r="794" spans="1:3" x14ac:dyDescent="0.3">
      <c r="A794" s="138" t="s">
        <v>2789</v>
      </c>
      <c r="B794" s="139" t="s">
        <v>4222</v>
      </c>
      <c r="C794" s="139" t="s">
        <v>4267</v>
      </c>
    </row>
    <row r="795" spans="1:3" x14ac:dyDescent="0.3">
      <c r="A795" s="138" t="s">
        <v>1863</v>
      </c>
      <c r="B795" s="139" t="s">
        <v>4162</v>
      </c>
      <c r="C795" s="139" t="s">
        <v>4267</v>
      </c>
    </row>
    <row r="796" spans="1:3" x14ac:dyDescent="0.3">
      <c r="A796" s="138" t="s">
        <v>2251</v>
      </c>
      <c r="B796" s="139" t="s">
        <v>4169</v>
      </c>
      <c r="C796" s="139" t="s">
        <v>4267</v>
      </c>
    </row>
    <row r="797" spans="1:3" x14ac:dyDescent="0.3">
      <c r="A797" s="138" t="s">
        <v>1708</v>
      </c>
      <c r="B797" s="139" t="s">
        <v>4167</v>
      </c>
      <c r="C797" s="139" t="s">
        <v>4267</v>
      </c>
    </row>
    <row r="798" spans="1:3" x14ac:dyDescent="0.3">
      <c r="A798" s="138" t="s">
        <v>983</v>
      </c>
      <c r="B798" s="139" t="s">
        <v>4168</v>
      </c>
      <c r="C798" s="139" t="s">
        <v>4267</v>
      </c>
    </row>
    <row r="799" spans="1:3" x14ac:dyDescent="0.3">
      <c r="A799" s="138" t="s">
        <v>1649</v>
      </c>
      <c r="B799" s="139" t="s">
        <v>4165</v>
      </c>
      <c r="C799" s="139" t="s">
        <v>4267</v>
      </c>
    </row>
    <row r="800" spans="1:3" x14ac:dyDescent="0.3">
      <c r="A800" s="138" t="s">
        <v>1780</v>
      </c>
      <c r="B800" s="139" t="s">
        <v>4161</v>
      </c>
      <c r="C800" s="139" t="s">
        <v>4267</v>
      </c>
    </row>
    <row r="801" spans="1:3" x14ac:dyDescent="0.3">
      <c r="A801" s="138" t="s">
        <v>1930</v>
      </c>
      <c r="B801" s="139" t="s">
        <v>2912</v>
      </c>
      <c r="C801" s="139" t="s">
        <v>4274</v>
      </c>
    </row>
    <row r="802" spans="1:3" x14ac:dyDescent="0.3">
      <c r="A802" s="138" t="s">
        <v>1292</v>
      </c>
      <c r="B802" s="139" t="s">
        <v>2902</v>
      </c>
      <c r="C802" s="139" t="s">
        <v>4274</v>
      </c>
    </row>
    <row r="803" spans="1:3" x14ac:dyDescent="0.3">
      <c r="A803" s="138" t="s">
        <v>2781</v>
      </c>
      <c r="B803" s="139" t="s">
        <v>4198</v>
      </c>
      <c r="C803" s="139" t="s">
        <v>4274</v>
      </c>
    </row>
    <row r="804" spans="1:3" x14ac:dyDescent="0.3">
      <c r="A804" s="138" t="s">
        <v>2456</v>
      </c>
      <c r="B804" s="139" t="s">
        <v>2906</v>
      </c>
      <c r="C804" s="139" t="s">
        <v>4274</v>
      </c>
    </row>
    <row r="805" spans="1:3" x14ac:dyDescent="0.3">
      <c r="A805" s="138" t="s">
        <v>1476</v>
      </c>
      <c r="B805" s="139" t="s">
        <v>2909</v>
      </c>
      <c r="C805" s="139" t="s">
        <v>4274</v>
      </c>
    </row>
    <row r="806" spans="1:3" x14ac:dyDescent="0.3">
      <c r="A806" s="138" t="s">
        <v>2783</v>
      </c>
      <c r="B806" s="139" t="s">
        <v>4180</v>
      </c>
      <c r="C806" s="139" t="s">
        <v>4274</v>
      </c>
    </row>
    <row r="807" spans="1:3" x14ac:dyDescent="0.3">
      <c r="A807" s="138" t="s">
        <v>2372</v>
      </c>
      <c r="B807" s="139" t="s">
        <v>2910</v>
      </c>
      <c r="C807" s="139" t="s">
        <v>4274</v>
      </c>
    </row>
    <row r="808" spans="1:3" x14ac:dyDescent="0.3">
      <c r="A808" s="138" t="s">
        <v>1454</v>
      </c>
      <c r="B808" s="139" t="s">
        <v>2894</v>
      </c>
      <c r="C808" s="139" t="s">
        <v>4274</v>
      </c>
    </row>
    <row r="809" spans="1:3" x14ac:dyDescent="0.3">
      <c r="A809" s="138" t="s">
        <v>2692</v>
      </c>
      <c r="B809" s="139" t="s">
        <v>2896</v>
      </c>
      <c r="C809" s="139" t="s">
        <v>4274</v>
      </c>
    </row>
    <row r="810" spans="1:3" x14ac:dyDescent="0.3">
      <c r="A810" s="138" t="s">
        <v>1620</v>
      </c>
      <c r="B810" s="139" t="s">
        <v>2903</v>
      </c>
      <c r="C810" s="139" t="s">
        <v>4274</v>
      </c>
    </row>
    <row r="811" spans="1:3" x14ac:dyDescent="0.3">
      <c r="A811" s="138" t="s">
        <v>1680</v>
      </c>
      <c r="B811" s="139" t="s">
        <v>2904</v>
      </c>
      <c r="C811" s="139" t="s">
        <v>4274</v>
      </c>
    </row>
    <row r="812" spans="1:3" x14ac:dyDescent="0.3">
      <c r="A812" s="138" t="s">
        <v>995</v>
      </c>
      <c r="B812" s="139" t="s">
        <v>2939</v>
      </c>
      <c r="C812" s="139" t="s">
        <v>4274</v>
      </c>
    </row>
    <row r="813" spans="1:3" x14ac:dyDescent="0.3">
      <c r="A813" s="138" t="s">
        <v>2743</v>
      </c>
      <c r="B813" s="139" t="s">
        <v>4179</v>
      </c>
      <c r="C813" s="139" t="s">
        <v>4274</v>
      </c>
    </row>
    <row r="814" spans="1:3" x14ac:dyDescent="0.3">
      <c r="A814" s="138" t="s">
        <v>2016</v>
      </c>
      <c r="B814" s="139" t="s">
        <v>2901</v>
      </c>
      <c r="C814" s="139" t="s">
        <v>4274</v>
      </c>
    </row>
    <row r="815" spans="1:3" x14ac:dyDescent="0.3">
      <c r="A815" s="138" t="s">
        <v>766</v>
      </c>
      <c r="B815" s="139" t="s">
        <v>2923</v>
      </c>
      <c r="C815" s="139" t="s">
        <v>4274</v>
      </c>
    </row>
    <row r="816" spans="1:3" x14ac:dyDescent="0.3">
      <c r="A816" s="138" t="s">
        <v>2787</v>
      </c>
      <c r="B816" s="139" t="s">
        <v>4215</v>
      </c>
      <c r="C816" s="139" t="s">
        <v>4274</v>
      </c>
    </row>
    <row r="817" spans="1:3" x14ac:dyDescent="0.3">
      <c r="A817" s="138" t="s">
        <v>2204</v>
      </c>
      <c r="B817" s="139" t="s">
        <v>2900</v>
      </c>
      <c r="C817" s="139" t="s">
        <v>4274</v>
      </c>
    </row>
    <row r="818" spans="1:3" x14ac:dyDescent="0.3">
      <c r="A818" s="138" t="s">
        <v>813</v>
      </c>
      <c r="B818" s="139" t="s">
        <v>2954</v>
      </c>
      <c r="C818" s="139" t="s">
        <v>4274</v>
      </c>
    </row>
    <row r="819" spans="1:3" x14ac:dyDescent="0.3">
      <c r="A819" s="138" t="s">
        <v>2374</v>
      </c>
      <c r="B819" s="139" t="s">
        <v>2895</v>
      </c>
      <c r="C819" s="139" t="s">
        <v>4274</v>
      </c>
    </row>
    <row r="820" spans="1:3" x14ac:dyDescent="0.3">
      <c r="A820" s="138" t="s">
        <v>2701</v>
      </c>
      <c r="B820" s="139" t="s">
        <v>2897</v>
      </c>
      <c r="C820" s="139" t="s">
        <v>4274</v>
      </c>
    </row>
    <row r="821" spans="1:3" x14ac:dyDescent="0.3">
      <c r="A821" s="138" t="s">
        <v>2757</v>
      </c>
      <c r="B821" s="139" t="s">
        <v>4181</v>
      </c>
      <c r="C821" s="139" t="s">
        <v>4274</v>
      </c>
    </row>
    <row r="822" spans="1:3" x14ac:dyDescent="0.3">
      <c r="A822" s="138" t="s">
        <v>1298</v>
      </c>
      <c r="B822" s="139" t="s">
        <v>2907</v>
      </c>
      <c r="C822" s="139" t="s">
        <v>4274</v>
      </c>
    </row>
    <row r="823" spans="1:3" x14ac:dyDescent="0.3">
      <c r="A823" s="138" t="s">
        <v>2274</v>
      </c>
      <c r="B823" s="139" t="s">
        <v>2911</v>
      </c>
      <c r="C823" s="139" t="s">
        <v>4274</v>
      </c>
    </row>
    <row r="824" spans="1:3" x14ac:dyDescent="0.3">
      <c r="A824" s="138" t="s">
        <v>2472</v>
      </c>
      <c r="B824" s="139" t="s">
        <v>3131</v>
      </c>
      <c r="C824" s="139" t="s">
        <v>4274</v>
      </c>
    </row>
    <row r="825" spans="1:3" x14ac:dyDescent="0.3">
      <c r="A825" s="138" t="s">
        <v>1568</v>
      </c>
      <c r="B825" s="139" t="s">
        <v>2898</v>
      </c>
      <c r="C825" s="139" t="s">
        <v>4274</v>
      </c>
    </row>
    <row r="826" spans="1:3" x14ac:dyDescent="0.3">
      <c r="A826" s="138" t="s">
        <v>1038</v>
      </c>
      <c r="B826" s="139" t="s">
        <v>3125</v>
      </c>
      <c r="C826" s="139" t="s">
        <v>4274</v>
      </c>
    </row>
    <row r="827" spans="1:3" x14ac:dyDescent="0.3">
      <c r="A827" s="138" t="s">
        <v>687</v>
      </c>
      <c r="B827" s="139" t="s">
        <v>3122</v>
      </c>
      <c r="C827" s="139" t="s">
        <v>4274</v>
      </c>
    </row>
    <row r="828" spans="1:3" x14ac:dyDescent="0.3">
      <c r="A828" s="138" t="s">
        <v>2711</v>
      </c>
      <c r="B828" s="139" t="s">
        <v>2951</v>
      </c>
      <c r="C828" s="139" t="s">
        <v>4274</v>
      </c>
    </row>
    <row r="829" spans="1:3" x14ac:dyDescent="0.3">
      <c r="A829" s="138" t="s">
        <v>2784</v>
      </c>
      <c r="B829" s="139" t="s">
        <v>4187</v>
      </c>
      <c r="C829" s="139" t="s">
        <v>4274</v>
      </c>
    </row>
    <row r="830" spans="1:3" x14ac:dyDescent="0.3">
      <c r="A830" s="138" t="s">
        <v>2005</v>
      </c>
      <c r="B830" s="139" t="s">
        <v>3128</v>
      </c>
      <c r="C830" s="139" t="s">
        <v>4274</v>
      </c>
    </row>
    <row r="831" spans="1:3" x14ac:dyDescent="0.3">
      <c r="A831" s="138" t="s">
        <v>1906</v>
      </c>
      <c r="B831" s="139" t="s">
        <v>2914</v>
      </c>
      <c r="C831" s="139" t="s">
        <v>4274</v>
      </c>
    </row>
    <row r="832" spans="1:3" x14ac:dyDescent="0.3">
      <c r="A832" s="138" t="s">
        <v>1803</v>
      </c>
      <c r="B832" s="139" t="s">
        <v>3085</v>
      </c>
      <c r="C832" s="139" t="s">
        <v>4274</v>
      </c>
    </row>
    <row r="833" spans="1:3" x14ac:dyDescent="0.3">
      <c r="A833" s="138" t="s">
        <v>2359</v>
      </c>
      <c r="B833" s="139" t="s">
        <v>3088</v>
      </c>
      <c r="C833" s="139" t="s">
        <v>4274</v>
      </c>
    </row>
    <row r="834" spans="1:3" x14ac:dyDescent="0.3">
      <c r="A834" s="138" t="s">
        <v>691</v>
      </c>
      <c r="B834" s="139" t="s">
        <v>2985</v>
      </c>
      <c r="C834" s="139" t="s">
        <v>4274</v>
      </c>
    </row>
    <row r="835" spans="1:3" x14ac:dyDescent="0.3">
      <c r="A835" s="138" t="s">
        <v>1999</v>
      </c>
      <c r="B835" s="139" t="s">
        <v>3091</v>
      </c>
      <c r="C835" s="139" t="s">
        <v>4274</v>
      </c>
    </row>
    <row r="836" spans="1:3" x14ac:dyDescent="0.3">
      <c r="A836" s="138" t="s">
        <v>1811</v>
      </c>
      <c r="B836" s="139" t="s">
        <v>2988</v>
      </c>
      <c r="C836" s="139" t="s">
        <v>4274</v>
      </c>
    </row>
    <row r="837" spans="1:3" x14ac:dyDescent="0.3">
      <c r="A837" s="138" t="s">
        <v>1830</v>
      </c>
      <c r="B837" s="139" t="s">
        <v>2979</v>
      </c>
      <c r="C837" s="139" t="s">
        <v>4274</v>
      </c>
    </row>
    <row r="838" spans="1:3" x14ac:dyDescent="0.3">
      <c r="A838" s="138" t="s">
        <v>2248</v>
      </c>
      <c r="B838" s="139" t="s">
        <v>2863</v>
      </c>
      <c r="C838" s="139" t="s">
        <v>4274</v>
      </c>
    </row>
    <row r="839" spans="1:3" x14ac:dyDescent="0.3">
      <c r="A839" s="138" t="s">
        <v>609</v>
      </c>
      <c r="B839" s="139" t="s">
        <v>3015</v>
      </c>
      <c r="C839" s="139" t="s">
        <v>4274</v>
      </c>
    </row>
    <row r="840" spans="1:3" x14ac:dyDescent="0.3">
      <c r="A840" s="138" t="s">
        <v>1944</v>
      </c>
      <c r="B840" s="139" t="s">
        <v>3144</v>
      </c>
      <c r="C840" s="139" t="s">
        <v>4274</v>
      </c>
    </row>
    <row r="841" spans="1:3" x14ac:dyDescent="0.3">
      <c r="A841" s="138" t="s">
        <v>621</v>
      </c>
      <c r="B841" s="139" t="s">
        <v>2875</v>
      </c>
      <c r="C841" s="139" t="s">
        <v>4274</v>
      </c>
    </row>
    <row r="842" spans="1:3" x14ac:dyDescent="0.3">
      <c r="A842" s="138" t="s">
        <v>554</v>
      </c>
      <c r="B842" s="139" t="s">
        <v>3138</v>
      </c>
      <c r="C842" s="139" t="s">
        <v>4274</v>
      </c>
    </row>
    <row r="843" spans="1:3" x14ac:dyDescent="0.3">
      <c r="A843" s="138" t="s">
        <v>2173</v>
      </c>
      <c r="B843" s="139" t="s">
        <v>3116</v>
      </c>
      <c r="C843" s="139" t="s">
        <v>4274</v>
      </c>
    </row>
    <row r="844" spans="1:3" x14ac:dyDescent="0.3">
      <c r="A844" s="138" t="s">
        <v>1722</v>
      </c>
      <c r="B844" s="139" t="s">
        <v>3055</v>
      </c>
      <c r="C844" s="139" t="s">
        <v>4274</v>
      </c>
    </row>
    <row r="845" spans="1:3" x14ac:dyDescent="0.3">
      <c r="A845" s="138" t="s">
        <v>1020</v>
      </c>
      <c r="B845" s="139" t="s">
        <v>3098</v>
      </c>
      <c r="C845" s="139" t="s">
        <v>4274</v>
      </c>
    </row>
    <row r="846" spans="1:3" x14ac:dyDescent="0.3">
      <c r="A846" s="138" t="s">
        <v>629</v>
      </c>
      <c r="B846" s="139" t="s">
        <v>3018</v>
      </c>
      <c r="C846" s="139" t="s">
        <v>4274</v>
      </c>
    </row>
    <row r="847" spans="1:3" x14ac:dyDescent="0.3">
      <c r="A847" s="138" t="s">
        <v>1794</v>
      </c>
      <c r="B847" s="139" t="s">
        <v>3009</v>
      </c>
      <c r="C847" s="139" t="s">
        <v>4274</v>
      </c>
    </row>
    <row r="848" spans="1:3" x14ac:dyDescent="0.3">
      <c r="A848" s="138" t="s">
        <v>1486</v>
      </c>
      <c r="B848" s="139" t="s">
        <v>3119</v>
      </c>
      <c r="C848" s="139" t="s">
        <v>4274</v>
      </c>
    </row>
    <row r="849" spans="1:3" x14ac:dyDescent="0.3">
      <c r="A849" s="138" t="s">
        <v>607</v>
      </c>
      <c r="B849" s="139" t="s">
        <v>2997</v>
      </c>
      <c r="C849" s="139" t="s">
        <v>4274</v>
      </c>
    </row>
    <row r="850" spans="1:3" x14ac:dyDescent="0.3">
      <c r="A850" s="138" t="s">
        <v>1638</v>
      </c>
      <c r="B850" s="139" t="s">
        <v>3061</v>
      </c>
      <c r="C850" s="139" t="s">
        <v>4274</v>
      </c>
    </row>
    <row r="851" spans="1:3" x14ac:dyDescent="0.3">
      <c r="A851" s="138" t="s">
        <v>648</v>
      </c>
      <c r="B851" s="139" t="s">
        <v>2853</v>
      </c>
      <c r="C851" s="139" t="s">
        <v>4274</v>
      </c>
    </row>
    <row r="852" spans="1:3" x14ac:dyDescent="0.3">
      <c r="A852" s="138" t="s">
        <v>715</v>
      </c>
      <c r="B852" s="139" t="s">
        <v>2866</v>
      </c>
      <c r="C852" s="139" t="s">
        <v>4274</v>
      </c>
    </row>
    <row r="853" spans="1:3" x14ac:dyDescent="0.3">
      <c r="A853" s="138" t="s">
        <v>556</v>
      </c>
      <c r="B853" s="139" t="s">
        <v>3141</v>
      </c>
      <c r="C853" s="139" t="s">
        <v>4274</v>
      </c>
    </row>
    <row r="854" spans="1:3" x14ac:dyDescent="0.3">
      <c r="A854" s="138" t="s">
        <v>993</v>
      </c>
      <c r="B854" s="139" t="s">
        <v>2849</v>
      </c>
      <c r="C854" s="139" t="s">
        <v>4274</v>
      </c>
    </row>
    <row r="855" spans="1:3" x14ac:dyDescent="0.3">
      <c r="A855" s="138" t="s">
        <v>711</v>
      </c>
      <c r="B855" s="139" t="s">
        <v>2858</v>
      </c>
      <c r="C855" s="139" t="s">
        <v>4274</v>
      </c>
    </row>
    <row r="856" spans="1:3" x14ac:dyDescent="0.3">
      <c r="A856" s="138" t="s">
        <v>2014</v>
      </c>
      <c r="B856" s="139" t="s">
        <v>2878</v>
      </c>
      <c r="C856" s="139" t="s">
        <v>4274</v>
      </c>
    </row>
    <row r="857" spans="1:3" x14ac:dyDescent="0.3">
      <c r="A857" s="138" t="s">
        <v>1589</v>
      </c>
      <c r="B857" s="139" t="s">
        <v>2881</v>
      </c>
      <c r="C857" s="139" t="s">
        <v>4274</v>
      </c>
    </row>
    <row r="858" spans="1:3" x14ac:dyDescent="0.3">
      <c r="A858" s="138" t="s">
        <v>2340</v>
      </c>
      <c r="B858" s="139" t="s">
        <v>2843</v>
      </c>
      <c r="C858" s="139" t="s">
        <v>4274</v>
      </c>
    </row>
    <row r="859" spans="1:3" x14ac:dyDescent="0.3">
      <c r="A859" s="138" t="s">
        <v>1564</v>
      </c>
      <c r="B859" s="139" t="s">
        <v>2994</v>
      </c>
      <c r="C859" s="139" t="s">
        <v>4274</v>
      </c>
    </row>
    <row r="860" spans="1:3" x14ac:dyDescent="0.3">
      <c r="A860" s="138" t="s">
        <v>2445</v>
      </c>
      <c r="B860" s="139" t="s">
        <v>3012</v>
      </c>
      <c r="C860" s="139" t="s">
        <v>4274</v>
      </c>
    </row>
    <row r="861" spans="1:3" x14ac:dyDescent="0.3">
      <c r="A861" s="138" t="s">
        <v>1750</v>
      </c>
      <c r="B861" s="139" t="s">
        <v>3104</v>
      </c>
      <c r="C861" s="139" t="s">
        <v>4274</v>
      </c>
    </row>
    <row r="862" spans="1:3" x14ac:dyDescent="0.3">
      <c r="A862" s="138" t="s">
        <v>1659</v>
      </c>
      <c r="B862" s="139" t="s">
        <v>2852</v>
      </c>
      <c r="C862" s="139" t="s">
        <v>4274</v>
      </c>
    </row>
    <row r="863" spans="1:3" x14ac:dyDescent="0.3">
      <c r="A863" s="138" t="s">
        <v>739</v>
      </c>
      <c r="B863" s="139" t="s">
        <v>3006</v>
      </c>
      <c r="C863" s="139" t="s">
        <v>4274</v>
      </c>
    </row>
    <row r="864" spans="1:3" x14ac:dyDescent="0.3">
      <c r="A864" s="138" t="s">
        <v>653</v>
      </c>
      <c r="B864" s="139" t="s">
        <v>3021</v>
      </c>
      <c r="C864" s="139" t="s">
        <v>4274</v>
      </c>
    </row>
    <row r="865" spans="1:3" x14ac:dyDescent="0.3">
      <c r="A865" s="138" t="s">
        <v>776</v>
      </c>
      <c r="B865" s="139" t="s">
        <v>3101</v>
      </c>
      <c r="C865" s="139" t="s">
        <v>4274</v>
      </c>
    </row>
    <row r="866" spans="1:3" x14ac:dyDescent="0.3">
      <c r="A866" s="138" t="s">
        <v>1496</v>
      </c>
      <c r="B866" s="139" t="s">
        <v>2991</v>
      </c>
      <c r="C866" s="139" t="s">
        <v>4274</v>
      </c>
    </row>
    <row r="867" spans="1:3" x14ac:dyDescent="0.3">
      <c r="A867" s="138" t="s">
        <v>2766</v>
      </c>
      <c r="B867" s="139" t="s">
        <v>4182</v>
      </c>
      <c r="C867" s="139" t="s">
        <v>4274</v>
      </c>
    </row>
    <row r="868" spans="1:3" x14ac:dyDescent="0.3">
      <c r="A868" s="138" t="s">
        <v>2725</v>
      </c>
      <c r="B868" s="139" t="s">
        <v>4183</v>
      </c>
      <c r="C868" s="139" t="s">
        <v>4274</v>
      </c>
    </row>
    <row r="869" spans="1:3" x14ac:dyDescent="0.3">
      <c r="A869" s="138" t="s">
        <v>2696</v>
      </c>
      <c r="B869" s="139" t="s">
        <v>3058</v>
      </c>
      <c r="C869" s="139" t="s">
        <v>4274</v>
      </c>
    </row>
    <row r="870" spans="1:3" x14ac:dyDescent="0.3">
      <c r="A870" s="138" t="s">
        <v>845</v>
      </c>
      <c r="B870" s="139" t="s">
        <v>3163</v>
      </c>
      <c r="C870" s="139" t="s">
        <v>4274</v>
      </c>
    </row>
    <row r="871" spans="1:3" x14ac:dyDescent="0.3">
      <c r="A871" s="138" t="s">
        <v>764</v>
      </c>
      <c r="B871" s="139" t="s">
        <v>2920</v>
      </c>
      <c r="C871" s="139" t="s">
        <v>4274</v>
      </c>
    </row>
    <row r="872" spans="1:3" x14ac:dyDescent="0.3">
      <c r="A872" s="138" t="s">
        <v>2255</v>
      </c>
      <c r="B872" s="139" t="s">
        <v>2869</v>
      </c>
      <c r="C872" s="139" t="s">
        <v>4274</v>
      </c>
    </row>
    <row r="873" spans="1:3" x14ac:dyDescent="0.3">
      <c r="A873" s="138" t="s">
        <v>2018</v>
      </c>
      <c r="B873" s="139" t="s">
        <v>2921</v>
      </c>
      <c r="C873" s="139" t="s">
        <v>4274</v>
      </c>
    </row>
    <row r="874" spans="1:3" x14ac:dyDescent="0.3">
      <c r="A874" s="138" t="s">
        <v>1470</v>
      </c>
      <c r="B874" s="139" t="s">
        <v>2884</v>
      </c>
      <c r="C874" s="139" t="s">
        <v>4274</v>
      </c>
    </row>
    <row r="875" spans="1:3" x14ac:dyDescent="0.3">
      <c r="A875" s="138" t="s">
        <v>2328</v>
      </c>
      <c r="B875" s="139" t="s">
        <v>2887</v>
      </c>
      <c r="C875" s="139" t="s">
        <v>4274</v>
      </c>
    </row>
    <row r="876" spans="1:3" x14ac:dyDescent="0.3">
      <c r="A876" s="138" t="s">
        <v>921</v>
      </c>
      <c r="B876" s="139" t="s">
        <v>2890</v>
      </c>
      <c r="C876" s="139" t="s">
        <v>4274</v>
      </c>
    </row>
    <row r="877" spans="1:3" x14ac:dyDescent="0.3">
      <c r="A877" s="138" t="s">
        <v>535</v>
      </c>
      <c r="B877" s="139" t="s">
        <v>3043</v>
      </c>
      <c r="C877" s="139" t="s">
        <v>4274</v>
      </c>
    </row>
    <row r="878" spans="1:3" x14ac:dyDescent="0.3">
      <c r="A878" s="138" t="s">
        <v>655</v>
      </c>
      <c r="B878" s="139" t="s">
        <v>3046</v>
      </c>
      <c r="C878" s="139" t="s">
        <v>4274</v>
      </c>
    </row>
    <row r="879" spans="1:3" x14ac:dyDescent="0.3">
      <c r="A879" s="138" t="s">
        <v>1710</v>
      </c>
      <c r="B879" s="139" t="s">
        <v>3031</v>
      </c>
      <c r="C879" s="139" t="s">
        <v>4274</v>
      </c>
    </row>
    <row r="880" spans="1:3" x14ac:dyDescent="0.3">
      <c r="A880" s="138" t="s">
        <v>1339</v>
      </c>
      <c r="B880" s="139" t="s">
        <v>3034</v>
      </c>
      <c r="C880" s="139" t="s">
        <v>4274</v>
      </c>
    </row>
    <row r="881" spans="1:3" x14ac:dyDescent="0.3">
      <c r="A881" s="138" t="s">
        <v>631</v>
      </c>
      <c r="B881" s="139" t="s">
        <v>3037</v>
      </c>
      <c r="C881" s="139" t="s">
        <v>4274</v>
      </c>
    </row>
    <row r="882" spans="1:3" x14ac:dyDescent="0.3">
      <c r="A882" s="138" t="s">
        <v>2050</v>
      </c>
      <c r="B882" s="139" t="s">
        <v>3040</v>
      </c>
      <c r="C882" s="139" t="s">
        <v>4274</v>
      </c>
    </row>
    <row r="883" spans="1:3" x14ac:dyDescent="0.3">
      <c r="A883" s="138" t="s">
        <v>2700</v>
      </c>
      <c r="B883" s="139" t="s">
        <v>3064</v>
      </c>
      <c r="C883" s="139" t="s">
        <v>4274</v>
      </c>
    </row>
    <row r="884" spans="1:3" x14ac:dyDescent="0.3">
      <c r="A884" s="138" t="s">
        <v>2399</v>
      </c>
      <c r="B884" s="139" t="s">
        <v>3153</v>
      </c>
      <c r="C884" s="139" t="s">
        <v>4274</v>
      </c>
    </row>
    <row r="885" spans="1:3" x14ac:dyDescent="0.3">
      <c r="A885" s="138" t="s">
        <v>2556</v>
      </c>
      <c r="B885" s="139" t="s">
        <v>3150</v>
      </c>
      <c r="C885" s="139" t="s">
        <v>4274</v>
      </c>
    </row>
    <row r="886" spans="1:3" x14ac:dyDescent="0.3">
      <c r="A886" s="138" t="s">
        <v>680</v>
      </c>
      <c r="B886" s="139" t="s">
        <v>2967</v>
      </c>
      <c r="C886" s="139" t="s">
        <v>4274</v>
      </c>
    </row>
    <row r="887" spans="1:3" x14ac:dyDescent="0.3">
      <c r="A887" s="138" t="s">
        <v>1663</v>
      </c>
      <c r="B887" s="139" t="s">
        <v>3068</v>
      </c>
      <c r="C887" s="139" t="s">
        <v>4274</v>
      </c>
    </row>
    <row r="888" spans="1:3" x14ac:dyDescent="0.3">
      <c r="A888" s="138" t="s">
        <v>1348</v>
      </c>
      <c r="B888" s="139" t="s">
        <v>3071</v>
      </c>
      <c r="C888" s="139" t="s">
        <v>4274</v>
      </c>
    </row>
    <row r="889" spans="1:3" x14ac:dyDescent="0.3">
      <c r="A889" s="138" t="s">
        <v>2792</v>
      </c>
      <c r="B889" s="139" t="s">
        <v>4184</v>
      </c>
      <c r="C889" s="139" t="s">
        <v>4274</v>
      </c>
    </row>
    <row r="890" spans="1:3" x14ac:dyDescent="0.3">
      <c r="A890" s="138" t="s">
        <v>1593</v>
      </c>
      <c r="B890" s="139" t="s">
        <v>2973</v>
      </c>
      <c r="C890" s="139" t="s">
        <v>4274</v>
      </c>
    </row>
    <row r="891" spans="1:3" x14ac:dyDescent="0.3">
      <c r="A891" s="138" t="s">
        <v>2458</v>
      </c>
      <c r="B891" s="139" t="s">
        <v>3049</v>
      </c>
      <c r="C891" s="139" t="s">
        <v>4274</v>
      </c>
    </row>
    <row r="892" spans="1:3" x14ac:dyDescent="0.3">
      <c r="A892" s="138" t="s">
        <v>2526</v>
      </c>
      <c r="B892" s="139" t="s">
        <v>3082</v>
      </c>
      <c r="C892" s="139" t="s">
        <v>4274</v>
      </c>
    </row>
    <row r="893" spans="1:3" x14ac:dyDescent="0.3">
      <c r="A893" s="138" t="s">
        <v>2388</v>
      </c>
      <c r="B893" s="139" t="s">
        <v>2905</v>
      </c>
      <c r="C893" s="139" t="s">
        <v>4274</v>
      </c>
    </row>
    <row r="894" spans="1:3" x14ac:dyDescent="0.3">
      <c r="A894" s="138" t="s">
        <v>669</v>
      </c>
      <c r="B894" s="139" t="s">
        <v>2946</v>
      </c>
      <c r="C894" s="139" t="s">
        <v>4274</v>
      </c>
    </row>
    <row r="895" spans="1:3" x14ac:dyDescent="0.3">
      <c r="A895" s="138" t="s">
        <v>709</v>
      </c>
      <c r="B895" s="139" t="s">
        <v>2943</v>
      </c>
      <c r="C895" s="139" t="s">
        <v>4274</v>
      </c>
    </row>
    <row r="896" spans="1:3" x14ac:dyDescent="0.3">
      <c r="A896" s="138" t="s">
        <v>1898</v>
      </c>
      <c r="B896" s="139" t="s">
        <v>3135</v>
      </c>
      <c r="C896" s="139" t="s">
        <v>4274</v>
      </c>
    </row>
    <row r="897" spans="1:3" x14ac:dyDescent="0.3">
      <c r="A897" s="138" t="s">
        <v>1397</v>
      </c>
      <c r="B897" s="139" t="s">
        <v>3052</v>
      </c>
      <c r="C897" s="139" t="s">
        <v>4274</v>
      </c>
    </row>
    <row r="898" spans="1:3" x14ac:dyDescent="0.3">
      <c r="A898" s="138" t="s">
        <v>1691</v>
      </c>
      <c r="B898" s="139" t="s">
        <v>3160</v>
      </c>
      <c r="C898" s="139" t="s">
        <v>4274</v>
      </c>
    </row>
    <row r="899" spans="1:3" x14ac:dyDescent="0.3">
      <c r="A899" s="138" t="s">
        <v>640</v>
      </c>
      <c r="B899" s="139" t="s">
        <v>2966</v>
      </c>
      <c r="C899" s="139" t="s">
        <v>4274</v>
      </c>
    </row>
    <row r="900" spans="1:3" x14ac:dyDescent="0.3">
      <c r="A900" s="138" t="s">
        <v>592</v>
      </c>
      <c r="B900" s="139" t="s">
        <v>2964</v>
      </c>
      <c r="C900" s="139" t="s">
        <v>4274</v>
      </c>
    </row>
    <row r="901" spans="1:3" x14ac:dyDescent="0.3">
      <c r="A901" s="138" t="s">
        <v>2145</v>
      </c>
      <c r="B901" s="139" t="s">
        <v>3110</v>
      </c>
      <c r="C901" s="139" t="s">
        <v>4274</v>
      </c>
    </row>
    <row r="902" spans="1:3" x14ac:dyDescent="0.3">
      <c r="A902" s="138" t="s">
        <v>1466</v>
      </c>
      <c r="B902" s="139" t="s">
        <v>2963</v>
      </c>
      <c r="C902" s="139" t="s">
        <v>4274</v>
      </c>
    </row>
    <row r="903" spans="1:3" x14ac:dyDescent="0.3">
      <c r="A903" s="138" t="s">
        <v>1669</v>
      </c>
      <c r="B903" s="139" t="s">
        <v>2959</v>
      </c>
      <c r="C903" s="139" t="s">
        <v>4274</v>
      </c>
    </row>
    <row r="904" spans="1:3" x14ac:dyDescent="0.3">
      <c r="A904" s="138" t="s">
        <v>974</v>
      </c>
      <c r="B904" s="139" t="s">
        <v>3024</v>
      </c>
      <c r="C904" s="139" t="s">
        <v>4274</v>
      </c>
    </row>
    <row r="905" spans="1:3" x14ac:dyDescent="0.3">
      <c r="A905" s="138" t="s">
        <v>615</v>
      </c>
      <c r="B905" s="139" t="s">
        <v>3000</v>
      </c>
      <c r="C905" s="139" t="s">
        <v>4274</v>
      </c>
    </row>
    <row r="906" spans="1:3" x14ac:dyDescent="0.3">
      <c r="A906" s="138" t="s">
        <v>2681</v>
      </c>
      <c r="B906" s="139" t="s">
        <v>2957</v>
      </c>
      <c r="C906" s="139" t="s">
        <v>4274</v>
      </c>
    </row>
    <row r="907" spans="1:3" x14ac:dyDescent="0.3">
      <c r="A907" s="138" t="s">
        <v>2710</v>
      </c>
      <c r="B907" s="139" t="s">
        <v>3074</v>
      </c>
      <c r="C907" s="139" t="s">
        <v>4274</v>
      </c>
    </row>
    <row r="908" spans="1:3" x14ac:dyDescent="0.3">
      <c r="A908" s="138" t="s">
        <v>2706</v>
      </c>
      <c r="B908" s="139" t="s">
        <v>2961</v>
      </c>
      <c r="C908" s="139" t="s">
        <v>4274</v>
      </c>
    </row>
    <row r="909" spans="1:3" x14ac:dyDescent="0.3">
      <c r="A909" s="138" t="s">
        <v>2724</v>
      </c>
      <c r="B909" s="139" t="s">
        <v>4185</v>
      </c>
      <c r="C909" s="139" t="s">
        <v>4274</v>
      </c>
    </row>
    <row r="910" spans="1:3" x14ac:dyDescent="0.3">
      <c r="A910" s="138" t="s">
        <v>1419</v>
      </c>
      <c r="B910" s="139" t="s">
        <v>3003</v>
      </c>
      <c r="C910" s="139" t="s">
        <v>4274</v>
      </c>
    </row>
    <row r="911" spans="1:3" x14ac:dyDescent="0.3">
      <c r="A911" s="138" t="s">
        <v>875</v>
      </c>
      <c r="B911" s="139" t="s">
        <v>2872</v>
      </c>
      <c r="C911" s="139" t="s">
        <v>4274</v>
      </c>
    </row>
    <row r="912" spans="1:3" x14ac:dyDescent="0.3">
      <c r="A912" s="138" t="s">
        <v>1936</v>
      </c>
      <c r="B912" s="139" t="s">
        <v>2893</v>
      </c>
      <c r="C912" s="139" t="s">
        <v>4274</v>
      </c>
    </row>
    <row r="913" spans="1:3" x14ac:dyDescent="0.3">
      <c r="A913" s="138" t="s">
        <v>531</v>
      </c>
      <c r="B913" s="139" t="s">
        <v>3028</v>
      </c>
      <c r="C913" s="139" t="s">
        <v>4274</v>
      </c>
    </row>
    <row r="914" spans="1:3" x14ac:dyDescent="0.3">
      <c r="A914" s="138" t="s">
        <v>1033</v>
      </c>
      <c r="B914" s="139" t="s">
        <v>3107</v>
      </c>
      <c r="C914" s="139" t="s">
        <v>4274</v>
      </c>
    </row>
    <row r="915" spans="1:3" x14ac:dyDescent="0.3">
      <c r="A915" s="138" t="s">
        <v>2379</v>
      </c>
      <c r="B915" s="139" t="s">
        <v>2938</v>
      </c>
      <c r="C915" s="139" t="s">
        <v>4274</v>
      </c>
    </row>
    <row r="916" spans="1:3" x14ac:dyDescent="0.3">
      <c r="A916" s="138" t="s">
        <v>786</v>
      </c>
      <c r="B916" s="139" t="s">
        <v>2915</v>
      </c>
      <c r="C916" s="139" t="s">
        <v>4274</v>
      </c>
    </row>
    <row r="917" spans="1:3" x14ac:dyDescent="0.3">
      <c r="A917" s="138" t="s">
        <v>657</v>
      </c>
      <c r="B917" s="139" t="s">
        <v>3156</v>
      </c>
      <c r="C917" s="139" t="s">
        <v>4274</v>
      </c>
    </row>
    <row r="918" spans="1:3" x14ac:dyDescent="0.3">
      <c r="A918" s="138" t="s">
        <v>2187</v>
      </c>
      <c r="B918" s="139" t="s">
        <v>2916</v>
      </c>
      <c r="C918" s="139" t="s">
        <v>4274</v>
      </c>
    </row>
    <row r="919" spans="1:3" x14ac:dyDescent="0.3">
      <c r="A919" s="138" t="s">
        <v>661</v>
      </c>
      <c r="B919" s="139" t="s">
        <v>2953</v>
      </c>
      <c r="C919" s="139" t="s">
        <v>4274</v>
      </c>
    </row>
    <row r="920" spans="1:3" x14ac:dyDescent="0.3">
      <c r="A920" s="138" t="s">
        <v>2281</v>
      </c>
      <c r="B920" s="139" t="s">
        <v>2926</v>
      </c>
      <c r="C920" s="139" t="s">
        <v>4274</v>
      </c>
    </row>
    <row r="921" spans="1:3" x14ac:dyDescent="0.3">
      <c r="A921" s="138" t="s">
        <v>877</v>
      </c>
      <c r="B921" s="139" t="s">
        <v>2927</v>
      </c>
      <c r="C921" s="139" t="s">
        <v>4274</v>
      </c>
    </row>
    <row r="922" spans="1:3" x14ac:dyDescent="0.3">
      <c r="A922" s="138" t="s">
        <v>991</v>
      </c>
      <c r="B922" s="139" t="s">
        <v>2929</v>
      </c>
      <c r="C922" s="139" t="s">
        <v>4274</v>
      </c>
    </row>
    <row r="923" spans="1:3" x14ac:dyDescent="0.3">
      <c r="A923" s="138" t="s">
        <v>1946</v>
      </c>
      <c r="B923" s="139" t="s">
        <v>2930</v>
      </c>
      <c r="C923" s="139" t="s">
        <v>4274</v>
      </c>
    </row>
    <row r="924" spans="1:3" x14ac:dyDescent="0.3">
      <c r="A924" s="138" t="s">
        <v>2197</v>
      </c>
      <c r="B924" s="139" t="s">
        <v>2932</v>
      </c>
      <c r="C924" s="139" t="s">
        <v>4274</v>
      </c>
    </row>
    <row r="925" spans="1:3" x14ac:dyDescent="0.3">
      <c r="A925" s="138" t="s">
        <v>1938</v>
      </c>
      <c r="B925" s="139" t="s">
        <v>2933</v>
      </c>
      <c r="C925" s="139" t="s">
        <v>4274</v>
      </c>
    </row>
    <row r="926" spans="1:3" x14ac:dyDescent="0.3">
      <c r="A926" s="138" t="s">
        <v>937</v>
      </c>
      <c r="B926" s="139" t="s">
        <v>2924</v>
      </c>
      <c r="C926" s="139" t="s">
        <v>4274</v>
      </c>
    </row>
    <row r="927" spans="1:3" x14ac:dyDescent="0.3">
      <c r="A927" s="138" t="s">
        <v>1360</v>
      </c>
      <c r="B927" s="139" t="s">
        <v>3123</v>
      </c>
      <c r="C927" s="139" t="s">
        <v>4274</v>
      </c>
    </row>
    <row r="928" spans="1:3" x14ac:dyDescent="0.3">
      <c r="A928" s="138" t="s">
        <v>1468</v>
      </c>
      <c r="B928" s="139" t="s">
        <v>2970</v>
      </c>
      <c r="C928" s="139" t="s">
        <v>4274</v>
      </c>
    </row>
    <row r="929" spans="1:3" x14ac:dyDescent="0.3">
      <c r="A929" s="138" t="s">
        <v>1337</v>
      </c>
      <c r="B929" s="139" t="s">
        <v>3120</v>
      </c>
      <c r="C929" s="139" t="s">
        <v>4274</v>
      </c>
    </row>
    <row r="930" spans="1:3" x14ac:dyDescent="0.3">
      <c r="A930" s="138" t="s">
        <v>1427</v>
      </c>
      <c r="B930" s="139" t="s">
        <v>3126</v>
      </c>
      <c r="C930" s="139" t="s">
        <v>4274</v>
      </c>
    </row>
    <row r="931" spans="1:3" x14ac:dyDescent="0.3">
      <c r="A931" s="138" t="s">
        <v>2357</v>
      </c>
      <c r="B931" s="139" t="s">
        <v>3086</v>
      </c>
      <c r="C931" s="139" t="s">
        <v>4274</v>
      </c>
    </row>
    <row r="932" spans="1:3" x14ac:dyDescent="0.3">
      <c r="A932" s="138" t="s">
        <v>1266</v>
      </c>
      <c r="B932" s="139" t="s">
        <v>2986</v>
      </c>
      <c r="C932" s="139" t="s">
        <v>4274</v>
      </c>
    </row>
    <row r="933" spans="1:3" x14ac:dyDescent="0.3">
      <c r="A933" s="138" t="s">
        <v>2363</v>
      </c>
      <c r="B933" s="139" t="s">
        <v>3089</v>
      </c>
      <c r="C933" s="139" t="s">
        <v>4274</v>
      </c>
    </row>
    <row r="934" spans="1:3" x14ac:dyDescent="0.3">
      <c r="A934" s="138" t="s">
        <v>2727</v>
      </c>
      <c r="B934" s="139" t="s">
        <v>4189</v>
      </c>
      <c r="C934" s="139" t="s">
        <v>4274</v>
      </c>
    </row>
    <row r="935" spans="1:3" x14ac:dyDescent="0.3">
      <c r="A935" s="138" t="s">
        <v>1273</v>
      </c>
      <c r="B935" s="139" t="s">
        <v>3083</v>
      </c>
      <c r="C935" s="139" t="s">
        <v>4274</v>
      </c>
    </row>
    <row r="936" spans="1:3" x14ac:dyDescent="0.3">
      <c r="A936" s="138" t="s">
        <v>2721</v>
      </c>
      <c r="B936" s="139" t="s">
        <v>4188</v>
      </c>
      <c r="C936" s="139" t="s">
        <v>4274</v>
      </c>
    </row>
    <row r="937" spans="1:3" x14ac:dyDescent="0.3">
      <c r="A937" s="138" t="s">
        <v>2708</v>
      </c>
      <c r="B937" s="139" t="s">
        <v>2980</v>
      </c>
      <c r="C937" s="139" t="s">
        <v>4274</v>
      </c>
    </row>
    <row r="938" spans="1:3" x14ac:dyDescent="0.3">
      <c r="A938" s="138" t="s">
        <v>2685</v>
      </c>
      <c r="B938" s="139" t="s">
        <v>2974</v>
      </c>
      <c r="C938" s="139" t="s">
        <v>4274</v>
      </c>
    </row>
    <row r="939" spans="1:3" x14ac:dyDescent="0.3">
      <c r="A939" s="138" t="s">
        <v>1560</v>
      </c>
      <c r="B939" s="139" t="s">
        <v>3142</v>
      </c>
      <c r="C939" s="139" t="s">
        <v>4274</v>
      </c>
    </row>
    <row r="940" spans="1:3" x14ac:dyDescent="0.3">
      <c r="A940" s="138" t="s">
        <v>2253</v>
      </c>
      <c r="B940" s="139" t="s">
        <v>3136</v>
      </c>
      <c r="C940" s="139" t="s">
        <v>4274</v>
      </c>
    </row>
    <row r="941" spans="1:3" x14ac:dyDescent="0.3">
      <c r="A941" s="138" t="s">
        <v>1488</v>
      </c>
      <c r="B941" s="139" t="s">
        <v>2913</v>
      </c>
      <c r="C941" s="139" t="s">
        <v>4274</v>
      </c>
    </row>
    <row r="942" spans="1:3" x14ac:dyDescent="0.3">
      <c r="A942" s="138" t="s">
        <v>1448</v>
      </c>
      <c r="B942" s="139" t="s">
        <v>3139</v>
      </c>
      <c r="C942" s="139" t="s">
        <v>4274</v>
      </c>
    </row>
    <row r="943" spans="1:3" x14ac:dyDescent="0.3">
      <c r="A943" s="138" t="s">
        <v>1952</v>
      </c>
      <c r="B943" s="139" t="s">
        <v>2917</v>
      </c>
      <c r="C943" s="139" t="s">
        <v>4274</v>
      </c>
    </row>
    <row r="944" spans="1:3" x14ac:dyDescent="0.3">
      <c r="A944" s="138" t="s">
        <v>1835</v>
      </c>
      <c r="B944" s="139" t="s">
        <v>2989</v>
      </c>
      <c r="C944" s="139" t="s">
        <v>4274</v>
      </c>
    </row>
    <row r="945" spans="1:3" x14ac:dyDescent="0.3">
      <c r="A945" s="138" t="s">
        <v>1287</v>
      </c>
      <c r="B945" s="139" t="s">
        <v>3102</v>
      </c>
      <c r="C945" s="139" t="s">
        <v>4274</v>
      </c>
    </row>
    <row r="946" spans="1:3" x14ac:dyDescent="0.3">
      <c r="A946" s="138" t="s">
        <v>676</v>
      </c>
      <c r="B946" s="139" t="s">
        <v>3013</v>
      </c>
      <c r="C946" s="139" t="s">
        <v>4274</v>
      </c>
    </row>
    <row r="947" spans="1:3" x14ac:dyDescent="0.3">
      <c r="A947" s="138" t="s">
        <v>1682</v>
      </c>
      <c r="B947" s="139" t="s">
        <v>2850</v>
      </c>
      <c r="C947" s="139" t="s">
        <v>4274</v>
      </c>
    </row>
    <row r="948" spans="1:3" x14ac:dyDescent="0.3">
      <c r="A948" s="138" t="s">
        <v>1989</v>
      </c>
      <c r="B948" s="139" t="s">
        <v>3099</v>
      </c>
      <c r="C948" s="139" t="s">
        <v>4274</v>
      </c>
    </row>
    <row r="949" spans="1:3" x14ac:dyDescent="0.3">
      <c r="A949" s="138" t="s">
        <v>1450</v>
      </c>
      <c r="B949" s="139" t="s">
        <v>3161</v>
      </c>
      <c r="C949" s="139" t="s">
        <v>4274</v>
      </c>
    </row>
    <row r="950" spans="1:3" x14ac:dyDescent="0.3">
      <c r="A950" s="138" t="s">
        <v>1752</v>
      </c>
      <c r="B950" s="139" t="s">
        <v>3105</v>
      </c>
      <c r="C950" s="139" t="s">
        <v>4274</v>
      </c>
    </row>
    <row r="951" spans="1:3" x14ac:dyDescent="0.3">
      <c r="A951" s="138" t="s">
        <v>2464</v>
      </c>
      <c r="B951" s="139" t="s">
        <v>2844</v>
      </c>
      <c r="C951" s="139" t="s">
        <v>4274</v>
      </c>
    </row>
    <row r="952" spans="1:3" x14ac:dyDescent="0.3">
      <c r="A952" s="138" t="s">
        <v>2177</v>
      </c>
      <c r="B952" s="139" t="s">
        <v>2873</v>
      </c>
      <c r="C952" s="139" t="s">
        <v>4274</v>
      </c>
    </row>
    <row r="953" spans="1:3" x14ac:dyDescent="0.3">
      <c r="A953" s="138" t="s">
        <v>1324</v>
      </c>
      <c r="B953" s="139" t="s">
        <v>3016</v>
      </c>
      <c r="C953" s="139" t="s">
        <v>4274</v>
      </c>
    </row>
    <row r="954" spans="1:3" x14ac:dyDescent="0.3">
      <c r="A954" s="138" t="s">
        <v>1259</v>
      </c>
      <c r="B954" s="139" t="s">
        <v>3010</v>
      </c>
      <c r="C954" s="139" t="s">
        <v>4274</v>
      </c>
    </row>
    <row r="955" spans="1:3" x14ac:dyDescent="0.3">
      <c r="A955" s="138" t="s">
        <v>2033</v>
      </c>
      <c r="B955" s="139" t="s">
        <v>3117</v>
      </c>
      <c r="C955" s="139" t="s">
        <v>4274</v>
      </c>
    </row>
    <row r="956" spans="1:3" x14ac:dyDescent="0.3">
      <c r="A956" s="138" t="s">
        <v>2232</v>
      </c>
      <c r="B956" s="139" t="s">
        <v>3007</v>
      </c>
      <c r="C956" s="139" t="s">
        <v>4274</v>
      </c>
    </row>
    <row r="957" spans="1:3" x14ac:dyDescent="0.3">
      <c r="A957" s="138" t="s">
        <v>2785</v>
      </c>
      <c r="B957" s="139" t="s">
        <v>4217</v>
      </c>
      <c r="C957" s="139" t="s">
        <v>4274</v>
      </c>
    </row>
    <row r="958" spans="1:3" x14ac:dyDescent="0.3">
      <c r="A958" s="138" t="s">
        <v>1603</v>
      </c>
      <c r="B958" s="139" t="s">
        <v>3095</v>
      </c>
      <c r="C958" s="139" t="s">
        <v>4274</v>
      </c>
    </row>
    <row r="959" spans="1:3" x14ac:dyDescent="0.3">
      <c r="A959" s="138" t="s">
        <v>2705</v>
      </c>
      <c r="B959" s="139" t="s">
        <v>3111</v>
      </c>
      <c r="C959" s="139" t="s">
        <v>4274</v>
      </c>
    </row>
    <row r="960" spans="1:3" x14ac:dyDescent="0.3">
      <c r="A960" s="138" t="s">
        <v>736</v>
      </c>
      <c r="B960" s="139" t="s">
        <v>3004</v>
      </c>
      <c r="C960" s="139" t="s">
        <v>4274</v>
      </c>
    </row>
    <row r="961" spans="1:3" x14ac:dyDescent="0.3">
      <c r="A961" s="138" t="s">
        <v>898</v>
      </c>
      <c r="B961" s="139" t="s">
        <v>2922</v>
      </c>
      <c r="C961" s="139" t="s">
        <v>4274</v>
      </c>
    </row>
    <row r="962" spans="1:3" x14ac:dyDescent="0.3">
      <c r="A962" s="138" t="s">
        <v>1306</v>
      </c>
      <c r="B962" s="139" t="s">
        <v>2855</v>
      </c>
      <c r="C962" s="139" t="s">
        <v>4274</v>
      </c>
    </row>
    <row r="963" spans="1:3" x14ac:dyDescent="0.3">
      <c r="A963" s="138" t="s">
        <v>1490</v>
      </c>
      <c r="B963" s="139" t="s">
        <v>2840</v>
      </c>
      <c r="C963" s="139" t="s">
        <v>4274</v>
      </c>
    </row>
    <row r="964" spans="1:3" x14ac:dyDescent="0.3">
      <c r="A964" s="138" t="s">
        <v>1857</v>
      </c>
      <c r="B964" s="139" t="s">
        <v>3056</v>
      </c>
      <c r="C964" s="139" t="s">
        <v>4274</v>
      </c>
    </row>
    <row r="965" spans="1:3" x14ac:dyDescent="0.3">
      <c r="A965" s="138" t="s">
        <v>1599</v>
      </c>
      <c r="B965" s="139" t="s">
        <v>3053</v>
      </c>
      <c r="C965" s="139" t="s">
        <v>4274</v>
      </c>
    </row>
    <row r="966" spans="1:3" x14ac:dyDescent="0.3">
      <c r="A966" s="138" t="s">
        <v>2540</v>
      </c>
      <c r="B966" s="139" t="s">
        <v>2847</v>
      </c>
      <c r="C966" s="139" t="s">
        <v>4274</v>
      </c>
    </row>
    <row r="967" spans="1:3" x14ac:dyDescent="0.3">
      <c r="A967" s="138" t="s">
        <v>1482</v>
      </c>
      <c r="B967" s="139" t="s">
        <v>3059</v>
      </c>
      <c r="C967" s="139" t="s">
        <v>4274</v>
      </c>
    </row>
    <row r="968" spans="1:3" x14ac:dyDescent="0.3">
      <c r="A968" s="138" t="s">
        <v>1849</v>
      </c>
      <c r="B968" s="139" t="s">
        <v>2856</v>
      </c>
      <c r="C968" s="139" t="s">
        <v>4274</v>
      </c>
    </row>
    <row r="969" spans="1:3" x14ac:dyDescent="0.3">
      <c r="A969" s="138" t="s">
        <v>734</v>
      </c>
      <c r="B969" s="139" t="s">
        <v>2995</v>
      </c>
      <c r="C969" s="139" t="s">
        <v>4274</v>
      </c>
    </row>
    <row r="970" spans="1:3" x14ac:dyDescent="0.3">
      <c r="A970" s="138" t="s">
        <v>2238</v>
      </c>
      <c r="B970" s="139" t="s">
        <v>3019</v>
      </c>
      <c r="C970" s="139" t="s">
        <v>4274</v>
      </c>
    </row>
    <row r="971" spans="1:3" x14ac:dyDescent="0.3">
      <c r="A971" s="138" t="s">
        <v>1646</v>
      </c>
      <c r="B971" s="139" t="s">
        <v>3114</v>
      </c>
      <c r="C971" s="139" t="s">
        <v>4274</v>
      </c>
    </row>
    <row r="972" spans="1:3" x14ac:dyDescent="0.3">
      <c r="A972" s="138" t="s">
        <v>581</v>
      </c>
      <c r="B972" s="139" t="s">
        <v>2876</v>
      </c>
      <c r="C972" s="139" t="s">
        <v>4274</v>
      </c>
    </row>
    <row r="973" spans="1:3" x14ac:dyDescent="0.3">
      <c r="A973" s="138" t="s">
        <v>741</v>
      </c>
      <c r="B973" s="139" t="s">
        <v>2864</v>
      </c>
      <c r="C973" s="139" t="s">
        <v>4274</v>
      </c>
    </row>
    <row r="974" spans="1:3" x14ac:dyDescent="0.3">
      <c r="A974" s="138" t="s">
        <v>1383</v>
      </c>
      <c r="B974" s="139" t="s">
        <v>2879</v>
      </c>
      <c r="C974" s="139" t="s">
        <v>4274</v>
      </c>
    </row>
    <row r="975" spans="1:3" x14ac:dyDescent="0.3">
      <c r="A975" s="138" t="s">
        <v>2538</v>
      </c>
      <c r="B975" s="139" t="s">
        <v>2861</v>
      </c>
      <c r="C975" s="139" t="s">
        <v>4274</v>
      </c>
    </row>
    <row r="976" spans="1:3" x14ac:dyDescent="0.3">
      <c r="A976" s="138" t="s">
        <v>1356</v>
      </c>
      <c r="B976" s="139" t="s">
        <v>3029</v>
      </c>
      <c r="C976" s="139" t="s">
        <v>4274</v>
      </c>
    </row>
    <row r="977" spans="1:3" x14ac:dyDescent="0.3">
      <c r="A977" s="138" t="s">
        <v>1851</v>
      </c>
      <c r="B977" s="139" t="s">
        <v>3035</v>
      </c>
      <c r="C977" s="139" t="s">
        <v>4274</v>
      </c>
    </row>
    <row r="978" spans="1:3" x14ac:dyDescent="0.3">
      <c r="A978" s="138" t="s">
        <v>2085</v>
      </c>
      <c r="B978" s="139" t="s">
        <v>2885</v>
      </c>
      <c r="C978" s="139" t="s">
        <v>4274</v>
      </c>
    </row>
    <row r="979" spans="1:3" x14ac:dyDescent="0.3">
      <c r="A979" s="138" t="s">
        <v>2240</v>
      </c>
      <c r="B979" s="139" t="s">
        <v>3041</v>
      </c>
      <c r="C979" s="139" t="s">
        <v>4274</v>
      </c>
    </row>
    <row r="980" spans="1:3" x14ac:dyDescent="0.3">
      <c r="A980" s="138" t="s">
        <v>1922</v>
      </c>
      <c r="B980" s="139" t="s">
        <v>2882</v>
      </c>
      <c r="C980" s="139" t="s">
        <v>4274</v>
      </c>
    </row>
    <row r="981" spans="1:3" x14ac:dyDescent="0.3">
      <c r="A981" s="138" t="s">
        <v>1282</v>
      </c>
      <c r="B981" s="139" t="s">
        <v>2888</v>
      </c>
      <c r="C981" s="139" t="s">
        <v>4274</v>
      </c>
    </row>
    <row r="982" spans="1:3" x14ac:dyDescent="0.3">
      <c r="A982" s="138" t="s">
        <v>1595</v>
      </c>
      <c r="B982" s="139" t="s">
        <v>3032</v>
      </c>
      <c r="C982" s="139" t="s">
        <v>4274</v>
      </c>
    </row>
    <row r="983" spans="1:3" x14ac:dyDescent="0.3">
      <c r="A983" s="138" t="s">
        <v>1671</v>
      </c>
      <c r="B983" s="139" t="s">
        <v>3044</v>
      </c>
      <c r="C983" s="139" t="s">
        <v>4274</v>
      </c>
    </row>
    <row r="984" spans="1:3" x14ac:dyDescent="0.3">
      <c r="A984" s="138" t="s">
        <v>613</v>
      </c>
      <c r="B984" s="139" t="s">
        <v>3025</v>
      </c>
      <c r="C984" s="139" t="s">
        <v>4274</v>
      </c>
    </row>
    <row r="985" spans="1:3" x14ac:dyDescent="0.3">
      <c r="A985" s="138" t="s">
        <v>1566</v>
      </c>
      <c r="B985" s="139" t="s">
        <v>3038</v>
      </c>
      <c r="C985" s="139" t="s">
        <v>4274</v>
      </c>
    </row>
    <row r="986" spans="1:3" x14ac:dyDescent="0.3">
      <c r="A986" s="138" t="s">
        <v>2242</v>
      </c>
      <c r="B986" s="139" t="s">
        <v>3062</v>
      </c>
      <c r="C986" s="139" t="s">
        <v>4274</v>
      </c>
    </row>
    <row r="987" spans="1:3" x14ac:dyDescent="0.3">
      <c r="A987" s="138" t="s">
        <v>1629</v>
      </c>
      <c r="B987" s="139" t="s">
        <v>3069</v>
      </c>
      <c r="C987" s="139" t="s">
        <v>4274</v>
      </c>
    </row>
    <row r="988" spans="1:3" x14ac:dyDescent="0.3">
      <c r="A988" s="138" t="s">
        <v>682</v>
      </c>
      <c r="B988" s="139" t="s">
        <v>3108</v>
      </c>
      <c r="C988" s="139" t="s">
        <v>4274</v>
      </c>
    </row>
    <row r="989" spans="1:3" x14ac:dyDescent="0.3">
      <c r="A989" s="138" t="s">
        <v>2334</v>
      </c>
      <c r="B989" s="139" t="s">
        <v>3001</v>
      </c>
      <c r="C989" s="139" t="s">
        <v>4274</v>
      </c>
    </row>
    <row r="990" spans="1:3" x14ac:dyDescent="0.3">
      <c r="A990" s="138" t="s">
        <v>2338</v>
      </c>
      <c r="B990" s="139" t="s">
        <v>3050</v>
      </c>
      <c r="C990" s="139" t="s">
        <v>4274</v>
      </c>
    </row>
    <row r="991" spans="1:3" x14ac:dyDescent="0.3">
      <c r="A991" s="138" t="s">
        <v>1381</v>
      </c>
      <c r="B991" s="139" t="s">
        <v>3129</v>
      </c>
      <c r="C991" s="139" t="s">
        <v>4274</v>
      </c>
    </row>
    <row r="992" spans="1:3" x14ac:dyDescent="0.3">
      <c r="A992" s="138" t="s">
        <v>1370</v>
      </c>
      <c r="B992" s="139" t="s">
        <v>3151</v>
      </c>
      <c r="C992" s="139" t="s">
        <v>4274</v>
      </c>
    </row>
    <row r="993" spans="1:3" x14ac:dyDescent="0.3">
      <c r="A993" s="138" t="s">
        <v>1718</v>
      </c>
      <c r="B993" s="139" t="s">
        <v>3145</v>
      </c>
      <c r="C993" s="139" t="s">
        <v>4274</v>
      </c>
    </row>
    <row r="994" spans="1:3" x14ac:dyDescent="0.3">
      <c r="A994" s="138" t="s">
        <v>2715</v>
      </c>
      <c r="B994" s="139" t="s">
        <v>3065</v>
      </c>
      <c r="C994" s="139" t="s">
        <v>4274</v>
      </c>
    </row>
    <row r="995" spans="1:3" x14ac:dyDescent="0.3">
      <c r="A995" s="138" t="s">
        <v>2782</v>
      </c>
      <c r="B995" s="139" t="s">
        <v>4190</v>
      </c>
      <c r="C995" s="139" t="s">
        <v>4274</v>
      </c>
    </row>
    <row r="996" spans="1:3" x14ac:dyDescent="0.3">
      <c r="A996" s="138" t="s">
        <v>2095</v>
      </c>
      <c r="B996" s="139" t="s">
        <v>2919</v>
      </c>
      <c r="C996" s="139" t="s">
        <v>4274</v>
      </c>
    </row>
    <row r="997" spans="1:3" x14ac:dyDescent="0.3">
      <c r="A997" s="138" t="s">
        <v>1822</v>
      </c>
      <c r="B997" s="139" t="s">
        <v>2969</v>
      </c>
      <c r="C997" s="139" t="s">
        <v>4274</v>
      </c>
    </row>
    <row r="998" spans="1:3" x14ac:dyDescent="0.3">
      <c r="A998" s="138" t="s">
        <v>1268</v>
      </c>
      <c r="B998" s="139" t="s">
        <v>3075</v>
      </c>
      <c r="C998" s="139" t="s">
        <v>4274</v>
      </c>
    </row>
    <row r="999" spans="1:3" x14ac:dyDescent="0.3">
      <c r="A999" s="138" t="s">
        <v>1728</v>
      </c>
      <c r="B999" s="139" t="s">
        <v>3079</v>
      </c>
      <c r="C999" s="139" t="s">
        <v>4274</v>
      </c>
    </row>
    <row r="1000" spans="1:3" x14ac:dyDescent="0.3">
      <c r="A1000" s="138" t="s">
        <v>1583</v>
      </c>
      <c r="B1000" s="139" t="s">
        <v>3080</v>
      </c>
      <c r="C1000" s="139" t="s">
        <v>4274</v>
      </c>
    </row>
    <row r="1001" spans="1:3" x14ac:dyDescent="0.3">
      <c r="A1001" s="138" t="s">
        <v>2348</v>
      </c>
      <c r="B1001" s="139" t="s">
        <v>2940</v>
      </c>
      <c r="C1001" s="139" t="s">
        <v>4274</v>
      </c>
    </row>
    <row r="1002" spans="1:3" x14ac:dyDescent="0.3">
      <c r="A1002" s="138" t="s">
        <v>571</v>
      </c>
      <c r="B1002" s="139" t="s">
        <v>2971</v>
      </c>
      <c r="C1002" s="139" t="s">
        <v>4274</v>
      </c>
    </row>
    <row r="1003" spans="1:3" x14ac:dyDescent="0.3">
      <c r="A1003" s="138" t="s">
        <v>1280</v>
      </c>
      <c r="B1003" s="139" t="s">
        <v>3158</v>
      </c>
      <c r="C1003" s="139" t="s">
        <v>4274</v>
      </c>
    </row>
    <row r="1004" spans="1:3" x14ac:dyDescent="0.3">
      <c r="A1004" s="138" t="s">
        <v>1411</v>
      </c>
      <c r="B1004" s="139" t="s">
        <v>2941</v>
      </c>
      <c r="C1004" s="139" t="s">
        <v>4274</v>
      </c>
    </row>
    <row r="1005" spans="1:3" x14ac:dyDescent="0.3">
      <c r="A1005" s="138" t="s">
        <v>929</v>
      </c>
      <c r="B1005" s="139" t="s">
        <v>2870</v>
      </c>
      <c r="C1005" s="139" t="s">
        <v>4274</v>
      </c>
    </row>
    <row r="1006" spans="1:3" x14ac:dyDescent="0.3">
      <c r="A1006" s="138" t="s">
        <v>967</v>
      </c>
      <c r="B1006" s="139" t="s">
        <v>3022</v>
      </c>
      <c r="C1006" s="139" t="s">
        <v>4274</v>
      </c>
    </row>
    <row r="1007" spans="1:3" x14ac:dyDescent="0.3">
      <c r="A1007" s="138" t="s">
        <v>694</v>
      </c>
      <c r="B1007" s="139" t="s">
        <v>2998</v>
      </c>
      <c r="C1007" s="139" t="s">
        <v>4274</v>
      </c>
    </row>
    <row r="1008" spans="1:3" x14ac:dyDescent="0.3">
      <c r="A1008" s="138" t="s">
        <v>723</v>
      </c>
      <c r="B1008" s="139" t="s">
        <v>3133</v>
      </c>
      <c r="C1008" s="139" t="s">
        <v>4274</v>
      </c>
    </row>
    <row r="1009" spans="1:3" x14ac:dyDescent="0.3">
      <c r="A1009" s="138" t="s">
        <v>594</v>
      </c>
      <c r="B1009" s="139" t="s">
        <v>2867</v>
      </c>
      <c r="C1009" s="139" t="s">
        <v>4274</v>
      </c>
    </row>
    <row r="1010" spans="1:3" x14ac:dyDescent="0.3">
      <c r="A1010" s="138" t="s">
        <v>1642</v>
      </c>
      <c r="B1010" s="139" t="s">
        <v>3132</v>
      </c>
      <c r="C1010" s="139" t="s">
        <v>4274</v>
      </c>
    </row>
    <row r="1011" spans="1:3" x14ac:dyDescent="0.3">
      <c r="A1011" s="138" t="s">
        <v>1684</v>
      </c>
      <c r="B1011" s="139" t="s">
        <v>3072</v>
      </c>
      <c r="C1011" s="139" t="s">
        <v>4274</v>
      </c>
    </row>
    <row r="1012" spans="1:3" x14ac:dyDescent="0.3">
      <c r="A1012" s="138" t="s">
        <v>583</v>
      </c>
      <c r="B1012" s="139" t="s">
        <v>2891</v>
      </c>
      <c r="C1012" s="139" t="s">
        <v>4274</v>
      </c>
    </row>
    <row r="1013" spans="1:3" x14ac:dyDescent="0.3">
      <c r="A1013" s="138" t="s">
        <v>703</v>
      </c>
      <c r="B1013" s="139" t="s">
        <v>3047</v>
      </c>
      <c r="C1013" s="139" t="s">
        <v>4274</v>
      </c>
    </row>
    <row r="1014" spans="1:3" x14ac:dyDescent="0.3">
      <c r="A1014" s="138" t="s">
        <v>701</v>
      </c>
      <c r="B1014" s="139" t="s">
        <v>3026</v>
      </c>
      <c r="C1014" s="139" t="s">
        <v>4274</v>
      </c>
    </row>
    <row r="1015" spans="1:3" x14ac:dyDescent="0.3">
      <c r="A1015" s="138" t="s">
        <v>2401</v>
      </c>
      <c r="B1015" s="139" t="s">
        <v>2937</v>
      </c>
      <c r="C1015" s="139" t="s">
        <v>4274</v>
      </c>
    </row>
    <row r="1016" spans="1:3" x14ac:dyDescent="0.3">
      <c r="A1016" s="138" t="s">
        <v>1362</v>
      </c>
      <c r="B1016" s="139" t="s">
        <v>3154</v>
      </c>
      <c r="C1016" s="139" t="s">
        <v>4274</v>
      </c>
    </row>
    <row r="1017" spans="1:3" x14ac:dyDescent="0.3">
      <c r="A1017" s="138" t="s">
        <v>2206</v>
      </c>
      <c r="B1017" s="139" t="s">
        <v>2935</v>
      </c>
      <c r="C1017" s="139" t="s">
        <v>4274</v>
      </c>
    </row>
    <row r="1018" spans="1:3" x14ac:dyDescent="0.3">
      <c r="A1018" s="138" t="s">
        <v>1366</v>
      </c>
      <c r="B1018" s="139" t="s">
        <v>3157</v>
      </c>
      <c r="C1018" s="139" t="s">
        <v>4274</v>
      </c>
    </row>
    <row r="1019" spans="1:3" x14ac:dyDescent="0.3">
      <c r="A1019" s="138" t="s">
        <v>1392</v>
      </c>
      <c r="B1019" s="139" t="s">
        <v>2860</v>
      </c>
      <c r="C1019" s="139" t="s">
        <v>4274</v>
      </c>
    </row>
    <row r="1020" spans="1:3" x14ac:dyDescent="0.3">
      <c r="A1020" s="138" t="s">
        <v>1261</v>
      </c>
      <c r="B1020" s="139" t="s">
        <v>2859</v>
      </c>
      <c r="C1020" s="139" t="s">
        <v>4274</v>
      </c>
    </row>
    <row r="1021" spans="1:3" x14ac:dyDescent="0.3">
      <c r="A1021" s="138" t="s">
        <v>1962</v>
      </c>
      <c r="B1021" s="139" t="s">
        <v>3077</v>
      </c>
      <c r="C1021" s="139" t="s">
        <v>4274</v>
      </c>
    </row>
    <row r="1022" spans="1:3" x14ac:dyDescent="0.3">
      <c r="A1022" s="138" t="s">
        <v>1331</v>
      </c>
      <c r="B1022" s="139" t="s">
        <v>3078</v>
      </c>
      <c r="C1022" s="139" t="s">
        <v>4274</v>
      </c>
    </row>
    <row r="1023" spans="1:3" x14ac:dyDescent="0.3">
      <c r="A1023" s="138" t="s">
        <v>1776</v>
      </c>
      <c r="B1023" s="139" t="s">
        <v>3076</v>
      </c>
      <c r="C1023" s="139" t="s">
        <v>4274</v>
      </c>
    </row>
    <row r="1024" spans="1:3" x14ac:dyDescent="0.3">
      <c r="A1024" s="138" t="s">
        <v>2295</v>
      </c>
      <c r="B1024" s="139" t="s">
        <v>3127</v>
      </c>
      <c r="C1024" s="139" t="s">
        <v>4274</v>
      </c>
    </row>
    <row r="1025" spans="1:3" x14ac:dyDescent="0.3">
      <c r="A1025" s="138" t="s">
        <v>1275</v>
      </c>
      <c r="B1025" s="139" t="s">
        <v>3124</v>
      </c>
      <c r="C1025" s="139" t="s">
        <v>4274</v>
      </c>
    </row>
    <row r="1026" spans="1:3" x14ac:dyDescent="0.3">
      <c r="A1026" s="138" t="s">
        <v>1712</v>
      </c>
      <c r="B1026" s="139" t="s">
        <v>3121</v>
      </c>
      <c r="C1026" s="139" t="s">
        <v>4274</v>
      </c>
    </row>
    <row r="1027" spans="1:3" x14ac:dyDescent="0.3">
      <c r="A1027" s="138" t="s">
        <v>1558</v>
      </c>
      <c r="B1027" s="139" t="s">
        <v>3130</v>
      </c>
      <c r="C1027" s="139" t="s">
        <v>4274</v>
      </c>
    </row>
    <row r="1028" spans="1:3" x14ac:dyDescent="0.3">
      <c r="A1028" s="138" t="s">
        <v>2735</v>
      </c>
      <c r="B1028" s="139" t="s">
        <v>4192</v>
      </c>
      <c r="C1028" s="139" t="s">
        <v>4274</v>
      </c>
    </row>
    <row r="1029" spans="1:3" x14ac:dyDescent="0.3">
      <c r="A1029" s="138" t="s">
        <v>2726</v>
      </c>
      <c r="B1029" s="139" t="s">
        <v>4193</v>
      </c>
      <c r="C1029" s="139" t="s">
        <v>4274</v>
      </c>
    </row>
    <row r="1030" spans="1:3" x14ac:dyDescent="0.3">
      <c r="A1030" s="138" t="s">
        <v>2772</v>
      </c>
      <c r="B1030" s="139" t="s">
        <v>4194</v>
      </c>
      <c r="C1030" s="139" t="s">
        <v>4274</v>
      </c>
    </row>
    <row r="1031" spans="1:3" x14ac:dyDescent="0.3">
      <c r="A1031" s="138" t="s">
        <v>674</v>
      </c>
      <c r="B1031" s="139" t="s">
        <v>2984</v>
      </c>
      <c r="C1031" s="139" t="s">
        <v>4274</v>
      </c>
    </row>
    <row r="1032" spans="1:3" x14ac:dyDescent="0.3">
      <c r="A1032" s="138" t="s">
        <v>1413</v>
      </c>
      <c r="B1032" s="139" t="s">
        <v>2958</v>
      </c>
      <c r="C1032" s="139" t="s">
        <v>4274</v>
      </c>
    </row>
    <row r="1033" spans="1:3" x14ac:dyDescent="0.3">
      <c r="A1033" s="138" t="s">
        <v>574</v>
      </c>
      <c r="B1033" s="139" t="s">
        <v>2972</v>
      </c>
      <c r="C1033" s="139" t="s">
        <v>4274</v>
      </c>
    </row>
    <row r="1034" spans="1:3" x14ac:dyDescent="0.3">
      <c r="A1034" s="138" t="s">
        <v>539</v>
      </c>
      <c r="B1034" s="139" t="s">
        <v>2962</v>
      </c>
      <c r="C1034" s="139" t="s">
        <v>4274</v>
      </c>
    </row>
    <row r="1035" spans="1:3" x14ac:dyDescent="0.3">
      <c r="A1035" s="138" t="s">
        <v>1661</v>
      </c>
      <c r="B1035" s="139" t="s">
        <v>2965</v>
      </c>
      <c r="C1035" s="139" t="s">
        <v>4274</v>
      </c>
    </row>
    <row r="1036" spans="1:3" x14ac:dyDescent="0.3">
      <c r="A1036" s="138" t="s">
        <v>1640</v>
      </c>
      <c r="B1036" s="139" t="s">
        <v>3084</v>
      </c>
      <c r="C1036" s="139" t="s">
        <v>4274</v>
      </c>
    </row>
    <row r="1037" spans="1:3" x14ac:dyDescent="0.3">
      <c r="A1037" s="138" t="s">
        <v>1770</v>
      </c>
      <c r="B1037" s="139" t="s">
        <v>2987</v>
      </c>
      <c r="C1037" s="139" t="s">
        <v>4274</v>
      </c>
    </row>
    <row r="1038" spans="1:3" x14ac:dyDescent="0.3">
      <c r="A1038" s="138" t="s">
        <v>1805</v>
      </c>
      <c r="B1038" s="139" t="s">
        <v>3090</v>
      </c>
      <c r="C1038" s="139" t="s">
        <v>4274</v>
      </c>
    </row>
    <row r="1039" spans="1:3" x14ac:dyDescent="0.3">
      <c r="A1039" s="138" t="s">
        <v>1636</v>
      </c>
      <c r="B1039" s="139" t="s">
        <v>3087</v>
      </c>
      <c r="C1039" s="139" t="s">
        <v>4274</v>
      </c>
    </row>
    <row r="1040" spans="1:3" x14ac:dyDescent="0.3">
      <c r="A1040" s="138" t="s">
        <v>2350</v>
      </c>
      <c r="B1040" s="139" t="s">
        <v>3054</v>
      </c>
      <c r="C1040" s="139" t="s">
        <v>4274</v>
      </c>
    </row>
    <row r="1041" spans="1:3" x14ac:dyDescent="0.3">
      <c r="A1041" s="138" t="s">
        <v>1886</v>
      </c>
      <c r="B1041" s="139" t="s">
        <v>2874</v>
      </c>
      <c r="C1041" s="139" t="s">
        <v>4274</v>
      </c>
    </row>
    <row r="1042" spans="1:3" x14ac:dyDescent="0.3">
      <c r="A1042" s="138" t="s">
        <v>1730</v>
      </c>
      <c r="B1042" s="139" t="s">
        <v>2851</v>
      </c>
      <c r="C1042" s="139" t="s">
        <v>4274</v>
      </c>
    </row>
    <row r="1043" spans="1:3" x14ac:dyDescent="0.3">
      <c r="A1043" s="138" t="s">
        <v>636</v>
      </c>
      <c r="B1043" s="139" t="s">
        <v>2862</v>
      </c>
      <c r="C1043" s="139" t="s">
        <v>4274</v>
      </c>
    </row>
    <row r="1044" spans="1:3" x14ac:dyDescent="0.3">
      <c r="A1044" s="138" t="s">
        <v>1285</v>
      </c>
      <c r="B1044" s="139" t="s">
        <v>3073</v>
      </c>
      <c r="C1044" s="139" t="s">
        <v>4274</v>
      </c>
    </row>
    <row r="1045" spans="1:3" x14ac:dyDescent="0.3">
      <c r="A1045" s="138" t="s">
        <v>2230</v>
      </c>
      <c r="B1045" s="139" t="s">
        <v>2996</v>
      </c>
      <c r="C1045" s="139" t="s">
        <v>4274</v>
      </c>
    </row>
    <row r="1046" spans="1:3" x14ac:dyDescent="0.3">
      <c r="A1046" s="138" t="s">
        <v>2699</v>
      </c>
      <c r="B1046" s="139" t="s">
        <v>3002</v>
      </c>
      <c r="C1046" s="139" t="s">
        <v>4274</v>
      </c>
    </row>
    <row r="1047" spans="1:3" x14ac:dyDescent="0.3">
      <c r="A1047" s="138" t="s">
        <v>2722</v>
      </c>
      <c r="B1047" s="139" t="s">
        <v>4195</v>
      </c>
      <c r="C1047" s="139" t="s">
        <v>4274</v>
      </c>
    </row>
    <row r="1048" spans="1:3" x14ac:dyDescent="0.3">
      <c r="A1048" s="138" t="s">
        <v>2767</v>
      </c>
      <c r="B1048" s="139" t="s">
        <v>4196</v>
      </c>
      <c r="C1048" s="139" t="s">
        <v>4274</v>
      </c>
    </row>
    <row r="1049" spans="1:3" x14ac:dyDescent="0.3">
      <c r="A1049" s="138" t="s">
        <v>2790</v>
      </c>
      <c r="B1049" s="139" t="s">
        <v>4219</v>
      </c>
      <c r="C1049" s="139" t="s">
        <v>4274</v>
      </c>
    </row>
    <row r="1050" spans="1:3" x14ac:dyDescent="0.3">
      <c r="A1050" s="138" t="s">
        <v>2791</v>
      </c>
      <c r="B1050" s="139" t="s">
        <v>4204</v>
      </c>
      <c r="C1050" s="139" t="s">
        <v>4274</v>
      </c>
    </row>
    <row r="1051" spans="1:3" x14ac:dyDescent="0.3">
      <c r="A1051" s="138" t="s">
        <v>545</v>
      </c>
      <c r="B1051" s="139" t="s">
        <v>3005</v>
      </c>
      <c r="C1051" s="139" t="s">
        <v>4274</v>
      </c>
    </row>
    <row r="1052" spans="1:3" x14ac:dyDescent="0.3">
      <c r="A1052" s="138" t="s">
        <v>1031</v>
      </c>
      <c r="B1052" s="139" t="s">
        <v>2842</v>
      </c>
      <c r="C1052" s="139" t="s">
        <v>4274</v>
      </c>
    </row>
    <row r="1053" spans="1:3" x14ac:dyDescent="0.3">
      <c r="A1053" s="138" t="s">
        <v>1429</v>
      </c>
      <c r="B1053" s="139" t="s">
        <v>3140</v>
      </c>
      <c r="C1053" s="139" t="s">
        <v>4274</v>
      </c>
    </row>
    <row r="1054" spans="1:3" x14ac:dyDescent="0.3">
      <c r="A1054" s="138" t="s">
        <v>1697</v>
      </c>
      <c r="B1054" s="139" t="s">
        <v>3103</v>
      </c>
      <c r="C1054" s="139" t="s">
        <v>4274</v>
      </c>
    </row>
    <row r="1055" spans="1:3" x14ac:dyDescent="0.3">
      <c r="A1055" s="138" t="s">
        <v>746</v>
      </c>
      <c r="B1055" s="139" t="s">
        <v>3109</v>
      </c>
      <c r="C1055" s="139" t="s">
        <v>4274</v>
      </c>
    </row>
    <row r="1056" spans="1:3" x14ac:dyDescent="0.3">
      <c r="A1056" s="138" t="s">
        <v>1421</v>
      </c>
      <c r="B1056" s="139" t="s">
        <v>3112</v>
      </c>
      <c r="C1056" s="139" t="s">
        <v>4274</v>
      </c>
    </row>
    <row r="1057" spans="1:3" x14ac:dyDescent="0.3">
      <c r="A1057" s="138" t="s">
        <v>1880</v>
      </c>
      <c r="B1057" s="139" t="s">
        <v>2871</v>
      </c>
      <c r="C1057" s="139" t="s">
        <v>4274</v>
      </c>
    </row>
    <row r="1058" spans="1:3" x14ac:dyDescent="0.3">
      <c r="A1058" s="138" t="s">
        <v>2151</v>
      </c>
      <c r="B1058" s="139" t="s">
        <v>2880</v>
      </c>
      <c r="C1058" s="139" t="s">
        <v>4274</v>
      </c>
    </row>
    <row r="1059" spans="1:3" x14ac:dyDescent="0.3">
      <c r="A1059" s="138" t="s">
        <v>2447</v>
      </c>
      <c r="B1059" s="139" t="s">
        <v>3042</v>
      </c>
      <c r="C1059" s="139" t="s">
        <v>4274</v>
      </c>
    </row>
    <row r="1060" spans="1:3" x14ac:dyDescent="0.3">
      <c r="A1060" s="138" t="s">
        <v>1326</v>
      </c>
      <c r="B1060" s="139" t="s">
        <v>3045</v>
      </c>
      <c r="C1060" s="139" t="s">
        <v>4274</v>
      </c>
    </row>
    <row r="1061" spans="1:3" x14ac:dyDescent="0.3">
      <c r="A1061" s="138" t="s">
        <v>1815</v>
      </c>
      <c r="B1061" s="139" t="s">
        <v>3048</v>
      </c>
      <c r="C1061" s="139" t="s">
        <v>4274</v>
      </c>
    </row>
    <row r="1062" spans="1:3" x14ac:dyDescent="0.3">
      <c r="A1062" s="138" t="s">
        <v>2449</v>
      </c>
      <c r="B1062" s="139" t="s">
        <v>3152</v>
      </c>
      <c r="C1062" s="139" t="s">
        <v>4274</v>
      </c>
    </row>
    <row r="1063" spans="1:3" x14ac:dyDescent="0.3">
      <c r="A1063" s="138" t="s">
        <v>1882</v>
      </c>
      <c r="B1063" s="139" t="s">
        <v>2877</v>
      </c>
      <c r="C1063" s="139" t="s">
        <v>4274</v>
      </c>
    </row>
    <row r="1064" spans="1:3" x14ac:dyDescent="0.3">
      <c r="A1064" s="138" t="s">
        <v>600</v>
      </c>
      <c r="B1064" s="139" t="s">
        <v>2854</v>
      </c>
      <c r="C1064" s="139" t="s">
        <v>4274</v>
      </c>
    </row>
    <row r="1065" spans="1:3" x14ac:dyDescent="0.3">
      <c r="A1065" s="138" t="s">
        <v>1480</v>
      </c>
      <c r="B1065" s="139" t="s">
        <v>2848</v>
      </c>
      <c r="C1065" s="139" t="s">
        <v>4274</v>
      </c>
    </row>
    <row r="1066" spans="1:3" x14ac:dyDescent="0.3">
      <c r="A1066" s="138" t="s">
        <v>569</v>
      </c>
      <c r="B1066" s="139" t="s">
        <v>2990</v>
      </c>
      <c r="C1066" s="139" t="s">
        <v>4274</v>
      </c>
    </row>
    <row r="1067" spans="1:3" x14ac:dyDescent="0.3">
      <c r="A1067" s="138" t="s">
        <v>1774</v>
      </c>
      <c r="B1067" s="139" t="s">
        <v>2857</v>
      </c>
      <c r="C1067" s="139" t="s">
        <v>4274</v>
      </c>
    </row>
    <row r="1068" spans="1:3" x14ac:dyDescent="0.3">
      <c r="A1068" s="138" t="s">
        <v>1837</v>
      </c>
      <c r="B1068" s="139" t="s">
        <v>3033</v>
      </c>
      <c r="C1068" s="139" t="s">
        <v>4274</v>
      </c>
    </row>
    <row r="1069" spans="1:3" x14ac:dyDescent="0.3">
      <c r="A1069" s="138" t="s">
        <v>1693</v>
      </c>
      <c r="B1069" s="139" t="s">
        <v>3039</v>
      </c>
      <c r="C1069" s="139" t="s">
        <v>4274</v>
      </c>
    </row>
    <row r="1070" spans="1:3" x14ac:dyDescent="0.3">
      <c r="A1070" s="138" t="s">
        <v>1405</v>
      </c>
      <c r="B1070" s="139" t="s">
        <v>2993</v>
      </c>
      <c r="C1070" s="139" t="s">
        <v>4274</v>
      </c>
    </row>
    <row r="1071" spans="1:3" x14ac:dyDescent="0.3">
      <c r="A1071" s="138" t="s">
        <v>1744</v>
      </c>
      <c r="B1071" s="139" t="s">
        <v>3118</v>
      </c>
      <c r="C1071" s="139" t="s">
        <v>4274</v>
      </c>
    </row>
    <row r="1072" spans="1:3" x14ac:dyDescent="0.3">
      <c r="A1072" s="138" t="s">
        <v>576</v>
      </c>
      <c r="B1072" s="139" t="s">
        <v>3008</v>
      </c>
      <c r="C1072" s="139" t="s">
        <v>4274</v>
      </c>
    </row>
    <row r="1073" spans="1:3" x14ac:dyDescent="0.3">
      <c r="A1073" s="138" t="s">
        <v>667</v>
      </c>
      <c r="B1073" s="139" t="s">
        <v>3027</v>
      </c>
      <c r="C1073" s="139" t="s">
        <v>4274</v>
      </c>
    </row>
    <row r="1074" spans="1:3" x14ac:dyDescent="0.3">
      <c r="A1074" s="138" t="s">
        <v>1550</v>
      </c>
      <c r="B1074" s="139" t="s">
        <v>3100</v>
      </c>
      <c r="C1074" s="139" t="s">
        <v>4274</v>
      </c>
    </row>
    <row r="1075" spans="1:3" x14ac:dyDescent="0.3">
      <c r="A1075" s="138" t="s">
        <v>2297</v>
      </c>
      <c r="B1075" s="139" t="s">
        <v>3159</v>
      </c>
      <c r="C1075" s="139" t="s">
        <v>4274</v>
      </c>
    </row>
    <row r="1076" spans="1:3" x14ac:dyDescent="0.3">
      <c r="A1076" s="138" t="s">
        <v>1940</v>
      </c>
      <c r="B1076" s="139" t="s">
        <v>3134</v>
      </c>
      <c r="C1076" s="139" t="s">
        <v>4274</v>
      </c>
    </row>
    <row r="1077" spans="1:3" x14ac:dyDescent="0.3">
      <c r="A1077" s="138" t="s">
        <v>1581</v>
      </c>
      <c r="B1077" s="139" t="s">
        <v>2999</v>
      </c>
      <c r="C1077" s="139" t="s">
        <v>4274</v>
      </c>
    </row>
    <row r="1078" spans="1:3" x14ac:dyDescent="0.3">
      <c r="A1078" s="138" t="s">
        <v>1828</v>
      </c>
      <c r="B1078" s="139" t="s">
        <v>3036</v>
      </c>
      <c r="C1078" s="139" t="s">
        <v>4274</v>
      </c>
    </row>
    <row r="1079" spans="1:3" x14ac:dyDescent="0.3">
      <c r="A1079" s="138" t="s">
        <v>1333</v>
      </c>
      <c r="B1079" s="139" t="s">
        <v>3115</v>
      </c>
      <c r="C1079" s="139" t="s">
        <v>4274</v>
      </c>
    </row>
    <row r="1080" spans="1:3" x14ac:dyDescent="0.3">
      <c r="A1080" s="138" t="s">
        <v>1968</v>
      </c>
      <c r="B1080" s="139" t="s">
        <v>2865</v>
      </c>
      <c r="C1080" s="139" t="s">
        <v>4274</v>
      </c>
    </row>
    <row r="1081" spans="1:3" x14ac:dyDescent="0.3">
      <c r="A1081" s="138" t="s">
        <v>931</v>
      </c>
      <c r="B1081" s="139" t="s">
        <v>3162</v>
      </c>
      <c r="C1081" s="139" t="s">
        <v>4274</v>
      </c>
    </row>
    <row r="1082" spans="1:3" x14ac:dyDescent="0.3">
      <c r="A1082" s="138" t="s">
        <v>1813</v>
      </c>
      <c r="B1082" s="139" t="s">
        <v>3017</v>
      </c>
      <c r="C1082" s="139" t="s">
        <v>4274</v>
      </c>
    </row>
    <row r="1083" spans="1:3" x14ac:dyDescent="0.3">
      <c r="A1083" s="138" t="s">
        <v>1699</v>
      </c>
      <c r="B1083" s="139" t="s">
        <v>3106</v>
      </c>
      <c r="C1083" s="139" t="s">
        <v>4274</v>
      </c>
    </row>
    <row r="1084" spans="1:3" x14ac:dyDescent="0.3">
      <c r="A1084" s="138" t="s">
        <v>696</v>
      </c>
      <c r="B1084" s="139" t="s">
        <v>3014</v>
      </c>
      <c r="C1084" s="139" t="s">
        <v>4274</v>
      </c>
    </row>
    <row r="1085" spans="1:3" x14ac:dyDescent="0.3">
      <c r="A1085" s="138" t="s">
        <v>843</v>
      </c>
      <c r="B1085" s="139" t="s">
        <v>3137</v>
      </c>
      <c r="C1085" s="139" t="s">
        <v>4274</v>
      </c>
    </row>
    <row r="1086" spans="1:3" x14ac:dyDescent="0.3">
      <c r="A1086" s="138" t="s">
        <v>2365</v>
      </c>
      <c r="B1086" s="139" t="s">
        <v>3146</v>
      </c>
      <c r="C1086" s="139" t="s">
        <v>4274</v>
      </c>
    </row>
    <row r="1087" spans="1:3" x14ac:dyDescent="0.3">
      <c r="A1087" s="138" t="s">
        <v>1932</v>
      </c>
      <c r="B1087" s="139" t="s">
        <v>2845</v>
      </c>
      <c r="C1087" s="139" t="s">
        <v>4274</v>
      </c>
    </row>
    <row r="1088" spans="1:3" x14ac:dyDescent="0.3">
      <c r="A1088" s="138" t="s">
        <v>1018</v>
      </c>
      <c r="B1088" s="139" t="s">
        <v>3020</v>
      </c>
      <c r="C1088" s="139" t="s">
        <v>4274</v>
      </c>
    </row>
    <row r="1089" spans="1:3" x14ac:dyDescent="0.3">
      <c r="A1089" s="138" t="s">
        <v>1368</v>
      </c>
      <c r="B1089" s="139" t="s">
        <v>3097</v>
      </c>
      <c r="C1089" s="139" t="s">
        <v>4274</v>
      </c>
    </row>
    <row r="1090" spans="1:3" x14ac:dyDescent="0.3">
      <c r="A1090" s="138" t="s">
        <v>1657</v>
      </c>
      <c r="B1090" s="139" t="s">
        <v>2868</v>
      </c>
      <c r="C1090" s="139" t="s">
        <v>4274</v>
      </c>
    </row>
    <row r="1091" spans="1:3" x14ac:dyDescent="0.3">
      <c r="A1091" s="138" t="s">
        <v>602</v>
      </c>
      <c r="B1091" s="139" t="s">
        <v>3011</v>
      </c>
      <c r="C1091" s="139" t="s">
        <v>4274</v>
      </c>
    </row>
    <row r="1092" spans="1:3" x14ac:dyDescent="0.3">
      <c r="A1092" s="138" t="s">
        <v>1608</v>
      </c>
      <c r="B1092" s="139" t="s">
        <v>3143</v>
      </c>
      <c r="C1092" s="139" t="s">
        <v>4274</v>
      </c>
    </row>
    <row r="1093" spans="1:3" x14ac:dyDescent="0.3">
      <c r="A1093" s="138" t="s">
        <v>2007</v>
      </c>
      <c r="B1093" s="139" t="s">
        <v>3149</v>
      </c>
      <c r="C1093" s="139" t="s">
        <v>4274</v>
      </c>
    </row>
    <row r="1094" spans="1:3" x14ac:dyDescent="0.3">
      <c r="A1094" s="138" t="s">
        <v>1390</v>
      </c>
      <c r="B1094" s="139" t="s">
        <v>3023</v>
      </c>
      <c r="C1094" s="139" t="s">
        <v>4274</v>
      </c>
    </row>
    <row r="1095" spans="1:3" x14ac:dyDescent="0.3">
      <c r="A1095" s="138" t="s">
        <v>2518</v>
      </c>
      <c r="B1095" s="139" t="s">
        <v>3060</v>
      </c>
      <c r="C1095" s="139" t="s">
        <v>4274</v>
      </c>
    </row>
    <row r="1096" spans="1:3" x14ac:dyDescent="0.3">
      <c r="A1096" s="138" t="s">
        <v>923</v>
      </c>
      <c r="B1096" s="139" t="s">
        <v>2936</v>
      </c>
      <c r="C1096" s="139" t="s">
        <v>4274</v>
      </c>
    </row>
    <row r="1097" spans="1:3" x14ac:dyDescent="0.3">
      <c r="A1097" s="138" t="s">
        <v>2370</v>
      </c>
      <c r="B1097" s="139" t="s">
        <v>2892</v>
      </c>
      <c r="C1097" s="139" t="s">
        <v>4274</v>
      </c>
    </row>
    <row r="1098" spans="1:3" x14ac:dyDescent="0.3">
      <c r="A1098" s="138" t="s">
        <v>1388</v>
      </c>
      <c r="B1098" s="139" t="s">
        <v>2889</v>
      </c>
      <c r="C1098" s="139" t="s">
        <v>4274</v>
      </c>
    </row>
    <row r="1099" spans="1:3" x14ac:dyDescent="0.3">
      <c r="A1099" s="138" t="s">
        <v>2087</v>
      </c>
      <c r="B1099" s="139" t="s">
        <v>2886</v>
      </c>
      <c r="C1099" s="139" t="s">
        <v>4274</v>
      </c>
    </row>
    <row r="1100" spans="1:3" x14ac:dyDescent="0.3">
      <c r="A1100" s="138" t="s">
        <v>2561</v>
      </c>
      <c r="B1100" s="139" t="s">
        <v>2883</v>
      </c>
      <c r="C1100" s="139" t="s">
        <v>4274</v>
      </c>
    </row>
    <row r="1101" spans="1:3" x14ac:dyDescent="0.3">
      <c r="A1101" s="138" t="s">
        <v>2246</v>
      </c>
      <c r="B1101" s="139" t="s">
        <v>3070</v>
      </c>
      <c r="C1101" s="139" t="s">
        <v>4274</v>
      </c>
    </row>
    <row r="1102" spans="1:3" x14ac:dyDescent="0.3">
      <c r="A1102" s="138" t="s">
        <v>1601</v>
      </c>
      <c r="B1102" s="139" t="s">
        <v>3067</v>
      </c>
      <c r="C1102" s="139" t="s">
        <v>4274</v>
      </c>
    </row>
    <row r="1103" spans="1:3" x14ac:dyDescent="0.3">
      <c r="A1103" s="138" t="s">
        <v>619</v>
      </c>
      <c r="B1103" s="139" t="s">
        <v>3063</v>
      </c>
      <c r="C1103" s="139" t="s">
        <v>4274</v>
      </c>
    </row>
    <row r="1104" spans="1:3" x14ac:dyDescent="0.3">
      <c r="A1104" s="138" t="s">
        <v>585</v>
      </c>
      <c r="B1104" s="139" t="s">
        <v>2931</v>
      </c>
      <c r="C1104" s="139" t="s">
        <v>4274</v>
      </c>
    </row>
    <row r="1105" spans="1:3" x14ac:dyDescent="0.3">
      <c r="A1105" s="138" t="s">
        <v>2600</v>
      </c>
      <c r="B1105" s="139" t="s">
        <v>2928</v>
      </c>
      <c r="C1105" s="139" t="s">
        <v>4274</v>
      </c>
    </row>
    <row r="1106" spans="1:3" x14ac:dyDescent="0.3">
      <c r="A1106" s="138" t="s">
        <v>2104</v>
      </c>
      <c r="B1106" s="139" t="s">
        <v>2934</v>
      </c>
      <c r="C1106" s="139" t="s">
        <v>4274</v>
      </c>
    </row>
    <row r="1107" spans="1:3" x14ac:dyDescent="0.3">
      <c r="A1107" s="138" t="s">
        <v>2575</v>
      </c>
      <c r="B1107" s="139" t="s">
        <v>2925</v>
      </c>
      <c r="C1107" s="139" t="s">
        <v>4274</v>
      </c>
    </row>
    <row r="1108" spans="1:3" x14ac:dyDescent="0.3">
      <c r="A1108" s="138" t="s">
        <v>953</v>
      </c>
      <c r="B1108" s="139" t="s">
        <v>3247</v>
      </c>
      <c r="C1108" s="139" t="s">
        <v>4274</v>
      </c>
    </row>
    <row r="1109" spans="1:3" x14ac:dyDescent="0.3">
      <c r="A1109" s="138" t="s">
        <v>2134</v>
      </c>
      <c r="B1109" s="139" t="s">
        <v>3306</v>
      </c>
      <c r="C1109" s="139" t="s">
        <v>4274</v>
      </c>
    </row>
    <row r="1110" spans="1:3" x14ac:dyDescent="0.3">
      <c r="A1110" s="138" t="s">
        <v>707</v>
      </c>
      <c r="B1110" s="139" t="s">
        <v>3265</v>
      </c>
      <c r="C1110" s="139" t="s">
        <v>4274</v>
      </c>
    </row>
    <row r="1111" spans="1:3" x14ac:dyDescent="0.3">
      <c r="A1111" s="138" t="s">
        <v>2747</v>
      </c>
      <c r="B1111" s="139" t="s">
        <v>4199</v>
      </c>
      <c r="C1111" s="139" t="s">
        <v>4274</v>
      </c>
    </row>
    <row r="1112" spans="1:3" x14ac:dyDescent="0.3">
      <c r="A1112" s="138" t="s">
        <v>2756</v>
      </c>
      <c r="B1112" s="139" t="s">
        <v>4200</v>
      </c>
      <c r="C1112" s="139" t="s">
        <v>4274</v>
      </c>
    </row>
    <row r="1113" spans="1:3" x14ac:dyDescent="0.3">
      <c r="A1113" s="138" t="s">
        <v>1966</v>
      </c>
      <c r="B1113" s="139" t="s">
        <v>3081</v>
      </c>
      <c r="C1113" s="139" t="s">
        <v>4275</v>
      </c>
    </row>
    <row r="1114" spans="1:3" x14ac:dyDescent="0.3">
      <c r="A1114" s="138" t="s">
        <v>851</v>
      </c>
      <c r="B1114" s="139" t="s">
        <v>3271</v>
      </c>
      <c r="C1114" s="139" t="s">
        <v>4274</v>
      </c>
    </row>
    <row r="1115" spans="1:3" x14ac:dyDescent="0.3">
      <c r="A1115" s="138" t="s">
        <v>565</v>
      </c>
      <c r="B1115" s="139" t="s">
        <v>3267</v>
      </c>
      <c r="C1115" s="139" t="s">
        <v>4274</v>
      </c>
    </row>
    <row r="1116" spans="1:3" x14ac:dyDescent="0.3">
      <c r="A1116" s="138" t="s">
        <v>2730</v>
      </c>
      <c r="B1116" s="139" t="s">
        <v>4202</v>
      </c>
      <c r="C1116" s="139" t="s">
        <v>4274</v>
      </c>
    </row>
    <row r="1117" spans="1:3" x14ac:dyDescent="0.3">
      <c r="A1117" s="138" t="s">
        <v>772</v>
      </c>
      <c r="B1117" s="139" t="s">
        <v>3280</v>
      </c>
      <c r="C1117" s="139" t="s">
        <v>4274</v>
      </c>
    </row>
    <row r="1118" spans="1:3" x14ac:dyDescent="0.3">
      <c r="A1118" s="138" t="s">
        <v>2602</v>
      </c>
      <c r="B1118" s="139" t="s">
        <v>3239</v>
      </c>
      <c r="C1118" s="139" t="s">
        <v>4274</v>
      </c>
    </row>
    <row r="1119" spans="1:3" x14ac:dyDescent="0.3">
      <c r="A1119" s="138" t="s">
        <v>891</v>
      </c>
      <c r="B1119" s="139" t="s">
        <v>3240</v>
      </c>
      <c r="C1119" s="139" t="s">
        <v>4274</v>
      </c>
    </row>
    <row r="1120" spans="1:3" x14ac:dyDescent="0.3">
      <c r="A1120" s="138" t="s">
        <v>807</v>
      </c>
      <c r="B1120" s="139" t="s">
        <v>3258</v>
      </c>
      <c r="C1120" s="139" t="s">
        <v>4274</v>
      </c>
    </row>
    <row r="1121" spans="1:3" x14ac:dyDescent="0.3">
      <c r="A1121" s="138" t="s">
        <v>2411</v>
      </c>
      <c r="B1121" s="139" t="s">
        <v>3290</v>
      </c>
      <c r="C1121" s="139" t="s">
        <v>4274</v>
      </c>
    </row>
    <row r="1122" spans="1:3" x14ac:dyDescent="0.3">
      <c r="A1122" s="138" t="s">
        <v>1997</v>
      </c>
      <c r="B1122" s="139" t="s">
        <v>3251</v>
      </c>
      <c r="C1122" s="139" t="s">
        <v>4274</v>
      </c>
    </row>
    <row r="1123" spans="1:3" x14ac:dyDescent="0.3">
      <c r="A1123" s="138" t="s">
        <v>927</v>
      </c>
      <c r="B1123" s="139" t="s">
        <v>3269</v>
      </c>
      <c r="C1123" s="139" t="s">
        <v>4274</v>
      </c>
    </row>
    <row r="1124" spans="1:3" x14ac:dyDescent="0.3">
      <c r="A1124" s="138" t="s">
        <v>889</v>
      </c>
      <c r="B1124" s="139" t="s">
        <v>3169</v>
      </c>
      <c r="C1124" s="139" t="s">
        <v>4274</v>
      </c>
    </row>
    <row r="1125" spans="1:3" x14ac:dyDescent="0.3">
      <c r="A1125" s="138" t="s">
        <v>2546</v>
      </c>
      <c r="B1125" s="139" t="s">
        <v>3168</v>
      </c>
      <c r="C1125" s="139" t="s">
        <v>4274</v>
      </c>
    </row>
    <row r="1126" spans="1:3" x14ac:dyDescent="0.3">
      <c r="A1126" s="138" t="s">
        <v>946</v>
      </c>
      <c r="B1126" s="139" t="s">
        <v>3286</v>
      </c>
      <c r="C1126" s="139" t="s">
        <v>4274</v>
      </c>
    </row>
    <row r="1127" spans="1:3" x14ac:dyDescent="0.3">
      <c r="A1127" s="138" t="s">
        <v>1456</v>
      </c>
      <c r="B1127" s="139" t="s">
        <v>3262</v>
      </c>
      <c r="C1127" s="139" t="s">
        <v>4274</v>
      </c>
    </row>
    <row r="1128" spans="1:3" x14ac:dyDescent="0.3">
      <c r="A1128" s="138" t="s">
        <v>2320</v>
      </c>
      <c r="B1128" s="139" t="s">
        <v>3219</v>
      </c>
      <c r="C1128" s="139" t="s">
        <v>4274</v>
      </c>
    </row>
    <row r="1129" spans="1:3" x14ac:dyDescent="0.3">
      <c r="A1129" s="138" t="s">
        <v>1322</v>
      </c>
      <c r="B1129" s="139" t="s">
        <v>3196</v>
      </c>
      <c r="C1129" s="139" t="s">
        <v>4274</v>
      </c>
    </row>
    <row r="1130" spans="1:3" x14ac:dyDescent="0.3">
      <c r="A1130" s="138" t="s">
        <v>2073</v>
      </c>
      <c r="B1130" s="139" t="s">
        <v>3186</v>
      </c>
      <c r="C1130" s="139" t="s">
        <v>4274</v>
      </c>
    </row>
    <row r="1131" spans="1:3" x14ac:dyDescent="0.3">
      <c r="A1131" s="138" t="s">
        <v>1350</v>
      </c>
      <c r="B1131" s="139" t="s">
        <v>3172</v>
      </c>
      <c r="C1131" s="139" t="s">
        <v>4274</v>
      </c>
    </row>
    <row r="1132" spans="1:3" x14ac:dyDescent="0.3">
      <c r="A1132" s="138" t="s">
        <v>2075</v>
      </c>
      <c r="B1132" s="139" t="s">
        <v>3212</v>
      </c>
      <c r="C1132" s="139" t="s">
        <v>4274</v>
      </c>
    </row>
    <row r="1133" spans="1:3" x14ac:dyDescent="0.3">
      <c r="A1133" s="138" t="s">
        <v>906</v>
      </c>
      <c r="B1133" s="139" t="s">
        <v>3338</v>
      </c>
      <c r="C1133" s="139" t="s">
        <v>4274</v>
      </c>
    </row>
    <row r="1134" spans="1:3" x14ac:dyDescent="0.3">
      <c r="A1134" s="138" t="s">
        <v>2777</v>
      </c>
      <c r="B1134" s="139" t="s">
        <v>4203</v>
      </c>
      <c r="C1134" s="139" t="s">
        <v>4274</v>
      </c>
    </row>
    <row r="1135" spans="1:3" x14ac:dyDescent="0.3">
      <c r="A1135" s="138" t="s">
        <v>817</v>
      </c>
      <c r="B1135" s="139" t="s">
        <v>3331</v>
      </c>
      <c r="C1135" s="139" t="s">
        <v>4274</v>
      </c>
    </row>
    <row r="1136" spans="1:3" x14ac:dyDescent="0.3">
      <c r="A1136" s="138" t="s">
        <v>2482</v>
      </c>
      <c r="B1136" s="139" t="s">
        <v>3185</v>
      </c>
      <c r="C1136" s="139" t="s">
        <v>4274</v>
      </c>
    </row>
    <row r="1137" spans="1:3" x14ac:dyDescent="0.3">
      <c r="A1137" s="138" t="s">
        <v>2409</v>
      </c>
      <c r="B1137" s="139" t="s">
        <v>3288</v>
      </c>
      <c r="C1137" s="139" t="s">
        <v>4274</v>
      </c>
    </row>
    <row r="1138" spans="1:3" x14ac:dyDescent="0.3">
      <c r="A1138" s="138" t="s">
        <v>2077</v>
      </c>
      <c r="B1138" s="139" t="s">
        <v>3238</v>
      </c>
      <c r="C1138" s="139" t="s">
        <v>4274</v>
      </c>
    </row>
    <row r="1139" spans="1:3" x14ac:dyDescent="0.3">
      <c r="A1139" s="138" t="s">
        <v>1440</v>
      </c>
      <c r="B1139" s="139" t="s">
        <v>3226</v>
      </c>
      <c r="C1139" s="139" t="s">
        <v>4274</v>
      </c>
    </row>
    <row r="1140" spans="1:3" x14ac:dyDescent="0.3">
      <c r="A1140" s="138" t="s">
        <v>1991</v>
      </c>
      <c r="B1140" s="139" t="s">
        <v>3231</v>
      </c>
      <c r="C1140" s="139" t="s">
        <v>4274</v>
      </c>
    </row>
    <row r="1141" spans="1:3" x14ac:dyDescent="0.3">
      <c r="A1141" s="138" t="s">
        <v>2386</v>
      </c>
      <c r="B1141" s="139" t="s">
        <v>3167</v>
      </c>
      <c r="C1141" s="139" t="s">
        <v>4274</v>
      </c>
    </row>
    <row r="1142" spans="1:3" x14ac:dyDescent="0.3">
      <c r="A1142" s="138" t="s">
        <v>2124</v>
      </c>
      <c r="B1142" s="139" t="s">
        <v>3337</v>
      </c>
      <c r="C1142" s="139" t="s">
        <v>4274</v>
      </c>
    </row>
    <row r="1143" spans="1:3" x14ac:dyDescent="0.3">
      <c r="A1143" s="138" t="s">
        <v>2305</v>
      </c>
      <c r="B1143" s="139" t="s">
        <v>3183</v>
      </c>
      <c r="C1143" s="139" t="s">
        <v>4274</v>
      </c>
    </row>
    <row r="1144" spans="1:3" x14ac:dyDescent="0.3">
      <c r="A1144" s="138" t="s">
        <v>790</v>
      </c>
      <c r="B1144" s="139" t="s">
        <v>3194</v>
      </c>
      <c r="C1144" s="139" t="s">
        <v>4274</v>
      </c>
    </row>
    <row r="1145" spans="1:3" x14ac:dyDescent="0.3">
      <c r="A1145" s="138" t="s">
        <v>2418</v>
      </c>
      <c r="B1145" s="139" t="s">
        <v>3313</v>
      </c>
      <c r="C1145" s="139" t="s">
        <v>4274</v>
      </c>
    </row>
    <row r="1146" spans="1:3" x14ac:dyDescent="0.3">
      <c r="A1146" s="138" t="s">
        <v>788</v>
      </c>
      <c r="B1146" s="139" t="s">
        <v>3279</v>
      </c>
      <c r="C1146" s="139" t="s">
        <v>4274</v>
      </c>
    </row>
    <row r="1147" spans="1:3" x14ac:dyDescent="0.3">
      <c r="A1147" s="138" t="s">
        <v>2202</v>
      </c>
      <c r="B1147" s="139" t="s">
        <v>3184</v>
      </c>
      <c r="C1147" s="139" t="s">
        <v>4274</v>
      </c>
    </row>
    <row r="1148" spans="1:3" x14ac:dyDescent="0.3">
      <c r="A1148" s="138" t="s">
        <v>2042</v>
      </c>
      <c r="B1148" s="139" t="s">
        <v>3352</v>
      </c>
      <c r="C1148" s="139" t="s">
        <v>4274</v>
      </c>
    </row>
    <row r="1149" spans="1:3" x14ac:dyDescent="0.3">
      <c r="A1149" s="138" t="s">
        <v>885</v>
      </c>
      <c r="B1149" s="139" t="s">
        <v>3192</v>
      </c>
      <c r="C1149" s="139" t="s">
        <v>4274</v>
      </c>
    </row>
    <row r="1150" spans="1:3" x14ac:dyDescent="0.3">
      <c r="A1150" s="138" t="s">
        <v>2476</v>
      </c>
      <c r="B1150" s="139" t="s">
        <v>3220</v>
      </c>
      <c r="C1150" s="139" t="s">
        <v>4274</v>
      </c>
    </row>
    <row r="1151" spans="1:3" x14ac:dyDescent="0.3">
      <c r="A1151" s="138" t="s">
        <v>2153</v>
      </c>
      <c r="B1151" s="139" t="s">
        <v>3321</v>
      </c>
      <c r="C1151" s="139" t="s">
        <v>4274</v>
      </c>
    </row>
    <row r="1152" spans="1:3" x14ac:dyDescent="0.3">
      <c r="A1152" s="138" t="s">
        <v>2490</v>
      </c>
      <c r="B1152" s="139" t="s">
        <v>3225</v>
      </c>
      <c r="C1152" s="139" t="s">
        <v>4274</v>
      </c>
    </row>
    <row r="1153" spans="1:3" x14ac:dyDescent="0.3">
      <c r="A1153" s="138" t="s">
        <v>1954</v>
      </c>
      <c r="B1153" s="139" t="s">
        <v>3204</v>
      </c>
      <c r="C1153" s="139" t="s">
        <v>4274</v>
      </c>
    </row>
    <row r="1154" spans="1:3" x14ac:dyDescent="0.3">
      <c r="A1154" s="138" t="s">
        <v>1610</v>
      </c>
      <c r="B1154" s="139" t="s">
        <v>3283</v>
      </c>
      <c r="C1154" s="139" t="s">
        <v>4274</v>
      </c>
    </row>
    <row r="1155" spans="1:3" x14ac:dyDescent="0.3">
      <c r="A1155" s="138" t="s">
        <v>2024</v>
      </c>
      <c r="B1155" s="139" t="s">
        <v>3207</v>
      </c>
      <c r="C1155" s="139" t="s">
        <v>4274</v>
      </c>
    </row>
    <row r="1156" spans="1:3" x14ac:dyDescent="0.3">
      <c r="A1156" s="138" t="s">
        <v>959</v>
      </c>
      <c r="B1156" s="139" t="s">
        <v>3285</v>
      </c>
      <c r="C1156" s="139" t="s">
        <v>4274</v>
      </c>
    </row>
    <row r="1157" spans="1:3" x14ac:dyDescent="0.3">
      <c r="A1157" s="138" t="s">
        <v>1573</v>
      </c>
      <c r="B1157" s="139" t="s">
        <v>3256</v>
      </c>
      <c r="C1157" s="139" t="s">
        <v>4274</v>
      </c>
    </row>
    <row r="1158" spans="1:3" x14ac:dyDescent="0.3">
      <c r="A1158" s="138" t="s">
        <v>2439</v>
      </c>
      <c r="B1158" s="139" t="s">
        <v>3255</v>
      </c>
      <c r="C1158" s="139" t="s">
        <v>4274</v>
      </c>
    </row>
    <row r="1159" spans="1:3" x14ac:dyDescent="0.3">
      <c r="A1159" s="138" t="s">
        <v>2536</v>
      </c>
      <c r="B1159" s="139" t="s">
        <v>3182</v>
      </c>
      <c r="C1159" s="139" t="s">
        <v>4274</v>
      </c>
    </row>
    <row r="1160" spans="1:3" x14ac:dyDescent="0.3">
      <c r="A1160" s="138" t="s">
        <v>883</v>
      </c>
      <c r="B1160" s="139" t="s">
        <v>3284</v>
      </c>
      <c r="C1160" s="139" t="s">
        <v>4274</v>
      </c>
    </row>
    <row r="1161" spans="1:3" x14ac:dyDescent="0.3">
      <c r="A1161" s="138" t="s">
        <v>2492</v>
      </c>
      <c r="B1161" s="139" t="s">
        <v>3227</v>
      </c>
      <c r="C1161" s="139" t="s">
        <v>4274</v>
      </c>
    </row>
    <row r="1162" spans="1:3" x14ac:dyDescent="0.3">
      <c r="A1162" s="138" t="s">
        <v>2307</v>
      </c>
      <c r="B1162" s="139" t="s">
        <v>3244</v>
      </c>
      <c r="C1162" s="139" t="s">
        <v>4274</v>
      </c>
    </row>
    <row r="1163" spans="1:3" x14ac:dyDescent="0.3">
      <c r="A1163" s="138" t="s">
        <v>2778</v>
      </c>
      <c r="B1163" s="139" t="s">
        <v>4206</v>
      </c>
      <c r="C1163" s="139" t="s">
        <v>4274</v>
      </c>
    </row>
    <row r="1164" spans="1:3" x14ac:dyDescent="0.3">
      <c r="A1164" s="138" t="s">
        <v>2571</v>
      </c>
      <c r="B1164" s="139" t="s">
        <v>3355</v>
      </c>
      <c r="C1164" s="139" t="s">
        <v>4274</v>
      </c>
    </row>
    <row r="1165" spans="1:3" x14ac:dyDescent="0.3">
      <c r="A1165" s="138" t="s">
        <v>757</v>
      </c>
      <c r="B1165" s="139" t="s">
        <v>3323</v>
      </c>
      <c r="C1165" s="139" t="s">
        <v>4274</v>
      </c>
    </row>
    <row r="1166" spans="1:3" x14ac:dyDescent="0.3">
      <c r="A1166" s="138" t="s">
        <v>792</v>
      </c>
      <c r="B1166" s="139" t="s">
        <v>3203</v>
      </c>
      <c r="C1166" s="139" t="s">
        <v>4274</v>
      </c>
    </row>
    <row r="1167" spans="1:3" x14ac:dyDescent="0.3">
      <c r="A1167" s="138" t="s">
        <v>748</v>
      </c>
      <c r="B1167" s="139" t="s">
        <v>3252</v>
      </c>
      <c r="C1167" s="139" t="s">
        <v>4274</v>
      </c>
    </row>
    <row r="1168" spans="1:3" x14ac:dyDescent="0.3">
      <c r="A1168" s="138" t="s">
        <v>1960</v>
      </c>
      <c r="B1168" s="139" t="s">
        <v>3215</v>
      </c>
      <c r="C1168" s="139" t="s">
        <v>4274</v>
      </c>
    </row>
    <row r="1169" spans="1:3" x14ac:dyDescent="0.3">
      <c r="A1169" s="138" t="s">
        <v>2759</v>
      </c>
      <c r="B1169" s="139" t="s">
        <v>4207</v>
      </c>
      <c r="C1169" s="139" t="s">
        <v>4274</v>
      </c>
    </row>
    <row r="1170" spans="1:3" x14ac:dyDescent="0.3">
      <c r="A1170" s="138" t="s">
        <v>2436</v>
      </c>
      <c r="B1170" s="139" t="s">
        <v>3195</v>
      </c>
      <c r="C1170" s="139" t="s">
        <v>4274</v>
      </c>
    </row>
    <row r="1171" spans="1:3" x14ac:dyDescent="0.3">
      <c r="A1171" s="138" t="s">
        <v>2437</v>
      </c>
      <c r="B1171" s="139" t="s">
        <v>3170</v>
      </c>
      <c r="C1171" s="139" t="s">
        <v>4274</v>
      </c>
    </row>
    <row r="1172" spans="1:3" x14ac:dyDescent="0.3">
      <c r="A1172" s="138" t="s">
        <v>2795</v>
      </c>
      <c r="B1172" s="139" t="s">
        <v>4276</v>
      </c>
      <c r="C1172" s="139" t="s">
        <v>4277</v>
      </c>
    </row>
    <row r="1173" spans="1:3" x14ac:dyDescent="0.3">
      <c r="A1173" s="138" t="s">
        <v>914</v>
      </c>
      <c r="B1173" s="139" t="s">
        <v>3188</v>
      </c>
      <c r="C1173" s="139" t="s">
        <v>4274</v>
      </c>
    </row>
    <row r="1174" spans="1:3" x14ac:dyDescent="0.3">
      <c r="A1174" s="138" t="s">
        <v>1004</v>
      </c>
      <c r="B1174" s="139" t="s">
        <v>3332</v>
      </c>
      <c r="C1174" s="139" t="s">
        <v>4274</v>
      </c>
    </row>
    <row r="1175" spans="1:3" x14ac:dyDescent="0.3">
      <c r="A1175" s="138" t="s">
        <v>1377</v>
      </c>
      <c r="B1175" s="139" t="s">
        <v>3301</v>
      </c>
      <c r="C1175" s="139" t="s">
        <v>4274</v>
      </c>
    </row>
    <row r="1176" spans="1:3" x14ac:dyDescent="0.3">
      <c r="A1176" s="138" t="s">
        <v>1820</v>
      </c>
      <c r="B1176" s="139" t="s">
        <v>3254</v>
      </c>
      <c r="C1176" s="139" t="s">
        <v>4274</v>
      </c>
    </row>
    <row r="1177" spans="1:3" x14ac:dyDescent="0.3">
      <c r="A1177" s="138" t="s">
        <v>957</v>
      </c>
      <c r="B1177" s="139" t="s">
        <v>3307</v>
      </c>
      <c r="C1177" s="139" t="s">
        <v>4274</v>
      </c>
    </row>
    <row r="1178" spans="1:3" x14ac:dyDescent="0.3">
      <c r="A1178" s="138" t="s">
        <v>2218</v>
      </c>
      <c r="B1178" s="139" t="s">
        <v>3314</v>
      </c>
      <c r="C1178" s="139" t="s">
        <v>4274</v>
      </c>
    </row>
    <row r="1179" spans="1:3" x14ac:dyDescent="0.3">
      <c r="A1179" s="138" t="s">
        <v>1884</v>
      </c>
      <c r="B1179" s="139" t="s">
        <v>3339</v>
      </c>
      <c r="C1179" s="139" t="s">
        <v>4274</v>
      </c>
    </row>
    <row r="1180" spans="1:3" x14ac:dyDescent="0.3">
      <c r="A1180" s="138" t="s">
        <v>2569</v>
      </c>
      <c r="B1180" s="139" t="s">
        <v>3354</v>
      </c>
      <c r="C1180" s="139" t="s">
        <v>4274</v>
      </c>
    </row>
    <row r="1181" spans="1:3" x14ac:dyDescent="0.3">
      <c r="A1181" s="138" t="s">
        <v>2025</v>
      </c>
      <c r="B1181" s="139" t="s">
        <v>3278</v>
      </c>
      <c r="C1181" s="139" t="s">
        <v>4274</v>
      </c>
    </row>
    <row r="1182" spans="1:3" x14ac:dyDescent="0.3">
      <c r="A1182" s="138" t="s">
        <v>916</v>
      </c>
      <c r="B1182" s="139" t="s">
        <v>3222</v>
      </c>
      <c r="C1182" s="139" t="s">
        <v>4274</v>
      </c>
    </row>
    <row r="1183" spans="1:3" x14ac:dyDescent="0.3">
      <c r="A1183" s="138" t="s">
        <v>1399</v>
      </c>
      <c r="B1183" s="139" t="s">
        <v>3253</v>
      </c>
      <c r="C1183" s="139" t="s">
        <v>4274</v>
      </c>
    </row>
    <row r="1184" spans="1:3" x14ac:dyDescent="0.3">
      <c r="A1184" s="138" t="s">
        <v>2528</v>
      </c>
      <c r="B1184" s="139" t="s">
        <v>3202</v>
      </c>
      <c r="C1184" s="139" t="s">
        <v>4274</v>
      </c>
    </row>
    <row r="1185" spans="1:3" x14ac:dyDescent="0.3">
      <c r="A1185" s="138" t="s">
        <v>859</v>
      </c>
      <c r="B1185" s="139" t="s">
        <v>3289</v>
      </c>
      <c r="C1185" s="139" t="s">
        <v>4274</v>
      </c>
    </row>
    <row r="1186" spans="1:3" x14ac:dyDescent="0.3">
      <c r="A1186" s="138" t="s">
        <v>908</v>
      </c>
      <c r="B1186" s="139" t="s">
        <v>3171</v>
      </c>
      <c r="C1186" s="139" t="s">
        <v>4274</v>
      </c>
    </row>
    <row r="1187" spans="1:3" x14ac:dyDescent="0.3">
      <c r="A1187" s="138" t="s">
        <v>2516</v>
      </c>
      <c r="B1187" s="139" t="s">
        <v>3317</v>
      </c>
      <c r="C1187" s="139" t="s">
        <v>4274</v>
      </c>
    </row>
    <row r="1188" spans="1:3" x14ac:dyDescent="0.3">
      <c r="A1188" s="138" t="s">
        <v>2773</v>
      </c>
      <c r="B1188" s="139" t="s">
        <v>4208</v>
      </c>
      <c r="C1188" s="139" t="s">
        <v>4274</v>
      </c>
    </row>
    <row r="1189" spans="1:3" x14ac:dyDescent="0.3">
      <c r="A1189" s="138" t="s">
        <v>797</v>
      </c>
      <c r="B1189" s="139" t="s">
        <v>3229</v>
      </c>
      <c r="C1189" s="139" t="s">
        <v>4274</v>
      </c>
    </row>
    <row r="1190" spans="1:3" x14ac:dyDescent="0.3">
      <c r="A1190" s="138" t="s">
        <v>2212</v>
      </c>
      <c r="B1190" s="139" t="s">
        <v>3270</v>
      </c>
      <c r="C1190" s="139" t="s">
        <v>4274</v>
      </c>
    </row>
    <row r="1191" spans="1:3" x14ac:dyDescent="0.3">
      <c r="A1191" s="138" t="s">
        <v>826</v>
      </c>
      <c r="B1191" s="139" t="s">
        <v>3199</v>
      </c>
      <c r="C1191" s="139" t="s">
        <v>4274</v>
      </c>
    </row>
    <row r="1192" spans="1:3" x14ac:dyDescent="0.3">
      <c r="A1192" s="138" t="s">
        <v>1435</v>
      </c>
      <c r="B1192" s="139" t="s">
        <v>3180</v>
      </c>
      <c r="C1192" s="139" t="s">
        <v>4274</v>
      </c>
    </row>
    <row r="1193" spans="1:3" x14ac:dyDescent="0.3">
      <c r="A1193" s="138" t="s">
        <v>2746</v>
      </c>
      <c r="B1193" s="139" t="s">
        <v>4210</v>
      </c>
      <c r="C1193" s="139" t="s">
        <v>4274</v>
      </c>
    </row>
    <row r="1194" spans="1:3" x14ac:dyDescent="0.3">
      <c r="A1194" s="138" t="s">
        <v>2498</v>
      </c>
      <c r="B1194" s="139" t="s">
        <v>3335</v>
      </c>
      <c r="C1194" s="139" t="s">
        <v>4274</v>
      </c>
    </row>
    <row r="1195" spans="1:3" x14ac:dyDescent="0.3">
      <c r="A1195" s="138" t="s">
        <v>834</v>
      </c>
      <c r="B1195" s="139" t="s">
        <v>3327</v>
      </c>
      <c r="C1195" s="139" t="s">
        <v>4274</v>
      </c>
    </row>
    <row r="1196" spans="1:3" x14ac:dyDescent="0.3">
      <c r="A1196" s="138" t="s">
        <v>2115</v>
      </c>
      <c r="B1196" s="139" t="s">
        <v>3200</v>
      </c>
      <c r="C1196" s="139" t="s">
        <v>4274</v>
      </c>
    </row>
    <row r="1197" spans="1:3" x14ac:dyDescent="0.3">
      <c r="A1197" s="138" t="s">
        <v>1022</v>
      </c>
      <c r="B1197" s="139" t="s">
        <v>3259</v>
      </c>
      <c r="C1197" s="139" t="s">
        <v>4274</v>
      </c>
    </row>
    <row r="1198" spans="1:3" x14ac:dyDescent="0.3">
      <c r="A1198" s="138" t="s">
        <v>2720</v>
      </c>
      <c r="B1198" s="139" t="s">
        <v>3208</v>
      </c>
      <c r="C1198" s="139" t="s">
        <v>4274</v>
      </c>
    </row>
    <row r="1199" spans="1:3" x14ac:dyDescent="0.3">
      <c r="A1199" s="138" t="s">
        <v>2713</v>
      </c>
      <c r="B1199" s="139" t="s">
        <v>3234</v>
      </c>
      <c r="C1199" s="139" t="s">
        <v>4274</v>
      </c>
    </row>
    <row r="1200" spans="1:3" x14ac:dyDescent="0.3">
      <c r="A1200" s="138" t="s">
        <v>2693</v>
      </c>
      <c r="B1200" s="139" t="s">
        <v>3308</v>
      </c>
      <c r="C1200" s="139" t="s">
        <v>4274</v>
      </c>
    </row>
    <row r="1201" spans="1:3" x14ac:dyDescent="0.3">
      <c r="A1201" s="138" t="s">
        <v>2694</v>
      </c>
      <c r="B1201" s="139" t="s">
        <v>3218</v>
      </c>
      <c r="C1201" s="139" t="s">
        <v>4274</v>
      </c>
    </row>
    <row r="1202" spans="1:3" x14ac:dyDescent="0.3">
      <c r="A1202" s="138" t="s">
        <v>2301</v>
      </c>
      <c r="B1202" s="139" t="s">
        <v>3328</v>
      </c>
      <c r="C1202" s="139" t="s">
        <v>4274</v>
      </c>
    </row>
    <row r="1203" spans="1:3" x14ac:dyDescent="0.3">
      <c r="A1203" s="138" t="s">
        <v>2506</v>
      </c>
      <c r="B1203" s="139" t="s">
        <v>3189</v>
      </c>
      <c r="C1203" s="139" t="s">
        <v>4274</v>
      </c>
    </row>
    <row r="1204" spans="1:3" x14ac:dyDescent="0.3">
      <c r="A1204" s="138" t="s">
        <v>2044</v>
      </c>
      <c r="B1204" s="139" t="s">
        <v>3223</v>
      </c>
      <c r="C1204" s="139" t="s">
        <v>4274</v>
      </c>
    </row>
    <row r="1205" spans="1:3" x14ac:dyDescent="0.3">
      <c r="A1205" s="138" t="s">
        <v>2083</v>
      </c>
      <c r="B1205" s="139" t="s">
        <v>3250</v>
      </c>
      <c r="C1205" s="139" t="s">
        <v>4274</v>
      </c>
    </row>
    <row r="1206" spans="1:3" x14ac:dyDescent="0.3">
      <c r="A1206" s="138" t="s">
        <v>2110</v>
      </c>
      <c r="B1206" s="139" t="s">
        <v>3315</v>
      </c>
      <c r="C1206" s="139" t="s">
        <v>4274</v>
      </c>
    </row>
    <row r="1207" spans="1:3" x14ac:dyDescent="0.3">
      <c r="A1207" s="138" t="s">
        <v>2283</v>
      </c>
      <c r="B1207" s="139" t="s">
        <v>3324</v>
      </c>
      <c r="C1207" s="139" t="s">
        <v>4274</v>
      </c>
    </row>
    <row r="1208" spans="1:3" x14ac:dyDescent="0.3">
      <c r="A1208" s="138" t="s">
        <v>2799</v>
      </c>
      <c r="B1208" s="139" t="s">
        <v>4278</v>
      </c>
      <c r="C1208" s="139" t="s">
        <v>4279</v>
      </c>
    </row>
    <row r="1209" spans="1:3" x14ac:dyDescent="0.3">
      <c r="A1209" s="138" t="s">
        <v>1912</v>
      </c>
      <c r="B1209" s="139" t="s">
        <v>3311</v>
      </c>
      <c r="C1209" s="139" t="s">
        <v>4274</v>
      </c>
    </row>
    <row r="1210" spans="1:3" x14ac:dyDescent="0.3">
      <c r="A1210" s="138" t="s">
        <v>828</v>
      </c>
      <c r="B1210" s="139" t="s">
        <v>3249</v>
      </c>
      <c r="C1210" s="139" t="s">
        <v>4274</v>
      </c>
    </row>
    <row r="1211" spans="1:3" x14ac:dyDescent="0.3">
      <c r="A1211" s="138" t="s">
        <v>1888</v>
      </c>
      <c r="B1211" s="139" t="s">
        <v>3281</v>
      </c>
      <c r="C1211" s="139" t="s">
        <v>4274</v>
      </c>
    </row>
    <row r="1212" spans="1:3" x14ac:dyDescent="0.3">
      <c r="A1212" s="138" t="s">
        <v>2488</v>
      </c>
      <c r="B1212" s="139" t="s">
        <v>3214</v>
      </c>
      <c r="C1212" s="139" t="s">
        <v>4274</v>
      </c>
    </row>
    <row r="1213" spans="1:3" x14ac:dyDescent="0.3">
      <c r="A1213" s="138" t="s">
        <v>2758</v>
      </c>
      <c r="B1213" s="139" t="s">
        <v>4211</v>
      </c>
      <c r="C1213" s="139" t="s">
        <v>4274</v>
      </c>
    </row>
    <row r="1214" spans="1:3" x14ac:dyDescent="0.3">
      <c r="A1214" s="138" t="s">
        <v>2420</v>
      </c>
      <c r="B1214" s="139" t="s">
        <v>3340</v>
      </c>
      <c r="C1214" s="139" t="s">
        <v>4274</v>
      </c>
    </row>
    <row r="1215" spans="1:3" x14ac:dyDescent="0.3">
      <c r="A1215" s="138" t="s">
        <v>1503</v>
      </c>
      <c r="B1215" s="139" t="s">
        <v>3342</v>
      </c>
      <c r="C1215" s="139" t="s">
        <v>4274</v>
      </c>
    </row>
    <row r="1216" spans="1:3" x14ac:dyDescent="0.3">
      <c r="A1216" s="138" t="s">
        <v>965</v>
      </c>
      <c r="B1216" s="139" t="s">
        <v>3326</v>
      </c>
      <c r="C1216" s="139" t="s">
        <v>4274</v>
      </c>
    </row>
    <row r="1217" spans="1:3" x14ac:dyDescent="0.3">
      <c r="A1217" s="138" t="s">
        <v>2048</v>
      </c>
      <c r="B1217" s="139" t="s">
        <v>3248</v>
      </c>
      <c r="C1217" s="139" t="s">
        <v>4274</v>
      </c>
    </row>
    <row r="1218" spans="1:3" x14ac:dyDescent="0.3">
      <c r="A1218" s="138" t="s">
        <v>939</v>
      </c>
      <c r="B1218" s="139" t="s">
        <v>3275</v>
      </c>
      <c r="C1218" s="139" t="s">
        <v>4274</v>
      </c>
    </row>
    <row r="1219" spans="1:3" x14ac:dyDescent="0.3">
      <c r="A1219" s="138" t="s">
        <v>873</v>
      </c>
      <c r="B1219" s="139" t="s">
        <v>3217</v>
      </c>
      <c r="C1219" s="139" t="s">
        <v>4274</v>
      </c>
    </row>
    <row r="1220" spans="1:3" x14ac:dyDescent="0.3">
      <c r="A1220" s="138" t="s">
        <v>1300</v>
      </c>
      <c r="B1220" s="139" t="s">
        <v>3273</v>
      </c>
      <c r="C1220" s="139" t="s">
        <v>4274</v>
      </c>
    </row>
    <row r="1221" spans="1:3" x14ac:dyDescent="0.3">
      <c r="A1221" s="138" t="s">
        <v>2428</v>
      </c>
      <c r="B1221" s="139" t="s">
        <v>3206</v>
      </c>
      <c r="C1221" s="139" t="s">
        <v>4274</v>
      </c>
    </row>
    <row r="1222" spans="1:3" x14ac:dyDescent="0.3">
      <c r="A1222" s="138" t="s">
        <v>2142</v>
      </c>
      <c r="B1222" s="139" t="s">
        <v>3353</v>
      </c>
      <c r="C1222" s="139" t="s">
        <v>4274</v>
      </c>
    </row>
    <row r="1223" spans="1:3" x14ac:dyDescent="0.3">
      <c r="A1223" s="138" t="s">
        <v>1614</v>
      </c>
      <c r="B1223" s="139" t="s">
        <v>3333</v>
      </c>
      <c r="C1223" s="139" t="s">
        <v>4274</v>
      </c>
    </row>
    <row r="1224" spans="1:3" x14ac:dyDescent="0.3">
      <c r="A1224" s="138" t="s">
        <v>1024</v>
      </c>
      <c r="B1224" s="139" t="s">
        <v>3261</v>
      </c>
      <c r="C1224" s="139" t="s">
        <v>4274</v>
      </c>
    </row>
    <row r="1225" spans="1:3" x14ac:dyDescent="0.3">
      <c r="A1225" s="138" t="s">
        <v>799</v>
      </c>
      <c r="B1225" s="139" t="s">
        <v>3205</v>
      </c>
      <c r="C1225" s="139" t="s">
        <v>4274</v>
      </c>
    </row>
    <row r="1226" spans="1:3" x14ac:dyDescent="0.3">
      <c r="A1226" s="138" t="s">
        <v>2065</v>
      </c>
      <c r="B1226" s="139" t="s">
        <v>3274</v>
      </c>
      <c r="C1226" s="139" t="s">
        <v>4274</v>
      </c>
    </row>
    <row r="1227" spans="1:3" x14ac:dyDescent="0.3">
      <c r="A1227" s="138" t="s">
        <v>861</v>
      </c>
      <c r="B1227" s="139" t="s">
        <v>3325</v>
      </c>
      <c r="C1227" s="139" t="s">
        <v>4274</v>
      </c>
    </row>
    <row r="1228" spans="1:3" x14ac:dyDescent="0.3">
      <c r="A1228" s="138" t="s">
        <v>1313</v>
      </c>
      <c r="B1228" s="139" t="s">
        <v>3292</v>
      </c>
      <c r="C1228" s="139" t="s">
        <v>4274</v>
      </c>
    </row>
    <row r="1229" spans="1:3" x14ac:dyDescent="0.3">
      <c r="A1229" s="138" t="s">
        <v>2272</v>
      </c>
      <c r="B1229" s="139" t="s">
        <v>3178</v>
      </c>
      <c r="C1229" s="139" t="s">
        <v>4274</v>
      </c>
    </row>
    <row r="1230" spans="1:3" x14ac:dyDescent="0.3">
      <c r="A1230" s="138" t="s">
        <v>2220</v>
      </c>
      <c r="B1230" s="139" t="s">
        <v>3357</v>
      </c>
      <c r="C1230" s="139" t="s">
        <v>4274</v>
      </c>
    </row>
    <row r="1231" spans="1:3" x14ac:dyDescent="0.3">
      <c r="A1231" s="138" t="s">
        <v>2122</v>
      </c>
      <c r="B1231" s="139" t="s">
        <v>3322</v>
      </c>
      <c r="C1231" s="139" t="s">
        <v>4274</v>
      </c>
    </row>
    <row r="1232" spans="1:3" x14ac:dyDescent="0.3">
      <c r="A1232" s="138" t="s">
        <v>2027</v>
      </c>
      <c r="B1232" s="139" t="s">
        <v>3318</v>
      </c>
      <c r="C1232" s="139" t="s">
        <v>4274</v>
      </c>
    </row>
    <row r="1233" spans="1:3" x14ac:dyDescent="0.3">
      <c r="A1233" s="138" t="s">
        <v>2508</v>
      </c>
      <c r="B1233" s="139" t="s">
        <v>3300</v>
      </c>
      <c r="C1233" s="139" t="s">
        <v>4274</v>
      </c>
    </row>
    <row r="1234" spans="1:3" x14ac:dyDescent="0.3">
      <c r="A1234" s="138" t="s">
        <v>1002</v>
      </c>
      <c r="B1234" s="139" t="s">
        <v>3329</v>
      </c>
      <c r="C1234" s="139" t="s">
        <v>4274</v>
      </c>
    </row>
    <row r="1235" spans="1:3" x14ac:dyDescent="0.3">
      <c r="A1235" s="138" t="s">
        <v>2775</v>
      </c>
      <c r="B1235" s="139" t="s">
        <v>4212</v>
      </c>
      <c r="C1235" s="139" t="s">
        <v>4274</v>
      </c>
    </row>
    <row r="1236" spans="1:3" x14ac:dyDescent="0.3">
      <c r="A1236" s="138" t="s">
        <v>2797</v>
      </c>
      <c r="B1236" s="139" t="s">
        <v>4280</v>
      </c>
      <c r="C1236" s="139" t="s">
        <v>4274</v>
      </c>
    </row>
    <row r="1237" spans="1:3" x14ac:dyDescent="0.3">
      <c r="A1237" s="138" t="s">
        <v>2762</v>
      </c>
      <c r="B1237" s="139" t="s">
        <v>4213</v>
      </c>
      <c r="C1237" s="139" t="s">
        <v>4274</v>
      </c>
    </row>
    <row r="1238" spans="1:3" x14ac:dyDescent="0.3">
      <c r="A1238" s="138" t="s">
        <v>1315</v>
      </c>
      <c r="B1238" s="139" t="s">
        <v>3293</v>
      </c>
      <c r="C1238" s="139" t="s">
        <v>4274</v>
      </c>
    </row>
    <row r="1239" spans="1:3" x14ac:dyDescent="0.3">
      <c r="A1239" s="138" t="s">
        <v>1865</v>
      </c>
      <c r="B1239" s="139" t="s">
        <v>3356</v>
      </c>
      <c r="C1239" s="139" t="s">
        <v>4274</v>
      </c>
    </row>
    <row r="1240" spans="1:3" x14ac:dyDescent="0.3">
      <c r="A1240" s="138" t="s">
        <v>2299</v>
      </c>
      <c r="B1240" s="139" t="s">
        <v>3320</v>
      </c>
      <c r="C1240" s="139" t="s">
        <v>4274</v>
      </c>
    </row>
    <row r="1241" spans="1:3" x14ac:dyDescent="0.3">
      <c r="A1241" s="138" t="s">
        <v>1029</v>
      </c>
      <c r="B1241" s="139" t="s">
        <v>3264</v>
      </c>
      <c r="C1241" s="139" t="s">
        <v>4274</v>
      </c>
    </row>
    <row r="1242" spans="1:3" x14ac:dyDescent="0.3">
      <c r="A1242" s="138" t="s">
        <v>2214</v>
      </c>
      <c r="B1242" s="139" t="s">
        <v>3282</v>
      </c>
      <c r="C1242" s="139" t="s">
        <v>4274</v>
      </c>
    </row>
    <row r="1243" spans="1:3" x14ac:dyDescent="0.3">
      <c r="A1243" s="138" t="s">
        <v>2703</v>
      </c>
      <c r="B1243" s="139" t="s">
        <v>3276</v>
      </c>
      <c r="C1243" s="139" t="s">
        <v>4274</v>
      </c>
    </row>
    <row r="1244" spans="1:3" x14ac:dyDescent="0.3">
      <c r="A1244" s="138" t="s">
        <v>2381</v>
      </c>
      <c r="B1244" s="139" t="s">
        <v>3272</v>
      </c>
      <c r="C1244" s="139" t="s">
        <v>4274</v>
      </c>
    </row>
    <row r="1245" spans="1:3" x14ac:dyDescent="0.3">
      <c r="A1245" s="138" t="s">
        <v>2059</v>
      </c>
      <c r="B1245" s="139" t="s">
        <v>3164</v>
      </c>
      <c r="C1245" s="139" t="s">
        <v>4274</v>
      </c>
    </row>
    <row r="1246" spans="1:3" x14ac:dyDescent="0.3">
      <c r="A1246" s="138" t="s">
        <v>948</v>
      </c>
      <c r="B1246" s="139" t="s">
        <v>3228</v>
      </c>
      <c r="C1246" s="139" t="s">
        <v>4274</v>
      </c>
    </row>
    <row r="1247" spans="1:3" x14ac:dyDescent="0.3">
      <c r="A1247" s="138" t="s">
        <v>1618</v>
      </c>
      <c r="B1247" s="139" t="s">
        <v>3179</v>
      </c>
      <c r="C1247" s="139" t="s">
        <v>4274</v>
      </c>
    </row>
    <row r="1248" spans="1:3" x14ac:dyDescent="0.3">
      <c r="A1248" s="138" t="s">
        <v>2740</v>
      </c>
      <c r="B1248" s="139" t="s">
        <v>4214</v>
      </c>
      <c r="C1248" s="139" t="s">
        <v>4274</v>
      </c>
    </row>
    <row r="1249" spans="1:3" x14ac:dyDescent="0.3">
      <c r="A1249" s="138" t="s">
        <v>1792</v>
      </c>
      <c r="B1249" s="139" t="s">
        <v>3190</v>
      </c>
      <c r="C1249" s="139" t="s">
        <v>4274</v>
      </c>
    </row>
    <row r="1250" spans="1:3" x14ac:dyDescent="0.3">
      <c r="A1250" s="138" t="s">
        <v>2165</v>
      </c>
      <c r="B1250" s="139" t="s">
        <v>3237</v>
      </c>
      <c r="C1250" s="139" t="s">
        <v>4274</v>
      </c>
    </row>
    <row r="1251" spans="1:3" x14ac:dyDescent="0.3">
      <c r="A1251" s="138" t="s">
        <v>2265</v>
      </c>
      <c r="B1251" s="139" t="s">
        <v>3177</v>
      </c>
      <c r="C1251" s="139" t="s">
        <v>4274</v>
      </c>
    </row>
    <row r="1252" spans="1:3" x14ac:dyDescent="0.3">
      <c r="A1252" s="138" t="s">
        <v>2189</v>
      </c>
      <c r="B1252" s="139" t="s">
        <v>3310</v>
      </c>
      <c r="C1252" s="139" t="s">
        <v>4274</v>
      </c>
    </row>
    <row r="1253" spans="1:3" x14ac:dyDescent="0.3">
      <c r="A1253" s="138" t="s">
        <v>1627</v>
      </c>
      <c r="B1253" s="139" t="s">
        <v>3309</v>
      </c>
      <c r="C1253" s="139" t="s">
        <v>4274</v>
      </c>
    </row>
    <row r="1254" spans="1:3" x14ac:dyDescent="0.3">
      <c r="A1254" s="138" t="s">
        <v>2126</v>
      </c>
      <c r="B1254" s="139" t="s">
        <v>3191</v>
      </c>
      <c r="C1254" s="139" t="s">
        <v>4274</v>
      </c>
    </row>
    <row r="1255" spans="1:3" x14ac:dyDescent="0.3">
      <c r="A1255" s="138" t="s">
        <v>2395</v>
      </c>
      <c r="B1255" s="139" t="s">
        <v>3312</v>
      </c>
      <c r="C1255" s="139" t="s">
        <v>4274</v>
      </c>
    </row>
    <row r="1256" spans="1:3" x14ac:dyDescent="0.3">
      <c r="A1256" s="138" t="s">
        <v>774</v>
      </c>
      <c r="B1256" s="139" t="s">
        <v>3345</v>
      </c>
      <c r="C1256" s="139" t="s">
        <v>4274</v>
      </c>
    </row>
    <row r="1257" spans="1:3" x14ac:dyDescent="0.3">
      <c r="A1257" s="138" t="s">
        <v>2171</v>
      </c>
      <c r="B1257" s="139" t="s">
        <v>3246</v>
      </c>
      <c r="C1257" s="139" t="s">
        <v>4274</v>
      </c>
    </row>
    <row r="1258" spans="1:3" x14ac:dyDescent="0.3">
      <c r="A1258" s="138" t="s">
        <v>2426</v>
      </c>
      <c r="B1258" s="139" t="s">
        <v>3346</v>
      </c>
      <c r="C1258" s="139" t="s">
        <v>4274</v>
      </c>
    </row>
    <row r="1259" spans="1:3" x14ac:dyDescent="0.3">
      <c r="A1259" s="138" t="s">
        <v>867</v>
      </c>
      <c r="B1259" s="139" t="s">
        <v>3344</v>
      </c>
      <c r="C1259" s="139" t="s">
        <v>4274</v>
      </c>
    </row>
    <row r="1260" spans="1:3" x14ac:dyDescent="0.3">
      <c r="A1260" s="138" t="s">
        <v>1439</v>
      </c>
      <c r="B1260" s="139" t="s">
        <v>3224</v>
      </c>
      <c r="C1260" s="139" t="s">
        <v>4274</v>
      </c>
    </row>
    <row r="1261" spans="1:3" x14ac:dyDescent="0.3">
      <c r="A1261" s="138" t="s">
        <v>2798</v>
      </c>
      <c r="B1261" s="139" t="s">
        <v>4281</v>
      </c>
      <c r="C1261" s="139" t="s">
        <v>4274</v>
      </c>
    </row>
    <row r="1262" spans="1:3" x14ac:dyDescent="0.3">
      <c r="A1262" s="138" t="s">
        <v>2318</v>
      </c>
      <c r="B1262" s="139" t="s">
        <v>3351</v>
      </c>
      <c r="C1262" s="139" t="s">
        <v>4274</v>
      </c>
    </row>
    <row r="1263" spans="1:3" x14ac:dyDescent="0.3">
      <c r="A1263" s="138" t="s">
        <v>2167</v>
      </c>
      <c r="B1263" s="139" t="s">
        <v>3166</v>
      </c>
      <c r="C1263" s="139" t="s">
        <v>4274</v>
      </c>
    </row>
    <row r="1264" spans="1:3" x14ac:dyDescent="0.3">
      <c r="A1264" s="138" t="s">
        <v>795</v>
      </c>
      <c r="B1264" s="139" t="s">
        <v>3216</v>
      </c>
      <c r="C1264" s="139" t="s">
        <v>4274</v>
      </c>
    </row>
    <row r="1265" spans="1:3" x14ac:dyDescent="0.3">
      <c r="A1265" s="138" t="s">
        <v>2330</v>
      </c>
      <c r="B1265" s="139" t="s">
        <v>3165</v>
      </c>
      <c r="C1265" s="139" t="s">
        <v>4274</v>
      </c>
    </row>
    <row r="1266" spans="1:3" x14ac:dyDescent="0.3">
      <c r="A1266" s="138" t="s">
        <v>1014</v>
      </c>
      <c r="B1266" s="139" t="s">
        <v>3193</v>
      </c>
      <c r="C1266" s="139" t="s">
        <v>4274</v>
      </c>
    </row>
    <row r="1267" spans="1:3" x14ac:dyDescent="0.3">
      <c r="A1267" s="138" t="s">
        <v>836</v>
      </c>
      <c r="B1267" s="139" t="s">
        <v>3243</v>
      </c>
      <c r="C1267" s="139" t="s">
        <v>4274</v>
      </c>
    </row>
    <row r="1268" spans="1:3" x14ac:dyDescent="0.3">
      <c r="A1268" s="138" t="s">
        <v>853</v>
      </c>
      <c r="B1268" s="139" t="s">
        <v>3175</v>
      </c>
      <c r="C1268" s="139" t="s">
        <v>4274</v>
      </c>
    </row>
    <row r="1269" spans="1:3" x14ac:dyDescent="0.3">
      <c r="A1269" s="138" t="s">
        <v>782</v>
      </c>
      <c r="B1269" s="139" t="s">
        <v>3221</v>
      </c>
      <c r="C1269" s="139" t="s">
        <v>4274</v>
      </c>
    </row>
    <row r="1270" spans="1:3" x14ac:dyDescent="0.3">
      <c r="A1270" s="138" t="s">
        <v>2279</v>
      </c>
      <c r="B1270" s="139" t="s">
        <v>3181</v>
      </c>
      <c r="C1270" s="139" t="s">
        <v>4274</v>
      </c>
    </row>
    <row r="1271" spans="1:3" x14ac:dyDescent="0.3">
      <c r="A1271" s="138" t="s">
        <v>2140</v>
      </c>
      <c r="B1271" s="139" t="s">
        <v>3341</v>
      </c>
      <c r="C1271" s="139" t="s">
        <v>4274</v>
      </c>
    </row>
    <row r="1272" spans="1:3" x14ac:dyDescent="0.3">
      <c r="A1272" s="138" t="s">
        <v>805</v>
      </c>
      <c r="B1272" s="139" t="s">
        <v>3241</v>
      </c>
      <c r="C1272" s="139" t="s">
        <v>4274</v>
      </c>
    </row>
    <row r="1273" spans="1:3" x14ac:dyDescent="0.3">
      <c r="A1273" s="138" t="s">
        <v>2224</v>
      </c>
      <c r="B1273" s="139" t="s">
        <v>3245</v>
      </c>
      <c r="C1273" s="139" t="s">
        <v>4274</v>
      </c>
    </row>
    <row r="1274" spans="1:3" x14ac:dyDescent="0.3">
      <c r="A1274" s="138" t="s">
        <v>638</v>
      </c>
      <c r="B1274" s="139" t="s">
        <v>3266</v>
      </c>
      <c r="C1274" s="139" t="s">
        <v>4274</v>
      </c>
    </row>
    <row r="1275" spans="1:3" x14ac:dyDescent="0.3">
      <c r="A1275" s="138" t="s">
        <v>590</v>
      </c>
      <c r="B1275" s="139" t="s">
        <v>3263</v>
      </c>
      <c r="C1275" s="139" t="s">
        <v>4274</v>
      </c>
    </row>
    <row r="1276" spans="1:3" x14ac:dyDescent="0.3">
      <c r="A1276" s="138" t="s">
        <v>1784</v>
      </c>
      <c r="B1276" s="139" t="s">
        <v>3187</v>
      </c>
      <c r="C1276" s="139" t="s">
        <v>4274</v>
      </c>
    </row>
    <row r="1277" spans="1:3" x14ac:dyDescent="0.3">
      <c r="A1277" s="138" t="s">
        <v>2466</v>
      </c>
      <c r="B1277" s="139" t="s">
        <v>3350</v>
      </c>
      <c r="C1277" s="139" t="s">
        <v>4274</v>
      </c>
    </row>
    <row r="1278" spans="1:3" x14ac:dyDescent="0.3">
      <c r="A1278" s="138" t="s">
        <v>2682</v>
      </c>
      <c r="B1278" s="139" t="s">
        <v>3213</v>
      </c>
      <c r="C1278" s="139" t="s">
        <v>4274</v>
      </c>
    </row>
    <row r="1279" spans="1:3" x14ac:dyDescent="0.3">
      <c r="A1279" s="138" t="s">
        <v>784</v>
      </c>
      <c r="B1279" s="139" t="s">
        <v>3242</v>
      </c>
      <c r="C1279" s="139" t="s">
        <v>4274</v>
      </c>
    </row>
    <row r="1280" spans="1:3" x14ac:dyDescent="0.3">
      <c r="A1280" s="138" t="s">
        <v>985</v>
      </c>
      <c r="B1280" s="139" t="s">
        <v>3319</v>
      </c>
      <c r="C1280" s="139" t="s">
        <v>4274</v>
      </c>
    </row>
    <row r="1281" spans="1:3" x14ac:dyDescent="0.3">
      <c r="A1281" s="138" t="s">
        <v>689</v>
      </c>
      <c r="B1281" s="139" t="s">
        <v>3268</v>
      </c>
      <c r="C1281" s="139" t="s">
        <v>4274</v>
      </c>
    </row>
    <row r="1282" spans="1:3" x14ac:dyDescent="0.3">
      <c r="A1282" s="138" t="s">
        <v>869</v>
      </c>
      <c r="B1282" s="139" t="s">
        <v>3349</v>
      </c>
      <c r="C1282" s="139" t="s">
        <v>4274</v>
      </c>
    </row>
    <row r="1283" spans="1:3" x14ac:dyDescent="0.3">
      <c r="A1283" s="138" t="s">
        <v>1914</v>
      </c>
      <c r="B1283" s="139" t="s">
        <v>3348</v>
      </c>
      <c r="C1283" s="139" t="s">
        <v>4274</v>
      </c>
    </row>
    <row r="1284" spans="1:3" x14ac:dyDescent="0.3">
      <c r="A1284" s="138" t="s">
        <v>1916</v>
      </c>
      <c r="B1284" s="139" t="s">
        <v>3197</v>
      </c>
      <c r="C1284" s="139" t="s">
        <v>4274</v>
      </c>
    </row>
    <row r="1285" spans="1:3" x14ac:dyDescent="0.3">
      <c r="A1285" s="138" t="s">
        <v>2155</v>
      </c>
      <c r="B1285" s="139" t="s">
        <v>3198</v>
      </c>
      <c r="C1285" s="139" t="s">
        <v>4274</v>
      </c>
    </row>
    <row r="1286" spans="1:3" x14ac:dyDescent="0.3">
      <c r="A1286" s="138" t="s">
        <v>2067</v>
      </c>
      <c r="B1286" s="139" t="s">
        <v>3347</v>
      </c>
      <c r="C1286" s="139" t="s">
        <v>4274</v>
      </c>
    </row>
    <row r="1287" spans="1:3" x14ac:dyDescent="0.3">
      <c r="A1287" s="138" t="s">
        <v>900</v>
      </c>
      <c r="B1287" s="139" t="s">
        <v>3174</v>
      </c>
      <c r="C1287" s="139" t="s">
        <v>4274</v>
      </c>
    </row>
    <row r="1288" spans="1:3" x14ac:dyDescent="0.3">
      <c r="A1288" s="138" t="s">
        <v>1000</v>
      </c>
      <c r="B1288" s="139" t="s">
        <v>3294</v>
      </c>
      <c r="C1288" s="139" t="s">
        <v>4274</v>
      </c>
    </row>
    <row r="1289" spans="1:3" x14ac:dyDescent="0.3">
      <c r="A1289" s="138" t="s">
        <v>2719</v>
      </c>
      <c r="B1289" s="139" t="s">
        <v>3297</v>
      </c>
      <c r="C1289" s="139" t="s">
        <v>4274</v>
      </c>
    </row>
    <row r="1290" spans="1:3" x14ac:dyDescent="0.3">
      <c r="A1290" s="138" t="s">
        <v>2393</v>
      </c>
      <c r="B1290" s="139" t="s">
        <v>3176</v>
      </c>
      <c r="C1290" s="139" t="s">
        <v>4274</v>
      </c>
    </row>
    <row r="1291" spans="1:3" x14ac:dyDescent="0.3">
      <c r="A1291" s="138" t="s">
        <v>2342</v>
      </c>
      <c r="B1291" s="139" t="s">
        <v>3257</v>
      </c>
      <c r="C1291" s="139" t="s">
        <v>4282</v>
      </c>
    </row>
    <row r="1292" spans="1:3" x14ac:dyDescent="0.3">
      <c r="A1292" s="136"/>
      <c r="B1292" s="137"/>
      <c r="C1292" s="13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86"/>
  <sheetViews>
    <sheetView topLeftCell="A471" workbookViewId="0">
      <selection activeCell="A491" sqref="A491:XFD491"/>
    </sheetView>
  </sheetViews>
  <sheetFormatPr defaultRowHeight="14.4" x14ac:dyDescent="0.3"/>
  <sheetData>
    <row r="1" spans="1:3" x14ac:dyDescent="0.3">
      <c r="A1" s="140" t="s">
        <v>13</v>
      </c>
      <c r="B1" s="141" t="s">
        <v>2838</v>
      </c>
      <c r="C1" s="140" t="s">
        <v>2839</v>
      </c>
    </row>
    <row r="2" spans="1:3" x14ac:dyDescent="0.3">
      <c r="A2" s="142" t="s">
        <v>2393</v>
      </c>
      <c r="B2" s="143" t="s">
        <v>3176</v>
      </c>
      <c r="C2" s="143" t="s">
        <v>4283</v>
      </c>
    </row>
    <row r="3" spans="1:3" x14ac:dyDescent="0.3">
      <c r="A3" s="142" t="s">
        <v>1000</v>
      </c>
      <c r="B3" s="143" t="s">
        <v>3294</v>
      </c>
      <c r="C3" s="143" t="s">
        <v>4283</v>
      </c>
    </row>
    <row r="4" spans="1:3" x14ac:dyDescent="0.3">
      <c r="A4" s="142" t="s">
        <v>2719</v>
      </c>
      <c r="B4" s="143" t="s">
        <v>3297</v>
      </c>
      <c r="C4" s="143" t="s">
        <v>4283</v>
      </c>
    </row>
    <row r="5" spans="1:3" x14ac:dyDescent="0.3">
      <c r="A5" s="142" t="s">
        <v>900</v>
      </c>
      <c r="B5" s="143" t="s">
        <v>3174</v>
      </c>
      <c r="C5" s="143" t="s">
        <v>4283</v>
      </c>
    </row>
    <row r="6" spans="1:3" x14ac:dyDescent="0.3">
      <c r="A6" s="142" t="s">
        <v>1916</v>
      </c>
      <c r="B6" s="143" t="s">
        <v>3197</v>
      </c>
      <c r="C6" s="143" t="s">
        <v>4283</v>
      </c>
    </row>
    <row r="7" spans="1:3" x14ac:dyDescent="0.3">
      <c r="A7" s="142" t="s">
        <v>2155</v>
      </c>
      <c r="B7" s="143" t="s">
        <v>3198</v>
      </c>
      <c r="C7" s="143" t="s">
        <v>4283</v>
      </c>
    </row>
    <row r="8" spans="1:3" x14ac:dyDescent="0.3">
      <c r="A8" s="142" t="s">
        <v>2067</v>
      </c>
      <c r="B8" s="143" t="s">
        <v>3347</v>
      </c>
      <c r="C8" s="143" t="s">
        <v>4283</v>
      </c>
    </row>
    <row r="9" spans="1:3" x14ac:dyDescent="0.3">
      <c r="A9" s="142" t="s">
        <v>1914</v>
      </c>
      <c r="B9" s="143" t="s">
        <v>3348</v>
      </c>
      <c r="C9" s="143" t="s">
        <v>4283</v>
      </c>
    </row>
    <row r="10" spans="1:3" x14ac:dyDescent="0.3">
      <c r="A10" s="142" t="s">
        <v>869</v>
      </c>
      <c r="B10" s="143" t="s">
        <v>3349</v>
      </c>
      <c r="C10" s="143" t="s">
        <v>4283</v>
      </c>
    </row>
    <row r="11" spans="1:3" x14ac:dyDescent="0.3">
      <c r="A11" s="142" t="s">
        <v>689</v>
      </c>
      <c r="B11" s="143" t="s">
        <v>3268</v>
      </c>
      <c r="C11" s="143" t="s">
        <v>4283</v>
      </c>
    </row>
    <row r="12" spans="1:3" x14ac:dyDescent="0.3">
      <c r="A12" s="142" t="s">
        <v>985</v>
      </c>
      <c r="B12" s="143" t="s">
        <v>3319</v>
      </c>
      <c r="C12" s="143" t="s">
        <v>4283</v>
      </c>
    </row>
    <row r="13" spans="1:3" x14ac:dyDescent="0.3">
      <c r="A13" s="142" t="s">
        <v>784</v>
      </c>
      <c r="B13" s="143" t="s">
        <v>3242</v>
      </c>
      <c r="C13" s="143" t="s">
        <v>4283</v>
      </c>
    </row>
    <row r="14" spans="1:3" x14ac:dyDescent="0.3">
      <c r="A14" s="142" t="s">
        <v>590</v>
      </c>
      <c r="B14" s="143" t="s">
        <v>3263</v>
      </c>
      <c r="C14" s="143" t="s">
        <v>4283</v>
      </c>
    </row>
    <row r="15" spans="1:3" x14ac:dyDescent="0.3">
      <c r="A15" s="142" t="s">
        <v>1784</v>
      </c>
      <c r="B15" s="143" t="s">
        <v>3187</v>
      </c>
      <c r="C15" s="143" t="s">
        <v>4283</v>
      </c>
    </row>
    <row r="16" spans="1:3" x14ac:dyDescent="0.3">
      <c r="A16" s="142" t="s">
        <v>2466</v>
      </c>
      <c r="B16" s="143" t="s">
        <v>3350</v>
      </c>
      <c r="C16" s="143" t="s">
        <v>4283</v>
      </c>
    </row>
    <row r="17" spans="1:3" x14ac:dyDescent="0.3">
      <c r="A17" s="142" t="s">
        <v>2682</v>
      </c>
      <c r="B17" s="143" t="s">
        <v>3213</v>
      </c>
      <c r="C17" s="143" t="s">
        <v>4283</v>
      </c>
    </row>
    <row r="18" spans="1:3" x14ac:dyDescent="0.3">
      <c r="A18" s="142" t="s">
        <v>805</v>
      </c>
      <c r="B18" s="143" t="s">
        <v>3241</v>
      </c>
      <c r="C18" s="143" t="s">
        <v>4283</v>
      </c>
    </row>
    <row r="19" spans="1:3" x14ac:dyDescent="0.3">
      <c r="A19" s="142" t="s">
        <v>2224</v>
      </c>
      <c r="B19" s="143" t="s">
        <v>3245</v>
      </c>
      <c r="C19" s="143" t="s">
        <v>4283</v>
      </c>
    </row>
    <row r="20" spans="1:3" x14ac:dyDescent="0.3">
      <c r="A20" s="142" t="s">
        <v>638</v>
      </c>
      <c r="B20" s="143" t="s">
        <v>3266</v>
      </c>
      <c r="C20" s="143" t="s">
        <v>4283</v>
      </c>
    </row>
    <row r="21" spans="1:3" x14ac:dyDescent="0.3">
      <c r="A21" s="142" t="s">
        <v>853</v>
      </c>
      <c r="B21" s="143" t="s">
        <v>3175</v>
      </c>
      <c r="C21" s="143" t="s">
        <v>4283</v>
      </c>
    </row>
    <row r="22" spans="1:3" x14ac:dyDescent="0.3">
      <c r="A22" s="142" t="s">
        <v>836</v>
      </c>
      <c r="B22" s="143" t="s">
        <v>3243</v>
      </c>
      <c r="C22" s="143" t="s">
        <v>4283</v>
      </c>
    </row>
    <row r="23" spans="1:3" x14ac:dyDescent="0.3">
      <c r="A23" s="142" t="s">
        <v>782</v>
      </c>
      <c r="B23" s="143" t="s">
        <v>3221</v>
      </c>
      <c r="C23" s="143" t="s">
        <v>4283</v>
      </c>
    </row>
    <row r="24" spans="1:3" x14ac:dyDescent="0.3">
      <c r="A24" s="142" t="s">
        <v>2279</v>
      </c>
      <c r="B24" s="143" t="s">
        <v>3181</v>
      </c>
      <c r="C24" s="143" t="s">
        <v>4283</v>
      </c>
    </row>
    <row r="25" spans="1:3" x14ac:dyDescent="0.3">
      <c r="A25" s="142" t="s">
        <v>2140</v>
      </c>
      <c r="B25" s="143" t="s">
        <v>3341</v>
      </c>
      <c r="C25" s="143" t="s">
        <v>4283</v>
      </c>
    </row>
    <row r="26" spans="1:3" x14ac:dyDescent="0.3">
      <c r="A26" s="142" t="s">
        <v>1014</v>
      </c>
      <c r="B26" s="143" t="s">
        <v>3193</v>
      </c>
      <c r="C26" s="143" t="s">
        <v>4283</v>
      </c>
    </row>
    <row r="27" spans="1:3" x14ac:dyDescent="0.3">
      <c r="A27" s="142" t="s">
        <v>867</v>
      </c>
      <c r="B27" s="143" t="s">
        <v>3344</v>
      </c>
      <c r="C27" s="143" t="s">
        <v>4283</v>
      </c>
    </row>
    <row r="28" spans="1:3" x14ac:dyDescent="0.3">
      <c r="A28" s="142" t="s">
        <v>2426</v>
      </c>
      <c r="B28" s="143" t="s">
        <v>3346</v>
      </c>
      <c r="C28" s="143" t="s">
        <v>4283</v>
      </c>
    </row>
    <row r="29" spans="1:3" x14ac:dyDescent="0.3">
      <c r="A29" s="142" t="s">
        <v>2171</v>
      </c>
      <c r="B29" s="143" t="s">
        <v>3246</v>
      </c>
      <c r="C29" s="143" t="s">
        <v>4283</v>
      </c>
    </row>
    <row r="30" spans="1:3" x14ac:dyDescent="0.3">
      <c r="A30" s="142" t="s">
        <v>2318</v>
      </c>
      <c r="B30" s="143" t="s">
        <v>3351</v>
      </c>
      <c r="C30" s="143" t="s">
        <v>4283</v>
      </c>
    </row>
    <row r="31" spans="1:3" x14ac:dyDescent="0.3">
      <c r="A31" s="142" t="s">
        <v>2167</v>
      </c>
      <c r="B31" s="143" t="s">
        <v>3166</v>
      </c>
      <c r="C31" s="143" t="s">
        <v>4283</v>
      </c>
    </row>
    <row r="32" spans="1:3" x14ac:dyDescent="0.3">
      <c r="A32" s="142" t="s">
        <v>2330</v>
      </c>
      <c r="B32" s="143" t="s">
        <v>3165</v>
      </c>
      <c r="C32" s="143" t="s">
        <v>4283</v>
      </c>
    </row>
    <row r="33" spans="1:3" x14ac:dyDescent="0.3">
      <c r="A33" s="142" t="s">
        <v>795</v>
      </c>
      <c r="B33" s="143" t="s">
        <v>3216</v>
      </c>
      <c r="C33" s="143" t="s">
        <v>4283</v>
      </c>
    </row>
    <row r="34" spans="1:3" x14ac:dyDescent="0.3">
      <c r="A34" s="142" t="s">
        <v>1439</v>
      </c>
      <c r="B34" s="143" t="s">
        <v>3224</v>
      </c>
      <c r="C34" s="143" t="s">
        <v>4283</v>
      </c>
    </row>
    <row r="35" spans="1:3" x14ac:dyDescent="0.3">
      <c r="A35" s="142" t="s">
        <v>2798</v>
      </c>
      <c r="B35" s="143" t="s">
        <v>4281</v>
      </c>
      <c r="C35" s="143" t="s">
        <v>4283</v>
      </c>
    </row>
    <row r="36" spans="1:3" x14ac:dyDescent="0.3">
      <c r="A36" s="142" t="s">
        <v>948</v>
      </c>
      <c r="B36" s="143" t="s">
        <v>3228</v>
      </c>
      <c r="C36" s="143" t="s">
        <v>4283</v>
      </c>
    </row>
    <row r="37" spans="1:3" x14ac:dyDescent="0.3">
      <c r="A37" s="142" t="s">
        <v>2265</v>
      </c>
      <c r="B37" s="143" t="s">
        <v>3177</v>
      </c>
      <c r="C37" s="143" t="s">
        <v>4283</v>
      </c>
    </row>
    <row r="38" spans="1:3" x14ac:dyDescent="0.3">
      <c r="A38" s="142" t="s">
        <v>1618</v>
      </c>
      <c r="B38" s="143" t="s">
        <v>3179</v>
      </c>
      <c r="C38" s="143" t="s">
        <v>4283</v>
      </c>
    </row>
    <row r="39" spans="1:3" x14ac:dyDescent="0.3">
      <c r="A39" s="142" t="s">
        <v>1792</v>
      </c>
      <c r="B39" s="143" t="s">
        <v>3190</v>
      </c>
      <c r="C39" s="143" t="s">
        <v>4283</v>
      </c>
    </row>
    <row r="40" spans="1:3" x14ac:dyDescent="0.3">
      <c r="A40" s="142" t="s">
        <v>2189</v>
      </c>
      <c r="B40" s="143" t="s">
        <v>3310</v>
      </c>
      <c r="C40" s="143" t="s">
        <v>4283</v>
      </c>
    </row>
    <row r="41" spans="1:3" x14ac:dyDescent="0.3">
      <c r="A41" s="142" t="s">
        <v>1627</v>
      </c>
      <c r="B41" s="143" t="s">
        <v>3309</v>
      </c>
      <c r="C41" s="143" t="s">
        <v>4283</v>
      </c>
    </row>
    <row r="42" spans="1:3" x14ac:dyDescent="0.3">
      <c r="A42" s="142" t="s">
        <v>2126</v>
      </c>
      <c r="B42" s="143" t="s">
        <v>3191</v>
      </c>
      <c r="C42" s="143" t="s">
        <v>4283</v>
      </c>
    </row>
    <row r="43" spans="1:3" x14ac:dyDescent="0.3">
      <c r="A43" s="142" t="s">
        <v>2395</v>
      </c>
      <c r="B43" s="143" t="s">
        <v>3312</v>
      </c>
      <c r="C43" s="143" t="s">
        <v>4283</v>
      </c>
    </row>
    <row r="44" spans="1:3" x14ac:dyDescent="0.3">
      <c r="A44" s="142" t="s">
        <v>774</v>
      </c>
      <c r="B44" s="143" t="s">
        <v>3345</v>
      </c>
      <c r="C44" s="143" t="s">
        <v>4283</v>
      </c>
    </row>
    <row r="45" spans="1:3" x14ac:dyDescent="0.3">
      <c r="A45" s="142" t="s">
        <v>2165</v>
      </c>
      <c r="B45" s="143" t="s">
        <v>3237</v>
      </c>
      <c r="C45" s="143" t="s">
        <v>4283</v>
      </c>
    </row>
    <row r="46" spans="1:3" x14ac:dyDescent="0.3">
      <c r="A46" s="142" t="s">
        <v>2740</v>
      </c>
      <c r="B46" s="143" t="s">
        <v>4214</v>
      </c>
      <c r="C46" s="143" t="s">
        <v>4283</v>
      </c>
    </row>
    <row r="47" spans="1:3" x14ac:dyDescent="0.3">
      <c r="A47" s="142" t="s">
        <v>2059</v>
      </c>
      <c r="B47" s="143" t="s">
        <v>3164</v>
      </c>
      <c r="C47" s="143" t="s">
        <v>4283</v>
      </c>
    </row>
    <row r="48" spans="1:3" x14ac:dyDescent="0.3">
      <c r="A48" s="142" t="s">
        <v>2381</v>
      </c>
      <c r="B48" s="143" t="s">
        <v>3272</v>
      </c>
      <c r="C48" s="143" t="s">
        <v>4283</v>
      </c>
    </row>
    <row r="49" spans="1:3" x14ac:dyDescent="0.3">
      <c r="A49" s="142" t="s">
        <v>2703</v>
      </c>
      <c r="B49" s="143" t="s">
        <v>3276</v>
      </c>
      <c r="C49" s="143" t="s">
        <v>4283</v>
      </c>
    </row>
    <row r="50" spans="1:3" x14ac:dyDescent="0.3">
      <c r="A50" s="142" t="s">
        <v>2299</v>
      </c>
      <c r="B50" s="143" t="s">
        <v>3320</v>
      </c>
      <c r="C50" s="143" t="s">
        <v>4283</v>
      </c>
    </row>
    <row r="51" spans="1:3" x14ac:dyDescent="0.3">
      <c r="A51" s="142" t="s">
        <v>1865</v>
      </c>
      <c r="B51" s="143" t="s">
        <v>3356</v>
      </c>
      <c r="C51" s="143" t="s">
        <v>4283</v>
      </c>
    </row>
    <row r="52" spans="1:3" x14ac:dyDescent="0.3">
      <c r="A52" s="142" t="s">
        <v>1029</v>
      </c>
      <c r="B52" s="143" t="s">
        <v>3264</v>
      </c>
      <c r="C52" s="143" t="s">
        <v>4283</v>
      </c>
    </row>
    <row r="53" spans="1:3" x14ac:dyDescent="0.3">
      <c r="A53" s="142" t="s">
        <v>2214</v>
      </c>
      <c r="B53" s="143" t="s">
        <v>3282</v>
      </c>
      <c r="C53" s="143" t="s">
        <v>4283</v>
      </c>
    </row>
    <row r="54" spans="1:3" x14ac:dyDescent="0.3">
      <c r="A54" s="142" t="s">
        <v>1315</v>
      </c>
      <c r="B54" s="143" t="s">
        <v>3293</v>
      </c>
      <c r="C54" s="143" t="s">
        <v>4283</v>
      </c>
    </row>
    <row r="55" spans="1:3" x14ac:dyDescent="0.3">
      <c r="A55" s="142" t="s">
        <v>2762</v>
      </c>
      <c r="B55" s="143" t="s">
        <v>4213</v>
      </c>
      <c r="C55" s="143" t="s">
        <v>4283</v>
      </c>
    </row>
    <row r="56" spans="1:3" x14ac:dyDescent="0.3">
      <c r="A56" s="142" t="s">
        <v>2027</v>
      </c>
      <c r="B56" s="143" t="s">
        <v>3318</v>
      </c>
      <c r="C56" s="143" t="s">
        <v>4283</v>
      </c>
    </row>
    <row r="57" spans="1:3" x14ac:dyDescent="0.3">
      <c r="A57" s="142" t="s">
        <v>2122</v>
      </c>
      <c r="B57" s="143" t="s">
        <v>3322</v>
      </c>
      <c r="C57" s="143" t="s">
        <v>4283</v>
      </c>
    </row>
    <row r="58" spans="1:3" x14ac:dyDescent="0.3">
      <c r="A58" s="142" t="s">
        <v>1002</v>
      </c>
      <c r="B58" s="143" t="s">
        <v>3329</v>
      </c>
      <c r="C58" s="143" t="s">
        <v>4283</v>
      </c>
    </row>
    <row r="59" spans="1:3" x14ac:dyDescent="0.3">
      <c r="A59" s="142" t="s">
        <v>2508</v>
      </c>
      <c r="B59" s="143" t="s">
        <v>3300</v>
      </c>
      <c r="C59" s="143" t="s">
        <v>4283</v>
      </c>
    </row>
    <row r="60" spans="1:3" x14ac:dyDescent="0.3">
      <c r="A60" s="142" t="s">
        <v>2220</v>
      </c>
      <c r="B60" s="143" t="s">
        <v>3357</v>
      </c>
      <c r="C60" s="143" t="s">
        <v>4283</v>
      </c>
    </row>
    <row r="61" spans="1:3" x14ac:dyDescent="0.3">
      <c r="A61" s="142" t="s">
        <v>2775</v>
      </c>
      <c r="B61" s="143" t="s">
        <v>4212</v>
      </c>
      <c r="C61" s="143" t="s">
        <v>4283</v>
      </c>
    </row>
    <row r="62" spans="1:3" x14ac:dyDescent="0.3">
      <c r="A62" s="142" t="s">
        <v>2797</v>
      </c>
      <c r="B62" s="143" t="s">
        <v>4280</v>
      </c>
      <c r="C62" s="143" t="s">
        <v>4283</v>
      </c>
    </row>
    <row r="63" spans="1:3" x14ac:dyDescent="0.3">
      <c r="A63" s="142" t="s">
        <v>2272</v>
      </c>
      <c r="B63" s="143" t="s">
        <v>3178</v>
      </c>
      <c r="C63" s="143" t="s">
        <v>4283</v>
      </c>
    </row>
    <row r="64" spans="1:3" x14ac:dyDescent="0.3">
      <c r="A64" s="142" t="s">
        <v>2428</v>
      </c>
      <c r="B64" s="143" t="s">
        <v>3206</v>
      </c>
      <c r="C64" s="143" t="s">
        <v>4283</v>
      </c>
    </row>
    <row r="65" spans="1:3" x14ac:dyDescent="0.3">
      <c r="A65" s="142" t="s">
        <v>2142</v>
      </c>
      <c r="B65" s="143" t="s">
        <v>3353</v>
      </c>
      <c r="C65" s="143" t="s">
        <v>4283</v>
      </c>
    </row>
    <row r="66" spans="1:3" x14ac:dyDescent="0.3">
      <c r="A66" s="142" t="s">
        <v>1614</v>
      </c>
      <c r="B66" s="143" t="s">
        <v>3333</v>
      </c>
      <c r="C66" s="143" t="s">
        <v>4283</v>
      </c>
    </row>
    <row r="67" spans="1:3" x14ac:dyDescent="0.3">
      <c r="A67" s="142" t="s">
        <v>1024</v>
      </c>
      <c r="B67" s="143" t="s">
        <v>3261</v>
      </c>
      <c r="C67" s="143" t="s">
        <v>4283</v>
      </c>
    </row>
    <row r="68" spans="1:3" x14ac:dyDescent="0.3">
      <c r="A68" s="142" t="s">
        <v>799</v>
      </c>
      <c r="B68" s="143" t="s">
        <v>3205</v>
      </c>
      <c r="C68" s="143" t="s">
        <v>4283</v>
      </c>
    </row>
    <row r="69" spans="1:3" x14ac:dyDescent="0.3">
      <c r="A69" s="142" t="s">
        <v>1300</v>
      </c>
      <c r="B69" s="143" t="s">
        <v>3273</v>
      </c>
      <c r="C69" s="143" t="s">
        <v>4283</v>
      </c>
    </row>
    <row r="70" spans="1:3" x14ac:dyDescent="0.3">
      <c r="A70" s="142" t="s">
        <v>2065</v>
      </c>
      <c r="B70" s="143" t="s">
        <v>3274</v>
      </c>
      <c r="C70" s="143" t="s">
        <v>4283</v>
      </c>
    </row>
    <row r="71" spans="1:3" x14ac:dyDescent="0.3">
      <c r="A71" s="142" t="s">
        <v>861</v>
      </c>
      <c r="B71" s="143" t="s">
        <v>3325</v>
      </c>
      <c r="C71" s="143" t="s">
        <v>4283</v>
      </c>
    </row>
    <row r="72" spans="1:3" x14ac:dyDescent="0.3">
      <c r="A72" s="142" t="s">
        <v>1313</v>
      </c>
      <c r="B72" s="143" t="s">
        <v>3292</v>
      </c>
      <c r="C72" s="143" t="s">
        <v>4283</v>
      </c>
    </row>
    <row r="73" spans="1:3" x14ac:dyDescent="0.3">
      <c r="A73" s="142" t="s">
        <v>2488</v>
      </c>
      <c r="B73" s="143" t="s">
        <v>3214</v>
      </c>
      <c r="C73" s="143" t="s">
        <v>4283</v>
      </c>
    </row>
    <row r="74" spans="1:3" x14ac:dyDescent="0.3">
      <c r="A74" s="142" t="s">
        <v>1888</v>
      </c>
      <c r="B74" s="143" t="s">
        <v>3281</v>
      </c>
      <c r="C74" s="143" t="s">
        <v>4283</v>
      </c>
    </row>
    <row r="75" spans="1:3" x14ac:dyDescent="0.3">
      <c r="A75" s="142" t="s">
        <v>2048</v>
      </c>
      <c r="B75" s="143" t="s">
        <v>3248</v>
      </c>
      <c r="C75" s="143" t="s">
        <v>4283</v>
      </c>
    </row>
    <row r="76" spans="1:3" x14ac:dyDescent="0.3">
      <c r="A76" s="142" t="s">
        <v>965</v>
      </c>
      <c r="B76" s="143" t="s">
        <v>3326</v>
      </c>
      <c r="C76" s="143" t="s">
        <v>4283</v>
      </c>
    </row>
    <row r="77" spans="1:3" x14ac:dyDescent="0.3">
      <c r="A77" s="142" t="s">
        <v>1503</v>
      </c>
      <c r="B77" s="143" t="s">
        <v>3342</v>
      </c>
      <c r="C77" s="143" t="s">
        <v>4283</v>
      </c>
    </row>
    <row r="78" spans="1:3" x14ac:dyDescent="0.3">
      <c r="A78" s="142" t="s">
        <v>2420</v>
      </c>
      <c r="B78" s="143" t="s">
        <v>3340</v>
      </c>
      <c r="C78" s="143" t="s">
        <v>4283</v>
      </c>
    </row>
    <row r="79" spans="1:3" x14ac:dyDescent="0.3">
      <c r="A79" s="142" t="s">
        <v>828</v>
      </c>
      <c r="B79" s="143" t="s">
        <v>3249</v>
      </c>
      <c r="C79" s="143" t="s">
        <v>4283</v>
      </c>
    </row>
    <row r="80" spans="1:3" x14ac:dyDescent="0.3">
      <c r="A80" s="142" t="s">
        <v>1912</v>
      </c>
      <c r="B80" s="143" t="s">
        <v>3311</v>
      </c>
      <c r="C80" s="143" t="s">
        <v>4283</v>
      </c>
    </row>
    <row r="81" spans="1:3" x14ac:dyDescent="0.3">
      <c r="A81" s="142" t="s">
        <v>873</v>
      </c>
      <c r="B81" s="143" t="s">
        <v>3217</v>
      </c>
      <c r="C81" s="143" t="s">
        <v>4283</v>
      </c>
    </row>
    <row r="82" spans="1:3" x14ac:dyDescent="0.3">
      <c r="A82" s="142" t="s">
        <v>939</v>
      </c>
      <c r="B82" s="143" t="s">
        <v>3275</v>
      </c>
      <c r="C82" s="143" t="s">
        <v>4283</v>
      </c>
    </row>
    <row r="83" spans="1:3" x14ac:dyDescent="0.3">
      <c r="A83" s="142" t="s">
        <v>2758</v>
      </c>
      <c r="B83" s="143" t="s">
        <v>4211</v>
      </c>
      <c r="C83" s="143" t="s">
        <v>4283</v>
      </c>
    </row>
    <row r="84" spans="1:3" x14ac:dyDescent="0.3">
      <c r="A84" s="142" t="s">
        <v>2283</v>
      </c>
      <c r="B84" s="143" t="s">
        <v>3324</v>
      </c>
      <c r="C84" s="143" t="s">
        <v>4283</v>
      </c>
    </row>
    <row r="85" spans="1:3" x14ac:dyDescent="0.3">
      <c r="A85" s="142" t="s">
        <v>2110</v>
      </c>
      <c r="B85" s="143" t="s">
        <v>3315</v>
      </c>
      <c r="C85" s="143" t="s">
        <v>4283</v>
      </c>
    </row>
    <row r="86" spans="1:3" x14ac:dyDescent="0.3">
      <c r="A86" s="142" t="s">
        <v>2083</v>
      </c>
      <c r="B86" s="143" t="s">
        <v>3250</v>
      </c>
      <c r="C86" s="143" t="s">
        <v>4283</v>
      </c>
    </row>
    <row r="87" spans="1:3" x14ac:dyDescent="0.3">
      <c r="A87" s="142" t="s">
        <v>2044</v>
      </c>
      <c r="B87" s="143" t="s">
        <v>3223</v>
      </c>
      <c r="C87" s="143" t="s">
        <v>4283</v>
      </c>
    </row>
    <row r="88" spans="1:3" x14ac:dyDescent="0.3">
      <c r="A88" s="142" t="s">
        <v>2506</v>
      </c>
      <c r="B88" s="143" t="s">
        <v>3189</v>
      </c>
      <c r="C88" s="143" t="s">
        <v>4283</v>
      </c>
    </row>
    <row r="89" spans="1:3" x14ac:dyDescent="0.3">
      <c r="A89" s="142" t="s">
        <v>2301</v>
      </c>
      <c r="B89" s="143" t="s">
        <v>3328</v>
      </c>
      <c r="C89" s="143" t="s">
        <v>4283</v>
      </c>
    </row>
    <row r="90" spans="1:3" x14ac:dyDescent="0.3">
      <c r="A90" s="142" t="s">
        <v>2694</v>
      </c>
      <c r="B90" s="143" t="s">
        <v>3218</v>
      </c>
      <c r="C90" s="143" t="s">
        <v>4283</v>
      </c>
    </row>
    <row r="91" spans="1:3" x14ac:dyDescent="0.3">
      <c r="A91" s="142" t="s">
        <v>2693</v>
      </c>
      <c r="B91" s="143" t="s">
        <v>3308</v>
      </c>
      <c r="C91" s="143" t="s">
        <v>4283</v>
      </c>
    </row>
    <row r="92" spans="1:3" x14ac:dyDescent="0.3">
      <c r="A92" s="142" t="s">
        <v>2713</v>
      </c>
      <c r="B92" s="143" t="s">
        <v>3234</v>
      </c>
      <c r="C92" s="143" t="s">
        <v>4283</v>
      </c>
    </row>
    <row r="93" spans="1:3" x14ac:dyDescent="0.3">
      <c r="A93" s="142" t="s">
        <v>2720</v>
      </c>
      <c r="B93" s="143" t="s">
        <v>3208</v>
      </c>
      <c r="C93" s="143" t="s">
        <v>4283</v>
      </c>
    </row>
    <row r="94" spans="1:3" x14ac:dyDescent="0.3">
      <c r="A94" s="142" t="s">
        <v>1435</v>
      </c>
      <c r="B94" s="143" t="s">
        <v>3180</v>
      </c>
      <c r="C94" s="143" t="s">
        <v>4283</v>
      </c>
    </row>
    <row r="95" spans="1:3" x14ac:dyDescent="0.3">
      <c r="A95" s="142" t="s">
        <v>826</v>
      </c>
      <c r="B95" s="143" t="s">
        <v>3199</v>
      </c>
      <c r="C95" s="143" t="s">
        <v>4283</v>
      </c>
    </row>
    <row r="96" spans="1:3" x14ac:dyDescent="0.3">
      <c r="A96" s="142" t="s">
        <v>1022</v>
      </c>
      <c r="B96" s="143" t="s">
        <v>3259</v>
      </c>
      <c r="C96" s="143" t="s">
        <v>4283</v>
      </c>
    </row>
    <row r="97" spans="1:3" x14ac:dyDescent="0.3">
      <c r="A97" s="142" t="s">
        <v>2115</v>
      </c>
      <c r="B97" s="143" t="s">
        <v>3200</v>
      </c>
      <c r="C97" s="143" t="s">
        <v>4283</v>
      </c>
    </row>
    <row r="98" spans="1:3" x14ac:dyDescent="0.3">
      <c r="A98" s="142" t="s">
        <v>834</v>
      </c>
      <c r="B98" s="143" t="s">
        <v>3327</v>
      </c>
      <c r="C98" s="143" t="s">
        <v>4283</v>
      </c>
    </row>
    <row r="99" spans="1:3" x14ac:dyDescent="0.3">
      <c r="A99" s="142" t="s">
        <v>2498</v>
      </c>
      <c r="B99" s="143" t="s">
        <v>3335</v>
      </c>
      <c r="C99" s="143" t="s">
        <v>4283</v>
      </c>
    </row>
    <row r="100" spans="1:3" x14ac:dyDescent="0.3">
      <c r="A100" s="142" t="s">
        <v>2746</v>
      </c>
      <c r="B100" s="143" t="s">
        <v>4210</v>
      </c>
      <c r="C100" s="143" t="s">
        <v>4283</v>
      </c>
    </row>
    <row r="101" spans="1:3" x14ac:dyDescent="0.3">
      <c r="A101" s="142" t="s">
        <v>2516</v>
      </c>
      <c r="B101" s="143" t="s">
        <v>3317</v>
      </c>
      <c r="C101" s="143" t="s">
        <v>4283</v>
      </c>
    </row>
    <row r="102" spans="1:3" x14ac:dyDescent="0.3">
      <c r="A102" s="142" t="s">
        <v>908</v>
      </c>
      <c r="B102" s="143" t="s">
        <v>3171</v>
      </c>
      <c r="C102" s="143" t="s">
        <v>4283</v>
      </c>
    </row>
    <row r="103" spans="1:3" x14ac:dyDescent="0.3">
      <c r="A103" s="142" t="s">
        <v>2212</v>
      </c>
      <c r="B103" s="143" t="s">
        <v>3270</v>
      </c>
      <c r="C103" s="143" t="s">
        <v>4283</v>
      </c>
    </row>
    <row r="104" spans="1:3" x14ac:dyDescent="0.3">
      <c r="A104" s="142" t="s">
        <v>797</v>
      </c>
      <c r="B104" s="143" t="s">
        <v>3229</v>
      </c>
      <c r="C104" s="143" t="s">
        <v>4283</v>
      </c>
    </row>
    <row r="105" spans="1:3" x14ac:dyDescent="0.3">
      <c r="A105" s="142" t="s">
        <v>2773</v>
      </c>
      <c r="B105" s="143" t="s">
        <v>4208</v>
      </c>
      <c r="C105" s="143" t="s">
        <v>4283</v>
      </c>
    </row>
    <row r="106" spans="1:3" x14ac:dyDescent="0.3">
      <c r="A106" s="142" t="s">
        <v>859</v>
      </c>
      <c r="B106" s="143" t="s">
        <v>3289</v>
      </c>
      <c r="C106" s="143" t="s">
        <v>4283</v>
      </c>
    </row>
    <row r="107" spans="1:3" x14ac:dyDescent="0.3">
      <c r="A107" s="142" t="s">
        <v>2528</v>
      </c>
      <c r="B107" s="143" t="s">
        <v>3202</v>
      </c>
      <c r="C107" s="143" t="s">
        <v>4283</v>
      </c>
    </row>
    <row r="108" spans="1:3" x14ac:dyDescent="0.3">
      <c r="A108" s="142" t="s">
        <v>1399</v>
      </c>
      <c r="B108" s="143" t="s">
        <v>3253</v>
      </c>
      <c r="C108" s="143" t="s">
        <v>4283</v>
      </c>
    </row>
    <row r="109" spans="1:3" x14ac:dyDescent="0.3">
      <c r="A109" s="142" t="s">
        <v>916</v>
      </c>
      <c r="B109" s="143" t="s">
        <v>3222</v>
      </c>
      <c r="C109" s="143" t="s">
        <v>4283</v>
      </c>
    </row>
    <row r="110" spans="1:3" x14ac:dyDescent="0.3">
      <c r="A110" s="142" t="s">
        <v>2218</v>
      </c>
      <c r="B110" s="143" t="s">
        <v>3314</v>
      </c>
      <c r="C110" s="143" t="s">
        <v>4283</v>
      </c>
    </row>
    <row r="111" spans="1:3" x14ac:dyDescent="0.3">
      <c r="A111" s="142" t="s">
        <v>2025</v>
      </c>
      <c r="B111" s="143" t="s">
        <v>3278</v>
      </c>
      <c r="C111" s="143" t="s">
        <v>4283</v>
      </c>
    </row>
    <row r="112" spans="1:3" x14ac:dyDescent="0.3">
      <c r="A112" s="142" t="s">
        <v>2569</v>
      </c>
      <c r="B112" s="143" t="s">
        <v>3354</v>
      </c>
      <c r="C112" s="143" t="s">
        <v>4283</v>
      </c>
    </row>
    <row r="113" spans="1:3" x14ac:dyDescent="0.3">
      <c r="A113" s="142" t="s">
        <v>1884</v>
      </c>
      <c r="B113" s="143" t="s">
        <v>3339</v>
      </c>
      <c r="C113" s="143" t="s">
        <v>4283</v>
      </c>
    </row>
    <row r="114" spans="1:3" x14ac:dyDescent="0.3">
      <c r="A114" s="142" t="s">
        <v>957</v>
      </c>
      <c r="B114" s="143" t="s">
        <v>3307</v>
      </c>
      <c r="C114" s="143" t="s">
        <v>4283</v>
      </c>
    </row>
    <row r="115" spans="1:3" x14ac:dyDescent="0.3">
      <c r="A115" s="142" t="s">
        <v>1820</v>
      </c>
      <c r="B115" s="143" t="s">
        <v>3254</v>
      </c>
      <c r="C115" s="143" t="s">
        <v>4283</v>
      </c>
    </row>
    <row r="116" spans="1:3" x14ac:dyDescent="0.3">
      <c r="A116" s="142" t="s">
        <v>1377</v>
      </c>
      <c r="B116" s="143" t="s">
        <v>3301</v>
      </c>
      <c r="C116" s="143" t="s">
        <v>4283</v>
      </c>
    </row>
    <row r="117" spans="1:3" x14ac:dyDescent="0.3">
      <c r="A117" s="142" t="s">
        <v>1004</v>
      </c>
      <c r="B117" s="143" t="s">
        <v>3332</v>
      </c>
      <c r="C117" s="143" t="s">
        <v>4283</v>
      </c>
    </row>
    <row r="118" spans="1:3" x14ac:dyDescent="0.3">
      <c r="A118" s="142" t="s">
        <v>914</v>
      </c>
      <c r="B118" s="143" t="s">
        <v>3188</v>
      </c>
      <c r="C118" s="143" t="s">
        <v>4283</v>
      </c>
    </row>
    <row r="119" spans="1:3" x14ac:dyDescent="0.3">
      <c r="A119" s="142" t="s">
        <v>1960</v>
      </c>
      <c r="B119" s="143" t="s">
        <v>3215</v>
      </c>
      <c r="C119" s="143" t="s">
        <v>4283</v>
      </c>
    </row>
    <row r="120" spans="1:3" x14ac:dyDescent="0.3">
      <c r="A120" s="142" t="s">
        <v>2437</v>
      </c>
      <c r="B120" s="143" t="s">
        <v>3170</v>
      </c>
      <c r="C120" s="143" t="s">
        <v>4283</v>
      </c>
    </row>
    <row r="121" spans="1:3" x14ac:dyDescent="0.3">
      <c r="A121" s="142" t="s">
        <v>2436</v>
      </c>
      <c r="B121" s="143" t="s">
        <v>3195</v>
      </c>
      <c r="C121" s="143" t="s">
        <v>4283</v>
      </c>
    </row>
    <row r="122" spans="1:3" x14ac:dyDescent="0.3">
      <c r="A122" s="142" t="s">
        <v>2759</v>
      </c>
      <c r="B122" s="143" t="s">
        <v>4207</v>
      </c>
      <c r="C122" s="143" t="s">
        <v>4283</v>
      </c>
    </row>
    <row r="123" spans="1:3" x14ac:dyDescent="0.3">
      <c r="A123" s="142" t="s">
        <v>2492</v>
      </c>
      <c r="B123" s="143" t="s">
        <v>3227</v>
      </c>
      <c r="C123" s="143" t="s">
        <v>4283</v>
      </c>
    </row>
    <row r="124" spans="1:3" x14ac:dyDescent="0.3">
      <c r="A124" s="142" t="s">
        <v>2307</v>
      </c>
      <c r="B124" s="143" t="s">
        <v>3244</v>
      </c>
      <c r="C124" s="143" t="s">
        <v>4283</v>
      </c>
    </row>
    <row r="125" spans="1:3" x14ac:dyDescent="0.3">
      <c r="A125" s="142" t="s">
        <v>792</v>
      </c>
      <c r="B125" s="143" t="s">
        <v>3203</v>
      </c>
      <c r="C125" s="143" t="s">
        <v>4283</v>
      </c>
    </row>
    <row r="126" spans="1:3" x14ac:dyDescent="0.3">
      <c r="A126" s="142" t="s">
        <v>757</v>
      </c>
      <c r="B126" s="143" t="s">
        <v>3323</v>
      </c>
      <c r="C126" s="143" t="s">
        <v>4283</v>
      </c>
    </row>
    <row r="127" spans="1:3" x14ac:dyDescent="0.3">
      <c r="A127" s="142" t="s">
        <v>2571</v>
      </c>
      <c r="B127" s="143" t="s">
        <v>3355</v>
      </c>
      <c r="C127" s="143" t="s">
        <v>4283</v>
      </c>
    </row>
    <row r="128" spans="1:3" x14ac:dyDescent="0.3">
      <c r="A128" s="142" t="s">
        <v>748</v>
      </c>
      <c r="B128" s="143" t="s">
        <v>3252</v>
      </c>
      <c r="C128" s="143" t="s">
        <v>4283</v>
      </c>
    </row>
    <row r="129" spans="1:3" x14ac:dyDescent="0.3">
      <c r="A129" s="142" t="s">
        <v>2778</v>
      </c>
      <c r="B129" s="143" t="s">
        <v>4206</v>
      </c>
      <c r="C129" s="143" t="s">
        <v>4283</v>
      </c>
    </row>
    <row r="130" spans="1:3" x14ac:dyDescent="0.3">
      <c r="A130" s="142" t="s">
        <v>2536</v>
      </c>
      <c r="B130" s="143" t="s">
        <v>3182</v>
      </c>
      <c r="C130" s="143" t="s">
        <v>4283</v>
      </c>
    </row>
    <row r="131" spans="1:3" x14ac:dyDescent="0.3">
      <c r="A131" s="142" t="s">
        <v>883</v>
      </c>
      <c r="B131" s="143" t="s">
        <v>3284</v>
      </c>
      <c r="C131" s="143" t="s">
        <v>4283</v>
      </c>
    </row>
    <row r="132" spans="1:3" x14ac:dyDescent="0.3">
      <c r="A132" s="142" t="s">
        <v>959</v>
      </c>
      <c r="B132" s="143" t="s">
        <v>3285</v>
      </c>
      <c r="C132" s="143" t="s">
        <v>4283</v>
      </c>
    </row>
    <row r="133" spans="1:3" x14ac:dyDescent="0.3">
      <c r="A133" s="142" t="s">
        <v>1573</v>
      </c>
      <c r="B133" s="143" t="s">
        <v>3256</v>
      </c>
      <c r="C133" s="143" t="s">
        <v>4283</v>
      </c>
    </row>
    <row r="134" spans="1:3" x14ac:dyDescent="0.3">
      <c r="A134" s="142" t="s">
        <v>2439</v>
      </c>
      <c r="B134" s="143" t="s">
        <v>3255</v>
      </c>
      <c r="C134" s="143" t="s">
        <v>4283</v>
      </c>
    </row>
    <row r="135" spans="1:3" x14ac:dyDescent="0.3">
      <c r="A135" s="142" t="s">
        <v>2024</v>
      </c>
      <c r="B135" s="143" t="s">
        <v>3207</v>
      </c>
      <c r="C135" s="143" t="s">
        <v>4283</v>
      </c>
    </row>
    <row r="136" spans="1:3" x14ac:dyDescent="0.3">
      <c r="A136" s="142" t="s">
        <v>2490</v>
      </c>
      <c r="B136" s="143" t="s">
        <v>3225</v>
      </c>
      <c r="C136" s="143" t="s">
        <v>4283</v>
      </c>
    </row>
    <row r="137" spans="1:3" x14ac:dyDescent="0.3">
      <c r="A137" s="142" t="s">
        <v>1954</v>
      </c>
      <c r="B137" s="143" t="s">
        <v>3204</v>
      </c>
      <c r="C137" s="143" t="s">
        <v>4283</v>
      </c>
    </row>
    <row r="138" spans="1:3" x14ac:dyDescent="0.3">
      <c r="A138" s="142" t="s">
        <v>1610</v>
      </c>
      <c r="B138" s="143" t="s">
        <v>3283</v>
      </c>
      <c r="C138" s="143" t="s">
        <v>4283</v>
      </c>
    </row>
    <row r="139" spans="1:3" x14ac:dyDescent="0.3">
      <c r="A139" s="142" t="s">
        <v>2476</v>
      </c>
      <c r="B139" s="143" t="s">
        <v>3220</v>
      </c>
      <c r="C139" s="143" t="s">
        <v>4283</v>
      </c>
    </row>
    <row r="140" spans="1:3" x14ac:dyDescent="0.3">
      <c r="A140" s="142" t="s">
        <v>2153</v>
      </c>
      <c r="B140" s="143" t="s">
        <v>3321</v>
      </c>
      <c r="C140" s="143" t="s">
        <v>4283</v>
      </c>
    </row>
    <row r="141" spans="1:3" x14ac:dyDescent="0.3">
      <c r="A141" s="142" t="s">
        <v>2042</v>
      </c>
      <c r="B141" s="143" t="s">
        <v>3352</v>
      </c>
      <c r="C141" s="143" t="s">
        <v>4283</v>
      </c>
    </row>
    <row r="142" spans="1:3" x14ac:dyDescent="0.3">
      <c r="A142" s="142" t="s">
        <v>885</v>
      </c>
      <c r="B142" s="143" t="s">
        <v>3192</v>
      </c>
      <c r="C142" s="143" t="s">
        <v>4283</v>
      </c>
    </row>
    <row r="143" spans="1:3" x14ac:dyDescent="0.3">
      <c r="A143" s="142" t="s">
        <v>2202</v>
      </c>
      <c r="B143" s="143" t="s">
        <v>3184</v>
      </c>
      <c r="C143" s="143" t="s">
        <v>4283</v>
      </c>
    </row>
    <row r="144" spans="1:3" x14ac:dyDescent="0.3">
      <c r="A144" s="142" t="s">
        <v>2418</v>
      </c>
      <c r="B144" s="143" t="s">
        <v>3313</v>
      </c>
      <c r="C144" s="143" t="s">
        <v>4283</v>
      </c>
    </row>
    <row r="145" spans="1:3" x14ac:dyDescent="0.3">
      <c r="A145" s="142" t="s">
        <v>788</v>
      </c>
      <c r="B145" s="143" t="s">
        <v>3279</v>
      </c>
      <c r="C145" s="143" t="s">
        <v>4283</v>
      </c>
    </row>
    <row r="146" spans="1:3" x14ac:dyDescent="0.3">
      <c r="A146" s="142" t="s">
        <v>2305</v>
      </c>
      <c r="B146" s="143" t="s">
        <v>3183</v>
      </c>
      <c r="C146" s="143" t="s">
        <v>4283</v>
      </c>
    </row>
    <row r="147" spans="1:3" x14ac:dyDescent="0.3">
      <c r="A147" s="142" t="s">
        <v>790</v>
      </c>
      <c r="B147" s="143" t="s">
        <v>3194</v>
      </c>
      <c r="C147" s="143" t="s">
        <v>4283</v>
      </c>
    </row>
    <row r="148" spans="1:3" x14ac:dyDescent="0.3">
      <c r="A148" s="142" t="s">
        <v>2799</v>
      </c>
      <c r="B148" s="143" t="s">
        <v>4278</v>
      </c>
      <c r="C148" s="143" t="s">
        <v>4283</v>
      </c>
    </row>
    <row r="149" spans="1:3" x14ac:dyDescent="0.3">
      <c r="A149" s="142" t="s">
        <v>1440</v>
      </c>
      <c r="B149" s="143" t="s">
        <v>3226</v>
      </c>
      <c r="C149" s="143" t="s">
        <v>4283</v>
      </c>
    </row>
    <row r="150" spans="1:3" x14ac:dyDescent="0.3">
      <c r="A150" s="142" t="s">
        <v>1991</v>
      </c>
      <c r="B150" s="143" t="s">
        <v>3231</v>
      </c>
      <c r="C150" s="143" t="s">
        <v>4283</v>
      </c>
    </row>
    <row r="151" spans="1:3" x14ac:dyDescent="0.3">
      <c r="A151" s="142" t="s">
        <v>2077</v>
      </c>
      <c r="B151" s="143" t="s">
        <v>3238</v>
      </c>
      <c r="C151" s="143" t="s">
        <v>4283</v>
      </c>
    </row>
    <row r="152" spans="1:3" x14ac:dyDescent="0.3">
      <c r="A152" s="142" t="s">
        <v>2386</v>
      </c>
      <c r="B152" s="143" t="s">
        <v>3167</v>
      </c>
      <c r="C152" s="143" t="s">
        <v>4283</v>
      </c>
    </row>
    <row r="153" spans="1:3" x14ac:dyDescent="0.3">
      <c r="A153" s="142" t="s">
        <v>2124</v>
      </c>
      <c r="B153" s="143" t="s">
        <v>3337</v>
      </c>
      <c r="C153" s="143" t="s">
        <v>4283</v>
      </c>
    </row>
    <row r="154" spans="1:3" x14ac:dyDescent="0.3">
      <c r="A154" s="142" t="s">
        <v>817</v>
      </c>
      <c r="B154" s="143" t="s">
        <v>3331</v>
      </c>
      <c r="C154" s="143" t="s">
        <v>4283</v>
      </c>
    </row>
    <row r="155" spans="1:3" x14ac:dyDescent="0.3">
      <c r="A155" s="142" t="s">
        <v>2482</v>
      </c>
      <c r="B155" s="143" t="s">
        <v>3185</v>
      </c>
      <c r="C155" s="143" t="s">
        <v>4283</v>
      </c>
    </row>
    <row r="156" spans="1:3" x14ac:dyDescent="0.3">
      <c r="A156" s="142" t="s">
        <v>2409</v>
      </c>
      <c r="B156" s="143" t="s">
        <v>3288</v>
      </c>
      <c r="C156" s="143" t="s">
        <v>4283</v>
      </c>
    </row>
    <row r="157" spans="1:3" x14ac:dyDescent="0.3">
      <c r="A157" s="142" t="s">
        <v>2777</v>
      </c>
      <c r="B157" s="143" t="s">
        <v>4203</v>
      </c>
      <c r="C157" s="143" t="s">
        <v>4283</v>
      </c>
    </row>
    <row r="158" spans="1:3" x14ac:dyDescent="0.3">
      <c r="A158" s="142" t="s">
        <v>1350</v>
      </c>
      <c r="B158" s="143" t="s">
        <v>3172</v>
      </c>
      <c r="C158" s="143" t="s">
        <v>4283</v>
      </c>
    </row>
    <row r="159" spans="1:3" x14ac:dyDescent="0.3">
      <c r="A159" s="142" t="s">
        <v>2075</v>
      </c>
      <c r="B159" s="143" t="s">
        <v>3212</v>
      </c>
      <c r="C159" s="143" t="s">
        <v>4283</v>
      </c>
    </row>
    <row r="160" spans="1:3" x14ac:dyDescent="0.3">
      <c r="A160" s="142" t="s">
        <v>906</v>
      </c>
      <c r="B160" s="143" t="s">
        <v>3338</v>
      </c>
      <c r="C160" s="143" t="s">
        <v>4283</v>
      </c>
    </row>
    <row r="161" spans="1:3" x14ac:dyDescent="0.3">
      <c r="A161" s="142" t="s">
        <v>2073</v>
      </c>
      <c r="B161" s="143" t="s">
        <v>3186</v>
      </c>
      <c r="C161" s="143" t="s">
        <v>4283</v>
      </c>
    </row>
    <row r="162" spans="1:3" x14ac:dyDescent="0.3">
      <c r="A162" s="142" t="s">
        <v>2320</v>
      </c>
      <c r="B162" s="143" t="s">
        <v>3219</v>
      </c>
      <c r="C162" s="143" t="s">
        <v>4283</v>
      </c>
    </row>
    <row r="163" spans="1:3" x14ac:dyDescent="0.3">
      <c r="A163" s="142" t="s">
        <v>1322</v>
      </c>
      <c r="B163" s="143" t="s">
        <v>3196</v>
      </c>
      <c r="C163" s="143" t="s">
        <v>4283</v>
      </c>
    </row>
    <row r="164" spans="1:3" x14ac:dyDescent="0.3">
      <c r="A164" s="142" t="s">
        <v>1456</v>
      </c>
      <c r="B164" s="143" t="s">
        <v>3262</v>
      </c>
      <c r="C164" s="143" t="s">
        <v>4283</v>
      </c>
    </row>
    <row r="165" spans="1:3" x14ac:dyDescent="0.3">
      <c r="A165" s="142" t="s">
        <v>889</v>
      </c>
      <c r="B165" s="143" t="s">
        <v>3169</v>
      </c>
      <c r="C165" s="143" t="s">
        <v>4283</v>
      </c>
    </row>
    <row r="166" spans="1:3" x14ac:dyDescent="0.3">
      <c r="A166" s="142" t="s">
        <v>2546</v>
      </c>
      <c r="B166" s="143" t="s">
        <v>3168</v>
      </c>
      <c r="C166" s="143" t="s">
        <v>4283</v>
      </c>
    </row>
    <row r="167" spans="1:3" x14ac:dyDescent="0.3">
      <c r="A167" s="142" t="s">
        <v>946</v>
      </c>
      <c r="B167" s="143" t="s">
        <v>3286</v>
      </c>
      <c r="C167" s="143" t="s">
        <v>4283</v>
      </c>
    </row>
    <row r="168" spans="1:3" x14ac:dyDescent="0.3">
      <c r="A168" s="142" t="s">
        <v>927</v>
      </c>
      <c r="B168" s="143" t="s">
        <v>3269</v>
      </c>
      <c r="C168" s="143" t="s">
        <v>4283</v>
      </c>
    </row>
    <row r="169" spans="1:3" x14ac:dyDescent="0.3">
      <c r="A169" s="142" t="s">
        <v>1997</v>
      </c>
      <c r="B169" s="143" t="s">
        <v>3251</v>
      </c>
      <c r="C169" s="143" t="s">
        <v>4283</v>
      </c>
    </row>
    <row r="170" spans="1:3" x14ac:dyDescent="0.3">
      <c r="A170" s="142" t="s">
        <v>2411</v>
      </c>
      <c r="B170" s="143" t="s">
        <v>3290</v>
      </c>
      <c r="C170" s="143" t="s">
        <v>4283</v>
      </c>
    </row>
    <row r="171" spans="1:3" x14ac:dyDescent="0.3">
      <c r="A171" s="142" t="s">
        <v>807</v>
      </c>
      <c r="B171" s="143" t="s">
        <v>3258</v>
      </c>
      <c r="C171" s="143" t="s">
        <v>4283</v>
      </c>
    </row>
    <row r="172" spans="1:3" x14ac:dyDescent="0.3">
      <c r="A172" s="142" t="s">
        <v>891</v>
      </c>
      <c r="B172" s="143" t="s">
        <v>3240</v>
      </c>
      <c r="C172" s="143" t="s">
        <v>4283</v>
      </c>
    </row>
    <row r="173" spans="1:3" x14ac:dyDescent="0.3">
      <c r="A173" s="142" t="s">
        <v>2602</v>
      </c>
      <c r="B173" s="143" t="s">
        <v>3239</v>
      </c>
      <c r="C173" s="143" t="s">
        <v>4283</v>
      </c>
    </row>
    <row r="174" spans="1:3" x14ac:dyDescent="0.3">
      <c r="A174" s="142" t="s">
        <v>772</v>
      </c>
      <c r="B174" s="143" t="s">
        <v>3280</v>
      </c>
      <c r="C174" s="143" t="s">
        <v>4283</v>
      </c>
    </row>
    <row r="175" spans="1:3" x14ac:dyDescent="0.3">
      <c r="A175" s="142" t="s">
        <v>2730</v>
      </c>
      <c r="B175" s="143" t="s">
        <v>4202</v>
      </c>
      <c r="C175" s="143" t="s">
        <v>4283</v>
      </c>
    </row>
    <row r="176" spans="1:3" x14ac:dyDescent="0.3">
      <c r="A176" s="142" t="s">
        <v>565</v>
      </c>
      <c r="B176" s="143" t="s">
        <v>3267</v>
      </c>
      <c r="C176" s="143" t="s">
        <v>4283</v>
      </c>
    </row>
    <row r="177" spans="1:3" x14ac:dyDescent="0.3">
      <c r="A177" s="142" t="s">
        <v>851</v>
      </c>
      <c r="B177" s="143" t="s">
        <v>3271</v>
      </c>
      <c r="C177" s="143" t="s">
        <v>4283</v>
      </c>
    </row>
    <row r="178" spans="1:3" x14ac:dyDescent="0.3">
      <c r="A178" s="142" t="s">
        <v>2756</v>
      </c>
      <c r="B178" s="143" t="s">
        <v>4200</v>
      </c>
      <c r="C178" s="143" t="s">
        <v>4283</v>
      </c>
    </row>
    <row r="179" spans="1:3" x14ac:dyDescent="0.3">
      <c r="A179" s="142" t="s">
        <v>2747</v>
      </c>
      <c r="B179" s="143" t="s">
        <v>4199</v>
      </c>
      <c r="C179" s="143" t="s">
        <v>4283</v>
      </c>
    </row>
    <row r="180" spans="1:3" x14ac:dyDescent="0.3">
      <c r="A180" s="142" t="s">
        <v>707</v>
      </c>
      <c r="B180" s="143" t="s">
        <v>3265</v>
      </c>
      <c r="C180" s="143" t="s">
        <v>4283</v>
      </c>
    </row>
    <row r="181" spans="1:3" x14ac:dyDescent="0.3">
      <c r="A181" s="142" t="s">
        <v>2134</v>
      </c>
      <c r="B181" s="143" t="s">
        <v>3306</v>
      </c>
      <c r="C181" s="143" t="s">
        <v>4283</v>
      </c>
    </row>
    <row r="182" spans="1:3" x14ac:dyDescent="0.3">
      <c r="A182" s="142" t="s">
        <v>953</v>
      </c>
      <c r="B182" s="143" t="s">
        <v>3247</v>
      </c>
      <c r="C182" s="143" t="s">
        <v>4283</v>
      </c>
    </row>
    <row r="183" spans="1:3" x14ac:dyDescent="0.3">
      <c r="A183" s="142" t="s">
        <v>2575</v>
      </c>
      <c r="B183" s="143" t="s">
        <v>2925</v>
      </c>
      <c r="C183" s="143" t="s">
        <v>4283</v>
      </c>
    </row>
    <row r="184" spans="1:3" x14ac:dyDescent="0.3">
      <c r="A184" s="142" t="s">
        <v>2104</v>
      </c>
      <c r="B184" s="143" t="s">
        <v>2934</v>
      </c>
      <c r="C184" s="143" t="s">
        <v>4283</v>
      </c>
    </row>
    <row r="185" spans="1:3" x14ac:dyDescent="0.3">
      <c r="A185" s="142" t="s">
        <v>585</v>
      </c>
      <c r="B185" s="143" t="s">
        <v>2931</v>
      </c>
      <c r="C185" s="143" t="s">
        <v>4283</v>
      </c>
    </row>
    <row r="186" spans="1:3" x14ac:dyDescent="0.3">
      <c r="A186" s="142" t="s">
        <v>2600</v>
      </c>
      <c r="B186" s="143" t="s">
        <v>2928</v>
      </c>
      <c r="C186" s="143" t="s">
        <v>4283</v>
      </c>
    </row>
    <row r="187" spans="1:3" x14ac:dyDescent="0.3">
      <c r="A187" s="142" t="s">
        <v>619</v>
      </c>
      <c r="B187" s="143" t="s">
        <v>3063</v>
      </c>
      <c r="C187" s="143" t="s">
        <v>4283</v>
      </c>
    </row>
    <row r="188" spans="1:3" x14ac:dyDescent="0.3">
      <c r="A188" s="142" t="s">
        <v>1601</v>
      </c>
      <c r="B188" s="143" t="s">
        <v>3067</v>
      </c>
      <c r="C188" s="143" t="s">
        <v>4283</v>
      </c>
    </row>
    <row r="189" spans="1:3" x14ac:dyDescent="0.3">
      <c r="A189" s="142" t="s">
        <v>2246</v>
      </c>
      <c r="B189" s="143" t="s">
        <v>3070</v>
      </c>
      <c r="C189" s="143" t="s">
        <v>4283</v>
      </c>
    </row>
    <row r="190" spans="1:3" x14ac:dyDescent="0.3">
      <c r="A190" s="142" t="s">
        <v>2561</v>
      </c>
      <c r="B190" s="143" t="s">
        <v>2883</v>
      </c>
      <c r="C190" s="143" t="s">
        <v>4283</v>
      </c>
    </row>
    <row r="191" spans="1:3" x14ac:dyDescent="0.3">
      <c r="A191" s="142" t="s">
        <v>2087</v>
      </c>
      <c r="B191" s="143" t="s">
        <v>2886</v>
      </c>
      <c r="C191" s="143" t="s">
        <v>4283</v>
      </c>
    </row>
    <row r="192" spans="1:3" x14ac:dyDescent="0.3">
      <c r="A192" s="142" t="s">
        <v>1388</v>
      </c>
      <c r="B192" s="143" t="s">
        <v>2889</v>
      </c>
      <c r="C192" s="143" t="s">
        <v>4283</v>
      </c>
    </row>
    <row r="193" spans="1:3" x14ac:dyDescent="0.3">
      <c r="A193" s="142" t="s">
        <v>2370</v>
      </c>
      <c r="B193" s="143" t="s">
        <v>2892</v>
      </c>
      <c r="C193" s="143" t="s">
        <v>4283</v>
      </c>
    </row>
    <row r="194" spans="1:3" x14ac:dyDescent="0.3">
      <c r="A194" s="142" t="s">
        <v>923</v>
      </c>
      <c r="B194" s="143" t="s">
        <v>2936</v>
      </c>
      <c r="C194" s="143" t="s">
        <v>4283</v>
      </c>
    </row>
    <row r="195" spans="1:3" x14ac:dyDescent="0.3">
      <c r="A195" s="142" t="s">
        <v>545</v>
      </c>
      <c r="B195" s="143" t="s">
        <v>3005</v>
      </c>
      <c r="C195" s="143" t="s">
        <v>4283</v>
      </c>
    </row>
    <row r="196" spans="1:3" x14ac:dyDescent="0.3">
      <c r="A196" s="142" t="s">
        <v>1031</v>
      </c>
      <c r="B196" s="143" t="s">
        <v>2842</v>
      </c>
      <c r="C196" s="143" t="s">
        <v>4283</v>
      </c>
    </row>
    <row r="197" spans="1:3" x14ac:dyDescent="0.3">
      <c r="A197" s="142" t="s">
        <v>1429</v>
      </c>
      <c r="B197" s="143" t="s">
        <v>3140</v>
      </c>
      <c r="C197" s="143" t="s">
        <v>4283</v>
      </c>
    </row>
    <row r="198" spans="1:3" x14ac:dyDescent="0.3">
      <c r="A198" s="142" t="s">
        <v>1697</v>
      </c>
      <c r="B198" s="143" t="s">
        <v>3103</v>
      </c>
      <c r="C198" s="143" t="s">
        <v>4283</v>
      </c>
    </row>
    <row r="199" spans="1:3" x14ac:dyDescent="0.3">
      <c r="A199" s="142" t="s">
        <v>746</v>
      </c>
      <c r="B199" s="143" t="s">
        <v>3109</v>
      </c>
      <c r="C199" s="143" t="s">
        <v>4283</v>
      </c>
    </row>
    <row r="200" spans="1:3" x14ac:dyDescent="0.3">
      <c r="A200" s="142" t="s">
        <v>1421</v>
      </c>
      <c r="B200" s="143" t="s">
        <v>3112</v>
      </c>
      <c r="C200" s="143" t="s">
        <v>4283</v>
      </c>
    </row>
    <row r="201" spans="1:3" x14ac:dyDescent="0.3">
      <c r="A201" s="142" t="s">
        <v>1880</v>
      </c>
      <c r="B201" s="143" t="s">
        <v>2871</v>
      </c>
      <c r="C201" s="143" t="s">
        <v>4283</v>
      </c>
    </row>
    <row r="202" spans="1:3" x14ac:dyDescent="0.3">
      <c r="A202" s="142" t="s">
        <v>2151</v>
      </c>
      <c r="B202" s="143" t="s">
        <v>2880</v>
      </c>
      <c r="C202" s="143" t="s">
        <v>4283</v>
      </c>
    </row>
    <row r="203" spans="1:3" x14ac:dyDescent="0.3">
      <c r="A203" s="142" t="s">
        <v>2447</v>
      </c>
      <c r="B203" s="143" t="s">
        <v>3042</v>
      </c>
      <c r="C203" s="143" t="s">
        <v>4283</v>
      </c>
    </row>
    <row r="204" spans="1:3" x14ac:dyDescent="0.3">
      <c r="A204" s="142" t="s">
        <v>1326</v>
      </c>
      <c r="B204" s="143" t="s">
        <v>3045</v>
      </c>
      <c r="C204" s="143" t="s">
        <v>4283</v>
      </c>
    </row>
    <row r="205" spans="1:3" x14ac:dyDescent="0.3">
      <c r="A205" s="142" t="s">
        <v>1815</v>
      </c>
      <c r="B205" s="143" t="s">
        <v>3048</v>
      </c>
      <c r="C205" s="143" t="s">
        <v>4283</v>
      </c>
    </row>
    <row r="206" spans="1:3" x14ac:dyDescent="0.3">
      <c r="A206" s="142" t="s">
        <v>2449</v>
      </c>
      <c r="B206" s="143" t="s">
        <v>3152</v>
      </c>
      <c r="C206" s="143" t="s">
        <v>4283</v>
      </c>
    </row>
    <row r="207" spans="1:3" x14ac:dyDescent="0.3">
      <c r="A207" s="142" t="s">
        <v>1882</v>
      </c>
      <c r="B207" s="143" t="s">
        <v>2877</v>
      </c>
      <c r="C207" s="143" t="s">
        <v>4283</v>
      </c>
    </row>
    <row r="208" spans="1:3" x14ac:dyDescent="0.3">
      <c r="A208" s="142" t="s">
        <v>600</v>
      </c>
      <c r="B208" s="143" t="s">
        <v>2854</v>
      </c>
      <c r="C208" s="143" t="s">
        <v>4283</v>
      </c>
    </row>
    <row r="209" spans="1:3" x14ac:dyDescent="0.3">
      <c r="A209" s="142" t="s">
        <v>1480</v>
      </c>
      <c r="B209" s="143" t="s">
        <v>2848</v>
      </c>
      <c r="C209" s="143" t="s">
        <v>4283</v>
      </c>
    </row>
    <row r="210" spans="1:3" x14ac:dyDescent="0.3">
      <c r="A210" s="142" t="s">
        <v>569</v>
      </c>
      <c r="B210" s="143" t="s">
        <v>2990</v>
      </c>
      <c r="C210" s="143" t="s">
        <v>4283</v>
      </c>
    </row>
    <row r="211" spans="1:3" x14ac:dyDescent="0.3">
      <c r="A211" s="142" t="s">
        <v>1774</v>
      </c>
      <c r="B211" s="143" t="s">
        <v>2857</v>
      </c>
      <c r="C211" s="143" t="s">
        <v>4283</v>
      </c>
    </row>
    <row r="212" spans="1:3" x14ac:dyDescent="0.3">
      <c r="A212" s="142" t="s">
        <v>1837</v>
      </c>
      <c r="B212" s="143" t="s">
        <v>3033</v>
      </c>
      <c r="C212" s="143" t="s">
        <v>4283</v>
      </c>
    </row>
    <row r="213" spans="1:3" x14ac:dyDescent="0.3">
      <c r="A213" s="142" t="s">
        <v>1693</v>
      </c>
      <c r="B213" s="143" t="s">
        <v>3039</v>
      </c>
      <c r="C213" s="143" t="s">
        <v>4283</v>
      </c>
    </row>
    <row r="214" spans="1:3" x14ac:dyDescent="0.3">
      <c r="A214" s="142" t="s">
        <v>1405</v>
      </c>
      <c r="B214" s="143" t="s">
        <v>2993</v>
      </c>
      <c r="C214" s="143" t="s">
        <v>4283</v>
      </c>
    </row>
    <row r="215" spans="1:3" x14ac:dyDescent="0.3">
      <c r="A215" s="142" t="s">
        <v>1744</v>
      </c>
      <c r="B215" s="143" t="s">
        <v>3118</v>
      </c>
      <c r="C215" s="143" t="s">
        <v>4283</v>
      </c>
    </row>
    <row r="216" spans="1:3" x14ac:dyDescent="0.3">
      <c r="A216" s="142" t="s">
        <v>576</v>
      </c>
      <c r="B216" s="143" t="s">
        <v>3008</v>
      </c>
      <c r="C216" s="143" t="s">
        <v>4283</v>
      </c>
    </row>
    <row r="217" spans="1:3" x14ac:dyDescent="0.3">
      <c r="A217" s="142" t="s">
        <v>667</v>
      </c>
      <c r="B217" s="143" t="s">
        <v>3027</v>
      </c>
      <c r="C217" s="143" t="s">
        <v>4283</v>
      </c>
    </row>
    <row r="218" spans="1:3" x14ac:dyDescent="0.3">
      <c r="A218" s="142" t="s">
        <v>1550</v>
      </c>
      <c r="B218" s="143" t="s">
        <v>3100</v>
      </c>
      <c r="C218" s="143" t="s">
        <v>4283</v>
      </c>
    </row>
    <row r="219" spans="1:3" x14ac:dyDescent="0.3">
      <c r="A219" s="142" t="s">
        <v>2297</v>
      </c>
      <c r="B219" s="143" t="s">
        <v>3159</v>
      </c>
      <c r="C219" s="143" t="s">
        <v>4283</v>
      </c>
    </row>
    <row r="220" spans="1:3" x14ac:dyDescent="0.3">
      <c r="A220" s="142" t="s">
        <v>1940</v>
      </c>
      <c r="B220" s="143" t="s">
        <v>3134</v>
      </c>
      <c r="C220" s="143" t="s">
        <v>4283</v>
      </c>
    </row>
    <row r="221" spans="1:3" x14ac:dyDescent="0.3">
      <c r="A221" s="142" t="s">
        <v>1581</v>
      </c>
      <c r="B221" s="143" t="s">
        <v>2999</v>
      </c>
      <c r="C221" s="143" t="s">
        <v>4283</v>
      </c>
    </row>
    <row r="222" spans="1:3" x14ac:dyDescent="0.3">
      <c r="A222" s="142" t="s">
        <v>1828</v>
      </c>
      <c r="B222" s="143" t="s">
        <v>3036</v>
      </c>
      <c r="C222" s="143" t="s">
        <v>4283</v>
      </c>
    </row>
    <row r="223" spans="1:3" x14ac:dyDescent="0.3">
      <c r="A223" s="142" t="s">
        <v>1333</v>
      </c>
      <c r="B223" s="143" t="s">
        <v>3115</v>
      </c>
      <c r="C223" s="143" t="s">
        <v>4283</v>
      </c>
    </row>
    <row r="224" spans="1:3" x14ac:dyDescent="0.3">
      <c r="A224" s="142" t="s">
        <v>1968</v>
      </c>
      <c r="B224" s="143" t="s">
        <v>2865</v>
      </c>
      <c r="C224" s="143" t="s">
        <v>4283</v>
      </c>
    </row>
    <row r="225" spans="1:3" x14ac:dyDescent="0.3">
      <c r="A225" s="142" t="s">
        <v>931</v>
      </c>
      <c r="B225" s="143" t="s">
        <v>3162</v>
      </c>
      <c r="C225" s="143" t="s">
        <v>4283</v>
      </c>
    </row>
    <row r="226" spans="1:3" x14ac:dyDescent="0.3">
      <c r="A226" s="142" t="s">
        <v>1813</v>
      </c>
      <c r="B226" s="143" t="s">
        <v>3017</v>
      </c>
      <c r="C226" s="143" t="s">
        <v>4283</v>
      </c>
    </row>
    <row r="227" spans="1:3" x14ac:dyDescent="0.3">
      <c r="A227" s="142" t="s">
        <v>1699</v>
      </c>
      <c r="B227" s="143" t="s">
        <v>3106</v>
      </c>
      <c r="C227" s="143" t="s">
        <v>4283</v>
      </c>
    </row>
    <row r="228" spans="1:3" x14ac:dyDescent="0.3">
      <c r="A228" s="142" t="s">
        <v>696</v>
      </c>
      <c r="B228" s="143" t="s">
        <v>3014</v>
      </c>
      <c r="C228" s="143" t="s">
        <v>4283</v>
      </c>
    </row>
    <row r="229" spans="1:3" x14ac:dyDescent="0.3">
      <c r="A229" s="142" t="s">
        <v>843</v>
      </c>
      <c r="B229" s="143" t="s">
        <v>3137</v>
      </c>
      <c r="C229" s="143" t="s">
        <v>4283</v>
      </c>
    </row>
    <row r="230" spans="1:3" x14ac:dyDescent="0.3">
      <c r="A230" s="142" t="s">
        <v>2365</v>
      </c>
      <c r="B230" s="143" t="s">
        <v>3146</v>
      </c>
      <c r="C230" s="143" t="s">
        <v>4283</v>
      </c>
    </row>
    <row r="231" spans="1:3" x14ac:dyDescent="0.3">
      <c r="A231" s="142" t="s">
        <v>1932</v>
      </c>
      <c r="B231" s="143" t="s">
        <v>2845</v>
      </c>
      <c r="C231" s="143" t="s">
        <v>4283</v>
      </c>
    </row>
    <row r="232" spans="1:3" x14ac:dyDescent="0.3">
      <c r="A232" s="142" t="s">
        <v>1018</v>
      </c>
      <c r="B232" s="143" t="s">
        <v>3020</v>
      </c>
      <c r="C232" s="143" t="s">
        <v>4283</v>
      </c>
    </row>
    <row r="233" spans="1:3" x14ac:dyDescent="0.3">
      <c r="A233" s="142" t="s">
        <v>1368</v>
      </c>
      <c r="B233" s="143" t="s">
        <v>3097</v>
      </c>
      <c r="C233" s="143" t="s">
        <v>4283</v>
      </c>
    </row>
    <row r="234" spans="1:3" x14ac:dyDescent="0.3">
      <c r="A234" s="142" t="s">
        <v>1657</v>
      </c>
      <c r="B234" s="143" t="s">
        <v>2868</v>
      </c>
      <c r="C234" s="143" t="s">
        <v>4283</v>
      </c>
    </row>
    <row r="235" spans="1:3" x14ac:dyDescent="0.3">
      <c r="A235" s="142" t="s">
        <v>602</v>
      </c>
      <c r="B235" s="143" t="s">
        <v>3011</v>
      </c>
      <c r="C235" s="143" t="s">
        <v>4283</v>
      </c>
    </row>
    <row r="236" spans="1:3" x14ac:dyDescent="0.3">
      <c r="A236" s="142" t="s">
        <v>1608</v>
      </c>
      <c r="B236" s="143" t="s">
        <v>3143</v>
      </c>
      <c r="C236" s="143" t="s">
        <v>4283</v>
      </c>
    </row>
    <row r="237" spans="1:3" x14ac:dyDescent="0.3">
      <c r="A237" s="142" t="s">
        <v>2007</v>
      </c>
      <c r="B237" s="143" t="s">
        <v>3149</v>
      </c>
      <c r="C237" s="143" t="s">
        <v>4283</v>
      </c>
    </row>
    <row r="238" spans="1:3" x14ac:dyDescent="0.3">
      <c r="A238" s="142" t="s">
        <v>1390</v>
      </c>
      <c r="B238" s="143" t="s">
        <v>3023</v>
      </c>
      <c r="C238" s="143" t="s">
        <v>4283</v>
      </c>
    </row>
    <row r="239" spans="1:3" x14ac:dyDescent="0.3">
      <c r="A239" s="142" t="s">
        <v>2518</v>
      </c>
      <c r="B239" s="143" t="s">
        <v>3060</v>
      </c>
      <c r="C239" s="143" t="s">
        <v>4283</v>
      </c>
    </row>
    <row r="240" spans="1:3" x14ac:dyDescent="0.3">
      <c r="A240" s="142" t="s">
        <v>2350</v>
      </c>
      <c r="B240" s="143" t="s">
        <v>3054</v>
      </c>
      <c r="C240" s="143" t="s">
        <v>4283</v>
      </c>
    </row>
    <row r="241" spans="1:3" x14ac:dyDescent="0.3">
      <c r="A241" s="142" t="s">
        <v>1886</v>
      </c>
      <c r="B241" s="143" t="s">
        <v>2874</v>
      </c>
      <c r="C241" s="143" t="s">
        <v>4283</v>
      </c>
    </row>
    <row r="242" spans="1:3" x14ac:dyDescent="0.3">
      <c r="A242" s="142" t="s">
        <v>1730</v>
      </c>
      <c r="B242" s="143" t="s">
        <v>2851</v>
      </c>
      <c r="C242" s="143" t="s">
        <v>4283</v>
      </c>
    </row>
    <row r="243" spans="1:3" x14ac:dyDescent="0.3">
      <c r="A243" s="142" t="s">
        <v>636</v>
      </c>
      <c r="B243" s="143" t="s">
        <v>2862</v>
      </c>
      <c r="C243" s="143" t="s">
        <v>4283</v>
      </c>
    </row>
    <row r="244" spans="1:3" x14ac:dyDescent="0.3">
      <c r="A244" s="142" t="s">
        <v>1285</v>
      </c>
      <c r="B244" s="143" t="s">
        <v>3073</v>
      </c>
      <c r="C244" s="143" t="s">
        <v>4283</v>
      </c>
    </row>
    <row r="245" spans="1:3" x14ac:dyDescent="0.3">
      <c r="A245" s="142" t="s">
        <v>2230</v>
      </c>
      <c r="B245" s="143" t="s">
        <v>2996</v>
      </c>
      <c r="C245" s="143" t="s">
        <v>4283</v>
      </c>
    </row>
    <row r="246" spans="1:3" x14ac:dyDescent="0.3">
      <c r="A246" s="142" t="s">
        <v>2699</v>
      </c>
      <c r="B246" s="143" t="s">
        <v>3002</v>
      </c>
      <c r="C246" s="143" t="s">
        <v>4283</v>
      </c>
    </row>
    <row r="247" spans="1:3" x14ac:dyDescent="0.3">
      <c r="A247" s="142" t="s">
        <v>2722</v>
      </c>
      <c r="B247" s="143" t="s">
        <v>4195</v>
      </c>
      <c r="C247" s="143" t="s">
        <v>4283</v>
      </c>
    </row>
    <row r="248" spans="1:3" x14ac:dyDescent="0.3">
      <c r="A248" s="142" t="s">
        <v>2767</v>
      </c>
      <c r="B248" s="143" t="s">
        <v>4196</v>
      </c>
      <c r="C248" s="143" t="s">
        <v>4283</v>
      </c>
    </row>
    <row r="249" spans="1:3" x14ac:dyDescent="0.3">
      <c r="A249" s="142" t="s">
        <v>2790</v>
      </c>
      <c r="B249" s="143" t="s">
        <v>4219</v>
      </c>
      <c r="C249" s="143" t="s">
        <v>4283</v>
      </c>
    </row>
    <row r="250" spans="1:3" x14ac:dyDescent="0.3">
      <c r="A250" s="142" t="s">
        <v>2791</v>
      </c>
      <c r="B250" s="143" t="s">
        <v>4204</v>
      </c>
      <c r="C250" s="143" t="s">
        <v>4283</v>
      </c>
    </row>
    <row r="251" spans="1:3" x14ac:dyDescent="0.3">
      <c r="A251" s="142" t="s">
        <v>1805</v>
      </c>
      <c r="B251" s="143" t="s">
        <v>3090</v>
      </c>
      <c r="C251" s="143" t="s">
        <v>4283</v>
      </c>
    </row>
    <row r="252" spans="1:3" x14ac:dyDescent="0.3">
      <c r="A252" s="142" t="s">
        <v>1770</v>
      </c>
      <c r="B252" s="143" t="s">
        <v>2987</v>
      </c>
      <c r="C252" s="143" t="s">
        <v>4283</v>
      </c>
    </row>
    <row r="253" spans="1:3" x14ac:dyDescent="0.3">
      <c r="A253" s="142" t="s">
        <v>1636</v>
      </c>
      <c r="B253" s="143" t="s">
        <v>3087</v>
      </c>
      <c r="C253" s="143" t="s">
        <v>4283</v>
      </c>
    </row>
    <row r="254" spans="1:3" x14ac:dyDescent="0.3">
      <c r="A254" s="142" t="s">
        <v>1661</v>
      </c>
      <c r="B254" s="143" t="s">
        <v>2965</v>
      </c>
      <c r="C254" s="143" t="s">
        <v>4283</v>
      </c>
    </row>
    <row r="255" spans="1:3" x14ac:dyDescent="0.3">
      <c r="A255" s="142" t="s">
        <v>539</v>
      </c>
      <c r="B255" s="143" t="s">
        <v>2962</v>
      </c>
      <c r="C255" s="143" t="s">
        <v>4283</v>
      </c>
    </row>
    <row r="256" spans="1:3" x14ac:dyDescent="0.3">
      <c r="A256" s="142" t="s">
        <v>574</v>
      </c>
      <c r="B256" s="143" t="s">
        <v>2972</v>
      </c>
      <c r="C256" s="143" t="s">
        <v>4283</v>
      </c>
    </row>
    <row r="257" spans="1:3" x14ac:dyDescent="0.3">
      <c r="A257" s="142" t="s">
        <v>1413</v>
      </c>
      <c r="B257" s="143" t="s">
        <v>2958</v>
      </c>
      <c r="C257" s="143" t="s">
        <v>4283</v>
      </c>
    </row>
    <row r="258" spans="1:3" x14ac:dyDescent="0.3">
      <c r="A258" s="142" t="s">
        <v>1640</v>
      </c>
      <c r="B258" s="143" t="s">
        <v>3084</v>
      </c>
      <c r="C258" s="143" t="s">
        <v>4283</v>
      </c>
    </row>
    <row r="259" spans="1:3" x14ac:dyDescent="0.3">
      <c r="A259" s="142" t="s">
        <v>674</v>
      </c>
      <c r="B259" s="143" t="s">
        <v>2984</v>
      </c>
      <c r="C259" s="143" t="s">
        <v>4283</v>
      </c>
    </row>
    <row r="260" spans="1:3" x14ac:dyDescent="0.3">
      <c r="A260" s="142" t="s">
        <v>2726</v>
      </c>
      <c r="B260" s="143" t="s">
        <v>4193</v>
      </c>
      <c r="C260" s="143" t="s">
        <v>4283</v>
      </c>
    </row>
    <row r="261" spans="1:3" x14ac:dyDescent="0.3">
      <c r="A261" s="142" t="s">
        <v>2735</v>
      </c>
      <c r="B261" s="143" t="s">
        <v>4192</v>
      </c>
      <c r="C261" s="143" t="s">
        <v>4283</v>
      </c>
    </row>
    <row r="262" spans="1:3" x14ac:dyDescent="0.3">
      <c r="A262" s="142" t="s">
        <v>2772</v>
      </c>
      <c r="B262" s="143" t="s">
        <v>4194</v>
      </c>
      <c r="C262" s="143" t="s">
        <v>4283</v>
      </c>
    </row>
    <row r="263" spans="1:3" x14ac:dyDescent="0.3">
      <c r="A263" s="142" t="s">
        <v>2795</v>
      </c>
      <c r="B263" s="143" t="s">
        <v>4276</v>
      </c>
      <c r="C263" s="143" t="s">
        <v>4283</v>
      </c>
    </row>
    <row r="264" spans="1:3" x14ac:dyDescent="0.3">
      <c r="A264" s="142" t="s">
        <v>1275</v>
      </c>
      <c r="B264" s="143" t="s">
        <v>3124</v>
      </c>
      <c r="C264" s="143" t="s">
        <v>4283</v>
      </c>
    </row>
    <row r="265" spans="1:3" x14ac:dyDescent="0.3">
      <c r="A265" s="142" t="s">
        <v>1712</v>
      </c>
      <c r="B265" s="143" t="s">
        <v>3121</v>
      </c>
      <c r="C265" s="143" t="s">
        <v>4283</v>
      </c>
    </row>
    <row r="266" spans="1:3" x14ac:dyDescent="0.3">
      <c r="A266" s="142" t="s">
        <v>1558</v>
      </c>
      <c r="B266" s="143" t="s">
        <v>3130</v>
      </c>
      <c r="C266" s="143" t="s">
        <v>4283</v>
      </c>
    </row>
    <row r="267" spans="1:3" x14ac:dyDescent="0.3">
      <c r="A267" s="142" t="s">
        <v>2295</v>
      </c>
      <c r="B267" s="143" t="s">
        <v>3127</v>
      </c>
      <c r="C267" s="143" t="s">
        <v>4283</v>
      </c>
    </row>
    <row r="268" spans="1:3" x14ac:dyDescent="0.3">
      <c r="A268" s="142" t="s">
        <v>1776</v>
      </c>
      <c r="B268" s="143" t="s">
        <v>3076</v>
      </c>
      <c r="C268" s="143" t="s">
        <v>4283</v>
      </c>
    </row>
    <row r="269" spans="1:3" x14ac:dyDescent="0.3">
      <c r="A269" s="142" t="s">
        <v>1331</v>
      </c>
      <c r="B269" s="143" t="s">
        <v>3078</v>
      </c>
      <c r="C269" s="143" t="s">
        <v>4283</v>
      </c>
    </row>
    <row r="270" spans="1:3" x14ac:dyDescent="0.3">
      <c r="A270" s="142" t="s">
        <v>1962</v>
      </c>
      <c r="B270" s="143" t="s">
        <v>3077</v>
      </c>
      <c r="C270" s="143" t="s">
        <v>4283</v>
      </c>
    </row>
    <row r="271" spans="1:3" x14ac:dyDescent="0.3">
      <c r="A271" s="142" t="s">
        <v>1261</v>
      </c>
      <c r="B271" s="143" t="s">
        <v>2859</v>
      </c>
      <c r="C271" s="143" t="s">
        <v>4283</v>
      </c>
    </row>
    <row r="272" spans="1:3" x14ac:dyDescent="0.3">
      <c r="A272" s="142" t="s">
        <v>1392</v>
      </c>
      <c r="B272" s="143" t="s">
        <v>2860</v>
      </c>
      <c r="C272" s="143" t="s">
        <v>4283</v>
      </c>
    </row>
    <row r="273" spans="1:3" x14ac:dyDescent="0.3">
      <c r="A273" s="142" t="s">
        <v>1366</v>
      </c>
      <c r="B273" s="143" t="s">
        <v>3157</v>
      </c>
      <c r="C273" s="143" t="s">
        <v>4283</v>
      </c>
    </row>
    <row r="274" spans="1:3" x14ac:dyDescent="0.3">
      <c r="A274" s="142" t="s">
        <v>2401</v>
      </c>
      <c r="B274" s="143" t="s">
        <v>2937</v>
      </c>
      <c r="C274" s="143" t="s">
        <v>4283</v>
      </c>
    </row>
    <row r="275" spans="1:3" x14ac:dyDescent="0.3">
      <c r="A275" s="142" t="s">
        <v>1362</v>
      </c>
      <c r="B275" s="143" t="s">
        <v>3154</v>
      </c>
      <c r="C275" s="143" t="s">
        <v>4283</v>
      </c>
    </row>
    <row r="276" spans="1:3" x14ac:dyDescent="0.3">
      <c r="A276" s="142" t="s">
        <v>2206</v>
      </c>
      <c r="B276" s="143" t="s">
        <v>2935</v>
      </c>
      <c r="C276" s="143" t="s">
        <v>4283</v>
      </c>
    </row>
    <row r="277" spans="1:3" x14ac:dyDescent="0.3">
      <c r="A277" s="142" t="s">
        <v>583</v>
      </c>
      <c r="B277" s="143" t="s">
        <v>2891</v>
      </c>
      <c r="C277" s="143" t="s">
        <v>4283</v>
      </c>
    </row>
    <row r="278" spans="1:3" x14ac:dyDescent="0.3">
      <c r="A278" s="142" t="s">
        <v>703</v>
      </c>
      <c r="B278" s="143" t="s">
        <v>3047</v>
      </c>
      <c r="C278" s="143" t="s">
        <v>4283</v>
      </c>
    </row>
    <row r="279" spans="1:3" x14ac:dyDescent="0.3">
      <c r="A279" s="142" t="s">
        <v>701</v>
      </c>
      <c r="B279" s="143" t="s">
        <v>3026</v>
      </c>
      <c r="C279" s="143" t="s">
        <v>4283</v>
      </c>
    </row>
    <row r="280" spans="1:3" x14ac:dyDescent="0.3">
      <c r="A280" s="142" t="s">
        <v>967</v>
      </c>
      <c r="B280" s="143" t="s">
        <v>3022</v>
      </c>
      <c r="C280" s="143" t="s">
        <v>4283</v>
      </c>
    </row>
    <row r="281" spans="1:3" x14ac:dyDescent="0.3">
      <c r="A281" s="142" t="s">
        <v>694</v>
      </c>
      <c r="B281" s="143" t="s">
        <v>2998</v>
      </c>
      <c r="C281" s="143" t="s">
        <v>4283</v>
      </c>
    </row>
    <row r="282" spans="1:3" x14ac:dyDescent="0.3">
      <c r="A282" s="142" t="s">
        <v>723</v>
      </c>
      <c r="B282" s="143" t="s">
        <v>3133</v>
      </c>
      <c r="C282" s="143" t="s">
        <v>4283</v>
      </c>
    </row>
    <row r="283" spans="1:3" x14ac:dyDescent="0.3">
      <c r="A283" s="142" t="s">
        <v>929</v>
      </c>
      <c r="B283" s="143" t="s">
        <v>2870</v>
      </c>
      <c r="C283" s="143" t="s">
        <v>4283</v>
      </c>
    </row>
    <row r="284" spans="1:3" x14ac:dyDescent="0.3">
      <c r="A284" s="142" t="s">
        <v>594</v>
      </c>
      <c r="B284" s="143" t="s">
        <v>2867</v>
      </c>
      <c r="C284" s="143" t="s">
        <v>4283</v>
      </c>
    </row>
    <row r="285" spans="1:3" x14ac:dyDescent="0.3">
      <c r="A285" s="142" t="s">
        <v>1642</v>
      </c>
      <c r="B285" s="143" t="s">
        <v>3132</v>
      </c>
      <c r="C285" s="143" t="s">
        <v>4283</v>
      </c>
    </row>
    <row r="286" spans="1:3" x14ac:dyDescent="0.3">
      <c r="A286" s="142" t="s">
        <v>1684</v>
      </c>
      <c r="B286" s="143" t="s">
        <v>3072</v>
      </c>
      <c r="C286" s="143" t="s">
        <v>4283</v>
      </c>
    </row>
    <row r="287" spans="1:3" x14ac:dyDescent="0.3">
      <c r="A287" s="142" t="s">
        <v>1280</v>
      </c>
      <c r="B287" s="143" t="s">
        <v>3158</v>
      </c>
      <c r="C287" s="143" t="s">
        <v>4283</v>
      </c>
    </row>
    <row r="288" spans="1:3" x14ac:dyDescent="0.3">
      <c r="A288" s="142" t="s">
        <v>571</v>
      </c>
      <c r="B288" s="143" t="s">
        <v>2971</v>
      </c>
      <c r="C288" s="143" t="s">
        <v>4283</v>
      </c>
    </row>
    <row r="289" spans="1:3" x14ac:dyDescent="0.3">
      <c r="A289" s="142" t="s">
        <v>1411</v>
      </c>
      <c r="B289" s="143" t="s">
        <v>2941</v>
      </c>
      <c r="C289" s="143" t="s">
        <v>4283</v>
      </c>
    </row>
    <row r="290" spans="1:3" x14ac:dyDescent="0.3">
      <c r="A290" s="142" t="s">
        <v>2348</v>
      </c>
      <c r="B290" s="143" t="s">
        <v>2940</v>
      </c>
      <c r="C290" s="143" t="s">
        <v>4283</v>
      </c>
    </row>
    <row r="291" spans="1:3" x14ac:dyDescent="0.3">
      <c r="A291" s="142" t="s">
        <v>1583</v>
      </c>
      <c r="B291" s="143" t="s">
        <v>3080</v>
      </c>
      <c r="C291" s="143" t="s">
        <v>4283</v>
      </c>
    </row>
    <row r="292" spans="1:3" x14ac:dyDescent="0.3">
      <c r="A292" s="142" t="s">
        <v>1822</v>
      </c>
      <c r="B292" s="143" t="s">
        <v>2969</v>
      </c>
      <c r="C292" s="143" t="s">
        <v>4283</v>
      </c>
    </row>
    <row r="293" spans="1:3" x14ac:dyDescent="0.3">
      <c r="A293" s="142" t="s">
        <v>1268</v>
      </c>
      <c r="B293" s="143" t="s">
        <v>3075</v>
      </c>
      <c r="C293" s="143" t="s">
        <v>4283</v>
      </c>
    </row>
    <row r="294" spans="1:3" x14ac:dyDescent="0.3">
      <c r="A294" s="142" t="s">
        <v>1728</v>
      </c>
      <c r="B294" s="143" t="s">
        <v>3079</v>
      </c>
      <c r="C294" s="143" t="s">
        <v>4283</v>
      </c>
    </row>
    <row r="295" spans="1:3" x14ac:dyDescent="0.3">
      <c r="A295" s="142" t="s">
        <v>1718</v>
      </c>
      <c r="B295" s="143" t="s">
        <v>3145</v>
      </c>
      <c r="C295" s="143" t="s">
        <v>4283</v>
      </c>
    </row>
    <row r="296" spans="1:3" x14ac:dyDescent="0.3">
      <c r="A296" s="142" t="s">
        <v>1370</v>
      </c>
      <c r="B296" s="143" t="s">
        <v>3151</v>
      </c>
      <c r="C296" s="143" t="s">
        <v>4283</v>
      </c>
    </row>
    <row r="297" spans="1:3" x14ac:dyDescent="0.3">
      <c r="A297" s="142" t="s">
        <v>1381</v>
      </c>
      <c r="B297" s="143" t="s">
        <v>3129</v>
      </c>
      <c r="C297" s="143" t="s">
        <v>4283</v>
      </c>
    </row>
    <row r="298" spans="1:3" x14ac:dyDescent="0.3">
      <c r="A298" s="142" t="s">
        <v>2338</v>
      </c>
      <c r="B298" s="143" t="s">
        <v>3050</v>
      </c>
      <c r="C298" s="143" t="s">
        <v>4283</v>
      </c>
    </row>
    <row r="299" spans="1:3" x14ac:dyDescent="0.3">
      <c r="A299" s="142" t="s">
        <v>2334</v>
      </c>
      <c r="B299" s="143" t="s">
        <v>3001</v>
      </c>
      <c r="C299" s="143" t="s">
        <v>4283</v>
      </c>
    </row>
    <row r="300" spans="1:3" x14ac:dyDescent="0.3">
      <c r="A300" s="142" t="s">
        <v>682</v>
      </c>
      <c r="B300" s="143" t="s">
        <v>3108</v>
      </c>
      <c r="C300" s="143" t="s">
        <v>4283</v>
      </c>
    </row>
    <row r="301" spans="1:3" x14ac:dyDescent="0.3">
      <c r="A301" s="142" t="s">
        <v>1629</v>
      </c>
      <c r="B301" s="143" t="s">
        <v>3069</v>
      </c>
      <c r="C301" s="143" t="s">
        <v>4283</v>
      </c>
    </row>
    <row r="302" spans="1:3" x14ac:dyDescent="0.3">
      <c r="A302" s="142" t="s">
        <v>2242</v>
      </c>
      <c r="B302" s="143" t="s">
        <v>3062</v>
      </c>
      <c r="C302" s="143" t="s">
        <v>4283</v>
      </c>
    </row>
    <row r="303" spans="1:3" x14ac:dyDescent="0.3">
      <c r="A303" s="142" t="s">
        <v>2095</v>
      </c>
      <c r="B303" s="143" t="s">
        <v>2919</v>
      </c>
      <c r="C303" s="143" t="s">
        <v>4283</v>
      </c>
    </row>
    <row r="304" spans="1:3" x14ac:dyDescent="0.3">
      <c r="A304" s="142" t="s">
        <v>2715</v>
      </c>
      <c r="B304" s="143" t="s">
        <v>3065</v>
      </c>
      <c r="C304" s="143" t="s">
        <v>4283</v>
      </c>
    </row>
    <row r="305" spans="1:3" x14ac:dyDescent="0.3">
      <c r="A305" s="142" t="s">
        <v>2782</v>
      </c>
      <c r="B305" s="143" t="s">
        <v>4190</v>
      </c>
      <c r="C305" s="143" t="s">
        <v>4283</v>
      </c>
    </row>
    <row r="306" spans="1:3" x14ac:dyDescent="0.3">
      <c r="A306" s="142" t="s">
        <v>1595</v>
      </c>
      <c r="B306" s="143" t="s">
        <v>3032</v>
      </c>
      <c r="C306" s="143" t="s">
        <v>4283</v>
      </c>
    </row>
    <row r="307" spans="1:3" x14ac:dyDescent="0.3">
      <c r="A307" s="142" t="s">
        <v>1922</v>
      </c>
      <c r="B307" s="143" t="s">
        <v>2882</v>
      </c>
      <c r="C307" s="143" t="s">
        <v>4283</v>
      </c>
    </row>
    <row r="308" spans="1:3" x14ac:dyDescent="0.3">
      <c r="A308" s="142" t="s">
        <v>2085</v>
      </c>
      <c r="B308" s="143" t="s">
        <v>2885</v>
      </c>
      <c r="C308" s="143" t="s">
        <v>4283</v>
      </c>
    </row>
    <row r="309" spans="1:3" x14ac:dyDescent="0.3">
      <c r="A309" s="142" t="s">
        <v>1282</v>
      </c>
      <c r="B309" s="143" t="s">
        <v>2888</v>
      </c>
      <c r="C309" s="143" t="s">
        <v>4283</v>
      </c>
    </row>
    <row r="310" spans="1:3" x14ac:dyDescent="0.3">
      <c r="A310" s="142" t="s">
        <v>1671</v>
      </c>
      <c r="B310" s="143" t="s">
        <v>3044</v>
      </c>
      <c r="C310" s="143" t="s">
        <v>4283</v>
      </c>
    </row>
    <row r="311" spans="1:3" x14ac:dyDescent="0.3">
      <c r="A311" s="142" t="s">
        <v>613</v>
      </c>
      <c r="B311" s="143" t="s">
        <v>3025</v>
      </c>
      <c r="C311" s="143" t="s">
        <v>4283</v>
      </c>
    </row>
    <row r="312" spans="1:3" x14ac:dyDescent="0.3">
      <c r="A312" s="142" t="s">
        <v>2240</v>
      </c>
      <c r="B312" s="143" t="s">
        <v>3041</v>
      </c>
      <c r="C312" s="143" t="s">
        <v>4283</v>
      </c>
    </row>
    <row r="313" spans="1:3" x14ac:dyDescent="0.3">
      <c r="A313" s="142" t="s">
        <v>1566</v>
      </c>
      <c r="B313" s="143" t="s">
        <v>3038</v>
      </c>
      <c r="C313" s="143" t="s">
        <v>4283</v>
      </c>
    </row>
    <row r="314" spans="1:3" x14ac:dyDescent="0.3">
      <c r="A314" s="142" t="s">
        <v>1356</v>
      </c>
      <c r="B314" s="143" t="s">
        <v>3029</v>
      </c>
      <c r="C314" s="143" t="s">
        <v>4283</v>
      </c>
    </row>
    <row r="315" spans="1:3" x14ac:dyDescent="0.3">
      <c r="A315" s="142" t="s">
        <v>1851</v>
      </c>
      <c r="B315" s="143" t="s">
        <v>3035</v>
      </c>
      <c r="C315" s="143" t="s">
        <v>4283</v>
      </c>
    </row>
    <row r="316" spans="1:3" x14ac:dyDescent="0.3">
      <c r="A316" s="142" t="s">
        <v>676</v>
      </c>
      <c r="B316" s="143" t="s">
        <v>3013</v>
      </c>
      <c r="C316" s="143" t="s">
        <v>4283</v>
      </c>
    </row>
    <row r="317" spans="1:3" x14ac:dyDescent="0.3">
      <c r="A317" s="142" t="s">
        <v>1287</v>
      </c>
      <c r="B317" s="143" t="s">
        <v>3102</v>
      </c>
      <c r="C317" s="143" t="s">
        <v>4283</v>
      </c>
    </row>
    <row r="318" spans="1:3" x14ac:dyDescent="0.3">
      <c r="A318" s="142" t="s">
        <v>1835</v>
      </c>
      <c r="B318" s="143" t="s">
        <v>2989</v>
      </c>
      <c r="C318" s="143" t="s">
        <v>4283</v>
      </c>
    </row>
    <row r="319" spans="1:3" x14ac:dyDescent="0.3">
      <c r="A319" s="142" t="s">
        <v>734</v>
      </c>
      <c r="B319" s="143" t="s">
        <v>2995</v>
      </c>
      <c r="C319" s="143" t="s">
        <v>4283</v>
      </c>
    </row>
    <row r="320" spans="1:3" x14ac:dyDescent="0.3">
      <c r="A320" s="142" t="s">
        <v>2538</v>
      </c>
      <c r="B320" s="143" t="s">
        <v>2861</v>
      </c>
      <c r="C320" s="143" t="s">
        <v>4283</v>
      </c>
    </row>
    <row r="321" spans="1:3" x14ac:dyDescent="0.3">
      <c r="A321" s="142" t="s">
        <v>1383</v>
      </c>
      <c r="B321" s="143" t="s">
        <v>2879</v>
      </c>
      <c r="C321" s="143" t="s">
        <v>4283</v>
      </c>
    </row>
    <row r="322" spans="1:3" x14ac:dyDescent="0.3">
      <c r="A322" s="142" t="s">
        <v>741</v>
      </c>
      <c r="B322" s="143" t="s">
        <v>2864</v>
      </c>
      <c r="C322" s="143" t="s">
        <v>4283</v>
      </c>
    </row>
    <row r="323" spans="1:3" x14ac:dyDescent="0.3">
      <c r="A323" s="142" t="s">
        <v>581</v>
      </c>
      <c r="B323" s="143" t="s">
        <v>2876</v>
      </c>
      <c r="C323" s="143" t="s">
        <v>4283</v>
      </c>
    </row>
    <row r="324" spans="1:3" x14ac:dyDescent="0.3">
      <c r="A324" s="142" t="s">
        <v>1646</v>
      </c>
      <c r="B324" s="143" t="s">
        <v>3114</v>
      </c>
      <c r="C324" s="143" t="s">
        <v>4283</v>
      </c>
    </row>
    <row r="325" spans="1:3" x14ac:dyDescent="0.3">
      <c r="A325" s="142" t="s">
        <v>2238</v>
      </c>
      <c r="B325" s="143" t="s">
        <v>3019</v>
      </c>
      <c r="C325" s="143" t="s">
        <v>4283</v>
      </c>
    </row>
    <row r="326" spans="1:3" x14ac:dyDescent="0.3">
      <c r="A326" s="142" t="s">
        <v>898</v>
      </c>
      <c r="B326" s="143" t="s">
        <v>2922</v>
      </c>
      <c r="C326" s="143" t="s">
        <v>4283</v>
      </c>
    </row>
    <row r="327" spans="1:3" x14ac:dyDescent="0.3">
      <c r="A327" s="142" t="s">
        <v>2232</v>
      </c>
      <c r="B327" s="143" t="s">
        <v>3007</v>
      </c>
      <c r="C327" s="143" t="s">
        <v>4283</v>
      </c>
    </row>
    <row r="328" spans="1:3" x14ac:dyDescent="0.3">
      <c r="A328" s="142" t="s">
        <v>2033</v>
      </c>
      <c r="B328" s="143" t="s">
        <v>3117</v>
      </c>
      <c r="C328" s="143" t="s">
        <v>4283</v>
      </c>
    </row>
    <row r="329" spans="1:3" x14ac:dyDescent="0.3">
      <c r="A329" s="142" t="s">
        <v>1259</v>
      </c>
      <c r="B329" s="143" t="s">
        <v>3010</v>
      </c>
      <c r="C329" s="143" t="s">
        <v>4283</v>
      </c>
    </row>
    <row r="330" spans="1:3" x14ac:dyDescent="0.3">
      <c r="A330" s="142" t="s">
        <v>1599</v>
      </c>
      <c r="B330" s="143" t="s">
        <v>3053</v>
      </c>
      <c r="C330" s="143" t="s">
        <v>4283</v>
      </c>
    </row>
    <row r="331" spans="1:3" x14ac:dyDescent="0.3">
      <c r="A331" s="142" t="s">
        <v>1324</v>
      </c>
      <c r="B331" s="143" t="s">
        <v>3016</v>
      </c>
      <c r="C331" s="143" t="s">
        <v>4283</v>
      </c>
    </row>
    <row r="332" spans="1:3" x14ac:dyDescent="0.3">
      <c r="A332" s="142" t="s">
        <v>2177</v>
      </c>
      <c r="B332" s="143" t="s">
        <v>2873</v>
      </c>
      <c r="C332" s="143" t="s">
        <v>4283</v>
      </c>
    </row>
    <row r="333" spans="1:3" x14ac:dyDescent="0.3">
      <c r="A333" s="142" t="s">
        <v>2464</v>
      </c>
      <c r="B333" s="143" t="s">
        <v>2844</v>
      </c>
      <c r="C333" s="143" t="s">
        <v>4283</v>
      </c>
    </row>
    <row r="334" spans="1:3" x14ac:dyDescent="0.3">
      <c r="A334" s="142" t="s">
        <v>1752</v>
      </c>
      <c r="B334" s="143" t="s">
        <v>3105</v>
      </c>
      <c r="C334" s="143" t="s">
        <v>4283</v>
      </c>
    </row>
    <row r="335" spans="1:3" x14ac:dyDescent="0.3">
      <c r="A335" s="142" t="s">
        <v>1450</v>
      </c>
      <c r="B335" s="143" t="s">
        <v>3161</v>
      </c>
      <c r="C335" s="143" t="s">
        <v>4283</v>
      </c>
    </row>
    <row r="336" spans="1:3" x14ac:dyDescent="0.3">
      <c r="A336" s="142" t="s">
        <v>1989</v>
      </c>
      <c r="B336" s="143" t="s">
        <v>3099</v>
      </c>
      <c r="C336" s="143" t="s">
        <v>4283</v>
      </c>
    </row>
    <row r="337" spans="1:3" x14ac:dyDescent="0.3">
      <c r="A337" s="142" t="s">
        <v>1482</v>
      </c>
      <c r="B337" s="143" t="s">
        <v>3059</v>
      </c>
      <c r="C337" s="143" t="s">
        <v>4283</v>
      </c>
    </row>
    <row r="338" spans="1:3" x14ac:dyDescent="0.3">
      <c r="A338" s="142" t="s">
        <v>1849</v>
      </c>
      <c r="B338" s="143" t="s">
        <v>2856</v>
      </c>
      <c r="C338" s="143" t="s">
        <v>4283</v>
      </c>
    </row>
    <row r="339" spans="1:3" x14ac:dyDescent="0.3">
      <c r="A339" s="142" t="s">
        <v>2540</v>
      </c>
      <c r="B339" s="143" t="s">
        <v>2847</v>
      </c>
      <c r="C339" s="143" t="s">
        <v>4283</v>
      </c>
    </row>
    <row r="340" spans="1:3" x14ac:dyDescent="0.3">
      <c r="A340" s="142" t="s">
        <v>1857</v>
      </c>
      <c r="B340" s="143" t="s">
        <v>3056</v>
      </c>
      <c r="C340" s="143" t="s">
        <v>4283</v>
      </c>
    </row>
    <row r="341" spans="1:3" x14ac:dyDescent="0.3">
      <c r="A341" s="142" t="s">
        <v>1490</v>
      </c>
      <c r="B341" s="143" t="s">
        <v>2840</v>
      </c>
      <c r="C341" s="143" t="s">
        <v>4283</v>
      </c>
    </row>
    <row r="342" spans="1:3" x14ac:dyDescent="0.3">
      <c r="A342" s="142" t="s">
        <v>1306</v>
      </c>
      <c r="B342" s="143" t="s">
        <v>2855</v>
      </c>
      <c r="C342" s="143" t="s">
        <v>4283</v>
      </c>
    </row>
    <row r="343" spans="1:3" x14ac:dyDescent="0.3">
      <c r="A343" s="142" t="s">
        <v>1682</v>
      </c>
      <c r="B343" s="143" t="s">
        <v>2850</v>
      </c>
      <c r="C343" s="143" t="s">
        <v>4283</v>
      </c>
    </row>
    <row r="344" spans="1:3" x14ac:dyDescent="0.3">
      <c r="A344" s="142" t="s">
        <v>736</v>
      </c>
      <c r="B344" s="143" t="s">
        <v>3004</v>
      </c>
      <c r="C344" s="143" t="s">
        <v>4283</v>
      </c>
    </row>
    <row r="345" spans="1:3" x14ac:dyDescent="0.3">
      <c r="A345" s="142" t="s">
        <v>2705</v>
      </c>
      <c r="B345" s="143" t="s">
        <v>3111</v>
      </c>
      <c r="C345" s="143" t="s">
        <v>4283</v>
      </c>
    </row>
    <row r="346" spans="1:3" x14ac:dyDescent="0.3">
      <c r="A346" s="142" t="s">
        <v>1603</v>
      </c>
      <c r="B346" s="143" t="s">
        <v>3095</v>
      </c>
      <c r="C346" s="143" t="s">
        <v>4283</v>
      </c>
    </row>
    <row r="347" spans="1:3" x14ac:dyDescent="0.3">
      <c r="A347" s="142" t="s">
        <v>2785</v>
      </c>
      <c r="B347" s="143" t="s">
        <v>4217</v>
      </c>
      <c r="C347" s="143" t="s">
        <v>4283</v>
      </c>
    </row>
    <row r="348" spans="1:3" x14ac:dyDescent="0.3">
      <c r="A348" s="142" t="s">
        <v>2253</v>
      </c>
      <c r="B348" s="143" t="s">
        <v>3136</v>
      </c>
      <c r="C348" s="143" t="s">
        <v>4283</v>
      </c>
    </row>
    <row r="349" spans="1:3" x14ac:dyDescent="0.3">
      <c r="A349" s="142" t="s">
        <v>1448</v>
      </c>
      <c r="B349" s="143" t="s">
        <v>3139</v>
      </c>
      <c r="C349" s="143" t="s">
        <v>4283</v>
      </c>
    </row>
    <row r="350" spans="1:3" x14ac:dyDescent="0.3">
      <c r="A350" s="142" t="s">
        <v>1560</v>
      </c>
      <c r="B350" s="143" t="s">
        <v>3142</v>
      </c>
      <c r="C350" s="143" t="s">
        <v>4283</v>
      </c>
    </row>
    <row r="351" spans="1:3" x14ac:dyDescent="0.3">
      <c r="A351" s="142" t="s">
        <v>1952</v>
      </c>
      <c r="B351" s="143" t="s">
        <v>2917</v>
      </c>
      <c r="C351" s="143" t="s">
        <v>4283</v>
      </c>
    </row>
    <row r="352" spans="1:3" x14ac:dyDescent="0.3">
      <c r="A352" s="142" t="s">
        <v>1488</v>
      </c>
      <c r="B352" s="143" t="s">
        <v>2913</v>
      </c>
      <c r="C352" s="143" t="s">
        <v>4283</v>
      </c>
    </row>
    <row r="353" spans="1:3" x14ac:dyDescent="0.3">
      <c r="A353" s="142" t="s">
        <v>1273</v>
      </c>
      <c r="B353" s="143" t="s">
        <v>3083</v>
      </c>
      <c r="C353" s="143" t="s">
        <v>4283</v>
      </c>
    </row>
    <row r="354" spans="1:3" x14ac:dyDescent="0.3">
      <c r="A354" s="142" t="s">
        <v>2363</v>
      </c>
      <c r="B354" s="143" t="s">
        <v>3089</v>
      </c>
      <c r="C354" s="143" t="s">
        <v>4283</v>
      </c>
    </row>
    <row r="355" spans="1:3" x14ac:dyDescent="0.3">
      <c r="A355" s="142" t="s">
        <v>1266</v>
      </c>
      <c r="B355" s="143" t="s">
        <v>2986</v>
      </c>
      <c r="C355" s="143" t="s">
        <v>4283</v>
      </c>
    </row>
    <row r="356" spans="1:3" x14ac:dyDescent="0.3">
      <c r="A356" s="142" t="s">
        <v>2357</v>
      </c>
      <c r="B356" s="143" t="s">
        <v>3086</v>
      </c>
      <c r="C356" s="143" t="s">
        <v>4283</v>
      </c>
    </row>
    <row r="357" spans="1:3" x14ac:dyDescent="0.3">
      <c r="A357" s="142" t="s">
        <v>2685</v>
      </c>
      <c r="B357" s="143" t="s">
        <v>2974</v>
      </c>
      <c r="C357" s="143" t="s">
        <v>4283</v>
      </c>
    </row>
    <row r="358" spans="1:3" x14ac:dyDescent="0.3">
      <c r="A358" s="142" t="s">
        <v>2708</v>
      </c>
      <c r="B358" s="143" t="s">
        <v>2980</v>
      </c>
      <c r="C358" s="143" t="s">
        <v>4283</v>
      </c>
    </row>
    <row r="359" spans="1:3" x14ac:dyDescent="0.3">
      <c r="A359" s="142" t="s">
        <v>2721</v>
      </c>
      <c r="B359" s="143" t="s">
        <v>4188</v>
      </c>
      <c r="C359" s="143" t="s">
        <v>4283</v>
      </c>
    </row>
    <row r="360" spans="1:3" x14ac:dyDescent="0.3">
      <c r="A360" s="142" t="s">
        <v>2727</v>
      </c>
      <c r="B360" s="143" t="s">
        <v>4189</v>
      </c>
      <c r="C360" s="143" t="s">
        <v>4283</v>
      </c>
    </row>
    <row r="361" spans="1:3" x14ac:dyDescent="0.3">
      <c r="A361" s="142" t="s">
        <v>1468</v>
      </c>
      <c r="B361" s="143" t="s">
        <v>2970</v>
      </c>
      <c r="C361" s="143" t="s">
        <v>4283</v>
      </c>
    </row>
    <row r="362" spans="1:3" x14ac:dyDescent="0.3">
      <c r="A362" s="142" t="s">
        <v>1360</v>
      </c>
      <c r="B362" s="143" t="s">
        <v>3123</v>
      </c>
      <c r="C362" s="143" t="s">
        <v>4283</v>
      </c>
    </row>
    <row r="363" spans="1:3" x14ac:dyDescent="0.3">
      <c r="A363" s="142" t="s">
        <v>1337</v>
      </c>
      <c r="B363" s="143" t="s">
        <v>3120</v>
      </c>
      <c r="C363" s="143" t="s">
        <v>4283</v>
      </c>
    </row>
    <row r="364" spans="1:3" x14ac:dyDescent="0.3">
      <c r="A364" s="142" t="s">
        <v>1427</v>
      </c>
      <c r="B364" s="143" t="s">
        <v>3126</v>
      </c>
      <c r="C364" s="143" t="s">
        <v>4283</v>
      </c>
    </row>
    <row r="365" spans="1:3" x14ac:dyDescent="0.3">
      <c r="A365" s="142" t="s">
        <v>937</v>
      </c>
      <c r="B365" s="143" t="s">
        <v>2924</v>
      </c>
      <c r="C365" s="143" t="s">
        <v>4283</v>
      </c>
    </row>
    <row r="366" spans="1:3" x14ac:dyDescent="0.3">
      <c r="A366" s="142" t="s">
        <v>1938</v>
      </c>
      <c r="B366" s="143" t="s">
        <v>2933</v>
      </c>
      <c r="C366" s="143" t="s">
        <v>4283</v>
      </c>
    </row>
    <row r="367" spans="1:3" x14ac:dyDescent="0.3">
      <c r="A367" s="142" t="s">
        <v>2197</v>
      </c>
      <c r="B367" s="143" t="s">
        <v>2932</v>
      </c>
      <c r="C367" s="143" t="s">
        <v>4283</v>
      </c>
    </row>
    <row r="368" spans="1:3" x14ac:dyDescent="0.3">
      <c r="A368" s="142" t="s">
        <v>2281</v>
      </c>
      <c r="B368" s="143" t="s">
        <v>2926</v>
      </c>
      <c r="C368" s="143" t="s">
        <v>4283</v>
      </c>
    </row>
    <row r="369" spans="1:3" x14ac:dyDescent="0.3">
      <c r="A369" s="142" t="s">
        <v>1946</v>
      </c>
      <c r="B369" s="143" t="s">
        <v>2930</v>
      </c>
      <c r="C369" s="143" t="s">
        <v>4283</v>
      </c>
    </row>
    <row r="370" spans="1:3" x14ac:dyDescent="0.3">
      <c r="A370" s="142" t="s">
        <v>991</v>
      </c>
      <c r="B370" s="143" t="s">
        <v>2929</v>
      </c>
      <c r="C370" s="143" t="s">
        <v>4283</v>
      </c>
    </row>
    <row r="371" spans="1:3" x14ac:dyDescent="0.3">
      <c r="A371" s="142" t="s">
        <v>877</v>
      </c>
      <c r="B371" s="143" t="s">
        <v>2927</v>
      </c>
      <c r="C371" s="143" t="s">
        <v>4283</v>
      </c>
    </row>
    <row r="372" spans="1:3" x14ac:dyDescent="0.3">
      <c r="A372" s="142" t="s">
        <v>661</v>
      </c>
      <c r="B372" s="143" t="s">
        <v>2953</v>
      </c>
      <c r="C372" s="143" t="s">
        <v>4283</v>
      </c>
    </row>
    <row r="373" spans="1:3" x14ac:dyDescent="0.3">
      <c r="A373" s="142" t="s">
        <v>2187</v>
      </c>
      <c r="B373" s="143" t="s">
        <v>2916</v>
      </c>
      <c r="C373" s="143" t="s">
        <v>4283</v>
      </c>
    </row>
    <row r="374" spans="1:3" x14ac:dyDescent="0.3">
      <c r="A374" s="142" t="s">
        <v>786</v>
      </c>
      <c r="B374" s="143" t="s">
        <v>2915</v>
      </c>
      <c r="C374" s="143" t="s">
        <v>4283</v>
      </c>
    </row>
    <row r="375" spans="1:3" x14ac:dyDescent="0.3">
      <c r="A375" s="142" t="s">
        <v>657</v>
      </c>
      <c r="B375" s="143" t="s">
        <v>3156</v>
      </c>
      <c r="C375" s="143" t="s">
        <v>4283</v>
      </c>
    </row>
    <row r="376" spans="1:3" x14ac:dyDescent="0.3">
      <c r="A376" s="142" t="s">
        <v>2379</v>
      </c>
      <c r="B376" s="143" t="s">
        <v>2938</v>
      </c>
      <c r="C376" s="143" t="s">
        <v>4283</v>
      </c>
    </row>
    <row r="377" spans="1:3" x14ac:dyDescent="0.3">
      <c r="A377" s="142" t="s">
        <v>1033</v>
      </c>
      <c r="B377" s="143" t="s">
        <v>3107</v>
      </c>
      <c r="C377" s="143" t="s">
        <v>4283</v>
      </c>
    </row>
    <row r="378" spans="1:3" x14ac:dyDescent="0.3">
      <c r="A378" s="142" t="s">
        <v>1936</v>
      </c>
      <c r="B378" s="143" t="s">
        <v>2893</v>
      </c>
      <c r="C378" s="143" t="s">
        <v>4283</v>
      </c>
    </row>
    <row r="379" spans="1:3" x14ac:dyDescent="0.3">
      <c r="A379" s="142" t="s">
        <v>531</v>
      </c>
      <c r="B379" s="143" t="s">
        <v>3028</v>
      </c>
      <c r="C379" s="143" t="s">
        <v>4283</v>
      </c>
    </row>
    <row r="380" spans="1:3" x14ac:dyDescent="0.3">
      <c r="A380" s="142" t="s">
        <v>1466</v>
      </c>
      <c r="B380" s="143" t="s">
        <v>2963</v>
      </c>
      <c r="C380" s="143" t="s">
        <v>4283</v>
      </c>
    </row>
    <row r="381" spans="1:3" x14ac:dyDescent="0.3">
      <c r="A381" s="142" t="s">
        <v>592</v>
      </c>
      <c r="B381" s="143" t="s">
        <v>2964</v>
      </c>
      <c r="C381" s="143" t="s">
        <v>4283</v>
      </c>
    </row>
    <row r="382" spans="1:3" x14ac:dyDescent="0.3">
      <c r="A382" s="142" t="s">
        <v>875</v>
      </c>
      <c r="B382" s="143" t="s">
        <v>2872</v>
      </c>
      <c r="C382" s="143" t="s">
        <v>4283</v>
      </c>
    </row>
    <row r="383" spans="1:3" x14ac:dyDescent="0.3">
      <c r="A383" s="142" t="s">
        <v>1691</v>
      </c>
      <c r="B383" s="143" t="s">
        <v>3160</v>
      </c>
      <c r="C383" s="143" t="s">
        <v>4283</v>
      </c>
    </row>
    <row r="384" spans="1:3" x14ac:dyDescent="0.3">
      <c r="A384" s="142" t="s">
        <v>1397</v>
      </c>
      <c r="B384" s="143" t="s">
        <v>3052</v>
      </c>
      <c r="C384" s="143" t="s">
        <v>4283</v>
      </c>
    </row>
    <row r="385" spans="1:3" x14ac:dyDescent="0.3">
      <c r="A385" s="142" t="s">
        <v>2145</v>
      </c>
      <c r="B385" s="143" t="s">
        <v>3110</v>
      </c>
      <c r="C385" s="143" t="s">
        <v>4283</v>
      </c>
    </row>
    <row r="386" spans="1:3" x14ac:dyDescent="0.3">
      <c r="A386" s="142" t="s">
        <v>640</v>
      </c>
      <c r="B386" s="143" t="s">
        <v>2966</v>
      </c>
      <c r="C386" s="143" t="s">
        <v>4283</v>
      </c>
    </row>
    <row r="387" spans="1:3" x14ac:dyDescent="0.3">
      <c r="A387" s="142" t="s">
        <v>1669</v>
      </c>
      <c r="B387" s="143" t="s">
        <v>2959</v>
      </c>
      <c r="C387" s="143" t="s">
        <v>4283</v>
      </c>
    </row>
    <row r="388" spans="1:3" x14ac:dyDescent="0.3">
      <c r="A388" s="142" t="s">
        <v>974</v>
      </c>
      <c r="B388" s="143" t="s">
        <v>3024</v>
      </c>
      <c r="C388" s="143" t="s">
        <v>4283</v>
      </c>
    </row>
    <row r="389" spans="1:3" x14ac:dyDescent="0.3">
      <c r="A389" s="142" t="s">
        <v>1419</v>
      </c>
      <c r="B389" s="143" t="s">
        <v>3003</v>
      </c>
      <c r="C389" s="143" t="s">
        <v>4283</v>
      </c>
    </row>
    <row r="390" spans="1:3" x14ac:dyDescent="0.3">
      <c r="A390" s="142" t="s">
        <v>615</v>
      </c>
      <c r="B390" s="143" t="s">
        <v>3000</v>
      </c>
      <c r="C390" s="143" t="s">
        <v>4283</v>
      </c>
    </row>
    <row r="391" spans="1:3" x14ac:dyDescent="0.3">
      <c r="A391" s="142" t="s">
        <v>2681</v>
      </c>
      <c r="B391" s="143" t="s">
        <v>2957</v>
      </c>
      <c r="C391" s="143" t="s">
        <v>4283</v>
      </c>
    </row>
    <row r="392" spans="1:3" x14ac:dyDescent="0.3">
      <c r="A392" s="142" t="s">
        <v>2710</v>
      </c>
      <c r="B392" s="143" t="s">
        <v>3074</v>
      </c>
      <c r="C392" s="143" t="s">
        <v>4283</v>
      </c>
    </row>
    <row r="393" spans="1:3" x14ac:dyDescent="0.3">
      <c r="A393" s="142" t="s">
        <v>2706</v>
      </c>
      <c r="B393" s="143" t="s">
        <v>2961</v>
      </c>
      <c r="C393" s="143" t="s">
        <v>4283</v>
      </c>
    </row>
    <row r="394" spans="1:3" x14ac:dyDescent="0.3">
      <c r="A394" s="142" t="s">
        <v>2724</v>
      </c>
      <c r="B394" s="143" t="s">
        <v>4185</v>
      </c>
      <c r="C394" s="143" t="s">
        <v>4283</v>
      </c>
    </row>
    <row r="395" spans="1:3" x14ac:dyDescent="0.3">
      <c r="A395" s="142" t="s">
        <v>1898</v>
      </c>
      <c r="B395" s="143" t="s">
        <v>3135</v>
      </c>
      <c r="C395" s="143" t="s">
        <v>4283</v>
      </c>
    </row>
    <row r="396" spans="1:3" x14ac:dyDescent="0.3">
      <c r="A396" s="142" t="s">
        <v>669</v>
      </c>
      <c r="B396" s="143" t="s">
        <v>2946</v>
      </c>
      <c r="C396" s="143" t="s">
        <v>4283</v>
      </c>
    </row>
    <row r="397" spans="1:3" x14ac:dyDescent="0.3">
      <c r="A397" s="142" t="s">
        <v>709</v>
      </c>
      <c r="B397" s="143" t="s">
        <v>2943</v>
      </c>
      <c r="C397" s="143" t="s">
        <v>4283</v>
      </c>
    </row>
    <row r="398" spans="1:3" x14ac:dyDescent="0.3">
      <c r="A398" s="142" t="s">
        <v>2458</v>
      </c>
      <c r="B398" s="143" t="s">
        <v>3049</v>
      </c>
      <c r="C398" s="143" t="s">
        <v>4283</v>
      </c>
    </row>
    <row r="399" spans="1:3" x14ac:dyDescent="0.3">
      <c r="A399" s="142" t="s">
        <v>2526</v>
      </c>
      <c r="B399" s="143" t="s">
        <v>3082</v>
      </c>
      <c r="C399" s="143" t="s">
        <v>4283</v>
      </c>
    </row>
    <row r="400" spans="1:3" x14ac:dyDescent="0.3">
      <c r="A400" s="142" t="s">
        <v>2388</v>
      </c>
      <c r="B400" s="143" t="s">
        <v>2905</v>
      </c>
      <c r="C400" s="143" t="s">
        <v>4283</v>
      </c>
    </row>
    <row r="401" spans="1:3" x14ac:dyDescent="0.3">
      <c r="A401" s="142" t="s">
        <v>1593</v>
      </c>
      <c r="B401" s="143" t="s">
        <v>2973</v>
      </c>
      <c r="C401" s="143" t="s">
        <v>4283</v>
      </c>
    </row>
    <row r="402" spans="1:3" x14ac:dyDescent="0.3">
      <c r="A402" s="142" t="s">
        <v>1663</v>
      </c>
      <c r="B402" s="143" t="s">
        <v>3068</v>
      </c>
      <c r="C402" s="143" t="s">
        <v>4283</v>
      </c>
    </row>
    <row r="403" spans="1:3" x14ac:dyDescent="0.3">
      <c r="A403" s="142" t="s">
        <v>680</v>
      </c>
      <c r="B403" s="143" t="s">
        <v>2967</v>
      </c>
      <c r="C403" s="143" t="s">
        <v>4283</v>
      </c>
    </row>
    <row r="404" spans="1:3" x14ac:dyDescent="0.3">
      <c r="A404" s="142" t="s">
        <v>2556</v>
      </c>
      <c r="B404" s="143" t="s">
        <v>3150</v>
      </c>
      <c r="C404" s="143" t="s">
        <v>4283</v>
      </c>
    </row>
    <row r="405" spans="1:3" x14ac:dyDescent="0.3">
      <c r="A405" s="142" t="s">
        <v>2399</v>
      </c>
      <c r="B405" s="143" t="s">
        <v>3153</v>
      </c>
      <c r="C405" s="143" t="s">
        <v>4283</v>
      </c>
    </row>
    <row r="406" spans="1:3" x14ac:dyDescent="0.3">
      <c r="A406" s="142" t="s">
        <v>1348</v>
      </c>
      <c r="B406" s="143" t="s">
        <v>3071</v>
      </c>
      <c r="C406" s="143" t="s">
        <v>4283</v>
      </c>
    </row>
    <row r="407" spans="1:3" x14ac:dyDescent="0.3">
      <c r="A407" s="142" t="s">
        <v>2700</v>
      </c>
      <c r="B407" s="143" t="s">
        <v>3064</v>
      </c>
      <c r="C407" s="143" t="s">
        <v>4283</v>
      </c>
    </row>
    <row r="408" spans="1:3" x14ac:dyDescent="0.3">
      <c r="A408" s="142" t="s">
        <v>2792</v>
      </c>
      <c r="B408" s="143" t="s">
        <v>4184</v>
      </c>
      <c r="C408" s="143" t="s">
        <v>4283</v>
      </c>
    </row>
    <row r="409" spans="1:3" x14ac:dyDescent="0.3">
      <c r="A409" s="142" t="s">
        <v>1470</v>
      </c>
      <c r="B409" s="143" t="s">
        <v>2884</v>
      </c>
      <c r="C409" s="143" t="s">
        <v>4283</v>
      </c>
    </row>
    <row r="410" spans="1:3" x14ac:dyDescent="0.3">
      <c r="A410" s="142" t="s">
        <v>2328</v>
      </c>
      <c r="B410" s="143" t="s">
        <v>2887</v>
      </c>
      <c r="C410" s="143" t="s">
        <v>4283</v>
      </c>
    </row>
    <row r="411" spans="1:3" x14ac:dyDescent="0.3">
      <c r="A411" s="142" t="s">
        <v>921</v>
      </c>
      <c r="B411" s="143" t="s">
        <v>2890</v>
      </c>
      <c r="C411" s="143" t="s">
        <v>4283</v>
      </c>
    </row>
    <row r="412" spans="1:3" x14ac:dyDescent="0.3">
      <c r="A412" s="142" t="s">
        <v>535</v>
      </c>
      <c r="B412" s="143" t="s">
        <v>3043</v>
      </c>
      <c r="C412" s="143" t="s">
        <v>4283</v>
      </c>
    </row>
    <row r="413" spans="1:3" x14ac:dyDescent="0.3">
      <c r="A413" s="142" t="s">
        <v>655</v>
      </c>
      <c r="B413" s="143" t="s">
        <v>3046</v>
      </c>
      <c r="C413" s="143" t="s">
        <v>4283</v>
      </c>
    </row>
    <row r="414" spans="1:3" x14ac:dyDescent="0.3">
      <c r="A414" s="142" t="s">
        <v>1710</v>
      </c>
      <c r="B414" s="143" t="s">
        <v>3031</v>
      </c>
      <c r="C414" s="143" t="s">
        <v>4283</v>
      </c>
    </row>
    <row r="415" spans="1:3" x14ac:dyDescent="0.3">
      <c r="A415" s="142" t="s">
        <v>1339</v>
      </c>
      <c r="B415" s="143" t="s">
        <v>3034</v>
      </c>
      <c r="C415" s="143" t="s">
        <v>4283</v>
      </c>
    </row>
    <row r="416" spans="1:3" x14ac:dyDescent="0.3">
      <c r="A416" s="142" t="s">
        <v>631</v>
      </c>
      <c r="B416" s="143" t="s">
        <v>3037</v>
      </c>
      <c r="C416" s="143" t="s">
        <v>4283</v>
      </c>
    </row>
    <row r="417" spans="1:3" x14ac:dyDescent="0.3">
      <c r="A417" s="142" t="s">
        <v>2050</v>
      </c>
      <c r="B417" s="143" t="s">
        <v>3040</v>
      </c>
      <c r="C417" s="143" t="s">
        <v>4283</v>
      </c>
    </row>
    <row r="418" spans="1:3" x14ac:dyDescent="0.3">
      <c r="A418" s="142" t="s">
        <v>764</v>
      </c>
      <c r="B418" s="143" t="s">
        <v>2920</v>
      </c>
      <c r="C418" s="143" t="s">
        <v>4283</v>
      </c>
    </row>
    <row r="419" spans="1:3" x14ac:dyDescent="0.3">
      <c r="A419" s="142" t="s">
        <v>2255</v>
      </c>
      <c r="B419" s="143" t="s">
        <v>2869</v>
      </c>
      <c r="C419" s="143" t="s">
        <v>4283</v>
      </c>
    </row>
    <row r="420" spans="1:3" x14ac:dyDescent="0.3">
      <c r="A420" s="142" t="s">
        <v>2018</v>
      </c>
      <c r="B420" s="143" t="s">
        <v>2921</v>
      </c>
      <c r="C420" s="143" t="s">
        <v>4283</v>
      </c>
    </row>
    <row r="421" spans="1:3" x14ac:dyDescent="0.3">
      <c r="A421" s="142" t="s">
        <v>1564</v>
      </c>
      <c r="B421" s="143" t="s">
        <v>2994</v>
      </c>
      <c r="C421" s="143" t="s">
        <v>4283</v>
      </c>
    </row>
    <row r="422" spans="1:3" x14ac:dyDescent="0.3">
      <c r="A422" s="142" t="s">
        <v>2340</v>
      </c>
      <c r="B422" s="143" t="s">
        <v>2843</v>
      </c>
      <c r="C422" s="143" t="s">
        <v>4283</v>
      </c>
    </row>
    <row r="423" spans="1:3" x14ac:dyDescent="0.3">
      <c r="A423" s="142" t="s">
        <v>1589</v>
      </c>
      <c r="B423" s="143" t="s">
        <v>2881</v>
      </c>
      <c r="C423" s="143" t="s">
        <v>4283</v>
      </c>
    </row>
    <row r="424" spans="1:3" x14ac:dyDescent="0.3">
      <c r="A424" s="142" t="s">
        <v>2014</v>
      </c>
      <c r="B424" s="143" t="s">
        <v>2878</v>
      </c>
      <c r="C424" s="143" t="s">
        <v>4283</v>
      </c>
    </row>
    <row r="425" spans="1:3" x14ac:dyDescent="0.3">
      <c r="A425" s="142" t="s">
        <v>711</v>
      </c>
      <c r="B425" s="143" t="s">
        <v>2858</v>
      </c>
      <c r="C425" s="143" t="s">
        <v>4283</v>
      </c>
    </row>
    <row r="426" spans="1:3" x14ac:dyDescent="0.3">
      <c r="A426" s="142" t="s">
        <v>993</v>
      </c>
      <c r="B426" s="143" t="s">
        <v>2849</v>
      </c>
      <c r="C426" s="143" t="s">
        <v>4283</v>
      </c>
    </row>
    <row r="427" spans="1:3" x14ac:dyDescent="0.3">
      <c r="A427" s="142" t="s">
        <v>556</v>
      </c>
      <c r="B427" s="143" t="s">
        <v>3141</v>
      </c>
      <c r="C427" s="143" t="s">
        <v>4283</v>
      </c>
    </row>
    <row r="428" spans="1:3" x14ac:dyDescent="0.3">
      <c r="A428" s="142" t="s">
        <v>715</v>
      </c>
      <c r="B428" s="143" t="s">
        <v>2866</v>
      </c>
      <c r="C428" s="143" t="s">
        <v>4283</v>
      </c>
    </row>
    <row r="429" spans="1:3" x14ac:dyDescent="0.3">
      <c r="A429" s="142" t="s">
        <v>1750</v>
      </c>
      <c r="B429" s="143" t="s">
        <v>3104</v>
      </c>
      <c r="C429" s="143" t="s">
        <v>4283</v>
      </c>
    </row>
    <row r="430" spans="1:3" x14ac:dyDescent="0.3">
      <c r="A430" s="142" t="s">
        <v>648</v>
      </c>
      <c r="B430" s="143" t="s">
        <v>2853</v>
      </c>
      <c r="C430" s="143" t="s">
        <v>4283</v>
      </c>
    </row>
    <row r="431" spans="1:3" x14ac:dyDescent="0.3">
      <c r="A431" s="142" t="s">
        <v>2445</v>
      </c>
      <c r="B431" s="143" t="s">
        <v>3012</v>
      </c>
      <c r="C431" s="143" t="s">
        <v>4283</v>
      </c>
    </row>
    <row r="432" spans="1:3" x14ac:dyDescent="0.3">
      <c r="A432" s="142" t="s">
        <v>1638</v>
      </c>
      <c r="B432" s="143" t="s">
        <v>3061</v>
      </c>
      <c r="C432" s="143" t="s">
        <v>4283</v>
      </c>
    </row>
    <row r="433" spans="1:3" x14ac:dyDescent="0.3">
      <c r="A433" s="142" t="s">
        <v>607</v>
      </c>
      <c r="B433" s="143" t="s">
        <v>2997</v>
      </c>
      <c r="C433" s="143" t="s">
        <v>4283</v>
      </c>
    </row>
    <row r="434" spans="1:3" x14ac:dyDescent="0.3">
      <c r="A434" s="142" t="s">
        <v>1486</v>
      </c>
      <c r="B434" s="143" t="s">
        <v>3119</v>
      </c>
      <c r="C434" s="143" t="s">
        <v>4283</v>
      </c>
    </row>
    <row r="435" spans="1:3" x14ac:dyDescent="0.3">
      <c r="A435" s="142" t="s">
        <v>1794</v>
      </c>
      <c r="B435" s="143" t="s">
        <v>3009</v>
      </c>
      <c r="C435" s="143" t="s">
        <v>4283</v>
      </c>
    </row>
    <row r="436" spans="1:3" x14ac:dyDescent="0.3">
      <c r="A436" s="142" t="s">
        <v>629</v>
      </c>
      <c r="B436" s="143" t="s">
        <v>3018</v>
      </c>
      <c r="C436" s="143" t="s">
        <v>4283</v>
      </c>
    </row>
    <row r="437" spans="1:3" x14ac:dyDescent="0.3">
      <c r="A437" s="142" t="s">
        <v>1020</v>
      </c>
      <c r="B437" s="143" t="s">
        <v>3098</v>
      </c>
      <c r="C437" s="143" t="s">
        <v>4283</v>
      </c>
    </row>
    <row r="438" spans="1:3" x14ac:dyDescent="0.3">
      <c r="A438" s="142" t="s">
        <v>1722</v>
      </c>
      <c r="B438" s="143" t="s">
        <v>3055</v>
      </c>
      <c r="C438" s="143" t="s">
        <v>4283</v>
      </c>
    </row>
    <row r="439" spans="1:3" x14ac:dyDescent="0.3">
      <c r="A439" s="142" t="s">
        <v>2173</v>
      </c>
      <c r="B439" s="143" t="s">
        <v>3116</v>
      </c>
      <c r="C439" s="143" t="s">
        <v>4283</v>
      </c>
    </row>
    <row r="440" spans="1:3" x14ac:dyDescent="0.3">
      <c r="A440" s="142" t="s">
        <v>554</v>
      </c>
      <c r="B440" s="143" t="s">
        <v>3138</v>
      </c>
      <c r="C440" s="143" t="s">
        <v>4283</v>
      </c>
    </row>
    <row r="441" spans="1:3" x14ac:dyDescent="0.3">
      <c r="A441" s="142" t="s">
        <v>621</v>
      </c>
      <c r="B441" s="143" t="s">
        <v>2875</v>
      </c>
      <c r="C441" s="143" t="s">
        <v>4283</v>
      </c>
    </row>
    <row r="442" spans="1:3" x14ac:dyDescent="0.3">
      <c r="A442" s="142" t="s">
        <v>1944</v>
      </c>
      <c r="B442" s="143" t="s">
        <v>3144</v>
      </c>
      <c r="C442" s="143" t="s">
        <v>4283</v>
      </c>
    </row>
    <row r="443" spans="1:3" x14ac:dyDescent="0.3">
      <c r="A443" s="142" t="s">
        <v>609</v>
      </c>
      <c r="B443" s="143" t="s">
        <v>3015</v>
      </c>
      <c r="C443" s="143" t="s">
        <v>4283</v>
      </c>
    </row>
    <row r="444" spans="1:3" x14ac:dyDescent="0.3">
      <c r="A444" s="142" t="s">
        <v>2248</v>
      </c>
      <c r="B444" s="143" t="s">
        <v>2863</v>
      </c>
      <c r="C444" s="143" t="s">
        <v>4283</v>
      </c>
    </row>
    <row r="445" spans="1:3" x14ac:dyDescent="0.3">
      <c r="A445" s="142" t="s">
        <v>845</v>
      </c>
      <c r="B445" s="143" t="s">
        <v>3163</v>
      </c>
      <c r="C445" s="143" t="s">
        <v>4283</v>
      </c>
    </row>
    <row r="446" spans="1:3" x14ac:dyDescent="0.3">
      <c r="A446" s="142" t="s">
        <v>1496</v>
      </c>
      <c r="B446" s="143" t="s">
        <v>2991</v>
      </c>
      <c r="C446" s="143" t="s">
        <v>4283</v>
      </c>
    </row>
    <row r="447" spans="1:3" x14ac:dyDescent="0.3">
      <c r="A447" s="142" t="s">
        <v>776</v>
      </c>
      <c r="B447" s="143" t="s">
        <v>3101</v>
      </c>
      <c r="C447" s="143" t="s">
        <v>4283</v>
      </c>
    </row>
    <row r="448" spans="1:3" x14ac:dyDescent="0.3">
      <c r="A448" s="142" t="s">
        <v>653</v>
      </c>
      <c r="B448" s="143" t="s">
        <v>3021</v>
      </c>
      <c r="C448" s="143" t="s">
        <v>4283</v>
      </c>
    </row>
    <row r="449" spans="1:3" x14ac:dyDescent="0.3">
      <c r="A449" s="142" t="s">
        <v>739</v>
      </c>
      <c r="B449" s="143" t="s">
        <v>3006</v>
      </c>
      <c r="C449" s="143" t="s">
        <v>4283</v>
      </c>
    </row>
    <row r="450" spans="1:3" x14ac:dyDescent="0.3">
      <c r="A450" s="142" t="s">
        <v>1659</v>
      </c>
      <c r="B450" s="143" t="s">
        <v>2852</v>
      </c>
      <c r="C450" s="143" t="s">
        <v>4283</v>
      </c>
    </row>
    <row r="451" spans="1:3" x14ac:dyDescent="0.3">
      <c r="A451" s="142" t="s">
        <v>2696</v>
      </c>
      <c r="B451" s="143" t="s">
        <v>3058</v>
      </c>
      <c r="C451" s="143" t="s">
        <v>4283</v>
      </c>
    </row>
    <row r="452" spans="1:3" x14ac:dyDescent="0.3">
      <c r="A452" s="142" t="s">
        <v>2725</v>
      </c>
      <c r="B452" s="143" t="s">
        <v>4183</v>
      </c>
      <c r="C452" s="143" t="s">
        <v>4283</v>
      </c>
    </row>
    <row r="453" spans="1:3" x14ac:dyDescent="0.3">
      <c r="A453" s="142" t="s">
        <v>2766</v>
      </c>
      <c r="B453" s="143" t="s">
        <v>4182</v>
      </c>
      <c r="C453" s="143" t="s">
        <v>4283</v>
      </c>
    </row>
    <row r="454" spans="1:3" x14ac:dyDescent="0.3">
      <c r="A454" s="142" t="s">
        <v>1999</v>
      </c>
      <c r="B454" s="143" t="s">
        <v>3091</v>
      </c>
      <c r="C454" s="143" t="s">
        <v>4283</v>
      </c>
    </row>
    <row r="455" spans="1:3" x14ac:dyDescent="0.3">
      <c r="A455" s="142" t="s">
        <v>1811</v>
      </c>
      <c r="B455" s="143" t="s">
        <v>2988</v>
      </c>
      <c r="C455" s="143" t="s">
        <v>4283</v>
      </c>
    </row>
    <row r="456" spans="1:3" x14ac:dyDescent="0.3">
      <c r="A456" s="142" t="s">
        <v>1803</v>
      </c>
      <c r="B456" s="143" t="s">
        <v>3085</v>
      </c>
      <c r="C456" s="143" t="s">
        <v>4283</v>
      </c>
    </row>
    <row r="457" spans="1:3" x14ac:dyDescent="0.3">
      <c r="A457" s="142" t="s">
        <v>2359</v>
      </c>
      <c r="B457" s="143" t="s">
        <v>3088</v>
      </c>
      <c r="C457" s="143" t="s">
        <v>4283</v>
      </c>
    </row>
    <row r="458" spans="1:3" x14ac:dyDescent="0.3">
      <c r="A458" s="142" t="s">
        <v>691</v>
      </c>
      <c r="B458" s="143" t="s">
        <v>2985</v>
      </c>
      <c r="C458" s="143" t="s">
        <v>4283</v>
      </c>
    </row>
    <row r="459" spans="1:3" x14ac:dyDescent="0.3">
      <c r="A459" s="142" t="s">
        <v>1830</v>
      </c>
      <c r="B459" s="143" t="s">
        <v>2979</v>
      </c>
      <c r="C459" s="143" t="s">
        <v>4283</v>
      </c>
    </row>
    <row r="460" spans="1:3" x14ac:dyDescent="0.3">
      <c r="A460" s="142" t="s">
        <v>2005</v>
      </c>
      <c r="B460" s="143" t="s">
        <v>3128</v>
      </c>
      <c r="C460" s="143" t="s">
        <v>4283</v>
      </c>
    </row>
    <row r="461" spans="1:3" x14ac:dyDescent="0.3">
      <c r="A461" s="142" t="s">
        <v>687</v>
      </c>
      <c r="B461" s="143" t="s">
        <v>3122</v>
      </c>
      <c r="C461" s="143" t="s">
        <v>4283</v>
      </c>
    </row>
    <row r="462" spans="1:3" x14ac:dyDescent="0.3">
      <c r="A462" s="142" t="s">
        <v>1906</v>
      </c>
      <c r="B462" s="143" t="s">
        <v>2914</v>
      </c>
      <c r="C462" s="143" t="s">
        <v>4283</v>
      </c>
    </row>
    <row r="463" spans="1:3" x14ac:dyDescent="0.3">
      <c r="A463" s="142" t="s">
        <v>1038</v>
      </c>
      <c r="B463" s="143" t="s">
        <v>3125</v>
      </c>
      <c r="C463" s="143" t="s">
        <v>4283</v>
      </c>
    </row>
    <row r="464" spans="1:3" x14ac:dyDescent="0.3">
      <c r="A464" s="142" t="s">
        <v>2711</v>
      </c>
      <c r="B464" s="143" t="s">
        <v>2951</v>
      </c>
      <c r="C464" s="143" t="s">
        <v>4283</v>
      </c>
    </row>
    <row r="465" spans="1:3" x14ac:dyDescent="0.3">
      <c r="A465" s="142" t="s">
        <v>2784</v>
      </c>
      <c r="B465" s="143" t="s">
        <v>4187</v>
      </c>
      <c r="C465" s="143" t="s">
        <v>4283</v>
      </c>
    </row>
    <row r="466" spans="1:3" x14ac:dyDescent="0.3">
      <c r="A466" s="142" t="s">
        <v>2472</v>
      </c>
      <c r="B466" s="143" t="s">
        <v>3131</v>
      </c>
      <c r="C466" s="143" t="s">
        <v>4283</v>
      </c>
    </row>
    <row r="467" spans="1:3" x14ac:dyDescent="0.3">
      <c r="A467" s="142" t="s">
        <v>1568</v>
      </c>
      <c r="B467" s="143" t="s">
        <v>2898</v>
      </c>
      <c r="C467" s="143" t="s">
        <v>4283</v>
      </c>
    </row>
    <row r="468" spans="1:3" x14ac:dyDescent="0.3">
      <c r="A468" s="142" t="s">
        <v>1298</v>
      </c>
      <c r="B468" s="143" t="s">
        <v>2907</v>
      </c>
      <c r="C468" s="143" t="s">
        <v>4283</v>
      </c>
    </row>
    <row r="469" spans="1:3" x14ac:dyDescent="0.3">
      <c r="A469" s="142" t="s">
        <v>2274</v>
      </c>
      <c r="B469" s="143" t="s">
        <v>2911</v>
      </c>
      <c r="C469" s="143" t="s">
        <v>4283</v>
      </c>
    </row>
    <row r="470" spans="1:3" x14ac:dyDescent="0.3">
      <c r="A470" s="142" t="s">
        <v>2757</v>
      </c>
      <c r="B470" s="143" t="s">
        <v>4181</v>
      </c>
      <c r="C470" s="143" t="s">
        <v>4283</v>
      </c>
    </row>
    <row r="471" spans="1:3" x14ac:dyDescent="0.3">
      <c r="A471" s="142" t="s">
        <v>2374</v>
      </c>
      <c r="B471" s="143" t="s">
        <v>2895</v>
      </c>
      <c r="C471" s="143" t="s">
        <v>4283</v>
      </c>
    </row>
    <row r="472" spans="1:3" x14ac:dyDescent="0.3">
      <c r="A472" s="142" t="s">
        <v>2701</v>
      </c>
      <c r="B472" s="143" t="s">
        <v>2897</v>
      </c>
      <c r="C472" s="143" t="s">
        <v>4283</v>
      </c>
    </row>
    <row r="473" spans="1:3" x14ac:dyDescent="0.3">
      <c r="A473" s="142" t="s">
        <v>813</v>
      </c>
      <c r="B473" s="143" t="s">
        <v>2954</v>
      </c>
      <c r="C473" s="143" t="s">
        <v>4283</v>
      </c>
    </row>
    <row r="474" spans="1:3" x14ac:dyDescent="0.3">
      <c r="A474" s="142" t="s">
        <v>2204</v>
      </c>
      <c r="B474" s="143" t="s">
        <v>2900</v>
      </c>
      <c r="C474" s="143" t="s">
        <v>4283</v>
      </c>
    </row>
    <row r="475" spans="1:3" x14ac:dyDescent="0.3">
      <c r="A475" s="142" t="s">
        <v>766</v>
      </c>
      <c r="B475" s="143" t="s">
        <v>2923</v>
      </c>
      <c r="C475" s="143" t="s">
        <v>4283</v>
      </c>
    </row>
    <row r="476" spans="1:3" x14ac:dyDescent="0.3">
      <c r="A476" s="142" t="s">
        <v>2787</v>
      </c>
      <c r="B476" s="143" t="s">
        <v>4215</v>
      </c>
      <c r="C476" s="143" t="s">
        <v>4283</v>
      </c>
    </row>
    <row r="477" spans="1:3" x14ac:dyDescent="0.3">
      <c r="A477" s="142" t="s">
        <v>2016</v>
      </c>
      <c r="B477" s="143" t="s">
        <v>2901</v>
      </c>
      <c r="C477" s="143" t="s">
        <v>4283</v>
      </c>
    </row>
    <row r="478" spans="1:3" x14ac:dyDescent="0.3">
      <c r="A478" s="142" t="s">
        <v>2743</v>
      </c>
      <c r="B478" s="143" t="s">
        <v>4179</v>
      </c>
      <c r="C478" s="143" t="s">
        <v>4283</v>
      </c>
    </row>
    <row r="479" spans="1:3" x14ac:dyDescent="0.3">
      <c r="A479" s="142" t="s">
        <v>995</v>
      </c>
      <c r="B479" s="143" t="s">
        <v>2939</v>
      </c>
      <c r="C479" s="143" t="s">
        <v>4283</v>
      </c>
    </row>
    <row r="480" spans="1:3" x14ac:dyDescent="0.3">
      <c r="A480" s="142" t="s">
        <v>1680</v>
      </c>
      <c r="B480" s="143" t="s">
        <v>2904</v>
      </c>
      <c r="C480" s="143" t="s">
        <v>4283</v>
      </c>
    </row>
    <row r="481" spans="1:3" x14ac:dyDescent="0.3">
      <c r="A481" s="142" t="s">
        <v>1620</v>
      </c>
      <c r="B481" s="143" t="s">
        <v>2903</v>
      </c>
      <c r="C481" s="143" t="s">
        <v>4283</v>
      </c>
    </row>
    <row r="482" spans="1:3" x14ac:dyDescent="0.3">
      <c r="A482" s="142" t="s">
        <v>1454</v>
      </c>
      <c r="B482" s="143" t="s">
        <v>2894</v>
      </c>
      <c r="C482" s="143" t="s">
        <v>4283</v>
      </c>
    </row>
    <row r="483" spans="1:3" x14ac:dyDescent="0.3">
      <c r="A483" s="142" t="s">
        <v>2692</v>
      </c>
      <c r="B483" s="143" t="s">
        <v>2896</v>
      </c>
      <c r="C483" s="143" t="s">
        <v>4283</v>
      </c>
    </row>
    <row r="484" spans="1:3" x14ac:dyDescent="0.3">
      <c r="A484" s="142" t="s">
        <v>2372</v>
      </c>
      <c r="B484" s="143" t="s">
        <v>2910</v>
      </c>
      <c r="C484" s="143" t="s">
        <v>4283</v>
      </c>
    </row>
    <row r="485" spans="1:3" x14ac:dyDescent="0.3">
      <c r="A485" s="142" t="s">
        <v>2783</v>
      </c>
      <c r="B485" s="143" t="s">
        <v>4180</v>
      </c>
      <c r="C485" s="143" t="s">
        <v>4283</v>
      </c>
    </row>
    <row r="486" spans="1:3" x14ac:dyDescent="0.3">
      <c r="A486" s="142" t="s">
        <v>1476</v>
      </c>
      <c r="B486" s="143" t="s">
        <v>2909</v>
      </c>
      <c r="C486" s="143" t="s">
        <v>4283</v>
      </c>
    </row>
    <row r="487" spans="1:3" x14ac:dyDescent="0.3">
      <c r="A487" s="142" t="s">
        <v>2456</v>
      </c>
      <c r="B487" s="143" t="s">
        <v>2906</v>
      </c>
      <c r="C487" s="143" t="s">
        <v>4283</v>
      </c>
    </row>
    <row r="488" spans="1:3" x14ac:dyDescent="0.3">
      <c r="A488" s="142" t="s">
        <v>2781</v>
      </c>
      <c r="B488" s="143" t="s">
        <v>4198</v>
      </c>
      <c r="C488" s="143" t="s">
        <v>4283</v>
      </c>
    </row>
    <row r="489" spans="1:3" x14ac:dyDescent="0.3">
      <c r="A489" s="142" t="s">
        <v>1292</v>
      </c>
      <c r="B489" s="143" t="s">
        <v>2902</v>
      </c>
      <c r="C489" s="143" t="s">
        <v>4283</v>
      </c>
    </row>
    <row r="490" spans="1:3" x14ac:dyDescent="0.3">
      <c r="A490" s="142" t="s">
        <v>1930</v>
      </c>
      <c r="B490" s="143" t="s">
        <v>2912</v>
      </c>
      <c r="C490" s="143" t="s">
        <v>4283</v>
      </c>
    </row>
    <row r="491" spans="1:3" x14ac:dyDescent="0.3">
      <c r="A491" s="142" t="s">
        <v>1158</v>
      </c>
      <c r="B491" s="143" t="s">
        <v>3448</v>
      </c>
      <c r="C491" s="143" t="s">
        <v>4284</v>
      </c>
    </row>
    <row r="492" spans="1:3" x14ac:dyDescent="0.3">
      <c r="A492" s="142" t="s">
        <v>1484</v>
      </c>
      <c r="B492" s="143" t="s">
        <v>3523</v>
      </c>
      <c r="C492" s="143" t="s">
        <v>4284</v>
      </c>
    </row>
    <row r="493" spans="1:3" x14ac:dyDescent="0.3">
      <c r="A493" s="142" t="s">
        <v>1252</v>
      </c>
      <c r="B493" s="143" t="s">
        <v>3553</v>
      </c>
      <c r="C493" s="143" t="s">
        <v>4284</v>
      </c>
    </row>
    <row r="494" spans="1:3" x14ac:dyDescent="0.3">
      <c r="A494" s="142" t="s">
        <v>1571</v>
      </c>
      <c r="B494" s="143" t="s">
        <v>3609</v>
      </c>
      <c r="C494" s="143" t="s">
        <v>4284</v>
      </c>
    </row>
    <row r="495" spans="1:3" x14ac:dyDescent="0.3">
      <c r="A495" s="142" t="s">
        <v>2056</v>
      </c>
      <c r="B495" s="143" t="s">
        <v>3597</v>
      </c>
      <c r="C495" s="143" t="s">
        <v>4284</v>
      </c>
    </row>
    <row r="496" spans="1:3" x14ac:dyDescent="0.3">
      <c r="A496" s="142" t="s">
        <v>1081</v>
      </c>
      <c r="B496" s="143" t="s">
        <v>3384</v>
      </c>
      <c r="C496" s="143" t="s">
        <v>4284</v>
      </c>
    </row>
    <row r="497" spans="1:3" x14ac:dyDescent="0.3">
      <c r="A497" s="142" t="s">
        <v>714</v>
      </c>
      <c r="B497" s="143" t="s">
        <v>3420</v>
      </c>
      <c r="C497" s="143" t="s">
        <v>4284</v>
      </c>
    </row>
    <row r="498" spans="1:3" x14ac:dyDescent="0.3">
      <c r="A498" s="142" t="s">
        <v>679</v>
      </c>
      <c r="B498" s="143" t="s">
        <v>3554</v>
      </c>
      <c r="C498" s="143" t="s">
        <v>4284</v>
      </c>
    </row>
    <row r="499" spans="1:3" x14ac:dyDescent="0.3">
      <c r="A499" s="142" t="s">
        <v>1209</v>
      </c>
      <c r="B499" s="143" t="s">
        <v>3578</v>
      </c>
      <c r="C499" s="143" t="s">
        <v>4284</v>
      </c>
    </row>
    <row r="500" spans="1:3" x14ac:dyDescent="0.3">
      <c r="A500" s="142" t="s">
        <v>750</v>
      </c>
      <c r="B500" s="143" t="s">
        <v>3469</v>
      </c>
      <c r="C500" s="143" t="s">
        <v>4284</v>
      </c>
    </row>
    <row r="501" spans="1:3" x14ac:dyDescent="0.3">
      <c r="A501" s="142" t="s">
        <v>794</v>
      </c>
      <c r="B501" s="143" t="s">
        <v>3393</v>
      </c>
      <c r="C501" s="143" t="s">
        <v>4284</v>
      </c>
    </row>
    <row r="502" spans="1:3" x14ac:dyDescent="0.3">
      <c r="A502" s="142" t="s">
        <v>1205</v>
      </c>
      <c r="B502" s="143" t="s">
        <v>3512</v>
      </c>
      <c r="C502" s="143" t="s">
        <v>4284</v>
      </c>
    </row>
    <row r="503" spans="1:3" x14ac:dyDescent="0.3">
      <c r="A503" s="142" t="s">
        <v>1139</v>
      </c>
      <c r="B503" s="143" t="s">
        <v>3408</v>
      </c>
      <c r="C503" s="143" t="s">
        <v>4284</v>
      </c>
    </row>
    <row r="504" spans="1:3" x14ac:dyDescent="0.3">
      <c r="A504" s="142" t="s">
        <v>879</v>
      </c>
      <c r="B504" s="143" t="s">
        <v>3437</v>
      </c>
      <c r="C504" s="143" t="s">
        <v>4284</v>
      </c>
    </row>
    <row r="505" spans="1:3" x14ac:dyDescent="0.3">
      <c r="A505" s="142" t="s">
        <v>1244</v>
      </c>
      <c r="B505" s="143" t="s">
        <v>3568</v>
      </c>
      <c r="C505" s="143" t="s">
        <v>4284</v>
      </c>
    </row>
    <row r="506" spans="1:3" x14ac:dyDescent="0.3">
      <c r="A506" s="142" t="s">
        <v>733</v>
      </c>
      <c r="B506" s="143" t="s">
        <v>3583</v>
      </c>
      <c r="C506" s="143" t="s">
        <v>4284</v>
      </c>
    </row>
    <row r="507" spans="1:3" x14ac:dyDescent="0.3">
      <c r="A507" s="142" t="s">
        <v>1540</v>
      </c>
      <c r="B507" s="143" t="s">
        <v>3544</v>
      </c>
      <c r="C507" s="143" t="s">
        <v>4284</v>
      </c>
    </row>
    <row r="508" spans="1:3" x14ac:dyDescent="0.3">
      <c r="A508" s="142" t="s">
        <v>1318</v>
      </c>
      <c r="B508" s="143" t="s">
        <v>3485</v>
      </c>
      <c r="C508" s="143" t="s">
        <v>4284</v>
      </c>
    </row>
    <row r="509" spans="1:3" x14ac:dyDescent="0.3">
      <c r="A509" s="142" t="s">
        <v>2794</v>
      </c>
      <c r="B509" s="143" t="s">
        <v>4263</v>
      </c>
      <c r="C509" s="143" t="s">
        <v>4284</v>
      </c>
    </row>
    <row r="510" spans="1:3" x14ac:dyDescent="0.3">
      <c r="A510" s="142" t="s">
        <v>1027</v>
      </c>
      <c r="B510" s="143" t="s">
        <v>3365</v>
      </c>
      <c r="C510" s="143" t="s">
        <v>4284</v>
      </c>
    </row>
    <row r="511" spans="1:3" x14ac:dyDescent="0.3">
      <c r="A511" s="142" t="s">
        <v>961</v>
      </c>
      <c r="B511" s="143" t="s">
        <v>3773</v>
      </c>
      <c r="C511" s="143" t="s">
        <v>4284</v>
      </c>
    </row>
    <row r="512" spans="1:3" x14ac:dyDescent="0.3">
      <c r="A512" s="142" t="s">
        <v>912</v>
      </c>
      <c r="B512" s="143" t="s">
        <v>3744</v>
      </c>
      <c r="C512" s="143" t="s">
        <v>4284</v>
      </c>
    </row>
    <row r="513" spans="1:3" x14ac:dyDescent="0.3">
      <c r="A513" s="142" t="s">
        <v>1993</v>
      </c>
      <c r="B513" s="143" t="s">
        <v>4068</v>
      </c>
      <c r="C513" s="143" t="s">
        <v>4284</v>
      </c>
    </row>
    <row r="514" spans="1:3" x14ac:dyDescent="0.3">
      <c r="A514" s="142" t="s">
        <v>1688</v>
      </c>
      <c r="B514" s="143" t="s">
        <v>4093</v>
      </c>
      <c r="C514" s="143" t="s">
        <v>4284</v>
      </c>
    </row>
    <row r="515" spans="1:3" x14ac:dyDescent="0.3">
      <c r="A515" s="142" t="s">
        <v>2344</v>
      </c>
      <c r="B515" s="143" t="s">
        <v>3671</v>
      </c>
      <c r="C515" s="143" t="s">
        <v>4284</v>
      </c>
    </row>
    <row r="516" spans="1:3" x14ac:dyDescent="0.3">
      <c r="A516" s="142" t="s">
        <v>1800</v>
      </c>
      <c r="B516" s="143" t="s">
        <v>3882</v>
      </c>
      <c r="C516" s="143" t="s">
        <v>4284</v>
      </c>
    </row>
    <row r="517" spans="1:3" x14ac:dyDescent="0.3">
      <c r="A517" s="142" t="s">
        <v>941</v>
      </c>
      <c r="B517" s="143" t="s">
        <v>4122</v>
      </c>
      <c r="C517" s="143" t="s">
        <v>4284</v>
      </c>
    </row>
    <row r="518" spans="1:3" x14ac:dyDescent="0.3">
      <c r="A518" s="142" t="s">
        <v>2619</v>
      </c>
      <c r="B518" s="143" t="s">
        <v>3939</v>
      </c>
      <c r="C518" s="143" t="s">
        <v>4284</v>
      </c>
    </row>
    <row r="519" spans="1:3" x14ac:dyDescent="0.3">
      <c r="A519" s="142" t="s">
        <v>1790</v>
      </c>
      <c r="B519" s="143" t="s">
        <v>3964</v>
      </c>
      <c r="C519" s="143" t="s">
        <v>4284</v>
      </c>
    </row>
    <row r="520" spans="1:3" x14ac:dyDescent="0.3">
      <c r="A520" s="142" t="s">
        <v>2577</v>
      </c>
      <c r="B520" s="143" t="s">
        <v>3719</v>
      </c>
      <c r="C520" s="143" t="s">
        <v>4284</v>
      </c>
    </row>
    <row r="521" spans="1:3" x14ac:dyDescent="0.3">
      <c r="A521" s="142" t="s">
        <v>1706</v>
      </c>
      <c r="B521" s="143" t="s">
        <v>3956</v>
      </c>
      <c r="C521" s="143" t="s">
        <v>4284</v>
      </c>
    </row>
    <row r="522" spans="1:3" x14ac:dyDescent="0.3">
      <c r="A522" s="142" t="s">
        <v>1756</v>
      </c>
      <c r="B522" s="143" t="s">
        <v>3910</v>
      </c>
      <c r="C522" s="143" t="s">
        <v>4284</v>
      </c>
    </row>
    <row r="523" spans="1:3" x14ac:dyDescent="0.3">
      <c r="A523" s="142" t="s">
        <v>729</v>
      </c>
      <c r="B523" s="143" t="s">
        <v>3887</v>
      </c>
      <c r="C523" s="143" t="s">
        <v>4284</v>
      </c>
    </row>
    <row r="524" spans="1:3" x14ac:dyDescent="0.3">
      <c r="A524" s="142" t="s">
        <v>1673</v>
      </c>
      <c r="B524" s="143" t="s">
        <v>3852</v>
      </c>
      <c r="C524" s="143" t="s">
        <v>4284</v>
      </c>
    </row>
    <row r="525" spans="1:3" x14ac:dyDescent="0.3">
      <c r="A525" s="142" t="s">
        <v>2496</v>
      </c>
      <c r="B525" s="143" t="s">
        <v>3990</v>
      </c>
      <c r="C525" s="143" t="s">
        <v>4284</v>
      </c>
    </row>
    <row r="526" spans="1:3" x14ac:dyDescent="0.3">
      <c r="A526" s="142" t="s">
        <v>935</v>
      </c>
      <c r="B526" s="143" t="s">
        <v>4042</v>
      </c>
      <c r="C526" s="143" t="s">
        <v>4284</v>
      </c>
    </row>
    <row r="527" spans="1:3" x14ac:dyDescent="0.3">
      <c r="A527" s="142" t="s">
        <v>2637</v>
      </c>
      <c r="B527" s="143" t="s">
        <v>3825</v>
      </c>
      <c r="C527" s="143" t="s">
        <v>4284</v>
      </c>
    </row>
    <row r="528" spans="1:3" x14ac:dyDescent="0.3">
      <c r="A528" s="142" t="s">
        <v>1665</v>
      </c>
      <c r="B528" s="143" t="s">
        <v>3932</v>
      </c>
      <c r="C528" s="143" t="s">
        <v>4284</v>
      </c>
    </row>
    <row r="529" spans="1:3" x14ac:dyDescent="0.3">
      <c r="A529" s="142" t="s">
        <v>1046</v>
      </c>
      <c r="B529" s="143" t="s">
        <v>3651</v>
      </c>
      <c r="C529" s="143" t="s">
        <v>4284</v>
      </c>
    </row>
    <row r="530" spans="1:3" x14ac:dyDescent="0.3">
      <c r="A530" s="142" t="s">
        <v>2774</v>
      </c>
      <c r="B530" s="143" t="s">
        <v>4259</v>
      </c>
      <c r="C530" s="143" t="s">
        <v>4284</v>
      </c>
    </row>
    <row r="531" spans="1:3" x14ac:dyDescent="0.3">
      <c r="A531" s="142" t="s">
        <v>2769</v>
      </c>
      <c r="B531" s="143" t="s">
        <v>4223</v>
      </c>
      <c r="C531" s="143" t="s">
        <v>4285</v>
      </c>
    </row>
    <row r="532" spans="1:3" x14ac:dyDescent="0.3">
      <c r="A532" s="142" t="s">
        <v>2655</v>
      </c>
      <c r="B532" s="143" t="s">
        <v>3846</v>
      </c>
      <c r="C532" s="143" t="s">
        <v>4284</v>
      </c>
    </row>
    <row r="533" spans="1:3" x14ac:dyDescent="0.3">
      <c r="A533" s="142" t="s">
        <v>1410</v>
      </c>
      <c r="B533" s="143" t="s">
        <v>3687</v>
      </c>
      <c r="C533" s="143" t="s">
        <v>4284</v>
      </c>
    </row>
    <row r="534" spans="1:3" x14ac:dyDescent="0.3">
      <c r="A534" s="142" t="s">
        <v>1241</v>
      </c>
      <c r="B534" s="143" t="s">
        <v>3766</v>
      </c>
      <c r="C534" s="143" t="s">
        <v>4284</v>
      </c>
    </row>
    <row r="535" spans="1:3" x14ac:dyDescent="0.3">
      <c r="A535" s="142" t="s">
        <v>2236</v>
      </c>
      <c r="B535" s="143" t="s">
        <v>3713</v>
      </c>
      <c r="C535" s="143" t="s">
        <v>4284</v>
      </c>
    </row>
    <row r="536" spans="1:3" x14ac:dyDescent="0.3">
      <c r="A536" s="142" t="s">
        <v>1826</v>
      </c>
      <c r="B536" s="143" t="s">
        <v>3985</v>
      </c>
      <c r="C536" s="143" t="s">
        <v>4284</v>
      </c>
    </row>
    <row r="537" spans="1:3" x14ac:dyDescent="0.3">
      <c r="A537" s="142" t="s">
        <v>1526</v>
      </c>
      <c r="B537" s="143" t="s">
        <v>3801</v>
      </c>
      <c r="C537" s="143" t="s">
        <v>4284</v>
      </c>
    </row>
    <row r="538" spans="1:3" x14ac:dyDescent="0.3">
      <c r="A538" s="142" t="s">
        <v>1198</v>
      </c>
      <c r="B538" s="143" t="s">
        <v>3786</v>
      </c>
      <c r="C538" s="143" t="s">
        <v>4284</v>
      </c>
    </row>
    <row r="539" spans="1:3" x14ac:dyDescent="0.3">
      <c r="A539" s="142" t="s">
        <v>2597</v>
      </c>
      <c r="B539" s="143" t="s">
        <v>3778</v>
      </c>
      <c r="C539" s="143" t="s">
        <v>4284</v>
      </c>
    </row>
    <row r="540" spans="1:3" x14ac:dyDescent="0.3">
      <c r="A540" s="142" t="s">
        <v>2290</v>
      </c>
      <c r="B540" s="143" t="s">
        <v>3854</v>
      </c>
      <c r="C540" s="143" t="s">
        <v>4284</v>
      </c>
    </row>
    <row r="541" spans="1:3" x14ac:dyDescent="0.3">
      <c r="A541" s="142" t="s">
        <v>2181</v>
      </c>
      <c r="B541" s="143" t="s">
        <v>3845</v>
      </c>
      <c r="C541" s="143" t="s">
        <v>4284</v>
      </c>
    </row>
    <row r="542" spans="1:3" x14ac:dyDescent="0.3">
      <c r="A542" s="142" t="s">
        <v>1528</v>
      </c>
      <c r="B542" s="143" t="s">
        <v>3829</v>
      </c>
      <c r="C542" s="143" t="s">
        <v>4284</v>
      </c>
    </row>
    <row r="543" spans="1:3" x14ac:dyDescent="0.3">
      <c r="A543" s="142" t="s">
        <v>578</v>
      </c>
      <c r="B543" s="143" t="s">
        <v>3817</v>
      </c>
      <c r="C543" s="143" t="s">
        <v>4284</v>
      </c>
    </row>
    <row r="544" spans="1:3" x14ac:dyDescent="0.3">
      <c r="A544" s="142" t="s">
        <v>2136</v>
      </c>
      <c r="B544" s="143" t="s">
        <v>3931</v>
      </c>
      <c r="C544" s="143" t="s">
        <v>4284</v>
      </c>
    </row>
    <row r="545" spans="1:3" x14ac:dyDescent="0.3">
      <c r="A545" s="142" t="s">
        <v>1544</v>
      </c>
      <c r="B545" s="143" t="s">
        <v>3668</v>
      </c>
      <c r="C545" s="143" t="s">
        <v>4284</v>
      </c>
    </row>
    <row r="546" spans="1:3" x14ac:dyDescent="0.3">
      <c r="A546" s="142" t="s">
        <v>778</v>
      </c>
      <c r="B546" s="143" t="s">
        <v>4062</v>
      </c>
      <c r="C546" s="143" t="s">
        <v>4284</v>
      </c>
    </row>
    <row r="547" spans="1:3" x14ac:dyDescent="0.3">
      <c r="A547" s="142" t="s">
        <v>1179</v>
      </c>
      <c r="B547" s="143" t="s">
        <v>3637</v>
      </c>
      <c r="C547" s="143" t="s">
        <v>4284</v>
      </c>
    </row>
    <row r="548" spans="1:3" x14ac:dyDescent="0.3">
      <c r="A548" s="142" t="s">
        <v>2739</v>
      </c>
      <c r="B548" s="143" t="s">
        <v>4257</v>
      </c>
      <c r="C548" s="143" t="s">
        <v>4284</v>
      </c>
    </row>
    <row r="549" spans="1:3" x14ac:dyDescent="0.3">
      <c r="A549" s="142" t="s">
        <v>2745</v>
      </c>
      <c r="B549" s="143" t="s">
        <v>4258</v>
      </c>
      <c r="C549" s="143" t="s">
        <v>4284</v>
      </c>
    </row>
    <row r="550" spans="1:3" x14ac:dyDescent="0.3">
      <c r="A550" s="142" t="s">
        <v>1240</v>
      </c>
      <c r="B550" s="143" t="s">
        <v>3648</v>
      </c>
      <c r="C550" s="143" t="s">
        <v>4284</v>
      </c>
    </row>
    <row r="551" spans="1:3" x14ac:dyDescent="0.3">
      <c r="A551" s="142" t="s">
        <v>1546</v>
      </c>
      <c r="B551" s="143" t="s">
        <v>3740</v>
      </c>
      <c r="C551" s="143" t="s">
        <v>4284</v>
      </c>
    </row>
    <row r="552" spans="1:3" x14ac:dyDescent="0.3">
      <c r="A552" s="142" t="s">
        <v>1236</v>
      </c>
      <c r="B552" s="143" t="s">
        <v>3795</v>
      </c>
      <c r="C552" s="143" t="s">
        <v>4284</v>
      </c>
    </row>
    <row r="553" spans="1:3" x14ac:dyDescent="0.3">
      <c r="A553" s="142" t="s">
        <v>1289</v>
      </c>
      <c r="B553" s="143" t="s">
        <v>3816</v>
      </c>
      <c r="C553" s="143" t="s">
        <v>4284</v>
      </c>
    </row>
    <row r="554" spans="1:3" x14ac:dyDescent="0.3">
      <c r="A554" s="142" t="s">
        <v>1942</v>
      </c>
      <c r="B554" s="143" t="s">
        <v>3686</v>
      </c>
      <c r="C554" s="143" t="s">
        <v>4284</v>
      </c>
    </row>
    <row r="555" spans="1:3" x14ac:dyDescent="0.3">
      <c r="A555" s="142" t="s">
        <v>1632</v>
      </c>
      <c r="B555" s="143" t="s">
        <v>3697</v>
      </c>
      <c r="C555" s="143" t="s">
        <v>4284</v>
      </c>
    </row>
    <row r="556" spans="1:3" x14ac:dyDescent="0.3">
      <c r="A556" s="142" t="s">
        <v>770</v>
      </c>
      <c r="B556" s="143" t="s">
        <v>3984</v>
      </c>
      <c r="C556" s="143" t="s">
        <v>4284</v>
      </c>
    </row>
    <row r="557" spans="1:3" x14ac:dyDescent="0.3">
      <c r="A557" s="142" t="s">
        <v>1177</v>
      </c>
      <c r="B557" s="143" t="s">
        <v>3958</v>
      </c>
      <c r="C557" s="143" t="s">
        <v>4284</v>
      </c>
    </row>
    <row r="558" spans="1:3" x14ac:dyDescent="0.3">
      <c r="A558" s="142" t="s">
        <v>2093</v>
      </c>
      <c r="B558" s="143" t="s">
        <v>3902</v>
      </c>
      <c r="C558" s="143" t="s">
        <v>4284</v>
      </c>
    </row>
    <row r="559" spans="1:3" x14ac:dyDescent="0.3">
      <c r="A559" s="142" t="s">
        <v>2022</v>
      </c>
      <c r="B559" s="143" t="s">
        <v>3930</v>
      </c>
      <c r="C559" s="143" t="s">
        <v>4284</v>
      </c>
    </row>
    <row r="560" spans="1:3" x14ac:dyDescent="0.3">
      <c r="A560" s="142" t="s">
        <v>1310</v>
      </c>
      <c r="B560" s="143" t="s">
        <v>3712</v>
      </c>
      <c r="C560" s="143" t="s">
        <v>4284</v>
      </c>
    </row>
    <row r="561" spans="1:3" x14ac:dyDescent="0.3">
      <c r="A561" s="142" t="s">
        <v>720</v>
      </c>
      <c r="B561" s="143" t="s">
        <v>3767</v>
      </c>
      <c r="C561" s="143" t="s">
        <v>4284</v>
      </c>
    </row>
    <row r="562" spans="1:3" x14ac:dyDescent="0.3">
      <c r="A562" s="142" t="s">
        <v>998</v>
      </c>
      <c r="B562" s="143" t="s">
        <v>3777</v>
      </c>
      <c r="C562" s="143" t="s">
        <v>4284</v>
      </c>
    </row>
    <row r="563" spans="1:3" x14ac:dyDescent="0.3">
      <c r="A563" s="142" t="s">
        <v>1563</v>
      </c>
      <c r="B563" s="143" t="s">
        <v>3765</v>
      </c>
      <c r="C563" s="143" t="s">
        <v>4284</v>
      </c>
    </row>
    <row r="564" spans="1:3" x14ac:dyDescent="0.3">
      <c r="A564" s="142" t="s">
        <v>849</v>
      </c>
      <c r="B564" s="143" t="s">
        <v>4086</v>
      </c>
      <c r="C564" s="143" t="s">
        <v>4284</v>
      </c>
    </row>
    <row r="565" spans="1:3" x14ac:dyDescent="0.3">
      <c r="A565" s="142" t="s">
        <v>1224</v>
      </c>
      <c r="B565" s="143" t="s">
        <v>4115</v>
      </c>
      <c r="C565" s="143" t="s">
        <v>4284</v>
      </c>
    </row>
    <row r="566" spans="1:3" x14ac:dyDescent="0.3">
      <c r="A566" s="142" t="s">
        <v>606</v>
      </c>
      <c r="B566" s="143" t="s">
        <v>3667</v>
      </c>
      <c r="C566" s="143" t="s">
        <v>4284</v>
      </c>
    </row>
    <row r="567" spans="1:3" x14ac:dyDescent="0.3">
      <c r="A567" s="142" t="s">
        <v>1995</v>
      </c>
      <c r="B567" s="143" t="s">
        <v>4015</v>
      </c>
      <c r="C567" s="143" t="s">
        <v>4284</v>
      </c>
    </row>
    <row r="568" spans="1:3" x14ac:dyDescent="0.3">
      <c r="A568" s="142" t="s">
        <v>2689</v>
      </c>
      <c r="B568" s="143" t="s">
        <v>3828</v>
      </c>
      <c r="C568" s="143" t="s">
        <v>4284</v>
      </c>
    </row>
    <row r="569" spans="1:3" x14ac:dyDescent="0.3">
      <c r="A569" s="142" t="s">
        <v>732</v>
      </c>
      <c r="B569" s="143" t="s">
        <v>3739</v>
      </c>
      <c r="C569" s="143" t="s">
        <v>4284</v>
      </c>
    </row>
    <row r="570" spans="1:3" x14ac:dyDescent="0.3">
      <c r="A570" s="142" t="s">
        <v>1113</v>
      </c>
      <c r="B570" s="143" t="s">
        <v>4061</v>
      </c>
      <c r="C570" s="143" t="s">
        <v>4284</v>
      </c>
    </row>
    <row r="571" spans="1:3" x14ac:dyDescent="0.3">
      <c r="A571" s="142" t="s">
        <v>1248</v>
      </c>
      <c r="B571" s="143" t="s">
        <v>3449</v>
      </c>
      <c r="C571" s="143" t="s">
        <v>4284</v>
      </c>
    </row>
    <row r="572" spans="1:3" x14ac:dyDescent="0.3">
      <c r="A572" s="142" t="s">
        <v>719</v>
      </c>
      <c r="B572" s="143" t="s">
        <v>3585</v>
      </c>
      <c r="C572" s="143" t="s">
        <v>4284</v>
      </c>
    </row>
    <row r="573" spans="1:3" x14ac:dyDescent="0.3">
      <c r="A573" s="142" t="s">
        <v>1317</v>
      </c>
      <c r="B573" s="143" t="s">
        <v>3459</v>
      </c>
      <c r="C573" s="143" t="s">
        <v>4284</v>
      </c>
    </row>
    <row r="574" spans="1:3" x14ac:dyDescent="0.3">
      <c r="A574" s="142" t="s">
        <v>1156</v>
      </c>
      <c r="B574" s="143" t="s">
        <v>3555</v>
      </c>
      <c r="C574" s="143" t="s">
        <v>4284</v>
      </c>
    </row>
    <row r="575" spans="1:3" x14ac:dyDescent="0.3">
      <c r="A575" s="142" t="s">
        <v>1365</v>
      </c>
      <c r="B575" s="143" t="s">
        <v>3394</v>
      </c>
      <c r="C575" s="143" t="s">
        <v>4284</v>
      </c>
    </row>
    <row r="576" spans="1:3" x14ac:dyDescent="0.3">
      <c r="A576" s="142" t="s">
        <v>872</v>
      </c>
      <c r="B576" s="143" t="s">
        <v>3385</v>
      </c>
      <c r="C576" s="143" t="s">
        <v>4284</v>
      </c>
    </row>
    <row r="577" spans="1:3" x14ac:dyDescent="0.3">
      <c r="A577" s="142" t="s">
        <v>1597</v>
      </c>
      <c r="B577" s="143" t="s">
        <v>3611</v>
      </c>
      <c r="C577" s="143" t="s">
        <v>4284</v>
      </c>
    </row>
    <row r="578" spans="1:3" x14ac:dyDescent="0.3">
      <c r="A578" s="142" t="s">
        <v>2055</v>
      </c>
      <c r="B578" s="143" t="s">
        <v>3584</v>
      </c>
      <c r="C578" s="143" t="s">
        <v>4284</v>
      </c>
    </row>
    <row r="579" spans="1:3" x14ac:dyDescent="0.3">
      <c r="A579" s="142" t="s">
        <v>1478</v>
      </c>
      <c r="B579" s="143" t="s">
        <v>3513</v>
      </c>
      <c r="C579" s="143" t="s">
        <v>4284</v>
      </c>
    </row>
    <row r="580" spans="1:3" x14ac:dyDescent="0.3">
      <c r="A580" s="142" t="s">
        <v>1547</v>
      </c>
      <c r="B580" s="143" t="s">
        <v>3570</v>
      </c>
      <c r="C580" s="143" t="s">
        <v>4284</v>
      </c>
    </row>
    <row r="581" spans="1:3" x14ac:dyDescent="0.3">
      <c r="A581" s="142" t="s">
        <v>1213</v>
      </c>
      <c r="B581" s="143" t="s">
        <v>3533</v>
      </c>
      <c r="C581" s="143" t="s">
        <v>4284</v>
      </c>
    </row>
    <row r="582" spans="1:3" x14ac:dyDescent="0.3">
      <c r="A582" s="142" t="s">
        <v>1536</v>
      </c>
      <c r="B582" s="143" t="s">
        <v>3410</v>
      </c>
      <c r="C582" s="143" t="s">
        <v>4284</v>
      </c>
    </row>
    <row r="583" spans="1:3" x14ac:dyDescent="0.3">
      <c r="A583" s="142" t="s">
        <v>1958</v>
      </c>
      <c r="B583" s="143" t="s">
        <v>3471</v>
      </c>
      <c r="C583" s="143" t="s">
        <v>4284</v>
      </c>
    </row>
    <row r="584" spans="1:3" x14ac:dyDescent="0.3">
      <c r="A584" s="142" t="s">
        <v>1249</v>
      </c>
      <c r="B584" s="143" t="s">
        <v>3501</v>
      </c>
      <c r="C584" s="143" t="s">
        <v>4284</v>
      </c>
    </row>
    <row r="585" spans="1:3" x14ac:dyDescent="0.3">
      <c r="A585" s="142" t="s">
        <v>1408</v>
      </c>
      <c r="B585" s="143" t="s">
        <v>3610</v>
      </c>
      <c r="C585" s="143" t="s">
        <v>4284</v>
      </c>
    </row>
    <row r="586" spans="1:3" x14ac:dyDescent="0.3">
      <c r="A586" s="142" t="s">
        <v>1308</v>
      </c>
      <c r="B586" s="143" t="s">
        <v>3569</v>
      </c>
      <c r="C586" s="143" t="s">
        <v>4284</v>
      </c>
    </row>
    <row r="587" spans="1:3" x14ac:dyDescent="0.3">
      <c r="A587" s="142" t="s">
        <v>2695</v>
      </c>
      <c r="B587" s="143" t="s">
        <v>3529</v>
      </c>
      <c r="C587" s="143" t="s">
        <v>4284</v>
      </c>
    </row>
    <row r="588" spans="1:3" x14ac:dyDescent="0.3">
      <c r="A588" s="142" t="s">
        <v>1126</v>
      </c>
      <c r="B588" s="143" t="s">
        <v>3486</v>
      </c>
      <c r="C588" s="143" t="s">
        <v>4284</v>
      </c>
    </row>
    <row r="589" spans="1:3" x14ac:dyDescent="0.3">
      <c r="A589" s="142" t="s">
        <v>1172</v>
      </c>
      <c r="B589" s="143" t="s">
        <v>3421</v>
      </c>
      <c r="C589" s="143" t="s">
        <v>4284</v>
      </c>
    </row>
    <row r="590" spans="1:3" x14ac:dyDescent="0.3">
      <c r="A590" s="142" t="s">
        <v>705</v>
      </c>
      <c r="B590" s="143" t="s">
        <v>3649</v>
      </c>
      <c r="C590" s="143" t="s">
        <v>4284</v>
      </c>
    </row>
    <row r="591" spans="1:3" x14ac:dyDescent="0.3">
      <c r="A591" s="142" t="s">
        <v>2304</v>
      </c>
      <c r="B591" s="143" t="s">
        <v>3771</v>
      </c>
      <c r="C591" s="143" t="s">
        <v>4284</v>
      </c>
    </row>
    <row r="592" spans="1:3" x14ac:dyDescent="0.3">
      <c r="A592" s="142" t="s">
        <v>2069</v>
      </c>
      <c r="B592" s="143" t="s">
        <v>3849</v>
      </c>
      <c r="C592" s="143" t="s">
        <v>4284</v>
      </c>
    </row>
    <row r="593" spans="1:3" x14ac:dyDescent="0.3">
      <c r="A593" s="142" t="s">
        <v>971</v>
      </c>
      <c r="B593" s="143" t="s">
        <v>3821</v>
      </c>
      <c r="C593" s="143" t="s">
        <v>4284</v>
      </c>
    </row>
    <row r="594" spans="1:3" x14ac:dyDescent="0.3">
      <c r="A594" s="142" t="s">
        <v>1296</v>
      </c>
      <c r="B594" s="143" t="s">
        <v>4018</v>
      </c>
      <c r="C594" s="143" t="s">
        <v>4284</v>
      </c>
    </row>
    <row r="595" spans="1:3" x14ac:dyDescent="0.3">
      <c r="A595" s="142" t="s">
        <v>2130</v>
      </c>
      <c r="B595" s="143" t="s">
        <v>3905</v>
      </c>
      <c r="C595" s="143" t="s">
        <v>4284</v>
      </c>
    </row>
    <row r="596" spans="1:3" x14ac:dyDescent="0.3">
      <c r="A596" s="142" t="s">
        <v>1843</v>
      </c>
      <c r="B596" s="143" t="s">
        <v>4119</v>
      </c>
      <c r="C596" s="143" t="s">
        <v>4284</v>
      </c>
    </row>
    <row r="597" spans="1:3" x14ac:dyDescent="0.3">
      <c r="A597" s="142" t="s">
        <v>1472</v>
      </c>
      <c r="B597" s="143" t="s">
        <v>3716</v>
      </c>
      <c r="C597" s="143" t="s">
        <v>4284</v>
      </c>
    </row>
    <row r="598" spans="1:3" x14ac:dyDescent="0.3">
      <c r="A598" s="142" t="s">
        <v>1010</v>
      </c>
      <c r="B598" s="143" t="s">
        <v>4090</v>
      </c>
      <c r="C598" s="143" t="s">
        <v>4284</v>
      </c>
    </row>
    <row r="599" spans="1:3" x14ac:dyDescent="0.3">
      <c r="A599" s="142" t="s">
        <v>1111</v>
      </c>
      <c r="B599" s="143" t="s">
        <v>3935</v>
      </c>
      <c r="C599" s="143" t="s">
        <v>4284</v>
      </c>
    </row>
    <row r="600" spans="1:3" x14ac:dyDescent="0.3">
      <c r="A600" s="142" t="s">
        <v>1473</v>
      </c>
      <c r="B600" s="143" t="s">
        <v>3797</v>
      </c>
      <c r="C600" s="143" t="s">
        <v>4284</v>
      </c>
    </row>
    <row r="601" spans="1:3" x14ac:dyDescent="0.3">
      <c r="A601" s="142" t="s">
        <v>2003</v>
      </c>
      <c r="B601" s="143" t="s">
        <v>3878</v>
      </c>
      <c r="C601" s="143" t="s">
        <v>4284</v>
      </c>
    </row>
    <row r="602" spans="1:3" x14ac:dyDescent="0.3">
      <c r="A602" s="142" t="s">
        <v>2161</v>
      </c>
      <c r="B602" s="143" t="s">
        <v>3987</v>
      </c>
      <c r="C602" s="143" t="s">
        <v>4284</v>
      </c>
    </row>
    <row r="603" spans="1:3" x14ac:dyDescent="0.3">
      <c r="A603" s="142" t="s">
        <v>2149</v>
      </c>
      <c r="B603" s="143" t="s">
        <v>4064</v>
      </c>
      <c r="C603" s="143" t="s">
        <v>4284</v>
      </c>
    </row>
    <row r="604" spans="1:3" x14ac:dyDescent="0.3">
      <c r="A604" s="142" t="s">
        <v>1200</v>
      </c>
      <c r="B604" s="143" t="s">
        <v>4040</v>
      </c>
      <c r="C604" s="143" t="s">
        <v>4284</v>
      </c>
    </row>
    <row r="605" spans="1:3" x14ac:dyDescent="0.3">
      <c r="A605" s="142" t="s">
        <v>1079</v>
      </c>
      <c r="B605" s="143" t="s">
        <v>3962</v>
      </c>
      <c r="C605" s="143" t="s">
        <v>4284</v>
      </c>
    </row>
    <row r="606" spans="1:3" x14ac:dyDescent="0.3">
      <c r="A606" s="142" t="s">
        <v>2709</v>
      </c>
      <c r="B606" s="143" t="s">
        <v>3738</v>
      </c>
      <c r="C606" s="143" t="s">
        <v>4284</v>
      </c>
    </row>
    <row r="607" spans="1:3" x14ac:dyDescent="0.3">
      <c r="A607" s="142" t="s">
        <v>1479</v>
      </c>
      <c r="B607" s="143" t="s">
        <v>3670</v>
      </c>
      <c r="C607" s="143" t="s">
        <v>4284</v>
      </c>
    </row>
    <row r="608" spans="1:3" x14ac:dyDescent="0.3">
      <c r="A608" s="142" t="s">
        <v>1204</v>
      </c>
      <c r="B608" s="143" t="s">
        <v>3689</v>
      </c>
      <c r="C608" s="143" t="s">
        <v>4284</v>
      </c>
    </row>
    <row r="609" spans="1:3" x14ac:dyDescent="0.3">
      <c r="A609" s="142" t="s">
        <v>2317</v>
      </c>
      <c r="B609" s="143" t="s">
        <v>3527</v>
      </c>
      <c r="C609" s="143" t="s">
        <v>4284</v>
      </c>
    </row>
    <row r="610" spans="1:3" x14ac:dyDescent="0.3">
      <c r="A610" s="142" t="s">
        <v>1832</v>
      </c>
      <c r="B610" s="143" t="s">
        <v>3476</v>
      </c>
      <c r="C610" s="143" t="s">
        <v>4284</v>
      </c>
    </row>
    <row r="611" spans="1:3" x14ac:dyDescent="0.3">
      <c r="A611" s="142" t="s">
        <v>1321</v>
      </c>
      <c r="B611" s="143" t="s">
        <v>3415</v>
      </c>
      <c r="C611" s="143" t="s">
        <v>4284</v>
      </c>
    </row>
    <row r="612" spans="1:3" x14ac:dyDescent="0.3">
      <c r="A612" s="142" t="s">
        <v>1216</v>
      </c>
      <c r="B612" s="143" t="s">
        <v>3592</v>
      </c>
      <c r="C612" s="143" t="s">
        <v>4284</v>
      </c>
    </row>
    <row r="613" spans="1:3" x14ac:dyDescent="0.3">
      <c r="A613" s="142" t="s">
        <v>744</v>
      </c>
      <c r="B613" s="143" t="s">
        <v>3400</v>
      </c>
      <c r="C613" s="143" t="s">
        <v>4284</v>
      </c>
    </row>
    <row r="614" spans="1:3" x14ac:dyDescent="0.3">
      <c r="A614" s="142" t="s">
        <v>1570</v>
      </c>
      <c r="B614" s="143" t="s">
        <v>3399</v>
      </c>
      <c r="C614" s="143" t="s">
        <v>4284</v>
      </c>
    </row>
    <row r="615" spans="1:3" x14ac:dyDescent="0.3">
      <c r="A615" s="142" t="s">
        <v>2201</v>
      </c>
      <c r="B615" s="143" t="s">
        <v>3506</v>
      </c>
      <c r="C615" s="143" t="s">
        <v>4284</v>
      </c>
    </row>
    <row r="616" spans="1:3" x14ac:dyDescent="0.3">
      <c r="A616" s="142" t="s">
        <v>1644</v>
      </c>
      <c r="B616" s="143" t="s">
        <v>3377</v>
      </c>
      <c r="C616" s="143" t="s">
        <v>4284</v>
      </c>
    </row>
    <row r="617" spans="1:3" x14ac:dyDescent="0.3">
      <c r="A617" s="142" t="s">
        <v>1934</v>
      </c>
      <c r="B617" s="143" t="s">
        <v>3549</v>
      </c>
      <c r="C617" s="143" t="s">
        <v>4284</v>
      </c>
    </row>
    <row r="618" spans="1:3" x14ac:dyDescent="0.3">
      <c r="A618" s="142" t="s">
        <v>573</v>
      </c>
      <c r="B618" s="143" t="s">
        <v>3443</v>
      </c>
      <c r="C618" s="143" t="s">
        <v>4284</v>
      </c>
    </row>
    <row r="619" spans="1:3" x14ac:dyDescent="0.3">
      <c r="A619" s="142" t="s">
        <v>2114</v>
      </c>
      <c r="B619" s="143" t="s">
        <v>3561</v>
      </c>
      <c r="C619" s="143" t="s">
        <v>4284</v>
      </c>
    </row>
    <row r="620" spans="1:3" x14ac:dyDescent="0.3">
      <c r="A620" s="142" t="s">
        <v>1138</v>
      </c>
      <c r="B620" s="143" t="s">
        <v>3603</v>
      </c>
      <c r="C620" s="143" t="s">
        <v>4284</v>
      </c>
    </row>
    <row r="621" spans="1:3" x14ac:dyDescent="0.3">
      <c r="A621" s="142" t="s">
        <v>2641</v>
      </c>
      <c r="B621" s="143" t="s">
        <v>3477</v>
      </c>
      <c r="C621" s="143" t="s">
        <v>4284</v>
      </c>
    </row>
    <row r="622" spans="1:3" x14ac:dyDescent="0.3">
      <c r="A622" s="142" t="s">
        <v>1645</v>
      </c>
      <c r="B622" s="143" t="s">
        <v>3548</v>
      </c>
      <c r="C622" s="143" t="s">
        <v>4284</v>
      </c>
    </row>
    <row r="623" spans="1:3" x14ac:dyDescent="0.3">
      <c r="A623" s="142" t="s">
        <v>1579</v>
      </c>
      <c r="B623" s="143" t="s">
        <v>3379</v>
      </c>
      <c r="C623" s="143" t="s">
        <v>4284</v>
      </c>
    </row>
    <row r="624" spans="1:3" x14ac:dyDescent="0.3">
      <c r="A624" s="142" t="s">
        <v>2169</v>
      </c>
      <c r="B624" s="143" t="s">
        <v>3464</v>
      </c>
      <c r="C624" s="143" t="s">
        <v>4284</v>
      </c>
    </row>
    <row r="625" spans="1:3" x14ac:dyDescent="0.3">
      <c r="A625" s="142" t="s">
        <v>1509</v>
      </c>
      <c r="B625" s="143" t="s">
        <v>3387</v>
      </c>
      <c r="C625" s="143" t="s">
        <v>4284</v>
      </c>
    </row>
    <row r="626" spans="1:3" x14ac:dyDescent="0.3">
      <c r="A626" s="142" t="s">
        <v>2324</v>
      </c>
      <c r="B626" s="143" t="s">
        <v>3560</v>
      </c>
      <c r="C626" s="143" t="s">
        <v>4284</v>
      </c>
    </row>
    <row r="627" spans="1:3" x14ac:dyDescent="0.3">
      <c r="A627" s="142" t="s">
        <v>823</v>
      </c>
      <c r="B627" s="143" t="s">
        <v>3454</v>
      </c>
      <c r="C627" s="143" t="s">
        <v>4284</v>
      </c>
    </row>
    <row r="628" spans="1:3" x14ac:dyDescent="0.3">
      <c r="A628" s="142" t="s">
        <v>2170</v>
      </c>
      <c r="B628" s="143" t="s">
        <v>3487</v>
      </c>
      <c r="C628" s="143" t="s">
        <v>4284</v>
      </c>
    </row>
    <row r="629" spans="1:3" x14ac:dyDescent="0.3">
      <c r="A629" s="142" t="s">
        <v>980</v>
      </c>
      <c r="B629" s="143" t="s">
        <v>3429</v>
      </c>
      <c r="C629" s="143" t="s">
        <v>4284</v>
      </c>
    </row>
    <row r="630" spans="1:3" x14ac:dyDescent="0.3">
      <c r="A630" s="142" t="s">
        <v>1534</v>
      </c>
      <c r="B630" s="143" t="s">
        <v>3442</v>
      </c>
      <c r="C630" s="143" t="s">
        <v>4284</v>
      </c>
    </row>
    <row r="631" spans="1:3" x14ac:dyDescent="0.3">
      <c r="A631" s="142" t="s">
        <v>864</v>
      </c>
      <c r="B631" s="143" t="s">
        <v>3470</v>
      </c>
      <c r="C631" s="143" t="s">
        <v>4284</v>
      </c>
    </row>
    <row r="632" spans="1:3" x14ac:dyDescent="0.3">
      <c r="A632" s="142" t="s">
        <v>1074</v>
      </c>
      <c r="B632" s="143" t="s">
        <v>3409</v>
      </c>
      <c r="C632" s="143" t="s">
        <v>4284</v>
      </c>
    </row>
    <row r="633" spans="1:3" x14ac:dyDescent="0.3">
      <c r="A633" s="142" t="s">
        <v>564</v>
      </c>
      <c r="B633" s="143" t="s">
        <v>3441</v>
      </c>
      <c r="C633" s="143" t="s">
        <v>4284</v>
      </c>
    </row>
    <row r="634" spans="1:3" x14ac:dyDescent="0.3">
      <c r="A634" s="142" t="s">
        <v>1026</v>
      </c>
      <c r="B634" s="143" t="s">
        <v>3579</v>
      </c>
      <c r="C634" s="143" t="s">
        <v>4284</v>
      </c>
    </row>
    <row r="635" spans="1:3" x14ac:dyDescent="0.3">
      <c r="A635" s="142" t="s">
        <v>731</v>
      </c>
      <c r="B635" s="143" t="s">
        <v>3388</v>
      </c>
      <c r="C635" s="143" t="s">
        <v>4284</v>
      </c>
    </row>
    <row r="636" spans="1:3" x14ac:dyDescent="0.3">
      <c r="A636" s="142" t="s">
        <v>2040</v>
      </c>
      <c r="B636" s="143" t="s">
        <v>3428</v>
      </c>
      <c r="C636" s="143" t="s">
        <v>4284</v>
      </c>
    </row>
    <row r="637" spans="1:3" x14ac:dyDescent="0.3">
      <c r="A637" s="142" t="s">
        <v>2664</v>
      </c>
      <c r="B637" s="143" t="s">
        <v>3427</v>
      </c>
      <c r="C637" s="143" t="s">
        <v>4284</v>
      </c>
    </row>
    <row r="638" spans="1:3" x14ac:dyDescent="0.3">
      <c r="A638" s="142" t="s">
        <v>1965</v>
      </c>
      <c r="B638" s="143" t="s">
        <v>3465</v>
      </c>
      <c r="C638" s="143" t="s">
        <v>4284</v>
      </c>
    </row>
    <row r="639" spans="1:3" x14ac:dyDescent="0.3">
      <c r="A639" s="142" t="s">
        <v>752</v>
      </c>
      <c r="B639" s="143" t="s">
        <v>3528</v>
      </c>
      <c r="C639" s="143" t="s">
        <v>4284</v>
      </c>
    </row>
    <row r="640" spans="1:3" x14ac:dyDescent="0.3">
      <c r="A640" s="142" t="s">
        <v>588</v>
      </c>
      <c r="B640" s="143" t="s">
        <v>3593</v>
      </c>
      <c r="C640" s="143" t="s">
        <v>4284</v>
      </c>
    </row>
    <row r="641" spans="1:3" x14ac:dyDescent="0.3">
      <c r="A641" s="142" t="s">
        <v>2378</v>
      </c>
      <c r="B641" s="143" t="s">
        <v>3537</v>
      </c>
      <c r="C641" s="143" t="s">
        <v>4284</v>
      </c>
    </row>
    <row r="642" spans="1:3" x14ac:dyDescent="0.3">
      <c r="A642" s="142" t="s">
        <v>1379</v>
      </c>
      <c r="B642" s="143" t="s">
        <v>3505</v>
      </c>
      <c r="C642" s="143" t="s">
        <v>4284</v>
      </c>
    </row>
    <row r="643" spans="1:3" x14ac:dyDescent="0.3">
      <c r="A643" s="142" t="s">
        <v>2734</v>
      </c>
      <c r="B643" s="143" t="s">
        <v>4256</v>
      </c>
      <c r="C643" s="143" t="s">
        <v>4284</v>
      </c>
    </row>
    <row r="644" spans="1:3" x14ac:dyDescent="0.3">
      <c r="A644" s="142" t="s">
        <v>2780</v>
      </c>
      <c r="B644" s="143" t="s">
        <v>4255</v>
      </c>
      <c r="C644" s="143" t="s">
        <v>4284</v>
      </c>
    </row>
    <row r="645" spans="1:3" x14ac:dyDescent="0.3">
      <c r="A645" s="142" t="s">
        <v>1194</v>
      </c>
      <c r="B645" s="143" t="s">
        <v>3378</v>
      </c>
      <c r="C645" s="143" t="s">
        <v>4284</v>
      </c>
    </row>
    <row r="646" spans="1:3" x14ac:dyDescent="0.3">
      <c r="A646" s="142" t="s">
        <v>2558</v>
      </c>
      <c r="B646" s="143" t="s">
        <v>3493</v>
      </c>
      <c r="C646" s="143" t="s">
        <v>4284</v>
      </c>
    </row>
    <row r="647" spans="1:3" x14ac:dyDescent="0.3">
      <c r="A647" s="142" t="s">
        <v>763</v>
      </c>
      <c r="B647" s="143" t="s">
        <v>3633</v>
      </c>
      <c r="C647" s="143" t="s">
        <v>4284</v>
      </c>
    </row>
    <row r="648" spans="1:3" x14ac:dyDescent="0.3">
      <c r="A648" s="142" t="s">
        <v>1460</v>
      </c>
      <c r="B648" s="143" t="s">
        <v>3366</v>
      </c>
      <c r="C648" s="143" t="s">
        <v>4284</v>
      </c>
    </row>
    <row r="649" spans="1:3" x14ac:dyDescent="0.3">
      <c r="A649" s="142" t="s">
        <v>2119</v>
      </c>
      <c r="B649" s="143" t="s">
        <v>3632</v>
      </c>
      <c r="C649" s="143" t="s">
        <v>4284</v>
      </c>
    </row>
    <row r="650" spans="1:3" x14ac:dyDescent="0.3">
      <c r="A650" s="142" t="s">
        <v>1677</v>
      </c>
      <c r="B650" s="143" t="s">
        <v>3842</v>
      </c>
      <c r="C650" s="143" t="s">
        <v>4284</v>
      </c>
    </row>
    <row r="651" spans="1:3" x14ac:dyDescent="0.3">
      <c r="A651" s="142" t="s">
        <v>1237</v>
      </c>
      <c r="B651" s="143" t="s">
        <v>3815</v>
      </c>
      <c r="C651" s="143" t="s">
        <v>4284</v>
      </c>
    </row>
    <row r="652" spans="1:3" x14ac:dyDescent="0.3">
      <c r="A652" s="142" t="s">
        <v>2217</v>
      </c>
      <c r="B652" s="143" t="s">
        <v>3714</v>
      </c>
      <c r="C652" s="143" t="s">
        <v>4284</v>
      </c>
    </row>
    <row r="653" spans="1:3" x14ac:dyDescent="0.3">
      <c r="A653" s="142" t="s">
        <v>523</v>
      </c>
      <c r="B653" s="143" t="s">
        <v>4082</v>
      </c>
      <c r="C653" s="143" t="s">
        <v>4284</v>
      </c>
    </row>
    <row r="654" spans="1:3" x14ac:dyDescent="0.3">
      <c r="A654" s="142" t="s">
        <v>521</v>
      </c>
      <c r="B654" s="143" t="s">
        <v>3823</v>
      </c>
      <c r="C654" s="143" t="s">
        <v>4284</v>
      </c>
    </row>
    <row r="655" spans="1:3" x14ac:dyDescent="0.3">
      <c r="A655" s="142" t="s">
        <v>2462</v>
      </c>
      <c r="B655" s="143" t="s">
        <v>3899</v>
      </c>
      <c r="C655" s="143" t="s">
        <v>4284</v>
      </c>
    </row>
    <row r="656" spans="1:3" x14ac:dyDescent="0.3">
      <c r="A656" s="142" t="s">
        <v>1624</v>
      </c>
      <c r="B656" s="143" t="s">
        <v>3734</v>
      </c>
      <c r="C656" s="143" t="s">
        <v>4284</v>
      </c>
    </row>
    <row r="657" spans="1:3" x14ac:dyDescent="0.3">
      <c r="A657" s="142" t="s">
        <v>1987</v>
      </c>
      <c r="B657" s="143" t="s">
        <v>3955</v>
      </c>
      <c r="C657" s="143" t="s">
        <v>4284</v>
      </c>
    </row>
    <row r="658" spans="1:3" x14ac:dyDescent="0.3">
      <c r="A658" s="142" t="s">
        <v>2147</v>
      </c>
      <c r="B658" s="143" t="s">
        <v>3708</v>
      </c>
      <c r="C658" s="143" t="s">
        <v>4284</v>
      </c>
    </row>
    <row r="659" spans="1:3" x14ac:dyDescent="0.3">
      <c r="A659" s="142" t="s">
        <v>1109</v>
      </c>
      <c r="B659" s="143" t="s">
        <v>3774</v>
      </c>
      <c r="C659" s="143" t="s">
        <v>4284</v>
      </c>
    </row>
    <row r="660" spans="1:3" x14ac:dyDescent="0.3">
      <c r="A660" s="142" t="s">
        <v>2288</v>
      </c>
      <c r="B660" s="143" t="s">
        <v>3762</v>
      </c>
      <c r="C660" s="143" t="s">
        <v>4284</v>
      </c>
    </row>
    <row r="661" spans="1:3" x14ac:dyDescent="0.3">
      <c r="A661" s="142" t="s">
        <v>1409</v>
      </c>
      <c r="B661" s="143" t="s">
        <v>3646</v>
      </c>
      <c r="C661" s="143" t="s">
        <v>4284</v>
      </c>
    </row>
    <row r="662" spans="1:3" x14ac:dyDescent="0.3">
      <c r="A662" s="142" t="s">
        <v>721</v>
      </c>
      <c r="B662" s="143" t="s">
        <v>4012</v>
      </c>
      <c r="C662" s="143" t="s">
        <v>4284</v>
      </c>
    </row>
    <row r="663" spans="1:3" x14ac:dyDescent="0.3">
      <c r="A663" s="142" t="s">
        <v>1125</v>
      </c>
      <c r="B663" s="143" t="s">
        <v>3665</v>
      </c>
      <c r="C663" s="143" t="s">
        <v>4284</v>
      </c>
    </row>
    <row r="664" spans="1:3" x14ac:dyDescent="0.3">
      <c r="A664" s="142" t="s">
        <v>2100</v>
      </c>
      <c r="B664" s="143" t="s">
        <v>3979</v>
      </c>
      <c r="C664" s="143" t="s">
        <v>4284</v>
      </c>
    </row>
    <row r="665" spans="1:3" x14ac:dyDescent="0.3">
      <c r="A665" s="142" t="s">
        <v>686</v>
      </c>
      <c r="B665" s="143" t="s">
        <v>3791</v>
      </c>
      <c r="C665" s="143" t="s">
        <v>4284</v>
      </c>
    </row>
    <row r="666" spans="1:3" x14ac:dyDescent="0.3">
      <c r="A666" s="142" t="s">
        <v>2607</v>
      </c>
      <c r="B666" s="143" t="s">
        <v>4058</v>
      </c>
      <c r="C666" s="143" t="s">
        <v>4284</v>
      </c>
    </row>
    <row r="667" spans="1:3" x14ac:dyDescent="0.3">
      <c r="A667" s="142" t="s">
        <v>2744</v>
      </c>
      <c r="B667" s="143" t="s">
        <v>4254</v>
      </c>
      <c r="C667" s="143" t="s">
        <v>4284</v>
      </c>
    </row>
    <row r="668" spans="1:3" x14ac:dyDescent="0.3">
      <c r="A668" s="142" t="s">
        <v>1257</v>
      </c>
      <c r="B668" s="143" t="s">
        <v>3927</v>
      </c>
      <c r="C668" s="143" t="s">
        <v>4284</v>
      </c>
    </row>
    <row r="669" spans="1:3" x14ac:dyDescent="0.3">
      <c r="A669" s="142" t="s">
        <v>1605</v>
      </c>
      <c r="B669" s="143" t="s">
        <v>3635</v>
      </c>
      <c r="C669" s="143" t="s">
        <v>4284</v>
      </c>
    </row>
    <row r="670" spans="1:3" x14ac:dyDescent="0.3">
      <c r="A670" s="142" t="s">
        <v>1162</v>
      </c>
      <c r="B670" s="143" t="s">
        <v>3361</v>
      </c>
      <c r="C670" s="143" t="s">
        <v>4284</v>
      </c>
    </row>
    <row r="671" spans="1:3" x14ac:dyDescent="0.3">
      <c r="A671" s="142" t="s">
        <v>2309</v>
      </c>
      <c r="B671" s="143" t="s">
        <v>3362</v>
      </c>
      <c r="C671" s="143" t="s">
        <v>4284</v>
      </c>
    </row>
    <row r="672" spans="1:3" x14ac:dyDescent="0.3">
      <c r="A672" s="142" t="s">
        <v>1910</v>
      </c>
      <c r="B672" s="143" t="s">
        <v>4069</v>
      </c>
      <c r="C672" s="143" t="s">
        <v>4284</v>
      </c>
    </row>
    <row r="673" spans="1:3" x14ac:dyDescent="0.3">
      <c r="A673" s="142" t="s">
        <v>1874</v>
      </c>
      <c r="B673" s="143" t="s">
        <v>3853</v>
      </c>
      <c r="C673" s="143" t="s">
        <v>4284</v>
      </c>
    </row>
    <row r="674" spans="1:3" x14ac:dyDescent="0.3">
      <c r="A674" s="142" t="s">
        <v>2550</v>
      </c>
      <c r="B674" s="143" t="s">
        <v>3652</v>
      </c>
      <c r="C674" s="143" t="s">
        <v>4284</v>
      </c>
    </row>
    <row r="675" spans="1:3" x14ac:dyDescent="0.3">
      <c r="A675" s="142" t="s">
        <v>1758</v>
      </c>
      <c r="B675" s="143" t="s">
        <v>4021</v>
      </c>
      <c r="C675" s="143" t="s">
        <v>4284</v>
      </c>
    </row>
    <row r="676" spans="1:3" x14ac:dyDescent="0.3">
      <c r="A676" s="142" t="s">
        <v>2667</v>
      </c>
      <c r="B676" s="143" t="s">
        <v>3692</v>
      </c>
      <c r="C676" s="143" t="s">
        <v>4284</v>
      </c>
    </row>
    <row r="677" spans="1:3" x14ac:dyDescent="0.3">
      <c r="A677" s="142" t="s">
        <v>1740</v>
      </c>
      <c r="B677" s="143" t="s">
        <v>3940</v>
      </c>
      <c r="C677" s="143" t="s">
        <v>4284</v>
      </c>
    </row>
    <row r="678" spans="1:3" x14ac:dyDescent="0.3">
      <c r="A678" s="142" t="s">
        <v>2120</v>
      </c>
      <c r="B678" s="143" t="s">
        <v>3911</v>
      </c>
      <c r="C678" s="143" t="s">
        <v>4284</v>
      </c>
    </row>
    <row r="679" spans="1:3" x14ac:dyDescent="0.3">
      <c r="A679" s="142" t="s">
        <v>2468</v>
      </c>
      <c r="B679" s="143" t="s">
        <v>4123</v>
      </c>
      <c r="C679" s="143" t="s">
        <v>4284</v>
      </c>
    </row>
    <row r="680" spans="1:3" x14ac:dyDescent="0.3">
      <c r="A680" s="142" t="s">
        <v>646</v>
      </c>
      <c r="B680" s="143" t="s">
        <v>3672</v>
      </c>
      <c r="C680" s="143" t="s">
        <v>4284</v>
      </c>
    </row>
    <row r="681" spans="1:3" x14ac:dyDescent="0.3">
      <c r="A681" s="142" t="s">
        <v>1807</v>
      </c>
      <c r="B681" s="143" t="s">
        <v>3883</v>
      </c>
      <c r="C681" s="143" t="s">
        <v>4284</v>
      </c>
    </row>
    <row r="682" spans="1:3" x14ac:dyDescent="0.3">
      <c r="A682" s="142" t="s">
        <v>2183</v>
      </c>
      <c r="B682" s="143" t="s">
        <v>3775</v>
      </c>
      <c r="C682" s="143" t="s">
        <v>4284</v>
      </c>
    </row>
    <row r="683" spans="1:3" x14ac:dyDescent="0.3">
      <c r="A683" s="142" t="s">
        <v>2621</v>
      </c>
      <c r="B683" s="143" t="s">
        <v>3965</v>
      </c>
      <c r="C683" s="143" t="s">
        <v>4284</v>
      </c>
    </row>
    <row r="684" spans="1:3" x14ac:dyDescent="0.3">
      <c r="A684" s="142" t="s">
        <v>1809</v>
      </c>
      <c r="B684" s="143" t="s">
        <v>4043</v>
      </c>
      <c r="C684" s="143" t="s">
        <v>4284</v>
      </c>
    </row>
    <row r="685" spans="1:3" x14ac:dyDescent="0.3">
      <c r="A685" s="142" t="s">
        <v>2502</v>
      </c>
      <c r="B685" s="143" t="s">
        <v>3827</v>
      </c>
      <c r="C685" s="143" t="s">
        <v>4284</v>
      </c>
    </row>
    <row r="686" spans="1:3" x14ac:dyDescent="0.3">
      <c r="A686" s="142" t="s">
        <v>1853</v>
      </c>
      <c r="B686" s="143" t="s">
        <v>3799</v>
      </c>
      <c r="C686" s="143" t="s">
        <v>4284</v>
      </c>
    </row>
    <row r="687" spans="1:3" x14ac:dyDescent="0.3">
      <c r="A687" s="142" t="s">
        <v>2688</v>
      </c>
      <c r="B687" s="143" t="s">
        <v>3991</v>
      </c>
      <c r="C687" s="143" t="s">
        <v>4284</v>
      </c>
    </row>
    <row r="688" spans="1:3" x14ac:dyDescent="0.3">
      <c r="A688" s="142" t="s">
        <v>2749</v>
      </c>
      <c r="B688" s="143" t="s">
        <v>4253</v>
      </c>
      <c r="C688" s="143" t="s">
        <v>4284</v>
      </c>
    </row>
    <row r="689" spans="1:3" x14ac:dyDescent="0.3">
      <c r="A689" s="142" t="s">
        <v>2226</v>
      </c>
      <c r="B689" s="143" t="s">
        <v>3720</v>
      </c>
      <c r="C689" s="143" t="s">
        <v>4284</v>
      </c>
    </row>
    <row r="690" spans="1:3" x14ac:dyDescent="0.3">
      <c r="A690" s="142" t="s">
        <v>1950</v>
      </c>
      <c r="B690" s="143" t="s">
        <v>4094</v>
      </c>
      <c r="C690" s="143" t="s">
        <v>4284</v>
      </c>
    </row>
    <row r="691" spans="1:3" x14ac:dyDescent="0.3">
      <c r="A691" s="142" t="s">
        <v>1714</v>
      </c>
      <c r="B691" s="143" t="s">
        <v>3938</v>
      </c>
      <c r="C691" s="143" t="s">
        <v>4284</v>
      </c>
    </row>
    <row r="692" spans="1:3" x14ac:dyDescent="0.3">
      <c r="A692" s="142" t="s">
        <v>2534</v>
      </c>
      <c r="B692" s="143" t="s">
        <v>3963</v>
      </c>
      <c r="C692" s="143" t="s">
        <v>4284</v>
      </c>
    </row>
    <row r="693" spans="1:3" x14ac:dyDescent="0.3">
      <c r="A693" s="142" t="s">
        <v>2523</v>
      </c>
      <c r="B693" s="143" t="s">
        <v>3908</v>
      </c>
      <c r="C693" s="143" t="s">
        <v>4284</v>
      </c>
    </row>
    <row r="694" spans="1:3" x14ac:dyDescent="0.3">
      <c r="A694" s="142" t="s">
        <v>527</v>
      </c>
      <c r="B694" s="143" t="s">
        <v>3717</v>
      </c>
      <c r="C694" s="143" t="s">
        <v>4284</v>
      </c>
    </row>
    <row r="695" spans="1:3" x14ac:dyDescent="0.3">
      <c r="A695" s="142" t="s">
        <v>1431</v>
      </c>
      <c r="B695" s="143" t="s">
        <v>3772</v>
      </c>
      <c r="C695" s="143" t="s">
        <v>4284</v>
      </c>
    </row>
    <row r="696" spans="1:3" x14ac:dyDescent="0.3">
      <c r="A696" s="142" t="s">
        <v>1908</v>
      </c>
      <c r="B696" s="143" t="s">
        <v>4020</v>
      </c>
      <c r="C696" s="143" t="s">
        <v>4284</v>
      </c>
    </row>
    <row r="697" spans="1:3" x14ac:dyDescent="0.3">
      <c r="A697" s="142" t="s">
        <v>933</v>
      </c>
      <c r="B697" s="143" t="s">
        <v>3824</v>
      </c>
      <c r="C697" s="143" t="s">
        <v>4284</v>
      </c>
    </row>
    <row r="698" spans="1:3" x14ac:dyDescent="0.3">
      <c r="A698" s="142" t="s">
        <v>1230</v>
      </c>
      <c r="B698" s="143" t="s">
        <v>3650</v>
      </c>
      <c r="C698" s="143" t="s">
        <v>4284</v>
      </c>
    </row>
    <row r="699" spans="1:3" x14ac:dyDescent="0.3">
      <c r="A699" s="142" t="s">
        <v>1788</v>
      </c>
      <c r="B699" s="143" t="s">
        <v>3851</v>
      </c>
      <c r="C699" s="143" t="s">
        <v>4284</v>
      </c>
    </row>
    <row r="700" spans="1:3" x14ac:dyDescent="0.3">
      <c r="A700" s="142" t="s">
        <v>2193</v>
      </c>
      <c r="B700" s="143" t="s">
        <v>3743</v>
      </c>
      <c r="C700" s="143" t="s">
        <v>4284</v>
      </c>
    </row>
    <row r="701" spans="1:3" x14ac:dyDescent="0.3">
      <c r="A701" s="142" t="s">
        <v>1060</v>
      </c>
      <c r="B701" s="143" t="s">
        <v>4092</v>
      </c>
      <c r="C701" s="143" t="s">
        <v>4284</v>
      </c>
    </row>
    <row r="702" spans="1:3" x14ac:dyDescent="0.3">
      <c r="A702" s="142" t="s">
        <v>525</v>
      </c>
      <c r="B702" s="143" t="s">
        <v>3881</v>
      </c>
      <c r="C702" s="143" t="s">
        <v>4284</v>
      </c>
    </row>
    <row r="703" spans="1:3" x14ac:dyDescent="0.3">
      <c r="A703" s="142" t="s">
        <v>1724</v>
      </c>
      <c r="B703" s="143" t="s">
        <v>4121</v>
      </c>
      <c r="C703" s="143" t="s">
        <v>4284</v>
      </c>
    </row>
    <row r="704" spans="1:3" x14ac:dyDescent="0.3">
      <c r="A704" s="142" t="s">
        <v>2690</v>
      </c>
      <c r="B704" s="143" t="s">
        <v>3691</v>
      </c>
      <c r="C704" s="143" t="s">
        <v>4284</v>
      </c>
    </row>
    <row r="705" spans="1:3" x14ac:dyDescent="0.3">
      <c r="A705" s="142" t="s">
        <v>2714</v>
      </c>
      <c r="B705" s="143" t="s">
        <v>3923</v>
      </c>
      <c r="C705" s="143" t="s">
        <v>4284</v>
      </c>
    </row>
    <row r="706" spans="1:3" x14ac:dyDescent="0.3">
      <c r="A706" s="142" t="s">
        <v>2755</v>
      </c>
      <c r="B706" s="143" t="s">
        <v>4252</v>
      </c>
      <c r="C706" s="143" t="s">
        <v>4284</v>
      </c>
    </row>
    <row r="707" spans="1:3" x14ac:dyDescent="0.3">
      <c r="A707" s="142" t="s">
        <v>2751</v>
      </c>
      <c r="B707" s="143" t="s">
        <v>4251</v>
      </c>
      <c r="C707" s="143" t="s">
        <v>4284</v>
      </c>
    </row>
    <row r="708" spans="1:3" x14ac:dyDescent="0.3">
      <c r="A708" s="142" t="s">
        <v>1082</v>
      </c>
      <c r="B708" s="143" t="s">
        <v>4066</v>
      </c>
      <c r="C708" s="143" t="s">
        <v>4284</v>
      </c>
    </row>
    <row r="709" spans="1:3" x14ac:dyDescent="0.3">
      <c r="A709" s="142" t="s">
        <v>1796</v>
      </c>
      <c r="B709" s="143" t="s">
        <v>3989</v>
      </c>
      <c r="C709" s="143" t="s">
        <v>4284</v>
      </c>
    </row>
    <row r="710" spans="1:3" x14ac:dyDescent="0.3">
      <c r="A710" s="142" t="s">
        <v>1218</v>
      </c>
      <c r="B710" s="143" t="s">
        <v>3628</v>
      </c>
      <c r="C710" s="143" t="s">
        <v>4284</v>
      </c>
    </row>
    <row r="711" spans="1:3" x14ac:dyDescent="0.3">
      <c r="A711" s="142" t="s">
        <v>1798</v>
      </c>
      <c r="B711" s="143" t="s">
        <v>4176</v>
      </c>
      <c r="C711" s="143" t="s">
        <v>4284</v>
      </c>
    </row>
    <row r="712" spans="1:3" x14ac:dyDescent="0.3">
      <c r="A712" s="142" t="s">
        <v>2642</v>
      </c>
      <c r="B712" s="143" t="s">
        <v>3871</v>
      </c>
      <c r="C712" s="143" t="s">
        <v>4284</v>
      </c>
    </row>
    <row r="713" spans="1:3" x14ac:dyDescent="0.3">
      <c r="A713" s="142" t="s">
        <v>2770</v>
      </c>
      <c r="B713" s="143" t="s">
        <v>4250</v>
      </c>
      <c r="C713" s="143" t="s">
        <v>4284</v>
      </c>
    </row>
    <row r="714" spans="1:3" x14ac:dyDescent="0.3">
      <c r="A714" s="142" t="s">
        <v>2525</v>
      </c>
      <c r="B714" s="143" t="s">
        <v>3478</v>
      </c>
      <c r="C714" s="143" t="s">
        <v>4284</v>
      </c>
    </row>
    <row r="715" spans="1:3" x14ac:dyDescent="0.3">
      <c r="A715" s="142" t="s">
        <v>2677</v>
      </c>
      <c r="B715" s="143" t="s">
        <v>3562</v>
      </c>
      <c r="C715" s="143" t="s">
        <v>4284</v>
      </c>
    </row>
    <row r="716" spans="1:3" x14ac:dyDescent="0.3">
      <c r="A716" s="142" t="s">
        <v>551</v>
      </c>
      <c r="B716" s="143" t="s">
        <v>3530</v>
      </c>
      <c r="C716" s="143" t="s">
        <v>4284</v>
      </c>
    </row>
    <row r="717" spans="1:3" x14ac:dyDescent="0.3">
      <c r="A717" s="142" t="s">
        <v>634</v>
      </c>
      <c r="B717" s="143" t="s">
        <v>3594</v>
      </c>
      <c r="C717" s="143" t="s">
        <v>4284</v>
      </c>
    </row>
    <row r="718" spans="1:3" x14ac:dyDescent="0.3">
      <c r="A718" s="142" t="s">
        <v>1169</v>
      </c>
      <c r="B718" s="143" t="s">
        <v>3580</v>
      </c>
      <c r="C718" s="143" t="s">
        <v>4284</v>
      </c>
    </row>
    <row r="719" spans="1:3" x14ac:dyDescent="0.3">
      <c r="A719" s="142" t="s">
        <v>1344</v>
      </c>
      <c r="B719" s="143" t="s">
        <v>3401</v>
      </c>
      <c r="C719" s="143" t="s">
        <v>4284</v>
      </c>
    </row>
    <row r="720" spans="1:3" x14ac:dyDescent="0.3">
      <c r="A720" s="142" t="s">
        <v>1515</v>
      </c>
      <c r="B720" s="143" t="s">
        <v>3430</v>
      </c>
      <c r="C720" s="143" t="s">
        <v>4284</v>
      </c>
    </row>
    <row r="721" spans="1:3" x14ac:dyDescent="0.3">
      <c r="A721" s="142" t="s">
        <v>863</v>
      </c>
      <c r="B721" s="143" t="s">
        <v>3518</v>
      </c>
      <c r="C721" s="143" t="s">
        <v>4284</v>
      </c>
    </row>
    <row r="722" spans="1:3" x14ac:dyDescent="0.3">
      <c r="A722" s="142" t="s">
        <v>1819</v>
      </c>
      <c r="B722" s="143" t="s">
        <v>3444</v>
      </c>
      <c r="C722" s="143" t="s">
        <v>4284</v>
      </c>
    </row>
    <row r="723" spans="1:3" x14ac:dyDescent="0.3">
      <c r="A723" s="142" t="s">
        <v>838</v>
      </c>
      <c r="B723" s="143" t="s">
        <v>3455</v>
      </c>
      <c r="C723" s="143" t="s">
        <v>4284</v>
      </c>
    </row>
    <row r="724" spans="1:3" x14ac:dyDescent="0.3">
      <c r="A724" s="142" t="s">
        <v>2117</v>
      </c>
      <c r="B724" s="143" t="s">
        <v>3604</v>
      </c>
      <c r="C724" s="143" t="s">
        <v>4284</v>
      </c>
    </row>
    <row r="725" spans="1:3" x14ac:dyDescent="0.3">
      <c r="A725" s="142" t="s">
        <v>2276</v>
      </c>
      <c r="B725" s="143" t="s">
        <v>3466</v>
      </c>
      <c r="C725" s="143" t="s">
        <v>4284</v>
      </c>
    </row>
    <row r="726" spans="1:3" x14ac:dyDescent="0.3">
      <c r="A726" s="142" t="s">
        <v>756</v>
      </c>
      <c r="B726" s="143" t="s">
        <v>3507</v>
      </c>
      <c r="C726" s="143" t="s">
        <v>4284</v>
      </c>
    </row>
    <row r="727" spans="1:3" x14ac:dyDescent="0.3">
      <c r="A727" s="142" t="s">
        <v>2391</v>
      </c>
      <c r="B727" s="143" t="s">
        <v>3416</v>
      </c>
      <c r="C727" s="143" t="s">
        <v>4284</v>
      </c>
    </row>
    <row r="728" spans="1:3" x14ac:dyDescent="0.3">
      <c r="A728" s="142" t="s">
        <v>1052</v>
      </c>
      <c r="B728" s="143" t="s">
        <v>3389</v>
      </c>
      <c r="C728" s="143" t="s">
        <v>4284</v>
      </c>
    </row>
    <row r="729" spans="1:3" x14ac:dyDescent="0.3">
      <c r="A729" s="142" t="s">
        <v>2053</v>
      </c>
      <c r="B729" s="143" t="s">
        <v>3367</v>
      </c>
      <c r="C729" s="143" t="s">
        <v>4284</v>
      </c>
    </row>
    <row r="730" spans="1:3" x14ac:dyDescent="0.3">
      <c r="A730" s="142" t="s">
        <v>2611</v>
      </c>
      <c r="B730" s="143" t="s">
        <v>3550</v>
      </c>
      <c r="C730" s="143" t="s">
        <v>4284</v>
      </c>
    </row>
    <row r="731" spans="1:3" x14ac:dyDescent="0.3">
      <c r="A731" s="142" t="s">
        <v>611</v>
      </c>
      <c r="B731" s="143" t="s">
        <v>3539</v>
      </c>
      <c r="C731" s="143" t="s">
        <v>4284</v>
      </c>
    </row>
    <row r="732" spans="1:3" x14ac:dyDescent="0.3">
      <c r="A732" s="142" t="s">
        <v>1918</v>
      </c>
      <c r="B732" s="143" t="s">
        <v>3494</v>
      </c>
      <c r="C732" s="143" t="s">
        <v>4284</v>
      </c>
    </row>
    <row r="733" spans="1:3" x14ac:dyDescent="0.3">
      <c r="A733" s="142" t="s">
        <v>1170</v>
      </c>
      <c r="B733" s="143" t="s">
        <v>3511</v>
      </c>
      <c r="C733" s="143" t="s">
        <v>4284</v>
      </c>
    </row>
    <row r="734" spans="1:3" x14ac:dyDescent="0.3">
      <c r="A734" s="142" t="s">
        <v>2663</v>
      </c>
      <c r="B734" s="143" t="s">
        <v>3418</v>
      </c>
      <c r="C734" s="143" t="s">
        <v>4284</v>
      </c>
    </row>
    <row r="735" spans="1:3" x14ac:dyDescent="0.3">
      <c r="A735" s="142" t="s">
        <v>1277</v>
      </c>
      <c r="B735" s="143" t="s">
        <v>3484</v>
      </c>
      <c r="C735" s="143" t="s">
        <v>4284</v>
      </c>
    </row>
    <row r="736" spans="1:3" x14ac:dyDescent="0.3">
      <c r="A736" s="142" t="s">
        <v>1359</v>
      </c>
      <c r="B736" s="143" t="s">
        <v>3499</v>
      </c>
      <c r="C736" s="143" t="s">
        <v>4284</v>
      </c>
    </row>
    <row r="737" spans="1:3" x14ac:dyDescent="0.3">
      <c r="A737" s="142" t="s">
        <v>2222</v>
      </c>
      <c r="B737" s="143" t="s">
        <v>3468</v>
      </c>
      <c r="C737" s="143" t="s">
        <v>4284</v>
      </c>
    </row>
    <row r="738" spans="1:3" x14ac:dyDescent="0.3">
      <c r="A738" s="142" t="s">
        <v>1539</v>
      </c>
      <c r="B738" s="143" t="s">
        <v>3458</v>
      </c>
      <c r="C738" s="143" t="s">
        <v>4284</v>
      </c>
    </row>
    <row r="739" spans="1:3" x14ac:dyDescent="0.3">
      <c r="A739" s="142" t="s">
        <v>1523</v>
      </c>
      <c r="B739" s="143" t="s">
        <v>3608</v>
      </c>
      <c r="C739" s="143" t="s">
        <v>4284</v>
      </c>
    </row>
    <row r="740" spans="1:3" x14ac:dyDescent="0.3">
      <c r="A740" s="142" t="s">
        <v>1319</v>
      </c>
      <c r="B740" s="143" t="s">
        <v>3596</v>
      </c>
      <c r="C740" s="143" t="s">
        <v>4284</v>
      </c>
    </row>
    <row r="741" spans="1:3" x14ac:dyDescent="0.3">
      <c r="A741" s="142" t="s">
        <v>651</v>
      </c>
      <c r="B741" s="143" t="s">
        <v>3392</v>
      </c>
      <c r="C741" s="143" t="s">
        <v>4284</v>
      </c>
    </row>
    <row r="742" spans="1:3" x14ac:dyDescent="0.3">
      <c r="A742" s="142" t="s">
        <v>1163</v>
      </c>
      <c r="B742" s="143" t="s">
        <v>3582</v>
      </c>
      <c r="C742" s="143" t="s">
        <v>4284</v>
      </c>
    </row>
    <row r="743" spans="1:3" x14ac:dyDescent="0.3">
      <c r="A743" s="142" t="s">
        <v>2262</v>
      </c>
      <c r="B743" s="143" t="s">
        <v>3383</v>
      </c>
      <c r="C743" s="143" t="s">
        <v>4284</v>
      </c>
    </row>
    <row r="744" spans="1:3" x14ac:dyDescent="0.3">
      <c r="A744" s="142" t="s">
        <v>1146</v>
      </c>
      <c r="B744" s="143" t="s">
        <v>3552</v>
      </c>
      <c r="C744" s="143" t="s">
        <v>4284</v>
      </c>
    </row>
    <row r="745" spans="1:3" x14ac:dyDescent="0.3">
      <c r="A745" s="142" t="s">
        <v>1206</v>
      </c>
      <c r="B745" s="143" t="s">
        <v>3532</v>
      </c>
      <c r="C745" s="143" t="s">
        <v>4284</v>
      </c>
    </row>
    <row r="746" spans="1:3" x14ac:dyDescent="0.3">
      <c r="A746" s="142" t="s">
        <v>751</v>
      </c>
      <c r="B746" s="143" t="s">
        <v>3567</v>
      </c>
      <c r="C746" s="143" t="s">
        <v>4284</v>
      </c>
    </row>
    <row r="747" spans="1:3" x14ac:dyDescent="0.3">
      <c r="A747" s="142" t="s">
        <v>589</v>
      </c>
      <c r="B747" s="143" t="s">
        <v>3406</v>
      </c>
      <c r="C747" s="143" t="s">
        <v>4284</v>
      </c>
    </row>
    <row r="748" spans="1:3" x14ac:dyDescent="0.3">
      <c r="A748" s="142" t="s">
        <v>1246</v>
      </c>
      <c r="B748" s="143" t="s">
        <v>3447</v>
      </c>
      <c r="C748" s="143" t="s">
        <v>4284</v>
      </c>
    </row>
    <row r="749" spans="1:3" x14ac:dyDescent="0.3">
      <c r="A749" s="142" t="s">
        <v>2717</v>
      </c>
      <c r="B749" s="143" t="s">
        <v>3432</v>
      </c>
      <c r="C749" s="143" t="s">
        <v>4284</v>
      </c>
    </row>
    <row r="750" spans="1:3" x14ac:dyDescent="0.3">
      <c r="A750" s="142" t="s">
        <v>1155</v>
      </c>
      <c r="B750" s="143" t="s">
        <v>3522</v>
      </c>
      <c r="C750" s="143" t="s">
        <v>4284</v>
      </c>
    </row>
    <row r="751" spans="1:3" x14ac:dyDescent="0.3">
      <c r="A751" s="142" t="s">
        <v>2245</v>
      </c>
      <c r="B751" s="143" t="s">
        <v>3543</v>
      </c>
      <c r="C751" s="143" t="s">
        <v>4284</v>
      </c>
    </row>
    <row r="752" spans="1:3" x14ac:dyDescent="0.3">
      <c r="A752" s="142" t="s">
        <v>1465</v>
      </c>
      <c r="B752" s="143" t="s">
        <v>3363</v>
      </c>
      <c r="C752" s="143" t="s">
        <v>4284</v>
      </c>
    </row>
    <row r="753" spans="1:3" x14ac:dyDescent="0.3">
      <c r="A753" s="142" t="s">
        <v>753</v>
      </c>
      <c r="B753" s="143" t="s">
        <v>3500</v>
      </c>
      <c r="C753" s="143" t="s">
        <v>4284</v>
      </c>
    </row>
    <row r="754" spans="1:3" x14ac:dyDescent="0.3">
      <c r="A754" s="142" t="s">
        <v>2332</v>
      </c>
      <c r="B754" s="143" t="s">
        <v>3741</v>
      </c>
      <c r="C754" s="143" t="s">
        <v>4284</v>
      </c>
    </row>
    <row r="755" spans="1:3" x14ac:dyDescent="0.3">
      <c r="A755" s="142" t="s">
        <v>1461</v>
      </c>
      <c r="B755" s="143" t="s">
        <v>3960</v>
      </c>
      <c r="C755" s="143" t="s">
        <v>4284</v>
      </c>
    </row>
    <row r="756" spans="1:3" x14ac:dyDescent="0.3">
      <c r="A756" s="142" t="s">
        <v>972</v>
      </c>
      <c r="B756" s="143" t="s">
        <v>3770</v>
      </c>
      <c r="C756" s="143" t="s">
        <v>4284</v>
      </c>
    </row>
    <row r="757" spans="1:3" x14ac:dyDescent="0.3">
      <c r="A757" s="142" t="s">
        <v>1358</v>
      </c>
      <c r="B757" s="143" t="s">
        <v>3669</v>
      </c>
      <c r="C757" s="143" t="s">
        <v>4284</v>
      </c>
    </row>
    <row r="758" spans="1:3" x14ac:dyDescent="0.3">
      <c r="A758" s="142" t="s">
        <v>1401</v>
      </c>
      <c r="B758" s="143" t="s">
        <v>3718</v>
      </c>
      <c r="C758" s="143" t="s">
        <v>4284</v>
      </c>
    </row>
    <row r="759" spans="1:3" x14ac:dyDescent="0.3">
      <c r="A759" s="142" t="s">
        <v>560</v>
      </c>
      <c r="B759" s="143" t="s">
        <v>3903</v>
      </c>
      <c r="C759" s="143" t="s">
        <v>4284</v>
      </c>
    </row>
    <row r="760" spans="1:3" x14ac:dyDescent="0.3">
      <c r="A760" s="142" t="s">
        <v>2001</v>
      </c>
      <c r="B760" s="143" t="s">
        <v>3838</v>
      </c>
      <c r="C760" s="143" t="s">
        <v>4284</v>
      </c>
    </row>
    <row r="761" spans="1:3" x14ac:dyDescent="0.3">
      <c r="A761" s="142" t="s">
        <v>780</v>
      </c>
      <c r="B761" s="143" t="s">
        <v>4116</v>
      </c>
      <c r="C761" s="143" t="s">
        <v>4284</v>
      </c>
    </row>
    <row r="762" spans="1:3" x14ac:dyDescent="0.3">
      <c r="A762" s="142" t="s">
        <v>1124</v>
      </c>
      <c r="B762" s="143" t="s">
        <v>3700</v>
      </c>
      <c r="C762" s="143" t="s">
        <v>4284</v>
      </c>
    </row>
    <row r="763" spans="1:3" x14ac:dyDescent="0.3">
      <c r="A763" s="142" t="s">
        <v>1175</v>
      </c>
      <c r="B763" s="143" t="s">
        <v>3875</v>
      </c>
      <c r="C763" s="143" t="s">
        <v>4284</v>
      </c>
    </row>
    <row r="764" spans="1:3" x14ac:dyDescent="0.3">
      <c r="A764" s="142" t="s">
        <v>847</v>
      </c>
      <c r="B764" s="143" t="s">
        <v>3818</v>
      </c>
      <c r="C764" s="143" t="s">
        <v>4284</v>
      </c>
    </row>
    <row r="765" spans="1:3" x14ac:dyDescent="0.3">
      <c r="A765" s="142" t="s">
        <v>1272</v>
      </c>
      <c r="B765" s="143" t="s">
        <v>3750</v>
      </c>
      <c r="C765" s="143" t="s">
        <v>4284</v>
      </c>
    </row>
    <row r="766" spans="1:3" x14ac:dyDescent="0.3">
      <c r="A766" s="142" t="s">
        <v>1263</v>
      </c>
      <c r="B766" s="143" t="s">
        <v>3819</v>
      </c>
      <c r="C766" s="143" t="s">
        <v>4284</v>
      </c>
    </row>
    <row r="767" spans="1:3" x14ac:dyDescent="0.3">
      <c r="A767" s="142" t="s">
        <v>1197</v>
      </c>
      <c r="B767" s="143" t="s">
        <v>3768</v>
      </c>
      <c r="C767" s="143" t="s">
        <v>4284</v>
      </c>
    </row>
    <row r="768" spans="1:3" x14ac:dyDescent="0.3">
      <c r="A768" s="142" t="s">
        <v>910</v>
      </c>
      <c r="B768" s="143" t="s">
        <v>4087</v>
      </c>
      <c r="C768" s="143" t="s">
        <v>4284</v>
      </c>
    </row>
    <row r="769" spans="1:3" x14ac:dyDescent="0.3">
      <c r="A769" s="142" t="s">
        <v>1071</v>
      </c>
      <c r="B769" s="143" t="s">
        <v>4038</v>
      </c>
      <c r="C769" s="143" t="s">
        <v>4284</v>
      </c>
    </row>
    <row r="770" spans="1:3" x14ac:dyDescent="0.3">
      <c r="A770" s="142" t="s">
        <v>1824</v>
      </c>
      <c r="B770" s="143" t="s">
        <v>3933</v>
      </c>
      <c r="C770" s="143" t="s">
        <v>4284</v>
      </c>
    </row>
    <row r="771" spans="1:3" x14ac:dyDescent="0.3">
      <c r="A771" s="142" t="s">
        <v>2732</v>
      </c>
      <c r="B771" s="143" t="s">
        <v>4249</v>
      </c>
      <c r="C771" s="143" t="s">
        <v>4284</v>
      </c>
    </row>
    <row r="772" spans="1:3" x14ac:dyDescent="0.3">
      <c r="A772" s="142" t="s">
        <v>821</v>
      </c>
      <c r="B772" s="143" t="s">
        <v>3986</v>
      </c>
      <c r="C772" s="143" t="s">
        <v>4284</v>
      </c>
    </row>
    <row r="773" spans="1:3" x14ac:dyDescent="0.3">
      <c r="A773" s="142" t="s">
        <v>1935</v>
      </c>
      <c r="B773" s="143" t="s">
        <v>3647</v>
      </c>
      <c r="C773" s="143" t="s">
        <v>4284</v>
      </c>
    </row>
    <row r="774" spans="1:3" x14ac:dyDescent="0.3">
      <c r="A774" s="142" t="s">
        <v>1008</v>
      </c>
      <c r="B774" s="143" t="s">
        <v>3957</v>
      </c>
      <c r="C774" s="143" t="s">
        <v>4284</v>
      </c>
    </row>
    <row r="775" spans="1:3" x14ac:dyDescent="0.3">
      <c r="A775" s="142" t="s">
        <v>1537</v>
      </c>
      <c r="B775" s="143" t="s">
        <v>3731</v>
      </c>
      <c r="C775" s="143" t="s">
        <v>4284</v>
      </c>
    </row>
    <row r="776" spans="1:3" x14ac:dyDescent="0.3">
      <c r="A776" s="142" t="s">
        <v>624</v>
      </c>
      <c r="B776" s="143" t="s">
        <v>3715</v>
      </c>
      <c r="C776" s="143" t="s">
        <v>4284</v>
      </c>
    </row>
    <row r="777" spans="1:3" x14ac:dyDescent="0.3">
      <c r="A777" s="142" t="s">
        <v>754</v>
      </c>
      <c r="B777" s="143" t="s">
        <v>4085</v>
      </c>
      <c r="C777" s="143" t="s">
        <v>4284</v>
      </c>
    </row>
    <row r="778" spans="1:3" x14ac:dyDescent="0.3">
      <c r="A778" s="142" t="s">
        <v>1116</v>
      </c>
      <c r="B778" s="143" t="s">
        <v>3929</v>
      </c>
      <c r="C778" s="143" t="s">
        <v>4284</v>
      </c>
    </row>
    <row r="779" spans="1:3" x14ac:dyDescent="0.3">
      <c r="A779" s="142" t="s">
        <v>1120</v>
      </c>
      <c r="B779" s="143" t="s">
        <v>3982</v>
      </c>
      <c r="C779" s="143" t="s">
        <v>4284</v>
      </c>
    </row>
    <row r="780" spans="1:3" x14ac:dyDescent="0.3">
      <c r="A780" s="142" t="s">
        <v>706</v>
      </c>
      <c r="B780" s="143" t="s">
        <v>3666</v>
      </c>
      <c r="C780" s="143" t="s">
        <v>4284</v>
      </c>
    </row>
    <row r="781" spans="1:3" x14ac:dyDescent="0.3">
      <c r="A781" s="142" t="s">
        <v>1036</v>
      </c>
      <c r="B781" s="143" t="s">
        <v>3873</v>
      </c>
      <c r="C781" s="143" t="s">
        <v>4284</v>
      </c>
    </row>
    <row r="782" spans="1:3" x14ac:dyDescent="0.3">
      <c r="A782" s="142" t="s">
        <v>2648</v>
      </c>
      <c r="B782" s="143" t="s">
        <v>3784</v>
      </c>
      <c r="C782" s="143" t="s">
        <v>4284</v>
      </c>
    </row>
    <row r="783" spans="1:3" x14ac:dyDescent="0.3">
      <c r="A783" s="142" t="s">
        <v>644</v>
      </c>
      <c r="B783" s="143" t="s">
        <v>3826</v>
      </c>
      <c r="C783" s="143" t="s">
        <v>4284</v>
      </c>
    </row>
    <row r="784" spans="1:3" x14ac:dyDescent="0.3">
      <c r="A784" s="142" t="s">
        <v>1943</v>
      </c>
      <c r="B784" s="143" t="s">
        <v>3711</v>
      </c>
      <c r="C784" s="143" t="s">
        <v>4284</v>
      </c>
    </row>
    <row r="785" spans="1:3" x14ac:dyDescent="0.3">
      <c r="A785" s="142" t="s">
        <v>1517</v>
      </c>
      <c r="B785" s="143" t="s">
        <v>3764</v>
      </c>
      <c r="C785" s="143" t="s">
        <v>4284</v>
      </c>
    </row>
    <row r="786" spans="1:3" x14ac:dyDescent="0.3">
      <c r="A786" s="142" t="s">
        <v>1035</v>
      </c>
      <c r="B786" s="143" t="s">
        <v>3844</v>
      </c>
      <c r="C786" s="143" t="s">
        <v>4284</v>
      </c>
    </row>
    <row r="787" spans="1:3" x14ac:dyDescent="0.3">
      <c r="A787" s="142" t="s">
        <v>1311</v>
      </c>
      <c r="B787" s="143" t="s">
        <v>3794</v>
      </c>
      <c r="C787" s="143" t="s">
        <v>4284</v>
      </c>
    </row>
    <row r="788" spans="1:3" x14ac:dyDescent="0.3">
      <c r="A788" s="142" t="s">
        <v>2679</v>
      </c>
      <c r="B788" s="143" t="s">
        <v>4060</v>
      </c>
      <c r="C788" s="143" t="s">
        <v>4284</v>
      </c>
    </row>
    <row r="789" spans="1:3" x14ac:dyDescent="0.3">
      <c r="A789" s="142" t="s">
        <v>1251</v>
      </c>
      <c r="B789" s="143" t="s">
        <v>3758</v>
      </c>
      <c r="C789" s="143" t="s">
        <v>4284</v>
      </c>
    </row>
    <row r="790" spans="1:3" x14ac:dyDescent="0.3">
      <c r="A790" s="142" t="s">
        <v>2761</v>
      </c>
      <c r="B790" s="143" t="s">
        <v>4248</v>
      </c>
      <c r="C790" s="143" t="s">
        <v>4284</v>
      </c>
    </row>
    <row r="791" spans="1:3" x14ac:dyDescent="0.3">
      <c r="A791" s="142" t="s">
        <v>1006</v>
      </c>
      <c r="B791" s="143" t="s">
        <v>4014</v>
      </c>
      <c r="C791" s="143" t="s">
        <v>4284</v>
      </c>
    </row>
    <row r="792" spans="1:3" x14ac:dyDescent="0.3">
      <c r="A792" s="142" t="s">
        <v>2478</v>
      </c>
      <c r="B792" s="143" t="s">
        <v>4072</v>
      </c>
      <c r="C792" s="143" t="s">
        <v>4284</v>
      </c>
    </row>
    <row r="793" spans="1:3" x14ac:dyDescent="0.3">
      <c r="A793" s="142" t="s">
        <v>2589</v>
      </c>
      <c r="B793" s="143" t="s">
        <v>3776</v>
      </c>
      <c r="C793" s="143" t="s">
        <v>4284</v>
      </c>
    </row>
    <row r="794" spans="1:3" x14ac:dyDescent="0.3">
      <c r="A794" s="142" t="s">
        <v>2604</v>
      </c>
      <c r="B794" s="143" t="s">
        <v>3994</v>
      </c>
      <c r="C794" s="143" t="s">
        <v>4284</v>
      </c>
    </row>
    <row r="795" spans="1:3" x14ac:dyDescent="0.3">
      <c r="A795" s="142" t="s">
        <v>1069</v>
      </c>
      <c r="B795" s="143" t="s">
        <v>4125</v>
      </c>
      <c r="C795" s="143" t="s">
        <v>4284</v>
      </c>
    </row>
    <row r="796" spans="1:3" x14ac:dyDescent="0.3">
      <c r="A796" s="142" t="s">
        <v>2089</v>
      </c>
      <c r="B796" s="143" t="s">
        <v>3943</v>
      </c>
      <c r="C796" s="143" t="s">
        <v>4284</v>
      </c>
    </row>
    <row r="797" spans="1:3" x14ac:dyDescent="0.3">
      <c r="A797" s="142" t="s">
        <v>1084</v>
      </c>
      <c r="B797" s="143" t="s">
        <v>3694</v>
      </c>
      <c r="C797" s="143" t="s">
        <v>4284</v>
      </c>
    </row>
    <row r="798" spans="1:3" x14ac:dyDescent="0.3">
      <c r="A798" s="142" t="s">
        <v>981</v>
      </c>
      <c r="B798" s="143" t="s">
        <v>3831</v>
      </c>
      <c r="C798" s="143" t="s">
        <v>4284</v>
      </c>
    </row>
    <row r="799" spans="1:3" x14ac:dyDescent="0.3">
      <c r="A799" s="142" t="s">
        <v>1188</v>
      </c>
      <c r="B799" s="143" t="s">
        <v>3912</v>
      </c>
      <c r="C799" s="143" t="s">
        <v>4284</v>
      </c>
    </row>
    <row r="800" spans="1:3" x14ac:dyDescent="0.3">
      <c r="A800" s="142" t="s">
        <v>951</v>
      </c>
      <c r="B800" s="143" t="s">
        <v>3802</v>
      </c>
      <c r="C800" s="143" t="s">
        <v>4284</v>
      </c>
    </row>
    <row r="801" spans="1:3" x14ac:dyDescent="0.3">
      <c r="A801" s="142" t="s">
        <v>2451</v>
      </c>
      <c r="B801" s="143" t="s">
        <v>3653</v>
      </c>
      <c r="C801" s="143" t="s">
        <v>4284</v>
      </c>
    </row>
    <row r="802" spans="1:3" x14ac:dyDescent="0.3">
      <c r="A802" s="142" t="s">
        <v>2629</v>
      </c>
      <c r="B802" s="143" t="s">
        <v>3747</v>
      </c>
      <c r="C802" s="143" t="s">
        <v>4284</v>
      </c>
    </row>
    <row r="803" spans="1:3" x14ac:dyDescent="0.3">
      <c r="A803" s="142" t="s">
        <v>2061</v>
      </c>
      <c r="B803" s="143" t="s">
        <v>3992</v>
      </c>
      <c r="C803" s="143" t="s">
        <v>4284</v>
      </c>
    </row>
    <row r="804" spans="1:3" x14ac:dyDescent="0.3">
      <c r="A804" s="142" t="s">
        <v>1107</v>
      </c>
      <c r="B804" s="143" t="s">
        <v>3967</v>
      </c>
      <c r="C804" s="143" t="s">
        <v>4284</v>
      </c>
    </row>
    <row r="805" spans="1:3" x14ac:dyDescent="0.3">
      <c r="A805" s="142" t="s">
        <v>2020</v>
      </c>
      <c r="B805" s="143" t="s">
        <v>4097</v>
      </c>
      <c r="C805" s="143" t="s">
        <v>4284</v>
      </c>
    </row>
    <row r="806" spans="1:3" x14ac:dyDescent="0.3">
      <c r="A806" s="142" t="s">
        <v>2510</v>
      </c>
      <c r="B806" s="143" t="s">
        <v>4003</v>
      </c>
      <c r="C806" s="143" t="s">
        <v>4284</v>
      </c>
    </row>
    <row r="807" spans="1:3" x14ac:dyDescent="0.3">
      <c r="A807" s="142" t="s">
        <v>1900</v>
      </c>
      <c r="B807" s="143" t="s">
        <v>3856</v>
      </c>
      <c r="C807" s="143" t="s">
        <v>4284</v>
      </c>
    </row>
    <row r="808" spans="1:3" x14ac:dyDescent="0.3">
      <c r="A808" s="142" t="s">
        <v>2765</v>
      </c>
      <c r="B808" s="143" t="s">
        <v>4246</v>
      </c>
      <c r="C808" s="143" t="s">
        <v>4284</v>
      </c>
    </row>
    <row r="809" spans="1:3" x14ac:dyDescent="0.3">
      <c r="A809" s="142" t="s">
        <v>811</v>
      </c>
      <c r="B809" s="143" t="s">
        <v>4045</v>
      </c>
      <c r="C809" s="143" t="s">
        <v>4284</v>
      </c>
    </row>
    <row r="810" spans="1:3" x14ac:dyDescent="0.3">
      <c r="A810" s="142" t="s">
        <v>809</v>
      </c>
      <c r="B810" s="143" t="s">
        <v>4025</v>
      </c>
      <c r="C810" s="143" t="s">
        <v>4284</v>
      </c>
    </row>
    <row r="811" spans="1:3" x14ac:dyDescent="0.3">
      <c r="A811" s="142" t="s">
        <v>768</v>
      </c>
      <c r="B811" s="143" t="s">
        <v>3634</v>
      </c>
      <c r="C811" s="143" t="s">
        <v>4284</v>
      </c>
    </row>
    <row r="812" spans="1:3" x14ac:dyDescent="0.3">
      <c r="A812" s="142" t="s">
        <v>652</v>
      </c>
      <c r="B812" s="143" t="s">
        <v>3630</v>
      </c>
      <c r="C812" s="143" t="s">
        <v>4284</v>
      </c>
    </row>
    <row r="813" spans="1:3" x14ac:dyDescent="0.3">
      <c r="A813" s="142" t="s">
        <v>2504</v>
      </c>
      <c r="B813" s="143" t="s">
        <v>3983</v>
      </c>
      <c r="C813" s="143" t="s">
        <v>4284</v>
      </c>
    </row>
    <row r="814" spans="1:3" x14ac:dyDescent="0.3">
      <c r="A814" s="142" t="s">
        <v>896</v>
      </c>
      <c r="B814" s="143" t="s">
        <v>4163</v>
      </c>
      <c r="C814" s="143" t="s">
        <v>4284</v>
      </c>
    </row>
    <row r="815" spans="1:3" x14ac:dyDescent="0.3">
      <c r="A815" s="142" t="s">
        <v>2788</v>
      </c>
      <c r="B815" s="143" t="s">
        <v>4265</v>
      </c>
      <c r="C815" s="143" t="s">
        <v>4266</v>
      </c>
    </row>
    <row r="816" spans="1:3" x14ac:dyDescent="0.3">
      <c r="A816" s="142" t="s">
        <v>2520</v>
      </c>
      <c r="B816" s="143" t="s">
        <v>4142</v>
      </c>
      <c r="C816" s="143" t="s">
        <v>4284</v>
      </c>
    </row>
    <row r="817" spans="1:3" x14ac:dyDescent="0.3">
      <c r="A817" s="142" t="s">
        <v>1845</v>
      </c>
      <c r="B817" s="143" t="s">
        <v>4141</v>
      </c>
      <c r="C817" s="143" t="s">
        <v>4284</v>
      </c>
    </row>
    <row r="818" spans="1:3" x14ac:dyDescent="0.3">
      <c r="A818" s="142" t="s">
        <v>1238</v>
      </c>
      <c r="B818" s="143" t="s">
        <v>3620</v>
      </c>
      <c r="C818" s="143" t="s">
        <v>4284</v>
      </c>
    </row>
    <row r="819" spans="1:3" x14ac:dyDescent="0.3">
      <c r="A819" s="142" t="s">
        <v>2625</v>
      </c>
      <c r="B819" s="143" t="s">
        <v>4160</v>
      </c>
      <c r="C819" s="143" t="s">
        <v>4284</v>
      </c>
    </row>
    <row r="820" spans="1:3" x14ac:dyDescent="0.3">
      <c r="A820" s="142" t="s">
        <v>2407</v>
      </c>
      <c r="B820" s="143" t="s">
        <v>4147</v>
      </c>
      <c r="C820" s="143" t="s">
        <v>4284</v>
      </c>
    </row>
    <row r="821" spans="1:3" x14ac:dyDescent="0.3">
      <c r="A821" s="142" t="s">
        <v>2737</v>
      </c>
      <c r="B821" s="143" t="s">
        <v>4245</v>
      </c>
      <c r="C821" s="143" t="s">
        <v>4284</v>
      </c>
    </row>
    <row r="822" spans="1:3" x14ac:dyDescent="0.3">
      <c r="A822" s="142" t="s">
        <v>1193</v>
      </c>
      <c r="B822" s="143" t="s">
        <v>3614</v>
      </c>
      <c r="C822" s="143" t="s">
        <v>4284</v>
      </c>
    </row>
    <row r="823" spans="1:3" x14ac:dyDescent="0.3">
      <c r="A823" s="142" t="s">
        <v>2454</v>
      </c>
      <c r="B823" s="143" t="s">
        <v>4150</v>
      </c>
      <c r="C823" s="143" t="s">
        <v>4284</v>
      </c>
    </row>
    <row r="824" spans="1:3" x14ac:dyDescent="0.3">
      <c r="A824" s="142" t="s">
        <v>2800</v>
      </c>
      <c r="B824" s="143" t="s">
        <v>4268</v>
      </c>
      <c r="C824" s="143" t="s">
        <v>4284</v>
      </c>
    </row>
    <row r="825" spans="1:3" x14ac:dyDescent="0.3">
      <c r="A825" s="142" t="s">
        <v>987</v>
      </c>
      <c r="B825" s="143" t="s">
        <v>4148</v>
      </c>
      <c r="C825" s="143" t="s">
        <v>4284</v>
      </c>
    </row>
    <row r="826" spans="1:3" x14ac:dyDescent="0.3">
      <c r="A826" s="142" t="s">
        <v>596</v>
      </c>
      <c r="B826" s="143" t="s">
        <v>3732</v>
      </c>
      <c r="C826" s="143" t="s">
        <v>4284</v>
      </c>
    </row>
    <row r="827" spans="1:3" x14ac:dyDescent="0.3">
      <c r="A827" s="142" t="s">
        <v>1182</v>
      </c>
      <c r="B827" s="143" t="s">
        <v>4035</v>
      </c>
      <c r="C827" s="143" t="s">
        <v>4284</v>
      </c>
    </row>
    <row r="828" spans="1:3" x14ac:dyDescent="0.3">
      <c r="A828" s="142" t="s">
        <v>1147</v>
      </c>
      <c r="B828" s="143" t="s">
        <v>3645</v>
      </c>
      <c r="C828" s="143" t="s">
        <v>4284</v>
      </c>
    </row>
    <row r="829" spans="1:3" x14ac:dyDescent="0.3">
      <c r="A829" s="142" t="s">
        <v>2326</v>
      </c>
      <c r="B829" s="143" t="s">
        <v>3788</v>
      </c>
      <c r="C829" s="143" t="s">
        <v>4284</v>
      </c>
    </row>
    <row r="830" spans="1:3" x14ac:dyDescent="0.3">
      <c r="A830" s="142" t="s">
        <v>1222</v>
      </c>
      <c r="B830" s="143" t="s">
        <v>3663</v>
      </c>
      <c r="C830" s="143" t="s">
        <v>4284</v>
      </c>
    </row>
    <row r="831" spans="1:3" x14ac:dyDescent="0.3">
      <c r="A831" s="142" t="s">
        <v>1223</v>
      </c>
      <c r="B831" s="143" t="s">
        <v>3706</v>
      </c>
      <c r="C831" s="143" t="s">
        <v>4284</v>
      </c>
    </row>
    <row r="832" spans="1:3" x14ac:dyDescent="0.3">
      <c r="A832" s="142" t="s">
        <v>893</v>
      </c>
      <c r="B832" s="143" t="s">
        <v>4109</v>
      </c>
      <c r="C832" s="143" t="s">
        <v>4284</v>
      </c>
    </row>
    <row r="833" spans="1:3" x14ac:dyDescent="0.3">
      <c r="A833" s="142" t="s">
        <v>1164</v>
      </c>
      <c r="B833" s="143" t="s">
        <v>3682</v>
      </c>
      <c r="C833" s="143" t="s">
        <v>4284</v>
      </c>
    </row>
    <row r="834" spans="1:3" x14ac:dyDescent="0.3">
      <c r="A834" s="142" t="s">
        <v>700</v>
      </c>
      <c r="B834" s="143" t="s">
        <v>4010</v>
      </c>
      <c r="C834" s="143" t="s">
        <v>4284</v>
      </c>
    </row>
    <row r="835" spans="1:3" x14ac:dyDescent="0.3">
      <c r="A835" s="142" t="s">
        <v>801</v>
      </c>
      <c r="B835" s="143" t="s">
        <v>3897</v>
      </c>
      <c r="C835" s="143" t="s">
        <v>4284</v>
      </c>
    </row>
    <row r="836" spans="1:3" x14ac:dyDescent="0.3">
      <c r="A836" s="142" t="s">
        <v>1122</v>
      </c>
      <c r="B836" s="143" t="s">
        <v>3953</v>
      </c>
      <c r="C836" s="143" t="s">
        <v>4284</v>
      </c>
    </row>
    <row r="837" spans="1:3" x14ac:dyDescent="0.3">
      <c r="A837" s="142" t="s">
        <v>1153</v>
      </c>
      <c r="B837" s="143" t="s">
        <v>3760</v>
      </c>
      <c r="C837" s="143" t="s">
        <v>4284</v>
      </c>
    </row>
    <row r="838" spans="1:3" x14ac:dyDescent="0.3">
      <c r="A838" s="142" t="s">
        <v>1585</v>
      </c>
      <c r="B838" s="143" t="s">
        <v>3868</v>
      </c>
      <c r="C838" s="143" t="s">
        <v>4284</v>
      </c>
    </row>
    <row r="839" spans="1:3" x14ac:dyDescent="0.3">
      <c r="A839" s="142" t="s">
        <v>802</v>
      </c>
      <c r="B839" s="143" t="s">
        <v>3977</v>
      </c>
      <c r="C839" s="143" t="s">
        <v>4284</v>
      </c>
    </row>
    <row r="840" spans="1:3" x14ac:dyDescent="0.3">
      <c r="A840" s="142" t="s">
        <v>597</v>
      </c>
      <c r="B840" s="143" t="s">
        <v>3840</v>
      </c>
      <c r="C840" s="143" t="s">
        <v>4284</v>
      </c>
    </row>
    <row r="841" spans="1:3" x14ac:dyDescent="0.3">
      <c r="A841" s="142" t="s">
        <v>1212</v>
      </c>
      <c r="B841" s="143" t="s">
        <v>3812</v>
      </c>
      <c r="C841" s="143" t="s">
        <v>4284</v>
      </c>
    </row>
    <row r="842" spans="1:3" x14ac:dyDescent="0.3">
      <c r="A842" s="142" t="s">
        <v>684</v>
      </c>
      <c r="B842" s="143" t="s">
        <v>4056</v>
      </c>
      <c r="C842" s="143" t="s">
        <v>4284</v>
      </c>
    </row>
    <row r="843" spans="1:3" x14ac:dyDescent="0.3">
      <c r="A843" s="142" t="s">
        <v>2035</v>
      </c>
      <c r="B843" s="143" t="s">
        <v>3921</v>
      </c>
      <c r="C843" s="143" t="s">
        <v>4284</v>
      </c>
    </row>
    <row r="844" spans="1:3" x14ac:dyDescent="0.3">
      <c r="A844" s="142" t="s">
        <v>2216</v>
      </c>
      <c r="B844" s="143" t="s">
        <v>4080</v>
      </c>
      <c r="C844" s="143" t="s">
        <v>4284</v>
      </c>
    </row>
    <row r="845" spans="1:3" x14ac:dyDescent="0.3">
      <c r="A845" s="142" t="s">
        <v>1514</v>
      </c>
      <c r="B845" s="143" t="s">
        <v>4079</v>
      </c>
      <c r="C845" s="143" t="s">
        <v>4284</v>
      </c>
    </row>
    <row r="846" spans="1:3" x14ac:dyDescent="0.3">
      <c r="A846" s="142" t="s">
        <v>1135</v>
      </c>
      <c r="B846" s="143" t="s">
        <v>4034</v>
      </c>
      <c r="C846" s="143" t="s">
        <v>4284</v>
      </c>
    </row>
    <row r="847" spans="1:3" x14ac:dyDescent="0.3">
      <c r="A847" s="142" t="s">
        <v>2390</v>
      </c>
      <c r="B847" s="143" t="s">
        <v>3759</v>
      </c>
      <c r="C847" s="143" t="s">
        <v>4284</v>
      </c>
    </row>
    <row r="848" spans="1:3" x14ac:dyDescent="0.3">
      <c r="A848" s="142" t="s">
        <v>1522</v>
      </c>
      <c r="B848" s="143" t="s">
        <v>3644</v>
      </c>
      <c r="C848" s="143" t="s">
        <v>4284</v>
      </c>
    </row>
    <row r="849" spans="1:3" x14ac:dyDescent="0.3">
      <c r="A849" s="142" t="s">
        <v>738</v>
      </c>
      <c r="B849" s="143" t="s">
        <v>3952</v>
      </c>
      <c r="C849" s="143" t="s">
        <v>4284</v>
      </c>
    </row>
    <row r="850" spans="1:3" x14ac:dyDescent="0.3">
      <c r="A850" s="142" t="s">
        <v>2039</v>
      </c>
      <c r="B850" s="143" t="s">
        <v>3787</v>
      </c>
      <c r="C850" s="143" t="s">
        <v>4284</v>
      </c>
    </row>
    <row r="851" spans="1:3" x14ac:dyDescent="0.3">
      <c r="A851" s="142" t="s">
        <v>1195</v>
      </c>
      <c r="B851" s="143" t="s">
        <v>3863</v>
      </c>
      <c r="C851" s="143" t="s">
        <v>4284</v>
      </c>
    </row>
    <row r="852" spans="1:3" x14ac:dyDescent="0.3">
      <c r="A852" s="142" t="s">
        <v>699</v>
      </c>
      <c r="B852" s="143" t="s">
        <v>4108</v>
      </c>
      <c r="C852" s="143" t="s">
        <v>4284</v>
      </c>
    </row>
    <row r="853" spans="1:3" x14ac:dyDescent="0.3">
      <c r="A853" s="142" t="s">
        <v>1572</v>
      </c>
      <c r="B853" s="143" t="s">
        <v>3704</v>
      </c>
      <c r="C853" s="143" t="s">
        <v>4284</v>
      </c>
    </row>
    <row r="854" spans="1:3" x14ac:dyDescent="0.3">
      <c r="A854" s="142" t="s">
        <v>604</v>
      </c>
      <c r="B854" s="143" t="s">
        <v>3975</v>
      </c>
      <c r="C854" s="143" t="s">
        <v>4284</v>
      </c>
    </row>
    <row r="855" spans="1:3" x14ac:dyDescent="0.3">
      <c r="A855" s="142" t="s">
        <v>745</v>
      </c>
      <c r="B855" s="143" t="s">
        <v>3920</v>
      </c>
      <c r="C855" s="143" t="s">
        <v>4284</v>
      </c>
    </row>
    <row r="856" spans="1:3" x14ac:dyDescent="0.3">
      <c r="A856" s="142" t="s">
        <v>673</v>
      </c>
      <c r="B856" s="143" t="s">
        <v>3811</v>
      </c>
      <c r="C856" s="143" t="s">
        <v>4284</v>
      </c>
    </row>
    <row r="857" spans="1:3" x14ac:dyDescent="0.3">
      <c r="A857" s="142" t="s">
        <v>1217</v>
      </c>
      <c r="B857" s="143" t="s">
        <v>4054</v>
      </c>
      <c r="C857" s="143" t="s">
        <v>4284</v>
      </c>
    </row>
    <row r="858" spans="1:3" x14ac:dyDescent="0.3">
      <c r="A858" s="142" t="s">
        <v>2337</v>
      </c>
      <c r="B858" s="143" t="s">
        <v>3662</v>
      </c>
      <c r="C858" s="143" t="s">
        <v>4284</v>
      </c>
    </row>
    <row r="859" spans="1:3" x14ac:dyDescent="0.3">
      <c r="A859" s="142" t="s">
        <v>1090</v>
      </c>
      <c r="B859" s="143" t="s">
        <v>4009</v>
      </c>
      <c r="C859" s="143" t="s">
        <v>4284</v>
      </c>
    </row>
    <row r="860" spans="1:3" x14ac:dyDescent="0.3">
      <c r="A860" s="142" t="s">
        <v>871</v>
      </c>
      <c r="B860" s="143" t="s">
        <v>3730</v>
      </c>
      <c r="C860" s="143" t="s">
        <v>4284</v>
      </c>
    </row>
    <row r="861" spans="1:3" x14ac:dyDescent="0.3">
      <c r="A861" s="142" t="s">
        <v>1089</v>
      </c>
      <c r="B861" s="143" t="s">
        <v>3896</v>
      </c>
      <c r="C861" s="143" t="s">
        <v>4284</v>
      </c>
    </row>
    <row r="862" spans="1:3" x14ac:dyDescent="0.3">
      <c r="A862" s="142" t="s">
        <v>1320</v>
      </c>
      <c r="B862" s="143" t="s">
        <v>3681</v>
      </c>
      <c r="C862" s="143" t="s">
        <v>4284</v>
      </c>
    </row>
    <row r="863" spans="1:3" x14ac:dyDescent="0.3">
      <c r="A863" s="142" t="s">
        <v>1335</v>
      </c>
      <c r="B863" s="143" t="s">
        <v>3839</v>
      </c>
      <c r="C863" s="143" t="s">
        <v>4284</v>
      </c>
    </row>
    <row r="864" spans="1:3" x14ac:dyDescent="0.3">
      <c r="A864" s="142" t="s">
        <v>2801</v>
      </c>
      <c r="B864" s="143" t="s">
        <v>4286</v>
      </c>
      <c r="C864" s="143" t="s">
        <v>4287</v>
      </c>
    </row>
    <row r="865" spans="1:3" x14ac:dyDescent="0.3">
      <c r="A865" s="142" t="s">
        <v>1499</v>
      </c>
      <c r="B865" s="143" t="s">
        <v>3783</v>
      </c>
      <c r="C865" s="143" t="s">
        <v>4284</v>
      </c>
    </row>
    <row r="866" spans="1:3" x14ac:dyDescent="0.3">
      <c r="A866" s="142" t="s">
        <v>533</v>
      </c>
      <c r="B866" s="143" t="s">
        <v>4031</v>
      </c>
      <c r="C866" s="143" t="s">
        <v>4284</v>
      </c>
    </row>
    <row r="867" spans="1:3" x14ac:dyDescent="0.3">
      <c r="A867" s="142" t="s">
        <v>2646</v>
      </c>
      <c r="B867" s="143" t="s">
        <v>4051</v>
      </c>
      <c r="C867" s="143" t="s">
        <v>4284</v>
      </c>
    </row>
    <row r="868" spans="1:3" x14ac:dyDescent="0.3">
      <c r="A868" s="142" t="s">
        <v>541</v>
      </c>
      <c r="B868" s="143" t="s">
        <v>4104</v>
      </c>
      <c r="C868" s="143" t="s">
        <v>4284</v>
      </c>
    </row>
    <row r="869" spans="1:3" x14ac:dyDescent="0.3">
      <c r="A869" s="142" t="s">
        <v>1970</v>
      </c>
      <c r="B869" s="143" t="s">
        <v>3808</v>
      </c>
      <c r="C869" s="143" t="s">
        <v>4284</v>
      </c>
    </row>
    <row r="870" spans="1:3" x14ac:dyDescent="0.3">
      <c r="A870" s="142" t="s">
        <v>2585</v>
      </c>
      <c r="B870" s="143" t="s">
        <v>3679</v>
      </c>
      <c r="C870" s="143" t="s">
        <v>4284</v>
      </c>
    </row>
    <row r="871" spans="1:3" x14ac:dyDescent="0.3">
      <c r="A871" s="142" t="s">
        <v>1928</v>
      </c>
      <c r="B871" s="143" t="s">
        <v>4002</v>
      </c>
      <c r="C871" s="143" t="s">
        <v>4284</v>
      </c>
    </row>
    <row r="872" spans="1:3" x14ac:dyDescent="0.3">
      <c r="A872" s="142" t="s">
        <v>1270</v>
      </c>
      <c r="B872" s="143" t="s">
        <v>4131</v>
      </c>
      <c r="C872" s="143" t="s">
        <v>4284</v>
      </c>
    </row>
    <row r="873" spans="1:3" x14ac:dyDescent="0.3">
      <c r="A873" s="142" t="s">
        <v>1226</v>
      </c>
      <c r="B873" s="143" t="s">
        <v>3659</v>
      </c>
      <c r="C873" s="143" t="s">
        <v>4284</v>
      </c>
    </row>
    <row r="874" spans="1:3" x14ac:dyDescent="0.3">
      <c r="A874" s="142" t="s">
        <v>2234</v>
      </c>
      <c r="B874" s="143" t="s">
        <v>3972</v>
      </c>
      <c r="C874" s="143" t="s">
        <v>4284</v>
      </c>
    </row>
    <row r="875" spans="1:3" x14ac:dyDescent="0.3">
      <c r="A875" s="142" t="s">
        <v>2587</v>
      </c>
      <c r="B875" s="143" t="s">
        <v>3860</v>
      </c>
      <c r="C875" s="143" t="s">
        <v>4284</v>
      </c>
    </row>
    <row r="876" spans="1:3" x14ac:dyDescent="0.3">
      <c r="A876" s="142" t="s">
        <v>579</v>
      </c>
      <c r="B876" s="143" t="s">
        <v>3835</v>
      </c>
      <c r="C876" s="143" t="s">
        <v>4284</v>
      </c>
    </row>
    <row r="877" spans="1:3" x14ac:dyDescent="0.3">
      <c r="A877" s="142" t="s">
        <v>2644</v>
      </c>
      <c r="B877" s="143" t="s">
        <v>3949</v>
      </c>
      <c r="C877" s="143" t="s">
        <v>4284</v>
      </c>
    </row>
    <row r="878" spans="1:3" x14ac:dyDescent="0.3">
      <c r="A878" s="142" t="s">
        <v>1556</v>
      </c>
      <c r="B878" s="143" t="s">
        <v>4076</v>
      </c>
      <c r="C878" s="143" t="s">
        <v>4284</v>
      </c>
    </row>
    <row r="879" spans="1:3" x14ac:dyDescent="0.3">
      <c r="A879" s="142" t="s">
        <v>1446</v>
      </c>
      <c r="B879" s="143" t="s">
        <v>3917</v>
      </c>
      <c r="C879" s="143" t="s">
        <v>4284</v>
      </c>
    </row>
    <row r="880" spans="1:3" x14ac:dyDescent="0.3">
      <c r="A880" s="142" t="s">
        <v>1142</v>
      </c>
      <c r="B880" s="143" t="s">
        <v>3728</v>
      </c>
      <c r="C880" s="143" t="s">
        <v>4284</v>
      </c>
    </row>
    <row r="881" spans="1:3" x14ac:dyDescent="0.3">
      <c r="A881" s="142" t="s">
        <v>1510</v>
      </c>
      <c r="B881" s="143" t="s">
        <v>3616</v>
      </c>
      <c r="C881" s="143" t="s">
        <v>4284</v>
      </c>
    </row>
    <row r="882" spans="1:3" x14ac:dyDescent="0.3">
      <c r="A882" s="142" t="s">
        <v>2748</v>
      </c>
      <c r="B882" s="143" t="s">
        <v>4244</v>
      </c>
      <c r="C882" s="143" t="s">
        <v>4284</v>
      </c>
    </row>
    <row r="883" spans="1:3" x14ac:dyDescent="0.3">
      <c r="A883" s="142" t="s">
        <v>1530</v>
      </c>
      <c r="B883" s="143" t="s">
        <v>3754</v>
      </c>
      <c r="C883" s="143" t="s">
        <v>4284</v>
      </c>
    </row>
    <row r="884" spans="1:3" x14ac:dyDescent="0.3">
      <c r="A884" s="142" t="s">
        <v>2313</v>
      </c>
      <c r="B884" s="143" t="s">
        <v>3893</v>
      </c>
      <c r="C884" s="143" t="s">
        <v>4284</v>
      </c>
    </row>
    <row r="885" spans="1:3" x14ac:dyDescent="0.3">
      <c r="A885" s="142" t="s">
        <v>1250</v>
      </c>
      <c r="B885" s="143" t="s">
        <v>3625</v>
      </c>
      <c r="C885" s="143" t="s">
        <v>4284</v>
      </c>
    </row>
    <row r="886" spans="1:3" x14ac:dyDescent="0.3">
      <c r="A886" s="142" t="s">
        <v>1380</v>
      </c>
      <c r="B886" s="143" t="s">
        <v>3618</v>
      </c>
      <c r="C886" s="143" t="s">
        <v>4284</v>
      </c>
    </row>
    <row r="887" spans="1:3" x14ac:dyDescent="0.3">
      <c r="A887" s="142" t="s">
        <v>2112</v>
      </c>
      <c r="B887" s="143" t="s">
        <v>3807</v>
      </c>
      <c r="C887" s="143" t="s">
        <v>4284</v>
      </c>
    </row>
    <row r="888" spans="1:3" x14ac:dyDescent="0.3">
      <c r="A888" s="142" t="s">
        <v>2157</v>
      </c>
      <c r="B888" s="143" t="s">
        <v>3753</v>
      </c>
      <c r="C888" s="143" t="s">
        <v>4284</v>
      </c>
    </row>
    <row r="889" spans="1:3" x14ac:dyDescent="0.3">
      <c r="A889" s="142" t="s">
        <v>963</v>
      </c>
      <c r="B889" s="143" t="s">
        <v>3726</v>
      </c>
      <c r="C889" s="143" t="s">
        <v>4284</v>
      </c>
    </row>
    <row r="890" spans="1:3" x14ac:dyDescent="0.3">
      <c r="A890" s="142" t="s">
        <v>1233</v>
      </c>
      <c r="B890" s="143" t="s">
        <v>4000</v>
      </c>
      <c r="C890" s="143" t="s">
        <v>4284</v>
      </c>
    </row>
    <row r="891" spans="1:3" x14ac:dyDescent="0.3">
      <c r="A891" s="142" t="s">
        <v>2593</v>
      </c>
      <c r="B891" s="143" t="s">
        <v>3782</v>
      </c>
      <c r="C891" s="143" t="s">
        <v>4284</v>
      </c>
    </row>
    <row r="892" spans="1:3" x14ac:dyDescent="0.3">
      <c r="A892" s="142" t="s">
        <v>2635</v>
      </c>
      <c r="B892" s="143" t="s">
        <v>3916</v>
      </c>
      <c r="C892" s="143" t="s">
        <v>4284</v>
      </c>
    </row>
    <row r="893" spans="1:3" x14ac:dyDescent="0.3">
      <c r="A893" s="142" t="s">
        <v>881</v>
      </c>
      <c r="B893" s="143" t="s">
        <v>4050</v>
      </c>
      <c r="C893" s="143" t="s">
        <v>4284</v>
      </c>
    </row>
    <row r="894" spans="1:3" x14ac:dyDescent="0.3">
      <c r="A894" s="142" t="s">
        <v>1394</v>
      </c>
      <c r="B894" s="143" t="s">
        <v>3678</v>
      </c>
      <c r="C894" s="143" t="s">
        <v>4284</v>
      </c>
    </row>
    <row r="895" spans="1:3" x14ac:dyDescent="0.3">
      <c r="A895" s="142" t="s">
        <v>2671</v>
      </c>
      <c r="B895" s="143" t="s">
        <v>3699</v>
      </c>
      <c r="C895" s="143" t="s">
        <v>4284</v>
      </c>
    </row>
    <row r="896" spans="1:3" x14ac:dyDescent="0.3">
      <c r="A896" s="142" t="s">
        <v>1458</v>
      </c>
      <c r="B896" s="143" t="s">
        <v>3948</v>
      </c>
      <c r="C896" s="143" t="s">
        <v>4284</v>
      </c>
    </row>
    <row r="897" spans="1:3" x14ac:dyDescent="0.3">
      <c r="A897" s="142" t="s">
        <v>2657</v>
      </c>
      <c r="B897" s="143" t="s">
        <v>3892</v>
      </c>
      <c r="C897" s="143" t="s">
        <v>4284</v>
      </c>
    </row>
    <row r="898" spans="1:3" x14ac:dyDescent="0.3">
      <c r="A898" s="142" t="s">
        <v>761</v>
      </c>
      <c r="B898" s="143" t="s">
        <v>3971</v>
      </c>
      <c r="C898" s="143" t="s">
        <v>4284</v>
      </c>
    </row>
    <row r="899" spans="1:3" x14ac:dyDescent="0.3">
      <c r="A899" s="142" t="s">
        <v>839</v>
      </c>
      <c r="B899" s="143" t="s">
        <v>3658</v>
      </c>
      <c r="C899" s="143" t="s">
        <v>4284</v>
      </c>
    </row>
    <row r="900" spans="1:3" x14ac:dyDescent="0.3">
      <c r="A900" s="142" t="s">
        <v>832</v>
      </c>
      <c r="B900" s="143" t="s">
        <v>4111</v>
      </c>
      <c r="C900" s="143" t="s">
        <v>4284</v>
      </c>
    </row>
    <row r="901" spans="1:3" x14ac:dyDescent="0.3">
      <c r="A901" s="142" t="s">
        <v>2415</v>
      </c>
      <c r="B901" s="143" t="s">
        <v>4106</v>
      </c>
      <c r="C901" s="143" t="s">
        <v>4284</v>
      </c>
    </row>
    <row r="902" spans="1:3" x14ac:dyDescent="0.3">
      <c r="A902" s="142" t="s">
        <v>1554</v>
      </c>
      <c r="B902" s="143" t="s">
        <v>4030</v>
      </c>
      <c r="C902" s="143" t="s">
        <v>4284</v>
      </c>
    </row>
    <row r="903" spans="1:3" x14ac:dyDescent="0.3">
      <c r="A903" s="142" t="s">
        <v>857</v>
      </c>
      <c r="B903" s="143" t="s">
        <v>4146</v>
      </c>
      <c r="C903" s="143" t="s">
        <v>4284</v>
      </c>
    </row>
    <row r="904" spans="1:3" x14ac:dyDescent="0.3">
      <c r="A904" s="142" t="s">
        <v>1507</v>
      </c>
      <c r="B904" s="143" t="s">
        <v>4130</v>
      </c>
      <c r="C904" s="143" t="s">
        <v>4284</v>
      </c>
    </row>
    <row r="905" spans="1:3" x14ac:dyDescent="0.3">
      <c r="A905" s="142" t="s">
        <v>1974</v>
      </c>
      <c r="B905" s="143" t="s">
        <v>4103</v>
      </c>
      <c r="C905" s="143" t="s">
        <v>4284</v>
      </c>
    </row>
    <row r="906" spans="1:3" x14ac:dyDescent="0.3">
      <c r="A906" s="142" t="s">
        <v>1598</v>
      </c>
      <c r="B906" s="143" t="s">
        <v>3624</v>
      </c>
      <c r="C906" s="143" t="s">
        <v>4284</v>
      </c>
    </row>
    <row r="907" spans="1:3" x14ac:dyDescent="0.3">
      <c r="A907" s="142" t="s">
        <v>1872</v>
      </c>
      <c r="B907" s="143" t="s">
        <v>4177</v>
      </c>
      <c r="C907" s="143" t="s">
        <v>4284</v>
      </c>
    </row>
    <row r="908" spans="1:3" x14ac:dyDescent="0.3">
      <c r="A908" s="142" t="s">
        <v>2185</v>
      </c>
      <c r="B908" s="143" t="s">
        <v>3643</v>
      </c>
      <c r="C908" s="143" t="s">
        <v>4284</v>
      </c>
    </row>
    <row r="909" spans="1:3" x14ac:dyDescent="0.3">
      <c r="A909" s="142" t="s">
        <v>1423</v>
      </c>
      <c r="B909" s="143" t="s">
        <v>3642</v>
      </c>
      <c r="C909" s="143" t="s">
        <v>4284</v>
      </c>
    </row>
    <row r="910" spans="1:3" x14ac:dyDescent="0.3">
      <c r="A910" s="142" t="s">
        <v>1847</v>
      </c>
      <c r="B910" s="143" t="s">
        <v>4166</v>
      </c>
      <c r="C910" s="143" t="s">
        <v>4284</v>
      </c>
    </row>
    <row r="911" spans="1:3" x14ac:dyDescent="0.3">
      <c r="A911" s="142" t="s">
        <v>1040</v>
      </c>
      <c r="B911" s="143" t="s">
        <v>4140</v>
      </c>
      <c r="C911" s="143" t="s">
        <v>4284</v>
      </c>
    </row>
    <row r="912" spans="1:3" x14ac:dyDescent="0.3">
      <c r="A912" s="142" t="s">
        <v>2191</v>
      </c>
      <c r="B912" s="143" t="s">
        <v>4143</v>
      </c>
      <c r="C912" s="143" t="s">
        <v>4284</v>
      </c>
    </row>
    <row r="913" spans="1:3" x14ac:dyDescent="0.3">
      <c r="A913" s="142" t="s">
        <v>543</v>
      </c>
      <c r="B913" s="143" t="s">
        <v>3602</v>
      </c>
      <c r="C913" s="143" t="s">
        <v>4284</v>
      </c>
    </row>
    <row r="914" spans="1:3" x14ac:dyDescent="0.3">
      <c r="A914" s="142" t="s">
        <v>2011</v>
      </c>
      <c r="B914" s="143" t="s">
        <v>3463</v>
      </c>
      <c r="C914" s="143" t="s">
        <v>4284</v>
      </c>
    </row>
    <row r="915" spans="1:3" x14ac:dyDescent="0.3">
      <c r="A915" s="142" t="s">
        <v>1245</v>
      </c>
      <c r="B915" s="143" t="s">
        <v>3414</v>
      </c>
      <c r="C915" s="143" t="s">
        <v>4284</v>
      </c>
    </row>
    <row r="916" spans="1:3" x14ac:dyDescent="0.3">
      <c r="A916" s="142" t="s">
        <v>2210</v>
      </c>
      <c r="B916" s="143" t="s">
        <v>3559</v>
      </c>
      <c r="C916" s="143" t="s">
        <v>4284</v>
      </c>
    </row>
    <row r="917" spans="1:3" x14ac:dyDescent="0.3">
      <c r="A917" s="142" t="s">
        <v>1073</v>
      </c>
      <c r="B917" s="143" t="s">
        <v>3526</v>
      </c>
      <c r="C917" s="143" t="s">
        <v>4284</v>
      </c>
    </row>
    <row r="918" spans="1:3" x14ac:dyDescent="0.3">
      <c r="A918" s="142" t="s">
        <v>587</v>
      </c>
      <c r="B918" s="143" t="s">
        <v>3516</v>
      </c>
      <c r="C918" s="143" t="s">
        <v>4284</v>
      </c>
    </row>
    <row r="919" spans="1:3" x14ac:dyDescent="0.3">
      <c r="A919" s="142" t="s">
        <v>2453</v>
      </c>
      <c r="B919" s="143" t="s">
        <v>3492</v>
      </c>
      <c r="C919" s="143" t="s">
        <v>4284</v>
      </c>
    </row>
    <row r="920" spans="1:3" x14ac:dyDescent="0.3">
      <c r="A920" s="142" t="s">
        <v>1535</v>
      </c>
      <c r="B920" s="143" t="s">
        <v>3591</v>
      </c>
      <c r="C920" s="143" t="s">
        <v>4284</v>
      </c>
    </row>
    <row r="921" spans="1:3" x14ac:dyDescent="0.3">
      <c r="A921" s="142" t="s">
        <v>887</v>
      </c>
      <c r="B921" s="143" t="s">
        <v>3547</v>
      </c>
      <c r="C921" s="143" t="s">
        <v>4284</v>
      </c>
    </row>
    <row r="922" spans="1:3" x14ac:dyDescent="0.3">
      <c r="A922" s="142" t="s">
        <v>2294</v>
      </c>
      <c r="B922" s="143" t="s">
        <v>3376</v>
      </c>
      <c r="C922" s="143" t="s">
        <v>4284</v>
      </c>
    </row>
    <row r="923" spans="1:3" x14ac:dyDescent="0.3">
      <c r="A923" s="142" t="s">
        <v>2211</v>
      </c>
      <c r="B923" s="143" t="s">
        <v>3426</v>
      </c>
      <c r="C923" s="143" t="s">
        <v>4284</v>
      </c>
    </row>
    <row r="924" spans="1:3" x14ac:dyDescent="0.3">
      <c r="A924" s="142" t="s">
        <v>969</v>
      </c>
      <c r="B924" s="143" t="s">
        <v>4151</v>
      </c>
      <c r="C924" s="143" t="s">
        <v>4284</v>
      </c>
    </row>
    <row r="925" spans="1:3" x14ac:dyDescent="0.3">
      <c r="A925" s="142" t="s">
        <v>1921</v>
      </c>
      <c r="B925" s="143" t="s">
        <v>3407</v>
      </c>
      <c r="C925" s="143" t="s">
        <v>4284</v>
      </c>
    </row>
    <row r="926" spans="1:3" x14ac:dyDescent="0.3">
      <c r="A926" s="142" t="s">
        <v>2175</v>
      </c>
      <c r="B926" s="143" t="s">
        <v>3375</v>
      </c>
      <c r="C926" s="143" t="s">
        <v>4284</v>
      </c>
    </row>
    <row r="927" spans="1:3" x14ac:dyDescent="0.3">
      <c r="A927" s="142" t="s">
        <v>2392</v>
      </c>
      <c r="B927" s="143" t="s">
        <v>3452</v>
      </c>
      <c r="C927" s="143" t="s">
        <v>4284</v>
      </c>
    </row>
    <row r="928" spans="1:3" x14ac:dyDescent="0.3">
      <c r="A928" s="142" t="s">
        <v>2369</v>
      </c>
      <c r="B928" s="143" t="s">
        <v>3398</v>
      </c>
      <c r="C928" s="143" t="s">
        <v>4284</v>
      </c>
    </row>
    <row r="929" spans="1:3" x14ac:dyDescent="0.3">
      <c r="A929" s="142" t="s">
        <v>1068</v>
      </c>
      <c r="B929" s="143" t="s">
        <v>3436</v>
      </c>
      <c r="C929" s="143" t="s">
        <v>4284</v>
      </c>
    </row>
    <row r="930" spans="1:3" x14ac:dyDescent="0.3">
      <c r="A930" s="142" t="s">
        <v>2728</v>
      </c>
      <c r="B930" s="143" t="s">
        <v>4243</v>
      </c>
      <c r="C930" s="143" t="s">
        <v>4284</v>
      </c>
    </row>
    <row r="931" spans="1:3" x14ac:dyDescent="0.3">
      <c r="A931" s="142" t="s">
        <v>2754</v>
      </c>
      <c r="B931" s="143" t="s">
        <v>4242</v>
      </c>
      <c r="C931" s="143" t="s">
        <v>4284</v>
      </c>
    </row>
    <row r="932" spans="1:3" x14ac:dyDescent="0.3">
      <c r="A932" s="142" t="s">
        <v>2764</v>
      </c>
      <c r="B932" s="143" t="s">
        <v>3576</v>
      </c>
      <c r="C932" s="143" t="s">
        <v>4284</v>
      </c>
    </row>
    <row r="933" spans="1:3" x14ac:dyDescent="0.3">
      <c r="A933" s="142" t="s">
        <v>1243</v>
      </c>
      <c r="B933" s="143" t="s">
        <v>3360</v>
      </c>
      <c r="C933" s="143" t="s">
        <v>4284</v>
      </c>
    </row>
    <row r="934" spans="1:3" x14ac:dyDescent="0.3">
      <c r="A934" s="142" t="s">
        <v>1159</v>
      </c>
      <c r="B934" s="143" t="s">
        <v>3545</v>
      </c>
      <c r="C934" s="143" t="s">
        <v>4284</v>
      </c>
    </row>
    <row r="935" spans="1:3" x14ac:dyDescent="0.3">
      <c r="A935" s="142" t="s">
        <v>1959</v>
      </c>
      <c r="B935" s="143" t="s">
        <v>3556</v>
      </c>
      <c r="C935" s="143" t="s">
        <v>4284</v>
      </c>
    </row>
    <row r="936" spans="1:3" x14ac:dyDescent="0.3">
      <c r="A936" s="142" t="s">
        <v>1606</v>
      </c>
      <c r="B936" s="143" t="s">
        <v>3586</v>
      </c>
      <c r="C936" s="143" t="s">
        <v>4284</v>
      </c>
    </row>
    <row r="937" spans="1:3" x14ac:dyDescent="0.3">
      <c r="A937" s="142" t="s">
        <v>1626</v>
      </c>
      <c r="B937" s="143" t="s">
        <v>3598</v>
      </c>
      <c r="C937" s="143" t="s">
        <v>4284</v>
      </c>
    </row>
    <row r="938" spans="1:3" x14ac:dyDescent="0.3">
      <c r="A938" s="142" t="s">
        <v>1625</v>
      </c>
      <c r="B938" s="143" t="s">
        <v>3472</v>
      </c>
      <c r="C938" s="143" t="s">
        <v>4284</v>
      </c>
    </row>
    <row r="939" spans="1:3" x14ac:dyDescent="0.3">
      <c r="A939" s="142" t="s">
        <v>1154</v>
      </c>
      <c r="B939" s="143" t="s">
        <v>3488</v>
      </c>
      <c r="C939" s="143" t="s">
        <v>4284</v>
      </c>
    </row>
    <row r="940" spans="1:3" x14ac:dyDescent="0.3">
      <c r="A940" s="142" t="s">
        <v>1372</v>
      </c>
      <c r="B940" s="143" t="s">
        <v>3422</v>
      </c>
      <c r="C940" s="143" t="s">
        <v>4284</v>
      </c>
    </row>
    <row r="941" spans="1:3" x14ac:dyDescent="0.3">
      <c r="A941" s="142" t="s">
        <v>1242</v>
      </c>
      <c r="B941" s="143" t="s">
        <v>3563</v>
      </c>
      <c r="C941" s="143" t="s">
        <v>4284</v>
      </c>
    </row>
    <row r="942" spans="1:3" x14ac:dyDescent="0.3">
      <c r="A942" s="142" t="s">
        <v>2404</v>
      </c>
      <c r="B942" s="143" t="s">
        <v>3524</v>
      </c>
      <c r="C942" s="143" t="s">
        <v>4284</v>
      </c>
    </row>
    <row r="943" spans="1:3" x14ac:dyDescent="0.3">
      <c r="A943" s="142" t="s">
        <v>1312</v>
      </c>
      <c r="B943" s="143" t="s">
        <v>3460</v>
      </c>
      <c r="C943" s="143" t="s">
        <v>4284</v>
      </c>
    </row>
    <row r="944" spans="1:3" x14ac:dyDescent="0.3">
      <c r="A944" s="142" t="s">
        <v>2678</v>
      </c>
      <c r="B944" s="143" t="s">
        <v>3411</v>
      </c>
      <c r="C944" s="143" t="s">
        <v>4284</v>
      </c>
    </row>
    <row r="945" spans="1:3" x14ac:dyDescent="0.3">
      <c r="A945" s="142" t="s">
        <v>1977</v>
      </c>
      <c r="B945" s="143" t="s">
        <v>3438</v>
      </c>
      <c r="C945" s="143" t="s">
        <v>4284</v>
      </c>
    </row>
    <row r="946" spans="1:3" x14ac:dyDescent="0.3">
      <c r="A946" s="142" t="s">
        <v>2398</v>
      </c>
      <c r="B946" s="143" t="s">
        <v>3450</v>
      </c>
      <c r="C946" s="143" t="s">
        <v>4284</v>
      </c>
    </row>
    <row r="947" spans="1:3" x14ac:dyDescent="0.3">
      <c r="A947" s="142" t="s">
        <v>1291</v>
      </c>
      <c r="B947" s="143" t="s">
        <v>3599</v>
      </c>
      <c r="C947" s="143" t="s">
        <v>4284</v>
      </c>
    </row>
    <row r="948" spans="1:3" x14ac:dyDescent="0.3">
      <c r="A948" s="142" t="s">
        <v>2422</v>
      </c>
      <c r="B948" s="143" t="s">
        <v>3508</v>
      </c>
      <c r="C948" s="143" t="s">
        <v>4284</v>
      </c>
    </row>
    <row r="949" spans="1:3" x14ac:dyDescent="0.3">
      <c r="A949" s="142" t="s">
        <v>2704</v>
      </c>
      <c r="B949" s="143" t="s">
        <v>3502</v>
      </c>
      <c r="C949" s="143" t="s">
        <v>4284</v>
      </c>
    </row>
    <row r="950" spans="1:3" x14ac:dyDescent="0.3">
      <c r="A950" s="142" t="s">
        <v>2742</v>
      </c>
      <c r="B950" s="143" t="s">
        <v>4241</v>
      </c>
      <c r="C950" s="143" t="s">
        <v>4284</v>
      </c>
    </row>
    <row r="951" spans="1:3" x14ac:dyDescent="0.3">
      <c r="A951" s="142" t="s">
        <v>1347</v>
      </c>
      <c r="B951" s="143" t="s">
        <v>3612</v>
      </c>
      <c r="C951" s="143" t="s">
        <v>4284</v>
      </c>
    </row>
    <row r="952" spans="1:3" x14ac:dyDescent="0.3">
      <c r="A952" s="142" t="s">
        <v>627</v>
      </c>
      <c r="B952" s="143" t="s">
        <v>3534</v>
      </c>
      <c r="C952" s="143" t="s">
        <v>4284</v>
      </c>
    </row>
    <row r="953" spans="1:3" x14ac:dyDescent="0.3">
      <c r="A953" s="142" t="s">
        <v>1655</v>
      </c>
      <c r="B953" s="143" t="s">
        <v>4174</v>
      </c>
      <c r="C953" s="143" t="s">
        <v>4284</v>
      </c>
    </row>
    <row r="954" spans="1:3" x14ac:dyDescent="0.3">
      <c r="A954" s="142" t="s">
        <v>1210</v>
      </c>
      <c r="B954" s="143" t="s">
        <v>3368</v>
      </c>
      <c r="C954" s="143" t="s">
        <v>4284</v>
      </c>
    </row>
    <row r="955" spans="1:3" x14ac:dyDescent="0.3">
      <c r="A955" s="142" t="s">
        <v>1235</v>
      </c>
      <c r="B955" s="143" t="s">
        <v>3736</v>
      </c>
      <c r="C955" s="143" t="s">
        <v>4284</v>
      </c>
    </row>
    <row r="956" spans="1:3" x14ac:dyDescent="0.3">
      <c r="A956" s="142" t="s">
        <v>2148</v>
      </c>
      <c r="B956" s="143" t="s">
        <v>3709</v>
      </c>
      <c r="C956" s="143" t="s">
        <v>4284</v>
      </c>
    </row>
    <row r="957" spans="1:3" x14ac:dyDescent="0.3">
      <c r="A957" s="142" t="s">
        <v>2009</v>
      </c>
      <c r="B957" s="143" t="s">
        <v>3900</v>
      </c>
      <c r="C957" s="143" t="s">
        <v>4284</v>
      </c>
    </row>
    <row r="958" spans="1:3" x14ac:dyDescent="0.3">
      <c r="A958" s="142" t="s">
        <v>1343</v>
      </c>
      <c r="B958" s="143" t="s">
        <v>3755</v>
      </c>
      <c r="C958" s="143" t="s">
        <v>4284</v>
      </c>
    </row>
    <row r="959" spans="1:3" x14ac:dyDescent="0.3">
      <c r="A959" s="142" t="s">
        <v>1956</v>
      </c>
      <c r="B959" s="143" t="s">
        <v>4037</v>
      </c>
      <c r="C959" s="143" t="s">
        <v>4284</v>
      </c>
    </row>
    <row r="960" spans="1:3" x14ac:dyDescent="0.3">
      <c r="A960" s="142" t="s">
        <v>2665</v>
      </c>
      <c r="B960" s="143" t="s">
        <v>4059</v>
      </c>
      <c r="C960" s="143" t="s">
        <v>4284</v>
      </c>
    </row>
    <row r="961" spans="1:3" x14ac:dyDescent="0.3">
      <c r="A961" s="142" t="s">
        <v>1118</v>
      </c>
      <c r="B961" s="143" t="s">
        <v>3798</v>
      </c>
      <c r="C961" s="143" t="s">
        <v>4284</v>
      </c>
    </row>
    <row r="962" spans="1:3" x14ac:dyDescent="0.3">
      <c r="A962" s="142" t="s">
        <v>1103</v>
      </c>
      <c r="B962" s="143" t="s">
        <v>3872</v>
      </c>
      <c r="C962" s="143" t="s">
        <v>4284</v>
      </c>
    </row>
    <row r="963" spans="1:3" x14ac:dyDescent="0.3">
      <c r="A963" s="142" t="s">
        <v>1051</v>
      </c>
      <c r="B963" s="143" t="s">
        <v>3792</v>
      </c>
      <c r="C963" s="143" t="s">
        <v>4284</v>
      </c>
    </row>
    <row r="964" spans="1:3" x14ac:dyDescent="0.3">
      <c r="A964" s="142" t="s">
        <v>1919</v>
      </c>
      <c r="B964" s="143" t="s">
        <v>3793</v>
      </c>
      <c r="C964" s="143" t="s">
        <v>4284</v>
      </c>
    </row>
    <row r="965" spans="1:3" x14ac:dyDescent="0.3">
      <c r="A965" s="142" t="s">
        <v>1123</v>
      </c>
      <c r="B965" s="143" t="s">
        <v>3763</v>
      </c>
      <c r="C965" s="143" t="s">
        <v>4284</v>
      </c>
    </row>
    <row r="966" spans="1:3" x14ac:dyDescent="0.3">
      <c r="A966" s="142" t="s">
        <v>1152</v>
      </c>
      <c r="B966" s="143" t="s">
        <v>3843</v>
      </c>
      <c r="C966" s="143" t="s">
        <v>4284</v>
      </c>
    </row>
    <row r="967" spans="1:3" x14ac:dyDescent="0.3">
      <c r="A967" s="142" t="s">
        <v>1463</v>
      </c>
      <c r="B967" s="143" t="s">
        <v>4083</v>
      </c>
      <c r="C967" s="143" t="s">
        <v>4284</v>
      </c>
    </row>
    <row r="968" spans="1:3" x14ac:dyDescent="0.3">
      <c r="A968" s="142" t="s">
        <v>1012</v>
      </c>
      <c r="B968" s="143" t="s">
        <v>4113</v>
      </c>
      <c r="C968" s="143" t="s">
        <v>4284</v>
      </c>
    </row>
    <row r="969" spans="1:3" x14ac:dyDescent="0.3">
      <c r="A969" s="142" t="s">
        <v>1516</v>
      </c>
      <c r="B969" s="143" t="s">
        <v>3685</v>
      </c>
      <c r="C969" s="143" t="s">
        <v>4284</v>
      </c>
    </row>
    <row r="970" spans="1:3" x14ac:dyDescent="0.3">
      <c r="A970" s="142" t="s">
        <v>1543</v>
      </c>
      <c r="B970" s="143" t="s">
        <v>3695</v>
      </c>
      <c r="C970" s="143" t="s">
        <v>4284</v>
      </c>
    </row>
    <row r="971" spans="1:3" x14ac:dyDescent="0.3">
      <c r="A971" s="142" t="s">
        <v>1294</v>
      </c>
      <c r="B971" s="143" t="s">
        <v>4013</v>
      </c>
      <c r="C971" s="143" t="s">
        <v>4284</v>
      </c>
    </row>
    <row r="972" spans="1:3" x14ac:dyDescent="0.3">
      <c r="A972" s="142" t="s">
        <v>2041</v>
      </c>
      <c r="B972" s="143" t="s">
        <v>3705</v>
      </c>
      <c r="C972" s="143" t="s">
        <v>4284</v>
      </c>
    </row>
    <row r="973" spans="1:3" x14ac:dyDescent="0.3">
      <c r="A973" s="142" t="s">
        <v>894</v>
      </c>
      <c r="B973" s="143" t="s">
        <v>3980</v>
      </c>
      <c r="C973" s="143" t="s">
        <v>4284</v>
      </c>
    </row>
    <row r="974" spans="1:3" x14ac:dyDescent="0.3">
      <c r="A974" s="142" t="s">
        <v>1196</v>
      </c>
      <c r="B974" s="143" t="s">
        <v>3629</v>
      </c>
      <c r="C974" s="143" t="s">
        <v>4284</v>
      </c>
    </row>
    <row r="975" spans="1:3" x14ac:dyDescent="0.3">
      <c r="A975" s="142" t="s">
        <v>1028</v>
      </c>
      <c r="B975" s="143" t="s">
        <v>3688</v>
      </c>
      <c r="C975" s="143" t="s">
        <v>4284</v>
      </c>
    </row>
    <row r="976" spans="1:3" x14ac:dyDescent="0.3">
      <c r="A976" s="142" t="s">
        <v>1452</v>
      </c>
      <c r="B976" s="143" t="s">
        <v>4063</v>
      </c>
      <c r="C976" s="143" t="s">
        <v>4284</v>
      </c>
    </row>
    <row r="977" spans="1:3" x14ac:dyDescent="0.3">
      <c r="A977" s="142" t="s">
        <v>1183</v>
      </c>
      <c r="B977" s="143" t="s">
        <v>3820</v>
      </c>
      <c r="C977" s="143" t="s">
        <v>4284</v>
      </c>
    </row>
    <row r="978" spans="1:3" x14ac:dyDescent="0.3">
      <c r="A978" s="142" t="s">
        <v>2530</v>
      </c>
      <c r="B978" s="143" t="s">
        <v>3961</v>
      </c>
      <c r="C978" s="143" t="s">
        <v>4284</v>
      </c>
    </row>
    <row r="979" spans="1:3" x14ac:dyDescent="0.3">
      <c r="A979" s="142" t="s">
        <v>819</v>
      </c>
      <c r="B979" s="143" t="s">
        <v>3876</v>
      </c>
      <c r="C979" s="143" t="s">
        <v>4284</v>
      </c>
    </row>
    <row r="980" spans="1:3" x14ac:dyDescent="0.3">
      <c r="A980" s="142" t="s">
        <v>2287</v>
      </c>
      <c r="B980" s="143" t="s">
        <v>3727</v>
      </c>
      <c r="C980" s="143" t="s">
        <v>4284</v>
      </c>
    </row>
    <row r="981" spans="1:3" x14ac:dyDescent="0.3">
      <c r="A981" s="142" t="s">
        <v>2367</v>
      </c>
      <c r="B981" s="143" t="s">
        <v>3701</v>
      </c>
      <c r="C981" s="143" t="s">
        <v>4284</v>
      </c>
    </row>
    <row r="982" spans="1:3" x14ac:dyDescent="0.3">
      <c r="A982" s="142" t="s">
        <v>685</v>
      </c>
      <c r="B982" s="143" t="s">
        <v>3769</v>
      </c>
      <c r="C982" s="143" t="s">
        <v>4284</v>
      </c>
    </row>
    <row r="983" spans="1:3" x14ac:dyDescent="0.3">
      <c r="A983" s="142" t="s">
        <v>1145</v>
      </c>
      <c r="B983" s="143" t="s">
        <v>3752</v>
      </c>
      <c r="C983" s="143" t="s">
        <v>4284</v>
      </c>
    </row>
    <row r="984" spans="1:3" x14ac:dyDescent="0.3">
      <c r="A984" s="142" t="s">
        <v>2434</v>
      </c>
      <c r="B984" s="143" t="s">
        <v>3934</v>
      </c>
      <c r="C984" s="143" t="s">
        <v>4284</v>
      </c>
    </row>
    <row r="985" spans="1:3" x14ac:dyDescent="0.3">
      <c r="A985" s="142" t="s">
        <v>2353</v>
      </c>
      <c r="B985" s="143" t="s">
        <v>4117</v>
      </c>
      <c r="C985" s="143" t="s">
        <v>4284</v>
      </c>
    </row>
    <row r="986" spans="1:3" x14ac:dyDescent="0.3">
      <c r="A986" s="142" t="s">
        <v>1304</v>
      </c>
      <c r="B986" s="143" t="s">
        <v>3832</v>
      </c>
      <c r="C986" s="143" t="s">
        <v>4284</v>
      </c>
    </row>
    <row r="987" spans="1:3" x14ac:dyDescent="0.3">
      <c r="A987" s="142" t="s">
        <v>2548</v>
      </c>
      <c r="B987" s="143" t="s">
        <v>3790</v>
      </c>
      <c r="C987" s="143" t="s">
        <v>4284</v>
      </c>
    </row>
    <row r="988" spans="1:3" x14ac:dyDescent="0.3">
      <c r="A988" s="142" t="s">
        <v>1524</v>
      </c>
      <c r="B988" s="143" t="s">
        <v>3848</v>
      </c>
      <c r="C988" s="143" t="s">
        <v>4284</v>
      </c>
    </row>
    <row r="989" spans="1:3" x14ac:dyDescent="0.3">
      <c r="A989" s="142" t="s">
        <v>1131</v>
      </c>
      <c r="B989" s="143" t="s">
        <v>3847</v>
      </c>
      <c r="C989" s="143" t="s">
        <v>4284</v>
      </c>
    </row>
    <row r="990" spans="1:3" x14ac:dyDescent="0.3">
      <c r="A990" s="142" t="s">
        <v>1545</v>
      </c>
      <c r="B990" s="143" t="s">
        <v>3710</v>
      </c>
      <c r="C990" s="143" t="s">
        <v>4284</v>
      </c>
    </row>
    <row r="991" spans="1:3" x14ac:dyDescent="0.3">
      <c r="A991" s="142" t="s">
        <v>1098</v>
      </c>
      <c r="B991" s="143" t="s">
        <v>3813</v>
      </c>
      <c r="C991" s="143" t="s">
        <v>4284</v>
      </c>
    </row>
    <row r="992" spans="1:3" x14ac:dyDescent="0.3">
      <c r="A992" s="142" t="s">
        <v>2079</v>
      </c>
      <c r="B992" s="143" t="s">
        <v>4017</v>
      </c>
      <c r="C992" s="143" t="s">
        <v>4284</v>
      </c>
    </row>
    <row r="993" spans="1:3" x14ac:dyDescent="0.3">
      <c r="A993" s="142" t="s">
        <v>769</v>
      </c>
      <c r="B993" s="143" t="s">
        <v>3735</v>
      </c>
      <c r="C993" s="143" t="s">
        <v>4284</v>
      </c>
    </row>
    <row r="994" spans="1:3" x14ac:dyDescent="0.3">
      <c r="A994" s="142" t="s">
        <v>2623</v>
      </c>
      <c r="B994" s="143" t="s">
        <v>3675</v>
      </c>
      <c r="C994" s="143" t="s">
        <v>4284</v>
      </c>
    </row>
    <row r="995" spans="1:3" x14ac:dyDescent="0.3">
      <c r="A995" s="142" t="s">
        <v>803</v>
      </c>
      <c r="B995" s="143" t="s">
        <v>3968</v>
      </c>
      <c r="C995" s="143" t="s">
        <v>4284</v>
      </c>
    </row>
    <row r="996" spans="1:3" x14ac:dyDescent="0.3">
      <c r="A996" s="142" t="s">
        <v>2544</v>
      </c>
      <c r="B996" s="143" t="s">
        <v>3945</v>
      </c>
      <c r="C996" s="143" t="s">
        <v>4284</v>
      </c>
    </row>
    <row r="997" spans="1:3" x14ac:dyDescent="0.3">
      <c r="A997" s="142" t="s">
        <v>671</v>
      </c>
      <c r="B997" s="143" t="s">
        <v>4027</v>
      </c>
      <c r="C997" s="143" t="s">
        <v>4284</v>
      </c>
    </row>
    <row r="998" spans="1:3" x14ac:dyDescent="0.3">
      <c r="A998" s="142" t="s">
        <v>1675</v>
      </c>
      <c r="B998" s="143" t="s">
        <v>3886</v>
      </c>
      <c r="C998" s="143" t="s">
        <v>4284</v>
      </c>
    </row>
    <row r="999" spans="1:3" x14ac:dyDescent="0.3">
      <c r="A999" s="142" t="s">
        <v>1839</v>
      </c>
      <c r="B999" s="143" t="s">
        <v>3749</v>
      </c>
      <c r="C999" s="143" t="s">
        <v>4284</v>
      </c>
    </row>
    <row r="1000" spans="1:3" x14ac:dyDescent="0.3">
      <c r="A1000" s="142" t="s">
        <v>642</v>
      </c>
      <c r="B1000" s="143" t="s">
        <v>4047</v>
      </c>
      <c r="C1000" s="143" t="s">
        <v>4284</v>
      </c>
    </row>
    <row r="1001" spans="1:3" x14ac:dyDescent="0.3">
      <c r="A1001" s="142" t="s">
        <v>2257</v>
      </c>
      <c r="B1001" s="143" t="s">
        <v>3655</v>
      </c>
      <c r="C1001" s="143" t="s">
        <v>4284</v>
      </c>
    </row>
    <row r="1002" spans="1:3" x14ac:dyDescent="0.3">
      <c r="A1002" s="142" t="s">
        <v>1716</v>
      </c>
      <c r="B1002" s="143" t="s">
        <v>3914</v>
      </c>
      <c r="C1002" s="143" t="s">
        <v>4284</v>
      </c>
    </row>
    <row r="1003" spans="1:3" x14ac:dyDescent="0.3">
      <c r="A1003" s="142" t="s">
        <v>1738</v>
      </c>
      <c r="B1003" s="143" t="s">
        <v>3996</v>
      </c>
      <c r="C1003" s="143" t="s">
        <v>4284</v>
      </c>
    </row>
    <row r="1004" spans="1:3" x14ac:dyDescent="0.3">
      <c r="A1004" s="142" t="s">
        <v>1086</v>
      </c>
      <c r="B1004" s="143" t="s">
        <v>4127</v>
      </c>
      <c r="C1004" s="143" t="s">
        <v>4284</v>
      </c>
    </row>
    <row r="1005" spans="1:3" x14ac:dyDescent="0.3">
      <c r="A1005" s="142" t="s">
        <v>1736</v>
      </c>
      <c r="B1005" s="143" t="s">
        <v>3696</v>
      </c>
      <c r="C1005" s="143" t="s">
        <v>4284</v>
      </c>
    </row>
    <row r="1006" spans="1:3" x14ac:dyDescent="0.3">
      <c r="A1006" s="142" t="s">
        <v>1095</v>
      </c>
      <c r="B1006" s="143" t="s">
        <v>3780</v>
      </c>
      <c r="C1006" s="143" t="s">
        <v>4284</v>
      </c>
    </row>
    <row r="1007" spans="1:3" x14ac:dyDescent="0.3">
      <c r="A1007" s="142" t="s">
        <v>2128</v>
      </c>
      <c r="B1007" s="143" t="s">
        <v>4029</v>
      </c>
      <c r="C1007" s="143" t="s">
        <v>4284</v>
      </c>
    </row>
    <row r="1008" spans="1:3" x14ac:dyDescent="0.3">
      <c r="A1008" s="142" t="s">
        <v>2698</v>
      </c>
      <c r="B1008" s="143" t="s">
        <v>4008</v>
      </c>
      <c r="C1008" s="143" t="s">
        <v>4284</v>
      </c>
    </row>
    <row r="1009" spans="1:3" x14ac:dyDescent="0.3">
      <c r="A1009" s="142" t="s">
        <v>2750</v>
      </c>
      <c r="B1009" s="143" t="s">
        <v>4238</v>
      </c>
      <c r="C1009" s="143" t="s">
        <v>4284</v>
      </c>
    </row>
    <row r="1010" spans="1:3" x14ac:dyDescent="0.3">
      <c r="A1010" s="142" t="s">
        <v>2723</v>
      </c>
      <c r="B1010" s="143" t="s">
        <v>4239</v>
      </c>
      <c r="C1010" s="143" t="s">
        <v>4284</v>
      </c>
    </row>
    <row r="1011" spans="1:3" x14ac:dyDescent="0.3">
      <c r="A1011" s="142" t="s">
        <v>989</v>
      </c>
      <c r="B1011" s="143" t="s">
        <v>4100</v>
      </c>
      <c r="C1011" s="143" t="s">
        <v>4284</v>
      </c>
    </row>
    <row r="1012" spans="1:3" x14ac:dyDescent="0.3">
      <c r="A1012" s="142" t="s">
        <v>1186</v>
      </c>
      <c r="B1012" s="143" t="s">
        <v>3804</v>
      </c>
      <c r="C1012" s="143" t="s">
        <v>4284</v>
      </c>
    </row>
    <row r="1013" spans="1:3" x14ac:dyDescent="0.3">
      <c r="A1013" s="142" t="s">
        <v>1190</v>
      </c>
      <c r="B1013" s="143" t="s">
        <v>4048</v>
      </c>
      <c r="C1013" s="143" t="s">
        <v>4284</v>
      </c>
    </row>
    <row r="1014" spans="1:3" x14ac:dyDescent="0.3">
      <c r="A1014" s="142" t="s">
        <v>1093</v>
      </c>
      <c r="B1014" s="143" t="s">
        <v>4128</v>
      </c>
      <c r="C1014" s="143" t="s">
        <v>4284</v>
      </c>
    </row>
    <row r="1015" spans="1:3" x14ac:dyDescent="0.3">
      <c r="A1015" s="142" t="s">
        <v>2259</v>
      </c>
      <c r="B1015" s="143" t="s">
        <v>3888</v>
      </c>
      <c r="C1015" s="143" t="s">
        <v>4284</v>
      </c>
    </row>
    <row r="1016" spans="1:3" x14ac:dyDescent="0.3">
      <c r="A1016" s="142" t="s">
        <v>1896</v>
      </c>
      <c r="B1016" s="143" t="s">
        <v>3833</v>
      </c>
      <c r="C1016" s="143" t="s">
        <v>4284</v>
      </c>
    </row>
    <row r="1017" spans="1:3" x14ac:dyDescent="0.3">
      <c r="A1017" s="142" t="s">
        <v>665</v>
      </c>
      <c r="B1017" s="143" t="s">
        <v>3805</v>
      </c>
      <c r="C1017" s="143" t="s">
        <v>4284</v>
      </c>
    </row>
    <row r="1018" spans="1:3" x14ac:dyDescent="0.3">
      <c r="A1018" s="142" t="s">
        <v>1100</v>
      </c>
      <c r="B1018" s="143" t="s">
        <v>4075</v>
      </c>
      <c r="C1018" s="143" t="s">
        <v>4284</v>
      </c>
    </row>
    <row r="1019" spans="1:3" x14ac:dyDescent="0.3">
      <c r="A1019" s="142" t="s">
        <v>1148</v>
      </c>
      <c r="B1019" s="143" t="s">
        <v>3946</v>
      </c>
      <c r="C1019" s="143" t="s">
        <v>4284</v>
      </c>
    </row>
    <row r="1020" spans="1:3" x14ac:dyDescent="0.3">
      <c r="A1020" s="142" t="s">
        <v>2615</v>
      </c>
      <c r="B1020" s="143" t="s">
        <v>3676</v>
      </c>
      <c r="C1020" s="143" t="s">
        <v>4284</v>
      </c>
    </row>
    <row r="1021" spans="1:3" x14ac:dyDescent="0.3">
      <c r="A1021" s="142" t="s">
        <v>2486</v>
      </c>
      <c r="B1021" s="143" t="s">
        <v>3969</v>
      </c>
      <c r="C1021" s="143" t="s">
        <v>4284</v>
      </c>
    </row>
    <row r="1022" spans="1:3" x14ac:dyDescent="0.3">
      <c r="A1022" s="142" t="s">
        <v>1760</v>
      </c>
      <c r="B1022" s="143" t="s">
        <v>3723</v>
      </c>
      <c r="C1022" s="143" t="s">
        <v>4284</v>
      </c>
    </row>
    <row r="1023" spans="1:3" x14ac:dyDescent="0.3">
      <c r="A1023" s="142" t="s">
        <v>1091</v>
      </c>
      <c r="B1023" s="143" t="s">
        <v>3915</v>
      </c>
      <c r="C1023" s="143" t="s">
        <v>4284</v>
      </c>
    </row>
    <row r="1024" spans="1:3" x14ac:dyDescent="0.3">
      <c r="A1024" s="142" t="s">
        <v>2071</v>
      </c>
      <c r="B1024" s="143" t="s">
        <v>4101</v>
      </c>
      <c r="C1024" s="143" t="s">
        <v>4284</v>
      </c>
    </row>
    <row r="1025" spans="1:3" x14ac:dyDescent="0.3">
      <c r="A1025" s="142" t="s">
        <v>1066</v>
      </c>
      <c r="B1025" s="143" t="s">
        <v>3858</v>
      </c>
      <c r="C1025" s="143" t="s">
        <v>4284</v>
      </c>
    </row>
    <row r="1026" spans="1:3" x14ac:dyDescent="0.3">
      <c r="A1026" s="142" t="s">
        <v>1667</v>
      </c>
      <c r="B1026" s="143" t="s">
        <v>3656</v>
      </c>
      <c r="C1026" s="143" t="s">
        <v>4284</v>
      </c>
    </row>
    <row r="1027" spans="1:3" x14ac:dyDescent="0.3">
      <c r="A1027" s="142" t="s">
        <v>1855</v>
      </c>
      <c r="B1027" s="143" t="s">
        <v>3751</v>
      </c>
      <c r="C1027" s="143" t="s">
        <v>4284</v>
      </c>
    </row>
    <row r="1028" spans="1:3" x14ac:dyDescent="0.3">
      <c r="A1028" s="142" t="s">
        <v>2542</v>
      </c>
      <c r="B1028" s="143" t="s">
        <v>4001</v>
      </c>
      <c r="C1028" s="143" t="s">
        <v>4284</v>
      </c>
    </row>
    <row r="1029" spans="1:3" x14ac:dyDescent="0.3">
      <c r="A1029" s="142" t="s">
        <v>1841</v>
      </c>
      <c r="B1029" s="143" t="s">
        <v>3997</v>
      </c>
      <c r="C1029" s="143" t="s">
        <v>4284</v>
      </c>
    </row>
    <row r="1030" spans="1:3" x14ac:dyDescent="0.3">
      <c r="A1030" s="142" t="s">
        <v>2779</v>
      </c>
      <c r="B1030" s="143" t="s">
        <v>4237</v>
      </c>
      <c r="C1030" s="143" t="s">
        <v>4284</v>
      </c>
    </row>
    <row r="1031" spans="1:3" x14ac:dyDescent="0.3">
      <c r="A1031" s="142" t="s">
        <v>1417</v>
      </c>
      <c r="B1031" s="143" t="s">
        <v>4028</v>
      </c>
      <c r="C1031" s="143" t="s">
        <v>4284</v>
      </c>
    </row>
    <row r="1032" spans="1:3" x14ac:dyDescent="0.3">
      <c r="A1032" s="142" t="s">
        <v>2144</v>
      </c>
      <c r="B1032" s="143" t="s">
        <v>3693</v>
      </c>
      <c r="C1032" s="143" t="s">
        <v>4284</v>
      </c>
    </row>
    <row r="1033" spans="1:3" x14ac:dyDescent="0.3">
      <c r="A1033" s="142" t="s">
        <v>1726</v>
      </c>
      <c r="B1033" s="143" t="s">
        <v>3641</v>
      </c>
      <c r="C1033" s="143" t="s">
        <v>4284</v>
      </c>
    </row>
    <row r="1034" spans="1:3" x14ac:dyDescent="0.3">
      <c r="A1034" s="142" t="s">
        <v>2470</v>
      </c>
      <c r="B1034" s="143" t="s">
        <v>3640</v>
      </c>
      <c r="C1034" s="143" t="s">
        <v>4284</v>
      </c>
    </row>
    <row r="1035" spans="1:3" x14ac:dyDescent="0.3">
      <c r="A1035" s="142" t="s">
        <v>1902</v>
      </c>
      <c r="B1035" s="143" t="s">
        <v>4164</v>
      </c>
      <c r="C1035" s="143" t="s">
        <v>4284</v>
      </c>
    </row>
    <row r="1036" spans="1:3" x14ac:dyDescent="0.3">
      <c r="A1036" s="142" t="s">
        <v>1493</v>
      </c>
      <c r="B1036" s="143" t="s">
        <v>3571</v>
      </c>
      <c r="C1036" s="143" t="s">
        <v>4284</v>
      </c>
    </row>
    <row r="1037" spans="1:3" x14ac:dyDescent="0.3">
      <c r="A1037" s="142" t="s">
        <v>2289</v>
      </c>
      <c r="B1037" s="143" t="s">
        <v>3461</v>
      </c>
      <c r="C1037" s="143" t="s">
        <v>4284</v>
      </c>
    </row>
    <row r="1038" spans="1:3" x14ac:dyDescent="0.3">
      <c r="A1038" s="142" t="s">
        <v>1538</v>
      </c>
      <c r="B1038" s="143" t="s">
        <v>3451</v>
      </c>
      <c r="C1038" s="143" t="s">
        <v>4284</v>
      </c>
    </row>
    <row r="1039" spans="1:3" x14ac:dyDescent="0.3">
      <c r="A1039" s="142" t="s">
        <v>1616</v>
      </c>
      <c r="B1039" s="143" t="s">
        <v>3412</v>
      </c>
      <c r="C1039" s="143" t="s">
        <v>4284</v>
      </c>
    </row>
    <row r="1040" spans="1:3" x14ac:dyDescent="0.3">
      <c r="A1040" s="142" t="s">
        <v>1521</v>
      </c>
      <c r="B1040" s="143" t="s">
        <v>3557</v>
      </c>
      <c r="C1040" s="143" t="s">
        <v>4284</v>
      </c>
    </row>
    <row r="1041" spans="1:3" x14ac:dyDescent="0.3">
      <c r="A1041" s="142" t="s">
        <v>2054</v>
      </c>
      <c r="B1041" s="143" t="s">
        <v>3535</v>
      </c>
      <c r="C1041" s="143" t="s">
        <v>4284</v>
      </c>
    </row>
    <row r="1042" spans="1:3" x14ac:dyDescent="0.3">
      <c r="A1042" s="142" t="s">
        <v>2237</v>
      </c>
      <c r="B1042" s="143" t="s">
        <v>3474</v>
      </c>
      <c r="C1042" s="143" t="s">
        <v>4284</v>
      </c>
    </row>
    <row r="1043" spans="1:3" x14ac:dyDescent="0.3">
      <c r="A1043" s="142" t="s">
        <v>1184</v>
      </c>
      <c r="B1043" s="143" t="s">
        <v>3489</v>
      </c>
      <c r="C1043" s="143" t="s">
        <v>4284</v>
      </c>
    </row>
    <row r="1044" spans="1:3" x14ac:dyDescent="0.3">
      <c r="A1044" s="142" t="s">
        <v>2522</v>
      </c>
      <c r="B1044" s="143" t="s">
        <v>3386</v>
      </c>
      <c r="C1044" s="143" t="s">
        <v>4284</v>
      </c>
    </row>
    <row r="1045" spans="1:3" x14ac:dyDescent="0.3">
      <c r="A1045" s="142" t="s">
        <v>1211</v>
      </c>
      <c r="B1045" s="143" t="s">
        <v>3439</v>
      </c>
      <c r="C1045" s="143" t="s">
        <v>4284</v>
      </c>
    </row>
    <row r="1046" spans="1:3" x14ac:dyDescent="0.3">
      <c r="A1046" s="142" t="s">
        <v>1612</v>
      </c>
      <c r="B1046" s="143" t="s">
        <v>3613</v>
      </c>
      <c r="C1046" s="143" t="s">
        <v>4284</v>
      </c>
    </row>
    <row r="1047" spans="1:3" x14ac:dyDescent="0.3">
      <c r="A1047" s="142" t="s">
        <v>1214</v>
      </c>
      <c r="B1047" s="143" t="s">
        <v>3600</v>
      </c>
      <c r="C1047" s="143" t="s">
        <v>4284</v>
      </c>
    </row>
    <row r="1048" spans="1:3" x14ac:dyDescent="0.3">
      <c r="A1048" s="142" t="s">
        <v>1976</v>
      </c>
      <c r="B1048" s="143" t="s">
        <v>3396</v>
      </c>
      <c r="C1048" s="143" t="s">
        <v>4284</v>
      </c>
    </row>
    <row r="1049" spans="1:3" x14ac:dyDescent="0.3">
      <c r="A1049" s="142" t="s">
        <v>1157</v>
      </c>
      <c r="B1049" s="143" t="s">
        <v>3588</v>
      </c>
      <c r="C1049" s="143" t="s">
        <v>4284</v>
      </c>
    </row>
    <row r="1050" spans="1:3" x14ac:dyDescent="0.3">
      <c r="A1050" s="142" t="s">
        <v>1407</v>
      </c>
      <c r="B1050" s="143" t="s">
        <v>3587</v>
      </c>
      <c r="C1050" s="143" t="s">
        <v>4284</v>
      </c>
    </row>
    <row r="1051" spans="1:3" x14ac:dyDescent="0.3">
      <c r="A1051" s="142" t="s">
        <v>1264</v>
      </c>
      <c r="B1051" s="143" t="s">
        <v>3525</v>
      </c>
      <c r="C1051" s="143" t="s">
        <v>4284</v>
      </c>
    </row>
    <row r="1052" spans="1:3" x14ac:dyDescent="0.3">
      <c r="A1052" s="142" t="s">
        <v>1185</v>
      </c>
      <c r="B1052" s="143" t="s">
        <v>3503</v>
      </c>
      <c r="C1052" s="143" t="s">
        <v>4284</v>
      </c>
    </row>
    <row r="1053" spans="1:3" x14ac:dyDescent="0.3">
      <c r="A1053" s="142" t="s">
        <v>2223</v>
      </c>
      <c r="B1053" s="143" t="s">
        <v>3564</v>
      </c>
      <c r="C1053" s="143" t="s">
        <v>4284</v>
      </c>
    </row>
    <row r="1054" spans="1:3" x14ac:dyDescent="0.3">
      <c r="A1054" s="142" t="s">
        <v>2030</v>
      </c>
      <c r="B1054" s="143" t="s">
        <v>3423</v>
      </c>
      <c r="C1054" s="143" t="s">
        <v>4284</v>
      </c>
    </row>
    <row r="1055" spans="1:3" x14ac:dyDescent="0.3">
      <c r="A1055" s="142" t="s">
        <v>1342</v>
      </c>
      <c r="B1055" s="143" t="s">
        <v>4136</v>
      </c>
      <c r="C1055" s="143" t="s">
        <v>4284</v>
      </c>
    </row>
    <row r="1056" spans="1:3" x14ac:dyDescent="0.3">
      <c r="A1056" s="142" t="s">
        <v>2036</v>
      </c>
      <c r="B1056" s="143" t="s">
        <v>4134</v>
      </c>
      <c r="C1056" s="143" t="s">
        <v>4284</v>
      </c>
    </row>
    <row r="1057" spans="1:3" x14ac:dyDescent="0.3">
      <c r="A1057" s="142" t="s">
        <v>2424</v>
      </c>
      <c r="B1057" s="143" t="s">
        <v>4156</v>
      </c>
      <c r="C1057" s="143" t="s">
        <v>4284</v>
      </c>
    </row>
    <row r="1058" spans="1:3" x14ac:dyDescent="0.3">
      <c r="A1058" s="142" t="s">
        <v>865</v>
      </c>
      <c r="B1058" s="143" t="s">
        <v>3369</v>
      </c>
      <c r="C1058" s="143" t="s">
        <v>4284</v>
      </c>
    </row>
    <row r="1059" spans="1:3" x14ac:dyDescent="0.3">
      <c r="A1059" s="142" t="s">
        <v>1136</v>
      </c>
      <c r="B1059" s="143" t="s">
        <v>4155</v>
      </c>
      <c r="C1059" s="143" t="s">
        <v>4284</v>
      </c>
    </row>
    <row r="1060" spans="1:3" x14ac:dyDescent="0.3">
      <c r="A1060" s="142" t="s">
        <v>1541</v>
      </c>
      <c r="B1060" s="143" t="s">
        <v>3683</v>
      </c>
      <c r="C1060" s="143" t="s">
        <v>4284</v>
      </c>
    </row>
    <row r="1061" spans="1:3" x14ac:dyDescent="0.3">
      <c r="A1061" s="142" t="s">
        <v>1512</v>
      </c>
      <c r="B1061" s="143" t="s">
        <v>3954</v>
      </c>
      <c r="C1061" s="143" t="s">
        <v>4284</v>
      </c>
    </row>
    <row r="1062" spans="1:3" x14ac:dyDescent="0.3">
      <c r="A1062" s="142" t="s">
        <v>617</v>
      </c>
      <c r="B1062" s="143" t="s">
        <v>3733</v>
      </c>
      <c r="C1062" s="143" t="s">
        <v>4284</v>
      </c>
    </row>
    <row r="1063" spans="1:3" x14ac:dyDescent="0.3">
      <c r="A1063" s="142" t="s">
        <v>618</v>
      </c>
      <c r="B1063" s="143" t="s">
        <v>3761</v>
      </c>
      <c r="C1063" s="143" t="s">
        <v>4284</v>
      </c>
    </row>
    <row r="1064" spans="1:3" x14ac:dyDescent="0.3">
      <c r="A1064" s="142" t="s">
        <v>1520</v>
      </c>
      <c r="B1064" s="143" t="s">
        <v>3664</v>
      </c>
      <c r="C1064" s="143" t="s">
        <v>4284</v>
      </c>
    </row>
    <row r="1065" spans="1:3" x14ac:dyDescent="0.3">
      <c r="A1065" s="142" t="s">
        <v>1586</v>
      </c>
      <c r="B1065" s="143" t="s">
        <v>3898</v>
      </c>
      <c r="C1065" s="143" t="s">
        <v>4284</v>
      </c>
    </row>
    <row r="1066" spans="1:3" x14ac:dyDescent="0.3">
      <c r="A1066" s="142" t="s">
        <v>1562</v>
      </c>
      <c r="B1066" s="143" t="s">
        <v>4081</v>
      </c>
      <c r="C1066" s="143" t="s">
        <v>4284</v>
      </c>
    </row>
    <row r="1067" spans="1:3" x14ac:dyDescent="0.3">
      <c r="A1067" s="142" t="s">
        <v>1336</v>
      </c>
      <c r="B1067" s="143" t="s">
        <v>4110</v>
      </c>
      <c r="C1067" s="143" t="s">
        <v>4284</v>
      </c>
    </row>
    <row r="1068" spans="1:3" x14ac:dyDescent="0.3">
      <c r="A1068" s="142" t="s">
        <v>1341</v>
      </c>
      <c r="B1068" s="143" t="s">
        <v>4036</v>
      </c>
      <c r="C1068" s="143" t="s">
        <v>4284</v>
      </c>
    </row>
    <row r="1069" spans="1:3" x14ac:dyDescent="0.3">
      <c r="A1069" s="142" t="s">
        <v>693</v>
      </c>
      <c r="B1069" s="143" t="s">
        <v>3789</v>
      </c>
      <c r="C1069" s="143" t="s">
        <v>4284</v>
      </c>
    </row>
    <row r="1070" spans="1:3" x14ac:dyDescent="0.3">
      <c r="A1070" s="142" t="s">
        <v>698</v>
      </c>
      <c r="B1070" s="143" t="s">
        <v>4057</v>
      </c>
      <c r="C1070" s="143" t="s">
        <v>4284</v>
      </c>
    </row>
    <row r="1071" spans="1:3" x14ac:dyDescent="0.3">
      <c r="A1071" s="142" t="s">
        <v>2267</v>
      </c>
      <c r="B1071" s="143" t="s">
        <v>3841</v>
      </c>
      <c r="C1071" s="143" t="s">
        <v>4284</v>
      </c>
    </row>
    <row r="1072" spans="1:3" x14ac:dyDescent="0.3">
      <c r="A1072" s="142" t="s">
        <v>1265</v>
      </c>
      <c r="B1072" s="143" t="s">
        <v>3707</v>
      </c>
      <c r="C1072" s="143" t="s">
        <v>4284</v>
      </c>
    </row>
    <row r="1073" spans="1:3" x14ac:dyDescent="0.3">
      <c r="A1073" s="142" t="s">
        <v>2327</v>
      </c>
      <c r="B1073" s="143" t="s">
        <v>4011</v>
      </c>
      <c r="C1073" s="143" t="s">
        <v>4284</v>
      </c>
    </row>
    <row r="1074" spans="1:3" x14ac:dyDescent="0.3">
      <c r="A1074" s="142" t="s">
        <v>2423</v>
      </c>
      <c r="B1074" s="143" t="s">
        <v>3869</v>
      </c>
      <c r="C1074" s="143" t="s">
        <v>4284</v>
      </c>
    </row>
    <row r="1075" spans="1:3" x14ac:dyDescent="0.3">
      <c r="A1075" s="142" t="s">
        <v>1485</v>
      </c>
      <c r="B1075" s="143" t="s">
        <v>3631</v>
      </c>
      <c r="C1075" s="143" t="s">
        <v>4284</v>
      </c>
    </row>
    <row r="1076" spans="1:3" x14ac:dyDescent="0.3">
      <c r="A1076" s="142" t="s">
        <v>1088</v>
      </c>
      <c r="B1076" s="143" t="s">
        <v>3814</v>
      </c>
      <c r="C1076" s="143" t="s">
        <v>4284</v>
      </c>
    </row>
    <row r="1077" spans="1:3" x14ac:dyDescent="0.3">
      <c r="A1077" s="142" t="s">
        <v>2763</v>
      </c>
      <c r="B1077" s="143" t="s">
        <v>4236</v>
      </c>
      <c r="C1077" s="143" t="s">
        <v>4284</v>
      </c>
    </row>
    <row r="1078" spans="1:3" x14ac:dyDescent="0.3">
      <c r="A1078" s="142" t="s">
        <v>678</v>
      </c>
      <c r="B1078" s="143" t="s">
        <v>3922</v>
      </c>
      <c r="C1078" s="143" t="s">
        <v>4284</v>
      </c>
    </row>
    <row r="1079" spans="1:3" x14ac:dyDescent="0.3">
      <c r="A1079" s="142" t="s">
        <v>1278</v>
      </c>
      <c r="B1079" s="143" t="s">
        <v>3573</v>
      </c>
      <c r="C1079" s="143" t="s">
        <v>4284</v>
      </c>
    </row>
    <row r="1080" spans="1:3" x14ac:dyDescent="0.3">
      <c r="A1080" s="142" t="s">
        <v>2261</v>
      </c>
      <c r="B1080" s="143" t="s">
        <v>3590</v>
      </c>
      <c r="C1080" s="143" t="s">
        <v>4284</v>
      </c>
    </row>
    <row r="1081" spans="1:3" x14ac:dyDescent="0.3">
      <c r="A1081" s="142" t="s">
        <v>1232</v>
      </c>
      <c r="B1081" s="143" t="s">
        <v>3515</v>
      </c>
      <c r="C1081" s="143" t="s">
        <v>4284</v>
      </c>
    </row>
    <row r="1082" spans="1:3" x14ac:dyDescent="0.3">
      <c r="A1082" s="142" t="s">
        <v>1690</v>
      </c>
      <c r="B1082" s="143" t="s">
        <v>3475</v>
      </c>
      <c r="C1082" s="143" t="s">
        <v>4284</v>
      </c>
    </row>
    <row r="1083" spans="1:3" x14ac:dyDescent="0.3">
      <c r="A1083" s="142" t="s">
        <v>713</v>
      </c>
      <c r="B1083" s="143" t="s">
        <v>3536</v>
      </c>
      <c r="C1083" s="143" t="s">
        <v>4284</v>
      </c>
    </row>
    <row r="1084" spans="1:3" x14ac:dyDescent="0.3">
      <c r="A1084" s="142" t="s">
        <v>612</v>
      </c>
      <c r="B1084" s="143" t="s">
        <v>3601</v>
      </c>
      <c r="C1084" s="143" t="s">
        <v>4284</v>
      </c>
    </row>
    <row r="1085" spans="1:3" x14ac:dyDescent="0.3">
      <c r="A1085" s="142" t="s">
        <v>1215</v>
      </c>
      <c r="B1085" s="143" t="s">
        <v>3413</v>
      </c>
      <c r="C1085" s="143" t="s">
        <v>4284</v>
      </c>
    </row>
    <row r="1086" spans="1:3" x14ac:dyDescent="0.3">
      <c r="A1086" s="142" t="s">
        <v>1364</v>
      </c>
      <c r="B1086" s="143" t="s">
        <v>3546</v>
      </c>
      <c r="C1086" s="143" t="s">
        <v>4284</v>
      </c>
    </row>
    <row r="1087" spans="1:3" x14ac:dyDescent="0.3">
      <c r="A1087" s="142" t="s">
        <v>1219</v>
      </c>
      <c r="B1087" s="143" t="s">
        <v>3397</v>
      </c>
      <c r="C1087" s="143" t="s">
        <v>4284</v>
      </c>
    </row>
    <row r="1088" spans="1:3" x14ac:dyDescent="0.3">
      <c r="A1088" s="142" t="s">
        <v>1097</v>
      </c>
      <c r="B1088" s="143" t="s">
        <v>3504</v>
      </c>
      <c r="C1088" s="143" t="s">
        <v>4284</v>
      </c>
    </row>
    <row r="1089" spans="1:3" x14ac:dyDescent="0.3">
      <c r="A1089" s="142" t="s">
        <v>1247</v>
      </c>
      <c r="B1089" s="143" t="s">
        <v>3440</v>
      </c>
      <c r="C1089" s="143" t="s">
        <v>4284</v>
      </c>
    </row>
    <row r="1090" spans="1:3" x14ac:dyDescent="0.3">
      <c r="A1090" s="142" t="s">
        <v>1871</v>
      </c>
      <c r="B1090" s="143" t="s">
        <v>3424</v>
      </c>
      <c r="C1090" s="143" t="s">
        <v>4284</v>
      </c>
    </row>
    <row r="1091" spans="1:3" x14ac:dyDescent="0.3">
      <c r="A1091" s="142" t="s">
        <v>717</v>
      </c>
      <c r="B1091" s="143" t="s">
        <v>3558</v>
      </c>
      <c r="C1091" s="143" t="s">
        <v>4284</v>
      </c>
    </row>
    <row r="1092" spans="1:3" x14ac:dyDescent="0.3">
      <c r="A1092" s="142" t="s">
        <v>2676</v>
      </c>
      <c r="B1092" s="143" t="s">
        <v>3446</v>
      </c>
      <c r="C1092" s="143" t="s">
        <v>4284</v>
      </c>
    </row>
    <row r="1093" spans="1:3" x14ac:dyDescent="0.3">
      <c r="A1093" s="142" t="s">
        <v>1284</v>
      </c>
      <c r="B1093" s="143" t="s">
        <v>3370</v>
      </c>
      <c r="C1093" s="143" t="s">
        <v>4284</v>
      </c>
    </row>
    <row r="1094" spans="1:3" x14ac:dyDescent="0.3">
      <c r="A1094" s="142" t="s">
        <v>2707</v>
      </c>
      <c r="B1094" s="143" t="s">
        <v>3371</v>
      </c>
      <c r="C1094" s="143" t="s">
        <v>4284</v>
      </c>
    </row>
    <row r="1095" spans="1:3" x14ac:dyDescent="0.3">
      <c r="A1095" s="142" t="s">
        <v>2796</v>
      </c>
      <c r="B1095" s="143" t="s">
        <v>4269</v>
      </c>
      <c r="C1095" s="143" t="s">
        <v>4284</v>
      </c>
    </row>
    <row r="1096" spans="1:3" x14ac:dyDescent="0.3">
      <c r="A1096" s="142" t="s">
        <v>2599</v>
      </c>
      <c r="B1096" s="143" t="s">
        <v>3462</v>
      </c>
      <c r="C1096" s="143" t="s">
        <v>4284</v>
      </c>
    </row>
    <row r="1097" spans="1:3" x14ac:dyDescent="0.3">
      <c r="A1097" s="142" t="s">
        <v>1542</v>
      </c>
      <c r="B1097" s="143" t="s">
        <v>3425</v>
      </c>
      <c r="C1097" s="143" t="s">
        <v>4284</v>
      </c>
    </row>
    <row r="1098" spans="1:3" x14ac:dyDescent="0.3">
      <c r="A1098" s="142" t="s">
        <v>2661</v>
      </c>
      <c r="B1098" s="143" t="s">
        <v>4052</v>
      </c>
      <c r="C1098" s="143" t="s">
        <v>4284</v>
      </c>
    </row>
    <row r="1099" spans="1:3" x14ac:dyDescent="0.3">
      <c r="A1099" s="142" t="s">
        <v>1053</v>
      </c>
      <c r="B1099" s="143" t="s">
        <v>3894</v>
      </c>
      <c r="C1099" s="143" t="s">
        <v>4284</v>
      </c>
    </row>
    <row r="1100" spans="1:3" x14ac:dyDescent="0.3">
      <c r="A1100" s="142" t="s">
        <v>2046</v>
      </c>
      <c r="B1100" s="143" t="s">
        <v>3660</v>
      </c>
      <c r="C1100" s="143" t="s">
        <v>4284</v>
      </c>
    </row>
    <row r="1101" spans="1:3" x14ac:dyDescent="0.3">
      <c r="A1101" s="142" t="s">
        <v>2669</v>
      </c>
      <c r="B1101" s="143" t="s">
        <v>4105</v>
      </c>
      <c r="C1101" s="143" t="s">
        <v>4284</v>
      </c>
    </row>
    <row r="1102" spans="1:3" x14ac:dyDescent="0.3">
      <c r="A1102" s="142" t="s">
        <v>1055</v>
      </c>
      <c r="B1102" s="143" t="s">
        <v>3973</v>
      </c>
      <c r="C1102" s="143" t="s">
        <v>4284</v>
      </c>
    </row>
    <row r="1103" spans="1:3" x14ac:dyDescent="0.3">
      <c r="A1103" s="142" t="s">
        <v>2228</v>
      </c>
      <c r="B1103" s="143" t="s">
        <v>3680</v>
      </c>
      <c r="C1103" s="143" t="s">
        <v>4284</v>
      </c>
    </row>
    <row r="1104" spans="1:3" x14ac:dyDescent="0.3">
      <c r="A1104" s="142" t="s">
        <v>1532</v>
      </c>
      <c r="B1104" s="143" t="s">
        <v>3918</v>
      </c>
      <c r="C1104" s="143" t="s">
        <v>4284</v>
      </c>
    </row>
    <row r="1105" spans="1:3" x14ac:dyDescent="0.3">
      <c r="A1105" s="142" t="s">
        <v>1552</v>
      </c>
      <c r="B1105" s="143" t="s">
        <v>4133</v>
      </c>
      <c r="C1105" s="143" t="s">
        <v>4284</v>
      </c>
    </row>
    <row r="1106" spans="1:3" x14ac:dyDescent="0.3">
      <c r="A1106" s="142" t="s">
        <v>2159</v>
      </c>
      <c r="B1106" s="143" t="s">
        <v>3809</v>
      </c>
      <c r="C1106" s="143" t="s">
        <v>4284</v>
      </c>
    </row>
    <row r="1107" spans="1:3" x14ac:dyDescent="0.3">
      <c r="A1107" s="142" t="s">
        <v>2346</v>
      </c>
      <c r="B1107" s="143" t="s">
        <v>4088</v>
      </c>
      <c r="C1107" s="143" t="s">
        <v>4284</v>
      </c>
    </row>
    <row r="1108" spans="1:3" x14ac:dyDescent="0.3">
      <c r="A1108" s="142" t="s">
        <v>547</v>
      </c>
      <c r="B1108" s="143" t="s">
        <v>4099</v>
      </c>
      <c r="C1108" s="143" t="s">
        <v>4284</v>
      </c>
    </row>
    <row r="1109" spans="1:3" x14ac:dyDescent="0.3">
      <c r="A1109" s="142" t="s">
        <v>1228</v>
      </c>
      <c r="B1109" s="143" t="s">
        <v>4032</v>
      </c>
      <c r="C1109" s="143" t="s">
        <v>4284</v>
      </c>
    </row>
    <row r="1110" spans="1:3" x14ac:dyDescent="0.3">
      <c r="A1110" s="142" t="s">
        <v>841</v>
      </c>
      <c r="B1110" s="143" t="s">
        <v>3702</v>
      </c>
      <c r="C1110" s="143" t="s">
        <v>4284</v>
      </c>
    </row>
    <row r="1111" spans="1:3" x14ac:dyDescent="0.3">
      <c r="A1111" s="142" t="s">
        <v>2697</v>
      </c>
      <c r="B1111" s="143" t="s">
        <v>3950</v>
      </c>
      <c r="C1111" s="143" t="s">
        <v>4284</v>
      </c>
    </row>
    <row r="1112" spans="1:3" x14ac:dyDescent="0.3">
      <c r="A1112" s="142" t="s">
        <v>2771</v>
      </c>
      <c r="B1112" s="143" t="s">
        <v>4235</v>
      </c>
      <c r="C1112" s="143" t="s">
        <v>4284</v>
      </c>
    </row>
    <row r="1113" spans="1:3" x14ac:dyDescent="0.3">
      <c r="A1113" s="142" t="s">
        <v>2752</v>
      </c>
      <c r="B1113" s="143" t="s">
        <v>4234</v>
      </c>
      <c r="C1113" s="143" t="s">
        <v>4284</v>
      </c>
    </row>
    <row r="1114" spans="1:3" x14ac:dyDescent="0.3">
      <c r="A1114" s="142" t="s">
        <v>2776</v>
      </c>
      <c r="B1114" s="143" t="s">
        <v>4232</v>
      </c>
      <c r="C1114" s="143" t="s">
        <v>4284</v>
      </c>
    </row>
    <row r="1115" spans="1:3" x14ac:dyDescent="0.3">
      <c r="A1115" s="142" t="s">
        <v>1253</v>
      </c>
      <c r="B1115" s="143" t="s">
        <v>4077</v>
      </c>
      <c r="C1115" s="143" t="s">
        <v>4284</v>
      </c>
    </row>
    <row r="1116" spans="1:3" x14ac:dyDescent="0.3">
      <c r="A1116" s="142" t="s">
        <v>1442</v>
      </c>
      <c r="B1116" s="143" t="s">
        <v>3756</v>
      </c>
      <c r="C1116" s="143" t="s">
        <v>4284</v>
      </c>
    </row>
    <row r="1117" spans="1:3" x14ac:dyDescent="0.3">
      <c r="A1117" s="142" t="s">
        <v>1160</v>
      </c>
      <c r="B1117" s="143" t="s">
        <v>3626</v>
      </c>
      <c r="C1117" s="143" t="s">
        <v>4284</v>
      </c>
    </row>
    <row r="1118" spans="1:3" x14ac:dyDescent="0.3">
      <c r="A1118" s="142" t="s">
        <v>1075</v>
      </c>
      <c r="B1118" s="143" t="s">
        <v>4074</v>
      </c>
      <c r="C1118" s="143" t="s">
        <v>4284</v>
      </c>
    </row>
    <row r="1119" spans="1:3" x14ac:dyDescent="0.3">
      <c r="A1119" s="142" t="s">
        <v>1102</v>
      </c>
      <c r="B1119" s="143" t="s">
        <v>3358</v>
      </c>
      <c r="C1119" s="143" t="s">
        <v>4284</v>
      </c>
    </row>
    <row r="1120" spans="1:3" x14ac:dyDescent="0.3">
      <c r="A1120" s="142" t="s">
        <v>1058</v>
      </c>
      <c r="B1120" s="143" t="s">
        <v>3830</v>
      </c>
      <c r="C1120" s="143" t="s">
        <v>4284</v>
      </c>
    </row>
    <row r="1121" spans="1:3" x14ac:dyDescent="0.3">
      <c r="A1121" s="142" t="s">
        <v>2413</v>
      </c>
      <c r="B1121" s="143" t="s">
        <v>3673</v>
      </c>
      <c r="C1121" s="143" t="s">
        <v>4284</v>
      </c>
    </row>
    <row r="1122" spans="1:3" x14ac:dyDescent="0.3">
      <c r="A1122" s="142" t="s">
        <v>1869</v>
      </c>
      <c r="B1122" s="143" t="s">
        <v>4124</v>
      </c>
      <c r="C1122" s="143" t="s">
        <v>4284</v>
      </c>
    </row>
    <row r="1123" spans="1:3" x14ac:dyDescent="0.3">
      <c r="A1123" s="142" t="s">
        <v>1425</v>
      </c>
      <c r="B1123" s="143" t="s">
        <v>3746</v>
      </c>
      <c r="C1123" s="143" t="s">
        <v>4284</v>
      </c>
    </row>
    <row r="1124" spans="1:3" x14ac:dyDescent="0.3">
      <c r="A1124" s="142" t="s">
        <v>1651</v>
      </c>
      <c r="B1124" s="143" t="s">
        <v>3993</v>
      </c>
      <c r="C1124" s="143" t="s">
        <v>4284</v>
      </c>
    </row>
    <row r="1125" spans="1:3" x14ac:dyDescent="0.3">
      <c r="A1125" s="142" t="s">
        <v>2484</v>
      </c>
      <c r="B1125" s="143" t="s">
        <v>4044</v>
      </c>
      <c r="C1125" s="143" t="s">
        <v>4284</v>
      </c>
    </row>
    <row r="1126" spans="1:3" x14ac:dyDescent="0.3">
      <c r="A1126" s="142" t="s">
        <v>2613</v>
      </c>
      <c r="B1126" s="143" t="s">
        <v>3966</v>
      </c>
      <c r="C1126" s="143" t="s">
        <v>4284</v>
      </c>
    </row>
    <row r="1127" spans="1:3" x14ac:dyDescent="0.3">
      <c r="A1127" s="142" t="s">
        <v>2494</v>
      </c>
      <c r="B1127" s="143" t="s">
        <v>3941</v>
      </c>
      <c r="C1127" s="143" t="s">
        <v>4284</v>
      </c>
    </row>
    <row r="1128" spans="1:3" x14ac:dyDescent="0.3">
      <c r="A1128" s="142" t="s">
        <v>2012</v>
      </c>
      <c r="B1128" s="143" t="s">
        <v>4096</v>
      </c>
      <c r="C1128" s="143" t="s">
        <v>4284</v>
      </c>
    </row>
    <row r="1129" spans="1:3" x14ac:dyDescent="0.3">
      <c r="A1129" s="142" t="s">
        <v>1686</v>
      </c>
      <c r="B1129" s="143" t="s">
        <v>4023</v>
      </c>
      <c r="C1129" s="143" t="s">
        <v>4284</v>
      </c>
    </row>
    <row r="1130" spans="1:3" x14ac:dyDescent="0.3">
      <c r="A1130" s="142" t="s">
        <v>1634</v>
      </c>
      <c r="B1130" s="143" t="s">
        <v>3721</v>
      </c>
      <c r="C1130" s="143" t="s">
        <v>4284</v>
      </c>
    </row>
    <row r="1131" spans="1:3" x14ac:dyDescent="0.3">
      <c r="A1131" s="142" t="s">
        <v>2532</v>
      </c>
      <c r="B1131" s="143" t="s">
        <v>3928</v>
      </c>
      <c r="C1131" s="143" t="s">
        <v>4284</v>
      </c>
    </row>
    <row r="1132" spans="1:3" x14ac:dyDescent="0.3">
      <c r="A1132" s="142" t="s">
        <v>978</v>
      </c>
      <c r="B1132" s="143" t="s">
        <v>3800</v>
      </c>
      <c r="C1132" s="143" t="s">
        <v>4284</v>
      </c>
    </row>
    <row r="1133" spans="1:3" x14ac:dyDescent="0.3">
      <c r="A1133" s="142" t="s">
        <v>1890</v>
      </c>
      <c r="B1133" s="143" t="s">
        <v>3855</v>
      </c>
      <c r="C1133" s="143" t="s">
        <v>4284</v>
      </c>
    </row>
    <row r="1134" spans="1:3" x14ac:dyDescent="0.3">
      <c r="A1134" s="142" t="s">
        <v>1653</v>
      </c>
      <c r="B1134" s="143" t="s">
        <v>4071</v>
      </c>
      <c r="C1134" s="143" t="s">
        <v>4284</v>
      </c>
    </row>
    <row r="1135" spans="1:3" x14ac:dyDescent="0.3">
      <c r="A1135" s="142" t="s">
        <v>2270</v>
      </c>
      <c r="B1135" s="143" t="s">
        <v>3877</v>
      </c>
      <c r="C1135" s="143" t="s">
        <v>4284</v>
      </c>
    </row>
    <row r="1136" spans="1:3" x14ac:dyDescent="0.3">
      <c r="A1136" s="142" t="s">
        <v>1734</v>
      </c>
      <c r="B1136" s="143" t="s">
        <v>3936</v>
      </c>
      <c r="C1136" s="143" t="s">
        <v>4284</v>
      </c>
    </row>
    <row r="1137" spans="1:3" x14ac:dyDescent="0.3">
      <c r="A1137" s="142" t="s">
        <v>2552</v>
      </c>
      <c r="B1137" s="143" t="s">
        <v>3889</v>
      </c>
      <c r="C1137" s="143" t="s">
        <v>4284</v>
      </c>
    </row>
    <row r="1138" spans="1:3" x14ac:dyDescent="0.3">
      <c r="A1138" s="142" t="s">
        <v>2583</v>
      </c>
      <c r="B1138" s="143" t="s">
        <v>3904</v>
      </c>
      <c r="C1138" s="143" t="s">
        <v>4284</v>
      </c>
    </row>
    <row r="1139" spans="1:3" x14ac:dyDescent="0.3">
      <c r="A1139" s="142" t="s">
        <v>1044</v>
      </c>
      <c r="B1139" s="143" t="s">
        <v>3638</v>
      </c>
      <c r="C1139" s="143" t="s">
        <v>4284</v>
      </c>
    </row>
    <row r="1140" spans="1:3" x14ac:dyDescent="0.3">
      <c r="A1140" s="142" t="s">
        <v>1057</v>
      </c>
      <c r="B1140" s="143" t="s">
        <v>3565</v>
      </c>
      <c r="C1140" s="143" t="s">
        <v>4284</v>
      </c>
    </row>
    <row r="1141" spans="1:3" x14ac:dyDescent="0.3">
      <c r="A1141" s="142" t="s">
        <v>1192</v>
      </c>
      <c r="B1141" s="143" t="s">
        <v>3605</v>
      </c>
      <c r="C1141" s="143" t="s">
        <v>4284</v>
      </c>
    </row>
    <row r="1142" spans="1:3" x14ac:dyDescent="0.3">
      <c r="A1142" s="142" t="s">
        <v>1078</v>
      </c>
      <c r="B1142" s="143" t="s">
        <v>3496</v>
      </c>
      <c r="C1142" s="143" t="s">
        <v>4284</v>
      </c>
    </row>
    <row r="1143" spans="1:3" x14ac:dyDescent="0.3">
      <c r="A1143" s="142" t="s">
        <v>1617</v>
      </c>
      <c r="B1143" s="143" t="s">
        <v>3417</v>
      </c>
      <c r="C1143" s="143" t="s">
        <v>4284</v>
      </c>
    </row>
    <row r="1144" spans="1:3" x14ac:dyDescent="0.3">
      <c r="A1144" s="142" t="s">
        <v>1208</v>
      </c>
      <c r="B1144" s="143" t="s">
        <v>3390</v>
      </c>
      <c r="C1144" s="143" t="s">
        <v>4284</v>
      </c>
    </row>
    <row r="1145" spans="1:3" x14ac:dyDescent="0.3">
      <c r="A1145" s="142" t="s">
        <v>2383</v>
      </c>
      <c r="B1145" s="143" t="s">
        <v>3380</v>
      </c>
      <c r="C1145" s="143" t="s">
        <v>4284</v>
      </c>
    </row>
    <row r="1146" spans="1:3" x14ac:dyDescent="0.3">
      <c r="A1146" s="142" t="s">
        <v>2118</v>
      </c>
      <c r="B1146" s="143" t="s">
        <v>3551</v>
      </c>
      <c r="C1146" s="143" t="s">
        <v>4284</v>
      </c>
    </row>
    <row r="1147" spans="1:3" x14ac:dyDescent="0.3">
      <c r="A1147" s="142" t="s">
        <v>1115</v>
      </c>
      <c r="B1147" s="143" t="s">
        <v>3456</v>
      </c>
      <c r="C1147" s="143" t="s">
        <v>4284</v>
      </c>
    </row>
    <row r="1148" spans="1:3" x14ac:dyDescent="0.3">
      <c r="A1148" s="142" t="s">
        <v>2315</v>
      </c>
      <c r="B1148" s="143" t="s">
        <v>4049</v>
      </c>
      <c r="C1148" s="143" t="s">
        <v>4284</v>
      </c>
    </row>
    <row r="1149" spans="1:3" x14ac:dyDescent="0.3">
      <c r="A1149" s="142" t="s">
        <v>1972</v>
      </c>
      <c r="B1149" s="143" t="s">
        <v>3834</v>
      </c>
      <c r="C1149" s="143" t="s">
        <v>4284</v>
      </c>
    </row>
    <row r="1150" spans="1:3" x14ac:dyDescent="0.3">
      <c r="A1150" s="142" t="s">
        <v>1042</v>
      </c>
      <c r="B1150" s="143" t="s">
        <v>3724</v>
      </c>
      <c r="C1150" s="143" t="s">
        <v>4284</v>
      </c>
    </row>
    <row r="1151" spans="1:3" x14ac:dyDescent="0.3">
      <c r="A1151" s="142" t="s">
        <v>1926</v>
      </c>
      <c r="B1151" s="143" t="s">
        <v>3859</v>
      </c>
      <c r="C1151" s="143" t="s">
        <v>4284</v>
      </c>
    </row>
    <row r="1152" spans="1:3" x14ac:dyDescent="0.3">
      <c r="A1152" s="142" t="s">
        <v>830</v>
      </c>
      <c r="B1152" s="143" t="s">
        <v>3806</v>
      </c>
      <c r="C1152" s="143" t="s">
        <v>4284</v>
      </c>
    </row>
    <row r="1153" spans="1:3" x14ac:dyDescent="0.3">
      <c r="A1153" s="142" t="s">
        <v>2311</v>
      </c>
      <c r="B1153" s="143" t="s">
        <v>3947</v>
      </c>
      <c r="C1153" s="143" t="s">
        <v>4284</v>
      </c>
    </row>
    <row r="1154" spans="1:3" x14ac:dyDescent="0.3">
      <c r="A1154" s="142" t="s">
        <v>2591</v>
      </c>
      <c r="B1154" s="143" t="s">
        <v>3677</v>
      </c>
      <c r="C1154" s="143" t="s">
        <v>4284</v>
      </c>
    </row>
    <row r="1155" spans="1:3" x14ac:dyDescent="0.3">
      <c r="A1155" s="142" t="s">
        <v>824</v>
      </c>
      <c r="B1155" s="143" t="s">
        <v>3698</v>
      </c>
      <c r="C1155" s="143" t="s">
        <v>4284</v>
      </c>
    </row>
    <row r="1156" spans="1:3" x14ac:dyDescent="0.3">
      <c r="A1156" s="142" t="s">
        <v>2579</v>
      </c>
      <c r="B1156" s="143" t="s">
        <v>3657</v>
      </c>
      <c r="C1156" s="143" t="s">
        <v>4284</v>
      </c>
    </row>
    <row r="1157" spans="1:3" x14ac:dyDescent="0.3">
      <c r="A1157" s="142" t="s">
        <v>1577</v>
      </c>
      <c r="B1157" s="143" t="s">
        <v>3970</v>
      </c>
      <c r="C1157" s="143" t="s">
        <v>4284</v>
      </c>
    </row>
    <row r="1158" spans="1:3" x14ac:dyDescent="0.3">
      <c r="A1158" s="142" t="s">
        <v>2673</v>
      </c>
      <c r="B1158" s="143" t="s">
        <v>4129</v>
      </c>
      <c r="C1158" s="143" t="s">
        <v>4284</v>
      </c>
    </row>
    <row r="1159" spans="1:3" x14ac:dyDescent="0.3">
      <c r="A1159" s="142" t="s">
        <v>2376</v>
      </c>
      <c r="B1159" s="143" t="s">
        <v>3999</v>
      </c>
      <c r="C1159" s="143" t="s">
        <v>4284</v>
      </c>
    </row>
    <row r="1160" spans="1:3" x14ac:dyDescent="0.3">
      <c r="A1160" s="142" t="s">
        <v>2292</v>
      </c>
      <c r="B1160" s="143" t="s">
        <v>3890</v>
      </c>
      <c r="C1160" s="143" t="s">
        <v>4284</v>
      </c>
    </row>
    <row r="1161" spans="1:3" x14ac:dyDescent="0.3">
      <c r="A1161" s="142" t="s">
        <v>1505</v>
      </c>
      <c r="B1161" s="143" t="s">
        <v>4118</v>
      </c>
      <c r="C1161" s="143" t="s">
        <v>4284</v>
      </c>
    </row>
    <row r="1162" spans="1:3" x14ac:dyDescent="0.3">
      <c r="A1162" s="142" t="s">
        <v>2675</v>
      </c>
      <c r="B1162" s="143" t="s">
        <v>3531</v>
      </c>
      <c r="C1162" s="143" t="s">
        <v>4284</v>
      </c>
    </row>
    <row r="1163" spans="1:3" x14ac:dyDescent="0.3">
      <c r="A1163" s="142" t="s">
        <v>2368</v>
      </c>
      <c r="B1163" s="143" t="s">
        <v>3395</v>
      </c>
      <c r="C1163" s="143" t="s">
        <v>4284</v>
      </c>
    </row>
    <row r="1164" spans="1:3" x14ac:dyDescent="0.3">
      <c r="A1164" s="142" t="s">
        <v>1444</v>
      </c>
      <c r="B1164" s="143" t="s">
        <v>4095</v>
      </c>
      <c r="C1164" s="143" t="s">
        <v>4284</v>
      </c>
    </row>
    <row r="1165" spans="1:3" x14ac:dyDescent="0.3">
      <c r="A1165" s="142" t="s">
        <v>943</v>
      </c>
      <c r="B1165" s="143" t="s">
        <v>3467</v>
      </c>
      <c r="C1165" s="143" t="s">
        <v>4284</v>
      </c>
    </row>
    <row r="1166" spans="1:3" x14ac:dyDescent="0.3">
      <c r="A1166" s="142" t="s">
        <v>2650</v>
      </c>
      <c r="B1166" s="143" t="s">
        <v>4135</v>
      </c>
      <c r="C1166" s="143" t="s">
        <v>4284</v>
      </c>
    </row>
    <row r="1167" spans="1:3" x14ac:dyDescent="0.3">
      <c r="A1167" s="142" t="s">
        <v>997</v>
      </c>
      <c r="B1167" s="143" t="s">
        <v>3402</v>
      </c>
      <c r="C1167" s="143" t="s">
        <v>4284</v>
      </c>
    </row>
    <row r="1168" spans="1:3" x14ac:dyDescent="0.3">
      <c r="A1168" s="142" t="s">
        <v>2397</v>
      </c>
      <c r="B1168" s="143" t="s">
        <v>3473</v>
      </c>
      <c r="C1168" s="143" t="s">
        <v>4284</v>
      </c>
    </row>
    <row r="1169" spans="1:3" x14ac:dyDescent="0.3">
      <c r="A1169" s="142" t="s">
        <v>2384</v>
      </c>
      <c r="B1169" s="143" t="s">
        <v>4144</v>
      </c>
      <c r="C1169" s="143" t="s">
        <v>4284</v>
      </c>
    </row>
    <row r="1170" spans="1:3" x14ac:dyDescent="0.3">
      <c r="A1170" s="142" t="s">
        <v>918</v>
      </c>
      <c r="B1170" s="143" t="s">
        <v>3519</v>
      </c>
      <c r="C1170" s="143" t="s">
        <v>4284</v>
      </c>
    </row>
    <row r="1171" spans="1:3" x14ac:dyDescent="0.3">
      <c r="A1171" s="142" t="s">
        <v>2303</v>
      </c>
      <c r="B1171" s="143" t="s">
        <v>3595</v>
      </c>
      <c r="C1171" s="143" t="s">
        <v>4284</v>
      </c>
    </row>
    <row r="1172" spans="1:3" x14ac:dyDescent="0.3">
      <c r="A1172" s="142" t="s">
        <v>1433</v>
      </c>
      <c r="B1172" s="143" t="s">
        <v>4089</v>
      </c>
      <c r="C1172" s="143" t="s">
        <v>4284</v>
      </c>
    </row>
    <row r="1173" spans="1:3" x14ac:dyDescent="0.3">
      <c r="A1173" s="142" t="s">
        <v>2352</v>
      </c>
      <c r="B1173" s="143" t="s">
        <v>3509</v>
      </c>
      <c r="C1173" s="143" t="s">
        <v>4284</v>
      </c>
    </row>
    <row r="1174" spans="1:3" x14ac:dyDescent="0.3">
      <c r="A1174" s="142" t="s">
        <v>2716</v>
      </c>
      <c r="B1174" s="143" t="s">
        <v>3479</v>
      </c>
      <c r="C1174" s="143" t="s">
        <v>4284</v>
      </c>
    </row>
    <row r="1175" spans="1:3" x14ac:dyDescent="0.3">
      <c r="A1175" s="142" t="s">
        <v>2793</v>
      </c>
      <c r="B1175" s="143" t="s">
        <v>4272</v>
      </c>
      <c r="C1175" s="143" t="s">
        <v>4284</v>
      </c>
    </row>
    <row r="1176" spans="1:3" x14ac:dyDescent="0.3">
      <c r="A1176" s="142" t="s">
        <v>2052</v>
      </c>
      <c r="B1176" s="143" t="s">
        <v>3540</v>
      </c>
      <c r="C1176" s="143" t="s">
        <v>4284</v>
      </c>
    </row>
    <row r="1177" spans="1:3" x14ac:dyDescent="0.3">
      <c r="A1177" s="142" t="s">
        <v>880</v>
      </c>
      <c r="B1177" s="143" t="s">
        <v>3403</v>
      </c>
      <c r="C1177" s="143" t="s">
        <v>4284</v>
      </c>
    </row>
    <row r="1178" spans="1:3" x14ac:dyDescent="0.3">
      <c r="A1178" s="142" t="s">
        <v>1279</v>
      </c>
      <c r="B1178" s="143" t="s">
        <v>3491</v>
      </c>
      <c r="C1178" s="143" t="s">
        <v>4284</v>
      </c>
    </row>
    <row r="1179" spans="1:3" x14ac:dyDescent="0.3">
      <c r="A1179" s="142" t="s">
        <v>635</v>
      </c>
      <c r="B1179" s="143" t="s">
        <v>3757</v>
      </c>
      <c r="C1179" s="143" t="s">
        <v>4284</v>
      </c>
    </row>
    <row r="1180" spans="1:3" x14ac:dyDescent="0.3">
      <c r="A1180" s="142" t="s">
        <v>2612</v>
      </c>
      <c r="B1180" s="143" t="s">
        <v>3785</v>
      </c>
      <c r="C1180" s="143" t="s">
        <v>4284</v>
      </c>
    </row>
    <row r="1181" spans="1:3" x14ac:dyDescent="0.3">
      <c r="A1181" s="142" t="s">
        <v>1173</v>
      </c>
      <c r="B1181" s="143" t="s">
        <v>3862</v>
      </c>
      <c r="C1181" s="143" t="s">
        <v>4284</v>
      </c>
    </row>
    <row r="1182" spans="1:3" x14ac:dyDescent="0.3">
      <c r="A1182" s="142" t="s">
        <v>2250</v>
      </c>
      <c r="B1182" s="143" t="s">
        <v>3661</v>
      </c>
      <c r="C1182" s="143" t="s">
        <v>4284</v>
      </c>
    </row>
    <row r="1183" spans="1:3" x14ac:dyDescent="0.3">
      <c r="A1183" s="142" t="s">
        <v>605</v>
      </c>
      <c r="B1183" s="143" t="s">
        <v>4053</v>
      </c>
      <c r="C1183" s="143" t="s">
        <v>4284</v>
      </c>
    </row>
    <row r="1184" spans="1:3" x14ac:dyDescent="0.3">
      <c r="A1184" s="142" t="s">
        <v>1631</v>
      </c>
      <c r="B1184" s="143" t="s">
        <v>4078</v>
      </c>
      <c r="C1184" s="143" t="s">
        <v>4284</v>
      </c>
    </row>
    <row r="1185" spans="1:3" x14ac:dyDescent="0.3">
      <c r="A1185" s="142" t="s">
        <v>628</v>
      </c>
      <c r="B1185" s="143" t="s">
        <v>3636</v>
      </c>
      <c r="C1185" s="143" t="s">
        <v>4284</v>
      </c>
    </row>
    <row r="1186" spans="1:3" x14ac:dyDescent="0.3">
      <c r="A1186" s="142" t="s">
        <v>1352</v>
      </c>
      <c r="B1186" s="143" t="s">
        <v>3703</v>
      </c>
      <c r="C1186" s="143" t="s">
        <v>4284</v>
      </c>
    </row>
    <row r="1187" spans="1:3" x14ac:dyDescent="0.3">
      <c r="A1187" s="142" t="s">
        <v>1181</v>
      </c>
      <c r="B1187" s="143" t="s">
        <v>3974</v>
      </c>
      <c r="C1187" s="143" t="s">
        <v>4284</v>
      </c>
    </row>
    <row r="1188" spans="1:3" x14ac:dyDescent="0.3">
      <c r="A1188" s="142" t="s">
        <v>2652</v>
      </c>
      <c r="B1188" s="143" t="s">
        <v>3729</v>
      </c>
      <c r="C1188" s="143" t="s">
        <v>4284</v>
      </c>
    </row>
    <row r="1189" spans="1:3" x14ac:dyDescent="0.3">
      <c r="A1189" s="142" t="s">
        <v>623</v>
      </c>
      <c r="B1189" s="143" t="s">
        <v>3810</v>
      </c>
      <c r="C1189" s="143" t="s">
        <v>4284</v>
      </c>
    </row>
    <row r="1190" spans="1:3" x14ac:dyDescent="0.3">
      <c r="A1190" s="142" t="s">
        <v>2336</v>
      </c>
      <c r="B1190" s="143" t="s">
        <v>3627</v>
      </c>
      <c r="C1190" s="143" t="s">
        <v>4284</v>
      </c>
    </row>
    <row r="1191" spans="1:3" x14ac:dyDescent="0.3">
      <c r="A1191" s="142" t="s">
        <v>2325</v>
      </c>
      <c r="B1191" s="143" t="s">
        <v>3919</v>
      </c>
      <c r="C1191" s="143" t="s">
        <v>4284</v>
      </c>
    </row>
    <row r="1192" spans="1:3" x14ac:dyDescent="0.3">
      <c r="A1192" s="142" t="s">
        <v>1174</v>
      </c>
      <c r="B1192" s="143" t="s">
        <v>3895</v>
      </c>
      <c r="C1192" s="143" t="s">
        <v>4284</v>
      </c>
    </row>
    <row r="1193" spans="1:3" x14ac:dyDescent="0.3">
      <c r="A1193" s="142" t="s">
        <v>2753</v>
      </c>
      <c r="B1193" s="143" t="s">
        <v>4231</v>
      </c>
      <c r="C1193" s="143" t="s">
        <v>4284</v>
      </c>
    </row>
    <row r="1194" spans="1:3" x14ac:dyDescent="0.3">
      <c r="A1194" s="142" t="s">
        <v>2733</v>
      </c>
      <c r="B1194" s="143" t="s">
        <v>4230</v>
      </c>
      <c r="C1194" s="143" t="s">
        <v>4284</v>
      </c>
    </row>
    <row r="1195" spans="1:3" x14ac:dyDescent="0.3">
      <c r="A1195" s="142" t="s">
        <v>2736</v>
      </c>
      <c r="B1195" s="143" t="s">
        <v>4229</v>
      </c>
      <c r="C1195" s="143" t="s">
        <v>4284</v>
      </c>
    </row>
    <row r="1196" spans="1:3" x14ac:dyDescent="0.3">
      <c r="A1196" s="142" t="s">
        <v>2786</v>
      </c>
      <c r="B1196" s="143" t="s">
        <v>4260</v>
      </c>
      <c r="C1196" s="143" t="s">
        <v>4284</v>
      </c>
    </row>
    <row r="1197" spans="1:3" x14ac:dyDescent="0.3">
      <c r="A1197" s="142" t="s">
        <v>1580</v>
      </c>
      <c r="B1197" s="143" t="s">
        <v>3837</v>
      </c>
      <c r="C1197" s="143" t="s">
        <v>4284</v>
      </c>
    </row>
    <row r="1198" spans="1:3" x14ac:dyDescent="0.3">
      <c r="A1198" s="142" t="s">
        <v>1985</v>
      </c>
      <c r="B1198" s="143" t="s">
        <v>3803</v>
      </c>
      <c r="C1198" s="143" t="s">
        <v>4284</v>
      </c>
    </row>
    <row r="1199" spans="1:3" x14ac:dyDescent="0.3">
      <c r="A1199" s="142" t="s">
        <v>1415</v>
      </c>
      <c r="B1199" s="143" t="s">
        <v>3995</v>
      </c>
      <c r="C1199" s="143" t="s">
        <v>4284</v>
      </c>
    </row>
    <row r="1200" spans="1:3" x14ac:dyDescent="0.3">
      <c r="A1200" s="142" t="s">
        <v>1064</v>
      </c>
      <c r="B1200" s="143" t="s">
        <v>3674</v>
      </c>
      <c r="C1200" s="143" t="s">
        <v>4284</v>
      </c>
    </row>
    <row r="1201" spans="1:3" x14ac:dyDescent="0.3">
      <c r="A1201" s="142" t="s">
        <v>904</v>
      </c>
      <c r="B1201" s="143" t="s">
        <v>3857</v>
      </c>
      <c r="C1201" s="143" t="s">
        <v>4284</v>
      </c>
    </row>
    <row r="1202" spans="1:3" x14ac:dyDescent="0.3">
      <c r="A1202" s="142" t="s">
        <v>1373</v>
      </c>
      <c r="B1202" s="143" t="s">
        <v>4046</v>
      </c>
      <c r="C1202" s="143" t="s">
        <v>4284</v>
      </c>
    </row>
    <row r="1203" spans="1:3" x14ac:dyDescent="0.3">
      <c r="A1203" s="142" t="s">
        <v>1129</v>
      </c>
      <c r="B1203" s="143" t="s">
        <v>4026</v>
      </c>
      <c r="C1203" s="143" t="s">
        <v>4284</v>
      </c>
    </row>
    <row r="1204" spans="1:3" x14ac:dyDescent="0.3">
      <c r="A1204" s="142" t="s">
        <v>2617</v>
      </c>
      <c r="B1204" s="143" t="s">
        <v>3885</v>
      </c>
      <c r="C1204" s="143" t="s">
        <v>4284</v>
      </c>
    </row>
    <row r="1205" spans="1:3" x14ac:dyDescent="0.3">
      <c r="A1205" s="142" t="s">
        <v>2633</v>
      </c>
      <c r="B1205" s="143" t="s">
        <v>4126</v>
      </c>
      <c r="C1205" s="143" t="s">
        <v>4284</v>
      </c>
    </row>
    <row r="1206" spans="1:3" x14ac:dyDescent="0.3">
      <c r="A1206" s="142" t="s">
        <v>2631</v>
      </c>
      <c r="B1206" s="143" t="s">
        <v>3722</v>
      </c>
      <c r="C1206" s="143" t="s">
        <v>4284</v>
      </c>
    </row>
    <row r="1207" spans="1:3" x14ac:dyDescent="0.3">
      <c r="A1207" s="142" t="s">
        <v>1894</v>
      </c>
      <c r="B1207" s="143" t="s">
        <v>3748</v>
      </c>
      <c r="C1207" s="143" t="s">
        <v>4284</v>
      </c>
    </row>
    <row r="1208" spans="1:3" x14ac:dyDescent="0.3">
      <c r="A1208" s="142" t="s">
        <v>1732</v>
      </c>
      <c r="B1208" s="143" t="s">
        <v>3654</v>
      </c>
      <c r="C1208" s="143" t="s">
        <v>4284</v>
      </c>
    </row>
    <row r="1209" spans="1:3" x14ac:dyDescent="0.3">
      <c r="A1209" s="142" t="s">
        <v>919</v>
      </c>
      <c r="B1209" s="143" t="s">
        <v>3944</v>
      </c>
      <c r="C1209" s="143" t="s">
        <v>4284</v>
      </c>
    </row>
    <row r="1210" spans="1:3" x14ac:dyDescent="0.3">
      <c r="A1210" s="142" t="s">
        <v>2091</v>
      </c>
      <c r="B1210" s="143" t="s">
        <v>4098</v>
      </c>
      <c r="C1210" s="143" t="s">
        <v>4284</v>
      </c>
    </row>
    <row r="1211" spans="1:3" x14ac:dyDescent="0.3">
      <c r="A1211" s="142" t="s">
        <v>925</v>
      </c>
      <c r="B1211" s="143" t="s">
        <v>4055</v>
      </c>
      <c r="C1211" s="143" t="s">
        <v>4284</v>
      </c>
    </row>
    <row r="1212" spans="1:3" x14ac:dyDescent="0.3">
      <c r="A1212" s="142" t="s">
        <v>2432</v>
      </c>
      <c r="B1212" s="143" t="s">
        <v>4039</v>
      </c>
      <c r="C1212" s="143" t="s">
        <v>4284</v>
      </c>
    </row>
    <row r="1213" spans="1:3" x14ac:dyDescent="0.3">
      <c r="A1213" s="142" t="s">
        <v>1062</v>
      </c>
      <c r="B1213" s="143" t="s">
        <v>4022</v>
      </c>
      <c r="C1213" s="143" t="s">
        <v>4284</v>
      </c>
    </row>
    <row r="1214" spans="1:3" x14ac:dyDescent="0.3">
      <c r="A1214" s="142" t="s">
        <v>2627</v>
      </c>
      <c r="B1214" s="143" t="s">
        <v>3998</v>
      </c>
      <c r="C1214" s="143" t="s">
        <v>4284</v>
      </c>
    </row>
    <row r="1215" spans="1:3" x14ac:dyDescent="0.3">
      <c r="A1215" s="142" t="s">
        <v>2063</v>
      </c>
      <c r="B1215" s="143" t="s">
        <v>3779</v>
      </c>
      <c r="C1215" s="143" t="s">
        <v>4284</v>
      </c>
    </row>
    <row r="1216" spans="1:3" x14ac:dyDescent="0.3">
      <c r="A1216" s="142" t="s">
        <v>2653</v>
      </c>
      <c r="B1216" s="143" t="s">
        <v>3913</v>
      </c>
      <c r="C1216" s="143" t="s">
        <v>4284</v>
      </c>
    </row>
    <row r="1217" spans="1:3" x14ac:dyDescent="0.3">
      <c r="A1217" s="142" t="s">
        <v>1592</v>
      </c>
      <c r="B1217" s="143" t="s">
        <v>3542</v>
      </c>
      <c r="C1217" s="143" t="s">
        <v>4284</v>
      </c>
    </row>
    <row r="1218" spans="1:3" x14ac:dyDescent="0.3">
      <c r="A1218" s="142" t="s">
        <v>1220</v>
      </c>
      <c r="B1218" s="143" t="s">
        <v>3566</v>
      </c>
      <c r="C1218" s="143" t="s">
        <v>4284</v>
      </c>
    </row>
    <row r="1219" spans="1:3" x14ac:dyDescent="0.3">
      <c r="A1219" s="142" t="s">
        <v>866</v>
      </c>
      <c r="B1219" s="143" t="s">
        <v>3391</v>
      </c>
      <c r="C1219" s="143" t="s">
        <v>4284</v>
      </c>
    </row>
    <row r="1220" spans="1:3" x14ac:dyDescent="0.3">
      <c r="A1220" s="142" t="s">
        <v>2029</v>
      </c>
      <c r="B1220" s="143" t="s">
        <v>3607</v>
      </c>
      <c r="C1220" s="143" t="s">
        <v>4284</v>
      </c>
    </row>
    <row r="1221" spans="1:3" x14ac:dyDescent="0.3">
      <c r="A1221" s="142" t="s">
        <v>718</v>
      </c>
      <c r="B1221" s="143" t="s">
        <v>3510</v>
      </c>
      <c r="C1221" s="143" t="s">
        <v>4284</v>
      </c>
    </row>
    <row r="1222" spans="1:3" x14ac:dyDescent="0.3">
      <c r="A1222" s="142" t="s">
        <v>625</v>
      </c>
      <c r="B1222" s="143" t="s">
        <v>3498</v>
      </c>
      <c r="C1222" s="143" t="s">
        <v>4284</v>
      </c>
    </row>
    <row r="1223" spans="1:3" x14ac:dyDescent="0.3">
      <c r="A1223" s="142" t="s">
        <v>544</v>
      </c>
      <c r="B1223" s="143" t="s">
        <v>3405</v>
      </c>
      <c r="C1223" s="143" t="s">
        <v>4284</v>
      </c>
    </row>
    <row r="1224" spans="1:3" x14ac:dyDescent="0.3">
      <c r="A1224" s="142" t="s">
        <v>1171</v>
      </c>
      <c r="B1224" s="143" t="s">
        <v>3589</v>
      </c>
      <c r="C1224" s="143" t="s">
        <v>4284</v>
      </c>
    </row>
    <row r="1225" spans="1:3" x14ac:dyDescent="0.3">
      <c r="A1225" s="142" t="s">
        <v>626</v>
      </c>
      <c r="B1225" s="143" t="s">
        <v>3521</v>
      </c>
      <c r="C1225" s="143" t="s">
        <v>4284</v>
      </c>
    </row>
    <row r="1226" spans="1:3" x14ac:dyDescent="0.3">
      <c r="A1226" s="142" t="s">
        <v>2244</v>
      </c>
      <c r="B1226" s="143" t="s">
        <v>3541</v>
      </c>
      <c r="C1226" s="143" t="s">
        <v>4284</v>
      </c>
    </row>
    <row r="1227" spans="1:3" x14ac:dyDescent="0.3">
      <c r="A1227" s="142" t="s">
        <v>1519</v>
      </c>
      <c r="B1227" s="143" t="s">
        <v>3606</v>
      </c>
      <c r="C1227" s="143" t="s">
        <v>4284</v>
      </c>
    </row>
    <row r="1228" spans="1:3" x14ac:dyDescent="0.3">
      <c r="A1228" s="142" t="s">
        <v>1648</v>
      </c>
      <c r="B1228" s="143" t="s">
        <v>3520</v>
      </c>
      <c r="C1228" s="143" t="s">
        <v>4284</v>
      </c>
    </row>
    <row r="1229" spans="1:3" x14ac:dyDescent="0.3">
      <c r="A1229" s="142" t="s">
        <v>888</v>
      </c>
      <c r="B1229" s="143" t="s">
        <v>3445</v>
      </c>
      <c r="C1229" s="143" t="s">
        <v>4284</v>
      </c>
    </row>
    <row r="1230" spans="1:3" x14ac:dyDescent="0.3">
      <c r="A1230" s="142" t="s">
        <v>1207</v>
      </c>
      <c r="B1230" s="143" t="s">
        <v>3457</v>
      </c>
      <c r="C1230" s="143" t="s">
        <v>4284</v>
      </c>
    </row>
    <row r="1231" spans="1:3" x14ac:dyDescent="0.3">
      <c r="A1231" s="142" t="s">
        <v>2310</v>
      </c>
      <c r="B1231" s="143" t="s">
        <v>3572</v>
      </c>
      <c r="C1231" s="143" t="s">
        <v>4284</v>
      </c>
    </row>
    <row r="1232" spans="1:3" x14ac:dyDescent="0.3">
      <c r="A1232" s="142" t="s">
        <v>2741</v>
      </c>
      <c r="B1232" s="143" t="s">
        <v>4228</v>
      </c>
      <c r="C1232" s="143" t="s">
        <v>4284</v>
      </c>
    </row>
    <row r="1233" spans="1:3" x14ac:dyDescent="0.3">
      <c r="A1233" s="142" t="s">
        <v>2760</v>
      </c>
      <c r="B1233" s="143" t="s">
        <v>4227</v>
      </c>
      <c r="C1233" s="143" t="s">
        <v>4284</v>
      </c>
    </row>
    <row r="1234" spans="1:3" x14ac:dyDescent="0.3">
      <c r="A1234" s="142" t="s">
        <v>1144</v>
      </c>
      <c r="B1234" s="143" t="s">
        <v>3381</v>
      </c>
      <c r="C1234" s="143" t="s">
        <v>4284</v>
      </c>
    </row>
    <row r="1235" spans="1:3" x14ac:dyDescent="0.3">
      <c r="A1235" s="142" t="s">
        <v>2659</v>
      </c>
      <c r="B1235" s="143" t="s">
        <v>3431</v>
      </c>
      <c r="C1235" s="143" t="s">
        <v>4284</v>
      </c>
    </row>
    <row r="1236" spans="1:3" x14ac:dyDescent="0.3">
      <c r="A1236" s="142" t="s">
        <v>950</v>
      </c>
      <c r="B1236" s="143" t="s">
        <v>3364</v>
      </c>
      <c r="C1236" s="143" t="s">
        <v>4284</v>
      </c>
    </row>
    <row r="1237" spans="1:3" x14ac:dyDescent="0.3">
      <c r="A1237" s="142" t="s">
        <v>2460</v>
      </c>
      <c r="B1237" s="143" t="s">
        <v>4070</v>
      </c>
      <c r="C1237" s="143" t="s">
        <v>4284</v>
      </c>
    </row>
    <row r="1238" spans="1:3" x14ac:dyDescent="0.3">
      <c r="A1238" s="142" t="s">
        <v>2738</v>
      </c>
      <c r="B1238" s="143" t="s">
        <v>4226</v>
      </c>
      <c r="C1238" s="143" t="s">
        <v>4284</v>
      </c>
    </row>
    <row r="1239" spans="1:3" x14ac:dyDescent="0.3">
      <c r="A1239" s="142" t="s">
        <v>2443</v>
      </c>
      <c r="B1239" s="143" t="s">
        <v>3639</v>
      </c>
      <c r="C1239" s="143" t="s">
        <v>4284</v>
      </c>
    </row>
    <row r="1240" spans="1:3" x14ac:dyDescent="0.3">
      <c r="A1240" s="142" t="s">
        <v>2691</v>
      </c>
      <c r="B1240" s="143" t="s">
        <v>3497</v>
      </c>
      <c r="C1240" s="143" t="s">
        <v>4284</v>
      </c>
    </row>
    <row r="1241" spans="1:3" x14ac:dyDescent="0.3">
      <c r="A1241" s="142" t="s">
        <v>2581</v>
      </c>
      <c r="B1241" s="143" t="s">
        <v>3690</v>
      </c>
      <c r="C1241" s="143" t="s">
        <v>4284</v>
      </c>
    </row>
    <row r="1242" spans="1:3" x14ac:dyDescent="0.3">
      <c r="A1242" s="142" t="s">
        <v>1762</v>
      </c>
      <c r="B1242" s="143" t="s">
        <v>3822</v>
      </c>
      <c r="C1242" s="143" t="s">
        <v>4284</v>
      </c>
    </row>
    <row r="1243" spans="1:3" x14ac:dyDescent="0.3">
      <c r="A1243" s="142" t="s">
        <v>1746</v>
      </c>
      <c r="B1243" s="143" t="s">
        <v>4019</v>
      </c>
      <c r="C1243" s="143" t="s">
        <v>4284</v>
      </c>
    </row>
    <row r="1244" spans="1:3" x14ac:dyDescent="0.3">
      <c r="A1244" s="142" t="s">
        <v>1695</v>
      </c>
      <c r="B1244" s="143" t="s">
        <v>4065</v>
      </c>
      <c r="C1244" s="143" t="s">
        <v>4284</v>
      </c>
    </row>
    <row r="1245" spans="1:3" x14ac:dyDescent="0.3">
      <c r="A1245" s="142" t="s">
        <v>1127</v>
      </c>
      <c r="B1245" s="143" t="s">
        <v>4120</v>
      </c>
      <c r="C1245" s="143" t="s">
        <v>4284</v>
      </c>
    </row>
    <row r="1246" spans="1:3" x14ac:dyDescent="0.3">
      <c r="A1246" s="142" t="s">
        <v>2500</v>
      </c>
      <c r="B1246" s="143" t="s">
        <v>4041</v>
      </c>
      <c r="C1246" s="143" t="s">
        <v>4284</v>
      </c>
    </row>
    <row r="1247" spans="1:3" x14ac:dyDescent="0.3">
      <c r="A1247" s="142" t="s">
        <v>1878</v>
      </c>
      <c r="B1247" s="143" t="s">
        <v>3850</v>
      </c>
      <c r="C1247" s="143" t="s">
        <v>4284</v>
      </c>
    </row>
    <row r="1248" spans="1:3" x14ac:dyDescent="0.3">
      <c r="A1248" s="142" t="s">
        <v>1704</v>
      </c>
      <c r="B1248" s="143" t="s">
        <v>3937</v>
      </c>
      <c r="C1248" s="143" t="s">
        <v>4284</v>
      </c>
    </row>
    <row r="1249" spans="1:3" x14ac:dyDescent="0.3">
      <c r="A1249" s="142" t="s">
        <v>855</v>
      </c>
      <c r="B1249" s="143" t="s">
        <v>3742</v>
      </c>
      <c r="C1249" s="143" t="s">
        <v>4284</v>
      </c>
    </row>
    <row r="1250" spans="1:3" x14ac:dyDescent="0.3">
      <c r="A1250" s="142" t="s">
        <v>1833</v>
      </c>
      <c r="B1250" s="143" t="s">
        <v>4091</v>
      </c>
      <c r="C1250" s="143" t="s">
        <v>4284</v>
      </c>
    </row>
    <row r="1251" spans="1:3" x14ac:dyDescent="0.3">
      <c r="A1251" s="142" t="s">
        <v>2639</v>
      </c>
      <c r="B1251" s="143" t="s">
        <v>3988</v>
      </c>
      <c r="C1251" s="143" t="s">
        <v>4284</v>
      </c>
    </row>
    <row r="1252" spans="1:3" x14ac:dyDescent="0.3">
      <c r="A1252" s="142" t="s">
        <v>944</v>
      </c>
      <c r="B1252" s="143" t="s">
        <v>3907</v>
      </c>
      <c r="C1252" s="143" t="s">
        <v>4284</v>
      </c>
    </row>
    <row r="1253" spans="1:3" x14ac:dyDescent="0.3">
      <c r="A1253" s="142" t="s">
        <v>1786</v>
      </c>
      <c r="B1253" s="143" t="s">
        <v>3906</v>
      </c>
      <c r="C1253" s="143" t="s">
        <v>4284</v>
      </c>
    </row>
    <row r="1254" spans="1:3" x14ac:dyDescent="0.3">
      <c r="A1254" s="142" t="s">
        <v>1048</v>
      </c>
      <c r="B1254" s="143" t="s">
        <v>3901</v>
      </c>
      <c r="C1254" s="143" t="s">
        <v>4284</v>
      </c>
    </row>
    <row r="1255" spans="1:3" x14ac:dyDescent="0.3">
      <c r="A1255" s="142" t="s">
        <v>2441</v>
      </c>
      <c r="B1255" s="143" t="s">
        <v>3879</v>
      </c>
      <c r="C1255" s="143" t="s">
        <v>4284</v>
      </c>
    </row>
    <row r="1256" spans="1:3" x14ac:dyDescent="0.3">
      <c r="A1256" s="142" t="s">
        <v>1386</v>
      </c>
      <c r="B1256" s="143" t="s">
        <v>3891</v>
      </c>
      <c r="C1256" s="143" t="s">
        <v>4284</v>
      </c>
    </row>
    <row r="1257" spans="1:3" x14ac:dyDescent="0.3">
      <c r="A1257" s="142" t="s">
        <v>2768</v>
      </c>
      <c r="B1257" s="143" t="s">
        <v>4225</v>
      </c>
      <c r="C1257" s="143" t="s">
        <v>4284</v>
      </c>
    </row>
    <row r="1258" spans="1:3" x14ac:dyDescent="0.3">
      <c r="A1258" s="142" t="s">
        <v>2729</v>
      </c>
      <c r="B1258" s="143" t="s">
        <v>4224</v>
      </c>
      <c r="C1258" s="143" t="s">
        <v>4284</v>
      </c>
    </row>
    <row r="1259" spans="1:3" x14ac:dyDescent="0.3">
      <c r="A1259" s="142" t="s">
        <v>1613</v>
      </c>
      <c r="B1259" s="143" t="s">
        <v>3621</v>
      </c>
      <c r="C1259" s="143" t="s">
        <v>4284</v>
      </c>
    </row>
    <row r="1260" spans="1:3" x14ac:dyDescent="0.3">
      <c r="A1260" s="142" t="s">
        <v>2718</v>
      </c>
      <c r="B1260" s="143" t="s">
        <v>3866</v>
      </c>
      <c r="C1260" s="143" t="s">
        <v>4284</v>
      </c>
    </row>
    <row r="1261" spans="1:3" x14ac:dyDescent="0.3">
      <c r="A1261" s="142" t="s">
        <v>562</v>
      </c>
      <c r="B1261" s="143" t="s">
        <v>4139</v>
      </c>
      <c r="C1261" s="143" t="s">
        <v>4284</v>
      </c>
    </row>
    <row r="1262" spans="1:3" x14ac:dyDescent="0.3">
      <c r="A1262" s="142" t="s">
        <v>1150</v>
      </c>
      <c r="B1262" s="143" t="s">
        <v>4152</v>
      </c>
      <c r="C1262" s="143" t="s">
        <v>4284</v>
      </c>
    </row>
    <row r="1263" spans="1:3" x14ac:dyDescent="0.3">
      <c r="A1263" s="142" t="s">
        <v>2355</v>
      </c>
      <c r="B1263" s="143" t="s">
        <v>4145</v>
      </c>
      <c r="C1263" s="143" t="s">
        <v>4284</v>
      </c>
    </row>
    <row r="1264" spans="1:3" x14ac:dyDescent="0.3">
      <c r="A1264" s="142" t="s">
        <v>2565</v>
      </c>
      <c r="B1264" s="143" t="s">
        <v>4153</v>
      </c>
      <c r="C1264" s="143" t="s">
        <v>4284</v>
      </c>
    </row>
    <row r="1265" spans="1:3" x14ac:dyDescent="0.3">
      <c r="A1265" s="142" t="s">
        <v>1702</v>
      </c>
      <c r="B1265" s="143" t="s">
        <v>4159</v>
      </c>
      <c r="C1265" s="143" t="s">
        <v>4284</v>
      </c>
    </row>
    <row r="1266" spans="1:3" x14ac:dyDescent="0.3">
      <c r="A1266" s="142" t="s">
        <v>1309</v>
      </c>
      <c r="B1266" s="143" t="s">
        <v>3622</v>
      </c>
      <c r="C1266" s="143" t="s">
        <v>4284</v>
      </c>
    </row>
    <row r="1267" spans="1:3" x14ac:dyDescent="0.3">
      <c r="A1267" s="142" t="s">
        <v>1861</v>
      </c>
      <c r="B1267" s="143" t="s">
        <v>4175</v>
      </c>
      <c r="C1267" s="143" t="s">
        <v>4284</v>
      </c>
    </row>
    <row r="1268" spans="1:3" x14ac:dyDescent="0.3">
      <c r="A1268" s="142" t="s">
        <v>1396</v>
      </c>
      <c r="B1268" s="143" t="s">
        <v>3490</v>
      </c>
      <c r="C1268" s="143" t="s">
        <v>4284</v>
      </c>
    </row>
    <row r="1269" spans="1:3" x14ac:dyDescent="0.3">
      <c r="A1269" s="142" t="s">
        <v>1353</v>
      </c>
      <c r="B1269" s="143" t="s">
        <v>4137</v>
      </c>
      <c r="C1269" s="143" t="s">
        <v>4284</v>
      </c>
    </row>
    <row r="1270" spans="1:3" x14ac:dyDescent="0.3">
      <c r="A1270" s="142" t="s">
        <v>2609</v>
      </c>
      <c r="B1270" s="143" t="s">
        <v>4157</v>
      </c>
      <c r="C1270" s="143" t="s">
        <v>4284</v>
      </c>
    </row>
    <row r="1271" spans="1:3" x14ac:dyDescent="0.3">
      <c r="A1271" s="142" t="s">
        <v>1778</v>
      </c>
      <c r="B1271" s="143" t="s">
        <v>4158</v>
      </c>
      <c r="C1271" s="143" t="s">
        <v>4284</v>
      </c>
    </row>
    <row r="1272" spans="1:3" x14ac:dyDescent="0.3">
      <c r="A1272" s="142" t="s">
        <v>663</v>
      </c>
      <c r="B1272" s="143" t="s">
        <v>3981</v>
      </c>
      <c r="C1272" s="143" t="s">
        <v>4284</v>
      </c>
    </row>
    <row r="1273" spans="1:3" x14ac:dyDescent="0.3">
      <c r="A1273" s="142" t="s">
        <v>1978</v>
      </c>
      <c r="B1273" s="143" t="s">
        <v>4172</v>
      </c>
      <c r="C1273" s="143" t="s">
        <v>4284</v>
      </c>
    </row>
    <row r="1274" spans="1:3" x14ac:dyDescent="0.3">
      <c r="A1274" s="142" t="s">
        <v>552</v>
      </c>
      <c r="B1274" s="143" t="s">
        <v>4067</v>
      </c>
      <c r="C1274" s="143" t="s">
        <v>4284</v>
      </c>
    </row>
    <row r="1275" spans="1:3" x14ac:dyDescent="0.3">
      <c r="A1275" s="142" t="s">
        <v>549</v>
      </c>
      <c r="B1275" s="143" t="s">
        <v>4154</v>
      </c>
      <c r="C1275" s="143" t="s">
        <v>4284</v>
      </c>
    </row>
    <row r="1276" spans="1:3" x14ac:dyDescent="0.3">
      <c r="A1276" s="142" t="s">
        <v>1492</v>
      </c>
      <c r="B1276" s="143" t="s">
        <v>3684</v>
      </c>
      <c r="C1276" s="143" t="s">
        <v>4284</v>
      </c>
    </row>
    <row r="1277" spans="1:3" x14ac:dyDescent="0.3">
      <c r="A1277" s="142" t="s">
        <v>1161</v>
      </c>
      <c r="B1277" s="143" t="s">
        <v>3495</v>
      </c>
      <c r="C1277" s="143" t="s">
        <v>4284</v>
      </c>
    </row>
    <row r="1278" spans="1:3" x14ac:dyDescent="0.3">
      <c r="A1278" s="142" t="s">
        <v>1498</v>
      </c>
      <c r="B1278" s="143" t="s">
        <v>3617</v>
      </c>
      <c r="C1278" s="143" t="s">
        <v>4284</v>
      </c>
    </row>
    <row r="1279" spans="1:3" x14ac:dyDescent="0.3">
      <c r="A1279" s="142" t="s">
        <v>2789</v>
      </c>
      <c r="B1279" s="143" t="s">
        <v>4222</v>
      </c>
      <c r="C1279" s="143" t="s">
        <v>4284</v>
      </c>
    </row>
    <row r="1280" spans="1:3" x14ac:dyDescent="0.3">
      <c r="A1280" s="142" t="s">
        <v>1863</v>
      </c>
      <c r="B1280" s="143" t="s">
        <v>4162</v>
      </c>
      <c r="C1280" s="143" t="s">
        <v>4284</v>
      </c>
    </row>
    <row r="1281" spans="1:3" x14ac:dyDescent="0.3">
      <c r="A1281" s="142" t="s">
        <v>2251</v>
      </c>
      <c r="B1281" s="143" t="s">
        <v>4169</v>
      </c>
      <c r="C1281" s="143" t="s">
        <v>4284</v>
      </c>
    </row>
    <row r="1282" spans="1:3" x14ac:dyDescent="0.3">
      <c r="A1282" s="142" t="s">
        <v>1708</v>
      </c>
      <c r="B1282" s="143" t="s">
        <v>4167</v>
      </c>
      <c r="C1282" s="143" t="s">
        <v>4284</v>
      </c>
    </row>
    <row r="1283" spans="1:3" x14ac:dyDescent="0.3">
      <c r="A1283" s="142" t="s">
        <v>983</v>
      </c>
      <c r="B1283" s="143" t="s">
        <v>4168</v>
      </c>
      <c r="C1283" s="143" t="s">
        <v>4284</v>
      </c>
    </row>
    <row r="1284" spans="1:3" x14ac:dyDescent="0.3">
      <c r="A1284" s="142" t="s">
        <v>1649</v>
      </c>
      <c r="B1284" s="143" t="s">
        <v>4165</v>
      </c>
      <c r="C1284" s="143" t="s">
        <v>4284</v>
      </c>
    </row>
    <row r="1285" spans="1:3" x14ac:dyDescent="0.3">
      <c r="A1285" s="142" t="s">
        <v>1780</v>
      </c>
      <c r="B1285" s="143" t="s">
        <v>4161</v>
      </c>
      <c r="C1285" s="143" t="s">
        <v>4284</v>
      </c>
    </row>
    <row r="1286" spans="1:3" x14ac:dyDescent="0.3">
      <c r="A1286" s="140"/>
      <c r="B1286" s="141"/>
      <c r="C1286" s="14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13"/>
  <sheetViews>
    <sheetView topLeftCell="B1" workbookViewId="0">
      <pane xSplit="2" ySplit="1" topLeftCell="D89" activePane="bottomRight" state="frozen"/>
      <selection activeCell="B1" sqref="B1"/>
      <selection pane="topRight" activeCell="D1" sqref="D1"/>
      <selection pane="bottomLeft" activeCell="B2" sqref="B2"/>
      <selection pane="bottomRight" activeCell="D2" sqref="D2"/>
    </sheetView>
  </sheetViews>
  <sheetFormatPr defaultRowHeight="14.4" x14ac:dyDescent="0.3"/>
  <cols>
    <col min="2" max="2" width="31.33203125" bestFit="1" customWidth="1"/>
    <col min="16" max="16" width="9.88671875" bestFit="1" customWidth="1"/>
    <col min="17" max="17" width="11.44140625" bestFit="1" customWidth="1"/>
  </cols>
  <sheetData>
    <row r="1" spans="2:17" x14ac:dyDescent="0.3">
      <c r="B1" s="76" t="s">
        <v>520</v>
      </c>
      <c r="C1" s="77" t="s">
        <v>43</v>
      </c>
      <c r="D1" s="76" t="s">
        <v>31</v>
      </c>
      <c r="E1" s="76" t="s">
        <v>32</v>
      </c>
      <c r="F1" s="76" t="s">
        <v>33</v>
      </c>
      <c r="G1" s="76" t="s">
        <v>34</v>
      </c>
      <c r="H1" s="76" t="s">
        <v>35</v>
      </c>
      <c r="I1" s="76" t="s">
        <v>36</v>
      </c>
      <c r="J1" s="76" t="s">
        <v>37</v>
      </c>
      <c r="K1" s="76" t="s">
        <v>38</v>
      </c>
      <c r="L1" s="76" t="s">
        <v>39</v>
      </c>
      <c r="M1" s="76" t="s">
        <v>40</v>
      </c>
      <c r="N1" s="76" t="s">
        <v>41</v>
      </c>
      <c r="O1" s="76" t="s">
        <v>42</v>
      </c>
      <c r="P1" s="89" t="s">
        <v>411</v>
      </c>
      <c r="Q1" s="92" t="s">
        <v>2802</v>
      </c>
    </row>
    <row r="2" spans="2:17" x14ac:dyDescent="0.3">
      <c r="B2" s="79" t="s">
        <v>1490</v>
      </c>
      <c r="C2" s="79" t="s">
        <v>1491</v>
      </c>
      <c r="D2" s="81">
        <v>670.01</v>
      </c>
      <c r="E2" s="81">
        <v>670.02</v>
      </c>
      <c r="F2" s="81">
        <v>670.02</v>
      </c>
      <c r="G2" s="81">
        <v>670.02</v>
      </c>
      <c r="H2" s="81">
        <v>670.02</v>
      </c>
      <c r="I2" s="81">
        <v>670.02</v>
      </c>
      <c r="J2" s="81">
        <v>670.02</v>
      </c>
      <c r="K2" s="81">
        <v>670.02</v>
      </c>
      <c r="L2" s="81">
        <v>670.02</v>
      </c>
      <c r="M2" s="81">
        <v>670.02</v>
      </c>
      <c r="N2" s="81">
        <v>670.02</v>
      </c>
      <c r="O2" s="81">
        <v>670.02</v>
      </c>
      <c r="P2" s="90">
        <v>8040.23</v>
      </c>
      <c r="Q2" s="90">
        <f>SUM(G2:O2)</f>
        <v>6030.18</v>
      </c>
    </row>
    <row r="3" spans="2:17" x14ac:dyDescent="0.3">
      <c r="B3" s="79" t="s">
        <v>1682</v>
      </c>
      <c r="C3" s="79" t="s">
        <v>1683</v>
      </c>
      <c r="D3" s="81">
        <v>670.01</v>
      </c>
      <c r="E3" s="81">
        <v>670.02</v>
      </c>
      <c r="F3" s="81">
        <v>670.02</v>
      </c>
      <c r="G3" s="81">
        <v>670.02</v>
      </c>
      <c r="H3" s="81">
        <v>670.02</v>
      </c>
      <c r="I3" s="81">
        <v>670.02</v>
      </c>
      <c r="J3" s="81">
        <v>670.02</v>
      </c>
      <c r="K3" s="81">
        <v>670.02</v>
      </c>
      <c r="L3" s="81">
        <v>670.02</v>
      </c>
      <c r="M3" s="81">
        <v>670.02</v>
      </c>
      <c r="N3" s="81">
        <v>670.02</v>
      </c>
      <c r="O3" s="81">
        <v>670.02</v>
      </c>
      <c r="P3" s="90">
        <v>8040.23</v>
      </c>
      <c r="Q3" s="90">
        <f t="shared" ref="Q3:Q66" si="0">SUM(G3:O3)</f>
        <v>6030.18</v>
      </c>
    </row>
    <row r="4" spans="2:17" x14ac:dyDescent="0.3">
      <c r="B4" s="79" t="s">
        <v>2348</v>
      </c>
      <c r="C4" s="79" t="s">
        <v>2349</v>
      </c>
      <c r="D4" s="81">
        <v>652.84</v>
      </c>
      <c r="E4" s="81">
        <v>652.84</v>
      </c>
      <c r="F4" s="81">
        <v>652.84</v>
      </c>
      <c r="G4" s="81">
        <v>652.84</v>
      </c>
      <c r="H4" s="81">
        <v>652.84</v>
      </c>
      <c r="I4" s="81">
        <v>652.84</v>
      </c>
      <c r="J4" s="81">
        <v>652.84</v>
      </c>
      <c r="K4" s="81">
        <v>652.84</v>
      </c>
      <c r="L4" s="81">
        <v>652.84</v>
      </c>
      <c r="M4" s="81">
        <v>652.84</v>
      </c>
      <c r="N4" s="81">
        <v>652.84</v>
      </c>
      <c r="O4" s="81">
        <v>652.84</v>
      </c>
      <c r="P4" s="90">
        <v>7834.08</v>
      </c>
      <c r="Q4" s="90">
        <f t="shared" si="0"/>
        <v>5875.56</v>
      </c>
    </row>
    <row r="5" spans="2:17" x14ac:dyDescent="0.3">
      <c r="B5" s="79" t="s">
        <v>1411</v>
      </c>
      <c r="C5" s="79" t="s">
        <v>1412</v>
      </c>
      <c r="D5" s="81">
        <v>652.84</v>
      </c>
      <c r="E5" s="81">
        <v>652.84</v>
      </c>
      <c r="F5" s="81">
        <v>652.84</v>
      </c>
      <c r="G5" s="81">
        <v>652.84</v>
      </c>
      <c r="H5" s="81">
        <v>652.84</v>
      </c>
      <c r="I5" s="81">
        <v>652.84</v>
      </c>
      <c r="J5" s="81">
        <v>652.84</v>
      </c>
      <c r="K5" s="81">
        <v>652.84</v>
      </c>
      <c r="L5" s="81">
        <v>652.84</v>
      </c>
      <c r="M5" s="81">
        <v>652.84</v>
      </c>
      <c r="N5" s="81">
        <v>652.84</v>
      </c>
      <c r="O5" s="81">
        <v>652.84</v>
      </c>
      <c r="P5" s="90">
        <v>7834.08</v>
      </c>
      <c r="Q5" s="90">
        <f t="shared" si="0"/>
        <v>5875.56</v>
      </c>
    </row>
    <row r="6" spans="2:17" x14ac:dyDescent="0.3">
      <c r="B6" s="79" t="s">
        <v>529</v>
      </c>
      <c r="C6" s="79" t="s">
        <v>530</v>
      </c>
      <c r="D6" s="81">
        <v>755.92</v>
      </c>
      <c r="E6" s="81">
        <v>755.92</v>
      </c>
      <c r="F6" s="81">
        <v>755.92</v>
      </c>
      <c r="G6" s="81">
        <v>755.92</v>
      </c>
      <c r="H6" s="81">
        <v>755.92</v>
      </c>
      <c r="I6" s="81">
        <v>755.92</v>
      </c>
      <c r="J6" s="81">
        <v>755.92</v>
      </c>
      <c r="K6" s="81">
        <v>755.92</v>
      </c>
      <c r="L6" s="81">
        <v>755.92</v>
      </c>
      <c r="M6" s="81">
        <v>73.150000000000006</v>
      </c>
      <c r="N6" s="82"/>
      <c r="O6" s="82"/>
      <c r="P6" s="90">
        <v>6876.43</v>
      </c>
      <c r="Q6" s="90">
        <f t="shared" si="0"/>
        <v>4608.6699999999992</v>
      </c>
    </row>
    <row r="7" spans="2:17" x14ac:dyDescent="0.3">
      <c r="B7" s="79" t="s">
        <v>2784</v>
      </c>
      <c r="C7" s="79" t="s">
        <v>530</v>
      </c>
      <c r="D7" s="82"/>
      <c r="E7" s="82"/>
      <c r="F7" s="82"/>
      <c r="G7" s="82"/>
      <c r="H7" s="82"/>
      <c r="I7" s="82"/>
      <c r="J7" s="82"/>
      <c r="K7" s="82"/>
      <c r="L7" s="82"/>
      <c r="M7" s="81">
        <v>682.76</v>
      </c>
      <c r="N7" s="81">
        <v>755.92</v>
      </c>
      <c r="O7" s="81">
        <v>755.92</v>
      </c>
      <c r="P7" s="90">
        <v>2194.6</v>
      </c>
      <c r="Q7" s="90">
        <f t="shared" si="0"/>
        <v>2194.6</v>
      </c>
    </row>
    <row r="8" spans="2:17" x14ac:dyDescent="0.3">
      <c r="B8" s="79" t="s">
        <v>709</v>
      </c>
      <c r="C8" s="79" t="s">
        <v>710</v>
      </c>
      <c r="D8" s="81">
        <v>721.55</v>
      </c>
      <c r="E8" s="81">
        <v>721.56</v>
      </c>
      <c r="F8" s="81">
        <v>721.56</v>
      </c>
      <c r="G8" s="81">
        <v>721.56</v>
      </c>
      <c r="H8" s="81">
        <v>721.56</v>
      </c>
      <c r="I8" s="81">
        <v>721.56</v>
      </c>
      <c r="J8" s="81">
        <v>721.56</v>
      </c>
      <c r="K8" s="81">
        <v>721.56</v>
      </c>
      <c r="L8" s="81">
        <v>721.56</v>
      </c>
      <c r="M8" s="81">
        <v>721.56</v>
      </c>
      <c r="N8" s="81">
        <v>721.56</v>
      </c>
      <c r="O8" s="81">
        <v>721.56</v>
      </c>
      <c r="P8" s="90">
        <v>8658.7099999999991</v>
      </c>
      <c r="Q8" s="90">
        <f t="shared" si="0"/>
        <v>6494.0399999999991</v>
      </c>
    </row>
    <row r="9" spans="2:17" x14ac:dyDescent="0.3">
      <c r="B9" s="79" t="s">
        <v>537</v>
      </c>
      <c r="C9" s="79" t="s">
        <v>538</v>
      </c>
      <c r="D9" s="81">
        <v>889.06</v>
      </c>
      <c r="E9" s="81">
        <v>889.06</v>
      </c>
      <c r="F9" s="81">
        <v>889.06</v>
      </c>
      <c r="G9" s="81">
        <v>889.06</v>
      </c>
      <c r="H9" s="81">
        <v>889.06</v>
      </c>
      <c r="I9" s="81">
        <v>889.06</v>
      </c>
      <c r="J9" s="81">
        <v>889.06</v>
      </c>
      <c r="K9" s="81">
        <v>889.06</v>
      </c>
      <c r="L9" s="81">
        <v>889.06</v>
      </c>
      <c r="M9" s="81">
        <v>86.04</v>
      </c>
      <c r="N9" s="82"/>
      <c r="O9" s="82"/>
      <c r="P9" s="90">
        <v>8087.58</v>
      </c>
      <c r="Q9" s="90">
        <f t="shared" si="0"/>
        <v>5420.3999999999987</v>
      </c>
    </row>
    <row r="10" spans="2:17" x14ac:dyDescent="0.3">
      <c r="B10" s="79" t="s">
        <v>2783</v>
      </c>
      <c r="C10" s="79" t="s">
        <v>538</v>
      </c>
      <c r="D10" s="82"/>
      <c r="E10" s="82"/>
      <c r="F10" s="82"/>
      <c r="G10" s="82"/>
      <c r="H10" s="82"/>
      <c r="I10" s="82"/>
      <c r="J10" s="82"/>
      <c r="K10" s="82"/>
      <c r="L10" s="82"/>
      <c r="M10" s="81">
        <v>803.02</v>
      </c>
      <c r="N10" s="81">
        <v>889.06</v>
      </c>
      <c r="O10" s="81">
        <v>889.06</v>
      </c>
      <c r="P10" s="90">
        <v>2581.14</v>
      </c>
      <c r="Q10" s="90">
        <f t="shared" si="0"/>
        <v>2581.14</v>
      </c>
    </row>
    <row r="11" spans="2:17" x14ac:dyDescent="0.3">
      <c r="B11" s="79" t="s">
        <v>659</v>
      </c>
      <c r="C11" s="79" t="s">
        <v>660</v>
      </c>
      <c r="D11" s="81">
        <v>940.6</v>
      </c>
      <c r="E11" s="81">
        <v>940.6</v>
      </c>
      <c r="F11" s="81">
        <v>940.6</v>
      </c>
      <c r="G11" s="81">
        <v>940.6</v>
      </c>
      <c r="H11" s="81">
        <v>940.6</v>
      </c>
      <c r="I11" s="81">
        <v>940.6</v>
      </c>
      <c r="J11" s="81">
        <v>940.6</v>
      </c>
      <c r="K11" s="81">
        <v>940.6</v>
      </c>
      <c r="L11" s="81">
        <v>940.6</v>
      </c>
      <c r="M11" s="81">
        <v>515.80999999999995</v>
      </c>
      <c r="N11" s="82"/>
      <c r="O11" s="82"/>
      <c r="P11" s="90">
        <v>8981.2099999999991</v>
      </c>
      <c r="Q11" s="90">
        <f t="shared" si="0"/>
        <v>6159.41</v>
      </c>
    </row>
    <row r="12" spans="2:17" x14ac:dyDescent="0.3">
      <c r="B12" s="79" t="s">
        <v>2781</v>
      </c>
      <c r="C12" s="79" t="s">
        <v>660</v>
      </c>
      <c r="D12" s="82"/>
      <c r="E12" s="82"/>
      <c r="F12" s="82"/>
      <c r="G12" s="82"/>
      <c r="H12" s="82"/>
      <c r="I12" s="82"/>
      <c r="J12" s="82"/>
      <c r="K12" s="82"/>
      <c r="L12" s="82"/>
      <c r="M12" s="81">
        <v>424.79</v>
      </c>
      <c r="N12" s="81">
        <v>940.6</v>
      </c>
      <c r="O12" s="81">
        <v>940.6</v>
      </c>
      <c r="P12" s="90">
        <v>2305.9899999999998</v>
      </c>
      <c r="Q12" s="90">
        <f t="shared" si="0"/>
        <v>2305.9900000000002</v>
      </c>
    </row>
    <row r="13" spans="2:17" x14ac:dyDescent="0.3">
      <c r="B13" s="79" t="s">
        <v>669</v>
      </c>
      <c r="C13" s="79" t="s">
        <v>670</v>
      </c>
      <c r="D13" s="81">
        <v>721.55</v>
      </c>
      <c r="E13" s="81">
        <v>721.56</v>
      </c>
      <c r="F13" s="81">
        <v>721.56</v>
      </c>
      <c r="G13" s="81">
        <v>721.56</v>
      </c>
      <c r="H13" s="81">
        <v>721.56</v>
      </c>
      <c r="I13" s="81">
        <v>721.56</v>
      </c>
      <c r="J13" s="81">
        <v>721.56</v>
      </c>
      <c r="K13" s="81">
        <v>721.56</v>
      </c>
      <c r="L13" s="81">
        <v>721.56</v>
      </c>
      <c r="M13" s="81">
        <v>721.56</v>
      </c>
      <c r="N13" s="81">
        <v>721.56</v>
      </c>
      <c r="O13" s="81">
        <v>721.56</v>
      </c>
      <c r="P13" s="90">
        <v>8658.7099999999991</v>
      </c>
      <c r="Q13" s="90">
        <f t="shared" si="0"/>
        <v>6494.0399999999991</v>
      </c>
    </row>
    <row r="14" spans="2:17" x14ac:dyDescent="0.3">
      <c r="B14" s="79" t="s">
        <v>1764</v>
      </c>
      <c r="C14" s="79" t="s">
        <v>1765</v>
      </c>
      <c r="D14" s="81">
        <v>678.6</v>
      </c>
      <c r="E14" s="81">
        <v>678.61</v>
      </c>
      <c r="F14" s="81">
        <v>678.61</v>
      </c>
      <c r="G14" s="81">
        <v>678.61</v>
      </c>
      <c r="H14" s="81">
        <v>350.31</v>
      </c>
      <c r="I14" s="82"/>
      <c r="J14" s="82"/>
      <c r="K14" s="82"/>
      <c r="L14" s="82"/>
      <c r="M14" s="82"/>
      <c r="N14" s="82"/>
      <c r="O14" s="82"/>
      <c r="P14" s="90">
        <v>3064.74</v>
      </c>
      <c r="Q14" s="90">
        <f t="shared" si="0"/>
        <v>1028.92</v>
      </c>
    </row>
    <row r="15" spans="2:17" x14ac:dyDescent="0.3">
      <c r="B15" s="79" t="s">
        <v>2727</v>
      </c>
      <c r="C15" s="79" t="s">
        <v>1765</v>
      </c>
      <c r="D15" s="82"/>
      <c r="E15" s="82"/>
      <c r="F15" s="82"/>
      <c r="G15" s="82"/>
      <c r="H15" s="81">
        <v>328.56</v>
      </c>
      <c r="I15" s="81">
        <v>678.61</v>
      </c>
      <c r="J15" s="81">
        <v>678.61</v>
      </c>
      <c r="K15" s="81">
        <v>678.61</v>
      </c>
      <c r="L15" s="81">
        <v>678.61</v>
      </c>
      <c r="M15" s="81">
        <v>678.61</v>
      </c>
      <c r="N15" s="81">
        <v>678.61</v>
      </c>
      <c r="O15" s="81">
        <v>678.61</v>
      </c>
      <c r="P15" s="90">
        <v>5078.83</v>
      </c>
      <c r="Q15" s="90">
        <f t="shared" si="0"/>
        <v>5078.83</v>
      </c>
    </row>
    <row r="16" spans="2:17" x14ac:dyDescent="0.3">
      <c r="B16" s="79" t="s">
        <v>598</v>
      </c>
      <c r="C16" s="79" t="s">
        <v>599</v>
      </c>
      <c r="D16" s="81">
        <v>678.6</v>
      </c>
      <c r="E16" s="81">
        <v>678.61</v>
      </c>
      <c r="F16" s="81">
        <v>678.61</v>
      </c>
      <c r="G16" s="81">
        <v>678.61</v>
      </c>
      <c r="H16" s="81">
        <v>350.31</v>
      </c>
      <c r="I16" s="82"/>
      <c r="J16" s="82"/>
      <c r="K16" s="82"/>
      <c r="L16" s="82"/>
      <c r="M16" s="82"/>
      <c r="N16" s="82"/>
      <c r="O16" s="82"/>
      <c r="P16" s="90">
        <v>3064.74</v>
      </c>
      <c r="Q16" s="90">
        <f t="shared" si="0"/>
        <v>1028.92</v>
      </c>
    </row>
    <row r="17" spans="2:17" x14ac:dyDescent="0.3">
      <c r="B17" s="79" t="s">
        <v>2721</v>
      </c>
      <c r="C17" s="79" t="s">
        <v>599</v>
      </c>
      <c r="D17" s="82"/>
      <c r="E17" s="82"/>
      <c r="F17" s="82"/>
      <c r="G17" s="82"/>
      <c r="H17" s="81">
        <v>328.56</v>
      </c>
      <c r="I17" s="81">
        <v>678.61</v>
      </c>
      <c r="J17" s="81">
        <v>678.61</v>
      </c>
      <c r="K17" s="81">
        <v>678.61</v>
      </c>
      <c r="L17" s="81">
        <v>678.61</v>
      </c>
      <c r="M17" s="81">
        <v>678.61</v>
      </c>
      <c r="N17" s="81">
        <v>678.61</v>
      </c>
      <c r="O17" s="81">
        <v>678.61</v>
      </c>
      <c r="P17" s="90">
        <v>5078.83</v>
      </c>
      <c r="Q17" s="90">
        <f t="shared" si="0"/>
        <v>5078.83</v>
      </c>
    </row>
    <row r="18" spans="2:17" x14ac:dyDescent="0.3">
      <c r="B18" s="79" t="s">
        <v>1255</v>
      </c>
      <c r="C18" s="79" t="s">
        <v>1256</v>
      </c>
      <c r="D18" s="81">
        <v>755.92</v>
      </c>
      <c r="E18" s="81">
        <v>755.92</v>
      </c>
      <c r="F18" s="81">
        <v>755.92</v>
      </c>
      <c r="G18" s="81">
        <v>125.99</v>
      </c>
      <c r="H18" s="82"/>
      <c r="I18" s="82"/>
      <c r="J18" s="82"/>
      <c r="K18" s="82"/>
      <c r="L18" s="82"/>
      <c r="M18" s="82"/>
      <c r="N18" s="82"/>
      <c r="O18" s="82"/>
      <c r="P18" s="90">
        <v>2393.75</v>
      </c>
      <c r="Q18" s="90">
        <f t="shared" si="0"/>
        <v>125.99</v>
      </c>
    </row>
    <row r="19" spans="2:17" x14ac:dyDescent="0.3">
      <c r="B19" s="79" t="s">
        <v>2711</v>
      </c>
      <c r="C19" s="79" t="s">
        <v>1256</v>
      </c>
      <c r="D19" s="82"/>
      <c r="E19" s="82"/>
      <c r="F19" s="82"/>
      <c r="G19" s="81">
        <v>629.92999999999995</v>
      </c>
      <c r="H19" s="81">
        <v>755.92</v>
      </c>
      <c r="I19" s="81">
        <v>755.92</v>
      </c>
      <c r="J19" s="81">
        <v>755.92</v>
      </c>
      <c r="K19" s="81">
        <v>755.92</v>
      </c>
      <c r="L19" s="81">
        <v>755.92</v>
      </c>
      <c r="M19" s="81">
        <v>755.92</v>
      </c>
      <c r="N19" s="81">
        <v>755.92</v>
      </c>
      <c r="O19" s="81">
        <v>755.92</v>
      </c>
      <c r="P19" s="90">
        <v>6677.29</v>
      </c>
      <c r="Q19" s="90">
        <f t="shared" si="0"/>
        <v>6677.29</v>
      </c>
    </row>
    <row r="20" spans="2:17" x14ac:dyDescent="0.3">
      <c r="B20" s="79" t="s">
        <v>1730</v>
      </c>
      <c r="C20" s="79" t="s">
        <v>1731</v>
      </c>
      <c r="D20" s="81">
        <v>584.12</v>
      </c>
      <c r="E20" s="81">
        <v>584.12</v>
      </c>
      <c r="F20" s="81">
        <v>584.12</v>
      </c>
      <c r="G20" s="81">
        <v>584.12</v>
      </c>
      <c r="H20" s="81">
        <v>584.12</v>
      </c>
      <c r="I20" s="81">
        <v>584.12</v>
      </c>
      <c r="J20" s="81">
        <v>584.12</v>
      </c>
      <c r="K20" s="81">
        <v>584.12</v>
      </c>
      <c r="L20" s="81">
        <v>584.12</v>
      </c>
      <c r="M20" s="81">
        <v>584.12</v>
      </c>
      <c r="N20" s="81">
        <v>584.12</v>
      </c>
      <c r="O20" s="81">
        <v>584.12</v>
      </c>
      <c r="P20" s="90">
        <v>7009.44</v>
      </c>
      <c r="Q20" s="90">
        <f t="shared" si="0"/>
        <v>5257.08</v>
      </c>
    </row>
    <row r="21" spans="2:17" x14ac:dyDescent="0.3">
      <c r="B21" s="79" t="s">
        <v>661</v>
      </c>
      <c r="C21" s="79" t="s">
        <v>662</v>
      </c>
      <c r="D21" s="81">
        <v>695.79</v>
      </c>
      <c r="E21" s="81">
        <v>695.79</v>
      </c>
      <c r="F21" s="81">
        <v>695.79</v>
      </c>
      <c r="G21" s="81">
        <v>695.79</v>
      </c>
      <c r="H21" s="81">
        <v>695.79</v>
      </c>
      <c r="I21" s="81">
        <v>695.79</v>
      </c>
      <c r="J21" s="81">
        <v>695.79</v>
      </c>
      <c r="K21" s="81">
        <v>695.79</v>
      </c>
      <c r="L21" s="81">
        <v>695.79</v>
      </c>
      <c r="M21" s="81">
        <v>695.79</v>
      </c>
      <c r="N21" s="81">
        <v>695.79</v>
      </c>
      <c r="O21" s="81">
        <v>695.79</v>
      </c>
      <c r="P21" s="90">
        <v>8349.48</v>
      </c>
      <c r="Q21" s="90">
        <f t="shared" si="0"/>
        <v>6262.11</v>
      </c>
    </row>
    <row r="22" spans="2:17" x14ac:dyDescent="0.3">
      <c r="B22" s="79" t="s">
        <v>813</v>
      </c>
      <c r="C22" s="79" t="s">
        <v>814</v>
      </c>
      <c r="D22" s="81">
        <v>807.46</v>
      </c>
      <c r="E22" s="81">
        <v>807.46</v>
      </c>
      <c r="F22" s="81">
        <v>807.46</v>
      </c>
      <c r="G22" s="81">
        <v>807.46</v>
      </c>
      <c r="H22" s="81">
        <v>807.46</v>
      </c>
      <c r="I22" s="81">
        <v>807.46</v>
      </c>
      <c r="J22" s="81">
        <v>807.46</v>
      </c>
      <c r="K22" s="81">
        <v>807.46</v>
      </c>
      <c r="L22" s="81">
        <v>807.46</v>
      </c>
      <c r="M22" s="81">
        <v>807.46</v>
      </c>
      <c r="N22" s="81">
        <v>807.46</v>
      </c>
      <c r="O22" s="81">
        <v>807.46</v>
      </c>
      <c r="P22" s="90">
        <v>9689.52</v>
      </c>
      <c r="Q22" s="90">
        <f t="shared" si="0"/>
        <v>7267.14</v>
      </c>
    </row>
    <row r="23" spans="2:17" x14ac:dyDescent="0.3">
      <c r="B23" s="79" t="s">
        <v>567</v>
      </c>
      <c r="C23" s="79" t="s">
        <v>568</v>
      </c>
      <c r="D23" s="81">
        <v>592.71</v>
      </c>
      <c r="E23" s="81">
        <v>592.71</v>
      </c>
      <c r="F23" s="81">
        <v>592.71</v>
      </c>
      <c r="G23" s="81">
        <v>592.71</v>
      </c>
      <c r="H23" s="81">
        <v>592.71</v>
      </c>
      <c r="I23" s="81">
        <v>158.11000000000001</v>
      </c>
      <c r="J23" s="82"/>
      <c r="K23" s="82"/>
      <c r="L23" s="82"/>
      <c r="M23" s="82"/>
      <c r="N23" s="82"/>
      <c r="O23" s="82"/>
      <c r="P23" s="90">
        <v>3121.66</v>
      </c>
      <c r="Q23" s="90">
        <f t="shared" si="0"/>
        <v>1343.5300000000002</v>
      </c>
    </row>
    <row r="24" spans="2:17" x14ac:dyDescent="0.3">
      <c r="B24" s="79" t="s">
        <v>2735</v>
      </c>
      <c r="C24" s="79" t="s">
        <v>568</v>
      </c>
      <c r="D24" s="82"/>
      <c r="E24" s="82"/>
      <c r="F24" s="82"/>
      <c r="G24" s="82"/>
      <c r="H24" s="82"/>
      <c r="I24" s="81">
        <v>434.86</v>
      </c>
      <c r="J24" s="81">
        <v>592.71</v>
      </c>
      <c r="K24" s="81">
        <v>592.71</v>
      </c>
      <c r="L24" s="81">
        <v>592.71</v>
      </c>
      <c r="M24" s="81">
        <v>592.71</v>
      </c>
      <c r="N24" s="81">
        <v>592.71</v>
      </c>
      <c r="O24" s="81">
        <v>592.71</v>
      </c>
      <c r="P24" s="90">
        <v>3991.12</v>
      </c>
      <c r="Q24" s="90">
        <f t="shared" si="0"/>
        <v>3991.1200000000003</v>
      </c>
    </row>
    <row r="25" spans="2:17" x14ac:dyDescent="0.3">
      <c r="B25" s="79" t="s">
        <v>1494</v>
      </c>
      <c r="C25" s="79" t="s">
        <v>1495</v>
      </c>
      <c r="D25" s="81">
        <v>717.27</v>
      </c>
      <c r="E25" s="81">
        <v>717.26</v>
      </c>
      <c r="F25" s="81">
        <v>717.26</v>
      </c>
      <c r="G25" s="81">
        <v>717.26</v>
      </c>
      <c r="H25" s="81">
        <v>670.99</v>
      </c>
      <c r="I25" s="82"/>
      <c r="J25" s="82"/>
      <c r="K25" s="82"/>
      <c r="L25" s="82"/>
      <c r="M25" s="82"/>
      <c r="N25" s="82"/>
      <c r="O25" s="82"/>
      <c r="P25" s="90">
        <v>3540.04</v>
      </c>
      <c r="Q25" s="90">
        <f t="shared" si="0"/>
        <v>1388.25</v>
      </c>
    </row>
    <row r="26" spans="2:17" x14ac:dyDescent="0.3">
      <c r="B26" s="79" t="s">
        <v>2724</v>
      </c>
      <c r="C26" s="79" t="s">
        <v>1495</v>
      </c>
      <c r="D26" s="82"/>
      <c r="E26" s="82"/>
      <c r="F26" s="82"/>
      <c r="G26" s="82"/>
      <c r="H26" s="81">
        <v>46.27</v>
      </c>
      <c r="I26" s="81">
        <v>717.26</v>
      </c>
      <c r="J26" s="81">
        <v>717.26</v>
      </c>
      <c r="K26" s="81">
        <v>717.26</v>
      </c>
      <c r="L26" s="81">
        <v>717.26</v>
      </c>
      <c r="M26" s="81">
        <v>717.26</v>
      </c>
      <c r="N26" s="81">
        <v>717.26</v>
      </c>
      <c r="O26" s="81">
        <v>717.26</v>
      </c>
      <c r="P26" s="90">
        <v>5067.09</v>
      </c>
      <c r="Q26" s="90">
        <f t="shared" si="0"/>
        <v>5067.0900000000011</v>
      </c>
    </row>
    <row r="27" spans="2:17" x14ac:dyDescent="0.3">
      <c r="B27" s="79" t="s">
        <v>727</v>
      </c>
      <c r="C27" s="79" t="s">
        <v>728</v>
      </c>
      <c r="D27" s="81">
        <v>717.26</v>
      </c>
      <c r="E27" s="81">
        <v>206.7</v>
      </c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91">
        <v>923.96</v>
      </c>
      <c r="Q27" s="90">
        <f t="shared" si="0"/>
        <v>0</v>
      </c>
    </row>
    <row r="28" spans="2:17" x14ac:dyDescent="0.3">
      <c r="B28" s="79" t="s">
        <v>2681</v>
      </c>
      <c r="C28" s="79" t="s">
        <v>728</v>
      </c>
      <c r="D28" s="82"/>
      <c r="E28" s="81">
        <v>512.16999999999996</v>
      </c>
      <c r="F28" s="81">
        <v>717.26</v>
      </c>
      <c r="G28" s="81">
        <v>717.26</v>
      </c>
      <c r="H28" s="81">
        <v>717.26</v>
      </c>
      <c r="I28" s="81">
        <v>717.26</v>
      </c>
      <c r="J28" s="81">
        <v>717.26</v>
      </c>
      <c r="K28" s="81">
        <v>717.26</v>
      </c>
      <c r="L28" s="81">
        <v>717.26</v>
      </c>
      <c r="M28" s="81">
        <v>717.26</v>
      </c>
      <c r="N28" s="81">
        <v>717.26</v>
      </c>
      <c r="O28" s="81">
        <v>717.26</v>
      </c>
      <c r="P28" s="90">
        <v>7684.77</v>
      </c>
      <c r="Q28" s="90">
        <f t="shared" si="0"/>
        <v>6455.3400000000011</v>
      </c>
    </row>
    <row r="29" spans="2:17" x14ac:dyDescent="0.3">
      <c r="B29" s="79" t="s">
        <v>1413</v>
      </c>
      <c r="C29" s="79" t="s">
        <v>1414</v>
      </c>
      <c r="D29" s="81">
        <v>592.71</v>
      </c>
      <c r="E29" s="81">
        <v>592.71</v>
      </c>
      <c r="F29" s="81">
        <v>592.71</v>
      </c>
      <c r="G29" s="81">
        <v>592.71</v>
      </c>
      <c r="H29" s="81">
        <v>592.71</v>
      </c>
      <c r="I29" s="81">
        <v>592.71</v>
      </c>
      <c r="J29" s="81">
        <v>592.71</v>
      </c>
      <c r="K29" s="81">
        <v>592.71</v>
      </c>
      <c r="L29" s="81">
        <v>592.71</v>
      </c>
      <c r="M29" s="81">
        <v>592.71</v>
      </c>
      <c r="N29" s="81">
        <v>592.71</v>
      </c>
      <c r="O29" s="81">
        <v>592.71</v>
      </c>
      <c r="P29" s="90">
        <v>7112.52</v>
      </c>
      <c r="Q29" s="90">
        <f t="shared" si="0"/>
        <v>5334.39</v>
      </c>
    </row>
    <row r="30" spans="2:17" x14ac:dyDescent="0.3">
      <c r="B30" s="79" t="s">
        <v>1669</v>
      </c>
      <c r="C30" s="79" t="s">
        <v>1670</v>
      </c>
      <c r="D30" s="81">
        <v>717.27</v>
      </c>
      <c r="E30" s="81">
        <v>717.26</v>
      </c>
      <c r="F30" s="81">
        <v>717.26</v>
      </c>
      <c r="G30" s="81">
        <v>717.26</v>
      </c>
      <c r="H30" s="81">
        <v>717.26</v>
      </c>
      <c r="I30" s="81">
        <v>717.26</v>
      </c>
      <c r="J30" s="81">
        <v>717.26</v>
      </c>
      <c r="K30" s="81">
        <v>717.26</v>
      </c>
      <c r="L30" s="81">
        <v>717.26</v>
      </c>
      <c r="M30" s="81">
        <v>717.26</v>
      </c>
      <c r="N30" s="81">
        <v>717.26</v>
      </c>
      <c r="O30" s="81">
        <v>717.26</v>
      </c>
      <c r="P30" s="90">
        <v>8607.1299999999992</v>
      </c>
      <c r="Q30" s="90">
        <f t="shared" si="0"/>
        <v>6455.3400000000011</v>
      </c>
    </row>
    <row r="31" spans="2:17" x14ac:dyDescent="0.3">
      <c r="B31" s="79" t="s">
        <v>815</v>
      </c>
      <c r="C31" s="79" t="s">
        <v>816</v>
      </c>
      <c r="D31" s="81">
        <v>717.26</v>
      </c>
      <c r="E31" s="81">
        <v>717.26</v>
      </c>
      <c r="F31" s="81">
        <v>717.26</v>
      </c>
      <c r="G31" s="81">
        <v>71.67</v>
      </c>
      <c r="H31" s="82"/>
      <c r="I31" s="82"/>
      <c r="J31" s="82"/>
      <c r="K31" s="82"/>
      <c r="L31" s="82"/>
      <c r="M31" s="82"/>
      <c r="N31" s="82"/>
      <c r="O31" s="82"/>
      <c r="P31" s="90">
        <v>2223.4499999999998</v>
      </c>
      <c r="Q31" s="90">
        <f t="shared" si="0"/>
        <v>71.67</v>
      </c>
    </row>
    <row r="32" spans="2:17" x14ac:dyDescent="0.3">
      <c r="B32" s="79" t="s">
        <v>2706</v>
      </c>
      <c r="C32" s="79" t="s">
        <v>816</v>
      </c>
      <c r="D32" s="82"/>
      <c r="E32" s="82"/>
      <c r="F32" s="82"/>
      <c r="G32" s="81">
        <v>645.59</v>
      </c>
      <c r="H32" s="81">
        <v>717.26</v>
      </c>
      <c r="I32" s="81">
        <v>717.26</v>
      </c>
      <c r="J32" s="81">
        <v>717.26</v>
      </c>
      <c r="K32" s="81">
        <v>717.26</v>
      </c>
      <c r="L32" s="81">
        <v>717.26</v>
      </c>
      <c r="M32" s="81">
        <v>717.26</v>
      </c>
      <c r="N32" s="81">
        <v>717.26</v>
      </c>
      <c r="O32" s="81">
        <v>717.26</v>
      </c>
      <c r="P32" s="90">
        <v>6383.67</v>
      </c>
      <c r="Q32" s="90">
        <f t="shared" si="0"/>
        <v>6383.670000000001</v>
      </c>
    </row>
    <row r="33" spans="2:17" x14ac:dyDescent="0.3">
      <c r="B33" s="79" t="s">
        <v>539</v>
      </c>
      <c r="C33" s="79" t="s">
        <v>540</v>
      </c>
      <c r="D33" s="81">
        <v>592.71</v>
      </c>
      <c r="E33" s="81">
        <v>592.71</v>
      </c>
      <c r="F33" s="81">
        <v>592.71</v>
      </c>
      <c r="G33" s="81">
        <v>592.71</v>
      </c>
      <c r="H33" s="81">
        <v>592.71</v>
      </c>
      <c r="I33" s="81">
        <v>592.71</v>
      </c>
      <c r="J33" s="81">
        <v>592.71</v>
      </c>
      <c r="K33" s="81">
        <v>592.71</v>
      </c>
      <c r="L33" s="81">
        <v>592.71</v>
      </c>
      <c r="M33" s="81">
        <v>592.71</v>
      </c>
      <c r="N33" s="81">
        <v>592.71</v>
      </c>
      <c r="O33" s="81">
        <v>592.71</v>
      </c>
      <c r="P33" s="90">
        <v>7112.52</v>
      </c>
      <c r="Q33" s="90">
        <f t="shared" si="0"/>
        <v>5334.39</v>
      </c>
    </row>
    <row r="34" spans="2:17" x14ac:dyDescent="0.3">
      <c r="B34" s="79" t="s">
        <v>1466</v>
      </c>
      <c r="C34" s="79" t="s">
        <v>1467</v>
      </c>
      <c r="D34" s="81">
        <v>717.27</v>
      </c>
      <c r="E34" s="81">
        <v>717.26</v>
      </c>
      <c r="F34" s="81">
        <v>717.26</v>
      </c>
      <c r="G34" s="81">
        <v>717.26</v>
      </c>
      <c r="H34" s="81">
        <v>717.26</v>
      </c>
      <c r="I34" s="81">
        <v>717.26</v>
      </c>
      <c r="J34" s="81">
        <v>717.26</v>
      </c>
      <c r="K34" s="81">
        <v>717.26</v>
      </c>
      <c r="L34" s="81">
        <v>717.26</v>
      </c>
      <c r="M34" s="81">
        <v>717.26</v>
      </c>
      <c r="N34" s="81">
        <v>717.26</v>
      </c>
      <c r="O34" s="81">
        <v>717.26</v>
      </c>
      <c r="P34" s="90">
        <v>8607.1299999999992</v>
      </c>
      <c r="Q34" s="90">
        <f t="shared" si="0"/>
        <v>6455.3400000000011</v>
      </c>
    </row>
    <row r="35" spans="2:17" x14ac:dyDescent="0.3">
      <c r="B35" s="79" t="s">
        <v>1659</v>
      </c>
      <c r="C35" s="79" t="s">
        <v>1660</v>
      </c>
      <c r="D35" s="81">
        <v>743.03</v>
      </c>
      <c r="E35" s="81">
        <v>743.03</v>
      </c>
      <c r="F35" s="81">
        <v>743.03</v>
      </c>
      <c r="G35" s="81">
        <v>743.03</v>
      </c>
      <c r="H35" s="81">
        <v>743.03</v>
      </c>
      <c r="I35" s="81">
        <v>743.03</v>
      </c>
      <c r="J35" s="81">
        <v>743.03</v>
      </c>
      <c r="K35" s="81">
        <v>743.03</v>
      </c>
      <c r="L35" s="81">
        <v>743.03</v>
      </c>
      <c r="M35" s="81">
        <v>743.03</v>
      </c>
      <c r="N35" s="81">
        <v>743.03</v>
      </c>
      <c r="O35" s="81">
        <v>743.03</v>
      </c>
      <c r="P35" s="90">
        <v>8916.36</v>
      </c>
      <c r="Q35" s="90">
        <f t="shared" si="0"/>
        <v>6687.2699999999986</v>
      </c>
    </row>
    <row r="36" spans="2:17" x14ac:dyDescent="0.3">
      <c r="B36" s="79" t="s">
        <v>592</v>
      </c>
      <c r="C36" s="79" t="s">
        <v>593</v>
      </c>
      <c r="D36" s="81">
        <v>717.27</v>
      </c>
      <c r="E36" s="81">
        <v>717.26</v>
      </c>
      <c r="F36" s="81">
        <v>717.26</v>
      </c>
      <c r="G36" s="81">
        <v>717.26</v>
      </c>
      <c r="H36" s="81">
        <v>717.26</v>
      </c>
      <c r="I36" s="81">
        <v>717.26</v>
      </c>
      <c r="J36" s="81">
        <v>717.26</v>
      </c>
      <c r="K36" s="81">
        <v>717.26</v>
      </c>
      <c r="L36" s="81">
        <v>717.26</v>
      </c>
      <c r="M36" s="81">
        <v>717.26</v>
      </c>
      <c r="N36" s="81">
        <v>717.26</v>
      </c>
      <c r="O36" s="81">
        <v>717.26</v>
      </c>
      <c r="P36" s="90">
        <v>8607.1299999999992</v>
      </c>
      <c r="Q36" s="90">
        <f t="shared" si="0"/>
        <v>6455.3400000000011</v>
      </c>
    </row>
    <row r="37" spans="2:17" x14ac:dyDescent="0.3">
      <c r="B37" s="79" t="s">
        <v>1661</v>
      </c>
      <c r="C37" s="79" t="s">
        <v>1662</v>
      </c>
      <c r="D37" s="81">
        <v>592.71</v>
      </c>
      <c r="E37" s="81">
        <v>592.71</v>
      </c>
      <c r="F37" s="81">
        <v>592.71</v>
      </c>
      <c r="G37" s="81">
        <v>592.71</v>
      </c>
      <c r="H37" s="81">
        <v>592.71</v>
      </c>
      <c r="I37" s="81">
        <v>592.71</v>
      </c>
      <c r="J37" s="81">
        <v>592.71</v>
      </c>
      <c r="K37" s="81">
        <v>592.71</v>
      </c>
      <c r="L37" s="81">
        <v>592.71</v>
      </c>
      <c r="M37" s="81">
        <v>592.71</v>
      </c>
      <c r="N37" s="81">
        <v>592.71</v>
      </c>
      <c r="O37" s="81">
        <v>592.71</v>
      </c>
      <c r="P37" s="90">
        <v>7112.52</v>
      </c>
      <c r="Q37" s="90">
        <f t="shared" si="0"/>
        <v>5334.39</v>
      </c>
    </row>
    <row r="38" spans="2:17" x14ac:dyDescent="0.3">
      <c r="B38" s="79" t="s">
        <v>640</v>
      </c>
      <c r="C38" s="79" t="s">
        <v>641</v>
      </c>
      <c r="D38" s="81">
        <v>717.27</v>
      </c>
      <c r="E38" s="81">
        <v>717.26</v>
      </c>
      <c r="F38" s="81">
        <v>717.26</v>
      </c>
      <c r="G38" s="81">
        <v>717.26</v>
      </c>
      <c r="H38" s="81">
        <v>717.26</v>
      </c>
      <c r="I38" s="81">
        <v>717.26</v>
      </c>
      <c r="J38" s="81">
        <v>717.26</v>
      </c>
      <c r="K38" s="81">
        <v>717.26</v>
      </c>
      <c r="L38" s="81">
        <v>717.26</v>
      </c>
      <c r="M38" s="81">
        <v>717.26</v>
      </c>
      <c r="N38" s="81">
        <v>717.26</v>
      </c>
      <c r="O38" s="81">
        <v>717.26</v>
      </c>
      <c r="P38" s="90">
        <v>8607.1299999999992</v>
      </c>
      <c r="Q38" s="90">
        <f t="shared" si="0"/>
        <v>6455.3400000000011</v>
      </c>
    </row>
    <row r="39" spans="2:17" x14ac:dyDescent="0.3">
      <c r="B39" s="79" t="s">
        <v>680</v>
      </c>
      <c r="C39" s="79" t="s">
        <v>681</v>
      </c>
      <c r="D39" s="81">
        <v>730.14</v>
      </c>
      <c r="E39" s="81">
        <v>730.15</v>
      </c>
      <c r="F39" s="81">
        <v>730.15</v>
      </c>
      <c r="G39" s="81">
        <v>730.15</v>
      </c>
      <c r="H39" s="81">
        <v>730.15</v>
      </c>
      <c r="I39" s="81">
        <v>730.15</v>
      </c>
      <c r="J39" s="81">
        <v>730.15</v>
      </c>
      <c r="K39" s="81">
        <v>730.15</v>
      </c>
      <c r="L39" s="81">
        <v>730.15</v>
      </c>
      <c r="M39" s="81">
        <v>730.15</v>
      </c>
      <c r="N39" s="81">
        <v>730.15</v>
      </c>
      <c r="O39" s="81">
        <v>730.15</v>
      </c>
      <c r="P39" s="90">
        <v>8761.7900000000009</v>
      </c>
      <c r="Q39" s="90">
        <f t="shared" si="0"/>
        <v>6571.3499999999985</v>
      </c>
    </row>
    <row r="40" spans="2:17" x14ac:dyDescent="0.3">
      <c r="B40" s="79" t="s">
        <v>1302</v>
      </c>
      <c r="C40" s="79" t="s">
        <v>1303</v>
      </c>
      <c r="D40" s="81">
        <v>592.71</v>
      </c>
      <c r="E40" s="81">
        <v>592.71</v>
      </c>
      <c r="F40" s="81">
        <v>592.71</v>
      </c>
      <c r="G40" s="81">
        <v>592.71</v>
      </c>
      <c r="H40" s="81">
        <v>592.71</v>
      </c>
      <c r="I40" s="81">
        <v>592.71</v>
      </c>
      <c r="J40" s="81">
        <v>592.71</v>
      </c>
      <c r="K40" s="81">
        <v>592.71</v>
      </c>
      <c r="L40" s="81">
        <v>553.20000000000005</v>
      </c>
      <c r="M40" s="82"/>
      <c r="N40" s="82"/>
      <c r="O40" s="82"/>
      <c r="P40" s="90">
        <v>5294.88</v>
      </c>
      <c r="Q40" s="90">
        <f t="shared" si="0"/>
        <v>3516.75</v>
      </c>
    </row>
    <row r="41" spans="2:17" x14ac:dyDescent="0.3">
      <c r="B41" s="79" t="s">
        <v>2772</v>
      </c>
      <c r="C41" s="79" t="s">
        <v>1303</v>
      </c>
      <c r="D41" s="82"/>
      <c r="E41" s="82"/>
      <c r="F41" s="82"/>
      <c r="G41" s="82"/>
      <c r="H41" s="82"/>
      <c r="I41" s="82"/>
      <c r="J41" s="82"/>
      <c r="K41" s="82"/>
      <c r="L41" s="81">
        <v>39.51</v>
      </c>
      <c r="M41" s="81">
        <v>592.71</v>
      </c>
      <c r="N41" s="81">
        <v>592.71</v>
      </c>
      <c r="O41" s="81">
        <v>592.71</v>
      </c>
      <c r="P41" s="90">
        <v>1817.64</v>
      </c>
      <c r="Q41" s="90">
        <f t="shared" si="0"/>
        <v>1817.64</v>
      </c>
    </row>
    <row r="42" spans="2:17" x14ac:dyDescent="0.3">
      <c r="B42" s="79" t="s">
        <v>1822</v>
      </c>
      <c r="C42" s="79" t="s">
        <v>1823</v>
      </c>
      <c r="D42" s="81">
        <v>657.13</v>
      </c>
      <c r="E42" s="81">
        <v>657.13</v>
      </c>
      <c r="F42" s="81">
        <v>657.13</v>
      </c>
      <c r="G42" s="81">
        <v>657.13</v>
      </c>
      <c r="H42" s="81">
        <v>657.13</v>
      </c>
      <c r="I42" s="81">
        <v>657.13</v>
      </c>
      <c r="J42" s="81">
        <v>657.13</v>
      </c>
      <c r="K42" s="81">
        <v>657.13</v>
      </c>
      <c r="L42" s="81">
        <v>657.13</v>
      </c>
      <c r="M42" s="81">
        <v>657.13</v>
      </c>
      <c r="N42" s="81">
        <v>657.13</v>
      </c>
      <c r="O42" s="81">
        <v>657.13</v>
      </c>
      <c r="P42" s="90">
        <v>7885.56</v>
      </c>
      <c r="Q42" s="90">
        <f t="shared" si="0"/>
        <v>5914.17</v>
      </c>
    </row>
    <row r="43" spans="2:17" x14ac:dyDescent="0.3">
      <c r="B43" s="79" t="s">
        <v>1468</v>
      </c>
      <c r="C43" s="79" t="s">
        <v>1469</v>
      </c>
      <c r="D43" s="81">
        <v>682.9</v>
      </c>
      <c r="E43" s="81">
        <v>682.9</v>
      </c>
      <c r="F43" s="81">
        <v>682.9</v>
      </c>
      <c r="G43" s="81">
        <v>682.9</v>
      </c>
      <c r="H43" s="81">
        <v>682.9</v>
      </c>
      <c r="I43" s="81">
        <v>682.9</v>
      </c>
      <c r="J43" s="81">
        <v>682.9</v>
      </c>
      <c r="K43" s="81">
        <v>682.9</v>
      </c>
      <c r="L43" s="81">
        <v>682.9</v>
      </c>
      <c r="M43" s="81">
        <v>682.9</v>
      </c>
      <c r="N43" s="81">
        <v>682.9</v>
      </c>
      <c r="O43" s="81">
        <v>682.9</v>
      </c>
      <c r="P43" s="90">
        <v>8194.7999999999993</v>
      </c>
      <c r="Q43" s="90">
        <f t="shared" si="0"/>
        <v>6146.0999999999985</v>
      </c>
    </row>
    <row r="44" spans="2:17" x14ac:dyDescent="0.3">
      <c r="B44" s="79" t="s">
        <v>571</v>
      </c>
      <c r="C44" s="79" t="s">
        <v>572</v>
      </c>
      <c r="D44" s="81">
        <v>652.84</v>
      </c>
      <c r="E44" s="81">
        <v>652.84</v>
      </c>
      <c r="F44" s="81">
        <v>652.84</v>
      </c>
      <c r="G44" s="81">
        <v>652.84</v>
      </c>
      <c r="H44" s="81">
        <v>652.84</v>
      </c>
      <c r="I44" s="81">
        <v>652.84</v>
      </c>
      <c r="J44" s="81">
        <v>652.84</v>
      </c>
      <c r="K44" s="81">
        <v>652.84</v>
      </c>
      <c r="L44" s="81">
        <v>652.84</v>
      </c>
      <c r="M44" s="81">
        <v>652.84</v>
      </c>
      <c r="N44" s="81">
        <v>652.84</v>
      </c>
      <c r="O44" s="81">
        <v>652.84</v>
      </c>
      <c r="P44" s="90">
        <v>7834.08</v>
      </c>
      <c r="Q44" s="90">
        <f t="shared" si="0"/>
        <v>5875.56</v>
      </c>
    </row>
    <row r="45" spans="2:17" x14ac:dyDescent="0.3">
      <c r="B45" s="79" t="s">
        <v>574</v>
      </c>
      <c r="C45" s="79" t="s">
        <v>575</v>
      </c>
      <c r="D45" s="81">
        <v>592.71</v>
      </c>
      <c r="E45" s="81">
        <v>592.71</v>
      </c>
      <c r="F45" s="81">
        <v>592.71</v>
      </c>
      <c r="G45" s="81">
        <v>592.71</v>
      </c>
      <c r="H45" s="81">
        <v>592.71</v>
      </c>
      <c r="I45" s="81">
        <v>592.71</v>
      </c>
      <c r="J45" s="81">
        <v>592.71</v>
      </c>
      <c r="K45" s="81">
        <v>592.71</v>
      </c>
      <c r="L45" s="81">
        <v>592.71</v>
      </c>
      <c r="M45" s="81">
        <v>592.71</v>
      </c>
      <c r="N45" s="81">
        <v>592.71</v>
      </c>
      <c r="O45" s="81">
        <v>592.71</v>
      </c>
      <c r="P45" s="90">
        <v>7112.52</v>
      </c>
      <c r="Q45" s="90">
        <f t="shared" si="0"/>
        <v>5334.39</v>
      </c>
    </row>
    <row r="46" spans="2:17" x14ac:dyDescent="0.3">
      <c r="B46" s="79" t="s">
        <v>1593</v>
      </c>
      <c r="C46" s="79" t="s">
        <v>1594</v>
      </c>
      <c r="D46" s="81">
        <v>725.85</v>
      </c>
      <c r="E46" s="81">
        <v>725.85</v>
      </c>
      <c r="F46" s="81">
        <v>725.85</v>
      </c>
      <c r="G46" s="81">
        <v>725.85</v>
      </c>
      <c r="H46" s="81">
        <v>725.85</v>
      </c>
      <c r="I46" s="81">
        <v>725.85</v>
      </c>
      <c r="J46" s="81">
        <v>725.85</v>
      </c>
      <c r="K46" s="81">
        <v>725.85</v>
      </c>
      <c r="L46" s="81">
        <v>725.85</v>
      </c>
      <c r="M46" s="81">
        <v>725.85</v>
      </c>
      <c r="N46" s="81">
        <v>725.85</v>
      </c>
      <c r="O46" s="81">
        <v>725.85</v>
      </c>
      <c r="P46" s="90">
        <v>8710.2000000000007</v>
      </c>
      <c r="Q46" s="90">
        <f t="shared" si="0"/>
        <v>6532.6500000000015</v>
      </c>
    </row>
    <row r="47" spans="2:17" x14ac:dyDescent="0.3">
      <c r="B47" s="79" t="s">
        <v>648</v>
      </c>
      <c r="C47" s="79" t="s">
        <v>649</v>
      </c>
      <c r="D47" s="81">
        <v>743.03</v>
      </c>
      <c r="E47" s="81">
        <v>743.03</v>
      </c>
      <c r="F47" s="81">
        <v>743.03</v>
      </c>
      <c r="G47" s="81">
        <v>743.03</v>
      </c>
      <c r="H47" s="81">
        <v>743.03</v>
      </c>
      <c r="I47" s="81">
        <v>743.03</v>
      </c>
      <c r="J47" s="81">
        <v>743.03</v>
      </c>
      <c r="K47" s="81">
        <v>743.03</v>
      </c>
      <c r="L47" s="81">
        <v>743.03</v>
      </c>
      <c r="M47" s="81">
        <v>743.03</v>
      </c>
      <c r="N47" s="81">
        <v>743.03</v>
      </c>
      <c r="O47" s="81">
        <v>743.03</v>
      </c>
      <c r="P47" s="90">
        <v>8916.36</v>
      </c>
      <c r="Q47" s="90">
        <f t="shared" si="0"/>
        <v>6687.2699999999986</v>
      </c>
    </row>
    <row r="48" spans="2:17" x14ac:dyDescent="0.3">
      <c r="B48" s="79" t="s">
        <v>1575</v>
      </c>
      <c r="C48" s="79" t="s">
        <v>1576</v>
      </c>
      <c r="D48" s="81">
        <v>678.6</v>
      </c>
      <c r="E48" s="81">
        <v>630.14</v>
      </c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90">
        <v>1308.74</v>
      </c>
      <c r="Q48" s="90">
        <f t="shared" si="0"/>
        <v>0</v>
      </c>
    </row>
    <row r="49" spans="2:17" x14ac:dyDescent="0.3">
      <c r="B49" s="79" t="s">
        <v>2685</v>
      </c>
      <c r="C49" s="79" t="s">
        <v>1576</v>
      </c>
      <c r="D49" s="82"/>
      <c r="E49" s="81">
        <v>48.47</v>
      </c>
      <c r="F49" s="81">
        <v>678.6</v>
      </c>
      <c r="G49" s="81">
        <v>678.61</v>
      </c>
      <c r="H49" s="81">
        <v>678.61</v>
      </c>
      <c r="I49" s="81">
        <v>678.61</v>
      </c>
      <c r="J49" s="81">
        <v>678.61</v>
      </c>
      <c r="K49" s="81">
        <v>678.61</v>
      </c>
      <c r="L49" s="81">
        <v>678.61</v>
      </c>
      <c r="M49" s="81">
        <v>678.61</v>
      </c>
      <c r="N49" s="81">
        <v>678.61</v>
      </c>
      <c r="O49" s="81">
        <v>678.61</v>
      </c>
      <c r="P49" s="90">
        <v>6834.56</v>
      </c>
      <c r="Q49" s="90">
        <f t="shared" si="0"/>
        <v>6107.49</v>
      </c>
    </row>
    <row r="50" spans="2:17" x14ac:dyDescent="0.3">
      <c r="B50" s="79" t="s">
        <v>1720</v>
      </c>
      <c r="C50" s="79" t="s">
        <v>1721</v>
      </c>
      <c r="D50" s="81">
        <v>592.71</v>
      </c>
      <c r="E50" s="81">
        <v>169.35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91">
        <v>762.06</v>
      </c>
      <c r="Q50" s="90">
        <f t="shared" si="0"/>
        <v>0</v>
      </c>
    </row>
    <row r="51" spans="2:17" x14ac:dyDescent="0.3">
      <c r="B51" s="79" t="s">
        <v>2686</v>
      </c>
      <c r="C51" s="79" t="s">
        <v>1721</v>
      </c>
      <c r="D51" s="82"/>
      <c r="E51" s="81">
        <v>423.36</v>
      </c>
      <c r="F51" s="81">
        <v>592.71</v>
      </c>
      <c r="G51" s="81">
        <v>592.71</v>
      </c>
      <c r="H51" s="81">
        <v>573.59</v>
      </c>
      <c r="I51" s="82"/>
      <c r="J51" s="82"/>
      <c r="K51" s="82"/>
      <c r="L51" s="82"/>
      <c r="M51" s="82"/>
      <c r="N51" s="82"/>
      <c r="O51" s="82"/>
      <c r="P51" s="90">
        <v>2182.37</v>
      </c>
      <c r="Q51" s="90">
        <f t="shared" si="0"/>
        <v>1166.3000000000002</v>
      </c>
    </row>
    <row r="52" spans="2:17" x14ac:dyDescent="0.3">
      <c r="B52" s="79" t="s">
        <v>2726</v>
      </c>
      <c r="C52" s="79" t="s">
        <v>1721</v>
      </c>
      <c r="D52" s="82"/>
      <c r="E52" s="82"/>
      <c r="F52" s="82"/>
      <c r="G52" s="82"/>
      <c r="H52" s="81">
        <v>19.12</v>
      </c>
      <c r="I52" s="81">
        <v>592.97</v>
      </c>
      <c r="J52" s="81">
        <v>592.71</v>
      </c>
      <c r="K52" s="81">
        <v>592.71</v>
      </c>
      <c r="L52" s="81">
        <v>592.71</v>
      </c>
      <c r="M52" s="81">
        <v>592.71</v>
      </c>
      <c r="N52" s="81">
        <v>592.71</v>
      </c>
      <c r="O52" s="81">
        <v>592.71</v>
      </c>
      <c r="P52" s="90">
        <v>4168.3500000000004</v>
      </c>
      <c r="Q52" s="90">
        <f t="shared" si="0"/>
        <v>4168.3500000000004</v>
      </c>
    </row>
    <row r="53" spans="2:17" x14ac:dyDescent="0.3">
      <c r="B53" s="79" t="s">
        <v>1830</v>
      </c>
      <c r="C53" s="79" t="s">
        <v>1831</v>
      </c>
      <c r="D53" s="81">
        <v>747.33</v>
      </c>
      <c r="E53" s="81">
        <v>747.33</v>
      </c>
      <c r="F53" s="81">
        <v>747.33</v>
      </c>
      <c r="G53" s="81">
        <v>747.33</v>
      </c>
      <c r="H53" s="81">
        <v>747.33</v>
      </c>
      <c r="I53" s="81">
        <v>747.33</v>
      </c>
      <c r="J53" s="81">
        <v>747.33</v>
      </c>
      <c r="K53" s="81">
        <v>747.33</v>
      </c>
      <c r="L53" s="81">
        <v>747.33</v>
      </c>
      <c r="M53" s="81">
        <v>747.33</v>
      </c>
      <c r="N53" s="81">
        <v>747.33</v>
      </c>
      <c r="O53" s="81">
        <v>747.33</v>
      </c>
      <c r="P53" s="90">
        <v>8967.9599999999991</v>
      </c>
      <c r="Q53" s="90">
        <f t="shared" si="0"/>
        <v>6725.97</v>
      </c>
    </row>
    <row r="54" spans="2:17" x14ac:dyDescent="0.3">
      <c r="B54" s="79" t="s">
        <v>1403</v>
      </c>
      <c r="C54" s="79" t="s">
        <v>1404</v>
      </c>
      <c r="D54" s="81">
        <v>678.6</v>
      </c>
      <c r="E54" s="81">
        <v>678.61</v>
      </c>
      <c r="F54" s="81">
        <v>678.61</v>
      </c>
      <c r="G54" s="81">
        <v>135.72</v>
      </c>
      <c r="H54" s="82"/>
      <c r="I54" s="82"/>
      <c r="J54" s="82"/>
      <c r="K54" s="82"/>
      <c r="L54" s="82"/>
      <c r="M54" s="82"/>
      <c r="N54" s="82"/>
      <c r="O54" s="82"/>
      <c r="P54" s="90">
        <v>2171.54</v>
      </c>
      <c r="Q54" s="90">
        <f t="shared" si="0"/>
        <v>135.72</v>
      </c>
    </row>
    <row r="55" spans="2:17" x14ac:dyDescent="0.3">
      <c r="B55" s="79" t="s">
        <v>2708</v>
      </c>
      <c r="C55" s="79" t="s">
        <v>1404</v>
      </c>
      <c r="D55" s="82"/>
      <c r="E55" s="82"/>
      <c r="F55" s="82"/>
      <c r="G55" s="81">
        <v>542.89</v>
      </c>
      <c r="H55" s="81">
        <v>678.6</v>
      </c>
      <c r="I55" s="81">
        <v>678.61</v>
      </c>
      <c r="J55" s="81">
        <v>678.61</v>
      </c>
      <c r="K55" s="81">
        <v>678.61</v>
      </c>
      <c r="L55" s="81">
        <v>678.61</v>
      </c>
      <c r="M55" s="81">
        <v>678.61</v>
      </c>
      <c r="N55" s="81">
        <v>678.61</v>
      </c>
      <c r="O55" s="81">
        <v>678.61</v>
      </c>
      <c r="P55" s="90">
        <v>5971.76</v>
      </c>
      <c r="Q55" s="90">
        <f t="shared" si="0"/>
        <v>5971.7599999999993</v>
      </c>
    </row>
    <row r="56" spans="2:17" x14ac:dyDescent="0.3">
      <c r="B56" s="79" t="s">
        <v>674</v>
      </c>
      <c r="C56" s="79" t="s">
        <v>675</v>
      </c>
      <c r="D56" s="81">
        <v>592.71</v>
      </c>
      <c r="E56" s="81">
        <v>592.71</v>
      </c>
      <c r="F56" s="81">
        <v>592.71</v>
      </c>
      <c r="G56" s="81">
        <v>592.71</v>
      </c>
      <c r="H56" s="81">
        <v>592.71</v>
      </c>
      <c r="I56" s="81">
        <v>592.71</v>
      </c>
      <c r="J56" s="81">
        <v>592.71</v>
      </c>
      <c r="K56" s="81">
        <v>592.71</v>
      </c>
      <c r="L56" s="81">
        <v>592.71</v>
      </c>
      <c r="M56" s="81">
        <v>592.71</v>
      </c>
      <c r="N56" s="81">
        <v>592.71</v>
      </c>
      <c r="O56" s="81">
        <v>592.71</v>
      </c>
      <c r="P56" s="90">
        <v>7112.52</v>
      </c>
      <c r="Q56" s="90">
        <f t="shared" si="0"/>
        <v>5334.39</v>
      </c>
    </row>
    <row r="57" spans="2:17" x14ac:dyDescent="0.3">
      <c r="B57" s="79" t="s">
        <v>691</v>
      </c>
      <c r="C57" s="79" t="s">
        <v>692</v>
      </c>
      <c r="D57" s="81">
        <v>747.33</v>
      </c>
      <c r="E57" s="81">
        <v>747.33</v>
      </c>
      <c r="F57" s="81">
        <v>747.33</v>
      </c>
      <c r="G57" s="81">
        <v>747.33</v>
      </c>
      <c r="H57" s="81">
        <v>747.33</v>
      </c>
      <c r="I57" s="81">
        <v>747.33</v>
      </c>
      <c r="J57" s="81">
        <v>747.33</v>
      </c>
      <c r="K57" s="81">
        <v>747.33</v>
      </c>
      <c r="L57" s="81">
        <v>747.33</v>
      </c>
      <c r="M57" s="81">
        <v>747.33</v>
      </c>
      <c r="N57" s="81">
        <v>747.33</v>
      </c>
      <c r="O57" s="81">
        <v>747.33</v>
      </c>
      <c r="P57" s="90">
        <v>8967.9599999999991</v>
      </c>
      <c r="Q57" s="90">
        <f t="shared" si="0"/>
        <v>6725.97</v>
      </c>
    </row>
    <row r="58" spans="2:17" x14ac:dyDescent="0.3">
      <c r="B58" s="79" t="s">
        <v>1266</v>
      </c>
      <c r="C58" s="79" t="s">
        <v>1267</v>
      </c>
      <c r="D58" s="81">
        <v>678.6</v>
      </c>
      <c r="E58" s="81">
        <v>678.61</v>
      </c>
      <c r="F58" s="81">
        <v>678.61</v>
      </c>
      <c r="G58" s="81">
        <v>678.61</v>
      </c>
      <c r="H58" s="81">
        <v>678.61</v>
      </c>
      <c r="I58" s="81">
        <v>678.61</v>
      </c>
      <c r="J58" s="81">
        <v>678.61</v>
      </c>
      <c r="K58" s="81">
        <v>678.61</v>
      </c>
      <c r="L58" s="81">
        <v>678.61</v>
      </c>
      <c r="M58" s="81">
        <v>678.61</v>
      </c>
      <c r="N58" s="81">
        <v>678.61</v>
      </c>
      <c r="O58" s="81">
        <v>678.61</v>
      </c>
      <c r="P58" s="90">
        <v>8143.31</v>
      </c>
      <c r="Q58" s="90">
        <f t="shared" si="0"/>
        <v>6107.49</v>
      </c>
    </row>
    <row r="59" spans="2:17" x14ac:dyDescent="0.3">
      <c r="B59" s="79" t="s">
        <v>1770</v>
      </c>
      <c r="C59" s="79" t="s">
        <v>1771</v>
      </c>
      <c r="D59" s="81">
        <v>592.71</v>
      </c>
      <c r="E59" s="81">
        <v>592.71</v>
      </c>
      <c r="F59" s="81">
        <v>592.71</v>
      </c>
      <c r="G59" s="81">
        <v>592.71</v>
      </c>
      <c r="H59" s="81">
        <v>592.71</v>
      </c>
      <c r="I59" s="81">
        <v>592.71</v>
      </c>
      <c r="J59" s="81">
        <v>592.71</v>
      </c>
      <c r="K59" s="81">
        <v>592.71</v>
      </c>
      <c r="L59" s="81">
        <v>592.71</v>
      </c>
      <c r="M59" s="81">
        <v>592.71</v>
      </c>
      <c r="N59" s="81">
        <v>592.71</v>
      </c>
      <c r="O59" s="81">
        <v>592.71</v>
      </c>
      <c r="P59" s="90">
        <v>7112.52</v>
      </c>
      <c r="Q59" s="90">
        <f t="shared" si="0"/>
        <v>5334.39</v>
      </c>
    </row>
    <row r="60" spans="2:17" x14ac:dyDescent="0.3">
      <c r="B60" s="79" t="s">
        <v>1811</v>
      </c>
      <c r="C60" s="79" t="s">
        <v>1812</v>
      </c>
      <c r="D60" s="81">
        <v>747.33</v>
      </c>
      <c r="E60" s="81">
        <v>747.33</v>
      </c>
      <c r="F60" s="81">
        <v>747.33</v>
      </c>
      <c r="G60" s="81">
        <v>747.33</v>
      </c>
      <c r="H60" s="81">
        <v>747.33</v>
      </c>
      <c r="I60" s="81">
        <v>747.33</v>
      </c>
      <c r="J60" s="81">
        <v>747.33</v>
      </c>
      <c r="K60" s="81">
        <v>747.33</v>
      </c>
      <c r="L60" s="81">
        <v>747.33</v>
      </c>
      <c r="M60" s="81">
        <v>747.33</v>
      </c>
      <c r="N60" s="81">
        <v>747.33</v>
      </c>
      <c r="O60" s="81">
        <v>747.33</v>
      </c>
      <c r="P60" s="90">
        <v>8967.9599999999991</v>
      </c>
      <c r="Q60" s="90">
        <f t="shared" si="0"/>
        <v>6725.97</v>
      </c>
    </row>
    <row r="61" spans="2:17" x14ac:dyDescent="0.3">
      <c r="B61" s="79" t="s">
        <v>1835</v>
      </c>
      <c r="C61" s="79" t="s">
        <v>1836</v>
      </c>
      <c r="D61" s="81">
        <v>670.01</v>
      </c>
      <c r="E61" s="81">
        <v>670.02</v>
      </c>
      <c r="F61" s="81">
        <v>670.02</v>
      </c>
      <c r="G61" s="81">
        <v>670.02</v>
      </c>
      <c r="H61" s="81">
        <v>670.02</v>
      </c>
      <c r="I61" s="81">
        <v>670.02</v>
      </c>
      <c r="J61" s="81">
        <v>670.02</v>
      </c>
      <c r="K61" s="81">
        <v>670.02</v>
      </c>
      <c r="L61" s="81">
        <v>670.02</v>
      </c>
      <c r="M61" s="81">
        <v>670.02</v>
      </c>
      <c r="N61" s="81">
        <v>670.02</v>
      </c>
      <c r="O61" s="81">
        <v>670.02</v>
      </c>
      <c r="P61" s="90">
        <v>8040.23</v>
      </c>
      <c r="Q61" s="90">
        <f t="shared" si="0"/>
        <v>6030.18</v>
      </c>
    </row>
    <row r="62" spans="2:17" x14ac:dyDescent="0.3">
      <c r="B62" s="79" t="s">
        <v>600</v>
      </c>
      <c r="C62" s="79" t="s">
        <v>601</v>
      </c>
      <c r="D62" s="81">
        <v>584.12</v>
      </c>
      <c r="E62" s="81">
        <v>584.12</v>
      </c>
      <c r="F62" s="81">
        <v>584.12</v>
      </c>
      <c r="G62" s="81">
        <v>584.12</v>
      </c>
      <c r="H62" s="81">
        <v>584.12</v>
      </c>
      <c r="I62" s="81">
        <v>584.12</v>
      </c>
      <c r="J62" s="81">
        <v>584.12</v>
      </c>
      <c r="K62" s="81">
        <v>584.12</v>
      </c>
      <c r="L62" s="81">
        <v>584.12</v>
      </c>
      <c r="M62" s="81">
        <v>584.12</v>
      </c>
      <c r="N62" s="81">
        <v>584.12</v>
      </c>
      <c r="O62" s="81">
        <v>584.12</v>
      </c>
      <c r="P62" s="90">
        <v>7009.44</v>
      </c>
      <c r="Q62" s="90">
        <f t="shared" si="0"/>
        <v>5257.08</v>
      </c>
    </row>
    <row r="63" spans="2:17" x14ac:dyDescent="0.3">
      <c r="B63" s="79" t="s">
        <v>569</v>
      </c>
      <c r="C63" s="79" t="s">
        <v>570</v>
      </c>
      <c r="D63" s="81">
        <v>584.12</v>
      </c>
      <c r="E63" s="81">
        <v>584.12</v>
      </c>
      <c r="F63" s="81">
        <v>584.12</v>
      </c>
      <c r="G63" s="81">
        <v>584.12</v>
      </c>
      <c r="H63" s="81">
        <v>584.12</v>
      </c>
      <c r="I63" s="81">
        <v>584.12</v>
      </c>
      <c r="J63" s="81">
        <v>584.12</v>
      </c>
      <c r="K63" s="81">
        <v>584.12</v>
      </c>
      <c r="L63" s="81">
        <v>584.12</v>
      </c>
      <c r="M63" s="81">
        <v>584.12</v>
      </c>
      <c r="N63" s="81">
        <v>584.12</v>
      </c>
      <c r="O63" s="81">
        <v>584.12</v>
      </c>
      <c r="P63" s="90">
        <v>7009.44</v>
      </c>
      <c r="Q63" s="90">
        <f t="shared" si="0"/>
        <v>5257.08</v>
      </c>
    </row>
    <row r="64" spans="2:17" x14ac:dyDescent="0.3">
      <c r="B64" s="79" t="s">
        <v>1496</v>
      </c>
      <c r="C64" s="79" t="s">
        <v>1497</v>
      </c>
      <c r="D64" s="81">
        <v>743.03</v>
      </c>
      <c r="E64" s="81">
        <v>743.03</v>
      </c>
      <c r="F64" s="81">
        <v>743.03</v>
      </c>
      <c r="G64" s="81">
        <v>743.03</v>
      </c>
      <c r="H64" s="81">
        <v>743.03</v>
      </c>
      <c r="I64" s="81">
        <v>743.03</v>
      </c>
      <c r="J64" s="81">
        <v>743.03</v>
      </c>
      <c r="K64" s="81">
        <v>743.03</v>
      </c>
      <c r="L64" s="81">
        <v>743.03</v>
      </c>
      <c r="M64" s="81">
        <v>743.03</v>
      </c>
      <c r="N64" s="81">
        <v>743.03</v>
      </c>
      <c r="O64" s="81">
        <v>743.03</v>
      </c>
      <c r="P64" s="90">
        <v>8916.36</v>
      </c>
      <c r="Q64" s="90">
        <f t="shared" si="0"/>
        <v>6687.2699999999986</v>
      </c>
    </row>
    <row r="65" spans="2:17" x14ac:dyDescent="0.3">
      <c r="B65" s="79" t="s">
        <v>1354</v>
      </c>
      <c r="C65" s="79" t="s">
        <v>1355</v>
      </c>
      <c r="D65" s="81">
        <v>670.01</v>
      </c>
      <c r="E65" s="81">
        <v>670.02</v>
      </c>
      <c r="F65" s="81">
        <v>670.02</v>
      </c>
      <c r="G65" s="81">
        <v>670.02</v>
      </c>
      <c r="H65" s="81">
        <v>670.02</v>
      </c>
      <c r="I65" s="81">
        <v>670.02</v>
      </c>
      <c r="J65" s="81">
        <v>670.02</v>
      </c>
      <c r="K65" s="81">
        <v>670.02</v>
      </c>
      <c r="L65" s="81">
        <v>670.02</v>
      </c>
      <c r="M65" s="81">
        <v>648.41</v>
      </c>
      <c r="N65" s="82"/>
      <c r="O65" s="82"/>
      <c r="P65" s="90">
        <v>6678.58</v>
      </c>
      <c r="Q65" s="90">
        <f t="shared" si="0"/>
        <v>4668.53</v>
      </c>
    </row>
    <row r="66" spans="2:17" x14ac:dyDescent="0.3">
      <c r="B66" s="79" t="s">
        <v>2785</v>
      </c>
      <c r="C66" s="79" t="s">
        <v>1355</v>
      </c>
      <c r="D66" s="82"/>
      <c r="E66" s="82"/>
      <c r="F66" s="82"/>
      <c r="G66" s="82"/>
      <c r="H66" s="82"/>
      <c r="I66" s="82"/>
      <c r="J66" s="82"/>
      <c r="K66" s="82"/>
      <c r="L66" s="82"/>
      <c r="M66" s="81">
        <v>21.61</v>
      </c>
      <c r="N66" s="81">
        <v>670.02</v>
      </c>
      <c r="O66" s="81">
        <v>670.02</v>
      </c>
      <c r="P66" s="90">
        <v>1361.65</v>
      </c>
      <c r="Q66" s="90">
        <f t="shared" si="0"/>
        <v>1361.65</v>
      </c>
    </row>
    <row r="67" spans="2:17" x14ac:dyDescent="0.3">
      <c r="B67" s="79" t="s">
        <v>1405</v>
      </c>
      <c r="C67" s="79" t="s">
        <v>1406</v>
      </c>
      <c r="D67" s="81">
        <v>584.12</v>
      </c>
      <c r="E67" s="81">
        <v>584.12</v>
      </c>
      <c r="F67" s="81">
        <v>584.12</v>
      </c>
      <c r="G67" s="81">
        <v>584.12</v>
      </c>
      <c r="H67" s="81">
        <v>584.12</v>
      </c>
      <c r="I67" s="81">
        <v>584.12</v>
      </c>
      <c r="J67" s="81">
        <v>584.12</v>
      </c>
      <c r="K67" s="81">
        <v>584.12</v>
      </c>
      <c r="L67" s="81">
        <v>584.12</v>
      </c>
      <c r="M67" s="81">
        <v>584.12</v>
      </c>
      <c r="N67" s="81">
        <v>584.12</v>
      </c>
      <c r="O67" s="81">
        <v>584.12</v>
      </c>
      <c r="P67" s="90">
        <v>7009.44</v>
      </c>
      <c r="Q67" s="90">
        <f t="shared" ref="Q67:Q130" si="1">SUM(G67:O67)</f>
        <v>5257.08</v>
      </c>
    </row>
    <row r="68" spans="2:17" x14ac:dyDescent="0.3">
      <c r="B68" s="79" t="s">
        <v>1564</v>
      </c>
      <c r="C68" s="79" t="s">
        <v>1565</v>
      </c>
      <c r="D68" s="81">
        <v>743.03</v>
      </c>
      <c r="E68" s="81">
        <v>743.03</v>
      </c>
      <c r="F68" s="81">
        <v>743.03</v>
      </c>
      <c r="G68" s="81">
        <v>743.03</v>
      </c>
      <c r="H68" s="81">
        <v>743.03</v>
      </c>
      <c r="I68" s="81">
        <v>743.03</v>
      </c>
      <c r="J68" s="81">
        <v>743.03</v>
      </c>
      <c r="K68" s="81">
        <v>743.03</v>
      </c>
      <c r="L68" s="81">
        <v>743.03</v>
      </c>
      <c r="M68" s="81">
        <v>743.03</v>
      </c>
      <c r="N68" s="81">
        <v>743.03</v>
      </c>
      <c r="O68" s="81">
        <v>743.03</v>
      </c>
      <c r="P68" s="90">
        <v>8916.36</v>
      </c>
      <c r="Q68" s="90">
        <f t="shared" si="1"/>
        <v>6687.2699999999986</v>
      </c>
    </row>
    <row r="69" spans="2:17" x14ac:dyDescent="0.3">
      <c r="B69" s="79" t="s">
        <v>734</v>
      </c>
      <c r="C69" s="79" t="s">
        <v>735</v>
      </c>
      <c r="D69" s="81">
        <v>670.01</v>
      </c>
      <c r="E69" s="81">
        <v>670.02</v>
      </c>
      <c r="F69" s="81">
        <v>670.02</v>
      </c>
      <c r="G69" s="81">
        <v>670.02</v>
      </c>
      <c r="H69" s="81">
        <v>670.02</v>
      </c>
      <c r="I69" s="81">
        <v>670.02</v>
      </c>
      <c r="J69" s="81">
        <v>670.02</v>
      </c>
      <c r="K69" s="81">
        <v>670.02</v>
      </c>
      <c r="L69" s="81">
        <v>670.02</v>
      </c>
      <c r="M69" s="81">
        <v>670.02</v>
      </c>
      <c r="N69" s="81">
        <v>670.02</v>
      </c>
      <c r="O69" s="81">
        <v>670.02</v>
      </c>
      <c r="P69" s="90">
        <v>8040.23</v>
      </c>
      <c r="Q69" s="90">
        <f t="shared" si="1"/>
        <v>6030.18</v>
      </c>
    </row>
    <row r="70" spans="2:17" x14ac:dyDescent="0.3">
      <c r="B70" s="79" t="s">
        <v>2230</v>
      </c>
      <c r="C70" s="79" t="s">
        <v>2231</v>
      </c>
      <c r="D70" s="81">
        <v>584.12</v>
      </c>
      <c r="E70" s="81">
        <v>584.12</v>
      </c>
      <c r="F70" s="81">
        <v>584.12</v>
      </c>
      <c r="G70" s="81">
        <v>584.12</v>
      </c>
      <c r="H70" s="81">
        <v>584.12</v>
      </c>
      <c r="I70" s="81">
        <v>584.12</v>
      </c>
      <c r="J70" s="81">
        <v>584.12</v>
      </c>
      <c r="K70" s="81">
        <v>584.12</v>
      </c>
      <c r="L70" s="81">
        <v>584.12</v>
      </c>
      <c r="M70" s="81">
        <v>584.12</v>
      </c>
      <c r="N70" s="81">
        <v>584.12</v>
      </c>
      <c r="O70" s="81">
        <v>584.12</v>
      </c>
      <c r="P70" s="90">
        <v>7009.44</v>
      </c>
      <c r="Q70" s="90">
        <f t="shared" si="1"/>
        <v>5257.08</v>
      </c>
    </row>
    <row r="71" spans="2:17" x14ac:dyDescent="0.3">
      <c r="B71" s="79" t="s">
        <v>607</v>
      </c>
      <c r="C71" s="79" t="s">
        <v>608</v>
      </c>
      <c r="D71" s="81">
        <v>743.03</v>
      </c>
      <c r="E71" s="81">
        <v>743.03</v>
      </c>
      <c r="F71" s="81">
        <v>743.03</v>
      </c>
      <c r="G71" s="81">
        <v>743.03</v>
      </c>
      <c r="H71" s="81">
        <v>743.03</v>
      </c>
      <c r="I71" s="81">
        <v>743.03</v>
      </c>
      <c r="J71" s="81">
        <v>743.03</v>
      </c>
      <c r="K71" s="81">
        <v>743.03</v>
      </c>
      <c r="L71" s="81">
        <v>743.03</v>
      </c>
      <c r="M71" s="81">
        <v>743.03</v>
      </c>
      <c r="N71" s="81">
        <v>743.03</v>
      </c>
      <c r="O71" s="81">
        <v>743.03</v>
      </c>
      <c r="P71" s="90">
        <v>8916.36</v>
      </c>
      <c r="Q71" s="90">
        <f t="shared" si="1"/>
        <v>6687.2699999999986</v>
      </c>
    </row>
    <row r="72" spans="2:17" x14ac:dyDescent="0.3">
      <c r="B72" s="79" t="s">
        <v>694</v>
      </c>
      <c r="C72" s="79" t="s">
        <v>695</v>
      </c>
      <c r="D72" s="81">
        <v>648.54</v>
      </c>
      <c r="E72" s="81">
        <v>648.54</v>
      </c>
      <c r="F72" s="81">
        <v>648.54</v>
      </c>
      <c r="G72" s="81">
        <v>648.54</v>
      </c>
      <c r="H72" s="81">
        <v>648.54</v>
      </c>
      <c r="I72" s="81">
        <v>648.54</v>
      </c>
      <c r="J72" s="81">
        <v>648.54</v>
      </c>
      <c r="K72" s="81">
        <v>648.54</v>
      </c>
      <c r="L72" s="81">
        <v>648.54</v>
      </c>
      <c r="M72" s="81">
        <v>648.54</v>
      </c>
      <c r="N72" s="81">
        <v>648.54</v>
      </c>
      <c r="O72" s="81">
        <v>648.54</v>
      </c>
      <c r="P72" s="90">
        <v>7782.48</v>
      </c>
      <c r="Q72" s="90">
        <f t="shared" si="1"/>
        <v>5836.86</v>
      </c>
    </row>
    <row r="73" spans="2:17" x14ac:dyDescent="0.3">
      <c r="B73" s="79" t="s">
        <v>1581</v>
      </c>
      <c r="C73" s="79" t="s">
        <v>1582</v>
      </c>
      <c r="D73" s="81">
        <v>584.12</v>
      </c>
      <c r="E73" s="81">
        <v>584.12</v>
      </c>
      <c r="F73" s="81">
        <v>584.12</v>
      </c>
      <c r="G73" s="81">
        <v>584.12</v>
      </c>
      <c r="H73" s="81">
        <v>584.12</v>
      </c>
      <c r="I73" s="81">
        <v>584.12</v>
      </c>
      <c r="J73" s="81">
        <v>584.12</v>
      </c>
      <c r="K73" s="81">
        <v>584.12</v>
      </c>
      <c r="L73" s="81">
        <v>584.12</v>
      </c>
      <c r="M73" s="81">
        <v>584.12</v>
      </c>
      <c r="N73" s="81">
        <v>584.12</v>
      </c>
      <c r="O73" s="81">
        <v>584.12</v>
      </c>
      <c r="P73" s="90">
        <v>7009.44</v>
      </c>
      <c r="Q73" s="90">
        <f t="shared" si="1"/>
        <v>5257.08</v>
      </c>
    </row>
    <row r="74" spans="2:17" x14ac:dyDescent="0.3">
      <c r="B74" s="79" t="s">
        <v>1306</v>
      </c>
      <c r="C74" s="79" t="s">
        <v>1307</v>
      </c>
      <c r="D74" s="81">
        <v>670.01</v>
      </c>
      <c r="E74" s="81">
        <v>670.02</v>
      </c>
      <c r="F74" s="81">
        <v>670.02</v>
      </c>
      <c r="G74" s="81">
        <v>670.02</v>
      </c>
      <c r="H74" s="81">
        <v>670.02</v>
      </c>
      <c r="I74" s="81">
        <v>670.02</v>
      </c>
      <c r="J74" s="81">
        <v>670.02</v>
      </c>
      <c r="K74" s="81">
        <v>670.02</v>
      </c>
      <c r="L74" s="81">
        <v>670.02</v>
      </c>
      <c r="M74" s="81">
        <v>670.02</v>
      </c>
      <c r="N74" s="81">
        <v>670.02</v>
      </c>
      <c r="O74" s="81">
        <v>670.02</v>
      </c>
      <c r="P74" s="90">
        <v>8040.23</v>
      </c>
      <c r="Q74" s="90">
        <f t="shared" si="1"/>
        <v>6030.18</v>
      </c>
    </row>
    <row r="75" spans="2:17" x14ac:dyDescent="0.3">
      <c r="B75" s="79" t="s">
        <v>615</v>
      </c>
      <c r="C75" s="79" t="s">
        <v>616</v>
      </c>
      <c r="D75" s="81">
        <v>717.27</v>
      </c>
      <c r="E75" s="81">
        <v>717.26</v>
      </c>
      <c r="F75" s="81">
        <v>717.26</v>
      </c>
      <c r="G75" s="81">
        <v>717.26</v>
      </c>
      <c r="H75" s="81">
        <v>717.26</v>
      </c>
      <c r="I75" s="81">
        <v>717.26</v>
      </c>
      <c r="J75" s="81">
        <v>717.26</v>
      </c>
      <c r="K75" s="81">
        <v>717.26</v>
      </c>
      <c r="L75" s="81">
        <v>717.26</v>
      </c>
      <c r="M75" s="81">
        <v>717.26</v>
      </c>
      <c r="N75" s="81">
        <v>717.26</v>
      </c>
      <c r="O75" s="81">
        <v>717.26</v>
      </c>
      <c r="P75" s="90">
        <v>8607.1299999999992</v>
      </c>
      <c r="Q75" s="90">
        <f t="shared" si="1"/>
        <v>6455.3400000000011</v>
      </c>
    </row>
    <row r="76" spans="2:17" x14ac:dyDescent="0.3">
      <c r="B76" s="79" t="s">
        <v>2334</v>
      </c>
      <c r="C76" s="79" t="s">
        <v>2335</v>
      </c>
      <c r="D76" s="81">
        <v>661.43</v>
      </c>
      <c r="E76" s="81">
        <v>661.43</v>
      </c>
      <c r="F76" s="81">
        <v>661.43</v>
      </c>
      <c r="G76" s="81">
        <v>661.43</v>
      </c>
      <c r="H76" s="81">
        <v>661.43</v>
      </c>
      <c r="I76" s="81">
        <v>661.43</v>
      </c>
      <c r="J76" s="81">
        <v>661.43</v>
      </c>
      <c r="K76" s="81">
        <v>661.43</v>
      </c>
      <c r="L76" s="81">
        <v>661.43</v>
      </c>
      <c r="M76" s="81">
        <v>661.43</v>
      </c>
      <c r="N76" s="81">
        <v>661.43</v>
      </c>
      <c r="O76" s="81">
        <v>661.43</v>
      </c>
      <c r="P76" s="90">
        <v>7937.16</v>
      </c>
      <c r="Q76" s="90">
        <f t="shared" si="1"/>
        <v>5952.87</v>
      </c>
    </row>
    <row r="77" spans="2:17" x14ac:dyDescent="0.3">
      <c r="B77" s="79" t="s">
        <v>1766</v>
      </c>
      <c r="C77" s="79" t="s">
        <v>1767</v>
      </c>
      <c r="D77" s="81">
        <v>584.12</v>
      </c>
      <c r="E77" s="81">
        <v>584.12</v>
      </c>
      <c r="F77" s="81">
        <v>56.64</v>
      </c>
      <c r="G77" s="82"/>
      <c r="H77" s="82"/>
      <c r="I77" s="82"/>
      <c r="J77" s="82"/>
      <c r="K77" s="82"/>
      <c r="L77" s="82"/>
      <c r="M77" s="82"/>
      <c r="N77" s="82"/>
      <c r="O77" s="82"/>
      <c r="P77" s="90">
        <v>1224.8800000000001</v>
      </c>
      <c r="Q77" s="90">
        <f t="shared" si="1"/>
        <v>0</v>
      </c>
    </row>
    <row r="78" spans="2:17" x14ac:dyDescent="0.3">
      <c r="B78" s="79" t="s">
        <v>2699</v>
      </c>
      <c r="C78" s="79" t="s">
        <v>1767</v>
      </c>
      <c r="D78" s="82"/>
      <c r="E78" s="82"/>
      <c r="F78" s="81">
        <v>527.48</v>
      </c>
      <c r="G78" s="81">
        <v>584.12</v>
      </c>
      <c r="H78" s="81">
        <v>584.12</v>
      </c>
      <c r="I78" s="81">
        <v>584.12</v>
      </c>
      <c r="J78" s="81">
        <v>584.12</v>
      </c>
      <c r="K78" s="81">
        <v>584.12</v>
      </c>
      <c r="L78" s="81">
        <v>584.12</v>
      </c>
      <c r="M78" s="81">
        <v>584.12</v>
      </c>
      <c r="N78" s="81">
        <v>584.12</v>
      </c>
      <c r="O78" s="81">
        <v>584.12</v>
      </c>
      <c r="P78" s="90">
        <v>5784.56</v>
      </c>
      <c r="Q78" s="90">
        <f t="shared" si="1"/>
        <v>5257.08</v>
      </c>
    </row>
    <row r="79" spans="2:17" x14ac:dyDescent="0.3">
      <c r="B79" s="79" t="s">
        <v>1419</v>
      </c>
      <c r="C79" s="79" t="s">
        <v>1420</v>
      </c>
      <c r="D79" s="81">
        <v>717.27</v>
      </c>
      <c r="E79" s="81">
        <v>717.26</v>
      </c>
      <c r="F79" s="81">
        <v>717.26</v>
      </c>
      <c r="G79" s="81">
        <v>717.26</v>
      </c>
      <c r="H79" s="81">
        <v>717.26</v>
      </c>
      <c r="I79" s="81">
        <v>717.26</v>
      </c>
      <c r="J79" s="81">
        <v>717.26</v>
      </c>
      <c r="K79" s="81">
        <v>717.26</v>
      </c>
      <c r="L79" s="81">
        <v>717.26</v>
      </c>
      <c r="M79" s="81">
        <v>717.26</v>
      </c>
      <c r="N79" s="81">
        <v>717.26</v>
      </c>
      <c r="O79" s="81">
        <v>717.26</v>
      </c>
      <c r="P79" s="90">
        <v>8607.1299999999992</v>
      </c>
      <c r="Q79" s="90">
        <f t="shared" si="1"/>
        <v>6455.3400000000011</v>
      </c>
    </row>
    <row r="80" spans="2:17" x14ac:dyDescent="0.3">
      <c r="B80" s="79" t="s">
        <v>736</v>
      </c>
      <c r="C80" s="79" t="s">
        <v>737</v>
      </c>
      <c r="D80" s="81">
        <v>670.01</v>
      </c>
      <c r="E80" s="81">
        <v>670.02</v>
      </c>
      <c r="F80" s="81">
        <v>670.02</v>
      </c>
      <c r="G80" s="81">
        <v>670.02</v>
      </c>
      <c r="H80" s="81">
        <v>670.02</v>
      </c>
      <c r="I80" s="81">
        <v>670.02</v>
      </c>
      <c r="J80" s="81">
        <v>670.02</v>
      </c>
      <c r="K80" s="81">
        <v>670.02</v>
      </c>
      <c r="L80" s="81">
        <v>670.02</v>
      </c>
      <c r="M80" s="81">
        <v>670.02</v>
      </c>
      <c r="N80" s="81">
        <v>670.02</v>
      </c>
      <c r="O80" s="81">
        <v>670.02</v>
      </c>
      <c r="P80" s="90">
        <v>8040.23</v>
      </c>
      <c r="Q80" s="90">
        <f t="shared" si="1"/>
        <v>6030.18</v>
      </c>
    </row>
    <row r="81" spans="2:17" x14ac:dyDescent="0.3">
      <c r="B81" s="79" t="s">
        <v>545</v>
      </c>
      <c r="C81" s="79" t="s">
        <v>546</v>
      </c>
      <c r="D81" s="81">
        <v>584.12</v>
      </c>
      <c r="E81" s="81">
        <v>584.12</v>
      </c>
      <c r="F81" s="81">
        <v>584.12</v>
      </c>
      <c r="G81" s="81">
        <v>584.12</v>
      </c>
      <c r="H81" s="81">
        <v>584.12</v>
      </c>
      <c r="I81" s="81">
        <v>584.12</v>
      </c>
      <c r="J81" s="81">
        <v>584.12</v>
      </c>
      <c r="K81" s="81">
        <v>584.12</v>
      </c>
      <c r="L81" s="81">
        <v>584.12</v>
      </c>
      <c r="M81" s="81">
        <v>584.12</v>
      </c>
      <c r="N81" s="81">
        <v>584.12</v>
      </c>
      <c r="O81" s="81">
        <v>584.12</v>
      </c>
      <c r="P81" s="90">
        <v>7009.44</v>
      </c>
      <c r="Q81" s="90">
        <f t="shared" si="1"/>
        <v>5257.08</v>
      </c>
    </row>
    <row r="82" spans="2:17" x14ac:dyDescent="0.3">
      <c r="B82" s="79" t="s">
        <v>739</v>
      </c>
      <c r="C82" s="79" t="s">
        <v>740</v>
      </c>
      <c r="D82" s="81">
        <v>743.03</v>
      </c>
      <c r="E82" s="81">
        <v>743.03</v>
      </c>
      <c r="F82" s="81">
        <v>743.03</v>
      </c>
      <c r="G82" s="81">
        <v>743.03</v>
      </c>
      <c r="H82" s="81">
        <v>743.03</v>
      </c>
      <c r="I82" s="81">
        <v>743.03</v>
      </c>
      <c r="J82" s="81">
        <v>743.03</v>
      </c>
      <c r="K82" s="81">
        <v>743.03</v>
      </c>
      <c r="L82" s="81">
        <v>743.03</v>
      </c>
      <c r="M82" s="81">
        <v>743.03</v>
      </c>
      <c r="N82" s="81">
        <v>743.03</v>
      </c>
      <c r="O82" s="81">
        <v>743.03</v>
      </c>
      <c r="P82" s="90">
        <v>8916.36</v>
      </c>
      <c r="Q82" s="90">
        <f t="shared" si="1"/>
        <v>6687.2699999999986</v>
      </c>
    </row>
    <row r="83" spans="2:17" x14ac:dyDescent="0.3">
      <c r="B83" s="79" t="s">
        <v>2232</v>
      </c>
      <c r="C83" s="79" t="s">
        <v>2233</v>
      </c>
      <c r="D83" s="81">
        <v>670.01</v>
      </c>
      <c r="E83" s="81">
        <v>670.02</v>
      </c>
      <c r="F83" s="81">
        <v>670.02</v>
      </c>
      <c r="G83" s="81">
        <v>670.02</v>
      </c>
      <c r="H83" s="81">
        <v>670.02</v>
      </c>
      <c r="I83" s="81">
        <v>670.02</v>
      </c>
      <c r="J83" s="81">
        <v>670.02</v>
      </c>
      <c r="K83" s="81">
        <v>670.02</v>
      </c>
      <c r="L83" s="81">
        <v>670.02</v>
      </c>
      <c r="M83" s="81">
        <v>670.02</v>
      </c>
      <c r="N83" s="81">
        <v>670.02</v>
      </c>
      <c r="O83" s="81">
        <v>670.02</v>
      </c>
      <c r="P83" s="90">
        <v>8040.23</v>
      </c>
      <c r="Q83" s="90">
        <f t="shared" si="1"/>
        <v>6030.18</v>
      </c>
    </row>
    <row r="84" spans="2:17" x14ac:dyDescent="0.3">
      <c r="B84" s="79" t="s">
        <v>576</v>
      </c>
      <c r="C84" s="79" t="s">
        <v>577</v>
      </c>
      <c r="D84" s="81">
        <v>584.12</v>
      </c>
      <c r="E84" s="81">
        <v>584.12</v>
      </c>
      <c r="F84" s="81">
        <v>584.12</v>
      </c>
      <c r="G84" s="81">
        <v>584.12</v>
      </c>
      <c r="H84" s="81">
        <v>584.12</v>
      </c>
      <c r="I84" s="81">
        <v>584.12</v>
      </c>
      <c r="J84" s="81">
        <v>584.12</v>
      </c>
      <c r="K84" s="81">
        <v>584.12</v>
      </c>
      <c r="L84" s="81">
        <v>584.12</v>
      </c>
      <c r="M84" s="81">
        <v>584.12</v>
      </c>
      <c r="N84" s="81">
        <v>584.12</v>
      </c>
      <c r="O84" s="81">
        <v>584.12</v>
      </c>
      <c r="P84" s="90">
        <v>7009.44</v>
      </c>
      <c r="Q84" s="90">
        <f t="shared" si="1"/>
        <v>5257.08</v>
      </c>
    </row>
    <row r="85" spans="2:17" x14ac:dyDescent="0.3">
      <c r="B85" s="79" t="s">
        <v>1794</v>
      </c>
      <c r="C85" s="79" t="s">
        <v>1795</v>
      </c>
      <c r="D85" s="81">
        <v>743.03</v>
      </c>
      <c r="E85" s="81">
        <v>743.03</v>
      </c>
      <c r="F85" s="81">
        <v>743.03</v>
      </c>
      <c r="G85" s="81">
        <v>743.03</v>
      </c>
      <c r="H85" s="81">
        <v>743.03</v>
      </c>
      <c r="I85" s="81">
        <v>743.03</v>
      </c>
      <c r="J85" s="81">
        <v>743.03</v>
      </c>
      <c r="K85" s="81">
        <v>743.03</v>
      </c>
      <c r="L85" s="81">
        <v>743.03</v>
      </c>
      <c r="M85" s="81">
        <v>743.03</v>
      </c>
      <c r="N85" s="81">
        <v>743.03</v>
      </c>
      <c r="O85" s="81">
        <v>743.03</v>
      </c>
      <c r="P85" s="90">
        <v>8916.36</v>
      </c>
      <c r="Q85" s="90">
        <f t="shared" si="1"/>
        <v>6687.2699999999986</v>
      </c>
    </row>
    <row r="86" spans="2:17" x14ac:dyDescent="0.3">
      <c r="B86" s="79" t="s">
        <v>1849</v>
      </c>
      <c r="C86" s="79" t="s">
        <v>1850</v>
      </c>
      <c r="D86" s="81">
        <v>670.01</v>
      </c>
      <c r="E86" s="81">
        <v>670.02</v>
      </c>
      <c r="F86" s="81">
        <v>670.02</v>
      </c>
      <c r="G86" s="81">
        <v>670.02</v>
      </c>
      <c r="H86" s="81">
        <v>670.02</v>
      </c>
      <c r="I86" s="81">
        <v>670.02</v>
      </c>
      <c r="J86" s="81">
        <v>670.02</v>
      </c>
      <c r="K86" s="81">
        <v>670.02</v>
      </c>
      <c r="L86" s="81">
        <v>670.02</v>
      </c>
      <c r="M86" s="81">
        <v>670.02</v>
      </c>
      <c r="N86" s="81">
        <v>670.02</v>
      </c>
      <c r="O86" s="81">
        <v>670.02</v>
      </c>
      <c r="P86" s="90">
        <v>8040.23</v>
      </c>
      <c r="Q86" s="90">
        <f t="shared" si="1"/>
        <v>6030.18</v>
      </c>
    </row>
    <row r="87" spans="2:17" x14ac:dyDescent="0.3">
      <c r="B87" s="79" t="s">
        <v>1259</v>
      </c>
      <c r="C87" s="79" t="s">
        <v>1260</v>
      </c>
      <c r="D87" s="81">
        <v>670.01</v>
      </c>
      <c r="E87" s="81">
        <v>670.02</v>
      </c>
      <c r="F87" s="81">
        <v>670.02</v>
      </c>
      <c r="G87" s="81">
        <v>670.02</v>
      </c>
      <c r="H87" s="81">
        <v>670.02</v>
      </c>
      <c r="I87" s="81">
        <v>670.02</v>
      </c>
      <c r="J87" s="81">
        <v>670.02</v>
      </c>
      <c r="K87" s="81">
        <v>670.02</v>
      </c>
      <c r="L87" s="81">
        <v>670.02</v>
      </c>
      <c r="M87" s="81">
        <v>670.02</v>
      </c>
      <c r="N87" s="81">
        <v>670.02</v>
      </c>
      <c r="O87" s="81">
        <v>670.02</v>
      </c>
      <c r="P87" s="90">
        <v>8040.23</v>
      </c>
      <c r="Q87" s="90">
        <f t="shared" si="1"/>
        <v>6030.18</v>
      </c>
    </row>
    <row r="88" spans="2:17" x14ac:dyDescent="0.3">
      <c r="B88" s="79" t="s">
        <v>602</v>
      </c>
      <c r="C88" s="79" t="s">
        <v>603</v>
      </c>
      <c r="D88" s="81">
        <v>584.12</v>
      </c>
      <c r="E88" s="81">
        <v>584.12</v>
      </c>
      <c r="F88" s="81">
        <v>584.12</v>
      </c>
      <c r="G88" s="81">
        <v>584.12</v>
      </c>
      <c r="H88" s="81">
        <v>584.12</v>
      </c>
      <c r="I88" s="81">
        <v>584.12</v>
      </c>
      <c r="J88" s="81">
        <v>584.12</v>
      </c>
      <c r="K88" s="81">
        <v>584.12</v>
      </c>
      <c r="L88" s="81">
        <v>584.12</v>
      </c>
      <c r="M88" s="81">
        <v>584.12</v>
      </c>
      <c r="N88" s="81">
        <v>584.12</v>
      </c>
      <c r="O88" s="81">
        <v>584.12</v>
      </c>
      <c r="P88" s="90">
        <v>7009.44</v>
      </c>
      <c r="Q88" s="90">
        <f t="shared" si="1"/>
        <v>5257.08</v>
      </c>
    </row>
    <row r="89" spans="2:17" x14ac:dyDescent="0.3">
      <c r="B89" s="79" t="s">
        <v>2445</v>
      </c>
      <c r="C89" s="79" t="s">
        <v>2446</v>
      </c>
      <c r="D89" s="81">
        <v>743.03</v>
      </c>
      <c r="E89" s="81">
        <v>743.03</v>
      </c>
      <c r="F89" s="81">
        <v>743.03</v>
      </c>
      <c r="G89" s="81">
        <v>743.03</v>
      </c>
      <c r="H89" s="81">
        <v>743.03</v>
      </c>
      <c r="I89" s="81">
        <v>743.03</v>
      </c>
      <c r="J89" s="81">
        <v>743.03</v>
      </c>
      <c r="K89" s="81">
        <v>743.03</v>
      </c>
      <c r="L89" s="81">
        <v>743.03</v>
      </c>
      <c r="M89" s="81">
        <v>743.03</v>
      </c>
      <c r="N89" s="81">
        <v>743.03</v>
      </c>
      <c r="O89" s="81">
        <v>743.03</v>
      </c>
      <c r="P89" s="90">
        <v>8916.36</v>
      </c>
      <c r="Q89" s="90">
        <f t="shared" si="1"/>
        <v>6687.2699999999986</v>
      </c>
    </row>
    <row r="90" spans="2:17" x14ac:dyDescent="0.3">
      <c r="B90" s="79" t="s">
        <v>676</v>
      </c>
      <c r="C90" s="79" t="s">
        <v>677</v>
      </c>
      <c r="D90" s="81">
        <v>670.01</v>
      </c>
      <c r="E90" s="81">
        <v>670.02</v>
      </c>
      <c r="F90" s="81">
        <v>670.02</v>
      </c>
      <c r="G90" s="81">
        <v>670.02</v>
      </c>
      <c r="H90" s="81">
        <v>670.02</v>
      </c>
      <c r="I90" s="81">
        <v>670.02</v>
      </c>
      <c r="J90" s="81">
        <v>670.02</v>
      </c>
      <c r="K90" s="81">
        <v>670.02</v>
      </c>
      <c r="L90" s="81">
        <v>670.02</v>
      </c>
      <c r="M90" s="81">
        <v>670.02</v>
      </c>
      <c r="N90" s="81">
        <v>670.02</v>
      </c>
      <c r="O90" s="81">
        <v>670.02</v>
      </c>
      <c r="P90" s="90">
        <v>8040.23</v>
      </c>
      <c r="Q90" s="90">
        <f t="shared" si="1"/>
        <v>6030.18</v>
      </c>
    </row>
    <row r="91" spans="2:17" x14ac:dyDescent="0.3">
      <c r="B91" s="79" t="s">
        <v>696</v>
      </c>
      <c r="C91" s="79" t="s">
        <v>697</v>
      </c>
      <c r="D91" s="81">
        <v>584.12</v>
      </c>
      <c r="E91" s="81">
        <v>584.12</v>
      </c>
      <c r="F91" s="81">
        <v>584.12</v>
      </c>
      <c r="G91" s="81">
        <v>584.12</v>
      </c>
      <c r="H91" s="81">
        <v>584.12</v>
      </c>
      <c r="I91" s="81">
        <v>584.12</v>
      </c>
      <c r="J91" s="81">
        <v>584.12</v>
      </c>
      <c r="K91" s="81">
        <v>584.12</v>
      </c>
      <c r="L91" s="81">
        <v>584.12</v>
      </c>
      <c r="M91" s="81">
        <v>584.12</v>
      </c>
      <c r="N91" s="81">
        <v>584.12</v>
      </c>
      <c r="O91" s="81">
        <v>584.12</v>
      </c>
      <c r="P91" s="90">
        <v>7009.44</v>
      </c>
      <c r="Q91" s="90">
        <f t="shared" si="1"/>
        <v>5257.08</v>
      </c>
    </row>
    <row r="92" spans="2:17" x14ac:dyDescent="0.3">
      <c r="B92" s="79" t="s">
        <v>609</v>
      </c>
      <c r="C92" s="79" t="s">
        <v>610</v>
      </c>
      <c r="D92" s="81">
        <v>743.03</v>
      </c>
      <c r="E92" s="81">
        <v>743.03</v>
      </c>
      <c r="F92" s="81">
        <v>743.03</v>
      </c>
      <c r="G92" s="81">
        <v>743.03</v>
      </c>
      <c r="H92" s="81">
        <v>743.03</v>
      </c>
      <c r="I92" s="81">
        <v>743.03</v>
      </c>
      <c r="J92" s="81">
        <v>743.03</v>
      </c>
      <c r="K92" s="81">
        <v>743.03</v>
      </c>
      <c r="L92" s="81">
        <v>743.03</v>
      </c>
      <c r="M92" s="81">
        <v>743.03</v>
      </c>
      <c r="N92" s="81">
        <v>743.03</v>
      </c>
      <c r="O92" s="81">
        <v>743.03</v>
      </c>
      <c r="P92" s="90">
        <v>8916.36</v>
      </c>
      <c r="Q92" s="90">
        <f t="shared" si="1"/>
        <v>6687.2699999999986</v>
      </c>
    </row>
    <row r="93" spans="2:17" x14ac:dyDescent="0.3">
      <c r="B93" s="79" t="s">
        <v>1324</v>
      </c>
      <c r="C93" s="79" t="s">
        <v>1325</v>
      </c>
      <c r="D93" s="81">
        <v>670.01</v>
      </c>
      <c r="E93" s="81">
        <v>670.02</v>
      </c>
      <c r="F93" s="81">
        <v>670.02</v>
      </c>
      <c r="G93" s="81">
        <v>670.02</v>
      </c>
      <c r="H93" s="81">
        <v>670.02</v>
      </c>
      <c r="I93" s="81">
        <v>670.02</v>
      </c>
      <c r="J93" s="81">
        <v>670.02</v>
      </c>
      <c r="K93" s="81">
        <v>670.02</v>
      </c>
      <c r="L93" s="81">
        <v>670.02</v>
      </c>
      <c r="M93" s="81">
        <v>670.02</v>
      </c>
      <c r="N93" s="81">
        <v>670.02</v>
      </c>
      <c r="O93" s="81">
        <v>670.02</v>
      </c>
      <c r="P93" s="90">
        <v>8040.23</v>
      </c>
      <c r="Q93" s="90">
        <f t="shared" si="1"/>
        <v>6030.18</v>
      </c>
    </row>
    <row r="94" spans="2:17" x14ac:dyDescent="0.3">
      <c r="B94" s="79" t="s">
        <v>1813</v>
      </c>
      <c r="C94" s="79" t="s">
        <v>1814</v>
      </c>
      <c r="D94" s="81">
        <v>584.12</v>
      </c>
      <c r="E94" s="81">
        <v>584.12</v>
      </c>
      <c r="F94" s="81">
        <v>584.12</v>
      </c>
      <c r="G94" s="81">
        <v>584.12</v>
      </c>
      <c r="H94" s="81">
        <v>584.12</v>
      </c>
      <c r="I94" s="81">
        <v>584.12</v>
      </c>
      <c r="J94" s="81">
        <v>584.12</v>
      </c>
      <c r="K94" s="81">
        <v>584.12</v>
      </c>
      <c r="L94" s="81">
        <v>584.12</v>
      </c>
      <c r="M94" s="81">
        <v>584.12</v>
      </c>
      <c r="N94" s="81">
        <v>584.12</v>
      </c>
      <c r="O94" s="81">
        <v>584.12</v>
      </c>
      <c r="P94" s="90">
        <v>7009.44</v>
      </c>
      <c r="Q94" s="90">
        <f t="shared" si="1"/>
        <v>5257.08</v>
      </c>
    </row>
    <row r="95" spans="2:17" x14ac:dyDescent="0.3">
      <c r="B95" s="79" t="s">
        <v>629</v>
      </c>
      <c r="C95" s="79" t="s">
        <v>630</v>
      </c>
      <c r="D95" s="81">
        <v>743.03</v>
      </c>
      <c r="E95" s="81">
        <v>743.03</v>
      </c>
      <c r="F95" s="81">
        <v>743.03</v>
      </c>
      <c r="G95" s="81">
        <v>743.03</v>
      </c>
      <c r="H95" s="81">
        <v>743.03</v>
      </c>
      <c r="I95" s="81">
        <v>743.03</v>
      </c>
      <c r="J95" s="81">
        <v>743.03</v>
      </c>
      <c r="K95" s="81">
        <v>743.03</v>
      </c>
      <c r="L95" s="81">
        <v>743.03</v>
      </c>
      <c r="M95" s="81">
        <v>743.03</v>
      </c>
      <c r="N95" s="81">
        <v>743.03</v>
      </c>
      <c r="O95" s="81">
        <v>743.03</v>
      </c>
      <c r="P95" s="90">
        <v>8916.36</v>
      </c>
      <c r="Q95" s="90">
        <f t="shared" si="1"/>
        <v>6687.2699999999986</v>
      </c>
    </row>
    <row r="96" spans="2:17" x14ac:dyDescent="0.3">
      <c r="B96" s="79" t="s">
        <v>2238</v>
      </c>
      <c r="C96" s="79" t="s">
        <v>2239</v>
      </c>
      <c r="D96" s="81">
        <v>670.01</v>
      </c>
      <c r="E96" s="81">
        <v>670.02</v>
      </c>
      <c r="F96" s="81">
        <v>670.02</v>
      </c>
      <c r="G96" s="81">
        <v>670.02</v>
      </c>
      <c r="H96" s="81">
        <v>670.02</v>
      </c>
      <c r="I96" s="81">
        <v>670.02</v>
      </c>
      <c r="J96" s="81">
        <v>670.02</v>
      </c>
      <c r="K96" s="81">
        <v>670.02</v>
      </c>
      <c r="L96" s="81">
        <v>670.02</v>
      </c>
      <c r="M96" s="81">
        <v>670.02</v>
      </c>
      <c r="N96" s="81">
        <v>670.02</v>
      </c>
      <c r="O96" s="81">
        <v>670.02</v>
      </c>
      <c r="P96" s="90">
        <v>8040.23</v>
      </c>
      <c r="Q96" s="90">
        <f t="shared" si="1"/>
        <v>6030.18</v>
      </c>
    </row>
    <row r="97" spans="2:17" x14ac:dyDescent="0.3">
      <c r="B97" s="79" t="s">
        <v>1774</v>
      </c>
      <c r="C97" s="79" t="s">
        <v>1775</v>
      </c>
      <c r="D97" s="81">
        <v>584.12</v>
      </c>
      <c r="E97" s="81">
        <v>584.12</v>
      </c>
      <c r="F97" s="81">
        <v>584.12</v>
      </c>
      <c r="G97" s="81">
        <v>584.12</v>
      </c>
      <c r="H97" s="81">
        <v>584.12</v>
      </c>
      <c r="I97" s="81">
        <v>584.12</v>
      </c>
      <c r="J97" s="81">
        <v>584.12</v>
      </c>
      <c r="K97" s="81">
        <v>584.12</v>
      </c>
      <c r="L97" s="81">
        <v>584.12</v>
      </c>
      <c r="M97" s="81">
        <v>584.12</v>
      </c>
      <c r="N97" s="81">
        <v>584.12</v>
      </c>
      <c r="O97" s="81">
        <v>584.12</v>
      </c>
      <c r="P97" s="90">
        <v>7009.44</v>
      </c>
      <c r="Q97" s="90">
        <f t="shared" si="1"/>
        <v>5257.08</v>
      </c>
    </row>
    <row r="98" spans="2:17" x14ac:dyDescent="0.3">
      <c r="B98" s="79" t="s">
        <v>1018</v>
      </c>
      <c r="C98" s="79" t="s">
        <v>1019</v>
      </c>
      <c r="D98" s="81">
        <v>584.12</v>
      </c>
      <c r="E98" s="81">
        <v>584.12</v>
      </c>
      <c r="F98" s="81">
        <v>584.12</v>
      </c>
      <c r="G98" s="81">
        <v>584.12</v>
      </c>
      <c r="H98" s="81">
        <v>584.12</v>
      </c>
      <c r="I98" s="81">
        <v>584.12</v>
      </c>
      <c r="J98" s="81">
        <v>584.12</v>
      </c>
      <c r="K98" s="81">
        <v>584.12</v>
      </c>
      <c r="L98" s="81">
        <v>584.12</v>
      </c>
      <c r="M98" s="81">
        <v>584.12</v>
      </c>
      <c r="N98" s="81">
        <v>584.12</v>
      </c>
      <c r="O98" s="81">
        <v>584.12</v>
      </c>
      <c r="P98" s="90">
        <v>7009.44</v>
      </c>
      <c r="Q98" s="90">
        <f t="shared" si="1"/>
        <v>5257.08</v>
      </c>
    </row>
    <row r="99" spans="2:17" x14ac:dyDescent="0.3">
      <c r="B99" s="79" t="s">
        <v>653</v>
      </c>
      <c r="C99" s="79" t="s">
        <v>654</v>
      </c>
      <c r="D99" s="81">
        <v>743.03</v>
      </c>
      <c r="E99" s="81">
        <v>743.03</v>
      </c>
      <c r="F99" s="81">
        <v>743.03</v>
      </c>
      <c r="G99" s="81">
        <v>743.03</v>
      </c>
      <c r="H99" s="81">
        <v>743.03</v>
      </c>
      <c r="I99" s="81">
        <v>743.03</v>
      </c>
      <c r="J99" s="81">
        <v>743.03</v>
      </c>
      <c r="K99" s="81">
        <v>743.03</v>
      </c>
      <c r="L99" s="81">
        <v>743.03</v>
      </c>
      <c r="M99" s="81">
        <v>743.03</v>
      </c>
      <c r="N99" s="81">
        <v>743.03</v>
      </c>
      <c r="O99" s="81">
        <v>743.03</v>
      </c>
      <c r="P99" s="90">
        <v>8916.36</v>
      </c>
      <c r="Q99" s="90">
        <f t="shared" si="1"/>
        <v>6687.2699999999986</v>
      </c>
    </row>
    <row r="100" spans="2:17" x14ac:dyDescent="0.3">
      <c r="B100" s="79" t="s">
        <v>967</v>
      </c>
      <c r="C100" s="79" t="s">
        <v>968</v>
      </c>
      <c r="D100" s="81">
        <v>648.54</v>
      </c>
      <c r="E100" s="81">
        <v>648.54</v>
      </c>
      <c r="F100" s="81">
        <v>648.54</v>
      </c>
      <c r="G100" s="81">
        <v>648.54</v>
      </c>
      <c r="H100" s="81">
        <v>648.54</v>
      </c>
      <c r="I100" s="81">
        <v>648.54</v>
      </c>
      <c r="J100" s="81">
        <v>648.54</v>
      </c>
      <c r="K100" s="81">
        <v>648.54</v>
      </c>
      <c r="L100" s="81">
        <v>648.54</v>
      </c>
      <c r="M100" s="81">
        <v>648.54</v>
      </c>
      <c r="N100" s="81">
        <v>648.54</v>
      </c>
      <c r="O100" s="81">
        <v>648.54</v>
      </c>
      <c r="P100" s="90">
        <v>7782.48</v>
      </c>
      <c r="Q100" s="90">
        <f t="shared" si="1"/>
        <v>5836.86</v>
      </c>
    </row>
    <row r="101" spans="2:17" x14ac:dyDescent="0.3">
      <c r="B101" s="79" t="s">
        <v>1390</v>
      </c>
      <c r="C101" s="79" t="s">
        <v>1391</v>
      </c>
      <c r="D101" s="81">
        <v>584.12</v>
      </c>
      <c r="E101" s="81">
        <v>584.12</v>
      </c>
      <c r="F101" s="81">
        <v>584.12</v>
      </c>
      <c r="G101" s="81">
        <v>584.12</v>
      </c>
      <c r="H101" s="81">
        <v>584.12</v>
      </c>
      <c r="I101" s="81">
        <v>584.12</v>
      </c>
      <c r="J101" s="81">
        <v>584.12</v>
      </c>
      <c r="K101" s="81">
        <v>584.12</v>
      </c>
      <c r="L101" s="81">
        <v>584.12</v>
      </c>
      <c r="M101" s="81">
        <v>584.12</v>
      </c>
      <c r="N101" s="81">
        <v>584.12</v>
      </c>
      <c r="O101" s="81">
        <v>584.12</v>
      </c>
      <c r="P101" s="90">
        <v>7009.44</v>
      </c>
      <c r="Q101" s="90">
        <f t="shared" si="1"/>
        <v>5257.08</v>
      </c>
    </row>
    <row r="102" spans="2:17" x14ac:dyDescent="0.3">
      <c r="B102" s="79" t="s">
        <v>974</v>
      </c>
      <c r="C102" s="79" t="s">
        <v>975</v>
      </c>
      <c r="D102" s="81">
        <v>717.27</v>
      </c>
      <c r="E102" s="81">
        <v>717.26</v>
      </c>
      <c r="F102" s="81">
        <v>717.26</v>
      </c>
      <c r="G102" s="81">
        <v>717.26</v>
      </c>
      <c r="H102" s="81">
        <v>717.26</v>
      </c>
      <c r="I102" s="81">
        <v>717.26</v>
      </c>
      <c r="J102" s="81">
        <v>717.26</v>
      </c>
      <c r="K102" s="81">
        <v>717.26</v>
      </c>
      <c r="L102" s="81">
        <v>717.26</v>
      </c>
      <c r="M102" s="81">
        <v>717.26</v>
      </c>
      <c r="N102" s="81">
        <v>717.26</v>
      </c>
      <c r="O102" s="81">
        <v>717.26</v>
      </c>
      <c r="P102" s="90">
        <v>8607.1299999999992</v>
      </c>
      <c r="Q102" s="90">
        <f t="shared" si="1"/>
        <v>6455.3400000000011</v>
      </c>
    </row>
    <row r="103" spans="2:17" x14ac:dyDescent="0.3">
      <c r="B103" s="79" t="s">
        <v>613</v>
      </c>
      <c r="C103" s="79" t="s">
        <v>614</v>
      </c>
      <c r="D103" s="81">
        <v>665.72</v>
      </c>
      <c r="E103" s="81">
        <v>665.72</v>
      </c>
      <c r="F103" s="81">
        <v>665.72</v>
      </c>
      <c r="G103" s="81">
        <v>665.72</v>
      </c>
      <c r="H103" s="81">
        <v>665.72</v>
      </c>
      <c r="I103" s="81">
        <v>665.72</v>
      </c>
      <c r="J103" s="81">
        <v>665.72</v>
      </c>
      <c r="K103" s="81">
        <v>665.72</v>
      </c>
      <c r="L103" s="81">
        <v>665.72</v>
      </c>
      <c r="M103" s="81">
        <v>665.72</v>
      </c>
      <c r="N103" s="81">
        <v>665.72</v>
      </c>
      <c r="O103" s="81">
        <v>665.72</v>
      </c>
      <c r="P103" s="90">
        <v>7988.64</v>
      </c>
      <c r="Q103" s="90">
        <f t="shared" si="1"/>
        <v>5991.4800000000014</v>
      </c>
    </row>
    <row r="104" spans="2:17" x14ac:dyDescent="0.3">
      <c r="B104" s="79" t="s">
        <v>701</v>
      </c>
      <c r="C104" s="79" t="s">
        <v>702</v>
      </c>
      <c r="D104" s="81">
        <v>644.25</v>
      </c>
      <c r="E104" s="81">
        <v>644.25</v>
      </c>
      <c r="F104" s="81">
        <v>644.25</v>
      </c>
      <c r="G104" s="81">
        <v>644.25</v>
      </c>
      <c r="H104" s="81">
        <v>644.25</v>
      </c>
      <c r="I104" s="81">
        <v>644.25</v>
      </c>
      <c r="J104" s="81">
        <v>644.25</v>
      </c>
      <c r="K104" s="81">
        <v>644.25</v>
      </c>
      <c r="L104" s="81">
        <v>644.25</v>
      </c>
      <c r="M104" s="81">
        <v>644.25</v>
      </c>
      <c r="N104" s="81">
        <v>644.25</v>
      </c>
      <c r="O104" s="81">
        <v>644.25</v>
      </c>
      <c r="P104" s="90">
        <v>7731</v>
      </c>
      <c r="Q104" s="90">
        <f t="shared" si="1"/>
        <v>5798.25</v>
      </c>
    </row>
    <row r="105" spans="2:17" x14ac:dyDescent="0.3">
      <c r="B105" s="79" t="s">
        <v>667</v>
      </c>
      <c r="C105" s="79" t="s">
        <v>668</v>
      </c>
      <c r="D105" s="81">
        <v>584.12</v>
      </c>
      <c r="E105" s="81">
        <v>584.12</v>
      </c>
      <c r="F105" s="81">
        <v>584.12</v>
      </c>
      <c r="G105" s="81">
        <v>584.12</v>
      </c>
      <c r="H105" s="81">
        <v>584.12</v>
      </c>
      <c r="I105" s="81">
        <v>584.12</v>
      </c>
      <c r="J105" s="81">
        <v>584.12</v>
      </c>
      <c r="K105" s="81">
        <v>584.12</v>
      </c>
      <c r="L105" s="81">
        <v>584.12</v>
      </c>
      <c r="M105" s="81">
        <v>584.12</v>
      </c>
      <c r="N105" s="81">
        <v>584.12</v>
      </c>
      <c r="O105" s="81">
        <v>584.12</v>
      </c>
      <c r="P105" s="90">
        <v>7009.44</v>
      </c>
      <c r="Q105" s="90">
        <f t="shared" si="1"/>
        <v>5257.08</v>
      </c>
    </row>
    <row r="106" spans="2:17" x14ac:dyDescent="0.3">
      <c r="B106" s="79" t="s">
        <v>531</v>
      </c>
      <c r="C106" s="79" t="s">
        <v>532</v>
      </c>
      <c r="D106" s="81">
        <v>712.97</v>
      </c>
      <c r="E106" s="81">
        <v>712.97</v>
      </c>
      <c r="F106" s="81">
        <v>712.97</v>
      </c>
      <c r="G106" s="81">
        <v>712.97</v>
      </c>
      <c r="H106" s="81">
        <v>712.97</v>
      </c>
      <c r="I106" s="81">
        <v>712.97</v>
      </c>
      <c r="J106" s="81">
        <v>712.97</v>
      </c>
      <c r="K106" s="81">
        <v>712.97</v>
      </c>
      <c r="L106" s="81">
        <v>712.97</v>
      </c>
      <c r="M106" s="81">
        <v>712.97</v>
      </c>
      <c r="N106" s="81">
        <v>712.97</v>
      </c>
      <c r="O106" s="81">
        <v>712.97</v>
      </c>
      <c r="P106" s="90">
        <v>8555.64</v>
      </c>
      <c r="Q106" s="90">
        <f t="shared" si="1"/>
        <v>6416.7300000000014</v>
      </c>
    </row>
    <row r="107" spans="2:17" x14ac:dyDescent="0.3">
      <c r="B107" s="79" t="s">
        <v>1356</v>
      </c>
      <c r="C107" s="79" t="s">
        <v>1357</v>
      </c>
      <c r="D107" s="81">
        <v>665.72</v>
      </c>
      <c r="E107" s="81">
        <v>665.72</v>
      </c>
      <c r="F107" s="81">
        <v>665.72</v>
      </c>
      <c r="G107" s="81">
        <v>665.72</v>
      </c>
      <c r="H107" s="81">
        <v>665.72</v>
      </c>
      <c r="I107" s="81">
        <v>665.72</v>
      </c>
      <c r="J107" s="81">
        <v>665.72</v>
      </c>
      <c r="K107" s="81">
        <v>665.72</v>
      </c>
      <c r="L107" s="81">
        <v>665.72</v>
      </c>
      <c r="M107" s="81">
        <v>665.72</v>
      </c>
      <c r="N107" s="81">
        <v>665.72</v>
      </c>
      <c r="O107" s="81">
        <v>665.72</v>
      </c>
      <c r="P107" s="90">
        <v>7988.64</v>
      </c>
      <c r="Q107" s="90">
        <f t="shared" si="1"/>
        <v>5991.4800000000014</v>
      </c>
    </row>
    <row r="108" spans="2:17" x14ac:dyDescent="0.3">
      <c r="B108" s="79" t="s">
        <v>711</v>
      </c>
      <c r="C108" s="79" t="s">
        <v>712</v>
      </c>
      <c r="D108" s="81">
        <v>743.03</v>
      </c>
      <c r="E108" s="81">
        <v>743.03</v>
      </c>
      <c r="F108" s="81">
        <v>743.03</v>
      </c>
      <c r="G108" s="81">
        <v>743.03</v>
      </c>
      <c r="H108" s="81">
        <v>743.03</v>
      </c>
      <c r="I108" s="81">
        <v>743.03</v>
      </c>
      <c r="J108" s="81">
        <v>743.03</v>
      </c>
      <c r="K108" s="81">
        <v>743.03</v>
      </c>
      <c r="L108" s="81">
        <v>743.03</v>
      </c>
      <c r="M108" s="81">
        <v>743.03</v>
      </c>
      <c r="N108" s="81">
        <v>743.03</v>
      </c>
      <c r="O108" s="81">
        <v>743.03</v>
      </c>
      <c r="P108" s="90">
        <v>8916.36</v>
      </c>
      <c r="Q108" s="90">
        <f t="shared" si="1"/>
        <v>6687.2699999999986</v>
      </c>
    </row>
    <row r="109" spans="2:17" x14ac:dyDescent="0.3">
      <c r="B109" s="79" t="s">
        <v>1748</v>
      </c>
      <c r="C109" s="79" t="s">
        <v>1749</v>
      </c>
      <c r="D109" s="81">
        <v>584.12</v>
      </c>
      <c r="E109" s="81">
        <v>584.12</v>
      </c>
      <c r="F109" s="81">
        <v>584.12</v>
      </c>
      <c r="G109" s="81">
        <v>584.12</v>
      </c>
      <c r="H109" s="81">
        <v>584.12</v>
      </c>
      <c r="I109" s="81">
        <v>584.12</v>
      </c>
      <c r="J109" s="81">
        <v>584.12</v>
      </c>
      <c r="K109" s="81">
        <v>584.12</v>
      </c>
      <c r="L109" s="81">
        <v>584.12</v>
      </c>
      <c r="M109" s="81">
        <v>565.28</v>
      </c>
      <c r="N109" s="82"/>
      <c r="O109" s="82"/>
      <c r="P109" s="90">
        <v>5822.36</v>
      </c>
      <c r="Q109" s="90">
        <f t="shared" si="1"/>
        <v>4070</v>
      </c>
    </row>
    <row r="110" spans="2:17" x14ac:dyDescent="0.3">
      <c r="B110" s="79" t="s">
        <v>2790</v>
      </c>
      <c r="C110" s="79" t="s">
        <v>1749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1">
        <v>18.84</v>
      </c>
      <c r="N110" s="81">
        <v>584.12</v>
      </c>
      <c r="O110" s="81">
        <v>584.12</v>
      </c>
      <c r="P110" s="90">
        <v>1187.08</v>
      </c>
      <c r="Q110" s="90">
        <f t="shared" si="1"/>
        <v>1187.08</v>
      </c>
    </row>
    <row r="111" spans="2:17" x14ac:dyDescent="0.3">
      <c r="B111" s="79" t="s">
        <v>1710</v>
      </c>
      <c r="C111" s="79" t="s">
        <v>1711</v>
      </c>
      <c r="D111" s="81">
        <v>734.44</v>
      </c>
      <c r="E111" s="81">
        <v>734.44</v>
      </c>
      <c r="F111" s="81">
        <v>734.44</v>
      </c>
      <c r="G111" s="81">
        <v>734.44</v>
      </c>
      <c r="H111" s="81">
        <v>734.44</v>
      </c>
      <c r="I111" s="81">
        <v>734.44</v>
      </c>
      <c r="J111" s="81">
        <v>734.44</v>
      </c>
      <c r="K111" s="81">
        <v>734.44</v>
      </c>
      <c r="L111" s="81">
        <v>734.44</v>
      </c>
      <c r="M111" s="81">
        <v>734.44</v>
      </c>
      <c r="N111" s="81">
        <v>734.44</v>
      </c>
      <c r="O111" s="81">
        <v>734.44</v>
      </c>
      <c r="P111" s="90">
        <v>8813.2800000000007</v>
      </c>
      <c r="Q111" s="90">
        <f t="shared" si="1"/>
        <v>6609.9600000000009</v>
      </c>
    </row>
    <row r="112" spans="2:17" x14ac:dyDescent="0.3">
      <c r="B112" s="79" t="s">
        <v>1595</v>
      </c>
      <c r="C112" s="79" t="s">
        <v>1596</v>
      </c>
      <c r="D112" s="81">
        <v>665.72</v>
      </c>
      <c r="E112" s="81">
        <v>665.72</v>
      </c>
      <c r="F112" s="81">
        <v>665.72</v>
      </c>
      <c r="G112" s="81">
        <v>665.72</v>
      </c>
      <c r="H112" s="81">
        <v>665.72</v>
      </c>
      <c r="I112" s="81">
        <v>665.72</v>
      </c>
      <c r="J112" s="81">
        <v>665.72</v>
      </c>
      <c r="K112" s="81">
        <v>665.72</v>
      </c>
      <c r="L112" s="81">
        <v>665.72</v>
      </c>
      <c r="M112" s="81">
        <v>665.72</v>
      </c>
      <c r="N112" s="81">
        <v>665.72</v>
      </c>
      <c r="O112" s="81">
        <v>665.72</v>
      </c>
      <c r="P112" s="90">
        <v>7988.64</v>
      </c>
      <c r="Q112" s="90">
        <f t="shared" si="1"/>
        <v>5991.4800000000014</v>
      </c>
    </row>
    <row r="113" spans="2:17" x14ac:dyDescent="0.3">
      <c r="B113" s="79" t="s">
        <v>1837</v>
      </c>
      <c r="C113" s="79" t="s">
        <v>1838</v>
      </c>
      <c r="D113" s="81">
        <v>584.12</v>
      </c>
      <c r="E113" s="81">
        <v>584.12</v>
      </c>
      <c r="F113" s="81">
        <v>584.12</v>
      </c>
      <c r="G113" s="81">
        <v>584.12</v>
      </c>
      <c r="H113" s="81">
        <v>584.12</v>
      </c>
      <c r="I113" s="81">
        <v>584.12</v>
      </c>
      <c r="J113" s="81">
        <v>584.12</v>
      </c>
      <c r="K113" s="81">
        <v>584.12</v>
      </c>
      <c r="L113" s="81">
        <v>584.12</v>
      </c>
      <c r="M113" s="81">
        <v>584.12</v>
      </c>
      <c r="N113" s="81">
        <v>584.12</v>
      </c>
      <c r="O113" s="81">
        <v>584.12</v>
      </c>
      <c r="P113" s="90">
        <v>7009.44</v>
      </c>
      <c r="Q113" s="90">
        <f t="shared" si="1"/>
        <v>5257.08</v>
      </c>
    </row>
    <row r="114" spans="2:17" x14ac:dyDescent="0.3">
      <c r="B114" s="79" t="s">
        <v>1339</v>
      </c>
      <c r="C114" s="79" t="s">
        <v>1340</v>
      </c>
      <c r="D114" s="81">
        <v>734.44</v>
      </c>
      <c r="E114" s="81">
        <v>734.44</v>
      </c>
      <c r="F114" s="81">
        <v>734.44</v>
      </c>
      <c r="G114" s="81">
        <v>734.44</v>
      </c>
      <c r="H114" s="81">
        <v>734.44</v>
      </c>
      <c r="I114" s="81">
        <v>734.44</v>
      </c>
      <c r="J114" s="81">
        <v>734.44</v>
      </c>
      <c r="K114" s="81">
        <v>734.44</v>
      </c>
      <c r="L114" s="81">
        <v>734.44</v>
      </c>
      <c r="M114" s="81">
        <v>734.44</v>
      </c>
      <c r="N114" s="81">
        <v>734.44</v>
      </c>
      <c r="O114" s="81">
        <v>734.44</v>
      </c>
      <c r="P114" s="90">
        <v>8813.2800000000007</v>
      </c>
      <c r="Q114" s="90">
        <f t="shared" si="1"/>
        <v>6609.9600000000009</v>
      </c>
    </row>
    <row r="115" spans="2:17" x14ac:dyDescent="0.3">
      <c r="B115" s="79" t="s">
        <v>1851</v>
      </c>
      <c r="C115" s="79" t="s">
        <v>1852</v>
      </c>
      <c r="D115" s="81">
        <v>665.72</v>
      </c>
      <c r="E115" s="81">
        <v>665.72</v>
      </c>
      <c r="F115" s="81">
        <v>665.72</v>
      </c>
      <c r="G115" s="81">
        <v>665.72</v>
      </c>
      <c r="H115" s="81">
        <v>665.72</v>
      </c>
      <c r="I115" s="81">
        <v>665.72</v>
      </c>
      <c r="J115" s="81">
        <v>665.72</v>
      </c>
      <c r="K115" s="81">
        <v>665.72</v>
      </c>
      <c r="L115" s="81">
        <v>665.72</v>
      </c>
      <c r="M115" s="81">
        <v>665.72</v>
      </c>
      <c r="N115" s="81">
        <v>665.72</v>
      </c>
      <c r="O115" s="81">
        <v>665.72</v>
      </c>
      <c r="P115" s="90">
        <v>7988.64</v>
      </c>
      <c r="Q115" s="90">
        <f t="shared" si="1"/>
        <v>5991.4800000000014</v>
      </c>
    </row>
    <row r="116" spans="2:17" x14ac:dyDescent="0.3">
      <c r="B116" s="79" t="s">
        <v>1828</v>
      </c>
      <c r="C116" s="79" t="s">
        <v>1829</v>
      </c>
      <c r="D116" s="81">
        <v>584.12</v>
      </c>
      <c r="E116" s="81">
        <v>584.12</v>
      </c>
      <c r="F116" s="81">
        <v>584.12</v>
      </c>
      <c r="G116" s="81">
        <v>584.12</v>
      </c>
      <c r="H116" s="81">
        <v>584.12</v>
      </c>
      <c r="I116" s="81">
        <v>584.12</v>
      </c>
      <c r="J116" s="81">
        <v>584.12</v>
      </c>
      <c r="K116" s="81">
        <v>584.12</v>
      </c>
      <c r="L116" s="81">
        <v>584.12</v>
      </c>
      <c r="M116" s="81">
        <v>584.12</v>
      </c>
      <c r="N116" s="81">
        <v>584.12</v>
      </c>
      <c r="O116" s="81">
        <v>584.12</v>
      </c>
      <c r="P116" s="90">
        <v>7009.44</v>
      </c>
      <c r="Q116" s="90">
        <f t="shared" si="1"/>
        <v>5257.08</v>
      </c>
    </row>
    <row r="117" spans="2:17" x14ac:dyDescent="0.3">
      <c r="B117" s="79" t="s">
        <v>631</v>
      </c>
      <c r="C117" s="79" t="s">
        <v>632</v>
      </c>
      <c r="D117" s="81">
        <v>734.44</v>
      </c>
      <c r="E117" s="81">
        <v>734.44</v>
      </c>
      <c r="F117" s="81">
        <v>734.44</v>
      </c>
      <c r="G117" s="81">
        <v>734.44</v>
      </c>
      <c r="H117" s="81">
        <v>734.44</v>
      </c>
      <c r="I117" s="81">
        <v>734.44</v>
      </c>
      <c r="J117" s="81">
        <v>734.44</v>
      </c>
      <c r="K117" s="81">
        <v>734.44</v>
      </c>
      <c r="L117" s="81">
        <v>734.44</v>
      </c>
      <c r="M117" s="81">
        <v>734.44</v>
      </c>
      <c r="N117" s="81">
        <v>734.44</v>
      </c>
      <c r="O117" s="81">
        <v>734.44</v>
      </c>
      <c r="P117" s="90">
        <v>8813.2800000000007</v>
      </c>
      <c r="Q117" s="90">
        <f t="shared" si="1"/>
        <v>6609.9600000000009</v>
      </c>
    </row>
    <row r="118" spans="2:17" x14ac:dyDescent="0.3">
      <c r="B118" s="79" t="s">
        <v>1566</v>
      </c>
      <c r="C118" s="79" t="s">
        <v>1567</v>
      </c>
      <c r="D118" s="81">
        <v>665.72</v>
      </c>
      <c r="E118" s="81">
        <v>665.72</v>
      </c>
      <c r="F118" s="81">
        <v>665.72</v>
      </c>
      <c r="G118" s="81">
        <v>665.72</v>
      </c>
      <c r="H118" s="81">
        <v>665.72</v>
      </c>
      <c r="I118" s="81">
        <v>665.72</v>
      </c>
      <c r="J118" s="81">
        <v>665.72</v>
      </c>
      <c r="K118" s="81">
        <v>665.72</v>
      </c>
      <c r="L118" s="81">
        <v>665.72</v>
      </c>
      <c r="M118" s="81">
        <v>665.72</v>
      </c>
      <c r="N118" s="81">
        <v>665.72</v>
      </c>
      <c r="O118" s="81">
        <v>665.72</v>
      </c>
      <c r="P118" s="90">
        <v>7988.64</v>
      </c>
      <c r="Q118" s="90">
        <f t="shared" si="1"/>
        <v>5991.4800000000014</v>
      </c>
    </row>
    <row r="119" spans="2:17" x14ac:dyDescent="0.3">
      <c r="B119" s="79" t="s">
        <v>1693</v>
      </c>
      <c r="C119" s="79" t="s">
        <v>1694</v>
      </c>
      <c r="D119" s="81">
        <v>584.12</v>
      </c>
      <c r="E119" s="81">
        <v>584.12</v>
      </c>
      <c r="F119" s="81">
        <v>584.12</v>
      </c>
      <c r="G119" s="81">
        <v>584.12</v>
      </c>
      <c r="H119" s="81">
        <v>584.12</v>
      </c>
      <c r="I119" s="81">
        <v>584.12</v>
      </c>
      <c r="J119" s="81">
        <v>584.12</v>
      </c>
      <c r="K119" s="81">
        <v>584.12</v>
      </c>
      <c r="L119" s="81">
        <v>584.12</v>
      </c>
      <c r="M119" s="81">
        <v>584.12</v>
      </c>
      <c r="N119" s="81">
        <v>584.12</v>
      </c>
      <c r="O119" s="81">
        <v>584.12</v>
      </c>
      <c r="P119" s="90">
        <v>7009.44</v>
      </c>
      <c r="Q119" s="90">
        <f t="shared" si="1"/>
        <v>5257.08</v>
      </c>
    </row>
    <row r="120" spans="2:17" x14ac:dyDescent="0.3">
      <c r="B120" s="79" t="s">
        <v>1261</v>
      </c>
      <c r="C120" s="79" t="s">
        <v>1262</v>
      </c>
      <c r="D120" s="81">
        <v>627.05999999999995</v>
      </c>
      <c r="E120" s="81">
        <v>627.07000000000005</v>
      </c>
      <c r="F120" s="81">
        <v>627.07000000000005</v>
      </c>
      <c r="G120" s="81">
        <v>627.07000000000005</v>
      </c>
      <c r="H120" s="81">
        <v>627.07000000000005</v>
      </c>
      <c r="I120" s="81">
        <v>627.07000000000005</v>
      </c>
      <c r="J120" s="81">
        <v>627.07000000000005</v>
      </c>
      <c r="K120" s="81">
        <v>627.07000000000005</v>
      </c>
      <c r="L120" s="81">
        <v>627.07000000000005</v>
      </c>
      <c r="M120" s="81">
        <v>627.07000000000005</v>
      </c>
      <c r="N120" s="81">
        <v>627.07000000000005</v>
      </c>
      <c r="O120" s="81">
        <v>627.07000000000005</v>
      </c>
      <c r="P120" s="90">
        <v>7524.83</v>
      </c>
      <c r="Q120" s="90">
        <f t="shared" si="1"/>
        <v>5643.63</v>
      </c>
    </row>
    <row r="121" spans="2:17" x14ac:dyDescent="0.3">
      <c r="B121" s="79" t="s">
        <v>2050</v>
      </c>
      <c r="C121" s="79" t="s">
        <v>2051</v>
      </c>
      <c r="D121" s="81">
        <v>734.44</v>
      </c>
      <c r="E121" s="81">
        <v>734.44</v>
      </c>
      <c r="F121" s="81">
        <v>734.44</v>
      </c>
      <c r="G121" s="81">
        <v>734.44</v>
      </c>
      <c r="H121" s="81">
        <v>734.44</v>
      </c>
      <c r="I121" s="81">
        <v>734.44</v>
      </c>
      <c r="J121" s="81">
        <v>734.44</v>
      </c>
      <c r="K121" s="81">
        <v>734.44</v>
      </c>
      <c r="L121" s="81">
        <v>734.44</v>
      </c>
      <c r="M121" s="81">
        <v>734.44</v>
      </c>
      <c r="N121" s="81">
        <v>734.44</v>
      </c>
      <c r="O121" s="81">
        <v>734.44</v>
      </c>
      <c r="P121" s="90">
        <v>8813.2800000000007</v>
      </c>
      <c r="Q121" s="90">
        <f t="shared" si="1"/>
        <v>6609.9600000000009</v>
      </c>
    </row>
    <row r="122" spans="2:17" x14ac:dyDescent="0.3">
      <c r="B122" s="79" t="s">
        <v>2240</v>
      </c>
      <c r="C122" s="79" t="s">
        <v>2241</v>
      </c>
      <c r="D122" s="81">
        <v>665.72</v>
      </c>
      <c r="E122" s="81">
        <v>665.72</v>
      </c>
      <c r="F122" s="81">
        <v>665.72</v>
      </c>
      <c r="G122" s="81">
        <v>665.72</v>
      </c>
      <c r="H122" s="81">
        <v>665.72</v>
      </c>
      <c r="I122" s="81">
        <v>665.72</v>
      </c>
      <c r="J122" s="81">
        <v>665.72</v>
      </c>
      <c r="K122" s="81">
        <v>665.72</v>
      </c>
      <c r="L122" s="81">
        <v>665.72</v>
      </c>
      <c r="M122" s="81">
        <v>665.72</v>
      </c>
      <c r="N122" s="81">
        <v>665.72</v>
      </c>
      <c r="O122" s="81">
        <v>665.72</v>
      </c>
      <c r="P122" s="90">
        <v>7988.64</v>
      </c>
      <c r="Q122" s="90">
        <f t="shared" si="1"/>
        <v>5991.4800000000014</v>
      </c>
    </row>
    <row r="123" spans="2:17" x14ac:dyDescent="0.3">
      <c r="B123" s="79" t="s">
        <v>2447</v>
      </c>
      <c r="C123" s="79" t="s">
        <v>2448</v>
      </c>
      <c r="D123" s="81">
        <v>584.12</v>
      </c>
      <c r="E123" s="81">
        <v>584.12</v>
      </c>
      <c r="F123" s="81">
        <v>584.12</v>
      </c>
      <c r="G123" s="81">
        <v>584.12</v>
      </c>
      <c r="H123" s="81">
        <v>584.12</v>
      </c>
      <c r="I123" s="81">
        <v>584.12</v>
      </c>
      <c r="J123" s="81">
        <v>584.12</v>
      </c>
      <c r="K123" s="81">
        <v>584.12</v>
      </c>
      <c r="L123" s="81">
        <v>584.12</v>
      </c>
      <c r="M123" s="81">
        <v>584.12</v>
      </c>
      <c r="N123" s="81">
        <v>584.12</v>
      </c>
      <c r="O123" s="81">
        <v>584.12</v>
      </c>
      <c r="P123" s="90">
        <v>7009.44</v>
      </c>
      <c r="Q123" s="90">
        <f t="shared" si="1"/>
        <v>5257.08</v>
      </c>
    </row>
    <row r="124" spans="2:17" x14ac:dyDescent="0.3">
      <c r="B124" s="79" t="s">
        <v>535</v>
      </c>
      <c r="C124" s="79" t="s">
        <v>536</v>
      </c>
      <c r="D124" s="81">
        <v>734.44</v>
      </c>
      <c r="E124" s="81">
        <v>734.44</v>
      </c>
      <c r="F124" s="81">
        <v>734.44</v>
      </c>
      <c r="G124" s="81">
        <v>734.44</v>
      </c>
      <c r="H124" s="81">
        <v>734.44</v>
      </c>
      <c r="I124" s="81">
        <v>734.44</v>
      </c>
      <c r="J124" s="81">
        <v>734.44</v>
      </c>
      <c r="K124" s="81">
        <v>734.44</v>
      </c>
      <c r="L124" s="81">
        <v>734.44</v>
      </c>
      <c r="M124" s="81">
        <v>734.44</v>
      </c>
      <c r="N124" s="81">
        <v>734.44</v>
      </c>
      <c r="O124" s="81">
        <v>734.44</v>
      </c>
      <c r="P124" s="90">
        <v>8813.2800000000007</v>
      </c>
      <c r="Q124" s="90">
        <f t="shared" si="1"/>
        <v>6609.9600000000009</v>
      </c>
    </row>
    <row r="125" spans="2:17" x14ac:dyDescent="0.3">
      <c r="B125" s="79" t="s">
        <v>1671</v>
      </c>
      <c r="C125" s="79" t="s">
        <v>1672</v>
      </c>
      <c r="D125" s="81">
        <v>665.72</v>
      </c>
      <c r="E125" s="81">
        <v>665.72</v>
      </c>
      <c r="F125" s="81">
        <v>665.72</v>
      </c>
      <c r="G125" s="81">
        <v>665.72</v>
      </c>
      <c r="H125" s="81">
        <v>665.72</v>
      </c>
      <c r="I125" s="81">
        <v>665.72</v>
      </c>
      <c r="J125" s="81">
        <v>665.72</v>
      </c>
      <c r="K125" s="81">
        <v>665.72</v>
      </c>
      <c r="L125" s="81">
        <v>665.72</v>
      </c>
      <c r="M125" s="81">
        <v>665.72</v>
      </c>
      <c r="N125" s="81">
        <v>665.72</v>
      </c>
      <c r="O125" s="81">
        <v>665.72</v>
      </c>
      <c r="P125" s="90">
        <v>7988.64</v>
      </c>
      <c r="Q125" s="90">
        <f t="shared" si="1"/>
        <v>5991.4800000000014</v>
      </c>
    </row>
    <row r="126" spans="2:17" x14ac:dyDescent="0.3">
      <c r="B126" s="79" t="s">
        <v>1326</v>
      </c>
      <c r="C126" s="79" t="s">
        <v>1327</v>
      </c>
      <c r="D126" s="81">
        <v>584.12</v>
      </c>
      <c r="E126" s="81">
        <v>584.12</v>
      </c>
      <c r="F126" s="81">
        <v>584.12</v>
      </c>
      <c r="G126" s="81">
        <v>584.12</v>
      </c>
      <c r="H126" s="81">
        <v>584.12</v>
      </c>
      <c r="I126" s="81">
        <v>584.12</v>
      </c>
      <c r="J126" s="81">
        <v>584.12</v>
      </c>
      <c r="K126" s="81">
        <v>584.12</v>
      </c>
      <c r="L126" s="81">
        <v>584.12</v>
      </c>
      <c r="M126" s="81">
        <v>584.12</v>
      </c>
      <c r="N126" s="81">
        <v>584.12</v>
      </c>
      <c r="O126" s="81">
        <v>584.12</v>
      </c>
      <c r="P126" s="90">
        <v>7009.44</v>
      </c>
      <c r="Q126" s="90">
        <f t="shared" si="1"/>
        <v>5257.08</v>
      </c>
    </row>
    <row r="127" spans="2:17" x14ac:dyDescent="0.3">
      <c r="B127" s="79" t="s">
        <v>655</v>
      </c>
      <c r="C127" s="79" t="s">
        <v>656</v>
      </c>
      <c r="D127" s="81">
        <v>734.44</v>
      </c>
      <c r="E127" s="81">
        <v>734.44</v>
      </c>
      <c r="F127" s="81">
        <v>734.44</v>
      </c>
      <c r="G127" s="81">
        <v>734.44</v>
      </c>
      <c r="H127" s="81">
        <v>734.44</v>
      </c>
      <c r="I127" s="81">
        <v>734.44</v>
      </c>
      <c r="J127" s="81">
        <v>734.44</v>
      </c>
      <c r="K127" s="81">
        <v>734.44</v>
      </c>
      <c r="L127" s="81">
        <v>734.44</v>
      </c>
      <c r="M127" s="81">
        <v>734.44</v>
      </c>
      <c r="N127" s="81">
        <v>734.44</v>
      </c>
      <c r="O127" s="81">
        <v>734.44</v>
      </c>
      <c r="P127" s="90">
        <v>8813.2800000000007</v>
      </c>
      <c r="Q127" s="90">
        <f t="shared" si="1"/>
        <v>6609.9600000000009</v>
      </c>
    </row>
    <row r="128" spans="2:17" x14ac:dyDescent="0.3">
      <c r="B128" s="79" t="s">
        <v>703</v>
      </c>
      <c r="C128" s="79" t="s">
        <v>704</v>
      </c>
      <c r="D128" s="81">
        <v>644.25</v>
      </c>
      <c r="E128" s="81">
        <v>644.25</v>
      </c>
      <c r="F128" s="81">
        <v>644.25</v>
      </c>
      <c r="G128" s="81">
        <v>644.25</v>
      </c>
      <c r="H128" s="81">
        <v>644.25</v>
      </c>
      <c r="I128" s="81">
        <v>644.25</v>
      </c>
      <c r="J128" s="81">
        <v>644.25</v>
      </c>
      <c r="K128" s="81">
        <v>644.25</v>
      </c>
      <c r="L128" s="81">
        <v>644.25</v>
      </c>
      <c r="M128" s="81">
        <v>644.25</v>
      </c>
      <c r="N128" s="81">
        <v>644.25</v>
      </c>
      <c r="O128" s="81">
        <v>644.25</v>
      </c>
      <c r="P128" s="90">
        <v>7731</v>
      </c>
      <c r="Q128" s="90">
        <f t="shared" si="1"/>
        <v>5798.25</v>
      </c>
    </row>
    <row r="129" spans="2:17" x14ac:dyDescent="0.3">
      <c r="B129" s="79" t="s">
        <v>1815</v>
      </c>
      <c r="C129" s="79" t="s">
        <v>1816</v>
      </c>
      <c r="D129" s="81">
        <v>584.12</v>
      </c>
      <c r="E129" s="81">
        <v>584.12</v>
      </c>
      <c r="F129" s="81">
        <v>584.12</v>
      </c>
      <c r="G129" s="81">
        <v>584.12</v>
      </c>
      <c r="H129" s="81">
        <v>584.12</v>
      </c>
      <c r="I129" s="81">
        <v>584.12</v>
      </c>
      <c r="J129" s="81">
        <v>584.12</v>
      </c>
      <c r="K129" s="81">
        <v>584.12</v>
      </c>
      <c r="L129" s="81">
        <v>584.12</v>
      </c>
      <c r="M129" s="81">
        <v>584.12</v>
      </c>
      <c r="N129" s="81">
        <v>584.12</v>
      </c>
      <c r="O129" s="81">
        <v>584.12</v>
      </c>
      <c r="P129" s="90">
        <v>7009.44</v>
      </c>
      <c r="Q129" s="90">
        <f t="shared" si="1"/>
        <v>5257.08</v>
      </c>
    </row>
    <row r="130" spans="2:17" x14ac:dyDescent="0.3">
      <c r="B130" s="79" t="s">
        <v>2458</v>
      </c>
      <c r="C130" s="79" t="s">
        <v>2459</v>
      </c>
      <c r="D130" s="81">
        <v>725.85</v>
      </c>
      <c r="E130" s="81">
        <v>725.85</v>
      </c>
      <c r="F130" s="81">
        <v>725.85</v>
      </c>
      <c r="G130" s="81">
        <v>725.85</v>
      </c>
      <c r="H130" s="81">
        <v>725.85</v>
      </c>
      <c r="I130" s="81">
        <v>725.85</v>
      </c>
      <c r="J130" s="81">
        <v>725.85</v>
      </c>
      <c r="K130" s="81">
        <v>725.85</v>
      </c>
      <c r="L130" s="81">
        <v>725.85</v>
      </c>
      <c r="M130" s="81">
        <v>725.85</v>
      </c>
      <c r="N130" s="81">
        <v>725.85</v>
      </c>
      <c r="O130" s="81">
        <v>725.85</v>
      </c>
      <c r="P130" s="90">
        <v>8710.2000000000007</v>
      </c>
      <c r="Q130" s="90">
        <f t="shared" si="1"/>
        <v>6532.6500000000015</v>
      </c>
    </row>
    <row r="131" spans="2:17" x14ac:dyDescent="0.3">
      <c r="B131" s="79" t="s">
        <v>1031</v>
      </c>
      <c r="C131" s="79" t="s">
        <v>1032</v>
      </c>
      <c r="D131" s="81">
        <v>584.12</v>
      </c>
      <c r="E131" s="81">
        <v>584.12</v>
      </c>
      <c r="F131" s="81">
        <v>584.12</v>
      </c>
      <c r="G131" s="81">
        <v>584.12</v>
      </c>
      <c r="H131" s="81">
        <v>584.12</v>
      </c>
      <c r="I131" s="81">
        <v>584.12</v>
      </c>
      <c r="J131" s="81">
        <v>584.12</v>
      </c>
      <c r="K131" s="81">
        <v>584.12</v>
      </c>
      <c r="L131" s="81">
        <v>584.12</v>
      </c>
      <c r="M131" s="81">
        <v>584.12</v>
      </c>
      <c r="N131" s="81">
        <v>584.12</v>
      </c>
      <c r="O131" s="81">
        <v>584.12</v>
      </c>
      <c r="P131" s="90">
        <v>7009.44</v>
      </c>
      <c r="Q131" s="90">
        <f t="shared" ref="Q131:Q194" si="2">SUM(G131:O131)</f>
        <v>5257.08</v>
      </c>
    </row>
    <row r="132" spans="2:17" x14ac:dyDescent="0.3">
      <c r="B132" s="79" t="s">
        <v>1392</v>
      </c>
      <c r="C132" s="79" t="s">
        <v>1393</v>
      </c>
      <c r="D132" s="81">
        <v>627.05999999999995</v>
      </c>
      <c r="E132" s="81">
        <v>627.07000000000005</v>
      </c>
      <c r="F132" s="81">
        <v>627.07000000000005</v>
      </c>
      <c r="G132" s="81">
        <v>627.07000000000005</v>
      </c>
      <c r="H132" s="81">
        <v>627.07000000000005</v>
      </c>
      <c r="I132" s="81">
        <v>627.07000000000005</v>
      </c>
      <c r="J132" s="81">
        <v>627.07000000000005</v>
      </c>
      <c r="K132" s="81">
        <v>627.07000000000005</v>
      </c>
      <c r="L132" s="81">
        <v>627.07000000000005</v>
      </c>
      <c r="M132" s="81">
        <v>627.07000000000005</v>
      </c>
      <c r="N132" s="81">
        <v>627.07000000000005</v>
      </c>
      <c r="O132" s="81">
        <v>627.07000000000005</v>
      </c>
      <c r="P132" s="90">
        <v>7524.83</v>
      </c>
      <c r="Q132" s="90">
        <f t="shared" si="2"/>
        <v>5643.63</v>
      </c>
    </row>
    <row r="133" spans="2:17" x14ac:dyDescent="0.3">
      <c r="B133" s="79" t="s">
        <v>2338</v>
      </c>
      <c r="C133" s="79" t="s">
        <v>2339</v>
      </c>
      <c r="D133" s="81">
        <v>661.43</v>
      </c>
      <c r="E133" s="81">
        <v>661.43</v>
      </c>
      <c r="F133" s="81">
        <v>661.43</v>
      </c>
      <c r="G133" s="81">
        <v>661.43</v>
      </c>
      <c r="H133" s="81">
        <v>661.43</v>
      </c>
      <c r="I133" s="81">
        <v>661.43</v>
      </c>
      <c r="J133" s="81">
        <v>661.43</v>
      </c>
      <c r="K133" s="81">
        <v>661.43</v>
      </c>
      <c r="L133" s="81">
        <v>661.43</v>
      </c>
      <c r="M133" s="81">
        <v>661.43</v>
      </c>
      <c r="N133" s="81">
        <v>661.43</v>
      </c>
      <c r="O133" s="81">
        <v>661.43</v>
      </c>
      <c r="P133" s="90">
        <v>7937.16</v>
      </c>
      <c r="Q133" s="90">
        <f t="shared" si="2"/>
        <v>5952.87</v>
      </c>
    </row>
    <row r="134" spans="2:17" x14ac:dyDescent="0.3">
      <c r="B134" s="79" t="s">
        <v>976</v>
      </c>
      <c r="C134" s="79" t="s">
        <v>977</v>
      </c>
      <c r="D134" s="81">
        <v>584.12</v>
      </c>
      <c r="E134" s="81">
        <v>584.12</v>
      </c>
      <c r="F134" s="81">
        <v>584.12</v>
      </c>
      <c r="G134" s="81">
        <v>584.12</v>
      </c>
      <c r="H134" s="82"/>
      <c r="I134" s="82"/>
      <c r="J134" s="82"/>
      <c r="K134" s="82"/>
      <c r="L134" s="82"/>
      <c r="M134" s="82"/>
      <c r="N134" s="82"/>
      <c r="O134" s="82"/>
      <c r="P134" s="90">
        <v>2336.48</v>
      </c>
      <c r="Q134" s="90">
        <f t="shared" si="2"/>
        <v>584.12</v>
      </c>
    </row>
    <row r="135" spans="2:17" x14ac:dyDescent="0.3">
      <c r="B135" s="79" t="s">
        <v>2722</v>
      </c>
      <c r="C135" s="79" t="s">
        <v>977</v>
      </c>
      <c r="D135" s="82"/>
      <c r="E135" s="82"/>
      <c r="F135" s="82"/>
      <c r="G135" s="82"/>
      <c r="H135" s="81">
        <v>584.12</v>
      </c>
      <c r="I135" s="81">
        <v>584.12</v>
      </c>
      <c r="J135" s="81">
        <v>584.12</v>
      </c>
      <c r="K135" s="81">
        <v>584.12</v>
      </c>
      <c r="L135" s="81">
        <v>584.12</v>
      </c>
      <c r="M135" s="81">
        <v>584.12</v>
      </c>
      <c r="N135" s="81">
        <v>584.12</v>
      </c>
      <c r="O135" s="81">
        <v>584.12</v>
      </c>
      <c r="P135" s="90">
        <v>4672.96</v>
      </c>
      <c r="Q135" s="90">
        <f t="shared" si="2"/>
        <v>4672.96</v>
      </c>
    </row>
    <row r="136" spans="2:17" x14ac:dyDescent="0.3">
      <c r="B136" s="79" t="s">
        <v>1397</v>
      </c>
      <c r="C136" s="79" t="s">
        <v>1398</v>
      </c>
      <c r="D136" s="81">
        <v>717.27</v>
      </c>
      <c r="E136" s="81">
        <v>717.26</v>
      </c>
      <c r="F136" s="81">
        <v>717.26</v>
      </c>
      <c r="G136" s="81">
        <v>717.26</v>
      </c>
      <c r="H136" s="81">
        <v>717.26</v>
      </c>
      <c r="I136" s="81">
        <v>717.26</v>
      </c>
      <c r="J136" s="81">
        <v>717.26</v>
      </c>
      <c r="K136" s="81">
        <v>717.26</v>
      </c>
      <c r="L136" s="81">
        <v>717.26</v>
      </c>
      <c r="M136" s="81">
        <v>717.26</v>
      </c>
      <c r="N136" s="81">
        <v>717.26</v>
      </c>
      <c r="O136" s="81">
        <v>717.26</v>
      </c>
      <c r="P136" s="90">
        <v>8607.1299999999992</v>
      </c>
      <c r="Q136" s="90">
        <f t="shared" si="2"/>
        <v>6455.3400000000011</v>
      </c>
    </row>
    <row r="137" spans="2:17" x14ac:dyDescent="0.3">
      <c r="B137" s="79" t="s">
        <v>1599</v>
      </c>
      <c r="C137" s="79" t="s">
        <v>1600</v>
      </c>
      <c r="D137" s="81">
        <v>670.01</v>
      </c>
      <c r="E137" s="81">
        <v>670.02</v>
      </c>
      <c r="F137" s="81">
        <v>670.02</v>
      </c>
      <c r="G137" s="81">
        <v>670.02</v>
      </c>
      <c r="H137" s="81">
        <v>670.02</v>
      </c>
      <c r="I137" s="81">
        <v>670.02</v>
      </c>
      <c r="J137" s="81">
        <v>670.02</v>
      </c>
      <c r="K137" s="81">
        <v>670.02</v>
      </c>
      <c r="L137" s="81">
        <v>670.02</v>
      </c>
      <c r="M137" s="81">
        <v>670.02</v>
      </c>
      <c r="N137" s="81">
        <v>670.02</v>
      </c>
      <c r="O137" s="81">
        <v>670.02</v>
      </c>
      <c r="P137" s="90">
        <v>8040.23</v>
      </c>
      <c r="Q137" s="90">
        <f t="shared" si="2"/>
        <v>6030.18</v>
      </c>
    </row>
    <row r="138" spans="2:17" x14ac:dyDescent="0.3">
      <c r="B138" s="79" t="s">
        <v>2350</v>
      </c>
      <c r="C138" s="79" t="s">
        <v>2351</v>
      </c>
      <c r="D138" s="81">
        <v>584.12</v>
      </c>
      <c r="E138" s="81">
        <v>584.12</v>
      </c>
      <c r="F138" s="81">
        <v>584.12</v>
      </c>
      <c r="G138" s="81">
        <v>584.12</v>
      </c>
      <c r="H138" s="81">
        <v>584.12</v>
      </c>
      <c r="I138" s="81">
        <v>584.12</v>
      </c>
      <c r="J138" s="81">
        <v>584.12</v>
      </c>
      <c r="K138" s="81">
        <v>584.12</v>
      </c>
      <c r="L138" s="81">
        <v>584.12</v>
      </c>
      <c r="M138" s="81">
        <v>584.12</v>
      </c>
      <c r="N138" s="81">
        <v>584.12</v>
      </c>
      <c r="O138" s="81">
        <v>584.12</v>
      </c>
      <c r="P138" s="90">
        <v>7009.44</v>
      </c>
      <c r="Q138" s="90">
        <f t="shared" si="2"/>
        <v>5257.08</v>
      </c>
    </row>
    <row r="139" spans="2:17" x14ac:dyDescent="0.3">
      <c r="B139" s="79" t="s">
        <v>1722</v>
      </c>
      <c r="C139" s="79" t="s">
        <v>1723</v>
      </c>
      <c r="D139" s="81">
        <v>743.03</v>
      </c>
      <c r="E139" s="81">
        <v>743.03</v>
      </c>
      <c r="F139" s="81">
        <v>743.03</v>
      </c>
      <c r="G139" s="81">
        <v>743.03</v>
      </c>
      <c r="H139" s="81">
        <v>743.03</v>
      </c>
      <c r="I139" s="81">
        <v>743.03</v>
      </c>
      <c r="J139" s="81">
        <v>743.03</v>
      </c>
      <c r="K139" s="81">
        <v>743.03</v>
      </c>
      <c r="L139" s="81">
        <v>743.03</v>
      </c>
      <c r="M139" s="81">
        <v>743.03</v>
      </c>
      <c r="N139" s="81">
        <v>743.03</v>
      </c>
      <c r="O139" s="81">
        <v>743.03</v>
      </c>
      <c r="P139" s="90">
        <v>8916.36</v>
      </c>
      <c r="Q139" s="90">
        <f t="shared" si="2"/>
        <v>6687.2699999999986</v>
      </c>
    </row>
    <row r="140" spans="2:17" x14ac:dyDescent="0.3">
      <c r="B140" s="79" t="s">
        <v>1857</v>
      </c>
      <c r="C140" s="79" t="s">
        <v>1858</v>
      </c>
      <c r="D140" s="81">
        <v>670.01</v>
      </c>
      <c r="E140" s="81">
        <v>670.02</v>
      </c>
      <c r="F140" s="81">
        <v>670.02</v>
      </c>
      <c r="G140" s="81">
        <v>670.02</v>
      </c>
      <c r="H140" s="81">
        <v>670.02</v>
      </c>
      <c r="I140" s="81">
        <v>670.02</v>
      </c>
      <c r="J140" s="81">
        <v>670.02</v>
      </c>
      <c r="K140" s="81">
        <v>670.02</v>
      </c>
      <c r="L140" s="81">
        <v>670.02</v>
      </c>
      <c r="M140" s="81">
        <v>670.02</v>
      </c>
      <c r="N140" s="81">
        <v>670.02</v>
      </c>
      <c r="O140" s="81">
        <v>670.02</v>
      </c>
      <c r="P140" s="90">
        <v>8040.23</v>
      </c>
      <c r="Q140" s="90">
        <f t="shared" si="2"/>
        <v>6030.18</v>
      </c>
    </row>
    <row r="141" spans="2:17" x14ac:dyDescent="0.3">
      <c r="B141" s="79" t="s">
        <v>1981</v>
      </c>
      <c r="C141" s="79" t="s">
        <v>1982</v>
      </c>
      <c r="D141" s="81">
        <v>584.12</v>
      </c>
      <c r="E141" s="81">
        <v>584.12</v>
      </c>
      <c r="F141" s="81">
        <v>584.12</v>
      </c>
      <c r="G141" s="81">
        <v>584.12</v>
      </c>
      <c r="H141" s="81">
        <v>584.12</v>
      </c>
      <c r="I141" s="81">
        <v>584.12</v>
      </c>
      <c r="J141" s="81">
        <v>584.12</v>
      </c>
      <c r="K141" s="81">
        <v>282.64</v>
      </c>
      <c r="L141" s="82"/>
      <c r="M141" s="82"/>
      <c r="N141" s="82"/>
      <c r="O141" s="82"/>
      <c r="P141" s="90">
        <v>4371.4799999999996</v>
      </c>
      <c r="Q141" s="90">
        <f t="shared" si="2"/>
        <v>2619.12</v>
      </c>
    </row>
    <row r="142" spans="2:17" x14ac:dyDescent="0.3">
      <c r="B142" s="79" t="s">
        <v>2767</v>
      </c>
      <c r="C142" s="79" t="s">
        <v>1982</v>
      </c>
      <c r="D142" s="82"/>
      <c r="E142" s="82"/>
      <c r="F142" s="82"/>
      <c r="G142" s="82"/>
      <c r="H142" s="82"/>
      <c r="I142" s="82"/>
      <c r="J142" s="82"/>
      <c r="K142" s="81">
        <v>301.48</v>
      </c>
      <c r="L142" s="81">
        <v>584.12</v>
      </c>
      <c r="M142" s="81">
        <v>584.12</v>
      </c>
      <c r="N142" s="81">
        <v>584.12</v>
      </c>
      <c r="O142" s="81">
        <v>584.12</v>
      </c>
      <c r="P142" s="90">
        <v>2637.96</v>
      </c>
      <c r="Q142" s="90">
        <f t="shared" si="2"/>
        <v>2637.96</v>
      </c>
    </row>
    <row r="143" spans="2:17" x14ac:dyDescent="0.3">
      <c r="B143" s="79" t="s">
        <v>1345</v>
      </c>
      <c r="C143" s="79" t="s">
        <v>1346</v>
      </c>
      <c r="D143" s="81">
        <v>743.03</v>
      </c>
      <c r="E143" s="81">
        <v>743.03</v>
      </c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90">
        <v>1486.06</v>
      </c>
      <c r="Q143" s="90">
        <f t="shared" si="2"/>
        <v>0</v>
      </c>
    </row>
    <row r="144" spans="2:17" x14ac:dyDescent="0.3">
      <c r="B144" s="79" t="s">
        <v>2696</v>
      </c>
      <c r="C144" s="79" t="s">
        <v>1346</v>
      </c>
      <c r="D144" s="82"/>
      <c r="E144" s="82"/>
      <c r="F144" s="81">
        <v>743.03</v>
      </c>
      <c r="G144" s="81">
        <v>743.03</v>
      </c>
      <c r="H144" s="81">
        <v>743.03</v>
      </c>
      <c r="I144" s="81">
        <v>743.03</v>
      </c>
      <c r="J144" s="81">
        <v>743.03</v>
      </c>
      <c r="K144" s="81">
        <v>743.03</v>
      </c>
      <c r="L144" s="81">
        <v>743.03</v>
      </c>
      <c r="M144" s="81">
        <v>743.03</v>
      </c>
      <c r="N144" s="81">
        <v>743.03</v>
      </c>
      <c r="O144" s="81">
        <v>743.03</v>
      </c>
      <c r="P144" s="90">
        <v>7430.3</v>
      </c>
      <c r="Q144" s="90">
        <f t="shared" si="2"/>
        <v>6687.2699999999986</v>
      </c>
    </row>
    <row r="145" spans="2:17" x14ac:dyDescent="0.3">
      <c r="B145" s="79" t="s">
        <v>1482</v>
      </c>
      <c r="C145" s="79" t="s">
        <v>1483</v>
      </c>
      <c r="D145" s="81">
        <v>670.01</v>
      </c>
      <c r="E145" s="81">
        <v>670.02</v>
      </c>
      <c r="F145" s="81">
        <v>670.02</v>
      </c>
      <c r="G145" s="81">
        <v>670.02</v>
      </c>
      <c r="H145" s="81">
        <v>670.02</v>
      </c>
      <c r="I145" s="81">
        <v>670.02</v>
      </c>
      <c r="J145" s="81">
        <v>670.02</v>
      </c>
      <c r="K145" s="81">
        <v>670.02</v>
      </c>
      <c r="L145" s="81">
        <v>670.02</v>
      </c>
      <c r="M145" s="81">
        <v>670.02</v>
      </c>
      <c r="N145" s="81">
        <v>670.02</v>
      </c>
      <c r="O145" s="81">
        <v>670.02</v>
      </c>
      <c r="P145" s="90">
        <v>8040.23</v>
      </c>
      <c r="Q145" s="90">
        <f t="shared" si="2"/>
        <v>6030.18</v>
      </c>
    </row>
    <row r="146" spans="2:17" x14ac:dyDescent="0.3">
      <c r="B146" s="79" t="s">
        <v>2538</v>
      </c>
      <c r="C146" s="79" t="s">
        <v>2539</v>
      </c>
      <c r="D146" s="81">
        <v>670.01</v>
      </c>
      <c r="E146" s="81">
        <v>670.02</v>
      </c>
      <c r="F146" s="81">
        <v>670.02</v>
      </c>
      <c r="G146" s="81">
        <v>670.02</v>
      </c>
      <c r="H146" s="81">
        <v>670.02</v>
      </c>
      <c r="I146" s="81">
        <v>670.02</v>
      </c>
      <c r="J146" s="81">
        <v>670.02</v>
      </c>
      <c r="K146" s="81">
        <v>670.02</v>
      </c>
      <c r="L146" s="81">
        <v>670.02</v>
      </c>
      <c r="M146" s="81">
        <v>670.02</v>
      </c>
      <c r="N146" s="81">
        <v>670.02</v>
      </c>
      <c r="O146" s="81">
        <v>670.02</v>
      </c>
      <c r="P146" s="90">
        <v>8040.23</v>
      </c>
      <c r="Q146" s="90">
        <f t="shared" si="2"/>
        <v>6030.18</v>
      </c>
    </row>
    <row r="147" spans="2:17" x14ac:dyDescent="0.3">
      <c r="B147" s="79" t="s">
        <v>2518</v>
      </c>
      <c r="C147" s="79" t="s">
        <v>2519</v>
      </c>
      <c r="D147" s="81">
        <v>584.12</v>
      </c>
      <c r="E147" s="81">
        <v>584.12</v>
      </c>
      <c r="F147" s="81">
        <v>584.12</v>
      </c>
      <c r="G147" s="81">
        <v>584.12</v>
      </c>
      <c r="H147" s="81">
        <v>584.12</v>
      </c>
      <c r="I147" s="81">
        <v>584.12</v>
      </c>
      <c r="J147" s="81">
        <v>584.12</v>
      </c>
      <c r="K147" s="81">
        <v>584.12</v>
      </c>
      <c r="L147" s="81">
        <v>584.12</v>
      </c>
      <c r="M147" s="81">
        <v>584.12</v>
      </c>
      <c r="N147" s="81">
        <v>584.12</v>
      </c>
      <c r="O147" s="81">
        <v>584.12</v>
      </c>
      <c r="P147" s="90">
        <v>7009.44</v>
      </c>
      <c r="Q147" s="90">
        <f t="shared" si="2"/>
        <v>5257.08</v>
      </c>
    </row>
    <row r="148" spans="2:17" x14ac:dyDescent="0.3">
      <c r="B148" s="79" t="s">
        <v>1638</v>
      </c>
      <c r="C148" s="79" t="s">
        <v>1639</v>
      </c>
      <c r="D148" s="81">
        <v>743.03</v>
      </c>
      <c r="E148" s="81">
        <v>743.03</v>
      </c>
      <c r="F148" s="81">
        <v>743.03</v>
      </c>
      <c r="G148" s="81">
        <v>743.03</v>
      </c>
      <c r="H148" s="81">
        <v>743.03</v>
      </c>
      <c r="I148" s="81">
        <v>743.03</v>
      </c>
      <c r="J148" s="81">
        <v>743.03</v>
      </c>
      <c r="K148" s="81">
        <v>743.03</v>
      </c>
      <c r="L148" s="81">
        <v>743.03</v>
      </c>
      <c r="M148" s="81">
        <v>743.03</v>
      </c>
      <c r="N148" s="81">
        <v>743.03</v>
      </c>
      <c r="O148" s="81">
        <v>743.03</v>
      </c>
      <c r="P148" s="90">
        <v>8916.36</v>
      </c>
      <c r="Q148" s="90">
        <f t="shared" si="2"/>
        <v>6687.2699999999986</v>
      </c>
    </row>
    <row r="149" spans="2:17" x14ac:dyDescent="0.3">
      <c r="B149" s="79" t="s">
        <v>2242</v>
      </c>
      <c r="C149" s="79" t="s">
        <v>2243</v>
      </c>
      <c r="D149" s="81">
        <v>661.43</v>
      </c>
      <c r="E149" s="81">
        <v>661.43</v>
      </c>
      <c r="F149" s="81">
        <v>661.43</v>
      </c>
      <c r="G149" s="81">
        <v>661.43</v>
      </c>
      <c r="H149" s="81">
        <v>661.43</v>
      </c>
      <c r="I149" s="81">
        <v>661.43</v>
      </c>
      <c r="J149" s="81">
        <v>661.43</v>
      </c>
      <c r="K149" s="81">
        <v>661.43</v>
      </c>
      <c r="L149" s="81">
        <v>661.43</v>
      </c>
      <c r="M149" s="81">
        <v>661.43</v>
      </c>
      <c r="N149" s="81">
        <v>661.43</v>
      </c>
      <c r="O149" s="81">
        <v>661.43</v>
      </c>
      <c r="P149" s="90">
        <v>7937.16</v>
      </c>
      <c r="Q149" s="90">
        <f t="shared" si="2"/>
        <v>5952.87</v>
      </c>
    </row>
    <row r="150" spans="2:17" x14ac:dyDescent="0.3">
      <c r="B150" s="79" t="s">
        <v>619</v>
      </c>
      <c r="C150" s="79" t="s">
        <v>620</v>
      </c>
      <c r="D150" s="81">
        <v>575.52</v>
      </c>
      <c r="E150" s="81">
        <v>575.53</v>
      </c>
      <c r="F150" s="81">
        <v>575.53</v>
      </c>
      <c r="G150" s="81">
        <v>575.53</v>
      </c>
      <c r="H150" s="81">
        <v>575.53</v>
      </c>
      <c r="I150" s="81">
        <v>575.53</v>
      </c>
      <c r="J150" s="81">
        <v>575.53</v>
      </c>
      <c r="K150" s="81">
        <v>575.53</v>
      </c>
      <c r="L150" s="81">
        <v>575.53</v>
      </c>
      <c r="M150" s="81">
        <v>575.53</v>
      </c>
      <c r="N150" s="81">
        <v>575.53</v>
      </c>
      <c r="O150" s="81">
        <v>575.53</v>
      </c>
      <c r="P150" s="90">
        <v>6906.35</v>
      </c>
      <c r="Q150" s="90">
        <f t="shared" si="2"/>
        <v>5179.7699999999986</v>
      </c>
    </row>
    <row r="151" spans="2:17" x14ac:dyDescent="0.3">
      <c r="B151" s="79" t="s">
        <v>1983</v>
      </c>
      <c r="C151" s="79" t="s">
        <v>1984</v>
      </c>
      <c r="D151" s="81">
        <v>730.15</v>
      </c>
      <c r="E151" s="81">
        <v>730.15</v>
      </c>
      <c r="F151" s="81">
        <v>400.51</v>
      </c>
      <c r="G151" s="82"/>
      <c r="H151" s="82"/>
      <c r="I151" s="82"/>
      <c r="J151" s="82"/>
      <c r="K151" s="82"/>
      <c r="L151" s="82"/>
      <c r="M151" s="82"/>
      <c r="N151" s="82"/>
      <c r="O151" s="82"/>
      <c r="P151" s="90">
        <v>1860.81</v>
      </c>
      <c r="Q151" s="90">
        <f t="shared" si="2"/>
        <v>0</v>
      </c>
    </row>
    <row r="152" spans="2:17" x14ac:dyDescent="0.3">
      <c r="B152" s="79" t="s">
        <v>2700</v>
      </c>
      <c r="C152" s="79" t="s">
        <v>1984</v>
      </c>
      <c r="D152" s="82"/>
      <c r="E152" s="82"/>
      <c r="F152" s="81">
        <v>329.91</v>
      </c>
      <c r="G152" s="81">
        <v>730.15</v>
      </c>
      <c r="H152" s="81">
        <v>730.15</v>
      </c>
      <c r="I152" s="81">
        <v>730.15</v>
      </c>
      <c r="J152" s="81">
        <v>730.15</v>
      </c>
      <c r="K152" s="81">
        <v>730.15</v>
      </c>
      <c r="L152" s="81">
        <v>730.15</v>
      </c>
      <c r="M152" s="81">
        <v>730.15</v>
      </c>
      <c r="N152" s="81">
        <v>730.15</v>
      </c>
      <c r="O152" s="81">
        <v>730.15</v>
      </c>
      <c r="P152" s="90">
        <v>6901.26</v>
      </c>
      <c r="Q152" s="90">
        <f t="shared" si="2"/>
        <v>6571.3499999999985</v>
      </c>
    </row>
    <row r="153" spans="2:17" x14ac:dyDescent="0.3">
      <c r="B153" s="79" t="s">
        <v>1742</v>
      </c>
      <c r="C153" s="79" t="s">
        <v>1743</v>
      </c>
      <c r="D153" s="81">
        <v>661.43</v>
      </c>
      <c r="E153" s="81">
        <v>661.43</v>
      </c>
      <c r="F153" s="81">
        <v>661.43</v>
      </c>
      <c r="G153" s="81">
        <v>264.68</v>
      </c>
      <c r="H153" s="82"/>
      <c r="I153" s="82"/>
      <c r="J153" s="82"/>
      <c r="K153" s="82"/>
      <c r="L153" s="82"/>
      <c r="M153" s="82"/>
      <c r="N153" s="82"/>
      <c r="O153" s="82"/>
      <c r="P153" s="90">
        <v>2248.9699999999998</v>
      </c>
      <c r="Q153" s="90">
        <f t="shared" si="2"/>
        <v>264.68</v>
      </c>
    </row>
    <row r="154" spans="2:17" x14ac:dyDescent="0.3">
      <c r="B154" s="79" t="s">
        <v>2715</v>
      </c>
      <c r="C154" s="79" t="s">
        <v>1743</v>
      </c>
      <c r="D154" s="82"/>
      <c r="E154" s="82"/>
      <c r="F154" s="82"/>
      <c r="G154" s="81">
        <v>396.75</v>
      </c>
      <c r="H154" s="81">
        <v>661.43</v>
      </c>
      <c r="I154" s="81">
        <v>661.43</v>
      </c>
      <c r="J154" s="81">
        <v>661.43</v>
      </c>
      <c r="K154" s="81">
        <v>661.43</v>
      </c>
      <c r="L154" s="81">
        <v>661.43</v>
      </c>
      <c r="M154" s="81">
        <v>661.43</v>
      </c>
      <c r="N154" s="81">
        <v>661.43</v>
      </c>
      <c r="O154" s="81">
        <v>661.43</v>
      </c>
      <c r="P154" s="90">
        <v>5688.19</v>
      </c>
      <c r="Q154" s="90">
        <f t="shared" si="2"/>
        <v>5688.19</v>
      </c>
    </row>
    <row r="155" spans="2:17" x14ac:dyDescent="0.3">
      <c r="B155" s="79" t="s">
        <v>1601</v>
      </c>
      <c r="C155" s="79" t="s">
        <v>1602</v>
      </c>
      <c r="D155" s="81">
        <v>575.52</v>
      </c>
      <c r="E155" s="81">
        <v>575.53</v>
      </c>
      <c r="F155" s="81">
        <v>575.53</v>
      </c>
      <c r="G155" s="81">
        <v>575.53</v>
      </c>
      <c r="H155" s="81">
        <v>575.53</v>
      </c>
      <c r="I155" s="81">
        <v>575.53</v>
      </c>
      <c r="J155" s="81">
        <v>575.53</v>
      </c>
      <c r="K155" s="81">
        <v>575.53</v>
      </c>
      <c r="L155" s="81">
        <v>575.53</v>
      </c>
      <c r="M155" s="81">
        <v>575.53</v>
      </c>
      <c r="N155" s="81">
        <v>575.53</v>
      </c>
      <c r="O155" s="81">
        <v>575.53</v>
      </c>
      <c r="P155" s="90">
        <v>6906.35</v>
      </c>
      <c r="Q155" s="90">
        <f t="shared" si="2"/>
        <v>5179.7699999999986</v>
      </c>
    </row>
    <row r="156" spans="2:17" x14ac:dyDescent="0.3">
      <c r="B156" s="79" t="s">
        <v>1663</v>
      </c>
      <c r="C156" s="79" t="s">
        <v>1664</v>
      </c>
      <c r="D156" s="81">
        <v>730.14</v>
      </c>
      <c r="E156" s="81">
        <v>730.15</v>
      </c>
      <c r="F156" s="81">
        <v>730.15</v>
      </c>
      <c r="G156" s="81">
        <v>730.15</v>
      </c>
      <c r="H156" s="81">
        <v>730.15</v>
      </c>
      <c r="I156" s="81">
        <v>730.15</v>
      </c>
      <c r="J156" s="81">
        <v>730.15</v>
      </c>
      <c r="K156" s="81">
        <v>730.15</v>
      </c>
      <c r="L156" s="81">
        <v>730.15</v>
      </c>
      <c r="M156" s="81">
        <v>730.15</v>
      </c>
      <c r="N156" s="81">
        <v>730.15</v>
      </c>
      <c r="O156" s="81">
        <v>730.15</v>
      </c>
      <c r="P156" s="90">
        <v>8761.7900000000009</v>
      </c>
      <c r="Q156" s="90">
        <f t="shared" si="2"/>
        <v>6571.3499999999985</v>
      </c>
    </row>
    <row r="157" spans="2:17" x14ac:dyDescent="0.3">
      <c r="B157" s="79" t="s">
        <v>1629</v>
      </c>
      <c r="C157" s="79" t="s">
        <v>1630</v>
      </c>
      <c r="D157" s="81">
        <v>661.43</v>
      </c>
      <c r="E157" s="81">
        <v>661.43</v>
      </c>
      <c r="F157" s="81">
        <v>661.43</v>
      </c>
      <c r="G157" s="81">
        <v>661.43</v>
      </c>
      <c r="H157" s="81">
        <v>661.43</v>
      </c>
      <c r="I157" s="81">
        <v>661.43</v>
      </c>
      <c r="J157" s="81">
        <v>661.43</v>
      </c>
      <c r="K157" s="81">
        <v>661.43</v>
      </c>
      <c r="L157" s="81">
        <v>661.43</v>
      </c>
      <c r="M157" s="81">
        <v>661.43</v>
      </c>
      <c r="N157" s="81">
        <v>661.43</v>
      </c>
      <c r="O157" s="81">
        <v>661.43</v>
      </c>
      <c r="P157" s="90">
        <v>7937.16</v>
      </c>
      <c r="Q157" s="90">
        <f t="shared" si="2"/>
        <v>5952.87</v>
      </c>
    </row>
    <row r="158" spans="2:17" x14ac:dyDescent="0.3">
      <c r="B158" s="79" t="s">
        <v>2246</v>
      </c>
      <c r="C158" s="79" t="s">
        <v>2247</v>
      </c>
      <c r="D158" s="81">
        <v>575.52</v>
      </c>
      <c r="E158" s="81">
        <v>575.53</v>
      </c>
      <c r="F158" s="81">
        <v>575.53</v>
      </c>
      <c r="G158" s="81">
        <v>575.53</v>
      </c>
      <c r="H158" s="81">
        <v>575.53</v>
      </c>
      <c r="I158" s="81">
        <v>575.53</v>
      </c>
      <c r="J158" s="81">
        <v>575.53</v>
      </c>
      <c r="K158" s="81">
        <v>575.53</v>
      </c>
      <c r="L158" s="81">
        <v>575.53</v>
      </c>
      <c r="M158" s="81">
        <v>575.53</v>
      </c>
      <c r="N158" s="81">
        <v>575.53</v>
      </c>
      <c r="O158" s="81">
        <v>575.53</v>
      </c>
      <c r="P158" s="90">
        <v>6906.35</v>
      </c>
      <c r="Q158" s="90">
        <f t="shared" si="2"/>
        <v>5179.7699999999986</v>
      </c>
    </row>
    <row r="159" spans="2:17" x14ac:dyDescent="0.3">
      <c r="B159" s="79" t="s">
        <v>636</v>
      </c>
      <c r="C159" s="79" t="s">
        <v>637</v>
      </c>
      <c r="D159" s="81">
        <v>584.12</v>
      </c>
      <c r="E159" s="81">
        <v>584.12</v>
      </c>
      <c r="F159" s="81">
        <v>584.12</v>
      </c>
      <c r="G159" s="81">
        <v>584.12</v>
      </c>
      <c r="H159" s="81">
        <v>584.12</v>
      </c>
      <c r="I159" s="81">
        <v>584.12</v>
      </c>
      <c r="J159" s="81">
        <v>584.12</v>
      </c>
      <c r="K159" s="81">
        <v>584.12</v>
      </c>
      <c r="L159" s="81">
        <v>584.12</v>
      </c>
      <c r="M159" s="81">
        <v>584.12</v>
      </c>
      <c r="N159" s="81">
        <v>584.12</v>
      </c>
      <c r="O159" s="81">
        <v>584.12</v>
      </c>
      <c r="P159" s="90">
        <v>7009.44</v>
      </c>
      <c r="Q159" s="90">
        <f t="shared" si="2"/>
        <v>5257.08</v>
      </c>
    </row>
    <row r="160" spans="2:17" x14ac:dyDescent="0.3">
      <c r="B160" s="79" t="s">
        <v>1348</v>
      </c>
      <c r="C160" s="79" t="s">
        <v>1349</v>
      </c>
      <c r="D160" s="81">
        <v>730.14</v>
      </c>
      <c r="E160" s="81">
        <v>730.15</v>
      </c>
      <c r="F160" s="81">
        <v>730.15</v>
      </c>
      <c r="G160" s="81">
        <v>730.15</v>
      </c>
      <c r="H160" s="81">
        <v>730.15</v>
      </c>
      <c r="I160" s="81">
        <v>730.15</v>
      </c>
      <c r="J160" s="81">
        <v>730.15</v>
      </c>
      <c r="K160" s="81">
        <v>730.15</v>
      </c>
      <c r="L160" s="81">
        <v>730.15</v>
      </c>
      <c r="M160" s="81">
        <v>730.15</v>
      </c>
      <c r="N160" s="81">
        <v>730.15</v>
      </c>
      <c r="O160" s="81">
        <v>730.15</v>
      </c>
      <c r="P160" s="90">
        <v>8761.7900000000009</v>
      </c>
      <c r="Q160" s="90">
        <f t="shared" si="2"/>
        <v>6571.3499999999985</v>
      </c>
    </row>
    <row r="161" spans="2:17" x14ac:dyDescent="0.3">
      <c r="B161" s="79" t="s">
        <v>1684</v>
      </c>
      <c r="C161" s="79" t="s">
        <v>1685</v>
      </c>
      <c r="D161" s="81">
        <v>648.54</v>
      </c>
      <c r="E161" s="81">
        <v>648.54</v>
      </c>
      <c r="F161" s="81">
        <v>648.54</v>
      </c>
      <c r="G161" s="81">
        <v>648.54</v>
      </c>
      <c r="H161" s="81">
        <v>648.54</v>
      </c>
      <c r="I161" s="81">
        <v>648.54</v>
      </c>
      <c r="J161" s="81">
        <v>648.54</v>
      </c>
      <c r="K161" s="81">
        <v>648.54</v>
      </c>
      <c r="L161" s="81">
        <v>648.54</v>
      </c>
      <c r="M161" s="81">
        <v>648.54</v>
      </c>
      <c r="N161" s="81">
        <v>648.54</v>
      </c>
      <c r="O161" s="81">
        <v>648.54</v>
      </c>
      <c r="P161" s="90">
        <v>7782.48</v>
      </c>
      <c r="Q161" s="90">
        <f t="shared" si="2"/>
        <v>5836.86</v>
      </c>
    </row>
    <row r="162" spans="2:17" x14ac:dyDescent="0.3">
      <c r="B162" s="79" t="s">
        <v>1285</v>
      </c>
      <c r="C162" s="79" t="s">
        <v>1286</v>
      </c>
      <c r="D162" s="81">
        <v>584.12</v>
      </c>
      <c r="E162" s="81">
        <v>584.12</v>
      </c>
      <c r="F162" s="81">
        <v>584.12</v>
      </c>
      <c r="G162" s="81">
        <v>584.12</v>
      </c>
      <c r="H162" s="81">
        <v>584.12</v>
      </c>
      <c r="I162" s="81">
        <v>584.12</v>
      </c>
      <c r="J162" s="81">
        <v>584.12</v>
      </c>
      <c r="K162" s="81">
        <v>584.12</v>
      </c>
      <c r="L162" s="81">
        <v>584.12</v>
      </c>
      <c r="M162" s="81">
        <v>584.12</v>
      </c>
      <c r="N162" s="81">
        <v>584.12</v>
      </c>
      <c r="O162" s="81">
        <v>584.12</v>
      </c>
      <c r="P162" s="90">
        <v>7009.44</v>
      </c>
      <c r="Q162" s="90">
        <f t="shared" si="2"/>
        <v>5257.08</v>
      </c>
    </row>
    <row r="163" spans="2:17" x14ac:dyDescent="0.3">
      <c r="B163" s="79" t="s">
        <v>1328</v>
      </c>
      <c r="C163" s="79" t="s">
        <v>1329</v>
      </c>
      <c r="D163" s="81">
        <v>717.26</v>
      </c>
      <c r="E163" s="81">
        <v>717.26</v>
      </c>
      <c r="F163" s="81">
        <v>717.26</v>
      </c>
      <c r="G163" s="82"/>
      <c r="H163" s="82"/>
      <c r="I163" s="82"/>
      <c r="J163" s="82"/>
      <c r="K163" s="82"/>
      <c r="L163" s="82"/>
      <c r="M163" s="82"/>
      <c r="N163" s="82"/>
      <c r="O163" s="82"/>
      <c r="P163" s="90">
        <v>2151.7800000000002</v>
      </c>
      <c r="Q163" s="90">
        <f t="shared" si="2"/>
        <v>0</v>
      </c>
    </row>
    <row r="164" spans="2:17" x14ac:dyDescent="0.3">
      <c r="B164" s="79" t="s">
        <v>2710</v>
      </c>
      <c r="C164" s="79" t="s">
        <v>1329</v>
      </c>
      <c r="D164" s="82"/>
      <c r="E164" s="82"/>
      <c r="F164" s="82"/>
      <c r="G164" s="81">
        <v>717.26</v>
      </c>
      <c r="H164" s="81">
        <v>717.26</v>
      </c>
      <c r="I164" s="81">
        <v>717.26</v>
      </c>
      <c r="J164" s="81">
        <v>717.26</v>
      </c>
      <c r="K164" s="81">
        <v>717.26</v>
      </c>
      <c r="L164" s="81">
        <v>717.26</v>
      </c>
      <c r="M164" s="81">
        <v>717.26</v>
      </c>
      <c r="N164" s="81">
        <v>717.26</v>
      </c>
      <c r="O164" s="81">
        <v>717.26</v>
      </c>
      <c r="P164" s="90">
        <v>6455.34</v>
      </c>
      <c r="Q164" s="90">
        <f t="shared" si="2"/>
        <v>6455.3400000000011</v>
      </c>
    </row>
    <row r="165" spans="2:17" x14ac:dyDescent="0.3">
      <c r="B165" s="79" t="s">
        <v>1268</v>
      </c>
      <c r="C165" s="79" t="s">
        <v>1269</v>
      </c>
      <c r="D165" s="81">
        <v>657.13</v>
      </c>
      <c r="E165" s="81">
        <v>657.13</v>
      </c>
      <c r="F165" s="81">
        <v>657.13</v>
      </c>
      <c r="G165" s="81">
        <v>657.13</v>
      </c>
      <c r="H165" s="81">
        <v>657.13</v>
      </c>
      <c r="I165" s="81">
        <v>657.13</v>
      </c>
      <c r="J165" s="81">
        <v>657.13</v>
      </c>
      <c r="K165" s="81">
        <v>657.13</v>
      </c>
      <c r="L165" s="81">
        <v>657.13</v>
      </c>
      <c r="M165" s="81">
        <v>657.13</v>
      </c>
      <c r="N165" s="81">
        <v>657.13</v>
      </c>
      <c r="O165" s="81">
        <v>657.13</v>
      </c>
      <c r="P165" s="90">
        <v>7885.56</v>
      </c>
      <c r="Q165" s="90">
        <f t="shared" si="2"/>
        <v>5914.17</v>
      </c>
    </row>
    <row r="166" spans="2:17" x14ac:dyDescent="0.3">
      <c r="B166" s="79" t="s">
        <v>1776</v>
      </c>
      <c r="C166" s="79" t="s">
        <v>1777</v>
      </c>
      <c r="D166" s="81">
        <v>601.29999999999995</v>
      </c>
      <c r="E166" s="81">
        <v>601.29999999999995</v>
      </c>
      <c r="F166" s="81">
        <v>601.29999999999995</v>
      </c>
      <c r="G166" s="81">
        <v>601.29999999999995</v>
      </c>
      <c r="H166" s="81">
        <v>601.29999999999995</v>
      </c>
      <c r="I166" s="81">
        <v>601.29999999999995</v>
      </c>
      <c r="J166" s="81">
        <v>601.29999999999995</v>
      </c>
      <c r="K166" s="81">
        <v>601.29999999999995</v>
      </c>
      <c r="L166" s="81">
        <v>601.29999999999995</v>
      </c>
      <c r="M166" s="81">
        <v>601.29999999999995</v>
      </c>
      <c r="N166" s="81">
        <v>601.29999999999995</v>
      </c>
      <c r="O166" s="81">
        <v>601.29999999999995</v>
      </c>
      <c r="P166" s="90">
        <v>7215.6</v>
      </c>
      <c r="Q166" s="90">
        <f t="shared" si="2"/>
        <v>5411.7000000000007</v>
      </c>
    </row>
    <row r="167" spans="2:17" x14ac:dyDescent="0.3">
      <c r="B167" s="79" t="s">
        <v>1962</v>
      </c>
      <c r="C167" s="79" t="s">
        <v>1963</v>
      </c>
      <c r="D167" s="81">
        <v>622.77</v>
      </c>
      <c r="E167" s="81">
        <v>622.77</v>
      </c>
      <c r="F167" s="81">
        <v>622.77</v>
      </c>
      <c r="G167" s="81">
        <v>622.77</v>
      </c>
      <c r="H167" s="81">
        <v>622.77</v>
      </c>
      <c r="I167" s="81">
        <v>622.77</v>
      </c>
      <c r="J167" s="81">
        <v>622.77</v>
      </c>
      <c r="K167" s="81">
        <v>622.77</v>
      </c>
      <c r="L167" s="81">
        <v>622.77</v>
      </c>
      <c r="M167" s="81">
        <v>622.77</v>
      </c>
      <c r="N167" s="81">
        <v>622.77</v>
      </c>
      <c r="O167" s="81">
        <v>622.77</v>
      </c>
      <c r="P167" s="90">
        <v>7473.24</v>
      </c>
      <c r="Q167" s="90">
        <f t="shared" si="2"/>
        <v>5604.93</v>
      </c>
    </row>
    <row r="168" spans="2:17" x14ac:dyDescent="0.3">
      <c r="B168" s="79" t="s">
        <v>1331</v>
      </c>
      <c r="C168" s="79" t="s">
        <v>1332</v>
      </c>
      <c r="D168" s="81">
        <v>618.47</v>
      </c>
      <c r="E168" s="81">
        <v>618.48</v>
      </c>
      <c r="F168" s="81">
        <v>618.48</v>
      </c>
      <c r="G168" s="81">
        <v>618.48</v>
      </c>
      <c r="H168" s="81">
        <v>618.48</v>
      </c>
      <c r="I168" s="81">
        <v>618.48</v>
      </c>
      <c r="J168" s="81">
        <v>618.48</v>
      </c>
      <c r="K168" s="81">
        <v>618.48</v>
      </c>
      <c r="L168" s="81">
        <v>618.48</v>
      </c>
      <c r="M168" s="81">
        <v>618.48</v>
      </c>
      <c r="N168" s="81">
        <v>618.48</v>
      </c>
      <c r="O168" s="81">
        <v>618.48</v>
      </c>
      <c r="P168" s="90">
        <v>7421.75</v>
      </c>
      <c r="Q168" s="90">
        <f t="shared" si="2"/>
        <v>5566.32</v>
      </c>
    </row>
    <row r="169" spans="2:17" x14ac:dyDescent="0.3">
      <c r="B169" s="79" t="s">
        <v>1728</v>
      </c>
      <c r="C169" s="79" t="s">
        <v>1729</v>
      </c>
      <c r="D169" s="81">
        <v>657.13</v>
      </c>
      <c r="E169" s="81">
        <v>657.13</v>
      </c>
      <c r="F169" s="81">
        <v>657.13</v>
      </c>
      <c r="G169" s="81">
        <v>657.13</v>
      </c>
      <c r="H169" s="81">
        <v>657.13</v>
      </c>
      <c r="I169" s="81">
        <v>657.13</v>
      </c>
      <c r="J169" s="81">
        <v>657.13</v>
      </c>
      <c r="K169" s="81">
        <v>657.13</v>
      </c>
      <c r="L169" s="81">
        <v>657.13</v>
      </c>
      <c r="M169" s="81">
        <v>657.13</v>
      </c>
      <c r="N169" s="81">
        <v>657.13</v>
      </c>
      <c r="O169" s="81">
        <v>657.13</v>
      </c>
      <c r="P169" s="90">
        <v>7885.56</v>
      </c>
      <c r="Q169" s="90">
        <f t="shared" si="2"/>
        <v>5914.17</v>
      </c>
    </row>
    <row r="170" spans="2:17" x14ac:dyDescent="0.3">
      <c r="B170" s="79" t="s">
        <v>1583</v>
      </c>
      <c r="C170" s="79" t="s">
        <v>1584</v>
      </c>
      <c r="D170" s="81">
        <v>652.84</v>
      </c>
      <c r="E170" s="81">
        <v>652.84</v>
      </c>
      <c r="F170" s="81">
        <v>652.84</v>
      </c>
      <c r="G170" s="81">
        <v>652.84</v>
      </c>
      <c r="H170" s="81">
        <v>652.84</v>
      </c>
      <c r="I170" s="81">
        <v>652.84</v>
      </c>
      <c r="J170" s="81">
        <v>652.84</v>
      </c>
      <c r="K170" s="81">
        <v>652.84</v>
      </c>
      <c r="L170" s="81">
        <v>652.84</v>
      </c>
      <c r="M170" s="81">
        <v>652.84</v>
      </c>
      <c r="N170" s="81">
        <v>652.84</v>
      </c>
      <c r="O170" s="81">
        <v>652.84</v>
      </c>
      <c r="P170" s="90">
        <v>7834.08</v>
      </c>
      <c r="Q170" s="90">
        <f t="shared" si="2"/>
        <v>5875.56</v>
      </c>
    </row>
    <row r="171" spans="2:17" x14ac:dyDescent="0.3">
      <c r="B171" s="79" t="s">
        <v>2248</v>
      </c>
      <c r="C171" s="79" t="s">
        <v>2249</v>
      </c>
      <c r="D171" s="81">
        <v>743.03</v>
      </c>
      <c r="E171" s="81">
        <v>743.03</v>
      </c>
      <c r="F171" s="81">
        <v>743.03</v>
      </c>
      <c r="G171" s="81">
        <v>743.03</v>
      </c>
      <c r="H171" s="81">
        <v>743.03</v>
      </c>
      <c r="I171" s="81">
        <v>743.03</v>
      </c>
      <c r="J171" s="81">
        <v>743.03</v>
      </c>
      <c r="K171" s="81">
        <v>743.03</v>
      </c>
      <c r="L171" s="81">
        <v>743.03</v>
      </c>
      <c r="M171" s="81">
        <v>743.03</v>
      </c>
      <c r="N171" s="81">
        <v>743.03</v>
      </c>
      <c r="O171" s="81">
        <v>743.03</v>
      </c>
      <c r="P171" s="90">
        <v>8916.36</v>
      </c>
      <c r="Q171" s="90">
        <f t="shared" si="2"/>
        <v>6687.2699999999986</v>
      </c>
    </row>
    <row r="172" spans="2:17" x14ac:dyDescent="0.3">
      <c r="B172" s="79" t="s">
        <v>1966</v>
      </c>
      <c r="C172" s="79" t="s">
        <v>1967</v>
      </c>
      <c r="D172" s="81">
        <v>592.71</v>
      </c>
      <c r="E172" s="81">
        <v>592.71</v>
      </c>
      <c r="F172" s="81">
        <v>592.71</v>
      </c>
      <c r="G172" s="81">
        <v>592.71</v>
      </c>
      <c r="H172" s="81">
        <v>592.71</v>
      </c>
      <c r="I172" s="81">
        <v>592.71</v>
      </c>
      <c r="J172" s="81">
        <v>592.71</v>
      </c>
      <c r="K172" s="81">
        <v>592.71</v>
      </c>
      <c r="L172" s="81">
        <v>592.71</v>
      </c>
      <c r="M172" s="81">
        <v>592.71</v>
      </c>
      <c r="N172" s="81">
        <v>375.38</v>
      </c>
      <c r="O172" s="82"/>
      <c r="P172" s="90">
        <v>6302.48</v>
      </c>
      <c r="Q172" s="90">
        <f t="shared" si="2"/>
        <v>4524.3500000000004</v>
      </c>
    </row>
    <row r="173" spans="2:17" x14ac:dyDescent="0.3">
      <c r="B173" s="79" t="s">
        <v>2795</v>
      </c>
      <c r="C173" s="79" t="s">
        <v>1967</v>
      </c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1">
        <v>217.33</v>
      </c>
      <c r="O173" s="81">
        <v>592.71</v>
      </c>
      <c r="P173" s="91">
        <v>810.04</v>
      </c>
      <c r="Q173" s="90">
        <f t="shared" si="2"/>
        <v>810.04000000000008</v>
      </c>
    </row>
    <row r="174" spans="2:17" x14ac:dyDescent="0.3">
      <c r="B174" s="79" t="s">
        <v>2526</v>
      </c>
      <c r="C174" s="79" t="s">
        <v>2527</v>
      </c>
      <c r="D174" s="81">
        <v>725.85</v>
      </c>
      <c r="E174" s="81">
        <v>725.85</v>
      </c>
      <c r="F174" s="81">
        <v>725.85</v>
      </c>
      <c r="G174" s="81">
        <v>725.85</v>
      </c>
      <c r="H174" s="81">
        <v>725.85</v>
      </c>
      <c r="I174" s="81">
        <v>725.85</v>
      </c>
      <c r="J174" s="81">
        <v>725.85</v>
      </c>
      <c r="K174" s="81">
        <v>725.85</v>
      </c>
      <c r="L174" s="81">
        <v>725.85</v>
      </c>
      <c r="M174" s="81">
        <v>725.85</v>
      </c>
      <c r="N174" s="81">
        <v>725.85</v>
      </c>
      <c r="O174" s="81">
        <v>725.85</v>
      </c>
      <c r="P174" s="90">
        <v>8710.2000000000007</v>
      </c>
      <c r="Q174" s="90">
        <f t="shared" si="2"/>
        <v>6532.6500000000015</v>
      </c>
    </row>
    <row r="175" spans="2:17" x14ac:dyDescent="0.3">
      <c r="B175" s="79" t="s">
        <v>1273</v>
      </c>
      <c r="C175" s="79" t="s">
        <v>1274</v>
      </c>
      <c r="D175" s="81">
        <v>678.6</v>
      </c>
      <c r="E175" s="81">
        <v>678.61</v>
      </c>
      <c r="F175" s="81">
        <v>678.61</v>
      </c>
      <c r="G175" s="81">
        <v>678.61</v>
      </c>
      <c r="H175" s="81">
        <v>678.61</v>
      </c>
      <c r="I175" s="81">
        <v>678.61</v>
      </c>
      <c r="J175" s="81">
        <v>678.61</v>
      </c>
      <c r="K175" s="81">
        <v>678.61</v>
      </c>
      <c r="L175" s="81">
        <v>678.61</v>
      </c>
      <c r="M175" s="81">
        <v>678.61</v>
      </c>
      <c r="N175" s="81">
        <v>678.61</v>
      </c>
      <c r="O175" s="81">
        <v>678.61</v>
      </c>
      <c r="P175" s="90">
        <v>8143.31</v>
      </c>
      <c r="Q175" s="90">
        <f t="shared" si="2"/>
        <v>6107.49</v>
      </c>
    </row>
    <row r="176" spans="2:17" x14ac:dyDescent="0.3">
      <c r="B176" s="79" t="s">
        <v>1640</v>
      </c>
      <c r="C176" s="79" t="s">
        <v>1641</v>
      </c>
      <c r="D176" s="81">
        <v>592.71</v>
      </c>
      <c r="E176" s="81">
        <v>592.71</v>
      </c>
      <c r="F176" s="81">
        <v>592.71</v>
      </c>
      <c r="G176" s="81">
        <v>592.71</v>
      </c>
      <c r="H176" s="81">
        <v>592.71</v>
      </c>
      <c r="I176" s="81">
        <v>592.71</v>
      </c>
      <c r="J176" s="81">
        <v>592.71</v>
      </c>
      <c r="K176" s="81">
        <v>592.71</v>
      </c>
      <c r="L176" s="81">
        <v>592.71</v>
      </c>
      <c r="M176" s="81">
        <v>592.71</v>
      </c>
      <c r="N176" s="81">
        <v>592.71</v>
      </c>
      <c r="O176" s="81">
        <v>592.71</v>
      </c>
      <c r="P176" s="90">
        <v>7112.52</v>
      </c>
      <c r="Q176" s="90">
        <f t="shared" si="2"/>
        <v>5334.39</v>
      </c>
    </row>
    <row r="177" spans="2:17" x14ac:dyDescent="0.3">
      <c r="B177" s="79" t="s">
        <v>1803</v>
      </c>
      <c r="C177" s="79" t="s">
        <v>1804</v>
      </c>
      <c r="D177" s="81">
        <v>747.33</v>
      </c>
      <c r="E177" s="81">
        <v>747.33</v>
      </c>
      <c r="F177" s="81">
        <v>747.33</v>
      </c>
      <c r="G177" s="81">
        <v>747.33</v>
      </c>
      <c r="H177" s="81">
        <v>747.33</v>
      </c>
      <c r="I177" s="81">
        <v>747.33</v>
      </c>
      <c r="J177" s="81">
        <v>747.33</v>
      </c>
      <c r="K177" s="81">
        <v>747.33</v>
      </c>
      <c r="L177" s="81">
        <v>747.33</v>
      </c>
      <c r="M177" s="81">
        <v>747.33</v>
      </c>
      <c r="N177" s="81">
        <v>747.33</v>
      </c>
      <c r="O177" s="81">
        <v>747.33</v>
      </c>
      <c r="P177" s="90">
        <v>8967.9599999999991</v>
      </c>
      <c r="Q177" s="90">
        <f t="shared" si="2"/>
        <v>6725.97</v>
      </c>
    </row>
    <row r="178" spans="2:17" x14ac:dyDescent="0.3">
      <c r="B178" s="79" t="s">
        <v>2357</v>
      </c>
      <c r="C178" s="79" t="s">
        <v>2358</v>
      </c>
      <c r="D178" s="81">
        <v>678.6</v>
      </c>
      <c r="E178" s="81">
        <v>678.61</v>
      </c>
      <c r="F178" s="81">
        <v>678.61</v>
      </c>
      <c r="G178" s="81">
        <v>678.61</v>
      </c>
      <c r="H178" s="81">
        <v>678.61</v>
      </c>
      <c r="I178" s="81">
        <v>678.61</v>
      </c>
      <c r="J178" s="81">
        <v>678.61</v>
      </c>
      <c r="K178" s="81">
        <v>678.61</v>
      </c>
      <c r="L178" s="81">
        <v>678.61</v>
      </c>
      <c r="M178" s="81">
        <v>678.61</v>
      </c>
      <c r="N178" s="81">
        <v>678.61</v>
      </c>
      <c r="O178" s="81">
        <v>678.61</v>
      </c>
      <c r="P178" s="90">
        <v>8143.31</v>
      </c>
      <c r="Q178" s="90">
        <f t="shared" si="2"/>
        <v>6107.49</v>
      </c>
    </row>
    <row r="179" spans="2:17" x14ac:dyDescent="0.3">
      <c r="B179" s="79" t="s">
        <v>1636</v>
      </c>
      <c r="C179" s="79" t="s">
        <v>1637</v>
      </c>
      <c r="D179" s="81">
        <v>592.71</v>
      </c>
      <c r="E179" s="81">
        <v>592.71</v>
      </c>
      <c r="F179" s="81">
        <v>592.71</v>
      </c>
      <c r="G179" s="81">
        <v>592.71</v>
      </c>
      <c r="H179" s="81">
        <v>592.71</v>
      </c>
      <c r="I179" s="81">
        <v>592.71</v>
      </c>
      <c r="J179" s="81">
        <v>592.71</v>
      </c>
      <c r="K179" s="81">
        <v>592.71</v>
      </c>
      <c r="L179" s="81">
        <v>592.71</v>
      </c>
      <c r="M179" s="81">
        <v>592.71</v>
      </c>
      <c r="N179" s="81">
        <v>592.71</v>
      </c>
      <c r="O179" s="81">
        <v>592.71</v>
      </c>
      <c r="P179" s="90">
        <v>7112.52</v>
      </c>
      <c r="Q179" s="90">
        <f t="shared" si="2"/>
        <v>5334.39</v>
      </c>
    </row>
    <row r="180" spans="2:17" x14ac:dyDescent="0.3">
      <c r="B180" s="79" t="s">
        <v>2359</v>
      </c>
      <c r="C180" s="79" t="s">
        <v>2360</v>
      </c>
      <c r="D180" s="81">
        <v>747.33</v>
      </c>
      <c r="E180" s="81">
        <v>747.33</v>
      </c>
      <c r="F180" s="81">
        <v>747.33</v>
      </c>
      <c r="G180" s="81">
        <v>747.33</v>
      </c>
      <c r="H180" s="81">
        <v>747.33</v>
      </c>
      <c r="I180" s="81">
        <v>747.33</v>
      </c>
      <c r="J180" s="81">
        <v>747.33</v>
      </c>
      <c r="K180" s="81">
        <v>747.33</v>
      </c>
      <c r="L180" s="81">
        <v>747.33</v>
      </c>
      <c r="M180" s="81">
        <v>747.33</v>
      </c>
      <c r="N180" s="81">
        <v>747.33</v>
      </c>
      <c r="O180" s="81">
        <v>747.33</v>
      </c>
      <c r="P180" s="90">
        <v>8967.9599999999991</v>
      </c>
      <c r="Q180" s="90">
        <f t="shared" si="2"/>
        <v>6725.97</v>
      </c>
    </row>
    <row r="181" spans="2:17" x14ac:dyDescent="0.3">
      <c r="B181" s="79" t="s">
        <v>2363</v>
      </c>
      <c r="C181" s="79" t="s">
        <v>2364</v>
      </c>
      <c r="D181" s="81">
        <v>678.6</v>
      </c>
      <c r="E181" s="81">
        <v>678.61</v>
      </c>
      <c r="F181" s="81">
        <v>678.61</v>
      </c>
      <c r="G181" s="81">
        <v>678.61</v>
      </c>
      <c r="H181" s="81">
        <v>678.61</v>
      </c>
      <c r="I181" s="81">
        <v>678.61</v>
      </c>
      <c r="J181" s="81">
        <v>678.61</v>
      </c>
      <c r="K181" s="81">
        <v>678.61</v>
      </c>
      <c r="L181" s="81">
        <v>678.61</v>
      </c>
      <c r="M181" s="81">
        <v>678.61</v>
      </c>
      <c r="N181" s="81">
        <v>678.61</v>
      </c>
      <c r="O181" s="81">
        <v>678.61</v>
      </c>
      <c r="P181" s="90">
        <v>8143.31</v>
      </c>
      <c r="Q181" s="90">
        <f t="shared" si="2"/>
        <v>6107.49</v>
      </c>
    </row>
    <row r="182" spans="2:17" x14ac:dyDescent="0.3">
      <c r="B182" s="79" t="s">
        <v>1805</v>
      </c>
      <c r="C182" s="79" t="s">
        <v>1806</v>
      </c>
      <c r="D182" s="81">
        <v>592.71</v>
      </c>
      <c r="E182" s="81">
        <v>592.71</v>
      </c>
      <c r="F182" s="81">
        <v>592.71</v>
      </c>
      <c r="G182" s="81">
        <v>592.71</v>
      </c>
      <c r="H182" s="81">
        <v>592.71</v>
      </c>
      <c r="I182" s="81">
        <v>592.71</v>
      </c>
      <c r="J182" s="81">
        <v>592.71</v>
      </c>
      <c r="K182" s="81">
        <v>592.71</v>
      </c>
      <c r="L182" s="81">
        <v>592.71</v>
      </c>
      <c r="M182" s="81">
        <v>592.71</v>
      </c>
      <c r="N182" s="81">
        <v>592.71</v>
      </c>
      <c r="O182" s="81">
        <v>592.71</v>
      </c>
      <c r="P182" s="90">
        <v>7112.52</v>
      </c>
      <c r="Q182" s="90">
        <f t="shared" si="2"/>
        <v>5334.39</v>
      </c>
    </row>
    <row r="183" spans="2:17" x14ac:dyDescent="0.3">
      <c r="B183" s="79" t="s">
        <v>741</v>
      </c>
      <c r="C183" s="79" t="s">
        <v>742</v>
      </c>
      <c r="D183" s="81">
        <v>670.01</v>
      </c>
      <c r="E183" s="81">
        <v>670.02</v>
      </c>
      <c r="F183" s="81">
        <v>670.02</v>
      </c>
      <c r="G183" s="81">
        <v>670.02</v>
      </c>
      <c r="H183" s="81">
        <v>670.02</v>
      </c>
      <c r="I183" s="81">
        <v>670.02</v>
      </c>
      <c r="J183" s="81">
        <v>670.02</v>
      </c>
      <c r="K183" s="81">
        <v>670.02</v>
      </c>
      <c r="L183" s="81">
        <v>670.02</v>
      </c>
      <c r="M183" s="81">
        <v>670.02</v>
      </c>
      <c r="N183" s="81">
        <v>670.02</v>
      </c>
      <c r="O183" s="81">
        <v>670.02</v>
      </c>
      <c r="P183" s="90">
        <v>8040.23</v>
      </c>
      <c r="Q183" s="90">
        <f t="shared" si="2"/>
        <v>6030.18</v>
      </c>
    </row>
    <row r="184" spans="2:17" x14ac:dyDescent="0.3">
      <c r="B184" s="79" t="s">
        <v>1999</v>
      </c>
      <c r="C184" s="79" t="s">
        <v>2000</v>
      </c>
      <c r="D184" s="81">
        <v>747.33</v>
      </c>
      <c r="E184" s="81">
        <v>747.33</v>
      </c>
      <c r="F184" s="81">
        <v>747.33</v>
      </c>
      <c r="G184" s="81">
        <v>747.33</v>
      </c>
      <c r="H184" s="81">
        <v>747.33</v>
      </c>
      <c r="I184" s="81">
        <v>747.33</v>
      </c>
      <c r="J184" s="81">
        <v>747.33</v>
      </c>
      <c r="K184" s="81">
        <v>747.33</v>
      </c>
      <c r="L184" s="81">
        <v>747.33</v>
      </c>
      <c r="M184" s="81">
        <v>747.33</v>
      </c>
      <c r="N184" s="81">
        <v>747.33</v>
      </c>
      <c r="O184" s="81">
        <v>747.33</v>
      </c>
      <c r="P184" s="90">
        <v>8967.9599999999991</v>
      </c>
      <c r="Q184" s="90">
        <f t="shared" si="2"/>
        <v>6725.97</v>
      </c>
    </row>
    <row r="185" spans="2:17" x14ac:dyDescent="0.3">
      <c r="B185" s="79" t="s">
        <v>1603</v>
      </c>
      <c r="C185" s="79" t="s">
        <v>1604</v>
      </c>
      <c r="D185" s="81">
        <v>670.01</v>
      </c>
      <c r="E185" s="81">
        <v>670.02</v>
      </c>
      <c r="F185" s="81">
        <v>670.02</v>
      </c>
      <c r="G185" s="81">
        <v>670.02</v>
      </c>
      <c r="H185" s="81">
        <v>670.01</v>
      </c>
      <c r="I185" s="81">
        <v>670.02</v>
      </c>
      <c r="J185" s="81">
        <v>670.02</v>
      </c>
      <c r="K185" s="81">
        <v>670.02</v>
      </c>
      <c r="L185" s="81">
        <v>670.02</v>
      </c>
      <c r="M185" s="81">
        <v>670.02</v>
      </c>
      <c r="N185" s="81">
        <v>670.02</v>
      </c>
      <c r="O185" s="81">
        <v>670.02</v>
      </c>
      <c r="P185" s="90">
        <v>8040.22</v>
      </c>
      <c r="Q185" s="90">
        <f t="shared" si="2"/>
        <v>6030.17</v>
      </c>
    </row>
    <row r="186" spans="2:17" x14ac:dyDescent="0.3">
      <c r="B186" s="79" t="s">
        <v>1607</v>
      </c>
      <c r="C186" s="79" t="s">
        <v>1604</v>
      </c>
      <c r="D186" s="81">
        <v>-670.01</v>
      </c>
      <c r="E186" s="81">
        <v>-670.02</v>
      </c>
      <c r="F186" s="81">
        <v>-670.02</v>
      </c>
      <c r="G186" s="81">
        <v>-670.02</v>
      </c>
      <c r="H186" s="82"/>
      <c r="I186" s="82"/>
      <c r="J186" s="82"/>
      <c r="K186" s="82"/>
      <c r="L186" s="82"/>
      <c r="M186" s="82"/>
      <c r="N186" s="82"/>
      <c r="O186" s="82"/>
      <c r="P186" s="90">
        <v>-2680.07</v>
      </c>
      <c r="Q186" s="90">
        <f t="shared" si="2"/>
        <v>-670.02</v>
      </c>
    </row>
    <row r="187" spans="2:17" x14ac:dyDescent="0.3">
      <c r="B187" s="79" t="s">
        <v>1368</v>
      </c>
      <c r="C187" s="79" t="s">
        <v>1369</v>
      </c>
      <c r="D187" s="81">
        <v>584.12</v>
      </c>
      <c r="E187" s="81">
        <v>584.12</v>
      </c>
      <c r="F187" s="81">
        <v>584.12</v>
      </c>
      <c r="G187" s="81">
        <v>584.12</v>
      </c>
      <c r="H187" s="81">
        <v>584.12</v>
      </c>
      <c r="I187" s="81">
        <v>584.12</v>
      </c>
      <c r="J187" s="81">
        <v>584.12</v>
      </c>
      <c r="K187" s="81">
        <v>584.12</v>
      </c>
      <c r="L187" s="81">
        <v>584.12</v>
      </c>
      <c r="M187" s="81">
        <v>584.12</v>
      </c>
      <c r="N187" s="81">
        <v>584.12</v>
      </c>
      <c r="O187" s="81">
        <v>584.12</v>
      </c>
      <c r="P187" s="90">
        <v>7009.44</v>
      </c>
      <c r="Q187" s="90">
        <f t="shared" si="2"/>
        <v>5257.08</v>
      </c>
    </row>
    <row r="188" spans="2:17" x14ac:dyDescent="0.3">
      <c r="B188" s="79" t="s">
        <v>1020</v>
      </c>
      <c r="C188" s="79" t="s">
        <v>1021</v>
      </c>
      <c r="D188" s="81">
        <v>743.03</v>
      </c>
      <c r="E188" s="81">
        <v>743.03</v>
      </c>
      <c r="F188" s="81">
        <v>743.03</v>
      </c>
      <c r="G188" s="81">
        <v>743.03</v>
      </c>
      <c r="H188" s="81">
        <v>743.03</v>
      </c>
      <c r="I188" s="81">
        <v>743.03</v>
      </c>
      <c r="J188" s="81">
        <v>743.03</v>
      </c>
      <c r="K188" s="81">
        <v>743.03</v>
      </c>
      <c r="L188" s="81">
        <v>743.03</v>
      </c>
      <c r="M188" s="81">
        <v>743.03</v>
      </c>
      <c r="N188" s="81">
        <v>743.03</v>
      </c>
      <c r="O188" s="81">
        <v>743.03</v>
      </c>
      <c r="P188" s="90">
        <v>8916.36</v>
      </c>
      <c r="Q188" s="90">
        <f t="shared" si="2"/>
        <v>6687.2699999999986</v>
      </c>
    </row>
    <row r="189" spans="2:17" x14ac:dyDescent="0.3">
      <c r="B189" s="79" t="s">
        <v>1989</v>
      </c>
      <c r="C189" s="79" t="s">
        <v>1990</v>
      </c>
      <c r="D189" s="81">
        <v>670.01</v>
      </c>
      <c r="E189" s="81">
        <v>670.02</v>
      </c>
      <c r="F189" s="81">
        <v>670.02</v>
      </c>
      <c r="G189" s="81">
        <v>670.02</v>
      </c>
      <c r="H189" s="81">
        <v>670.02</v>
      </c>
      <c r="I189" s="81">
        <v>670.02</v>
      </c>
      <c r="J189" s="81">
        <v>670.02</v>
      </c>
      <c r="K189" s="81">
        <v>670.02</v>
      </c>
      <c r="L189" s="81">
        <v>670.02</v>
      </c>
      <c r="M189" s="81">
        <v>670.02</v>
      </c>
      <c r="N189" s="81">
        <v>670.02</v>
      </c>
      <c r="O189" s="81">
        <v>670.02</v>
      </c>
      <c r="P189" s="90">
        <v>8040.23</v>
      </c>
      <c r="Q189" s="90">
        <f t="shared" si="2"/>
        <v>6030.18</v>
      </c>
    </row>
    <row r="190" spans="2:17" x14ac:dyDescent="0.3">
      <c r="B190" s="79" t="s">
        <v>1550</v>
      </c>
      <c r="C190" s="79" t="s">
        <v>1551</v>
      </c>
      <c r="D190" s="81">
        <v>584.12</v>
      </c>
      <c r="E190" s="81">
        <v>584.12</v>
      </c>
      <c r="F190" s="81">
        <v>584.12</v>
      </c>
      <c r="G190" s="81">
        <v>584.12</v>
      </c>
      <c r="H190" s="81">
        <v>584.12</v>
      </c>
      <c r="I190" s="81">
        <v>584.12</v>
      </c>
      <c r="J190" s="81">
        <v>584.12</v>
      </c>
      <c r="K190" s="81">
        <v>584.12</v>
      </c>
      <c r="L190" s="81">
        <v>584.12</v>
      </c>
      <c r="M190" s="81">
        <v>584.12</v>
      </c>
      <c r="N190" s="81">
        <v>584.12</v>
      </c>
      <c r="O190" s="81">
        <v>584.12</v>
      </c>
      <c r="P190" s="90">
        <v>7009.44</v>
      </c>
      <c r="Q190" s="90">
        <f t="shared" si="2"/>
        <v>5257.08</v>
      </c>
    </row>
    <row r="191" spans="2:17" x14ac:dyDescent="0.3">
      <c r="B191" s="79" t="s">
        <v>776</v>
      </c>
      <c r="C191" s="79" t="s">
        <v>777</v>
      </c>
      <c r="D191" s="81">
        <v>743.03</v>
      </c>
      <c r="E191" s="81">
        <v>743.03</v>
      </c>
      <c r="F191" s="81">
        <v>743.03</v>
      </c>
      <c r="G191" s="81">
        <v>743.03</v>
      </c>
      <c r="H191" s="81">
        <v>743.03</v>
      </c>
      <c r="I191" s="81">
        <v>743.03</v>
      </c>
      <c r="J191" s="81">
        <v>743.03</v>
      </c>
      <c r="K191" s="81">
        <v>743.03</v>
      </c>
      <c r="L191" s="81">
        <v>743.03</v>
      </c>
      <c r="M191" s="81">
        <v>743.03</v>
      </c>
      <c r="N191" s="81">
        <v>743.03</v>
      </c>
      <c r="O191" s="81">
        <v>743.03</v>
      </c>
      <c r="P191" s="90">
        <v>8916.36</v>
      </c>
      <c r="Q191" s="90">
        <f t="shared" si="2"/>
        <v>6687.2699999999986</v>
      </c>
    </row>
    <row r="192" spans="2:17" x14ac:dyDescent="0.3">
      <c r="B192" s="79" t="s">
        <v>1287</v>
      </c>
      <c r="C192" s="79" t="s">
        <v>1288</v>
      </c>
      <c r="D192" s="81">
        <v>670.01</v>
      </c>
      <c r="E192" s="81">
        <v>670.02</v>
      </c>
      <c r="F192" s="81">
        <v>670.02</v>
      </c>
      <c r="G192" s="81">
        <v>670.02</v>
      </c>
      <c r="H192" s="81">
        <v>670.02</v>
      </c>
      <c r="I192" s="81">
        <v>670.02</v>
      </c>
      <c r="J192" s="81">
        <v>670.02</v>
      </c>
      <c r="K192" s="81">
        <v>670.02</v>
      </c>
      <c r="L192" s="81">
        <v>670.02</v>
      </c>
      <c r="M192" s="81">
        <v>670.02</v>
      </c>
      <c r="N192" s="81">
        <v>670.02</v>
      </c>
      <c r="O192" s="81">
        <v>670.02</v>
      </c>
      <c r="P192" s="90">
        <v>8040.23</v>
      </c>
      <c r="Q192" s="90">
        <f t="shared" si="2"/>
        <v>6030.18</v>
      </c>
    </row>
    <row r="193" spans="2:17" x14ac:dyDescent="0.3">
      <c r="B193" s="79" t="s">
        <v>1697</v>
      </c>
      <c r="C193" s="79" t="s">
        <v>1698</v>
      </c>
      <c r="D193" s="81">
        <v>584.12</v>
      </c>
      <c r="E193" s="81">
        <v>584.12</v>
      </c>
      <c r="F193" s="81">
        <v>584.12</v>
      </c>
      <c r="G193" s="81">
        <v>584.12</v>
      </c>
      <c r="H193" s="81">
        <v>584.12</v>
      </c>
      <c r="I193" s="81">
        <v>584.12</v>
      </c>
      <c r="J193" s="81">
        <v>584.12</v>
      </c>
      <c r="K193" s="81">
        <v>584.12</v>
      </c>
      <c r="L193" s="81">
        <v>584.12</v>
      </c>
      <c r="M193" s="81">
        <v>584.12</v>
      </c>
      <c r="N193" s="81">
        <v>584.12</v>
      </c>
      <c r="O193" s="81">
        <v>584.12</v>
      </c>
      <c r="P193" s="90">
        <v>7009.44</v>
      </c>
      <c r="Q193" s="90">
        <f t="shared" si="2"/>
        <v>5257.08</v>
      </c>
    </row>
    <row r="194" spans="2:17" x14ac:dyDescent="0.3">
      <c r="B194" s="79" t="s">
        <v>1750</v>
      </c>
      <c r="C194" s="79" t="s">
        <v>1751</v>
      </c>
      <c r="D194" s="81">
        <v>743.03</v>
      </c>
      <c r="E194" s="81">
        <v>743.03</v>
      </c>
      <c r="F194" s="81">
        <v>743.03</v>
      </c>
      <c r="G194" s="81">
        <v>743.03</v>
      </c>
      <c r="H194" s="81">
        <v>743.03</v>
      </c>
      <c r="I194" s="81">
        <v>743.03</v>
      </c>
      <c r="J194" s="81">
        <v>743.03</v>
      </c>
      <c r="K194" s="81">
        <v>743.03</v>
      </c>
      <c r="L194" s="81">
        <v>743.03</v>
      </c>
      <c r="M194" s="81">
        <v>743.03</v>
      </c>
      <c r="N194" s="81">
        <v>743.03</v>
      </c>
      <c r="O194" s="81">
        <v>743.03</v>
      </c>
      <c r="P194" s="90">
        <v>8916.36</v>
      </c>
      <c r="Q194" s="90">
        <f t="shared" si="2"/>
        <v>6687.2699999999986</v>
      </c>
    </row>
    <row r="195" spans="2:17" x14ac:dyDescent="0.3">
      <c r="B195" s="79" t="s">
        <v>1968</v>
      </c>
      <c r="C195" s="79" t="s">
        <v>1969</v>
      </c>
      <c r="D195" s="81">
        <v>584.12</v>
      </c>
      <c r="E195" s="81">
        <v>584.12</v>
      </c>
      <c r="F195" s="81">
        <v>584.12</v>
      </c>
      <c r="G195" s="81">
        <v>584.12</v>
      </c>
      <c r="H195" s="81">
        <v>584.12</v>
      </c>
      <c r="I195" s="81">
        <v>584.12</v>
      </c>
      <c r="J195" s="81">
        <v>584.12</v>
      </c>
      <c r="K195" s="81">
        <v>584.12</v>
      </c>
      <c r="L195" s="81">
        <v>584.12</v>
      </c>
      <c r="M195" s="81">
        <v>584.12</v>
      </c>
      <c r="N195" s="81">
        <v>584.12</v>
      </c>
      <c r="O195" s="81">
        <v>584.12</v>
      </c>
      <c r="P195" s="90">
        <v>7009.44</v>
      </c>
      <c r="Q195" s="90">
        <f t="shared" ref="Q195:Q258" si="3">SUM(G195:O195)</f>
        <v>5257.08</v>
      </c>
    </row>
    <row r="196" spans="2:17" x14ac:dyDescent="0.3">
      <c r="B196" s="79" t="s">
        <v>1752</v>
      </c>
      <c r="C196" s="79" t="s">
        <v>1753</v>
      </c>
      <c r="D196" s="81">
        <v>670.01</v>
      </c>
      <c r="E196" s="81">
        <v>670.02</v>
      </c>
      <c r="F196" s="81">
        <v>670.02</v>
      </c>
      <c r="G196" s="81">
        <v>670.02</v>
      </c>
      <c r="H196" s="81">
        <v>670.02</v>
      </c>
      <c r="I196" s="81">
        <v>670.02</v>
      </c>
      <c r="J196" s="81">
        <v>670.02</v>
      </c>
      <c r="K196" s="81">
        <v>670.02</v>
      </c>
      <c r="L196" s="81">
        <v>670.02</v>
      </c>
      <c r="M196" s="81">
        <v>670.02</v>
      </c>
      <c r="N196" s="81">
        <v>670.02</v>
      </c>
      <c r="O196" s="81">
        <v>670.02</v>
      </c>
      <c r="P196" s="90">
        <v>8040.23</v>
      </c>
      <c r="Q196" s="90">
        <f t="shared" si="3"/>
        <v>6030.18</v>
      </c>
    </row>
    <row r="197" spans="2:17" x14ac:dyDescent="0.3">
      <c r="B197" s="79" t="s">
        <v>1699</v>
      </c>
      <c r="C197" s="79" t="s">
        <v>1700</v>
      </c>
      <c r="D197" s="81">
        <v>584.12</v>
      </c>
      <c r="E197" s="81">
        <v>584.12</v>
      </c>
      <c r="F197" s="81">
        <v>584.12</v>
      </c>
      <c r="G197" s="81">
        <v>584.12</v>
      </c>
      <c r="H197" s="81">
        <v>584.12</v>
      </c>
      <c r="I197" s="81">
        <v>584.12</v>
      </c>
      <c r="J197" s="81">
        <v>584.12</v>
      </c>
      <c r="K197" s="81">
        <v>584.12</v>
      </c>
      <c r="L197" s="81">
        <v>584.12</v>
      </c>
      <c r="M197" s="81">
        <v>584.12</v>
      </c>
      <c r="N197" s="81">
        <v>584.12</v>
      </c>
      <c r="O197" s="81">
        <v>584.12</v>
      </c>
      <c r="P197" s="90">
        <v>7009.44</v>
      </c>
      <c r="Q197" s="90">
        <f t="shared" si="3"/>
        <v>5257.08</v>
      </c>
    </row>
    <row r="198" spans="2:17" x14ac:dyDescent="0.3">
      <c r="B198" s="79" t="s">
        <v>1033</v>
      </c>
      <c r="C198" s="79" t="s">
        <v>1034</v>
      </c>
      <c r="D198" s="81">
        <v>708.67</v>
      </c>
      <c r="E198" s="81">
        <v>708.67</v>
      </c>
      <c r="F198" s="81">
        <v>708.67</v>
      </c>
      <c r="G198" s="81">
        <v>708.67</v>
      </c>
      <c r="H198" s="81">
        <v>708.67</v>
      </c>
      <c r="I198" s="81">
        <v>708.67</v>
      </c>
      <c r="J198" s="81">
        <v>708.67</v>
      </c>
      <c r="K198" s="81">
        <v>708.67</v>
      </c>
      <c r="L198" s="81">
        <v>708.67</v>
      </c>
      <c r="M198" s="81">
        <v>708.67</v>
      </c>
      <c r="N198" s="81">
        <v>708.67</v>
      </c>
      <c r="O198" s="81">
        <v>708.67</v>
      </c>
      <c r="P198" s="90">
        <v>8504.0400000000009</v>
      </c>
      <c r="Q198" s="90">
        <f t="shared" si="3"/>
        <v>6378.03</v>
      </c>
    </row>
    <row r="199" spans="2:17" x14ac:dyDescent="0.3">
      <c r="B199" s="79" t="s">
        <v>682</v>
      </c>
      <c r="C199" s="79" t="s">
        <v>683</v>
      </c>
      <c r="D199" s="81">
        <v>661.43</v>
      </c>
      <c r="E199" s="81">
        <v>661.43</v>
      </c>
      <c r="F199" s="81">
        <v>661.43</v>
      </c>
      <c r="G199" s="81">
        <v>661.43</v>
      </c>
      <c r="H199" s="81">
        <v>661.43</v>
      </c>
      <c r="I199" s="81">
        <v>661.43</v>
      </c>
      <c r="J199" s="81">
        <v>661.43</v>
      </c>
      <c r="K199" s="81">
        <v>661.43</v>
      </c>
      <c r="L199" s="81">
        <v>661.43</v>
      </c>
      <c r="M199" s="81">
        <v>661.43</v>
      </c>
      <c r="N199" s="81">
        <v>661.43</v>
      </c>
      <c r="O199" s="81">
        <v>661.43</v>
      </c>
      <c r="P199" s="90">
        <v>7937.16</v>
      </c>
      <c r="Q199" s="90">
        <f t="shared" si="3"/>
        <v>5952.87</v>
      </c>
    </row>
    <row r="200" spans="2:17" x14ac:dyDescent="0.3">
      <c r="B200" s="79" t="s">
        <v>746</v>
      </c>
      <c r="C200" s="79" t="s">
        <v>747</v>
      </c>
      <c r="D200" s="81">
        <v>584.12</v>
      </c>
      <c r="E200" s="81">
        <v>584.12</v>
      </c>
      <c r="F200" s="81">
        <v>584.12</v>
      </c>
      <c r="G200" s="81">
        <v>584.12</v>
      </c>
      <c r="H200" s="81">
        <v>584.12</v>
      </c>
      <c r="I200" s="81">
        <v>584.12</v>
      </c>
      <c r="J200" s="81">
        <v>584.12</v>
      </c>
      <c r="K200" s="81">
        <v>584.12</v>
      </c>
      <c r="L200" s="81">
        <v>584.12</v>
      </c>
      <c r="M200" s="81">
        <v>584.12</v>
      </c>
      <c r="N200" s="81">
        <v>584.12</v>
      </c>
      <c r="O200" s="81">
        <v>584.12</v>
      </c>
      <c r="P200" s="90">
        <v>7009.44</v>
      </c>
      <c r="Q200" s="90">
        <f t="shared" si="3"/>
        <v>5257.08</v>
      </c>
    </row>
    <row r="201" spans="2:17" x14ac:dyDescent="0.3">
      <c r="B201" s="79" t="s">
        <v>2145</v>
      </c>
      <c r="C201" s="79" t="s">
        <v>2146</v>
      </c>
      <c r="D201" s="81">
        <v>717.27</v>
      </c>
      <c r="E201" s="81">
        <v>717.26</v>
      </c>
      <c r="F201" s="81">
        <v>717.26</v>
      </c>
      <c r="G201" s="81">
        <v>717.26</v>
      </c>
      <c r="H201" s="81">
        <v>717.26</v>
      </c>
      <c r="I201" s="81">
        <v>717.26</v>
      </c>
      <c r="J201" s="81">
        <v>717.26</v>
      </c>
      <c r="K201" s="81">
        <v>717.26</v>
      </c>
      <c r="L201" s="81">
        <v>717.26</v>
      </c>
      <c r="M201" s="81">
        <v>717.26</v>
      </c>
      <c r="N201" s="81">
        <v>717.26</v>
      </c>
      <c r="O201" s="81">
        <v>717.26</v>
      </c>
      <c r="P201" s="90">
        <v>8607.1299999999992</v>
      </c>
      <c r="Q201" s="90">
        <f t="shared" si="3"/>
        <v>6455.3400000000011</v>
      </c>
    </row>
    <row r="202" spans="2:17" x14ac:dyDescent="0.3">
      <c r="B202" s="79" t="s">
        <v>1768</v>
      </c>
      <c r="C202" s="79" t="s">
        <v>1769</v>
      </c>
      <c r="D202" s="81">
        <v>670.01</v>
      </c>
      <c r="E202" s="81">
        <v>670.02</v>
      </c>
      <c r="F202" s="81">
        <v>670.02</v>
      </c>
      <c r="G202" s="82"/>
      <c r="H202" s="82"/>
      <c r="I202" s="82"/>
      <c r="J202" s="82"/>
      <c r="K202" s="82"/>
      <c r="L202" s="82"/>
      <c r="M202" s="82"/>
      <c r="N202" s="82"/>
      <c r="O202" s="82"/>
      <c r="P202" s="90">
        <v>2010.05</v>
      </c>
      <c r="Q202" s="90">
        <f t="shared" si="3"/>
        <v>0</v>
      </c>
    </row>
    <row r="203" spans="2:17" x14ac:dyDescent="0.3">
      <c r="B203" s="79" t="s">
        <v>2705</v>
      </c>
      <c r="C203" s="79" t="s">
        <v>1769</v>
      </c>
      <c r="D203" s="82"/>
      <c r="E203" s="82"/>
      <c r="F203" s="81">
        <v>62.35</v>
      </c>
      <c r="G203" s="81">
        <v>670.02</v>
      </c>
      <c r="H203" s="81">
        <v>670.02</v>
      </c>
      <c r="I203" s="81">
        <v>670.02</v>
      </c>
      <c r="J203" s="81">
        <v>670.02</v>
      </c>
      <c r="K203" s="81">
        <v>670.02</v>
      </c>
      <c r="L203" s="81">
        <v>670.02</v>
      </c>
      <c r="M203" s="81">
        <v>670.02</v>
      </c>
      <c r="N203" s="81">
        <v>670.02</v>
      </c>
      <c r="O203" s="81">
        <v>670.02</v>
      </c>
      <c r="P203" s="90">
        <v>6092.53</v>
      </c>
      <c r="Q203" s="90">
        <f t="shared" si="3"/>
        <v>6030.18</v>
      </c>
    </row>
    <row r="204" spans="2:17" x14ac:dyDescent="0.3">
      <c r="B204" s="79" t="s">
        <v>1421</v>
      </c>
      <c r="C204" s="79" t="s">
        <v>1422</v>
      </c>
      <c r="D204" s="81">
        <v>584.12</v>
      </c>
      <c r="E204" s="81">
        <v>584.12</v>
      </c>
      <c r="F204" s="81">
        <v>584.12</v>
      </c>
      <c r="G204" s="81">
        <v>584.12</v>
      </c>
      <c r="H204" s="81">
        <v>584.12</v>
      </c>
      <c r="I204" s="81">
        <v>584.12</v>
      </c>
      <c r="J204" s="81">
        <v>584.12</v>
      </c>
      <c r="K204" s="81">
        <v>584.12</v>
      </c>
      <c r="L204" s="81">
        <v>584.12</v>
      </c>
      <c r="M204" s="81">
        <v>584.12</v>
      </c>
      <c r="N204" s="81">
        <v>584.12</v>
      </c>
      <c r="O204" s="81">
        <v>584.12</v>
      </c>
      <c r="P204" s="90">
        <v>7009.44</v>
      </c>
      <c r="Q204" s="90">
        <f t="shared" si="3"/>
        <v>5257.08</v>
      </c>
    </row>
    <row r="205" spans="2:17" x14ac:dyDescent="0.3">
      <c r="B205" s="79" t="s">
        <v>1587</v>
      </c>
      <c r="C205" s="79" t="s">
        <v>1588</v>
      </c>
      <c r="D205" s="81">
        <v>743.03</v>
      </c>
      <c r="E205" s="81">
        <v>371.51</v>
      </c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90">
        <v>1114.54</v>
      </c>
      <c r="Q205" s="90">
        <f t="shared" si="3"/>
        <v>0</v>
      </c>
    </row>
    <row r="206" spans="2:17" x14ac:dyDescent="0.3">
      <c r="B206" s="79" t="s">
        <v>2684</v>
      </c>
      <c r="C206" s="79" t="s">
        <v>1588</v>
      </c>
      <c r="D206" s="82"/>
      <c r="E206" s="81">
        <v>371.52</v>
      </c>
      <c r="F206" s="81">
        <v>743.03</v>
      </c>
      <c r="G206" s="81">
        <v>743.03</v>
      </c>
      <c r="H206" s="81">
        <v>431.38</v>
      </c>
      <c r="I206" s="82"/>
      <c r="J206" s="82"/>
      <c r="K206" s="82"/>
      <c r="L206" s="82"/>
      <c r="M206" s="82"/>
      <c r="N206" s="82"/>
      <c r="O206" s="82"/>
      <c r="P206" s="90">
        <v>2288.96</v>
      </c>
      <c r="Q206" s="90">
        <f t="shared" si="3"/>
        <v>1174.4099999999999</v>
      </c>
    </row>
    <row r="207" spans="2:17" x14ac:dyDescent="0.3">
      <c r="B207" s="79" t="s">
        <v>2725</v>
      </c>
      <c r="C207" s="79" t="s">
        <v>1588</v>
      </c>
      <c r="D207" s="82"/>
      <c r="E207" s="82"/>
      <c r="F207" s="82"/>
      <c r="G207" s="82"/>
      <c r="H207" s="81">
        <v>311.38</v>
      </c>
      <c r="I207" s="81">
        <v>743.03</v>
      </c>
      <c r="J207" s="81">
        <v>743.03</v>
      </c>
      <c r="K207" s="81">
        <v>743.03</v>
      </c>
      <c r="L207" s="81">
        <v>743.03</v>
      </c>
      <c r="M207" s="81">
        <v>743.03</v>
      </c>
      <c r="N207" s="81">
        <v>743.03</v>
      </c>
      <c r="O207" s="81">
        <v>743.03</v>
      </c>
      <c r="P207" s="90">
        <v>5512.59</v>
      </c>
      <c r="Q207" s="90">
        <f t="shared" si="3"/>
        <v>5512.5899999999992</v>
      </c>
    </row>
    <row r="208" spans="2:17" x14ac:dyDescent="0.3">
      <c r="B208" s="79" t="s">
        <v>1646</v>
      </c>
      <c r="C208" s="79" t="s">
        <v>1647</v>
      </c>
      <c r="D208" s="81">
        <v>670.01</v>
      </c>
      <c r="E208" s="81">
        <v>670.02</v>
      </c>
      <c r="F208" s="81">
        <v>670.02</v>
      </c>
      <c r="G208" s="81">
        <v>670.02</v>
      </c>
      <c r="H208" s="81">
        <v>670.02</v>
      </c>
      <c r="I208" s="81">
        <v>670.02</v>
      </c>
      <c r="J208" s="81">
        <v>670.02</v>
      </c>
      <c r="K208" s="81">
        <v>670.02</v>
      </c>
      <c r="L208" s="81">
        <v>670.02</v>
      </c>
      <c r="M208" s="81">
        <v>670.02</v>
      </c>
      <c r="N208" s="81">
        <v>670.02</v>
      </c>
      <c r="O208" s="81">
        <v>670.02</v>
      </c>
      <c r="P208" s="90">
        <v>8040.23</v>
      </c>
      <c r="Q208" s="90">
        <f t="shared" si="3"/>
        <v>6030.18</v>
      </c>
    </row>
    <row r="209" spans="2:17" x14ac:dyDescent="0.3">
      <c r="B209" s="79" t="s">
        <v>715</v>
      </c>
      <c r="C209" s="79" t="s">
        <v>716</v>
      </c>
      <c r="D209" s="81">
        <v>743.03</v>
      </c>
      <c r="E209" s="81">
        <v>743.03</v>
      </c>
      <c r="F209" s="81">
        <v>743.03</v>
      </c>
      <c r="G209" s="81">
        <v>743.03</v>
      </c>
      <c r="H209" s="81">
        <v>743.03</v>
      </c>
      <c r="I209" s="81">
        <v>743.03</v>
      </c>
      <c r="J209" s="81">
        <v>743.03</v>
      </c>
      <c r="K209" s="81">
        <v>743.03</v>
      </c>
      <c r="L209" s="81">
        <v>743.03</v>
      </c>
      <c r="M209" s="81">
        <v>743.03</v>
      </c>
      <c r="N209" s="81">
        <v>743.03</v>
      </c>
      <c r="O209" s="81">
        <v>743.03</v>
      </c>
      <c r="P209" s="90">
        <v>8916.36</v>
      </c>
      <c r="Q209" s="90">
        <f t="shared" si="3"/>
        <v>6687.2699999999986</v>
      </c>
    </row>
    <row r="210" spans="2:17" x14ac:dyDescent="0.3">
      <c r="B210" s="79" t="s">
        <v>1333</v>
      </c>
      <c r="C210" s="79" t="s">
        <v>1334</v>
      </c>
      <c r="D210" s="81">
        <v>584.12</v>
      </c>
      <c r="E210" s="81">
        <v>584.12</v>
      </c>
      <c r="F210" s="81">
        <v>584.12</v>
      </c>
      <c r="G210" s="81">
        <v>584.12</v>
      </c>
      <c r="H210" s="81">
        <v>584.12</v>
      </c>
      <c r="I210" s="81">
        <v>584.12</v>
      </c>
      <c r="J210" s="81">
        <v>584.12</v>
      </c>
      <c r="K210" s="81">
        <v>584.12</v>
      </c>
      <c r="L210" s="81">
        <v>584.12</v>
      </c>
      <c r="M210" s="81">
        <v>584.12</v>
      </c>
      <c r="N210" s="81">
        <v>584.12</v>
      </c>
      <c r="O210" s="81">
        <v>584.12</v>
      </c>
      <c r="P210" s="90">
        <v>7009.44</v>
      </c>
      <c r="Q210" s="90">
        <f t="shared" si="3"/>
        <v>5257.08</v>
      </c>
    </row>
    <row r="211" spans="2:17" x14ac:dyDescent="0.3">
      <c r="B211" s="79" t="s">
        <v>2173</v>
      </c>
      <c r="C211" s="79" t="s">
        <v>2174</v>
      </c>
      <c r="D211" s="81">
        <v>743.03</v>
      </c>
      <c r="E211" s="81">
        <v>743.03</v>
      </c>
      <c r="F211" s="81">
        <v>743.03</v>
      </c>
      <c r="G211" s="81">
        <v>743.03</v>
      </c>
      <c r="H211" s="81">
        <v>743.03</v>
      </c>
      <c r="I211" s="81">
        <v>743.03</v>
      </c>
      <c r="J211" s="81">
        <v>743.03</v>
      </c>
      <c r="K211" s="81">
        <v>743.03</v>
      </c>
      <c r="L211" s="81">
        <v>743.03</v>
      </c>
      <c r="M211" s="81">
        <v>743.03</v>
      </c>
      <c r="N211" s="81">
        <v>743.03</v>
      </c>
      <c r="O211" s="81">
        <v>743.03</v>
      </c>
      <c r="P211" s="90">
        <v>8916.36</v>
      </c>
      <c r="Q211" s="90">
        <f t="shared" si="3"/>
        <v>6687.2699999999986</v>
      </c>
    </row>
    <row r="212" spans="2:17" x14ac:dyDescent="0.3">
      <c r="B212" s="79" t="s">
        <v>2033</v>
      </c>
      <c r="C212" s="79" t="s">
        <v>2034</v>
      </c>
      <c r="D212" s="81">
        <v>670.01</v>
      </c>
      <c r="E212" s="81">
        <v>670.02</v>
      </c>
      <c r="F212" s="81">
        <v>670.02</v>
      </c>
      <c r="G212" s="81">
        <v>670.02</v>
      </c>
      <c r="H212" s="81">
        <v>670.02</v>
      </c>
      <c r="I212" s="81">
        <v>670.02</v>
      </c>
      <c r="J212" s="81">
        <v>670.02</v>
      </c>
      <c r="K212" s="81">
        <v>670.02</v>
      </c>
      <c r="L212" s="81">
        <v>670.02</v>
      </c>
      <c r="M212" s="81">
        <v>670.02</v>
      </c>
      <c r="N212" s="81">
        <v>670.02</v>
      </c>
      <c r="O212" s="81">
        <v>670.02</v>
      </c>
      <c r="P212" s="90">
        <v>8040.23</v>
      </c>
      <c r="Q212" s="90">
        <f t="shared" si="3"/>
        <v>6030.18</v>
      </c>
    </row>
    <row r="213" spans="2:17" x14ac:dyDescent="0.3">
      <c r="B213" s="79" t="s">
        <v>1744</v>
      </c>
      <c r="C213" s="79" t="s">
        <v>1745</v>
      </c>
      <c r="D213" s="81">
        <v>584.12</v>
      </c>
      <c r="E213" s="81">
        <v>584.12</v>
      </c>
      <c r="F213" s="81">
        <v>584.12</v>
      </c>
      <c r="G213" s="81">
        <v>584.12</v>
      </c>
      <c r="H213" s="81">
        <v>584.12</v>
      </c>
      <c r="I213" s="81">
        <v>584.12</v>
      </c>
      <c r="J213" s="81">
        <v>584.12</v>
      </c>
      <c r="K213" s="81">
        <v>584.12</v>
      </c>
      <c r="L213" s="81">
        <v>584.12</v>
      </c>
      <c r="M213" s="81">
        <v>584.12</v>
      </c>
      <c r="N213" s="81">
        <v>584.12</v>
      </c>
      <c r="O213" s="81">
        <v>584.12</v>
      </c>
      <c r="P213" s="90">
        <v>7009.44</v>
      </c>
      <c r="Q213" s="90">
        <f t="shared" si="3"/>
        <v>5257.08</v>
      </c>
    </row>
    <row r="214" spans="2:17" x14ac:dyDescent="0.3">
      <c r="B214" s="79" t="s">
        <v>1486</v>
      </c>
      <c r="C214" s="79" t="s">
        <v>1487</v>
      </c>
      <c r="D214" s="81">
        <v>743.03</v>
      </c>
      <c r="E214" s="81">
        <v>743.03</v>
      </c>
      <c r="F214" s="81">
        <v>743.03</v>
      </c>
      <c r="G214" s="81">
        <v>743.03</v>
      </c>
      <c r="H214" s="81">
        <v>743.03</v>
      </c>
      <c r="I214" s="81">
        <v>743.03</v>
      </c>
      <c r="J214" s="81">
        <v>743.03</v>
      </c>
      <c r="K214" s="81">
        <v>743.03</v>
      </c>
      <c r="L214" s="81">
        <v>743.03</v>
      </c>
      <c r="M214" s="81">
        <v>743.03</v>
      </c>
      <c r="N214" s="81">
        <v>743.03</v>
      </c>
      <c r="O214" s="81">
        <v>743.03</v>
      </c>
      <c r="P214" s="90">
        <v>8916.36</v>
      </c>
      <c r="Q214" s="90">
        <f t="shared" si="3"/>
        <v>6687.2699999999986</v>
      </c>
    </row>
    <row r="215" spans="2:17" x14ac:dyDescent="0.3">
      <c r="B215" s="79" t="s">
        <v>1337</v>
      </c>
      <c r="C215" s="79" t="s">
        <v>1338</v>
      </c>
      <c r="D215" s="81">
        <v>682.9</v>
      </c>
      <c r="E215" s="81">
        <v>682.9</v>
      </c>
      <c r="F215" s="81">
        <v>682.9</v>
      </c>
      <c r="G215" s="81">
        <v>682.9</v>
      </c>
      <c r="H215" s="81">
        <v>682.9</v>
      </c>
      <c r="I215" s="81">
        <v>682.9</v>
      </c>
      <c r="J215" s="81">
        <v>682.9</v>
      </c>
      <c r="K215" s="81">
        <v>682.9</v>
      </c>
      <c r="L215" s="81">
        <v>682.9</v>
      </c>
      <c r="M215" s="81">
        <v>682.9</v>
      </c>
      <c r="N215" s="81">
        <v>682.9</v>
      </c>
      <c r="O215" s="81">
        <v>682.9</v>
      </c>
      <c r="P215" s="90">
        <v>8194.7999999999993</v>
      </c>
      <c r="Q215" s="90">
        <f t="shared" si="3"/>
        <v>6146.0999999999985</v>
      </c>
    </row>
    <row r="216" spans="2:17" x14ac:dyDescent="0.3">
      <c r="B216" s="79" t="s">
        <v>1712</v>
      </c>
      <c r="C216" s="79" t="s">
        <v>1713</v>
      </c>
      <c r="D216" s="81">
        <v>597</v>
      </c>
      <c r="E216" s="81">
        <v>597</v>
      </c>
      <c r="F216" s="81">
        <v>597</v>
      </c>
      <c r="G216" s="81">
        <v>597</v>
      </c>
      <c r="H216" s="81">
        <v>597</v>
      </c>
      <c r="I216" s="81">
        <v>597</v>
      </c>
      <c r="J216" s="81">
        <v>597</v>
      </c>
      <c r="K216" s="81">
        <v>597</v>
      </c>
      <c r="L216" s="81">
        <v>597</v>
      </c>
      <c r="M216" s="81">
        <v>597</v>
      </c>
      <c r="N216" s="81">
        <v>597</v>
      </c>
      <c r="O216" s="81">
        <v>597</v>
      </c>
      <c r="P216" s="90">
        <v>7164</v>
      </c>
      <c r="Q216" s="90">
        <f t="shared" si="3"/>
        <v>5373</v>
      </c>
    </row>
    <row r="217" spans="2:17" x14ac:dyDescent="0.3">
      <c r="B217" s="79" t="s">
        <v>687</v>
      </c>
      <c r="C217" s="79" t="s">
        <v>688</v>
      </c>
      <c r="D217" s="81">
        <v>755.92</v>
      </c>
      <c r="E217" s="81">
        <v>755.92</v>
      </c>
      <c r="F217" s="81">
        <v>755.92</v>
      </c>
      <c r="G217" s="81">
        <v>755.92</v>
      </c>
      <c r="H217" s="81">
        <v>755.92</v>
      </c>
      <c r="I217" s="81">
        <v>755.92</v>
      </c>
      <c r="J217" s="81">
        <v>755.92</v>
      </c>
      <c r="K217" s="81">
        <v>755.92</v>
      </c>
      <c r="L217" s="81">
        <v>755.92</v>
      </c>
      <c r="M217" s="81">
        <v>755.92</v>
      </c>
      <c r="N217" s="81">
        <v>755.92</v>
      </c>
      <c r="O217" s="81">
        <v>755.92</v>
      </c>
      <c r="P217" s="90">
        <v>9071.0400000000009</v>
      </c>
      <c r="Q217" s="90">
        <f t="shared" si="3"/>
        <v>6803.28</v>
      </c>
    </row>
    <row r="218" spans="2:17" x14ac:dyDescent="0.3">
      <c r="B218" s="79" t="s">
        <v>1360</v>
      </c>
      <c r="C218" s="79" t="s">
        <v>1361</v>
      </c>
      <c r="D218" s="81">
        <v>682.9</v>
      </c>
      <c r="E218" s="81">
        <v>682.9</v>
      </c>
      <c r="F218" s="81">
        <v>682.9</v>
      </c>
      <c r="G218" s="81">
        <v>682.9</v>
      </c>
      <c r="H218" s="81">
        <v>682.9</v>
      </c>
      <c r="I218" s="81">
        <v>682.9</v>
      </c>
      <c r="J218" s="81">
        <v>682.9</v>
      </c>
      <c r="K218" s="81">
        <v>682.9</v>
      </c>
      <c r="L218" s="81">
        <v>682.9</v>
      </c>
      <c r="M218" s="81">
        <v>682.9</v>
      </c>
      <c r="N218" s="81">
        <v>682.9</v>
      </c>
      <c r="O218" s="81">
        <v>682.9</v>
      </c>
      <c r="P218" s="90">
        <v>8194.7999999999993</v>
      </c>
      <c r="Q218" s="90">
        <f t="shared" si="3"/>
        <v>6146.0999999999985</v>
      </c>
    </row>
    <row r="219" spans="2:17" x14ac:dyDescent="0.3">
      <c r="B219" s="79" t="s">
        <v>1275</v>
      </c>
      <c r="C219" s="79" t="s">
        <v>1276</v>
      </c>
      <c r="D219" s="81">
        <v>597</v>
      </c>
      <c r="E219" s="81">
        <v>597</v>
      </c>
      <c r="F219" s="81">
        <v>597</v>
      </c>
      <c r="G219" s="81">
        <v>597</v>
      </c>
      <c r="H219" s="81">
        <v>597</v>
      </c>
      <c r="I219" s="81">
        <v>597</v>
      </c>
      <c r="J219" s="81">
        <v>597</v>
      </c>
      <c r="K219" s="81">
        <v>597</v>
      </c>
      <c r="L219" s="81">
        <v>597</v>
      </c>
      <c r="M219" s="81">
        <v>597</v>
      </c>
      <c r="N219" s="81">
        <v>597</v>
      </c>
      <c r="O219" s="81">
        <v>597</v>
      </c>
      <c r="P219" s="90">
        <v>7164</v>
      </c>
      <c r="Q219" s="90">
        <f t="shared" si="3"/>
        <v>5373</v>
      </c>
    </row>
    <row r="220" spans="2:17" x14ac:dyDescent="0.3">
      <c r="B220" s="79" t="s">
        <v>594</v>
      </c>
      <c r="C220" s="79" t="s">
        <v>595</v>
      </c>
      <c r="D220" s="81">
        <v>648.54</v>
      </c>
      <c r="E220" s="81">
        <v>648.54</v>
      </c>
      <c r="F220" s="81">
        <v>648.54</v>
      </c>
      <c r="G220" s="81">
        <v>648.54</v>
      </c>
      <c r="H220" s="81">
        <v>648.54</v>
      </c>
      <c r="I220" s="81">
        <v>648.54</v>
      </c>
      <c r="J220" s="81">
        <v>648.54</v>
      </c>
      <c r="K220" s="81">
        <v>648.54</v>
      </c>
      <c r="L220" s="81">
        <v>648.54</v>
      </c>
      <c r="M220" s="81">
        <v>648.54</v>
      </c>
      <c r="N220" s="81">
        <v>648.54</v>
      </c>
      <c r="O220" s="81">
        <v>648.54</v>
      </c>
      <c r="P220" s="90">
        <v>7782.48</v>
      </c>
      <c r="Q220" s="90">
        <f t="shared" si="3"/>
        <v>5836.86</v>
      </c>
    </row>
    <row r="221" spans="2:17" x14ac:dyDescent="0.3">
      <c r="B221" s="79" t="s">
        <v>1038</v>
      </c>
      <c r="C221" s="79" t="s">
        <v>1039</v>
      </c>
      <c r="D221" s="81">
        <v>755.92</v>
      </c>
      <c r="E221" s="81">
        <v>755.92</v>
      </c>
      <c r="F221" s="81">
        <v>755.92</v>
      </c>
      <c r="G221" s="81">
        <v>755.92</v>
      </c>
      <c r="H221" s="81">
        <v>755.92</v>
      </c>
      <c r="I221" s="81">
        <v>755.92</v>
      </c>
      <c r="J221" s="81">
        <v>755.92</v>
      </c>
      <c r="K221" s="81">
        <v>755.92</v>
      </c>
      <c r="L221" s="81">
        <v>755.92</v>
      </c>
      <c r="M221" s="81">
        <v>755.92</v>
      </c>
      <c r="N221" s="81">
        <v>755.92</v>
      </c>
      <c r="O221" s="81">
        <v>755.92</v>
      </c>
      <c r="P221" s="90">
        <v>9071.0400000000009</v>
      </c>
      <c r="Q221" s="90">
        <f t="shared" si="3"/>
        <v>6803.28</v>
      </c>
    </row>
    <row r="222" spans="2:17" x14ac:dyDescent="0.3">
      <c r="B222" s="79" t="s">
        <v>1427</v>
      </c>
      <c r="C222" s="79" t="s">
        <v>1428</v>
      </c>
      <c r="D222" s="81">
        <v>682.9</v>
      </c>
      <c r="E222" s="81">
        <v>682.9</v>
      </c>
      <c r="F222" s="81">
        <v>682.9</v>
      </c>
      <c r="G222" s="81">
        <v>682.9</v>
      </c>
      <c r="H222" s="81">
        <v>682.9</v>
      </c>
      <c r="I222" s="81">
        <v>682.9</v>
      </c>
      <c r="J222" s="81">
        <v>682.9</v>
      </c>
      <c r="K222" s="81">
        <v>682.9</v>
      </c>
      <c r="L222" s="81">
        <v>682.9</v>
      </c>
      <c r="M222" s="81">
        <v>682.9</v>
      </c>
      <c r="N222" s="81">
        <v>682.9</v>
      </c>
      <c r="O222" s="81">
        <v>682.9</v>
      </c>
      <c r="P222" s="90">
        <v>8194.7999999999993</v>
      </c>
      <c r="Q222" s="90">
        <f t="shared" si="3"/>
        <v>6146.0999999999985</v>
      </c>
    </row>
    <row r="223" spans="2:17" x14ac:dyDescent="0.3">
      <c r="B223" s="79" t="s">
        <v>2295</v>
      </c>
      <c r="C223" s="79" t="s">
        <v>2296</v>
      </c>
      <c r="D223" s="81">
        <v>597</v>
      </c>
      <c r="E223" s="81">
        <v>597</v>
      </c>
      <c r="F223" s="81">
        <v>597</v>
      </c>
      <c r="G223" s="81">
        <v>597</v>
      </c>
      <c r="H223" s="81">
        <v>597</v>
      </c>
      <c r="I223" s="81">
        <v>597</v>
      </c>
      <c r="J223" s="81">
        <v>597</v>
      </c>
      <c r="K223" s="81">
        <v>597</v>
      </c>
      <c r="L223" s="81">
        <v>597</v>
      </c>
      <c r="M223" s="81">
        <v>597</v>
      </c>
      <c r="N223" s="81">
        <v>597</v>
      </c>
      <c r="O223" s="81">
        <v>597</v>
      </c>
      <c r="P223" s="90">
        <v>7164</v>
      </c>
      <c r="Q223" s="90">
        <f t="shared" si="3"/>
        <v>5373</v>
      </c>
    </row>
    <row r="224" spans="2:17" x14ac:dyDescent="0.3">
      <c r="B224" s="79" t="s">
        <v>2005</v>
      </c>
      <c r="C224" s="79" t="s">
        <v>2006</v>
      </c>
      <c r="D224" s="81">
        <v>755.92</v>
      </c>
      <c r="E224" s="81">
        <v>755.92</v>
      </c>
      <c r="F224" s="81">
        <v>755.92</v>
      </c>
      <c r="G224" s="81">
        <v>755.92</v>
      </c>
      <c r="H224" s="81">
        <v>755.92</v>
      </c>
      <c r="I224" s="81">
        <v>755.92</v>
      </c>
      <c r="J224" s="81">
        <v>755.92</v>
      </c>
      <c r="K224" s="81">
        <v>755.92</v>
      </c>
      <c r="L224" s="81">
        <v>755.92</v>
      </c>
      <c r="M224" s="81">
        <v>755.92</v>
      </c>
      <c r="N224" s="81">
        <v>755.92</v>
      </c>
      <c r="O224" s="81">
        <v>755.92</v>
      </c>
      <c r="P224" s="90">
        <v>9071.0400000000009</v>
      </c>
      <c r="Q224" s="90">
        <f t="shared" si="3"/>
        <v>6803.28</v>
      </c>
    </row>
    <row r="225" spans="2:17" x14ac:dyDescent="0.3">
      <c r="B225" s="79" t="s">
        <v>1381</v>
      </c>
      <c r="C225" s="79" t="s">
        <v>1382</v>
      </c>
      <c r="D225" s="81">
        <v>661.43</v>
      </c>
      <c r="E225" s="81">
        <v>661.43</v>
      </c>
      <c r="F225" s="81">
        <v>661.43</v>
      </c>
      <c r="G225" s="81">
        <v>661.43</v>
      </c>
      <c r="H225" s="81">
        <v>661.43</v>
      </c>
      <c r="I225" s="81">
        <v>661.43</v>
      </c>
      <c r="J225" s="81">
        <v>661.43</v>
      </c>
      <c r="K225" s="81">
        <v>661.43</v>
      </c>
      <c r="L225" s="81">
        <v>661.43</v>
      </c>
      <c r="M225" s="81">
        <v>661.43</v>
      </c>
      <c r="N225" s="81">
        <v>661.43</v>
      </c>
      <c r="O225" s="81">
        <v>661.43</v>
      </c>
      <c r="P225" s="90">
        <v>7937.16</v>
      </c>
      <c r="Q225" s="90">
        <f t="shared" si="3"/>
        <v>5952.87</v>
      </c>
    </row>
    <row r="226" spans="2:17" x14ac:dyDescent="0.3">
      <c r="B226" s="79" t="s">
        <v>1558</v>
      </c>
      <c r="C226" s="79" t="s">
        <v>1559</v>
      </c>
      <c r="D226" s="81">
        <v>597</v>
      </c>
      <c r="E226" s="81">
        <v>597</v>
      </c>
      <c r="F226" s="81">
        <v>597</v>
      </c>
      <c r="G226" s="81">
        <v>597</v>
      </c>
      <c r="H226" s="81">
        <v>597</v>
      </c>
      <c r="I226" s="81">
        <v>597</v>
      </c>
      <c r="J226" s="81">
        <v>597</v>
      </c>
      <c r="K226" s="81">
        <v>597</v>
      </c>
      <c r="L226" s="81">
        <v>597</v>
      </c>
      <c r="M226" s="81">
        <v>597</v>
      </c>
      <c r="N226" s="81">
        <v>597</v>
      </c>
      <c r="O226" s="81">
        <v>597</v>
      </c>
      <c r="P226" s="90">
        <v>7164</v>
      </c>
      <c r="Q226" s="90">
        <f t="shared" si="3"/>
        <v>5373</v>
      </c>
    </row>
    <row r="227" spans="2:17" x14ac:dyDescent="0.3">
      <c r="B227" s="79" t="s">
        <v>2472</v>
      </c>
      <c r="C227" s="79" t="s">
        <v>2473</v>
      </c>
      <c r="D227" s="81">
        <v>773.09</v>
      </c>
      <c r="E227" s="81">
        <v>773.1</v>
      </c>
      <c r="F227" s="81">
        <v>773.1</v>
      </c>
      <c r="G227" s="81">
        <v>773.1</v>
      </c>
      <c r="H227" s="81">
        <v>773.1</v>
      </c>
      <c r="I227" s="81">
        <v>773.1</v>
      </c>
      <c r="J227" s="81">
        <v>773.1</v>
      </c>
      <c r="K227" s="81">
        <v>773.1</v>
      </c>
      <c r="L227" s="81">
        <v>773.1</v>
      </c>
      <c r="M227" s="81">
        <v>773.1</v>
      </c>
      <c r="N227" s="81">
        <v>773.1</v>
      </c>
      <c r="O227" s="81">
        <v>773.1</v>
      </c>
      <c r="P227" s="90">
        <v>9277.19</v>
      </c>
      <c r="Q227" s="90">
        <f t="shared" si="3"/>
        <v>6957.9000000000015</v>
      </c>
    </row>
    <row r="228" spans="2:17" x14ac:dyDescent="0.3">
      <c r="B228" s="79" t="s">
        <v>1642</v>
      </c>
      <c r="C228" s="79" t="s">
        <v>1643</v>
      </c>
      <c r="D228" s="81">
        <v>648.54</v>
      </c>
      <c r="E228" s="81">
        <v>648.54</v>
      </c>
      <c r="F228" s="81">
        <v>648.54</v>
      </c>
      <c r="G228" s="81">
        <v>648.54</v>
      </c>
      <c r="H228" s="81">
        <v>648.54</v>
      </c>
      <c r="I228" s="81">
        <v>648.54</v>
      </c>
      <c r="J228" s="81">
        <v>648.54</v>
      </c>
      <c r="K228" s="81">
        <v>648.54</v>
      </c>
      <c r="L228" s="81">
        <v>648.54</v>
      </c>
      <c r="M228" s="81">
        <v>648.54</v>
      </c>
      <c r="N228" s="81">
        <v>648.54</v>
      </c>
      <c r="O228" s="81">
        <v>648.54</v>
      </c>
      <c r="P228" s="90">
        <v>7782.48</v>
      </c>
      <c r="Q228" s="90">
        <f t="shared" si="3"/>
        <v>5836.86</v>
      </c>
    </row>
    <row r="229" spans="2:17" x14ac:dyDescent="0.3">
      <c r="B229" s="79" t="s">
        <v>723</v>
      </c>
      <c r="C229" s="79" t="s">
        <v>724</v>
      </c>
      <c r="D229" s="81">
        <v>648.54</v>
      </c>
      <c r="E229" s="81">
        <v>648.54</v>
      </c>
      <c r="F229" s="81">
        <v>648.54</v>
      </c>
      <c r="G229" s="81">
        <v>648.54</v>
      </c>
      <c r="H229" s="81">
        <v>648.54</v>
      </c>
      <c r="I229" s="81">
        <v>648.54</v>
      </c>
      <c r="J229" s="81">
        <v>648.54</v>
      </c>
      <c r="K229" s="81">
        <v>648.54</v>
      </c>
      <c r="L229" s="81">
        <v>648.54</v>
      </c>
      <c r="M229" s="81">
        <v>648.54</v>
      </c>
      <c r="N229" s="81">
        <v>648.54</v>
      </c>
      <c r="O229" s="81">
        <v>648.54</v>
      </c>
      <c r="P229" s="90">
        <v>7782.48</v>
      </c>
      <c r="Q229" s="90">
        <f t="shared" si="3"/>
        <v>5836.86</v>
      </c>
    </row>
    <row r="230" spans="2:17" x14ac:dyDescent="0.3">
      <c r="B230" s="79" t="s">
        <v>1940</v>
      </c>
      <c r="C230" s="79" t="s">
        <v>1941</v>
      </c>
      <c r="D230" s="81">
        <v>584.12</v>
      </c>
      <c r="E230" s="81">
        <v>584.12</v>
      </c>
      <c r="F230" s="81">
        <v>584.12</v>
      </c>
      <c r="G230" s="81">
        <v>584.12</v>
      </c>
      <c r="H230" s="81">
        <v>584.12</v>
      </c>
      <c r="I230" s="81">
        <v>584.12</v>
      </c>
      <c r="J230" s="81">
        <v>584.12</v>
      </c>
      <c r="K230" s="81">
        <v>584.12</v>
      </c>
      <c r="L230" s="81">
        <v>584.12</v>
      </c>
      <c r="M230" s="81">
        <v>584.12</v>
      </c>
      <c r="N230" s="81">
        <v>584.12</v>
      </c>
      <c r="O230" s="81">
        <v>584.12</v>
      </c>
      <c r="P230" s="90">
        <v>7009.44</v>
      </c>
      <c r="Q230" s="90">
        <f t="shared" si="3"/>
        <v>5257.08</v>
      </c>
    </row>
    <row r="231" spans="2:17" x14ac:dyDescent="0.3">
      <c r="B231" s="79" t="s">
        <v>1657</v>
      </c>
      <c r="C231" s="79" t="s">
        <v>1658</v>
      </c>
      <c r="D231" s="81">
        <v>584.12</v>
      </c>
      <c r="E231" s="81">
        <v>584.12</v>
      </c>
      <c r="F231" s="81">
        <v>584.12</v>
      </c>
      <c r="G231" s="81">
        <v>584.12</v>
      </c>
      <c r="H231" s="81">
        <v>584.12</v>
      </c>
      <c r="I231" s="81">
        <v>584.12</v>
      </c>
      <c r="J231" s="81">
        <v>584.12</v>
      </c>
      <c r="K231" s="81">
        <v>584.12</v>
      </c>
      <c r="L231" s="81">
        <v>584.12</v>
      </c>
      <c r="M231" s="81">
        <v>584.12</v>
      </c>
      <c r="N231" s="81">
        <v>584.12</v>
      </c>
      <c r="O231" s="81">
        <v>584.12</v>
      </c>
      <c r="P231" s="90">
        <v>7009.44</v>
      </c>
      <c r="Q231" s="90">
        <f t="shared" si="3"/>
        <v>5257.08</v>
      </c>
    </row>
    <row r="232" spans="2:17" x14ac:dyDescent="0.3">
      <c r="B232" s="79" t="s">
        <v>1898</v>
      </c>
      <c r="C232" s="79" t="s">
        <v>1899</v>
      </c>
      <c r="D232" s="81">
        <v>721.55</v>
      </c>
      <c r="E232" s="81">
        <v>721.56</v>
      </c>
      <c r="F232" s="81">
        <v>721.56</v>
      </c>
      <c r="G232" s="81">
        <v>721.56</v>
      </c>
      <c r="H232" s="81">
        <v>721.56</v>
      </c>
      <c r="I232" s="81">
        <v>721.56</v>
      </c>
      <c r="J232" s="81">
        <v>721.56</v>
      </c>
      <c r="K232" s="81">
        <v>721.56</v>
      </c>
      <c r="L232" s="81">
        <v>721.56</v>
      </c>
      <c r="M232" s="81">
        <v>721.56</v>
      </c>
      <c r="N232" s="81">
        <v>721.56</v>
      </c>
      <c r="O232" s="81">
        <v>721.56</v>
      </c>
      <c r="P232" s="90">
        <v>8658.7099999999991</v>
      </c>
      <c r="Q232" s="90">
        <f t="shared" si="3"/>
        <v>6494.0399999999991</v>
      </c>
    </row>
    <row r="233" spans="2:17" x14ac:dyDescent="0.3">
      <c r="B233" s="79" t="s">
        <v>2253</v>
      </c>
      <c r="C233" s="79" t="s">
        <v>2254</v>
      </c>
      <c r="D233" s="81">
        <v>674.31</v>
      </c>
      <c r="E233" s="81">
        <v>674.31</v>
      </c>
      <c r="F233" s="81">
        <v>674.31</v>
      </c>
      <c r="G233" s="81">
        <v>674.31</v>
      </c>
      <c r="H233" s="81">
        <v>674.31</v>
      </c>
      <c r="I233" s="81">
        <v>674.31</v>
      </c>
      <c r="J233" s="81">
        <v>674.31</v>
      </c>
      <c r="K233" s="81">
        <v>674.31</v>
      </c>
      <c r="L233" s="81">
        <v>674.31</v>
      </c>
      <c r="M233" s="81">
        <v>674.31</v>
      </c>
      <c r="N233" s="81">
        <v>674.31</v>
      </c>
      <c r="O233" s="81">
        <v>674.31</v>
      </c>
      <c r="P233" s="90">
        <v>8091.72</v>
      </c>
      <c r="Q233" s="90">
        <f t="shared" si="3"/>
        <v>6068.7899999999991</v>
      </c>
    </row>
    <row r="234" spans="2:17" x14ac:dyDescent="0.3">
      <c r="B234" s="79" t="s">
        <v>843</v>
      </c>
      <c r="C234" s="79" t="s">
        <v>844</v>
      </c>
      <c r="D234" s="81">
        <v>584.12</v>
      </c>
      <c r="E234" s="81">
        <v>584.12</v>
      </c>
      <c r="F234" s="81">
        <v>584.12</v>
      </c>
      <c r="G234" s="81">
        <v>584.12</v>
      </c>
      <c r="H234" s="81">
        <v>584.12</v>
      </c>
      <c r="I234" s="81">
        <v>584.12</v>
      </c>
      <c r="J234" s="81">
        <v>584.12</v>
      </c>
      <c r="K234" s="81">
        <v>584.12</v>
      </c>
      <c r="L234" s="81">
        <v>584.12</v>
      </c>
      <c r="M234" s="81">
        <v>584.12</v>
      </c>
      <c r="N234" s="81">
        <v>584.12</v>
      </c>
      <c r="O234" s="81">
        <v>584.12</v>
      </c>
      <c r="P234" s="90">
        <v>7009.44</v>
      </c>
      <c r="Q234" s="90">
        <f t="shared" si="3"/>
        <v>5257.08</v>
      </c>
    </row>
    <row r="235" spans="2:17" x14ac:dyDescent="0.3">
      <c r="B235" s="79" t="s">
        <v>554</v>
      </c>
      <c r="C235" s="79" t="s">
        <v>555</v>
      </c>
      <c r="D235" s="81">
        <v>743.03</v>
      </c>
      <c r="E235" s="81">
        <v>743.03</v>
      </c>
      <c r="F235" s="81">
        <v>743.03</v>
      </c>
      <c r="G235" s="81">
        <v>743.03</v>
      </c>
      <c r="H235" s="81">
        <v>743.03</v>
      </c>
      <c r="I235" s="81">
        <v>743.03</v>
      </c>
      <c r="J235" s="81">
        <v>743.03</v>
      </c>
      <c r="K235" s="81">
        <v>743.03</v>
      </c>
      <c r="L235" s="81">
        <v>743.03</v>
      </c>
      <c r="M235" s="81">
        <v>743.03</v>
      </c>
      <c r="N235" s="81">
        <v>743.03</v>
      </c>
      <c r="O235" s="81">
        <v>743.03</v>
      </c>
      <c r="P235" s="90">
        <v>8916.36</v>
      </c>
      <c r="Q235" s="90">
        <f t="shared" si="3"/>
        <v>6687.2699999999986</v>
      </c>
    </row>
    <row r="236" spans="2:17" x14ac:dyDescent="0.3">
      <c r="B236" s="79" t="s">
        <v>1448</v>
      </c>
      <c r="C236" s="79" t="s">
        <v>1449</v>
      </c>
      <c r="D236" s="81">
        <v>674.31</v>
      </c>
      <c r="E236" s="81">
        <v>674.31</v>
      </c>
      <c r="F236" s="81">
        <v>674.31</v>
      </c>
      <c r="G236" s="81">
        <v>674.31</v>
      </c>
      <c r="H236" s="81">
        <v>674.31</v>
      </c>
      <c r="I236" s="81">
        <v>674.31</v>
      </c>
      <c r="J236" s="81">
        <v>674.31</v>
      </c>
      <c r="K236" s="81">
        <v>674.31</v>
      </c>
      <c r="L236" s="81">
        <v>674.31</v>
      </c>
      <c r="M236" s="81">
        <v>674.31</v>
      </c>
      <c r="N236" s="81">
        <v>674.31</v>
      </c>
      <c r="O236" s="81">
        <v>674.31</v>
      </c>
      <c r="P236" s="90">
        <v>8091.72</v>
      </c>
      <c r="Q236" s="90">
        <f t="shared" si="3"/>
        <v>6068.7899999999991</v>
      </c>
    </row>
    <row r="237" spans="2:17" x14ac:dyDescent="0.3">
      <c r="B237" s="79" t="s">
        <v>1429</v>
      </c>
      <c r="C237" s="79" t="s">
        <v>1430</v>
      </c>
      <c r="D237" s="81">
        <v>584.12</v>
      </c>
      <c r="E237" s="81">
        <v>584.12</v>
      </c>
      <c r="F237" s="81">
        <v>584.12</v>
      </c>
      <c r="G237" s="81">
        <v>584.12</v>
      </c>
      <c r="H237" s="81">
        <v>584.12</v>
      </c>
      <c r="I237" s="81">
        <v>584.12</v>
      </c>
      <c r="J237" s="81">
        <v>584.12</v>
      </c>
      <c r="K237" s="81">
        <v>584.12</v>
      </c>
      <c r="L237" s="81">
        <v>584.12</v>
      </c>
      <c r="M237" s="81">
        <v>584.12</v>
      </c>
      <c r="N237" s="81">
        <v>584.12</v>
      </c>
      <c r="O237" s="81">
        <v>584.12</v>
      </c>
      <c r="P237" s="90">
        <v>7009.44</v>
      </c>
      <c r="Q237" s="90">
        <f t="shared" si="3"/>
        <v>5257.08</v>
      </c>
    </row>
    <row r="238" spans="2:17" x14ac:dyDescent="0.3">
      <c r="B238" s="79" t="s">
        <v>556</v>
      </c>
      <c r="C238" s="79" t="s">
        <v>557</v>
      </c>
      <c r="D238" s="81">
        <v>743.03</v>
      </c>
      <c r="E238" s="81">
        <v>743.03</v>
      </c>
      <c r="F238" s="81">
        <v>743.03</v>
      </c>
      <c r="G238" s="81">
        <v>743.03</v>
      </c>
      <c r="H238" s="81">
        <v>743.03</v>
      </c>
      <c r="I238" s="81">
        <v>743.03</v>
      </c>
      <c r="J238" s="81">
        <v>743.03</v>
      </c>
      <c r="K238" s="81">
        <v>743.03</v>
      </c>
      <c r="L238" s="81">
        <v>743.03</v>
      </c>
      <c r="M238" s="81">
        <v>743.03</v>
      </c>
      <c r="N238" s="81">
        <v>743.03</v>
      </c>
      <c r="O238" s="81">
        <v>743.03</v>
      </c>
      <c r="P238" s="90">
        <v>8916.36</v>
      </c>
      <c r="Q238" s="90">
        <f t="shared" si="3"/>
        <v>6687.2699999999986</v>
      </c>
    </row>
    <row r="239" spans="2:17" x14ac:dyDescent="0.3">
      <c r="B239" s="79" t="s">
        <v>1560</v>
      </c>
      <c r="C239" s="79" t="s">
        <v>1561</v>
      </c>
      <c r="D239" s="81">
        <v>674.31</v>
      </c>
      <c r="E239" s="81">
        <v>674.31</v>
      </c>
      <c r="F239" s="81">
        <v>674.31</v>
      </c>
      <c r="G239" s="81">
        <v>674.31</v>
      </c>
      <c r="H239" s="81">
        <v>674.31</v>
      </c>
      <c r="I239" s="81">
        <v>674.31</v>
      </c>
      <c r="J239" s="81">
        <v>674.31</v>
      </c>
      <c r="K239" s="81">
        <v>674.31</v>
      </c>
      <c r="L239" s="81">
        <v>674.31</v>
      </c>
      <c r="M239" s="81">
        <v>674.31</v>
      </c>
      <c r="N239" s="81">
        <v>674.31</v>
      </c>
      <c r="O239" s="81">
        <v>674.31</v>
      </c>
      <c r="P239" s="90">
        <v>8091.72</v>
      </c>
      <c r="Q239" s="90">
        <f t="shared" si="3"/>
        <v>6068.7899999999991</v>
      </c>
    </row>
    <row r="240" spans="2:17" x14ac:dyDescent="0.3">
      <c r="B240" s="79" t="s">
        <v>1608</v>
      </c>
      <c r="C240" s="79" t="s">
        <v>1609</v>
      </c>
      <c r="D240" s="81">
        <v>584.12</v>
      </c>
      <c r="E240" s="81">
        <v>584.12</v>
      </c>
      <c r="F240" s="81">
        <v>584.12</v>
      </c>
      <c r="G240" s="81">
        <v>584.12</v>
      </c>
      <c r="H240" s="81">
        <v>584.12</v>
      </c>
      <c r="I240" s="81">
        <v>584.12</v>
      </c>
      <c r="J240" s="81">
        <v>584.12</v>
      </c>
      <c r="K240" s="81">
        <v>584.12</v>
      </c>
      <c r="L240" s="81">
        <v>584.12</v>
      </c>
      <c r="M240" s="81">
        <v>584.12</v>
      </c>
      <c r="N240" s="81">
        <v>584.12</v>
      </c>
      <c r="O240" s="81">
        <v>584.12</v>
      </c>
      <c r="P240" s="90">
        <v>7009.44</v>
      </c>
      <c r="Q240" s="90">
        <f t="shared" si="3"/>
        <v>5257.08</v>
      </c>
    </row>
    <row r="241" spans="2:17" x14ac:dyDescent="0.3">
      <c r="B241" s="79" t="s">
        <v>1944</v>
      </c>
      <c r="C241" s="79" t="s">
        <v>1945</v>
      </c>
      <c r="D241" s="81">
        <v>743.03</v>
      </c>
      <c r="E241" s="81">
        <v>743.03</v>
      </c>
      <c r="F241" s="81">
        <v>743.03</v>
      </c>
      <c r="G241" s="81">
        <v>743.03</v>
      </c>
      <c r="H241" s="81">
        <v>743.03</v>
      </c>
      <c r="I241" s="81">
        <v>743.03</v>
      </c>
      <c r="J241" s="81">
        <v>743.03</v>
      </c>
      <c r="K241" s="81">
        <v>743.03</v>
      </c>
      <c r="L241" s="81">
        <v>743.03</v>
      </c>
      <c r="M241" s="81">
        <v>743.03</v>
      </c>
      <c r="N241" s="81">
        <v>743.03</v>
      </c>
      <c r="O241" s="81">
        <v>743.03</v>
      </c>
      <c r="P241" s="90">
        <v>8916.36</v>
      </c>
      <c r="Q241" s="90">
        <f t="shared" si="3"/>
        <v>6687.2699999999986</v>
      </c>
    </row>
    <row r="242" spans="2:17" x14ac:dyDescent="0.3">
      <c r="B242" s="79" t="s">
        <v>2255</v>
      </c>
      <c r="C242" s="79" t="s">
        <v>2256</v>
      </c>
      <c r="D242" s="81">
        <v>738.74</v>
      </c>
      <c r="E242" s="81">
        <v>738.74</v>
      </c>
      <c r="F242" s="81">
        <v>738.74</v>
      </c>
      <c r="G242" s="81">
        <v>738.74</v>
      </c>
      <c r="H242" s="81">
        <v>738.74</v>
      </c>
      <c r="I242" s="81">
        <v>738.74</v>
      </c>
      <c r="J242" s="81">
        <v>738.74</v>
      </c>
      <c r="K242" s="81">
        <v>738.74</v>
      </c>
      <c r="L242" s="81">
        <v>738.74</v>
      </c>
      <c r="M242" s="81">
        <v>738.74</v>
      </c>
      <c r="N242" s="81">
        <v>738.74</v>
      </c>
      <c r="O242" s="81">
        <v>738.74</v>
      </c>
      <c r="P242" s="90">
        <v>8864.8799999999992</v>
      </c>
      <c r="Q242" s="90">
        <f t="shared" si="3"/>
        <v>6648.6599999999989</v>
      </c>
    </row>
    <row r="243" spans="2:17" x14ac:dyDescent="0.3">
      <c r="B243" s="79" t="s">
        <v>1718</v>
      </c>
      <c r="C243" s="79" t="s">
        <v>1719</v>
      </c>
      <c r="D243" s="81">
        <v>661.43</v>
      </c>
      <c r="E243" s="81">
        <v>661.43</v>
      </c>
      <c r="F243" s="81">
        <v>661.43</v>
      </c>
      <c r="G243" s="81">
        <v>661.43</v>
      </c>
      <c r="H243" s="81">
        <v>661.43</v>
      </c>
      <c r="I243" s="81">
        <v>661.43</v>
      </c>
      <c r="J243" s="81">
        <v>661.43</v>
      </c>
      <c r="K243" s="81">
        <v>661.43</v>
      </c>
      <c r="L243" s="81">
        <v>661.43</v>
      </c>
      <c r="M243" s="81">
        <v>661.43</v>
      </c>
      <c r="N243" s="81">
        <v>661.43</v>
      </c>
      <c r="O243" s="81">
        <v>661.43</v>
      </c>
      <c r="P243" s="90">
        <v>7937.16</v>
      </c>
      <c r="Q243" s="90">
        <f t="shared" si="3"/>
        <v>5952.87</v>
      </c>
    </row>
    <row r="244" spans="2:17" x14ac:dyDescent="0.3">
      <c r="B244" s="79" t="s">
        <v>2365</v>
      </c>
      <c r="C244" s="79" t="s">
        <v>2366</v>
      </c>
      <c r="D244" s="81">
        <v>584.12</v>
      </c>
      <c r="E244" s="81">
        <v>584.12</v>
      </c>
      <c r="F244" s="81">
        <v>584.12</v>
      </c>
      <c r="G244" s="81">
        <v>584.12</v>
      </c>
      <c r="H244" s="81">
        <v>584.12</v>
      </c>
      <c r="I244" s="81">
        <v>584.12</v>
      </c>
      <c r="J244" s="81">
        <v>584.12</v>
      </c>
      <c r="K244" s="81">
        <v>584.12</v>
      </c>
      <c r="L244" s="81">
        <v>584.12</v>
      </c>
      <c r="M244" s="81">
        <v>584.12</v>
      </c>
      <c r="N244" s="81">
        <v>584.12</v>
      </c>
      <c r="O244" s="81">
        <v>584.12</v>
      </c>
      <c r="P244" s="90">
        <v>7009.44</v>
      </c>
      <c r="Q244" s="90">
        <f t="shared" si="3"/>
        <v>5257.08</v>
      </c>
    </row>
    <row r="245" spans="2:17" x14ac:dyDescent="0.3">
      <c r="B245" s="79" t="s">
        <v>2322</v>
      </c>
      <c r="C245" s="79" t="s">
        <v>2323</v>
      </c>
      <c r="D245" s="81">
        <v>730.14</v>
      </c>
      <c r="E245" s="81">
        <v>730.15</v>
      </c>
      <c r="F245" s="81">
        <v>730.15</v>
      </c>
      <c r="G245" s="81">
        <v>730.15</v>
      </c>
      <c r="H245" s="81">
        <v>730.15</v>
      </c>
      <c r="I245" s="81">
        <v>730.15</v>
      </c>
      <c r="J245" s="81">
        <v>730.15</v>
      </c>
      <c r="K245" s="81">
        <v>730.15</v>
      </c>
      <c r="L245" s="81">
        <v>730.15</v>
      </c>
      <c r="M245" s="82"/>
      <c r="N245" s="82"/>
      <c r="O245" s="82"/>
      <c r="P245" s="90">
        <v>6571.34</v>
      </c>
      <c r="Q245" s="90">
        <f t="shared" si="3"/>
        <v>4380.8999999999996</v>
      </c>
    </row>
    <row r="246" spans="2:17" x14ac:dyDescent="0.3">
      <c r="B246" s="79" t="s">
        <v>2792</v>
      </c>
      <c r="C246" s="79" t="s">
        <v>2323</v>
      </c>
      <c r="D246" s="82"/>
      <c r="E246" s="82"/>
      <c r="F246" s="82"/>
      <c r="G246" s="82"/>
      <c r="H246" s="82"/>
      <c r="I246" s="82"/>
      <c r="J246" s="82"/>
      <c r="K246" s="82"/>
      <c r="L246" s="82"/>
      <c r="M246" s="81">
        <v>730.15</v>
      </c>
      <c r="N246" s="81">
        <v>730.15</v>
      </c>
      <c r="O246" s="81">
        <v>730.15</v>
      </c>
      <c r="P246" s="90">
        <v>2190.4499999999998</v>
      </c>
      <c r="Q246" s="90">
        <f t="shared" si="3"/>
        <v>2190.4499999999998</v>
      </c>
    </row>
    <row r="247" spans="2:17" x14ac:dyDescent="0.3">
      <c r="B247" s="79" t="s">
        <v>558</v>
      </c>
      <c r="C247" s="79" t="s">
        <v>559</v>
      </c>
      <c r="D247" s="81">
        <v>661.43</v>
      </c>
      <c r="E247" s="81">
        <v>661.43</v>
      </c>
      <c r="F247" s="81">
        <v>661.43</v>
      </c>
      <c r="G247" s="81">
        <v>661.43</v>
      </c>
      <c r="H247" s="81">
        <v>661.43</v>
      </c>
      <c r="I247" s="81">
        <v>661.43</v>
      </c>
      <c r="J247" s="81">
        <v>661.43</v>
      </c>
      <c r="K247" s="81">
        <v>661.43</v>
      </c>
      <c r="L247" s="81">
        <v>661.43</v>
      </c>
      <c r="M247" s="82"/>
      <c r="N247" s="82"/>
      <c r="O247" s="82"/>
      <c r="P247" s="90">
        <v>5952.87</v>
      </c>
      <c r="Q247" s="90">
        <f t="shared" si="3"/>
        <v>3968.5799999999995</v>
      </c>
    </row>
    <row r="248" spans="2:17" x14ac:dyDescent="0.3">
      <c r="B248" s="79" t="s">
        <v>2782</v>
      </c>
      <c r="C248" s="79" t="s">
        <v>559</v>
      </c>
      <c r="D248" s="82"/>
      <c r="E248" s="82"/>
      <c r="F248" s="82"/>
      <c r="G248" s="82"/>
      <c r="H248" s="82"/>
      <c r="I248" s="82"/>
      <c r="J248" s="82"/>
      <c r="K248" s="82"/>
      <c r="L248" s="82"/>
      <c r="M248" s="81">
        <v>661.43</v>
      </c>
      <c r="N248" s="81">
        <v>661.43</v>
      </c>
      <c r="O248" s="81">
        <v>661.43</v>
      </c>
      <c r="P248" s="90">
        <v>1984.29</v>
      </c>
      <c r="Q248" s="90">
        <f t="shared" si="3"/>
        <v>1984.29</v>
      </c>
    </row>
    <row r="249" spans="2:17" x14ac:dyDescent="0.3">
      <c r="B249" s="79" t="s">
        <v>2007</v>
      </c>
      <c r="C249" s="79" t="s">
        <v>2008</v>
      </c>
      <c r="D249" s="81">
        <v>584.12</v>
      </c>
      <c r="E249" s="81">
        <v>584.12</v>
      </c>
      <c r="F249" s="81">
        <v>584.12</v>
      </c>
      <c r="G249" s="81">
        <v>584.12</v>
      </c>
      <c r="H249" s="81">
        <v>584.12</v>
      </c>
      <c r="I249" s="81">
        <v>584.12</v>
      </c>
      <c r="J249" s="81">
        <v>584.12</v>
      </c>
      <c r="K249" s="81">
        <v>584.12</v>
      </c>
      <c r="L249" s="81">
        <v>584.12</v>
      </c>
      <c r="M249" s="81">
        <v>584.12</v>
      </c>
      <c r="N249" s="81">
        <v>584.12</v>
      </c>
      <c r="O249" s="81">
        <v>584.12</v>
      </c>
      <c r="P249" s="90">
        <v>7009.44</v>
      </c>
      <c r="Q249" s="90">
        <f t="shared" si="3"/>
        <v>5257.08</v>
      </c>
    </row>
    <row r="250" spans="2:17" x14ac:dyDescent="0.3">
      <c r="B250" s="79" t="s">
        <v>2556</v>
      </c>
      <c r="C250" s="79" t="s">
        <v>2557</v>
      </c>
      <c r="D250" s="81">
        <v>730.14</v>
      </c>
      <c r="E250" s="81">
        <v>730.15</v>
      </c>
      <c r="F250" s="81">
        <v>730.15</v>
      </c>
      <c r="G250" s="81">
        <v>730.15</v>
      </c>
      <c r="H250" s="81">
        <v>730.15</v>
      </c>
      <c r="I250" s="81">
        <v>730.15</v>
      </c>
      <c r="J250" s="81">
        <v>730.15</v>
      </c>
      <c r="K250" s="81">
        <v>730.15</v>
      </c>
      <c r="L250" s="81">
        <v>730.15</v>
      </c>
      <c r="M250" s="81">
        <v>730.15</v>
      </c>
      <c r="N250" s="81">
        <v>730.15</v>
      </c>
      <c r="O250" s="81">
        <v>730.15</v>
      </c>
      <c r="P250" s="90">
        <v>8761.7900000000009</v>
      </c>
      <c r="Q250" s="90">
        <f t="shared" si="3"/>
        <v>6571.3499999999985</v>
      </c>
    </row>
    <row r="251" spans="2:17" x14ac:dyDescent="0.3">
      <c r="B251" s="79" t="s">
        <v>1370</v>
      </c>
      <c r="C251" s="79" t="s">
        <v>1371</v>
      </c>
      <c r="D251" s="81">
        <v>661.43</v>
      </c>
      <c r="E251" s="81">
        <v>661.43</v>
      </c>
      <c r="F251" s="81">
        <v>661.43</v>
      </c>
      <c r="G251" s="81">
        <v>661.43</v>
      </c>
      <c r="H251" s="81">
        <v>661.43</v>
      </c>
      <c r="I251" s="81">
        <v>661.43</v>
      </c>
      <c r="J251" s="81">
        <v>661.43</v>
      </c>
      <c r="K251" s="81">
        <v>661.43</v>
      </c>
      <c r="L251" s="81">
        <v>661.43</v>
      </c>
      <c r="M251" s="81">
        <v>661.43</v>
      </c>
      <c r="N251" s="81">
        <v>661.43</v>
      </c>
      <c r="O251" s="81">
        <v>661.43</v>
      </c>
      <c r="P251" s="90">
        <v>7937.16</v>
      </c>
      <c r="Q251" s="90">
        <f t="shared" si="3"/>
        <v>5952.87</v>
      </c>
    </row>
    <row r="252" spans="2:17" x14ac:dyDescent="0.3">
      <c r="B252" s="79" t="s">
        <v>2449</v>
      </c>
      <c r="C252" s="79" t="s">
        <v>2450</v>
      </c>
      <c r="D252" s="81">
        <v>584.12</v>
      </c>
      <c r="E252" s="81">
        <v>584.12</v>
      </c>
      <c r="F252" s="81">
        <v>584.12</v>
      </c>
      <c r="G252" s="81">
        <v>584.12</v>
      </c>
      <c r="H252" s="81">
        <v>584.12</v>
      </c>
      <c r="I252" s="81">
        <v>584.12</v>
      </c>
      <c r="J252" s="81">
        <v>584.12</v>
      </c>
      <c r="K252" s="81">
        <v>584.12</v>
      </c>
      <c r="L252" s="81">
        <v>584.12</v>
      </c>
      <c r="M252" s="81">
        <v>584.12</v>
      </c>
      <c r="N252" s="81">
        <v>584.12</v>
      </c>
      <c r="O252" s="81">
        <v>584.12</v>
      </c>
      <c r="P252" s="90">
        <v>7009.44</v>
      </c>
      <c r="Q252" s="90">
        <f t="shared" si="3"/>
        <v>5257.08</v>
      </c>
    </row>
    <row r="253" spans="2:17" x14ac:dyDescent="0.3">
      <c r="B253" s="79" t="s">
        <v>2399</v>
      </c>
      <c r="C253" s="79" t="s">
        <v>2400</v>
      </c>
      <c r="D253" s="81">
        <v>730.14</v>
      </c>
      <c r="E253" s="81">
        <v>730.15</v>
      </c>
      <c r="F253" s="81">
        <v>730.15</v>
      </c>
      <c r="G253" s="81">
        <v>730.15</v>
      </c>
      <c r="H253" s="81">
        <v>730.15</v>
      </c>
      <c r="I253" s="81">
        <v>730.15</v>
      </c>
      <c r="J253" s="81">
        <v>730.15</v>
      </c>
      <c r="K253" s="81">
        <v>730.15</v>
      </c>
      <c r="L253" s="81">
        <v>730.15</v>
      </c>
      <c r="M253" s="81">
        <v>730.15</v>
      </c>
      <c r="N253" s="81">
        <v>730.15</v>
      </c>
      <c r="O253" s="81">
        <v>730.15</v>
      </c>
      <c r="P253" s="90">
        <v>8761.7900000000009</v>
      </c>
      <c r="Q253" s="90">
        <f t="shared" si="3"/>
        <v>6571.3499999999985</v>
      </c>
    </row>
    <row r="254" spans="2:17" x14ac:dyDescent="0.3">
      <c r="B254" s="79" t="s">
        <v>1362</v>
      </c>
      <c r="C254" s="79" t="s">
        <v>1363</v>
      </c>
      <c r="D254" s="81">
        <v>635.66</v>
      </c>
      <c r="E254" s="81">
        <v>635.66</v>
      </c>
      <c r="F254" s="81">
        <v>635.66</v>
      </c>
      <c r="G254" s="81">
        <v>635.66</v>
      </c>
      <c r="H254" s="81">
        <v>635.66</v>
      </c>
      <c r="I254" s="81">
        <v>635.66</v>
      </c>
      <c r="J254" s="81">
        <v>635.66</v>
      </c>
      <c r="K254" s="81">
        <v>635.66</v>
      </c>
      <c r="L254" s="81">
        <v>635.66</v>
      </c>
      <c r="M254" s="81">
        <v>635.66</v>
      </c>
      <c r="N254" s="81">
        <v>635.66</v>
      </c>
      <c r="O254" s="81">
        <v>635.66</v>
      </c>
      <c r="P254" s="90">
        <v>7627.92</v>
      </c>
      <c r="Q254" s="90">
        <f t="shared" si="3"/>
        <v>5720.94</v>
      </c>
    </row>
    <row r="255" spans="2:17" x14ac:dyDescent="0.3">
      <c r="B255" s="79" t="s">
        <v>2340</v>
      </c>
      <c r="C255" s="79" t="s">
        <v>2341</v>
      </c>
      <c r="D255" s="81">
        <v>743.03</v>
      </c>
      <c r="E255" s="81">
        <v>743.03</v>
      </c>
      <c r="F255" s="81">
        <v>743.03</v>
      </c>
      <c r="G255" s="81">
        <v>743.03</v>
      </c>
      <c r="H255" s="81">
        <v>743.03</v>
      </c>
      <c r="I255" s="81">
        <v>743.03</v>
      </c>
      <c r="J255" s="81">
        <v>743.03</v>
      </c>
      <c r="K255" s="81">
        <v>743.03</v>
      </c>
      <c r="L255" s="81">
        <v>743.03</v>
      </c>
      <c r="M255" s="81">
        <v>743.03</v>
      </c>
      <c r="N255" s="81">
        <v>743.03</v>
      </c>
      <c r="O255" s="81">
        <v>743.03</v>
      </c>
      <c r="P255" s="90">
        <v>8916.36</v>
      </c>
      <c r="Q255" s="90">
        <f t="shared" si="3"/>
        <v>6687.2699999999986</v>
      </c>
    </row>
    <row r="256" spans="2:17" x14ac:dyDescent="0.3">
      <c r="B256" s="79" t="s">
        <v>929</v>
      </c>
      <c r="C256" s="79" t="s">
        <v>930</v>
      </c>
      <c r="D256" s="81">
        <v>648.54</v>
      </c>
      <c r="E256" s="81">
        <v>648.54</v>
      </c>
      <c r="F256" s="81">
        <v>648.54</v>
      </c>
      <c r="G256" s="81">
        <v>648.54</v>
      </c>
      <c r="H256" s="81">
        <v>648.54</v>
      </c>
      <c r="I256" s="81">
        <v>648.54</v>
      </c>
      <c r="J256" s="81">
        <v>648.54</v>
      </c>
      <c r="K256" s="81">
        <v>648.54</v>
      </c>
      <c r="L256" s="81">
        <v>648.54</v>
      </c>
      <c r="M256" s="81">
        <v>648.54</v>
      </c>
      <c r="N256" s="81">
        <v>648.54</v>
      </c>
      <c r="O256" s="81">
        <v>648.54</v>
      </c>
      <c r="P256" s="90">
        <v>7782.48</v>
      </c>
      <c r="Q256" s="90">
        <f t="shared" si="3"/>
        <v>5836.86</v>
      </c>
    </row>
    <row r="257" spans="2:17" x14ac:dyDescent="0.3">
      <c r="B257" s="79" t="s">
        <v>2037</v>
      </c>
      <c r="C257" s="79" t="s">
        <v>2038</v>
      </c>
      <c r="D257" s="81">
        <v>584.12</v>
      </c>
      <c r="E257" s="81">
        <v>584.12</v>
      </c>
      <c r="F257" s="81">
        <v>584.12</v>
      </c>
      <c r="G257" s="81">
        <v>584.12</v>
      </c>
      <c r="H257" s="81">
        <v>584.12</v>
      </c>
      <c r="I257" s="81">
        <v>584.12</v>
      </c>
      <c r="J257" s="81">
        <v>584.12</v>
      </c>
      <c r="K257" s="81">
        <v>584.12</v>
      </c>
      <c r="L257" s="81">
        <v>584.12</v>
      </c>
      <c r="M257" s="81">
        <v>358.01</v>
      </c>
      <c r="N257" s="82"/>
      <c r="O257" s="82"/>
      <c r="P257" s="90">
        <v>5615.09</v>
      </c>
      <c r="Q257" s="90">
        <f t="shared" si="3"/>
        <v>3862.7299999999996</v>
      </c>
    </row>
    <row r="258" spans="2:17" x14ac:dyDescent="0.3">
      <c r="B258" s="79" t="s">
        <v>2791</v>
      </c>
      <c r="C258" s="79" t="s">
        <v>2038</v>
      </c>
      <c r="D258" s="82"/>
      <c r="E258" s="82"/>
      <c r="F258" s="82"/>
      <c r="G258" s="82"/>
      <c r="H258" s="82"/>
      <c r="I258" s="82"/>
      <c r="J258" s="82"/>
      <c r="K258" s="82"/>
      <c r="L258" s="82"/>
      <c r="M258" s="81">
        <v>226.11</v>
      </c>
      <c r="N258" s="81">
        <v>584.12</v>
      </c>
      <c r="O258" s="81">
        <v>584.12</v>
      </c>
      <c r="P258" s="90">
        <v>1394.35</v>
      </c>
      <c r="Q258" s="90">
        <f t="shared" si="3"/>
        <v>1394.35</v>
      </c>
    </row>
    <row r="259" spans="2:17" x14ac:dyDescent="0.3">
      <c r="B259" s="79" t="s">
        <v>657</v>
      </c>
      <c r="C259" s="79" t="s">
        <v>658</v>
      </c>
      <c r="D259" s="81">
        <v>704.38</v>
      </c>
      <c r="E259" s="81">
        <v>704.38</v>
      </c>
      <c r="F259" s="81">
        <v>704.38</v>
      </c>
      <c r="G259" s="81">
        <v>704.38</v>
      </c>
      <c r="H259" s="81">
        <v>704.38</v>
      </c>
      <c r="I259" s="81">
        <v>704.38</v>
      </c>
      <c r="J259" s="81">
        <v>704.38</v>
      </c>
      <c r="K259" s="81">
        <v>704.38</v>
      </c>
      <c r="L259" s="81">
        <v>704.38</v>
      </c>
      <c r="M259" s="81">
        <v>704.38</v>
      </c>
      <c r="N259" s="81">
        <v>704.38</v>
      </c>
      <c r="O259" s="81">
        <v>704.38</v>
      </c>
      <c r="P259" s="90">
        <v>8452.56</v>
      </c>
      <c r="Q259" s="90">
        <f t="shared" ref="Q259:Q322" si="4">SUM(G259:O259)</f>
        <v>6339.42</v>
      </c>
    </row>
    <row r="260" spans="2:17" x14ac:dyDescent="0.3">
      <c r="B260" s="79" t="s">
        <v>1366</v>
      </c>
      <c r="C260" s="79" t="s">
        <v>1367</v>
      </c>
      <c r="D260" s="81">
        <v>631.36</v>
      </c>
      <c r="E260" s="81">
        <v>631.36</v>
      </c>
      <c r="F260" s="81">
        <v>631.36</v>
      </c>
      <c r="G260" s="81">
        <v>631.36</v>
      </c>
      <c r="H260" s="81">
        <v>631.36</v>
      </c>
      <c r="I260" s="81">
        <v>631.36</v>
      </c>
      <c r="J260" s="81">
        <v>631.36</v>
      </c>
      <c r="K260" s="81">
        <v>631.36</v>
      </c>
      <c r="L260" s="81">
        <v>631.36</v>
      </c>
      <c r="M260" s="81">
        <v>631.36</v>
      </c>
      <c r="N260" s="81">
        <v>631.36</v>
      </c>
      <c r="O260" s="81">
        <v>631.36</v>
      </c>
      <c r="P260" s="90">
        <v>7576.32</v>
      </c>
      <c r="Q260" s="90">
        <f t="shared" si="4"/>
        <v>5682.24</v>
      </c>
    </row>
    <row r="261" spans="2:17" x14ac:dyDescent="0.3">
      <c r="B261" s="79" t="s">
        <v>1280</v>
      </c>
      <c r="C261" s="79" t="s">
        <v>1281</v>
      </c>
      <c r="D261" s="81">
        <v>652.84</v>
      </c>
      <c r="E261" s="81">
        <v>652.84</v>
      </c>
      <c r="F261" s="81">
        <v>652.84</v>
      </c>
      <c r="G261" s="81">
        <v>652.84</v>
      </c>
      <c r="H261" s="81">
        <v>652.84</v>
      </c>
      <c r="I261" s="81">
        <v>652.84</v>
      </c>
      <c r="J261" s="81">
        <v>652.84</v>
      </c>
      <c r="K261" s="81">
        <v>652.84</v>
      </c>
      <c r="L261" s="81">
        <v>652.84</v>
      </c>
      <c r="M261" s="81">
        <v>652.84</v>
      </c>
      <c r="N261" s="81">
        <v>652.84</v>
      </c>
      <c r="O261" s="81">
        <v>652.84</v>
      </c>
      <c r="P261" s="90">
        <v>7834.08</v>
      </c>
      <c r="Q261" s="90">
        <f t="shared" si="4"/>
        <v>5875.56</v>
      </c>
    </row>
    <row r="262" spans="2:17" x14ac:dyDescent="0.3">
      <c r="B262" s="79" t="s">
        <v>2297</v>
      </c>
      <c r="C262" s="79" t="s">
        <v>2298</v>
      </c>
      <c r="D262" s="81">
        <v>584.12</v>
      </c>
      <c r="E262" s="81">
        <v>584.12</v>
      </c>
      <c r="F262" s="81">
        <v>584.12</v>
      </c>
      <c r="G262" s="81">
        <v>584.12</v>
      </c>
      <c r="H262" s="81">
        <v>584.12</v>
      </c>
      <c r="I262" s="81">
        <v>584.12</v>
      </c>
      <c r="J262" s="81">
        <v>584.12</v>
      </c>
      <c r="K262" s="81">
        <v>584.12</v>
      </c>
      <c r="L262" s="81">
        <v>584.12</v>
      </c>
      <c r="M262" s="81">
        <v>584.12</v>
      </c>
      <c r="N262" s="81">
        <v>584.12</v>
      </c>
      <c r="O262" s="81">
        <v>584.12</v>
      </c>
      <c r="P262" s="90">
        <v>7009.44</v>
      </c>
      <c r="Q262" s="90">
        <f t="shared" si="4"/>
        <v>5257.08</v>
      </c>
    </row>
    <row r="263" spans="2:17" x14ac:dyDescent="0.3">
      <c r="B263" s="79" t="s">
        <v>1691</v>
      </c>
      <c r="C263" s="79" t="s">
        <v>1692</v>
      </c>
      <c r="D263" s="81">
        <v>717.27</v>
      </c>
      <c r="E263" s="81">
        <v>717.26</v>
      </c>
      <c r="F263" s="81">
        <v>717.26</v>
      </c>
      <c r="G263" s="81">
        <v>717.26</v>
      </c>
      <c r="H263" s="81">
        <v>717.26</v>
      </c>
      <c r="I263" s="81">
        <v>717.26</v>
      </c>
      <c r="J263" s="81">
        <v>717.26</v>
      </c>
      <c r="K263" s="81">
        <v>717.26</v>
      </c>
      <c r="L263" s="81">
        <v>717.26</v>
      </c>
      <c r="M263" s="81">
        <v>717.26</v>
      </c>
      <c r="N263" s="81">
        <v>717.26</v>
      </c>
      <c r="O263" s="81">
        <v>717.26</v>
      </c>
      <c r="P263" s="90">
        <v>8607.1299999999992</v>
      </c>
      <c r="Q263" s="90">
        <f t="shared" si="4"/>
        <v>6455.3400000000011</v>
      </c>
    </row>
    <row r="264" spans="2:17" x14ac:dyDescent="0.3">
      <c r="B264" s="79" t="s">
        <v>1450</v>
      </c>
      <c r="C264" s="79" t="s">
        <v>1451</v>
      </c>
      <c r="D264" s="81">
        <v>670.01</v>
      </c>
      <c r="E264" s="81">
        <v>670.02</v>
      </c>
      <c r="F264" s="81">
        <v>670.02</v>
      </c>
      <c r="G264" s="81">
        <v>670.02</v>
      </c>
      <c r="H264" s="81">
        <v>670.02</v>
      </c>
      <c r="I264" s="81">
        <v>670.02</v>
      </c>
      <c r="J264" s="81">
        <v>670.02</v>
      </c>
      <c r="K264" s="81">
        <v>670.02</v>
      </c>
      <c r="L264" s="81">
        <v>670.02</v>
      </c>
      <c r="M264" s="81">
        <v>670.02</v>
      </c>
      <c r="N264" s="81">
        <v>670.02</v>
      </c>
      <c r="O264" s="81">
        <v>670.02</v>
      </c>
      <c r="P264" s="90">
        <v>8040.23</v>
      </c>
      <c r="Q264" s="90">
        <f t="shared" si="4"/>
        <v>6030.18</v>
      </c>
    </row>
    <row r="265" spans="2:17" x14ac:dyDescent="0.3">
      <c r="B265" s="79" t="s">
        <v>931</v>
      </c>
      <c r="C265" s="79" t="s">
        <v>932</v>
      </c>
      <c r="D265" s="81">
        <v>584.12</v>
      </c>
      <c r="E265" s="81">
        <v>584.12</v>
      </c>
      <c r="F265" s="81">
        <v>584.12</v>
      </c>
      <c r="G265" s="81">
        <v>584.12</v>
      </c>
      <c r="H265" s="81">
        <v>584.12</v>
      </c>
      <c r="I265" s="81">
        <v>584.12</v>
      </c>
      <c r="J265" s="81">
        <v>584.12</v>
      </c>
      <c r="K265" s="81">
        <v>584.12</v>
      </c>
      <c r="L265" s="81">
        <v>584.12</v>
      </c>
      <c r="M265" s="81">
        <v>584.12</v>
      </c>
      <c r="N265" s="81">
        <v>584.12</v>
      </c>
      <c r="O265" s="81">
        <v>584.12</v>
      </c>
      <c r="P265" s="90">
        <v>7009.44</v>
      </c>
      <c r="Q265" s="90">
        <f t="shared" si="4"/>
        <v>5257.08</v>
      </c>
    </row>
    <row r="266" spans="2:17" x14ac:dyDescent="0.3">
      <c r="B266" s="79" t="s">
        <v>845</v>
      </c>
      <c r="C266" s="79" t="s">
        <v>846</v>
      </c>
      <c r="D266" s="81">
        <v>743.03</v>
      </c>
      <c r="E266" s="81">
        <v>743.03</v>
      </c>
      <c r="F266" s="81">
        <v>743.03</v>
      </c>
      <c r="G266" s="81">
        <v>743.03</v>
      </c>
      <c r="H266" s="81">
        <v>743.03</v>
      </c>
      <c r="I266" s="81">
        <v>743.03</v>
      </c>
      <c r="J266" s="81">
        <v>743.03</v>
      </c>
      <c r="K266" s="81">
        <v>743.03</v>
      </c>
      <c r="L266" s="81">
        <v>743.03</v>
      </c>
      <c r="M266" s="81">
        <v>743.03</v>
      </c>
      <c r="N266" s="81">
        <v>743.03</v>
      </c>
      <c r="O266" s="81">
        <v>743.03</v>
      </c>
      <c r="P266" s="90">
        <v>8916.36</v>
      </c>
      <c r="Q266" s="90">
        <f t="shared" si="4"/>
        <v>6687.2699999999986</v>
      </c>
    </row>
    <row r="267" spans="2:17" x14ac:dyDescent="0.3">
      <c r="B267" s="79" t="s">
        <v>1880</v>
      </c>
      <c r="C267" s="79" t="s">
        <v>1881</v>
      </c>
      <c r="D267" s="81">
        <v>584.12</v>
      </c>
      <c r="E267" s="81">
        <v>584.12</v>
      </c>
      <c r="F267" s="81">
        <v>584.12</v>
      </c>
      <c r="G267" s="81">
        <v>584.12</v>
      </c>
      <c r="H267" s="81">
        <v>584.12</v>
      </c>
      <c r="I267" s="81">
        <v>584.12</v>
      </c>
      <c r="J267" s="81">
        <v>584.12</v>
      </c>
      <c r="K267" s="81">
        <v>584.12</v>
      </c>
      <c r="L267" s="81">
        <v>584.12</v>
      </c>
      <c r="M267" s="81">
        <v>584.12</v>
      </c>
      <c r="N267" s="81">
        <v>584.12</v>
      </c>
      <c r="O267" s="81">
        <v>584.12</v>
      </c>
      <c r="P267" s="90">
        <v>7009.44</v>
      </c>
      <c r="Q267" s="90">
        <f t="shared" si="4"/>
        <v>5257.08</v>
      </c>
    </row>
    <row r="268" spans="2:17" x14ac:dyDescent="0.3">
      <c r="B268" s="79" t="s">
        <v>875</v>
      </c>
      <c r="C268" s="79" t="s">
        <v>876</v>
      </c>
      <c r="D268" s="81">
        <v>717.27</v>
      </c>
      <c r="E268" s="81">
        <v>717.26</v>
      </c>
      <c r="F268" s="81">
        <v>717.26</v>
      </c>
      <c r="G268" s="81">
        <v>717.26</v>
      </c>
      <c r="H268" s="81">
        <v>717.26</v>
      </c>
      <c r="I268" s="81">
        <v>717.26</v>
      </c>
      <c r="J268" s="81">
        <v>717.26</v>
      </c>
      <c r="K268" s="81">
        <v>717.26</v>
      </c>
      <c r="L268" s="81">
        <v>717.26</v>
      </c>
      <c r="M268" s="81">
        <v>717.26</v>
      </c>
      <c r="N268" s="81">
        <v>717.26</v>
      </c>
      <c r="O268" s="81">
        <v>717.26</v>
      </c>
      <c r="P268" s="90">
        <v>8607.1299999999992</v>
      </c>
      <c r="Q268" s="90">
        <f t="shared" si="4"/>
        <v>6455.3400000000011</v>
      </c>
    </row>
    <row r="269" spans="2:17" x14ac:dyDescent="0.3">
      <c r="B269" s="79" t="s">
        <v>2177</v>
      </c>
      <c r="C269" s="79" t="s">
        <v>2178</v>
      </c>
      <c r="D269" s="81">
        <v>670.01</v>
      </c>
      <c r="E269" s="81">
        <v>670.02</v>
      </c>
      <c r="F269" s="81">
        <v>670.02</v>
      </c>
      <c r="G269" s="81">
        <v>670.02</v>
      </c>
      <c r="H269" s="81">
        <v>670.02</v>
      </c>
      <c r="I269" s="81">
        <v>670.02</v>
      </c>
      <c r="J269" s="81">
        <v>670.02</v>
      </c>
      <c r="K269" s="81">
        <v>670.02</v>
      </c>
      <c r="L269" s="81">
        <v>670.02</v>
      </c>
      <c r="M269" s="81">
        <v>670.02</v>
      </c>
      <c r="N269" s="81">
        <v>670.02</v>
      </c>
      <c r="O269" s="81">
        <v>670.02</v>
      </c>
      <c r="P269" s="90">
        <v>8040.23</v>
      </c>
      <c r="Q269" s="90">
        <f t="shared" si="4"/>
        <v>6030.18</v>
      </c>
    </row>
    <row r="270" spans="2:17" x14ac:dyDescent="0.3">
      <c r="B270" s="79" t="s">
        <v>1886</v>
      </c>
      <c r="C270" s="79" t="s">
        <v>1887</v>
      </c>
      <c r="D270" s="81">
        <v>584.12</v>
      </c>
      <c r="E270" s="81">
        <v>584.12</v>
      </c>
      <c r="F270" s="81">
        <v>584.12</v>
      </c>
      <c r="G270" s="81">
        <v>584.12</v>
      </c>
      <c r="H270" s="81">
        <v>584.12</v>
      </c>
      <c r="I270" s="81">
        <v>584.12</v>
      </c>
      <c r="J270" s="81">
        <v>584.12</v>
      </c>
      <c r="K270" s="81">
        <v>584.12</v>
      </c>
      <c r="L270" s="81">
        <v>584.12</v>
      </c>
      <c r="M270" s="81">
        <v>584.12</v>
      </c>
      <c r="N270" s="81">
        <v>584.12</v>
      </c>
      <c r="O270" s="81">
        <v>584.12</v>
      </c>
      <c r="P270" s="90">
        <v>7009.44</v>
      </c>
      <c r="Q270" s="90">
        <f t="shared" si="4"/>
        <v>5257.08</v>
      </c>
    </row>
    <row r="271" spans="2:17" x14ac:dyDescent="0.3">
      <c r="B271" s="79" t="s">
        <v>621</v>
      </c>
      <c r="C271" s="79" t="s">
        <v>622</v>
      </c>
      <c r="D271" s="81">
        <v>743.03</v>
      </c>
      <c r="E271" s="81">
        <v>743.03</v>
      </c>
      <c r="F271" s="81">
        <v>743.03</v>
      </c>
      <c r="G271" s="81">
        <v>743.03</v>
      </c>
      <c r="H271" s="81">
        <v>743.03</v>
      </c>
      <c r="I271" s="81">
        <v>743.03</v>
      </c>
      <c r="J271" s="81">
        <v>743.03</v>
      </c>
      <c r="K271" s="81">
        <v>743.03</v>
      </c>
      <c r="L271" s="81">
        <v>743.03</v>
      </c>
      <c r="M271" s="81">
        <v>743.03</v>
      </c>
      <c r="N271" s="81">
        <v>743.03</v>
      </c>
      <c r="O271" s="81">
        <v>743.03</v>
      </c>
      <c r="P271" s="90">
        <v>8916.36</v>
      </c>
      <c r="Q271" s="90">
        <f t="shared" si="4"/>
        <v>6687.2699999999986</v>
      </c>
    </row>
    <row r="272" spans="2:17" x14ac:dyDescent="0.3">
      <c r="B272" s="79" t="s">
        <v>581</v>
      </c>
      <c r="C272" s="79" t="s">
        <v>582</v>
      </c>
      <c r="D272" s="81">
        <v>670.01</v>
      </c>
      <c r="E272" s="81">
        <v>670.02</v>
      </c>
      <c r="F272" s="81">
        <v>670.02</v>
      </c>
      <c r="G272" s="81">
        <v>670.02</v>
      </c>
      <c r="H272" s="81">
        <v>670.02</v>
      </c>
      <c r="I272" s="81">
        <v>670.02</v>
      </c>
      <c r="J272" s="81">
        <v>670.02</v>
      </c>
      <c r="K272" s="81">
        <v>670.02</v>
      </c>
      <c r="L272" s="81">
        <v>670.02</v>
      </c>
      <c r="M272" s="81">
        <v>670.02</v>
      </c>
      <c r="N272" s="81">
        <v>670.02</v>
      </c>
      <c r="O272" s="81">
        <v>670.02</v>
      </c>
      <c r="P272" s="90">
        <v>8040.23</v>
      </c>
      <c r="Q272" s="90">
        <f t="shared" si="4"/>
        <v>6030.18</v>
      </c>
    </row>
    <row r="273" spans="2:17" x14ac:dyDescent="0.3">
      <c r="B273" s="79" t="s">
        <v>1882</v>
      </c>
      <c r="C273" s="79" t="s">
        <v>1883</v>
      </c>
      <c r="D273" s="81">
        <v>584.12</v>
      </c>
      <c r="E273" s="81">
        <v>584.12</v>
      </c>
      <c r="F273" s="81">
        <v>584.12</v>
      </c>
      <c r="G273" s="81">
        <v>584.12</v>
      </c>
      <c r="H273" s="81">
        <v>584.12</v>
      </c>
      <c r="I273" s="81">
        <v>584.12</v>
      </c>
      <c r="J273" s="81">
        <v>584.12</v>
      </c>
      <c r="K273" s="81">
        <v>584.12</v>
      </c>
      <c r="L273" s="81">
        <v>584.12</v>
      </c>
      <c r="M273" s="81">
        <v>584.12</v>
      </c>
      <c r="N273" s="81">
        <v>584.12</v>
      </c>
      <c r="O273" s="81">
        <v>584.12</v>
      </c>
      <c r="P273" s="90">
        <v>7009.44</v>
      </c>
      <c r="Q273" s="90">
        <f t="shared" si="4"/>
        <v>5257.08</v>
      </c>
    </row>
    <row r="274" spans="2:17" x14ac:dyDescent="0.3">
      <c r="B274" s="79" t="s">
        <v>2014</v>
      </c>
      <c r="C274" s="79" t="s">
        <v>2015</v>
      </c>
      <c r="D274" s="81">
        <v>743.03</v>
      </c>
      <c r="E274" s="81">
        <v>743.03</v>
      </c>
      <c r="F274" s="81">
        <v>743.03</v>
      </c>
      <c r="G274" s="81">
        <v>743.03</v>
      </c>
      <c r="H274" s="81">
        <v>743.03</v>
      </c>
      <c r="I274" s="81">
        <v>743.03</v>
      </c>
      <c r="J274" s="81">
        <v>743.03</v>
      </c>
      <c r="K274" s="81">
        <v>743.03</v>
      </c>
      <c r="L274" s="81">
        <v>743.03</v>
      </c>
      <c r="M274" s="81">
        <v>743.03</v>
      </c>
      <c r="N274" s="81">
        <v>743.03</v>
      </c>
      <c r="O274" s="81">
        <v>743.03</v>
      </c>
      <c r="P274" s="90">
        <v>8916.36</v>
      </c>
      <c r="Q274" s="90">
        <f t="shared" si="4"/>
        <v>6687.2699999999986</v>
      </c>
    </row>
    <row r="275" spans="2:17" x14ac:dyDescent="0.3">
      <c r="B275" s="79" t="s">
        <v>1383</v>
      </c>
      <c r="C275" s="79" t="s">
        <v>1384</v>
      </c>
      <c r="D275" s="81">
        <v>670.01</v>
      </c>
      <c r="E275" s="81">
        <v>670.02</v>
      </c>
      <c r="F275" s="81">
        <v>670.02</v>
      </c>
      <c r="G275" s="81">
        <v>670.02</v>
      </c>
      <c r="H275" s="81">
        <v>670.02</v>
      </c>
      <c r="I275" s="81">
        <v>670.02</v>
      </c>
      <c r="J275" s="81">
        <v>670.02</v>
      </c>
      <c r="K275" s="81">
        <v>670.02</v>
      </c>
      <c r="L275" s="81">
        <v>670.02</v>
      </c>
      <c r="M275" s="81">
        <v>670.02</v>
      </c>
      <c r="N275" s="81">
        <v>670.02</v>
      </c>
      <c r="O275" s="81">
        <v>670.02</v>
      </c>
      <c r="P275" s="90">
        <v>8040.23</v>
      </c>
      <c r="Q275" s="90">
        <f t="shared" si="4"/>
        <v>6030.18</v>
      </c>
    </row>
    <row r="276" spans="2:17" x14ac:dyDescent="0.3">
      <c r="B276" s="79" t="s">
        <v>2464</v>
      </c>
      <c r="C276" s="79" t="s">
        <v>2465</v>
      </c>
      <c r="D276" s="81">
        <v>670.01</v>
      </c>
      <c r="E276" s="81">
        <v>670.02</v>
      </c>
      <c r="F276" s="81">
        <v>670.02</v>
      </c>
      <c r="G276" s="81">
        <v>670.02</v>
      </c>
      <c r="H276" s="81">
        <v>670.02</v>
      </c>
      <c r="I276" s="81">
        <v>670.02</v>
      </c>
      <c r="J276" s="81">
        <v>670.02</v>
      </c>
      <c r="K276" s="81">
        <v>670.02</v>
      </c>
      <c r="L276" s="81">
        <v>670.02</v>
      </c>
      <c r="M276" s="81">
        <v>670.02</v>
      </c>
      <c r="N276" s="81">
        <v>670.02</v>
      </c>
      <c r="O276" s="81">
        <v>670.02</v>
      </c>
      <c r="P276" s="90">
        <v>8040.23</v>
      </c>
      <c r="Q276" s="90">
        <f t="shared" si="4"/>
        <v>6030.18</v>
      </c>
    </row>
    <row r="277" spans="2:17" x14ac:dyDescent="0.3">
      <c r="B277" s="79" t="s">
        <v>2151</v>
      </c>
      <c r="C277" s="79" t="s">
        <v>2152</v>
      </c>
      <c r="D277" s="81">
        <v>584.12</v>
      </c>
      <c r="E277" s="81">
        <v>584.12</v>
      </c>
      <c r="F277" s="81">
        <v>584.12</v>
      </c>
      <c r="G277" s="81">
        <v>584.12</v>
      </c>
      <c r="H277" s="81">
        <v>584.12</v>
      </c>
      <c r="I277" s="81">
        <v>584.12</v>
      </c>
      <c r="J277" s="81">
        <v>584.12</v>
      </c>
      <c r="K277" s="81">
        <v>584.12</v>
      </c>
      <c r="L277" s="81">
        <v>584.12</v>
      </c>
      <c r="M277" s="81">
        <v>584.12</v>
      </c>
      <c r="N277" s="81">
        <v>584.12</v>
      </c>
      <c r="O277" s="81">
        <v>584.12</v>
      </c>
      <c r="P277" s="90">
        <v>7009.44</v>
      </c>
      <c r="Q277" s="90">
        <f t="shared" si="4"/>
        <v>5257.08</v>
      </c>
    </row>
    <row r="278" spans="2:17" x14ac:dyDescent="0.3">
      <c r="B278" s="79" t="s">
        <v>1589</v>
      </c>
      <c r="C278" s="79" t="s">
        <v>1590</v>
      </c>
      <c r="D278" s="81">
        <v>743.03</v>
      </c>
      <c r="E278" s="81">
        <v>743.03</v>
      </c>
      <c r="F278" s="81">
        <v>743.03</v>
      </c>
      <c r="G278" s="81">
        <v>743.03</v>
      </c>
      <c r="H278" s="81">
        <v>743.03</v>
      </c>
      <c r="I278" s="81">
        <v>743.03</v>
      </c>
      <c r="J278" s="81">
        <v>743.03</v>
      </c>
      <c r="K278" s="81">
        <v>743.03</v>
      </c>
      <c r="L278" s="81">
        <v>743.03</v>
      </c>
      <c r="M278" s="81">
        <v>743.03</v>
      </c>
      <c r="N278" s="81">
        <v>743.03</v>
      </c>
      <c r="O278" s="81">
        <v>743.03</v>
      </c>
      <c r="P278" s="90">
        <v>8916.36</v>
      </c>
      <c r="Q278" s="90">
        <f t="shared" si="4"/>
        <v>6687.2699999999986</v>
      </c>
    </row>
    <row r="279" spans="2:17" x14ac:dyDescent="0.3">
      <c r="B279" s="79" t="s">
        <v>1922</v>
      </c>
      <c r="C279" s="79" t="s">
        <v>1923</v>
      </c>
      <c r="D279" s="81">
        <v>665.72</v>
      </c>
      <c r="E279" s="81">
        <v>665.72</v>
      </c>
      <c r="F279" s="81">
        <v>665.72</v>
      </c>
      <c r="G279" s="81">
        <v>665.72</v>
      </c>
      <c r="H279" s="81">
        <v>665.72</v>
      </c>
      <c r="I279" s="81">
        <v>665.72</v>
      </c>
      <c r="J279" s="81">
        <v>665.72</v>
      </c>
      <c r="K279" s="81">
        <v>665.72</v>
      </c>
      <c r="L279" s="81">
        <v>665.72</v>
      </c>
      <c r="M279" s="81">
        <v>665.72</v>
      </c>
      <c r="N279" s="81">
        <v>665.72</v>
      </c>
      <c r="O279" s="81">
        <v>665.72</v>
      </c>
      <c r="P279" s="90">
        <v>7988.64</v>
      </c>
      <c r="Q279" s="90">
        <f t="shared" si="4"/>
        <v>5991.4800000000014</v>
      </c>
    </row>
    <row r="280" spans="2:17" x14ac:dyDescent="0.3">
      <c r="B280" s="79" t="s">
        <v>2561</v>
      </c>
      <c r="C280" s="79" t="s">
        <v>2562</v>
      </c>
      <c r="D280" s="81">
        <v>579.82000000000005</v>
      </c>
      <c r="E280" s="81">
        <v>579.82000000000005</v>
      </c>
      <c r="F280" s="81">
        <v>579.82000000000005</v>
      </c>
      <c r="G280" s="81">
        <v>579.82000000000005</v>
      </c>
      <c r="H280" s="81">
        <v>579.82000000000005</v>
      </c>
      <c r="I280" s="81">
        <v>579.82000000000005</v>
      </c>
      <c r="J280" s="81">
        <v>579.82000000000005</v>
      </c>
      <c r="K280" s="81">
        <v>579.82000000000005</v>
      </c>
      <c r="L280" s="81">
        <v>579.82000000000005</v>
      </c>
      <c r="M280" s="81">
        <v>579.82000000000005</v>
      </c>
      <c r="N280" s="81">
        <v>579.82000000000005</v>
      </c>
      <c r="O280" s="81">
        <v>579.82000000000005</v>
      </c>
      <c r="P280" s="90">
        <v>6957.84</v>
      </c>
      <c r="Q280" s="90">
        <f t="shared" si="4"/>
        <v>5218.38</v>
      </c>
    </row>
    <row r="281" spans="2:17" x14ac:dyDescent="0.3">
      <c r="B281" s="79" t="s">
        <v>1470</v>
      </c>
      <c r="C281" s="79" t="s">
        <v>1471</v>
      </c>
      <c r="D281" s="81">
        <v>734.44</v>
      </c>
      <c r="E281" s="81">
        <v>734.44</v>
      </c>
      <c r="F281" s="81">
        <v>734.44</v>
      </c>
      <c r="G281" s="81">
        <v>734.44</v>
      </c>
      <c r="H281" s="81">
        <v>734.44</v>
      </c>
      <c r="I281" s="81">
        <v>734.44</v>
      </c>
      <c r="J281" s="81">
        <v>734.44</v>
      </c>
      <c r="K281" s="81">
        <v>734.44</v>
      </c>
      <c r="L281" s="81">
        <v>734.44</v>
      </c>
      <c r="M281" s="81">
        <v>734.44</v>
      </c>
      <c r="N281" s="81">
        <v>734.44</v>
      </c>
      <c r="O281" s="81">
        <v>734.44</v>
      </c>
      <c r="P281" s="90">
        <v>8813.2800000000007</v>
      </c>
      <c r="Q281" s="90">
        <f t="shared" si="4"/>
        <v>6609.9600000000009</v>
      </c>
    </row>
    <row r="282" spans="2:17" x14ac:dyDescent="0.3">
      <c r="B282" s="79" t="s">
        <v>2085</v>
      </c>
      <c r="C282" s="79" t="s">
        <v>2086</v>
      </c>
      <c r="D282" s="81">
        <v>665.72</v>
      </c>
      <c r="E282" s="81">
        <v>665.72</v>
      </c>
      <c r="F282" s="81">
        <v>665.72</v>
      </c>
      <c r="G282" s="81">
        <v>665.72</v>
      </c>
      <c r="H282" s="81">
        <v>665.72</v>
      </c>
      <c r="I282" s="81">
        <v>665.72</v>
      </c>
      <c r="J282" s="81">
        <v>665.72</v>
      </c>
      <c r="K282" s="81">
        <v>665.72</v>
      </c>
      <c r="L282" s="81">
        <v>665.72</v>
      </c>
      <c r="M282" s="81">
        <v>665.72</v>
      </c>
      <c r="N282" s="81">
        <v>665.72</v>
      </c>
      <c r="O282" s="81">
        <v>665.72</v>
      </c>
      <c r="P282" s="90">
        <v>7988.64</v>
      </c>
      <c r="Q282" s="90">
        <f t="shared" si="4"/>
        <v>5991.4800000000014</v>
      </c>
    </row>
    <row r="283" spans="2:17" x14ac:dyDescent="0.3">
      <c r="B283" s="79" t="s">
        <v>2087</v>
      </c>
      <c r="C283" s="79" t="s">
        <v>2088</v>
      </c>
      <c r="D283" s="81">
        <v>579.82000000000005</v>
      </c>
      <c r="E283" s="81">
        <v>579.82000000000005</v>
      </c>
      <c r="F283" s="81">
        <v>579.82000000000005</v>
      </c>
      <c r="G283" s="81">
        <v>579.82000000000005</v>
      </c>
      <c r="H283" s="81">
        <v>579.82000000000005</v>
      </c>
      <c r="I283" s="81">
        <v>579.82000000000005</v>
      </c>
      <c r="J283" s="81">
        <v>579.82000000000005</v>
      </c>
      <c r="K283" s="81">
        <v>579.82000000000005</v>
      </c>
      <c r="L283" s="81">
        <v>579.82000000000005</v>
      </c>
      <c r="M283" s="81">
        <v>579.82000000000005</v>
      </c>
      <c r="N283" s="81">
        <v>579.82000000000005</v>
      </c>
      <c r="O283" s="81">
        <v>579.82000000000005</v>
      </c>
      <c r="P283" s="90">
        <v>6957.84</v>
      </c>
      <c r="Q283" s="90">
        <f t="shared" si="4"/>
        <v>5218.38</v>
      </c>
    </row>
    <row r="284" spans="2:17" x14ac:dyDescent="0.3">
      <c r="B284" s="79" t="s">
        <v>2328</v>
      </c>
      <c r="C284" s="79" t="s">
        <v>2329</v>
      </c>
      <c r="D284" s="81">
        <v>734.44</v>
      </c>
      <c r="E284" s="81">
        <v>734.44</v>
      </c>
      <c r="F284" s="81">
        <v>734.44</v>
      </c>
      <c r="G284" s="81">
        <v>734.44</v>
      </c>
      <c r="H284" s="81">
        <v>734.44</v>
      </c>
      <c r="I284" s="81">
        <v>734.44</v>
      </c>
      <c r="J284" s="81">
        <v>734.44</v>
      </c>
      <c r="K284" s="81">
        <v>734.44</v>
      </c>
      <c r="L284" s="81">
        <v>734.44</v>
      </c>
      <c r="M284" s="81">
        <v>734.44</v>
      </c>
      <c r="N284" s="81">
        <v>734.44</v>
      </c>
      <c r="O284" s="81">
        <v>734.44</v>
      </c>
      <c r="P284" s="90">
        <v>8813.2800000000007</v>
      </c>
      <c r="Q284" s="90">
        <f t="shared" si="4"/>
        <v>6609.9600000000009</v>
      </c>
    </row>
    <row r="285" spans="2:17" x14ac:dyDescent="0.3">
      <c r="B285" s="79" t="s">
        <v>1282</v>
      </c>
      <c r="C285" s="79" t="s">
        <v>1283</v>
      </c>
      <c r="D285" s="81">
        <v>665.72</v>
      </c>
      <c r="E285" s="81">
        <v>665.72</v>
      </c>
      <c r="F285" s="81">
        <v>665.72</v>
      </c>
      <c r="G285" s="81">
        <v>665.72</v>
      </c>
      <c r="H285" s="81">
        <v>665.72</v>
      </c>
      <c r="I285" s="81">
        <v>665.72</v>
      </c>
      <c r="J285" s="81">
        <v>665.72</v>
      </c>
      <c r="K285" s="81">
        <v>665.72</v>
      </c>
      <c r="L285" s="81">
        <v>665.72</v>
      </c>
      <c r="M285" s="81">
        <v>665.72</v>
      </c>
      <c r="N285" s="81">
        <v>665.72</v>
      </c>
      <c r="O285" s="81">
        <v>665.72</v>
      </c>
      <c r="P285" s="90">
        <v>7988.64</v>
      </c>
      <c r="Q285" s="90">
        <f t="shared" si="4"/>
        <v>5991.4800000000014</v>
      </c>
    </row>
    <row r="286" spans="2:17" x14ac:dyDescent="0.3">
      <c r="B286" s="79" t="s">
        <v>1388</v>
      </c>
      <c r="C286" s="79" t="s">
        <v>1389</v>
      </c>
      <c r="D286" s="81">
        <v>579.82000000000005</v>
      </c>
      <c r="E286" s="81">
        <v>579.82000000000005</v>
      </c>
      <c r="F286" s="81">
        <v>579.82000000000005</v>
      </c>
      <c r="G286" s="81">
        <v>579.82000000000005</v>
      </c>
      <c r="H286" s="81">
        <v>579.82000000000005</v>
      </c>
      <c r="I286" s="81">
        <v>579.82000000000005</v>
      </c>
      <c r="J286" s="81">
        <v>579.82000000000005</v>
      </c>
      <c r="K286" s="81">
        <v>579.82000000000005</v>
      </c>
      <c r="L286" s="81">
        <v>579.82000000000005</v>
      </c>
      <c r="M286" s="81">
        <v>579.82000000000005</v>
      </c>
      <c r="N286" s="81">
        <v>579.82000000000005</v>
      </c>
      <c r="O286" s="81">
        <v>579.82000000000005</v>
      </c>
      <c r="P286" s="90">
        <v>6957.84</v>
      </c>
      <c r="Q286" s="90">
        <f t="shared" si="4"/>
        <v>5218.38</v>
      </c>
    </row>
    <row r="287" spans="2:17" x14ac:dyDescent="0.3">
      <c r="B287" s="79" t="s">
        <v>1932</v>
      </c>
      <c r="C287" s="79" t="s">
        <v>1933</v>
      </c>
      <c r="D287" s="81">
        <v>584.12</v>
      </c>
      <c r="E287" s="81">
        <v>584.12</v>
      </c>
      <c r="F287" s="81">
        <v>584.12</v>
      </c>
      <c r="G287" s="81">
        <v>584.12</v>
      </c>
      <c r="H287" s="81">
        <v>584.12</v>
      </c>
      <c r="I287" s="81">
        <v>584.12</v>
      </c>
      <c r="J287" s="81">
        <v>584.12</v>
      </c>
      <c r="K287" s="81">
        <v>584.12</v>
      </c>
      <c r="L287" s="81">
        <v>584.12</v>
      </c>
      <c r="M287" s="81">
        <v>584.12</v>
      </c>
      <c r="N287" s="81">
        <v>584.12</v>
      </c>
      <c r="O287" s="81">
        <v>584.12</v>
      </c>
      <c r="P287" s="90">
        <v>7009.44</v>
      </c>
      <c r="Q287" s="90">
        <f t="shared" si="4"/>
        <v>5257.08</v>
      </c>
    </row>
    <row r="288" spans="2:17" x14ac:dyDescent="0.3">
      <c r="B288" s="79" t="s">
        <v>921</v>
      </c>
      <c r="C288" s="79" t="s">
        <v>922</v>
      </c>
      <c r="D288" s="81">
        <v>734.44</v>
      </c>
      <c r="E288" s="81">
        <v>734.44</v>
      </c>
      <c r="F288" s="81">
        <v>734.44</v>
      </c>
      <c r="G288" s="81">
        <v>734.44</v>
      </c>
      <c r="H288" s="81">
        <v>734.44</v>
      </c>
      <c r="I288" s="81">
        <v>734.44</v>
      </c>
      <c r="J288" s="81">
        <v>734.44</v>
      </c>
      <c r="K288" s="81">
        <v>734.44</v>
      </c>
      <c r="L288" s="81">
        <v>734.44</v>
      </c>
      <c r="M288" s="81">
        <v>734.44</v>
      </c>
      <c r="N288" s="81">
        <v>734.44</v>
      </c>
      <c r="O288" s="81">
        <v>734.44</v>
      </c>
      <c r="P288" s="90">
        <v>8813.2800000000007</v>
      </c>
      <c r="Q288" s="90">
        <f t="shared" si="4"/>
        <v>6609.9600000000009</v>
      </c>
    </row>
    <row r="289" spans="2:17" x14ac:dyDescent="0.3">
      <c r="B289" s="79" t="s">
        <v>583</v>
      </c>
      <c r="C289" s="79" t="s">
        <v>584</v>
      </c>
      <c r="D289" s="81">
        <v>644.25</v>
      </c>
      <c r="E289" s="81">
        <v>644.25</v>
      </c>
      <c r="F289" s="81">
        <v>644.25</v>
      </c>
      <c r="G289" s="81">
        <v>644.25</v>
      </c>
      <c r="H289" s="81">
        <v>644.25</v>
      </c>
      <c r="I289" s="81">
        <v>644.25</v>
      </c>
      <c r="J289" s="81">
        <v>644.25</v>
      </c>
      <c r="K289" s="81">
        <v>644.25</v>
      </c>
      <c r="L289" s="81">
        <v>644.25</v>
      </c>
      <c r="M289" s="81">
        <v>644.25</v>
      </c>
      <c r="N289" s="81">
        <v>644.25</v>
      </c>
      <c r="O289" s="81">
        <v>644.25</v>
      </c>
      <c r="P289" s="90">
        <v>7731</v>
      </c>
      <c r="Q289" s="90">
        <f t="shared" si="4"/>
        <v>5798.25</v>
      </c>
    </row>
    <row r="290" spans="2:17" x14ac:dyDescent="0.3">
      <c r="B290" s="79" t="s">
        <v>2370</v>
      </c>
      <c r="C290" s="79" t="s">
        <v>2371</v>
      </c>
      <c r="D290" s="81">
        <v>579.82000000000005</v>
      </c>
      <c r="E290" s="81">
        <v>579.82000000000005</v>
      </c>
      <c r="F290" s="81">
        <v>579.82000000000005</v>
      </c>
      <c r="G290" s="81">
        <v>579.82000000000005</v>
      </c>
      <c r="H290" s="81">
        <v>579.82000000000005</v>
      </c>
      <c r="I290" s="81">
        <v>579.82000000000005</v>
      </c>
      <c r="J290" s="81">
        <v>579.82000000000005</v>
      </c>
      <c r="K290" s="81">
        <v>579.82000000000005</v>
      </c>
      <c r="L290" s="81">
        <v>579.82000000000005</v>
      </c>
      <c r="M290" s="81">
        <v>579.82000000000005</v>
      </c>
      <c r="N290" s="81">
        <v>579.82000000000005</v>
      </c>
      <c r="O290" s="81">
        <v>579.82000000000005</v>
      </c>
      <c r="P290" s="90">
        <v>6957.84</v>
      </c>
      <c r="Q290" s="90">
        <f t="shared" si="4"/>
        <v>5218.38</v>
      </c>
    </row>
    <row r="291" spans="2:17" x14ac:dyDescent="0.3">
      <c r="B291" s="79" t="s">
        <v>1936</v>
      </c>
      <c r="C291" s="79" t="s">
        <v>1937</v>
      </c>
      <c r="D291" s="81">
        <v>712.97</v>
      </c>
      <c r="E291" s="81">
        <v>712.97</v>
      </c>
      <c r="F291" s="81">
        <v>712.97</v>
      </c>
      <c r="G291" s="81">
        <v>712.97</v>
      </c>
      <c r="H291" s="81">
        <v>712.97</v>
      </c>
      <c r="I291" s="81">
        <v>712.97</v>
      </c>
      <c r="J291" s="81">
        <v>712.97</v>
      </c>
      <c r="K291" s="81">
        <v>712.97</v>
      </c>
      <c r="L291" s="81">
        <v>712.97</v>
      </c>
      <c r="M291" s="81">
        <v>712.97</v>
      </c>
      <c r="N291" s="81">
        <v>712.97</v>
      </c>
      <c r="O291" s="81">
        <v>712.97</v>
      </c>
      <c r="P291" s="90">
        <v>8555.64</v>
      </c>
      <c r="Q291" s="90">
        <f t="shared" si="4"/>
        <v>6416.7300000000014</v>
      </c>
    </row>
    <row r="292" spans="2:17" x14ac:dyDescent="0.3">
      <c r="B292" s="79" t="s">
        <v>1454</v>
      </c>
      <c r="C292" s="79" t="s">
        <v>1455</v>
      </c>
      <c r="D292" s="81">
        <v>863.29</v>
      </c>
      <c r="E292" s="81">
        <v>863.29</v>
      </c>
      <c r="F292" s="81">
        <v>863.29</v>
      </c>
      <c r="G292" s="81">
        <v>863.29</v>
      </c>
      <c r="H292" s="81">
        <v>863.29</v>
      </c>
      <c r="I292" s="81">
        <v>863.29</v>
      </c>
      <c r="J292" s="81">
        <v>863.29</v>
      </c>
      <c r="K292" s="81">
        <v>863.29</v>
      </c>
      <c r="L292" s="81">
        <v>863.29</v>
      </c>
      <c r="M292" s="81">
        <v>863.29</v>
      </c>
      <c r="N292" s="81">
        <v>863.29</v>
      </c>
      <c r="O292" s="81">
        <v>863.29</v>
      </c>
      <c r="P292" s="90">
        <v>10359.48</v>
      </c>
      <c r="Q292" s="90">
        <f t="shared" si="4"/>
        <v>7769.61</v>
      </c>
    </row>
    <row r="293" spans="2:17" x14ac:dyDescent="0.3">
      <c r="B293" s="79" t="s">
        <v>2374</v>
      </c>
      <c r="C293" s="79" t="s">
        <v>2375</v>
      </c>
      <c r="D293" s="81">
        <v>785.98</v>
      </c>
      <c r="E293" s="81">
        <v>785.98</v>
      </c>
      <c r="F293" s="81">
        <v>785.98</v>
      </c>
      <c r="G293" s="81">
        <v>785.98</v>
      </c>
      <c r="H293" s="81">
        <v>785.98</v>
      </c>
      <c r="I293" s="81">
        <v>785.98</v>
      </c>
      <c r="J293" s="81">
        <v>785.98</v>
      </c>
      <c r="K293" s="81">
        <v>785.98</v>
      </c>
      <c r="L293" s="81">
        <v>785.98</v>
      </c>
      <c r="M293" s="81">
        <v>785.98</v>
      </c>
      <c r="N293" s="81">
        <v>785.98</v>
      </c>
      <c r="O293" s="81">
        <v>785.98</v>
      </c>
      <c r="P293" s="90">
        <v>9431.76</v>
      </c>
      <c r="Q293" s="90">
        <f t="shared" si="4"/>
        <v>7073.82</v>
      </c>
    </row>
    <row r="294" spans="2:17" x14ac:dyDescent="0.3">
      <c r="B294" s="79" t="s">
        <v>725</v>
      </c>
      <c r="C294" s="79" t="s">
        <v>726</v>
      </c>
      <c r="D294" s="81">
        <v>863.29</v>
      </c>
      <c r="E294" s="81">
        <v>863.29</v>
      </c>
      <c r="F294" s="81">
        <v>835.44</v>
      </c>
      <c r="G294" s="82"/>
      <c r="H294" s="82"/>
      <c r="I294" s="82"/>
      <c r="J294" s="82"/>
      <c r="K294" s="82"/>
      <c r="L294" s="82"/>
      <c r="M294" s="82"/>
      <c r="N294" s="82"/>
      <c r="O294" s="82"/>
      <c r="P294" s="90">
        <v>2562.02</v>
      </c>
      <c r="Q294" s="90">
        <f t="shared" si="4"/>
        <v>0</v>
      </c>
    </row>
    <row r="295" spans="2:17" x14ac:dyDescent="0.3">
      <c r="B295" s="79" t="s">
        <v>2692</v>
      </c>
      <c r="C295" s="79" t="s">
        <v>726</v>
      </c>
      <c r="D295" s="82"/>
      <c r="E295" s="82"/>
      <c r="F295" s="81">
        <v>27.85</v>
      </c>
      <c r="G295" s="81">
        <v>863.29</v>
      </c>
      <c r="H295" s="81">
        <v>863.29</v>
      </c>
      <c r="I295" s="81">
        <v>863.29</v>
      </c>
      <c r="J295" s="81">
        <v>863.29</v>
      </c>
      <c r="K295" s="81">
        <v>863.29</v>
      </c>
      <c r="L295" s="81">
        <v>863.29</v>
      </c>
      <c r="M295" s="81">
        <v>863.29</v>
      </c>
      <c r="N295" s="81">
        <v>863.29</v>
      </c>
      <c r="O295" s="81">
        <v>863.29</v>
      </c>
      <c r="P295" s="90">
        <v>7797.46</v>
      </c>
      <c r="Q295" s="90">
        <f t="shared" si="4"/>
        <v>7769.61</v>
      </c>
    </row>
    <row r="296" spans="2:17" x14ac:dyDescent="0.3">
      <c r="B296" s="79" t="s">
        <v>2057</v>
      </c>
      <c r="C296" s="79" t="s">
        <v>2058</v>
      </c>
      <c r="D296" s="81">
        <v>785.98</v>
      </c>
      <c r="E296" s="81">
        <v>785.98</v>
      </c>
      <c r="F296" s="81">
        <v>760.63</v>
      </c>
      <c r="G296" s="82"/>
      <c r="H296" s="82"/>
      <c r="I296" s="82"/>
      <c r="J296" s="82"/>
      <c r="K296" s="82"/>
      <c r="L296" s="82"/>
      <c r="M296" s="82"/>
      <c r="N296" s="82"/>
      <c r="O296" s="82"/>
      <c r="P296" s="90">
        <v>2332.59</v>
      </c>
      <c r="Q296" s="90">
        <f t="shared" si="4"/>
        <v>0</v>
      </c>
    </row>
    <row r="297" spans="2:17" x14ac:dyDescent="0.3">
      <c r="B297" s="79" t="s">
        <v>2701</v>
      </c>
      <c r="C297" s="79" t="s">
        <v>2058</v>
      </c>
      <c r="D297" s="82"/>
      <c r="E297" s="82"/>
      <c r="F297" s="81">
        <v>25.35</v>
      </c>
      <c r="G297" s="81">
        <v>785.98</v>
      </c>
      <c r="H297" s="81">
        <v>785.98</v>
      </c>
      <c r="I297" s="81">
        <v>785.98</v>
      </c>
      <c r="J297" s="81">
        <v>785.98</v>
      </c>
      <c r="K297" s="81">
        <v>785.98</v>
      </c>
      <c r="L297" s="81">
        <v>785.98</v>
      </c>
      <c r="M297" s="81">
        <v>785.98</v>
      </c>
      <c r="N297" s="81">
        <v>785.98</v>
      </c>
      <c r="O297" s="81">
        <v>785.98</v>
      </c>
      <c r="P297" s="90">
        <v>7099.17</v>
      </c>
      <c r="Q297" s="90">
        <f t="shared" si="4"/>
        <v>7073.82</v>
      </c>
    </row>
    <row r="298" spans="2:17" x14ac:dyDescent="0.3">
      <c r="B298" s="79" t="s">
        <v>1568</v>
      </c>
      <c r="C298" s="79" t="s">
        <v>1569</v>
      </c>
      <c r="D298" s="81">
        <v>773.09</v>
      </c>
      <c r="E298" s="81">
        <v>773.1</v>
      </c>
      <c r="F298" s="81">
        <v>773.1</v>
      </c>
      <c r="G298" s="81">
        <v>773.1</v>
      </c>
      <c r="H298" s="81">
        <v>773.1</v>
      </c>
      <c r="I298" s="81">
        <v>773.1</v>
      </c>
      <c r="J298" s="81">
        <v>773.1</v>
      </c>
      <c r="K298" s="81">
        <v>773.1</v>
      </c>
      <c r="L298" s="81">
        <v>773.1</v>
      </c>
      <c r="M298" s="81">
        <v>773.1</v>
      </c>
      <c r="N298" s="81">
        <v>773.1</v>
      </c>
      <c r="O298" s="81">
        <v>773.1</v>
      </c>
      <c r="P298" s="90">
        <v>9277.19</v>
      </c>
      <c r="Q298" s="90">
        <f t="shared" si="4"/>
        <v>6957.9000000000015</v>
      </c>
    </row>
    <row r="299" spans="2:17" x14ac:dyDescent="0.3">
      <c r="B299" s="79" t="s">
        <v>1474</v>
      </c>
      <c r="C299" s="79" t="s">
        <v>1475</v>
      </c>
      <c r="D299" s="81">
        <v>820.35</v>
      </c>
      <c r="E299" s="81">
        <v>820.34</v>
      </c>
      <c r="F299" s="81">
        <v>820.34</v>
      </c>
      <c r="G299" s="81">
        <v>820.34</v>
      </c>
      <c r="H299" s="81">
        <v>820.34</v>
      </c>
      <c r="I299" s="81">
        <v>820.34</v>
      </c>
      <c r="J299" s="81">
        <v>820.34</v>
      </c>
      <c r="K299" s="81">
        <v>820.34</v>
      </c>
      <c r="L299" s="81">
        <v>820.34</v>
      </c>
      <c r="M299" s="81">
        <v>688.03</v>
      </c>
      <c r="N299" s="82"/>
      <c r="O299" s="82"/>
      <c r="P299" s="90">
        <v>8071.1</v>
      </c>
      <c r="Q299" s="90">
        <f t="shared" si="4"/>
        <v>5610.07</v>
      </c>
    </row>
    <row r="300" spans="2:17" x14ac:dyDescent="0.3">
      <c r="B300" s="79" t="s">
        <v>2787</v>
      </c>
      <c r="C300" s="79" t="s">
        <v>1475</v>
      </c>
      <c r="D300" s="82"/>
      <c r="E300" s="82"/>
      <c r="F300" s="82"/>
      <c r="G300" s="82"/>
      <c r="H300" s="82"/>
      <c r="I300" s="82"/>
      <c r="J300" s="82"/>
      <c r="K300" s="82"/>
      <c r="L300" s="82"/>
      <c r="M300" s="81">
        <v>132.31</v>
      </c>
      <c r="N300" s="81">
        <v>820.34</v>
      </c>
      <c r="O300" s="81">
        <v>820.34</v>
      </c>
      <c r="P300" s="90">
        <v>1772.99</v>
      </c>
      <c r="Q300" s="90">
        <f t="shared" si="4"/>
        <v>1772.9900000000002</v>
      </c>
    </row>
    <row r="301" spans="2:17" x14ac:dyDescent="0.3">
      <c r="B301" s="79" t="s">
        <v>1904</v>
      </c>
      <c r="C301" s="79" t="s">
        <v>1905</v>
      </c>
      <c r="D301" s="81">
        <v>743.03</v>
      </c>
      <c r="E301" s="81">
        <v>743.03</v>
      </c>
      <c r="F301" s="81">
        <v>743.03</v>
      </c>
      <c r="G301" s="81">
        <v>743.03</v>
      </c>
      <c r="H301" s="81">
        <v>743.03</v>
      </c>
      <c r="I301" s="81">
        <v>743.03</v>
      </c>
      <c r="J301" s="81">
        <v>743.03</v>
      </c>
      <c r="K301" s="81">
        <v>48.05</v>
      </c>
      <c r="L301" s="82"/>
      <c r="M301" s="82"/>
      <c r="N301" s="82"/>
      <c r="O301" s="82"/>
      <c r="P301" s="90">
        <v>5249.26</v>
      </c>
      <c r="Q301" s="90">
        <f t="shared" si="4"/>
        <v>3020.17</v>
      </c>
    </row>
    <row r="302" spans="2:17" x14ac:dyDescent="0.3">
      <c r="B302" s="79" t="s">
        <v>2766</v>
      </c>
      <c r="C302" s="79" t="s">
        <v>1905</v>
      </c>
      <c r="D302" s="82"/>
      <c r="E302" s="82"/>
      <c r="F302" s="82"/>
      <c r="G302" s="82"/>
      <c r="H302" s="82"/>
      <c r="I302" s="82"/>
      <c r="J302" s="82"/>
      <c r="K302" s="81">
        <v>694.98</v>
      </c>
      <c r="L302" s="81">
        <v>743.03</v>
      </c>
      <c r="M302" s="81">
        <v>743.03</v>
      </c>
      <c r="N302" s="81">
        <v>743.03</v>
      </c>
      <c r="O302" s="81">
        <v>743.03</v>
      </c>
      <c r="P302" s="90">
        <v>3667.1</v>
      </c>
      <c r="Q302" s="90">
        <f t="shared" si="4"/>
        <v>3667.0999999999995</v>
      </c>
    </row>
    <row r="303" spans="2:17" x14ac:dyDescent="0.3">
      <c r="B303" s="79" t="s">
        <v>2204</v>
      </c>
      <c r="C303" s="79" t="s">
        <v>2205</v>
      </c>
      <c r="D303" s="81">
        <v>820.35</v>
      </c>
      <c r="E303" s="81">
        <v>820.34</v>
      </c>
      <c r="F303" s="81">
        <v>820.34</v>
      </c>
      <c r="G303" s="81">
        <v>820.34</v>
      </c>
      <c r="H303" s="81">
        <v>820.34</v>
      </c>
      <c r="I303" s="81">
        <v>820.34</v>
      </c>
      <c r="J303" s="81">
        <v>820.34</v>
      </c>
      <c r="K303" s="81">
        <v>820.34</v>
      </c>
      <c r="L303" s="81">
        <v>820.34</v>
      </c>
      <c r="M303" s="81">
        <v>820.34</v>
      </c>
      <c r="N303" s="81">
        <v>820.34</v>
      </c>
      <c r="O303" s="81">
        <v>820.34</v>
      </c>
      <c r="P303" s="90">
        <v>9844.09</v>
      </c>
      <c r="Q303" s="90">
        <f t="shared" si="4"/>
        <v>7383.06</v>
      </c>
    </row>
    <row r="304" spans="2:17" x14ac:dyDescent="0.3">
      <c r="B304" s="79" t="s">
        <v>2016</v>
      </c>
      <c r="C304" s="79" t="s">
        <v>2017</v>
      </c>
      <c r="D304" s="81">
        <v>833.22</v>
      </c>
      <c r="E304" s="81">
        <v>833.23</v>
      </c>
      <c r="F304" s="81">
        <v>833.23</v>
      </c>
      <c r="G304" s="81">
        <v>833.23</v>
      </c>
      <c r="H304" s="81">
        <v>833.23</v>
      </c>
      <c r="I304" s="81">
        <v>833.23</v>
      </c>
      <c r="J304" s="81">
        <v>833.23</v>
      </c>
      <c r="K304" s="81">
        <v>833.23</v>
      </c>
      <c r="L304" s="81">
        <v>833.23</v>
      </c>
      <c r="M304" s="81">
        <v>833.23</v>
      </c>
      <c r="N304" s="81">
        <v>833.23</v>
      </c>
      <c r="O304" s="81">
        <v>833.23</v>
      </c>
      <c r="P304" s="90">
        <v>9998.75</v>
      </c>
      <c r="Q304" s="90">
        <f t="shared" si="4"/>
        <v>7499.0699999999979</v>
      </c>
    </row>
    <row r="305" spans="2:17" x14ac:dyDescent="0.3">
      <c r="B305" s="79" t="s">
        <v>1292</v>
      </c>
      <c r="C305" s="79" t="s">
        <v>1293</v>
      </c>
      <c r="D305" s="81">
        <v>953.48</v>
      </c>
      <c r="E305" s="81">
        <v>953.48</v>
      </c>
      <c r="F305" s="81">
        <v>953.48</v>
      </c>
      <c r="G305" s="81">
        <v>953.48</v>
      </c>
      <c r="H305" s="81">
        <v>953.48</v>
      </c>
      <c r="I305" s="81">
        <v>953.48</v>
      </c>
      <c r="J305" s="81">
        <v>953.48</v>
      </c>
      <c r="K305" s="81">
        <v>953.48</v>
      </c>
      <c r="L305" s="81">
        <v>953.48</v>
      </c>
      <c r="M305" s="81">
        <v>953.48</v>
      </c>
      <c r="N305" s="81">
        <v>953.48</v>
      </c>
      <c r="O305" s="81">
        <v>953.48</v>
      </c>
      <c r="P305" s="90">
        <v>11441.76</v>
      </c>
      <c r="Q305" s="90">
        <f t="shared" si="4"/>
        <v>8581.3199999999979</v>
      </c>
    </row>
    <row r="306" spans="2:17" x14ac:dyDescent="0.3">
      <c r="B306" s="79" t="s">
        <v>1620</v>
      </c>
      <c r="C306" s="79" t="s">
        <v>1621</v>
      </c>
      <c r="D306" s="81">
        <v>859</v>
      </c>
      <c r="E306" s="81">
        <v>859</v>
      </c>
      <c r="F306" s="81">
        <v>859</v>
      </c>
      <c r="G306" s="81">
        <v>859</v>
      </c>
      <c r="H306" s="81">
        <v>859</v>
      </c>
      <c r="I306" s="81">
        <v>859</v>
      </c>
      <c r="J306" s="81">
        <v>859</v>
      </c>
      <c r="K306" s="81">
        <v>859</v>
      </c>
      <c r="L306" s="81">
        <v>859</v>
      </c>
      <c r="M306" s="81">
        <v>859</v>
      </c>
      <c r="N306" s="81">
        <v>859</v>
      </c>
      <c r="O306" s="81">
        <v>859</v>
      </c>
      <c r="P306" s="90">
        <v>10308</v>
      </c>
      <c r="Q306" s="90">
        <f t="shared" si="4"/>
        <v>7731</v>
      </c>
    </row>
    <row r="307" spans="2:17" x14ac:dyDescent="0.3">
      <c r="B307" s="79" t="s">
        <v>1680</v>
      </c>
      <c r="C307" s="79" t="s">
        <v>1681</v>
      </c>
      <c r="D307" s="81">
        <v>841.81</v>
      </c>
      <c r="E307" s="81">
        <v>841.82</v>
      </c>
      <c r="F307" s="81">
        <v>841.82</v>
      </c>
      <c r="G307" s="81">
        <v>841.82</v>
      </c>
      <c r="H307" s="81">
        <v>841.82</v>
      </c>
      <c r="I307" s="81">
        <v>841.82</v>
      </c>
      <c r="J307" s="81">
        <v>841.82</v>
      </c>
      <c r="K307" s="81">
        <v>841.82</v>
      </c>
      <c r="L307" s="81">
        <v>841.82</v>
      </c>
      <c r="M307" s="81">
        <v>841.82</v>
      </c>
      <c r="N307" s="81">
        <v>841.82</v>
      </c>
      <c r="O307" s="81">
        <v>841.82</v>
      </c>
      <c r="P307" s="90">
        <v>10101.83</v>
      </c>
      <c r="Q307" s="90">
        <f t="shared" si="4"/>
        <v>7576.3799999999992</v>
      </c>
    </row>
    <row r="308" spans="2:17" x14ac:dyDescent="0.3">
      <c r="B308" s="79" t="s">
        <v>2388</v>
      </c>
      <c r="C308" s="79" t="s">
        <v>2389</v>
      </c>
      <c r="D308" s="81">
        <v>725.85</v>
      </c>
      <c r="E308" s="81">
        <v>725.85</v>
      </c>
      <c r="F308" s="81">
        <v>725.85</v>
      </c>
      <c r="G308" s="81">
        <v>725.85</v>
      </c>
      <c r="H308" s="81">
        <v>725.85</v>
      </c>
      <c r="I308" s="81">
        <v>725.85</v>
      </c>
      <c r="J308" s="81">
        <v>725.85</v>
      </c>
      <c r="K308" s="81">
        <v>725.85</v>
      </c>
      <c r="L308" s="81">
        <v>725.85</v>
      </c>
      <c r="M308" s="81">
        <v>725.85</v>
      </c>
      <c r="N308" s="81">
        <v>725.85</v>
      </c>
      <c r="O308" s="81">
        <v>725.85</v>
      </c>
      <c r="P308" s="90">
        <v>8710.2000000000007</v>
      </c>
      <c r="Q308" s="90">
        <f t="shared" si="4"/>
        <v>6532.6500000000015</v>
      </c>
    </row>
    <row r="309" spans="2:17" x14ac:dyDescent="0.3">
      <c r="B309" s="79" t="s">
        <v>2456</v>
      </c>
      <c r="C309" s="79" t="s">
        <v>2457</v>
      </c>
      <c r="D309" s="81">
        <v>936.3</v>
      </c>
      <c r="E309" s="81">
        <v>936.3</v>
      </c>
      <c r="F309" s="81">
        <v>936.3</v>
      </c>
      <c r="G309" s="81">
        <v>936.3</v>
      </c>
      <c r="H309" s="81">
        <v>936.3</v>
      </c>
      <c r="I309" s="81">
        <v>936.3</v>
      </c>
      <c r="J309" s="81">
        <v>936.3</v>
      </c>
      <c r="K309" s="81">
        <v>936.3</v>
      </c>
      <c r="L309" s="81">
        <v>936.3</v>
      </c>
      <c r="M309" s="81">
        <v>936.3</v>
      </c>
      <c r="N309" s="81">
        <v>936.3</v>
      </c>
      <c r="O309" s="81">
        <v>936.3</v>
      </c>
      <c r="P309" s="90">
        <v>11235.6</v>
      </c>
      <c r="Q309" s="90">
        <f t="shared" si="4"/>
        <v>8426.7000000000007</v>
      </c>
    </row>
    <row r="310" spans="2:17" x14ac:dyDescent="0.3">
      <c r="B310" s="79" t="s">
        <v>1298</v>
      </c>
      <c r="C310" s="79" t="s">
        <v>1299</v>
      </c>
      <c r="D310" s="81">
        <v>777.39</v>
      </c>
      <c r="E310" s="81">
        <v>777.39</v>
      </c>
      <c r="F310" s="81">
        <v>777.39</v>
      </c>
      <c r="G310" s="81">
        <v>777.39</v>
      </c>
      <c r="H310" s="81">
        <v>777.39</v>
      </c>
      <c r="I310" s="81">
        <v>777.39</v>
      </c>
      <c r="J310" s="81">
        <v>777.39</v>
      </c>
      <c r="K310" s="81">
        <v>777.39</v>
      </c>
      <c r="L310" s="81">
        <v>777.39</v>
      </c>
      <c r="M310" s="81">
        <v>777.39</v>
      </c>
      <c r="N310" s="81">
        <v>777.39</v>
      </c>
      <c r="O310" s="81">
        <v>777.39</v>
      </c>
      <c r="P310" s="90">
        <v>9328.68</v>
      </c>
      <c r="Q310" s="90">
        <f t="shared" si="4"/>
        <v>6996.5100000000011</v>
      </c>
    </row>
    <row r="311" spans="2:17" x14ac:dyDescent="0.3">
      <c r="B311" s="79" t="s">
        <v>1924</v>
      </c>
      <c r="C311" s="79" t="s">
        <v>1925</v>
      </c>
      <c r="D311" s="81">
        <v>833.22</v>
      </c>
      <c r="E311" s="81">
        <v>833.23</v>
      </c>
      <c r="F311" s="81">
        <v>833.23</v>
      </c>
      <c r="G311" s="81">
        <v>833.23</v>
      </c>
      <c r="H311" s="81">
        <v>833.23</v>
      </c>
      <c r="I311" s="82"/>
      <c r="J311" s="82"/>
      <c r="K311" s="82"/>
      <c r="L311" s="82"/>
      <c r="M311" s="82"/>
      <c r="N311" s="82"/>
      <c r="O311" s="82"/>
      <c r="P311" s="90">
        <v>4166.1400000000003</v>
      </c>
      <c r="Q311" s="90">
        <f t="shared" si="4"/>
        <v>1666.46</v>
      </c>
    </row>
    <row r="312" spans="2:17" x14ac:dyDescent="0.3">
      <c r="B312" s="79" t="s">
        <v>2743</v>
      </c>
      <c r="C312" s="79" t="s">
        <v>1925</v>
      </c>
      <c r="D312" s="82"/>
      <c r="E312" s="82"/>
      <c r="F312" s="82"/>
      <c r="G312" s="82"/>
      <c r="H312" s="82"/>
      <c r="I312" s="81">
        <v>833.23</v>
      </c>
      <c r="J312" s="81">
        <v>833.23</v>
      </c>
      <c r="K312" s="81">
        <v>833.23</v>
      </c>
      <c r="L312" s="81">
        <v>833.23</v>
      </c>
      <c r="M312" s="81">
        <v>833.23</v>
      </c>
      <c r="N312" s="81">
        <v>833.23</v>
      </c>
      <c r="O312" s="81">
        <v>833.23</v>
      </c>
      <c r="P312" s="90">
        <v>5832.61</v>
      </c>
      <c r="Q312" s="90">
        <f t="shared" si="4"/>
        <v>5832.6099999999988</v>
      </c>
    </row>
    <row r="313" spans="2:17" x14ac:dyDescent="0.3">
      <c r="B313" s="79" t="s">
        <v>1476</v>
      </c>
      <c r="C313" s="79" t="s">
        <v>1477</v>
      </c>
      <c r="D313" s="81">
        <v>914.83</v>
      </c>
      <c r="E313" s="81">
        <v>914.83</v>
      </c>
      <c r="F313" s="81">
        <v>914.83</v>
      </c>
      <c r="G313" s="81">
        <v>914.83</v>
      </c>
      <c r="H313" s="81">
        <v>914.83</v>
      </c>
      <c r="I313" s="81">
        <v>914.83</v>
      </c>
      <c r="J313" s="81">
        <v>914.83</v>
      </c>
      <c r="K313" s="81">
        <v>914.83</v>
      </c>
      <c r="L313" s="81">
        <v>914.83</v>
      </c>
      <c r="M313" s="81">
        <v>914.83</v>
      </c>
      <c r="N313" s="81">
        <v>914.83</v>
      </c>
      <c r="O313" s="81">
        <v>914.83</v>
      </c>
      <c r="P313" s="90">
        <v>10977.96</v>
      </c>
      <c r="Q313" s="90">
        <f t="shared" si="4"/>
        <v>8233.4700000000012</v>
      </c>
    </row>
    <row r="314" spans="2:17" x14ac:dyDescent="0.3">
      <c r="B314" s="79" t="s">
        <v>2540</v>
      </c>
      <c r="C314" s="79" t="s">
        <v>2541</v>
      </c>
      <c r="D314" s="81">
        <v>670.01</v>
      </c>
      <c r="E314" s="81">
        <v>670.02</v>
      </c>
      <c r="F314" s="81">
        <v>670.02</v>
      </c>
      <c r="G314" s="81">
        <v>670.02</v>
      </c>
      <c r="H314" s="81">
        <v>670.02</v>
      </c>
      <c r="I314" s="81">
        <v>670.02</v>
      </c>
      <c r="J314" s="81">
        <v>670.02</v>
      </c>
      <c r="K314" s="81">
        <v>670.02</v>
      </c>
      <c r="L314" s="81">
        <v>670.02</v>
      </c>
      <c r="M314" s="81">
        <v>670.02</v>
      </c>
      <c r="N314" s="81">
        <v>670.02</v>
      </c>
      <c r="O314" s="81">
        <v>670.02</v>
      </c>
      <c r="P314" s="90">
        <v>8040.23</v>
      </c>
      <c r="Q314" s="90">
        <f t="shared" si="4"/>
        <v>6030.18</v>
      </c>
    </row>
    <row r="315" spans="2:17" x14ac:dyDescent="0.3">
      <c r="B315" s="79" t="s">
        <v>2372</v>
      </c>
      <c r="C315" s="79" t="s">
        <v>2373</v>
      </c>
      <c r="D315" s="81">
        <v>867.59</v>
      </c>
      <c r="E315" s="81">
        <v>867.59</v>
      </c>
      <c r="F315" s="81">
        <v>867.59</v>
      </c>
      <c r="G315" s="81">
        <v>867.59</v>
      </c>
      <c r="H315" s="81">
        <v>867.59</v>
      </c>
      <c r="I315" s="81">
        <v>867.59</v>
      </c>
      <c r="J315" s="81">
        <v>867.59</v>
      </c>
      <c r="K315" s="81">
        <v>867.59</v>
      </c>
      <c r="L315" s="81">
        <v>867.59</v>
      </c>
      <c r="M315" s="81">
        <v>867.59</v>
      </c>
      <c r="N315" s="81">
        <v>867.59</v>
      </c>
      <c r="O315" s="81">
        <v>867.59</v>
      </c>
      <c r="P315" s="90">
        <v>10411.08</v>
      </c>
      <c r="Q315" s="90">
        <f t="shared" si="4"/>
        <v>7808.31</v>
      </c>
    </row>
    <row r="316" spans="2:17" x14ac:dyDescent="0.3">
      <c r="B316" s="79" t="s">
        <v>2274</v>
      </c>
      <c r="C316" s="79" t="s">
        <v>2275</v>
      </c>
      <c r="D316" s="81">
        <v>777.39</v>
      </c>
      <c r="E316" s="81">
        <v>777.39</v>
      </c>
      <c r="F316" s="81">
        <v>777.39</v>
      </c>
      <c r="G316" s="81">
        <v>777.39</v>
      </c>
      <c r="H316" s="81">
        <v>777.39</v>
      </c>
      <c r="I316" s="81">
        <v>777.39</v>
      </c>
      <c r="J316" s="81">
        <v>777.39</v>
      </c>
      <c r="K316" s="81">
        <v>777.39</v>
      </c>
      <c r="L316" s="81">
        <v>777.39</v>
      </c>
      <c r="M316" s="81">
        <v>777.39</v>
      </c>
      <c r="N316" s="81">
        <v>777.39</v>
      </c>
      <c r="O316" s="81">
        <v>777.39</v>
      </c>
      <c r="P316" s="90">
        <v>9328.68</v>
      </c>
      <c r="Q316" s="90">
        <f t="shared" si="4"/>
        <v>6996.5100000000011</v>
      </c>
    </row>
    <row r="317" spans="2:17" x14ac:dyDescent="0.3">
      <c r="B317" s="79" t="s">
        <v>1930</v>
      </c>
      <c r="C317" s="79" t="s">
        <v>1931</v>
      </c>
      <c r="D317" s="81">
        <v>957.78</v>
      </c>
      <c r="E317" s="81">
        <v>957.78</v>
      </c>
      <c r="F317" s="81">
        <v>957.78</v>
      </c>
      <c r="G317" s="81">
        <v>957.78</v>
      </c>
      <c r="H317" s="81">
        <v>957.78</v>
      </c>
      <c r="I317" s="81">
        <v>957.78</v>
      </c>
      <c r="J317" s="81">
        <v>957.78</v>
      </c>
      <c r="K317" s="81">
        <v>957.78</v>
      </c>
      <c r="L317" s="81">
        <v>957.78</v>
      </c>
      <c r="M317" s="81">
        <v>957.78</v>
      </c>
      <c r="N317" s="81">
        <v>957.78</v>
      </c>
      <c r="O317" s="81">
        <v>957.78</v>
      </c>
      <c r="P317" s="90">
        <v>11493.36</v>
      </c>
      <c r="Q317" s="90">
        <f t="shared" si="4"/>
        <v>8620.0199999999986</v>
      </c>
    </row>
    <row r="318" spans="2:17" x14ac:dyDescent="0.3">
      <c r="B318" s="79" t="s">
        <v>1488</v>
      </c>
      <c r="C318" s="79" t="s">
        <v>1489</v>
      </c>
      <c r="D318" s="81">
        <v>674.31</v>
      </c>
      <c r="E318" s="81">
        <v>674.31</v>
      </c>
      <c r="F318" s="81">
        <v>674.31</v>
      </c>
      <c r="G318" s="81">
        <v>674.31</v>
      </c>
      <c r="H318" s="81">
        <v>674.31</v>
      </c>
      <c r="I318" s="81">
        <v>674.31</v>
      </c>
      <c r="J318" s="81">
        <v>674.31</v>
      </c>
      <c r="K318" s="81">
        <v>674.31</v>
      </c>
      <c r="L318" s="81">
        <v>674.31</v>
      </c>
      <c r="M318" s="81">
        <v>674.31</v>
      </c>
      <c r="N318" s="81">
        <v>674.31</v>
      </c>
      <c r="O318" s="81">
        <v>674.31</v>
      </c>
      <c r="P318" s="90">
        <v>8091.72</v>
      </c>
      <c r="Q318" s="90">
        <f t="shared" si="4"/>
        <v>6068.7899999999991</v>
      </c>
    </row>
    <row r="319" spans="2:17" x14ac:dyDescent="0.3">
      <c r="B319" s="79" t="s">
        <v>1906</v>
      </c>
      <c r="C319" s="79" t="s">
        <v>1907</v>
      </c>
      <c r="D319" s="81">
        <v>755.92</v>
      </c>
      <c r="E319" s="81">
        <v>755.92</v>
      </c>
      <c r="F319" s="81">
        <v>755.92</v>
      </c>
      <c r="G319" s="81">
        <v>755.92</v>
      </c>
      <c r="H319" s="81">
        <v>755.92</v>
      </c>
      <c r="I319" s="81">
        <v>755.92</v>
      </c>
      <c r="J319" s="81">
        <v>755.92</v>
      </c>
      <c r="K319" s="81">
        <v>755.92</v>
      </c>
      <c r="L319" s="81">
        <v>755.92</v>
      </c>
      <c r="M319" s="81">
        <v>755.92</v>
      </c>
      <c r="N319" s="81">
        <v>755.92</v>
      </c>
      <c r="O319" s="81">
        <v>755.92</v>
      </c>
      <c r="P319" s="90">
        <v>9071.0400000000009</v>
      </c>
      <c r="Q319" s="90">
        <f t="shared" si="4"/>
        <v>6803.28</v>
      </c>
    </row>
    <row r="320" spans="2:17" x14ac:dyDescent="0.3">
      <c r="B320" s="79" t="s">
        <v>786</v>
      </c>
      <c r="C320" s="79" t="s">
        <v>787</v>
      </c>
      <c r="D320" s="81">
        <v>704.38</v>
      </c>
      <c r="E320" s="81">
        <v>704.38</v>
      </c>
      <c r="F320" s="81">
        <v>704.38</v>
      </c>
      <c r="G320" s="81">
        <v>704.38</v>
      </c>
      <c r="H320" s="81">
        <v>704.38</v>
      </c>
      <c r="I320" s="81">
        <v>704.38</v>
      </c>
      <c r="J320" s="81">
        <v>704.38</v>
      </c>
      <c r="K320" s="81">
        <v>704.38</v>
      </c>
      <c r="L320" s="81">
        <v>704.38</v>
      </c>
      <c r="M320" s="81">
        <v>704.38</v>
      </c>
      <c r="N320" s="81">
        <v>704.38</v>
      </c>
      <c r="O320" s="81">
        <v>704.38</v>
      </c>
      <c r="P320" s="90">
        <v>8452.56</v>
      </c>
      <c r="Q320" s="90">
        <f t="shared" si="4"/>
        <v>6339.42</v>
      </c>
    </row>
    <row r="321" spans="2:17" x14ac:dyDescent="0.3">
      <c r="B321" s="79" t="s">
        <v>2187</v>
      </c>
      <c r="C321" s="79" t="s">
        <v>2188</v>
      </c>
      <c r="D321" s="81">
        <v>700.08</v>
      </c>
      <c r="E321" s="81">
        <v>700.08</v>
      </c>
      <c r="F321" s="81">
        <v>700.08</v>
      </c>
      <c r="G321" s="81">
        <v>700.08</v>
      </c>
      <c r="H321" s="81">
        <v>700.08</v>
      </c>
      <c r="I321" s="81">
        <v>700.08</v>
      </c>
      <c r="J321" s="81">
        <v>700.08</v>
      </c>
      <c r="K321" s="81">
        <v>700.08</v>
      </c>
      <c r="L321" s="81">
        <v>700.08</v>
      </c>
      <c r="M321" s="81">
        <v>700.08</v>
      </c>
      <c r="N321" s="81">
        <v>700.08</v>
      </c>
      <c r="O321" s="81">
        <v>700.08</v>
      </c>
      <c r="P321" s="90">
        <v>8400.9599999999991</v>
      </c>
      <c r="Q321" s="90">
        <f t="shared" si="4"/>
        <v>6300.72</v>
      </c>
    </row>
    <row r="322" spans="2:17" x14ac:dyDescent="0.3">
      <c r="B322" s="79" t="s">
        <v>1952</v>
      </c>
      <c r="C322" s="79" t="s">
        <v>1953</v>
      </c>
      <c r="D322" s="81">
        <v>674.31</v>
      </c>
      <c r="E322" s="81">
        <v>674.31</v>
      </c>
      <c r="F322" s="81">
        <v>674.31</v>
      </c>
      <c r="G322" s="81">
        <v>674.31</v>
      </c>
      <c r="H322" s="81">
        <v>674.31</v>
      </c>
      <c r="I322" s="81">
        <v>674.31</v>
      </c>
      <c r="J322" s="81">
        <v>674.31</v>
      </c>
      <c r="K322" s="81">
        <v>674.31</v>
      </c>
      <c r="L322" s="81">
        <v>674.31</v>
      </c>
      <c r="M322" s="81">
        <v>674.31</v>
      </c>
      <c r="N322" s="81">
        <v>674.31</v>
      </c>
      <c r="O322" s="81">
        <v>674.31</v>
      </c>
      <c r="P322" s="90">
        <v>8091.72</v>
      </c>
      <c r="Q322" s="90">
        <f t="shared" si="4"/>
        <v>6068.7899999999991</v>
      </c>
    </row>
    <row r="323" spans="2:17" x14ac:dyDescent="0.3">
      <c r="B323" s="79" t="s">
        <v>1859</v>
      </c>
      <c r="C323" s="79" t="s">
        <v>1860</v>
      </c>
      <c r="D323" s="81">
        <v>781.68</v>
      </c>
      <c r="E323" s="81">
        <v>781.69</v>
      </c>
      <c r="F323" s="81">
        <v>781.69</v>
      </c>
      <c r="G323" s="81">
        <v>781.69</v>
      </c>
      <c r="H323" s="81">
        <v>781.69</v>
      </c>
      <c r="I323" s="81">
        <v>781.69</v>
      </c>
      <c r="J323" s="82"/>
      <c r="K323" s="82"/>
      <c r="L323" s="82"/>
      <c r="M323" s="82"/>
      <c r="N323" s="82"/>
      <c r="O323" s="82"/>
      <c r="P323" s="90">
        <v>4690.13</v>
      </c>
      <c r="Q323" s="90">
        <f t="shared" ref="Q323:Q386" si="5">SUM(G323:O323)</f>
        <v>2345.0700000000002</v>
      </c>
    </row>
    <row r="324" spans="2:17" x14ac:dyDescent="0.3">
      <c r="B324" s="79" t="s">
        <v>2757</v>
      </c>
      <c r="C324" s="79" t="s">
        <v>1860</v>
      </c>
      <c r="D324" s="82"/>
      <c r="E324" s="82"/>
      <c r="F324" s="82"/>
      <c r="G324" s="82"/>
      <c r="H324" s="82"/>
      <c r="I324" s="82"/>
      <c r="J324" s="81">
        <v>781.68</v>
      </c>
      <c r="K324" s="81">
        <v>781.69</v>
      </c>
      <c r="L324" s="81">
        <v>781.69</v>
      </c>
      <c r="M324" s="81">
        <v>781.69</v>
      </c>
      <c r="N324" s="81">
        <v>781.69</v>
      </c>
      <c r="O324" s="81">
        <v>781.69</v>
      </c>
      <c r="P324" s="90">
        <v>4690.13</v>
      </c>
      <c r="Q324" s="90">
        <f t="shared" si="5"/>
        <v>4690.13</v>
      </c>
    </row>
    <row r="325" spans="2:17" x14ac:dyDescent="0.3">
      <c r="B325" s="79" t="s">
        <v>2095</v>
      </c>
      <c r="C325" s="79" t="s">
        <v>2096</v>
      </c>
      <c r="D325" s="81">
        <v>661.42</v>
      </c>
      <c r="E325" s="81">
        <v>661.42</v>
      </c>
      <c r="F325" s="81">
        <v>661.43</v>
      </c>
      <c r="G325" s="81">
        <v>661.43</v>
      </c>
      <c r="H325" s="81">
        <v>661.43</v>
      </c>
      <c r="I325" s="81">
        <v>661.43</v>
      </c>
      <c r="J325" s="81">
        <v>661.43</v>
      </c>
      <c r="K325" s="81">
        <v>661.43</v>
      </c>
      <c r="L325" s="81">
        <v>661.43</v>
      </c>
      <c r="M325" s="81">
        <v>661.43</v>
      </c>
      <c r="N325" s="81">
        <v>661.43</v>
      </c>
      <c r="O325" s="81">
        <v>661.43</v>
      </c>
      <c r="P325" s="90">
        <v>7937.14</v>
      </c>
      <c r="Q325" s="90">
        <f t="shared" si="5"/>
        <v>5952.87</v>
      </c>
    </row>
    <row r="326" spans="2:17" x14ac:dyDescent="0.3">
      <c r="B326" s="79" t="s">
        <v>1480</v>
      </c>
      <c r="C326" s="79" t="s">
        <v>1481</v>
      </c>
      <c r="D326" s="81">
        <v>584.12</v>
      </c>
      <c r="E326" s="81">
        <v>584.12</v>
      </c>
      <c r="F326" s="81">
        <v>584.12</v>
      </c>
      <c r="G326" s="81">
        <v>584.12</v>
      </c>
      <c r="H326" s="81">
        <v>584.12</v>
      </c>
      <c r="I326" s="81">
        <v>584.12</v>
      </c>
      <c r="J326" s="81">
        <v>584.12</v>
      </c>
      <c r="K326" s="81">
        <v>584.12</v>
      </c>
      <c r="L326" s="81">
        <v>584.12</v>
      </c>
      <c r="M326" s="81">
        <v>584.12</v>
      </c>
      <c r="N326" s="81">
        <v>584.12</v>
      </c>
      <c r="O326" s="81">
        <v>584.12</v>
      </c>
      <c r="P326" s="90">
        <v>7009.44</v>
      </c>
      <c r="Q326" s="90">
        <f t="shared" si="5"/>
        <v>5257.08</v>
      </c>
    </row>
    <row r="327" spans="2:17" x14ac:dyDescent="0.3">
      <c r="B327" s="79" t="s">
        <v>764</v>
      </c>
      <c r="C327" s="79" t="s">
        <v>765</v>
      </c>
      <c r="D327" s="81">
        <v>738.74</v>
      </c>
      <c r="E327" s="81">
        <v>738.74</v>
      </c>
      <c r="F327" s="81">
        <v>738.74</v>
      </c>
      <c r="G327" s="81">
        <v>738.74</v>
      </c>
      <c r="H327" s="81">
        <v>738.74</v>
      </c>
      <c r="I327" s="81">
        <v>738.74</v>
      </c>
      <c r="J327" s="81">
        <v>738.74</v>
      </c>
      <c r="K327" s="81">
        <v>738.74</v>
      </c>
      <c r="L327" s="81">
        <v>738.74</v>
      </c>
      <c r="M327" s="81">
        <v>738.74</v>
      </c>
      <c r="N327" s="81">
        <v>738.74</v>
      </c>
      <c r="O327" s="81">
        <v>738.74</v>
      </c>
      <c r="P327" s="90">
        <v>8864.8799999999992</v>
      </c>
      <c r="Q327" s="90">
        <f t="shared" si="5"/>
        <v>6648.6599999999989</v>
      </c>
    </row>
    <row r="328" spans="2:17" x14ac:dyDescent="0.3">
      <c r="B328" s="79" t="s">
        <v>2018</v>
      </c>
      <c r="C328" s="79" t="s">
        <v>2019</v>
      </c>
      <c r="D328" s="81">
        <v>738.74</v>
      </c>
      <c r="E328" s="81">
        <v>369.37</v>
      </c>
      <c r="F328" s="81">
        <v>738.74</v>
      </c>
      <c r="G328" s="81">
        <v>738.74</v>
      </c>
      <c r="H328" s="81">
        <v>738.74</v>
      </c>
      <c r="I328" s="81">
        <v>738.74</v>
      </c>
      <c r="J328" s="81">
        <v>738.74</v>
      </c>
      <c r="K328" s="81">
        <v>738.74</v>
      </c>
      <c r="L328" s="81">
        <v>738.74</v>
      </c>
      <c r="M328" s="81">
        <v>738.74</v>
      </c>
      <c r="N328" s="81">
        <v>738.74</v>
      </c>
      <c r="O328" s="81">
        <v>738.74</v>
      </c>
      <c r="P328" s="90">
        <v>8495.51</v>
      </c>
      <c r="Q328" s="90">
        <f t="shared" si="5"/>
        <v>6648.6599999999989</v>
      </c>
    </row>
    <row r="329" spans="2:17" x14ac:dyDescent="0.3">
      <c r="B329" s="79" t="s">
        <v>2687</v>
      </c>
      <c r="C329" s="79" t="s">
        <v>2019</v>
      </c>
      <c r="D329" s="82"/>
      <c r="E329" s="81">
        <v>370.44</v>
      </c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91">
        <v>370.44</v>
      </c>
      <c r="Q329" s="90">
        <f t="shared" si="5"/>
        <v>0</v>
      </c>
    </row>
    <row r="330" spans="2:17" x14ac:dyDescent="0.3">
      <c r="B330" s="79" t="s">
        <v>898</v>
      </c>
      <c r="C330" s="79" t="s">
        <v>899</v>
      </c>
      <c r="D330" s="81">
        <v>670.01</v>
      </c>
      <c r="E330" s="81">
        <v>670.02</v>
      </c>
      <c r="F330" s="81">
        <v>670.02</v>
      </c>
      <c r="G330" s="81">
        <v>670.02</v>
      </c>
      <c r="H330" s="81">
        <v>670.02</v>
      </c>
      <c r="I330" s="81">
        <v>670.02</v>
      </c>
      <c r="J330" s="81">
        <v>670.02</v>
      </c>
      <c r="K330" s="81">
        <v>670.02</v>
      </c>
      <c r="L330" s="81">
        <v>670.02</v>
      </c>
      <c r="M330" s="81">
        <v>670.02</v>
      </c>
      <c r="N330" s="81">
        <v>670.02</v>
      </c>
      <c r="O330" s="81">
        <v>670.02</v>
      </c>
      <c r="P330" s="90">
        <v>8040.23</v>
      </c>
      <c r="Q330" s="90">
        <f t="shared" si="5"/>
        <v>6030.18</v>
      </c>
    </row>
    <row r="331" spans="2:17" x14ac:dyDescent="0.3">
      <c r="B331" s="79" t="s">
        <v>766</v>
      </c>
      <c r="C331" s="79" t="s">
        <v>767</v>
      </c>
      <c r="D331" s="81">
        <v>820.35</v>
      </c>
      <c r="E331" s="81">
        <v>820.34</v>
      </c>
      <c r="F331" s="81">
        <v>820.34</v>
      </c>
      <c r="G331" s="81">
        <v>820.34</v>
      </c>
      <c r="H331" s="81">
        <v>820.34</v>
      </c>
      <c r="I331" s="81">
        <v>820.34</v>
      </c>
      <c r="J331" s="81">
        <v>820.34</v>
      </c>
      <c r="K331" s="81">
        <v>820.34</v>
      </c>
      <c r="L331" s="81">
        <v>820.34</v>
      </c>
      <c r="M331" s="81">
        <v>820.34</v>
      </c>
      <c r="N331" s="81">
        <v>820.34</v>
      </c>
      <c r="O331" s="81">
        <v>820.34</v>
      </c>
      <c r="P331" s="90">
        <v>9844.09</v>
      </c>
      <c r="Q331" s="90">
        <f t="shared" si="5"/>
        <v>7383.06</v>
      </c>
    </row>
    <row r="332" spans="2:17" x14ac:dyDescent="0.3">
      <c r="B332" s="79" t="s">
        <v>937</v>
      </c>
      <c r="C332" s="79" t="s">
        <v>938</v>
      </c>
      <c r="D332" s="81">
        <v>687.2</v>
      </c>
      <c r="E332" s="81">
        <v>687.2</v>
      </c>
      <c r="F332" s="81">
        <v>687.2</v>
      </c>
      <c r="G332" s="81">
        <v>687.2</v>
      </c>
      <c r="H332" s="81">
        <v>687.2</v>
      </c>
      <c r="I332" s="81">
        <v>687.2</v>
      </c>
      <c r="J332" s="81">
        <v>687.2</v>
      </c>
      <c r="K332" s="81">
        <v>687.2</v>
      </c>
      <c r="L332" s="81">
        <v>687.2</v>
      </c>
      <c r="M332" s="81">
        <v>687.2</v>
      </c>
      <c r="N332" s="81">
        <v>687.2</v>
      </c>
      <c r="O332" s="81">
        <v>687.2</v>
      </c>
      <c r="P332" s="90">
        <v>8246.4</v>
      </c>
      <c r="Q332" s="90">
        <f t="shared" si="5"/>
        <v>6184.7999999999993</v>
      </c>
    </row>
    <row r="333" spans="2:17" x14ac:dyDescent="0.3">
      <c r="B333" s="79" t="s">
        <v>2575</v>
      </c>
      <c r="C333" s="79" t="s">
        <v>2576</v>
      </c>
      <c r="D333" s="81">
        <v>566.92999999999995</v>
      </c>
      <c r="E333" s="81">
        <v>566.94000000000005</v>
      </c>
      <c r="F333" s="81">
        <v>566.94000000000005</v>
      </c>
      <c r="G333" s="81">
        <v>566.94000000000005</v>
      </c>
      <c r="H333" s="81">
        <v>566.94000000000005</v>
      </c>
      <c r="I333" s="81">
        <v>566.94000000000005</v>
      </c>
      <c r="J333" s="81">
        <v>566.94000000000005</v>
      </c>
      <c r="K333" s="81">
        <v>566.94000000000005</v>
      </c>
      <c r="L333" s="81">
        <v>566.94000000000005</v>
      </c>
      <c r="M333" s="81">
        <v>566.94000000000005</v>
      </c>
      <c r="N333" s="81">
        <v>566.94000000000005</v>
      </c>
      <c r="O333" s="81">
        <v>566.94000000000005</v>
      </c>
      <c r="P333" s="90">
        <v>6803.27</v>
      </c>
      <c r="Q333" s="90">
        <f t="shared" si="5"/>
        <v>5102.4600000000009</v>
      </c>
    </row>
    <row r="334" spans="2:17" x14ac:dyDescent="0.3">
      <c r="B334" s="79" t="s">
        <v>2281</v>
      </c>
      <c r="C334" s="79" t="s">
        <v>2282</v>
      </c>
      <c r="D334" s="81">
        <v>687.2</v>
      </c>
      <c r="E334" s="81">
        <v>687.2</v>
      </c>
      <c r="F334" s="81">
        <v>687.2</v>
      </c>
      <c r="G334" s="81">
        <v>687.2</v>
      </c>
      <c r="H334" s="81">
        <v>687.2</v>
      </c>
      <c r="I334" s="81">
        <v>687.2</v>
      </c>
      <c r="J334" s="81">
        <v>687.2</v>
      </c>
      <c r="K334" s="81">
        <v>687.2</v>
      </c>
      <c r="L334" s="81">
        <v>687.2</v>
      </c>
      <c r="M334" s="81">
        <v>687.2</v>
      </c>
      <c r="N334" s="81">
        <v>687.2</v>
      </c>
      <c r="O334" s="81">
        <v>687.2</v>
      </c>
      <c r="P334" s="90">
        <v>8246.4</v>
      </c>
      <c r="Q334" s="90">
        <f t="shared" si="5"/>
        <v>6184.7999999999993</v>
      </c>
    </row>
    <row r="335" spans="2:17" x14ac:dyDescent="0.3">
      <c r="B335" s="79" t="s">
        <v>877</v>
      </c>
      <c r="C335" s="79" t="s">
        <v>878</v>
      </c>
      <c r="D335" s="81">
        <v>687.2</v>
      </c>
      <c r="E335" s="81">
        <v>687.2</v>
      </c>
      <c r="F335" s="81">
        <v>687.2</v>
      </c>
      <c r="G335" s="81">
        <v>687.2</v>
      </c>
      <c r="H335" s="81">
        <v>687.2</v>
      </c>
      <c r="I335" s="81">
        <v>687.2</v>
      </c>
      <c r="J335" s="81">
        <v>687.2</v>
      </c>
      <c r="K335" s="81">
        <v>687.2</v>
      </c>
      <c r="L335" s="81">
        <v>687.2</v>
      </c>
      <c r="M335" s="81">
        <v>687.2</v>
      </c>
      <c r="N335" s="81">
        <v>687.2</v>
      </c>
      <c r="O335" s="81">
        <v>687.2</v>
      </c>
      <c r="P335" s="90">
        <v>8246.4</v>
      </c>
      <c r="Q335" s="90">
        <f t="shared" si="5"/>
        <v>6184.7999999999993</v>
      </c>
    </row>
    <row r="336" spans="2:17" x14ac:dyDescent="0.3">
      <c r="B336" s="79" t="s">
        <v>2600</v>
      </c>
      <c r="C336" s="79" t="s">
        <v>2601</v>
      </c>
      <c r="D336" s="81">
        <v>571.23</v>
      </c>
      <c r="E336" s="81">
        <v>571.23</v>
      </c>
      <c r="F336" s="81">
        <v>571.23</v>
      </c>
      <c r="G336" s="81">
        <v>571.23</v>
      </c>
      <c r="H336" s="81">
        <v>571.23</v>
      </c>
      <c r="I336" s="81">
        <v>571.23</v>
      </c>
      <c r="J336" s="81">
        <v>571.23</v>
      </c>
      <c r="K336" s="81">
        <v>571.23</v>
      </c>
      <c r="L336" s="81">
        <v>571.23</v>
      </c>
      <c r="M336" s="81">
        <v>571.23</v>
      </c>
      <c r="N336" s="81">
        <v>571.23</v>
      </c>
      <c r="O336" s="81">
        <v>571.23</v>
      </c>
      <c r="P336" s="90">
        <v>6854.76</v>
      </c>
      <c r="Q336" s="90">
        <f t="shared" si="5"/>
        <v>5141.07</v>
      </c>
    </row>
    <row r="337" spans="2:17" x14ac:dyDescent="0.3">
      <c r="B337" s="79" t="s">
        <v>991</v>
      </c>
      <c r="C337" s="79" t="s">
        <v>992</v>
      </c>
      <c r="D337" s="81">
        <v>687.2</v>
      </c>
      <c r="E337" s="81">
        <v>687.2</v>
      </c>
      <c r="F337" s="81">
        <v>687.2</v>
      </c>
      <c r="G337" s="81">
        <v>687.2</v>
      </c>
      <c r="H337" s="81">
        <v>687.2</v>
      </c>
      <c r="I337" s="81">
        <v>687.2</v>
      </c>
      <c r="J337" s="81">
        <v>687.2</v>
      </c>
      <c r="K337" s="81">
        <v>687.2</v>
      </c>
      <c r="L337" s="81">
        <v>687.2</v>
      </c>
      <c r="M337" s="81">
        <v>687.2</v>
      </c>
      <c r="N337" s="81">
        <v>687.2</v>
      </c>
      <c r="O337" s="81">
        <v>687.2</v>
      </c>
      <c r="P337" s="90">
        <v>8246.4</v>
      </c>
      <c r="Q337" s="90">
        <f t="shared" si="5"/>
        <v>6184.7999999999993</v>
      </c>
    </row>
    <row r="338" spans="2:17" x14ac:dyDescent="0.3">
      <c r="B338" s="79" t="s">
        <v>993</v>
      </c>
      <c r="C338" s="79" t="s">
        <v>994</v>
      </c>
      <c r="D338" s="81">
        <v>743.03</v>
      </c>
      <c r="E338" s="81">
        <v>743.03</v>
      </c>
      <c r="F338" s="81">
        <v>743.03</v>
      </c>
      <c r="G338" s="81">
        <v>743.03</v>
      </c>
      <c r="H338" s="81">
        <v>743.03</v>
      </c>
      <c r="I338" s="81">
        <v>743.03</v>
      </c>
      <c r="J338" s="81">
        <v>743.03</v>
      </c>
      <c r="K338" s="81">
        <v>743.03</v>
      </c>
      <c r="L338" s="81">
        <v>743.03</v>
      </c>
      <c r="M338" s="81">
        <v>743.03</v>
      </c>
      <c r="N338" s="81">
        <v>743.03</v>
      </c>
      <c r="O338" s="81">
        <v>743.03</v>
      </c>
      <c r="P338" s="90">
        <v>8916.36</v>
      </c>
      <c r="Q338" s="90">
        <f t="shared" si="5"/>
        <v>6687.2699999999986</v>
      </c>
    </row>
    <row r="339" spans="2:17" x14ac:dyDescent="0.3">
      <c r="B339" s="79" t="s">
        <v>1946</v>
      </c>
      <c r="C339" s="79" t="s">
        <v>1947</v>
      </c>
      <c r="D339" s="81">
        <v>687.2</v>
      </c>
      <c r="E339" s="81">
        <v>687.2</v>
      </c>
      <c r="F339" s="81">
        <v>687.2</v>
      </c>
      <c r="G339" s="81">
        <v>687.2</v>
      </c>
      <c r="H339" s="81">
        <v>687.2</v>
      </c>
      <c r="I339" s="81">
        <v>687.2</v>
      </c>
      <c r="J339" s="81">
        <v>687.2</v>
      </c>
      <c r="K339" s="81">
        <v>687.2</v>
      </c>
      <c r="L339" s="81">
        <v>687.2</v>
      </c>
      <c r="M339" s="81">
        <v>687.2</v>
      </c>
      <c r="N339" s="81">
        <v>687.2</v>
      </c>
      <c r="O339" s="81">
        <v>687.2</v>
      </c>
      <c r="P339" s="90">
        <v>8246.4</v>
      </c>
      <c r="Q339" s="90">
        <f t="shared" si="5"/>
        <v>6184.7999999999993</v>
      </c>
    </row>
    <row r="340" spans="2:17" x14ac:dyDescent="0.3">
      <c r="B340" s="79" t="s">
        <v>585</v>
      </c>
      <c r="C340" s="79" t="s">
        <v>586</v>
      </c>
      <c r="D340" s="81">
        <v>571.23</v>
      </c>
      <c r="E340" s="81">
        <v>571.23</v>
      </c>
      <c r="F340" s="81">
        <v>571.23</v>
      </c>
      <c r="G340" s="81">
        <v>571.23</v>
      </c>
      <c r="H340" s="81">
        <v>571.23</v>
      </c>
      <c r="I340" s="81">
        <v>571.23</v>
      </c>
      <c r="J340" s="81">
        <v>571.23</v>
      </c>
      <c r="K340" s="81">
        <v>571.23</v>
      </c>
      <c r="L340" s="81">
        <v>571.23</v>
      </c>
      <c r="M340" s="81">
        <v>571.23</v>
      </c>
      <c r="N340" s="81">
        <v>571.23</v>
      </c>
      <c r="O340" s="81">
        <v>571.23</v>
      </c>
      <c r="P340" s="90">
        <v>6854.76</v>
      </c>
      <c r="Q340" s="90">
        <f t="shared" si="5"/>
        <v>5141.07</v>
      </c>
    </row>
    <row r="341" spans="2:17" x14ac:dyDescent="0.3">
      <c r="B341" s="79" t="s">
        <v>2197</v>
      </c>
      <c r="C341" s="79" t="s">
        <v>2198</v>
      </c>
      <c r="D341" s="81">
        <v>687.2</v>
      </c>
      <c r="E341" s="81">
        <v>687.2</v>
      </c>
      <c r="F341" s="81">
        <v>687.2</v>
      </c>
      <c r="G341" s="81">
        <v>687.2</v>
      </c>
      <c r="H341" s="81">
        <v>687.2</v>
      </c>
      <c r="I341" s="81">
        <v>687.2</v>
      </c>
      <c r="J341" s="81">
        <v>687.2</v>
      </c>
      <c r="K341" s="81">
        <v>687.2</v>
      </c>
      <c r="L341" s="81">
        <v>687.2</v>
      </c>
      <c r="M341" s="81">
        <v>687.2</v>
      </c>
      <c r="N341" s="81">
        <v>687.2</v>
      </c>
      <c r="O341" s="81">
        <v>687.2</v>
      </c>
      <c r="P341" s="90">
        <v>8246.4</v>
      </c>
      <c r="Q341" s="90">
        <f t="shared" si="5"/>
        <v>6184.7999999999993</v>
      </c>
    </row>
    <row r="342" spans="2:17" x14ac:dyDescent="0.3">
      <c r="B342" s="79" t="s">
        <v>1938</v>
      </c>
      <c r="C342" s="79" t="s">
        <v>1939</v>
      </c>
      <c r="D342" s="81">
        <v>687.2</v>
      </c>
      <c r="E342" s="81">
        <v>687.2</v>
      </c>
      <c r="F342" s="81">
        <v>687.2</v>
      </c>
      <c r="G342" s="81">
        <v>687.2</v>
      </c>
      <c r="H342" s="81">
        <v>687.2</v>
      </c>
      <c r="I342" s="81">
        <v>687.2</v>
      </c>
      <c r="J342" s="81">
        <v>687.2</v>
      </c>
      <c r="K342" s="81">
        <v>687.2</v>
      </c>
      <c r="L342" s="81">
        <v>687.2</v>
      </c>
      <c r="M342" s="81">
        <v>687.2</v>
      </c>
      <c r="N342" s="81">
        <v>687.2</v>
      </c>
      <c r="O342" s="81">
        <v>687.2</v>
      </c>
      <c r="P342" s="90">
        <v>8246.4</v>
      </c>
      <c r="Q342" s="90">
        <f t="shared" si="5"/>
        <v>6184.7999999999993</v>
      </c>
    </row>
    <row r="343" spans="2:17" x14ac:dyDescent="0.3">
      <c r="B343" s="79" t="s">
        <v>2104</v>
      </c>
      <c r="C343" s="79" t="s">
        <v>2105</v>
      </c>
      <c r="D343" s="81">
        <v>571.23</v>
      </c>
      <c r="E343" s="81">
        <v>571.23</v>
      </c>
      <c r="F343" s="81">
        <v>571.23</v>
      </c>
      <c r="G343" s="81">
        <v>571.23</v>
      </c>
      <c r="H343" s="81">
        <v>571.23</v>
      </c>
      <c r="I343" s="81">
        <v>571.23</v>
      </c>
      <c r="J343" s="81">
        <v>571.23</v>
      </c>
      <c r="K343" s="81">
        <v>571.23</v>
      </c>
      <c r="L343" s="81">
        <v>571.23</v>
      </c>
      <c r="M343" s="81">
        <v>571.23</v>
      </c>
      <c r="N343" s="81">
        <v>571.23</v>
      </c>
      <c r="O343" s="81">
        <v>571.23</v>
      </c>
      <c r="P343" s="90">
        <v>6854.76</v>
      </c>
      <c r="Q343" s="90">
        <f t="shared" si="5"/>
        <v>5141.07</v>
      </c>
    </row>
    <row r="344" spans="2:17" x14ac:dyDescent="0.3">
      <c r="B344" s="79" t="s">
        <v>2206</v>
      </c>
      <c r="C344" s="79" t="s">
        <v>2207</v>
      </c>
      <c r="D344" s="81">
        <v>635.66</v>
      </c>
      <c r="E344" s="81">
        <v>635.66</v>
      </c>
      <c r="F344" s="81">
        <v>635.66</v>
      </c>
      <c r="G344" s="81">
        <v>635.66</v>
      </c>
      <c r="H344" s="81">
        <v>635.66</v>
      </c>
      <c r="I344" s="81">
        <v>635.66</v>
      </c>
      <c r="J344" s="81">
        <v>635.66</v>
      </c>
      <c r="K344" s="81">
        <v>635.66</v>
      </c>
      <c r="L344" s="81">
        <v>635.66</v>
      </c>
      <c r="M344" s="81">
        <v>635.66</v>
      </c>
      <c r="N344" s="81">
        <v>635.66</v>
      </c>
      <c r="O344" s="81">
        <v>635.66</v>
      </c>
      <c r="P344" s="90">
        <v>7627.92</v>
      </c>
      <c r="Q344" s="90">
        <f t="shared" si="5"/>
        <v>5720.94</v>
      </c>
    </row>
    <row r="345" spans="2:17" x14ac:dyDescent="0.3">
      <c r="B345" s="79" t="s">
        <v>923</v>
      </c>
      <c r="C345" s="79" t="s">
        <v>924</v>
      </c>
      <c r="D345" s="81">
        <v>579.82000000000005</v>
      </c>
      <c r="E345" s="81">
        <v>579.82000000000005</v>
      </c>
      <c r="F345" s="81">
        <v>579.82000000000005</v>
      </c>
      <c r="G345" s="81">
        <v>579.82000000000005</v>
      </c>
      <c r="H345" s="81">
        <v>579.82000000000005</v>
      </c>
      <c r="I345" s="81">
        <v>579.82000000000005</v>
      </c>
      <c r="J345" s="81">
        <v>579.82000000000005</v>
      </c>
      <c r="K345" s="81">
        <v>579.82000000000005</v>
      </c>
      <c r="L345" s="81">
        <v>579.82000000000005</v>
      </c>
      <c r="M345" s="81">
        <v>579.82000000000005</v>
      </c>
      <c r="N345" s="81">
        <v>579.82000000000005</v>
      </c>
      <c r="O345" s="81">
        <v>579.82000000000005</v>
      </c>
      <c r="P345" s="90">
        <v>6957.84</v>
      </c>
      <c r="Q345" s="90">
        <f t="shared" si="5"/>
        <v>5218.38</v>
      </c>
    </row>
    <row r="346" spans="2:17" x14ac:dyDescent="0.3">
      <c r="B346" s="79" t="s">
        <v>2401</v>
      </c>
      <c r="C346" s="79" t="s">
        <v>2402</v>
      </c>
      <c r="D346" s="81">
        <v>635.66</v>
      </c>
      <c r="E346" s="81">
        <v>635.66</v>
      </c>
      <c r="F346" s="81">
        <v>635.66</v>
      </c>
      <c r="G346" s="81">
        <v>635.66</v>
      </c>
      <c r="H346" s="81">
        <v>635.66</v>
      </c>
      <c r="I346" s="81">
        <v>635.66</v>
      </c>
      <c r="J346" s="81">
        <v>635.66</v>
      </c>
      <c r="K346" s="81">
        <v>635.66</v>
      </c>
      <c r="L346" s="81">
        <v>635.66</v>
      </c>
      <c r="M346" s="81">
        <v>635.66</v>
      </c>
      <c r="N346" s="81">
        <v>635.66</v>
      </c>
      <c r="O346" s="81">
        <v>635.66</v>
      </c>
      <c r="P346" s="90">
        <v>7627.92</v>
      </c>
      <c r="Q346" s="90">
        <f t="shared" si="5"/>
        <v>5720.94</v>
      </c>
    </row>
    <row r="347" spans="2:17" x14ac:dyDescent="0.3">
      <c r="B347" s="79" t="s">
        <v>2379</v>
      </c>
      <c r="C347" s="79" t="s">
        <v>2380</v>
      </c>
      <c r="D347" s="81">
        <v>708.67</v>
      </c>
      <c r="E347" s="81">
        <v>708.67</v>
      </c>
      <c r="F347" s="81">
        <v>708.67</v>
      </c>
      <c r="G347" s="81">
        <v>708.67</v>
      </c>
      <c r="H347" s="81">
        <v>708.67</v>
      </c>
      <c r="I347" s="81">
        <v>708.67</v>
      </c>
      <c r="J347" s="81">
        <v>708.67</v>
      </c>
      <c r="K347" s="81">
        <v>708.67</v>
      </c>
      <c r="L347" s="81">
        <v>708.67</v>
      </c>
      <c r="M347" s="81">
        <v>708.67</v>
      </c>
      <c r="N347" s="81">
        <v>708.67</v>
      </c>
      <c r="O347" s="81">
        <v>708.67</v>
      </c>
      <c r="P347" s="90">
        <v>8504.0400000000009</v>
      </c>
      <c r="Q347" s="90">
        <f t="shared" si="5"/>
        <v>6378.03</v>
      </c>
    </row>
    <row r="348" spans="2:17" x14ac:dyDescent="0.3">
      <c r="B348" s="79" t="s">
        <v>995</v>
      </c>
      <c r="C348" s="79" t="s">
        <v>996</v>
      </c>
      <c r="D348" s="81">
        <v>841.81</v>
      </c>
      <c r="E348" s="81">
        <v>841.82</v>
      </c>
      <c r="F348" s="81">
        <v>841.82</v>
      </c>
      <c r="G348" s="81">
        <v>841.82</v>
      </c>
      <c r="H348" s="81">
        <v>841.82</v>
      </c>
      <c r="I348" s="81">
        <v>841.82</v>
      </c>
      <c r="J348" s="81">
        <v>841.82</v>
      </c>
      <c r="K348" s="81">
        <v>841.82</v>
      </c>
      <c r="L348" s="81">
        <v>841.82</v>
      </c>
      <c r="M348" s="81">
        <v>841.82</v>
      </c>
      <c r="N348" s="81">
        <v>841.82</v>
      </c>
      <c r="O348" s="81">
        <v>841.82</v>
      </c>
      <c r="P348" s="90">
        <v>10101.83</v>
      </c>
      <c r="Q348" s="90">
        <f t="shared" si="5"/>
        <v>7576.3799999999992</v>
      </c>
    </row>
    <row r="349" spans="2:17" x14ac:dyDescent="0.3">
      <c r="B349" s="79" t="s">
        <v>1102</v>
      </c>
      <c r="C349" s="79" t="s">
        <v>166</v>
      </c>
      <c r="D349" s="80">
        <v>3186.87</v>
      </c>
      <c r="E349" s="80">
        <v>3186.87</v>
      </c>
      <c r="F349" s="80">
        <v>3186.87</v>
      </c>
      <c r="G349" s="80">
        <v>3186.87</v>
      </c>
      <c r="H349" s="80">
        <v>3186.87</v>
      </c>
      <c r="I349" s="80">
        <v>3186.87</v>
      </c>
      <c r="J349" s="80">
        <v>3186.87</v>
      </c>
      <c r="K349" s="80">
        <v>3186.87</v>
      </c>
      <c r="L349" s="80">
        <v>3186.87</v>
      </c>
      <c r="M349" s="80">
        <v>3186.87</v>
      </c>
      <c r="N349" s="80">
        <v>3186.87</v>
      </c>
      <c r="O349" s="80">
        <v>3186.87</v>
      </c>
      <c r="P349" s="90">
        <v>38242.44</v>
      </c>
      <c r="Q349" s="90">
        <f t="shared" si="5"/>
        <v>28681.829999999994</v>
      </c>
    </row>
    <row r="350" spans="2:17" x14ac:dyDescent="0.3">
      <c r="B350" s="79" t="s">
        <v>1579</v>
      </c>
      <c r="C350" s="79" t="s">
        <v>149</v>
      </c>
      <c r="D350" s="80">
        <v>1421.63</v>
      </c>
      <c r="E350" s="80">
        <v>1421.64</v>
      </c>
      <c r="F350" s="80">
        <v>1421.64</v>
      </c>
      <c r="G350" s="80">
        <v>1421.64</v>
      </c>
      <c r="H350" s="80">
        <v>1421.64</v>
      </c>
      <c r="I350" s="80">
        <v>1421.64</v>
      </c>
      <c r="J350" s="80">
        <v>1421.64</v>
      </c>
      <c r="K350" s="80">
        <v>1421.64</v>
      </c>
      <c r="L350" s="80">
        <v>1421.64</v>
      </c>
      <c r="M350" s="80">
        <v>1421.64</v>
      </c>
      <c r="N350" s="80">
        <v>1421.64</v>
      </c>
      <c r="O350" s="80">
        <v>1421.64</v>
      </c>
      <c r="P350" s="90">
        <v>17059.669999999998</v>
      </c>
      <c r="Q350" s="90">
        <f t="shared" si="5"/>
        <v>12794.759999999998</v>
      </c>
    </row>
    <row r="351" spans="2:17" x14ac:dyDescent="0.3">
      <c r="B351" s="79" t="s">
        <v>2114</v>
      </c>
      <c r="C351" s="79" t="s">
        <v>46</v>
      </c>
      <c r="D351" s="80">
        <v>1421.63</v>
      </c>
      <c r="E351" s="80">
        <v>1421.64</v>
      </c>
      <c r="F351" s="80">
        <v>1421.64</v>
      </c>
      <c r="G351" s="80">
        <v>1421.64</v>
      </c>
      <c r="H351" s="80">
        <v>1421.64</v>
      </c>
      <c r="I351" s="80">
        <v>1421.64</v>
      </c>
      <c r="J351" s="80">
        <v>1421.64</v>
      </c>
      <c r="K351" s="80">
        <v>1421.64</v>
      </c>
      <c r="L351" s="80">
        <v>1421.64</v>
      </c>
      <c r="M351" s="80">
        <v>1421.64</v>
      </c>
      <c r="N351" s="80">
        <v>1421.64</v>
      </c>
      <c r="O351" s="80">
        <v>1421.64</v>
      </c>
      <c r="P351" s="90">
        <v>17059.669999999998</v>
      </c>
      <c r="Q351" s="90">
        <f t="shared" si="5"/>
        <v>12794.759999999998</v>
      </c>
    </row>
    <row r="352" spans="2:17" x14ac:dyDescent="0.3">
      <c r="B352" s="79" t="s">
        <v>2677</v>
      </c>
      <c r="C352" s="79" t="s">
        <v>157</v>
      </c>
      <c r="D352" s="80">
        <v>1576.25</v>
      </c>
      <c r="E352" s="80">
        <v>1576.26</v>
      </c>
      <c r="F352" s="80">
        <v>1576.26</v>
      </c>
      <c r="G352" s="80">
        <v>1576.26</v>
      </c>
      <c r="H352" s="80">
        <v>1576.26</v>
      </c>
      <c r="I352" s="80">
        <v>1576.26</v>
      </c>
      <c r="J352" s="80">
        <v>1576.26</v>
      </c>
      <c r="K352" s="80">
        <v>1576.26</v>
      </c>
      <c r="L352" s="80">
        <v>1576.26</v>
      </c>
      <c r="M352" s="80">
        <v>1576.26</v>
      </c>
      <c r="N352" s="80">
        <v>1576.26</v>
      </c>
      <c r="O352" s="80">
        <v>1576.26</v>
      </c>
      <c r="P352" s="90">
        <v>18915.11</v>
      </c>
      <c r="Q352" s="90">
        <f t="shared" si="5"/>
        <v>14186.34</v>
      </c>
    </row>
    <row r="353" spans="2:17" x14ac:dyDescent="0.3">
      <c r="B353" s="79" t="s">
        <v>1057</v>
      </c>
      <c r="C353" s="79" t="s">
        <v>85</v>
      </c>
      <c r="D353" s="80">
        <v>3367.26</v>
      </c>
      <c r="E353" s="80">
        <v>3367.26</v>
      </c>
      <c r="F353" s="80">
        <v>3367.26</v>
      </c>
      <c r="G353" s="80">
        <v>3367.26</v>
      </c>
      <c r="H353" s="80">
        <v>3367.26</v>
      </c>
      <c r="I353" s="80">
        <v>3367.26</v>
      </c>
      <c r="J353" s="80">
        <v>3367.26</v>
      </c>
      <c r="K353" s="80">
        <v>3367.26</v>
      </c>
      <c r="L353" s="80">
        <v>3367.26</v>
      </c>
      <c r="M353" s="80">
        <v>3367.26</v>
      </c>
      <c r="N353" s="80">
        <v>3367.26</v>
      </c>
      <c r="O353" s="80">
        <v>3367.26</v>
      </c>
      <c r="P353" s="90">
        <v>40407.120000000003</v>
      </c>
      <c r="Q353" s="90">
        <f t="shared" si="5"/>
        <v>30305.340000000011</v>
      </c>
    </row>
    <row r="354" spans="2:17" x14ac:dyDescent="0.3">
      <c r="B354" s="79" t="s">
        <v>1278</v>
      </c>
      <c r="C354" s="79" t="s">
        <v>158</v>
      </c>
      <c r="D354" s="80">
        <v>3118.15</v>
      </c>
      <c r="E354" s="80">
        <v>3118.15</v>
      </c>
      <c r="F354" s="80">
        <v>3118.15</v>
      </c>
      <c r="G354" s="80">
        <v>3118.15</v>
      </c>
      <c r="H354" s="80">
        <v>3118.15</v>
      </c>
      <c r="I354" s="80">
        <v>3118.15</v>
      </c>
      <c r="J354" s="80">
        <v>3118.15</v>
      </c>
      <c r="K354" s="80">
        <v>3118.15</v>
      </c>
      <c r="L354" s="80">
        <v>3118.15</v>
      </c>
      <c r="M354" s="80">
        <v>3118.15</v>
      </c>
      <c r="N354" s="80">
        <v>3118.15</v>
      </c>
      <c r="O354" s="80">
        <v>3118.15</v>
      </c>
      <c r="P354" s="90">
        <v>37417.800000000003</v>
      </c>
      <c r="Q354" s="90">
        <f t="shared" si="5"/>
        <v>28063.350000000006</v>
      </c>
    </row>
    <row r="355" spans="2:17" x14ac:dyDescent="0.3">
      <c r="B355" s="79" t="s">
        <v>1133</v>
      </c>
      <c r="C355" s="79" t="s">
        <v>171</v>
      </c>
      <c r="D355" s="80">
        <v>2452.4299999999998</v>
      </c>
      <c r="E355" s="80">
        <v>2452.4299999999998</v>
      </c>
      <c r="F355" s="80">
        <v>2452.4299999999998</v>
      </c>
      <c r="G355" s="80">
        <v>2452.4299999999998</v>
      </c>
      <c r="H355" s="80">
        <v>2452.4299999999998</v>
      </c>
      <c r="I355" s="80">
        <v>2452.4299999999998</v>
      </c>
      <c r="J355" s="80">
        <v>2452.4299999999998</v>
      </c>
      <c r="K355" s="80">
        <v>2451.94</v>
      </c>
      <c r="L355" s="82"/>
      <c r="M355" s="82"/>
      <c r="N355" s="82"/>
      <c r="O355" s="82"/>
      <c r="P355" s="90">
        <v>19618.95</v>
      </c>
      <c r="Q355" s="90">
        <f t="shared" si="5"/>
        <v>12261.66</v>
      </c>
    </row>
    <row r="356" spans="2:17" x14ac:dyDescent="0.3">
      <c r="B356" s="79" t="s">
        <v>2764</v>
      </c>
      <c r="C356" s="79" t="s">
        <v>171</v>
      </c>
      <c r="D356" s="82"/>
      <c r="E356" s="82"/>
      <c r="F356" s="82"/>
      <c r="G356" s="82"/>
      <c r="H356" s="82"/>
      <c r="I356" s="82"/>
      <c r="J356" s="82"/>
      <c r="K356" s="81">
        <v>0.49</v>
      </c>
      <c r="L356" s="80">
        <v>2452.4299999999998</v>
      </c>
      <c r="M356" s="80">
        <v>2452.4299999999998</v>
      </c>
      <c r="N356" s="80">
        <v>2452.4299999999998</v>
      </c>
      <c r="O356" s="80">
        <v>2452.4299999999998</v>
      </c>
      <c r="P356" s="90">
        <v>9810.2099999999991</v>
      </c>
      <c r="Q356" s="90">
        <f t="shared" si="5"/>
        <v>9810.2099999999991</v>
      </c>
    </row>
    <row r="357" spans="2:17" x14ac:dyDescent="0.3">
      <c r="B357" s="79" t="s">
        <v>864</v>
      </c>
      <c r="C357" s="79" t="s">
        <v>100</v>
      </c>
      <c r="D357" s="80">
        <v>1421.63</v>
      </c>
      <c r="E357" s="80">
        <v>1421.64</v>
      </c>
      <c r="F357" s="80">
        <v>1421.64</v>
      </c>
      <c r="G357" s="80">
        <v>1421.64</v>
      </c>
      <c r="H357" s="80">
        <v>1421.64</v>
      </c>
      <c r="I357" s="80">
        <v>1421.64</v>
      </c>
      <c r="J357" s="80">
        <v>1421.64</v>
      </c>
      <c r="K357" s="80">
        <v>1421.64</v>
      </c>
      <c r="L357" s="80">
        <v>1421.64</v>
      </c>
      <c r="M357" s="80">
        <v>1421.64</v>
      </c>
      <c r="N357" s="80">
        <v>1421.64</v>
      </c>
      <c r="O357" s="80">
        <v>1421.64</v>
      </c>
      <c r="P357" s="90">
        <v>17059.669999999998</v>
      </c>
      <c r="Q357" s="90">
        <f t="shared" si="5"/>
        <v>12794.759999999998</v>
      </c>
    </row>
    <row r="358" spans="2:17" x14ac:dyDescent="0.3">
      <c r="B358" s="79" t="s">
        <v>1026</v>
      </c>
      <c r="C358" s="79" t="s">
        <v>124</v>
      </c>
      <c r="D358" s="80">
        <v>1421.63</v>
      </c>
      <c r="E358" s="80">
        <v>1421.64</v>
      </c>
      <c r="F358" s="80">
        <v>1421.64</v>
      </c>
      <c r="G358" s="80">
        <v>1421.64</v>
      </c>
      <c r="H358" s="80">
        <v>1421.64</v>
      </c>
      <c r="I358" s="80">
        <v>1421.64</v>
      </c>
      <c r="J358" s="80">
        <v>1421.64</v>
      </c>
      <c r="K358" s="80">
        <v>1421.64</v>
      </c>
      <c r="L358" s="80">
        <v>1421.64</v>
      </c>
      <c r="M358" s="80">
        <v>1421.64</v>
      </c>
      <c r="N358" s="80">
        <v>1421.64</v>
      </c>
      <c r="O358" s="80">
        <v>1421.64</v>
      </c>
      <c r="P358" s="90">
        <v>17059.669999999998</v>
      </c>
      <c r="Q358" s="90">
        <f t="shared" si="5"/>
        <v>12794.759999999998</v>
      </c>
    </row>
    <row r="359" spans="2:17" x14ac:dyDescent="0.3">
      <c r="B359" s="79" t="s">
        <v>1169</v>
      </c>
      <c r="C359" s="79" t="s">
        <v>156</v>
      </c>
      <c r="D359" s="80">
        <v>1576.25</v>
      </c>
      <c r="E359" s="80">
        <v>1576.26</v>
      </c>
      <c r="F359" s="80">
        <v>1576.26</v>
      </c>
      <c r="G359" s="80">
        <v>1576.26</v>
      </c>
      <c r="H359" s="80">
        <v>1576.26</v>
      </c>
      <c r="I359" s="80">
        <v>1576.26</v>
      </c>
      <c r="J359" s="80">
        <v>1576.26</v>
      </c>
      <c r="K359" s="80">
        <v>1576.26</v>
      </c>
      <c r="L359" s="80">
        <v>1576.26</v>
      </c>
      <c r="M359" s="80">
        <v>1576.26</v>
      </c>
      <c r="N359" s="80">
        <v>1576.26</v>
      </c>
      <c r="O359" s="80">
        <v>1576.26</v>
      </c>
      <c r="P359" s="90">
        <v>18915.11</v>
      </c>
      <c r="Q359" s="90">
        <f t="shared" si="5"/>
        <v>14186.34</v>
      </c>
    </row>
    <row r="360" spans="2:17" x14ac:dyDescent="0.3">
      <c r="B360" s="79" t="s">
        <v>2397</v>
      </c>
      <c r="C360" s="79" t="s">
        <v>70</v>
      </c>
      <c r="D360" s="80">
        <v>3367.26</v>
      </c>
      <c r="E360" s="80">
        <v>3367.26</v>
      </c>
      <c r="F360" s="80">
        <v>3367.26</v>
      </c>
      <c r="G360" s="80">
        <v>3367.26</v>
      </c>
      <c r="H360" s="80">
        <v>3367.26</v>
      </c>
      <c r="I360" s="80">
        <v>3367.26</v>
      </c>
      <c r="J360" s="80">
        <v>3367.26</v>
      </c>
      <c r="K360" s="80">
        <v>3367.26</v>
      </c>
      <c r="L360" s="80">
        <v>3367.26</v>
      </c>
      <c r="M360" s="80">
        <v>3367.26</v>
      </c>
      <c r="N360" s="80">
        <v>3367.26</v>
      </c>
      <c r="O360" s="80">
        <v>3367.26</v>
      </c>
      <c r="P360" s="90">
        <v>40407.120000000003</v>
      </c>
      <c r="Q360" s="90">
        <f t="shared" si="5"/>
        <v>30305.340000000011</v>
      </c>
    </row>
    <row r="361" spans="2:17" x14ac:dyDescent="0.3">
      <c r="B361" s="79" t="s">
        <v>2261</v>
      </c>
      <c r="C361" s="79" t="s">
        <v>59</v>
      </c>
      <c r="D361" s="80">
        <v>3118.15</v>
      </c>
      <c r="E361" s="80">
        <v>3118.15</v>
      </c>
      <c r="F361" s="80">
        <v>3118.15</v>
      </c>
      <c r="G361" s="80">
        <v>3118.15</v>
      </c>
      <c r="H361" s="80">
        <v>3118.15</v>
      </c>
      <c r="I361" s="80">
        <v>3118.15</v>
      </c>
      <c r="J361" s="80">
        <v>3118.15</v>
      </c>
      <c r="K361" s="80">
        <v>3118.15</v>
      </c>
      <c r="L361" s="80">
        <v>3118.15</v>
      </c>
      <c r="M361" s="80">
        <v>3118.15</v>
      </c>
      <c r="N361" s="80">
        <v>3118.15</v>
      </c>
      <c r="O361" s="80">
        <v>3118.15</v>
      </c>
      <c r="P361" s="90">
        <v>37417.800000000003</v>
      </c>
      <c r="Q361" s="90">
        <f t="shared" si="5"/>
        <v>28063.350000000006</v>
      </c>
    </row>
    <row r="362" spans="2:17" x14ac:dyDescent="0.3">
      <c r="B362" s="79" t="s">
        <v>2053</v>
      </c>
      <c r="C362" s="79" t="s">
        <v>79</v>
      </c>
      <c r="D362" s="80">
        <v>1576.25</v>
      </c>
      <c r="E362" s="80">
        <v>1576.26</v>
      </c>
      <c r="F362" s="80">
        <v>1576.26</v>
      </c>
      <c r="G362" s="80">
        <v>1576.26</v>
      </c>
      <c r="H362" s="80">
        <v>1576.26</v>
      </c>
      <c r="I362" s="80">
        <v>1576.26</v>
      </c>
      <c r="J362" s="80">
        <v>1576.26</v>
      </c>
      <c r="K362" s="80">
        <v>1576.26</v>
      </c>
      <c r="L362" s="80">
        <v>1576.26</v>
      </c>
      <c r="M362" s="80">
        <v>1576.26</v>
      </c>
      <c r="N362" s="80">
        <v>1576.26</v>
      </c>
      <c r="O362" s="80">
        <v>1576.26</v>
      </c>
      <c r="P362" s="90">
        <v>18915.11</v>
      </c>
      <c r="Q362" s="90">
        <f t="shared" si="5"/>
        <v>14186.34</v>
      </c>
    </row>
    <row r="363" spans="2:17" x14ac:dyDescent="0.3">
      <c r="B363" s="79" t="s">
        <v>1535</v>
      </c>
      <c r="C363" s="79" t="s">
        <v>152</v>
      </c>
      <c r="D363" s="80">
        <v>2452.4299999999998</v>
      </c>
      <c r="E363" s="80">
        <v>2452.4299999999998</v>
      </c>
      <c r="F363" s="80">
        <v>2452.4299999999998</v>
      </c>
      <c r="G363" s="80">
        <v>2452.4299999999998</v>
      </c>
      <c r="H363" s="80">
        <v>2452.4299999999998</v>
      </c>
      <c r="I363" s="80">
        <v>2452.4299999999998</v>
      </c>
      <c r="J363" s="80">
        <v>2452.4299999999998</v>
      </c>
      <c r="K363" s="80">
        <v>2452.4299999999998</v>
      </c>
      <c r="L363" s="80">
        <v>2452.4299999999998</v>
      </c>
      <c r="M363" s="80">
        <v>2452.4299999999998</v>
      </c>
      <c r="N363" s="80">
        <v>2452.4299999999998</v>
      </c>
      <c r="O363" s="80">
        <v>2452.4299999999998</v>
      </c>
      <c r="P363" s="90">
        <v>29429.16</v>
      </c>
      <c r="Q363" s="90">
        <f t="shared" si="5"/>
        <v>22071.87</v>
      </c>
    </row>
    <row r="364" spans="2:17" x14ac:dyDescent="0.3">
      <c r="B364" s="79" t="s">
        <v>1216</v>
      </c>
      <c r="C364" s="79" t="s">
        <v>141</v>
      </c>
      <c r="D364" s="80">
        <v>1421.63</v>
      </c>
      <c r="E364" s="80">
        <v>1421.64</v>
      </c>
      <c r="F364" s="80">
        <v>1421.64</v>
      </c>
      <c r="G364" s="80">
        <v>1421.64</v>
      </c>
      <c r="H364" s="80">
        <v>1421.64</v>
      </c>
      <c r="I364" s="80">
        <v>1421.64</v>
      </c>
      <c r="J364" s="80">
        <v>1421.64</v>
      </c>
      <c r="K364" s="80">
        <v>1421.64</v>
      </c>
      <c r="L364" s="80">
        <v>1421.64</v>
      </c>
      <c r="M364" s="80">
        <v>1421.64</v>
      </c>
      <c r="N364" s="80">
        <v>1421.64</v>
      </c>
      <c r="O364" s="80">
        <v>1421.64</v>
      </c>
      <c r="P364" s="90">
        <v>17059.669999999998</v>
      </c>
      <c r="Q364" s="90">
        <f t="shared" si="5"/>
        <v>12794.759999999998</v>
      </c>
    </row>
    <row r="365" spans="2:17" x14ac:dyDescent="0.3">
      <c r="B365" s="79" t="s">
        <v>588</v>
      </c>
      <c r="C365" s="79" t="s">
        <v>148</v>
      </c>
      <c r="D365" s="80">
        <v>1421.63</v>
      </c>
      <c r="E365" s="80">
        <v>1421.64</v>
      </c>
      <c r="F365" s="80">
        <v>1421.64</v>
      </c>
      <c r="G365" s="80">
        <v>1421.64</v>
      </c>
      <c r="H365" s="80">
        <v>1421.64</v>
      </c>
      <c r="I365" s="80">
        <v>1421.64</v>
      </c>
      <c r="J365" s="80">
        <v>1421.64</v>
      </c>
      <c r="K365" s="80">
        <v>1421.64</v>
      </c>
      <c r="L365" s="80">
        <v>1421.64</v>
      </c>
      <c r="M365" s="80">
        <v>1421.64</v>
      </c>
      <c r="N365" s="80">
        <v>1421.64</v>
      </c>
      <c r="O365" s="80">
        <v>1421.64</v>
      </c>
      <c r="P365" s="90">
        <v>17059.669999999998</v>
      </c>
      <c r="Q365" s="90">
        <f t="shared" si="5"/>
        <v>12794.759999999998</v>
      </c>
    </row>
    <row r="366" spans="2:17" x14ac:dyDescent="0.3">
      <c r="B366" s="79" t="s">
        <v>634</v>
      </c>
      <c r="C366" s="79" t="s">
        <v>324</v>
      </c>
      <c r="D366" s="80">
        <v>1576.25</v>
      </c>
      <c r="E366" s="80">
        <v>1576.26</v>
      </c>
      <c r="F366" s="80">
        <v>1576.26</v>
      </c>
      <c r="G366" s="80">
        <v>1576.26</v>
      </c>
      <c r="H366" s="80">
        <v>1576.26</v>
      </c>
      <c r="I366" s="80">
        <v>1576.26</v>
      </c>
      <c r="J366" s="80">
        <v>1576.26</v>
      </c>
      <c r="K366" s="80">
        <v>1576.26</v>
      </c>
      <c r="L366" s="80">
        <v>1576.26</v>
      </c>
      <c r="M366" s="80">
        <v>1576.26</v>
      </c>
      <c r="N366" s="80">
        <v>1576.26</v>
      </c>
      <c r="O366" s="80">
        <v>1576.26</v>
      </c>
      <c r="P366" s="90">
        <v>18915.11</v>
      </c>
      <c r="Q366" s="90">
        <f t="shared" si="5"/>
        <v>14186.34</v>
      </c>
    </row>
    <row r="367" spans="2:17" x14ac:dyDescent="0.3">
      <c r="B367" s="79" t="s">
        <v>2303</v>
      </c>
      <c r="C367" s="79" t="s">
        <v>58</v>
      </c>
      <c r="D367" s="80">
        <v>3367.26</v>
      </c>
      <c r="E367" s="80">
        <v>3367.26</v>
      </c>
      <c r="F367" s="80">
        <v>3367.26</v>
      </c>
      <c r="G367" s="80">
        <v>3367.26</v>
      </c>
      <c r="H367" s="80">
        <v>3367.26</v>
      </c>
      <c r="I367" s="80">
        <v>3367.26</v>
      </c>
      <c r="J367" s="80">
        <v>3367.26</v>
      </c>
      <c r="K367" s="80">
        <v>3367.26</v>
      </c>
      <c r="L367" s="80">
        <v>3367.26</v>
      </c>
      <c r="M367" s="80">
        <v>3367.26</v>
      </c>
      <c r="N367" s="80">
        <v>3367.26</v>
      </c>
      <c r="O367" s="80">
        <v>3367.26</v>
      </c>
      <c r="P367" s="90">
        <v>40407.120000000003</v>
      </c>
      <c r="Q367" s="90">
        <f t="shared" si="5"/>
        <v>30305.340000000011</v>
      </c>
    </row>
    <row r="368" spans="2:17" x14ac:dyDescent="0.3">
      <c r="B368" s="79" t="s">
        <v>612</v>
      </c>
      <c r="C368" s="79" t="s">
        <v>71</v>
      </c>
      <c r="D368" s="80">
        <v>3118.15</v>
      </c>
      <c r="E368" s="80">
        <v>3118.15</v>
      </c>
      <c r="F368" s="80">
        <v>3118.15</v>
      </c>
      <c r="G368" s="80">
        <v>3118.15</v>
      </c>
      <c r="H368" s="80">
        <v>3118.15</v>
      </c>
      <c r="I368" s="80">
        <v>3118.15</v>
      </c>
      <c r="J368" s="80">
        <v>3118.15</v>
      </c>
      <c r="K368" s="80">
        <v>3118.15</v>
      </c>
      <c r="L368" s="80">
        <v>3118.15</v>
      </c>
      <c r="M368" s="80">
        <v>3118.15</v>
      </c>
      <c r="N368" s="80">
        <v>3118.15</v>
      </c>
      <c r="O368" s="80">
        <v>3118.15</v>
      </c>
      <c r="P368" s="90">
        <v>37417.800000000003</v>
      </c>
      <c r="Q368" s="90">
        <f t="shared" si="5"/>
        <v>28063.350000000006</v>
      </c>
    </row>
    <row r="369" spans="2:17" x14ac:dyDescent="0.3">
      <c r="B369" s="79" t="s">
        <v>543</v>
      </c>
      <c r="C369" s="79" t="s">
        <v>52</v>
      </c>
      <c r="D369" s="80">
        <v>2452.4299999999998</v>
      </c>
      <c r="E369" s="80">
        <v>2452.4299999999998</v>
      </c>
      <c r="F369" s="80">
        <v>2452.4299999999998</v>
      </c>
      <c r="G369" s="80">
        <v>2452.4299999999998</v>
      </c>
      <c r="H369" s="80">
        <v>2452.4299999999998</v>
      </c>
      <c r="I369" s="80">
        <v>2452.4299999999998</v>
      </c>
      <c r="J369" s="80">
        <v>2452.4299999999998</v>
      </c>
      <c r="K369" s="80">
        <v>2452.4299999999998</v>
      </c>
      <c r="L369" s="80">
        <v>2452.4299999999998</v>
      </c>
      <c r="M369" s="80">
        <v>2452.4299999999998</v>
      </c>
      <c r="N369" s="80">
        <v>2452.4299999999998</v>
      </c>
      <c r="O369" s="80">
        <v>2452.4299999999998</v>
      </c>
      <c r="P369" s="90">
        <v>29429.16</v>
      </c>
      <c r="Q369" s="90">
        <f t="shared" si="5"/>
        <v>22071.87</v>
      </c>
    </row>
    <row r="370" spans="2:17" x14ac:dyDescent="0.3">
      <c r="B370" s="79" t="s">
        <v>1138</v>
      </c>
      <c r="C370" s="79" t="s">
        <v>146</v>
      </c>
      <c r="D370" s="80">
        <v>1421.63</v>
      </c>
      <c r="E370" s="80">
        <v>1421.64</v>
      </c>
      <c r="F370" s="80">
        <v>1421.64</v>
      </c>
      <c r="G370" s="80">
        <v>1421.64</v>
      </c>
      <c r="H370" s="80">
        <v>1421.64</v>
      </c>
      <c r="I370" s="80">
        <v>1421.64</v>
      </c>
      <c r="J370" s="80">
        <v>1421.64</v>
      </c>
      <c r="K370" s="80">
        <v>1421.64</v>
      </c>
      <c r="L370" s="80">
        <v>1421.64</v>
      </c>
      <c r="M370" s="80">
        <v>1421.64</v>
      </c>
      <c r="N370" s="80">
        <v>1421.64</v>
      </c>
      <c r="O370" s="80">
        <v>1421.64</v>
      </c>
      <c r="P370" s="90">
        <v>17059.669999999998</v>
      </c>
      <c r="Q370" s="90">
        <f t="shared" si="5"/>
        <v>12794.759999999998</v>
      </c>
    </row>
    <row r="371" spans="2:17" x14ac:dyDescent="0.3">
      <c r="B371" s="79" t="s">
        <v>2170</v>
      </c>
      <c r="C371" s="79" t="s">
        <v>63</v>
      </c>
      <c r="D371" s="80">
        <v>1421.63</v>
      </c>
      <c r="E371" s="80">
        <v>1421.64</v>
      </c>
      <c r="F371" s="80">
        <v>1421.64</v>
      </c>
      <c r="G371" s="80">
        <v>1421.64</v>
      </c>
      <c r="H371" s="80">
        <v>1421.64</v>
      </c>
      <c r="I371" s="80">
        <v>1421.64</v>
      </c>
      <c r="J371" s="80">
        <v>1421.64</v>
      </c>
      <c r="K371" s="80">
        <v>1421.64</v>
      </c>
      <c r="L371" s="80">
        <v>1421.64</v>
      </c>
      <c r="M371" s="80">
        <v>1421.64</v>
      </c>
      <c r="N371" s="80">
        <v>1421.64</v>
      </c>
      <c r="O371" s="80">
        <v>1421.64</v>
      </c>
      <c r="P371" s="90">
        <v>17059.669999999998</v>
      </c>
      <c r="Q371" s="90">
        <f t="shared" si="5"/>
        <v>12794.759999999998</v>
      </c>
    </row>
    <row r="372" spans="2:17" x14ac:dyDescent="0.3">
      <c r="B372" s="79" t="s">
        <v>2117</v>
      </c>
      <c r="C372" s="79" t="s">
        <v>47</v>
      </c>
      <c r="D372" s="80">
        <v>1576.25</v>
      </c>
      <c r="E372" s="80">
        <v>1576.26</v>
      </c>
      <c r="F372" s="80">
        <v>1576.26</v>
      </c>
      <c r="G372" s="80">
        <v>1576.26</v>
      </c>
      <c r="H372" s="80">
        <v>1576.26</v>
      </c>
      <c r="I372" s="80">
        <v>1576.26</v>
      </c>
      <c r="J372" s="80">
        <v>1576.26</v>
      </c>
      <c r="K372" s="80">
        <v>1576.26</v>
      </c>
      <c r="L372" s="80">
        <v>1576.26</v>
      </c>
      <c r="M372" s="80">
        <v>1576.26</v>
      </c>
      <c r="N372" s="80">
        <v>1576.26</v>
      </c>
      <c r="O372" s="80">
        <v>1576.26</v>
      </c>
      <c r="P372" s="90">
        <v>18915.11</v>
      </c>
      <c r="Q372" s="90">
        <f t="shared" si="5"/>
        <v>14186.34</v>
      </c>
    </row>
    <row r="373" spans="2:17" x14ac:dyDescent="0.3">
      <c r="B373" s="79" t="s">
        <v>2383</v>
      </c>
      <c r="C373" s="79" t="s">
        <v>164</v>
      </c>
      <c r="D373" s="80">
        <v>3367.26</v>
      </c>
      <c r="E373" s="80">
        <v>3367.26</v>
      </c>
      <c r="F373" s="80">
        <v>3367.26</v>
      </c>
      <c r="G373" s="80">
        <v>3367.26</v>
      </c>
      <c r="H373" s="80">
        <v>3367.26</v>
      </c>
      <c r="I373" s="80">
        <v>3367.26</v>
      </c>
      <c r="J373" s="80">
        <v>3367.26</v>
      </c>
      <c r="K373" s="80">
        <v>3367.26</v>
      </c>
      <c r="L373" s="80">
        <v>3367.26</v>
      </c>
      <c r="M373" s="80">
        <v>3367.26</v>
      </c>
      <c r="N373" s="80">
        <v>3367.26</v>
      </c>
      <c r="O373" s="80">
        <v>3367.26</v>
      </c>
      <c r="P373" s="90">
        <v>40407.120000000003</v>
      </c>
      <c r="Q373" s="90">
        <f t="shared" si="5"/>
        <v>30305.340000000011</v>
      </c>
    </row>
    <row r="374" spans="2:17" x14ac:dyDescent="0.3">
      <c r="B374" s="79" t="s">
        <v>1192</v>
      </c>
      <c r="C374" s="79" t="s">
        <v>167</v>
      </c>
      <c r="D374" s="80">
        <v>3367.26</v>
      </c>
      <c r="E374" s="80">
        <v>3367.26</v>
      </c>
      <c r="F374" s="80">
        <v>3367.26</v>
      </c>
      <c r="G374" s="80">
        <v>3367.26</v>
      </c>
      <c r="H374" s="80">
        <v>3367.26</v>
      </c>
      <c r="I374" s="80">
        <v>3367.26</v>
      </c>
      <c r="J374" s="80">
        <v>3367.26</v>
      </c>
      <c r="K374" s="80">
        <v>3367.26</v>
      </c>
      <c r="L374" s="80">
        <v>3367.26</v>
      </c>
      <c r="M374" s="80">
        <v>3367.26</v>
      </c>
      <c r="N374" s="80">
        <v>3367.26</v>
      </c>
      <c r="O374" s="80">
        <v>3367.26</v>
      </c>
      <c r="P374" s="90">
        <v>40407.120000000003</v>
      </c>
      <c r="Q374" s="90">
        <f t="shared" si="5"/>
        <v>30305.340000000011</v>
      </c>
    </row>
    <row r="375" spans="2:17" x14ac:dyDescent="0.3">
      <c r="B375" s="79" t="s">
        <v>1396</v>
      </c>
      <c r="C375" s="79" t="s">
        <v>49</v>
      </c>
      <c r="D375" s="80">
        <v>4367.99</v>
      </c>
      <c r="E375" s="80">
        <v>4367.99</v>
      </c>
      <c r="F375" s="80">
        <v>4367.99</v>
      </c>
      <c r="G375" s="80">
        <v>4367.99</v>
      </c>
      <c r="H375" s="80">
        <v>4367.99</v>
      </c>
      <c r="I375" s="80">
        <v>4367.99</v>
      </c>
      <c r="J375" s="80">
        <v>4367.99</v>
      </c>
      <c r="K375" s="80">
        <v>4367.99</v>
      </c>
      <c r="L375" s="80">
        <v>4367.99</v>
      </c>
      <c r="M375" s="80">
        <v>4367.99</v>
      </c>
      <c r="N375" s="80">
        <v>4367.99</v>
      </c>
      <c r="O375" s="80">
        <v>4367.99</v>
      </c>
      <c r="P375" s="90">
        <v>52415.88</v>
      </c>
      <c r="Q375" s="90">
        <f t="shared" si="5"/>
        <v>39311.909999999989</v>
      </c>
    </row>
    <row r="376" spans="2:17" x14ac:dyDescent="0.3">
      <c r="B376" s="79" t="s">
        <v>1279</v>
      </c>
      <c r="C376" s="79" t="s">
        <v>54</v>
      </c>
      <c r="D376" s="80">
        <v>3384.44</v>
      </c>
      <c r="E376" s="80">
        <v>3384.44</v>
      </c>
      <c r="F376" s="80">
        <v>3384.44</v>
      </c>
      <c r="G376" s="80">
        <v>3384.44</v>
      </c>
      <c r="H376" s="80">
        <v>3384.44</v>
      </c>
      <c r="I376" s="80">
        <v>3384.44</v>
      </c>
      <c r="J376" s="80">
        <v>3384.44</v>
      </c>
      <c r="K376" s="80">
        <v>3384.44</v>
      </c>
      <c r="L376" s="80">
        <v>3384.44</v>
      </c>
      <c r="M376" s="80">
        <v>3384.44</v>
      </c>
      <c r="N376" s="80">
        <v>3384.44</v>
      </c>
      <c r="O376" s="80">
        <v>3384.44</v>
      </c>
      <c r="P376" s="90">
        <v>40613.279999999999</v>
      </c>
      <c r="Q376" s="90">
        <f t="shared" si="5"/>
        <v>30459.959999999995</v>
      </c>
    </row>
    <row r="377" spans="2:17" x14ac:dyDescent="0.3">
      <c r="B377" s="79" t="s">
        <v>1193</v>
      </c>
      <c r="C377" s="79" t="s">
        <v>145</v>
      </c>
      <c r="D377" s="80">
        <v>2005.75</v>
      </c>
      <c r="E377" s="80">
        <v>2005.75</v>
      </c>
      <c r="F377" s="80">
        <v>2005.75</v>
      </c>
      <c r="G377" s="80">
        <v>2005.75</v>
      </c>
      <c r="H377" s="80">
        <v>2005.75</v>
      </c>
      <c r="I377" s="80">
        <v>2005.75</v>
      </c>
      <c r="J377" s="80">
        <v>2005.75</v>
      </c>
      <c r="K377" s="80">
        <v>2005.75</v>
      </c>
      <c r="L377" s="80">
        <v>2005.75</v>
      </c>
      <c r="M377" s="80">
        <v>2005.75</v>
      </c>
      <c r="N377" s="80">
        <v>2005.75</v>
      </c>
      <c r="O377" s="80">
        <v>2005.75</v>
      </c>
      <c r="P377" s="90">
        <v>24069</v>
      </c>
      <c r="Q377" s="90">
        <f t="shared" si="5"/>
        <v>18051.75</v>
      </c>
    </row>
    <row r="378" spans="2:17" x14ac:dyDescent="0.3">
      <c r="B378" s="79" t="s">
        <v>1050</v>
      </c>
      <c r="C378" s="79" t="s">
        <v>101</v>
      </c>
      <c r="D378" s="80">
        <v>2001.46</v>
      </c>
      <c r="E378" s="80">
        <v>2001.46</v>
      </c>
      <c r="F378" s="80">
        <v>2001.46</v>
      </c>
      <c r="G378" s="80">
        <v>2001.46</v>
      </c>
      <c r="H378" s="80">
        <v>2001.46</v>
      </c>
      <c r="I378" s="82"/>
      <c r="J378" s="82"/>
      <c r="K378" s="82"/>
      <c r="L378" s="82"/>
      <c r="M378" s="82"/>
      <c r="N378" s="82"/>
      <c r="O378" s="82"/>
      <c r="P378" s="90">
        <v>10007.299999999999</v>
      </c>
      <c r="Q378" s="90">
        <f t="shared" si="5"/>
        <v>4002.92</v>
      </c>
    </row>
    <row r="379" spans="2:17" x14ac:dyDescent="0.3">
      <c r="B379" s="79" t="s">
        <v>2737</v>
      </c>
      <c r="C379" s="79" t="s">
        <v>101</v>
      </c>
      <c r="D379" s="82"/>
      <c r="E379" s="82"/>
      <c r="F379" s="82"/>
      <c r="G379" s="82"/>
      <c r="H379" s="82"/>
      <c r="I379" s="80">
        <v>2001.46</v>
      </c>
      <c r="J379" s="80">
        <v>2001.46</v>
      </c>
      <c r="K379" s="80">
        <v>2001.46</v>
      </c>
      <c r="L379" s="80">
        <v>2001.46</v>
      </c>
      <c r="M379" s="80">
        <v>2001.46</v>
      </c>
      <c r="N379" s="80">
        <v>2001.46</v>
      </c>
      <c r="O379" s="80">
        <v>2001.46</v>
      </c>
      <c r="P379" s="90">
        <v>14010.22</v>
      </c>
      <c r="Q379" s="90">
        <f t="shared" si="5"/>
        <v>14010.219999999998</v>
      </c>
    </row>
    <row r="380" spans="2:17" x14ac:dyDescent="0.3">
      <c r="B380" s="79" t="s">
        <v>1510</v>
      </c>
      <c r="C380" s="79" t="s">
        <v>56</v>
      </c>
      <c r="D380" s="80">
        <v>4363.7</v>
      </c>
      <c r="E380" s="80">
        <v>2181.85</v>
      </c>
      <c r="F380" s="80">
        <v>2181.85</v>
      </c>
      <c r="G380" s="80">
        <v>2181.85</v>
      </c>
      <c r="H380" s="80">
        <v>2181.85</v>
      </c>
      <c r="I380" s="80">
        <v>2181.85</v>
      </c>
      <c r="J380" s="80">
        <v>2181.85</v>
      </c>
      <c r="K380" s="80">
        <v>2181.85</v>
      </c>
      <c r="L380" s="80">
        <v>2181.85</v>
      </c>
      <c r="M380" s="80">
        <v>2181.85</v>
      </c>
      <c r="N380" s="80">
        <v>2181.85</v>
      </c>
      <c r="O380" s="80">
        <v>2181.85</v>
      </c>
      <c r="P380" s="90">
        <v>28364.05</v>
      </c>
      <c r="Q380" s="90">
        <f t="shared" si="5"/>
        <v>19636.649999999998</v>
      </c>
    </row>
    <row r="381" spans="2:17" x14ac:dyDescent="0.3">
      <c r="B381" s="79" t="s">
        <v>1161</v>
      </c>
      <c r="C381" s="79" t="s">
        <v>64</v>
      </c>
      <c r="D381" s="80">
        <v>4741.6499999999996</v>
      </c>
      <c r="E381" s="80">
        <v>4741.6499999999996</v>
      </c>
      <c r="F381" s="80">
        <v>4741.6499999999996</v>
      </c>
      <c r="G381" s="80">
        <v>4741.6499999999996</v>
      </c>
      <c r="H381" s="80">
        <v>4741.6499999999996</v>
      </c>
      <c r="I381" s="80">
        <v>4741.6499999999996</v>
      </c>
      <c r="J381" s="80">
        <v>4741.6499999999996</v>
      </c>
      <c r="K381" s="80">
        <v>4741.6499999999996</v>
      </c>
      <c r="L381" s="80">
        <v>4741.6499999999996</v>
      </c>
      <c r="M381" s="80">
        <v>4741.6499999999996</v>
      </c>
      <c r="N381" s="80">
        <v>4741.6499999999996</v>
      </c>
      <c r="O381" s="80">
        <v>4741.6499999999996</v>
      </c>
      <c r="P381" s="90">
        <v>56899.8</v>
      </c>
      <c r="Q381" s="90">
        <f t="shared" si="5"/>
        <v>42674.850000000006</v>
      </c>
    </row>
    <row r="382" spans="2:17" x14ac:dyDescent="0.3">
      <c r="B382" s="79" t="s">
        <v>650</v>
      </c>
      <c r="C382" s="79" t="s">
        <v>150</v>
      </c>
      <c r="D382" s="80">
        <v>3474.64</v>
      </c>
      <c r="E382" s="80">
        <v>3474.64</v>
      </c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90">
        <v>6949.28</v>
      </c>
      <c r="Q382" s="90">
        <f t="shared" si="5"/>
        <v>0</v>
      </c>
    </row>
    <row r="383" spans="2:17" x14ac:dyDescent="0.3">
      <c r="B383" s="79" t="s">
        <v>2691</v>
      </c>
      <c r="C383" s="79" t="s">
        <v>150</v>
      </c>
      <c r="D383" s="82"/>
      <c r="E383" s="82"/>
      <c r="F383" s="80">
        <v>3474.64</v>
      </c>
      <c r="G383" s="80">
        <v>3474.64</v>
      </c>
      <c r="H383" s="80">
        <v>3474.64</v>
      </c>
      <c r="I383" s="80">
        <v>3474.64</v>
      </c>
      <c r="J383" s="80">
        <v>3474.64</v>
      </c>
      <c r="K383" s="80">
        <v>3474.64</v>
      </c>
      <c r="L383" s="80">
        <v>3474.64</v>
      </c>
      <c r="M383" s="80">
        <v>3474.64</v>
      </c>
      <c r="N383" s="80">
        <v>3474.64</v>
      </c>
      <c r="O383" s="80">
        <v>3474.64</v>
      </c>
      <c r="P383" s="90">
        <v>34746.400000000001</v>
      </c>
      <c r="Q383" s="90">
        <f t="shared" si="5"/>
        <v>31271.759999999998</v>
      </c>
    </row>
    <row r="384" spans="2:17" x14ac:dyDescent="0.3">
      <c r="B384" s="79" t="s">
        <v>753</v>
      </c>
      <c r="C384" s="79" t="s">
        <v>160</v>
      </c>
      <c r="D384" s="80">
        <v>1644.98</v>
      </c>
      <c r="E384" s="80">
        <v>1644.98</v>
      </c>
      <c r="F384" s="80">
        <v>1644.98</v>
      </c>
      <c r="G384" s="80">
        <v>1644.98</v>
      </c>
      <c r="H384" s="80">
        <v>1644.98</v>
      </c>
      <c r="I384" s="80">
        <v>1644.98</v>
      </c>
      <c r="J384" s="80">
        <v>1644.98</v>
      </c>
      <c r="K384" s="80">
        <v>1644.98</v>
      </c>
      <c r="L384" s="80">
        <v>1644.98</v>
      </c>
      <c r="M384" s="80">
        <v>1644.98</v>
      </c>
      <c r="N384" s="80">
        <v>1644.98</v>
      </c>
      <c r="O384" s="80">
        <v>1644.98</v>
      </c>
      <c r="P384" s="90">
        <v>19739.759999999998</v>
      </c>
      <c r="Q384" s="90">
        <f t="shared" si="5"/>
        <v>14804.819999999998</v>
      </c>
    </row>
    <row r="385" spans="2:17" x14ac:dyDescent="0.3">
      <c r="B385" s="79" t="s">
        <v>1027</v>
      </c>
      <c r="C385" s="79" t="s">
        <v>153</v>
      </c>
      <c r="D385" s="80">
        <v>1030.8</v>
      </c>
      <c r="E385" s="80">
        <v>1030.79</v>
      </c>
      <c r="F385" s="80">
        <v>1030.79</v>
      </c>
      <c r="G385" s="80">
        <v>1030.79</v>
      </c>
      <c r="H385" s="80">
        <v>1030.79</v>
      </c>
      <c r="I385" s="80">
        <v>1030.79</v>
      </c>
      <c r="J385" s="80">
        <v>1030.79</v>
      </c>
      <c r="K385" s="80">
        <v>1030.79</v>
      </c>
      <c r="L385" s="80">
        <v>1030.79</v>
      </c>
      <c r="M385" s="80">
        <v>1030.79</v>
      </c>
      <c r="N385" s="80">
        <v>1030.79</v>
      </c>
      <c r="O385" s="80">
        <v>1030.79</v>
      </c>
      <c r="P385" s="90">
        <v>12369.49</v>
      </c>
      <c r="Q385" s="90">
        <f t="shared" si="5"/>
        <v>9277.11</v>
      </c>
    </row>
    <row r="386" spans="2:17" x14ac:dyDescent="0.3">
      <c r="B386" s="79" t="s">
        <v>1284</v>
      </c>
      <c r="C386" s="79" t="s">
        <v>325</v>
      </c>
      <c r="D386" s="80">
        <v>3118.15</v>
      </c>
      <c r="E386" s="80">
        <v>3118.15</v>
      </c>
      <c r="F386" s="80">
        <v>3118.15</v>
      </c>
      <c r="G386" s="80">
        <v>3118.15</v>
      </c>
      <c r="H386" s="80">
        <v>3118.15</v>
      </c>
      <c r="I386" s="80">
        <v>3118.15</v>
      </c>
      <c r="J386" s="80">
        <v>3118.15</v>
      </c>
      <c r="K386" s="80">
        <v>3118.15</v>
      </c>
      <c r="L386" s="80">
        <v>3118.15</v>
      </c>
      <c r="M386" s="80">
        <v>3118.15</v>
      </c>
      <c r="N386" s="80">
        <v>3118.15</v>
      </c>
      <c r="O386" s="80">
        <v>3118.15</v>
      </c>
      <c r="P386" s="90">
        <v>37417.800000000003</v>
      </c>
      <c r="Q386" s="90">
        <f t="shared" si="5"/>
        <v>28063.350000000006</v>
      </c>
    </row>
    <row r="387" spans="2:17" x14ac:dyDescent="0.3">
      <c r="B387" s="79" t="s">
        <v>1460</v>
      </c>
      <c r="C387" s="79" t="s">
        <v>165</v>
      </c>
      <c r="D387" s="80">
        <v>1434.52</v>
      </c>
      <c r="E387" s="80">
        <v>1434.52</v>
      </c>
      <c r="F387" s="80">
        <v>1434.52</v>
      </c>
      <c r="G387" s="80">
        <v>1434.52</v>
      </c>
      <c r="H387" s="80">
        <v>1434.52</v>
      </c>
      <c r="I387" s="80">
        <v>1434.52</v>
      </c>
      <c r="J387" s="80">
        <v>1434.52</v>
      </c>
      <c r="K387" s="80">
        <v>1434.52</v>
      </c>
      <c r="L387" s="80">
        <v>1434.52</v>
      </c>
      <c r="M387" s="80">
        <v>1434.52</v>
      </c>
      <c r="N387" s="80">
        <v>1434.52</v>
      </c>
      <c r="O387" s="80">
        <v>1434.52</v>
      </c>
      <c r="P387" s="90">
        <v>17214.240000000002</v>
      </c>
      <c r="Q387" s="90">
        <f t="shared" ref="Q387:Q450" si="6">SUM(G387:O387)</f>
        <v>12910.680000000002</v>
      </c>
    </row>
    <row r="388" spans="2:17" x14ac:dyDescent="0.3">
      <c r="B388" s="79" t="s">
        <v>1210</v>
      </c>
      <c r="C388" s="79" t="s">
        <v>147</v>
      </c>
      <c r="D388" s="80">
        <v>2585.5700000000002</v>
      </c>
      <c r="E388" s="80">
        <v>2585.58</v>
      </c>
      <c r="F388" s="80">
        <v>2585.58</v>
      </c>
      <c r="G388" s="80">
        <v>2585.58</v>
      </c>
      <c r="H388" s="80">
        <v>2585.58</v>
      </c>
      <c r="I388" s="80">
        <v>2585.58</v>
      </c>
      <c r="J388" s="80">
        <v>2585.58</v>
      </c>
      <c r="K388" s="80">
        <v>2585.58</v>
      </c>
      <c r="L388" s="80">
        <v>2585.58</v>
      </c>
      <c r="M388" s="80">
        <v>2585.58</v>
      </c>
      <c r="N388" s="80">
        <v>2585.58</v>
      </c>
      <c r="O388" s="80">
        <v>2585.58</v>
      </c>
      <c r="P388" s="90">
        <v>31026.95</v>
      </c>
      <c r="Q388" s="90">
        <f t="shared" si="6"/>
        <v>23270.22</v>
      </c>
    </row>
    <row r="389" spans="2:17" x14ac:dyDescent="0.3">
      <c r="B389" s="79" t="s">
        <v>865</v>
      </c>
      <c r="C389" s="79" t="s">
        <v>140</v>
      </c>
      <c r="D389" s="80">
        <v>3066.61</v>
      </c>
      <c r="E389" s="80">
        <v>3066.61</v>
      </c>
      <c r="F389" s="80">
        <v>3066.61</v>
      </c>
      <c r="G389" s="80">
        <v>3066.61</v>
      </c>
      <c r="H389" s="80">
        <v>3066.61</v>
      </c>
      <c r="I389" s="80">
        <v>3066.61</v>
      </c>
      <c r="J389" s="80">
        <v>3066.61</v>
      </c>
      <c r="K389" s="80">
        <v>3066.61</v>
      </c>
      <c r="L389" s="80">
        <v>3066.61</v>
      </c>
      <c r="M389" s="80">
        <v>3066.61</v>
      </c>
      <c r="N389" s="80">
        <v>3066.61</v>
      </c>
      <c r="O389" s="80">
        <v>3066.61</v>
      </c>
      <c r="P389" s="90">
        <v>36799.32</v>
      </c>
      <c r="Q389" s="90">
        <f t="shared" si="6"/>
        <v>27599.49</v>
      </c>
    </row>
    <row r="390" spans="2:17" x14ac:dyDescent="0.3">
      <c r="B390" s="79" t="s">
        <v>1144</v>
      </c>
      <c r="C390" s="79" t="s">
        <v>288</v>
      </c>
      <c r="D390" s="80">
        <v>3418.8</v>
      </c>
      <c r="E390" s="80">
        <v>3418.8</v>
      </c>
      <c r="F390" s="80">
        <v>3418.8</v>
      </c>
      <c r="G390" s="80">
        <v>3418.8</v>
      </c>
      <c r="H390" s="80">
        <v>3418.8</v>
      </c>
      <c r="I390" s="80">
        <v>3418.8</v>
      </c>
      <c r="J390" s="80">
        <v>3418.8</v>
      </c>
      <c r="K390" s="80">
        <v>3418.8</v>
      </c>
      <c r="L390" s="80">
        <v>3418.8</v>
      </c>
      <c r="M390" s="80">
        <v>3418.8</v>
      </c>
      <c r="N390" s="80">
        <v>3418.8</v>
      </c>
      <c r="O390" s="80">
        <v>3418.8</v>
      </c>
      <c r="P390" s="90">
        <v>41025.599999999999</v>
      </c>
      <c r="Q390" s="90">
        <f t="shared" si="6"/>
        <v>30769.199999999997</v>
      </c>
    </row>
    <row r="391" spans="2:17" x14ac:dyDescent="0.3">
      <c r="B391" s="79" t="s">
        <v>2262</v>
      </c>
      <c r="C391" s="79" t="s">
        <v>68</v>
      </c>
      <c r="D391" s="80">
        <v>1580.55</v>
      </c>
      <c r="E391" s="80">
        <v>1580.55</v>
      </c>
      <c r="F391" s="80">
        <v>1580.55</v>
      </c>
      <c r="G391" s="80">
        <v>1580.55</v>
      </c>
      <c r="H391" s="80">
        <v>1580.55</v>
      </c>
      <c r="I391" s="80">
        <v>1580.55</v>
      </c>
      <c r="J391" s="80">
        <v>1580.55</v>
      </c>
      <c r="K391" s="80">
        <v>1580.55</v>
      </c>
      <c r="L391" s="80">
        <v>1580.55</v>
      </c>
      <c r="M391" s="80">
        <v>1580.55</v>
      </c>
      <c r="N391" s="80">
        <v>1580.55</v>
      </c>
      <c r="O391" s="80">
        <v>1580.55</v>
      </c>
      <c r="P391" s="90">
        <v>18966.599999999999</v>
      </c>
      <c r="Q391" s="90">
        <f t="shared" si="6"/>
        <v>14224.949999999997</v>
      </c>
    </row>
    <row r="392" spans="2:17" x14ac:dyDescent="0.3">
      <c r="B392" s="79" t="s">
        <v>1081</v>
      </c>
      <c r="C392" s="79" t="s">
        <v>88</v>
      </c>
      <c r="D392" s="81">
        <v>974.96</v>
      </c>
      <c r="E392" s="81">
        <v>974.96</v>
      </c>
      <c r="F392" s="81">
        <v>974.96</v>
      </c>
      <c r="G392" s="81">
        <v>974.96</v>
      </c>
      <c r="H392" s="81">
        <v>974.96</v>
      </c>
      <c r="I392" s="81">
        <v>974.96</v>
      </c>
      <c r="J392" s="81">
        <v>974.96</v>
      </c>
      <c r="K392" s="81">
        <v>974.96</v>
      </c>
      <c r="L392" s="81">
        <v>974.96</v>
      </c>
      <c r="M392" s="81">
        <v>974.96</v>
      </c>
      <c r="N392" s="81">
        <v>974.96</v>
      </c>
      <c r="O392" s="81">
        <v>974.96</v>
      </c>
      <c r="P392" s="90">
        <v>11699.52</v>
      </c>
      <c r="Q392" s="90">
        <f t="shared" si="6"/>
        <v>8774.64</v>
      </c>
    </row>
    <row r="393" spans="2:17" x14ac:dyDescent="0.3">
      <c r="B393" s="79" t="s">
        <v>872</v>
      </c>
      <c r="C393" s="79" t="s">
        <v>125</v>
      </c>
      <c r="D393" s="80">
        <v>1391.57</v>
      </c>
      <c r="E393" s="80">
        <v>1391.57</v>
      </c>
      <c r="F393" s="80">
        <v>1391.57</v>
      </c>
      <c r="G393" s="80">
        <v>1391.57</v>
      </c>
      <c r="H393" s="80">
        <v>1391.57</v>
      </c>
      <c r="I393" s="80">
        <v>1391.57</v>
      </c>
      <c r="J393" s="80">
        <v>1391.57</v>
      </c>
      <c r="K393" s="80">
        <v>1391.57</v>
      </c>
      <c r="L393" s="80">
        <v>1391.57</v>
      </c>
      <c r="M393" s="80">
        <v>1391.57</v>
      </c>
      <c r="N393" s="80">
        <v>1391.57</v>
      </c>
      <c r="O393" s="80">
        <v>1391.57</v>
      </c>
      <c r="P393" s="90">
        <v>16698.84</v>
      </c>
      <c r="Q393" s="90">
        <f t="shared" si="6"/>
        <v>12524.13</v>
      </c>
    </row>
    <row r="394" spans="2:17" x14ac:dyDescent="0.3">
      <c r="B394" s="79" t="s">
        <v>2417</v>
      </c>
      <c r="C394" s="79" t="s">
        <v>142</v>
      </c>
      <c r="D394" s="80">
        <v>2435.67</v>
      </c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90">
        <v>2435.67</v>
      </c>
      <c r="Q394" s="90">
        <f t="shared" si="6"/>
        <v>0</v>
      </c>
    </row>
    <row r="395" spans="2:17" x14ac:dyDescent="0.3">
      <c r="B395" s="79" t="s">
        <v>2422</v>
      </c>
      <c r="C395" s="79" t="s">
        <v>142</v>
      </c>
      <c r="D395" s="81">
        <v>81.19</v>
      </c>
      <c r="E395" s="80">
        <v>2516.86</v>
      </c>
      <c r="F395" s="80">
        <v>2516.86</v>
      </c>
      <c r="G395" s="80">
        <v>2516.86</v>
      </c>
      <c r="H395" s="80">
        <v>2516.86</v>
      </c>
      <c r="I395" s="80">
        <v>2516.86</v>
      </c>
      <c r="J395" s="80">
        <v>2516.86</v>
      </c>
      <c r="K395" s="80">
        <v>2516.86</v>
      </c>
      <c r="L395" s="80">
        <v>2516.86</v>
      </c>
      <c r="M395" s="80">
        <v>2516.86</v>
      </c>
      <c r="N395" s="80">
        <v>2516.86</v>
      </c>
      <c r="O395" s="80">
        <v>2516.86</v>
      </c>
      <c r="P395" s="90">
        <v>27766.65</v>
      </c>
      <c r="Q395" s="90">
        <f t="shared" si="6"/>
        <v>22651.74</v>
      </c>
    </row>
    <row r="396" spans="2:17" x14ac:dyDescent="0.3">
      <c r="B396" s="79" t="s">
        <v>2522</v>
      </c>
      <c r="C396" s="79" t="s">
        <v>172</v>
      </c>
      <c r="D396" s="80">
        <v>2997.9</v>
      </c>
      <c r="E396" s="80">
        <v>2997.89</v>
      </c>
      <c r="F396" s="80">
        <v>2997.89</v>
      </c>
      <c r="G396" s="80">
        <v>2997.89</v>
      </c>
      <c r="H396" s="80">
        <v>2997.89</v>
      </c>
      <c r="I396" s="80">
        <v>2997.89</v>
      </c>
      <c r="J396" s="80">
        <v>2997.89</v>
      </c>
      <c r="K396" s="80">
        <v>2997.89</v>
      </c>
      <c r="L396" s="80">
        <v>2997.89</v>
      </c>
      <c r="M396" s="80">
        <v>2997.89</v>
      </c>
      <c r="N396" s="80">
        <v>2997.89</v>
      </c>
      <c r="O396" s="80">
        <v>2997.89</v>
      </c>
      <c r="P396" s="90">
        <v>35974.69</v>
      </c>
      <c r="Q396" s="90">
        <f t="shared" si="6"/>
        <v>26981.01</v>
      </c>
    </row>
    <row r="397" spans="2:17" x14ac:dyDescent="0.3">
      <c r="B397" s="79" t="s">
        <v>866</v>
      </c>
      <c r="C397" s="79" t="s">
        <v>162</v>
      </c>
      <c r="D397" s="80">
        <v>3418.8</v>
      </c>
      <c r="E397" s="80">
        <v>3418.8</v>
      </c>
      <c r="F397" s="80">
        <v>3418.8</v>
      </c>
      <c r="G397" s="80">
        <v>3418.8</v>
      </c>
      <c r="H397" s="80">
        <v>3418.8</v>
      </c>
      <c r="I397" s="80">
        <v>3418.8</v>
      </c>
      <c r="J397" s="80">
        <v>3418.8</v>
      </c>
      <c r="K397" s="80">
        <v>3418.8</v>
      </c>
      <c r="L397" s="80">
        <v>3418.8</v>
      </c>
      <c r="M397" s="80">
        <v>3418.8</v>
      </c>
      <c r="N397" s="80">
        <v>3418.8</v>
      </c>
      <c r="O397" s="80">
        <v>3418.8</v>
      </c>
      <c r="P397" s="90">
        <v>41025.599999999999</v>
      </c>
      <c r="Q397" s="90">
        <f t="shared" si="6"/>
        <v>30769.199999999997</v>
      </c>
    </row>
    <row r="398" spans="2:17" x14ac:dyDescent="0.3">
      <c r="B398" s="79" t="s">
        <v>2175</v>
      </c>
      <c r="C398" s="79" t="s">
        <v>87</v>
      </c>
      <c r="D398" s="80">
        <v>2452.4299999999998</v>
      </c>
      <c r="E398" s="80">
        <v>2452.4299999999998</v>
      </c>
      <c r="F398" s="80">
        <v>2452.4299999999998</v>
      </c>
      <c r="G398" s="80">
        <v>2452.4299999999998</v>
      </c>
      <c r="H398" s="80">
        <v>2452.4299999999998</v>
      </c>
      <c r="I398" s="80">
        <v>2452.4299999999998</v>
      </c>
      <c r="J398" s="80">
        <v>2452.4299999999998</v>
      </c>
      <c r="K398" s="80">
        <v>2452.4299999999998</v>
      </c>
      <c r="L398" s="80">
        <v>2452.4299999999998</v>
      </c>
      <c r="M398" s="80">
        <v>2452.4299999999998</v>
      </c>
      <c r="N398" s="80">
        <v>2452.4299999999998</v>
      </c>
      <c r="O398" s="80">
        <v>2452.4299999999998</v>
      </c>
      <c r="P398" s="90">
        <v>29429.16</v>
      </c>
      <c r="Q398" s="90">
        <f t="shared" si="6"/>
        <v>22071.87</v>
      </c>
    </row>
    <row r="399" spans="2:17" x14ac:dyDescent="0.3">
      <c r="B399" s="79" t="s">
        <v>651</v>
      </c>
      <c r="C399" s="79" t="s">
        <v>139</v>
      </c>
      <c r="D399" s="80">
        <v>1580.55</v>
      </c>
      <c r="E399" s="80">
        <v>1580.55</v>
      </c>
      <c r="F399" s="80">
        <v>1580.55</v>
      </c>
      <c r="G399" s="80">
        <v>1580.55</v>
      </c>
      <c r="H399" s="80">
        <v>1580.55</v>
      </c>
      <c r="I399" s="80">
        <v>1580.55</v>
      </c>
      <c r="J399" s="80">
        <v>1580.55</v>
      </c>
      <c r="K399" s="80">
        <v>1580.55</v>
      </c>
      <c r="L399" s="80">
        <v>1580.55</v>
      </c>
      <c r="M399" s="80">
        <v>1580.55</v>
      </c>
      <c r="N399" s="80">
        <v>1580.55</v>
      </c>
      <c r="O399" s="80">
        <v>1580.55</v>
      </c>
      <c r="P399" s="90">
        <v>18966.599999999999</v>
      </c>
      <c r="Q399" s="90">
        <f t="shared" si="6"/>
        <v>14224.949999999997</v>
      </c>
    </row>
    <row r="400" spans="2:17" x14ac:dyDescent="0.3">
      <c r="B400" s="79" t="s">
        <v>794</v>
      </c>
      <c r="C400" s="79" t="s">
        <v>273</v>
      </c>
      <c r="D400" s="81">
        <v>974.96</v>
      </c>
      <c r="E400" s="81">
        <v>974.96</v>
      </c>
      <c r="F400" s="81">
        <v>974.96</v>
      </c>
      <c r="G400" s="81">
        <v>974.96</v>
      </c>
      <c r="H400" s="81">
        <v>974.96</v>
      </c>
      <c r="I400" s="81">
        <v>974.96</v>
      </c>
      <c r="J400" s="81">
        <v>974.96</v>
      </c>
      <c r="K400" s="81">
        <v>974.96</v>
      </c>
      <c r="L400" s="81">
        <v>974.96</v>
      </c>
      <c r="M400" s="81">
        <v>974.96</v>
      </c>
      <c r="N400" s="81">
        <v>974.96</v>
      </c>
      <c r="O400" s="81">
        <v>974.96</v>
      </c>
      <c r="P400" s="90">
        <v>11699.52</v>
      </c>
      <c r="Q400" s="90">
        <f t="shared" si="6"/>
        <v>8774.64</v>
      </c>
    </row>
    <row r="401" spans="2:17" x14ac:dyDescent="0.3">
      <c r="B401" s="79" t="s">
        <v>1365</v>
      </c>
      <c r="C401" s="79" t="s">
        <v>89</v>
      </c>
      <c r="D401" s="80">
        <v>1391.57</v>
      </c>
      <c r="E401" s="80">
        <v>1391.57</v>
      </c>
      <c r="F401" s="80">
        <v>1391.57</v>
      </c>
      <c r="G401" s="80">
        <v>1391.57</v>
      </c>
      <c r="H401" s="80">
        <v>1391.57</v>
      </c>
      <c r="I401" s="80">
        <v>1391.57</v>
      </c>
      <c r="J401" s="80">
        <v>1391.57</v>
      </c>
      <c r="K401" s="80">
        <v>1391.57</v>
      </c>
      <c r="L401" s="80">
        <v>1391.57</v>
      </c>
      <c r="M401" s="80">
        <v>1391.57</v>
      </c>
      <c r="N401" s="80">
        <v>1391.57</v>
      </c>
      <c r="O401" s="80">
        <v>1391.57</v>
      </c>
      <c r="P401" s="90">
        <v>16698.84</v>
      </c>
      <c r="Q401" s="90">
        <f t="shared" si="6"/>
        <v>12524.13</v>
      </c>
    </row>
    <row r="402" spans="2:17" x14ac:dyDescent="0.3">
      <c r="B402" s="79" t="s">
        <v>1511</v>
      </c>
      <c r="C402" s="79" t="s">
        <v>155</v>
      </c>
      <c r="D402" s="80">
        <v>2516.86</v>
      </c>
      <c r="E402" s="80">
        <v>2516.86</v>
      </c>
      <c r="F402" s="80">
        <v>2516.86</v>
      </c>
      <c r="G402" s="80">
        <v>2516.86</v>
      </c>
      <c r="H402" s="80">
        <v>2516.86</v>
      </c>
      <c r="I402" s="82"/>
      <c r="J402" s="82"/>
      <c r="K402" s="82"/>
      <c r="L402" s="82"/>
      <c r="M402" s="82"/>
      <c r="N402" s="82"/>
      <c r="O402" s="82"/>
      <c r="P402" s="90">
        <v>12584.3</v>
      </c>
      <c r="Q402" s="90">
        <f t="shared" si="6"/>
        <v>5033.72</v>
      </c>
    </row>
    <row r="403" spans="2:17" x14ac:dyDescent="0.3">
      <c r="B403" s="79" t="s">
        <v>2742</v>
      </c>
      <c r="C403" s="79" t="s">
        <v>155</v>
      </c>
      <c r="D403" s="82"/>
      <c r="E403" s="82"/>
      <c r="F403" s="82"/>
      <c r="G403" s="82"/>
      <c r="H403" s="82"/>
      <c r="I403" s="80">
        <v>2516.86</v>
      </c>
      <c r="J403" s="80">
        <v>2516.86</v>
      </c>
      <c r="K403" s="80">
        <v>2516.86</v>
      </c>
      <c r="L403" s="80">
        <v>2516.86</v>
      </c>
      <c r="M403" s="80">
        <v>2516.86</v>
      </c>
      <c r="N403" s="80">
        <v>2516.86</v>
      </c>
      <c r="O403" s="80">
        <v>2516.86</v>
      </c>
      <c r="P403" s="90">
        <v>17618.02</v>
      </c>
      <c r="Q403" s="90">
        <f t="shared" si="6"/>
        <v>17618.02</v>
      </c>
    </row>
    <row r="404" spans="2:17" x14ac:dyDescent="0.3">
      <c r="B404" s="79" t="s">
        <v>1976</v>
      </c>
      <c r="C404" s="79" t="s">
        <v>245</v>
      </c>
      <c r="D404" s="80">
        <v>2997.9</v>
      </c>
      <c r="E404" s="80">
        <v>2997.89</v>
      </c>
      <c r="F404" s="80">
        <v>2997.89</v>
      </c>
      <c r="G404" s="80">
        <v>2997.89</v>
      </c>
      <c r="H404" s="80">
        <v>2997.89</v>
      </c>
      <c r="I404" s="80">
        <v>2997.89</v>
      </c>
      <c r="J404" s="80">
        <v>2997.89</v>
      </c>
      <c r="K404" s="80">
        <v>2997.89</v>
      </c>
      <c r="L404" s="80">
        <v>2997.89</v>
      </c>
      <c r="M404" s="80">
        <v>2997.89</v>
      </c>
      <c r="N404" s="80">
        <v>2997.89</v>
      </c>
      <c r="O404" s="80">
        <v>2997.89</v>
      </c>
      <c r="P404" s="90">
        <v>35974.69</v>
      </c>
      <c r="Q404" s="90">
        <f t="shared" si="6"/>
        <v>26981.01</v>
      </c>
    </row>
    <row r="405" spans="2:17" x14ac:dyDescent="0.3">
      <c r="B405" s="79" t="s">
        <v>544</v>
      </c>
      <c r="C405" s="79" t="s">
        <v>60</v>
      </c>
      <c r="D405" s="80">
        <v>3418.8</v>
      </c>
      <c r="E405" s="80">
        <v>3418.8</v>
      </c>
      <c r="F405" s="80">
        <v>3418.8</v>
      </c>
      <c r="G405" s="80">
        <v>3418.8</v>
      </c>
      <c r="H405" s="80">
        <v>3418.8</v>
      </c>
      <c r="I405" s="80">
        <v>3418.8</v>
      </c>
      <c r="J405" s="80">
        <v>3418.8</v>
      </c>
      <c r="K405" s="80">
        <v>3418.8</v>
      </c>
      <c r="L405" s="80">
        <v>3418.8</v>
      </c>
      <c r="M405" s="80">
        <v>3418.8</v>
      </c>
      <c r="N405" s="80">
        <v>3418.8</v>
      </c>
      <c r="O405" s="80">
        <v>3418.8</v>
      </c>
      <c r="P405" s="90">
        <v>41025.599999999999</v>
      </c>
      <c r="Q405" s="90">
        <f t="shared" si="6"/>
        <v>30769.199999999997</v>
      </c>
    </row>
    <row r="406" spans="2:17" x14ac:dyDescent="0.3">
      <c r="B406" s="79" t="s">
        <v>589</v>
      </c>
      <c r="C406" s="79" t="s">
        <v>48</v>
      </c>
      <c r="D406" s="80">
        <v>1580.55</v>
      </c>
      <c r="E406" s="80">
        <v>1580.55</v>
      </c>
      <c r="F406" s="80">
        <v>1580.55</v>
      </c>
      <c r="G406" s="80">
        <v>1580.55</v>
      </c>
      <c r="H406" s="80">
        <v>1580.55</v>
      </c>
      <c r="I406" s="80">
        <v>1580.55</v>
      </c>
      <c r="J406" s="80">
        <v>1580.55</v>
      </c>
      <c r="K406" s="80">
        <v>1580.55</v>
      </c>
      <c r="L406" s="80">
        <v>1580.55</v>
      </c>
      <c r="M406" s="80">
        <v>1580.55</v>
      </c>
      <c r="N406" s="80">
        <v>1580.55</v>
      </c>
      <c r="O406" s="80">
        <v>1580.55</v>
      </c>
      <c r="P406" s="90">
        <v>18966.599999999999</v>
      </c>
      <c r="Q406" s="90">
        <f t="shared" si="6"/>
        <v>14224.949999999997</v>
      </c>
    </row>
    <row r="407" spans="2:17" x14ac:dyDescent="0.3">
      <c r="B407" s="79" t="s">
        <v>1139</v>
      </c>
      <c r="C407" s="79" t="s">
        <v>200</v>
      </c>
      <c r="D407" s="81">
        <v>974.96</v>
      </c>
      <c r="E407" s="81">
        <v>974.96</v>
      </c>
      <c r="F407" s="81">
        <v>974.96</v>
      </c>
      <c r="G407" s="81">
        <v>974.96</v>
      </c>
      <c r="H407" s="81">
        <v>974.96</v>
      </c>
      <c r="I407" s="81">
        <v>974.96</v>
      </c>
      <c r="J407" s="81">
        <v>974.96</v>
      </c>
      <c r="K407" s="81">
        <v>974.96</v>
      </c>
      <c r="L407" s="81">
        <v>974.96</v>
      </c>
      <c r="M407" s="81">
        <v>974.96</v>
      </c>
      <c r="N407" s="81">
        <v>974.96</v>
      </c>
      <c r="O407" s="81">
        <v>974.96</v>
      </c>
      <c r="P407" s="90">
        <v>11699.52</v>
      </c>
      <c r="Q407" s="90">
        <f t="shared" si="6"/>
        <v>8774.64</v>
      </c>
    </row>
    <row r="408" spans="2:17" x14ac:dyDescent="0.3">
      <c r="B408" s="79" t="s">
        <v>1536</v>
      </c>
      <c r="C408" s="79" t="s">
        <v>176</v>
      </c>
      <c r="D408" s="80">
        <v>1391.57</v>
      </c>
      <c r="E408" s="80">
        <v>1391.57</v>
      </c>
      <c r="F408" s="80">
        <v>1391.57</v>
      </c>
      <c r="G408" s="80">
        <v>1391.57</v>
      </c>
      <c r="H408" s="80">
        <v>1391.57</v>
      </c>
      <c r="I408" s="80">
        <v>1391.57</v>
      </c>
      <c r="J408" s="80">
        <v>1391.57</v>
      </c>
      <c r="K408" s="80">
        <v>1391.57</v>
      </c>
      <c r="L408" s="80">
        <v>1391.57</v>
      </c>
      <c r="M408" s="80">
        <v>1391.57</v>
      </c>
      <c r="N408" s="80">
        <v>1391.57</v>
      </c>
      <c r="O408" s="80">
        <v>1391.57</v>
      </c>
      <c r="P408" s="90">
        <v>16698.84</v>
      </c>
      <c r="Q408" s="90">
        <f t="shared" si="6"/>
        <v>12524.13</v>
      </c>
    </row>
    <row r="409" spans="2:17" x14ac:dyDescent="0.3">
      <c r="B409" s="79" t="s">
        <v>2678</v>
      </c>
      <c r="C409" s="79" t="s">
        <v>346</v>
      </c>
      <c r="D409" s="80">
        <v>2516.86</v>
      </c>
      <c r="E409" s="80">
        <v>2516.86</v>
      </c>
      <c r="F409" s="80">
        <v>2516.86</v>
      </c>
      <c r="G409" s="80">
        <v>2516.86</v>
      </c>
      <c r="H409" s="80">
        <v>2516.86</v>
      </c>
      <c r="I409" s="80">
        <v>2516.86</v>
      </c>
      <c r="J409" s="80">
        <v>2516.86</v>
      </c>
      <c r="K409" s="80">
        <v>2516.86</v>
      </c>
      <c r="L409" s="80">
        <v>2516.86</v>
      </c>
      <c r="M409" s="80">
        <v>2516.86</v>
      </c>
      <c r="N409" s="80">
        <v>2516.86</v>
      </c>
      <c r="O409" s="80">
        <v>2516.86</v>
      </c>
      <c r="P409" s="90">
        <v>30202.32</v>
      </c>
      <c r="Q409" s="90">
        <f t="shared" si="6"/>
        <v>22651.74</v>
      </c>
    </row>
    <row r="410" spans="2:17" x14ac:dyDescent="0.3">
      <c r="B410" s="79" t="s">
        <v>1194</v>
      </c>
      <c r="C410" s="79" t="s">
        <v>91</v>
      </c>
      <c r="D410" s="80">
        <v>1421.63</v>
      </c>
      <c r="E410" s="80">
        <v>1421.64</v>
      </c>
      <c r="F410" s="80">
        <v>1421.64</v>
      </c>
      <c r="G410" s="80">
        <v>1421.64</v>
      </c>
      <c r="H410" s="80">
        <v>1421.64</v>
      </c>
      <c r="I410" s="80">
        <v>1421.64</v>
      </c>
      <c r="J410" s="80">
        <v>1421.64</v>
      </c>
      <c r="K410" s="80">
        <v>1421.64</v>
      </c>
      <c r="L410" s="80">
        <v>1421.64</v>
      </c>
      <c r="M410" s="80">
        <v>1421.64</v>
      </c>
      <c r="N410" s="80">
        <v>1421.64</v>
      </c>
      <c r="O410" s="80">
        <v>1421.64</v>
      </c>
      <c r="P410" s="90">
        <v>17059.669999999998</v>
      </c>
      <c r="Q410" s="90">
        <f t="shared" si="6"/>
        <v>12794.759999999998</v>
      </c>
    </row>
    <row r="411" spans="2:17" x14ac:dyDescent="0.3">
      <c r="B411" s="79" t="s">
        <v>1616</v>
      </c>
      <c r="C411" s="79" t="s">
        <v>151</v>
      </c>
      <c r="D411" s="80">
        <v>2997.9</v>
      </c>
      <c r="E411" s="80">
        <v>2997.89</v>
      </c>
      <c r="F411" s="80">
        <v>2997.89</v>
      </c>
      <c r="G411" s="80">
        <v>2997.89</v>
      </c>
      <c r="H411" s="80">
        <v>2997.89</v>
      </c>
      <c r="I411" s="80">
        <v>2997.89</v>
      </c>
      <c r="J411" s="80">
        <v>2997.89</v>
      </c>
      <c r="K411" s="80">
        <v>2997.89</v>
      </c>
      <c r="L411" s="80">
        <v>2997.89</v>
      </c>
      <c r="M411" s="80">
        <v>2997.89</v>
      </c>
      <c r="N411" s="80">
        <v>2997.89</v>
      </c>
      <c r="O411" s="80">
        <v>2997.89</v>
      </c>
      <c r="P411" s="90">
        <v>35974.69</v>
      </c>
      <c r="Q411" s="90">
        <f t="shared" si="6"/>
        <v>26981.01</v>
      </c>
    </row>
    <row r="412" spans="2:17" x14ac:dyDescent="0.3">
      <c r="B412" s="79" t="s">
        <v>1648</v>
      </c>
      <c r="C412" s="79" t="s">
        <v>300</v>
      </c>
      <c r="D412" s="80">
        <v>3418.8</v>
      </c>
      <c r="E412" s="80">
        <v>3418.8</v>
      </c>
      <c r="F412" s="80">
        <v>3418.8</v>
      </c>
      <c r="G412" s="80">
        <v>3418.8</v>
      </c>
      <c r="H412" s="80">
        <v>3418.8</v>
      </c>
      <c r="I412" s="80">
        <v>3418.8</v>
      </c>
      <c r="J412" s="80">
        <v>3418.8</v>
      </c>
      <c r="K412" s="80">
        <v>3418.8</v>
      </c>
      <c r="L412" s="80">
        <v>3418.8</v>
      </c>
      <c r="M412" s="80">
        <v>3418.8</v>
      </c>
      <c r="N412" s="80">
        <v>3418.8</v>
      </c>
      <c r="O412" s="80">
        <v>3418.8</v>
      </c>
      <c r="P412" s="90">
        <v>41025.599999999999</v>
      </c>
      <c r="Q412" s="90">
        <f t="shared" si="6"/>
        <v>30769.199999999997</v>
      </c>
    </row>
    <row r="413" spans="2:17" x14ac:dyDescent="0.3">
      <c r="B413" s="79" t="s">
        <v>2663</v>
      </c>
      <c r="C413" s="79" t="s">
        <v>51</v>
      </c>
      <c r="D413" s="80">
        <v>1580.55</v>
      </c>
      <c r="E413" s="80">
        <v>1580.55</v>
      </c>
      <c r="F413" s="80">
        <v>1580.55</v>
      </c>
      <c r="G413" s="80">
        <v>1580.55</v>
      </c>
      <c r="H413" s="80">
        <v>1580.55</v>
      </c>
      <c r="I413" s="80">
        <v>1580.55</v>
      </c>
      <c r="J413" s="80">
        <v>1580.55</v>
      </c>
      <c r="K413" s="80">
        <v>1580.55</v>
      </c>
      <c r="L413" s="80">
        <v>1580.55</v>
      </c>
      <c r="M413" s="80">
        <v>1580.55</v>
      </c>
      <c r="N413" s="80">
        <v>1580.55</v>
      </c>
      <c r="O413" s="80">
        <v>1580.55</v>
      </c>
      <c r="P413" s="90">
        <v>18966.599999999999</v>
      </c>
      <c r="Q413" s="90">
        <f t="shared" si="6"/>
        <v>14224.949999999997</v>
      </c>
    </row>
    <row r="414" spans="2:17" x14ac:dyDescent="0.3">
      <c r="B414" s="79" t="s">
        <v>714</v>
      </c>
      <c r="C414" s="79" t="s">
        <v>289</v>
      </c>
      <c r="D414" s="81">
        <v>974.96</v>
      </c>
      <c r="E414" s="81">
        <v>974.96</v>
      </c>
      <c r="F414" s="81">
        <v>974.96</v>
      </c>
      <c r="G414" s="81">
        <v>974.96</v>
      </c>
      <c r="H414" s="81">
        <v>974.96</v>
      </c>
      <c r="I414" s="81">
        <v>974.96</v>
      </c>
      <c r="J414" s="81">
        <v>974.96</v>
      </c>
      <c r="K414" s="81">
        <v>974.96</v>
      </c>
      <c r="L414" s="81">
        <v>974.96</v>
      </c>
      <c r="M414" s="81">
        <v>974.96</v>
      </c>
      <c r="N414" s="81">
        <v>974.96</v>
      </c>
      <c r="O414" s="81">
        <v>974.96</v>
      </c>
      <c r="P414" s="90">
        <v>11699.52</v>
      </c>
      <c r="Q414" s="90">
        <f t="shared" si="6"/>
        <v>8774.64</v>
      </c>
    </row>
    <row r="415" spans="2:17" x14ac:dyDescent="0.3">
      <c r="B415" s="79" t="s">
        <v>1172</v>
      </c>
      <c r="C415" s="79" t="s">
        <v>53</v>
      </c>
      <c r="D415" s="80">
        <v>1391.57</v>
      </c>
      <c r="E415" s="80">
        <v>1391.57</v>
      </c>
      <c r="F415" s="80">
        <v>1391.57</v>
      </c>
      <c r="G415" s="80">
        <v>1391.57</v>
      </c>
      <c r="H415" s="80">
        <v>1391.57</v>
      </c>
      <c r="I415" s="80">
        <v>1391.57</v>
      </c>
      <c r="J415" s="80">
        <v>1391.57</v>
      </c>
      <c r="K415" s="80">
        <v>1391.57</v>
      </c>
      <c r="L415" s="80">
        <v>1391.57</v>
      </c>
      <c r="M415" s="80">
        <v>1391.57</v>
      </c>
      <c r="N415" s="80">
        <v>1391.57</v>
      </c>
      <c r="O415" s="80">
        <v>1391.57</v>
      </c>
      <c r="P415" s="90">
        <v>16698.84</v>
      </c>
      <c r="Q415" s="90">
        <f t="shared" si="6"/>
        <v>12524.13</v>
      </c>
    </row>
    <row r="416" spans="2:17" x14ac:dyDescent="0.3">
      <c r="B416" s="79" t="s">
        <v>1372</v>
      </c>
      <c r="C416" s="79" t="s">
        <v>74</v>
      </c>
      <c r="D416" s="80">
        <v>2516.86</v>
      </c>
      <c r="E416" s="80">
        <v>2516.86</v>
      </c>
      <c r="F416" s="80">
        <v>2516.86</v>
      </c>
      <c r="G416" s="80">
        <v>2516.86</v>
      </c>
      <c r="H416" s="80">
        <v>2516.86</v>
      </c>
      <c r="I416" s="80">
        <v>2516.86</v>
      </c>
      <c r="J416" s="80">
        <v>2516.86</v>
      </c>
      <c r="K416" s="80">
        <v>2516.86</v>
      </c>
      <c r="L416" s="80">
        <v>2516.86</v>
      </c>
      <c r="M416" s="80">
        <v>2516.86</v>
      </c>
      <c r="N416" s="80">
        <v>2516.86</v>
      </c>
      <c r="O416" s="80">
        <v>2516.86</v>
      </c>
      <c r="P416" s="90">
        <v>30202.32</v>
      </c>
      <c r="Q416" s="90">
        <f t="shared" si="6"/>
        <v>22651.74</v>
      </c>
    </row>
    <row r="417" spans="2:17" x14ac:dyDescent="0.3">
      <c r="B417" s="79" t="s">
        <v>2030</v>
      </c>
      <c r="C417" s="79" t="s">
        <v>80</v>
      </c>
      <c r="D417" s="80">
        <v>2997.9</v>
      </c>
      <c r="E417" s="80">
        <v>2997.89</v>
      </c>
      <c r="F417" s="80">
        <v>2997.89</v>
      </c>
      <c r="G417" s="80">
        <v>2997.89</v>
      </c>
      <c r="H417" s="80">
        <v>2997.89</v>
      </c>
      <c r="I417" s="80">
        <v>2997.89</v>
      </c>
      <c r="J417" s="80">
        <v>2997.89</v>
      </c>
      <c r="K417" s="80">
        <v>2997.89</v>
      </c>
      <c r="L417" s="80">
        <v>2997.89</v>
      </c>
      <c r="M417" s="80">
        <v>2997.89</v>
      </c>
      <c r="N417" s="80">
        <v>2997.89</v>
      </c>
      <c r="O417" s="80">
        <v>2997.89</v>
      </c>
      <c r="P417" s="90">
        <v>35974.69</v>
      </c>
      <c r="Q417" s="90">
        <f t="shared" si="6"/>
        <v>26981.01</v>
      </c>
    </row>
    <row r="418" spans="2:17" x14ac:dyDescent="0.3">
      <c r="B418" s="79" t="s">
        <v>2659</v>
      </c>
      <c r="C418" s="79" t="s">
        <v>159</v>
      </c>
      <c r="D418" s="80">
        <v>3418.8</v>
      </c>
      <c r="E418" s="80">
        <v>3418.8</v>
      </c>
      <c r="F418" s="80">
        <v>3418.8</v>
      </c>
      <c r="G418" s="80">
        <v>3418.8</v>
      </c>
      <c r="H418" s="80">
        <v>3418.8</v>
      </c>
      <c r="I418" s="80">
        <v>3418.8</v>
      </c>
      <c r="J418" s="80">
        <v>3418.8</v>
      </c>
      <c r="K418" s="80">
        <v>3418.8</v>
      </c>
      <c r="L418" s="80">
        <v>3418.8</v>
      </c>
      <c r="M418" s="80">
        <v>3418.8</v>
      </c>
      <c r="N418" s="80">
        <v>3418.8</v>
      </c>
      <c r="O418" s="80">
        <v>3418.8</v>
      </c>
      <c r="P418" s="90">
        <v>41025.599999999999</v>
      </c>
      <c r="Q418" s="90">
        <f t="shared" si="6"/>
        <v>30769.199999999997</v>
      </c>
    </row>
    <row r="419" spans="2:17" x14ac:dyDescent="0.3">
      <c r="B419" s="79" t="s">
        <v>2176</v>
      </c>
      <c r="C419" s="79" t="s">
        <v>177</v>
      </c>
      <c r="D419" s="80">
        <v>1580.55</v>
      </c>
      <c r="E419" s="80">
        <v>1580.55</v>
      </c>
      <c r="F419" s="80">
        <v>1580.55</v>
      </c>
      <c r="G419" s="82"/>
      <c r="H419" s="80">
        <v>1020.63</v>
      </c>
      <c r="I419" s="82"/>
      <c r="J419" s="82"/>
      <c r="K419" s="82"/>
      <c r="L419" s="82"/>
      <c r="M419" s="82"/>
      <c r="N419" s="82"/>
      <c r="O419" s="82"/>
      <c r="P419" s="90">
        <v>5762.28</v>
      </c>
      <c r="Q419" s="90">
        <f t="shared" si="6"/>
        <v>1020.63</v>
      </c>
    </row>
    <row r="420" spans="2:17" x14ac:dyDescent="0.3">
      <c r="B420" s="79" t="s">
        <v>2717</v>
      </c>
      <c r="C420" s="79" t="s">
        <v>177</v>
      </c>
      <c r="D420" s="82"/>
      <c r="E420" s="82"/>
      <c r="F420" s="82"/>
      <c r="G420" s="80">
        <v>1580.55</v>
      </c>
      <c r="H420" s="81">
        <v>559.91999999999996</v>
      </c>
      <c r="I420" s="80">
        <v>1580.55</v>
      </c>
      <c r="J420" s="80">
        <v>1580.55</v>
      </c>
      <c r="K420" s="80">
        <v>1580.55</v>
      </c>
      <c r="L420" s="80">
        <v>1580.55</v>
      </c>
      <c r="M420" s="80">
        <v>1580.55</v>
      </c>
      <c r="N420" s="80">
        <v>1580.55</v>
      </c>
      <c r="O420" s="80">
        <v>1580.55</v>
      </c>
      <c r="P420" s="90">
        <v>13204.32</v>
      </c>
      <c r="Q420" s="90">
        <f t="shared" si="6"/>
        <v>13204.319999999998</v>
      </c>
    </row>
    <row r="421" spans="2:17" x14ac:dyDescent="0.3">
      <c r="B421" s="79" t="s">
        <v>879</v>
      </c>
      <c r="C421" s="79" t="s">
        <v>266</v>
      </c>
      <c r="D421" s="81">
        <v>974.96</v>
      </c>
      <c r="E421" s="81">
        <v>974.96</v>
      </c>
      <c r="F421" s="81">
        <v>974.96</v>
      </c>
      <c r="G421" s="81">
        <v>974.96</v>
      </c>
      <c r="H421" s="81">
        <v>974.96</v>
      </c>
      <c r="I421" s="81">
        <v>974.96</v>
      </c>
      <c r="J421" s="81">
        <v>974.96</v>
      </c>
      <c r="K421" s="81">
        <v>974.96</v>
      </c>
      <c r="L421" s="81">
        <v>974.96</v>
      </c>
      <c r="M421" s="81">
        <v>974.96</v>
      </c>
      <c r="N421" s="81">
        <v>974.96</v>
      </c>
      <c r="O421" s="81">
        <v>974.96</v>
      </c>
      <c r="P421" s="90">
        <v>11699.52</v>
      </c>
      <c r="Q421" s="90">
        <f t="shared" si="6"/>
        <v>8774.64</v>
      </c>
    </row>
    <row r="422" spans="2:17" x14ac:dyDescent="0.3">
      <c r="B422" s="79" t="s">
        <v>1509</v>
      </c>
      <c r="C422" s="79" t="s">
        <v>203</v>
      </c>
      <c r="D422" s="80">
        <v>1421.63</v>
      </c>
      <c r="E422" s="80">
        <v>1421.64</v>
      </c>
      <c r="F422" s="80">
        <v>1421.64</v>
      </c>
      <c r="G422" s="80">
        <v>1421.64</v>
      </c>
      <c r="H422" s="80">
        <v>1421.64</v>
      </c>
      <c r="I422" s="80">
        <v>1421.64</v>
      </c>
      <c r="J422" s="80">
        <v>1421.64</v>
      </c>
      <c r="K422" s="80">
        <v>1421.64</v>
      </c>
      <c r="L422" s="80">
        <v>1421.64</v>
      </c>
      <c r="M422" s="80">
        <v>1421.64</v>
      </c>
      <c r="N422" s="80">
        <v>1421.64</v>
      </c>
      <c r="O422" s="80">
        <v>1421.64</v>
      </c>
      <c r="P422" s="90">
        <v>17059.669999999998</v>
      </c>
      <c r="Q422" s="90">
        <f t="shared" si="6"/>
        <v>12794.759999999998</v>
      </c>
    </row>
    <row r="423" spans="2:17" x14ac:dyDescent="0.3">
      <c r="B423" s="79" t="s">
        <v>1330</v>
      </c>
      <c r="C423" s="79" t="s">
        <v>161</v>
      </c>
      <c r="D423" s="80">
        <v>1391.57</v>
      </c>
      <c r="E423" s="80">
        <v>1391.57</v>
      </c>
      <c r="F423" s="80">
        <v>1032.46</v>
      </c>
      <c r="G423" s="82"/>
      <c r="H423" s="82"/>
      <c r="I423" s="82"/>
      <c r="J423" s="82"/>
      <c r="K423" s="82"/>
      <c r="L423" s="82"/>
      <c r="M423" s="82"/>
      <c r="N423" s="82"/>
      <c r="O423" s="82"/>
      <c r="P423" s="90">
        <v>3815.6</v>
      </c>
      <c r="Q423" s="90">
        <f t="shared" si="6"/>
        <v>0</v>
      </c>
    </row>
    <row r="424" spans="2:17" x14ac:dyDescent="0.3">
      <c r="B424" s="79" t="s">
        <v>2695</v>
      </c>
      <c r="C424" s="79" t="s">
        <v>161</v>
      </c>
      <c r="D424" s="82"/>
      <c r="E424" s="82"/>
      <c r="F424" s="80">
        <v>1077.33</v>
      </c>
      <c r="G424" s="80">
        <v>1391.57</v>
      </c>
      <c r="H424" s="80">
        <v>1391.57</v>
      </c>
      <c r="I424" s="80">
        <v>1391.57</v>
      </c>
      <c r="J424" s="80">
        <v>1391.57</v>
      </c>
      <c r="K424" s="80">
        <v>1391.57</v>
      </c>
      <c r="L424" s="80">
        <v>1391.57</v>
      </c>
      <c r="M424" s="80">
        <v>1391.57</v>
      </c>
      <c r="N424" s="80">
        <v>1391.57</v>
      </c>
      <c r="O424" s="80">
        <v>1391.57</v>
      </c>
      <c r="P424" s="90">
        <v>13601.46</v>
      </c>
      <c r="Q424" s="90">
        <f t="shared" si="6"/>
        <v>12524.13</v>
      </c>
    </row>
    <row r="425" spans="2:17" x14ac:dyDescent="0.3">
      <c r="B425" s="79" t="s">
        <v>1977</v>
      </c>
      <c r="C425" s="79" t="s">
        <v>246</v>
      </c>
      <c r="D425" s="80">
        <v>2516.86</v>
      </c>
      <c r="E425" s="80">
        <v>2516.86</v>
      </c>
      <c r="F425" s="80">
        <v>2516.86</v>
      </c>
      <c r="G425" s="80">
        <v>2516.86</v>
      </c>
      <c r="H425" s="80">
        <v>2516.86</v>
      </c>
      <c r="I425" s="80">
        <v>2516.86</v>
      </c>
      <c r="J425" s="80">
        <v>2516.86</v>
      </c>
      <c r="K425" s="80">
        <v>2516.86</v>
      </c>
      <c r="L425" s="80">
        <v>2516.86</v>
      </c>
      <c r="M425" s="80">
        <v>2516.86</v>
      </c>
      <c r="N425" s="80">
        <v>2516.86</v>
      </c>
      <c r="O425" s="80">
        <v>2516.86</v>
      </c>
      <c r="P425" s="90">
        <v>30202.32</v>
      </c>
      <c r="Q425" s="90">
        <f t="shared" si="6"/>
        <v>22651.74</v>
      </c>
    </row>
    <row r="426" spans="2:17" x14ac:dyDescent="0.3">
      <c r="B426" s="79" t="s">
        <v>1211</v>
      </c>
      <c r="C426" s="79" t="s">
        <v>168</v>
      </c>
      <c r="D426" s="80">
        <v>2997.9</v>
      </c>
      <c r="E426" s="80">
        <v>2997.89</v>
      </c>
      <c r="F426" s="80">
        <v>2997.89</v>
      </c>
      <c r="G426" s="80">
        <v>2997.89</v>
      </c>
      <c r="H426" s="80">
        <v>2997.89</v>
      </c>
      <c r="I426" s="80">
        <v>2997.89</v>
      </c>
      <c r="J426" s="80">
        <v>2997.89</v>
      </c>
      <c r="K426" s="80">
        <v>2997.89</v>
      </c>
      <c r="L426" s="80">
        <v>2997.89</v>
      </c>
      <c r="M426" s="80">
        <v>2997.89</v>
      </c>
      <c r="N426" s="80">
        <v>2997.89</v>
      </c>
      <c r="O426" s="80">
        <v>2997.89</v>
      </c>
      <c r="P426" s="90">
        <v>35974.69</v>
      </c>
      <c r="Q426" s="90">
        <f t="shared" si="6"/>
        <v>26981.01</v>
      </c>
    </row>
    <row r="427" spans="2:17" x14ac:dyDescent="0.3">
      <c r="B427" s="79" t="s">
        <v>888</v>
      </c>
      <c r="C427" s="79" t="s">
        <v>44</v>
      </c>
      <c r="D427" s="80">
        <v>3418.8</v>
      </c>
      <c r="E427" s="80">
        <v>3418.8</v>
      </c>
      <c r="F427" s="80">
        <v>3418.8</v>
      </c>
      <c r="G427" s="80">
        <v>3418.8</v>
      </c>
      <c r="H427" s="80">
        <v>3418.8</v>
      </c>
      <c r="I427" s="80">
        <v>3418.8</v>
      </c>
      <c r="J427" s="80">
        <v>3418.8</v>
      </c>
      <c r="K427" s="80">
        <v>3418.8</v>
      </c>
      <c r="L427" s="80">
        <v>3418.8</v>
      </c>
      <c r="M427" s="80">
        <v>3418.8</v>
      </c>
      <c r="N427" s="80">
        <v>3418.8</v>
      </c>
      <c r="O427" s="80">
        <v>3418.8</v>
      </c>
      <c r="P427" s="90">
        <v>41025.599999999999</v>
      </c>
      <c r="Q427" s="90">
        <f t="shared" si="6"/>
        <v>30769.199999999997</v>
      </c>
    </row>
    <row r="428" spans="2:17" x14ac:dyDescent="0.3">
      <c r="B428" s="79" t="s">
        <v>1246</v>
      </c>
      <c r="C428" s="79" t="s">
        <v>144</v>
      </c>
      <c r="D428" s="80">
        <v>1580.55</v>
      </c>
      <c r="E428" s="80">
        <v>1580.55</v>
      </c>
      <c r="F428" s="80">
        <v>1580.55</v>
      </c>
      <c r="G428" s="80">
        <v>1580.55</v>
      </c>
      <c r="H428" s="80">
        <v>1580.55</v>
      </c>
      <c r="I428" s="80">
        <v>1580.55</v>
      </c>
      <c r="J428" s="80">
        <v>1580.55</v>
      </c>
      <c r="K428" s="80">
        <v>1580.55</v>
      </c>
      <c r="L428" s="80">
        <v>1580.55</v>
      </c>
      <c r="M428" s="80">
        <v>1580.55</v>
      </c>
      <c r="N428" s="80">
        <v>1580.55</v>
      </c>
      <c r="O428" s="80">
        <v>1580.55</v>
      </c>
      <c r="P428" s="90">
        <v>18966.599999999999</v>
      </c>
      <c r="Q428" s="90">
        <f t="shared" si="6"/>
        <v>14224.949999999997</v>
      </c>
    </row>
    <row r="429" spans="2:17" x14ac:dyDescent="0.3">
      <c r="B429" s="79" t="s">
        <v>1158</v>
      </c>
      <c r="C429" s="79" t="s">
        <v>228</v>
      </c>
      <c r="D429" s="81">
        <v>974.96</v>
      </c>
      <c r="E429" s="81">
        <v>974.96</v>
      </c>
      <c r="F429" s="81">
        <v>974.96</v>
      </c>
      <c r="G429" s="81">
        <v>974.96</v>
      </c>
      <c r="H429" s="81">
        <v>974.96</v>
      </c>
      <c r="I429" s="81">
        <v>974.96</v>
      </c>
      <c r="J429" s="81">
        <v>974.96</v>
      </c>
      <c r="K429" s="81">
        <v>974.96</v>
      </c>
      <c r="L429" s="81">
        <v>974.96</v>
      </c>
      <c r="M429" s="81">
        <v>974.96</v>
      </c>
      <c r="N429" s="81">
        <v>974.96</v>
      </c>
      <c r="O429" s="81">
        <v>974.96</v>
      </c>
      <c r="P429" s="90">
        <v>11699.52</v>
      </c>
      <c r="Q429" s="90">
        <f t="shared" si="6"/>
        <v>8774.64</v>
      </c>
    </row>
    <row r="430" spans="2:17" x14ac:dyDescent="0.3">
      <c r="B430" s="79" t="s">
        <v>1248</v>
      </c>
      <c r="C430" s="79" t="s">
        <v>98</v>
      </c>
      <c r="D430" s="80">
        <v>1391.57</v>
      </c>
      <c r="E430" s="80">
        <v>1391.57</v>
      </c>
      <c r="F430" s="80">
        <v>1391.57</v>
      </c>
      <c r="G430" s="80">
        <v>1391.57</v>
      </c>
      <c r="H430" s="80">
        <v>1391.57</v>
      </c>
      <c r="I430" s="80">
        <v>1391.57</v>
      </c>
      <c r="J430" s="80">
        <v>1391.57</v>
      </c>
      <c r="K430" s="80">
        <v>1391.57</v>
      </c>
      <c r="L430" s="80">
        <v>1391.57</v>
      </c>
      <c r="M430" s="80">
        <v>1391.57</v>
      </c>
      <c r="N430" s="80">
        <v>1391.57</v>
      </c>
      <c r="O430" s="80">
        <v>1391.57</v>
      </c>
      <c r="P430" s="90">
        <v>16698.84</v>
      </c>
      <c r="Q430" s="90">
        <f t="shared" si="6"/>
        <v>12524.13</v>
      </c>
    </row>
    <row r="431" spans="2:17" x14ac:dyDescent="0.3">
      <c r="B431" s="79" t="s">
        <v>2398</v>
      </c>
      <c r="C431" s="79" t="s">
        <v>108</v>
      </c>
      <c r="D431" s="80">
        <v>2516.86</v>
      </c>
      <c r="E431" s="80">
        <v>2516.86</v>
      </c>
      <c r="F431" s="80">
        <v>2516.86</v>
      </c>
      <c r="G431" s="80">
        <v>2516.86</v>
      </c>
      <c r="H431" s="80">
        <v>2516.86</v>
      </c>
      <c r="I431" s="80">
        <v>2516.86</v>
      </c>
      <c r="J431" s="80">
        <v>2516.86</v>
      </c>
      <c r="K431" s="80">
        <v>2516.86</v>
      </c>
      <c r="L431" s="80">
        <v>2516.86</v>
      </c>
      <c r="M431" s="80">
        <v>2516.86</v>
      </c>
      <c r="N431" s="80">
        <v>2516.86</v>
      </c>
      <c r="O431" s="80">
        <v>2516.86</v>
      </c>
      <c r="P431" s="90">
        <v>30202.32</v>
      </c>
      <c r="Q431" s="90">
        <f t="shared" si="6"/>
        <v>22651.74</v>
      </c>
    </row>
    <row r="432" spans="2:17" x14ac:dyDescent="0.3">
      <c r="B432" s="79" t="s">
        <v>1538</v>
      </c>
      <c r="C432" s="79" t="s">
        <v>206</v>
      </c>
      <c r="D432" s="80">
        <v>2997.9</v>
      </c>
      <c r="E432" s="80">
        <v>2997.89</v>
      </c>
      <c r="F432" s="80">
        <v>2997.89</v>
      </c>
      <c r="G432" s="80">
        <v>2997.89</v>
      </c>
      <c r="H432" s="80">
        <v>2997.89</v>
      </c>
      <c r="I432" s="80">
        <v>2997.89</v>
      </c>
      <c r="J432" s="80">
        <v>2997.89</v>
      </c>
      <c r="K432" s="80">
        <v>2997.89</v>
      </c>
      <c r="L432" s="80">
        <v>2997.89</v>
      </c>
      <c r="M432" s="80">
        <v>2997.89</v>
      </c>
      <c r="N432" s="80">
        <v>2997.89</v>
      </c>
      <c r="O432" s="80">
        <v>2997.89</v>
      </c>
      <c r="P432" s="90">
        <v>35974.69</v>
      </c>
      <c r="Q432" s="90">
        <f t="shared" si="6"/>
        <v>26981.01</v>
      </c>
    </row>
    <row r="433" spans="2:17" x14ac:dyDescent="0.3">
      <c r="B433" s="79" t="s">
        <v>1207</v>
      </c>
      <c r="C433" s="79" t="s">
        <v>337</v>
      </c>
      <c r="D433" s="80">
        <v>3418.8</v>
      </c>
      <c r="E433" s="80">
        <v>3418.8</v>
      </c>
      <c r="F433" s="80">
        <v>3418.8</v>
      </c>
      <c r="G433" s="80">
        <v>3418.8</v>
      </c>
      <c r="H433" s="80">
        <v>3418.8</v>
      </c>
      <c r="I433" s="80">
        <v>3418.8</v>
      </c>
      <c r="J433" s="80">
        <v>3418.8</v>
      </c>
      <c r="K433" s="80">
        <v>3418.8</v>
      </c>
      <c r="L433" s="80">
        <v>3418.8</v>
      </c>
      <c r="M433" s="80">
        <v>3418.8</v>
      </c>
      <c r="N433" s="80">
        <v>3418.8</v>
      </c>
      <c r="O433" s="80">
        <v>3418.8</v>
      </c>
      <c r="P433" s="90">
        <v>41025.599999999999</v>
      </c>
      <c r="Q433" s="90">
        <f t="shared" si="6"/>
        <v>30769.199999999997</v>
      </c>
    </row>
    <row r="434" spans="2:17" x14ac:dyDescent="0.3">
      <c r="B434" s="79" t="s">
        <v>1052</v>
      </c>
      <c r="C434" s="79" t="s">
        <v>208</v>
      </c>
      <c r="D434" s="80">
        <v>1576.25</v>
      </c>
      <c r="E434" s="80">
        <v>1576.26</v>
      </c>
      <c r="F434" s="80">
        <v>1576.26</v>
      </c>
      <c r="G434" s="80">
        <v>1576.26</v>
      </c>
      <c r="H434" s="80">
        <v>1576.26</v>
      </c>
      <c r="I434" s="80">
        <v>1576.26</v>
      </c>
      <c r="J434" s="80">
        <v>1576.26</v>
      </c>
      <c r="K434" s="80">
        <v>1576.26</v>
      </c>
      <c r="L434" s="80">
        <v>1576.26</v>
      </c>
      <c r="M434" s="80">
        <v>1576.26</v>
      </c>
      <c r="N434" s="80">
        <v>1576.26</v>
      </c>
      <c r="O434" s="80">
        <v>1576.26</v>
      </c>
      <c r="P434" s="90">
        <v>18915.11</v>
      </c>
      <c r="Q434" s="90">
        <f t="shared" si="6"/>
        <v>14186.34</v>
      </c>
    </row>
    <row r="435" spans="2:17" x14ac:dyDescent="0.3">
      <c r="B435" s="79" t="s">
        <v>1539</v>
      </c>
      <c r="C435" s="79" t="s">
        <v>61</v>
      </c>
      <c r="D435" s="80">
        <v>1580.55</v>
      </c>
      <c r="E435" s="80">
        <v>1580.55</v>
      </c>
      <c r="F435" s="80">
        <v>1580.55</v>
      </c>
      <c r="G435" s="80">
        <v>1580.55</v>
      </c>
      <c r="H435" s="80">
        <v>1580.55</v>
      </c>
      <c r="I435" s="80">
        <v>1580.55</v>
      </c>
      <c r="J435" s="80">
        <v>1580.55</v>
      </c>
      <c r="K435" s="80">
        <v>1580.55</v>
      </c>
      <c r="L435" s="80">
        <v>1580.55</v>
      </c>
      <c r="M435" s="80">
        <v>1580.55</v>
      </c>
      <c r="N435" s="80">
        <v>1580.55</v>
      </c>
      <c r="O435" s="80">
        <v>1580.55</v>
      </c>
      <c r="P435" s="90">
        <v>18966.599999999999</v>
      </c>
      <c r="Q435" s="90">
        <f t="shared" si="6"/>
        <v>14224.949999999997</v>
      </c>
    </row>
    <row r="436" spans="2:17" x14ac:dyDescent="0.3">
      <c r="B436" s="79" t="s">
        <v>1290</v>
      </c>
      <c r="C436" s="79" t="s">
        <v>201</v>
      </c>
      <c r="D436" s="81">
        <v>974.96</v>
      </c>
      <c r="E436" s="81">
        <v>974.96</v>
      </c>
      <c r="F436" s="81">
        <v>974.96</v>
      </c>
      <c r="G436" s="81">
        <v>974.96</v>
      </c>
      <c r="H436" s="81">
        <v>974.96</v>
      </c>
      <c r="I436" s="81">
        <v>974.96</v>
      </c>
      <c r="J436" s="81">
        <v>974.96</v>
      </c>
      <c r="K436" s="81">
        <v>974.96</v>
      </c>
      <c r="L436" s="81">
        <v>974.96</v>
      </c>
      <c r="M436" s="81">
        <v>974.96</v>
      </c>
      <c r="N436" s="82"/>
      <c r="O436" s="82"/>
      <c r="P436" s="90">
        <v>9749.6</v>
      </c>
      <c r="Q436" s="90">
        <f t="shared" si="6"/>
        <v>6824.72</v>
      </c>
    </row>
    <row r="437" spans="2:17" x14ac:dyDescent="0.3">
      <c r="B437" s="79" t="s">
        <v>2794</v>
      </c>
      <c r="C437" s="79" t="s">
        <v>201</v>
      </c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1">
        <v>974.96</v>
      </c>
      <c r="O437" s="81">
        <v>974.96</v>
      </c>
      <c r="P437" s="90">
        <v>1949.92</v>
      </c>
      <c r="Q437" s="90">
        <f t="shared" si="6"/>
        <v>1949.92</v>
      </c>
    </row>
    <row r="438" spans="2:17" x14ac:dyDescent="0.3">
      <c r="B438" s="79" t="s">
        <v>1317</v>
      </c>
      <c r="C438" s="79" t="s">
        <v>50</v>
      </c>
      <c r="D438" s="80">
        <v>1391.57</v>
      </c>
      <c r="E438" s="80">
        <v>1391.57</v>
      </c>
      <c r="F438" s="80">
        <v>1391.57</v>
      </c>
      <c r="G438" s="80">
        <v>1391.57</v>
      </c>
      <c r="H438" s="80">
        <v>1391.57</v>
      </c>
      <c r="I438" s="80">
        <v>1391.57</v>
      </c>
      <c r="J438" s="80">
        <v>1391.57</v>
      </c>
      <c r="K438" s="80">
        <v>1391.57</v>
      </c>
      <c r="L438" s="80">
        <v>1391.57</v>
      </c>
      <c r="M438" s="80">
        <v>1391.57</v>
      </c>
      <c r="N438" s="80">
        <v>1391.57</v>
      </c>
      <c r="O438" s="80">
        <v>1391.57</v>
      </c>
      <c r="P438" s="90">
        <v>16698.84</v>
      </c>
      <c r="Q438" s="90">
        <f t="shared" si="6"/>
        <v>12524.13</v>
      </c>
    </row>
    <row r="439" spans="2:17" x14ac:dyDescent="0.3">
      <c r="B439" s="79" t="s">
        <v>1312</v>
      </c>
      <c r="C439" s="79" t="s">
        <v>207</v>
      </c>
      <c r="D439" s="80">
        <v>2516.86</v>
      </c>
      <c r="E439" s="80">
        <v>2516.86</v>
      </c>
      <c r="F439" s="80">
        <v>2516.86</v>
      </c>
      <c r="G439" s="80">
        <v>2516.86</v>
      </c>
      <c r="H439" s="80">
        <v>2516.86</v>
      </c>
      <c r="I439" s="80">
        <v>2516.86</v>
      </c>
      <c r="J439" s="80">
        <v>2516.86</v>
      </c>
      <c r="K439" s="80">
        <v>2516.86</v>
      </c>
      <c r="L439" s="80">
        <v>2516.86</v>
      </c>
      <c r="M439" s="80">
        <v>2516.86</v>
      </c>
      <c r="N439" s="80">
        <v>2516.86</v>
      </c>
      <c r="O439" s="80">
        <v>2516.86</v>
      </c>
      <c r="P439" s="90">
        <v>30202.32</v>
      </c>
      <c r="Q439" s="90">
        <f t="shared" si="6"/>
        <v>22651.74</v>
      </c>
    </row>
    <row r="440" spans="2:17" x14ac:dyDescent="0.3">
      <c r="B440" s="79" t="s">
        <v>2289</v>
      </c>
      <c r="C440" s="79" t="s">
        <v>204</v>
      </c>
      <c r="D440" s="80">
        <v>2997.9</v>
      </c>
      <c r="E440" s="80">
        <v>2997.89</v>
      </c>
      <c r="F440" s="80">
        <v>2997.89</v>
      </c>
      <c r="G440" s="80">
        <v>2997.89</v>
      </c>
      <c r="H440" s="80">
        <v>2997.89</v>
      </c>
      <c r="I440" s="80">
        <v>2997.89</v>
      </c>
      <c r="J440" s="80">
        <v>2997.89</v>
      </c>
      <c r="K440" s="80">
        <v>2997.89</v>
      </c>
      <c r="L440" s="80">
        <v>2997.89</v>
      </c>
      <c r="M440" s="80">
        <v>2997.89</v>
      </c>
      <c r="N440" s="80">
        <v>2997.89</v>
      </c>
      <c r="O440" s="80">
        <v>2997.89</v>
      </c>
      <c r="P440" s="90">
        <v>35974.69</v>
      </c>
      <c r="Q440" s="90">
        <f t="shared" si="6"/>
        <v>26981.01</v>
      </c>
    </row>
    <row r="441" spans="2:17" x14ac:dyDescent="0.3">
      <c r="B441" s="79" t="s">
        <v>2244</v>
      </c>
      <c r="C441" s="79" t="s">
        <v>99</v>
      </c>
      <c r="D441" s="80">
        <v>3418.8</v>
      </c>
      <c r="E441" s="80">
        <v>3418.8</v>
      </c>
      <c r="F441" s="80">
        <v>3418.8</v>
      </c>
      <c r="G441" s="80">
        <v>3418.8</v>
      </c>
      <c r="H441" s="80">
        <v>3418.8</v>
      </c>
      <c r="I441" s="80">
        <v>3418.8</v>
      </c>
      <c r="J441" s="80">
        <v>3418.8</v>
      </c>
      <c r="K441" s="80">
        <v>3418.8</v>
      </c>
      <c r="L441" s="80">
        <v>3418.8</v>
      </c>
      <c r="M441" s="80">
        <v>3418.8</v>
      </c>
      <c r="N441" s="80">
        <v>3418.8</v>
      </c>
      <c r="O441" s="80">
        <v>3418.8</v>
      </c>
      <c r="P441" s="90">
        <v>41025.599999999999</v>
      </c>
      <c r="Q441" s="90">
        <f t="shared" si="6"/>
        <v>30769.199999999997</v>
      </c>
    </row>
    <row r="442" spans="2:17" x14ac:dyDescent="0.3">
      <c r="B442" s="79" t="s">
        <v>2222</v>
      </c>
      <c r="C442" s="79" t="s">
        <v>258</v>
      </c>
      <c r="D442" s="80">
        <v>1580.55</v>
      </c>
      <c r="E442" s="80">
        <v>1580.55</v>
      </c>
      <c r="F442" s="80">
        <v>1580.55</v>
      </c>
      <c r="G442" s="80">
        <v>1580.55</v>
      </c>
      <c r="H442" s="80">
        <v>1580.55</v>
      </c>
      <c r="I442" s="80">
        <v>1580.55</v>
      </c>
      <c r="J442" s="80">
        <v>1580.55</v>
      </c>
      <c r="K442" s="80">
        <v>1580.55</v>
      </c>
      <c r="L442" s="80">
        <v>1580.55</v>
      </c>
      <c r="M442" s="80">
        <v>1580.55</v>
      </c>
      <c r="N442" s="80">
        <v>1580.55</v>
      </c>
      <c r="O442" s="80">
        <v>1580.55</v>
      </c>
      <c r="P442" s="90">
        <v>18966.599999999999</v>
      </c>
      <c r="Q442" s="90">
        <f t="shared" si="6"/>
        <v>14224.949999999997</v>
      </c>
    </row>
    <row r="443" spans="2:17" x14ac:dyDescent="0.3">
      <c r="B443" s="79" t="s">
        <v>750</v>
      </c>
      <c r="C443" s="79" t="s">
        <v>163</v>
      </c>
      <c r="D443" s="81">
        <v>974.96</v>
      </c>
      <c r="E443" s="81">
        <v>974.96</v>
      </c>
      <c r="F443" s="81">
        <v>974.96</v>
      </c>
      <c r="G443" s="81">
        <v>974.96</v>
      </c>
      <c r="H443" s="81">
        <v>974.96</v>
      </c>
      <c r="I443" s="81">
        <v>974.96</v>
      </c>
      <c r="J443" s="81">
        <v>974.96</v>
      </c>
      <c r="K443" s="81">
        <v>974.96</v>
      </c>
      <c r="L443" s="81">
        <v>974.96</v>
      </c>
      <c r="M443" s="81">
        <v>974.96</v>
      </c>
      <c r="N443" s="81">
        <v>974.96</v>
      </c>
      <c r="O443" s="81">
        <v>974.96</v>
      </c>
      <c r="P443" s="90">
        <v>11699.52</v>
      </c>
      <c r="Q443" s="90">
        <f t="shared" si="6"/>
        <v>8774.64</v>
      </c>
    </row>
    <row r="444" spans="2:17" x14ac:dyDescent="0.3">
      <c r="B444" s="79" t="s">
        <v>1958</v>
      </c>
      <c r="C444" s="79" t="s">
        <v>90</v>
      </c>
      <c r="D444" s="80">
        <v>1391.57</v>
      </c>
      <c r="E444" s="80">
        <v>1391.57</v>
      </c>
      <c r="F444" s="80">
        <v>1391.57</v>
      </c>
      <c r="G444" s="80">
        <v>1391.57</v>
      </c>
      <c r="H444" s="80">
        <v>1391.57</v>
      </c>
      <c r="I444" s="80">
        <v>1391.57</v>
      </c>
      <c r="J444" s="80">
        <v>1391.57</v>
      </c>
      <c r="K444" s="80">
        <v>1391.57</v>
      </c>
      <c r="L444" s="80">
        <v>1391.57</v>
      </c>
      <c r="M444" s="80">
        <v>1391.57</v>
      </c>
      <c r="N444" s="80">
        <v>1391.57</v>
      </c>
      <c r="O444" s="80">
        <v>1391.57</v>
      </c>
      <c r="P444" s="90">
        <v>16698.84</v>
      </c>
      <c r="Q444" s="90">
        <f t="shared" si="6"/>
        <v>12524.13</v>
      </c>
    </row>
    <row r="445" spans="2:17" x14ac:dyDescent="0.3">
      <c r="B445" s="79" t="s">
        <v>1625</v>
      </c>
      <c r="C445" s="79" t="s">
        <v>134</v>
      </c>
      <c r="D445" s="80">
        <v>2516.86</v>
      </c>
      <c r="E445" s="80">
        <v>2516.86</v>
      </c>
      <c r="F445" s="80">
        <v>2516.86</v>
      </c>
      <c r="G445" s="80">
        <v>2516.86</v>
      </c>
      <c r="H445" s="80">
        <v>2516.86</v>
      </c>
      <c r="I445" s="80">
        <v>2516.86</v>
      </c>
      <c r="J445" s="80">
        <v>2516.86</v>
      </c>
      <c r="K445" s="80">
        <v>2516.86</v>
      </c>
      <c r="L445" s="80">
        <v>2516.86</v>
      </c>
      <c r="M445" s="80">
        <v>2516.86</v>
      </c>
      <c r="N445" s="80">
        <v>2516.86</v>
      </c>
      <c r="O445" s="80">
        <v>2516.86</v>
      </c>
      <c r="P445" s="90">
        <v>30202.32</v>
      </c>
      <c r="Q445" s="90">
        <f t="shared" si="6"/>
        <v>22651.74</v>
      </c>
    </row>
    <row r="446" spans="2:17" x14ac:dyDescent="0.3">
      <c r="B446" s="79" t="s">
        <v>1208</v>
      </c>
      <c r="C446" s="79" t="s">
        <v>274</v>
      </c>
      <c r="D446" s="80">
        <v>3367.26</v>
      </c>
      <c r="E446" s="80">
        <v>3367.26</v>
      </c>
      <c r="F446" s="80">
        <v>3367.26</v>
      </c>
      <c r="G446" s="80">
        <v>3367.26</v>
      </c>
      <c r="H446" s="80">
        <v>3367.26</v>
      </c>
      <c r="I446" s="80">
        <v>3367.26</v>
      </c>
      <c r="J446" s="80">
        <v>3367.26</v>
      </c>
      <c r="K446" s="80">
        <v>3367.26</v>
      </c>
      <c r="L446" s="80">
        <v>3367.26</v>
      </c>
      <c r="M446" s="80">
        <v>3367.26</v>
      </c>
      <c r="N446" s="80">
        <v>3367.26</v>
      </c>
      <c r="O446" s="80">
        <v>3367.26</v>
      </c>
      <c r="P446" s="90">
        <v>40407.120000000003</v>
      </c>
      <c r="Q446" s="90">
        <f t="shared" si="6"/>
        <v>30305.340000000011</v>
      </c>
    </row>
    <row r="447" spans="2:17" x14ac:dyDescent="0.3">
      <c r="B447" s="79" t="s">
        <v>2237</v>
      </c>
      <c r="C447" s="79" t="s">
        <v>57</v>
      </c>
      <c r="D447" s="80">
        <v>2997.9</v>
      </c>
      <c r="E447" s="80">
        <v>2997.89</v>
      </c>
      <c r="F447" s="80">
        <v>2997.89</v>
      </c>
      <c r="G447" s="80">
        <v>2997.89</v>
      </c>
      <c r="H447" s="80">
        <v>2997.89</v>
      </c>
      <c r="I447" s="80">
        <v>2997.89</v>
      </c>
      <c r="J447" s="80">
        <v>2997.89</v>
      </c>
      <c r="K447" s="80">
        <v>2997.89</v>
      </c>
      <c r="L447" s="80">
        <v>2997.89</v>
      </c>
      <c r="M447" s="80">
        <v>2997.89</v>
      </c>
      <c r="N447" s="80">
        <v>2997.89</v>
      </c>
      <c r="O447" s="80">
        <v>2997.89</v>
      </c>
      <c r="P447" s="90">
        <v>35974.69</v>
      </c>
      <c r="Q447" s="90">
        <f t="shared" si="6"/>
        <v>26981.01</v>
      </c>
    </row>
    <row r="448" spans="2:17" x14ac:dyDescent="0.3">
      <c r="B448" s="79" t="s">
        <v>2403</v>
      </c>
      <c r="C448" s="79" t="s">
        <v>94</v>
      </c>
      <c r="D448" s="80">
        <v>3418.8</v>
      </c>
      <c r="E448" s="80">
        <v>3418.8</v>
      </c>
      <c r="F448" s="80">
        <v>3418.8</v>
      </c>
      <c r="G448" s="80">
        <v>3418.8</v>
      </c>
      <c r="H448" s="80">
        <v>3418.8</v>
      </c>
      <c r="I448" s="80">
        <v>3418.8</v>
      </c>
      <c r="J448" s="81">
        <v>220.57</v>
      </c>
      <c r="K448" s="82"/>
      <c r="L448" s="82"/>
      <c r="M448" s="82"/>
      <c r="N448" s="82"/>
      <c r="O448" s="82"/>
      <c r="P448" s="90">
        <v>20733.37</v>
      </c>
      <c r="Q448" s="90">
        <f t="shared" si="6"/>
        <v>10476.970000000001</v>
      </c>
    </row>
    <row r="449" spans="2:17" x14ac:dyDescent="0.3">
      <c r="B449" s="79" t="s">
        <v>2760</v>
      </c>
      <c r="C449" s="79" t="s">
        <v>94</v>
      </c>
      <c r="D449" s="82"/>
      <c r="E449" s="82"/>
      <c r="F449" s="82"/>
      <c r="G449" s="82"/>
      <c r="H449" s="82"/>
      <c r="I449" s="82"/>
      <c r="J449" s="80">
        <v>3198.23</v>
      </c>
      <c r="K449" s="80">
        <v>3418.8</v>
      </c>
      <c r="L449" s="80">
        <v>3418.81</v>
      </c>
      <c r="M449" s="80">
        <v>3418.8</v>
      </c>
      <c r="N449" s="80">
        <v>3418.8</v>
      </c>
      <c r="O449" s="80">
        <v>3418.8</v>
      </c>
      <c r="P449" s="90">
        <v>20292.240000000002</v>
      </c>
      <c r="Q449" s="90">
        <f t="shared" si="6"/>
        <v>20292.239999999998</v>
      </c>
    </row>
    <row r="450" spans="2:17" x14ac:dyDescent="0.3">
      <c r="B450" s="79" t="s">
        <v>1277</v>
      </c>
      <c r="C450" s="79" t="s">
        <v>281</v>
      </c>
      <c r="D450" s="80">
        <v>1580.55</v>
      </c>
      <c r="E450" s="80">
        <v>1580.55</v>
      </c>
      <c r="F450" s="80">
        <v>1580.55</v>
      </c>
      <c r="G450" s="80">
        <v>1580.55</v>
      </c>
      <c r="H450" s="80">
        <v>1580.55</v>
      </c>
      <c r="I450" s="80">
        <v>1580.55</v>
      </c>
      <c r="J450" s="80">
        <v>1580.55</v>
      </c>
      <c r="K450" s="80">
        <v>1580.55</v>
      </c>
      <c r="L450" s="80">
        <v>1580.55</v>
      </c>
      <c r="M450" s="80">
        <v>1580.55</v>
      </c>
      <c r="N450" s="80">
        <v>1580.55</v>
      </c>
      <c r="O450" s="80">
        <v>1580.55</v>
      </c>
      <c r="P450" s="90">
        <v>18966.599999999999</v>
      </c>
      <c r="Q450" s="90">
        <f t="shared" si="6"/>
        <v>14224.949999999997</v>
      </c>
    </row>
    <row r="451" spans="2:17" x14ac:dyDescent="0.3">
      <c r="B451" s="79" t="s">
        <v>1318</v>
      </c>
      <c r="C451" s="79" t="s">
        <v>250</v>
      </c>
      <c r="D451" s="81">
        <v>974.96</v>
      </c>
      <c r="E451" s="81">
        <v>974.96</v>
      </c>
      <c r="F451" s="81">
        <v>974.96</v>
      </c>
      <c r="G451" s="81">
        <v>974.96</v>
      </c>
      <c r="H451" s="81">
        <v>974.96</v>
      </c>
      <c r="I451" s="81">
        <v>974.96</v>
      </c>
      <c r="J451" s="81">
        <v>974.96</v>
      </c>
      <c r="K451" s="81">
        <v>974.96</v>
      </c>
      <c r="L451" s="81">
        <v>974.96</v>
      </c>
      <c r="M451" s="81">
        <v>974.96</v>
      </c>
      <c r="N451" s="81">
        <v>974.96</v>
      </c>
      <c r="O451" s="81">
        <v>974.96</v>
      </c>
      <c r="P451" s="90">
        <v>11699.52</v>
      </c>
      <c r="Q451" s="90">
        <f t="shared" ref="Q451:Q514" si="7">SUM(G451:O451)</f>
        <v>8774.64</v>
      </c>
    </row>
    <row r="452" spans="2:17" x14ac:dyDescent="0.3">
      <c r="B452" s="79" t="s">
        <v>1126</v>
      </c>
      <c r="C452" s="79" t="s">
        <v>174</v>
      </c>
      <c r="D452" s="80">
        <v>1391.57</v>
      </c>
      <c r="E452" s="80">
        <v>1391.57</v>
      </c>
      <c r="F452" s="80">
        <v>1391.57</v>
      </c>
      <c r="G452" s="80">
        <v>1391.57</v>
      </c>
      <c r="H452" s="80">
        <v>1391.57</v>
      </c>
      <c r="I452" s="80">
        <v>1391.57</v>
      </c>
      <c r="J452" s="80">
        <v>1391.57</v>
      </c>
      <c r="K452" s="80">
        <v>1391.57</v>
      </c>
      <c r="L452" s="80">
        <v>1391.57</v>
      </c>
      <c r="M452" s="80">
        <v>1391.57</v>
      </c>
      <c r="N452" s="80">
        <v>1391.57</v>
      </c>
      <c r="O452" s="80">
        <v>1391.57</v>
      </c>
      <c r="P452" s="90">
        <v>16698.84</v>
      </c>
      <c r="Q452" s="90">
        <f t="shared" si="7"/>
        <v>12524.13</v>
      </c>
    </row>
    <row r="453" spans="2:17" x14ac:dyDescent="0.3">
      <c r="B453" s="79" t="s">
        <v>1154</v>
      </c>
      <c r="C453" s="79" t="s">
        <v>67</v>
      </c>
      <c r="D453" s="80">
        <v>2516.86</v>
      </c>
      <c r="E453" s="80">
        <v>2516.86</v>
      </c>
      <c r="F453" s="80">
        <v>2516.86</v>
      </c>
      <c r="G453" s="80">
        <v>2516.86</v>
      </c>
      <c r="H453" s="80">
        <v>2516.86</v>
      </c>
      <c r="I453" s="80">
        <v>2516.86</v>
      </c>
      <c r="J453" s="80">
        <v>2516.86</v>
      </c>
      <c r="K453" s="80">
        <v>2516.86</v>
      </c>
      <c r="L453" s="80">
        <v>2516.86</v>
      </c>
      <c r="M453" s="80">
        <v>2516.86</v>
      </c>
      <c r="N453" s="80">
        <v>2516.86</v>
      </c>
      <c r="O453" s="80">
        <v>2516.86</v>
      </c>
      <c r="P453" s="90">
        <v>30202.32</v>
      </c>
      <c r="Q453" s="90">
        <f t="shared" si="7"/>
        <v>22651.74</v>
      </c>
    </row>
    <row r="454" spans="2:17" x14ac:dyDescent="0.3">
      <c r="B454" s="79" t="s">
        <v>1184</v>
      </c>
      <c r="C454" s="79" t="s">
        <v>243</v>
      </c>
      <c r="D454" s="80">
        <v>2997.9</v>
      </c>
      <c r="E454" s="80">
        <v>2997.89</v>
      </c>
      <c r="F454" s="80">
        <v>2997.89</v>
      </c>
      <c r="G454" s="80">
        <v>2997.89</v>
      </c>
      <c r="H454" s="80">
        <v>2997.89</v>
      </c>
      <c r="I454" s="80">
        <v>2997.89</v>
      </c>
      <c r="J454" s="80">
        <v>2997.89</v>
      </c>
      <c r="K454" s="80">
        <v>2997.89</v>
      </c>
      <c r="L454" s="80">
        <v>2997.89</v>
      </c>
      <c r="M454" s="80">
        <v>2997.89</v>
      </c>
      <c r="N454" s="80">
        <v>2997.89</v>
      </c>
      <c r="O454" s="80">
        <v>2997.89</v>
      </c>
      <c r="P454" s="90">
        <v>35974.69</v>
      </c>
      <c r="Q454" s="90">
        <f t="shared" si="7"/>
        <v>26981.01</v>
      </c>
    </row>
    <row r="455" spans="2:17" x14ac:dyDescent="0.3">
      <c r="B455" s="79" t="s">
        <v>625</v>
      </c>
      <c r="C455" s="79" t="s">
        <v>251</v>
      </c>
      <c r="D455" s="80">
        <v>3418.8</v>
      </c>
      <c r="E455" s="80">
        <v>3418.8</v>
      </c>
      <c r="F455" s="80">
        <v>3418.8</v>
      </c>
      <c r="G455" s="80">
        <v>3418.8</v>
      </c>
      <c r="H455" s="80">
        <v>3418.8</v>
      </c>
      <c r="I455" s="80">
        <v>3418.8</v>
      </c>
      <c r="J455" s="80">
        <v>3418.8</v>
      </c>
      <c r="K455" s="80">
        <v>3418.8</v>
      </c>
      <c r="L455" s="80">
        <v>3418.8</v>
      </c>
      <c r="M455" s="80">
        <v>3418.8</v>
      </c>
      <c r="N455" s="80">
        <v>3418.8</v>
      </c>
      <c r="O455" s="80">
        <v>3418.8</v>
      </c>
      <c r="P455" s="90">
        <v>41025.599999999999</v>
      </c>
      <c r="Q455" s="90">
        <f t="shared" si="7"/>
        <v>30769.199999999997</v>
      </c>
    </row>
    <row r="456" spans="2:17" x14ac:dyDescent="0.3">
      <c r="B456" s="79" t="s">
        <v>1359</v>
      </c>
      <c r="C456" s="79" t="s">
        <v>188</v>
      </c>
      <c r="D456" s="80">
        <v>1580.55</v>
      </c>
      <c r="E456" s="80">
        <v>1580.55</v>
      </c>
      <c r="F456" s="80">
        <v>1580.55</v>
      </c>
      <c r="G456" s="80">
        <v>1580.55</v>
      </c>
      <c r="H456" s="80">
        <v>1580.55</v>
      </c>
      <c r="I456" s="80">
        <v>1580.55</v>
      </c>
      <c r="J456" s="80">
        <v>1580.55</v>
      </c>
      <c r="K456" s="80">
        <v>1580.55</v>
      </c>
      <c r="L456" s="80">
        <v>1580.55</v>
      </c>
      <c r="M456" s="80">
        <v>1580.55</v>
      </c>
      <c r="N456" s="80">
        <v>1580.55</v>
      </c>
      <c r="O456" s="80">
        <v>1580.55</v>
      </c>
      <c r="P456" s="90">
        <v>18966.599999999999</v>
      </c>
      <c r="Q456" s="90">
        <f t="shared" si="7"/>
        <v>14224.949999999997</v>
      </c>
    </row>
    <row r="457" spans="2:17" x14ac:dyDescent="0.3">
      <c r="B457" s="79" t="s">
        <v>679</v>
      </c>
      <c r="C457" s="79" t="s">
        <v>218</v>
      </c>
      <c r="D457" s="81">
        <v>974.96</v>
      </c>
      <c r="E457" s="81">
        <v>974.96</v>
      </c>
      <c r="F457" s="81">
        <v>974.96</v>
      </c>
      <c r="G457" s="81">
        <v>974.96</v>
      </c>
      <c r="H457" s="81">
        <v>974.96</v>
      </c>
      <c r="I457" s="81">
        <v>974.96</v>
      </c>
      <c r="J457" s="81">
        <v>974.96</v>
      </c>
      <c r="K457" s="81">
        <v>974.96</v>
      </c>
      <c r="L457" s="81">
        <v>974.96</v>
      </c>
      <c r="M457" s="81">
        <v>974.96</v>
      </c>
      <c r="N457" s="81">
        <v>974.96</v>
      </c>
      <c r="O457" s="81">
        <v>974.96</v>
      </c>
      <c r="P457" s="90">
        <v>11699.52</v>
      </c>
      <c r="Q457" s="90">
        <f t="shared" si="7"/>
        <v>8774.64</v>
      </c>
    </row>
    <row r="458" spans="2:17" x14ac:dyDescent="0.3">
      <c r="B458" s="79" t="s">
        <v>1219</v>
      </c>
      <c r="C458" s="79" t="s">
        <v>282</v>
      </c>
      <c r="D458" s="80">
        <v>3118.15</v>
      </c>
      <c r="E458" s="80">
        <v>3118.15</v>
      </c>
      <c r="F458" s="80">
        <v>3118.15</v>
      </c>
      <c r="G458" s="80">
        <v>3118.15</v>
      </c>
      <c r="H458" s="80">
        <v>3118.15</v>
      </c>
      <c r="I458" s="80">
        <v>3118.15</v>
      </c>
      <c r="J458" s="80">
        <v>3118.15</v>
      </c>
      <c r="K458" s="80">
        <v>3118.15</v>
      </c>
      <c r="L458" s="80">
        <v>3118.15</v>
      </c>
      <c r="M458" s="80">
        <v>3118.15</v>
      </c>
      <c r="N458" s="80">
        <v>3118.15</v>
      </c>
      <c r="O458" s="80">
        <v>3118.15</v>
      </c>
      <c r="P458" s="90">
        <v>37417.800000000003</v>
      </c>
      <c r="Q458" s="90">
        <f t="shared" si="7"/>
        <v>28063.350000000006</v>
      </c>
    </row>
    <row r="459" spans="2:17" x14ac:dyDescent="0.3">
      <c r="B459" s="79" t="s">
        <v>1249</v>
      </c>
      <c r="C459" s="79" t="s">
        <v>352</v>
      </c>
      <c r="D459" s="80">
        <v>1391.57</v>
      </c>
      <c r="E459" s="80">
        <v>1391.57</v>
      </c>
      <c r="F459" s="80">
        <v>1391.57</v>
      </c>
      <c r="G459" s="80">
        <v>1391.57</v>
      </c>
      <c r="H459" s="80">
        <v>1391.57</v>
      </c>
      <c r="I459" s="80">
        <v>1391.57</v>
      </c>
      <c r="J459" s="80">
        <v>1391.57</v>
      </c>
      <c r="K459" s="80">
        <v>1391.57</v>
      </c>
      <c r="L459" s="80">
        <v>1391.57</v>
      </c>
      <c r="M459" s="80">
        <v>1391.57</v>
      </c>
      <c r="N459" s="80">
        <v>1391.57</v>
      </c>
      <c r="O459" s="80">
        <v>1391.57</v>
      </c>
      <c r="P459" s="90">
        <v>16698.84</v>
      </c>
      <c r="Q459" s="90">
        <f t="shared" si="7"/>
        <v>12524.13</v>
      </c>
    </row>
    <row r="460" spans="2:17" x14ac:dyDescent="0.3">
      <c r="B460" s="79" t="s">
        <v>2333</v>
      </c>
      <c r="C460" s="79" t="s">
        <v>86</v>
      </c>
      <c r="D460" s="80">
        <v>2516.86</v>
      </c>
      <c r="E460" s="80">
        <v>2516.86</v>
      </c>
      <c r="F460" s="80">
        <v>1299.02</v>
      </c>
      <c r="G460" s="82"/>
      <c r="H460" s="82"/>
      <c r="I460" s="82"/>
      <c r="J460" s="82"/>
      <c r="K460" s="82"/>
      <c r="L460" s="82"/>
      <c r="M460" s="82"/>
      <c r="N460" s="82"/>
      <c r="O460" s="82"/>
      <c r="P460" s="90">
        <v>6332.74</v>
      </c>
      <c r="Q460" s="90">
        <f t="shared" si="7"/>
        <v>0</v>
      </c>
    </row>
    <row r="461" spans="2:17" x14ac:dyDescent="0.3">
      <c r="B461" s="79" t="s">
        <v>2704</v>
      </c>
      <c r="C461" s="79" t="s">
        <v>86</v>
      </c>
      <c r="D461" s="82"/>
      <c r="E461" s="82"/>
      <c r="F461" s="80">
        <v>3653.52</v>
      </c>
      <c r="G461" s="80">
        <v>2516.86</v>
      </c>
      <c r="H461" s="80">
        <v>2516.86</v>
      </c>
      <c r="I461" s="80">
        <v>2516.86</v>
      </c>
      <c r="J461" s="80">
        <v>2516.86</v>
      </c>
      <c r="K461" s="80">
        <v>2516.86</v>
      </c>
      <c r="L461" s="80">
        <v>2516.86</v>
      </c>
      <c r="M461" s="80">
        <v>2516.86</v>
      </c>
      <c r="N461" s="80">
        <v>2516.86</v>
      </c>
      <c r="O461" s="80">
        <v>2516.86</v>
      </c>
      <c r="P461" s="90">
        <v>26305.26</v>
      </c>
      <c r="Q461" s="90">
        <f t="shared" si="7"/>
        <v>22651.74</v>
      </c>
    </row>
    <row r="462" spans="2:17" x14ac:dyDescent="0.3">
      <c r="B462" s="79" t="s">
        <v>1185</v>
      </c>
      <c r="C462" s="79" t="s">
        <v>92</v>
      </c>
      <c r="D462" s="80">
        <v>2997.9</v>
      </c>
      <c r="E462" s="80">
        <v>2997.89</v>
      </c>
      <c r="F462" s="80">
        <v>2997.89</v>
      </c>
      <c r="G462" s="80">
        <v>2997.89</v>
      </c>
      <c r="H462" s="80">
        <v>2997.89</v>
      </c>
      <c r="I462" s="80">
        <v>2997.89</v>
      </c>
      <c r="J462" s="80">
        <v>2997.89</v>
      </c>
      <c r="K462" s="80">
        <v>2997.89</v>
      </c>
      <c r="L462" s="80">
        <v>2997.89</v>
      </c>
      <c r="M462" s="80">
        <v>2997.89</v>
      </c>
      <c r="N462" s="80">
        <v>2997.89</v>
      </c>
      <c r="O462" s="80">
        <v>2997.89</v>
      </c>
      <c r="P462" s="90">
        <v>35974.69</v>
      </c>
      <c r="Q462" s="90">
        <f t="shared" si="7"/>
        <v>26981.01</v>
      </c>
    </row>
    <row r="463" spans="2:17" x14ac:dyDescent="0.3">
      <c r="B463" s="79" t="s">
        <v>718</v>
      </c>
      <c r="C463" s="79" t="s">
        <v>72</v>
      </c>
      <c r="D463" s="80">
        <v>3418.8</v>
      </c>
      <c r="E463" s="80">
        <v>3418.8</v>
      </c>
      <c r="F463" s="80">
        <v>3418.8</v>
      </c>
      <c r="G463" s="80">
        <v>3418.8</v>
      </c>
      <c r="H463" s="80">
        <v>3418.8</v>
      </c>
      <c r="I463" s="80">
        <v>3418.8</v>
      </c>
      <c r="J463" s="80">
        <v>3418.8</v>
      </c>
      <c r="K463" s="80">
        <v>3418.8</v>
      </c>
      <c r="L463" s="80">
        <v>3418.8</v>
      </c>
      <c r="M463" s="80">
        <v>3418.8</v>
      </c>
      <c r="N463" s="80">
        <v>3418.8</v>
      </c>
      <c r="O463" s="80">
        <v>3418.8</v>
      </c>
      <c r="P463" s="90">
        <v>41025.599999999999</v>
      </c>
      <c r="Q463" s="90">
        <f t="shared" si="7"/>
        <v>30769.199999999997</v>
      </c>
    </row>
    <row r="464" spans="2:17" x14ac:dyDescent="0.3">
      <c r="B464" s="79" t="s">
        <v>1170</v>
      </c>
      <c r="C464" s="79" t="s">
        <v>327</v>
      </c>
      <c r="D464" s="80">
        <v>1580.55</v>
      </c>
      <c r="E464" s="80">
        <v>1580.55</v>
      </c>
      <c r="F464" s="80">
        <v>1580.55</v>
      </c>
      <c r="G464" s="80">
        <v>1580.55</v>
      </c>
      <c r="H464" s="80">
        <v>1580.55</v>
      </c>
      <c r="I464" s="80">
        <v>1580.55</v>
      </c>
      <c r="J464" s="80">
        <v>1580.55</v>
      </c>
      <c r="K464" s="80">
        <v>1580.55</v>
      </c>
      <c r="L464" s="80">
        <v>1580.55</v>
      </c>
      <c r="M464" s="80">
        <v>1580.55</v>
      </c>
      <c r="N464" s="80">
        <v>1580.55</v>
      </c>
      <c r="O464" s="80">
        <v>1580.55</v>
      </c>
      <c r="P464" s="90">
        <v>18966.599999999999</v>
      </c>
      <c r="Q464" s="90">
        <f t="shared" si="7"/>
        <v>14224.949999999997</v>
      </c>
    </row>
    <row r="465" spans="2:17" x14ac:dyDescent="0.3">
      <c r="B465" s="79" t="s">
        <v>1205</v>
      </c>
      <c r="C465" s="79" t="s">
        <v>216</v>
      </c>
      <c r="D465" s="81">
        <v>974.96</v>
      </c>
      <c r="E465" s="81">
        <v>974.96</v>
      </c>
      <c r="F465" s="81">
        <v>974.96</v>
      </c>
      <c r="G465" s="81">
        <v>974.96</v>
      </c>
      <c r="H465" s="81">
        <v>974.96</v>
      </c>
      <c r="I465" s="81">
        <v>974.96</v>
      </c>
      <c r="J465" s="81">
        <v>974.96</v>
      </c>
      <c r="K465" s="81">
        <v>974.96</v>
      </c>
      <c r="L465" s="81">
        <v>974.96</v>
      </c>
      <c r="M465" s="81">
        <v>974.96</v>
      </c>
      <c r="N465" s="81">
        <v>974.96</v>
      </c>
      <c r="O465" s="81">
        <v>974.96</v>
      </c>
      <c r="P465" s="90">
        <v>11699.52</v>
      </c>
      <c r="Q465" s="90">
        <f t="shared" si="7"/>
        <v>8774.64</v>
      </c>
    </row>
    <row r="466" spans="2:17" x14ac:dyDescent="0.3">
      <c r="B466" s="79" t="s">
        <v>1478</v>
      </c>
      <c r="C466" s="79" t="s">
        <v>109</v>
      </c>
      <c r="D466" s="80">
        <v>1391.57</v>
      </c>
      <c r="E466" s="80">
        <v>1391.57</v>
      </c>
      <c r="F466" s="80">
        <v>1391.57</v>
      </c>
      <c r="G466" s="80">
        <v>1391.57</v>
      </c>
      <c r="H466" s="80">
        <v>1391.57</v>
      </c>
      <c r="I466" s="80">
        <v>1391.57</v>
      </c>
      <c r="J466" s="80">
        <v>1391.57</v>
      </c>
      <c r="K466" s="80">
        <v>1391.57</v>
      </c>
      <c r="L466" s="80">
        <v>1391.57</v>
      </c>
      <c r="M466" s="80">
        <v>1391.57</v>
      </c>
      <c r="N466" s="80">
        <v>1391.57</v>
      </c>
      <c r="O466" s="80">
        <v>1391.57</v>
      </c>
      <c r="P466" s="90">
        <v>16698.84</v>
      </c>
      <c r="Q466" s="90">
        <f t="shared" si="7"/>
        <v>12524.13</v>
      </c>
    </row>
    <row r="467" spans="2:17" x14ac:dyDescent="0.3">
      <c r="B467" s="79" t="s">
        <v>1242</v>
      </c>
      <c r="C467" s="79" t="s">
        <v>121</v>
      </c>
      <c r="D467" s="80">
        <v>2516.86</v>
      </c>
      <c r="E467" s="80">
        <v>2516.86</v>
      </c>
      <c r="F467" s="80">
        <v>2516.86</v>
      </c>
      <c r="G467" s="80">
        <v>2516.86</v>
      </c>
      <c r="H467" s="80">
        <v>2516.86</v>
      </c>
      <c r="I467" s="80">
        <v>2516.86</v>
      </c>
      <c r="J467" s="80">
        <v>2516.86</v>
      </c>
      <c r="K467" s="80">
        <v>2516.86</v>
      </c>
      <c r="L467" s="80">
        <v>2516.86</v>
      </c>
      <c r="M467" s="80">
        <v>2516.86</v>
      </c>
      <c r="N467" s="80">
        <v>2516.86</v>
      </c>
      <c r="O467" s="80">
        <v>2516.86</v>
      </c>
      <c r="P467" s="90">
        <v>30202.32</v>
      </c>
      <c r="Q467" s="90">
        <f t="shared" si="7"/>
        <v>22651.74</v>
      </c>
    </row>
    <row r="468" spans="2:17" x14ac:dyDescent="0.3">
      <c r="B468" s="79" t="s">
        <v>2223</v>
      </c>
      <c r="C468" s="79" t="s">
        <v>182</v>
      </c>
      <c r="D468" s="80">
        <v>2997.9</v>
      </c>
      <c r="E468" s="80">
        <v>2997.89</v>
      </c>
      <c r="F468" s="80">
        <v>2997.89</v>
      </c>
      <c r="G468" s="80">
        <v>2997.89</v>
      </c>
      <c r="H468" s="80">
        <v>2997.89</v>
      </c>
      <c r="I468" s="80">
        <v>2997.89</v>
      </c>
      <c r="J468" s="80">
        <v>2997.89</v>
      </c>
      <c r="K468" s="80">
        <v>2997.89</v>
      </c>
      <c r="L468" s="80">
        <v>2997.89</v>
      </c>
      <c r="M468" s="80">
        <v>2997.89</v>
      </c>
      <c r="N468" s="80">
        <v>2997.89</v>
      </c>
      <c r="O468" s="80">
        <v>2997.89</v>
      </c>
      <c r="P468" s="90">
        <v>35974.69</v>
      </c>
      <c r="Q468" s="90">
        <f t="shared" si="7"/>
        <v>26981.01</v>
      </c>
    </row>
    <row r="469" spans="2:17" x14ac:dyDescent="0.3">
      <c r="B469" s="79" t="s">
        <v>626</v>
      </c>
      <c r="C469" s="79" t="s">
        <v>269</v>
      </c>
      <c r="D469" s="80">
        <v>3418.8</v>
      </c>
      <c r="E469" s="80">
        <v>3418.8</v>
      </c>
      <c r="F469" s="80">
        <v>3418.8</v>
      </c>
      <c r="G469" s="80">
        <v>3418.8</v>
      </c>
      <c r="H469" s="80">
        <v>3418.8</v>
      </c>
      <c r="I469" s="80">
        <v>3418.8</v>
      </c>
      <c r="J469" s="80">
        <v>3418.8</v>
      </c>
      <c r="K469" s="80">
        <v>3418.8</v>
      </c>
      <c r="L469" s="80">
        <v>3418.8</v>
      </c>
      <c r="M469" s="80">
        <v>3418.8</v>
      </c>
      <c r="N469" s="80">
        <v>3418.8</v>
      </c>
      <c r="O469" s="80">
        <v>3418.8</v>
      </c>
      <c r="P469" s="90">
        <v>41025.599999999999</v>
      </c>
      <c r="Q469" s="90">
        <f t="shared" si="7"/>
        <v>30769.199999999997</v>
      </c>
    </row>
    <row r="470" spans="2:17" x14ac:dyDescent="0.3">
      <c r="B470" s="79" t="s">
        <v>1243</v>
      </c>
      <c r="C470" s="79" t="s">
        <v>69</v>
      </c>
      <c r="D470" s="80">
        <v>2495.38</v>
      </c>
      <c r="E470" s="80">
        <v>2495.38</v>
      </c>
      <c r="F470" s="80">
        <v>2495.38</v>
      </c>
      <c r="G470" s="80">
        <v>2495.38</v>
      </c>
      <c r="H470" s="80">
        <v>2495.38</v>
      </c>
      <c r="I470" s="80">
        <v>2495.38</v>
      </c>
      <c r="J470" s="80">
        <v>2495.38</v>
      </c>
      <c r="K470" s="80">
        <v>2495.38</v>
      </c>
      <c r="L470" s="80">
        <v>2495.38</v>
      </c>
      <c r="M470" s="80">
        <v>2495.38</v>
      </c>
      <c r="N470" s="80">
        <v>2495.38</v>
      </c>
      <c r="O470" s="80">
        <v>2495.38</v>
      </c>
      <c r="P470" s="90">
        <v>29944.560000000001</v>
      </c>
      <c r="Q470" s="90">
        <f t="shared" si="7"/>
        <v>22458.420000000006</v>
      </c>
    </row>
    <row r="471" spans="2:17" x14ac:dyDescent="0.3">
      <c r="B471" s="79" t="s">
        <v>1518</v>
      </c>
      <c r="C471" s="79" t="s">
        <v>180</v>
      </c>
      <c r="D471" s="80">
        <v>2452.4299999999998</v>
      </c>
      <c r="E471" s="80">
        <v>2452.4299999999998</v>
      </c>
      <c r="F471" s="80">
        <v>2452.4299999999998</v>
      </c>
      <c r="G471" s="80">
        <v>2452.4299999999998</v>
      </c>
      <c r="H471" s="80">
        <v>2452.4299999999998</v>
      </c>
      <c r="I471" s="80">
        <v>2452.4299999999998</v>
      </c>
      <c r="J471" s="81">
        <v>316.49</v>
      </c>
      <c r="K471" s="82"/>
      <c r="L471" s="82"/>
      <c r="M471" s="82"/>
      <c r="N471" s="82"/>
      <c r="O471" s="82"/>
      <c r="P471" s="90">
        <v>15031.07</v>
      </c>
      <c r="Q471" s="90">
        <f t="shared" si="7"/>
        <v>7673.7799999999988</v>
      </c>
    </row>
    <row r="472" spans="2:17" x14ac:dyDescent="0.3">
      <c r="B472" s="79" t="s">
        <v>2754</v>
      </c>
      <c r="C472" s="79" t="s">
        <v>180</v>
      </c>
      <c r="D472" s="82"/>
      <c r="E472" s="82"/>
      <c r="F472" s="82"/>
      <c r="G472" s="82"/>
      <c r="H472" s="82"/>
      <c r="I472" s="82"/>
      <c r="J472" s="80">
        <v>2135.9499999999998</v>
      </c>
      <c r="K472" s="80">
        <v>2452.4299999999998</v>
      </c>
      <c r="L472" s="80">
        <v>2452.4299999999998</v>
      </c>
      <c r="M472" s="80">
        <v>2452.4299999999998</v>
      </c>
      <c r="N472" s="80">
        <v>2452.4299999999998</v>
      </c>
      <c r="O472" s="80">
        <v>2452.4299999999998</v>
      </c>
      <c r="P472" s="90">
        <v>14398.1</v>
      </c>
      <c r="Q472" s="90">
        <f t="shared" si="7"/>
        <v>14398.1</v>
      </c>
    </row>
    <row r="473" spans="2:17" x14ac:dyDescent="0.3">
      <c r="B473" s="79" t="s">
        <v>1155</v>
      </c>
      <c r="C473" s="79" t="s">
        <v>65</v>
      </c>
      <c r="D473" s="80">
        <v>1580.55</v>
      </c>
      <c r="E473" s="80">
        <v>1580.55</v>
      </c>
      <c r="F473" s="80">
        <v>1580.55</v>
      </c>
      <c r="G473" s="80">
        <v>1580.55</v>
      </c>
      <c r="H473" s="80">
        <v>1580.55</v>
      </c>
      <c r="I473" s="80">
        <v>1580.55</v>
      </c>
      <c r="J473" s="80">
        <v>1580.55</v>
      </c>
      <c r="K473" s="80">
        <v>1580.55</v>
      </c>
      <c r="L473" s="80">
        <v>1580.55</v>
      </c>
      <c r="M473" s="80">
        <v>1580.55</v>
      </c>
      <c r="N473" s="80">
        <v>1580.55</v>
      </c>
      <c r="O473" s="80">
        <v>1580.55</v>
      </c>
      <c r="P473" s="90">
        <v>18966.599999999999</v>
      </c>
      <c r="Q473" s="90">
        <f t="shared" si="7"/>
        <v>14224.949999999997</v>
      </c>
    </row>
    <row r="474" spans="2:17" x14ac:dyDescent="0.3">
      <c r="B474" s="79" t="s">
        <v>1484</v>
      </c>
      <c r="C474" s="79" t="s">
        <v>301</v>
      </c>
      <c r="D474" s="81">
        <v>974.96</v>
      </c>
      <c r="E474" s="81">
        <v>974.96</v>
      </c>
      <c r="F474" s="81">
        <v>974.96</v>
      </c>
      <c r="G474" s="81">
        <v>974.96</v>
      </c>
      <c r="H474" s="81">
        <v>974.96</v>
      </c>
      <c r="I474" s="81">
        <v>974.96</v>
      </c>
      <c r="J474" s="81">
        <v>974.96</v>
      </c>
      <c r="K474" s="81">
        <v>974.96</v>
      </c>
      <c r="L474" s="81">
        <v>974.96</v>
      </c>
      <c r="M474" s="81">
        <v>974.96</v>
      </c>
      <c r="N474" s="81">
        <v>974.96</v>
      </c>
      <c r="O474" s="81">
        <v>974.96</v>
      </c>
      <c r="P474" s="90">
        <v>11699.52</v>
      </c>
      <c r="Q474" s="90">
        <f t="shared" si="7"/>
        <v>8774.64</v>
      </c>
    </row>
    <row r="475" spans="2:17" x14ac:dyDescent="0.3">
      <c r="B475" s="79" t="s">
        <v>1547</v>
      </c>
      <c r="C475" s="79" t="s">
        <v>82</v>
      </c>
      <c r="D475" s="80">
        <v>1391.57</v>
      </c>
      <c r="E475" s="80">
        <v>1391.57</v>
      </c>
      <c r="F475" s="80">
        <v>1391.57</v>
      </c>
      <c r="G475" s="80">
        <v>1391.57</v>
      </c>
      <c r="H475" s="80">
        <v>1391.57</v>
      </c>
      <c r="I475" s="80">
        <v>1391.57</v>
      </c>
      <c r="J475" s="80">
        <v>1391.57</v>
      </c>
      <c r="K475" s="80">
        <v>1391.57</v>
      </c>
      <c r="L475" s="80">
        <v>1391.57</v>
      </c>
      <c r="M475" s="80">
        <v>1391.57</v>
      </c>
      <c r="N475" s="80">
        <v>1391.57</v>
      </c>
      <c r="O475" s="80">
        <v>1391.57</v>
      </c>
      <c r="P475" s="90">
        <v>16698.84</v>
      </c>
      <c r="Q475" s="90">
        <f t="shared" si="7"/>
        <v>12524.13</v>
      </c>
    </row>
    <row r="476" spans="2:17" x14ac:dyDescent="0.3">
      <c r="B476" s="79" t="s">
        <v>2404</v>
      </c>
      <c r="C476" s="79" t="s">
        <v>119</v>
      </c>
      <c r="D476" s="80">
        <v>2516.86</v>
      </c>
      <c r="E476" s="80">
        <v>2516.86</v>
      </c>
      <c r="F476" s="80">
        <v>2516.86</v>
      </c>
      <c r="G476" s="80">
        <v>2516.86</v>
      </c>
      <c r="H476" s="80">
        <v>2516.86</v>
      </c>
      <c r="I476" s="80">
        <v>2516.86</v>
      </c>
      <c r="J476" s="80">
        <v>2516.86</v>
      </c>
      <c r="K476" s="80">
        <v>2516.86</v>
      </c>
      <c r="L476" s="80">
        <v>2516.86</v>
      </c>
      <c r="M476" s="80">
        <v>2516.86</v>
      </c>
      <c r="N476" s="80">
        <v>2516.86</v>
      </c>
      <c r="O476" s="80">
        <v>2516.86</v>
      </c>
      <c r="P476" s="90">
        <v>30202.32</v>
      </c>
      <c r="Q476" s="90">
        <f t="shared" si="7"/>
        <v>22651.74</v>
      </c>
    </row>
    <row r="477" spans="2:17" x14ac:dyDescent="0.3">
      <c r="B477" s="79" t="s">
        <v>1264</v>
      </c>
      <c r="C477" s="79" t="s">
        <v>120</v>
      </c>
      <c r="D477" s="80">
        <v>2997.9</v>
      </c>
      <c r="E477" s="80">
        <v>2997.89</v>
      </c>
      <c r="F477" s="80">
        <v>2997.89</v>
      </c>
      <c r="G477" s="80">
        <v>2997.89</v>
      </c>
      <c r="H477" s="80">
        <v>2997.89</v>
      </c>
      <c r="I477" s="80">
        <v>2997.89</v>
      </c>
      <c r="J477" s="80">
        <v>2997.89</v>
      </c>
      <c r="K477" s="80">
        <v>2997.89</v>
      </c>
      <c r="L477" s="80">
        <v>2997.89</v>
      </c>
      <c r="M477" s="80">
        <v>2997.89</v>
      </c>
      <c r="N477" s="80">
        <v>2997.89</v>
      </c>
      <c r="O477" s="80">
        <v>2997.89</v>
      </c>
      <c r="P477" s="90">
        <v>35974.69</v>
      </c>
      <c r="Q477" s="90">
        <f t="shared" si="7"/>
        <v>26981.01</v>
      </c>
    </row>
    <row r="478" spans="2:17" x14ac:dyDescent="0.3">
      <c r="B478" s="79" t="s">
        <v>2310</v>
      </c>
      <c r="C478" s="79" t="s">
        <v>81</v>
      </c>
      <c r="D478" s="80">
        <v>3418.8</v>
      </c>
      <c r="E478" s="80">
        <v>3418.8</v>
      </c>
      <c r="F478" s="80">
        <v>3418.8</v>
      </c>
      <c r="G478" s="80">
        <v>3418.8</v>
      </c>
      <c r="H478" s="80">
        <v>3418.8</v>
      </c>
      <c r="I478" s="80">
        <v>3418.8</v>
      </c>
      <c r="J478" s="80">
        <v>3418.8</v>
      </c>
      <c r="K478" s="80">
        <v>3418.8</v>
      </c>
      <c r="L478" s="80">
        <v>3418.8</v>
      </c>
      <c r="M478" s="80">
        <v>3418.8</v>
      </c>
      <c r="N478" s="80">
        <v>3418.8</v>
      </c>
      <c r="O478" s="80">
        <v>3418.8</v>
      </c>
      <c r="P478" s="90">
        <v>41025.599999999999</v>
      </c>
      <c r="Q478" s="90">
        <f t="shared" si="7"/>
        <v>30769.199999999997</v>
      </c>
    </row>
    <row r="479" spans="2:17" x14ac:dyDescent="0.3">
      <c r="B479" s="79" t="s">
        <v>1206</v>
      </c>
      <c r="C479" s="79" t="s">
        <v>122</v>
      </c>
      <c r="D479" s="80">
        <v>1580.55</v>
      </c>
      <c r="E479" s="80">
        <v>1580.55</v>
      </c>
      <c r="F479" s="80">
        <v>1580.55</v>
      </c>
      <c r="G479" s="80">
        <v>1580.55</v>
      </c>
      <c r="H479" s="80">
        <v>1580.55</v>
      </c>
      <c r="I479" s="80">
        <v>1580.55</v>
      </c>
      <c r="J479" s="80">
        <v>1580.55</v>
      </c>
      <c r="K479" s="80">
        <v>1580.55</v>
      </c>
      <c r="L479" s="80">
        <v>1580.55</v>
      </c>
      <c r="M479" s="80">
        <v>1580.55</v>
      </c>
      <c r="N479" s="80">
        <v>1580.55</v>
      </c>
      <c r="O479" s="80">
        <v>1580.55</v>
      </c>
      <c r="P479" s="90">
        <v>18966.599999999999</v>
      </c>
      <c r="Q479" s="90">
        <f t="shared" si="7"/>
        <v>14224.949999999997</v>
      </c>
    </row>
    <row r="480" spans="2:17" x14ac:dyDescent="0.3">
      <c r="B480" s="79" t="s">
        <v>1209</v>
      </c>
      <c r="C480" s="79" t="s">
        <v>107</v>
      </c>
      <c r="D480" s="81">
        <v>974.96</v>
      </c>
      <c r="E480" s="81">
        <v>974.96</v>
      </c>
      <c r="F480" s="81">
        <v>974.96</v>
      </c>
      <c r="G480" s="81">
        <v>974.96</v>
      </c>
      <c r="H480" s="81">
        <v>974.96</v>
      </c>
      <c r="I480" s="81">
        <v>974.96</v>
      </c>
      <c r="J480" s="81">
        <v>974.96</v>
      </c>
      <c r="K480" s="81">
        <v>974.96</v>
      </c>
      <c r="L480" s="81">
        <v>974.96</v>
      </c>
      <c r="M480" s="81">
        <v>974.96</v>
      </c>
      <c r="N480" s="81">
        <v>974.96</v>
      </c>
      <c r="O480" s="81">
        <v>974.96</v>
      </c>
      <c r="P480" s="90">
        <v>11699.52</v>
      </c>
      <c r="Q480" s="90">
        <f t="shared" si="7"/>
        <v>8774.64</v>
      </c>
    </row>
    <row r="481" spans="2:17" x14ac:dyDescent="0.3">
      <c r="B481" s="79" t="s">
        <v>1213</v>
      </c>
      <c r="C481" s="79" t="s">
        <v>83</v>
      </c>
      <c r="D481" s="80">
        <v>1391.57</v>
      </c>
      <c r="E481" s="80">
        <v>1391.57</v>
      </c>
      <c r="F481" s="80">
        <v>1391.57</v>
      </c>
      <c r="G481" s="80">
        <v>1391.57</v>
      </c>
      <c r="H481" s="80">
        <v>1391.57</v>
      </c>
      <c r="I481" s="80">
        <v>1391.57</v>
      </c>
      <c r="J481" s="80">
        <v>1391.57</v>
      </c>
      <c r="K481" s="80">
        <v>1391.57</v>
      </c>
      <c r="L481" s="80">
        <v>1391.57</v>
      </c>
      <c r="M481" s="80">
        <v>1391.57</v>
      </c>
      <c r="N481" s="80">
        <v>1391.57</v>
      </c>
      <c r="O481" s="80">
        <v>1391.57</v>
      </c>
      <c r="P481" s="90">
        <v>16698.84</v>
      </c>
      <c r="Q481" s="90">
        <f t="shared" si="7"/>
        <v>12524.13</v>
      </c>
    </row>
    <row r="482" spans="2:17" x14ac:dyDescent="0.3">
      <c r="B482" s="79" t="s">
        <v>627</v>
      </c>
      <c r="C482" s="79" t="s">
        <v>236</v>
      </c>
      <c r="D482" s="80">
        <v>2516.86</v>
      </c>
      <c r="E482" s="80">
        <v>2516.86</v>
      </c>
      <c r="F482" s="80">
        <v>2516.86</v>
      </c>
      <c r="G482" s="80">
        <v>2516.86</v>
      </c>
      <c r="H482" s="80">
        <v>2516.86</v>
      </c>
      <c r="I482" s="80">
        <v>2516.86</v>
      </c>
      <c r="J482" s="80">
        <v>2516.86</v>
      </c>
      <c r="K482" s="80">
        <v>2516.86</v>
      </c>
      <c r="L482" s="80">
        <v>2516.86</v>
      </c>
      <c r="M482" s="80">
        <v>2516.86</v>
      </c>
      <c r="N482" s="80">
        <v>2516.86</v>
      </c>
      <c r="O482" s="80">
        <v>2516.86</v>
      </c>
      <c r="P482" s="90">
        <v>30202.32</v>
      </c>
      <c r="Q482" s="90">
        <f t="shared" si="7"/>
        <v>22651.74</v>
      </c>
    </row>
    <row r="483" spans="2:17" x14ac:dyDescent="0.3">
      <c r="B483" s="79" t="s">
        <v>1570</v>
      </c>
      <c r="C483" s="79" t="s">
        <v>75</v>
      </c>
      <c r="D483" s="80">
        <v>1421.63</v>
      </c>
      <c r="E483" s="80">
        <v>1421.64</v>
      </c>
      <c r="F483" s="80">
        <v>1421.64</v>
      </c>
      <c r="G483" s="80">
        <v>1421.64</v>
      </c>
      <c r="H483" s="80">
        <v>1421.64</v>
      </c>
      <c r="I483" s="80">
        <v>1421.64</v>
      </c>
      <c r="J483" s="80">
        <v>1421.64</v>
      </c>
      <c r="K483" s="80">
        <v>1421.64</v>
      </c>
      <c r="L483" s="80">
        <v>1421.64</v>
      </c>
      <c r="M483" s="80">
        <v>1421.64</v>
      </c>
      <c r="N483" s="80">
        <v>1421.64</v>
      </c>
      <c r="O483" s="80">
        <v>1421.64</v>
      </c>
      <c r="P483" s="90">
        <v>17059.669999999998</v>
      </c>
      <c r="Q483" s="90">
        <f t="shared" si="7"/>
        <v>12794.759999999998</v>
      </c>
    </row>
    <row r="484" spans="2:17" x14ac:dyDescent="0.3">
      <c r="B484" s="79" t="s">
        <v>2054</v>
      </c>
      <c r="C484" s="79" t="s">
        <v>244</v>
      </c>
      <c r="D484" s="80">
        <v>2997.9</v>
      </c>
      <c r="E484" s="80">
        <v>2997.89</v>
      </c>
      <c r="F484" s="80">
        <v>2997.89</v>
      </c>
      <c r="G484" s="80">
        <v>2997.89</v>
      </c>
      <c r="H484" s="80">
        <v>2997.89</v>
      </c>
      <c r="I484" s="80">
        <v>2997.89</v>
      </c>
      <c r="J484" s="80">
        <v>2997.89</v>
      </c>
      <c r="K484" s="80">
        <v>2997.89</v>
      </c>
      <c r="L484" s="80">
        <v>2997.89</v>
      </c>
      <c r="M484" s="80">
        <v>2997.89</v>
      </c>
      <c r="N484" s="80">
        <v>2997.89</v>
      </c>
      <c r="O484" s="80">
        <v>2997.89</v>
      </c>
      <c r="P484" s="90">
        <v>35974.69</v>
      </c>
      <c r="Q484" s="90">
        <f t="shared" si="7"/>
        <v>26981.01</v>
      </c>
    </row>
    <row r="485" spans="2:17" x14ac:dyDescent="0.3">
      <c r="B485" s="79" t="s">
        <v>1592</v>
      </c>
      <c r="C485" s="79" t="s">
        <v>328</v>
      </c>
      <c r="D485" s="80">
        <v>3418.8</v>
      </c>
      <c r="E485" s="80">
        <v>3418.8</v>
      </c>
      <c r="F485" s="80">
        <v>3418.8</v>
      </c>
      <c r="G485" s="80">
        <v>3418.8</v>
      </c>
      <c r="H485" s="80">
        <v>3418.8</v>
      </c>
      <c r="I485" s="80">
        <v>3418.8</v>
      </c>
      <c r="J485" s="80">
        <v>3418.8</v>
      </c>
      <c r="K485" s="80">
        <v>3418.8</v>
      </c>
      <c r="L485" s="80">
        <v>3418.8</v>
      </c>
      <c r="M485" s="80">
        <v>3418.8</v>
      </c>
      <c r="N485" s="80">
        <v>3418.8</v>
      </c>
      <c r="O485" s="80">
        <v>3418.8</v>
      </c>
      <c r="P485" s="90">
        <v>41025.599999999999</v>
      </c>
      <c r="Q485" s="90">
        <f t="shared" si="7"/>
        <v>30769.199999999997</v>
      </c>
    </row>
    <row r="486" spans="2:17" x14ac:dyDescent="0.3">
      <c r="B486" s="79" t="s">
        <v>2245</v>
      </c>
      <c r="C486" s="79" t="s">
        <v>179</v>
      </c>
      <c r="D486" s="80">
        <v>1580.55</v>
      </c>
      <c r="E486" s="80">
        <v>1580.55</v>
      </c>
      <c r="F486" s="80">
        <v>1580.55</v>
      </c>
      <c r="G486" s="80">
        <v>1580.55</v>
      </c>
      <c r="H486" s="80">
        <v>1580.55</v>
      </c>
      <c r="I486" s="80">
        <v>1580.55</v>
      </c>
      <c r="J486" s="80">
        <v>1580.55</v>
      </c>
      <c r="K486" s="80">
        <v>1580.55</v>
      </c>
      <c r="L486" s="80">
        <v>1580.55</v>
      </c>
      <c r="M486" s="80">
        <v>1580.55</v>
      </c>
      <c r="N486" s="80">
        <v>1580.55</v>
      </c>
      <c r="O486" s="80">
        <v>1580.55</v>
      </c>
      <c r="P486" s="90">
        <v>18966.599999999999</v>
      </c>
      <c r="Q486" s="90">
        <f t="shared" si="7"/>
        <v>14224.949999999997</v>
      </c>
    </row>
    <row r="487" spans="2:17" x14ac:dyDescent="0.3">
      <c r="B487" s="79" t="s">
        <v>1540</v>
      </c>
      <c r="C487" s="79" t="s">
        <v>226</v>
      </c>
      <c r="D487" s="81">
        <v>974.96</v>
      </c>
      <c r="E487" s="81">
        <v>974.96</v>
      </c>
      <c r="F487" s="81">
        <v>974.96</v>
      </c>
      <c r="G487" s="81">
        <v>974.96</v>
      </c>
      <c r="H487" s="81">
        <v>974.96</v>
      </c>
      <c r="I487" s="81">
        <v>974.96</v>
      </c>
      <c r="J487" s="81">
        <v>974.96</v>
      </c>
      <c r="K487" s="81">
        <v>974.96</v>
      </c>
      <c r="L487" s="81">
        <v>974.96</v>
      </c>
      <c r="M487" s="81">
        <v>974.96</v>
      </c>
      <c r="N487" s="81">
        <v>974.96</v>
      </c>
      <c r="O487" s="81">
        <v>974.96</v>
      </c>
      <c r="P487" s="90">
        <v>11699.52</v>
      </c>
      <c r="Q487" s="90">
        <f t="shared" si="7"/>
        <v>8774.64</v>
      </c>
    </row>
    <row r="488" spans="2:17" x14ac:dyDescent="0.3">
      <c r="B488" s="79" t="s">
        <v>2055</v>
      </c>
      <c r="C488" s="79" t="s">
        <v>183</v>
      </c>
      <c r="D488" s="80">
        <v>1391.57</v>
      </c>
      <c r="E488" s="80">
        <v>1391.57</v>
      </c>
      <c r="F488" s="80">
        <v>1391.57</v>
      </c>
      <c r="G488" s="80">
        <v>1391.57</v>
      </c>
      <c r="H488" s="80">
        <v>1391.57</v>
      </c>
      <c r="I488" s="80">
        <v>1391.57</v>
      </c>
      <c r="J488" s="80">
        <v>1391.57</v>
      </c>
      <c r="K488" s="80">
        <v>1391.57</v>
      </c>
      <c r="L488" s="80">
        <v>1391.57</v>
      </c>
      <c r="M488" s="80">
        <v>1391.57</v>
      </c>
      <c r="N488" s="80">
        <v>1391.57</v>
      </c>
      <c r="O488" s="80">
        <v>1391.57</v>
      </c>
      <c r="P488" s="90">
        <v>16698.84</v>
      </c>
      <c r="Q488" s="90">
        <f t="shared" si="7"/>
        <v>12524.13</v>
      </c>
    </row>
    <row r="489" spans="2:17" x14ac:dyDescent="0.3">
      <c r="B489" s="79" t="s">
        <v>1159</v>
      </c>
      <c r="C489" s="79" t="s">
        <v>45</v>
      </c>
      <c r="D489" s="80">
        <v>2516.86</v>
      </c>
      <c r="E489" s="80">
        <v>2516.86</v>
      </c>
      <c r="F489" s="80">
        <v>2516.86</v>
      </c>
      <c r="G489" s="80">
        <v>2516.86</v>
      </c>
      <c r="H489" s="80">
        <v>2516.86</v>
      </c>
      <c r="I489" s="80">
        <v>2516.86</v>
      </c>
      <c r="J489" s="80">
        <v>2516.86</v>
      </c>
      <c r="K489" s="80">
        <v>2516.86</v>
      </c>
      <c r="L489" s="80">
        <v>2516.86</v>
      </c>
      <c r="M489" s="80">
        <v>2516.86</v>
      </c>
      <c r="N489" s="80">
        <v>2516.86</v>
      </c>
      <c r="O489" s="80">
        <v>2516.86</v>
      </c>
      <c r="P489" s="90">
        <v>30202.32</v>
      </c>
      <c r="Q489" s="90">
        <f t="shared" si="7"/>
        <v>22651.74</v>
      </c>
    </row>
    <row r="490" spans="2:17" x14ac:dyDescent="0.3">
      <c r="B490" s="79" t="s">
        <v>1407</v>
      </c>
      <c r="C490" s="79" t="s">
        <v>95</v>
      </c>
      <c r="D490" s="80">
        <v>2997.9</v>
      </c>
      <c r="E490" s="80">
        <v>2997.89</v>
      </c>
      <c r="F490" s="80">
        <v>2997.89</v>
      </c>
      <c r="G490" s="80">
        <v>2997.89</v>
      </c>
      <c r="H490" s="80">
        <v>2997.89</v>
      </c>
      <c r="I490" s="80">
        <v>2997.89</v>
      </c>
      <c r="J490" s="80">
        <v>2997.89</v>
      </c>
      <c r="K490" s="80">
        <v>2997.89</v>
      </c>
      <c r="L490" s="80">
        <v>2997.89</v>
      </c>
      <c r="M490" s="80">
        <v>2997.89</v>
      </c>
      <c r="N490" s="80">
        <v>2997.89</v>
      </c>
      <c r="O490" s="80">
        <v>2997.89</v>
      </c>
      <c r="P490" s="90">
        <v>35974.69</v>
      </c>
      <c r="Q490" s="90">
        <f t="shared" si="7"/>
        <v>26981.01</v>
      </c>
    </row>
    <row r="491" spans="2:17" x14ac:dyDescent="0.3">
      <c r="B491" s="79" t="s">
        <v>1171</v>
      </c>
      <c r="C491" s="79" t="s">
        <v>73</v>
      </c>
      <c r="D491" s="80">
        <v>3418.8</v>
      </c>
      <c r="E491" s="80">
        <v>3418.8</v>
      </c>
      <c r="F491" s="80">
        <v>3418.8</v>
      </c>
      <c r="G491" s="80">
        <v>3418.8</v>
      </c>
      <c r="H491" s="80">
        <v>3418.8</v>
      </c>
      <c r="I491" s="80">
        <v>3418.8</v>
      </c>
      <c r="J491" s="80">
        <v>3418.8</v>
      </c>
      <c r="K491" s="80">
        <v>3418.8</v>
      </c>
      <c r="L491" s="80">
        <v>3418.8</v>
      </c>
      <c r="M491" s="80">
        <v>3418.8</v>
      </c>
      <c r="N491" s="80">
        <v>3418.8</v>
      </c>
      <c r="O491" s="80">
        <v>3418.8</v>
      </c>
      <c r="P491" s="90">
        <v>41025.599999999999</v>
      </c>
      <c r="Q491" s="90">
        <f t="shared" si="7"/>
        <v>30769.199999999997</v>
      </c>
    </row>
    <row r="492" spans="2:17" x14ac:dyDescent="0.3">
      <c r="B492" s="79" t="s">
        <v>1146</v>
      </c>
      <c r="C492" s="79" t="s">
        <v>114</v>
      </c>
      <c r="D492" s="80">
        <v>1580.55</v>
      </c>
      <c r="E492" s="80">
        <v>1580.55</v>
      </c>
      <c r="F492" s="80">
        <v>1580.55</v>
      </c>
      <c r="G492" s="80">
        <v>1580.55</v>
      </c>
      <c r="H492" s="80">
        <v>1580.55</v>
      </c>
      <c r="I492" s="80">
        <v>1580.55</v>
      </c>
      <c r="J492" s="80">
        <v>1580.55</v>
      </c>
      <c r="K492" s="80">
        <v>1580.55</v>
      </c>
      <c r="L492" s="80">
        <v>1580.55</v>
      </c>
      <c r="M492" s="80">
        <v>1580.55</v>
      </c>
      <c r="N492" s="80">
        <v>1580.55</v>
      </c>
      <c r="O492" s="80">
        <v>1580.55</v>
      </c>
      <c r="P492" s="90">
        <v>18966.599999999999</v>
      </c>
      <c r="Q492" s="90">
        <f t="shared" si="7"/>
        <v>14224.949999999997</v>
      </c>
    </row>
    <row r="493" spans="2:17" x14ac:dyDescent="0.3">
      <c r="B493" s="79" t="s">
        <v>1252</v>
      </c>
      <c r="C493" s="79" t="s">
        <v>111</v>
      </c>
      <c r="D493" s="81">
        <v>974.96</v>
      </c>
      <c r="E493" s="81">
        <v>974.96</v>
      </c>
      <c r="F493" s="81">
        <v>974.96</v>
      </c>
      <c r="G493" s="81">
        <v>974.96</v>
      </c>
      <c r="H493" s="81">
        <v>974.96</v>
      </c>
      <c r="I493" s="81">
        <v>974.96</v>
      </c>
      <c r="J493" s="81">
        <v>974.96</v>
      </c>
      <c r="K493" s="81">
        <v>974.96</v>
      </c>
      <c r="L493" s="81">
        <v>974.96</v>
      </c>
      <c r="M493" s="81">
        <v>974.96</v>
      </c>
      <c r="N493" s="81">
        <v>974.96</v>
      </c>
      <c r="O493" s="81">
        <v>974.96</v>
      </c>
      <c r="P493" s="90">
        <v>11699.52</v>
      </c>
      <c r="Q493" s="90">
        <f t="shared" si="7"/>
        <v>8774.64</v>
      </c>
    </row>
    <row r="494" spans="2:17" x14ac:dyDescent="0.3">
      <c r="B494" s="79" t="s">
        <v>744</v>
      </c>
      <c r="C494" s="79" t="s">
        <v>271</v>
      </c>
      <c r="D494" s="80">
        <v>1421.63</v>
      </c>
      <c r="E494" s="80">
        <v>1421.64</v>
      </c>
      <c r="F494" s="80">
        <v>1421.64</v>
      </c>
      <c r="G494" s="80">
        <v>1421.64</v>
      </c>
      <c r="H494" s="80">
        <v>1421.64</v>
      </c>
      <c r="I494" s="80">
        <v>1421.64</v>
      </c>
      <c r="J494" s="80">
        <v>1421.64</v>
      </c>
      <c r="K494" s="80">
        <v>1421.64</v>
      </c>
      <c r="L494" s="80">
        <v>1421.64</v>
      </c>
      <c r="M494" s="80">
        <v>1421.64</v>
      </c>
      <c r="N494" s="80">
        <v>1421.64</v>
      </c>
      <c r="O494" s="80">
        <v>1421.64</v>
      </c>
      <c r="P494" s="90">
        <v>17059.669999999998</v>
      </c>
      <c r="Q494" s="90">
        <f t="shared" si="7"/>
        <v>12794.759999999998</v>
      </c>
    </row>
    <row r="495" spans="2:17" x14ac:dyDescent="0.3">
      <c r="B495" s="79" t="s">
        <v>1156</v>
      </c>
      <c r="C495" s="79" t="s">
        <v>310</v>
      </c>
      <c r="D495" s="80">
        <v>1391.57</v>
      </c>
      <c r="E495" s="80">
        <v>1391.57</v>
      </c>
      <c r="F495" s="80">
        <v>1391.57</v>
      </c>
      <c r="G495" s="80">
        <v>1391.57</v>
      </c>
      <c r="H495" s="80">
        <v>1391.57</v>
      </c>
      <c r="I495" s="80">
        <v>1391.57</v>
      </c>
      <c r="J495" s="80">
        <v>1391.57</v>
      </c>
      <c r="K495" s="80">
        <v>1391.57</v>
      </c>
      <c r="L495" s="80">
        <v>1391.57</v>
      </c>
      <c r="M495" s="80">
        <v>1391.57</v>
      </c>
      <c r="N495" s="80">
        <v>1391.57</v>
      </c>
      <c r="O495" s="80">
        <v>1391.57</v>
      </c>
      <c r="P495" s="90">
        <v>16698.84</v>
      </c>
      <c r="Q495" s="90">
        <f t="shared" si="7"/>
        <v>12524.13</v>
      </c>
    </row>
    <row r="496" spans="2:17" x14ac:dyDescent="0.3">
      <c r="B496" s="79" t="s">
        <v>1959</v>
      </c>
      <c r="C496" s="79" t="s">
        <v>191</v>
      </c>
      <c r="D496" s="80">
        <v>2516.86</v>
      </c>
      <c r="E496" s="80">
        <v>2516.86</v>
      </c>
      <c r="F496" s="80">
        <v>2516.86</v>
      </c>
      <c r="G496" s="80">
        <v>2516.86</v>
      </c>
      <c r="H496" s="80">
        <v>2516.86</v>
      </c>
      <c r="I496" s="80">
        <v>2516.86</v>
      </c>
      <c r="J496" s="80">
        <v>2516.86</v>
      </c>
      <c r="K496" s="80">
        <v>2516.86</v>
      </c>
      <c r="L496" s="80">
        <v>2516.86</v>
      </c>
      <c r="M496" s="80">
        <v>2516.86</v>
      </c>
      <c r="N496" s="80">
        <v>2516.86</v>
      </c>
      <c r="O496" s="80">
        <v>2516.86</v>
      </c>
      <c r="P496" s="90">
        <v>30202.32</v>
      </c>
      <c r="Q496" s="90">
        <f t="shared" si="7"/>
        <v>22651.74</v>
      </c>
    </row>
    <row r="497" spans="2:17" x14ac:dyDescent="0.3">
      <c r="B497" s="79" t="s">
        <v>1521</v>
      </c>
      <c r="C497" s="79" t="s">
        <v>154</v>
      </c>
      <c r="D497" s="80">
        <v>2997.9</v>
      </c>
      <c r="E497" s="80">
        <v>2997.89</v>
      </c>
      <c r="F497" s="80">
        <v>2997.89</v>
      </c>
      <c r="G497" s="80">
        <v>2997.89</v>
      </c>
      <c r="H497" s="80">
        <v>2997.89</v>
      </c>
      <c r="I497" s="80">
        <v>2997.89</v>
      </c>
      <c r="J497" s="80">
        <v>2997.89</v>
      </c>
      <c r="K497" s="80">
        <v>2997.89</v>
      </c>
      <c r="L497" s="80">
        <v>2997.89</v>
      </c>
      <c r="M497" s="80">
        <v>2997.89</v>
      </c>
      <c r="N497" s="80">
        <v>2997.89</v>
      </c>
      <c r="O497" s="80">
        <v>2997.89</v>
      </c>
      <c r="P497" s="90">
        <v>35974.69</v>
      </c>
      <c r="Q497" s="90">
        <f t="shared" si="7"/>
        <v>26981.01</v>
      </c>
    </row>
    <row r="498" spans="2:17" x14ac:dyDescent="0.3">
      <c r="B498" s="79" t="s">
        <v>1220</v>
      </c>
      <c r="C498" s="79" t="s">
        <v>117</v>
      </c>
      <c r="D498" s="80">
        <v>3418.8</v>
      </c>
      <c r="E498" s="80">
        <v>3418.8</v>
      </c>
      <c r="F498" s="80">
        <v>3418.8</v>
      </c>
      <c r="G498" s="80">
        <v>3418.8</v>
      </c>
      <c r="H498" s="80">
        <v>3418.8</v>
      </c>
      <c r="I498" s="80">
        <v>3418.8</v>
      </c>
      <c r="J498" s="80">
        <v>3418.8</v>
      </c>
      <c r="K498" s="80">
        <v>3418.8</v>
      </c>
      <c r="L498" s="80">
        <v>3418.8</v>
      </c>
      <c r="M498" s="80">
        <v>3418.8</v>
      </c>
      <c r="N498" s="80">
        <v>3418.8</v>
      </c>
      <c r="O498" s="80">
        <v>3418.8</v>
      </c>
      <c r="P498" s="90">
        <v>41025.599999999999</v>
      </c>
      <c r="Q498" s="90">
        <f t="shared" si="7"/>
        <v>30769.199999999997</v>
      </c>
    </row>
    <row r="499" spans="2:17" x14ac:dyDescent="0.3">
      <c r="B499" s="79" t="s">
        <v>751</v>
      </c>
      <c r="C499" s="79" t="s">
        <v>285</v>
      </c>
      <c r="D499" s="80">
        <v>1580.55</v>
      </c>
      <c r="E499" s="80">
        <v>1580.55</v>
      </c>
      <c r="F499" s="80">
        <v>1580.55</v>
      </c>
      <c r="G499" s="80">
        <v>1580.55</v>
      </c>
      <c r="H499" s="80">
        <v>1580.55</v>
      </c>
      <c r="I499" s="80">
        <v>1580.55</v>
      </c>
      <c r="J499" s="80">
        <v>1580.55</v>
      </c>
      <c r="K499" s="80">
        <v>1580.55</v>
      </c>
      <c r="L499" s="80">
        <v>1580.55</v>
      </c>
      <c r="M499" s="80">
        <v>1580.55</v>
      </c>
      <c r="N499" s="80">
        <v>1580.55</v>
      </c>
      <c r="O499" s="80">
        <v>1580.55</v>
      </c>
      <c r="P499" s="90">
        <v>18966.599999999999</v>
      </c>
      <c r="Q499" s="90">
        <f t="shared" si="7"/>
        <v>14224.949999999997</v>
      </c>
    </row>
    <row r="500" spans="2:17" x14ac:dyDescent="0.3">
      <c r="B500" s="79" t="s">
        <v>1244</v>
      </c>
      <c r="C500" s="79" t="s">
        <v>311</v>
      </c>
      <c r="D500" s="81">
        <v>974.96</v>
      </c>
      <c r="E500" s="81">
        <v>974.96</v>
      </c>
      <c r="F500" s="81">
        <v>974.96</v>
      </c>
      <c r="G500" s="81">
        <v>974.96</v>
      </c>
      <c r="H500" s="81">
        <v>974.96</v>
      </c>
      <c r="I500" s="81">
        <v>974.96</v>
      </c>
      <c r="J500" s="81">
        <v>974.96</v>
      </c>
      <c r="K500" s="81">
        <v>974.96</v>
      </c>
      <c r="L500" s="81">
        <v>974.96</v>
      </c>
      <c r="M500" s="81">
        <v>974.96</v>
      </c>
      <c r="N500" s="81">
        <v>974.96</v>
      </c>
      <c r="O500" s="81">
        <v>974.96</v>
      </c>
      <c r="P500" s="90">
        <v>11699.52</v>
      </c>
      <c r="Q500" s="90">
        <f t="shared" si="7"/>
        <v>8774.64</v>
      </c>
    </row>
    <row r="501" spans="2:17" x14ac:dyDescent="0.3">
      <c r="B501" s="79" t="s">
        <v>1308</v>
      </c>
      <c r="C501" s="79" t="s">
        <v>238</v>
      </c>
      <c r="D501" s="80">
        <v>1391.57</v>
      </c>
      <c r="E501" s="80">
        <v>1391.57</v>
      </c>
      <c r="F501" s="80">
        <v>1391.57</v>
      </c>
      <c r="G501" s="80">
        <v>1391.57</v>
      </c>
      <c r="H501" s="80">
        <v>1391.57</v>
      </c>
      <c r="I501" s="80">
        <v>1391.57</v>
      </c>
      <c r="J501" s="80">
        <v>1391.57</v>
      </c>
      <c r="K501" s="80">
        <v>1391.57</v>
      </c>
      <c r="L501" s="80">
        <v>1391.57</v>
      </c>
      <c r="M501" s="80">
        <v>1391.57</v>
      </c>
      <c r="N501" s="80">
        <v>1391.57</v>
      </c>
      <c r="O501" s="80">
        <v>1391.57</v>
      </c>
      <c r="P501" s="90">
        <v>16698.84</v>
      </c>
      <c r="Q501" s="90">
        <f t="shared" si="7"/>
        <v>12524.13</v>
      </c>
    </row>
    <row r="502" spans="2:17" x14ac:dyDescent="0.3">
      <c r="B502" s="79" t="s">
        <v>1291</v>
      </c>
      <c r="C502" s="79" t="s">
        <v>239</v>
      </c>
      <c r="D502" s="80">
        <v>2516.86</v>
      </c>
      <c r="E502" s="80">
        <v>2516.86</v>
      </c>
      <c r="F502" s="80">
        <v>2516.86</v>
      </c>
      <c r="G502" s="80">
        <v>2516.86</v>
      </c>
      <c r="H502" s="80">
        <v>2516.86</v>
      </c>
      <c r="I502" s="80">
        <v>2516.86</v>
      </c>
      <c r="J502" s="80">
        <v>2516.86</v>
      </c>
      <c r="K502" s="80">
        <v>2516.86</v>
      </c>
      <c r="L502" s="80">
        <v>2516.86</v>
      </c>
      <c r="M502" s="80">
        <v>2516.86</v>
      </c>
      <c r="N502" s="80">
        <v>2516.86</v>
      </c>
      <c r="O502" s="80">
        <v>2516.86</v>
      </c>
      <c r="P502" s="90">
        <v>30202.32</v>
      </c>
      <c r="Q502" s="90">
        <f t="shared" si="7"/>
        <v>22651.74</v>
      </c>
    </row>
    <row r="503" spans="2:17" x14ac:dyDescent="0.3">
      <c r="B503" s="79" t="s">
        <v>1493</v>
      </c>
      <c r="C503" s="79" t="s">
        <v>96</v>
      </c>
      <c r="D503" s="80">
        <v>2997.9</v>
      </c>
      <c r="E503" s="80">
        <v>2997.89</v>
      </c>
      <c r="F503" s="80">
        <v>2997.89</v>
      </c>
      <c r="G503" s="80">
        <v>2997.89</v>
      </c>
      <c r="H503" s="80">
        <v>2997.89</v>
      </c>
      <c r="I503" s="80">
        <v>2997.89</v>
      </c>
      <c r="J503" s="80">
        <v>2997.89</v>
      </c>
      <c r="K503" s="80">
        <v>2997.89</v>
      </c>
      <c r="L503" s="80">
        <v>2997.89</v>
      </c>
      <c r="M503" s="80">
        <v>2997.89</v>
      </c>
      <c r="N503" s="80">
        <v>2997.89</v>
      </c>
      <c r="O503" s="80">
        <v>2997.89</v>
      </c>
      <c r="P503" s="90">
        <v>35974.69</v>
      </c>
      <c r="Q503" s="90">
        <f t="shared" si="7"/>
        <v>26981.01</v>
      </c>
    </row>
    <row r="504" spans="2:17" x14ac:dyDescent="0.3">
      <c r="B504" s="79" t="s">
        <v>1221</v>
      </c>
      <c r="C504" s="79" t="s">
        <v>102</v>
      </c>
      <c r="D504" s="80">
        <v>3418.8</v>
      </c>
      <c r="E504" s="80">
        <v>3418.8</v>
      </c>
      <c r="F504" s="80">
        <v>3418.8</v>
      </c>
      <c r="G504" s="80">
        <v>3418.8</v>
      </c>
      <c r="H504" s="80">
        <v>3418.8</v>
      </c>
      <c r="I504" s="81">
        <v>911.61</v>
      </c>
      <c r="J504" s="82"/>
      <c r="K504" s="82"/>
      <c r="L504" s="82"/>
      <c r="M504" s="82"/>
      <c r="N504" s="82"/>
      <c r="O504" s="82"/>
      <c r="P504" s="90">
        <v>18005.61</v>
      </c>
      <c r="Q504" s="90">
        <f t="shared" si="7"/>
        <v>7749.21</v>
      </c>
    </row>
    <row r="505" spans="2:17" x14ac:dyDescent="0.3">
      <c r="B505" s="79" t="s">
        <v>2741</v>
      </c>
      <c r="C505" s="79" t="s">
        <v>102</v>
      </c>
      <c r="D505" s="82"/>
      <c r="E505" s="82"/>
      <c r="F505" s="82"/>
      <c r="G505" s="82"/>
      <c r="H505" s="82"/>
      <c r="I505" s="80">
        <v>2507.1999999999998</v>
      </c>
      <c r="J505" s="80">
        <v>3418.8</v>
      </c>
      <c r="K505" s="80">
        <v>3418.8</v>
      </c>
      <c r="L505" s="80">
        <v>3418.8</v>
      </c>
      <c r="M505" s="80">
        <v>3418.8</v>
      </c>
      <c r="N505" s="80">
        <v>3418.8</v>
      </c>
      <c r="O505" s="80">
        <v>3418.8</v>
      </c>
      <c r="P505" s="90">
        <v>23020</v>
      </c>
      <c r="Q505" s="90">
        <f t="shared" si="7"/>
        <v>23019.999999999996</v>
      </c>
    </row>
    <row r="506" spans="2:17" x14ac:dyDescent="0.3">
      <c r="B506" s="79" t="s">
        <v>1344</v>
      </c>
      <c r="C506" s="79" t="s">
        <v>198</v>
      </c>
      <c r="D506" s="80">
        <v>1576.25</v>
      </c>
      <c r="E506" s="80">
        <v>1576.26</v>
      </c>
      <c r="F506" s="80">
        <v>1576.26</v>
      </c>
      <c r="G506" s="80">
        <v>1576.26</v>
      </c>
      <c r="H506" s="80">
        <v>1576.26</v>
      </c>
      <c r="I506" s="80">
        <v>1576.26</v>
      </c>
      <c r="J506" s="80">
        <v>1576.26</v>
      </c>
      <c r="K506" s="80">
        <v>1576.26</v>
      </c>
      <c r="L506" s="80">
        <v>1576.26</v>
      </c>
      <c r="M506" s="80">
        <v>1576.26</v>
      </c>
      <c r="N506" s="80">
        <v>1576.26</v>
      </c>
      <c r="O506" s="80">
        <v>1576.26</v>
      </c>
      <c r="P506" s="90">
        <v>18915.11</v>
      </c>
      <c r="Q506" s="90">
        <f t="shared" si="7"/>
        <v>14186.34</v>
      </c>
    </row>
    <row r="507" spans="2:17" x14ac:dyDescent="0.3">
      <c r="B507" s="79" t="s">
        <v>1163</v>
      </c>
      <c r="C507" s="79" t="s">
        <v>291</v>
      </c>
      <c r="D507" s="80">
        <v>1580.55</v>
      </c>
      <c r="E507" s="80">
        <v>1580.55</v>
      </c>
      <c r="F507" s="80">
        <v>1580.55</v>
      </c>
      <c r="G507" s="80">
        <v>1580.55</v>
      </c>
      <c r="H507" s="80">
        <v>1580.55</v>
      </c>
      <c r="I507" s="80">
        <v>1580.55</v>
      </c>
      <c r="J507" s="80">
        <v>1580.55</v>
      </c>
      <c r="K507" s="80">
        <v>1580.55</v>
      </c>
      <c r="L507" s="80">
        <v>1580.55</v>
      </c>
      <c r="M507" s="80">
        <v>1580.55</v>
      </c>
      <c r="N507" s="80">
        <v>1580.55</v>
      </c>
      <c r="O507" s="80">
        <v>1580.55</v>
      </c>
      <c r="P507" s="90">
        <v>18966.599999999999</v>
      </c>
      <c r="Q507" s="90">
        <f t="shared" si="7"/>
        <v>14224.949999999997</v>
      </c>
    </row>
    <row r="508" spans="2:17" x14ac:dyDescent="0.3">
      <c r="B508" s="79" t="s">
        <v>733</v>
      </c>
      <c r="C508" s="79" t="s">
        <v>118</v>
      </c>
      <c r="D508" s="81">
        <v>974.96</v>
      </c>
      <c r="E508" s="81">
        <v>974.96</v>
      </c>
      <c r="F508" s="81">
        <v>974.96</v>
      </c>
      <c r="G508" s="81">
        <v>974.96</v>
      </c>
      <c r="H508" s="81">
        <v>974.96</v>
      </c>
      <c r="I508" s="81">
        <v>974.96</v>
      </c>
      <c r="J508" s="81">
        <v>974.96</v>
      </c>
      <c r="K508" s="81">
        <v>974.96</v>
      </c>
      <c r="L508" s="81">
        <v>974.96</v>
      </c>
      <c r="M508" s="81">
        <v>974.96</v>
      </c>
      <c r="N508" s="81">
        <v>974.96</v>
      </c>
      <c r="O508" s="81">
        <v>974.96</v>
      </c>
      <c r="P508" s="90">
        <v>11699.52</v>
      </c>
      <c r="Q508" s="90">
        <f t="shared" si="7"/>
        <v>8774.64</v>
      </c>
    </row>
    <row r="509" spans="2:17" x14ac:dyDescent="0.3">
      <c r="B509" s="79" t="s">
        <v>719</v>
      </c>
      <c r="C509" s="79" t="s">
        <v>209</v>
      </c>
      <c r="D509" s="80">
        <v>1391.57</v>
      </c>
      <c r="E509" s="80">
        <v>1391.57</v>
      </c>
      <c r="F509" s="80">
        <v>1391.57</v>
      </c>
      <c r="G509" s="80">
        <v>1391.57</v>
      </c>
      <c r="H509" s="80">
        <v>1391.57</v>
      </c>
      <c r="I509" s="80">
        <v>1391.57</v>
      </c>
      <c r="J509" s="80">
        <v>1391.57</v>
      </c>
      <c r="K509" s="80">
        <v>1391.57</v>
      </c>
      <c r="L509" s="80">
        <v>1391.57</v>
      </c>
      <c r="M509" s="80">
        <v>1391.57</v>
      </c>
      <c r="N509" s="80">
        <v>1391.57</v>
      </c>
      <c r="O509" s="80">
        <v>1391.57</v>
      </c>
      <c r="P509" s="90">
        <v>16698.84</v>
      </c>
      <c r="Q509" s="90">
        <f t="shared" si="7"/>
        <v>12524.13</v>
      </c>
    </row>
    <row r="510" spans="2:17" x14ac:dyDescent="0.3">
      <c r="B510" s="79" t="s">
        <v>1606</v>
      </c>
      <c r="C510" s="79" t="s">
        <v>187</v>
      </c>
      <c r="D510" s="80">
        <v>2516.86</v>
      </c>
      <c r="E510" s="80">
        <v>2516.86</v>
      </c>
      <c r="F510" s="80">
        <v>2516.86</v>
      </c>
      <c r="G510" s="80">
        <v>2516.86</v>
      </c>
      <c r="H510" s="80">
        <v>2516.86</v>
      </c>
      <c r="I510" s="80">
        <v>2516.86</v>
      </c>
      <c r="J510" s="80">
        <v>2516.86</v>
      </c>
      <c r="K510" s="80">
        <v>2516.86</v>
      </c>
      <c r="L510" s="80">
        <v>2516.86</v>
      </c>
      <c r="M510" s="80">
        <v>2516.86</v>
      </c>
      <c r="N510" s="80">
        <v>2516.86</v>
      </c>
      <c r="O510" s="80">
        <v>2516.86</v>
      </c>
      <c r="P510" s="90">
        <v>30202.32</v>
      </c>
      <c r="Q510" s="90">
        <f t="shared" si="7"/>
        <v>22651.74</v>
      </c>
    </row>
    <row r="511" spans="2:17" x14ac:dyDescent="0.3">
      <c r="B511" s="79" t="s">
        <v>1157</v>
      </c>
      <c r="C511" s="79" t="s">
        <v>295</v>
      </c>
      <c r="D511" s="80">
        <v>2997.9</v>
      </c>
      <c r="E511" s="80">
        <v>2997.89</v>
      </c>
      <c r="F511" s="80">
        <v>2997.89</v>
      </c>
      <c r="G511" s="80">
        <v>2997.89</v>
      </c>
      <c r="H511" s="80">
        <v>2997.89</v>
      </c>
      <c r="I511" s="80">
        <v>2997.89</v>
      </c>
      <c r="J511" s="80">
        <v>2997.89</v>
      </c>
      <c r="K511" s="80">
        <v>2997.89</v>
      </c>
      <c r="L511" s="80">
        <v>2997.89</v>
      </c>
      <c r="M511" s="80">
        <v>2997.89</v>
      </c>
      <c r="N511" s="80">
        <v>2997.89</v>
      </c>
      <c r="O511" s="80">
        <v>2997.89</v>
      </c>
      <c r="P511" s="90">
        <v>35974.69</v>
      </c>
      <c r="Q511" s="90">
        <f t="shared" si="7"/>
        <v>26981.01</v>
      </c>
    </row>
    <row r="512" spans="2:17" x14ac:dyDescent="0.3">
      <c r="B512" s="79" t="s">
        <v>1519</v>
      </c>
      <c r="C512" s="79" t="s">
        <v>353</v>
      </c>
      <c r="D512" s="80">
        <v>3418.8</v>
      </c>
      <c r="E512" s="80">
        <v>3418.8</v>
      </c>
      <c r="F512" s="80">
        <v>3418.8</v>
      </c>
      <c r="G512" s="80">
        <v>3418.8</v>
      </c>
      <c r="H512" s="80">
        <v>3418.8</v>
      </c>
      <c r="I512" s="80">
        <v>3418.8</v>
      </c>
      <c r="J512" s="80">
        <v>3418.8</v>
      </c>
      <c r="K512" s="80">
        <v>3418.8</v>
      </c>
      <c r="L512" s="80">
        <v>3418.8</v>
      </c>
      <c r="M512" s="80">
        <v>3418.8</v>
      </c>
      <c r="N512" s="80">
        <v>3418.8</v>
      </c>
      <c r="O512" s="80">
        <v>3418.8</v>
      </c>
      <c r="P512" s="90">
        <v>41025.599999999999</v>
      </c>
      <c r="Q512" s="90">
        <f t="shared" si="7"/>
        <v>30769.199999999997</v>
      </c>
    </row>
    <row r="513" spans="2:17" x14ac:dyDescent="0.3">
      <c r="B513" s="79" t="s">
        <v>1319</v>
      </c>
      <c r="C513" s="79" t="s">
        <v>62</v>
      </c>
      <c r="D513" s="80">
        <v>1580.55</v>
      </c>
      <c r="E513" s="80">
        <v>1580.55</v>
      </c>
      <c r="F513" s="80">
        <v>1580.55</v>
      </c>
      <c r="G513" s="80">
        <v>1580.55</v>
      </c>
      <c r="H513" s="80">
        <v>1580.55</v>
      </c>
      <c r="I513" s="80">
        <v>1580.55</v>
      </c>
      <c r="J513" s="80">
        <v>1580.55</v>
      </c>
      <c r="K513" s="80">
        <v>1580.55</v>
      </c>
      <c r="L513" s="80">
        <v>1580.55</v>
      </c>
      <c r="M513" s="80">
        <v>1580.55</v>
      </c>
      <c r="N513" s="80">
        <v>1580.55</v>
      </c>
      <c r="O513" s="80">
        <v>1580.55</v>
      </c>
      <c r="P513" s="90">
        <v>18966.599999999999</v>
      </c>
      <c r="Q513" s="90">
        <f t="shared" si="7"/>
        <v>14224.949999999997</v>
      </c>
    </row>
    <row r="514" spans="2:17" x14ac:dyDescent="0.3">
      <c r="B514" s="79" t="s">
        <v>2056</v>
      </c>
      <c r="C514" s="79" t="s">
        <v>210</v>
      </c>
      <c r="D514" s="81">
        <v>974.96</v>
      </c>
      <c r="E514" s="81">
        <v>974.96</v>
      </c>
      <c r="F514" s="81">
        <v>974.96</v>
      </c>
      <c r="G514" s="81">
        <v>974.96</v>
      </c>
      <c r="H514" s="81">
        <v>974.96</v>
      </c>
      <c r="I514" s="81">
        <v>974.96</v>
      </c>
      <c r="J514" s="81">
        <v>974.96</v>
      </c>
      <c r="K514" s="81">
        <v>974.96</v>
      </c>
      <c r="L514" s="81">
        <v>974.96</v>
      </c>
      <c r="M514" s="81">
        <v>974.96</v>
      </c>
      <c r="N514" s="81">
        <v>974.96</v>
      </c>
      <c r="O514" s="81">
        <v>974.96</v>
      </c>
      <c r="P514" s="90">
        <v>11699.52</v>
      </c>
      <c r="Q514" s="90">
        <f t="shared" si="7"/>
        <v>8774.64</v>
      </c>
    </row>
    <row r="515" spans="2:17" x14ac:dyDescent="0.3">
      <c r="B515" s="79" t="s">
        <v>1597</v>
      </c>
      <c r="C515" s="79" t="s">
        <v>116</v>
      </c>
      <c r="D515" s="80">
        <v>1391.57</v>
      </c>
      <c r="E515" s="80">
        <v>1391.57</v>
      </c>
      <c r="F515" s="80">
        <v>1391.57</v>
      </c>
      <c r="G515" s="80">
        <v>1391.57</v>
      </c>
      <c r="H515" s="80">
        <v>1391.57</v>
      </c>
      <c r="I515" s="80">
        <v>1391.57</v>
      </c>
      <c r="J515" s="80">
        <v>1391.57</v>
      </c>
      <c r="K515" s="80">
        <v>1391.57</v>
      </c>
      <c r="L515" s="80">
        <v>1391.57</v>
      </c>
      <c r="M515" s="80">
        <v>1391.57</v>
      </c>
      <c r="N515" s="80">
        <v>1391.57</v>
      </c>
      <c r="O515" s="80">
        <v>1391.57</v>
      </c>
      <c r="P515" s="90">
        <v>16698.84</v>
      </c>
      <c r="Q515" s="90">
        <f t="shared" ref="Q515:Q578" si="8">SUM(G515:O515)</f>
        <v>12524.13</v>
      </c>
    </row>
    <row r="516" spans="2:17" x14ac:dyDescent="0.3">
      <c r="B516" s="79" t="s">
        <v>1626</v>
      </c>
      <c r="C516" s="79" t="s">
        <v>175</v>
      </c>
      <c r="D516" s="80">
        <v>2516.86</v>
      </c>
      <c r="E516" s="80">
        <v>2516.86</v>
      </c>
      <c r="F516" s="80">
        <v>2516.86</v>
      </c>
      <c r="G516" s="80">
        <v>2516.86</v>
      </c>
      <c r="H516" s="80">
        <v>2516.86</v>
      </c>
      <c r="I516" s="80">
        <v>2516.86</v>
      </c>
      <c r="J516" s="80">
        <v>2516.86</v>
      </c>
      <c r="K516" s="80">
        <v>2516.86</v>
      </c>
      <c r="L516" s="80">
        <v>2516.86</v>
      </c>
      <c r="M516" s="80">
        <v>2516.86</v>
      </c>
      <c r="N516" s="80">
        <v>2516.86</v>
      </c>
      <c r="O516" s="80">
        <v>2516.86</v>
      </c>
      <c r="P516" s="90">
        <v>30202.32</v>
      </c>
      <c r="Q516" s="90">
        <f t="shared" si="8"/>
        <v>22651.74</v>
      </c>
    </row>
    <row r="517" spans="2:17" x14ac:dyDescent="0.3">
      <c r="B517" s="79" t="s">
        <v>880</v>
      </c>
      <c r="C517" s="79" t="s">
        <v>189</v>
      </c>
      <c r="D517" s="80">
        <v>3367.26</v>
      </c>
      <c r="E517" s="80">
        <v>3367.26</v>
      </c>
      <c r="F517" s="80">
        <v>3367.26</v>
      </c>
      <c r="G517" s="80">
        <v>3367.26</v>
      </c>
      <c r="H517" s="80">
        <v>3367.26</v>
      </c>
      <c r="I517" s="80">
        <v>3367.26</v>
      </c>
      <c r="J517" s="80">
        <v>3367.26</v>
      </c>
      <c r="K517" s="80">
        <v>3367.26</v>
      </c>
      <c r="L517" s="80">
        <v>3367.26</v>
      </c>
      <c r="M517" s="80">
        <v>3367.26</v>
      </c>
      <c r="N517" s="80">
        <v>3367.26</v>
      </c>
      <c r="O517" s="80">
        <v>3367.26</v>
      </c>
      <c r="P517" s="90">
        <v>40407.120000000003</v>
      </c>
      <c r="Q517" s="90">
        <f t="shared" si="8"/>
        <v>30305.340000000011</v>
      </c>
    </row>
    <row r="518" spans="2:17" x14ac:dyDescent="0.3">
      <c r="B518" s="79" t="s">
        <v>1214</v>
      </c>
      <c r="C518" s="79" t="s">
        <v>133</v>
      </c>
      <c r="D518" s="80">
        <v>2997.9</v>
      </c>
      <c r="E518" s="80">
        <v>2997.89</v>
      </c>
      <c r="F518" s="80">
        <v>2997.89</v>
      </c>
      <c r="G518" s="80">
        <v>2997.89</v>
      </c>
      <c r="H518" s="80">
        <v>2997.89</v>
      </c>
      <c r="I518" s="80">
        <v>2997.89</v>
      </c>
      <c r="J518" s="80">
        <v>2997.89</v>
      </c>
      <c r="K518" s="80">
        <v>2997.89</v>
      </c>
      <c r="L518" s="80">
        <v>2997.89</v>
      </c>
      <c r="M518" s="80">
        <v>2997.89</v>
      </c>
      <c r="N518" s="80">
        <v>2997.89</v>
      </c>
      <c r="O518" s="80">
        <v>2997.89</v>
      </c>
      <c r="P518" s="90">
        <v>35974.69</v>
      </c>
      <c r="Q518" s="90">
        <f t="shared" si="8"/>
        <v>26981.01</v>
      </c>
    </row>
    <row r="519" spans="2:17" x14ac:dyDescent="0.3">
      <c r="B519" s="79" t="s">
        <v>2029</v>
      </c>
      <c r="C519" s="79" t="s">
        <v>219</v>
      </c>
      <c r="D519" s="80">
        <v>3418.8</v>
      </c>
      <c r="E519" s="80">
        <v>3418.8</v>
      </c>
      <c r="F519" s="80">
        <v>3418.8</v>
      </c>
      <c r="G519" s="80">
        <v>3418.8</v>
      </c>
      <c r="H519" s="80">
        <v>3418.8</v>
      </c>
      <c r="I519" s="80">
        <v>3418.8</v>
      </c>
      <c r="J519" s="80">
        <v>3418.8</v>
      </c>
      <c r="K519" s="80">
        <v>3418.8</v>
      </c>
      <c r="L519" s="80">
        <v>3418.8</v>
      </c>
      <c r="M519" s="80">
        <v>3418.8</v>
      </c>
      <c r="N519" s="80">
        <v>3418.8</v>
      </c>
      <c r="O519" s="80">
        <v>3418.8</v>
      </c>
      <c r="P519" s="90">
        <v>41025.599999999999</v>
      </c>
      <c r="Q519" s="90">
        <f t="shared" si="8"/>
        <v>30769.199999999997</v>
      </c>
    </row>
    <row r="520" spans="2:17" x14ac:dyDescent="0.3">
      <c r="B520" s="79" t="s">
        <v>1523</v>
      </c>
      <c r="C520" s="79" t="s">
        <v>66</v>
      </c>
      <c r="D520" s="80">
        <v>1580.55</v>
      </c>
      <c r="E520" s="80">
        <v>1580.55</v>
      </c>
      <c r="F520" s="80">
        <v>1580.55</v>
      </c>
      <c r="G520" s="80">
        <v>1580.55</v>
      </c>
      <c r="H520" s="80">
        <v>1580.55</v>
      </c>
      <c r="I520" s="80">
        <v>1580.55</v>
      </c>
      <c r="J520" s="80">
        <v>1580.55</v>
      </c>
      <c r="K520" s="80">
        <v>1580.55</v>
      </c>
      <c r="L520" s="80">
        <v>1580.55</v>
      </c>
      <c r="M520" s="80">
        <v>1580.55</v>
      </c>
      <c r="N520" s="80">
        <v>1580.55</v>
      </c>
      <c r="O520" s="80">
        <v>1580.55</v>
      </c>
      <c r="P520" s="90">
        <v>18966.599999999999</v>
      </c>
      <c r="Q520" s="90">
        <f t="shared" si="8"/>
        <v>14224.949999999997</v>
      </c>
    </row>
    <row r="521" spans="2:17" x14ac:dyDescent="0.3">
      <c r="B521" s="79" t="s">
        <v>1571</v>
      </c>
      <c r="C521" s="79" t="s">
        <v>292</v>
      </c>
      <c r="D521" s="81">
        <v>974.96</v>
      </c>
      <c r="E521" s="81">
        <v>974.96</v>
      </c>
      <c r="F521" s="81">
        <v>974.96</v>
      </c>
      <c r="G521" s="81">
        <v>974.96</v>
      </c>
      <c r="H521" s="81">
        <v>974.96</v>
      </c>
      <c r="I521" s="81">
        <v>974.96</v>
      </c>
      <c r="J521" s="81">
        <v>974.96</v>
      </c>
      <c r="K521" s="81">
        <v>974.96</v>
      </c>
      <c r="L521" s="81">
        <v>974.96</v>
      </c>
      <c r="M521" s="81">
        <v>974.96</v>
      </c>
      <c r="N521" s="81">
        <v>974.96</v>
      </c>
      <c r="O521" s="81">
        <v>974.96</v>
      </c>
      <c r="P521" s="90">
        <v>11699.52</v>
      </c>
      <c r="Q521" s="90">
        <f t="shared" si="8"/>
        <v>8774.64</v>
      </c>
    </row>
    <row r="522" spans="2:17" x14ac:dyDescent="0.3">
      <c r="B522" s="79" t="s">
        <v>1408</v>
      </c>
      <c r="C522" s="79" t="s">
        <v>77</v>
      </c>
      <c r="D522" s="80">
        <v>1391.57</v>
      </c>
      <c r="E522" s="80">
        <v>1391.57</v>
      </c>
      <c r="F522" s="80">
        <v>1391.57</v>
      </c>
      <c r="G522" s="80">
        <v>1391.57</v>
      </c>
      <c r="H522" s="80">
        <v>1391.57</v>
      </c>
      <c r="I522" s="80">
        <v>1391.57</v>
      </c>
      <c r="J522" s="80">
        <v>1391.57</v>
      </c>
      <c r="K522" s="80">
        <v>1391.57</v>
      </c>
      <c r="L522" s="80">
        <v>1391.57</v>
      </c>
      <c r="M522" s="80">
        <v>1391.57</v>
      </c>
      <c r="N522" s="80">
        <v>1391.57</v>
      </c>
      <c r="O522" s="80">
        <v>1391.57</v>
      </c>
      <c r="P522" s="90">
        <v>16698.84</v>
      </c>
      <c r="Q522" s="90">
        <f t="shared" si="8"/>
        <v>12524.13</v>
      </c>
    </row>
    <row r="523" spans="2:17" x14ac:dyDescent="0.3">
      <c r="B523" s="79" t="s">
        <v>1347</v>
      </c>
      <c r="C523" s="79" t="s">
        <v>272</v>
      </c>
      <c r="D523" s="80">
        <v>2516.86</v>
      </c>
      <c r="E523" s="80">
        <v>2516.86</v>
      </c>
      <c r="F523" s="80">
        <v>2516.86</v>
      </c>
      <c r="G523" s="80">
        <v>2516.86</v>
      </c>
      <c r="H523" s="80">
        <v>2516.86</v>
      </c>
      <c r="I523" s="80">
        <v>2516.86</v>
      </c>
      <c r="J523" s="80">
        <v>2516.86</v>
      </c>
      <c r="K523" s="80">
        <v>2516.86</v>
      </c>
      <c r="L523" s="80">
        <v>2516.86</v>
      </c>
      <c r="M523" s="80">
        <v>2516.86</v>
      </c>
      <c r="N523" s="80">
        <v>2516.86</v>
      </c>
      <c r="O523" s="80">
        <v>2516.86</v>
      </c>
      <c r="P523" s="90">
        <v>30202.32</v>
      </c>
      <c r="Q523" s="90">
        <f t="shared" si="8"/>
        <v>22651.74</v>
      </c>
    </row>
    <row r="524" spans="2:17" x14ac:dyDescent="0.3">
      <c r="B524" s="79" t="s">
        <v>1612</v>
      </c>
      <c r="C524" s="79" t="s">
        <v>106</v>
      </c>
      <c r="D524" s="80">
        <v>2997.9</v>
      </c>
      <c r="E524" s="80">
        <v>2997.89</v>
      </c>
      <c r="F524" s="80">
        <v>2997.89</v>
      </c>
      <c r="G524" s="80">
        <v>2997.89</v>
      </c>
      <c r="H524" s="80">
        <v>2997.89</v>
      </c>
      <c r="I524" s="80">
        <v>2997.89</v>
      </c>
      <c r="J524" s="80">
        <v>2997.89</v>
      </c>
      <c r="K524" s="80">
        <v>2997.89</v>
      </c>
      <c r="L524" s="80">
        <v>2997.89</v>
      </c>
      <c r="M524" s="80">
        <v>2997.89</v>
      </c>
      <c r="N524" s="80">
        <v>2997.89</v>
      </c>
      <c r="O524" s="80">
        <v>2997.89</v>
      </c>
      <c r="P524" s="90">
        <v>35974.69</v>
      </c>
      <c r="Q524" s="90">
        <f t="shared" si="8"/>
        <v>26981.01</v>
      </c>
    </row>
    <row r="525" spans="2:17" x14ac:dyDescent="0.3">
      <c r="B525" s="79" t="s">
        <v>1498</v>
      </c>
      <c r="C525" s="79" t="s">
        <v>229</v>
      </c>
      <c r="D525" s="80">
        <v>4797.49</v>
      </c>
      <c r="E525" s="80">
        <v>4797.49</v>
      </c>
      <c r="F525" s="80">
        <v>4797.49</v>
      </c>
      <c r="G525" s="80">
        <v>4797.49</v>
      </c>
      <c r="H525" s="80">
        <v>4797.49</v>
      </c>
      <c r="I525" s="80">
        <v>4797.49</v>
      </c>
      <c r="J525" s="80">
        <v>4797.49</v>
      </c>
      <c r="K525" s="80">
        <v>4797.49</v>
      </c>
      <c r="L525" s="80">
        <v>4797.49</v>
      </c>
      <c r="M525" s="80">
        <v>4797.49</v>
      </c>
      <c r="N525" s="80">
        <v>4797.49</v>
      </c>
      <c r="O525" s="80">
        <v>4797.49</v>
      </c>
      <c r="P525" s="90">
        <v>57569.88</v>
      </c>
      <c r="Q525" s="90">
        <f t="shared" si="8"/>
        <v>43177.409999999989</v>
      </c>
    </row>
    <row r="526" spans="2:17" x14ac:dyDescent="0.3">
      <c r="B526" s="79" t="s">
        <v>1380</v>
      </c>
      <c r="C526" s="79" t="s">
        <v>307</v>
      </c>
      <c r="D526" s="80">
        <v>2190.44</v>
      </c>
      <c r="E526" s="80">
        <v>2190.44</v>
      </c>
      <c r="F526" s="80">
        <v>2190.44</v>
      </c>
      <c r="G526" s="80">
        <v>2190.44</v>
      </c>
      <c r="H526" s="80">
        <v>2190.44</v>
      </c>
      <c r="I526" s="80">
        <v>2190.44</v>
      </c>
      <c r="J526" s="80">
        <v>2190.44</v>
      </c>
      <c r="K526" s="80">
        <v>2190.44</v>
      </c>
      <c r="L526" s="80">
        <v>2190.44</v>
      </c>
      <c r="M526" s="80">
        <v>2190.44</v>
      </c>
      <c r="N526" s="80">
        <v>2190.44</v>
      </c>
      <c r="O526" s="80">
        <v>2190.44</v>
      </c>
      <c r="P526" s="90">
        <v>26285.279999999999</v>
      </c>
      <c r="Q526" s="90">
        <f t="shared" si="8"/>
        <v>19713.96</v>
      </c>
    </row>
    <row r="527" spans="2:17" x14ac:dyDescent="0.3">
      <c r="B527" s="79" t="s">
        <v>1964</v>
      </c>
      <c r="C527" s="79" t="s">
        <v>315</v>
      </c>
      <c r="D527" s="80">
        <v>1348.63</v>
      </c>
      <c r="E527" s="80">
        <v>1348.62</v>
      </c>
      <c r="F527" s="80">
        <v>1348.62</v>
      </c>
      <c r="G527" s="80">
        <v>1348.62</v>
      </c>
      <c r="H527" s="80">
        <v>1348.62</v>
      </c>
      <c r="I527" s="80">
        <v>1348.62</v>
      </c>
      <c r="J527" s="80">
        <v>1348.62</v>
      </c>
      <c r="K527" s="80">
        <v>1348.62</v>
      </c>
      <c r="L527" s="81">
        <v>539.45000000000005</v>
      </c>
      <c r="M527" s="82"/>
      <c r="N527" s="82"/>
      <c r="O527" s="82"/>
      <c r="P527" s="90">
        <v>11328.42</v>
      </c>
      <c r="Q527" s="90">
        <f t="shared" si="8"/>
        <v>7282.5499999999993</v>
      </c>
    </row>
    <row r="528" spans="2:17" x14ac:dyDescent="0.3">
      <c r="B528" s="79" t="s">
        <v>2774</v>
      </c>
      <c r="C528" s="79" t="s">
        <v>315</v>
      </c>
      <c r="D528" s="82"/>
      <c r="E528" s="82"/>
      <c r="F528" s="82"/>
      <c r="G528" s="82"/>
      <c r="H528" s="82"/>
      <c r="I528" s="82"/>
      <c r="J528" s="82"/>
      <c r="K528" s="82"/>
      <c r="L528" s="81">
        <v>809.17</v>
      </c>
      <c r="M528" s="80">
        <v>1348.62</v>
      </c>
      <c r="N528" s="80">
        <v>1348.62</v>
      </c>
      <c r="O528" s="80">
        <v>1348.62</v>
      </c>
      <c r="P528" s="90">
        <v>4855.03</v>
      </c>
      <c r="Q528" s="90">
        <f t="shared" si="8"/>
        <v>4855.03</v>
      </c>
    </row>
    <row r="529" spans="2:17" x14ac:dyDescent="0.3">
      <c r="B529" s="79" t="s">
        <v>1215</v>
      </c>
      <c r="C529" s="79" t="s">
        <v>143</v>
      </c>
      <c r="D529" s="80">
        <v>3118.15</v>
      </c>
      <c r="E529" s="80">
        <v>3118.15</v>
      </c>
      <c r="F529" s="80">
        <v>3118.15</v>
      </c>
      <c r="G529" s="80">
        <v>3118.15</v>
      </c>
      <c r="H529" s="80">
        <v>3118.15</v>
      </c>
      <c r="I529" s="80">
        <v>3118.15</v>
      </c>
      <c r="J529" s="80">
        <v>3118.15</v>
      </c>
      <c r="K529" s="80">
        <v>3118.15</v>
      </c>
      <c r="L529" s="80">
        <v>3118.15</v>
      </c>
      <c r="M529" s="80">
        <v>3118.15</v>
      </c>
      <c r="N529" s="80">
        <v>3118.15</v>
      </c>
      <c r="O529" s="80">
        <v>3118.15</v>
      </c>
      <c r="P529" s="90">
        <v>37417.800000000003</v>
      </c>
      <c r="Q529" s="90">
        <f t="shared" si="8"/>
        <v>28063.350000000006</v>
      </c>
    </row>
    <row r="530" spans="2:17" x14ac:dyDescent="0.3">
      <c r="B530" s="79" t="s">
        <v>1238</v>
      </c>
      <c r="C530" s="79" t="s">
        <v>202</v>
      </c>
      <c r="D530" s="80">
        <v>1967.1</v>
      </c>
      <c r="E530" s="80">
        <v>1967.1</v>
      </c>
      <c r="F530" s="80">
        <v>1967.1</v>
      </c>
      <c r="G530" s="80">
        <v>1967.1</v>
      </c>
      <c r="H530" s="80">
        <v>1967.1</v>
      </c>
      <c r="I530" s="80">
        <v>1967.1</v>
      </c>
      <c r="J530" s="80">
        <v>1967.1</v>
      </c>
      <c r="K530" s="80">
        <v>1967.1</v>
      </c>
      <c r="L530" s="80">
        <v>1967.1</v>
      </c>
      <c r="M530" s="80">
        <v>1967.1</v>
      </c>
      <c r="N530" s="80">
        <v>1967.1</v>
      </c>
      <c r="O530" s="80">
        <v>1967.1</v>
      </c>
      <c r="P530" s="90">
        <v>23605.200000000001</v>
      </c>
      <c r="Q530" s="90">
        <f t="shared" si="8"/>
        <v>17703.900000000001</v>
      </c>
    </row>
    <row r="531" spans="2:17" x14ac:dyDescent="0.3">
      <c r="B531" s="79" t="s">
        <v>1613</v>
      </c>
      <c r="C531" s="79" t="s">
        <v>55</v>
      </c>
      <c r="D531" s="80">
        <v>3521.88</v>
      </c>
      <c r="E531" s="80">
        <v>3521.88</v>
      </c>
      <c r="F531" s="80">
        <v>3521.88</v>
      </c>
      <c r="G531" s="80">
        <v>3521.88</v>
      </c>
      <c r="H531" s="80">
        <v>3521.88</v>
      </c>
      <c r="I531" s="80">
        <v>3521.88</v>
      </c>
      <c r="J531" s="80">
        <v>3521.88</v>
      </c>
      <c r="K531" s="80">
        <v>3521.88</v>
      </c>
      <c r="L531" s="80">
        <v>3521.88</v>
      </c>
      <c r="M531" s="80">
        <v>3521.88</v>
      </c>
      <c r="N531" s="80">
        <v>3521.88</v>
      </c>
      <c r="O531" s="80">
        <v>3521.88</v>
      </c>
      <c r="P531" s="90">
        <v>42262.559999999998</v>
      </c>
      <c r="Q531" s="90">
        <f t="shared" si="8"/>
        <v>31696.920000000006</v>
      </c>
    </row>
    <row r="532" spans="2:17" x14ac:dyDescent="0.3">
      <c r="B532" s="79" t="s">
        <v>1309</v>
      </c>
      <c r="C532" s="79" t="s">
        <v>115</v>
      </c>
      <c r="D532" s="80">
        <v>4213.37</v>
      </c>
      <c r="E532" s="80">
        <v>4213.37</v>
      </c>
      <c r="F532" s="80">
        <v>4213.37</v>
      </c>
      <c r="G532" s="80">
        <v>4213.37</v>
      </c>
      <c r="H532" s="80">
        <v>4213.37</v>
      </c>
      <c r="I532" s="80">
        <v>4213.37</v>
      </c>
      <c r="J532" s="80">
        <v>4213.37</v>
      </c>
      <c r="K532" s="80">
        <v>4213.37</v>
      </c>
      <c r="L532" s="80">
        <v>4213.37</v>
      </c>
      <c r="M532" s="80">
        <v>4213.37</v>
      </c>
      <c r="N532" s="80">
        <v>4213.37</v>
      </c>
      <c r="O532" s="80">
        <v>4213.37</v>
      </c>
      <c r="P532" s="90">
        <v>50560.44</v>
      </c>
      <c r="Q532" s="90">
        <f t="shared" si="8"/>
        <v>37920.33</v>
      </c>
    </row>
    <row r="533" spans="2:17" x14ac:dyDescent="0.3">
      <c r="B533" s="79" t="s">
        <v>1385</v>
      </c>
      <c r="C533" s="79" t="s">
        <v>338</v>
      </c>
      <c r="D533" s="80">
        <v>3453.16</v>
      </c>
      <c r="E533" s="80">
        <v>3453.16</v>
      </c>
      <c r="F533" s="80">
        <v>3453.16</v>
      </c>
      <c r="G533" s="80">
        <v>3453.16</v>
      </c>
      <c r="H533" s="80">
        <v>3453.16</v>
      </c>
      <c r="I533" s="82"/>
      <c r="J533" s="82"/>
      <c r="K533" s="82"/>
      <c r="L533" s="82"/>
      <c r="M533" s="82"/>
      <c r="N533" s="82"/>
      <c r="O533" s="82"/>
      <c r="P533" s="90">
        <v>17265.8</v>
      </c>
      <c r="Q533" s="90">
        <f t="shared" si="8"/>
        <v>6906.32</v>
      </c>
    </row>
    <row r="534" spans="2:17" x14ac:dyDescent="0.3">
      <c r="B534" s="79" t="s">
        <v>2738</v>
      </c>
      <c r="C534" s="79" t="s">
        <v>338</v>
      </c>
      <c r="D534" s="82"/>
      <c r="E534" s="82"/>
      <c r="F534" s="82"/>
      <c r="G534" s="82"/>
      <c r="H534" s="82"/>
      <c r="I534" s="80">
        <v>3453.16</v>
      </c>
      <c r="J534" s="80">
        <v>3453.16</v>
      </c>
      <c r="K534" s="80">
        <v>3453.16</v>
      </c>
      <c r="L534" s="80">
        <v>3453.16</v>
      </c>
      <c r="M534" s="80">
        <v>3453.16</v>
      </c>
      <c r="N534" s="80">
        <v>3453.16</v>
      </c>
      <c r="O534" s="80">
        <v>3453.16</v>
      </c>
      <c r="P534" s="90">
        <v>24172.12</v>
      </c>
      <c r="Q534" s="90">
        <f t="shared" si="8"/>
        <v>24172.12</v>
      </c>
    </row>
    <row r="535" spans="2:17" x14ac:dyDescent="0.3">
      <c r="B535" s="79" t="s">
        <v>1598</v>
      </c>
      <c r="C535" s="79" t="s">
        <v>268</v>
      </c>
      <c r="D535" s="80">
        <v>2199.0300000000002</v>
      </c>
      <c r="E535" s="80">
        <v>2199.0300000000002</v>
      </c>
      <c r="F535" s="80">
        <v>2199.0300000000002</v>
      </c>
      <c r="G535" s="80">
        <v>2199.0300000000002</v>
      </c>
      <c r="H535" s="80">
        <v>2199.0300000000002</v>
      </c>
      <c r="I535" s="80">
        <v>2199.0300000000002</v>
      </c>
      <c r="J535" s="80">
        <v>2199.0300000000002</v>
      </c>
      <c r="K535" s="80">
        <v>2199.0300000000002</v>
      </c>
      <c r="L535" s="80">
        <v>2199.0300000000002</v>
      </c>
      <c r="M535" s="80">
        <v>2199.0300000000002</v>
      </c>
      <c r="N535" s="80">
        <v>2199.0300000000002</v>
      </c>
      <c r="O535" s="80">
        <v>2199.0300000000002</v>
      </c>
      <c r="P535" s="90">
        <v>26388.36</v>
      </c>
      <c r="Q535" s="90">
        <f t="shared" si="8"/>
        <v>19791.27</v>
      </c>
    </row>
    <row r="536" spans="2:17" x14ac:dyDescent="0.3">
      <c r="B536" s="79" t="s">
        <v>1250</v>
      </c>
      <c r="C536" s="79" t="s">
        <v>76</v>
      </c>
      <c r="D536" s="80">
        <v>2186.14</v>
      </c>
      <c r="E536" s="80">
        <v>2186.14</v>
      </c>
      <c r="F536" s="80">
        <v>2186.14</v>
      </c>
      <c r="G536" s="80">
        <v>2186.14</v>
      </c>
      <c r="H536" s="80">
        <v>2186.14</v>
      </c>
      <c r="I536" s="80">
        <v>2186.14</v>
      </c>
      <c r="J536" s="80">
        <v>2186.14</v>
      </c>
      <c r="K536" s="80">
        <v>2186.14</v>
      </c>
      <c r="L536" s="80">
        <v>2186.14</v>
      </c>
      <c r="M536" s="80">
        <v>2186.14</v>
      </c>
      <c r="N536" s="80">
        <v>2186.14</v>
      </c>
      <c r="O536" s="80">
        <v>2186.14</v>
      </c>
      <c r="P536" s="90">
        <v>26233.68</v>
      </c>
      <c r="Q536" s="90">
        <f t="shared" si="8"/>
        <v>19675.259999999998</v>
      </c>
    </row>
    <row r="537" spans="2:17" x14ac:dyDescent="0.3">
      <c r="B537" s="79" t="s">
        <v>1160</v>
      </c>
      <c r="C537" s="79" t="s">
        <v>78</v>
      </c>
      <c r="D537" s="80">
        <v>3165.4</v>
      </c>
      <c r="E537" s="80">
        <v>3165.4</v>
      </c>
      <c r="F537" s="80">
        <v>3165.4</v>
      </c>
      <c r="G537" s="80">
        <v>3165.4</v>
      </c>
      <c r="H537" s="80">
        <v>3165.4</v>
      </c>
      <c r="I537" s="80">
        <v>3165.4</v>
      </c>
      <c r="J537" s="80">
        <v>3165.4</v>
      </c>
      <c r="K537" s="80">
        <v>3165.4</v>
      </c>
      <c r="L537" s="80">
        <v>3165.4</v>
      </c>
      <c r="M537" s="80">
        <v>3165.4</v>
      </c>
      <c r="N537" s="80">
        <v>3165.4</v>
      </c>
      <c r="O537" s="80">
        <v>3165.4</v>
      </c>
      <c r="P537" s="90">
        <v>37984.800000000003</v>
      </c>
      <c r="Q537" s="90">
        <f t="shared" si="8"/>
        <v>28488.600000000006</v>
      </c>
    </row>
    <row r="538" spans="2:17" x14ac:dyDescent="0.3">
      <c r="B538" s="79" t="s">
        <v>2336</v>
      </c>
      <c r="C538" s="79" t="s">
        <v>222</v>
      </c>
      <c r="D538" s="80">
        <v>3393.03</v>
      </c>
      <c r="E538" s="80">
        <v>3393.03</v>
      </c>
      <c r="F538" s="80">
        <v>3393.03</v>
      </c>
      <c r="G538" s="80">
        <v>3393.03</v>
      </c>
      <c r="H538" s="80">
        <v>3393.03</v>
      </c>
      <c r="I538" s="80">
        <v>3393.03</v>
      </c>
      <c r="J538" s="80">
        <v>3393.03</v>
      </c>
      <c r="K538" s="80">
        <v>3393.03</v>
      </c>
      <c r="L538" s="80">
        <v>3393.03</v>
      </c>
      <c r="M538" s="80">
        <v>3393.03</v>
      </c>
      <c r="N538" s="80">
        <v>3393.03</v>
      </c>
      <c r="O538" s="80">
        <v>3393.03</v>
      </c>
      <c r="P538" s="90">
        <v>40716.36</v>
      </c>
      <c r="Q538" s="90">
        <f t="shared" si="8"/>
        <v>30537.269999999997</v>
      </c>
    </row>
    <row r="539" spans="2:17" x14ac:dyDescent="0.3">
      <c r="B539" s="79" t="s">
        <v>1522</v>
      </c>
      <c r="C539" s="79" t="s">
        <v>317</v>
      </c>
      <c r="D539" s="80">
        <v>2151.7800000000002</v>
      </c>
      <c r="E539" s="80">
        <v>2151.7800000000002</v>
      </c>
      <c r="F539" s="80">
        <v>2151.7800000000002</v>
      </c>
      <c r="G539" s="80">
        <v>2151.7800000000002</v>
      </c>
      <c r="H539" s="80">
        <v>2151.7800000000002</v>
      </c>
      <c r="I539" s="80">
        <v>2151.7800000000002</v>
      </c>
      <c r="J539" s="80">
        <v>2151.7800000000002</v>
      </c>
      <c r="K539" s="80">
        <v>2151.7800000000002</v>
      </c>
      <c r="L539" s="80">
        <v>2151.7800000000002</v>
      </c>
      <c r="M539" s="80">
        <v>2151.7800000000002</v>
      </c>
      <c r="N539" s="80">
        <v>2151.7800000000002</v>
      </c>
      <c r="O539" s="80">
        <v>2151.7800000000002</v>
      </c>
      <c r="P539" s="90">
        <v>25821.360000000001</v>
      </c>
      <c r="Q539" s="90">
        <f t="shared" si="8"/>
        <v>19366.02</v>
      </c>
    </row>
    <row r="540" spans="2:17" x14ac:dyDescent="0.3">
      <c r="B540" s="79" t="s">
        <v>1147</v>
      </c>
      <c r="C540" s="79" t="s">
        <v>186</v>
      </c>
      <c r="D540" s="80">
        <v>2138.9</v>
      </c>
      <c r="E540" s="80">
        <v>2138.9</v>
      </c>
      <c r="F540" s="80">
        <v>2138.9</v>
      </c>
      <c r="G540" s="80">
        <v>2138.9</v>
      </c>
      <c r="H540" s="80">
        <v>2138.9</v>
      </c>
      <c r="I540" s="80">
        <v>2138.9</v>
      </c>
      <c r="J540" s="80">
        <v>2138.9</v>
      </c>
      <c r="K540" s="80">
        <v>2138.9</v>
      </c>
      <c r="L540" s="80">
        <v>2138.9</v>
      </c>
      <c r="M540" s="80">
        <v>2138.9</v>
      </c>
      <c r="N540" s="80">
        <v>2138.9</v>
      </c>
      <c r="O540" s="80">
        <v>2138.9</v>
      </c>
      <c r="P540" s="90">
        <v>25666.799999999999</v>
      </c>
      <c r="Q540" s="90">
        <f t="shared" si="8"/>
        <v>19250.100000000002</v>
      </c>
    </row>
    <row r="541" spans="2:17" x14ac:dyDescent="0.3">
      <c r="B541" s="79" t="s">
        <v>1245</v>
      </c>
      <c r="C541" s="79" t="s">
        <v>240</v>
      </c>
      <c r="D541" s="80">
        <v>2452.4299999999998</v>
      </c>
      <c r="E541" s="80">
        <v>2452.4299999999998</v>
      </c>
      <c r="F541" s="80">
        <v>2452.4299999999998</v>
      </c>
      <c r="G541" s="80">
        <v>2452.4299999999998</v>
      </c>
      <c r="H541" s="80">
        <v>2452.4299999999998</v>
      </c>
      <c r="I541" s="80">
        <v>2452.4299999999998</v>
      </c>
      <c r="J541" s="80">
        <v>2452.4299999999998</v>
      </c>
      <c r="K541" s="80">
        <v>2452.4299999999998</v>
      </c>
      <c r="L541" s="80">
        <v>2452.4299999999998</v>
      </c>
      <c r="M541" s="80">
        <v>2452.4299999999998</v>
      </c>
      <c r="N541" s="80">
        <v>2452.4299999999998</v>
      </c>
      <c r="O541" s="80">
        <v>2452.4299999999998</v>
      </c>
      <c r="P541" s="90">
        <v>29429.16</v>
      </c>
      <c r="Q541" s="90">
        <f t="shared" si="8"/>
        <v>22071.87</v>
      </c>
    </row>
    <row r="542" spans="2:17" x14ac:dyDescent="0.3">
      <c r="B542" s="79" t="s">
        <v>1485</v>
      </c>
      <c r="C542" s="79" t="s">
        <v>113</v>
      </c>
      <c r="D542" s="80">
        <v>3109.57</v>
      </c>
      <c r="E542" s="80">
        <v>3109.56</v>
      </c>
      <c r="F542" s="80">
        <v>3109.56</v>
      </c>
      <c r="G542" s="80">
        <v>3109.56</v>
      </c>
      <c r="H542" s="80">
        <v>3109.56</v>
      </c>
      <c r="I542" s="80">
        <v>3109.56</v>
      </c>
      <c r="J542" s="80">
        <v>3109.56</v>
      </c>
      <c r="K542" s="80">
        <v>3109.56</v>
      </c>
      <c r="L542" s="80">
        <v>3109.56</v>
      </c>
      <c r="M542" s="80">
        <v>3109.56</v>
      </c>
      <c r="N542" s="80">
        <v>3109.56</v>
      </c>
      <c r="O542" s="80">
        <v>3109.56</v>
      </c>
      <c r="P542" s="90">
        <v>37314.730000000003</v>
      </c>
      <c r="Q542" s="90">
        <f t="shared" si="8"/>
        <v>27986.040000000005</v>
      </c>
    </row>
    <row r="543" spans="2:17" x14ac:dyDescent="0.3">
      <c r="B543" s="79" t="s">
        <v>2250</v>
      </c>
      <c r="C543" s="79" t="s">
        <v>126</v>
      </c>
      <c r="D543" s="80">
        <v>3393.03</v>
      </c>
      <c r="E543" s="80">
        <v>3393.03</v>
      </c>
      <c r="F543" s="80">
        <v>3393.03</v>
      </c>
      <c r="G543" s="80">
        <v>3393.03</v>
      </c>
      <c r="H543" s="80">
        <v>3393.03</v>
      </c>
      <c r="I543" s="80">
        <v>3393.03</v>
      </c>
      <c r="J543" s="80">
        <v>3393.03</v>
      </c>
      <c r="K543" s="80">
        <v>3393.03</v>
      </c>
      <c r="L543" s="80">
        <v>3393.03</v>
      </c>
      <c r="M543" s="80">
        <v>3393.03</v>
      </c>
      <c r="N543" s="80">
        <v>3393.03</v>
      </c>
      <c r="O543" s="80">
        <v>3393.03</v>
      </c>
      <c r="P543" s="90">
        <v>40716.36</v>
      </c>
      <c r="Q543" s="90">
        <f t="shared" si="8"/>
        <v>30537.269999999997</v>
      </c>
    </row>
    <row r="544" spans="2:17" x14ac:dyDescent="0.3">
      <c r="B544" s="79" t="s">
        <v>2337</v>
      </c>
      <c r="C544" s="79" t="s">
        <v>123</v>
      </c>
      <c r="D544" s="80">
        <v>2151.7800000000002</v>
      </c>
      <c r="E544" s="80">
        <v>2151.7800000000002</v>
      </c>
      <c r="F544" s="80">
        <v>2151.7800000000002</v>
      </c>
      <c r="G544" s="80">
        <v>2151.7800000000002</v>
      </c>
      <c r="H544" s="80">
        <v>2151.7800000000002</v>
      </c>
      <c r="I544" s="80">
        <v>2151.7800000000002</v>
      </c>
      <c r="J544" s="80">
        <v>2151.7800000000002</v>
      </c>
      <c r="K544" s="80">
        <v>2151.7800000000002</v>
      </c>
      <c r="L544" s="80">
        <v>2151.7800000000002</v>
      </c>
      <c r="M544" s="80">
        <v>2151.7800000000002</v>
      </c>
      <c r="N544" s="80">
        <v>2151.7800000000002</v>
      </c>
      <c r="O544" s="80">
        <v>2151.7800000000002</v>
      </c>
      <c r="P544" s="90">
        <v>25821.360000000001</v>
      </c>
      <c r="Q544" s="90">
        <f t="shared" si="8"/>
        <v>19366.02</v>
      </c>
    </row>
    <row r="545" spans="2:17" x14ac:dyDescent="0.3">
      <c r="B545" s="79" t="s">
        <v>1222</v>
      </c>
      <c r="C545" s="79" t="s">
        <v>185</v>
      </c>
      <c r="D545" s="80">
        <v>2138.9</v>
      </c>
      <c r="E545" s="80">
        <v>2138.9</v>
      </c>
      <c r="F545" s="80">
        <v>2138.9</v>
      </c>
      <c r="G545" s="80">
        <v>2138.9</v>
      </c>
      <c r="H545" s="80">
        <v>2138.9</v>
      </c>
      <c r="I545" s="80">
        <v>2138.9</v>
      </c>
      <c r="J545" s="80">
        <v>2138.9</v>
      </c>
      <c r="K545" s="80">
        <v>2138.9</v>
      </c>
      <c r="L545" s="80">
        <v>2138.9</v>
      </c>
      <c r="M545" s="80">
        <v>2138.9</v>
      </c>
      <c r="N545" s="80">
        <v>2138.9</v>
      </c>
      <c r="O545" s="80">
        <v>2138.9</v>
      </c>
      <c r="P545" s="90">
        <v>25666.799999999999</v>
      </c>
      <c r="Q545" s="90">
        <f t="shared" si="8"/>
        <v>19250.100000000002</v>
      </c>
    </row>
    <row r="546" spans="2:17" x14ac:dyDescent="0.3">
      <c r="B546" s="79" t="s">
        <v>1520</v>
      </c>
      <c r="C546" s="79" t="s">
        <v>350</v>
      </c>
      <c r="D546" s="80">
        <v>3109.57</v>
      </c>
      <c r="E546" s="80">
        <v>3109.56</v>
      </c>
      <c r="F546" s="80">
        <v>3109.56</v>
      </c>
      <c r="G546" s="80">
        <v>3109.56</v>
      </c>
      <c r="H546" s="80">
        <v>3109.56</v>
      </c>
      <c r="I546" s="80">
        <v>3109.56</v>
      </c>
      <c r="J546" s="80">
        <v>3109.56</v>
      </c>
      <c r="K546" s="80">
        <v>3109.56</v>
      </c>
      <c r="L546" s="80">
        <v>3109.56</v>
      </c>
      <c r="M546" s="80">
        <v>3109.56</v>
      </c>
      <c r="N546" s="80">
        <v>3109.56</v>
      </c>
      <c r="O546" s="80">
        <v>3109.56</v>
      </c>
      <c r="P546" s="90">
        <v>37314.730000000003</v>
      </c>
      <c r="Q546" s="90">
        <f t="shared" si="8"/>
        <v>27986.040000000005</v>
      </c>
    </row>
    <row r="547" spans="2:17" x14ac:dyDescent="0.3">
      <c r="B547" s="79" t="s">
        <v>628</v>
      </c>
      <c r="C547" s="79" t="s">
        <v>178</v>
      </c>
      <c r="D547" s="80">
        <v>3393.03</v>
      </c>
      <c r="E547" s="80">
        <v>3393.03</v>
      </c>
      <c r="F547" s="80">
        <v>3393.03</v>
      </c>
      <c r="G547" s="80">
        <v>3393.03</v>
      </c>
      <c r="H547" s="80">
        <v>3393.03</v>
      </c>
      <c r="I547" s="80">
        <v>3393.03</v>
      </c>
      <c r="J547" s="80">
        <v>3393.03</v>
      </c>
      <c r="K547" s="80">
        <v>3393.03</v>
      </c>
      <c r="L547" s="80">
        <v>3393.03</v>
      </c>
      <c r="M547" s="80">
        <v>3393.03</v>
      </c>
      <c r="N547" s="80">
        <v>3393.03</v>
      </c>
      <c r="O547" s="80">
        <v>3393.03</v>
      </c>
      <c r="P547" s="90">
        <v>40716.36</v>
      </c>
      <c r="Q547" s="90">
        <f t="shared" si="8"/>
        <v>30537.269999999997</v>
      </c>
    </row>
    <row r="548" spans="2:17" x14ac:dyDescent="0.3">
      <c r="B548" s="79" t="s">
        <v>1320</v>
      </c>
      <c r="C548" s="79" t="s">
        <v>267</v>
      </c>
      <c r="D548" s="80">
        <v>2151.7800000000002</v>
      </c>
      <c r="E548" s="80">
        <v>2151.7800000000002</v>
      </c>
      <c r="F548" s="80">
        <v>2151.7800000000002</v>
      </c>
      <c r="G548" s="80">
        <v>2151.7800000000002</v>
      </c>
      <c r="H548" s="80">
        <v>2151.7800000000002</v>
      </c>
      <c r="I548" s="80">
        <v>2151.7800000000002</v>
      </c>
      <c r="J548" s="80">
        <v>2151.7800000000002</v>
      </c>
      <c r="K548" s="80">
        <v>2151.7800000000002</v>
      </c>
      <c r="L548" s="80">
        <v>2151.7800000000002</v>
      </c>
      <c r="M548" s="80">
        <v>2151.7800000000002</v>
      </c>
      <c r="N548" s="80">
        <v>2151.7800000000002</v>
      </c>
      <c r="O548" s="80">
        <v>2151.7800000000002</v>
      </c>
      <c r="P548" s="90">
        <v>25821.360000000001</v>
      </c>
      <c r="Q548" s="90">
        <f t="shared" si="8"/>
        <v>19366.02</v>
      </c>
    </row>
    <row r="549" spans="2:17" x14ac:dyDescent="0.3">
      <c r="B549" s="79" t="s">
        <v>1164</v>
      </c>
      <c r="C549" s="79" t="s">
        <v>233</v>
      </c>
      <c r="D549" s="80">
        <v>2138.9</v>
      </c>
      <c r="E549" s="80">
        <v>2138.9</v>
      </c>
      <c r="F549" s="80">
        <v>2138.9</v>
      </c>
      <c r="G549" s="80">
        <v>2138.9</v>
      </c>
      <c r="H549" s="80">
        <v>2138.9</v>
      </c>
      <c r="I549" s="80">
        <v>2138.9</v>
      </c>
      <c r="J549" s="80">
        <v>2138.9</v>
      </c>
      <c r="K549" s="80">
        <v>2138.9</v>
      </c>
      <c r="L549" s="80">
        <v>2138.9</v>
      </c>
      <c r="M549" s="80">
        <v>2138.9</v>
      </c>
      <c r="N549" s="80">
        <v>2138.9</v>
      </c>
      <c r="O549" s="80">
        <v>2138.9</v>
      </c>
      <c r="P549" s="90">
        <v>25666.799999999999</v>
      </c>
      <c r="Q549" s="90">
        <f t="shared" si="8"/>
        <v>19250.100000000002</v>
      </c>
    </row>
    <row r="550" spans="2:17" x14ac:dyDescent="0.3">
      <c r="B550" s="79" t="s">
        <v>1541</v>
      </c>
      <c r="C550" s="79" t="s">
        <v>255</v>
      </c>
      <c r="D550" s="80">
        <v>3109.57</v>
      </c>
      <c r="E550" s="80">
        <v>3109.56</v>
      </c>
      <c r="F550" s="80">
        <v>3109.56</v>
      </c>
      <c r="G550" s="80">
        <v>3109.56</v>
      </c>
      <c r="H550" s="80">
        <v>3109.56</v>
      </c>
      <c r="I550" s="80">
        <v>3109.56</v>
      </c>
      <c r="J550" s="80">
        <v>3109.56</v>
      </c>
      <c r="K550" s="80">
        <v>3109.56</v>
      </c>
      <c r="L550" s="80">
        <v>3109.56</v>
      </c>
      <c r="M550" s="80">
        <v>3109.56</v>
      </c>
      <c r="N550" s="80">
        <v>3109.56</v>
      </c>
      <c r="O550" s="80">
        <v>3109.56</v>
      </c>
      <c r="P550" s="90">
        <v>37314.730000000003</v>
      </c>
      <c r="Q550" s="90">
        <f t="shared" si="8"/>
        <v>27986.040000000005</v>
      </c>
    </row>
    <row r="551" spans="2:17" x14ac:dyDescent="0.3">
      <c r="B551" s="79" t="s">
        <v>1352</v>
      </c>
      <c r="C551" s="79" t="s">
        <v>329</v>
      </c>
      <c r="D551" s="80">
        <v>3393.03</v>
      </c>
      <c r="E551" s="80">
        <v>3393.03</v>
      </c>
      <c r="F551" s="80">
        <v>3393.03</v>
      </c>
      <c r="G551" s="80">
        <v>3393.03</v>
      </c>
      <c r="H551" s="80">
        <v>3393.03</v>
      </c>
      <c r="I551" s="80">
        <v>3393.03</v>
      </c>
      <c r="J551" s="80">
        <v>3393.03</v>
      </c>
      <c r="K551" s="80">
        <v>3393.03</v>
      </c>
      <c r="L551" s="80">
        <v>3393.03</v>
      </c>
      <c r="M551" s="80">
        <v>3393.03</v>
      </c>
      <c r="N551" s="80">
        <v>3393.03</v>
      </c>
      <c r="O551" s="80">
        <v>3393.03</v>
      </c>
      <c r="P551" s="90">
        <v>40716.36</v>
      </c>
      <c r="Q551" s="90">
        <f t="shared" si="8"/>
        <v>30537.269999999997</v>
      </c>
    </row>
    <row r="552" spans="2:17" x14ac:dyDescent="0.3">
      <c r="B552" s="79" t="s">
        <v>1321</v>
      </c>
      <c r="C552" s="79" t="s">
        <v>336</v>
      </c>
      <c r="D552" s="80">
        <v>1421.63</v>
      </c>
      <c r="E552" s="80">
        <v>1421.64</v>
      </c>
      <c r="F552" s="80">
        <v>1421.64</v>
      </c>
      <c r="G552" s="80">
        <v>1421.64</v>
      </c>
      <c r="H552" s="80">
        <v>1421.64</v>
      </c>
      <c r="I552" s="80">
        <v>1421.64</v>
      </c>
      <c r="J552" s="80">
        <v>1421.64</v>
      </c>
      <c r="K552" s="80">
        <v>1421.64</v>
      </c>
      <c r="L552" s="80">
        <v>1421.64</v>
      </c>
      <c r="M552" s="80">
        <v>1421.64</v>
      </c>
      <c r="N552" s="80">
        <v>1421.64</v>
      </c>
      <c r="O552" s="80">
        <v>1421.64</v>
      </c>
      <c r="P552" s="90">
        <v>17059.669999999998</v>
      </c>
      <c r="Q552" s="90">
        <f t="shared" si="8"/>
        <v>12794.759999999998</v>
      </c>
    </row>
    <row r="553" spans="2:17" x14ac:dyDescent="0.3">
      <c r="B553" s="79" t="s">
        <v>1572</v>
      </c>
      <c r="C553" s="79" t="s">
        <v>84</v>
      </c>
      <c r="D553" s="80">
        <v>2151.7800000000002</v>
      </c>
      <c r="E553" s="80">
        <v>2151.7800000000002</v>
      </c>
      <c r="F553" s="80">
        <v>2151.7800000000002</v>
      </c>
      <c r="G553" s="80">
        <v>2151.7800000000002</v>
      </c>
      <c r="H553" s="80">
        <v>2151.7800000000002</v>
      </c>
      <c r="I553" s="80">
        <v>2151.7800000000002</v>
      </c>
      <c r="J553" s="80">
        <v>2151.7800000000002</v>
      </c>
      <c r="K553" s="80">
        <v>2151.7800000000002</v>
      </c>
      <c r="L553" s="80">
        <v>2151.7800000000002</v>
      </c>
      <c r="M553" s="80">
        <v>2151.7800000000002</v>
      </c>
      <c r="N553" s="80">
        <v>2151.7800000000002</v>
      </c>
      <c r="O553" s="80">
        <v>2151.7800000000002</v>
      </c>
      <c r="P553" s="90">
        <v>25821.360000000001</v>
      </c>
      <c r="Q553" s="90">
        <f t="shared" si="8"/>
        <v>19366.02</v>
      </c>
    </row>
    <row r="554" spans="2:17" x14ac:dyDescent="0.3">
      <c r="B554" s="79" t="s">
        <v>1223</v>
      </c>
      <c r="C554" s="79" t="s">
        <v>199</v>
      </c>
      <c r="D554" s="80">
        <v>2138.9</v>
      </c>
      <c r="E554" s="80">
        <v>2138.9</v>
      </c>
      <c r="F554" s="80">
        <v>2138.9</v>
      </c>
      <c r="G554" s="80">
        <v>2138.9</v>
      </c>
      <c r="H554" s="80">
        <v>2138.9</v>
      </c>
      <c r="I554" s="80">
        <v>2138.9</v>
      </c>
      <c r="J554" s="80">
        <v>2138.9</v>
      </c>
      <c r="K554" s="80">
        <v>2138.9</v>
      </c>
      <c r="L554" s="80">
        <v>2138.9</v>
      </c>
      <c r="M554" s="80">
        <v>2138.9</v>
      </c>
      <c r="N554" s="80">
        <v>2138.9</v>
      </c>
      <c r="O554" s="80">
        <v>2138.9</v>
      </c>
      <c r="P554" s="90">
        <v>25666.799999999999</v>
      </c>
      <c r="Q554" s="90">
        <f t="shared" si="8"/>
        <v>19250.100000000002</v>
      </c>
    </row>
    <row r="555" spans="2:17" x14ac:dyDescent="0.3">
      <c r="B555" s="79" t="s">
        <v>1265</v>
      </c>
      <c r="C555" s="79" t="s">
        <v>105</v>
      </c>
      <c r="D555" s="80">
        <v>3109.57</v>
      </c>
      <c r="E555" s="80">
        <v>3109.56</v>
      </c>
      <c r="F555" s="80">
        <v>3109.56</v>
      </c>
      <c r="G555" s="80">
        <v>3109.56</v>
      </c>
      <c r="H555" s="80">
        <v>3109.56</v>
      </c>
      <c r="I555" s="80">
        <v>3109.56</v>
      </c>
      <c r="J555" s="80">
        <v>3109.56</v>
      </c>
      <c r="K555" s="80">
        <v>3109.56</v>
      </c>
      <c r="L555" s="80">
        <v>3109.56</v>
      </c>
      <c r="M555" s="80">
        <v>3109.56</v>
      </c>
      <c r="N555" s="80">
        <v>3109.56</v>
      </c>
      <c r="O555" s="80">
        <v>3109.56</v>
      </c>
      <c r="P555" s="90">
        <v>37314.730000000003</v>
      </c>
      <c r="Q555" s="90">
        <f t="shared" si="8"/>
        <v>27986.040000000005</v>
      </c>
    </row>
    <row r="556" spans="2:17" x14ac:dyDescent="0.3">
      <c r="B556" s="79" t="s">
        <v>2652</v>
      </c>
      <c r="C556" s="79" t="s">
        <v>302</v>
      </c>
      <c r="D556" s="80">
        <v>3393.03</v>
      </c>
      <c r="E556" s="80">
        <v>3393.03</v>
      </c>
      <c r="F556" s="80">
        <v>3393.03</v>
      </c>
      <c r="G556" s="80">
        <v>3393.03</v>
      </c>
      <c r="H556" s="80">
        <v>3393.03</v>
      </c>
      <c r="I556" s="80">
        <v>3393.03</v>
      </c>
      <c r="J556" s="80">
        <v>3393.03</v>
      </c>
      <c r="K556" s="80">
        <v>3393.03</v>
      </c>
      <c r="L556" s="80">
        <v>3393.03</v>
      </c>
      <c r="M556" s="80">
        <v>3393.03</v>
      </c>
      <c r="N556" s="80">
        <v>3393.03</v>
      </c>
      <c r="O556" s="80">
        <v>3393.03</v>
      </c>
      <c r="P556" s="90">
        <v>40716.36</v>
      </c>
      <c r="Q556" s="90">
        <f t="shared" si="8"/>
        <v>30537.269999999997</v>
      </c>
    </row>
    <row r="557" spans="2:17" x14ac:dyDescent="0.3">
      <c r="B557" s="79" t="s">
        <v>871</v>
      </c>
      <c r="C557" s="79" t="s">
        <v>181</v>
      </c>
      <c r="D557" s="80">
        <v>2151.7800000000002</v>
      </c>
      <c r="E557" s="80">
        <v>2151.7800000000002</v>
      </c>
      <c r="F557" s="80">
        <v>2151.7800000000002</v>
      </c>
      <c r="G557" s="80">
        <v>2151.7800000000002</v>
      </c>
      <c r="H557" s="80">
        <v>2151.7800000000002</v>
      </c>
      <c r="I557" s="80">
        <v>2151.7800000000002</v>
      </c>
      <c r="J557" s="80">
        <v>2151.7800000000002</v>
      </c>
      <c r="K557" s="80">
        <v>2151.7800000000002</v>
      </c>
      <c r="L557" s="80">
        <v>2151.7800000000002</v>
      </c>
      <c r="M557" s="80">
        <v>2151.7800000000002</v>
      </c>
      <c r="N557" s="80">
        <v>2151.7800000000002</v>
      </c>
      <c r="O557" s="80">
        <v>2151.7800000000002</v>
      </c>
      <c r="P557" s="90">
        <v>25821.360000000001</v>
      </c>
      <c r="Q557" s="90">
        <f t="shared" si="8"/>
        <v>19366.02</v>
      </c>
    </row>
    <row r="558" spans="2:17" x14ac:dyDescent="0.3">
      <c r="B558" s="79" t="s">
        <v>596</v>
      </c>
      <c r="C558" s="79" t="s">
        <v>242</v>
      </c>
      <c r="D558" s="80">
        <v>2138.9</v>
      </c>
      <c r="E558" s="80">
        <v>2138.9</v>
      </c>
      <c r="F558" s="80">
        <v>2138.9</v>
      </c>
      <c r="G558" s="80">
        <v>2138.9</v>
      </c>
      <c r="H558" s="80">
        <v>2138.9</v>
      </c>
      <c r="I558" s="80">
        <v>2138.9</v>
      </c>
      <c r="J558" s="80">
        <v>2138.9</v>
      </c>
      <c r="K558" s="80">
        <v>2138.9</v>
      </c>
      <c r="L558" s="80">
        <v>2138.9</v>
      </c>
      <c r="M558" s="80">
        <v>2138.9</v>
      </c>
      <c r="N558" s="80">
        <v>2138.9</v>
      </c>
      <c r="O558" s="80">
        <v>2138.9</v>
      </c>
      <c r="P558" s="90">
        <v>25666.799999999999</v>
      </c>
      <c r="Q558" s="90">
        <f t="shared" si="8"/>
        <v>19250.100000000002</v>
      </c>
    </row>
    <row r="559" spans="2:17" x14ac:dyDescent="0.3">
      <c r="B559" s="79" t="s">
        <v>617</v>
      </c>
      <c r="C559" s="79" t="s">
        <v>241</v>
      </c>
      <c r="D559" s="80">
        <v>3109.57</v>
      </c>
      <c r="E559" s="80">
        <v>3109.56</v>
      </c>
      <c r="F559" s="80">
        <v>3109.56</v>
      </c>
      <c r="G559" s="80">
        <v>3109.56</v>
      </c>
      <c r="H559" s="80">
        <v>3109.56</v>
      </c>
      <c r="I559" s="80">
        <v>3109.56</v>
      </c>
      <c r="J559" s="80">
        <v>3109.56</v>
      </c>
      <c r="K559" s="80">
        <v>3109.56</v>
      </c>
      <c r="L559" s="80">
        <v>3109.56</v>
      </c>
      <c r="M559" s="80">
        <v>3109.56</v>
      </c>
      <c r="N559" s="80">
        <v>3109.56</v>
      </c>
      <c r="O559" s="80">
        <v>3109.56</v>
      </c>
      <c r="P559" s="90">
        <v>37314.730000000003</v>
      </c>
      <c r="Q559" s="90">
        <f t="shared" si="8"/>
        <v>27986.040000000005</v>
      </c>
    </row>
    <row r="560" spans="2:17" x14ac:dyDescent="0.3">
      <c r="B560" s="79" t="s">
        <v>635</v>
      </c>
      <c r="C560" s="79" t="s">
        <v>318</v>
      </c>
      <c r="D560" s="80">
        <v>3393.03</v>
      </c>
      <c r="E560" s="80">
        <v>3393.03</v>
      </c>
      <c r="F560" s="80">
        <v>3393.03</v>
      </c>
      <c r="G560" s="80">
        <v>3393.03</v>
      </c>
      <c r="H560" s="80">
        <v>3393.03</v>
      </c>
      <c r="I560" s="80">
        <v>3393.03</v>
      </c>
      <c r="J560" s="80">
        <v>3393.03</v>
      </c>
      <c r="K560" s="80">
        <v>3393.03</v>
      </c>
      <c r="L560" s="80">
        <v>3393.03</v>
      </c>
      <c r="M560" s="80">
        <v>3393.03</v>
      </c>
      <c r="N560" s="80">
        <v>3393.03</v>
      </c>
      <c r="O560" s="80">
        <v>3393.03</v>
      </c>
      <c r="P560" s="90">
        <v>40716.36</v>
      </c>
      <c r="Q560" s="90">
        <f t="shared" si="8"/>
        <v>30537.269999999997</v>
      </c>
    </row>
    <row r="561" spans="2:17" x14ac:dyDescent="0.3">
      <c r="B561" s="79" t="s">
        <v>2390</v>
      </c>
      <c r="C561" s="79" t="s">
        <v>128</v>
      </c>
      <c r="D561" s="80">
        <v>2151.7800000000002</v>
      </c>
      <c r="E561" s="80">
        <v>2151.7800000000002</v>
      </c>
      <c r="F561" s="80">
        <v>2151.7800000000002</v>
      </c>
      <c r="G561" s="80">
        <v>2151.7800000000002</v>
      </c>
      <c r="H561" s="80">
        <v>2151.7800000000002</v>
      </c>
      <c r="I561" s="80">
        <v>2151.7800000000002</v>
      </c>
      <c r="J561" s="80">
        <v>2151.7800000000002</v>
      </c>
      <c r="K561" s="80">
        <v>2151.7800000000002</v>
      </c>
      <c r="L561" s="80">
        <v>2151.7800000000002</v>
      </c>
      <c r="M561" s="80">
        <v>2151.7800000000002</v>
      </c>
      <c r="N561" s="80">
        <v>2151.7800000000002</v>
      </c>
      <c r="O561" s="80">
        <v>2151.7800000000002</v>
      </c>
      <c r="P561" s="90">
        <v>25821.360000000001</v>
      </c>
      <c r="Q561" s="90">
        <f t="shared" si="8"/>
        <v>19366.02</v>
      </c>
    </row>
    <row r="562" spans="2:17" x14ac:dyDescent="0.3">
      <c r="B562" s="79" t="s">
        <v>1153</v>
      </c>
      <c r="C562" s="79" t="s">
        <v>129</v>
      </c>
      <c r="D562" s="80">
        <v>2138.9</v>
      </c>
      <c r="E562" s="80">
        <v>2138.9</v>
      </c>
      <c r="F562" s="80">
        <v>2138.9</v>
      </c>
      <c r="G562" s="80">
        <v>2138.9</v>
      </c>
      <c r="H562" s="80">
        <v>2138.9</v>
      </c>
      <c r="I562" s="80">
        <v>2138.9</v>
      </c>
      <c r="J562" s="80">
        <v>2138.9</v>
      </c>
      <c r="K562" s="80">
        <v>2138.9</v>
      </c>
      <c r="L562" s="80">
        <v>2138.9</v>
      </c>
      <c r="M562" s="80">
        <v>2138.9</v>
      </c>
      <c r="N562" s="80">
        <v>2138.9</v>
      </c>
      <c r="O562" s="80">
        <v>2138.9</v>
      </c>
      <c r="P562" s="90">
        <v>25666.799999999999</v>
      </c>
      <c r="Q562" s="90">
        <f t="shared" si="8"/>
        <v>19250.100000000002</v>
      </c>
    </row>
    <row r="563" spans="2:17" x14ac:dyDescent="0.3">
      <c r="B563" s="79" t="s">
        <v>731</v>
      </c>
      <c r="C563" s="79" t="s">
        <v>356</v>
      </c>
      <c r="D563" s="80">
        <v>1421.63</v>
      </c>
      <c r="E563" s="80">
        <v>1421.64</v>
      </c>
      <c r="F563" s="80">
        <v>1421.64</v>
      </c>
      <c r="G563" s="80">
        <v>1421.64</v>
      </c>
      <c r="H563" s="80">
        <v>1421.64</v>
      </c>
      <c r="I563" s="80">
        <v>1421.64</v>
      </c>
      <c r="J563" s="80">
        <v>1421.64</v>
      </c>
      <c r="K563" s="80">
        <v>1421.64</v>
      </c>
      <c r="L563" s="80">
        <v>1421.64</v>
      </c>
      <c r="M563" s="80">
        <v>1421.64</v>
      </c>
      <c r="N563" s="80">
        <v>1421.64</v>
      </c>
      <c r="O563" s="80">
        <v>1421.64</v>
      </c>
      <c r="P563" s="90">
        <v>17059.669999999998</v>
      </c>
      <c r="Q563" s="90">
        <f t="shared" si="8"/>
        <v>12794.759999999998</v>
      </c>
    </row>
    <row r="564" spans="2:17" x14ac:dyDescent="0.3">
      <c r="B564" s="79" t="s">
        <v>618</v>
      </c>
      <c r="C564" s="79" t="s">
        <v>330</v>
      </c>
      <c r="D564" s="80">
        <v>3109.57</v>
      </c>
      <c r="E564" s="80">
        <v>3109.56</v>
      </c>
      <c r="F564" s="80">
        <v>3109.56</v>
      </c>
      <c r="G564" s="80">
        <v>3109.56</v>
      </c>
      <c r="H564" s="80">
        <v>3109.56</v>
      </c>
      <c r="I564" s="80">
        <v>3109.56</v>
      </c>
      <c r="J564" s="80">
        <v>3109.56</v>
      </c>
      <c r="K564" s="80">
        <v>3109.56</v>
      </c>
      <c r="L564" s="80">
        <v>3109.56</v>
      </c>
      <c r="M564" s="80">
        <v>3109.56</v>
      </c>
      <c r="N564" s="80">
        <v>3109.56</v>
      </c>
      <c r="O564" s="80">
        <v>3109.56</v>
      </c>
      <c r="P564" s="90">
        <v>37314.730000000003</v>
      </c>
      <c r="Q564" s="90">
        <f t="shared" si="8"/>
        <v>27986.040000000005</v>
      </c>
    </row>
    <row r="565" spans="2:17" x14ac:dyDescent="0.3">
      <c r="B565" s="79" t="s">
        <v>2612</v>
      </c>
      <c r="C565" s="79" t="s">
        <v>303</v>
      </c>
      <c r="D565" s="80">
        <v>3393.03</v>
      </c>
      <c r="E565" s="80">
        <v>3393.03</v>
      </c>
      <c r="F565" s="80">
        <v>3393.03</v>
      </c>
      <c r="G565" s="80">
        <v>3393.03</v>
      </c>
      <c r="H565" s="80">
        <v>3393.03</v>
      </c>
      <c r="I565" s="80">
        <v>3393.03</v>
      </c>
      <c r="J565" s="80">
        <v>3393.03</v>
      </c>
      <c r="K565" s="80">
        <v>3393.03</v>
      </c>
      <c r="L565" s="80">
        <v>3393.03</v>
      </c>
      <c r="M565" s="80">
        <v>3393.03</v>
      </c>
      <c r="N565" s="80">
        <v>3393.03</v>
      </c>
      <c r="O565" s="80">
        <v>3393.03</v>
      </c>
      <c r="P565" s="90">
        <v>40716.36</v>
      </c>
      <c r="Q565" s="90">
        <f t="shared" si="8"/>
        <v>30537.269999999997</v>
      </c>
    </row>
    <row r="566" spans="2:17" x14ac:dyDescent="0.3">
      <c r="B566" s="79" t="s">
        <v>2039</v>
      </c>
      <c r="C566" s="79" t="s">
        <v>358</v>
      </c>
      <c r="D566" s="80">
        <v>2151.7800000000002</v>
      </c>
      <c r="E566" s="80">
        <v>2151.7800000000002</v>
      </c>
      <c r="F566" s="80">
        <v>2151.7800000000002</v>
      </c>
      <c r="G566" s="80">
        <v>2151.7800000000002</v>
      </c>
      <c r="H566" s="80">
        <v>2151.7800000000002</v>
      </c>
      <c r="I566" s="80">
        <v>2151.7800000000002</v>
      </c>
      <c r="J566" s="80">
        <v>2151.7800000000002</v>
      </c>
      <c r="K566" s="80">
        <v>2151.7800000000002</v>
      </c>
      <c r="L566" s="80">
        <v>2151.7800000000002</v>
      </c>
      <c r="M566" s="80">
        <v>2151.7800000000002</v>
      </c>
      <c r="N566" s="80">
        <v>2151.7800000000002</v>
      </c>
      <c r="O566" s="80">
        <v>2151.7800000000002</v>
      </c>
      <c r="P566" s="90">
        <v>25821.360000000001</v>
      </c>
      <c r="Q566" s="90">
        <f t="shared" si="8"/>
        <v>19366.02</v>
      </c>
    </row>
    <row r="567" spans="2:17" x14ac:dyDescent="0.3">
      <c r="B567" s="79" t="s">
        <v>2326</v>
      </c>
      <c r="C567" s="79" t="s">
        <v>112</v>
      </c>
      <c r="D567" s="80">
        <v>2138.9</v>
      </c>
      <c r="E567" s="80">
        <v>2138.9</v>
      </c>
      <c r="F567" s="80">
        <v>2138.9</v>
      </c>
      <c r="G567" s="80">
        <v>2138.9</v>
      </c>
      <c r="H567" s="80">
        <v>2138.9</v>
      </c>
      <c r="I567" s="80">
        <v>2138.9</v>
      </c>
      <c r="J567" s="80">
        <v>2138.9</v>
      </c>
      <c r="K567" s="80">
        <v>2138.9</v>
      </c>
      <c r="L567" s="80">
        <v>2138.9</v>
      </c>
      <c r="M567" s="80">
        <v>2138.9</v>
      </c>
      <c r="N567" s="80">
        <v>2138.9</v>
      </c>
      <c r="O567" s="80">
        <v>2138.9</v>
      </c>
      <c r="P567" s="90">
        <v>25666.799999999999</v>
      </c>
      <c r="Q567" s="90">
        <f t="shared" si="8"/>
        <v>19250.100000000002</v>
      </c>
    </row>
    <row r="568" spans="2:17" x14ac:dyDescent="0.3">
      <c r="B568" s="79" t="s">
        <v>693</v>
      </c>
      <c r="C568" s="79" t="s">
        <v>169</v>
      </c>
      <c r="D568" s="80">
        <v>3109.57</v>
      </c>
      <c r="E568" s="80">
        <v>3109.56</v>
      </c>
      <c r="F568" s="80">
        <v>3109.56</v>
      </c>
      <c r="G568" s="80">
        <v>3109.56</v>
      </c>
      <c r="H568" s="80">
        <v>3109.56</v>
      </c>
      <c r="I568" s="80">
        <v>3109.56</v>
      </c>
      <c r="J568" s="80">
        <v>3109.56</v>
      </c>
      <c r="K568" s="80">
        <v>3109.56</v>
      </c>
      <c r="L568" s="80">
        <v>3109.56</v>
      </c>
      <c r="M568" s="80">
        <v>3109.56</v>
      </c>
      <c r="N568" s="80">
        <v>3109.56</v>
      </c>
      <c r="O568" s="80">
        <v>3109.56</v>
      </c>
      <c r="P568" s="90">
        <v>37314.730000000003</v>
      </c>
      <c r="Q568" s="90">
        <f t="shared" si="8"/>
        <v>27986.040000000005</v>
      </c>
    </row>
    <row r="569" spans="2:17" x14ac:dyDescent="0.3">
      <c r="B569" s="79" t="s">
        <v>623</v>
      </c>
      <c r="C569" s="79" t="s">
        <v>130</v>
      </c>
      <c r="D569" s="80">
        <v>3393.03</v>
      </c>
      <c r="E569" s="80">
        <v>3393.03</v>
      </c>
      <c r="F569" s="80">
        <v>3393.03</v>
      </c>
      <c r="G569" s="80">
        <v>3393.03</v>
      </c>
      <c r="H569" s="80">
        <v>3393.03</v>
      </c>
      <c r="I569" s="80">
        <v>3393.03</v>
      </c>
      <c r="J569" s="80">
        <v>3393.03</v>
      </c>
      <c r="K569" s="80">
        <v>3393.03</v>
      </c>
      <c r="L569" s="80">
        <v>3393.03</v>
      </c>
      <c r="M569" s="80">
        <v>3393.03</v>
      </c>
      <c r="N569" s="80">
        <v>3393.03</v>
      </c>
      <c r="O569" s="80">
        <v>3393.03</v>
      </c>
      <c r="P569" s="90">
        <v>40716.36</v>
      </c>
      <c r="Q569" s="90">
        <f t="shared" si="8"/>
        <v>30537.269999999997</v>
      </c>
    </row>
    <row r="570" spans="2:17" x14ac:dyDescent="0.3">
      <c r="B570" s="79" t="s">
        <v>673</v>
      </c>
      <c r="C570" s="79" t="s">
        <v>326</v>
      </c>
      <c r="D570" s="80">
        <v>2151.7800000000002</v>
      </c>
      <c r="E570" s="80">
        <v>2151.7800000000002</v>
      </c>
      <c r="F570" s="80">
        <v>2151.7800000000002</v>
      </c>
      <c r="G570" s="80">
        <v>2151.7800000000002</v>
      </c>
      <c r="H570" s="80">
        <v>2151.7800000000002</v>
      </c>
      <c r="I570" s="80">
        <v>2151.7800000000002</v>
      </c>
      <c r="J570" s="80">
        <v>2151.7800000000002</v>
      </c>
      <c r="K570" s="80">
        <v>2151.7800000000002</v>
      </c>
      <c r="L570" s="80">
        <v>2151.7800000000002</v>
      </c>
      <c r="M570" s="80">
        <v>2151.7800000000002</v>
      </c>
      <c r="N570" s="80">
        <v>2151.7800000000002</v>
      </c>
      <c r="O570" s="80">
        <v>2151.7800000000002</v>
      </c>
      <c r="P570" s="90">
        <v>25821.360000000001</v>
      </c>
      <c r="Q570" s="90">
        <f t="shared" si="8"/>
        <v>19366.02</v>
      </c>
    </row>
    <row r="571" spans="2:17" x14ac:dyDescent="0.3">
      <c r="B571" s="79" t="s">
        <v>1212</v>
      </c>
      <c r="C571" s="79" t="s">
        <v>220</v>
      </c>
      <c r="D571" s="80">
        <v>2138.9</v>
      </c>
      <c r="E571" s="80">
        <v>2138.9</v>
      </c>
      <c r="F571" s="80">
        <v>2138.9</v>
      </c>
      <c r="G571" s="80">
        <v>2138.9</v>
      </c>
      <c r="H571" s="80">
        <v>2138.9</v>
      </c>
      <c r="I571" s="80">
        <v>2138.9</v>
      </c>
      <c r="J571" s="80">
        <v>2138.9</v>
      </c>
      <c r="K571" s="80">
        <v>2138.9</v>
      </c>
      <c r="L571" s="80">
        <v>2138.9</v>
      </c>
      <c r="M571" s="80">
        <v>2138.9</v>
      </c>
      <c r="N571" s="80">
        <v>2138.9</v>
      </c>
      <c r="O571" s="80">
        <v>2138.9</v>
      </c>
      <c r="P571" s="90">
        <v>25666.799999999999</v>
      </c>
      <c r="Q571" s="90">
        <f t="shared" si="8"/>
        <v>19250.100000000002</v>
      </c>
    </row>
    <row r="572" spans="2:17" x14ac:dyDescent="0.3">
      <c r="B572" s="79" t="s">
        <v>1088</v>
      </c>
      <c r="C572" s="79" t="s">
        <v>227</v>
      </c>
      <c r="D572" s="80">
        <v>3109.57</v>
      </c>
      <c r="E572" s="80">
        <v>3109.56</v>
      </c>
      <c r="F572" s="80">
        <v>3109.56</v>
      </c>
      <c r="G572" s="80">
        <v>3109.56</v>
      </c>
      <c r="H572" s="80">
        <v>3109.56</v>
      </c>
      <c r="I572" s="80">
        <v>3109.56</v>
      </c>
      <c r="J572" s="80">
        <v>3109.56</v>
      </c>
      <c r="K572" s="80">
        <v>3109.56</v>
      </c>
      <c r="L572" s="80">
        <v>3109.56</v>
      </c>
      <c r="M572" s="80">
        <v>3109.56</v>
      </c>
      <c r="N572" s="80">
        <v>3109.56</v>
      </c>
      <c r="O572" s="80">
        <v>3109.56</v>
      </c>
      <c r="P572" s="90">
        <v>37314.730000000003</v>
      </c>
      <c r="Q572" s="90">
        <f t="shared" si="8"/>
        <v>27986.040000000005</v>
      </c>
    </row>
    <row r="573" spans="2:17" x14ac:dyDescent="0.3">
      <c r="B573" s="79" t="s">
        <v>1580</v>
      </c>
      <c r="C573" s="79" t="s">
        <v>296</v>
      </c>
      <c r="D573" s="80">
        <v>3393.03</v>
      </c>
      <c r="E573" s="80">
        <v>3393.03</v>
      </c>
      <c r="F573" s="80">
        <v>3393.03</v>
      </c>
      <c r="G573" s="80">
        <v>3393.03</v>
      </c>
      <c r="H573" s="80">
        <v>3393.03</v>
      </c>
      <c r="I573" s="80">
        <v>3393.03</v>
      </c>
      <c r="J573" s="80">
        <v>3393.03</v>
      </c>
      <c r="K573" s="80">
        <v>3393.03</v>
      </c>
      <c r="L573" s="80">
        <v>3393.03</v>
      </c>
      <c r="M573" s="80">
        <v>3393.03</v>
      </c>
      <c r="N573" s="80">
        <v>3393.03</v>
      </c>
      <c r="O573" s="80">
        <v>3393.03</v>
      </c>
      <c r="P573" s="90">
        <v>40716.36</v>
      </c>
      <c r="Q573" s="90">
        <f t="shared" si="8"/>
        <v>30537.269999999997</v>
      </c>
    </row>
    <row r="574" spans="2:17" x14ac:dyDescent="0.3">
      <c r="B574" s="79" t="s">
        <v>2391</v>
      </c>
      <c r="C574" s="79" t="s">
        <v>173</v>
      </c>
      <c r="D574" s="80">
        <v>1576.25</v>
      </c>
      <c r="E574" s="80">
        <v>1576.26</v>
      </c>
      <c r="F574" s="80">
        <v>1576.26</v>
      </c>
      <c r="G574" s="80">
        <v>1576.26</v>
      </c>
      <c r="H574" s="80">
        <v>1576.26</v>
      </c>
      <c r="I574" s="80">
        <v>1576.26</v>
      </c>
      <c r="J574" s="80">
        <v>1576.26</v>
      </c>
      <c r="K574" s="80">
        <v>1576.26</v>
      </c>
      <c r="L574" s="80">
        <v>1576.26</v>
      </c>
      <c r="M574" s="80">
        <v>1576.26</v>
      </c>
      <c r="N574" s="80">
        <v>1576.26</v>
      </c>
      <c r="O574" s="80">
        <v>1576.26</v>
      </c>
      <c r="P574" s="90">
        <v>18915.11</v>
      </c>
      <c r="Q574" s="90">
        <f t="shared" si="8"/>
        <v>14186.34</v>
      </c>
    </row>
    <row r="575" spans="2:17" x14ac:dyDescent="0.3">
      <c r="B575" s="79" t="s">
        <v>1335</v>
      </c>
      <c r="C575" s="79" t="s">
        <v>230</v>
      </c>
      <c r="D575" s="80">
        <v>2151.7800000000002</v>
      </c>
      <c r="E575" s="80">
        <v>2151.7800000000002</v>
      </c>
      <c r="F575" s="80">
        <v>2151.7800000000002</v>
      </c>
      <c r="G575" s="80">
        <v>2151.7800000000002</v>
      </c>
      <c r="H575" s="80">
        <v>2151.7800000000002</v>
      </c>
      <c r="I575" s="80">
        <v>2151.7800000000002</v>
      </c>
      <c r="J575" s="80">
        <v>2151.7800000000002</v>
      </c>
      <c r="K575" s="80">
        <v>2151.7800000000002</v>
      </c>
      <c r="L575" s="80">
        <v>2151.7800000000002</v>
      </c>
      <c r="M575" s="80">
        <v>2151.7800000000002</v>
      </c>
      <c r="N575" s="80">
        <v>2151.7800000000002</v>
      </c>
      <c r="O575" s="80">
        <v>2151.7800000000002</v>
      </c>
      <c r="P575" s="90">
        <v>25821.360000000001</v>
      </c>
      <c r="Q575" s="90">
        <f t="shared" si="8"/>
        <v>19366.02</v>
      </c>
    </row>
    <row r="576" spans="2:17" x14ac:dyDescent="0.3">
      <c r="B576" s="79" t="s">
        <v>597</v>
      </c>
      <c r="C576" s="79" t="s">
        <v>278</v>
      </c>
      <c r="D576" s="80">
        <v>2138.9</v>
      </c>
      <c r="E576" s="80">
        <v>2138.9</v>
      </c>
      <c r="F576" s="80">
        <v>2138.9</v>
      </c>
      <c r="G576" s="80">
        <v>2138.9</v>
      </c>
      <c r="H576" s="80">
        <v>2138.9</v>
      </c>
      <c r="I576" s="80">
        <v>2138.9</v>
      </c>
      <c r="J576" s="80">
        <v>2138.9</v>
      </c>
      <c r="K576" s="80">
        <v>2138.9</v>
      </c>
      <c r="L576" s="80">
        <v>2138.9</v>
      </c>
      <c r="M576" s="80">
        <v>2138.9</v>
      </c>
      <c r="N576" s="80">
        <v>2138.9</v>
      </c>
      <c r="O576" s="80">
        <v>2138.9</v>
      </c>
      <c r="P576" s="90">
        <v>25666.799999999999</v>
      </c>
      <c r="Q576" s="90">
        <f t="shared" si="8"/>
        <v>19250.100000000002</v>
      </c>
    </row>
    <row r="577" spans="2:17" x14ac:dyDescent="0.3">
      <c r="B577" s="79" t="s">
        <v>2267</v>
      </c>
      <c r="C577" s="79" t="s">
        <v>313</v>
      </c>
      <c r="D577" s="80">
        <v>3109.57</v>
      </c>
      <c r="E577" s="80">
        <v>3109.56</v>
      </c>
      <c r="F577" s="80">
        <v>3109.56</v>
      </c>
      <c r="G577" s="80">
        <v>3109.56</v>
      </c>
      <c r="H577" s="80">
        <v>3109.56</v>
      </c>
      <c r="I577" s="80">
        <v>3109.56</v>
      </c>
      <c r="J577" s="80">
        <v>3109.56</v>
      </c>
      <c r="K577" s="80">
        <v>3109.56</v>
      </c>
      <c r="L577" s="80">
        <v>3109.56</v>
      </c>
      <c r="M577" s="80">
        <v>3109.56</v>
      </c>
      <c r="N577" s="80">
        <v>3109.56</v>
      </c>
      <c r="O577" s="80">
        <v>3109.56</v>
      </c>
      <c r="P577" s="90">
        <v>37314.730000000003</v>
      </c>
      <c r="Q577" s="90">
        <f t="shared" si="8"/>
        <v>27986.040000000005</v>
      </c>
    </row>
    <row r="578" spans="2:17" x14ac:dyDescent="0.3">
      <c r="B578" s="79" t="s">
        <v>1173</v>
      </c>
      <c r="C578" s="79" t="s">
        <v>110</v>
      </c>
      <c r="D578" s="80">
        <v>3393.03</v>
      </c>
      <c r="E578" s="80">
        <v>3393.03</v>
      </c>
      <c r="F578" s="80">
        <v>3393.03</v>
      </c>
      <c r="G578" s="80">
        <v>3393.03</v>
      </c>
      <c r="H578" s="80">
        <v>3393.03</v>
      </c>
      <c r="I578" s="80">
        <v>3393.03</v>
      </c>
      <c r="J578" s="80">
        <v>3393.03</v>
      </c>
      <c r="K578" s="80">
        <v>3393.03</v>
      </c>
      <c r="L578" s="80">
        <v>3393.03</v>
      </c>
      <c r="M578" s="80">
        <v>3393.03</v>
      </c>
      <c r="N578" s="80">
        <v>3393.03</v>
      </c>
      <c r="O578" s="80">
        <v>3393.03</v>
      </c>
      <c r="P578" s="90">
        <v>40716.36</v>
      </c>
      <c r="Q578" s="90">
        <f t="shared" si="8"/>
        <v>30537.269999999997</v>
      </c>
    </row>
    <row r="579" spans="2:17" x14ac:dyDescent="0.3">
      <c r="B579" s="79" t="s">
        <v>1195</v>
      </c>
      <c r="C579" s="79" t="s">
        <v>275</v>
      </c>
      <c r="D579" s="80">
        <v>2151.7800000000002</v>
      </c>
      <c r="E579" s="80">
        <v>2151.7800000000002</v>
      </c>
      <c r="F579" s="80">
        <v>2151.7800000000002</v>
      </c>
      <c r="G579" s="80">
        <v>2151.7800000000002</v>
      </c>
      <c r="H579" s="80">
        <v>2151.7800000000002</v>
      </c>
      <c r="I579" s="80">
        <v>2151.7800000000002</v>
      </c>
      <c r="J579" s="80">
        <v>2151.7800000000002</v>
      </c>
      <c r="K579" s="80">
        <v>2151.7800000000002</v>
      </c>
      <c r="L579" s="80">
        <v>2151.7800000000002</v>
      </c>
      <c r="M579" s="80">
        <v>2151.7800000000002</v>
      </c>
      <c r="N579" s="80">
        <v>2151.7800000000002</v>
      </c>
      <c r="O579" s="80">
        <v>2151.7800000000002</v>
      </c>
      <c r="P579" s="90">
        <v>25821.360000000001</v>
      </c>
      <c r="Q579" s="90">
        <f t="shared" ref="Q579:Q642" si="9">SUM(G579:O579)</f>
        <v>19366.02</v>
      </c>
    </row>
    <row r="580" spans="2:17" x14ac:dyDescent="0.3">
      <c r="B580" s="79" t="s">
        <v>1585</v>
      </c>
      <c r="C580" s="79" t="s">
        <v>319</v>
      </c>
      <c r="D580" s="80">
        <v>2138.9</v>
      </c>
      <c r="E580" s="80">
        <v>2138.9</v>
      </c>
      <c r="F580" s="80">
        <v>2138.9</v>
      </c>
      <c r="G580" s="80">
        <v>2138.9</v>
      </c>
      <c r="H580" s="80">
        <v>2138.9</v>
      </c>
      <c r="I580" s="80">
        <v>2138.9</v>
      </c>
      <c r="J580" s="80">
        <v>2138.9</v>
      </c>
      <c r="K580" s="80">
        <v>2138.9</v>
      </c>
      <c r="L580" s="80">
        <v>2138.9</v>
      </c>
      <c r="M580" s="80">
        <v>2138.9</v>
      </c>
      <c r="N580" s="80">
        <v>2138.9</v>
      </c>
      <c r="O580" s="80">
        <v>2138.9</v>
      </c>
      <c r="P580" s="90">
        <v>25666.799999999999</v>
      </c>
      <c r="Q580" s="90">
        <f t="shared" si="9"/>
        <v>19250.100000000002</v>
      </c>
    </row>
    <row r="581" spans="2:17" x14ac:dyDescent="0.3">
      <c r="B581" s="79" t="s">
        <v>2423</v>
      </c>
      <c r="C581" s="79" t="s">
        <v>235</v>
      </c>
      <c r="D581" s="80">
        <v>3109.57</v>
      </c>
      <c r="E581" s="80">
        <v>3109.56</v>
      </c>
      <c r="F581" s="80">
        <v>3109.56</v>
      </c>
      <c r="G581" s="80">
        <v>3109.56</v>
      </c>
      <c r="H581" s="80">
        <v>3109.56</v>
      </c>
      <c r="I581" s="80">
        <v>3109.56</v>
      </c>
      <c r="J581" s="80">
        <v>3109.56</v>
      </c>
      <c r="K581" s="80">
        <v>3109.56</v>
      </c>
      <c r="L581" s="80">
        <v>3109.56</v>
      </c>
      <c r="M581" s="80">
        <v>3109.56</v>
      </c>
      <c r="N581" s="80">
        <v>3109.56</v>
      </c>
      <c r="O581" s="80">
        <v>3109.56</v>
      </c>
      <c r="P581" s="90">
        <v>37314.730000000003</v>
      </c>
      <c r="Q581" s="90">
        <f t="shared" si="9"/>
        <v>27986.040000000005</v>
      </c>
    </row>
    <row r="582" spans="2:17" x14ac:dyDescent="0.3">
      <c r="B582" s="79" t="s">
        <v>1174</v>
      </c>
      <c r="C582" s="79" t="s">
        <v>170</v>
      </c>
      <c r="D582" s="80">
        <v>3393.03</v>
      </c>
      <c r="E582" s="80">
        <v>3393.03</v>
      </c>
      <c r="F582" s="80">
        <v>3393.03</v>
      </c>
      <c r="G582" s="80">
        <v>3393.03</v>
      </c>
      <c r="H582" s="80">
        <v>3393.03</v>
      </c>
      <c r="I582" s="80">
        <v>3393.03</v>
      </c>
      <c r="J582" s="80">
        <v>3393.03</v>
      </c>
      <c r="K582" s="80">
        <v>3393.03</v>
      </c>
      <c r="L582" s="80">
        <v>3393.03</v>
      </c>
      <c r="M582" s="80">
        <v>3393.03</v>
      </c>
      <c r="N582" s="80">
        <v>3393.03</v>
      </c>
      <c r="O582" s="80">
        <v>3393.03</v>
      </c>
      <c r="P582" s="90">
        <v>40716.36</v>
      </c>
      <c r="Q582" s="90">
        <f t="shared" si="9"/>
        <v>30537.269999999997</v>
      </c>
    </row>
    <row r="583" spans="2:17" x14ac:dyDescent="0.3">
      <c r="B583" s="79" t="s">
        <v>1089</v>
      </c>
      <c r="C583" s="79" t="s">
        <v>299</v>
      </c>
      <c r="D583" s="80">
        <v>2151.7800000000002</v>
      </c>
      <c r="E583" s="80">
        <v>2151.7800000000002</v>
      </c>
      <c r="F583" s="80">
        <v>2151.7800000000002</v>
      </c>
      <c r="G583" s="80">
        <v>2151.7800000000002</v>
      </c>
      <c r="H583" s="80">
        <v>2151.7800000000002</v>
      </c>
      <c r="I583" s="80">
        <v>2151.7800000000002</v>
      </c>
      <c r="J583" s="80">
        <v>2151.7800000000002</v>
      </c>
      <c r="K583" s="80">
        <v>2151.7800000000002</v>
      </c>
      <c r="L583" s="80">
        <v>2151.7800000000002</v>
      </c>
      <c r="M583" s="80">
        <v>2151.7800000000002</v>
      </c>
      <c r="N583" s="80">
        <v>2151.7800000000002</v>
      </c>
      <c r="O583" s="80">
        <v>2151.7800000000002</v>
      </c>
      <c r="P583" s="90">
        <v>25821.360000000001</v>
      </c>
      <c r="Q583" s="90">
        <f t="shared" si="9"/>
        <v>19366.02</v>
      </c>
    </row>
    <row r="584" spans="2:17" x14ac:dyDescent="0.3">
      <c r="B584" s="79" t="s">
        <v>801</v>
      </c>
      <c r="C584" s="79" t="s">
        <v>305</v>
      </c>
      <c r="D584" s="80">
        <v>2138.9</v>
      </c>
      <c r="E584" s="80">
        <v>2138.9</v>
      </c>
      <c r="F584" s="80">
        <v>2138.9</v>
      </c>
      <c r="G584" s="80">
        <v>2138.9</v>
      </c>
      <c r="H584" s="80">
        <v>2138.9</v>
      </c>
      <c r="I584" s="80">
        <v>2138.9</v>
      </c>
      <c r="J584" s="80">
        <v>2138.9</v>
      </c>
      <c r="K584" s="80">
        <v>2138.9</v>
      </c>
      <c r="L584" s="80">
        <v>2138.9</v>
      </c>
      <c r="M584" s="80">
        <v>2138.9</v>
      </c>
      <c r="N584" s="80">
        <v>2138.9</v>
      </c>
      <c r="O584" s="80">
        <v>2138.9</v>
      </c>
      <c r="P584" s="90">
        <v>25666.799999999999</v>
      </c>
      <c r="Q584" s="90">
        <f t="shared" si="9"/>
        <v>19250.100000000002</v>
      </c>
    </row>
    <row r="585" spans="2:17" x14ac:dyDescent="0.3">
      <c r="B585" s="79" t="s">
        <v>1162</v>
      </c>
      <c r="C585" s="79" t="s">
        <v>103</v>
      </c>
      <c r="D585" s="80">
        <v>1464.58</v>
      </c>
      <c r="E585" s="80">
        <v>1464.59</v>
      </c>
      <c r="F585" s="80">
        <v>1464.59</v>
      </c>
      <c r="G585" s="80">
        <v>1464.59</v>
      </c>
      <c r="H585" s="80">
        <v>1464.59</v>
      </c>
      <c r="I585" s="80">
        <v>1464.59</v>
      </c>
      <c r="J585" s="80">
        <v>1464.59</v>
      </c>
      <c r="K585" s="80">
        <v>1464.59</v>
      </c>
      <c r="L585" s="80">
        <v>1464.59</v>
      </c>
      <c r="M585" s="80">
        <v>1464.59</v>
      </c>
      <c r="N585" s="80">
        <v>1464.59</v>
      </c>
      <c r="O585" s="80">
        <v>1464.59</v>
      </c>
      <c r="P585" s="90">
        <v>17575.07</v>
      </c>
      <c r="Q585" s="90">
        <f t="shared" si="9"/>
        <v>13181.31</v>
      </c>
    </row>
    <row r="586" spans="2:17" x14ac:dyDescent="0.3">
      <c r="B586" s="79" t="s">
        <v>1617</v>
      </c>
      <c r="C586" s="79" t="s">
        <v>304</v>
      </c>
      <c r="D586" s="80">
        <v>3367.26</v>
      </c>
      <c r="E586" s="80">
        <v>3367.26</v>
      </c>
      <c r="F586" s="80">
        <v>3367.26</v>
      </c>
      <c r="G586" s="80">
        <v>3367.26</v>
      </c>
      <c r="H586" s="80">
        <v>3367.26</v>
      </c>
      <c r="I586" s="80">
        <v>3367.26</v>
      </c>
      <c r="J586" s="80">
        <v>3367.26</v>
      </c>
      <c r="K586" s="80">
        <v>3367.26</v>
      </c>
      <c r="L586" s="80">
        <v>3367.26</v>
      </c>
      <c r="M586" s="80">
        <v>3367.26</v>
      </c>
      <c r="N586" s="80">
        <v>3367.26</v>
      </c>
      <c r="O586" s="80">
        <v>3367.26</v>
      </c>
      <c r="P586" s="90">
        <v>40407.120000000003</v>
      </c>
      <c r="Q586" s="90">
        <f t="shared" si="9"/>
        <v>30305.340000000011</v>
      </c>
    </row>
    <row r="587" spans="2:17" x14ac:dyDescent="0.3">
      <c r="B587" s="79" t="s">
        <v>1586</v>
      </c>
      <c r="C587" s="79" t="s">
        <v>306</v>
      </c>
      <c r="D587" s="80">
        <v>3109.57</v>
      </c>
      <c r="E587" s="80">
        <v>3109.56</v>
      </c>
      <c r="F587" s="80">
        <v>3109.56</v>
      </c>
      <c r="G587" s="80">
        <v>3109.56</v>
      </c>
      <c r="H587" s="80">
        <v>3109.56</v>
      </c>
      <c r="I587" s="80">
        <v>3109.56</v>
      </c>
      <c r="J587" s="80">
        <v>3109.56</v>
      </c>
      <c r="K587" s="80">
        <v>3109.56</v>
      </c>
      <c r="L587" s="80">
        <v>3109.56</v>
      </c>
      <c r="M587" s="80">
        <v>3109.56</v>
      </c>
      <c r="N587" s="80">
        <v>3109.56</v>
      </c>
      <c r="O587" s="80">
        <v>3109.56</v>
      </c>
      <c r="P587" s="90">
        <v>37314.730000000003</v>
      </c>
      <c r="Q587" s="90">
        <f t="shared" si="9"/>
        <v>27986.040000000005</v>
      </c>
    </row>
    <row r="588" spans="2:17" x14ac:dyDescent="0.3">
      <c r="B588" s="79" t="s">
        <v>2325</v>
      </c>
      <c r="C588" s="79" t="s">
        <v>290</v>
      </c>
      <c r="D588" s="80">
        <v>3393.03</v>
      </c>
      <c r="E588" s="80">
        <v>3393.03</v>
      </c>
      <c r="F588" s="80">
        <v>3393.03</v>
      </c>
      <c r="G588" s="80">
        <v>3393.03</v>
      </c>
      <c r="H588" s="80">
        <v>3393.03</v>
      </c>
      <c r="I588" s="80">
        <v>3393.03</v>
      </c>
      <c r="J588" s="80">
        <v>3393.03</v>
      </c>
      <c r="K588" s="80">
        <v>3393.03</v>
      </c>
      <c r="L588" s="80">
        <v>3393.03</v>
      </c>
      <c r="M588" s="80">
        <v>3393.03</v>
      </c>
      <c r="N588" s="80">
        <v>3393.03</v>
      </c>
      <c r="O588" s="80">
        <v>3393.03</v>
      </c>
      <c r="P588" s="90">
        <v>40716.36</v>
      </c>
      <c r="Q588" s="90">
        <f t="shared" si="9"/>
        <v>30537.269999999997</v>
      </c>
    </row>
    <row r="589" spans="2:17" x14ac:dyDescent="0.3">
      <c r="B589" s="79" t="s">
        <v>745</v>
      </c>
      <c r="C589" s="79" t="s">
        <v>194</v>
      </c>
      <c r="D589" s="80">
        <v>2151.7800000000002</v>
      </c>
      <c r="E589" s="80">
        <v>2151.7800000000002</v>
      </c>
      <c r="F589" s="80">
        <v>2151.7800000000002</v>
      </c>
      <c r="G589" s="80">
        <v>2151.7800000000002</v>
      </c>
      <c r="H589" s="80">
        <v>2151.7800000000002</v>
      </c>
      <c r="I589" s="80">
        <v>2151.7800000000002</v>
      </c>
      <c r="J589" s="80">
        <v>2151.7800000000002</v>
      </c>
      <c r="K589" s="80">
        <v>2151.7800000000002</v>
      </c>
      <c r="L589" s="80">
        <v>2151.7800000000002</v>
      </c>
      <c r="M589" s="80">
        <v>2151.7800000000002</v>
      </c>
      <c r="N589" s="80">
        <v>2151.7800000000002</v>
      </c>
      <c r="O589" s="80">
        <v>2151.7800000000002</v>
      </c>
      <c r="P589" s="90">
        <v>25821.360000000001</v>
      </c>
      <c r="Q589" s="90">
        <f t="shared" si="9"/>
        <v>19366.02</v>
      </c>
    </row>
    <row r="590" spans="2:17" x14ac:dyDescent="0.3">
      <c r="B590" s="79" t="s">
        <v>2035</v>
      </c>
      <c r="C590" s="79" t="s">
        <v>254</v>
      </c>
      <c r="D590" s="80">
        <v>4277.79</v>
      </c>
      <c r="E590" s="80">
        <v>2138.89</v>
      </c>
      <c r="F590" s="80">
        <v>2138.9</v>
      </c>
      <c r="G590" s="80">
        <v>2138.9</v>
      </c>
      <c r="H590" s="80">
        <v>2138.9</v>
      </c>
      <c r="I590" s="80">
        <v>2138.9</v>
      </c>
      <c r="J590" s="80">
        <v>2138.9</v>
      </c>
      <c r="K590" s="80">
        <v>2138.9</v>
      </c>
      <c r="L590" s="80">
        <v>2138.9</v>
      </c>
      <c r="M590" s="80">
        <v>2138.9</v>
      </c>
      <c r="N590" s="80">
        <v>2138.9</v>
      </c>
      <c r="O590" s="80">
        <v>2138.9</v>
      </c>
      <c r="P590" s="90">
        <v>27805.68</v>
      </c>
      <c r="Q590" s="90">
        <f t="shared" si="9"/>
        <v>19250.100000000002</v>
      </c>
    </row>
    <row r="591" spans="2:17" x14ac:dyDescent="0.3">
      <c r="B591" s="79" t="s">
        <v>678</v>
      </c>
      <c r="C591" s="79" t="s">
        <v>195</v>
      </c>
      <c r="D591" s="80">
        <v>3109.57</v>
      </c>
      <c r="E591" s="80">
        <v>3109.56</v>
      </c>
      <c r="F591" s="80">
        <v>3109.56</v>
      </c>
      <c r="G591" s="80">
        <v>3109.56</v>
      </c>
      <c r="H591" s="80">
        <v>3109.56</v>
      </c>
      <c r="I591" s="80">
        <v>3109.56</v>
      </c>
      <c r="J591" s="80">
        <v>3109.56</v>
      </c>
      <c r="K591" s="80">
        <v>3109.56</v>
      </c>
      <c r="L591" s="80">
        <v>3109.56</v>
      </c>
      <c r="M591" s="80">
        <v>3109.56</v>
      </c>
      <c r="N591" s="80">
        <v>3109.56</v>
      </c>
      <c r="O591" s="80">
        <v>3109.56</v>
      </c>
      <c r="P591" s="90">
        <v>37314.730000000003</v>
      </c>
      <c r="Q591" s="90">
        <f t="shared" si="9"/>
        <v>27986.040000000005</v>
      </c>
    </row>
    <row r="592" spans="2:17" x14ac:dyDescent="0.3">
      <c r="B592" s="79" t="s">
        <v>1513</v>
      </c>
      <c r="C592" s="79" t="s">
        <v>312</v>
      </c>
      <c r="D592" s="80">
        <v>3393.03</v>
      </c>
      <c r="E592" s="80">
        <v>3393.03</v>
      </c>
      <c r="F592" s="80">
        <v>3393.03</v>
      </c>
      <c r="G592" s="80">
        <v>3393.03</v>
      </c>
      <c r="H592" s="80">
        <v>3393.03</v>
      </c>
      <c r="I592" s="80">
        <v>3393.03</v>
      </c>
      <c r="J592" s="80">
        <v>1860.69</v>
      </c>
      <c r="K592" s="82"/>
      <c r="L592" s="82"/>
      <c r="M592" s="82"/>
      <c r="N592" s="82"/>
      <c r="O592" s="82"/>
      <c r="P592" s="90">
        <v>22218.87</v>
      </c>
      <c r="Q592" s="90">
        <f t="shared" si="9"/>
        <v>12039.78</v>
      </c>
    </row>
    <row r="593" spans="2:17" x14ac:dyDescent="0.3">
      <c r="B593" s="79" t="s">
        <v>2753</v>
      </c>
      <c r="C593" s="79" t="s">
        <v>312</v>
      </c>
      <c r="D593" s="82"/>
      <c r="E593" s="82"/>
      <c r="F593" s="82"/>
      <c r="G593" s="82"/>
      <c r="H593" s="82"/>
      <c r="I593" s="82"/>
      <c r="J593" s="80">
        <v>1532.34</v>
      </c>
      <c r="K593" s="80">
        <v>3393.03</v>
      </c>
      <c r="L593" s="80">
        <v>3393.03</v>
      </c>
      <c r="M593" s="80">
        <v>3393.03</v>
      </c>
      <c r="N593" s="80">
        <v>3393.03</v>
      </c>
      <c r="O593" s="80">
        <v>3393.03</v>
      </c>
      <c r="P593" s="90">
        <v>18497.490000000002</v>
      </c>
      <c r="Q593" s="90">
        <f t="shared" si="9"/>
        <v>18497.490000000002</v>
      </c>
    </row>
    <row r="594" spans="2:17" x14ac:dyDescent="0.3">
      <c r="B594" s="79" t="s">
        <v>738</v>
      </c>
      <c r="C594" s="79" t="s">
        <v>270</v>
      </c>
      <c r="D594" s="80">
        <v>2151.7800000000002</v>
      </c>
      <c r="E594" s="80">
        <v>2151.7800000000002</v>
      </c>
      <c r="F594" s="80">
        <v>2151.7800000000002</v>
      </c>
      <c r="G594" s="80">
        <v>2151.7800000000002</v>
      </c>
      <c r="H594" s="80">
        <v>2151.7800000000002</v>
      </c>
      <c r="I594" s="80">
        <v>2151.7800000000002</v>
      </c>
      <c r="J594" s="80">
        <v>2151.7800000000002</v>
      </c>
      <c r="K594" s="80">
        <v>2151.7800000000002</v>
      </c>
      <c r="L594" s="80">
        <v>2151.7800000000002</v>
      </c>
      <c r="M594" s="80">
        <v>2151.7800000000002</v>
      </c>
      <c r="N594" s="80">
        <v>2151.7800000000002</v>
      </c>
      <c r="O594" s="80">
        <v>2151.7800000000002</v>
      </c>
      <c r="P594" s="90">
        <v>25821.360000000001</v>
      </c>
      <c r="Q594" s="90">
        <f t="shared" si="9"/>
        <v>19366.02</v>
      </c>
    </row>
    <row r="595" spans="2:17" x14ac:dyDescent="0.3">
      <c r="B595" s="79" t="s">
        <v>1122</v>
      </c>
      <c r="C595" s="79" t="s">
        <v>196</v>
      </c>
      <c r="D595" s="80">
        <v>2138.9</v>
      </c>
      <c r="E595" s="80">
        <v>2138.9</v>
      </c>
      <c r="F595" s="80">
        <v>2138.9</v>
      </c>
      <c r="G595" s="80">
        <v>2138.9</v>
      </c>
      <c r="H595" s="80">
        <v>2138.9</v>
      </c>
      <c r="I595" s="80">
        <v>2138.9</v>
      </c>
      <c r="J595" s="80">
        <v>2138.9</v>
      </c>
      <c r="K595" s="80">
        <v>2138.9</v>
      </c>
      <c r="L595" s="80">
        <v>2138.9</v>
      </c>
      <c r="M595" s="80">
        <v>2138.9</v>
      </c>
      <c r="N595" s="80">
        <v>2138.9</v>
      </c>
      <c r="O595" s="80">
        <v>2138.9</v>
      </c>
      <c r="P595" s="90">
        <v>25666.799999999999</v>
      </c>
      <c r="Q595" s="90">
        <f t="shared" si="9"/>
        <v>19250.100000000002</v>
      </c>
    </row>
    <row r="596" spans="2:17" x14ac:dyDescent="0.3">
      <c r="B596" s="79" t="s">
        <v>1512</v>
      </c>
      <c r="C596" s="79" t="s">
        <v>344</v>
      </c>
      <c r="D596" s="80">
        <v>3109.57</v>
      </c>
      <c r="E596" s="80">
        <v>3109.56</v>
      </c>
      <c r="F596" s="80">
        <v>3109.56</v>
      </c>
      <c r="G596" s="80">
        <v>3109.56</v>
      </c>
      <c r="H596" s="80">
        <v>3109.56</v>
      </c>
      <c r="I596" s="80">
        <v>3109.56</v>
      </c>
      <c r="J596" s="80">
        <v>3109.56</v>
      </c>
      <c r="K596" s="80">
        <v>3109.56</v>
      </c>
      <c r="L596" s="80">
        <v>3109.56</v>
      </c>
      <c r="M596" s="80">
        <v>3109.56</v>
      </c>
      <c r="N596" s="80">
        <v>3109.56</v>
      </c>
      <c r="O596" s="80">
        <v>3109.56</v>
      </c>
      <c r="P596" s="90">
        <v>37314.730000000003</v>
      </c>
      <c r="Q596" s="90">
        <f t="shared" si="9"/>
        <v>27986.040000000005</v>
      </c>
    </row>
    <row r="597" spans="2:17" x14ac:dyDescent="0.3">
      <c r="B597" s="79" t="s">
        <v>1181</v>
      </c>
      <c r="C597" s="79" t="s">
        <v>104</v>
      </c>
      <c r="D597" s="80">
        <v>3393.03</v>
      </c>
      <c r="E597" s="80">
        <v>3393.03</v>
      </c>
      <c r="F597" s="80">
        <v>3393.03</v>
      </c>
      <c r="G597" s="80">
        <v>3393.03</v>
      </c>
      <c r="H597" s="80">
        <v>3393.03</v>
      </c>
      <c r="I597" s="80">
        <v>3393.03</v>
      </c>
      <c r="J597" s="80">
        <v>3393.03</v>
      </c>
      <c r="K597" s="80">
        <v>3393.03</v>
      </c>
      <c r="L597" s="80">
        <v>3393.03</v>
      </c>
      <c r="M597" s="80">
        <v>3393.03</v>
      </c>
      <c r="N597" s="80">
        <v>3393.03</v>
      </c>
      <c r="O597" s="80">
        <v>3393.03</v>
      </c>
      <c r="P597" s="90">
        <v>40716.36</v>
      </c>
      <c r="Q597" s="90">
        <f t="shared" si="9"/>
        <v>30537.269999999997</v>
      </c>
    </row>
    <row r="598" spans="2:17" x14ac:dyDescent="0.3">
      <c r="B598" s="79" t="s">
        <v>1542</v>
      </c>
      <c r="C598" s="79" t="s">
        <v>359</v>
      </c>
      <c r="D598" s="80">
        <v>3118.15</v>
      </c>
      <c r="E598" s="80">
        <v>3118.15</v>
      </c>
      <c r="F598" s="80">
        <v>3118.15</v>
      </c>
      <c r="G598" s="80">
        <v>3118.15</v>
      </c>
      <c r="H598" s="80">
        <v>3118.15</v>
      </c>
      <c r="I598" s="80">
        <v>3118.15</v>
      </c>
      <c r="J598" s="80">
        <v>3118.15</v>
      </c>
      <c r="K598" s="80">
        <v>3118.15</v>
      </c>
      <c r="L598" s="80">
        <v>3118.15</v>
      </c>
      <c r="M598" s="80">
        <v>3118.15</v>
      </c>
      <c r="N598" s="80">
        <v>3118.15</v>
      </c>
      <c r="O598" s="80">
        <v>3118.15</v>
      </c>
      <c r="P598" s="90">
        <v>37417.800000000003</v>
      </c>
      <c r="Q598" s="90">
        <f t="shared" si="9"/>
        <v>28063.350000000006</v>
      </c>
    </row>
    <row r="599" spans="2:17" x14ac:dyDescent="0.3">
      <c r="B599" s="79" t="s">
        <v>604</v>
      </c>
      <c r="C599" s="79" t="s">
        <v>211</v>
      </c>
      <c r="D599" s="80">
        <v>2151.7800000000002</v>
      </c>
      <c r="E599" s="80">
        <v>2151.7800000000002</v>
      </c>
      <c r="F599" s="80">
        <v>2151.7800000000002</v>
      </c>
      <c r="G599" s="80">
        <v>2151.7800000000002</v>
      </c>
      <c r="H599" s="80">
        <v>2151.7800000000002</v>
      </c>
      <c r="I599" s="80">
        <v>2151.7800000000002</v>
      </c>
      <c r="J599" s="80">
        <v>2151.7800000000002</v>
      </c>
      <c r="K599" s="80">
        <v>2151.7800000000002</v>
      </c>
      <c r="L599" s="80">
        <v>2151.7800000000002</v>
      </c>
      <c r="M599" s="80">
        <v>2151.7800000000002</v>
      </c>
      <c r="N599" s="80">
        <v>2151.7800000000002</v>
      </c>
      <c r="O599" s="80">
        <v>2151.7800000000002</v>
      </c>
      <c r="P599" s="90">
        <v>25821.360000000001</v>
      </c>
      <c r="Q599" s="90">
        <f t="shared" si="9"/>
        <v>19366.02</v>
      </c>
    </row>
    <row r="600" spans="2:17" x14ac:dyDescent="0.3">
      <c r="B600" s="79" t="s">
        <v>802</v>
      </c>
      <c r="C600" s="79" t="s">
        <v>316</v>
      </c>
      <c r="D600" s="80">
        <v>2138.9</v>
      </c>
      <c r="E600" s="80">
        <v>2138.9</v>
      </c>
      <c r="F600" s="80">
        <v>2138.9</v>
      </c>
      <c r="G600" s="80">
        <v>2138.9</v>
      </c>
      <c r="H600" s="80">
        <v>2138.9</v>
      </c>
      <c r="I600" s="80">
        <v>2138.9</v>
      </c>
      <c r="J600" s="80">
        <v>2138.9</v>
      </c>
      <c r="K600" s="80">
        <v>2138.9</v>
      </c>
      <c r="L600" s="80">
        <v>2138.9</v>
      </c>
      <c r="M600" s="80">
        <v>2138.9</v>
      </c>
      <c r="N600" s="80">
        <v>2138.9</v>
      </c>
      <c r="O600" s="80">
        <v>2138.9</v>
      </c>
      <c r="P600" s="90">
        <v>25666.799999999999</v>
      </c>
      <c r="Q600" s="90">
        <f t="shared" si="9"/>
        <v>19250.100000000002</v>
      </c>
    </row>
    <row r="601" spans="2:17" x14ac:dyDescent="0.3">
      <c r="B601" s="79" t="s">
        <v>1134</v>
      </c>
      <c r="C601" s="79" t="s">
        <v>280</v>
      </c>
      <c r="D601" s="80">
        <v>3109.57</v>
      </c>
      <c r="E601" s="80">
        <v>3109.56</v>
      </c>
      <c r="F601" s="80">
        <v>3109.56</v>
      </c>
      <c r="G601" s="80">
        <v>3109.56</v>
      </c>
      <c r="H601" s="80">
        <v>3109.56</v>
      </c>
      <c r="I601" s="80">
        <v>3109.56</v>
      </c>
      <c r="J601" s="80">
        <v>3109.56</v>
      </c>
      <c r="K601" s="81">
        <v>601.85</v>
      </c>
      <c r="L601" s="82"/>
      <c r="M601" s="82"/>
      <c r="N601" s="82"/>
      <c r="O601" s="82"/>
      <c r="P601" s="90">
        <v>22368.78</v>
      </c>
      <c r="Q601" s="90">
        <f t="shared" si="9"/>
        <v>13040.09</v>
      </c>
    </row>
    <row r="602" spans="2:17" x14ac:dyDescent="0.3">
      <c r="B602" s="79" t="s">
        <v>2763</v>
      </c>
      <c r="C602" s="79" t="s">
        <v>280</v>
      </c>
      <c r="D602" s="82"/>
      <c r="E602" s="82"/>
      <c r="F602" s="82"/>
      <c r="G602" s="82"/>
      <c r="H602" s="82"/>
      <c r="I602" s="82"/>
      <c r="J602" s="82"/>
      <c r="K602" s="80">
        <v>2507.71</v>
      </c>
      <c r="L602" s="80">
        <v>3109.57</v>
      </c>
      <c r="M602" s="80">
        <v>3109.56</v>
      </c>
      <c r="N602" s="80">
        <v>3109.56</v>
      </c>
      <c r="O602" s="80">
        <v>3109.56</v>
      </c>
      <c r="P602" s="90">
        <v>14945.96</v>
      </c>
      <c r="Q602" s="90">
        <f t="shared" si="9"/>
        <v>14945.96</v>
      </c>
    </row>
    <row r="603" spans="2:17" x14ac:dyDescent="0.3">
      <c r="B603" s="79" t="s">
        <v>1591</v>
      </c>
      <c r="C603" s="79" t="s">
        <v>263</v>
      </c>
      <c r="D603" s="80">
        <v>3393.03</v>
      </c>
      <c r="E603" s="80">
        <v>3393.03</v>
      </c>
      <c r="F603" s="80">
        <v>3393.03</v>
      </c>
      <c r="G603" s="80">
        <v>2601.3200000000002</v>
      </c>
      <c r="H603" s="82"/>
      <c r="I603" s="82"/>
      <c r="J603" s="82"/>
      <c r="K603" s="82"/>
      <c r="L603" s="82"/>
      <c r="M603" s="82"/>
      <c r="N603" s="82"/>
      <c r="O603" s="82"/>
      <c r="P603" s="90">
        <v>12780.41</v>
      </c>
      <c r="Q603" s="90">
        <f t="shared" si="9"/>
        <v>2601.3200000000002</v>
      </c>
    </row>
    <row r="604" spans="2:17" x14ac:dyDescent="0.3">
      <c r="B604" s="79" t="s">
        <v>2712</v>
      </c>
      <c r="C604" s="79" t="s">
        <v>263</v>
      </c>
      <c r="D604" s="82"/>
      <c r="E604" s="82"/>
      <c r="F604" s="82"/>
      <c r="G604" s="81">
        <v>791.71</v>
      </c>
      <c r="H604" s="80">
        <v>3393.03</v>
      </c>
      <c r="I604" s="80">
        <v>3393.03</v>
      </c>
      <c r="J604" s="80">
        <v>3393.03</v>
      </c>
      <c r="K604" s="80">
        <v>3393.03</v>
      </c>
      <c r="L604" s="80">
        <v>3393.03</v>
      </c>
      <c r="M604" s="80">
        <v>2626.86</v>
      </c>
      <c r="N604" s="82"/>
      <c r="O604" s="82"/>
      <c r="P604" s="90">
        <v>20383.72</v>
      </c>
      <c r="Q604" s="90">
        <f t="shared" si="9"/>
        <v>20383.72</v>
      </c>
    </row>
    <row r="605" spans="2:17" x14ac:dyDescent="0.3">
      <c r="B605" s="79" t="s">
        <v>2786</v>
      </c>
      <c r="C605" s="79" t="s">
        <v>263</v>
      </c>
      <c r="D605" s="82"/>
      <c r="E605" s="82"/>
      <c r="F605" s="82"/>
      <c r="G605" s="82"/>
      <c r="H605" s="82"/>
      <c r="I605" s="82"/>
      <c r="J605" s="82"/>
      <c r="K605" s="82"/>
      <c r="L605" s="82"/>
      <c r="M605" s="81">
        <v>766.17</v>
      </c>
      <c r="N605" s="80">
        <v>3393.03</v>
      </c>
      <c r="O605" s="80">
        <v>3393.03</v>
      </c>
      <c r="P605" s="90">
        <v>7552.23</v>
      </c>
      <c r="Q605" s="90">
        <f t="shared" si="9"/>
        <v>7552.23</v>
      </c>
    </row>
    <row r="606" spans="2:17" x14ac:dyDescent="0.3">
      <c r="B606" s="79" t="s">
        <v>1090</v>
      </c>
      <c r="C606" s="79" t="s">
        <v>131</v>
      </c>
      <c r="D606" s="80">
        <v>2151.7800000000002</v>
      </c>
      <c r="E606" s="80">
        <v>2151.7800000000002</v>
      </c>
      <c r="F606" s="80">
        <v>2151.7800000000002</v>
      </c>
      <c r="G606" s="80">
        <v>2151.7800000000002</v>
      </c>
      <c r="H606" s="80">
        <v>2151.7800000000002</v>
      </c>
      <c r="I606" s="80">
        <v>2151.7800000000002</v>
      </c>
      <c r="J606" s="80">
        <v>2151.7800000000002</v>
      </c>
      <c r="K606" s="80">
        <v>2151.7800000000002</v>
      </c>
      <c r="L606" s="80">
        <v>2151.7800000000002</v>
      </c>
      <c r="M606" s="80">
        <v>2151.7800000000002</v>
      </c>
      <c r="N606" s="80">
        <v>2151.7800000000002</v>
      </c>
      <c r="O606" s="80">
        <v>2151.7800000000002</v>
      </c>
      <c r="P606" s="90">
        <v>25821.360000000001</v>
      </c>
      <c r="Q606" s="90">
        <f t="shared" si="9"/>
        <v>19366.02</v>
      </c>
    </row>
    <row r="607" spans="2:17" x14ac:dyDescent="0.3">
      <c r="B607" s="79" t="s">
        <v>700</v>
      </c>
      <c r="C607" s="79" t="s">
        <v>97</v>
      </c>
      <c r="D607" s="80">
        <v>2138.9</v>
      </c>
      <c r="E607" s="80">
        <v>2138.9</v>
      </c>
      <c r="F607" s="80">
        <v>2138.9</v>
      </c>
      <c r="G607" s="80">
        <v>2138.9</v>
      </c>
      <c r="H607" s="80">
        <v>2138.9</v>
      </c>
      <c r="I607" s="80">
        <v>2138.9</v>
      </c>
      <c r="J607" s="80">
        <v>2138.9</v>
      </c>
      <c r="K607" s="80">
        <v>2138.9</v>
      </c>
      <c r="L607" s="80">
        <v>2138.9</v>
      </c>
      <c r="M607" s="80">
        <v>2138.9</v>
      </c>
      <c r="N607" s="80">
        <v>2138.9</v>
      </c>
      <c r="O607" s="80">
        <v>2138.9</v>
      </c>
      <c r="P607" s="90">
        <v>25666.799999999999</v>
      </c>
      <c r="Q607" s="90">
        <f t="shared" si="9"/>
        <v>19250.100000000002</v>
      </c>
    </row>
    <row r="608" spans="2:17" x14ac:dyDescent="0.3">
      <c r="B608" s="79" t="s">
        <v>2327</v>
      </c>
      <c r="C608" s="79" t="s">
        <v>259</v>
      </c>
      <c r="D608" s="80">
        <v>3109.57</v>
      </c>
      <c r="E608" s="80">
        <v>3109.56</v>
      </c>
      <c r="F608" s="80">
        <v>3109.56</v>
      </c>
      <c r="G608" s="80">
        <v>3109.56</v>
      </c>
      <c r="H608" s="80">
        <v>3109.56</v>
      </c>
      <c r="I608" s="80">
        <v>3109.56</v>
      </c>
      <c r="J608" s="80">
        <v>3109.56</v>
      </c>
      <c r="K608" s="80">
        <v>3109.56</v>
      </c>
      <c r="L608" s="80">
        <v>3109.56</v>
      </c>
      <c r="M608" s="80">
        <v>3109.56</v>
      </c>
      <c r="N608" s="80">
        <v>3109.56</v>
      </c>
      <c r="O608" s="80">
        <v>3109.56</v>
      </c>
      <c r="P608" s="90">
        <v>37314.730000000003</v>
      </c>
      <c r="Q608" s="90">
        <f t="shared" si="9"/>
        <v>27986.040000000005</v>
      </c>
    </row>
    <row r="609" spans="2:17" x14ac:dyDescent="0.3">
      <c r="B609" s="79" t="s">
        <v>1239</v>
      </c>
      <c r="C609" s="79" t="s">
        <v>286</v>
      </c>
      <c r="D609" s="80">
        <v>3393.03</v>
      </c>
      <c r="E609" s="80">
        <v>3393.03</v>
      </c>
      <c r="F609" s="80">
        <v>3393.03</v>
      </c>
      <c r="G609" s="80">
        <v>3393.03</v>
      </c>
      <c r="H609" s="80">
        <v>3393.03</v>
      </c>
      <c r="I609" s="82"/>
      <c r="J609" s="82"/>
      <c r="K609" s="82"/>
      <c r="L609" s="82"/>
      <c r="M609" s="82"/>
      <c r="N609" s="82"/>
      <c r="O609" s="82"/>
      <c r="P609" s="90">
        <v>16965.150000000001</v>
      </c>
      <c r="Q609" s="90">
        <f t="shared" si="9"/>
        <v>6786.06</v>
      </c>
    </row>
    <row r="610" spans="2:17" x14ac:dyDescent="0.3">
      <c r="B610" s="79" t="s">
        <v>2736</v>
      </c>
      <c r="C610" s="79" t="s">
        <v>286</v>
      </c>
      <c r="D610" s="82"/>
      <c r="E610" s="82"/>
      <c r="F610" s="82"/>
      <c r="G610" s="82"/>
      <c r="H610" s="82"/>
      <c r="I610" s="80">
        <v>3393.03</v>
      </c>
      <c r="J610" s="80">
        <v>3393.03</v>
      </c>
      <c r="K610" s="80">
        <v>3393.03</v>
      </c>
      <c r="L610" s="80">
        <v>3393.03</v>
      </c>
      <c r="M610" s="80">
        <v>3393.03</v>
      </c>
      <c r="N610" s="80">
        <v>3393.03</v>
      </c>
      <c r="O610" s="80">
        <v>3393.03</v>
      </c>
      <c r="P610" s="90">
        <v>23751.21</v>
      </c>
      <c r="Q610" s="90">
        <f t="shared" si="9"/>
        <v>23751.21</v>
      </c>
    </row>
    <row r="611" spans="2:17" x14ac:dyDescent="0.3">
      <c r="B611" s="79" t="s">
        <v>1135</v>
      </c>
      <c r="C611" s="79" t="s">
        <v>197</v>
      </c>
      <c r="D611" s="80">
        <v>2151.7800000000002</v>
      </c>
      <c r="E611" s="80">
        <v>2151.7800000000002</v>
      </c>
      <c r="F611" s="80">
        <v>2151.7800000000002</v>
      </c>
      <c r="G611" s="80">
        <v>2151.7800000000002</v>
      </c>
      <c r="H611" s="80">
        <v>2151.7800000000002</v>
      </c>
      <c r="I611" s="80">
        <v>2151.7800000000002</v>
      </c>
      <c r="J611" s="80">
        <v>2151.7800000000002</v>
      </c>
      <c r="K611" s="80">
        <v>2151.7800000000002</v>
      </c>
      <c r="L611" s="80">
        <v>2151.7800000000002</v>
      </c>
      <c r="M611" s="80">
        <v>2151.7800000000002</v>
      </c>
      <c r="N611" s="80">
        <v>2151.7800000000002</v>
      </c>
      <c r="O611" s="80">
        <v>2151.7800000000002</v>
      </c>
      <c r="P611" s="90">
        <v>25821.360000000001</v>
      </c>
      <c r="Q611" s="90">
        <f t="shared" si="9"/>
        <v>19366.02</v>
      </c>
    </row>
    <row r="612" spans="2:17" x14ac:dyDescent="0.3">
      <c r="B612" s="79" t="s">
        <v>1182</v>
      </c>
      <c r="C612" s="79" t="s">
        <v>224</v>
      </c>
      <c r="D612" s="80">
        <v>2138.9</v>
      </c>
      <c r="E612" s="80">
        <v>2138.9</v>
      </c>
      <c r="F612" s="80">
        <v>2138.9</v>
      </c>
      <c r="G612" s="80">
        <v>2138.9</v>
      </c>
      <c r="H612" s="80">
        <v>2138.9</v>
      </c>
      <c r="I612" s="80">
        <v>2138.9</v>
      </c>
      <c r="J612" s="80">
        <v>2138.9</v>
      </c>
      <c r="K612" s="80">
        <v>2138.9</v>
      </c>
      <c r="L612" s="80">
        <v>2138.9</v>
      </c>
      <c r="M612" s="80">
        <v>2138.9</v>
      </c>
      <c r="N612" s="80">
        <v>2138.9</v>
      </c>
      <c r="O612" s="80">
        <v>2138.9</v>
      </c>
      <c r="P612" s="90">
        <v>25666.799999999999</v>
      </c>
      <c r="Q612" s="90">
        <f t="shared" si="9"/>
        <v>19250.100000000002</v>
      </c>
    </row>
    <row r="613" spans="2:17" x14ac:dyDescent="0.3">
      <c r="B613" s="79" t="s">
        <v>2211</v>
      </c>
      <c r="C613" s="79" t="s">
        <v>231</v>
      </c>
      <c r="D613" s="80">
        <v>2452.4299999999998</v>
      </c>
      <c r="E613" s="80">
        <v>2452.4299999999998</v>
      </c>
      <c r="F613" s="80">
        <v>2452.4299999999998</v>
      </c>
      <c r="G613" s="80">
        <v>2452.4299999999998</v>
      </c>
      <c r="H613" s="80">
        <v>2452.4299999999998</v>
      </c>
      <c r="I613" s="80">
        <v>2452.4299999999998</v>
      </c>
      <c r="J613" s="80">
        <v>2452.4299999999998</v>
      </c>
      <c r="K613" s="80">
        <v>2452.4299999999998</v>
      </c>
      <c r="L613" s="80">
        <v>2452.4299999999998</v>
      </c>
      <c r="M613" s="80">
        <v>2452.4299999999998</v>
      </c>
      <c r="N613" s="80">
        <v>2452.4299999999998</v>
      </c>
      <c r="O613" s="80">
        <v>2452.4299999999998</v>
      </c>
      <c r="P613" s="90">
        <v>29429.16</v>
      </c>
      <c r="Q613" s="90">
        <f t="shared" si="9"/>
        <v>22071.87</v>
      </c>
    </row>
    <row r="614" spans="2:17" x14ac:dyDescent="0.3">
      <c r="B614" s="79" t="s">
        <v>1341</v>
      </c>
      <c r="C614" s="79" t="s">
        <v>293</v>
      </c>
      <c r="D614" s="80">
        <v>3109.57</v>
      </c>
      <c r="E614" s="80">
        <v>3109.56</v>
      </c>
      <c r="F614" s="80">
        <v>3109.56</v>
      </c>
      <c r="G614" s="80">
        <v>3109.56</v>
      </c>
      <c r="H614" s="80">
        <v>3109.56</v>
      </c>
      <c r="I614" s="80">
        <v>3109.56</v>
      </c>
      <c r="J614" s="80">
        <v>3109.56</v>
      </c>
      <c r="K614" s="80">
        <v>3109.56</v>
      </c>
      <c r="L614" s="80">
        <v>3109.56</v>
      </c>
      <c r="M614" s="80">
        <v>3109.56</v>
      </c>
      <c r="N614" s="80">
        <v>3109.56</v>
      </c>
      <c r="O614" s="80">
        <v>3109.56</v>
      </c>
      <c r="P614" s="90">
        <v>37314.730000000003</v>
      </c>
      <c r="Q614" s="90">
        <f t="shared" si="9"/>
        <v>27986.040000000005</v>
      </c>
    </row>
    <row r="615" spans="2:17" x14ac:dyDescent="0.3">
      <c r="B615" s="79" t="s">
        <v>605</v>
      </c>
      <c r="C615" s="79" t="s">
        <v>192</v>
      </c>
      <c r="D615" s="80">
        <v>3393.03</v>
      </c>
      <c r="E615" s="80">
        <v>3393.03</v>
      </c>
      <c r="F615" s="80">
        <v>3393.03</v>
      </c>
      <c r="G615" s="80">
        <v>3393.03</v>
      </c>
      <c r="H615" s="80">
        <v>3393.03</v>
      </c>
      <c r="I615" s="80">
        <v>3393.03</v>
      </c>
      <c r="J615" s="80">
        <v>3393.03</v>
      </c>
      <c r="K615" s="80">
        <v>3393.03</v>
      </c>
      <c r="L615" s="80">
        <v>3393.03</v>
      </c>
      <c r="M615" s="80">
        <v>3393.03</v>
      </c>
      <c r="N615" s="80">
        <v>3393.03</v>
      </c>
      <c r="O615" s="80">
        <v>3393.03</v>
      </c>
      <c r="P615" s="90">
        <v>40716.36</v>
      </c>
      <c r="Q615" s="90">
        <f t="shared" si="9"/>
        <v>30537.269999999997</v>
      </c>
    </row>
    <row r="616" spans="2:17" x14ac:dyDescent="0.3">
      <c r="B616" s="79" t="s">
        <v>1217</v>
      </c>
      <c r="C616" s="79" t="s">
        <v>320</v>
      </c>
      <c r="D616" s="80">
        <v>2151.7800000000002</v>
      </c>
      <c r="E616" s="80">
        <v>2151.7800000000002</v>
      </c>
      <c r="F616" s="80">
        <v>2151.7800000000002</v>
      </c>
      <c r="G616" s="80">
        <v>2151.7800000000002</v>
      </c>
      <c r="H616" s="80">
        <v>2151.7800000000002</v>
      </c>
      <c r="I616" s="80">
        <v>2151.7800000000002</v>
      </c>
      <c r="J616" s="80">
        <v>2151.7800000000002</v>
      </c>
      <c r="K616" s="80">
        <v>2151.7800000000002</v>
      </c>
      <c r="L616" s="80">
        <v>2151.7800000000002</v>
      </c>
      <c r="M616" s="80">
        <v>2151.7800000000002</v>
      </c>
      <c r="N616" s="80">
        <v>2151.7800000000002</v>
      </c>
      <c r="O616" s="80">
        <v>2151.7800000000002</v>
      </c>
      <c r="P616" s="90">
        <v>25821.360000000001</v>
      </c>
      <c r="Q616" s="90">
        <f t="shared" si="9"/>
        <v>19366.02</v>
      </c>
    </row>
    <row r="617" spans="2:17" x14ac:dyDescent="0.3">
      <c r="B617" s="79" t="s">
        <v>684</v>
      </c>
      <c r="C617" s="79" t="s">
        <v>465</v>
      </c>
      <c r="D617" s="80">
        <v>2138.9</v>
      </c>
      <c r="E617" s="80">
        <v>2138.9</v>
      </c>
      <c r="F617" s="80">
        <v>2138.9</v>
      </c>
      <c r="G617" s="80">
        <v>2138.9</v>
      </c>
      <c r="H617" s="80">
        <v>2138.9</v>
      </c>
      <c r="I617" s="80">
        <v>2138.9</v>
      </c>
      <c r="J617" s="80">
        <v>2138.9</v>
      </c>
      <c r="K617" s="80">
        <v>2138.9</v>
      </c>
      <c r="L617" s="80">
        <v>2138.9</v>
      </c>
      <c r="M617" s="80">
        <v>2138.9</v>
      </c>
      <c r="N617" s="80">
        <v>2138.9</v>
      </c>
      <c r="O617" s="80">
        <v>2138.9</v>
      </c>
      <c r="P617" s="90">
        <v>25666.799999999999</v>
      </c>
      <c r="Q617" s="90">
        <f t="shared" si="9"/>
        <v>19250.100000000002</v>
      </c>
    </row>
    <row r="618" spans="2:17" x14ac:dyDescent="0.3">
      <c r="B618" s="79" t="s">
        <v>698</v>
      </c>
      <c r="C618" s="79" t="s">
        <v>413</v>
      </c>
      <c r="D618" s="80">
        <v>3109.57</v>
      </c>
      <c r="E618" s="80">
        <v>3109.56</v>
      </c>
      <c r="F618" s="80">
        <v>3109.56</v>
      </c>
      <c r="G618" s="80">
        <v>3109.56</v>
      </c>
      <c r="H618" s="80">
        <v>3109.56</v>
      </c>
      <c r="I618" s="80">
        <v>3109.56</v>
      </c>
      <c r="J618" s="80">
        <v>3109.56</v>
      </c>
      <c r="K618" s="80">
        <v>3109.56</v>
      </c>
      <c r="L618" s="80">
        <v>3109.56</v>
      </c>
      <c r="M618" s="80">
        <v>3109.56</v>
      </c>
      <c r="N618" s="80">
        <v>3109.56</v>
      </c>
      <c r="O618" s="80">
        <v>3109.56</v>
      </c>
      <c r="P618" s="90">
        <v>37314.730000000003</v>
      </c>
      <c r="Q618" s="90">
        <f t="shared" si="9"/>
        <v>27986.040000000005</v>
      </c>
    </row>
    <row r="619" spans="2:17" x14ac:dyDescent="0.3">
      <c r="B619" s="79" t="s">
        <v>1631</v>
      </c>
      <c r="C619" s="79" t="s">
        <v>478</v>
      </c>
      <c r="D619" s="80">
        <v>3393.03</v>
      </c>
      <c r="E619" s="80">
        <v>3393.03</v>
      </c>
      <c r="F619" s="80">
        <v>3393.03</v>
      </c>
      <c r="G619" s="80">
        <v>3393.03</v>
      </c>
      <c r="H619" s="80">
        <v>3393.03</v>
      </c>
      <c r="I619" s="80">
        <v>3393.03</v>
      </c>
      <c r="J619" s="80">
        <v>3393.03</v>
      </c>
      <c r="K619" s="80">
        <v>3393.03</v>
      </c>
      <c r="L619" s="80">
        <v>3393.03</v>
      </c>
      <c r="M619" s="80">
        <v>3393.03</v>
      </c>
      <c r="N619" s="80">
        <v>3393.03</v>
      </c>
      <c r="O619" s="80">
        <v>3393.03</v>
      </c>
      <c r="P619" s="90">
        <v>40716.36</v>
      </c>
      <c r="Q619" s="90">
        <f t="shared" si="9"/>
        <v>30537.269999999997</v>
      </c>
    </row>
    <row r="620" spans="2:17" x14ac:dyDescent="0.3">
      <c r="B620" s="79" t="s">
        <v>1514</v>
      </c>
      <c r="C620" s="79" t="s">
        <v>424</v>
      </c>
      <c r="D620" s="80">
        <v>2151.7800000000002</v>
      </c>
      <c r="E620" s="80">
        <v>2151.7800000000002</v>
      </c>
      <c r="F620" s="80">
        <v>2151.7800000000002</v>
      </c>
      <c r="G620" s="80">
        <v>2151.7800000000002</v>
      </c>
      <c r="H620" s="80">
        <v>2151.7800000000002</v>
      </c>
      <c r="I620" s="80">
        <v>2151.7800000000002</v>
      </c>
      <c r="J620" s="80">
        <v>2151.7800000000002</v>
      </c>
      <c r="K620" s="80">
        <v>2151.7800000000002</v>
      </c>
      <c r="L620" s="80">
        <v>2151.7800000000002</v>
      </c>
      <c r="M620" s="80">
        <v>2151.7800000000002</v>
      </c>
      <c r="N620" s="80">
        <v>2151.7800000000002</v>
      </c>
      <c r="O620" s="80">
        <v>2151.7800000000002</v>
      </c>
      <c r="P620" s="90">
        <v>25821.360000000001</v>
      </c>
      <c r="Q620" s="90">
        <f t="shared" si="9"/>
        <v>19366.02</v>
      </c>
    </row>
    <row r="621" spans="2:17" x14ac:dyDescent="0.3">
      <c r="B621" s="79" t="s">
        <v>2216</v>
      </c>
      <c r="C621" s="79" t="s">
        <v>483</v>
      </c>
      <c r="D621" s="80">
        <v>2138.9</v>
      </c>
      <c r="E621" s="80">
        <v>2138.9</v>
      </c>
      <c r="F621" s="80">
        <v>2138.9</v>
      </c>
      <c r="G621" s="80">
        <v>2138.9</v>
      </c>
      <c r="H621" s="80">
        <v>2138.9</v>
      </c>
      <c r="I621" s="80">
        <v>2138.9</v>
      </c>
      <c r="J621" s="80">
        <v>2138.9</v>
      </c>
      <c r="K621" s="80">
        <v>2138.9</v>
      </c>
      <c r="L621" s="80">
        <v>2138.9</v>
      </c>
      <c r="M621" s="80">
        <v>2138.9</v>
      </c>
      <c r="N621" s="80">
        <v>2138.9</v>
      </c>
      <c r="O621" s="80">
        <v>2138.9</v>
      </c>
      <c r="P621" s="90">
        <v>25666.799999999999</v>
      </c>
      <c r="Q621" s="90">
        <f t="shared" si="9"/>
        <v>19250.100000000002</v>
      </c>
    </row>
    <row r="622" spans="2:17" x14ac:dyDescent="0.3">
      <c r="B622" s="79" t="s">
        <v>1562</v>
      </c>
      <c r="C622" s="79" t="s">
        <v>463</v>
      </c>
      <c r="D622" s="80">
        <v>3109.57</v>
      </c>
      <c r="E622" s="80">
        <v>3109.56</v>
      </c>
      <c r="F622" s="80">
        <v>3109.56</v>
      </c>
      <c r="G622" s="80">
        <v>3109.56</v>
      </c>
      <c r="H622" s="80">
        <v>3109.56</v>
      </c>
      <c r="I622" s="80">
        <v>3109.56</v>
      </c>
      <c r="J622" s="80">
        <v>3109.56</v>
      </c>
      <c r="K622" s="80">
        <v>3109.56</v>
      </c>
      <c r="L622" s="80">
        <v>3109.56</v>
      </c>
      <c r="M622" s="80">
        <v>3109.56</v>
      </c>
      <c r="N622" s="80">
        <v>3109.56</v>
      </c>
      <c r="O622" s="80">
        <v>3109.56</v>
      </c>
      <c r="P622" s="90">
        <v>37314.730000000003</v>
      </c>
      <c r="Q622" s="90">
        <f t="shared" si="9"/>
        <v>27986.040000000005</v>
      </c>
    </row>
    <row r="623" spans="2:17" x14ac:dyDescent="0.3">
      <c r="B623" s="79" t="s">
        <v>743</v>
      </c>
      <c r="C623" s="79" t="s">
        <v>423</v>
      </c>
      <c r="D623" s="80">
        <v>3393.03</v>
      </c>
      <c r="E623" s="80">
        <v>3393.03</v>
      </c>
      <c r="F623" s="80">
        <v>3393.03</v>
      </c>
      <c r="G623" s="80">
        <v>3393.03</v>
      </c>
      <c r="H623" s="80">
        <v>3393.03</v>
      </c>
      <c r="I623" s="82"/>
      <c r="J623" s="82"/>
      <c r="K623" s="82"/>
      <c r="L623" s="82"/>
      <c r="M623" s="82"/>
      <c r="N623" s="82"/>
      <c r="O623" s="82"/>
      <c r="P623" s="90">
        <v>16965.150000000001</v>
      </c>
      <c r="Q623" s="90">
        <f t="shared" si="9"/>
        <v>6786.06</v>
      </c>
    </row>
    <row r="624" spans="2:17" x14ac:dyDescent="0.3">
      <c r="B624" s="79" t="s">
        <v>2733</v>
      </c>
      <c r="C624" s="79" t="s">
        <v>423</v>
      </c>
      <c r="D624" s="82"/>
      <c r="E624" s="82"/>
      <c r="F624" s="82"/>
      <c r="G624" s="82"/>
      <c r="H624" s="82"/>
      <c r="I624" s="80">
        <v>3393.03</v>
      </c>
      <c r="J624" s="80">
        <v>3393.03</v>
      </c>
      <c r="K624" s="80">
        <v>3393.03</v>
      </c>
      <c r="L624" s="80">
        <v>3393.03</v>
      </c>
      <c r="M624" s="80">
        <v>3393.03</v>
      </c>
      <c r="N624" s="80">
        <v>3393.03</v>
      </c>
      <c r="O624" s="80">
        <v>3393.03</v>
      </c>
      <c r="P624" s="90">
        <v>23751.21</v>
      </c>
      <c r="Q624" s="90">
        <f t="shared" si="9"/>
        <v>23751.21</v>
      </c>
    </row>
    <row r="625" spans="2:17" x14ac:dyDescent="0.3">
      <c r="B625" s="79" t="s">
        <v>2664</v>
      </c>
      <c r="C625" s="79" t="s">
        <v>136</v>
      </c>
      <c r="D625" s="80">
        <v>1421.63</v>
      </c>
      <c r="E625" s="80">
        <v>1421.64</v>
      </c>
      <c r="F625" s="80">
        <v>1421.64</v>
      </c>
      <c r="G625" s="80">
        <v>1421.64</v>
      </c>
      <c r="H625" s="80">
        <v>1421.64</v>
      </c>
      <c r="I625" s="80">
        <v>1421.64</v>
      </c>
      <c r="J625" s="80">
        <v>1421.64</v>
      </c>
      <c r="K625" s="80">
        <v>1421.64</v>
      </c>
      <c r="L625" s="80">
        <v>1421.64</v>
      </c>
      <c r="M625" s="80">
        <v>1421.64</v>
      </c>
      <c r="N625" s="80">
        <v>1421.64</v>
      </c>
      <c r="O625" s="80">
        <v>1421.64</v>
      </c>
      <c r="P625" s="90">
        <v>17059.669999999998</v>
      </c>
      <c r="Q625" s="90">
        <f t="shared" si="9"/>
        <v>12794.759999999998</v>
      </c>
    </row>
    <row r="626" spans="2:17" x14ac:dyDescent="0.3">
      <c r="B626" s="79" t="s">
        <v>699</v>
      </c>
      <c r="C626" s="79" t="s">
        <v>451</v>
      </c>
      <c r="D626" s="80">
        <v>2151.7800000000002</v>
      </c>
      <c r="E626" s="80">
        <v>2151.7800000000002</v>
      </c>
      <c r="F626" s="80">
        <v>2151.7800000000002</v>
      </c>
      <c r="G626" s="80">
        <v>2151.7800000000002</v>
      </c>
      <c r="H626" s="80">
        <v>2151.7800000000002</v>
      </c>
      <c r="I626" s="80">
        <v>2151.7800000000002</v>
      </c>
      <c r="J626" s="80">
        <v>2151.7800000000002</v>
      </c>
      <c r="K626" s="80">
        <v>2151.7800000000002</v>
      </c>
      <c r="L626" s="80">
        <v>2151.7800000000002</v>
      </c>
      <c r="M626" s="80">
        <v>2151.7800000000002</v>
      </c>
      <c r="N626" s="80">
        <v>2151.7800000000002</v>
      </c>
      <c r="O626" s="80">
        <v>2151.7800000000002</v>
      </c>
      <c r="P626" s="90">
        <v>25821.360000000001</v>
      </c>
      <c r="Q626" s="90">
        <f t="shared" si="9"/>
        <v>19366.02</v>
      </c>
    </row>
    <row r="627" spans="2:17" x14ac:dyDescent="0.3">
      <c r="B627" s="79" t="s">
        <v>893</v>
      </c>
      <c r="C627" s="79" t="s">
        <v>493</v>
      </c>
      <c r="D627" s="80">
        <v>2138.9</v>
      </c>
      <c r="E627" s="80">
        <v>2138.9</v>
      </c>
      <c r="F627" s="80">
        <v>2138.9</v>
      </c>
      <c r="G627" s="80">
        <v>2138.9</v>
      </c>
      <c r="H627" s="80">
        <v>2138.9</v>
      </c>
      <c r="I627" s="80">
        <v>2138.9</v>
      </c>
      <c r="J627" s="80">
        <v>2138.9</v>
      </c>
      <c r="K627" s="80">
        <v>2138.9</v>
      </c>
      <c r="L627" s="80">
        <v>2138.9</v>
      </c>
      <c r="M627" s="80">
        <v>2138.9</v>
      </c>
      <c r="N627" s="80">
        <v>2138.9</v>
      </c>
      <c r="O627" s="80">
        <v>2138.9</v>
      </c>
      <c r="P627" s="90">
        <v>25666.799999999999</v>
      </c>
      <c r="Q627" s="90">
        <f t="shared" si="9"/>
        <v>19250.100000000002</v>
      </c>
    </row>
    <row r="628" spans="2:17" x14ac:dyDescent="0.3">
      <c r="B628" s="79" t="s">
        <v>1336</v>
      </c>
      <c r="C628" s="79" t="s">
        <v>416</v>
      </c>
      <c r="D628" s="80">
        <v>3109.57</v>
      </c>
      <c r="E628" s="80">
        <v>3109.56</v>
      </c>
      <c r="F628" s="80">
        <v>3109.56</v>
      </c>
      <c r="G628" s="80">
        <v>3109.56</v>
      </c>
      <c r="H628" s="80">
        <v>3109.56</v>
      </c>
      <c r="I628" s="80">
        <v>3109.56</v>
      </c>
      <c r="J628" s="80">
        <v>3109.56</v>
      </c>
      <c r="K628" s="80">
        <v>3109.56</v>
      </c>
      <c r="L628" s="80">
        <v>3109.56</v>
      </c>
      <c r="M628" s="80">
        <v>3109.56</v>
      </c>
      <c r="N628" s="80">
        <v>3109.56</v>
      </c>
      <c r="O628" s="80">
        <v>3109.56</v>
      </c>
      <c r="P628" s="90">
        <v>37314.730000000003</v>
      </c>
      <c r="Q628" s="90">
        <f t="shared" si="9"/>
        <v>27986.040000000005</v>
      </c>
    </row>
    <row r="629" spans="2:17" x14ac:dyDescent="0.3">
      <c r="B629" s="79" t="s">
        <v>1492</v>
      </c>
      <c r="C629" s="79" t="s">
        <v>475</v>
      </c>
      <c r="D629" s="80">
        <v>4715.88</v>
      </c>
      <c r="E629" s="80">
        <v>4715.88</v>
      </c>
      <c r="F629" s="80">
        <v>4715.88</v>
      </c>
      <c r="G629" s="80">
        <v>4715.88</v>
      </c>
      <c r="H629" s="80">
        <v>4715.88</v>
      </c>
      <c r="I629" s="80">
        <v>4715.88</v>
      </c>
      <c r="J629" s="80">
        <v>4715.88</v>
      </c>
      <c r="K629" s="80">
        <v>4715.88</v>
      </c>
      <c r="L629" s="80">
        <v>4715.88</v>
      </c>
      <c r="M629" s="80">
        <v>4715.88</v>
      </c>
      <c r="N629" s="80">
        <v>4715.88</v>
      </c>
      <c r="O629" s="80">
        <v>4715.88</v>
      </c>
      <c r="P629" s="90">
        <v>56590.559999999998</v>
      </c>
      <c r="Q629" s="90">
        <f t="shared" si="9"/>
        <v>42442.92</v>
      </c>
    </row>
    <row r="630" spans="2:17" x14ac:dyDescent="0.3">
      <c r="B630" s="79" t="s">
        <v>2036</v>
      </c>
      <c r="C630" s="79" t="s">
        <v>461</v>
      </c>
      <c r="D630" s="80">
        <v>3019.37</v>
      </c>
      <c r="E630" s="80">
        <v>3019.37</v>
      </c>
      <c r="F630" s="80">
        <v>3019.37</v>
      </c>
      <c r="G630" s="80">
        <v>3019.37</v>
      </c>
      <c r="H630" s="80">
        <v>3019.37</v>
      </c>
      <c r="I630" s="80">
        <v>3019.37</v>
      </c>
      <c r="J630" s="80">
        <v>3019.37</v>
      </c>
      <c r="K630" s="80">
        <v>3019.37</v>
      </c>
      <c r="L630" s="80">
        <v>3019.37</v>
      </c>
      <c r="M630" s="80">
        <v>3019.37</v>
      </c>
      <c r="N630" s="80">
        <v>3019.37</v>
      </c>
      <c r="O630" s="80">
        <v>3019.37</v>
      </c>
      <c r="P630" s="90">
        <v>36232.44</v>
      </c>
      <c r="Q630" s="90">
        <f t="shared" si="9"/>
        <v>27174.329999999994</v>
      </c>
    </row>
    <row r="631" spans="2:17" x14ac:dyDescent="0.3">
      <c r="B631" s="79" t="s">
        <v>1342</v>
      </c>
      <c r="C631" s="79" t="s">
        <v>425</v>
      </c>
      <c r="D631" s="80">
        <v>3006.49</v>
      </c>
      <c r="E631" s="80">
        <v>3006.48</v>
      </c>
      <c r="F631" s="80">
        <v>3006.48</v>
      </c>
      <c r="G631" s="80">
        <v>3006.48</v>
      </c>
      <c r="H631" s="80">
        <v>3006.48</v>
      </c>
      <c r="I631" s="80">
        <v>3006.48</v>
      </c>
      <c r="J631" s="80">
        <v>3006.48</v>
      </c>
      <c r="K631" s="80">
        <v>3006.48</v>
      </c>
      <c r="L631" s="80">
        <v>3006.48</v>
      </c>
      <c r="M631" s="80">
        <v>3006.48</v>
      </c>
      <c r="N631" s="80">
        <v>3006.48</v>
      </c>
      <c r="O631" s="80">
        <v>3006.48</v>
      </c>
      <c r="P631" s="90">
        <v>36077.769999999997</v>
      </c>
      <c r="Q631" s="90">
        <f t="shared" si="9"/>
        <v>27058.32</v>
      </c>
    </row>
    <row r="632" spans="2:17" x14ac:dyDescent="0.3">
      <c r="B632" s="79" t="s">
        <v>1353</v>
      </c>
      <c r="C632" s="79" t="s">
        <v>442</v>
      </c>
      <c r="D632" s="80">
        <v>4398.05</v>
      </c>
      <c r="E632" s="80">
        <v>4398.0600000000004</v>
      </c>
      <c r="F632" s="80">
        <v>4398.0600000000004</v>
      </c>
      <c r="G632" s="80">
        <v>4398.0600000000004</v>
      </c>
      <c r="H632" s="80">
        <v>4398.0600000000004</v>
      </c>
      <c r="I632" s="80">
        <v>4398.0600000000004</v>
      </c>
      <c r="J632" s="80">
        <v>4398.0600000000004</v>
      </c>
      <c r="K632" s="80">
        <v>4398.0600000000004</v>
      </c>
      <c r="L632" s="80">
        <v>4398.0600000000004</v>
      </c>
      <c r="M632" s="80">
        <v>4398.0600000000004</v>
      </c>
      <c r="N632" s="80">
        <v>4398.0600000000004</v>
      </c>
      <c r="O632" s="80">
        <v>4398.0600000000004</v>
      </c>
      <c r="P632" s="90">
        <v>52776.71</v>
      </c>
      <c r="Q632" s="90">
        <f t="shared" si="9"/>
        <v>39582.54</v>
      </c>
    </row>
    <row r="633" spans="2:17" x14ac:dyDescent="0.3">
      <c r="B633" s="79" t="s">
        <v>1218</v>
      </c>
      <c r="C633" s="79" t="s">
        <v>491</v>
      </c>
      <c r="D633" s="80">
        <v>1486.06</v>
      </c>
      <c r="E633" s="80">
        <v>1486.06</v>
      </c>
      <c r="F633" s="80">
        <v>1486.06</v>
      </c>
      <c r="G633" s="80">
        <v>1486.06</v>
      </c>
      <c r="H633" s="80">
        <v>1486.06</v>
      </c>
      <c r="I633" s="80">
        <v>1486.06</v>
      </c>
      <c r="J633" s="80">
        <v>1486.06</v>
      </c>
      <c r="K633" s="80">
        <v>1486.06</v>
      </c>
      <c r="L633" s="80">
        <v>1486.06</v>
      </c>
      <c r="M633" s="80">
        <v>1486.06</v>
      </c>
      <c r="N633" s="80">
        <v>1486.06</v>
      </c>
      <c r="O633" s="80">
        <v>1486.06</v>
      </c>
      <c r="P633" s="90">
        <v>17832.72</v>
      </c>
      <c r="Q633" s="90">
        <f t="shared" si="9"/>
        <v>13374.539999999997</v>
      </c>
    </row>
    <row r="634" spans="2:17" x14ac:dyDescent="0.3">
      <c r="B634" s="79" t="s">
        <v>1196</v>
      </c>
      <c r="C634" s="79" t="s">
        <v>479</v>
      </c>
      <c r="D634" s="80">
        <v>2641.41</v>
      </c>
      <c r="E634" s="80">
        <v>2641.41</v>
      </c>
      <c r="F634" s="80">
        <v>2641.41</v>
      </c>
      <c r="G634" s="80">
        <v>2641.41</v>
      </c>
      <c r="H634" s="80">
        <v>2641.41</v>
      </c>
      <c r="I634" s="80">
        <v>2641.41</v>
      </c>
      <c r="J634" s="80">
        <v>2641.41</v>
      </c>
      <c r="K634" s="80">
        <v>2641.41</v>
      </c>
      <c r="L634" s="80">
        <v>2641.41</v>
      </c>
      <c r="M634" s="80">
        <v>2641.41</v>
      </c>
      <c r="N634" s="80">
        <v>2641.41</v>
      </c>
      <c r="O634" s="80">
        <v>2641.41</v>
      </c>
      <c r="P634" s="90">
        <v>31696.92</v>
      </c>
      <c r="Q634" s="90">
        <f t="shared" si="9"/>
        <v>23772.69</v>
      </c>
    </row>
    <row r="635" spans="2:17" x14ac:dyDescent="0.3">
      <c r="B635" s="79" t="s">
        <v>652</v>
      </c>
      <c r="C635" s="79" t="s">
        <v>449</v>
      </c>
      <c r="D635" s="80">
        <v>1756.65</v>
      </c>
      <c r="E635" s="80">
        <v>1756.65</v>
      </c>
      <c r="F635" s="80">
        <v>1756.65</v>
      </c>
      <c r="G635" s="80">
        <v>1756.65</v>
      </c>
      <c r="H635" s="80">
        <v>1756.65</v>
      </c>
      <c r="I635" s="80">
        <v>1756.65</v>
      </c>
      <c r="J635" s="80">
        <v>1756.65</v>
      </c>
      <c r="K635" s="80">
        <v>1756.65</v>
      </c>
      <c r="L635" s="80">
        <v>1756.65</v>
      </c>
      <c r="M635" s="80">
        <v>1756.65</v>
      </c>
      <c r="N635" s="80">
        <v>1756.65</v>
      </c>
      <c r="O635" s="80">
        <v>1756.65</v>
      </c>
      <c r="P635" s="90">
        <v>21079.8</v>
      </c>
      <c r="Q635" s="90">
        <f t="shared" si="9"/>
        <v>15809.849999999999</v>
      </c>
    </row>
    <row r="636" spans="2:17" x14ac:dyDescent="0.3">
      <c r="B636" s="79" t="s">
        <v>2040</v>
      </c>
      <c r="C636" s="79" t="s">
        <v>127</v>
      </c>
      <c r="D636" s="80">
        <v>1421.63</v>
      </c>
      <c r="E636" s="80">
        <v>1421.64</v>
      </c>
      <c r="F636" s="80">
        <v>1421.64</v>
      </c>
      <c r="G636" s="80">
        <v>1421.64</v>
      </c>
      <c r="H636" s="80">
        <v>1421.64</v>
      </c>
      <c r="I636" s="80">
        <v>1421.64</v>
      </c>
      <c r="J636" s="80">
        <v>1421.64</v>
      </c>
      <c r="K636" s="80">
        <v>1421.64</v>
      </c>
      <c r="L636" s="80">
        <v>1421.64</v>
      </c>
      <c r="M636" s="80">
        <v>1421.64</v>
      </c>
      <c r="N636" s="80">
        <v>1421.64</v>
      </c>
      <c r="O636" s="80">
        <v>1421.64</v>
      </c>
      <c r="P636" s="90">
        <v>17059.669999999998</v>
      </c>
      <c r="Q636" s="90">
        <f t="shared" si="9"/>
        <v>12794.759999999998</v>
      </c>
    </row>
    <row r="637" spans="2:17" x14ac:dyDescent="0.3">
      <c r="B637" s="79" t="s">
        <v>2119</v>
      </c>
      <c r="C637" s="79" t="s">
        <v>437</v>
      </c>
      <c r="D637" s="80">
        <v>1438.82</v>
      </c>
      <c r="E637" s="80">
        <v>1438.82</v>
      </c>
      <c r="F637" s="80">
        <v>1438.82</v>
      </c>
      <c r="G637" s="80">
        <v>1438.82</v>
      </c>
      <c r="H637" s="80">
        <v>1438.82</v>
      </c>
      <c r="I637" s="80">
        <v>1438.82</v>
      </c>
      <c r="J637" s="80">
        <v>1438.82</v>
      </c>
      <c r="K637" s="80">
        <v>1438.82</v>
      </c>
      <c r="L637" s="80">
        <v>1438.82</v>
      </c>
      <c r="M637" s="80">
        <v>1438.82</v>
      </c>
      <c r="N637" s="80">
        <v>1438.82</v>
      </c>
      <c r="O637" s="80">
        <v>1438.82</v>
      </c>
      <c r="P637" s="90">
        <v>17265.84</v>
      </c>
      <c r="Q637" s="90">
        <f t="shared" si="9"/>
        <v>12949.38</v>
      </c>
    </row>
    <row r="638" spans="2:17" x14ac:dyDescent="0.3">
      <c r="B638" s="79" t="s">
        <v>763</v>
      </c>
      <c r="C638" s="79" t="s">
        <v>426</v>
      </c>
      <c r="D638" s="80">
        <v>1430.23</v>
      </c>
      <c r="E638" s="80">
        <v>1430.23</v>
      </c>
      <c r="F638" s="80">
        <v>1430.23</v>
      </c>
      <c r="G638" s="80">
        <v>1430.23</v>
      </c>
      <c r="H638" s="80">
        <v>1430.23</v>
      </c>
      <c r="I638" s="80">
        <v>1430.23</v>
      </c>
      <c r="J638" s="80">
        <v>1430.23</v>
      </c>
      <c r="K638" s="80">
        <v>1430.23</v>
      </c>
      <c r="L638" s="80">
        <v>1430.23</v>
      </c>
      <c r="M638" s="80">
        <v>1430.23</v>
      </c>
      <c r="N638" s="80">
        <v>1430.23</v>
      </c>
      <c r="O638" s="80">
        <v>1430.23</v>
      </c>
      <c r="P638" s="90">
        <v>17162.759999999998</v>
      </c>
      <c r="Q638" s="90">
        <f t="shared" si="9"/>
        <v>12872.069999999998</v>
      </c>
    </row>
    <row r="639" spans="2:17" x14ac:dyDescent="0.3">
      <c r="B639" s="79" t="s">
        <v>768</v>
      </c>
      <c r="C639" s="79" t="s">
        <v>486</v>
      </c>
      <c r="D639" s="80">
        <v>1752.35</v>
      </c>
      <c r="E639" s="80">
        <v>1752.35</v>
      </c>
      <c r="F639" s="80">
        <v>1752.35</v>
      </c>
      <c r="G639" s="80">
        <v>1752.35</v>
      </c>
      <c r="H639" s="80">
        <v>1752.35</v>
      </c>
      <c r="I639" s="80">
        <v>1752.35</v>
      </c>
      <c r="J639" s="80">
        <v>1752.35</v>
      </c>
      <c r="K639" s="80">
        <v>1752.35</v>
      </c>
      <c r="L639" s="80">
        <v>1752.35</v>
      </c>
      <c r="M639" s="80">
        <v>1752.35</v>
      </c>
      <c r="N639" s="80">
        <v>1752.35</v>
      </c>
      <c r="O639" s="80">
        <v>1752.35</v>
      </c>
      <c r="P639" s="90">
        <v>21028.2</v>
      </c>
      <c r="Q639" s="90">
        <f t="shared" si="9"/>
        <v>15771.150000000001</v>
      </c>
    </row>
    <row r="640" spans="2:17" x14ac:dyDescent="0.3">
      <c r="B640" s="79" t="s">
        <v>2144</v>
      </c>
      <c r="C640" s="79" t="s">
        <v>421</v>
      </c>
      <c r="D640" s="80">
        <v>2688.65</v>
      </c>
      <c r="E640" s="80">
        <v>2688.65</v>
      </c>
      <c r="F640" s="80">
        <v>2688.65</v>
      </c>
      <c r="G640" s="80">
        <v>2688.65</v>
      </c>
      <c r="H640" s="80">
        <v>2688.65</v>
      </c>
      <c r="I640" s="80">
        <v>2688.65</v>
      </c>
      <c r="J640" s="80">
        <v>2688.65</v>
      </c>
      <c r="K640" s="80">
        <v>2688.65</v>
      </c>
      <c r="L640" s="80">
        <v>2688.65</v>
      </c>
      <c r="M640" s="80">
        <v>2688.65</v>
      </c>
      <c r="N640" s="80">
        <v>2688.65</v>
      </c>
      <c r="O640" s="80">
        <v>2688.65</v>
      </c>
      <c r="P640" s="90">
        <v>32263.8</v>
      </c>
      <c r="Q640" s="90">
        <f t="shared" si="9"/>
        <v>24197.850000000002</v>
      </c>
    </row>
    <row r="641" spans="2:17" x14ac:dyDescent="0.3">
      <c r="B641" s="79" t="s">
        <v>1605</v>
      </c>
      <c r="C641" s="79" t="s">
        <v>459</v>
      </c>
      <c r="D641" s="80">
        <v>1447.41</v>
      </c>
      <c r="E641" s="80">
        <v>1447.41</v>
      </c>
      <c r="F641" s="80">
        <v>1447.41</v>
      </c>
      <c r="G641" s="80">
        <v>1447.41</v>
      </c>
      <c r="H641" s="80">
        <v>1447.41</v>
      </c>
      <c r="I641" s="80">
        <v>1447.41</v>
      </c>
      <c r="J641" s="80">
        <v>1447.41</v>
      </c>
      <c r="K641" s="80">
        <v>1447.41</v>
      </c>
      <c r="L641" s="80">
        <v>1447.41</v>
      </c>
      <c r="M641" s="80">
        <v>1447.41</v>
      </c>
      <c r="N641" s="80">
        <v>1447.41</v>
      </c>
      <c r="O641" s="80">
        <v>1447.41</v>
      </c>
      <c r="P641" s="90">
        <v>17368.919999999998</v>
      </c>
      <c r="Q641" s="90">
        <f t="shared" si="9"/>
        <v>13026.69</v>
      </c>
    </row>
    <row r="642" spans="2:17" x14ac:dyDescent="0.3">
      <c r="B642" s="79" t="s">
        <v>1409</v>
      </c>
      <c r="C642" s="79" t="s">
        <v>415</v>
      </c>
      <c r="D642" s="80">
        <v>1443.11</v>
      </c>
      <c r="E642" s="80">
        <v>1443.11</v>
      </c>
      <c r="F642" s="80">
        <v>1443.11</v>
      </c>
      <c r="G642" s="80">
        <v>1443.11</v>
      </c>
      <c r="H642" s="80">
        <v>1443.11</v>
      </c>
      <c r="I642" s="80">
        <v>1443.11</v>
      </c>
      <c r="J642" s="80">
        <v>1443.11</v>
      </c>
      <c r="K642" s="80">
        <v>1443.11</v>
      </c>
      <c r="L642" s="80">
        <v>1443.11</v>
      </c>
      <c r="M642" s="80">
        <v>1443.11</v>
      </c>
      <c r="N642" s="80">
        <v>1443.11</v>
      </c>
      <c r="O642" s="80">
        <v>1443.11</v>
      </c>
      <c r="P642" s="90">
        <v>17317.32</v>
      </c>
      <c r="Q642" s="90">
        <f t="shared" si="9"/>
        <v>12987.990000000002</v>
      </c>
    </row>
    <row r="643" spans="2:17" x14ac:dyDescent="0.3">
      <c r="B643" s="79" t="s">
        <v>1543</v>
      </c>
      <c r="C643" s="79" t="s">
        <v>446</v>
      </c>
      <c r="D643" s="80">
        <v>2602.75</v>
      </c>
      <c r="E643" s="80">
        <v>2602.7600000000002</v>
      </c>
      <c r="F643" s="80">
        <v>2602.7600000000002</v>
      </c>
      <c r="G643" s="80">
        <v>2602.7600000000002</v>
      </c>
      <c r="H643" s="80">
        <v>2602.7600000000002</v>
      </c>
      <c r="I643" s="80">
        <v>2602.7600000000002</v>
      </c>
      <c r="J643" s="80">
        <v>2602.7600000000002</v>
      </c>
      <c r="K643" s="80">
        <v>2602.7600000000002</v>
      </c>
      <c r="L643" s="80">
        <v>2602.7600000000002</v>
      </c>
      <c r="M643" s="80">
        <v>2602.7600000000002</v>
      </c>
      <c r="N643" s="80">
        <v>2602.7600000000002</v>
      </c>
      <c r="O643" s="80">
        <v>2602.7600000000002</v>
      </c>
      <c r="P643" s="90">
        <v>31233.11</v>
      </c>
      <c r="Q643" s="90">
        <f t="shared" ref="Q643:Q706" si="10">SUM(G643:O643)</f>
        <v>23424.840000000004</v>
      </c>
    </row>
    <row r="644" spans="2:17" x14ac:dyDescent="0.3">
      <c r="B644" s="79" t="s">
        <v>1935</v>
      </c>
      <c r="C644" s="79" t="s">
        <v>447</v>
      </c>
      <c r="D644" s="80">
        <v>1687.92</v>
      </c>
      <c r="E644" s="80">
        <v>1687.93</v>
      </c>
      <c r="F644" s="80">
        <v>1687.93</v>
      </c>
      <c r="G644" s="80">
        <v>1687.93</v>
      </c>
      <c r="H644" s="80">
        <v>1687.93</v>
      </c>
      <c r="I644" s="80">
        <v>1687.93</v>
      </c>
      <c r="J644" s="80">
        <v>1687.93</v>
      </c>
      <c r="K644" s="80">
        <v>1687.93</v>
      </c>
      <c r="L644" s="80">
        <v>1687.93</v>
      </c>
      <c r="M644" s="80">
        <v>1687.93</v>
      </c>
      <c r="N644" s="80">
        <v>1687.93</v>
      </c>
      <c r="O644" s="80">
        <v>1687.93</v>
      </c>
      <c r="P644" s="90">
        <v>20255.150000000001</v>
      </c>
      <c r="Q644" s="90">
        <f t="shared" si="10"/>
        <v>15191.37</v>
      </c>
    </row>
    <row r="645" spans="2:17" x14ac:dyDescent="0.3">
      <c r="B645" s="79" t="s">
        <v>1632</v>
      </c>
      <c r="C645" s="79" t="s">
        <v>428</v>
      </c>
      <c r="D645" s="80">
        <v>1374.39</v>
      </c>
      <c r="E645" s="80">
        <v>1374.39</v>
      </c>
      <c r="F645" s="80">
        <v>1374.39</v>
      </c>
      <c r="G645" s="80">
        <v>1374.39</v>
      </c>
      <c r="H645" s="80">
        <v>1374.39</v>
      </c>
      <c r="I645" s="80">
        <v>1374.39</v>
      </c>
      <c r="J645" s="80">
        <v>1374.39</v>
      </c>
      <c r="K645" s="80">
        <v>1374.39</v>
      </c>
      <c r="L645" s="80">
        <v>1374.39</v>
      </c>
      <c r="M645" s="80">
        <v>1374.39</v>
      </c>
      <c r="N645" s="80">
        <v>1374.39</v>
      </c>
      <c r="O645" s="80">
        <v>1374.39</v>
      </c>
      <c r="P645" s="90">
        <v>16492.68</v>
      </c>
      <c r="Q645" s="90">
        <f t="shared" si="10"/>
        <v>12369.509999999998</v>
      </c>
    </row>
    <row r="646" spans="2:17" x14ac:dyDescent="0.3">
      <c r="B646" s="79" t="s">
        <v>1240</v>
      </c>
      <c r="C646" s="79" t="s">
        <v>456</v>
      </c>
      <c r="D646" s="80">
        <v>1361.5</v>
      </c>
      <c r="E646" s="80">
        <v>1361.51</v>
      </c>
      <c r="F646" s="80">
        <v>1361.51</v>
      </c>
      <c r="G646" s="80">
        <v>1361.51</v>
      </c>
      <c r="H646" s="80">
        <v>1361.51</v>
      </c>
      <c r="I646" s="80">
        <v>1361.51</v>
      </c>
      <c r="J646" s="80">
        <v>1361.51</v>
      </c>
      <c r="K646" s="80">
        <v>1361.51</v>
      </c>
      <c r="L646" s="80">
        <v>1361.51</v>
      </c>
      <c r="M646" s="80">
        <v>1361.51</v>
      </c>
      <c r="N646" s="80">
        <v>1361.51</v>
      </c>
      <c r="O646" s="80">
        <v>1361.51</v>
      </c>
      <c r="P646" s="90">
        <v>16338.11</v>
      </c>
      <c r="Q646" s="90">
        <f t="shared" si="10"/>
        <v>12253.59</v>
      </c>
    </row>
    <row r="647" spans="2:17" x14ac:dyDescent="0.3">
      <c r="B647" s="79" t="s">
        <v>1515</v>
      </c>
      <c r="C647" s="79" t="s">
        <v>138</v>
      </c>
      <c r="D647" s="80">
        <v>1576.25</v>
      </c>
      <c r="E647" s="80">
        <v>1576.26</v>
      </c>
      <c r="F647" s="80">
        <v>1576.26</v>
      </c>
      <c r="G647" s="80">
        <v>1576.26</v>
      </c>
      <c r="H647" s="80">
        <v>1576.26</v>
      </c>
      <c r="I647" s="80">
        <v>1576.26</v>
      </c>
      <c r="J647" s="80">
        <v>1576.26</v>
      </c>
      <c r="K647" s="80">
        <v>1576.26</v>
      </c>
      <c r="L647" s="80">
        <v>1576.26</v>
      </c>
      <c r="M647" s="80">
        <v>1576.26</v>
      </c>
      <c r="N647" s="80">
        <v>1576.26</v>
      </c>
      <c r="O647" s="80">
        <v>1576.26</v>
      </c>
      <c r="P647" s="90">
        <v>18915.11</v>
      </c>
      <c r="Q647" s="90">
        <f t="shared" si="10"/>
        <v>14186.34</v>
      </c>
    </row>
    <row r="648" spans="2:17" x14ac:dyDescent="0.3">
      <c r="B648" s="79" t="s">
        <v>1124</v>
      </c>
      <c r="C648" s="79" t="s">
        <v>468</v>
      </c>
      <c r="D648" s="80">
        <v>1679.33</v>
      </c>
      <c r="E648" s="80">
        <v>1679.34</v>
      </c>
      <c r="F648" s="80">
        <v>1679.34</v>
      </c>
      <c r="G648" s="80">
        <v>1679.34</v>
      </c>
      <c r="H648" s="80">
        <v>1679.34</v>
      </c>
      <c r="I648" s="80">
        <v>1679.34</v>
      </c>
      <c r="J648" s="80">
        <v>1679.34</v>
      </c>
      <c r="K648" s="80">
        <v>1679.34</v>
      </c>
      <c r="L648" s="80">
        <v>1679.34</v>
      </c>
      <c r="M648" s="80">
        <v>1679.34</v>
      </c>
      <c r="N648" s="80">
        <v>1679.34</v>
      </c>
      <c r="O648" s="80">
        <v>1679.34</v>
      </c>
      <c r="P648" s="90">
        <v>20152.07</v>
      </c>
      <c r="Q648" s="90">
        <f t="shared" si="10"/>
        <v>15114.06</v>
      </c>
    </row>
    <row r="649" spans="2:17" x14ac:dyDescent="0.3">
      <c r="B649" s="79" t="s">
        <v>2367</v>
      </c>
      <c r="C649" s="79" t="s">
        <v>495</v>
      </c>
      <c r="D649" s="80">
        <v>2650</v>
      </c>
      <c r="E649" s="80">
        <v>2650</v>
      </c>
      <c r="F649" s="80">
        <v>2650</v>
      </c>
      <c r="G649" s="80">
        <v>2650</v>
      </c>
      <c r="H649" s="80">
        <v>2650</v>
      </c>
      <c r="I649" s="80">
        <v>2650</v>
      </c>
      <c r="J649" s="80">
        <v>2650</v>
      </c>
      <c r="K649" s="80">
        <v>2650</v>
      </c>
      <c r="L649" s="80">
        <v>2650</v>
      </c>
      <c r="M649" s="80">
        <v>2650</v>
      </c>
      <c r="N649" s="80">
        <v>2650</v>
      </c>
      <c r="O649" s="80">
        <v>2650</v>
      </c>
      <c r="P649" s="90">
        <v>31800</v>
      </c>
      <c r="Q649" s="90">
        <f t="shared" si="10"/>
        <v>23850</v>
      </c>
    </row>
    <row r="650" spans="2:17" x14ac:dyDescent="0.3">
      <c r="B650" s="79" t="s">
        <v>705</v>
      </c>
      <c r="C650" s="79" t="s">
        <v>458</v>
      </c>
      <c r="D650" s="80">
        <v>1395.87</v>
      </c>
      <c r="E650" s="80">
        <v>1395.87</v>
      </c>
      <c r="F650" s="80">
        <v>1395.87</v>
      </c>
      <c r="G650" s="80">
        <v>1395.87</v>
      </c>
      <c r="H650" s="80">
        <v>1395.87</v>
      </c>
      <c r="I650" s="80">
        <v>1395.87</v>
      </c>
      <c r="J650" s="80">
        <v>1395.87</v>
      </c>
      <c r="K650" s="80">
        <v>1395.87</v>
      </c>
      <c r="L650" s="80">
        <v>1395.87</v>
      </c>
      <c r="M650" s="80">
        <v>1395.87</v>
      </c>
      <c r="N650" s="80">
        <v>1395.87</v>
      </c>
      <c r="O650" s="80">
        <v>1395.87</v>
      </c>
      <c r="P650" s="90">
        <v>16750.439999999999</v>
      </c>
      <c r="Q650" s="90">
        <f t="shared" si="10"/>
        <v>12562.829999999998</v>
      </c>
    </row>
    <row r="651" spans="2:17" x14ac:dyDescent="0.3">
      <c r="B651" s="79" t="s">
        <v>1125</v>
      </c>
      <c r="C651" s="79" t="s">
        <v>444</v>
      </c>
      <c r="D651" s="80">
        <v>1443.11</v>
      </c>
      <c r="E651" s="80">
        <v>1443.11</v>
      </c>
      <c r="F651" s="80">
        <v>1443.11</v>
      </c>
      <c r="G651" s="80">
        <v>1443.11</v>
      </c>
      <c r="H651" s="80">
        <v>1443.11</v>
      </c>
      <c r="I651" s="80">
        <v>1443.11</v>
      </c>
      <c r="J651" s="80">
        <v>1443.11</v>
      </c>
      <c r="K651" s="80">
        <v>1443.11</v>
      </c>
      <c r="L651" s="80">
        <v>1443.11</v>
      </c>
      <c r="M651" s="80">
        <v>1443.11</v>
      </c>
      <c r="N651" s="80">
        <v>1443.11</v>
      </c>
      <c r="O651" s="80">
        <v>1443.11</v>
      </c>
      <c r="P651" s="90">
        <v>17317.32</v>
      </c>
      <c r="Q651" s="90">
        <f t="shared" si="10"/>
        <v>12987.990000000002</v>
      </c>
    </row>
    <row r="652" spans="2:17" x14ac:dyDescent="0.3">
      <c r="B652" s="79" t="s">
        <v>2041</v>
      </c>
      <c r="C652" s="79" t="s">
        <v>417</v>
      </c>
      <c r="D652" s="80">
        <v>2602.75</v>
      </c>
      <c r="E652" s="80">
        <v>2602.7600000000002</v>
      </c>
      <c r="F652" s="80">
        <v>2602.7600000000002</v>
      </c>
      <c r="G652" s="80">
        <v>2602.7600000000002</v>
      </c>
      <c r="H652" s="80">
        <v>2602.7600000000002</v>
      </c>
      <c r="I652" s="80">
        <v>2602.7600000000002</v>
      </c>
      <c r="J652" s="80">
        <v>2602.7600000000002</v>
      </c>
      <c r="K652" s="80">
        <v>2602.7600000000002</v>
      </c>
      <c r="L652" s="80">
        <v>2602.7600000000002</v>
      </c>
      <c r="M652" s="80">
        <v>2602.7600000000002</v>
      </c>
      <c r="N652" s="80">
        <v>2602.7600000000002</v>
      </c>
      <c r="O652" s="80">
        <v>2602.7600000000002</v>
      </c>
      <c r="P652" s="90">
        <v>31233.11</v>
      </c>
      <c r="Q652" s="90">
        <f t="shared" si="10"/>
        <v>23424.840000000004</v>
      </c>
    </row>
    <row r="653" spans="2:17" x14ac:dyDescent="0.3">
      <c r="B653" s="79" t="s">
        <v>706</v>
      </c>
      <c r="C653" s="79" t="s">
        <v>457</v>
      </c>
      <c r="D653" s="80">
        <v>1687.92</v>
      </c>
      <c r="E653" s="80">
        <v>1687.93</v>
      </c>
      <c r="F653" s="80">
        <v>1687.93</v>
      </c>
      <c r="G653" s="80">
        <v>1687.93</v>
      </c>
      <c r="H653" s="80">
        <v>1687.93</v>
      </c>
      <c r="I653" s="80">
        <v>1687.93</v>
      </c>
      <c r="J653" s="80">
        <v>1687.93</v>
      </c>
      <c r="K653" s="80">
        <v>1687.93</v>
      </c>
      <c r="L653" s="80">
        <v>1687.93</v>
      </c>
      <c r="M653" s="80">
        <v>1687.93</v>
      </c>
      <c r="N653" s="80">
        <v>1687.93</v>
      </c>
      <c r="O653" s="80">
        <v>1687.93</v>
      </c>
      <c r="P653" s="90">
        <v>20255.150000000001</v>
      </c>
      <c r="Q653" s="90">
        <f t="shared" si="10"/>
        <v>15191.37</v>
      </c>
    </row>
    <row r="654" spans="2:17" x14ac:dyDescent="0.3">
      <c r="B654" s="79" t="s">
        <v>606</v>
      </c>
      <c r="C654" s="79" t="s">
        <v>472</v>
      </c>
      <c r="D654" s="80">
        <v>1374.39</v>
      </c>
      <c r="E654" s="80">
        <v>1374.39</v>
      </c>
      <c r="F654" s="80">
        <v>1374.39</v>
      </c>
      <c r="G654" s="80">
        <v>1374.39</v>
      </c>
      <c r="H654" s="80">
        <v>1374.39</v>
      </c>
      <c r="I654" s="80">
        <v>1374.39</v>
      </c>
      <c r="J654" s="80">
        <v>1374.39</v>
      </c>
      <c r="K654" s="80">
        <v>1374.39</v>
      </c>
      <c r="L654" s="80">
        <v>1374.39</v>
      </c>
      <c r="M654" s="80">
        <v>1374.39</v>
      </c>
      <c r="N654" s="80">
        <v>1374.39</v>
      </c>
      <c r="O654" s="80">
        <v>1374.39</v>
      </c>
      <c r="P654" s="90">
        <v>16492.68</v>
      </c>
      <c r="Q654" s="90">
        <f t="shared" si="10"/>
        <v>12369.509999999998</v>
      </c>
    </row>
    <row r="655" spans="2:17" x14ac:dyDescent="0.3">
      <c r="B655" s="79" t="s">
        <v>1544</v>
      </c>
      <c r="C655" s="79" t="s">
        <v>419</v>
      </c>
      <c r="D655" s="80">
        <v>1361.5</v>
      </c>
      <c r="E655" s="80">
        <v>1361.51</v>
      </c>
      <c r="F655" s="80">
        <v>1361.51</v>
      </c>
      <c r="G655" s="80">
        <v>1361.51</v>
      </c>
      <c r="H655" s="80">
        <v>1361.51</v>
      </c>
      <c r="I655" s="80">
        <v>1361.51</v>
      </c>
      <c r="J655" s="80">
        <v>1361.51</v>
      </c>
      <c r="K655" s="80">
        <v>1361.51</v>
      </c>
      <c r="L655" s="80">
        <v>1361.51</v>
      </c>
      <c r="M655" s="80">
        <v>1361.51</v>
      </c>
      <c r="N655" s="80">
        <v>1361.51</v>
      </c>
      <c r="O655" s="80">
        <v>1361.51</v>
      </c>
      <c r="P655" s="90">
        <v>16338.11</v>
      </c>
      <c r="Q655" s="90">
        <f t="shared" si="10"/>
        <v>12253.59</v>
      </c>
    </row>
    <row r="656" spans="2:17" x14ac:dyDescent="0.3">
      <c r="B656" s="79" t="s">
        <v>1358</v>
      </c>
      <c r="C656" s="79" t="s">
        <v>435</v>
      </c>
      <c r="D656" s="80">
        <v>1679.33</v>
      </c>
      <c r="E656" s="80">
        <v>1679.34</v>
      </c>
      <c r="F656" s="80">
        <v>1679.34</v>
      </c>
      <c r="G656" s="80">
        <v>1679.34</v>
      </c>
      <c r="H656" s="80">
        <v>1679.34</v>
      </c>
      <c r="I656" s="80">
        <v>1679.34</v>
      </c>
      <c r="J656" s="80">
        <v>1679.34</v>
      </c>
      <c r="K656" s="80">
        <v>1679.34</v>
      </c>
      <c r="L656" s="80">
        <v>1679.34</v>
      </c>
      <c r="M656" s="80">
        <v>1679.34</v>
      </c>
      <c r="N656" s="80">
        <v>1679.34</v>
      </c>
      <c r="O656" s="80">
        <v>1679.34</v>
      </c>
      <c r="P656" s="90">
        <v>20152.07</v>
      </c>
      <c r="Q656" s="90">
        <f t="shared" si="10"/>
        <v>15114.06</v>
      </c>
    </row>
    <row r="657" spans="2:17" x14ac:dyDescent="0.3">
      <c r="B657" s="79" t="s">
        <v>1545</v>
      </c>
      <c r="C657" s="79" t="s">
        <v>464</v>
      </c>
      <c r="D657" s="80">
        <v>2650</v>
      </c>
      <c r="E657" s="80">
        <v>2650</v>
      </c>
      <c r="F657" s="80">
        <v>2650</v>
      </c>
      <c r="G657" s="80">
        <v>2650</v>
      </c>
      <c r="H657" s="80">
        <v>2650</v>
      </c>
      <c r="I657" s="80">
        <v>2650</v>
      </c>
      <c r="J657" s="80">
        <v>2650</v>
      </c>
      <c r="K657" s="80">
        <v>2650</v>
      </c>
      <c r="L657" s="80">
        <v>2650</v>
      </c>
      <c r="M657" s="80">
        <v>2650</v>
      </c>
      <c r="N657" s="80">
        <v>2650</v>
      </c>
      <c r="O657" s="80">
        <v>2650</v>
      </c>
      <c r="P657" s="90">
        <v>31800</v>
      </c>
      <c r="Q657" s="90">
        <f t="shared" si="10"/>
        <v>23850</v>
      </c>
    </row>
    <row r="658" spans="2:17" x14ac:dyDescent="0.3">
      <c r="B658" s="79" t="s">
        <v>2368</v>
      </c>
      <c r="C658" s="79" t="s">
        <v>247</v>
      </c>
      <c r="D658" s="80">
        <v>3367.26</v>
      </c>
      <c r="E658" s="80">
        <v>3367.26</v>
      </c>
      <c r="F658" s="80">
        <v>3367.26</v>
      </c>
      <c r="G658" s="80">
        <v>3367.26</v>
      </c>
      <c r="H658" s="80">
        <v>3367.26</v>
      </c>
      <c r="I658" s="80">
        <v>3367.26</v>
      </c>
      <c r="J658" s="80">
        <v>3367.26</v>
      </c>
      <c r="K658" s="80">
        <v>3367.26</v>
      </c>
      <c r="L658" s="80">
        <v>3367.26</v>
      </c>
      <c r="M658" s="80">
        <v>3367.26</v>
      </c>
      <c r="N658" s="80">
        <v>3367.26</v>
      </c>
      <c r="O658" s="80">
        <v>3367.26</v>
      </c>
      <c r="P658" s="90">
        <v>40407.120000000003</v>
      </c>
      <c r="Q658" s="90">
        <f t="shared" si="10"/>
        <v>30305.340000000011</v>
      </c>
    </row>
    <row r="659" spans="2:17" x14ac:dyDescent="0.3">
      <c r="B659" s="79" t="s">
        <v>1479</v>
      </c>
      <c r="C659" s="79" t="s">
        <v>481</v>
      </c>
      <c r="D659" s="80">
        <v>1395.87</v>
      </c>
      <c r="E659" s="80">
        <v>1395.87</v>
      </c>
      <c r="F659" s="80">
        <v>1395.87</v>
      </c>
      <c r="G659" s="80">
        <v>1395.87</v>
      </c>
      <c r="H659" s="80">
        <v>1395.87</v>
      </c>
      <c r="I659" s="80">
        <v>1395.87</v>
      </c>
      <c r="J659" s="80">
        <v>1395.87</v>
      </c>
      <c r="K659" s="80">
        <v>1395.87</v>
      </c>
      <c r="L659" s="80">
        <v>1395.87</v>
      </c>
      <c r="M659" s="80">
        <v>1395.87</v>
      </c>
      <c r="N659" s="80">
        <v>1395.87</v>
      </c>
      <c r="O659" s="80">
        <v>1395.87</v>
      </c>
      <c r="P659" s="90">
        <v>16750.439999999999</v>
      </c>
      <c r="Q659" s="90">
        <f t="shared" si="10"/>
        <v>12562.829999999998</v>
      </c>
    </row>
    <row r="660" spans="2:17" x14ac:dyDescent="0.3">
      <c r="B660" s="79" t="s">
        <v>2217</v>
      </c>
      <c r="C660" s="79" t="s">
        <v>469</v>
      </c>
      <c r="D660" s="80">
        <v>1443.11</v>
      </c>
      <c r="E660" s="80">
        <v>1443.11</v>
      </c>
      <c r="F660" s="80">
        <v>1443.11</v>
      </c>
      <c r="G660" s="80">
        <v>1443.11</v>
      </c>
      <c r="H660" s="80">
        <v>1443.11</v>
      </c>
      <c r="I660" s="80">
        <v>1443.11</v>
      </c>
      <c r="J660" s="80">
        <v>1443.11</v>
      </c>
      <c r="K660" s="80">
        <v>1443.11</v>
      </c>
      <c r="L660" s="80">
        <v>1443.11</v>
      </c>
      <c r="M660" s="80">
        <v>1443.11</v>
      </c>
      <c r="N660" s="80">
        <v>1443.11</v>
      </c>
      <c r="O660" s="80">
        <v>1443.11</v>
      </c>
      <c r="P660" s="90">
        <v>17317.32</v>
      </c>
      <c r="Q660" s="90">
        <f t="shared" si="10"/>
        <v>12987.990000000002</v>
      </c>
    </row>
    <row r="661" spans="2:17" x14ac:dyDescent="0.3">
      <c r="B661" s="79" t="s">
        <v>1516</v>
      </c>
      <c r="C661" s="79" t="s">
        <v>473</v>
      </c>
      <c r="D661" s="80">
        <v>2602.75</v>
      </c>
      <c r="E661" s="80">
        <v>2602.7600000000002</v>
      </c>
      <c r="F661" s="80">
        <v>2602.7600000000002</v>
      </c>
      <c r="G661" s="80">
        <v>2602.7600000000002</v>
      </c>
      <c r="H661" s="80">
        <v>2602.7600000000002</v>
      </c>
      <c r="I661" s="80">
        <v>2602.7600000000002</v>
      </c>
      <c r="J661" s="80">
        <v>2602.7600000000002</v>
      </c>
      <c r="K661" s="80">
        <v>2602.7600000000002</v>
      </c>
      <c r="L661" s="80">
        <v>2602.7600000000002</v>
      </c>
      <c r="M661" s="80">
        <v>2602.7600000000002</v>
      </c>
      <c r="N661" s="80">
        <v>2602.7600000000002</v>
      </c>
      <c r="O661" s="80">
        <v>2602.7600000000002</v>
      </c>
      <c r="P661" s="90">
        <v>31233.11</v>
      </c>
      <c r="Q661" s="90">
        <f t="shared" si="10"/>
        <v>23424.840000000004</v>
      </c>
    </row>
    <row r="662" spans="2:17" x14ac:dyDescent="0.3">
      <c r="B662" s="79" t="s">
        <v>624</v>
      </c>
      <c r="C662" s="79" t="s">
        <v>485</v>
      </c>
      <c r="D662" s="80">
        <v>1687.92</v>
      </c>
      <c r="E662" s="80">
        <v>1687.93</v>
      </c>
      <c r="F662" s="80">
        <v>1687.93</v>
      </c>
      <c r="G662" s="80">
        <v>1687.93</v>
      </c>
      <c r="H662" s="80">
        <v>1687.93</v>
      </c>
      <c r="I662" s="80">
        <v>1687.93</v>
      </c>
      <c r="J662" s="80">
        <v>1687.93</v>
      </c>
      <c r="K662" s="80">
        <v>1687.93</v>
      </c>
      <c r="L662" s="80">
        <v>1687.93</v>
      </c>
      <c r="M662" s="80">
        <v>1687.93</v>
      </c>
      <c r="N662" s="80">
        <v>1687.93</v>
      </c>
      <c r="O662" s="80">
        <v>1687.93</v>
      </c>
      <c r="P662" s="90">
        <v>20255.150000000001</v>
      </c>
      <c r="Q662" s="90">
        <f t="shared" si="10"/>
        <v>15191.37</v>
      </c>
    </row>
    <row r="663" spans="2:17" x14ac:dyDescent="0.3">
      <c r="B663" s="79" t="s">
        <v>1942</v>
      </c>
      <c r="C663" s="79" t="s">
        <v>497</v>
      </c>
      <c r="D663" s="80">
        <v>1374.39</v>
      </c>
      <c r="E663" s="80">
        <v>1374.39</v>
      </c>
      <c r="F663" s="80">
        <v>1374.39</v>
      </c>
      <c r="G663" s="80">
        <v>1374.39</v>
      </c>
      <c r="H663" s="80">
        <v>1374.39</v>
      </c>
      <c r="I663" s="80">
        <v>1374.39</v>
      </c>
      <c r="J663" s="80">
        <v>1374.39</v>
      </c>
      <c r="K663" s="80">
        <v>1374.39</v>
      </c>
      <c r="L663" s="80">
        <v>1374.39</v>
      </c>
      <c r="M663" s="80">
        <v>1374.39</v>
      </c>
      <c r="N663" s="80">
        <v>1374.39</v>
      </c>
      <c r="O663" s="80">
        <v>1374.39</v>
      </c>
      <c r="P663" s="90">
        <v>16492.68</v>
      </c>
      <c r="Q663" s="90">
        <f t="shared" si="10"/>
        <v>12369.509999999998</v>
      </c>
    </row>
    <row r="664" spans="2:17" x14ac:dyDescent="0.3">
      <c r="B664" s="79" t="s">
        <v>1410</v>
      </c>
      <c r="C664" s="79" t="s">
        <v>490</v>
      </c>
      <c r="D664" s="80">
        <v>1361.5</v>
      </c>
      <c r="E664" s="80">
        <v>1361.51</v>
      </c>
      <c r="F664" s="80">
        <v>1361.51</v>
      </c>
      <c r="G664" s="80">
        <v>1361.51</v>
      </c>
      <c r="H664" s="80">
        <v>1361.51</v>
      </c>
      <c r="I664" s="80">
        <v>1361.51</v>
      </c>
      <c r="J664" s="80">
        <v>1361.51</v>
      </c>
      <c r="K664" s="80">
        <v>1361.51</v>
      </c>
      <c r="L664" s="80">
        <v>1361.51</v>
      </c>
      <c r="M664" s="80">
        <v>1361.51</v>
      </c>
      <c r="N664" s="80">
        <v>1361.51</v>
      </c>
      <c r="O664" s="80">
        <v>1361.51</v>
      </c>
      <c r="P664" s="90">
        <v>16338.11</v>
      </c>
      <c r="Q664" s="90">
        <f t="shared" si="10"/>
        <v>12253.59</v>
      </c>
    </row>
    <row r="665" spans="2:17" x14ac:dyDescent="0.3">
      <c r="B665" s="79" t="s">
        <v>1401</v>
      </c>
      <c r="C665" s="79" t="s">
        <v>453</v>
      </c>
      <c r="D665" s="80">
        <v>1679.33</v>
      </c>
      <c r="E665" s="80">
        <v>1679.34</v>
      </c>
      <c r="F665" s="80">
        <v>1679.34</v>
      </c>
      <c r="G665" s="80">
        <v>1679.34</v>
      </c>
      <c r="H665" s="80">
        <v>1679.34</v>
      </c>
      <c r="I665" s="80">
        <v>1679.34</v>
      </c>
      <c r="J665" s="80">
        <v>1679.34</v>
      </c>
      <c r="K665" s="80">
        <v>1679.34</v>
      </c>
      <c r="L665" s="80">
        <v>1679.34</v>
      </c>
      <c r="M665" s="80">
        <v>1679.34</v>
      </c>
      <c r="N665" s="80">
        <v>1679.34</v>
      </c>
      <c r="O665" s="80">
        <v>1679.34</v>
      </c>
      <c r="P665" s="90">
        <v>20152.07</v>
      </c>
      <c r="Q665" s="90">
        <f t="shared" si="10"/>
        <v>15114.06</v>
      </c>
    </row>
    <row r="666" spans="2:17" x14ac:dyDescent="0.3">
      <c r="B666" s="79" t="s">
        <v>1028</v>
      </c>
      <c r="C666" s="79" t="s">
        <v>484</v>
      </c>
      <c r="D666" s="80">
        <v>2650</v>
      </c>
      <c r="E666" s="80">
        <v>2650</v>
      </c>
      <c r="F666" s="80">
        <v>2650</v>
      </c>
      <c r="G666" s="80">
        <v>2650</v>
      </c>
      <c r="H666" s="80">
        <v>2650</v>
      </c>
      <c r="I666" s="80">
        <v>2650</v>
      </c>
      <c r="J666" s="80">
        <v>2650</v>
      </c>
      <c r="K666" s="80">
        <v>2650</v>
      </c>
      <c r="L666" s="80">
        <v>2650</v>
      </c>
      <c r="M666" s="80">
        <v>2650</v>
      </c>
      <c r="N666" s="80">
        <v>2650</v>
      </c>
      <c r="O666" s="80">
        <v>2650</v>
      </c>
      <c r="P666" s="90">
        <v>31800</v>
      </c>
      <c r="Q666" s="90">
        <f t="shared" si="10"/>
        <v>23850</v>
      </c>
    </row>
    <row r="667" spans="2:17" x14ac:dyDescent="0.3">
      <c r="B667" s="79" t="s">
        <v>1204</v>
      </c>
      <c r="C667" s="79" t="s">
        <v>443</v>
      </c>
      <c r="D667" s="80">
        <v>1395.87</v>
      </c>
      <c r="E667" s="80">
        <v>1395.87</v>
      </c>
      <c r="F667" s="80">
        <v>1395.87</v>
      </c>
      <c r="G667" s="80">
        <v>1395.87</v>
      </c>
      <c r="H667" s="80">
        <v>1395.87</v>
      </c>
      <c r="I667" s="80">
        <v>1395.87</v>
      </c>
      <c r="J667" s="80">
        <v>1395.87</v>
      </c>
      <c r="K667" s="80">
        <v>1395.87</v>
      </c>
      <c r="L667" s="80">
        <v>1395.87</v>
      </c>
      <c r="M667" s="80">
        <v>1395.87</v>
      </c>
      <c r="N667" s="80">
        <v>1395.87</v>
      </c>
      <c r="O667" s="80">
        <v>1395.87</v>
      </c>
      <c r="P667" s="90">
        <v>16750.439999999999</v>
      </c>
      <c r="Q667" s="90">
        <f t="shared" si="10"/>
        <v>12562.829999999998</v>
      </c>
    </row>
    <row r="668" spans="2:17" x14ac:dyDescent="0.3">
      <c r="B668" s="79" t="s">
        <v>2147</v>
      </c>
      <c r="C668" s="79" t="s">
        <v>501</v>
      </c>
      <c r="D668" s="80">
        <v>1443.11</v>
      </c>
      <c r="E668" s="80">
        <v>1443.11</v>
      </c>
      <c r="F668" s="80">
        <v>1443.11</v>
      </c>
      <c r="G668" s="80">
        <v>1443.11</v>
      </c>
      <c r="H668" s="80">
        <v>1443.11</v>
      </c>
      <c r="I668" s="80">
        <v>1443.11</v>
      </c>
      <c r="J668" s="80">
        <v>1443.11</v>
      </c>
      <c r="K668" s="80">
        <v>1443.11</v>
      </c>
      <c r="L668" s="80">
        <v>1443.11</v>
      </c>
      <c r="M668" s="80">
        <v>1443.11</v>
      </c>
      <c r="N668" s="80">
        <v>1443.11</v>
      </c>
      <c r="O668" s="80">
        <v>1443.11</v>
      </c>
      <c r="P668" s="90">
        <v>17317.32</v>
      </c>
      <c r="Q668" s="90">
        <f t="shared" si="10"/>
        <v>12987.990000000002</v>
      </c>
    </row>
    <row r="669" spans="2:17" x14ac:dyDescent="0.3">
      <c r="B669" s="79" t="s">
        <v>1247</v>
      </c>
      <c r="C669" s="79" t="s">
        <v>264</v>
      </c>
      <c r="D669" s="80">
        <v>3118.15</v>
      </c>
      <c r="E669" s="80">
        <v>3118.15</v>
      </c>
      <c r="F669" s="80">
        <v>3118.15</v>
      </c>
      <c r="G669" s="80">
        <v>3118.15</v>
      </c>
      <c r="H669" s="80">
        <v>3118.15</v>
      </c>
      <c r="I669" s="80">
        <v>3118.15</v>
      </c>
      <c r="J669" s="80">
        <v>3118.15</v>
      </c>
      <c r="K669" s="80">
        <v>3118.15</v>
      </c>
      <c r="L669" s="80">
        <v>3118.15</v>
      </c>
      <c r="M669" s="80">
        <v>3118.15</v>
      </c>
      <c r="N669" s="80">
        <v>3118.15</v>
      </c>
      <c r="O669" s="80">
        <v>3118.15</v>
      </c>
      <c r="P669" s="90">
        <v>37417.800000000003</v>
      </c>
      <c r="Q669" s="90">
        <f t="shared" si="10"/>
        <v>28063.350000000006</v>
      </c>
    </row>
    <row r="670" spans="2:17" x14ac:dyDescent="0.3">
      <c r="B670" s="79" t="s">
        <v>2148</v>
      </c>
      <c r="C670" s="79" t="s">
        <v>489</v>
      </c>
      <c r="D670" s="80">
        <v>2602.75</v>
      </c>
      <c r="E670" s="80">
        <v>2602.7600000000002</v>
      </c>
      <c r="F670" s="80">
        <v>2602.7600000000002</v>
      </c>
      <c r="G670" s="80">
        <v>2602.7600000000002</v>
      </c>
      <c r="H670" s="80">
        <v>2602.7600000000002</v>
      </c>
      <c r="I670" s="80">
        <v>2602.7600000000002</v>
      </c>
      <c r="J670" s="80">
        <v>2602.7600000000002</v>
      </c>
      <c r="K670" s="80">
        <v>2602.7600000000002</v>
      </c>
      <c r="L670" s="80">
        <v>2602.7600000000002</v>
      </c>
      <c r="M670" s="80">
        <v>2602.7600000000002</v>
      </c>
      <c r="N670" s="80">
        <v>2602.7600000000002</v>
      </c>
      <c r="O670" s="80">
        <v>2602.7600000000002</v>
      </c>
      <c r="P670" s="90">
        <v>31233.11</v>
      </c>
      <c r="Q670" s="90">
        <f t="shared" si="10"/>
        <v>23424.840000000004</v>
      </c>
    </row>
    <row r="671" spans="2:17" x14ac:dyDescent="0.3">
      <c r="B671" s="79" t="s">
        <v>1943</v>
      </c>
      <c r="C671" s="79" t="s">
        <v>429</v>
      </c>
      <c r="D671" s="80">
        <v>1687.92</v>
      </c>
      <c r="E671" s="80">
        <v>1687.93</v>
      </c>
      <c r="F671" s="80">
        <v>1687.93</v>
      </c>
      <c r="G671" s="80">
        <v>1687.93</v>
      </c>
      <c r="H671" s="80">
        <v>1687.93</v>
      </c>
      <c r="I671" s="80">
        <v>1687.93</v>
      </c>
      <c r="J671" s="80">
        <v>1687.93</v>
      </c>
      <c r="K671" s="80">
        <v>1687.93</v>
      </c>
      <c r="L671" s="80">
        <v>1687.93</v>
      </c>
      <c r="M671" s="80">
        <v>1687.93</v>
      </c>
      <c r="N671" s="80">
        <v>1687.93</v>
      </c>
      <c r="O671" s="80">
        <v>1687.93</v>
      </c>
      <c r="P671" s="90">
        <v>20255.150000000001</v>
      </c>
      <c r="Q671" s="90">
        <f t="shared" si="10"/>
        <v>15191.37</v>
      </c>
    </row>
    <row r="672" spans="2:17" x14ac:dyDescent="0.3">
      <c r="B672" s="79" t="s">
        <v>1310</v>
      </c>
      <c r="C672" s="79" t="s">
        <v>492</v>
      </c>
      <c r="D672" s="80">
        <v>1374.39</v>
      </c>
      <c r="E672" s="80">
        <v>1374.39</v>
      </c>
      <c r="F672" s="80">
        <v>1374.39</v>
      </c>
      <c r="G672" s="80">
        <v>1374.39</v>
      </c>
      <c r="H672" s="80">
        <v>1374.39</v>
      </c>
      <c r="I672" s="80">
        <v>1374.39</v>
      </c>
      <c r="J672" s="80">
        <v>1374.39</v>
      </c>
      <c r="K672" s="80">
        <v>1374.39</v>
      </c>
      <c r="L672" s="80">
        <v>1374.39</v>
      </c>
      <c r="M672" s="80">
        <v>1374.39</v>
      </c>
      <c r="N672" s="80">
        <v>1374.39</v>
      </c>
      <c r="O672" s="80">
        <v>1374.39</v>
      </c>
      <c r="P672" s="90">
        <v>16492.68</v>
      </c>
      <c r="Q672" s="90">
        <f t="shared" si="10"/>
        <v>12369.509999999998</v>
      </c>
    </row>
    <row r="673" spans="2:17" x14ac:dyDescent="0.3">
      <c r="B673" s="79" t="s">
        <v>2236</v>
      </c>
      <c r="C673" s="79" t="s">
        <v>427</v>
      </c>
      <c r="D673" s="80">
        <v>1361.5</v>
      </c>
      <c r="E673" s="80">
        <v>1361.51</v>
      </c>
      <c r="F673" s="80">
        <v>1361.51</v>
      </c>
      <c r="G673" s="80">
        <v>1361.51</v>
      </c>
      <c r="H673" s="80">
        <v>1361.51</v>
      </c>
      <c r="I673" s="80">
        <v>1361.51</v>
      </c>
      <c r="J673" s="80">
        <v>1361.51</v>
      </c>
      <c r="K673" s="80">
        <v>1361.51</v>
      </c>
      <c r="L673" s="80">
        <v>1361.51</v>
      </c>
      <c r="M673" s="80">
        <v>1361.51</v>
      </c>
      <c r="N673" s="80">
        <v>1361.51</v>
      </c>
      <c r="O673" s="80">
        <v>1361.51</v>
      </c>
      <c r="P673" s="90">
        <v>16338.11</v>
      </c>
      <c r="Q673" s="90">
        <f t="shared" si="10"/>
        <v>12253.59</v>
      </c>
    </row>
    <row r="674" spans="2:17" x14ac:dyDescent="0.3">
      <c r="B674" s="79" t="s">
        <v>2660</v>
      </c>
      <c r="C674" s="79" t="s">
        <v>477</v>
      </c>
      <c r="D674" s="80">
        <v>1679.33</v>
      </c>
      <c r="E674" s="80">
        <v>1679.34</v>
      </c>
      <c r="F674" s="80">
        <v>1679.34</v>
      </c>
      <c r="G674" s="80">
        <v>1679.34</v>
      </c>
      <c r="H674" s="81">
        <v>758.41</v>
      </c>
      <c r="I674" s="82"/>
      <c r="J674" s="81">
        <v>577.16</v>
      </c>
      <c r="K674" s="82"/>
      <c r="L674" s="82"/>
      <c r="M674" s="82"/>
      <c r="N674" s="82"/>
      <c r="O674" s="82"/>
      <c r="P674" s="90">
        <v>8052.92</v>
      </c>
      <c r="Q674" s="90">
        <f t="shared" si="10"/>
        <v>3014.91</v>
      </c>
    </row>
    <row r="675" spans="2:17" x14ac:dyDescent="0.3">
      <c r="B675" s="79" t="s">
        <v>2732</v>
      </c>
      <c r="C675" s="79" t="s">
        <v>477</v>
      </c>
      <c r="D675" s="82"/>
      <c r="E675" s="82"/>
      <c r="F675" s="82"/>
      <c r="G675" s="82"/>
      <c r="H675" s="81">
        <v>920.93</v>
      </c>
      <c r="I675" s="80">
        <v>1679.34</v>
      </c>
      <c r="J675" s="80">
        <v>1102.17</v>
      </c>
      <c r="K675" s="80">
        <v>1679.34</v>
      </c>
      <c r="L675" s="80">
        <v>1679.34</v>
      </c>
      <c r="M675" s="80">
        <v>1679.34</v>
      </c>
      <c r="N675" s="80">
        <v>1679.34</v>
      </c>
      <c r="O675" s="80">
        <v>1679.34</v>
      </c>
      <c r="P675" s="90">
        <v>12099.14</v>
      </c>
      <c r="Q675" s="90">
        <f t="shared" si="10"/>
        <v>12099.14</v>
      </c>
    </row>
    <row r="676" spans="2:17" x14ac:dyDescent="0.3">
      <c r="B676" s="79" t="s">
        <v>2287</v>
      </c>
      <c r="C676" s="79" t="s">
        <v>494</v>
      </c>
      <c r="D676" s="80">
        <v>2650</v>
      </c>
      <c r="E676" s="80">
        <v>2650</v>
      </c>
      <c r="F676" s="80">
        <v>2650</v>
      </c>
      <c r="G676" s="80">
        <v>2650</v>
      </c>
      <c r="H676" s="80">
        <v>2650</v>
      </c>
      <c r="I676" s="80">
        <v>2650</v>
      </c>
      <c r="J676" s="80">
        <v>2650</v>
      </c>
      <c r="K676" s="80">
        <v>2650</v>
      </c>
      <c r="L676" s="80">
        <v>2650</v>
      </c>
      <c r="M676" s="80">
        <v>2650</v>
      </c>
      <c r="N676" s="80">
        <v>2650</v>
      </c>
      <c r="O676" s="80">
        <v>2650</v>
      </c>
      <c r="P676" s="90">
        <v>31800</v>
      </c>
      <c r="Q676" s="90">
        <f t="shared" si="10"/>
        <v>23850</v>
      </c>
    </row>
    <row r="677" spans="2:17" x14ac:dyDescent="0.3">
      <c r="B677" s="79" t="s">
        <v>1472</v>
      </c>
      <c r="C677" s="79" t="s">
        <v>450</v>
      </c>
      <c r="D677" s="80">
        <v>1395.87</v>
      </c>
      <c r="E677" s="80">
        <v>1395.87</v>
      </c>
      <c r="F677" s="80">
        <v>1395.87</v>
      </c>
      <c r="G677" s="80">
        <v>1395.87</v>
      </c>
      <c r="H677" s="80">
        <v>1395.87</v>
      </c>
      <c r="I677" s="80">
        <v>1395.87</v>
      </c>
      <c r="J677" s="80">
        <v>1395.87</v>
      </c>
      <c r="K677" s="80">
        <v>1395.87</v>
      </c>
      <c r="L677" s="80">
        <v>1395.87</v>
      </c>
      <c r="M677" s="80">
        <v>1395.87</v>
      </c>
      <c r="N677" s="80">
        <v>1395.87</v>
      </c>
      <c r="O677" s="80">
        <v>1395.87</v>
      </c>
      <c r="P677" s="90">
        <v>16750.439999999999</v>
      </c>
      <c r="Q677" s="90">
        <f t="shared" si="10"/>
        <v>12562.829999999998</v>
      </c>
    </row>
    <row r="678" spans="2:17" x14ac:dyDescent="0.3">
      <c r="B678" s="79" t="s">
        <v>1624</v>
      </c>
      <c r="C678" s="79" t="s">
        <v>496</v>
      </c>
      <c r="D678" s="80">
        <v>1443.11</v>
      </c>
      <c r="E678" s="80">
        <v>1443.11</v>
      </c>
      <c r="F678" s="80">
        <v>1443.11</v>
      </c>
      <c r="G678" s="80">
        <v>1443.11</v>
      </c>
      <c r="H678" s="80">
        <v>1443.11</v>
      </c>
      <c r="I678" s="80">
        <v>1443.11</v>
      </c>
      <c r="J678" s="80">
        <v>1443.11</v>
      </c>
      <c r="K678" s="80">
        <v>1443.11</v>
      </c>
      <c r="L678" s="80">
        <v>1443.11</v>
      </c>
      <c r="M678" s="80">
        <v>1443.11</v>
      </c>
      <c r="N678" s="80">
        <v>1443.11</v>
      </c>
      <c r="O678" s="80">
        <v>1443.11</v>
      </c>
      <c r="P678" s="90">
        <v>17317.32</v>
      </c>
      <c r="Q678" s="90">
        <f t="shared" si="10"/>
        <v>12987.990000000002</v>
      </c>
    </row>
    <row r="679" spans="2:17" x14ac:dyDescent="0.3">
      <c r="B679" s="79" t="s">
        <v>1235</v>
      </c>
      <c r="C679" s="79" t="s">
        <v>499</v>
      </c>
      <c r="D679" s="80">
        <v>2602.75</v>
      </c>
      <c r="E679" s="80">
        <v>2602.7600000000002</v>
      </c>
      <c r="F679" s="80">
        <v>2602.7600000000002</v>
      </c>
      <c r="G679" s="80">
        <v>2602.7600000000002</v>
      </c>
      <c r="H679" s="80">
        <v>2602.7600000000002</v>
      </c>
      <c r="I679" s="80">
        <v>2602.7600000000002</v>
      </c>
      <c r="J679" s="80">
        <v>2602.7600000000002</v>
      </c>
      <c r="K679" s="80">
        <v>2602.7600000000002</v>
      </c>
      <c r="L679" s="80">
        <v>2602.7600000000002</v>
      </c>
      <c r="M679" s="80">
        <v>2602.7600000000002</v>
      </c>
      <c r="N679" s="80">
        <v>2602.7600000000002</v>
      </c>
      <c r="O679" s="80">
        <v>2602.7600000000002</v>
      </c>
      <c r="P679" s="90">
        <v>31233.11</v>
      </c>
      <c r="Q679" s="90">
        <f t="shared" si="10"/>
        <v>23424.840000000004</v>
      </c>
    </row>
    <row r="680" spans="2:17" x14ac:dyDescent="0.3">
      <c r="B680" s="79" t="s">
        <v>1537</v>
      </c>
      <c r="C680" s="79" t="s">
        <v>431</v>
      </c>
      <c r="D680" s="80">
        <v>1687.92</v>
      </c>
      <c r="E680" s="80">
        <v>1687.93</v>
      </c>
      <c r="F680" s="80">
        <v>1687.93</v>
      </c>
      <c r="G680" s="80">
        <v>1687.93</v>
      </c>
      <c r="H680" s="80">
        <v>1687.93</v>
      </c>
      <c r="I680" s="80">
        <v>1687.93</v>
      </c>
      <c r="J680" s="80">
        <v>1687.93</v>
      </c>
      <c r="K680" s="80">
        <v>1687.93</v>
      </c>
      <c r="L680" s="80">
        <v>1687.93</v>
      </c>
      <c r="M680" s="80">
        <v>1687.93</v>
      </c>
      <c r="N680" s="80">
        <v>1687.93</v>
      </c>
      <c r="O680" s="80">
        <v>1687.93</v>
      </c>
      <c r="P680" s="90">
        <v>20255.150000000001</v>
      </c>
      <c r="Q680" s="90">
        <f t="shared" si="10"/>
        <v>15191.37</v>
      </c>
    </row>
    <row r="681" spans="2:17" x14ac:dyDescent="0.3">
      <c r="B681" s="79" t="s">
        <v>2369</v>
      </c>
      <c r="C681" s="79" t="s">
        <v>261</v>
      </c>
      <c r="D681" s="80">
        <v>2452.4299999999998</v>
      </c>
      <c r="E681" s="80">
        <v>2452.4299999999998</v>
      </c>
      <c r="F681" s="80">
        <v>2452.4299999999998</v>
      </c>
      <c r="G681" s="80">
        <v>2452.4299999999998</v>
      </c>
      <c r="H681" s="80">
        <v>2452.4299999999998</v>
      </c>
      <c r="I681" s="80">
        <v>2452.4299999999998</v>
      </c>
      <c r="J681" s="80">
        <v>2452.4299999999998</v>
      </c>
      <c r="K681" s="80">
        <v>2452.4299999999998</v>
      </c>
      <c r="L681" s="80">
        <v>2452.4299999999998</v>
      </c>
      <c r="M681" s="80">
        <v>2452.4299999999998</v>
      </c>
      <c r="N681" s="80">
        <v>2452.4299999999998</v>
      </c>
      <c r="O681" s="80">
        <v>2452.4299999999998</v>
      </c>
      <c r="P681" s="90">
        <v>29429.16</v>
      </c>
      <c r="Q681" s="90">
        <f t="shared" si="10"/>
        <v>22071.87</v>
      </c>
    </row>
    <row r="682" spans="2:17" x14ac:dyDescent="0.3">
      <c r="B682" s="79" t="s">
        <v>732</v>
      </c>
      <c r="C682" s="79" t="s">
        <v>434</v>
      </c>
      <c r="D682" s="80">
        <v>1374.39</v>
      </c>
      <c r="E682" s="80">
        <v>1374.39</v>
      </c>
      <c r="F682" s="80">
        <v>1374.39</v>
      </c>
      <c r="G682" s="80">
        <v>1374.39</v>
      </c>
      <c r="H682" s="80">
        <v>1374.39</v>
      </c>
      <c r="I682" s="80">
        <v>1374.39</v>
      </c>
      <c r="J682" s="80">
        <v>1374.39</v>
      </c>
      <c r="K682" s="80">
        <v>1374.39</v>
      </c>
      <c r="L682" s="80">
        <v>1374.39</v>
      </c>
      <c r="M682" s="80">
        <v>1374.39</v>
      </c>
      <c r="N682" s="80">
        <v>1374.39</v>
      </c>
      <c r="O682" s="80">
        <v>1374.39</v>
      </c>
      <c r="P682" s="90">
        <v>16492.68</v>
      </c>
      <c r="Q682" s="90">
        <f t="shared" si="10"/>
        <v>12369.509999999998</v>
      </c>
    </row>
    <row r="683" spans="2:17" x14ac:dyDescent="0.3">
      <c r="B683" s="79" t="s">
        <v>1546</v>
      </c>
      <c r="C683" s="79" t="s">
        <v>445</v>
      </c>
      <c r="D683" s="80">
        <v>1361.5</v>
      </c>
      <c r="E683" s="80">
        <v>1361.51</v>
      </c>
      <c r="F683" s="80">
        <v>1361.51</v>
      </c>
      <c r="G683" s="80">
        <v>1361.51</v>
      </c>
      <c r="H683" s="80">
        <v>1361.51</v>
      </c>
      <c r="I683" s="80">
        <v>1361.51</v>
      </c>
      <c r="J683" s="80">
        <v>1361.51</v>
      </c>
      <c r="K683" s="80">
        <v>1361.51</v>
      </c>
      <c r="L683" s="80">
        <v>1361.51</v>
      </c>
      <c r="M683" s="80">
        <v>1361.51</v>
      </c>
      <c r="N683" s="80">
        <v>1361.51</v>
      </c>
      <c r="O683" s="80">
        <v>1361.51</v>
      </c>
      <c r="P683" s="90">
        <v>16338.11</v>
      </c>
      <c r="Q683" s="90">
        <f t="shared" si="10"/>
        <v>12253.59</v>
      </c>
    </row>
    <row r="684" spans="2:17" x14ac:dyDescent="0.3">
      <c r="B684" s="79" t="s">
        <v>2332</v>
      </c>
      <c r="C684" s="79" t="s">
        <v>418</v>
      </c>
      <c r="D684" s="80">
        <v>1679.33</v>
      </c>
      <c r="E684" s="80">
        <v>1679.34</v>
      </c>
      <c r="F684" s="80">
        <v>1679.34</v>
      </c>
      <c r="G684" s="80">
        <v>1679.34</v>
      </c>
      <c r="H684" s="80">
        <v>1679.34</v>
      </c>
      <c r="I684" s="80">
        <v>1679.34</v>
      </c>
      <c r="J684" s="80">
        <v>1679.34</v>
      </c>
      <c r="K684" s="80">
        <v>1679.34</v>
      </c>
      <c r="L684" s="80">
        <v>1679.34</v>
      </c>
      <c r="M684" s="80">
        <v>1679.34</v>
      </c>
      <c r="N684" s="80">
        <v>1679.34</v>
      </c>
      <c r="O684" s="80">
        <v>1679.34</v>
      </c>
      <c r="P684" s="90">
        <v>20152.07</v>
      </c>
      <c r="Q684" s="90">
        <f t="shared" si="10"/>
        <v>15114.06</v>
      </c>
    </row>
    <row r="685" spans="2:17" x14ac:dyDescent="0.3">
      <c r="B685" s="79" t="s">
        <v>769</v>
      </c>
      <c r="C685" s="79" t="s">
        <v>438</v>
      </c>
      <c r="D685" s="80">
        <v>2650</v>
      </c>
      <c r="E685" s="80">
        <v>2650</v>
      </c>
      <c r="F685" s="80">
        <v>2650</v>
      </c>
      <c r="G685" s="80">
        <v>2650</v>
      </c>
      <c r="H685" s="80">
        <v>2650</v>
      </c>
      <c r="I685" s="80">
        <v>2650</v>
      </c>
      <c r="J685" s="80">
        <v>2650</v>
      </c>
      <c r="K685" s="80">
        <v>2650</v>
      </c>
      <c r="L685" s="80">
        <v>2650</v>
      </c>
      <c r="M685" s="80">
        <v>2650</v>
      </c>
      <c r="N685" s="80">
        <v>2650</v>
      </c>
      <c r="O685" s="80">
        <v>2650</v>
      </c>
      <c r="P685" s="90">
        <v>31800</v>
      </c>
      <c r="Q685" s="90">
        <f t="shared" si="10"/>
        <v>23850</v>
      </c>
    </row>
    <row r="686" spans="2:17" x14ac:dyDescent="0.3">
      <c r="B686" s="79" t="s">
        <v>1402</v>
      </c>
      <c r="C686" s="79" t="s">
        <v>441</v>
      </c>
      <c r="D686" s="80">
        <v>1395.87</v>
      </c>
      <c r="E686" s="80">
        <v>1395.87</v>
      </c>
      <c r="F686" s="80">
        <v>1395.87</v>
      </c>
      <c r="G686" s="81">
        <v>93.15</v>
      </c>
      <c r="H686" s="82"/>
      <c r="I686" s="82"/>
      <c r="J686" s="82"/>
      <c r="K686" s="82"/>
      <c r="L686" s="82"/>
      <c r="M686" s="82"/>
      <c r="N686" s="82"/>
      <c r="O686" s="82"/>
      <c r="P686" s="90">
        <v>4280.76</v>
      </c>
      <c r="Q686" s="90">
        <f t="shared" si="10"/>
        <v>93.15</v>
      </c>
    </row>
    <row r="687" spans="2:17" x14ac:dyDescent="0.3">
      <c r="B687" s="79" t="s">
        <v>2709</v>
      </c>
      <c r="C687" s="79" t="s">
        <v>441</v>
      </c>
      <c r="D687" s="82"/>
      <c r="E687" s="82"/>
      <c r="F687" s="82"/>
      <c r="G687" s="80">
        <v>1302.72</v>
      </c>
      <c r="H687" s="80">
        <v>1395.87</v>
      </c>
      <c r="I687" s="80">
        <v>1395.87</v>
      </c>
      <c r="J687" s="80">
        <v>1395.87</v>
      </c>
      <c r="K687" s="80">
        <v>1395.87</v>
      </c>
      <c r="L687" s="80">
        <v>1395.87</v>
      </c>
      <c r="M687" s="80">
        <v>1395.87</v>
      </c>
      <c r="N687" s="80">
        <v>1395.87</v>
      </c>
      <c r="O687" s="80">
        <v>1395.87</v>
      </c>
      <c r="P687" s="90">
        <v>12469.68</v>
      </c>
      <c r="Q687" s="90">
        <f t="shared" si="10"/>
        <v>12469.679999999997</v>
      </c>
    </row>
    <row r="688" spans="2:17" x14ac:dyDescent="0.3">
      <c r="B688" s="79" t="s">
        <v>2288</v>
      </c>
      <c r="C688" s="79" t="s">
        <v>498</v>
      </c>
      <c r="D688" s="80">
        <v>1443.11</v>
      </c>
      <c r="E688" s="80">
        <v>1443.11</v>
      </c>
      <c r="F688" s="80">
        <v>1443.11</v>
      </c>
      <c r="G688" s="80">
        <v>1443.11</v>
      </c>
      <c r="H688" s="80">
        <v>1443.11</v>
      </c>
      <c r="I688" s="80">
        <v>1443.11</v>
      </c>
      <c r="J688" s="80">
        <v>1443.11</v>
      </c>
      <c r="K688" s="80">
        <v>1443.11</v>
      </c>
      <c r="L688" s="80">
        <v>1443.11</v>
      </c>
      <c r="M688" s="80">
        <v>1443.11</v>
      </c>
      <c r="N688" s="80">
        <v>1443.11</v>
      </c>
      <c r="O688" s="80">
        <v>1443.11</v>
      </c>
      <c r="P688" s="90">
        <v>17317.32</v>
      </c>
      <c r="Q688" s="90">
        <f t="shared" si="10"/>
        <v>12987.990000000002</v>
      </c>
    </row>
    <row r="689" spans="2:17" x14ac:dyDescent="0.3">
      <c r="B689" s="79" t="s">
        <v>1123</v>
      </c>
      <c r="C689" s="79" t="s">
        <v>420</v>
      </c>
      <c r="D689" s="80">
        <v>2602.75</v>
      </c>
      <c r="E689" s="80">
        <v>2602.7600000000002</v>
      </c>
      <c r="F689" s="80">
        <v>2602.7600000000002</v>
      </c>
      <c r="G689" s="80">
        <v>2602.7600000000002</v>
      </c>
      <c r="H689" s="80">
        <v>2602.7600000000002</v>
      </c>
      <c r="I689" s="80">
        <v>2602.7600000000002</v>
      </c>
      <c r="J689" s="80">
        <v>2602.7600000000002</v>
      </c>
      <c r="K689" s="80">
        <v>2602.7600000000002</v>
      </c>
      <c r="L689" s="80">
        <v>2602.7600000000002</v>
      </c>
      <c r="M689" s="80">
        <v>2602.7600000000002</v>
      </c>
      <c r="N689" s="80">
        <v>2602.7600000000002</v>
      </c>
      <c r="O689" s="80">
        <v>2602.7600000000002</v>
      </c>
      <c r="P689" s="90">
        <v>31233.11</v>
      </c>
      <c r="Q689" s="90">
        <f t="shared" si="10"/>
        <v>23424.840000000004</v>
      </c>
    </row>
    <row r="690" spans="2:17" x14ac:dyDescent="0.3">
      <c r="B690" s="79" t="s">
        <v>1517</v>
      </c>
      <c r="C690" s="79" t="s">
        <v>448</v>
      </c>
      <c r="D690" s="80">
        <v>1687.92</v>
      </c>
      <c r="E690" s="80">
        <v>1687.93</v>
      </c>
      <c r="F690" s="80">
        <v>1687.93</v>
      </c>
      <c r="G690" s="80">
        <v>1687.93</v>
      </c>
      <c r="H690" s="80">
        <v>1687.93</v>
      </c>
      <c r="I690" s="80">
        <v>1687.93</v>
      </c>
      <c r="J690" s="80">
        <v>1687.93</v>
      </c>
      <c r="K690" s="80">
        <v>1687.93</v>
      </c>
      <c r="L690" s="80">
        <v>1687.93</v>
      </c>
      <c r="M690" s="80">
        <v>1687.93</v>
      </c>
      <c r="N690" s="80">
        <v>1687.93</v>
      </c>
      <c r="O690" s="80">
        <v>1687.93</v>
      </c>
      <c r="P690" s="90">
        <v>20255.150000000001</v>
      </c>
      <c r="Q690" s="90">
        <f t="shared" si="10"/>
        <v>15191.37</v>
      </c>
    </row>
    <row r="691" spans="2:17" x14ac:dyDescent="0.3">
      <c r="B691" s="79" t="s">
        <v>1563</v>
      </c>
      <c r="C691" s="79" t="s">
        <v>460</v>
      </c>
      <c r="D691" s="80">
        <v>1374.39</v>
      </c>
      <c r="E691" s="80">
        <v>1374.39</v>
      </c>
      <c r="F691" s="80">
        <v>1374.39</v>
      </c>
      <c r="G691" s="80">
        <v>1374.39</v>
      </c>
      <c r="H691" s="80">
        <v>1374.39</v>
      </c>
      <c r="I691" s="80">
        <v>1374.39</v>
      </c>
      <c r="J691" s="80">
        <v>1374.39</v>
      </c>
      <c r="K691" s="80">
        <v>1374.39</v>
      </c>
      <c r="L691" s="80">
        <v>1374.39</v>
      </c>
      <c r="M691" s="80">
        <v>1374.39</v>
      </c>
      <c r="N691" s="80">
        <v>1374.39</v>
      </c>
      <c r="O691" s="80">
        <v>1374.39</v>
      </c>
      <c r="P691" s="90">
        <v>16492.68</v>
      </c>
      <c r="Q691" s="90">
        <f t="shared" si="10"/>
        <v>12369.509999999998</v>
      </c>
    </row>
    <row r="692" spans="2:17" x14ac:dyDescent="0.3">
      <c r="B692" s="79" t="s">
        <v>1241</v>
      </c>
      <c r="C692" s="79" t="s">
        <v>471</v>
      </c>
      <c r="D692" s="80">
        <v>1361.5</v>
      </c>
      <c r="E692" s="80">
        <v>1361.51</v>
      </c>
      <c r="F692" s="80">
        <v>1361.51</v>
      </c>
      <c r="G692" s="80">
        <v>1361.51</v>
      </c>
      <c r="H692" s="80">
        <v>1361.51</v>
      </c>
      <c r="I692" s="80">
        <v>1361.51</v>
      </c>
      <c r="J692" s="80">
        <v>1361.51</v>
      </c>
      <c r="K692" s="80">
        <v>1361.51</v>
      </c>
      <c r="L692" s="80">
        <v>1361.51</v>
      </c>
      <c r="M692" s="80">
        <v>1361.51</v>
      </c>
      <c r="N692" s="80">
        <v>1361.51</v>
      </c>
      <c r="O692" s="80">
        <v>1361.51</v>
      </c>
      <c r="P692" s="90">
        <v>16338.11</v>
      </c>
      <c r="Q692" s="90">
        <f t="shared" si="10"/>
        <v>12253.59</v>
      </c>
    </row>
    <row r="693" spans="2:17" x14ac:dyDescent="0.3">
      <c r="B693" s="79" t="s">
        <v>564</v>
      </c>
      <c r="C693" s="79" t="s">
        <v>331</v>
      </c>
      <c r="D693" s="80">
        <v>1421.63</v>
      </c>
      <c r="E693" s="80">
        <v>1421.64</v>
      </c>
      <c r="F693" s="80">
        <v>1421.64</v>
      </c>
      <c r="G693" s="80">
        <v>1421.64</v>
      </c>
      <c r="H693" s="80">
        <v>1421.64</v>
      </c>
      <c r="I693" s="80">
        <v>1421.64</v>
      </c>
      <c r="J693" s="80">
        <v>1421.64</v>
      </c>
      <c r="K693" s="80">
        <v>1421.64</v>
      </c>
      <c r="L693" s="80">
        <v>1421.64</v>
      </c>
      <c r="M693" s="80">
        <v>1421.64</v>
      </c>
      <c r="N693" s="80">
        <v>1421.64</v>
      </c>
      <c r="O693" s="80">
        <v>1421.64</v>
      </c>
      <c r="P693" s="90">
        <v>17059.669999999998</v>
      </c>
      <c r="Q693" s="90">
        <f t="shared" si="10"/>
        <v>12794.759999999998</v>
      </c>
    </row>
    <row r="694" spans="2:17" x14ac:dyDescent="0.3">
      <c r="B694" s="79" t="s">
        <v>1197</v>
      </c>
      <c r="C694" s="79" t="s">
        <v>439</v>
      </c>
      <c r="D694" s="80">
        <v>1679.33</v>
      </c>
      <c r="E694" s="80">
        <v>1679.34</v>
      </c>
      <c r="F694" s="80">
        <v>1679.34</v>
      </c>
      <c r="G694" s="80">
        <v>1679.34</v>
      </c>
      <c r="H694" s="80">
        <v>1679.34</v>
      </c>
      <c r="I694" s="80">
        <v>1679.34</v>
      </c>
      <c r="J694" s="80">
        <v>1679.34</v>
      </c>
      <c r="K694" s="80">
        <v>1679.34</v>
      </c>
      <c r="L694" s="80">
        <v>1679.34</v>
      </c>
      <c r="M694" s="80">
        <v>1679.34</v>
      </c>
      <c r="N694" s="80">
        <v>1679.34</v>
      </c>
      <c r="O694" s="80">
        <v>1679.34</v>
      </c>
      <c r="P694" s="90">
        <v>20152.07</v>
      </c>
      <c r="Q694" s="90">
        <f t="shared" si="10"/>
        <v>15114.06</v>
      </c>
    </row>
    <row r="695" spans="2:17" x14ac:dyDescent="0.3">
      <c r="B695" s="79" t="s">
        <v>685</v>
      </c>
      <c r="C695" s="79" t="s">
        <v>467</v>
      </c>
      <c r="D695" s="80">
        <v>2650</v>
      </c>
      <c r="E695" s="80">
        <v>2650</v>
      </c>
      <c r="F695" s="80">
        <v>2650</v>
      </c>
      <c r="G695" s="80">
        <v>2650</v>
      </c>
      <c r="H695" s="80">
        <v>2650</v>
      </c>
      <c r="I695" s="80">
        <v>2650</v>
      </c>
      <c r="J695" s="80">
        <v>2650</v>
      </c>
      <c r="K695" s="80">
        <v>2650</v>
      </c>
      <c r="L695" s="80">
        <v>2650</v>
      </c>
      <c r="M695" s="80">
        <v>2650</v>
      </c>
      <c r="N695" s="80">
        <v>2650</v>
      </c>
      <c r="O695" s="80">
        <v>2650</v>
      </c>
      <c r="P695" s="90">
        <v>31800</v>
      </c>
      <c r="Q695" s="90">
        <f t="shared" si="10"/>
        <v>23850</v>
      </c>
    </row>
    <row r="696" spans="2:17" x14ac:dyDescent="0.3">
      <c r="B696" s="79" t="s">
        <v>2304</v>
      </c>
      <c r="C696" s="79" t="s">
        <v>436</v>
      </c>
      <c r="D696" s="80">
        <v>1395.87</v>
      </c>
      <c r="E696" s="80">
        <v>1395.87</v>
      </c>
      <c r="F696" s="80">
        <v>1395.87</v>
      </c>
      <c r="G696" s="80">
        <v>1395.87</v>
      </c>
      <c r="H696" s="80">
        <v>1395.87</v>
      </c>
      <c r="I696" s="80">
        <v>1395.87</v>
      </c>
      <c r="J696" s="80">
        <v>1395.87</v>
      </c>
      <c r="K696" s="80">
        <v>1395.87</v>
      </c>
      <c r="L696" s="80">
        <v>1395.87</v>
      </c>
      <c r="M696" s="80">
        <v>1395.87</v>
      </c>
      <c r="N696" s="80">
        <v>1395.87</v>
      </c>
      <c r="O696" s="80">
        <v>1395.87</v>
      </c>
      <c r="P696" s="90">
        <v>16750.439999999999</v>
      </c>
      <c r="Q696" s="90">
        <f t="shared" si="10"/>
        <v>12562.829999999998</v>
      </c>
    </row>
    <row r="697" spans="2:17" x14ac:dyDescent="0.3">
      <c r="B697" s="79" t="s">
        <v>686</v>
      </c>
      <c r="C697" s="79" t="s">
        <v>452</v>
      </c>
      <c r="D697" s="80">
        <v>1443.11</v>
      </c>
      <c r="E697" s="80">
        <v>1443.11</v>
      </c>
      <c r="F697" s="80">
        <v>1443.11</v>
      </c>
      <c r="G697" s="80">
        <v>1443.11</v>
      </c>
      <c r="H697" s="80">
        <v>1443.11</v>
      </c>
      <c r="I697" s="80">
        <v>1443.11</v>
      </c>
      <c r="J697" s="80">
        <v>1443.11</v>
      </c>
      <c r="K697" s="80">
        <v>1443.11</v>
      </c>
      <c r="L697" s="80">
        <v>1443.11</v>
      </c>
      <c r="M697" s="80">
        <v>1443.11</v>
      </c>
      <c r="N697" s="80">
        <v>1443.11</v>
      </c>
      <c r="O697" s="80">
        <v>1443.11</v>
      </c>
      <c r="P697" s="90">
        <v>17317.32</v>
      </c>
      <c r="Q697" s="90">
        <f t="shared" si="10"/>
        <v>12987.990000000002</v>
      </c>
    </row>
    <row r="698" spans="2:17" x14ac:dyDescent="0.3">
      <c r="B698" s="79" t="s">
        <v>1051</v>
      </c>
      <c r="C698" s="79" t="s">
        <v>433</v>
      </c>
      <c r="D698" s="80">
        <v>2602.75</v>
      </c>
      <c r="E698" s="80">
        <v>2602.7600000000002</v>
      </c>
      <c r="F698" s="80">
        <v>2602.7600000000002</v>
      </c>
      <c r="G698" s="80">
        <v>2602.7600000000002</v>
      </c>
      <c r="H698" s="80">
        <v>2602.7600000000002</v>
      </c>
      <c r="I698" s="80">
        <v>2602.7600000000002</v>
      </c>
      <c r="J698" s="80">
        <v>2602.7600000000002</v>
      </c>
      <c r="K698" s="80">
        <v>2602.7600000000002</v>
      </c>
      <c r="L698" s="80">
        <v>2602.7600000000002</v>
      </c>
      <c r="M698" s="80">
        <v>2602.7600000000002</v>
      </c>
      <c r="N698" s="80">
        <v>2602.7600000000002</v>
      </c>
      <c r="O698" s="80">
        <v>2602.7600000000002</v>
      </c>
      <c r="P698" s="90">
        <v>31233.11</v>
      </c>
      <c r="Q698" s="90">
        <f t="shared" si="10"/>
        <v>23424.840000000004</v>
      </c>
    </row>
    <row r="699" spans="2:17" x14ac:dyDescent="0.3">
      <c r="B699" s="79" t="s">
        <v>1311</v>
      </c>
      <c r="C699" s="79" t="s">
        <v>432</v>
      </c>
      <c r="D699" s="80">
        <v>1687.92</v>
      </c>
      <c r="E699" s="80">
        <v>1687.93</v>
      </c>
      <c r="F699" s="80">
        <v>1687.93</v>
      </c>
      <c r="G699" s="80">
        <v>1687.93</v>
      </c>
      <c r="H699" s="80">
        <v>1687.93</v>
      </c>
      <c r="I699" s="80">
        <v>1687.93</v>
      </c>
      <c r="J699" s="80">
        <v>1687.93</v>
      </c>
      <c r="K699" s="80">
        <v>1687.93</v>
      </c>
      <c r="L699" s="80">
        <v>1687.93</v>
      </c>
      <c r="M699" s="80">
        <v>1687.93</v>
      </c>
      <c r="N699" s="80">
        <v>1687.93</v>
      </c>
      <c r="O699" s="80">
        <v>1687.93</v>
      </c>
      <c r="P699" s="90">
        <v>20255.150000000001</v>
      </c>
      <c r="Q699" s="90">
        <f t="shared" si="10"/>
        <v>15191.37</v>
      </c>
    </row>
    <row r="700" spans="2:17" x14ac:dyDescent="0.3">
      <c r="B700" s="79" t="s">
        <v>1236</v>
      </c>
      <c r="C700" s="79" t="s">
        <v>480</v>
      </c>
      <c r="D700" s="80">
        <v>1374.39</v>
      </c>
      <c r="E700" s="80">
        <v>1374.39</v>
      </c>
      <c r="F700" s="80">
        <v>1374.39</v>
      </c>
      <c r="G700" s="80">
        <v>1374.39</v>
      </c>
      <c r="H700" s="80">
        <v>1374.39</v>
      </c>
      <c r="I700" s="80">
        <v>1374.39</v>
      </c>
      <c r="J700" s="80">
        <v>1374.39</v>
      </c>
      <c r="K700" s="80">
        <v>1374.39</v>
      </c>
      <c r="L700" s="80">
        <v>1374.39</v>
      </c>
      <c r="M700" s="80">
        <v>1374.39</v>
      </c>
      <c r="N700" s="80">
        <v>1374.39</v>
      </c>
      <c r="O700" s="80">
        <v>1374.39</v>
      </c>
      <c r="P700" s="90">
        <v>16492.68</v>
      </c>
      <c r="Q700" s="90">
        <f t="shared" si="10"/>
        <v>12369.509999999998</v>
      </c>
    </row>
    <row r="701" spans="2:17" x14ac:dyDescent="0.3">
      <c r="B701" s="79" t="s">
        <v>1633</v>
      </c>
      <c r="C701" s="79" t="s">
        <v>482</v>
      </c>
      <c r="D701" s="80">
        <v>1361.5</v>
      </c>
      <c r="E701" s="80">
        <v>1361.51</v>
      </c>
      <c r="F701" s="80">
        <v>1361.51</v>
      </c>
      <c r="G701" s="80">
        <v>1361.51</v>
      </c>
      <c r="H701" s="80">
        <v>1361.51</v>
      </c>
      <c r="I701" s="82"/>
      <c r="J701" s="82"/>
      <c r="K701" s="82"/>
      <c r="L701" s="82"/>
      <c r="M701" s="82"/>
      <c r="N701" s="82"/>
      <c r="O701" s="82"/>
      <c r="P701" s="90">
        <v>6807.54</v>
      </c>
      <c r="Q701" s="90">
        <f t="shared" si="10"/>
        <v>2723.02</v>
      </c>
    </row>
    <row r="702" spans="2:17" x14ac:dyDescent="0.3">
      <c r="B702" s="79" t="s">
        <v>2739</v>
      </c>
      <c r="C702" s="79" t="s">
        <v>482</v>
      </c>
      <c r="D702" s="82"/>
      <c r="E702" s="82"/>
      <c r="F702" s="82"/>
      <c r="G702" s="82"/>
      <c r="H702" s="82"/>
      <c r="I702" s="80">
        <v>1361.51</v>
      </c>
      <c r="J702" s="80">
        <v>1361.51</v>
      </c>
      <c r="K702" s="80">
        <v>1361.51</v>
      </c>
      <c r="L702" s="80">
        <v>1361.51</v>
      </c>
      <c r="M702" s="80">
        <v>1361.51</v>
      </c>
      <c r="N702" s="80">
        <v>1361.51</v>
      </c>
      <c r="O702" s="80">
        <v>1361.51</v>
      </c>
      <c r="P702" s="90">
        <v>9530.57</v>
      </c>
      <c r="Q702" s="90">
        <f t="shared" si="10"/>
        <v>9530.57</v>
      </c>
    </row>
    <row r="703" spans="2:17" x14ac:dyDescent="0.3">
      <c r="B703" s="79" t="s">
        <v>1272</v>
      </c>
      <c r="C703" s="79" t="s">
        <v>476</v>
      </c>
      <c r="D703" s="80">
        <v>1679.33</v>
      </c>
      <c r="E703" s="80">
        <v>1679.34</v>
      </c>
      <c r="F703" s="80">
        <v>1679.34</v>
      </c>
      <c r="G703" s="80">
        <v>1679.34</v>
      </c>
      <c r="H703" s="80">
        <v>1679.34</v>
      </c>
      <c r="I703" s="80">
        <v>1679.34</v>
      </c>
      <c r="J703" s="80">
        <v>1679.34</v>
      </c>
      <c r="K703" s="80">
        <v>1679.34</v>
      </c>
      <c r="L703" s="80">
        <v>1679.34</v>
      </c>
      <c r="M703" s="80">
        <v>1679.34</v>
      </c>
      <c r="N703" s="80">
        <v>1679.34</v>
      </c>
      <c r="O703" s="80">
        <v>1679.34</v>
      </c>
      <c r="P703" s="90">
        <v>20152.07</v>
      </c>
      <c r="Q703" s="90">
        <f t="shared" si="10"/>
        <v>15114.06</v>
      </c>
    </row>
    <row r="704" spans="2:17" x14ac:dyDescent="0.3">
      <c r="B704" s="79" t="s">
        <v>1145</v>
      </c>
      <c r="C704" s="79" t="s">
        <v>422</v>
      </c>
      <c r="D704" s="80">
        <v>2650</v>
      </c>
      <c r="E704" s="80">
        <v>2650</v>
      </c>
      <c r="F704" s="80">
        <v>2650</v>
      </c>
      <c r="G704" s="80">
        <v>2650</v>
      </c>
      <c r="H704" s="80">
        <v>2650</v>
      </c>
      <c r="I704" s="80">
        <v>2650</v>
      </c>
      <c r="J704" s="80">
        <v>2650</v>
      </c>
      <c r="K704" s="80">
        <v>2650</v>
      </c>
      <c r="L704" s="80">
        <v>2650</v>
      </c>
      <c r="M704" s="80">
        <v>2650</v>
      </c>
      <c r="N704" s="80">
        <v>2650</v>
      </c>
      <c r="O704" s="80">
        <v>2650</v>
      </c>
      <c r="P704" s="90">
        <v>31800</v>
      </c>
      <c r="Q704" s="90">
        <f t="shared" si="10"/>
        <v>23850</v>
      </c>
    </row>
    <row r="705" spans="2:17" x14ac:dyDescent="0.3">
      <c r="B705" s="79" t="s">
        <v>2309</v>
      </c>
      <c r="C705" s="79" t="s">
        <v>279</v>
      </c>
      <c r="D705" s="80">
        <v>1464.58</v>
      </c>
      <c r="E705" s="80">
        <v>1464.59</v>
      </c>
      <c r="F705" s="80">
        <v>1464.59</v>
      </c>
      <c r="G705" s="80">
        <v>1464.59</v>
      </c>
      <c r="H705" s="80">
        <v>1464.59</v>
      </c>
      <c r="I705" s="80">
        <v>1464.59</v>
      </c>
      <c r="J705" s="80">
        <v>1464.59</v>
      </c>
      <c r="K705" s="80">
        <v>1464.59</v>
      </c>
      <c r="L705" s="80">
        <v>1464.59</v>
      </c>
      <c r="M705" s="80">
        <v>1464.59</v>
      </c>
      <c r="N705" s="80">
        <v>1464.59</v>
      </c>
      <c r="O705" s="80">
        <v>1464.59</v>
      </c>
      <c r="P705" s="90">
        <v>17575.07</v>
      </c>
      <c r="Q705" s="90">
        <f t="shared" si="10"/>
        <v>13181.31</v>
      </c>
    </row>
    <row r="706" spans="2:17" x14ac:dyDescent="0.3">
      <c r="B706" s="79" t="s">
        <v>573</v>
      </c>
      <c r="C706" s="79" t="s">
        <v>137</v>
      </c>
      <c r="D706" s="80">
        <v>1421.63</v>
      </c>
      <c r="E706" s="80">
        <v>1421.64</v>
      </c>
      <c r="F706" s="80">
        <v>1421.64</v>
      </c>
      <c r="G706" s="80">
        <v>1421.64</v>
      </c>
      <c r="H706" s="80">
        <v>1421.64</v>
      </c>
      <c r="I706" s="80">
        <v>1421.64</v>
      </c>
      <c r="J706" s="80">
        <v>1421.64</v>
      </c>
      <c r="K706" s="80">
        <v>1421.64</v>
      </c>
      <c r="L706" s="80">
        <v>1421.64</v>
      </c>
      <c r="M706" s="80">
        <v>1421.64</v>
      </c>
      <c r="N706" s="80">
        <v>1421.64</v>
      </c>
      <c r="O706" s="80">
        <v>1421.64</v>
      </c>
      <c r="P706" s="90">
        <v>17059.669999999998</v>
      </c>
      <c r="Q706" s="90">
        <f t="shared" si="10"/>
        <v>12794.759999999998</v>
      </c>
    </row>
    <row r="707" spans="2:17" x14ac:dyDescent="0.3">
      <c r="B707" s="79" t="s">
        <v>1473</v>
      </c>
      <c r="C707" s="79" t="s">
        <v>440</v>
      </c>
      <c r="D707" s="80">
        <v>1395.87</v>
      </c>
      <c r="E707" s="80">
        <v>1395.87</v>
      </c>
      <c r="F707" s="80">
        <v>1395.87</v>
      </c>
      <c r="G707" s="80">
        <v>1395.87</v>
      </c>
      <c r="H707" s="80">
        <v>1395.87</v>
      </c>
      <c r="I707" s="80">
        <v>1395.87</v>
      </c>
      <c r="J707" s="80">
        <v>1395.87</v>
      </c>
      <c r="K707" s="80">
        <v>1395.87</v>
      </c>
      <c r="L707" s="80">
        <v>1395.87</v>
      </c>
      <c r="M707" s="80">
        <v>1395.87</v>
      </c>
      <c r="N707" s="80">
        <v>1395.87</v>
      </c>
      <c r="O707" s="80">
        <v>1395.87</v>
      </c>
      <c r="P707" s="90">
        <v>16750.439999999999</v>
      </c>
      <c r="Q707" s="90">
        <f t="shared" ref="Q707:Q770" si="11">SUM(G707:O707)</f>
        <v>12562.829999999998</v>
      </c>
    </row>
    <row r="708" spans="2:17" x14ac:dyDescent="0.3">
      <c r="B708" s="79" t="s">
        <v>1237</v>
      </c>
      <c r="C708" s="79" t="s">
        <v>500</v>
      </c>
      <c r="D708" s="80">
        <v>1443.11</v>
      </c>
      <c r="E708" s="80">
        <v>1443.11</v>
      </c>
      <c r="F708" s="80">
        <v>1443.11</v>
      </c>
      <c r="G708" s="80">
        <v>1443.11</v>
      </c>
      <c r="H708" s="80">
        <v>1443.11</v>
      </c>
      <c r="I708" s="80">
        <v>1443.11</v>
      </c>
      <c r="J708" s="80">
        <v>1443.11</v>
      </c>
      <c r="K708" s="80">
        <v>1443.11</v>
      </c>
      <c r="L708" s="80">
        <v>1443.11</v>
      </c>
      <c r="M708" s="80">
        <v>1443.11</v>
      </c>
      <c r="N708" s="80">
        <v>1443.11</v>
      </c>
      <c r="O708" s="80">
        <v>1443.11</v>
      </c>
      <c r="P708" s="90">
        <v>17317.32</v>
      </c>
      <c r="Q708" s="90">
        <f t="shared" si="11"/>
        <v>12987.990000000002</v>
      </c>
    </row>
    <row r="709" spans="2:17" x14ac:dyDescent="0.3">
      <c r="B709" s="79" t="s">
        <v>1343</v>
      </c>
      <c r="C709" s="79" t="s">
        <v>455</v>
      </c>
      <c r="D709" s="80">
        <v>2602.75</v>
      </c>
      <c r="E709" s="80">
        <v>2602.7600000000002</v>
      </c>
      <c r="F709" s="80">
        <v>2602.7600000000002</v>
      </c>
      <c r="G709" s="80">
        <v>2602.7600000000002</v>
      </c>
      <c r="H709" s="80">
        <v>2602.7600000000002</v>
      </c>
      <c r="I709" s="80">
        <v>2602.7600000000002</v>
      </c>
      <c r="J709" s="80">
        <v>2602.7600000000002</v>
      </c>
      <c r="K709" s="80">
        <v>2602.7600000000002</v>
      </c>
      <c r="L709" s="80">
        <v>2602.7600000000002</v>
      </c>
      <c r="M709" s="80">
        <v>2602.7600000000002</v>
      </c>
      <c r="N709" s="80">
        <v>2602.7600000000002</v>
      </c>
      <c r="O709" s="80">
        <v>2602.7600000000002</v>
      </c>
      <c r="P709" s="90">
        <v>31233.11</v>
      </c>
      <c r="Q709" s="90">
        <f t="shared" si="11"/>
        <v>23424.840000000004</v>
      </c>
    </row>
    <row r="710" spans="2:17" x14ac:dyDescent="0.3">
      <c r="B710" s="79" t="s">
        <v>1251</v>
      </c>
      <c r="C710" s="79" t="s">
        <v>454</v>
      </c>
      <c r="D710" s="80">
        <v>1687.92</v>
      </c>
      <c r="E710" s="80">
        <v>1687.93</v>
      </c>
      <c r="F710" s="80">
        <v>1687.93</v>
      </c>
      <c r="G710" s="80">
        <v>1687.93</v>
      </c>
      <c r="H710" s="80">
        <v>1687.93</v>
      </c>
      <c r="I710" s="80">
        <v>1687.93</v>
      </c>
      <c r="J710" s="80">
        <v>1687.93</v>
      </c>
      <c r="K710" s="80">
        <v>1687.93</v>
      </c>
      <c r="L710" s="80">
        <v>1687.93</v>
      </c>
      <c r="M710" s="80">
        <v>1687.93</v>
      </c>
      <c r="N710" s="80">
        <v>1687.93</v>
      </c>
      <c r="O710" s="80">
        <v>1687.93</v>
      </c>
      <c r="P710" s="90">
        <v>20255.150000000001</v>
      </c>
      <c r="Q710" s="90">
        <f t="shared" si="11"/>
        <v>15191.37</v>
      </c>
    </row>
    <row r="711" spans="2:17" x14ac:dyDescent="0.3">
      <c r="B711" s="79" t="s">
        <v>1289</v>
      </c>
      <c r="C711" s="79" t="s">
        <v>487</v>
      </c>
      <c r="D711" s="80">
        <v>1374.39</v>
      </c>
      <c r="E711" s="80">
        <v>1374.39</v>
      </c>
      <c r="F711" s="80">
        <v>1374.39</v>
      </c>
      <c r="G711" s="80">
        <v>1374.39</v>
      </c>
      <c r="H711" s="80">
        <v>1374.39</v>
      </c>
      <c r="I711" s="80">
        <v>1374.39</v>
      </c>
      <c r="J711" s="80">
        <v>1374.39</v>
      </c>
      <c r="K711" s="80">
        <v>1374.39</v>
      </c>
      <c r="L711" s="80">
        <v>1374.39</v>
      </c>
      <c r="M711" s="80">
        <v>1374.39</v>
      </c>
      <c r="N711" s="80">
        <v>1374.39</v>
      </c>
      <c r="O711" s="80">
        <v>1374.39</v>
      </c>
      <c r="P711" s="90">
        <v>16492.68</v>
      </c>
      <c r="Q711" s="90">
        <f t="shared" si="11"/>
        <v>12369.509999999998</v>
      </c>
    </row>
    <row r="712" spans="2:17" x14ac:dyDescent="0.3">
      <c r="B712" s="79" t="s">
        <v>578</v>
      </c>
      <c r="C712" s="79" t="s">
        <v>412</v>
      </c>
      <c r="D712" s="80">
        <v>1361.5</v>
      </c>
      <c r="E712" s="80">
        <v>1361.51</v>
      </c>
      <c r="F712" s="80">
        <v>1361.51</v>
      </c>
      <c r="G712" s="80">
        <v>1361.51</v>
      </c>
      <c r="H712" s="80">
        <v>1361.51</v>
      </c>
      <c r="I712" s="80">
        <v>1361.51</v>
      </c>
      <c r="J712" s="80">
        <v>1361.51</v>
      </c>
      <c r="K712" s="80">
        <v>1361.51</v>
      </c>
      <c r="L712" s="80">
        <v>1361.51</v>
      </c>
      <c r="M712" s="80">
        <v>1361.51</v>
      </c>
      <c r="N712" s="80">
        <v>1361.51</v>
      </c>
      <c r="O712" s="80">
        <v>1361.51</v>
      </c>
      <c r="P712" s="90">
        <v>16338.11</v>
      </c>
      <c r="Q712" s="90">
        <f t="shared" si="11"/>
        <v>12253.59</v>
      </c>
    </row>
    <row r="713" spans="2:17" x14ac:dyDescent="0.3">
      <c r="B713" s="79" t="s">
        <v>1263</v>
      </c>
      <c r="C713" s="79" t="s">
        <v>466</v>
      </c>
      <c r="D713" s="80">
        <v>1679.33</v>
      </c>
      <c r="E713" s="80">
        <v>1679.34</v>
      </c>
      <c r="F713" s="80">
        <v>1679.34</v>
      </c>
      <c r="G713" s="80">
        <v>1679.34</v>
      </c>
      <c r="H713" s="80">
        <v>1679.34</v>
      </c>
      <c r="I713" s="80">
        <v>1679.34</v>
      </c>
      <c r="J713" s="80">
        <v>1679.34</v>
      </c>
      <c r="K713" s="80">
        <v>1679.34</v>
      </c>
      <c r="L713" s="80">
        <v>1679.34</v>
      </c>
      <c r="M713" s="80">
        <v>1679.34</v>
      </c>
      <c r="N713" s="80">
        <v>1679.34</v>
      </c>
      <c r="O713" s="80">
        <v>1679.34</v>
      </c>
      <c r="P713" s="90">
        <v>20152.07</v>
      </c>
      <c r="Q713" s="90">
        <f t="shared" si="11"/>
        <v>15114.06</v>
      </c>
    </row>
    <row r="714" spans="2:17" x14ac:dyDescent="0.3">
      <c r="B714" s="79" t="s">
        <v>1183</v>
      </c>
      <c r="C714" s="79" t="s">
        <v>474</v>
      </c>
      <c r="D714" s="80">
        <v>2650</v>
      </c>
      <c r="E714" s="80">
        <v>2650</v>
      </c>
      <c r="F714" s="80">
        <v>2650</v>
      </c>
      <c r="G714" s="80">
        <v>2650</v>
      </c>
      <c r="H714" s="80">
        <v>2650</v>
      </c>
      <c r="I714" s="80">
        <v>2650</v>
      </c>
      <c r="J714" s="80">
        <v>2650</v>
      </c>
      <c r="K714" s="80">
        <v>2650</v>
      </c>
      <c r="L714" s="80">
        <v>2650</v>
      </c>
      <c r="M714" s="80">
        <v>2650</v>
      </c>
      <c r="N714" s="80">
        <v>2650</v>
      </c>
      <c r="O714" s="80">
        <v>2650</v>
      </c>
      <c r="P714" s="90">
        <v>31800</v>
      </c>
      <c r="Q714" s="90">
        <f t="shared" si="11"/>
        <v>23850</v>
      </c>
    </row>
    <row r="715" spans="2:17" x14ac:dyDescent="0.3">
      <c r="B715" s="79" t="s">
        <v>971</v>
      </c>
      <c r="C715" s="79" t="s">
        <v>414</v>
      </c>
      <c r="D715" s="80">
        <v>1395.87</v>
      </c>
      <c r="E715" s="80">
        <v>1395.87</v>
      </c>
      <c r="F715" s="80">
        <v>1395.87</v>
      </c>
      <c r="G715" s="80">
        <v>1395.87</v>
      </c>
      <c r="H715" s="80">
        <v>1395.87</v>
      </c>
      <c r="I715" s="80">
        <v>1395.87</v>
      </c>
      <c r="J715" s="80">
        <v>1395.87</v>
      </c>
      <c r="K715" s="80">
        <v>1395.87</v>
      </c>
      <c r="L715" s="80">
        <v>1395.87</v>
      </c>
      <c r="M715" s="80">
        <v>1395.87</v>
      </c>
      <c r="N715" s="80">
        <v>1395.87</v>
      </c>
      <c r="O715" s="80">
        <v>1395.87</v>
      </c>
      <c r="P715" s="90">
        <v>16750.439999999999</v>
      </c>
      <c r="Q715" s="90">
        <f t="shared" si="11"/>
        <v>12562.829999999998</v>
      </c>
    </row>
    <row r="716" spans="2:17" x14ac:dyDescent="0.3">
      <c r="B716" s="79" t="s">
        <v>1677</v>
      </c>
      <c r="C716" s="79" t="s">
        <v>430</v>
      </c>
      <c r="D716" s="80">
        <v>1443.11</v>
      </c>
      <c r="E716" s="80">
        <v>1443.11</v>
      </c>
      <c r="F716" s="80">
        <v>1443.11</v>
      </c>
      <c r="G716" s="80">
        <v>1443.11</v>
      </c>
      <c r="H716" s="80">
        <v>1443.11</v>
      </c>
      <c r="I716" s="80">
        <v>1443.11</v>
      </c>
      <c r="J716" s="80">
        <v>1443.11</v>
      </c>
      <c r="K716" s="80">
        <v>1443.11</v>
      </c>
      <c r="L716" s="80">
        <v>1443.11</v>
      </c>
      <c r="M716" s="80">
        <v>1443.11</v>
      </c>
      <c r="N716" s="80">
        <v>1443.11</v>
      </c>
      <c r="O716" s="80">
        <v>1443.11</v>
      </c>
      <c r="P716" s="90">
        <v>17317.32</v>
      </c>
      <c r="Q716" s="90">
        <f t="shared" si="11"/>
        <v>12987.990000000002</v>
      </c>
    </row>
    <row r="717" spans="2:17" x14ac:dyDescent="0.3">
      <c r="B717" s="79" t="s">
        <v>1819</v>
      </c>
      <c r="C717" s="79" t="s">
        <v>332</v>
      </c>
      <c r="D717" s="80">
        <v>1576.25</v>
      </c>
      <c r="E717" s="80">
        <v>1576.26</v>
      </c>
      <c r="F717" s="80">
        <v>1576.26</v>
      </c>
      <c r="G717" s="80">
        <v>1576.26</v>
      </c>
      <c r="H717" s="80">
        <v>1576.26</v>
      </c>
      <c r="I717" s="80">
        <v>1576.26</v>
      </c>
      <c r="J717" s="80">
        <v>1576.26</v>
      </c>
      <c r="K717" s="80">
        <v>1576.26</v>
      </c>
      <c r="L717" s="80">
        <v>1576.26</v>
      </c>
      <c r="M717" s="80">
        <v>1576.26</v>
      </c>
      <c r="N717" s="80">
        <v>1576.26</v>
      </c>
      <c r="O717" s="80">
        <v>1576.26</v>
      </c>
      <c r="P717" s="90">
        <v>18915.11</v>
      </c>
      <c r="Q717" s="90">
        <f t="shared" si="11"/>
        <v>14186.34</v>
      </c>
    </row>
    <row r="718" spans="2:17" x14ac:dyDescent="0.3">
      <c r="B718" s="79" t="s">
        <v>1152</v>
      </c>
      <c r="C718" s="79" t="s">
        <v>470</v>
      </c>
      <c r="D718" s="80">
        <v>2602.75</v>
      </c>
      <c r="E718" s="80">
        <v>2602.7600000000002</v>
      </c>
      <c r="F718" s="80">
        <v>2602.7600000000002</v>
      </c>
      <c r="G718" s="80">
        <v>2602.7600000000002</v>
      </c>
      <c r="H718" s="80">
        <v>2602.7600000000002</v>
      </c>
      <c r="I718" s="80">
        <v>2602.7600000000002</v>
      </c>
      <c r="J718" s="80">
        <v>2602.7600000000002</v>
      </c>
      <c r="K718" s="80">
        <v>2602.7600000000002</v>
      </c>
      <c r="L718" s="80">
        <v>2602.7600000000002</v>
      </c>
      <c r="M718" s="80">
        <v>2602.7600000000002</v>
      </c>
      <c r="N718" s="80">
        <v>2602.7600000000002</v>
      </c>
      <c r="O718" s="80">
        <v>2602.7600000000002</v>
      </c>
      <c r="P718" s="90">
        <v>31233.11</v>
      </c>
      <c r="Q718" s="90">
        <f t="shared" si="11"/>
        <v>23424.840000000004</v>
      </c>
    </row>
    <row r="719" spans="2:17" x14ac:dyDescent="0.3">
      <c r="B719" s="79" t="s">
        <v>1035</v>
      </c>
      <c r="C719" s="79" t="s">
        <v>488</v>
      </c>
      <c r="D719" s="80">
        <v>1687.92</v>
      </c>
      <c r="E719" s="80">
        <v>1687.93</v>
      </c>
      <c r="F719" s="80">
        <v>1687.93</v>
      </c>
      <c r="G719" s="80">
        <v>1687.93</v>
      </c>
      <c r="H719" s="80">
        <v>1687.93</v>
      </c>
      <c r="I719" s="80">
        <v>1687.93</v>
      </c>
      <c r="J719" s="80">
        <v>1687.93</v>
      </c>
      <c r="K719" s="80">
        <v>1687.93</v>
      </c>
      <c r="L719" s="80">
        <v>1687.93</v>
      </c>
      <c r="M719" s="80">
        <v>1687.93</v>
      </c>
      <c r="N719" s="80">
        <v>1687.93</v>
      </c>
      <c r="O719" s="80">
        <v>1687.93</v>
      </c>
      <c r="P719" s="90">
        <v>20255.150000000001</v>
      </c>
      <c r="Q719" s="90">
        <f t="shared" si="11"/>
        <v>15191.37</v>
      </c>
    </row>
    <row r="720" spans="2:17" x14ac:dyDescent="0.3">
      <c r="B720" s="79" t="s">
        <v>720</v>
      </c>
      <c r="C720" s="79" t="s">
        <v>462</v>
      </c>
      <c r="D720" s="80">
        <v>1374.39</v>
      </c>
      <c r="E720" s="80">
        <v>1374.39</v>
      </c>
      <c r="F720" s="80">
        <v>1374.39</v>
      </c>
      <c r="G720" s="80">
        <v>1374.39</v>
      </c>
      <c r="H720" s="80">
        <v>1374.39</v>
      </c>
      <c r="I720" s="80">
        <v>1374.39</v>
      </c>
      <c r="J720" s="80">
        <v>1374.39</v>
      </c>
      <c r="K720" s="80">
        <v>1374.39</v>
      </c>
      <c r="L720" s="80">
        <v>1374.39</v>
      </c>
      <c r="M720" s="80">
        <v>1374.39</v>
      </c>
      <c r="N720" s="80">
        <v>1374.39</v>
      </c>
      <c r="O720" s="80">
        <v>1374.39</v>
      </c>
      <c r="P720" s="90">
        <v>16492.68</v>
      </c>
      <c r="Q720" s="90">
        <f t="shared" si="11"/>
        <v>12369.509999999998</v>
      </c>
    </row>
    <row r="721" spans="2:17" x14ac:dyDescent="0.3">
      <c r="B721" s="79" t="s">
        <v>2655</v>
      </c>
      <c r="C721" s="79" t="s">
        <v>2656</v>
      </c>
      <c r="D721" s="80">
        <v>1361.5</v>
      </c>
      <c r="E721" s="80">
        <v>1361.51</v>
      </c>
      <c r="F721" s="80">
        <v>1361.51</v>
      </c>
      <c r="G721" s="80">
        <v>1361.51</v>
      </c>
      <c r="H721" s="80">
        <v>1361.51</v>
      </c>
      <c r="I721" s="80">
        <v>1361.51</v>
      </c>
      <c r="J721" s="80">
        <v>1361.51</v>
      </c>
      <c r="K721" s="80">
        <v>1361.51</v>
      </c>
      <c r="L721" s="80">
        <v>1361.51</v>
      </c>
      <c r="M721" s="80">
        <v>1361.51</v>
      </c>
      <c r="N721" s="80">
        <v>1361.51</v>
      </c>
      <c r="O721" s="80">
        <v>1361.51</v>
      </c>
      <c r="P721" s="90">
        <v>16338.11</v>
      </c>
      <c r="Q721" s="90">
        <f t="shared" si="11"/>
        <v>12253.59</v>
      </c>
    </row>
    <row r="722" spans="2:17" x14ac:dyDescent="0.3">
      <c r="B722" s="79" t="s">
        <v>972</v>
      </c>
      <c r="C722" s="79" t="s">
        <v>973</v>
      </c>
      <c r="D722" s="80">
        <v>1679.33</v>
      </c>
      <c r="E722" s="80">
        <v>1679.34</v>
      </c>
      <c r="F722" s="80">
        <v>1679.34</v>
      </c>
      <c r="G722" s="80">
        <v>1679.34</v>
      </c>
      <c r="H722" s="80">
        <v>1679.34</v>
      </c>
      <c r="I722" s="80">
        <v>1679.34</v>
      </c>
      <c r="J722" s="80">
        <v>1679.34</v>
      </c>
      <c r="K722" s="80">
        <v>1679.34</v>
      </c>
      <c r="L722" s="80">
        <v>1679.34</v>
      </c>
      <c r="M722" s="80">
        <v>1679.34</v>
      </c>
      <c r="N722" s="80">
        <v>1679.34</v>
      </c>
      <c r="O722" s="80">
        <v>1679.34</v>
      </c>
      <c r="P722" s="90">
        <v>20152.07</v>
      </c>
      <c r="Q722" s="90">
        <f t="shared" si="11"/>
        <v>15114.06</v>
      </c>
    </row>
    <row r="723" spans="2:17" x14ac:dyDescent="0.3">
      <c r="B723" s="79" t="s">
        <v>1524</v>
      </c>
      <c r="C723" s="79" t="s">
        <v>1525</v>
      </c>
      <c r="D723" s="80">
        <v>2650</v>
      </c>
      <c r="E723" s="80">
        <v>2650</v>
      </c>
      <c r="F723" s="80">
        <v>2650</v>
      </c>
      <c r="G723" s="80">
        <v>2650</v>
      </c>
      <c r="H723" s="80">
        <v>2650</v>
      </c>
      <c r="I723" s="80">
        <v>2650</v>
      </c>
      <c r="J723" s="80">
        <v>2650</v>
      </c>
      <c r="K723" s="80">
        <v>2650</v>
      </c>
      <c r="L723" s="80">
        <v>2650</v>
      </c>
      <c r="M723" s="80">
        <v>2650</v>
      </c>
      <c r="N723" s="80">
        <v>2650</v>
      </c>
      <c r="O723" s="80">
        <v>2650</v>
      </c>
      <c r="P723" s="90">
        <v>31800</v>
      </c>
      <c r="Q723" s="90">
        <f t="shared" si="11"/>
        <v>23850</v>
      </c>
    </row>
    <row r="724" spans="2:17" x14ac:dyDescent="0.3">
      <c r="B724" s="79" t="s">
        <v>2069</v>
      </c>
      <c r="C724" s="79" t="s">
        <v>2070</v>
      </c>
      <c r="D724" s="80">
        <v>1395.87</v>
      </c>
      <c r="E724" s="80">
        <v>1395.87</v>
      </c>
      <c r="F724" s="80">
        <v>1395.87</v>
      </c>
      <c r="G724" s="80">
        <v>1395.87</v>
      </c>
      <c r="H724" s="80">
        <v>1395.87</v>
      </c>
      <c r="I724" s="80">
        <v>1395.87</v>
      </c>
      <c r="J724" s="80">
        <v>1395.87</v>
      </c>
      <c r="K724" s="80">
        <v>1395.87</v>
      </c>
      <c r="L724" s="80">
        <v>1395.87</v>
      </c>
      <c r="M724" s="80">
        <v>1395.87</v>
      </c>
      <c r="N724" s="80">
        <v>1395.87</v>
      </c>
      <c r="O724" s="80">
        <v>1395.87</v>
      </c>
      <c r="P724" s="90">
        <v>16750.439999999999</v>
      </c>
      <c r="Q724" s="90">
        <f t="shared" si="11"/>
        <v>12562.829999999998</v>
      </c>
    </row>
    <row r="725" spans="2:17" x14ac:dyDescent="0.3">
      <c r="B725" s="79" t="s">
        <v>1109</v>
      </c>
      <c r="C725" s="79" t="s">
        <v>1110</v>
      </c>
      <c r="D725" s="80">
        <v>1443.11</v>
      </c>
      <c r="E725" s="80">
        <v>1443.11</v>
      </c>
      <c r="F725" s="80">
        <v>1443.11</v>
      </c>
      <c r="G725" s="80">
        <v>1443.11</v>
      </c>
      <c r="H725" s="80">
        <v>1443.11</v>
      </c>
      <c r="I725" s="80">
        <v>1443.11</v>
      </c>
      <c r="J725" s="80">
        <v>1443.11</v>
      </c>
      <c r="K725" s="80">
        <v>1443.11</v>
      </c>
      <c r="L725" s="80">
        <v>1443.11</v>
      </c>
      <c r="M725" s="80">
        <v>1443.11</v>
      </c>
      <c r="N725" s="80">
        <v>1443.11</v>
      </c>
      <c r="O725" s="80">
        <v>1443.11</v>
      </c>
      <c r="P725" s="90">
        <v>17317.32</v>
      </c>
      <c r="Q725" s="90">
        <f t="shared" si="11"/>
        <v>12987.990000000002</v>
      </c>
    </row>
    <row r="726" spans="2:17" x14ac:dyDescent="0.3">
      <c r="B726" s="79" t="s">
        <v>1103</v>
      </c>
      <c r="C726" s="79" t="s">
        <v>1104</v>
      </c>
      <c r="D726" s="80">
        <v>2602.75</v>
      </c>
      <c r="E726" s="80">
        <v>2602.7600000000002</v>
      </c>
      <c r="F726" s="80">
        <v>2602.7600000000002</v>
      </c>
      <c r="G726" s="80">
        <v>2602.7600000000002</v>
      </c>
      <c r="H726" s="80">
        <v>2602.7600000000002</v>
      </c>
      <c r="I726" s="80">
        <v>2602.7600000000002</v>
      </c>
      <c r="J726" s="80">
        <v>2602.7600000000002</v>
      </c>
      <c r="K726" s="80">
        <v>2602.7600000000002</v>
      </c>
      <c r="L726" s="80">
        <v>2602.7600000000002</v>
      </c>
      <c r="M726" s="80">
        <v>2602.7600000000002</v>
      </c>
      <c r="N726" s="80">
        <v>2602.7600000000002</v>
      </c>
      <c r="O726" s="80">
        <v>2602.7600000000002</v>
      </c>
      <c r="P726" s="90">
        <v>31233.11</v>
      </c>
      <c r="Q726" s="90">
        <f t="shared" si="11"/>
        <v>23424.840000000004</v>
      </c>
    </row>
    <row r="727" spans="2:17" x14ac:dyDescent="0.3">
      <c r="B727" s="79" t="s">
        <v>1036</v>
      </c>
      <c r="C727" s="79" t="s">
        <v>1037</v>
      </c>
      <c r="D727" s="80">
        <v>1687.92</v>
      </c>
      <c r="E727" s="80">
        <v>1687.93</v>
      </c>
      <c r="F727" s="80">
        <v>1687.93</v>
      </c>
      <c r="G727" s="80">
        <v>1687.93</v>
      </c>
      <c r="H727" s="80">
        <v>1687.93</v>
      </c>
      <c r="I727" s="80">
        <v>1687.93</v>
      </c>
      <c r="J727" s="80">
        <v>1687.93</v>
      </c>
      <c r="K727" s="80">
        <v>1687.93</v>
      </c>
      <c r="L727" s="80">
        <v>1687.93</v>
      </c>
      <c r="M727" s="80">
        <v>1687.93</v>
      </c>
      <c r="N727" s="80">
        <v>1687.93</v>
      </c>
      <c r="O727" s="80">
        <v>1687.93</v>
      </c>
      <c r="P727" s="90">
        <v>20255.150000000001</v>
      </c>
      <c r="Q727" s="90">
        <f t="shared" si="11"/>
        <v>15191.37</v>
      </c>
    </row>
    <row r="728" spans="2:17" x14ac:dyDescent="0.3">
      <c r="B728" s="79" t="s">
        <v>997</v>
      </c>
      <c r="C728" s="79" t="s">
        <v>193</v>
      </c>
      <c r="D728" s="80">
        <v>3367.26</v>
      </c>
      <c r="E728" s="80">
        <v>3367.26</v>
      </c>
      <c r="F728" s="80">
        <v>3367.26</v>
      </c>
      <c r="G728" s="80">
        <v>3367.26</v>
      </c>
      <c r="H728" s="80">
        <v>3367.26</v>
      </c>
      <c r="I728" s="80">
        <v>3367.26</v>
      </c>
      <c r="J728" s="80">
        <v>3367.26</v>
      </c>
      <c r="K728" s="80">
        <v>3367.26</v>
      </c>
      <c r="L728" s="80">
        <v>3367.26</v>
      </c>
      <c r="M728" s="80">
        <v>3367.26</v>
      </c>
      <c r="N728" s="80">
        <v>3367.26</v>
      </c>
      <c r="O728" s="80">
        <v>3367.26</v>
      </c>
      <c r="P728" s="90">
        <v>40407.120000000003</v>
      </c>
      <c r="Q728" s="90">
        <f t="shared" si="11"/>
        <v>30305.340000000011</v>
      </c>
    </row>
    <row r="729" spans="2:17" x14ac:dyDescent="0.3">
      <c r="B729" s="79" t="s">
        <v>998</v>
      </c>
      <c r="C729" s="79" t="s">
        <v>999</v>
      </c>
      <c r="D729" s="80">
        <v>1374.39</v>
      </c>
      <c r="E729" s="80">
        <v>1374.39</v>
      </c>
      <c r="F729" s="80">
        <v>1374.39</v>
      </c>
      <c r="G729" s="80">
        <v>1374.39</v>
      </c>
      <c r="H729" s="80">
        <v>1374.39</v>
      </c>
      <c r="I729" s="80">
        <v>1374.39</v>
      </c>
      <c r="J729" s="80">
        <v>1374.39</v>
      </c>
      <c r="K729" s="80">
        <v>1374.39</v>
      </c>
      <c r="L729" s="80">
        <v>1374.39</v>
      </c>
      <c r="M729" s="80">
        <v>1374.39</v>
      </c>
      <c r="N729" s="80">
        <v>1374.39</v>
      </c>
      <c r="O729" s="80">
        <v>1374.39</v>
      </c>
      <c r="P729" s="90">
        <v>16492.68</v>
      </c>
      <c r="Q729" s="90">
        <f t="shared" si="11"/>
        <v>12369.509999999998</v>
      </c>
    </row>
    <row r="730" spans="2:17" x14ac:dyDescent="0.3">
      <c r="B730" s="79" t="s">
        <v>2597</v>
      </c>
      <c r="C730" s="79" t="s">
        <v>2598</v>
      </c>
      <c r="D730" s="80">
        <v>1361.5</v>
      </c>
      <c r="E730" s="80">
        <v>1361.51</v>
      </c>
      <c r="F730" s="80">
        <v>1361.51</v>
      </c>
      <c r="G730" s="80">
        <v>1361.51</v>
      </c>
      <c r="H730" s="80">
        <v>1361.51</v>
      </c>
      <c r="I730" s="80">
        <v>1361.51</v>
      </c>
      <c r="J730" s="80">
        <v>1361.51</v>
      </c>
      <c r="K730" s="80">
        <v>1361.51</v>
      </c>
      <c r="L730" s="80">
        <v>1361.51</v>
      </c>
      <c r="M730" s="80">
        <v>1361.51</v>
      </c>
      <c r="N730" s="80">
        <v>1361.51</v>
      </c>
      <c r="O730" s="80">
        <v>1361.51</v>
      </c>
      <c r="P730" s="90">
        <v>16338.11</v>
      </c>
      <c r="Q730" s="90">
        <f t="shared" si="11"/>
        <v>12253.59</v>
      </c>
    </row>
    <row r="731" spans="2:17" x14ac:dyDescent="0.3">
      <c r="B731" s="79" t="s">
        <v>1175</v>
      </c>
      <c r="C731" s="79" t="s">
        <v>1176</v>
      </c>
      <c r="D731" s="80">
        <v>1679.33</v>
      </c>
      <c r="E731" s="80">
        <v>1679.34</v>
      </c>
      <c r="F731" s="80">
        <v>1679.34</v>
      </c>
      <c r="G731" s="80">
        <v>1679.34</v>
      </c>
      <c r="H731" s="80">
        <v>1679.34</v>
      </c>
      <c r="I731" s="80">
        <v>1679.34</v>
      </c>
      <c r="J731" s="80">
        <v>1679.34</v>
      </c>
      <c r="K731" s="80">
        <v>1679.34</v>
      </c>
      <c r="L731" s="80">
        <v>1679.34</v>
      </c>
      <c r="M731" s="80">
        <v>1679.34</v>
      </c>
      <c r="N731" s="80">
        <v>1679.34</v>
      </c>
      <c r="O731" s="80">
        <v>1679.34</v>
      </c>
      <c r="P731" s="90">
        <v>20152.07</v>
      </c>
      <c r="Q731" s="90">
        <f t="shared" si="11"/>
        <v>15114.06</v>
      </c>
    </row>
    <row r="732" spans="2:17" x14ac:dyDescent="0.3">
      <c r="B732" s="79" t="s">
        <v>819</v>
      </c>
      <c r="C732" s="79" t="s">
        <v>820</v>
      </c>
      <c r="D732" s="80">
        <v>2650</v>
      </c>
      <c r="E732" s="80">
        <v>2650</v>
      </c>
      <c r="F732" s="80">
        <v>2650</v>
      </c>
      <c r="G732" s="80">
        <v>2650</v>
      </c>
      <c r="H732" s="80">
        <v>2650</v>
      </c>
      <c r="I732" s="80">
        <v>2650</v>
      </c>
      <c r="J732" s="80">
        <v>2650</v>
      </c>
      <c r="K732" s="80">
        <v>2650</v>
      </c>
      <c r="L732" s="80">
        <v>2650</v>
      </c>
      <c r="M732" s="80">
        <v>2650</v>
      </c>
      <c r="N732" s="80">
        <v>2650</v>
      </c>
      <c r="O732" s="80">
        <v>2650</v>
      </c>
      <c r="P732" s="90">
        <v>31800</v>
      </c>
      <c r="Q732" s="90">
        <f t="shared" si="11"/>
        <v>23850</v>
      </c>
    </row>
    <row r="733" spans="2:17" x14ac:dyDescent="0.3">
      <c r="B733" s="79" t="s">
        <v>2003</v>
      </c>
      <c r="C733" s="79" t="s">
        <v>2004</v>
      </c>
      <c r="D733" s="80">
        <v>1395.87</v>
      </c>
      <c r="E733" s="80">
        <v>1395.87</v>
      </c>
      <c r="F733" s="80">
        <v>1395.87</v>
      </c>
      <c r="G733" s="80">
        <v>1395.87</v>
      </c>
      <c r="H733" s="80">
        <v>1395.87</v>
      </c>
      <c r="I733" s="80">
        <v>1395.87</v>
      </c>
      <c r="J733" s="80">
        <v>1395.87</v>
      </c>
      <c r="K733" s="80">
        <v>1395.87</v>
      </c>
      <c r="L733" s="80">
        <v>1395.87</v>
      </c>
      <c r="M733" s="80">
        <v>1395.87</v>
      </c>
      <c r="N733" s="80">
        <v>1395.87</v>
      </c>
      <c r="O733" s="80">
        <v>1395.87</v>
      </c>
      <c r="P733" s="90">
        <v>16750.439999999999</v>
      </c>
      <c r="Q733" s="90">
        <f t="shared" si="11"/>
        <v>12562.829999999998</v>
      </c>
    </row>
    <row r="734" spans="2:17" x14ac:dyDescent="0.3">
      <c r="B734" s="79" t="s">
        <v>2462</v>
      </c>
      <c r="C734" s="79" t="s">
        <v>2463</v>
      </c>
      <c r="D734" s="80">
        <v>1443.11</v>
      </c>
      <c r="E734" s="80">
        <v>1443.11</v>
      </c>
      <c r="F734" s="80">
        <v>1443.11</v>
      </c>
      <c r="G734" s="80">
        <v>1443.11</v>
      </c>
      <c r="H734" s="80">
        <v>1443.11</v>
      </c>
      <c r="I734" s="80">
        <v>1443.11</v>
      </c>
      <c r="J734" s="80">
        <v>1443.11</v>
      </c>
      <c r="K734" s="80">
        <v>1443.11</v>
      </c>
      <c r="L734" s="80">
        <v>1443.11</v>
      </c>
      <c r="M734" s="80">
        <v>1443.11</v>
      </c>
      <c r="N734" s="80">
        <v>1443.11</v>
      </c>
      <c r="O734" s="80">
        <v>1443.11</v>
      </c>
      <c r="P734" s="90">
        <v>17317.32</v>
      </c>
      <c r="Q734" s="90">
        <f t="shared" si="11"/>
        <v>12987.990000000002</v>
      </c>
    </row>
    <row r="735" spans="2:17" x14ac:dyDescent="0.3">
      <c r="B735" s="79" t="s">
        <v>2009</v>
      </c>
      <c r="C735" s="79" t="s">
        <v>2010</v>
      </c>
      <c r="D735" s="80">
        <v>2602.75</v>
      </c>
      <c r="E735" s="80">
        <v>2602.7600000000002</v>
      </c>
      <c r="F735" s="80">
        <v>2602.7600000000002</v>
      </c>
      <c r="G735" s="80">
        <v>2602.7600000000002</v>
      </c>
      <c r="H735" s="80">
        <v>2602.7600000000002</v>
      </c>
      <c r="I735" s="80">
        <v>2602.7600000000002</v>
      </c>
      <c r="J735" s="80">
        <v>2602.7600000000002</v>
      </c>
      <c r="K735" s="80">
        <v>2602.7600000000002</v>
      </c>
      <c r="L735" s="80">
        <v>2602.7600000000002</v>
      </c>
      <c r="M735" s="80">
        <v>2602.7600000000002</v>
      </c>
      <c r="N735" s="80">
        <v>2602.7600000000002</v>
      </c>
      <c r="O735" s="80">
        <v>2602.7600000000002</v>
      </c>
      <c r="P735" s="90">
        <v>31233.11</v>
      </c>
      <c r="Q735" s="90">
        <f t="shared" si="11"/>
        <v>23424.840000000004</v>
      </c>
    </row>
    <row r="736" spans="2:17" x14ac:dyDescent="0.3">
      <c r="B736" s="79" t="s">
        <v>2648</v>
      </c>
      <c r="C736" s="79" t="s">
        <v>2649</v>
      </c>
      <c r="D736" s="80">
        <v>1687.92</v>
      </c>
      <c r="E736" s="80">
        <v>1687.93</v>
      </c>
      <c r="F736" s="80">
        <v>1687.93</v>
      </c>
      <c r="G736" s="80">
        <v>1687.93</v>
      </c>
      <c r="H736" s="80">
        <v>1687.93</v>
      </c>
      <c r="I736" s="80">
        <v>1687.93</v>
      </c>
      <c r="J736" s="80">
        <v>1687.93</v>
      </c>
      <c r="K736" s="80">
        <v>1687.93</v>
      </c>
      <c r="L736" s="80">
        <v>1687.93</v>
      </c>
      <c r="M736" s="80">
        <v>1687.93</v>
      </c>
      <c r="N736" s="80">
        <v>1687.93</v>
      </c>
      <c r="O736" s="80">
        <v>1687.93</v>
      </c>
      <c r="P736" s="90">
        <v>20255.150000000001</v>
      </c>
      <c r="Q736" s="90">
        <f t="shared" si="11"/>
        <v>15191.37</v>
      </c>
    </row>
    <row r="737" spans="2:17" x14ac:dyDescent="0.3">
      <c r="B737" s="79" t="s">
        <v>2093</v>
      </c>
      <c r="C737" s="79" t="s">
        <v>2094</v>
      </c>
      <c r="D737" s="80">
        <v>1374.39</v>
      </c>
      <c r="E737" s="80">
        <v>1374.39</v>
      </c>
      <c r="F737" s="80">
        <v>1374.39</v>
      </c>
      <c r="G737" s="80">
        <v>1374.39</v>
      </c>
      <c r="H737" s="80">
        <v>1374.39</v>
      </c>
      <c r="I737" s="80">
        <v>1374.39</v>
      </c>
      <c r="J737" s="80">
        <v>1374.39</v>
      </c>
      <c r="K737" s="80">
        <v>1374.39</v>
      </c>
      <c r="L737" s="80">
        <v>1374.39</v>
      </c>
      <c r="M737" s="80">
        <v>1374.39</v>
      </c>
      <c r="N737" s="80">
        <v>1374.39</v>
      </c>
      <c r="O737" s="80">
        <v>1374.39</v>
      </c>
      <c r="P737" s="90">
        <v>16492.68</v>
      </c>
      <c r="Q737" s="90">
        <f t="shared" si="11"/>
        <v>12369.509999999998</v>
      </c>
    </row>
    <row r="738" spans="2:17" x14ac:dyDescent="0.3">
      <c r="B738" s="79" t="s">
        <v>1198</v>
      </c>
      <c r="C738" s="79" t="s">
        <v>1199</v>
      </c>
      <c r="D738" s="80">
        <v>1361.5</v>
      </c>
      <c r="E738" s="80">
        <v>1361.51</v>
      </c>
      <c r="F738" s="80">
        <v>1361.51</v>
      </c>
      <c r="G738" s="80">
        <v>1361.51</v>
      </c>
      <c r="H738" s="80">
        <v>1361.51</v>
      </c>
      <c r="I738" s="80">
        <v>1361.51</v>
      </c>
      <c r="J738" s="80">
        <v>1361.51</v>
      </c>
      <c r="K738" s="80">
        <v>1361.51</v>
      </c>
      <c r="L738" s="80">
        <v>1361.51</v>
      </c>
      <c r="M738" s="80">
        <v>1361.51</v>
      </c>
      <c r="N738" s="80">
        <v>1361.51</v>
      </c>
      <c r="O738" s="80">
        <v>1361.51</v>
      </c>
      <c r="P738" s="90">
        <v>16338.11</v>
      </c>
      <c r="Q738" s="90">
        <f t="shared" si="11"/>
        <v>12253.59</v>
      </c>
    </row>
    <row r="739" spans="2:17" x14ac:dyDescent="0.3">
      <c r="B739" s="79" t="s">
        <v>2097</v>
      </c>
      <c r="C739" s="79" t="s">
        <v>333</v>
      </c>
      <c r="D739" s="80">
        <v>3118.15</v>
      </c>
      <c r="E739" s="80">
        <v>3118.15</v>
      </c>
      <c r="F739" s="80">
        <v>3118.15</v>
      </c>
      <c r="G739" s="80">
        <v>3118.15</v>
      </c>
      <c r="H739" s="80">
        <v>3118.15</v>
      </c>
      <c r="I739" s="80">
        <v>3118.15</v>
      </c>
      <c r="J739" s="80">
        <v>3118.15</v>
      </c>
      <c r="K739" s="80">
        <v>3118.15</v>
      </c>
      <c r="L739" s="80">
        <v>3118.15</v>
      </c>
      <c r="M739" s="80">
        <v>3118.15</v>
      </c>
      <c r="N739" s="80">
        <v>1455.14</v>
      </c>
      <c r="O739" s="82"/>
      <c r="P739" s="90">
        <v>32636.639999999999</v>
      </c>
      <c r="Q739" s="90">
        <f t="shared" si="11"/>
        <v>23282.190000000002</v>
      </c>
    </row>
    <row r="740" spans="2:17" x14ac:dyDescent="0.3">
      <c r="B740" s="79" t="s">
        <v>2796</v>
      </c>
      <c r="C740" s="79" t="s">
        <v>333</v>
      </c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0">
        <v>1663.01</v>
      </c>
      <c r="O740" s="80">
        <v>3118.15</v>
      </c>
      <c r="P740" s="90">
        <v>4781.16</v>
      </c>
      <c r="Q740" s="90">
        <f t="shared" si="11"/>
        <v>4781.16</v>
      </c>
    </row>
    <row r="741" spans="2:17" x14ac:dyDescent="0.3">
      <c r="B741" s="79" t="s">
        <v>560</v>
      </c>
      <c r="C741" s="79" t="s">
        <v>561</v>
      </c>
      <c r="D741" s="80">
        <v>1679.33</v>
      </c>
      <c r="E741" s="80">
        <v>1679.34</v>
      </c>
      <c r="F741" s="80">
        <v>1679.34</v>
      </c>
      <c r="G741" s="80">
        <v>1679.34</v>
      </c>
      <c r="H741" s="80">
        <v>1679.34</v>
      </c>
      <c r="I741" s="80">
        <v>1679.34</v>
      </c>
      <c r="J741" s="80">
        <v>1679.34</v>
      </c>
      <c r="K741" s="80">
        <v>1679.34</v>
      </c>
      <c r="L741" s="80">
        <v>1679.34</v>
      </c>
      <c r="M741" s="80">
        <v>1679.34</v>
      </c>
      <c r="N741" s="80">
        <v>1679.34</v>
      </c>
      <c r="O741" s="80">
        <v>1679.34</v>
      </c>
      <c r="P741" s="90">
        <v>20152.07</v>
      </c>
      <c r="Q741" s="90">
        <f t="shared" si="11"/>
        <v>15114.06</v>
      </c>
    </row>
    <row r="742" spans="2:17" x14ac:dyDescent="0.3">
      <c r="B742" s="79" t="s">
        <v>2548</v>
      </c>
      <c r="C742" s="79" t="s">
        <v>2549</v>
      </c>
      <c r="D742" s="80">
        <v>2650</v>
      </c>
      <c r="E742" s="80">
        <v>2650</v>
      </c>
      <c r="F742" s="80">
        <v>2650</v>
      </c>
      <c r="G742" s="80">
        <v>2650</v>
      </c>
      <c r="H742" s="80">
        <v>2650</v>
      </c>
      <c r="I742" s="80">
        <v>2650</v>
      </c>
      <c r="J742" s="80">
        <v>2650</v>
      </c>
      <c r="K742" s="80">
        <v>2650</v>
      </c>
      <c r="L742" s="80">
        <v>2650</v>
      </c>
      <c r="M742" s="80">
        <v>2650</v>
      </c>
      <c r="N742" s="80">
        <v>2650</v>
      </c>
      <c r="O742" s="80">
        <v>2650</v>
      </c>
      <c r="P742" s="90">
        <v>31800</v>
      </c>
      <c r="Q742" s="90">
        <f t="shared" si="11"/>
        <v>23850</v>
      </c>
    </row>
    <row r="743" spans="2:17" x14ac:dyDescent="0.3">
      <c r="B743" s="79" t="s">
        <v>2130</v>
      </c>
      <c r="C743" s="79" t="s">
        <v>2131</v>
      </c>
      <c r="D743" s="80">
        <v>1395.87</v>
      </c>
      <c r="E743" s="80">
        <v>1395.87</v>
      </c>
      <c r="F743" s="80">
        <v>1395.87</v>
      </c>
      <c r="G743" s="80">
        <v>1395.87</v>
      </c>
      <c r="H743" s="80">
        <v>1395.87</v>
      </c>
      <c r="I743" s="80">
        <v>1395.87</v>
      </c>
      <c r="J743" s="80">
        <v>1395.87</v>
      </c>
      <c r="K743" s="80">
        <v>1395.87</v>
      </c>
      <c r="L743" s="80">
        <v>1395.87</v>
      </c>
      <c r="M743" s="80">
        <v>1395.87</v>
      </c>
      <c r="N743" s="80">
        <v>1395.87</v>
      </c>
      <c r="O743" s="80">
        <v>1395.87</v>
      </c>
      <c r="P743" s="90">
        <v>16750.439999999999</v>
      </c>
      <c r="Q743" s="90">
        <f t="shared" si="11"/>
        <v>12562.829999999998</v>
      </c>
    </row>
    <row r="744" spans="2:17" x14ac:dyDescent="0.3">
      <c r="B744" s="79" t="s">
        <v>1257</v>
      </c>
      <c r="C744" s="79" t="s">
        <v>1258</v>
      </c>
      <c r="D744" s="80">
        <v>1443.11</v>
      </c>
      <c r="E744" s="80">
        <v>1443.11</v>
      </c>
      <c r="F744" s="80">
        <v>1443.11</v>
      </c>
      <c r="G744" s="80">
        <v>1443.11</v>
      </c>
      <c r="H744" s="80">
        <v>1443.11</v>
      </c>
      <c r="I744" s="80">
        <v>1443.11</v>
      </c>
      <c r="J744" s="80">
        <v>1443.11</v>
      </c>
      <c r="K744" s="80">
        <v>1443.11</v>
      </c>
      <c r="L744" s="80">
        <v>1443.11</v>
      </c>
      <c r="M744" s="80">
        <v>1443.11</v>
      </c>
      <c r="N744" s="80">
        <v>1443.11</v>
      </c>
      <c r="O744" s="80">
        <v>1443.11</v>
      </c>
      <c r="P744" s="90">
        <v>17317.32</v>
      </c>
      <c r="Q744" s="90">
        <f t="shared" si="11"/>
        <v>12987.990000000002</v>
      </c>
    </row>
    <row r="745" spans="2:17" x14ac:dyDescent="0.3">
      <c r="B745" s="79" t="s">
        <v>1919</v>
      </c>
      <c r="C745" s="79" t="s">
        <v>1920</v>
      </c>
      <c r="D745" s="80">
        <v>2602.75</v>
      </c>
      <c r="E745" s="80">
        <v>2602.7600000000002</v>
      </c>
      <c r="F745" s="80">
        <v>2602.7600000000002</v>
      </c>
      <c r="G745" s="80">
        <v>2602.7600000000002</v>
      </c>
      <c r="H745" s="80">
        <v>2602.7600000000002</v>
      </c>
      <c r="I745" s="80">
        <v>2602.7600000000002</v>
      </c>
      <c r="J745" s="80">
        <v>2602.7600000000002</v>
      </c>
      <c r="K745" s="80">
        <v>2602.7600000000002</v>
      </c>
      <c r="L745" s="80">
        <v>2602.7600000000002</v>
      </c>
      <c r="M745" s="80">
        <v>2602.7600000000002</v>
      </c>
      <c r="N745" s="80">
        <v>2602.7600000000002</v>
      </c>
      <c r="O745" s="80">
        <v>2602.7600000000002</v>
      </c>
      <c r="P745" s="90">
        <v>31233.11</v>
      </c>
      <c r="Q745" s="90">
        <f t="shared" si="11"/>
        <v>23424.840000000004</v>
      </c>
    </row>
    <row r="746" spans="2:17" x14ac:dyDescent="0.3">
      <c r="B746" s="79" t="s">
        <v>1116</v>
      </c>
      <c r="C746" s="79" t="s">
        <v>1117</v>
      </c>
      <c r="D746" s="80">
        <v>1687.92</v>
      </c>
      <c r="E746" s="80">
        <v>1687.93</v>
      </c>
      <c r="F746" s="80">
        <v>1687.93</v>
      </c>
      <c r="G746" s="80">
        <v>1687.93</v>
      </c>
      <c r="H746" s="80">
        <v>1687.93</v>
      </c>
      <c r="I746" s="80">
        <v>1687.93</v>
      </c>
      <c r="J746" s="80">
        <v>1687.93</v>
      </c>
      <c r="K746" s="80">
        <v>1687.93</v>
      </c>
      <c r="L746" s="80">
        <v>1687.93</v>
      </c>
      <c r="M746" s="80">
        <v>1687.93</v>
      </c>
      <c r="N746" s="80">
        <v>1687.93</v>
      </c>
      <c r="O746" s="80">
        <v>1687.93</v>
      </c>
      <c r="P746" s="90">
        <v>20255.150000000001</v>
      </c>
      <c r="Q746" s="90">
        <f t="shared" si="11"/>
        <v>15191.37</v>
      </c>
    </row>
    <row r="747" spans="2:17" x14ac:dyDescent="0.3">
      <c r="B747" s="79" t="s">
        <v>2022</v>
      </c>
      <c r="C747" s="79" t="s">
        <v>2023</v>
      </c>
      <c r="D747" s="80">
        <v>1374.39</v>
      </c>
      <c r="E747" s="80">
        <v>1374.39</v>
      </c>
      <c r="F747" s="80">
        <v>1374.39</v>
      </c>
      <c r="G747" s="80">
        <v>1374.39</v>
      </c>
      <c r="H747" s="80">
        <v>1374.39</v>
      </c>
      <c r="I747" s="80">
        <v>1374.39</v>
      </c>
      <c r="J747" s="80">
        <v>1374.39</v>
      </c>
      <c r="K747" s="80">
        <v>1374.39</v>
      </c>
      <c r="L747" s="80">
        <v>1374.39</v>
      </c>
      <c r="M747" s="80">
        <v>1374.39</v>
      </c>
      <c r="N747" s="80">
        <v>1374.39</v>
      </c>
      <c r="O747" s="80">
        <v>1374.39</v>
      </c>
      <c r="P747" s="90">
        <v>16492.68</v>
      </c>
      <c r="Q747" s="90">
        <f t="shared" si="11"/>
        <v>12369.509999999998</v>
      </c>
    </row>
    <row r="748" spans="2:17" x14ac:dyDescent="0.3">
      <c r="B748" s="79" t="s">
        <v>2136</v>
      </c>
      <c r="C748" s="79" t="s">
        <v>2137</v>
      </c>
      <c r="D748" s="80">
        <v>1361.5</v>
      </c>
      <c r="E748" s="80">
        <v>1361.51</v>
      </c>
      <c r="F748" s="80">
        <v>1361.51</v>
      </c>
      <c r="G748" s="80">
        <v>1361.51</v>
      </c>
      <c r="H748" s="80">
        <v>1361.51</v>
      </c>
      <c r="I748" s="80">
        <v>1361.51</v>
      </c>
      <c r="J748" s="80">
        <v>1361.51</v>
      </c>
      <c r="K748" s="80">
        <v>1361.51</v>
      </c>
      <c r="L748" s="80">
        <v>1361.51</v>
      </c>
      <c r="M748" s="80">
        <v>1361.51</v>
      </c>
      <c r="N748" s="80">
        <v>1361.51</v>
      </c>
      <c r="O748" s="80">
        <v>1361.51</v>
      </c>
      <c r="P748" s="90">
        <v>16338.11</v>
      </c>
      <c r="Q748" s="90">
        <f t="shared" si="11"/>
        <v>12253.59</v>
      </c>
    </row>
    <row r="749" spans="2:17" x14ac:dyDescent="0.3">
      <c r="B749" s="79" t="s">
        <v>1824</v>
      </c>
      <c r="C749" s="79" t="s">
        <v>1825</v>
      </c>
      <c r="D749" s="80">
        <v>1679.33</v>
      </c>
      <c r="E749" s="80">
        <v>1679.34</v>
      </c>
      <c r="F749" s="80">
        <v>1679.34</v>
      </c>
      <c r="G749" s="80">
        <v>1679.34</v>
      </c>
      <c r="H749" s="80">
        <v>1679.34</v>
      </c>
      <c r="I749" s="80">
        <v>1679.34</v>
      </c>
      <c r="J749" s="80">
        <v>1679.34</v>
      </c>
      <c r="K749" s="80">
        <v>1679.34</v>
      </c>
      <c r="L749" s="80">
        <v>1679.34</v>
      </c>
      <c r="M749" s="80">
        <v>1679.34</v>
      </c>
      <c r="N749" s="80">
        <v>1679.34</v>
      </c>
      <c r="O749" s="80">
        <v>1679.34</v>
      </c>
      <c r="P749" s="90">
        <v>20152.07</v>
      </c>
      <c r="Q749" s="90">
        <f t="shared" si="11"/>
        <v>15114.06</v>
      </c>
    </row>
    <row r="750" spans="2:17" x14ac:dyDescent="0.3">
      <c r="B750" s="79" t="s">
        <v>2434</v>
      </c>
      <c r="C750" s="79" t="s">
        <v>2435</v>
      </c>
      <c r="D750" s="80">
        <v>2650</v>
      </c>
      <c r="E750" s="80">
        <v>2650</v>
      </c>
      <c r="F750" s="80">
        <v>2650</v>
      </c>
      <c r="G750" s="80">
        <v>2650</v>
      </c>
      <c r="H750" s="80">
        <v>2650</v>
      </c>
      <c r="I750" s="80">
        <v>2650</v>
      </c>
      <c r="J750" s="80">
        <v>2650</v>
      </c>
      <c r="K750" s="80">
        <v>2650</v>
      </c>
      <c r="L750" s="80">
        <v>2650</v>
      </c>
      <c r="M750" s="80">
        <v>2650</v>
      </c>
      <c r="N750" s="80">
        <v>2650</v>
      </c>
      <c r="O750" s="80">
        <v>2650</v>
      </c>
      <c r="P750" s="90">
        <v>31800</v>
      </c>
      <c r="Q750" s="90">
        <f t="shared" si="11"/>
        <v>23850</v>
      </c>
    </row>
    <row r="751" spans="2:17" x14ac:dyDescent="0.3">
      <c r="B751" s="79" t="s">
        <v>1921</v>
      </c>
      <c r="C751" s="79" t="s">
        <v>225</v>
      </c>
      <c r="D751" s="80">
        <v>2452.4299999999998</v>
      </c>
      <c r="E751" s="80">
        <v>2452.4299999999998</v>
      </c>
      <c r="F751" s="80">
        <v>2452.4299999999998</v>
      </c>
      <c r="G751" s="80">
        <v>2452.4299999999998</v>
      </c>
      <c r="H751" s="80">
        <v>2452.4299999999998</v>
      </c>
      <c r="I751" s="80">
        <v>2452.4299999999998</v>
      </c>
      <c r="J751" s="80">
        <v>2452.4299999999998</v>
      </c>
      <c r="K751" s="80">
        <v>2452.4299999999998</v>
      </c>
      <c r="L751" s="80">
        <v>2452.4299999999998</v>
      </c>
      <c r="M751" s="80">
        <v>2452.4299999999998</v>
      </c>
      <c r="N751" s="80">
        <v>2452.4299999999998</v>
      </c>
      <c r="O751" s="80">
        <v>2452.4299999999998</v>
      </c>
      <c r="P751" s="90">
        <v>29429.16</v>
      </c>
      <c r="Q751" s="90">
        <f t="shared" si="11"/>
        <v>22071.87</v>
      </c>
    </row>
    <row r="752" spans="2:17" x14ac:dyDescent="0.3">
      <c r="B752" s="79" t="s">
        <v>1111</v>
      </c>
      <c r="C752" s="79" t="s">
        <v>1112</v>
      </c>
      <c r="D752" s="80">
        <v>1395.87</v>
      </c>
      <c r="E752" s="80">
        <v>1395.87</v>
      </c>
      <c r="F752" s="80">
        <v>1395.87</v>
      </c>
      <c r="G752" s="80">
        <v>1395.87</v>
      </c>
      <c r="H752" s="80">
        <v>1395.87</v>
      </c>
      <c r="I752" s="80">
        <v>1395.87</v>
      </c>
      <c r="J752" s="80">
        <v>1395.87</v>
      </c>
      <c r="K752" s="80">
        <v>1395.87</v>
      </c>
      <c r="L752" s="80">
        <v>1395.87</v>
      </c>
      <c r="M752" s="80">
        <v>1395.87</v>
      </c>
      <c r="N752" s="80">
        <v>1395.87</v>
      </c>
      <c r="O752" s="80">
        <v>1395.87</v>
      </c>
      <c r="P752" s="90">
        <v>16750.439999999999</v>
      </c>
      <c r="Q752" s="90">
        <f t="shared" si="11"/>
        <v>12562.829999999998</v>
      </c>
    </row>
    <row r="753" spans="2:17" x14ac:dyDescent="0.3">
      <c r="B753" s="79" t="s">
        <v>1987</v>
      </c>
      <c r="C753" s="79" t="s">
        <v>1988</v>
      </c>
      <c r="D753" s="80">
        <v>1443.11</v>
      </c>
      <c r="E753" s="80">
        <v>1443.11</v>
      </c>
      <c r="F753" s="80">
        <v>1443.11</v>
      </c>
      <c r="G753" s="80">
        <v>1443.11</v>
      </c>
      <c r="H753" s="80">
        <v>1443.11</v>
      </c>
      <c r="I753" s="80">
        <v>1443.11</v>
      </c>
      <c r="J753" s="80">
        <v>1443.11</v>
      </c>
      <c r="K753" s="80">
        <v>1443.11</v>
      </c>
      <c r="L753" s="80">
        <v>1443.11</v>
      </c>
      <c r="M753" s="80">
        <v>1443.11</v>
      </c>
      <c r="N753" s="80">
        <v>1443.11</v>
      </c>
      <c r="O753" s="80">
        <v>1443.11</v>
      </c>
      <c r="P753" s="90">
        <v>17317.32</v>
      </c>
      <c r="Q753" s="90">
        <f t="shared" si="11"/>
        <v>12987.990000000002</v>
      </c>
    </row>
    <row r="754" spans="2:17" x14ac:dyDescent="0.3">
      <c r="B754" s="79" t="s">
        <v>1118</v>
      </c>
      <c r="C754" s="79" t="s">
        <v>1119</v>
      </c>
      <c r="D754" s="80">
        <v>2602.75</v>
      </c>
      <c r="E754" s="80">
        <v>2602.7600000000002</v>
      </c>
      <c r="F754" s="80">
        <v>2602.7600000000002</v>
      </c>
      <c r="G754" s="80">
        <v>2602.7600000000002</v>
      </c>
      <c r="H754" s="80">
        <v>2602.7600000000002</v>
      </c>
      <c r="I754" s="80">
        <v>2602.7600000000002</v>
      </c>
      <c r="J754" s="80">
        <v>2602.7600000000002</v>
      </c>
      <c r="K754" s="80">
        <v>2602.7600000000002</v>
      </c>
      <c r="L754" s="80">
        <v>2602.7600000000002</v>
      </c>
      <c r="M754" s="80">
        <v>2602.7600000000002</v>
      </c>
      <c r="N754" s="80">
        <v>2602.7600000000002</v>
      </c>
      <c r="O754" s="80">
        <v>2602.7600000000002</v>
      </c>
      <c r="P754" s="90">
        <v>31233.11</v>
      </c>
      <c r="Q754" s="90">
        <f t="shared" si="11"/>
        <v>23424.840000000004</v>
      </c>
    </row>
    <row r="755" spans="2:17" x14ac:dyDescent="0.3">
      <c r="B755" s="79" t="s">
        <v>1008</v>
      </c>
      <c r="C755" s="79" t="s">
        <v>1009</v>
      </c>
      <c r="D755" s="80">
        <v>1687.92</v>
      </c>
      <c r="E755" s="80">
        <v>1687.93</v>
      </c>
      <c r="F755" s="80">
        <v>1687.93</v>
      </c>
      <c r="G755" s="80">
        <v>1687.93</v>
      </c>
      <c r="H755" s="80">
        <v>1687.93</v>
      </c>
      <c r="I755" s="80">
        <v>1687.93</v>
      </c>
      <c r="J755" s="80">
        <v>1687.93</v>
      </c>
      <c r="K755" s="80">
        <v>1687.93</v>
      </c>
      <c r="L755" s="80">
        <v>1687.93</v>
      </c>
      <c r="M755" s="80">
        <v>1687.93</v>
      </c>
      <c r="N755" s="80">
        <v>1687.93</v>
      </c>
      <c r="O755" s="80">
        <v>1687.93</v>
      </c>
      <c r="P755" s="90">
        <v>20255.150000000001</v>
      </c>
      <c r="Q755" s="90">
        <f t="shared" si="11"/>
        <v>15191.37</v>
      </c>
    </row>
    <row r="756" spans="2:17" x14ac:dyDescent="0.3">
      <c r="B756" s="79" t="s">
        <v>1177</v>
      </c>
      <c r="C756" s="79" t="s">
        <v>1178</v>
      </c>
      <c r="D756" s="80">
        <v>1374.39</v>
      </c>
      <c r="E756" s="80">
        <v>1374.39</v>
      </c>
      <c r="F756" s="80">
        <v>1374.39</v>
      </c>
      <c r="G756" s="80">
        <v>1374.39</v>
      </c>
      <c r="H756" s="80">
        <v>1374.39</v>
      </c>
      <c r="I756" s="80">
        <v>1374.39</v>
      </c>
      <c r="J756" s="80">
        <v>1374.39</v>
      </c>
      <c r="K756" s="80">
        <v>1374.39</v>
      </c>
      <c r="L756" s="80">
        <v>1374.39</v>
      </c>
      <c r="M756" s="80">
        <v>1374.39</v>
      </c>
      <c r="N756" s="80">
        <v>1374.39</v>
      </c>
      <c r="O756" s="80">
        <v>1374.39</v>
      </c>
      <c r="P756" s="90">
        <v>16492.68</v>
      </c>
      <c r="Q756" s="90">
        <f t="shared" si="11"/>
        <v>12369.509999999998</v>
      </c>
    </row>
    <row r="757" spans="2:17" x14ac:dyDescent="0.3">
      <c r="B757" s="79" t="s">
        <v>1526</v>
      </c>
      <c r="C757" s="79" t="s">
        <v>1527</v>
      </c>
      <c r="D757" s="80">
        <v>1361.5</v>
      </c>
      <c r="E757" s="80">
        <v>1361.51</v>
      </c>
      <c r="F757" s="80">
        <v>1361.51</v>
      </c>
      <c r="G757" s="80">
        <v>1361.51</v>
      </c>
      <c r="H757" s="80">
        <v>1361.51</v>
      </c>
      <c r="I757" s="80">
        <v>1361.51</v>
      </c>
      <c r="J757" s="80">
        <v>1361.51</v>
      </c>
      <c r="K757" s="80">
        <v>1361.51</v>
      </c>
      <c r="L757" s="80">
        <v>1361.51</v>
      </c>
      <c r="M757" s="80">
        <v>1361.51</v>
      </c>
      <c r="N757" s="80">
        <v>1361.51</v>
      </c>
      <c r="O757" s="80">
        <v>1361.51</v>
      </c>
      <c r="P757" s="90">
        <v>16338.11</v>
      </c>
      <c r="Q757" s="90">
        <f t="shared" si="11"/>
        <v>12253.59</v>
      </c>
    </row>
    <row r="758" spans="2:17" x14ac:dyDescent="0.3">
      <c r="B758" s="79" t="s">
        <v>1461</v>
      </c>
      <c r="C758" s="79" t="s">
        <v>1462</v>
      </c>
      <c r="D758" s="80">
        <v>1679.33</v>
      </c>
      <c r="E758" s="80">
        <v>1679.34</v>
      </c>
      <c r="F758" s="80">
        <v>1679.34</v>
      </c>
      <c r="G758" s="80">
        <v>1679.34</v>
      </c>
      <c r="H758" s="80">
        <v>1679.34</v>
      </c>
      <c r="I758" s="80">
        <v>1679.34</v>
      </c>
      <c r="J758" s="80">
        <v>1679.34</v>
      </c>
      <c r="K758" s="80">
        <v>1679.34</v>
      </c>
      <c r="L758" s="80">
        <v>1679.34</v>
      </c>
      <c r="M758" s="80">
        <v>1679.34</v>
      </c>
      <c r="N758" s="80">
        <v>1679.34</v>
      </c>
      <c r="O758" s="80">
        <v>1679.34</v>
      </c>
      <c r="P758" s="90">
        <v>20152.07</v>
      </c>
      <c r="Q758" s="90">
        <f t="shared" si="11"/>
        <v>15114.06</v>
      </c>
    </row>
    <row r="759" spans="2:17" x14ac:dyDescent="0.3">
      <c r="B759" s="79" t="s">
        <v>2530</v>
      </c>
      <c r="C759" s="79" t="s">
        <v>2531</v>
      </c>
      <c r="D759" s="80">
        <v>2650</v>
      </c>
      <c r="E759" s="80">
        <v>2650</v>
      </c>
      <c r="F759" s="80">
        <v>2650</v>
      </c>
      <c r="G759" s="80">
        <v>2650</v>
      </c>
      <c r="H759" s="80">
        <v>2650</v>
      </c>
      <c r="I759" s="80">
        <v>2650</v>
      </c>
      <c r="J759" s="80">
        <v>2650</v>
      </c>
      <c r="K759" s="80">
        <v>2650</v>
      </c>
      <c r="L759" s="80">
        <v>2650</v>
      </c>
      <c r="M759" s="80">
        <v>2650</v>
      </c>
      <c r="N759" s="80">
        <v>2650</v>
      </c>
      <c r="O759" s="80">
        <v>2650</v>
      </c>
      <c r="P759" s="90">
        <v>31800</v>
      </c>
      <c r="Q759" s="90">
        <f t="shared" si="11"/>
        <v>23850</v>
      </c>
    </row>
    <row r="760" spans="2:17" x14ac:dyDescent="0.3">
      <c r="B760" s="79" t="s">
        <v>1079</v>
      </c>
      <c r="C760" s="79" t="s">
        <v>1080</v>
      </c>
      <c r="D760" s="80">
        <v>1395.87</v>
      </c>
      <c r="E760" s="80">
        <v>1395.87</v>
      </c>
      <c r="F760" s="80">
        <v>1395.87</v>
      </c>
      <c r="G760" s="80">
        <v>1395.87</v>
      </c>
      <c r="H760" s="80">
        <v>1395.87</v>
      </c>
      <c r="I760" s="80">
        <v>1395.87</v>
      </c>
      <c r="J760" s="80">
        <v>1395.87</v>
      </c>
      <c r="K760" s="80">
        <v>1395.87</v>
      </c>
      <c r="L760" s="80">
        <v>1395.87</v>
      </c>
      <c r="M760" s="80">
        <v>1395.87</v>
      </c>
      <c r="N760" s="80">
        <v>1395.87</v>
      </c>
      <c r="O760" s="80">
        <v>1395.87</v>
      </c>
      <c r="P760" s="90">
        <v>16750.439999999999</v>
      </c>
      <c r="Q760" s="90">
        <f t="shared" si="11"/>
        <v>12562.829999999998</v>
      </c>
    </row>
    <row r="761" spans="2:17" x14ac:dyDescent="0.3">
      <c r="B761" s="79" t="s">
        <v>2100</v>
      </c>
      <c r="C761" s="79" t="s">
        <v>2101</v>
      </c>
      <c r="D761" s="80">
        <v>1443.11</v>
      </c>
      <c r="E761" s="80">
        <v>1443.11</v>
      </c>
      <c r="F761" s="80">
        <v>1443.11</v>
      </c>
      <c r="G761" s="80">
        <v>1443.11</v>
      </c>
      <c r="H761" s="80">
        <v>1443.11</v>
      </c>
      <c r="I761" s="80">
        <v>1443.11</v>
      </c>
      <c r="J761" s="80">
        <v>1443.11</v>
      </c>
      <c r="K761" s="80">
        <v>1443.11</v>
      </c>
      <c r="L761" s="80">
        <v>1443.11</v>
      </c>
      <c r="M761" s="80">
        <v>1443.11</v>
      </c>
      <c r="N761" s="80">
        <v>1443.11</v>
      </c>
      <c r="O761" s="80">
        <v>1443.11</v>
      </c>
      <c r="P761" s="90">
        <v>17317.32</v>
      </c>
      <c r="Q761" s="90">
        <f t="shared" si="11"/>
        <v>12987.990000000002</v>
      </c>
    </row>
    <row r="762" spans="2:17" x14ac:dyDescent="0.3">
      <c r="B762" s="79" t="s">
        <v>1074</v>
      </c>
      <c r="C762" s="79" t="s">
        <v>294</v>
      </c>
      <c r="D762" s="80">
        <v>1421.63</v>
      </c>
      <c r="E762" s="80">
        <v>1421.64</v>
      </c>
      <c r="F762" s="80">
        <v>1421.64</v>
      </c>
      <c r="G762" s="80">
        <v>1421.64</v>
      </c>
      <c r="H762" s="80">
        <v>1421.64</v>
      </c>
      <c r="I762" s="80">
        <v>1421.64</v>
      </c>
      <c r="J762" s="80">
        <v>1421.64</v>
      </c>
      <c r="K762" s="80">
        <v>1421.64</v>
      </c>
      <c r="L762" s="80">
        <v>1421.64</v>
      </c>
      <c r="M762" s="80">
        <v>1421.64</v>
      </c>
      <c r="N762" s="80">
        <v>1421.64</v>
      </c>
      <c r="O762" s="80">
        <v>1421.64</v>
      </c>
      <c r="P762" s="90">
        <v>17059.669999999998</v>
      </c>
      <c r="Q762" s="90">
        <f t="shared" si="11"/>
        <v>12794.759999999998</v>
      </c>
    </row>
    <row r="763" spans="2:17" x14ac:dyDescent="0.3">
      <c r="B763" s="79" t="s">
        <v>894</v>
      </c>
      <c r="C763" s="79" t="s">
        <v>895</v>
      </c>
      <c r="D763" s="80">
        <v>2602.75</v>
      </c>
      <c r="E763" s="80">
        <v>2602.7600000000002</v>
      </c>
      <c r="F763" s="80">
        <v>2602.7600000000002</v>
      </c>
      <c r="G763" s="80">
        <v>2602.7600000000002</v>
      </c>
      <c r="H763" s="80">
        <v>2602.7600000000002</v>
      </c>
      <c r="I763" s="80">
        <v>2602.7600000000002</v>
      </c>
      <c r="J763" s="80">
        <v>2602.7600000000002</v>
      </c>
      <c r="K763" s="80">
        <v>2602.7600000000002</v>
      </c>
      <c r="L763" s="80">
        <v>2602.7600000000002</v>
      </c>
      <c r="M763" s="80">
        <v>2602.7600000000002</v>
      </c>
      <c r="N763" s="80">
        <v>2602.7600000000002</v>
      </c>
      <c r="O763" s="80">
        <v>2602.7600000000002</v>
      </c>
      <c r="P763" s="90">
        <v>31233.11</v>
      </c>
      <c r="Q763" s="90">
        <f t="shared" si="11"/>
        <v>23424.840000000004</v>
      </c>
    </row>
    <row r="764" spans="2:17" x14ac:dyDescent="0.3">
      <c r="B764" s="79" t="s">
        <v>1120</v>
      </c>
      <c r="C764" s="79" t="s">
        <v>1121</v>
      </c>
      <c r="D764" s="80">
        <v>1687.92</v>
      </c>
      <c r="E764" s="80">
        <v>1687.93</v>
      </c>
      <c r="F764" s="80">
        <v>1687.93</v>
      </c>
      <c r="G764" s="80">
        <v>1687.93</v>
      </c>
      <c r="H764" s="80">
        <v>1687.93</v>
      </c>
      <c r="I764" s="80">
        <v>1687.93</v>
      </c>
      <c r="J764" s="80">
        <v>1687.93</v>
      </c>
      <c r="K764" s="80">
        <v>1687.93</v>
      </c>
      <c r="L764" s="80">
        <v>1687.93</v>
      </c>
      <c r="M764" s="80">
        <v>1687.93</v>
      </c>
      <c r="N764" s="80">
        <v>1687.93</v>
      </c>
      <c r="O764" s="80">
        <v>1687.93</v>
      </c>
      <c r="P764" s="90">
        <v>20255.150000000001</v>
      </c>
      <c r="Q764" s="90">
        <f t="shared" si="11"/>
        <v>15191.37</v>
      </c>
    </row>
    <row r="765" spans="2:17" x14ac:dyDescent="0.3">
      <c r="B765" s="79" t="s">
        <v>770</v>
      </c>
      <c r="C765" s="79" t="s">
        <v>771</v>
      </c>
      <c r="D765" s="80">
        <v>1374.39</v>
      </c>
      <c r="E765" s="80">
        <v>1374.39</v>
      </c>
      <c r="F765" s="80">
        <v>1374.39</v>
      </c>
      <c r="G765" s="80">
        <v>1374.39</v>
      </c>
      <c r="H765" s="80">
        <v>1374.39</v>
      </c>
      <c r="I765" s="80">
        <v>1374.39</v>
      </c>
      <c r="J765" s="80">
        <v>1374.39</v>
      </c>
      <c r="K765" s="80">
        <v>1374.39</v>
      </c>
      <c r="L765" s="80">
        <v>1374.39</v>
      </c>
      <c r="M765" s="80">
        <v>1374.39</v>
      </c>
      <c r="N765" s="80">
        <v>1374.39</v>
      </c>
      <c r="O765" s="80">
        <v>1374.39</v>
      </c>
      <c r="P765" s="90">
        <v>16492.68</v>
      </c>
      <c r="Q765" s="90">
        <f t="shared" si="11"/>
        <v>12369.509999999998</v>
      </c>
    </row>
    <row r="766" spans="2:17" x14ac:dyDescent="0.3">
      <c r="B766" s="79" t="s">
        <v>1826</v>
      </c>
      <c r="C766" s="79" t="s">
        <v>1827</v>
      </c>
      <c r="D766" s="80">
        <v>1361.5</v>
      </c>
      <c r="E766" s="80">
        <v>1361.51</v>
      </c>
      <c r="F766" s="80">
        <v>1361.51</v>
      </c>
      <c r="G766" s="80">
        <v>1361.51</v>
      </c>
      <c r="H766" s="80">
        <v>1361.51</v>
      </c>
      <c r="I766" s="80">
        <v>1361.51</v>
      </c>
      <c r="J766" s="80">
        <v>1361.51</v>
      </c>
      <c r="K766" s="80">
        <v>1361.51</v>
      </c>
      <c r="L766" s="80">
        <v>1361.51</v>
      </c>
      <c r="M766" s="80">
        <v>1361.51</v>
      </c>
      <c r="N766" s="80">
        <v>1361.51</v>
      </c>
      <c r="O766" s="80">
        <v>1361.51</v>
      </c>
      <c r="P766" s="90">
        <v>16338.11</v>
      </c>
      <c r="Q766" s="90">
        <f t="shared" si="11"/>
        <v>12253.59</v>
      </c>
    </row>
    <row r="767" spans="2:17" x14ac:dyDescent="0.3">
      <c r="B767" s="79" t="s">
        <v>821</v>
      </c>
      <c r="C767" s="79" t="s">
        <v>822</v>
      </c>
      <c r="D767" s="80">
        <v>1679.33</v>
      </c>
      <c r="E767" s="80">
        <v>1679.34</v>
      </c>
      <c r="F767" s="80">
        <v>1679.34</v>
      </c>
      <c r="G767" s="80">
        <v>1679.34</v>
      </c>
      <c r="H767" s="80">
        <v>1679.34</v>
      </c>
      <c r="I767" s="80">
        <v>1679.34</v>
      </c>
      <c r="J767" s="80">
        <v>1679.34</v>
      </c>
      <c r="K767" s="80">
        <v>1679.34</v>
      </c>
      <c r="L767" s="80">
        <v>1679.34</v>
      </c>
      <c r="M767" s="80">
        <v>1679.34</v>
      </c>
      <c r="N767" s="80">
        <v>1679.34</v>
      </c>
      <c r="O767" s="80">
        <v>1679.34</v>
      </c>
      <c r="P767" s="90">
        <v>20152.07</v>
      </c>
      <c r="Q767" s="90">
        <f t="shared" si="11"/>
        <v>15114.06</v>
      </c>
    </row>
    <row r="768" spans="2:17" x14ac:dyDescent="0.3">
      <c r="B768" s="79" t="s">
        <v>1098</v>
      </c>
      <c r="C768" s="79" t="s">
        <v>1099</v>
      </c>
      <c r="D768" s="80">
        <v>2650</v>
      </c>
      <c r="E768" s="80">
        <v>2650</v>
      </c>
      <c r="F768" s="80">
        <v>2650</v>
      </c>
      <c r="G768" s="80">
        <v>2650</v>
      </c>
      <c r="H768" s="80">
        <v>2650</v>
      </c>
      <c r="I768" s="80">
        <v>2650</v>
      </c>
      <c r="J768" s="80">
        <v>2650</v>
      </c>
      <c r="K768" s="80">
        <v>2650</v>
      </c>
      <c r="L768" s="80">
        <v>2650</v>
      </c>
      <c r="M768" s="80">
        <v>2650</v>
      </c>
      <c r="N768" s="80">
        <v>2650</v>
      </c>
      <c r="O768" s="80">
        <v>2650</v>
      </c>
      <c r="P768" s="90">
        <v>31800</v>
      </c>
      <c r="Q768" s="90">
        <f t="shared" si="11"/>
        <v>23850</v>
      </c>
    </row>
    <row r="769" spans="2:17" x14ac:dyDescent="0.3">
      <c r="B769" s="79" t="s">
        <v>2161</v>
      </c>
      <c r="C769" s="79" t="s">
        <v>2162</v>
      </c>
      <c r="D769" s="80">
        <v>1395.87</v>
      </c>
      <c r="E769" s="80">
        <v>1395.87</v>
      </c>
      <c r="F769" s="80">
        <v>1395.87</v>
      </c>
      <c r="G769" s="80">
        <v>1395.87</v>
      </c>
      <c r="H769" s="80">
        <v>1395.87</v>
      </c>
      <c r="I769" s="80">
        <v>1395.87</v>
      </c>
      <c r="J769" s="80">
        <v>1395.87</v>
      </c>
      <c r="K769" s="80">
        <v>1395.87</v>
      </c>
      <c r="L769" s="80">
        <v>1395.87</v>
      </c>
      <c r="M769" s="80">
        <v>1395.87</v>
      </c>
      <c r="N769" s="80">
        <v>1395.87</v>
      </c>
      <c r="O769" s="80">
        <v>1395.87</v>
      </c>
      <c r="P769" s="90">
        <v>16750.439999999999</v>
      </c>
      <c r="Q769" s="90">
        <f t="shared" si="11"/>
        <v>12562.829999999998</v>
      </c>
    </row>
    <row r="770" spans="2:17" x14ac:dyDescent="0.3">
      <c r="B770" s="79" t="s">
        <v>721</v>
      </c>
      <c r="C770" s="79" t="s">
        <v>722</v>
      </c>
      <c r="D770" s="80">
        <v>1443.11</v>
      </c>
      <c r="E770" s="80">
        <v>1443.11</v>
      </c>
      <c r="F770" s="80">
        <v>1443.11</v>
      </c>
      <c r="G770" s="80">
        <v>1443.11</v>
      </c>
      <c r="H770" s="80">
        <v>1443.11</v>
      </c>
      <c r="I770" s="80">
        <v>1443.11</v>
      </c>
      <c r="J770" s="80">
        <v>1443.11</v>
      </c>
      <c r="K770" s="80">
        <v>1443.11</v>
      </c>
      <c r="L770" s="80">
        <v>1443.11</v>
      </c>
      <c r="M770" s="80">
        <v>1443.11</v>
      </c>
      <c r="N770" s="80">
        <v>1443.11</v>
      </c>
      <c r="O770" s="80">
        <v>1443.11</v>
      </c>
      <c r="P770" s="90">
        <v>17317.32</v>
      </c>
      <c r="Q770" s="90">
        <f t="shared" si="11"/>
        <v>12987.990000000002</v>
      </c>
    </row>
    <row r="771" spans="2:17" x14ac:dyDescent="0.3">
      <c r="B771" s="79" t="s">
        <v>1294</v>
      </c>
      <c r="C771" s="79" t="s">
        <v>1295</v>
      </c>
      <c r="D771" s="80">
        <v>2602.75</v>
      </c>
      <c r="E771" s="80">
        <v>2602.7600000000002</v>
      </c>
      <c r="F771" s="80">
        <v>2602.7600000000002</v>
      </c>
      <c r="G771" s="80">
        <v>2602.7600000000002</v>
      </c>
      <c r="H771" s="80">
        <v>2602.7600000000002</v>
      </c>
      <c r="I771" s="80">
        <v>2602.7600000000002</v>
      </c>
      <c r="J771" s="80">
        <v>2602.7600000000002</v>
      </c>
      <c r="K771" s="80">
        <v>2602.7600000000002</v>
      </c>
      <c r="L771" s="80">
        <v>2602.7600000000002</v>
      </c>
      <c r="M771" s="80">
        <v>2602.7600000000002</v>
      </c>
      <c r="N771" s="80">
        <v>2602.7600000000002</v>
      </c>
      <c r="O771" s="80">
        <v>2602.7600000000002</v>
      </c>
      <c r="P771" s="90">
        <v>31233.11</v>
      </c>
      <c r="Q771" s="90">
        <f t="shared" ref="Q771:Q834" si="12">SUM(G771:O771)</f>
        <v>23424.840000000004</v>
      </c>
    </row>
    <row r="772" spans="2:17" x14ac:dyDescent="0.3">
      <c r="B772" s="79" t="s">
        <v>1006</v>
      </c>
      <c r="C772" s="79" t="s">
        <v>1007</v>
      </c>
      <c r="D772" s="80">
        <v>1687.92</v>
      </c>
      <c r="E772" s="80">
        <v>1687.93</v>
      </c>
      <c r="F772" s="80">
        <v>1687.93</v>
      </c>
      <c r="G772" s="80">
        <v>1687.93</v>
      </c>
      <c r="H772" s="80">
        <v>1687.93</v>
      </c>
      <c r="I772" s="80">
        <v>1687.93</v>
      </c>
      <c r="J772" s="80">
        <v>1687.93</v>
      </c>
      <c r="K772" s="80">
        <v>1687.93</v>
      </c>
      <c r="L772" s="80">
        <v>1687.93</v>
      </c>
      <c r="M772" s="80">
        <v>1687.93</v>
      </c>
      <c r="N772" s="80">
        <v>1687.93</v>
      </c>
      <c r="O772" s="80">
        <v>1687.93</v>
      </c>
      <c r="P772" s="90">
        <v>20255.150000000001</v>
      </c>
      <c r="Q772" s="90">
        <f t="shared" si="12"/>
        <v>15191.37</v>
      </c>
    </row>
    <row r="773" spans="2:17" x14ac:dyDescent="0.3">
      <c r="B773" s="79" t="s">
        <v>2606</v>
      </c>
      <c r="C773" s="79" t="s">
        <v>93</v>
      </c>
      <c r="D773" s="80">
        <v>1421.63</v>
      </c>
      <c r="E773" s="80">
        <v>1421.64</v>
      </c>
      <c r="F773" s="80">
        <v>1421.64</v>
      </c>
      <c r="G773" s="80">
        <v>1421.64</v>
      </c>
      <c r="H773" s="80">
        <v>1421.64</v>
      </c>
      <c r="I773" s="80">
        <v>1421.64</v>
      </c>
      <c r="J773" s="80">
        <v>1421.64</v>
      </c>
      <c r="K773" s="80">
        <v>1421.64</v>
      </c>
      <c r="L773" s="82"/>
      <c r="M773" s="82"/>
      <c r="N773" s="82"/>
      <c r="O773" s="82"/>
      <c r="P773" s="90">
        <v>11373.11</v>
      </c>
      <c r="Q773" s="90">
        <f t="shared" si="12"/>
        <v>7108.2000000000007</v>
      </c>
    </row>
    <row r="774" spans="2:17" x14ac:dyDescent="0.3">
      <c r="B774" s="79" t="s">
        <v>2780</v>
      </c>
      <c r="C774" s="79" t="s">
        <v>93</v>
      </c>
      <c r="D774" s="82"/>
      <c r="E774" s="82"/>
      <c r="F774" s="82"/>
      <c r="G774" s="82"/>
      <c r="H774" s="82"/>
      <c r="I774" s="82"/>
      <c r="J774" s="82"/>
      <c r="K774" s="82"/>
      <c r="L774" s="80">
        <v>1421.63</v>
      </c>
      <c r="M774" s="80">
        <v>1421.64</v>
      </c>
      <c r="N774" s="80">
        <v>1421.64</v>
      </c>
      <c r="O774" s="80">
        <v>1421.64</v>
      </c>
      <c r="P774" s="90">
        <v>5686.55</v>
      </c>
      <c r="Q774" s="90">
        <f t="shared" si="12"/>
        <v>5686.5500000000011</v>
      </c>
    </row>
    <row r="775" spans="2:17" x14ac:dyDescent="0.3">
      <c r="B775" s="79" t="s">
        <v>1995</v>
      </c>
      <c r="C775" s="79" t="s">
        <v>1996</v>
      </c>
      <c r="D775" s="80">
        <v>1374.39</v>
      </c>
      <c r="E775" s="80">
        <v>1374.39</v>
      </c>
      <c r="F775" s="80">
        <v>1374.39</v>
      </c>
      <c r="G775" s="80">
        <v>1374.39</v>
      </c>
      <c r="H775" s="80">
        <v>1374.39</v>
      </c>
      <c r="I775" s="80">
        <v>1374.39</v>
      </c>
      <c r="J775" s="80">
        <v>1374.39</v>
      </c>
      <c r="K775" s="80">
        <v>1374.39</v>
      </c>
      <c r="L775" s="80">
        <v>1374.39</v>
      </c>
      <c r="M775" s="80">
        <v>1374.39</v>
      </c>
      <c r="N775" s="80">
        <v>1374.39</v>
      </c>
      <c r="O775" s="80">
        <v>1374.39</v>
      </c>
      <c r="P775" s="90">
        <v>16492.68</v>
      </c>
      <c r="Q775" s="90">
        <f t="shared" si="12"/>
        <v>12369.509999999998</v>
      </c>
    </row>
    <row r="776" spans="2:17" x14ac:dyDescent="0.3">
      <c r="B776" s="79" t="s">
        <v>2098</v>
      </c>
      <c r="C776" s="79" t="s">
        <v>2099</v>
      </c>
      <c r="D776" s="80">
        <v>1361.5</v>
      </c>
      <c r="E776" s="80">
        <v>1361.51</v>
      </c>
      <c r="F776" s="80">
        <v>1361.51</v>
      </c>
      <c r="G776" s="80">
        <v>1361.51</v>
      </c>
      <c r="H776" s="80">
        <v>1361.51</v>
      </c>
      <c r="I776" s="82"/>
      <c r="J776" s="82"/>
      <c r="K776" s="82"/>
      <c r="L776" s="82"/>
      <c r="M776" s="82"/>
      <c r="N776" s="82"/>
      <c r="O776" s="82"/>
      <c r="P776" s="90">
        <v>6807.54</v>
      </c>
      <c r="Q776" s="90">
        <f t="shared" si="12"/>
        <v>2723.02</v>
      </c>
    </row>
    <row r="777" spans="2:17" x14ac:dyDescent="0.3">
      <c r="B777" s="79" t="s">
        <v>2745</v>
      </c>
      <c r="C777" s="79" t="s">
        <v>2099</v>
      </c>
      <c r="D777" s="82"/>
      <c r="E777" s="82"/>
      <c r="F777" s="82"/>
      <c r="G777" s="82"/>
      <c r="H777" s="82"/>
      <c r="I777" s="80">
        <v>1361.51</v>
      </c>
      <c r="J777" s="80">
        <v>1361.51</v>
      </c>
      <c r="K777" s="80">
        <v>1361.51</v>
      </c>
      <c r="L777" s="80">
        <v>1361.51</v>
      </c>
      <c r="M777" s="80">
        <v>1361.51</v>
      </c>
      <c r="N777" s="80">
        <v>1361.51</v>
      </c>
      <c r="O777" s="80">
        <v>1361.51</v>
      </c>
      <c r="P777" s="90">
        <v>9530.57</v>
      </c>
      <c r="Q777" s="90">
        <f t="shared" si="12"/>
        <v>9530.57</v>
      </c>
    </row>
    <row r="778" spans="2:17" x14ac:dyDescent="0.3">
      <c r="B778" s="79" t="s">
        <v>847</v>
      </c>
      <c r="C778" s="79" t="s">
        <v>848</v>
      </c>
      <c r="D778" s="80">
        <v>1679.33</v>
      </c>
      <c r="E778" s="80">
        <v>1679.34</v>
      </c>
      <c r="F778" s="80">
        <v>1679.34</v>
      </c>
      <c r="G778" s="80">
        <v>1679.34</v>
      </c>
      <c r="H778" s="80">
        <v>1679.34</v>
      </c>
      <c r="I778" s="80">
        <v>1679.34</v>
      </c>
      <c r="J778" s="80">
        <v>1679.34</v>
      </c>
      <c r="K778" s="80">
        <v>1679.34</v>
      </c>
      <c r="L778" s="80">
        <v>1679.34</v>
      </c>
      <c r="M778" s="80">
        <v>1679.34</v>
      </c>
      <c r="N778" s="80">
        <v>1679.34</v>
      </c>
      <c r="O778" s="80">
        <v>1679.34</v>
      </c>
      <c r="P778" s="90">
        <v>20152.07</v>
      </c>
      <c r="Q778" s="90">
        <f t="shared" si="12"/>
        <v>15114.06</v>
      </c>
    </row>
    <row r="779" spans="2:17" x14ac:dyDescent="0.3">
      <c r="B779" s="79" t="s">
        <v>2079</v>
      </c>
      <c r="C779" s="79" t="s">
        <v>2080</v>
      </c>
      <c r="D779" s="80">
        <v>2650</v>
      </c>
      <c r="E779" s="80">
        <v>2650</v>
      </c>
      <c r="F779" s="80">
        <v>2650</v>
      </c>
      <c r="G779" s="80">
        <v>2650</v>
      </c>
      <c r="H779" s="80">
        <v>2650</v>
      </c>
      <c r="I779" s="80">
        <v>2650</v>
      </c>
      <c r="J779" s="80">
        <v>2650</v>
      </c>
      <c r="K779" s="80">
        <v>2650</v>
      </c>
      <c r="L779" s="80">
        <v>2650</v>
      </c>
      <c r="M779" s="80">
        <v>2650</v>
      </c>
      <c r="N779" s="80">
        <v>2650</v>
      </c>
      <c r="O779" s="80">
        <v>2650</v>
      </c>
      <c r="P779" s="90">
        <v>31800</v>
      </c>
      <c r="Q779" s="90">
        <f t="shared" si="12"/>
        <v>23850</v>
      </c>
    </row>
    <row r="780" spans="2:17" x14ac:dyDescent="0.3">
      <c r="B780" s="79" t="s">
        <v>1296</v>
      </c>
      <c r="C780" s="79" t="s">
        <v>1297</v>
      </c>
      <c r="D780" s="80">
        <v>1395.87</v>
      </c>
      <c r="E780" s="80">
        <v>1395.87</v>
      </c>
      <c r="F780" s="80">
        <v>1395.87</v>
      </c>
      <c r="G780" s="80">
        <v>1395.87</v>
      </c>
      <c r="H780" s="80">
        <v>1395.87</v>
      </c>
      <c r="I780" s="80">
        <v>1395.87</v>
      </c>
      <c r="J780" s="80">
        <v>1395.87</v>
      </c>
      <c r="K780" s="80">
        <v>1395.87</v>
      </c>
      <c r="L780" s="80">
        <v>1395.87</v>
      </c>
      <c r="M780" s="80">
        <v>1395.87</v>
      </c>
      <c r="N780" s="80">
        <v>1395.87</v>
      </c>
      <c r="O780" s="80">
        <v>1395.87</v>
      </c>
      <c r="P780" s="90">
        <v>16750.439999999999</v>
      </c>
      <c r="Q780" s="90">
        <f t="shared" si="12"/>
        <v>12562.829999999998</v>
      </c>
    </row>
    <row r="781" spans="2:17" x14ac:dyDescent="0.3">
      <c r="B781" s="79" t="s">
        <v>521</v>
      </c>
      <c r="C781" s="79" t="s">
        <v>522</v>
      </c>
      <c r="D781" s="80">
        <v>1443.11</v>
      </c>
      <c r="E781" s="80">
        <v>1443.11</v>
      </c>
      <c r="F781" s="80">
        <v>1443.11</v>
      </c>
      <c r="G781" s="80">
        <v>1443.11</v>
      </c>
      <c r="H781" s="80">
        <v>1443.11</v>
      </c>
      <c r="I781" s="80">
        <v>1443.11</v>
      </c>
      <c r="J781" s="80">
        <v>1443.11</v>
      </c>
      <c r="K781" s="80">
        <v>1443.11</v>
      </c>
      <c r="L781" s="80">
        <v>1443.11</v>
      </c>
      <c r="M781" s="80">
        <v>1443.11</v>
      </c>
      <c r="N781" s="80">
        <v>1443.11</v>
      </c>
      <c r="O781" s="80">
        <v>1443.11</v>
      </c>
      <c r="P781" s="90">
        <v>17317.32</v>
      </c>
      <c r="Q781" s="90">
        <f t="shared" si="12"/>
        <v>12987.990000000002</v>
      </c>
    </row>
    <row r="782" spans="2:17" x14ac:dyDescent="0.3">
      <c r="B782" s="79" t="s">
        <v>1956</v>
      </c>
      <c r="C782" s="79" t="s">
        <v>1957</v>
      </c>
      <c r="D782" s="80">
        <v>2602.75</v>
      </c>
      <c r="E782" s="80">
        <v>2602.7600000000002</v>
      </c>
      <c r="F782" s="80">
        <v>2602.7600000000002</v>
      </c>
      <c r="G782" s="80">
        <v>2602.7600000000002</v>
      </c>
      <c r="H782" s="80">
        <v>2602.7600000000002</v>
      </c>
      <c r="I782" s="80">
        <v>2602.7600000000002</v>
      </c>
      <c r="J782" s="80">
        <v>2602.7600000000002</v>
      </c>
      <c r="K782" s="80">
        <v>2602.7600000000002</v>
      </c>
      <c r="L782" s="80">
        <v>2602.7600000000002</v>
      </c>
      <c r="M782" s="80">
        <v>2602.7600000000002</v>
      </c>
      <c r="N782" s="80">
        <v>2602.7600000000002</v>
      </c>
      <c r="O782" s="80">
        <v>2602.7600000000002</v>
      </c>
      <c r="P782" s="90">
        <v>31233.11</v>
      </c>
      <c r="Q782" s="90">
        <f t="shared" si="12"/>
        <v>23424.840000000004</v>
      </c>
    </row>
    <row r="783" spans="2:17" x14ac:dyDescent="0.3">
      <c r="B783" s="79" t="s">
        <v>644</v>
      </c>
      <c r="C783" s="79" t="s">
        <v>645</v>
      </c>
      <c r="D783" s="80">
        <v>1687.92</v>
      </c>
      <c r="E783" s="80">
        <v>1687.93</v>
      </c>
      <c r="F783" s="80">
        <v>1687.93</v>
      </c>
      <c r="G783" s="80">
        <v>1687.93</v>
      </c>
      <c r="H783" s="80">
        <v>1687.93</v>
      </c>
      <c r="I783" s="80">
        <v>1687.93</v>
      </c>
      <c r="J783" s="80">
        <v>1687.93</v>
      </c>
      <c r="K783" s="80">
        <v>1687.93</v>
      </c>
      <c r="L783" s="80">
        <v>1687.93</v>
      </c>
      <c r="M783" s="80">
        <v>1687.93</v>
      </c>
      <c r="N783" s="80">
        <v>1687.93</v>
      </c>
      <c r="O783" s="80">
        <v>1687.93</v>
      </c>
      <c r="P783" s="90">
        <v>20255.150000000001</v>
      </c>
      <c r="Q783" s="90">
        <f t="shared" si="12"/>
        <v>15191.37</v>
      </c>
    </row>
    <row r="784" spans="2:17" x14ac:dyDescent="0.3">
      <c r="B784" s="79" t="s">
        <v>2268</v>
      </c>
      <c r="C784" s="79" t="s">
        <v>2269</v>
      </c>
      <c r="D784" s="80">
        <v>1374.39</v>
      </c>
      <c r="E784" s="81">
        <v>736.28</v>
      </c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90">
        <v>2110.67</v>
      </c>
      <c r="Q784" s="90">
        <f t="shared" si="12"/>
        <v>0</v>
      </c>
    </row>
    <row r="785" spans="2:17" x14ac:dyDescent="0.3">
      <c r="B785" s="79" t="s">
        <v>2689</v>
      </c>
      <c r="C785" s="79" t="s">
        <v>2269</v>
      </c>
      <c r="D785" s="82"/>
      <c r="E785" s="81">
        <v>638.11</v>
      </c>
      <c r="F785" s="80">
        <v>1374.39</v>
      </c>
      <c r="G785" s="80">
        <v>1374.39</v>
      </c>
      <c r="H785" s="80">
        <v>1374.39</v>
      </c>
      <c r="I785" s="80">
        <v>1374.39</v>
      </c>
      <c r="J785" s="80">
        <v>1374.39</v>
      </c>
      <c r="K785" s="80">
        <v>1374.39</v>
      </c>
      <c r="L785" s="80">
        <v>1374.39</v>
      </c>
      <c r="M785" s="80">
        <v>1374.39</v>
      </c>
      <c r="N785" s="80">
        <v>1374.39</v>
      </c>
      <c r="O785" s="80">
        <v>1374.39</v>
      </c>
      <c r="P785" s="90">
        <v>14382.01</v>
      </c>
      <c r="Q785" s="90">
        <f t="shared" si="12"/>
        <v>12369.509999999998</v>
      </c>
    </row>
    <row r="786" spans="2:17" x14ac:dyDescent="0.3">
      <c r="B786" s="79" t="s">
        <v>1528</v>
      </c>
      <c r="C786" s="79" t="s">
        <v>1529</v>
      </c>
      <c r="D786" s="80">
        <v>1361.5</v>
      </c>
      <c r="E786" s="80">
        <v>1361.51</v>
      </c>
      <c r="F786" s="80">
        <v>1361.51</v>
      </c>
      <c r="G786" s="80">
        <v>1361.51</v>
      </c>
      <c r="H786" s="80">
        <v>1361.51</v>
      </c>
      <c r="I786" s="80">
        <v>1361.51</v>
      </c>
      <c r="J786" s="80">
        <v>1361.51</v>
      </c>
      <c r="K786" s="80">
        <v>1361.51</v>
      </c>
      <c r="L786" s="80">
        <v>1361.51</v>
      </c>
      <c r="M786" s="80">
        <v>1361.51</v>
      </c>
      <c r="N786" s="80">
        <v>1361.51</v>
      </c>
      <c r="O786" s="80">
        <v>1361.51</v>
      </c>
      <c r="P786" s="90">
        <v>16338.11</v>
      </c>
      <c r="Q786" s="90">
        <f t="shared" si="12"/>
        <v>12253.59</v>
      </c>
    </row>
    <row r="787" spans="2:17" x14ac:dyDescent="0.3">
      <c r="B787" s="79" t="s">
        <v>838</v>
      </c>
      <c r="C787" s="79" t="s">
        <v>260</v>
      </c>
      <c r="D787" s="80">
        <v>1576.25</v>
      </c>
      <c r="E787" s="80">
        <v>1576.26</v>
      </c>
      <c r="F787" s="80">
        <v>1576.26</v>
      </c>
      <c r="G787" s="80">
        <v>1576.26</v>
      </c>
      <c r="H787" s="80">
        <v>1576.26</v>
      </c>
      <c r="I787" s="80">
        <v>1576.26</v>
      </c>
      <c r="J787" s="80">
        <v>1576.26</v>
      </c>
      <c r="K787" s="80">
        <v>1576.26</v>
      </c>
      <c r="L787" s="80">
        <v>1576.26</v>
      </c>
      <c r="M787" s="80">
        <v>1576.26</v>
      </c>
      <c r="N787" s="80">
        <v>1576.26</v>
      </c>
      <c r="O787" s="80">
        <v>1576.26</v>
      </c>
      <c r="P787" s="90">
        <v>18915.11</v>
      </c>
      <c r="Q787" s="90">
        <f t="shared" si="12"/>
        <v>14186.34</v>
      </c>
    </row>
    <row r="788" spans="2:17" x14ac:dyDescent="0.3">
      <c r="B788" s="79" t="s">
        <v>1071</v>
      </c>
      <c r="C788" s="79" t="s">
        <v>1072</v>
      </c>
      <c r="D788" s="80">
        <v>1679.33</v>
      </c>
      <c r="E788" s="80">
        <v>1679.34</v>
      </c>
      <c r="F788" s="80">
        <v>1679.34</v>
      </c>
      <c r="G788" s="80">
        <v>1679.34</v>
      </c>
      <c r="H788" s="80">
        <v>1679.34</v>
      </c>
      <c r="I788" s="80">
        <v>1679.34</v>
      </c>
      <c r="J788" s="80">
        <v>1679.34</v>
      </c>
      <c r="K788" s="80">
        <v>1679.34</v>
      </c>
      <c r="L788" s="80">
        <v>1679.34</v>
      </c>
      <c r="M788" s="80">
        <v>1679.34</v>
      </c>
      <c r="N788" s="80">
        <v>1679.34</v>
      </c>
      <c r="O788" s="80">
        <v>1679.34</v>
      </c>
      <c r="P788" s="90">
        <v>20152.07</v>
      </c>
      <c r="Q788" s="90">
        <f t="shared" si="12"/>
        <v>15114.06</v>
      </c>
    </row>
    <row r="789" spans="2:17" x14ac:dyDescent="0.3">
      <c r="B789" s="79" t="s">
        <v>1304</v>
      </c>
      <c r="C789" s="79" t="s">
        <v>1305</v>
      </c>
      <c r="D789" s="80">
        <v>2650</v>
      </c>
      <c r="E789" s="80">
        <v>2650</v>
      </c>
      <c r="F789" s="80">
        <v>2650</v>
      </c>
      <c r="G789" s="80">
        <v>2650</v>
      </c>
      <c r="H789" s="80">
        <v>2650</v>
      </c>
      <c r="I789" s="80">
        <v>2650</v>
      </c>
      <c r="J789" s="80">
        <v>2650</v>
      </c>
      <c r="K789" s="80">
        <v>2650</v>
      </c>
      <c r="L789" s="80">
        <v>2650</v>
      </c>
      <c r="M789" s="80">
        <v>2650</v>
      </c>
      <c r="N789" s="80">
        <v>2650</v>
      </c>
      <c r="O789" s="80">
        <v>2650</v>
      </c>
      <c r="P789" s="90">
        <v>31800</v>
      </c>
      <c r="Q789" s="90">
        <f t="shared" si="12"/>
        <v>23850</v>
      </c>
    </row>
    <row r="790" spans="2:17" x14ac:dyDescent="0.3">
      <c r="B790" s="79" t="s">
        <v>1200</v>
      </c>
      <c r="C790" s="79" t="s">
        <v>1201</v>
      </c>
      <c r="D790" s="80">
        <v>1395.87</v>
      </c>
      <c r="E790" s="80">
        <v>1395.87</v>
      </c>
      <c r="F790" s="80">
        <v>1395.87</v>
      </c>
      <c r="G790" s="80">
        <v>1395.87</v>
      </c>
      <c r="H790" s="80">
        <v>1395.87</v>
      </c>
      <c r="I790" s="80">
        <v>1395.87</v>
      </c>
      <c r="J790" s="80">
        <v>1395.87</v>
      </c>
      <c r="K790" s="80">
        <v>1395.87</v>
      </c>
      <c r="L790" s="80">
        <v>1395.87</v>
      </c>
      <c r="M790" s="80">
        <v>1395.87</v>
      </c>
      <c r="N790" s="80">
        <v>1395.87</v>
      </c>
      <c r="O790" s="80">
        <v>1395.87</v>
      </c>
      <c r="P790" s="90">
        <v>16750.439999999999</v>
      </c>
      <c r="Q790" s="90">
        <f t="shared" si="12"/>
        <v>12562.829999999998</v>
      </c>
    </row>
    <row r="791" spans="2:17" x14ac:dyDescent="0.3">
      <c r="B791" s="79" t="s">
        <v>2607</v>
      </c>
      <c r="C791" s="79" t="s">
        <v>2608</v>
      </c>
      <c r="D791" s="80">
        <v>1443.11</v>
      </c>
      <c r="E791" s="80">
        <v>1443.11</v>
      </c>
      <c r="F791" s="80">
        <v>1443.11</v>
      </c>
      <c r="G791" s="80">
        <v>1443.11</v>
      </c>
      <c r="H791" s="80">
        <v>1443.11</v>
      </c>
      <c r="I791" s="80">
        <v>1443.11</v>
      </c>
      <c r="J791" s="80">
        <v>1443.11</v>
      </c>
      <c r="K791" s="80">
        <v>1443.11</v>
      </c>
      <c r="L791" s="80">
        <v>1443.11</v>
      </c>
      <c r="M791" s="80">
        <v>1443.11</v>
      </c>
      <c r="N791" s="80">
        <v>1443.11</v>
      </c>
      <c r="O791" s="80">
        <v>1443.11</v>
      </c>
      <c r="P791" s="90">
        <v>17317.32</v>
      </c>
      <c r="Q791" s="90">
        <f t="shared" si="12"/>
        <v>12987.990000000002</v>
      </c>
    </row>
    <row r="792" spans="2:17" x14ac:dyDescent="0.3">
      <c r="B792" s="79" t="s">
        <v>2665</v>
      </c>
      <c r="C792" s="79" t="s">
        <v>2666</v>
      </c>
      <c r="D792" s="80">
        <v>2602.75</v>
      </c>
      <c r="E792" s="80">
        <v>2602.7600000000002</v>
      </c>
      <c r="F792" s="80">
        <v>2602.7600000000002</v>
      </c>
      <c r="G792" s="80">
        <v>2602.7600000000002</v>
      </c>
      <c r="H792" s="80">
        <v>2602.7600000000002</v>
      </c>
      <c r="I792" s="80">
        <v>2602.7600000000002</v>
      </c>
      <c r="J792" s="80">
        <v>2602.7600000000002</v>
      </c>
      <c r="K792" s="80">
        <v>2602.7600000000002</v>
      </c>
      <c r="L792" s="80">
        <v>2602.7600000000002</v>
      </c>
      <c r="M792" s="80">
        <v>2602.7600000000002</v>
      </c>
      <c r="N792" s="80">
        <v>2602.7600000000002</v>
      </c>
      <c r="O792" s="80">
        <v>2602.7600000000002</v>
      </c>
      <c r="P792" s="90">
        <v>31233.11</v>
      </c>
      <c r="Q792" s="90">
        <f t="shared" si="12"/>
        <v>23424.840000000004</v>
      </c>
    </row>
    <row r="793" spans="2:17" x14ac:dyDescent="0.3">
      <c r="B793" s="79" t="s">
        <v>2679</v>
      </c>
      <c r="C793" s="79" t="s">
        <v>2680</v>
      </c>
      <c r="D793" s="80">
        <v>1687.92</v>
      </c>
      <c r="E793" s="80">
        <v>1687.93</v>
      </c>
      <c r="F793" s="80">
        <v>1687.93</v>
      </c>
      <c r="G793" s="80">
        <v>1687.93</v>
      </c>
      <c r="H793" s="80">
        <v>1687.93</v>
      </c>
      <c r="I793" s="80">
        <v>1687.93</v>
      </c>
      <c r="J793" s="80">
        <v>1687.93</v>
      </c>
      <c r="K793" s="80">
        <v>1687.93</v>
      </c>
      <c r="L793" s="80">
        <v>1687.93</v>
      </c>
      <c r="M793" s="80">
        <v>1687.93</v>
      </c>
      <c r="N793" s="80">
        <v>1687.93</v>
      </c>
      <c r="O793" s="80">
        <v>1687.93</v>
      </c>
      <c r="P793" s="90">
        <v>20255.150000000001</v>
      </c>
      <c r="Q793" s="90">
        <f t="shared" si="12"/>
        <v>15191.37</v>
      </c>
    </row>
    <row r="794" spans="2:17" x14ac:dyDescent="0.3">
      <c r="B794" s="79" t="s">
        <v>1113</v>
      </c>
      <c r="C794" s="79" t="s">
        <v>1114</v>
      </c>
      <c r="D794" s="80">
        <v>1374.39</v>
      </c>
      <c r="E794" s="80">
        <v>1374.39</v>
      </c>
      <c r="F794" s="80">
        <v>1374.39</v>
      </c>
      <c r="G794" s="80">
        <v>1374.39</v>
      </c>
      <c r="H794" s="80">
        <v>1374.39</v>
      </c>
      <c r="I794" s="80">
        <v>1374.39</v>
      </c>
      <c r="J794" s="80">
        <v>1374.39</v>
      </c>
      <c r="K794" s="80">
        <v>1374.39</v>
      </c>
      <c r="L794" s="80">
        <v>1374.39</v>
      </c>
      <c r="M794" s="80">
        <v>1374.39</v>
      </c>
      <c r="N794" s="80">
        <v>1374.39</v>
      </c>
      <c r="O794" s="80">
        <v>1374.39</v>
      </c>
      <c r="P794" s="90">
        <v>16492.68</v>
      </c>
      <c r="Q794" s="90">
        <f t="shared" si="12"/>
        <v>12369.509999999998</v>
      </c>
    </row>
    <row r="795" spans="2:17" x14ac:dyDescent="0.3">
      <c r="B795" s="79" t="s">
        <v>778</v>
      </c>
      <c r="C795" s="79" t="s">
        <v>779</v>
      </c>
      <c r="D795" s="80">
        <v>1361.5</v>
      </c>
      <c r="E795" s="80">
        <v>1361.51</v>
      </c>
      <c r="F795" s="80">
        <v>1361.51</v>
      </c>
      <c r="G795" s="80">
        <v>1361.51</v>
      </c>
      <c r="H795" s="80">
        <v>1361.51</v>
      </c>
      <c r="I795" s="80">
        <v>1361.51</v>
      </c>
      <c r="J795" s="80">
        <v>1361.51</v>
      </c>
      <c r="K795" s="80">
        <v>1361.51</v>
      </c>
      <c r="L795" s="80">
        <v>1361.51</v>
      </c>
      <c r="M795" s="80">
        <v>1361.51</v>
      </c>
      <c r="N795" s="80">
        <v>1361.51</v>
      </c>
      <c r="O795" s="80">
        <v>1361.51</v>
      </c>
      <c r="P795" s="90">
        <v>16338.11</v>
      </c>
      <c r="Q795" s="90">
        <f t="shared" si="12"/>
        <v>12253.59</v>
      </c>
    </row>
    <row r="796" spans="2:17" x14ac:dyDescent="0.3">
      <c r="B796" s="79" t="s">
        <v>2001</v>
      </c>
      <c r="C796" s="79" t="s">
        <v>2002</v>
      </c>
      <c r="D796" s="80">
        <v>1679.33</v>
      </c>
      <c r="E796" s="80">
        <v>1679.34</v>
      </c>
      <c r="F796" s="80">
        <v>1679.34</v>
      </c>
      <c r="G796" s="80">
        <v>1679.34</v>
      </c>
      <c r="H796" s="80">
        <v>1679.34</v>
      </c>
      <c r="I796" s="80">
        <v>1679.34</v>
      </c>
      <c r="J796" s="80">
        <v>1679.34</v>
      </c>
      <c r="K796" s="80">
        <v>1679.34</v>
      </c>
      <c r="L796" s="80">
        <v>1679.34</v>
      </c>
      <c r="M796" s="80">
        <v>1679.34</v>
      </c>
      <c r="N796" s="80">
        <v>1679.34</v>
      </c>
      <c r="O796" s="80">
        <v>1679.34</v>
      </c>
      <c r="P796" s="90">
        <v>20152.07</v>
      </c>
      <c r="Q796" s="90">
        <f t="shared" si="12"/>
        <v>15114.06</v>
      </c>
    </row>
    <row r="797" spans="2:17" x14ac:dyDescent="0.3">
      <c r="B797" s="79" t="s">
        <v>1452</v>
      </c>
      <c r="C797" s="79" t="s">
        <v>1453</v>
      </c>
      <c r="D797" s="80">
        <v>2650</v>
      </c>
      <c r="E797" s="80">
        <v>2650</v>
      </c>
      <c r="F797" s="80">
        <v>2650</v>
      </c>
      <c r="G797" s="80">
        <v>2650</v>
      </c>
      <c r="H797" s="80">
        <v>2650</v>
      </c>
      <c r="I797" s="80">
        <v>2650</v>
      </c>
      <c r="J797" s="80">
        <v>2650</v>
      </c>
      <c r="K797" s="80">
        <v>2650</v>
      </c>
      <c r="L797" s="80">
        <v>2650</v>
      </c>
      <c r="M797" s="80">
        <v>2650</v>
      </c>
      <c r="N797" s="80">
        <v>2650</v>
      </c>
      <c r="O797" s="80">
        <v>2650</v>
      </c>
      <c r="P797" s="90">
        <v>31800</v>
      </c>
      <c r="Q797" s="90">
        <f t="shared" si="12"/>
        <v>23850</v>
      </c>
    </row>
    <row r="798" spans="2:17" x14ac:dyDescent="0.3">
      <c r="B798" s="79" t="s">
        <v>1115</v>
      </c>
      <c r="C798" s="79" t="s">
        <v>135</v>
      </c>
      <c r="D798" s="80">
        <v>3367.26</v>
      </c>
      <c r="E798" s="80">
        <v>3367.26</v>
      </c>
      <c r="F798" s="80">
        <v>3367.26</v>
      </c>
      <c r="G798" s="80">
        <v>3367.26</v>
      </c>
      <c r="H798" s="80">
        <v>3367.26</v>
      </c>
      <c r="I798" s="80">
        <v>3367.26</v>
      </c>
      <c r="J798" s="80">
        <v>3367.26</v>
      </c>
      <c r="K798" s="80">
        <v>3367.26</v>
      </c>
      <c r="L798" s="80">
        <v>3367.26</v>
      </c>
      <c r="M798" s="80">
        <v>3367.26</v>
      </c>
      <c r="N798" s="80">
        <v>3367.26</v>
      </c>
      <c r="O798" s="80">
        <v>3367.26</v>
      </c>
      <c r="P798" s="90">
        <v>40407.120000000003</v>
      </c>
      <c r="Q798" s="90">
        <f t="shared" si="12"/>
        <v>30305.340000000011</v>
      </c>
    </row>
    <row r="799" spans="2:17" x14ac:dyDescent="0.3">
      <c r="B799" s="79" t="s">
        <v>2149</v>
      </c>
      <c r="C799" s="79" t="s">
        <v>2150</v>
      </c>
      <c r="D799" s="80">
        <v>1395.87</v>
      </c>
      <c r="E799" s="80">
        <v>1395.87</v>
      </c>
      <c r="F799" s="80">
        <v>1395.87</v>
      </c>
      <c r="G799" s="80">
        <v>1395.87</v>
      </c>
      <c r="H799" s="80">
        <v>1395.87</v>
      </c>
      <c r="I799" s="80">
        <v>1395.87</v>
      </c>
      <c r="J799" s="80">
        <v>1395.87</v>
      </c>
      <c r="K799" s="80">
        <v>1395.87</v>
      </c>
      <c r="L799" s="80">
        <v>1395.87</v>
      </c>
      <c r="M799" s="80">
        <v>1395.87</v>
      </c>
      <c r="N799" s="80">
        <v>1395.87</v>
      </c>
      <c r="O799" s="80">
        <v>1395.87</v>
      </c>
      <c r="P799" s="90">
        <v>16750.439999999999</v>
      </c>
      <c r="Q799" s="90">
        <f t="shared" si="12"/>
        <v>12562.829999999998</v>
      </c>
    </row>
    <row r="800" spans="2:17" x14ac:dyDescent="0.3">
      <c r="B800" s="79" t="s">
        <v>523</v>
      </c>
      <c r="C800" s="79" t="s">
        <v>524</v>
      </c>
      <c r="D800" s="80">
        <v>1443.11</v>
      </c>
      <c r="E800" s="80">
        <v>1443.11</v>
      </c>
      <c r="F800" s="80">
        <v>1443.11</v>
      </c>
      <c r="G800" s="80">
        <v>1443.11</v>
      </c>
      <c r="H800" s="80">
        <v>1443.11</v>
      </c>
      <c r="I800" s="80">
        <v>1443.11</v>
      </c>
      <c r="J800" s="80">
        <v>1443.11</v>
      </c>
      <c r="K800" s="80">
        <v>1443.11</v>
      </c>
      <c r="L800" s="80">
        <v>1443.11</v>
      </c>
      <c r="M800" s="80">
        <v>1443.11</v>
      </c>
      <c r="N800" s="80">
        <v>1443.11</v>
      </c>
      <c r="O800" s="80">
        <v>1443.11</v>
      </c>
      <c r="P800" s="90">
        <v>17317.32</v>
      </c>
      <c r="Q800" s="90">
        <f t="shared" si="12"/>
        <v>12987.990000000002</v>
      </c>
    </row>
    <row r="801" spans="2:17" x14ac:dyDescent="0.3">
      <c r="B801" s="79" t="s">
        <v>1463</v>
      </c>
      <c r="C801" s="79" t="s">
        <v>1464</v>
      </c>
      <c r="D801" s="80">
        <v>2602.75</v>
      </c>
      <c r="E801" s="80">
        <v>2602.7600000000002</v>
      </c>
      <c r="F801" s="80">
        <v>2602.7600000000002</v>
      </c>
      <c r="G801" s="80">
        <v>2602.7600000000002</v>
      </c>
      <c r="H801" s="80">
        <v>2602.7600000000002</v>
      </c>
      <c r="I801" s="80">
        <v>2602.7600000000002</v>
      </c>
      <c r="J801" s="80">
        <v>2602.7600000000002</v>
      </c>
      <c r="K801" s="80">
        <v>2602.7600000000002</v>
      </c>
      <c r="L801" s="80">
        <v>2602.7600000000002</v>
      </c>
      <c r="M801" s="80">
        <v>2602.7600000000002</v>
      </c>
      <c r="N801" s="80">
        <v>2602.7600000000002</v>
      </c>
      <c r="O801" s="80">
        <v>2602.7600000000002</v>
      </c>
      <c r="P801" s="90">
        <v>31233.11</v>
      </c>
      <c r="Q801" s="90">
        <f t="shared" si="12"/>
        <v>23424.840000000004</v>
      </c>
    </row>
    <row r="802" spans="2:17" x14ac:dyDescent="0.3">
      <c r="B802" s="79" t="s">
        <v>754</v>
      </c>
      <c r="C802" s="79" t="s">
        <v>755</v>
      </c>
      <c r="D802" s="80">
        <v>1687.92</v>
      </c>
      <c r="E802" s="80">
        <v>1687.93</v>
      </c>
      <c r="F802" s="80">
        <v>1687.93</v>
      </c>
      <c r="G802" s="80">
        <v>1687.93</v>
      </c>
      <c r="H802" s="80">
        <v>1687.93</v>
      </c>
      <c r="I802" s="80">
        <v>1687.93</v>
      </c>
      <c r="J802" s="80">
        <v>1687.93</v>
      </c>
      <c r="K802" s="80">
        <v>1687.93</v>
      </c>
      <c r="L802" s="80">
        <v>1687.93</v>
      </c>
      <c r="M802" s="80">
        <v>1687.93</v>
      </c>
      <c r="N802" s="80">
        <v>1687.93</v>
      </c>
      <c r="O802" s="80">
        <v>1687.93</v>
      </c>
      <c r="P802" s="90">
        <v>20255.150000000001</v>
      </c>
      <c r="Q802" s="90">
        <f t="shared" si="12"/>
        <v>15191.37</v>
      </c>
    </row>
    <row r="803" spans="2:17" x14ac:dyDescent="0.3">
      <c r="B803" s="79" t="s">
        <v>849</v>
      </c>
      <c r="C803" s="79" t="s">
        <v>850</v>
      </c>
      <c r="D803" s="80">
        <v>1374.39</v>
      </c>
      <c r="E803" s="80">
        <v>1374.39</v>
      </c>
      <c r="F803" s="80">
        <v>1374.39</v>
      </c>
      <c r="G803" s="80">
        <v>1374.39</v>
      </c>
      <c r="H803" s="80">
        <v>1374.39</v>
      </c>
      <c r="I803" s="80">
        <v>1374.39</v>
      </c>
      <c r="J803" s="80">
        <v>1374.39</v>
      </c>
      <c r="K803" s="80">
        <v>1374.39</v>
      </c>
      <c r="L803" s="80">
        <v>1374.39</v>
      </c>
      <c r="M803" s="80">
        <v>1374.39</v>
      </c>
      <c r="N803" s="80">
        <v>1374.39</v>
      </c>
      <c r="O803" s="80">
        <v>1374.39</v>
      </c>
      <c r="P803" s="90">
        <v>16492.68</v>
      </c>
      <c r="Q803" s="90">
        <f t="shared" si="12"/>
        <v>12369.509999999998</v>
      </c>
    </row>
    <row r="804" spans="2:17" x14ac:dyDescent="0.3">
      <c r="B804" s="79" t="s">
        <v>2181</v>
      </c>
      <c r="C804" s="79" t="s">
        <v>2182</v>
      </c>
      <c r="D804" s="80">
        <v>1361.5</v>
      </c>
      <c r="E804" s="80">
        <v>1361.51</v>
      </c>
      <c r="F804" s="80">
        <v>1361.51</v>
      </c>
      <c r="G804" s="80">
        <v>1361.51</v>
      </c>
      <c r="H804" s="80">
        <v>1361.51</v>
      </c>
      <c r="I804" s="80">
        <v>1361.51</v>
      </c>
      <c r="J804" s="80">
        <v>1361.51</v>
      </c>
      <c r="K804" s="80">
        <v>1361.51</v>
      </c>
      <c r="L804" s="80">
        <v>1361.51</v>
      </c>
      <c r="M804" s="80">
        <v>1361.51</v>
      </c>
      <c r="N804" s="80">
        <v>1361.51</v>
      </c>
      <c r="O804" s="80">
        <v>1361.51</v>
      </c>
      <c r="P804" s="90">
        <v>16338.11</v>
      </c>
      <c r="Q804" s="90">
        <f t="shared" si="12"/>
        <v>12253.59</v>
      </c>
    </row>
    <row r="805" spans="2:17" x14ac:dyDescent="0.3">
      <c r="B805" s="79" t="s">
        <v>910</v>
      </c>
      <c r="C805" s="79" t="s">
        <v>911</v>
      </c>
      <c r="D805" s="80">
        <v>1679.33</v>
      </c>
      <c r="E805" s="80">
        <v>1679.34</v>
      </c>
      <c r="F805" s="80">
        <v>1679.34</v>
      </c>
      <c r="G805" s="80">
        <v>1679.34</v>
      </c>
      <c r="H805" s="80">
        <v>1679.34</v>
      </c>
      <c r="I805" s="80">
        <v>1679.34</v>
      </c>
      <c r="J805" s="80">
        <v>1679.34</v>
      </c>
      <c r="K805" s="80">
        <v>1679.34</v>
      </c>
      <c r="L805" s="80">
        <v>1679.34</v>
      </c>
      <c r="M805" s="80">
        <v>1679.34</v>
      </c>
      <c r="N805" s="80">
        <v>1679.34</v>
      </c>
      <c r="O805" s="80">
        <v>1679.34</v>
      </c>
      <c r="P805" s="90">
        <v>20152.07</v>
      </c>
      <c r="Q805" s="90">
        <f t="shared" si="12"/>
        <v>15114.06</v>
      </c>
    </row>
    <row r="806" spans="2:17" x14ac:dyDescent="0.3">
      <c r="B806" s="79" t="s">
        <v>1131</v>
      </c>
      <c r="C806" s="79" t="s">
        <v>1132</v>
      </c>
      <c r="D806" s="80">
        <v>2650</v>
      </c>
      <c r="E806" s="80">
        <v>2650</v>
      </c>
      <c r="F806" s="80">
        <v>2650</v>
      </c>
      <c r="G806" s="80">
        <v>2650</v>
      </c>
      <c r="H806" s="80">
        <v>2650</v>
      </c>
      <c r="I806" s="80">
        <v>2650</v>
      </c>
      <c r="J806" s="80">
        <v>2650</v>
      </c>
      <c r="K806" s="80">
        <v>2650</v>
      </c>
      <c r="L806" s="80">
        <v>2650</v>
      </c>
      <c r="M806" s="80">
        <v>2650</v>
      </c>
      <c r="N806" s="80">
        <v>2650</v>
      </c>
      <c r="O806" s="80">
        <v>2650</v>
      </c>
      <c r="P806" s="90">
        <v>31800</v>
      </c>
      <c r="Q806" s="90">
        <f t="shared" si="12"/>
        <v>23850</v>
      </c>
    </row>
    <row r="807" spans="2:17" x14ac:dyDescent="0.3">
      <c r="B807" s="79" t="s">
        <v>1010</v>
      </c>
      <c r="C807" s="79" t="s">
        <v>1011</v>
      </c>
      <c r="D807" s="80">
        <v>1395.87</v>
      </c>
      <c r="E807" s="80">
        <v>1395.87</v>
      </c>
      <c r="F807" s="80">
        <v>1395.87</v>
      </c>
      <c r="G807" s="80">
        <v>1395.87</v>
      </c>
      <c r="H807" s="80">
        <v>1395.87</v>
      </c>
      <c r="I807" s="80">
        <v>1395.87</v>
      </c>
      <c r="J807" s="80">
        <v>1395.87</v>
      </c>
      <c r="K807" s="80">
        <v>1395.87</v>
      </c>
      <c r="L807" s="80">
        <v>1395.87</v>
      </c>
      <c r="M807" s="80">
        <v>1395.87</v>
      </c>
      <c r="N807" s="80">
        <v>1395.87</v>
      </c>
      <c r="O807" s="80">
        <v>1395.87</v>
      </c>
      <c r="P807" s="90">
        <v>16750.439999999999</v>
      </c>
      <c r="Q807" s="90">
        <f t="shared" si="12"/>
        <v>12562.829999999998</v>
      </c>
    </row>
    <row r="808" spans="2:17" x14ac:dyDescent="0.3">
      <c r="B808" s="79" t="s">
        <v>2138</v>
      </c>
      <c r="C808" s="79" t="s">
        <v>2139</v>
      </c>
      <c r="D808" s="80">
        <v>1443.11</v>
      </c>
      <c r="E808" s="80">
        <v>1443.11</v>
      </c>
      <c r="F808" s="80">
        <v>1443.11</v>
      </c>
      <c r="G808" s="80">
        <v>1443.11</v>
      </c>
      <c r="H808" s="80">
        <v>1443.11</v>
      </c>
      <c r="I808" s="81">
        <v>48.05</v>
      </c>
      <c r="J808" s="82"/>
      <c r="K808" s="82"/>
      <c r="L808" s="82"/>
      <c r="M808" s="82"/>
      <c r="N808" s="82"/>
      <c r="O808" s="82"/>
      <c r="P808" s="90">
        <v>7263.6</v>
      </c>
      <c r="Q808" s="90">
        <f t="shared" si="12"/>
        <v>2934.27</v>
      </c>
    </row>
    <row r="809" spans="2:17" x14ac:dyDescent="0.3">
      <c r="B809" s="79" t="s">
        <v>2744</v>
      </c>
      <c r="C809" s="79" t="s">
        <v>2139</v>
      </c>
      <c r="D809" s="82"/>
      <c r="E809" s="82"/>
      <c r="F809" s="82"/>
      <c r="G809" s="82"/>
      <c r="H809" s="82"/>
      <c r="I809" s="80">
        <v>1395.06</v>
      </c>
      <c r="J809" s="80">
        <v>1443.11</v>
      </c>
      <c r="K809" s="80">
        <v>1443.11</v>
      </c>
      <c r="L809" s="80">
        <v>1443.11</v>
      </c>
      <c r="M809" s="80">
        <v>1443.11</v>
      </c>
      <c r="N809" s="80">
        <v>1443.11</v>
      </c>
      <c r="O809" s="80">
        <v>1443.11</v>
      </c>
      <c r="P809" s="90">
        <v>10053.719999999999</v>
      </c>
      <c r="Q809" s="90">
        <f t="shared" si="12"/>
        <v>10053.719999999999</v>
      </c>
    </row>
    <row r="810" spans="2:17" x14ac:dyDescent="0.3">
      <c r="B810" s="79" t="s">
        <v>2599</v>
      </c>
      <c r="C810" s="79" t="s">
        <v>205</v>
      </c>
      <c r="D810" s="80">
        <v>3118.15</v>
      </c>
      <c r="E810" s="80">
        <v>3118.15</v>
      </c>
      <c r="F810" s="80">
        <v>3118.15</v>
      </c>
      <c r="G810" s="80">
        <v>3118.15</v>
      </c>
      <c r="H810" s="80">
        <v>3118.15</v>
      </c>
      <c r="I810" s="80">
        <v>3118.15</v>
      </c>
      <c r="J810" s="80">
        <v>3118.15</v>
      </c>
      <c r="K810" s="80">
        <v>3118.15</v>
      </c>
      <c r="L810" s="80">
        <v>3118.15</v>
      </c>
      <c r="M810" s="80">
        <v>3118.15</v>
      </c>
      <c r="N810" s="80">
        <v>3118.15</v>
      </c>
      <c r="O810" s="80">
        <v>3118.15</v>
      </c>
      <c r="P810" s="90">
        <v>37417.800000000003</v>
      </c>
      <c r="Q810" s="90">
        <f t="shared" si="12"/>
        <v>28063.350000000006</v>
      </c>
    </row>
    <row r="811" spans="2:17" x14ac:dyDescent="0.3">
      <c r="B811" s="79" t="s">
        <v>1012</v>
      </c>
      <c r="C811" s="79" t="s">
        <v>1013</v>
      </c>
      <c r="D811" s="80">
        <v>2602.75</v>
      </c>
      <c r="E811" s="80">
        <v>2602.7600000000002</v>
      </c>
      <c r="F811" s="80">
        <v>2602.7600000000002</v>
      </c>
      <c r="G811" s="80">
        <v>2602.7600000000002</v>
      </c>
      <c r="H811" s="80">
        <v>2602.7600000000002</v>
      </c>
      <c r="I811" s="80">
        <v>2602.7600000000002</v>
      </c>
      <c r="J811" s="80">
        <v>2602.7600000000002</v>
      </c>
      <c r="K811" s="80">
        <v>2602.7600000000002</v>
      </c>
      <c r="L811" s="80">
        <v>2602.7600000000002</v>
      </c>
      <c r="M811" s="80">
        <v>2602.7600000000002</v>
      </c>
      <c r="N811" s="80">
        <v>2602.7600000000002</v>
      </c>
      <c r="O811" s="80">
        <v>2602.7600000000002</v>
      </c>
      <c r="P811" s="90">
        <v>31233.11</v>
      </c>
      <c r="Q811" s="90">
        <f t="shared" si="12"/>
        <v>23424.840000000004</v>
      </c>
    </row>
    <row r="812" spans="2:17" x14ac:dyDescent="0.3">
      <c r="B812" s="79" t="s">
        <v>2512</v>
      </c>
      <c r="C812" s="79" t="s">
        <v>2513</v>
      </c>
      <c r="D812" s="80">
        <v>1687.92</v>
      </c>
      <c r="E812" s="80">
        <v>1687.93</v>
      </c>
      <c r="F812" s="80">
        <v>1687.93</v>
      </c>
      <c r="G812" s="80">
        <v>1687.93</v>
      </c>
      <c r="H812" s="80">
        <v>1687.93</v>
      </c>
      <c r="I812" s="80">
        <v>1687.93</v>
      </c>
      <c r="J812" s="81">
        <v>490.04</v>
      </c>
      <c r="K812" s="82"/>
      <c r="L812" s="82"/>
      <c r="M812" s="82"/>
      <c r="N812" s="82"/>
      <c r="O812" s="82"/>
      <c r="P812" s="90">
        <v>10617.61</v>
      </c>
      <c r="Q812" s="90">
        <f t="shared" si="12"/>
        <v>5553.83</v>
      </c>
    </row>
    <row r="813" spans="2:17" x14ac:dyDescent="0.3">
      <c r="B813" s="79" t="s">
        <v>2761</v>
      </c>
      <c r="C813" s="79" t="s">
        <v>2513</v>
      </c>
      <c r="D813" s="82"/>
      <c r="E813" s="82"/>
      <c r="F813" s="82"/>
      <c r="G813" s="82"/>
      <c r="H813" s="82"/>
      <c r="I813" s="82"/>
      <c r="J813" s="80">
        <v>1197.8900000000001</v>
      </c>
      <c r="K813" s="80">
        <v>1687.92</v>
      </c>
      <c r="L813" s="80">
        <v>1687.93</v>
      </c>
      <c r="M813" s="80">
        <v>1687.93</v>
      </c>
      <c r="N813" s="80">
        <v>1687.93</v>
      </c>
      <c r="O813" s="80">
        <v>1687.93</v>
      </c>
      <c r="P813" s="90">
        <v>9637.5300000000007</v>
      </c>
      <c r="Q813" s="90">
        <f t="shared" si="12"/>
        <v>9637.5300000000007</v>
      </c>
    </row>
    <row r="814" spans="2:17" x14ac:dyDescent="0.3">
      <c r="B814" s="79" t="s">
        <v>1224</v>
      </c>
      <c r="C814" s="79" t="s">
        <v>1225</v>
      </c>
      <c r="D814" s="80">
        <v>1374.39</v>
      </c>
      <c r="E814" s="80">
        <v>1374.39</v>
      </c>
      <c r="F814" s="80">
        <v>1374.39</v>
      </c>
      <c r="G814" s="80">
        <v>1374.39</v>
      </c>
      <c r="H814" s="80">
        <v>1374.39</v>
      </c>
      <c r="I814" s="80">
        <v>1374.39</v>
      </c>
      <c r="J814" s="80">
        <v>1374.39</v>
      </c>
      <c r="K814" s="80">
        <v>1374.39</v>
      </c>
      <c r="L814" s="80">
        <v>1374.39</v>
      </c>
      <c r="M814" s="80">
        <v>1374.39</v>
      </c>
      <c r="N814" s="80">
        <v>1374.39</v>
      </c>
      <c r="O814" s="80">
        <v>1374.39</v>
      </c>
      <c r="P814" s="90">
        <v>16492.68</v>
      </c>
      <c r="Q814" s="90">
        <f t="shared" si="12"/>
        <v>12369.509999999998</v>
      </c>
    </row>
    <row r="815" spans="2:17" x14ac:dyDescent="0.3">
      <c r="B815" s="79" t="s">
        <v>2290</v>
      </c>
      <c r="C815" s="79" t="s">
        <v>2291</v>
      </c>
      <c r="D815" s="80">
        <v>1361.5</v>
      </c>
      <c r="E815" s="80">
        <v>1361.51</v>
      </c>
      <c r="F815" s="80">
        <v>1361.51</v>
      </c>
      <c r="G815" s="80">
        <v>1361.51</v>
      </c>
      <c r="H815" s="80">
        <v>1361.51</v>
      </c>
      <c r="I815" s="80">
        <v>1361.51</v>
      </c>
      <c r="J815" s="80">
        <v>1361.51</v>
      </c>
      <c r="K815" s="80">
        <v>1361.51</v>
      </c>
      <c r="L815" s="80">
        <v>1361.51</v>
      </c>
      <c r="M815" s="80">
        <v>1361.51</v>
      </c>
      <c r="N815" s="80">
        <v>1361.51</v>
      </c>
      <c r="O815" s="80">
        <v>1361.51</v>
      </c>
      <c r="P815" s="90">
        <v>16338.11</v>
      </c>
      <c r="Q815" s="90">
        <f t="shared" si="12"/>
        <v>12253.59</v>
      </c>
    </row>
    <row r="816" spans="2:17" x14ac:dyDescent="0.3">
      <c r="B816" s="79" t="s">
        <v>780</v>
      </c>
      <c r="C816" s="79" t="s">
        <v>781</v>
      </c>
      <c r="D816" s="80">
        <v>1679.33</v>
      </c>
      <c r="E816" s="80">
        <v>1679.34</v>
      </c>
      <c r="F816" s="80">
        <v>1679.34</v>
      </c>
      <c r="G816" s="80">
        <v>1679.34</v>
      </c>
      <c r="H816" s="80">
        <v>1679.34</v>
      </c>
      <c r="I816" s="80">
        <v>1679.34</v>
      </c>
      <c r="J816" s="80">
        <v>1679.34</v>
      </c>
      <c r="K816" s="80">
        <v>1679.34</v>
      </c>
      <c r="L816" s="80">
        <v>1679.34</v>
      </c>
      <c r="M816" s="80">
        <v>1679.34</v>
      </c>
      <c r="N816" s="80">
        <v>1679.34</v>
      </c>
      <c r="O816" s="80">
        <v>1679.34</v>
      </c>
      <c r="P816" s="90">
        <v>20152.07</v>
      </c>
      <c r="Q816" s="90">
        <f t="shared" si="12"/>
        <v>15114.06</v>
      </c>
    </row>
    <row r="817" spans="2:17" x14ac:dyDescent="0.3">
      <c r="B817" s="79" t="s">
        <v>2353</v>
      </c>
      <c r="C817" s="79" t="s">
        <v>2354</v>
      </c>
      <c r="D817" s="80">
        <v>2650</v>
      </c>
      <c r="E817" s="80">
        <v>2650</v>
      </c>
      <c r="F817" s="80">
        <v>2650</v>
      </c>
      <c r="G817" s="80">
        <v>2650</v>
      </c>
      <c r="H817" s="80">
        <v>2650</v>
      </c>
      <c r="I817" s="80">
        <v>2650</v>
      </c>
      <c r="J817" s="80">
        <v>2650</v>
      </c>
      <c r="K817" s="80">
        <v>2650</v>
      </c>
      <c r="L817" s="80">
        <v>2650</v>
      </c>
      <c r="M817" s="80">
        <v>2650</v>
      </c>
      <c r="N817" s="80">
        <v>2650</v>
      </c>
      <c r="O817" s="80">
        <v>2650</v>
      </c>
      <c r="P817" s="90">
        <v>31800</v>
      </c>
      <c r="Q817" s="90">
        <f t="shared" si="12"/>
        <v>23850</v>
      </c>
    </row>
    <row r="818" spans="2:17" x14ac:dyDescent="0.3">
      <c r="B818" s="79" t="s">
        <v>1843</v>
      </c>
      <c r="C818" s="79" t="s">
        <v>1844</v>
      </c>
      <c r="D818" s="80">
        <v>1395.87</v>
      </c>
      <c r="E818" s="80">
        <v>1395.87</v>
      </c>
      <c r="F818" s="80">
        <v>1395.87</v>
      </c>
      <c r="G818" s="80">
        <v>1395.87</v>
      </c>
      <c r="H818" s="80">
        <v>1395.87</v>
      </c>
      <c r="I818" s="80">
        <v>1395.87</v>
      </c>
      <c r="J818" s="80">
        <v>1395.87</v>
      </c>
      <c r="K818" s="80">
        <v>1395.87</v>
      </c>
      <c r="L818" s="80">
        <v>1395.87</v>
      </c>
      <c r="M818" s="80">
        <v>1395.87</v>
      </c>
      <c r="N818" s="80">
        <v>1395.87</v>
      </c>
      <c r="O818" s="80">
        <v>1395.87</v>
      </c>
      <c r="P818" s="90">
        <v>16750.439999999999</v>
      </c>
      <c r="Q818" s="90">
        <f t="shared" si="12"/>
        <v>12562.829999999998</v>
      </c>
    </row>
    <row r="819" spans="2:17" x14ac:dyDescent="0.3">
      <c r="B819" s="79" t="s">
        <v>2405</v>
      </c>
      <c r="C819" s="79" t="s">
        <v>2406</v>
      </c>
      <c r="D819" s="80">
        <v>2044.41</v>
      </c>
      <c r="E819" s="80">
        <v>2044.41</v>
      </c>
      <c r="F819" s="80">
        <v>2044.41</v>
      </c>
      <c r="G819" s="80">
        <v>2044.41</v>
      </c>
      <c r="H819" s="80">
        <v>2044.41</v>
      </c>
      <c r="I819" s="80">
        <v>2044.41</v>
      </c>
      <c r="J819" s="80">
        <v>2044.41</v>
      </c>
      <c r="K819" s="80">
        <v>2044.41</v>
      </c>
      <c r="L819" s="80">
        <v>2044.41</v>
      </c>
      <c r="M819" s="80">
        <v>2044.41</v>
      </c>
      <c r="N819" s="81">
        <v>954.06</v>
      </c>
      <c r="O819" s="82"/>
      <c r="P819" s="90">
        <v>21398.16</v>
      </c>
      <c r="Q819" s="90">
        <f t="shared" si="12"/>
        <v>15264.93</v>
      </c>
    </row>
    <row r="820" spans="2:17" x14ac:dyDescent="0.3">
      <c r="B820" s="79" t="s">
        <v>2800</v>
      </c>
      <c r="C820" s="79" t="s">
        <v>2406</v>
      </c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0">
        <v>1090.3499999999999</v>
      </c>
      <c r="O820" s="80">
        <v>2044.41</v>
      </c>
      <c r="P820" s="90">
        <v>3134.76</v>
      </c>
      <c r="Q820" s="90">
        <f t="shared" si="12"/>
        <v>3134.76</v>
      </c>
    </row>
    <row r="821" spans="2:17" x14ac:dyDescent="0.3">
      <c r="B821" s="79" t="s">
        <v>562</v>
      </c>
      <c r="C821" s="79" t="s">
        <v>563</v>
      </c>
      <c r="D821" s="80">
        <v>3659.32</v>
      </c>
      <c r="E821" s="80">
        <v>3659.32</v>
      </c>
      <c r="F821" s="80">
        <v>3659.32</v>
      </c>
      <c r="G821" s="80">
        <v>3659.32</v>
      </c>
      <c r="H821" s="80">
        <v>3659.32</v>
      </c>
      <c r="I821" s="80">
        <v>3659.32</v>
      </c>
      <c r="J821" s="80">
        <v>3659.32</v>
      </c>
      <c r="K821" s="80">
        <v>3659.32</v>
      </c>
      <c r="L821" s="80">
        <v>3659.32</v>
      </c>
      <c r="M821" s="80">
        <v>3659.32</v>
      </c>
      <c r="N821" s="80">
        <v>3659.32</v>
      </c>
      <c r="O821" s="80">
        <v>3659.32</v>
      </c>
      <c r="P821" s="90">
        <v>43911.839999999997</v>
      </c>
      <c r="Q821" s="90">
        <f t="shared" si="12"/>
        <v>32933.880000000005</v>
      </c>
    </row>
    <row r="822" spans="2:17" x14ac:dyDescent="0.3">
      <c r="B822" s="79" t="s">
        <v>1040</v>
      </c>
      <c r="C822" s="79" t="s">
        <v>1041</v>
      </c>
      <c r="D822" s="80">
        <v>2400.89</v>
      </c>
      <c r="E822" s="80">
        <v>2400.89</v>
      </c>
      <c r="F822" s="80">
        <v>2400.89</v>
      </c>
      <c r="G822" s="80">
        <v>2400.89</v>
      </c>
      <c r="H822" s="80">
        <v>2400.89</v>
      </c>
      <c r="I822" s="80">
        <v>2400.89</v>
      </c>
      <c r="J822" s="80">
        <v>2400.89</v>
      </c>
      <c r="K822" s="80">
        <v>2400.89</v>
      </c>
      <c r="L822" s="80">
        <v>2400.89</v>
      </c>
      <c r="M822" s="80">
        <v>2400.89</v>
      </c>
      <c r="N822" s="80">
        <v>2400.89</v>
      </c>
      <c r="O822" s="80">
        <v>2400.89</v>
      </c>
      <c r="P822" s="90">
        <v>28810.68</v>
      </c>
      <c r="Q822" s="90">
        <f t="shared" si="12"/>
        <v>21608.01</v>
      </c>
    </row>
    <row r="823" spans="2:17" x14ac:dyDescent="0.3">
      <c r="B823" s="79" t="s">
        <v>1465</v>
      </c>
      <c r="C823" s="79" t="s">
        <v>323</v>
      </c>
      <c r="D823" s="80">
        <v>1644.98</v>
      </c>
      <c r="E823" s="80">
        <v>1644.98</v>
      </c>
      <c r="F823" s="80">
        <v>1644.98</v>
      </c>
      <c r="G823" s="80">
        <v>1644.98</v>
      </c>
      <c r="H823" s="80">
        <v>1644.98</v>
      </c>
      <c r="I823" s="80">
        <v>1644.98</v>
      </c>
      <c r="J823" s="80">
        <v>1644.98</v>
      </c>
      <c r="K823" s="80">
        <v>1644.98</v>
      </c>
      <c r="L823" s="80">
        <v>1644.98</v>
      </c>
      <c r="M823" s="80">
        <v>1644.98</v>
      </c>
      <c r="N823" s="80">
        <v>1644.98</v>
      </c>
      <c r="O823" s="80">
        <v>1644.98</v>
      </c>
      <c r="P823" s="90">
        <v>19739.759999999998</v>
      </c>
      <c r="Q823" s="90">
        <f t="shared" si="12"/>
        <v>14804.819999999998</v>
      </c>
    </row>
    <row r="824" spans="2:17" x14ac:dyDescent="0.3">
      <c r="B824" s="79" t="s">
        <v>2011</v>
      </c>
      <c r="C824" s="79" t="s">
        <v>252</v>
      </c>
      <c r="D824" s="80">
        <v>2452.4299999999998</v>
      </c>
      <c r="E824" s="80">
        <v>2452.4299999999998</v>
      </c>
      <c r="F824" s="80">
        <v>2452.4299999999998</v>
      </c>
      <c r="G824" s="80">
        <v>2452.4299999999998</v>
      </c>
      <c r="H824" s="80">
        <v>2452.4299999999998</v>
      </c>
      <c r="I824" s="80">
        <v>2452.4299999999998</v>
      </c>
      <c r="J824" s="80">
        <v>2452.4299999999998</v>
      </c>
      <c r="K824" s="80">
        <v>2452.4299999999998</v>
      </c>
      <c r="L824" s="80">
        <v>2452.4299999999998</v>
      </c>
      <c r="M824" s="80">
        <v>2452.4299999999998</v>
      </c>
      <c r="N824" s="80">
        <v>2452.4299999999998</v>
      </c>
      <c r="O824" s="80">
        <v>2452.4299999999998</v>
      </c>
      <c r="P824" s="90">
        <v>29429.16</v>
      </c>
      <c r="Q824" s="90">
        <f t="shared" si="12"/>
        <v>22071.87</v>
      </c>
    </row>
    <row r="825" spans="2:17" x14ac:dyDescent="0.3">
      <c r="B825" s="79" t="s">
        <v>1845</v>
      </c>
      <c r="C825" s="79" t="s">
        <v>1846</v>
      </c>
      <c r="D825" s="80">
        <v>1967.1</v>
      </c>
      <c r="E825" s="80">
        <v>1967.1</v>
      </c>
      <c r="F825" s="80">
        <v>1967.1</v>
      </c>
      <c r="G825" s="80">
        <v>1967.1</v>
      </c>
      <c r="H825" s="80">
        <v>1967.1</v>
      </c>
      <c r="I825" s="80">
        <v>1967.1</v>
      </c>
      <c r="J825" s="80">
        <v>1967.1</v>
      </c>
      <c r="K825" s="80">
        <v>1967.1</v>
      </c>
      <c r="L825" s="80">
        <v>1967.1</v>
      </c>
      <c r="M825" s="80">
        <v>1967.1</v>
      </c>
      <c r="N825" s="80">
        <v>1967.1</v>
      </c>
      <c r="O825" s="80">
        <v>1967.1</v>
      </c>
      <c r="P825" s="90">
        <v>23605.200000000001</v>
      </c>
      <c r="Q825" s="90">
        <f t="shared" si="12"/>
        <v>17703.900000000001</v>
      </c>
    </row>
    <row r="826" spans="2:17" x14ac:dyDescent="0.3">
      <c r="B826" s="79" t="s">
        <v>2520</v>
      </c>
      <c r="C826" s="79" t="s">
        <v>2521</v>
      </c>
      <c r="D826" s="80">
        <v>1945.62</v>
      </c>
      <c r="E826" s="80">
        <v>1945.62</v>
      </c>
      <c r="F826" s="80">
        <v>1945.62</v>
      </c>
      <c r="G826" s="80">
        <v>1945.62</v>
      </c>
      <c r="H826" s="80">
        <v>1945.62</v>
      </c>
      <c r="I826" s="80">
        <v>1945.62</v>
      </c>
      <c r="J826" s="80">
        <v>1945.62</v>
      </c>
      <c r="K826" s="80">
        <v>1945.62</v>
      </c>
      <c r="L826" s="80">
        <v>1945.62</v>
      </c>
      <c r="M826" s="80">
        <v>1945.62</v>
      </c>
      <c r="N826" s="80">
        <v>1945.62</v>
      </c>
      <c r="O826" s="80">
        <v>1945.62</v>
      </c>
      <c r="P826" s="90">
        <v>23347.439999999999</v>
      </c>
      <c r="Q826" s="90">
        <f t="shared" si="12"/>
        <v>17510.579999999994</v>
      </c>
    </row>
    <row r="827" spans="2:17" x14ac:dyDescent="0.3">
      <c r="B827" s="79" t="s">
        <v>2191</v>
      </c>
      <c r="C827" s="79" t="s">
        <v>2192</v>
      </c>
      <c r="D827" s="80">
        <v>2413.7800000000002</v>
      </c>
      <c r="E827" s="80">
        <v>2413.7800000000002</v>
      </c>
      <c r="F827" s="80">
        <v>2413.7800000000002</v>
      </c>
      <c r="G827" s="80">
        <v>2413.7800000000002</v>
      </c>
      <c r="H827" s="80">
        <v>2413.7800000000002</v>
      </c>
      <c r="I827" s="80">
        <v>2413.7800000000002</v>
      </c>
      <c r="J827" s="80">
        <v>2413.7800000000002</v>
      </c>
      <c r="K827" s="80">
        <v>2413.7800000000002</v>
      </c>
      <c r="L827" s="80">
        <v>2413.7800000000002</v>
      </c>
      <c r="M827" s="80">
        <v>2413.7800000000002</v>
      </c>
      <c r="N827" s="80">
        <v>2413.7800000000002</v>
      </c>
      <c r="O827" s="80">
        <v>2413.7800000000002</v>
      </c>
      <c r="P827" s="90">
        <v>28965.360000000001</v>
      </c>
      <c r="Q827" s="90">
        <f t="shared" si="12"/>
        <v>21724.02</v>
      </c>
    </row>
    <row r="828" spans="2:17" x14ac:dyDescent="0.3">
      <c r="B828" s="79" t="s">
        <v>2355</v>
      </c>
      <c r="C828" s="79" t="s">
        <v>2356</v>
      </c>
      <c r="D828" s="80">
        <v>3706.56</v>
      </c>
      <c r="E828" s="80">
        <v>3706.56</v>
      </c>
      <c r="F828" s="80">
        <v>3706.56</v>
      </c>
      <c r="G828" s="80">
        <v>3706.56</v>
      </c>
      <c r="H828" s="80">
        <v>3706.56</v>
      </c>
      <c r="I828" s="80">
        <v>3706.56</v>
      </c>
      <c r="J828" s="80">
        <v>3706.56</v>
      </c>
      <c r="K828" s="80">
        <v>3706.56</v>
      </c>
      <c r="L828" s="80">
        <v>3706.56</v>
      </c>
      <c r="M828" s="80">
        <v>3706.56</v>
      </c>
      <c r="N828" s="80">
        <v>3706.56</v>
      </c>
      <c r="O828" s="80">
        <v>3706.56</v>
      </c>
      <c r="P828" s="90">
        <v>44478.720000000001</v>
      </c>
      <c r="Q828" s="90">
        <f t="shared" si="12"/>
        <v>33359.040000000001</v>
      </c>
    </row>
    <row r="829" spans="2:17" x14ac:dyDescent="0.3">
      <c r="B829" s="79" t="s">
        <v>2407</v>
      </c>
      <c r="C829" s="79" t="s">
        <v>2408</v>
      </c>
      <c r="D829" s="80">
        <v>1988.58</v>
      </c>
      <c r="E829" s="80">
        <v>1988.57</v>
      </c>
      <c r="F829" s="80">
        <v>1988.57</v>
      </c>
      <c r="G829" s="80">
        <v>1988.57</v>
      </c>
      <c r="H829" s="80">
        <v>1988.57</v>
      </c>
      <c r="I829" s="80">
        <v>1988.57</v>
      </c>
      <c r="J829" s="80">
        <v>1988.57</v>
      </c>
      <c r="K829" s="80">
        <v>1988.57</v>
      </c>
      <c r="L829" s="80">
        <v>1988.57</v>
      </c>
      <c r="M829" s="80">
        <v>1988.57</v>
      </c>
      <c r="N829" s="80">
        <v>1988.57</v>
      </c>
      <c r="O829" s="80">
        <v>1988.57</v>
      </c>
      <c r="P829" s="90">
        <v>23862.85</v>
      </c>
      <c r="Q829" s="90">
        <f t="shared" si="12"/>
        <v>17897.13</v>
      </c>
    </row>
    <row r="830" spans="2:17" x14ac:dyDescent="0.3">
      <c r="B830" s="79" t="s">
        <v>2163</v>
      </c>
      <c r="C830" s="79" t="s">
        <v>2164</v>
      </c>
      <c r="D830" s="80">
        <v>3573.42</v>
      </c>
      <c r="E830" s="80">
        <v>3573.42</v>
      </c>
      <c r="F830" s="80">
        <v>3573.42</v>
      </c>
      <c r="G830" s="80">
        <v>3216.08</v>
      </c>
      <c r="H830" s="82"/>
      <c r="I830" s="82"/>
      <c r="J830" s="82"/>
      <c r="K830" s="82"/>
      <c r="L830" s="82"/>
      <c r="M830" s="82"/>
      <c r="N830" s="82"/>
      <c r="O830" s="82"/>
      <c r="P830" s="90">
        <v>13936.34</v>
      </c>
      <c r="Q830" s="90">
        <f t="shared" si="12"/>
        <v>3216.08</v>
      </c>
    </row>
    <row r="831" spans="2:17" x14ac:dyDescent="0.3">
      <c r="B831" s="79" t="s">
        <v>2718</v>
      </c>
      <c r="C831" s="79" t="s">
        <v>2164</v>
      </c>
      <c r="D831" s="82"/>
      <c r="E831" s="82"/>
      <c r="F831" s="82"/>
      <c r="G831" s="81">
        <v>357.34</v>
      </c>
      <c r="H831" s="80">
        <v>3573.42</v>
      </c>
      <c r="I831" s="80">
        <v>3573.42</v>
      </c>
      <c r="J831" s="80">
        <v>3573.42</v>
      </c>
      <c r="K831" s="80">
        <v>3573.42</v>
      </c>
      <c r="L831" s="80">
        <v>3573.42</v>
      </c>
      <c r="M831" s="80">
        <v>3573.42</v>
      </c>
      <c r="N831" s="80">
        <v>3573.42</v>
      </c>
      <c r="O831" s="80">
        <v>3573.42</v>
      </c>
      <c r="P831" s="90">
        <v>28944.7</v>
      </c>
      <c r="Q831" s="90">
        <f t="shared" si="12"/>
        <v>28944.699999999997</v>
      </c>
    </row>
    <row r="832" spans="2:17" x14ac:dyDescent="0.3">
      <c r="B832" s="79" t="s">
        <v>1140</v>
      </c>
      <c r="C832" s="79" t="s">
        <v>1141</v>
      </c>
      <c r="D832" s="80">
        <v>1533.3</v>
      </c>
      <c r="E832" s="80">
        <v>1533.31</v>
      </c>
      <c r="F832" s="80">
        <v>1533.31</v>
      </c>
      <c r="G832" s="80">
        <v>1533.31</v>
      </c>
      <c r="H832" s="80">
        <v>1533.31</v>
      </c>
      <c r="I832" s="80">
        <v>1533.31</v>
      </c>
      <c r="J832" s="80">
        <v>1533.31</v>
      </c>
      <c r="K832" s="80">
        <v>1533.31</v>
      </c>
      <c r="L832" s="80">
        <v>1277.76</v>
      </c>
      <c r="M832" s="82"/>
      <c r="N832" s="82"/>
      <c r="O832" s="82"/>
      <c r="P832" s="90">
        <v>13544.23</v>
      </c>
      <c r="Q832" s="90">
        <f t="shared" si="12"/>
        <v>8944.31</v>
      </c>
    </row>
    <row r="833" spans="2:17" x14ac:dyDescent="0.3">
      <c r="B833" s="79" t="s">
        <v>2770</v>
      </c>
      <c r="C833" s="79" t="s">
        <v>1141</v>
      </c>
      <c r="D833" s="82"/>
      <c r="E833" s="82"/>
      <c r="F833" s="82"/>
      <c r="G833" s="82"/>
      <c r="H833" s="82"/>
      <c r="I833" s="82"/>
      <c r="J833" s="82"/>
      <c r="K833" s="82"/>
      <c r="L833" s="81">
        <v>255.55</v>
      </c>
      <c r="M833" s="80">
        <v>1533.31</v>
      </c>
      <c r="N833" s="80">
        <v>1533.31</v>
      </c>
      <c r="O833" s="80">
        <v>1533.31</v>
      </c>
      <c r="P833" s="90">
        <v>4855.4799999999996</v>
      </c>
      <c r="Q833" s="90">
        <f t="shared" si="12"/>
        <v>4855.4799999999996</v>
      </c>
    </row>
    <row r="834" spans="2:17" x14ac:dyDescent="0.3">
      <c r="B834" s="79" t="s">
        <v>1179</v>
      </c>
      <c r="C834" s="79" t="s">
        <v>1180</v>
      </c>
      <c r="D834" s="80">
        <v>1361.5</v>
      </c>
      <c r="E834" s="80">
        <v>1361.51</v>
      </c>
      <c r="F834" s="80">
        <v>1361.51</v>
      </c>
      <c r="G834" s="80">
        <v>1361.51</v>
      </c>
      <c r="H834" s="80">
        <v>1361.51</v>
      </c>
      <c r="I834" s="80">
        <v>1361.51</v>
      </c>
      <c r="J834" s="80">
        <v>1361.51</v>
      </c>
      <c r="K834" s="80">
        <v>1361.51</v>
      </c>
      <c r="L834" s="80">
        <v>1361.51</v>
      </c>
      <c r="M834" s="80">
        <v>1361.51</v>
      </c>
      <c r="N834" s="80">
        <v>1361.51</v>
      </c>
      <c r="O834" s="80">
        <v>1361.51</v>
      </c>
      <c r="P834" s="90">
        <v>16338.11</v>
      </c>
      <c r="Q834" s="90">
        <f t="shared" si="12"/>
        <v>12253.59</v>
      </c>
    </row>
    <row r="835" spans="2:17" x14ac:dyDescent="0.3">
      <c r="B835" s="79" t="s">
        <v>2642</v>
      </c>
      <c r="C835" s="79" t="s">
        <v>2643</v>
      </c>
      <c r="D835" s="80">
        <v>1533.3</v>
      </c>
      <c r="E835" s="80">
        <v>1533.31</v>
      </c>
      <c r="F835" s="80">
        <v>1533.31</v>
      </c>
      <c r="G835" s="80">
        <v>1533.31</v>
      </c>
      <c r="H835" s="80">
        <v>1533.31</v>
      </c>
      <c r="I835" s="80">
        <v>1533.31</v>
      </c>
      <c r="J835" s="80">
        <v>1533.31</v>
      </c>
      <c r="K835" s="80">
        <v>1533.31</v>
      </c>
      <c r="L835" s="80">
        <v>1533.31</v>
      </c>
      <c r="M835" s="80">
        <v>1533.31</v>
      </c>
      <c r="N835" s="80">
        <v>1533.31</v>
      </c>
      <c r="O835" s="80">
        <v>1533.31</v>
      </c>
      <c r="P835" s="90">
        <v>18399.71</v>
      </c>
      <c r="Q835" s="90">
        <f t="shared" ref="Q835:Q898" si="13">SUM(G835:O835)</f>
        <v>13799.789999999997</v>
      </c>
    </row>
    <row r="836" spans="2:17" x14ac:dyDescent="0.3">
      <c r="B836" s="79" t="s">
        <v>1044</v>
      </c>
      <c r="C836" s="79" t="s">
        <v>1045</v>
      </c>
      <c r="D836" s="80">
        <v>3294.25</v>
      </c>
      <c r="E836" s="80">
        <v>3294.25</v>
      </c>
      <c r="F836" s="80">
        <v>3294.25</v>
      </c>
      <c r="G836" s="80">
        <v>3294.25</v>
      </c>
      <c r="H836" s="80">
        <v>3294.25</v>
      </c>
      <c r="I836" s="80">
        <v>3294.25</v>
      </c>
      <c r="J836" s="80">
        <v>3294.25</v>
      </c>
      <c r="K836" s="80">
        <v>3294.25</v>
      </c>
      <c r="L836" s="80">
        <v>3294.25</v>
      </c>
      <c r="M836" s="80">
        <v>3294.25</v>
      </c>
      <c r="N836" s="80">
        <v>3294.25</v>
      </c>
      <c r="O836" s="80">
        <v>3294.25</v>
      </c>
      <c r="P836" s="90">
        <v>39531</v>
      </c>
      <c r="Q836" s="90">
        <f t="shared" si="13"/>
        <v>29648.25</v>
      </c>
    </row>
    <row r="837" spans="2:17" x14ac:dyDescent="0.3">
      <c r="B837" s="79" t="s">
        <v>2169</v>
      </c>
      <c r="C837" s="79" t="s">
        <v>287</v>
      </c>
      <c r="D837" s="80">
        <v>1421.63</v>
      </c>
      <c r="E837" s="80">
        <v>1421.64</v>
      </c>
      <c r="F837" s="80">
        <v>1421.64</v>
      </c>
      <c r="G837" s="80">
        <v>1421.64</v>
      </c>
      <c r="H837" s="80">
        <v>1421.64</v>
      </c>
      <c r="I837" s="80">
        <v>1421.64</v>
      </c>
      <c r="J837" s="80">
        <v>1421.64</v>
      </c>
      <c r="K837" s="80">
        <v>1421.64</v>
      </c>
      <c r="L837" s="80">
        <v>1421.64</v>
      </c>
      <c r="M837" s="80">
        <v>1421.64</v>
      </c>
      <c r="N837" s="80">
        <v>1421.64</v>
      </c>
      <c r="O837" s="80">
        <v>1421.64</v>
      </c>
      <c r="P837" s="90">
        <v>17059.669999999998</v>
      </c>
      <c r="Q837" s="90">
        <f t="shared" si="13"/>
        <v>12794.759999999998</v>
      </c>
    </row>
    <row r="838" spans="2:17" x14ac:dyDescent="0.3">
      <c r="B838" s="79" t="s">
        <v>2081</v>
      </c>
      <c r="C838" s="79" t="s">
        <v>2082</v>
      </c>
      <c r="D838" s="80">
        <v>3513.29</v>
      </c>
      <c r="E838" s="80">
        <v>3513.29</v>
      </c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90">
        <v>7026.58</v>
      </c>
      <c r="Q838" s="90">
        <f t="shared" si="13"/>
        <v>0</v>
      </c>
    </row>
    <row r="839" spans="2:17" x14ac:dyDescent="0.3">
      <c r="B839" s="79" t="s">
        <v>2702</v>
      </c>
      <c r="C839" s="79" t="s">
        <v>2082</v>
      </c>
      <c r="D839" s="82"/>
      <c r="E839" s="82"/>
      <c r="F839" s="80">
        <v>3513.29</v>
      </c>
      <c r="G839" s="80">
        <v>3513.29</v>
      </c>
      <c r="H839" s="80">
        <v>3513.29</v>
      </c>
      <c r="I839" s="80">
        <v>3513.29</v>
      </c>
      <c r="J839" s="80">
        <v>3513.29</v>
      </c>
      <c r="K839" s="80">
        <v>1133.3399999999999</v>
      </c>
      <c r="L839" s="82"/>
      <c r="M839" s="82"/>
      <c r="N839" s="82"/>
      <c r="O839" s="82"/>
      <c r="P839" s="90">
        <v>18699.79</v>
      </c>
      <c r="Q839" s="90">
        <f t="shared" si="13"/>
        <v>15186.5</v>
      </c>
    </row>
    <row r="840" spans="2:17" x14ac:dyDescent="0.3">
      <c r="B840" s="79" t="s">
        <v>2768</v>
      </c>
      <c r="C840" s="79" t="s">
        <v>2082</v>
      </c>
      <c r="D840" s="82"/>
      <c r="E840" s="82"/>
      <c r="F840" s="82"/>
      <c r="G840" s="82"/>
      <c r="H840" s="82"/>
      <c r="I840" s="82"/>
      <c r="J840" s="82"/>
      <c r="K840" s="80">
        <v>2379.9499999999998</v>
      </c>
      <c r="L840" s="80">
        <v>3513.29</v>
      </c>
      <c r="M840" s="80">
        <v>3513.29</v>
      </c>
      <c r="N840" s="80">
        <v>3513.29</v>
      </c>
      <c r="O840" s="80">
        <v>3513.29</v>
      </c>
      <c r="P840" s="90">
        <v>16433.11</v>
      </c>
      <c r="Q840" s="90">
        <f t="shared" si="13"/>
        <v>16433.11</v>
      </c>
    </row>
    <row r="841" spans="2:17" x14ac:dyDescent="0.3">
      <c r="B841" s="79" t="s">
        <v>1230</v>
      </c>
      <c r="C841" s="79" t="s">
        <v>1231</v>
      </c>
      <c r="D841" s="80">
        <v>1477.47</v>
      </c>
      <c r="E841" s="80">
        <v>1477.47</v>
      </c>
      <c r="F841" s="80">
        <v>1477.47</v>
      </c>
      <c r="G841" s="80">
        <v>1477.47</v>
      </c>
      <c r="H841" s="80">
        <v>1477.47</v>
      </c>
      <c r="I841" s="80">
        <v>1477.47</v>
      </c>
      <c r="J841" s="80">
        <v>1477.47</v>
      </c>
      <c r="K841" s="80">
        <v>1477.47</v>
      </c>
      <c r="L841" s="80">
        <v>1477.47</v>
      </c>
      <c r="M841" s="80">
        <v>1477.47</v>
      </c>
      <c r="N841" s="80">
        <v>1477.47</v>
      </c>
      <c r="O841" s="80">
        <v>1477.47</v>
      </c>
      <c r="P841" s="90">
        <v>17729.64</v>
      </c>
      <c r="Q841" s="90">
        <f t="shared" si="13"/>
        <v>13297.229999999998</v>
      </c>
    </row>
    <row r="842" spans="2:17" x14ac:dyDescent="0.3">
      <c r="B842" s="79" t="s">
        <v>1046</v>
      </c>
      <c r="C842" s="79" t="s">
        <v>1047</v>
      </c>
      <c r="D842" s="80">
        <v>1318.55</v>
      </c>
      <c r="E842" s="80">
        <v>1318.56</v>
      </c>
      <c r="F842" s="80">
        <v>1318.56</v>
      </c>
      <c r="G842" s="80">
        <v>1318.56</v>
      </c>
      <c r="H842" s="80">
        <v>1318.56</v>
      </c>
      <c r="I842" s="80">
        <v>1318.56</v>
      </c>
      <c r="J842" s="80">
        <v>1318.56</v>
      </c>
      <c r="K842" s="80">
        <v>1318.56</v>
      </c>
      <c r="L842" s="80">
        <v>1318.56</v>
      </c>
      <c r="M842" s="80">
        <v>1318.56</v>
      </c>
      <c r="N842" s="80">
        <v>1318.56</v>
      </c>
      <c r="O842" s="80">
        <v>1318.56</v>
      </c>
      <c r="P842" s="90">
        <v>15822.71</v>
      </c>
      <c r="Q842" s="90">
        <f t="shared" si="13"/>
        <v>11867.039999999997</v>
      </c>
    </row>
    <row r="843" spans="2:17" x14ac:dyDescent="0.3">
      <c r="B843" s="79" t="s">
        <v>2550</v>
      </c>
      <c r="C843" s="79" t="s">
        <v>2551</v>
      </c>
      <c r="D843" s="80">
        <v>1473.17</v>
      </c>
      <c r="E843" s="80">
        <v>1473.18</v>
      </c>
      <c r="F843" s="80">
        <v>1473.18</v>
      </c>
      <c r="G843" s="80">
        <v>1473.18</v>
      </c>
      <c r="H843" s="80">
        <v>1473.18</v>
      </c>
      <c r="I843" s="80">
        <v>1473.18</v>
      </c>
      <c r="J843" s="80">
        <v>1473.18</v>
      </c>
      <c r="K843" s="80">
        <v>1473.18</v>
      </c>
      <c r="L843" s="80">
        <v>1473.18</v>
      </c>
      <c r="M843" s="80">
        <v>1473.18</v>
      </c>
      <c r="N843" s="80">
        <v>1473.18</v>
      </c>
      <c r="O843" s="80">
        <v>1473.18</v>
      </c>
      <c r="P843" s="90">
        <v>17678.150000000001</v>
      </c>
      <c r="Q843" s="90">
        <f t="shared" si="13"/>
        <v>13258.62</v>
      </c>
    </row>
    <row r="844" spans="2:17" x14ac:dyDescent="0.3">
      <c r="B844" s="79" t="s">
        <v>2270</v>
      </c>
      <c r="C844" s="79" t="s">
        <v>2271</v>
      </c>
      <c r="D844" s="80">
        <v>3251.3</v>
      </c>
      <c r="E844" s="80">
        <v>3251.3</v>
      </c>
      <c r="F844" s="80">
        <v>3251.3</v>
      </c>
      <c r="G844" s="80">
        <v>3251.3</v>
      </c>
      <c r="H844" s="80">
        <v>3251.3</v>
      </c>
      <c r="I844" s="80">
        <v>3251.3</v>
      </c>
      <c r="J844" s="80">
        <v>3251.3</v>
      </c>
      <c r="K844" s="80">
        <v>3251.3</v>
      </c>
      <c r="L844" s="80">
        <v>3251.3</v>
      </c>
      <c r="M844" s="80">
        <v>3251.3</v>
      </c>
      <c r="N844" s="80">
        <v>3251.3</v>
      </c>
      <c r="O844" s="80">
        <v>3251.3</v>
      </c>
      <c r="P844" s="90">
        <v>39015.599999999999</v>
      </c>
      <c r="Q844" s="90">
        <f t="shared" si="13"/>
        <v>29261.699999999997</v>
      </c>
    </row>
    <row r="845" spans="2:17" x14ac:dyDescent="0.3">
      <c r="B845" s="79" t="s">
        <v>2441</v>
      </c>
      <c r="C845" s="79" t="s">
        <v>2442</v>
      </c>
      <c r="D845" s="80">
        <v>3513.29</v>
      </c>
      <c r="E845" s="80">
        <v>3513.29</v>
      </c>
      <c r="F845" s="80">
        <v>3513.29</v>
      </c>
      <c r="G845" s="80">
        <v>3513.29</v>
      </c>
      <c r="H845" s="80">
        <v>3513.29</v>
      </c>
      <c r="I845" s="80">
        <v>3513.29</v>
      </c>
      <c r="J845" s="80">
        <v>3513.29</v>
      </c>
      <c r="K845" s="80">
        <v>3513.29</v>
      </c>
      <c r="L845" s="80">
        <v>3513.29</v>
      </c>
      <c r="M845" s="80">
        <v>3513.29</v>
      </c>
      <c r="N845" s="80">
        <v>3513.29</v>
      </c>
      <c r="O845" s="80">
        <v>3513.29</v>
      </c>
      <c r="P845" s="90">
        <v>42159.48</v>
      </c>
      <c r="Q845" s="90">
        <f t="shared" si="13"/>
        <v>31619.610000000004</v>
      </c>
    </row>
    <row r="846" spans="2:17" x14ac:dyDescent="0.3">
      <c r="B846" s="79" t="s">
        <v>525</v>
      </c>
      <c r="C846" s="79" t="s">
        <v>526</v>
      </c>
      <c r="D846" s="80">
        <v>1477.47</v>
      </c>
      <c r="E846" s="80">
        <v>1477.47</v>
      </c>
      <c r="F846" s="80">
        <v>1477.47</v>
      </c>
      <c r="G846" s="80">
        <v>1477.47</v>
      </c>
      <c r="H846" s="80">
        <v>1477.47</v>
      </c>
      <c r="I846" s="80">
        <v>1477.47</v>
      </c>
      <c r="J846" s="80">
        <v>1477.47</v>
      </c>
      <c r="K846" s="80">
        <v>1477.47</v>
      </c>
      <c r="L846" s="80">
        <v>1477.47</v>
      </c>
      <c r="M846" s="80">
        <v>1477.47</v>
      </c>
      <c r="N846" s="80">
        <v>1477.47</v>
      </c>
      <c r="O846" s="80">
        <v>1477.47</v>
      </c>
      <c r="P846" s="90">
        <v>17729.64</v>
      </c>
      <c r="Q846" s="90">
        <f t="shared" si="13"/>
        <v>13297.229999999998</v>
      </c>
    </row>
    <row r="847" spans="2:17" x14ac:dyDescent="0.3">
      <c r="B847" s="79" t="s">
        <v>2344</v>
      </c>
      <c r="C847" s="79" t="s">
        <v>2345</v>
      </c>
      <c r="D847" s="80">
        <v>1318.55</v>
      </c>
      <c r="E847" s="80">
        <v>1318.56</v>
      </c>
      <c r="F847" s="80">
        <v>1318.56</v>
      </c>
      <c r="G847" s="80">
        <v>1318.56</v>
      </c>
      <c r="H847" s="80">
        <v>1318.56</v>
      </c>
      <c r="I847" s="80">
        <v>1318.56</v>
      </c>
      <c r="J847" s="80">
        <v>1318.56</v>
      </c>
      <c r="K847" s="80">
        <v>1318.56</v>
      </c>
      <c r="L847" s="80">
        <v>1318.56</v>
      </c>
      <c r="M847" s="80">
        <v>1318.56</v>
      </c>
      <c r="N847" s="80">
        <v>1318.56</v>
      </c>
      <c r="O847" s="80">
        <v>1318.56</v>
      </c>
      <c r="P847" s="90">
        <v>15822.71</v>
      </c>
      <c r="Q847" s="90">
        <f t="shared" si="13"/>
        <v>11867.039999999997</v>
      </c>
    </row>
    <row r="848" spans="2:17" x14ac:dyDescent="0.3">
      <c r="B848" s="79" t="s">
        <v>646</v>
      </c>
      <c r="C848" s="79" t="s">
        <v>647</v>
      </c>
      <c r="D848" s="80">
        <v>1473.17</v>
      </c>
      <c r="E848" s="80">
        <v>1473.18</v>
      </c>
      <c r="F848" s="80">
        <v>1473.18</v>
      </c>
      <c r="G848" s="80">
        <v>1473.18</v>
      </c>
      <c r="H848" s="80">
        <v>1473.18</v>
      </c>
      <c r="I848" s="80">
        <v>1473.18</v>
      </c>
      <c r="J848" s="80">
        <v>1473.18</v>
      </c>
      <c r="K848" s="80">
        <v>1473.18</v>
      </c>
      <c r="L848" s="80">
        <v>1473.18</v>
      </c>
      <c r="M848" s="80">
        <v>1473.18</v>
      </c>
      <c r="N848" s="80">
        <v>1473.18</v>
      </c>
      <c r="O848" s="80">
        <v>1473.18</v>
      </c>
      <c r="P848" s="90">
        <v>17678.150000000001</v>
      </c>
      <c r="Q848" s="90">
        <f t="shared" si="13"/>
        <v>13258.62</v>
      </c>
    </row>
    <row r="849" spans="2:17" x14ac:dyDescent="0.3">
      <c r="B849" s="79" t="s">
        <v>2413</v>
      </c>
      <c r="C849" s="79" t="s">
        <v>2414</v>
      </c>
      <c r="D849" s="80">
        <v>3251.3</v>
      </c>
      <c r="E849" s="80">
        <v>3251.3</v>
      </c>
      <c r="F849" s="80">
        <v>3251.3</v>
      </c>
      <c r="G849" s="80">
        <v>3251.3</v>
      </c>
      <c r="H849" s="80">
        <v>3251.3</v>
      </c>
      <c r="I849" s="80">
        <v>3251.3</v>
      </c>
      <c r="J849" s="80">
        <v>3251.3</v>
      </c>
      <c r="K849" s="80">
        <v>3251.3</v>
      </c>
      <c r="L849" s="80">
        <v>3251.3</v>
      </c>
      <c r="M849" s="80">
        <v>3251.3</v>
      </c>
      <c r="N849" s="80">
        <v>3251.3</v>
      </c>
      <c r="O849" s="80">
        <v>3251.3</v>
      </c>
      <c r="P849" s="90">
        <v>39015.599999999999</v>
      </c>
      <c r="Q849" s="90">
        <f t="shared" si="13"/>
        <v>29261.699999999997</v>
      </c>
    </row>
    <row r="850" spans="2:17" x14ac:dyDescent="0.3">
      <c r="B850" s="79" t="s">
        <v>1965</v>
      </c>
      <c r="C850" s="79" t="s">
        <v>217</v>
      </c>
      <c r="D850" s="80">
        <v>1421.63</v>
      </c>
      <c r="E850" s="80">
        <v>1421.64</v>
      </c>
      <c r="F850" s="80">
        <v>1421.64</v>
      </c>
      <c r="G850" s="80">
        <v>1421.64</v>
      </c>
      <c r="H850" s="80">
        <v>1421.64</v>
      </c>
      <c r="I850" s="80">
        <v>1421.64</v>
      </c>
      <c r="J850" s="80">
        <v>1421.64</v>
      </c>
      <c r="K850" s="80">
        <v>1421.64</v>
      </c>
      <c r="L850" s="80">
        <v>1421.64</v>
      </c>
      <c r="M850" s="80">
        <v>1421.64</v>
      </c>
      <c r="N850" s="80">
        <v>1421.64</v>
      </c>
      <c r="O850" s="80">
        <v>1421.64</v>
      </c>
      <c r="P850" s="90">
        <v>17059.669999999998</v>
      </c>
      <c r="Q850" s="90">
        <f t="shared" si="13"/>
        <v>12794.759999999998</v>
      </c>
    </row>
    <row r="851" spans="2:17" x14ac:dyDescent="0.3">
      <c r="B851" s="79" t="s">
        <v>2581</v>
      </c>
      <c r="C851" s="79" t="s">
        <v>2582</v>
      </c>
      <c r="D851" s="80">
        <v>3513.29</v>
      </c>
      <c r="E851" s="80">
        <v>3513.29</v>
      </c>
      <c r="F851" s="80">
        <v>3513.29</v>
      </c>
      <c r="G851" s="80">
        <v>3513.29</v>
      </c>
      <c r="H851" s="80">
        <v>3513.29</v>
      </c>
      <c r="I851" s="80">
        <v>3513.29</v>
      </c>
      <c r="J851" s="80">
        <v>3513.29</v>
      </c>
      <c r="K851" s="80">
        <v>3513.29</v>
      </c>
      <c r="L851" s="80">
        <v>3513.29</v>
      </c>
      <c r="M851" s="80">
        <v>3513.29</v>
      </c>
      <c r="N851" s="80">
        <v>3513.29</v>
      </c>
      <c r="O851" s="80">
        <v>3513.29</v>
      </c>
      <c r="P851" s="90">
        <v>42159.48</v>
      </c>
      <c r="Q851" s="90">
        <f t="shared" si="13"/>
        <v>31619.610000000004</v>
      </c>
    </row>
    <row r="852" spans="2:17" x14ac:dyDescent="0.3">
      <c r="B852" s="79" t="s">
        <v>2567</v>
      </c>
      <c r="C852" s="79" t="s">
        <v>2568</v>
      </c>
      <c r="D852" s="80">
        <v>1477.47</v>
      </c>
      <c r="E852" s="80">
        <v>1424.7</v>
      </c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90">
        <v>2902.17</v>
      </c>
      <c r="Q852" s="90">
        <f t="shared" si="13"/>
        <v>0</v>
      </c>
    </row>
    <row r="853" spans="2:17" x14ac:dyDescent="0.3">
      <c r="B853" s="79" t="s">
        <v>2690</v>
      </c>
      <c r="C853" s="79" t="s">
        <v>2568</v>
      </c>
      <c r="D853" s="82"/>
      <c r="E853" s="81">
        <v>52.77</v>
      </c>
      <c r="F853" s="80">
        <v>1477.47</v>
      </c>
      <c r="G853" s="80">
        <v>1477.47</v>
      </c>
      <c r="H853" s="80">
        <v>1477.47</v>
      </c>
      <c r="I853" s="80">
        <v>1477.47</v>
      </c>
      <c r="J853" s="80">
        <v>1477.47</v>
      </c>
      <c r="K853" s="80">
        <v>1477.47</v>
      </c>
      <c r="L853" s="80">
        <v>1477.47</v>
      </c>
      <c r="M853" s="80">
        <v>1477.47</v>
      </c>
      <c r="N853" s="80">
        <v>1477.47</v>
      </c>
      <c r="O853" s="80">
        <v>1477.47</v>
      </c>
      <c r="P853" s="90">
        <v>14827.47</v>
      </c>
      <c r="Q853" s="90">
        <f t="shared" si="13"/>
        <v>13297.229999999998</v>
      </c>
    </row>
    <row r="854" spans="2:17" x14ac:dyDescent="0.3">
      <c r="B854" s="79" t="s">
        <v>729</v>
      </c>
      <c r="C854" s="79" t="s">
        <v>730</v>
      </c>
      <c r="D854" s="80">
        <v>1318.55</v>
      </c>
      <c r="E854" s="80">
        <v>1318.56</v>
      </c>
      <c r="F854" s="80">
        <v>1318.56</v>
      </c>
      <c r="G854" s="80">
        <v>1318.56</v>
      </c>
      <c r="H854" s="80">
        <v>1318.56</v>
      </c>
      <c r="I854" s="80">
        <v>1318.56</v>
      </c>
      <c r="J854" s="80">
        <v>1318.56</v>
      </c>
      <c r="K854" s="80">
        <v>1318.56</v>
      </c>
      <c r="L854" s="80">
        <v>1318.56</v>
      </c>
      <c r="M854" s="80">
        <v>1318.56</v>
      </c>
      <c r="N854" s="80">
        <v>1318.56</v>
      </c>
      <c r="O854" s="80">
        <v>1318.56</v>
      </c>
      <c r="P854" s="90">
        <v>15822.71</v>
      </c>
      <c r="Q854" s="90">
        <f t="shared" si="13"/>
        <v>11867.039999999997</v>
      </c>
    </row>
    <row r="855" spans="2:17" x14ac:dyDescent="0.3">
      <c r="B855" s="79" t="s">
        <v>2667</v>
      </c>
      <c r="C855" s="79" t="s">
        <v>2668</v>
      </c>
      <c r="D855" s="80">
        <v>1473.17</v>
      </c>
      <c r="E855" s="80">
        <v>1473.18</v>
      </c>
      <c r="F855" s="80">
        <v>1473.18</v>
      </c>
      <c r="G855" s="80">
        <v>1473.18</v>
      </c>
      <c r="H855" s="80">
        <v>1473.18</v>
      </c>
      <c r="I855" s="80">
        <v>1473.18</v>
      </c>
      <c r="J855" s="80">
        <v>1473.18</v>
      </c>
      <c r="K855" s="80">
        <v>1473.18</v>
      </c>
      <c r="L855" s="80">
        <v>1473.18</v>
      </c>
      <c r="M855" s="80">
        <v>1473.18</v>
      </c>
      <c r="N855" s="80">
        <v>1473.18</v>
      </c>
      <c r="O855" s="80">
        <v>1473.18</v>
      </c>
      <c r="P855" s="90">
        <v>17678.150000000001</v>
      </c>
      <c r="Q855" s="90">
        <f t="shared" si="13"/>
        <v>13258.62</v>
      </c>
    </row>
    <row r="856" spans="2:17" x14ac:dyDescent="0.3">
      <c r="B856" s="79" t="s">
        <v>2552</v>
      </c>
      <c r="C856" s="79" t="s">
        <v>2553</v>
      </c>
      <c r="D856" s="80">
        <v>3251.3</v>
      </c>
      <c r="E856" s="80">
        <v>3251.3</v>
      </c>
      <c r="F856" s="80">
        <v>3251.3</v>
      </c>
      <c r="G856" s="80">
        <v>3251.3</v>
      </c>
      <c r="H856" s="80">
        <v>3251.3</v>
      </c>
      <c r="I856" s="80">
        <v>3251.3</v>
      </c>
      <c r="J856" s="80">
        <v>3251.3</v>
      </c>
      <c r="K856" s="80">
        <v>3251.3</v>
      </c>
      <c r="L856" s="80">
        <v>3251.3</v>
      </c>
      <c r="M856" s="80">
        <v>3251.3</v>
      </c>
      <c r="N856" s="80">
        <v>3251.3</v>
      </c>
      <c r="O856" s="80">
        <v>3251.3</v>
      </c>
      <c r="P856" s="90">
        <v>39015.599999999999</v>
      </c>
      <c r="Q856" s="90">
        <f t="shared" si="13"/>
        <v>29261.699999999997</v>
      </c>
    </row>
    <row r="857" spans="2:17" x14ac:dyDescent="0.3">
      <c r="B857" s="79" t="s">
        <v>1386</v>
      </c>
      <c r="C857" s="79" t="s">
        <v>1387</v>
      </c>
      <c r="D857" s="80">
        <v>3513.29</v>
      </c>
      <c r="E857" s="80">
        <v>3513.29</v>
      </c>
      <c r="F857" s="80">
        <v>3513.29</v>
      </c>
      <c r="G857" s="80">
        <v>3513.29</v>
      </c>
      <c r="H857" s="80">
        <v>3513.29</v>
      </c>
      <c r="I857" s="80">
        <v>3513.29</v>
      </c>
      <c r="J857" s="80">
        <v>3513.29</v>
      </c>
      <c r="K857" s="80">
        <v>3513.29</v>
      </c>
      <c r="L857" s="80">
        <v>3513.29</v>
      </c>
      <c r="M857" s="80">
        <v>3513.29</v>
      </c>
      <c r="N857" s="80">
        <v>3513.29</v>
      </c>
      <c r="O857" s="80">
        <v>3513.29</v>
      </c>
      <c r="P857" s="90">
        <v>42159.48</v>
      </c>
      <c r="Q857" s="90">
        <f t="shared" si="13"/>
        <v>31619.610000000004</v>
      </c>
    </row>
    <row r="858" spans="2:17" x14ac:dyDescent="0.3">
      <c r="B858" s="79" t="s">
        <v>527</v>
      </c>
      <c r="C858" s="79" t="s">
        <v>528</v>
      </c>
      <c r="D858" s="80">
        <v>1477.47</v>
      </c>
      <c r="E858" s="80">
        <v>1477.47</v>
      </c>
      <c r="F858" s="80">
        <v>1477.47</v>
      </c>
      <c r="G858" s="80">
        <v>1477.47</v>
      </c>
      <c r="H858" s="80">
        <v>1477.47</v>
      </c>
      <c r="I858" s="80">
        <v>1477.47</v>
      </c>
      <c r="J858" s="80">
        <v>1477.47</v>
      </c>
      <c r="K858" s="80">
        <v>1477.47</v>
      </c>
      <c r="L858" s="80">
        <v>1477.47</v>
      </c>
      <c r="M858" s="80">
        <v>1477.47</v>
      </c>
      <c r="N858" s="80">
        <v>1477.47</v>
      </c>
      <c r="O858" s="80">
        <v>1477.47</v>
      </c>
      <c r="P858" s="90">
        <v>17729.64</v>
      </c>
      <c r="Q858" s="90">
        <f t="shared" si="13"/>
        <v>13297.229999999998</v>
      </c>
    </row>
    <row r="859" spans="2:17" x14ac:dyDescent="0.3">
      <c r="B859" s="79" t="s">
        <v>2577</v>
      </c>
      <c r="C859" s="79" t="s">
        <v>2578</v>
      </c>
      <c r="D859" s="80">
        <v>1318.55</v>
      </c>
      <c r="E859" s="80">
        <v>1318.56</v>
      </c>
      <c r="F859" s="80">
        <v>1318.56</v>
      </c>
      <c r="G859" s="80">
        <v>1318.56</v>
      </c>
      <c r="H859" s="80">
        <v>1318.56</v>
      </c>
      <c r="I859" s="80">
        <v>1318.56</v>
      </c>
      <c r="J859" s="80">
        <v>1318.56</v>
      </c>
      <c r="K859" s="80">
        <v>1318.56</v>
      </c>
      <c r="L859" s="80">
        <v>1318.56</v>
      </c>
      <c r="M859" s="80">
        <v>1318.56</v>
      </c>
      <c r="N859" s="80">
        <v>1318.56</v>
      </c>
      <c r="O859" s="80">
        <v>1318.56</v>
      </c>
      <c r="P859" s="90">
        <v>15822.71</v>
      </c>
      <c r="Q859" s="90">
        <f t="shared" si="13"/>
        <v>11867.039999999997</v>
      </c>
    </row>
    <row r="860" spans="2:17" x14ac:dyDescent="0.3">
      <c r="B860" s="79" t="s">
        <v>2226</v>
      </c>
      <c r="C860" s="79" t="s">
        <v>2227</v>
      </c>
      <c r="D860" s="80">
        <v>1473.17</v>
      </c>
      <c r="E860" s="80">
        <v>1473.18</v>
      </c>
      <c r="F860" s="80">
        <v>1473.18</v>
      </c>
      <c r="G860" s="80">
        <v>1473.18</v>
      </c>
      <c r="H860" s="80">
        <v>1473.18</v>
      </c>
      <c r="I860" s="80">
        <v>1473.18</v>
      </c>
      <c r="J860" s="80">
        <v>1473.18</v>
      </c>
      <c r="K860" s="80">
        <v>1473.18</v>
      </c>
      <c r="L860" s="80">
        <v>1473.18</v>
      </c>
      <c r="M860" s="80">
        <v>1473.18</v>
      </c>
      <c r="N860" s="80">
        <v>1473.18</v>
      </c>
      <c r="O860" s="80">
        <v>1473.18</v>
      </c>
      <c r="P860" s="90">
        <v>17678.150000000001</v>
      </c>
      <c r="Q860" s="90">
        <f t="shared" si="13"/>
        <v>13258.62</v>
      </c>
    </row>
    <row r="861" spans="2:17" x14ac:dyDescent="0.3">
      <c r="B861" s="79" t="s">
        <v>1634</v>
      </c>
      <c r="C861" s="79" t="s">
        <v>1635</v>
      </c>
      <c r="D861" s="80">
        <v>3251.3</v>
      </c>
      <c r="E861" s="80">
        <v>3251.3</v>
      </c>
      <c r="F861" s="80">
        <v>3251.3</v>
      </c>
      <c r="G861" s="80">
        <v>3251.3</v>
      </c>
      <c r="H861" s="80">
        <v>3251.3</v>
      </c>
      <c r="I861" s="80">
        <v>3251.3</v>
      </c>
      <c r="J861" s="80">
        <v>3251.3</v>
      </c>
      <c r="K861" s="80">
        <v>3251.3</v>
      </c>
      <c r="L861" s="80">
        <v>3251.3</v>
      </c>
      <c r="M861" s="80">
        <v>3251.3</v>
      </c>
      <c r="N861" s="80">
        <v>3251.3</v>
      </c>
      <c r="O861" s="80">
        <v>3251.3</v>
      </c>
      <c r="P861" s="90">
        <v>39015.599999999999</v>
      </c>
      <c r="Q861" s="90">
        <f t="shared" si="13"/>
        <v>29261.699999999997</v>
      </c>
    </row>
    <row r="862" spans="2:17" x14ac:dyDescent="0.3">
      <c r="B862" s="79" t="s">
        <v>2276</v>
      </c>
      <c r="C862" s="79" t="s">
        <v>132</v>
      </c>
      <c r="D862" s="80">
        <v>1576.25</v>
      </c>
      <c r="E862" s="80">
        <v>1576.26</v>
      </c>
      <c r="F862" s="80">
        <v>1576.26</v>
      </c>
      <c r="G862" s="80">
        <v>1576.26</v>
      </c>
      <c r="H862" s="80">
        <v>1576.26</v>
      </c>
      <c r="I862" s="80">
        <v>1576.26</v>
      </c>
      <c r="J862" s="80">
        <v>1576.26</v>
      </c>
      <c r="K862" s="80">
        <v>1576.26</v>
      </c>
      <c r="L862" s="80">
        <v>1576.26</v>
      </c>
      <c r="M862" s="80">
        <v>1576.26</v>
      </c>
      <c r="N862" s="80">
        <v>1576.26</v>
      </c>
      <c r="O862" s="80">
        <v>1576.26</v>
      </c>
      <c r="P862" s="90">
        <v>18915.11</v>
      </c>
      <c r="Q862" s="90">
        <f t="shared" si="13"/>
        <v>14186.34</v>
      </c>
    </row>
    <row r="863" spans="2:17" x14ac:dyDescent="0.3">
      <c r="B863" s="79" t="s">
        <v>855</v>
      </c>
      <c r="C863" s="79" t="s">
        <v>856</v>
      </c>
      <c r="D863" s="80">
        <v>3513.29</v>
      </c>
      <c r="E863" s="80">
        <v>3513.29</v>
      </c>
      <c r="F863" s="80">
        <v>3513.29</v>
      </c>
      <c r="G863" s="80">
        <v>3513.29</v>
      </c>
      <c r="H863" s="80">
        <v>3513.29</v>
      </c>
      <c r="I863" s="80">
        <v>3513.29</v>
      </c>
      <c r="J863" s="80">
        <v>3513.29</v>
      </c>
      <c r="K863" s="80">
        <v>3513.29</v>
      </c>
      <c r="L863" s="80">
        <v>3513.29</v>
      </c>
      <c r="M863" s="80">
        <v>3513.29</v>
      </c>
      <c r="N863" s="80">
        <v>3513.29</v>
      </c>
      <c r="O863" s="80">
        <v>3513.29</v>
      </c>
      <c r="P863" s="90">
        <v>42159.48</v>
      </c>
      <c r="Q863" s="90">
        <f t="shared" si="13"/>
        <v>31619.610000000004</v>
      </c>
    </row>
    <row r="864" spans="2:17" x14ac:dyDescent="0.3">
      <c r="B864" s="79" t="s">
        <v>2193</v>
      </c>
      <c r="C864" s="79" t="s">
        <v>2194</v>
      </c>
      <c r="D864" s="80">
        <v>1477.47</v>
      </c>
      <c r="E864" s="80">
        <v>1477.47</v>
      </c>
      <c r="F864" s="80">
        <v>1477.47</v>
      </c>
      <c r="G864" s="80">
        <v>1477.47</v>
      </c>
      <c r="H864" s="80">
        <v>1477.47</v>
      </c>
      <c r="I864" s="80">
        <v>1477.47</v>
      </c>
      <c r="J864" s="80">
        <v>1477.47</v>
      </c>
      <c r="K864" s="80">
        <v>1477.47</v>
      </c>
      <c r="L864" s="80">
        <v>1477.47</v>
      </c>
      <c r="M864" s="80">
        <v>1477.47</v>
      </c>
      <c r="N864" s="80">
        <v>1477.47</v>
      </c>
      <c r="O864" s="80">
        <v>1477.47</v>
      </c>
      <c r="P864" s="90">
        <v>17729.64</v>
      </c>
      <c r="Q864" s="90">
        <f t="shared" si="13"/>
        <v>13297.229999999998</v>
      </c>
    </row>
    <row r="865" spans="2:17" x14ac:dyDescent="0.3">
      <c r="B865" s="79" t="s">
        <v>912</v>
      </c>
      <c r="C865" s="79" t="s">
        <v>913</v>
      </c>
      <c r="D865" s="80">
        <v>1318.55</v>
      </c>
      <c r="E865" s="80">
        <v>1318.56</v>
      </c>
      <c r="F865" s="80">
        <v>1318.56</v>
      </c>
      <c r="G865" s="80">
        <v>1318.56</v>
      </c>
      <c r="H865" s="80">
        <v>1318.56</v>
      </c>
      <c r="I865" s="80">
        <v>1318.56</v>
      </c>
      <c r="J865" s="80">
        <v>1318.56</v>
      </c>
      <c r="K865" s="80">
        <v>1318.56</v>
      </c>
      <c r="L865" s="80">
        <v>1318.56</v>
      </c>
      <c r="M865" s="80">
        <v>1318.56</v>
      </c>
      <c r="N865" s="80">
        <v>1318.56</v>
      </c>
      <c r="O865" s="80">
        <v>1318.56</v>
      </c>
      <c r="P865" s="90">
        <v>15822.71</v>
      </c>
      <c r="Q865" s="90">
        <f t="shared" si="13"/>
        <v>11867.039999999997</v>
      </c>
    </row>
    <row r="866" spans="2:17" x14ac:dyDescent="0.3">
      <c r="B866" s="79" t="s">
        <v>2195</v>
      </c>
      <c r="C866" s="79" t="s">
        <v>2196</v>
      </c>
      <c r="D866" s="80">
        <v>1473.17</v>
      </c>
      <c r="E866" s="80">
        <v>1473.18</v>
      </c>
      <c r="F866" s="80">
        <v>1473.18</v>
      </c>
      <c r="G866" s="80">
        <v>1473.18</v>
      </c>
      <c r="H866" s="80">
        <v>1473.18</v>
      </c>
      <c r="I866" s="82"/>
      <c r="J866" s="82"/>
      <c r="K866" s="82"/>
      <c r="L866" s="82"/>
      <c r="M866" s="82"/>
      <c r="N866" s="82"/>
      <c r="O866" s="82"/>
      <c r="P866" s="90">
        <v>7365.89</v>
      </c>
      <c r="Q866" s="90">
        <f t="shared" si="13"/>
        <v>2946.36</v>
      </c>
    </row>
    <row r="867" spans="2:17" x14ac:dyDescent="0.3">
      <c r="B867" s="79" t="s">
        <v>2749</v>
      </c>
      <c r="C867" s="79" t="s">
        <v>2196</v>
      </c>
      <c r="D867" s="82"/>
      <c r="E867" s="82"/>
      <c r="F867" s="82"/>
      <c r="G867" s="82"/>
      <c r="H867" s="82"/>
      <c r="I867" s="80">
        <v>1473.17</v>
      </c>
      <c r="J867" s="80">
        <v>1473.18</v>
      </c>
      <c r="K867" s="80">
        <v>1473.18</v>
      </c>
      <c r="L867" s="80">
        <v>1473.18</v>
      </c>
      <c r="M867" s="80">
        <v>1473.18</v>
      </c>
      <c r="N867" s="80">
        <v>1473.18</v>
      </c>
      <c r="O867" s="80">
        <v>1473.18</v>
      </c>
      <c r="P867" s="90">
        <v>10312.25</v>
      </c>
      <c r="Q867" s="90">
        <f t="shared" si="13"/>
        <v>10312.250000000002</v>
      </c>
    </row>
    <row r="868" spans="2:17" x14ac:dyDescent="0.3">
      <c r="B868" s="79" t="s">
        <v>1425</v>
      </c>
      <c r="C868" s="79" t="s">
        <v>1426</v>
      </c>
      <c r="D868" s="80">
        <v>3251.3</v>
      </c>
      <c r="E868" s="80">
        <v>3251.3</v>
      </c>
      <c r="F868" s="80">
        <v>3251.3</v>
      </c>
      <c r="G868" s="80">
        <v>3251.3</v>
      </c>
      <c r="H868" s="80">
        <v>3251.3</v>
      </c>
      <c r="I868" s="80">
        <v>3251.3</v>
      </c>
      <c r="J868" s="80">
        <v>3251.3</v>
      </c>
      <c r="K868" s="80">
        <v>3251.3</v>
      </c>
      <c r="L868" s="80">
        <v>3251.3</v>
      </c>
      <c r="M868" s="80">
        <v>3251.3</v>
      </c>
      <c r="N868" s="80">
        <v>3251.3</v>
      </c>
      <c r="O868" s="80">
        <v>3251.3</v>
      </c>
      <c r="P868" s="90">
        <v>39015.599999999999</v>
      </c>
      <c r="Q868" s="90">
        <f t="shared" si="13"/>
        <v>29261.699999999997</v>
      </c>
    </row>
    <row r="869" spans="2:17" x14ac:dyDescent="0.3">
      <c r="B869" s="79" t="s">
        <v>1048</v>
      </c>
      <c r="C869" s="79" t="s">
        <v>1049</v>
      </c>
      <c r="D869" s="80">
        <v>3513.29</v>
      </c>
      <c r="E869" s="80">
        <v>3513.29</v>
      </c>
      <c r="F869" s="80">
        <v>3513.29</v>
      </c>
      <c r="G869" s="80">
        <v>3513.29</v>
      </c>
      <c r="H869" s="80">
        <v>3513.29</v>
      </c>
      <c r="I869" s="80">
        <v>3513.29</v>
      </c>
      <c r="J869" s="80">
        <v>3513.29</v>
      </c>
      <c r="K869" s="80">
        <v>3513.29</v>
      </c>
      <c r="L869" s="80">
        <v>3513.29</v>
      </c>
      <c r="M869" s="80">
        <v>3513.29</v>
      </c>
      <c r="N869" s="80">
        <v>3513.29</v>
      </c>
      <c r="O869" s="80">
        <v>3513.29</v>
      </c>
      <c r="P869" s="90">
        <v>42159.48</v>
      </c>
      <c r="Q869" s="90">
        <f t="shared" si="13"/>
        <v>31619.610000000004</v>
      </c>
    </row>
    <row r="870" spans="2:17" x14ac:dyDescent="0.3">
      <c r="B870" s="79" t="s">
        <v>1431</v>
      </c>
      <c r="C870" s="79" t="s">
        <v>1432</v>
      </c>
      <c r="D870" s="80">
        <v>1477.47</v>
      </c>
      <c r="E870" s="80">
        <v>1477.47</v>
      </c>
      <c r="F870" s="80">
        <v>1477.47</v>
      </c>
      <c r="G870" s="80">
        <v>1477.47</v>
      </c>
      <c r="H870" s="80">
        <v>1477.47</v>
      </c>
      <c r="I870" s="80">
        <v>1477.47</v>
      </c>
      <c r="J870" s="80">
        <v>1477.47</v>
      </c>
      <c r="K870" s="80">
        <v>1477.47</v>
      </c>
      <c r="L870" s="80">
        <v>1477.47</v>
      </c>
      <c r="M870" s="80">
        <v>1477.47</v>
      </c>
      <c r="N870" s="80">
        <v>1477.47</v>
      </c>
      <c r="O870" s="80">
        <v>1477.47</v>
      </c>
      <c r="P870" s="90">
        <v>17729.64</v>
      </c>
      <c r="Q870" s="90">
        <f t="shared" si="13"/>
        <v>13297.229999999998</v>
      </c>
    </row>
    <row r="871" spans="2:17" x14ac:dyDescent="0.3">
      <c r="B871" s="79" t="s">
        <v>961</v>
      </c>
      <c r="C871" s="79" t="s">
        <v>962</v>
      </c>
      <c r="D871" s="80">
        <v>1318.55</v>
      </c>
      <c r="E871" s="80">
        <v>1318.56</v>
      </c>
      <c r="F871" s="80">
        <v>1318.56</v>
      </c>
      <c r="G871" s="80">
        <v>1318.56</v>
      </c>
      <c r="H871" s="80">
        <v>1318.56</v>
      </c>
      <c r="I871" s="80">
        <v>1318.56</v>
      </c>
      <c r="J871" s="80">
        <v>1318.56</v>
      </c>
      <c r="K871" s="80">
        <v>1318.56</v>
      </c>
      <c r="L871" s="80">
        <v>1318.56</v>
      </c>
      <c r="M871" s="80">
        <v>1318.56</v>
      </c>
      <c r="N871" s="80">
        <v>1318.56</v>
      </c>
      <c r="O871" s="80">
        <v>1318.56</v>
      </c>
      <c r="P871" s="90">
        <v>15822.71</v>
      </c>
      <c r="Q871" s="90">
        <f t="shared" si="13"/>
        <v>11867.039999999997</v>
      </c>
    </row>
    <row r="872" spans="2:17" x14ac:dyDescent="0.3">
      <c r="B872" s="79" t="s">
        <v>2183</v>
      </c>
      <c r="C872" s="79" t="s">
        <v>2184</v>
      </c>
      <c r="D872" s="80">
        <v>1473.17</v>
      </c>
      <c r="E872" s="80">
        <v>1473.18</v>
      </c>
      <c r="F872" s="80">
        <v>1473.18</v>
      </c>
      <c r="G872" s="80">
        <v>1473.18</v>
      </c>
      <c r="H872" s="80">
        <v>1473.18</v>
      </c>
      <c r="I872" s="80">
        <v>1473.18</v>
      </c>
      <c r="J872" s="80">
        <v>1473.18</v>
      </c>
      <c r="K872" s="80">
        <v>1473.18</v>
      </c>
      <c r="L872" s="80">
        <v>1473.18</v>
      </c>
      <c r="M872" s="80">
        <v>1473.18</v>
      </c>
      <c r="N872" s="80">
        <v>1473.18</v>
      </c>
      <c r="O872" s="80">
        <v>1473.18</v>
      </c>
      <c r="P872" s="90">
        <v>17678.150000000001</v>
      </c>
      <c r="Q872" s="90">
        <f t="shared" si="13"/>
        <v>13258.62</v>
      </c>
    </row>
    <row r="873" spans="2:17" x14ac:dyDescent="0.3">
      <c r="B873" s="79" t="s">
        <v>2583</v>
      </c>
      <c r="C873" s="79" t="s">
        <v>2584</v>
      </c>
      <c r="D873" s="80">
        <v>3251.3</v>
      </c>
      <c r="E873" s="80">
        <v>3251.3</v>
      </c>
      <c r="F873" s="80">
        <v>3251.3</v>
      </c>
      <c r="G873" s="80">
        <v>3251.3</v>
      </c>
      <c r="H873" s="80">
        <v>3251.3</v>
      </c>
      <c r="I873" s="80">
        <v>3251.3</v>
      </c>
      <c r="J873" s="80">
        <v>3251.3</v>
      </c>
      <c r="K873" s="80">
        <v>3251.3</v>
      </c>
      <c r="L873" s="80">
        <v>3251.3</v>
      </c>
      <c r="M873" s="80">
        <v>3251.3</v>
      </c>
      <c r="N873" s="80">
        <v>3251.3</v>
      </c>
      <c r="O873" s="80">
        <v>3251.3</v>
      </c>
      <c r="P873" s="90">
        <v>39015.599999999999</v>
      </c>
      <c r="Q873" s="90">
        <f t="shared" si="13"/>
        <v>29261.699999999997</v>
      </c>
    </row>
    <row r="874" spans="2:17" x14ac:dyDescent="0.3">
      <c r="B874" s="79" t="s">
        <v>943</v>
      </c>
      <c r="C874" s="79" t="s">
        <v>221</v>
      </c>
      <c r="D874" s="80">
        <v>3367.26</v>
      </c>
      <c r="E874" s="80">
        <v>3367.26</v>
      </c>
      <c r="F874" s="80">
        <v>3367.26</v>
      </c>
      <c r="G874" s="80">
        <v>3367.26</v>
      </c>
      <c r="H874" s="80">
        <v>3367.26</v>
      </c>
      <c r="I874" s="80">
        <v>3367.26</v>
      </c>
      <c r="J874" s="80">
        <v>3367.26</v>
      </c>
      <c r="K874" s="80">
        <v>3367.26</v>
      </c>
      <c r="L874" s="80">
        <v>3367.26</v>
      </c>
      <c r="M874" s="80">
        <v>3367.26</v>
      </c>
      <c r="N874" s="80">
        <v>3367.26</v>
      </c>
      <c r="O874" s="80">
        <v>3367.26</v>
      </c>
      <c r="P874" s="90">
        <v>40407.120000000003</v>
      </c>
      <c r="Q874" s="90">
        <f t="shared" si="13"/>
        <v>30305.340000000011</v>
      </c>
    </row>
    <row r="875" spans="2:17" x14ac:dyDescent="0.3">
      <c r="B875" s="79" t="s">
        <v>1786</v>
      </c>
      <c r="C875" s="79" t="s">
        <v>1787</v>
      </c>
      <c r="D875" s="80">
        <v>3513.29</v>
      </c>
      <c r="E875" s="80">
        <v>3513.29</v>
      </c>
      <c r="F875" s="80">
        <v>3513.29</v>
      </c>
      <c r="G875" s="80">
        <v>3513.29</v>
      </c>
      <c r="H875" s="80">
        <v>3513.29</v>
      </c>
      <c r="I875" s="80">
        <v>3513.29</v>
      </c>
      <c r="J875" s="80">
        <v>3513.29</v>
      </c>
      <c r="K875" s="80">
        <v>3513.29</v>
      </c>
      <c r="L875" s="80">
        <v>3513.29</v>
      </c>
      <c r="M875" s="80">
        <v>3513.29</v>
      </c>
      <c r="N875" s="80">
        <v>3513.29</v>
      </c>
      <c r="O875" s="80">
        <v>3513.29</v>
      </c>
      <c r="P875" s="90">
        <v>42159.48</v>
      </c>
      <c r="Q875" s="90">
        <f t="shared" si="13"/>
        <v>31619.610000000004</v>
      </c>
    </row>
    <row r="876" spans="2:17" x14ac:dyDescent="0.3">
      <c r="B876" s="79" t="s">
        <v>1678</v>
      </c>
      <c r="C876" s="79" t="s">
        <v>1679</v>
      </c>
      <c r="D876" s="80">
        <v>1477.47</v>
      </c>
      <c r="E876" s="80">
        <v>1477.47</v>
      </c>
      <c r="F876" s="80">
        <v>1477.47</v>
      </c>
      <c r="G876" s="80">
        <v>1477.47</v>
      </c>
      <c r="H876" s="80">
        <v>1477.47</v>
      </c>
      <c r="I876" s="80">
        <v>1477.47</v>
      </c>
      <c r="J876" s="81">
        <v>857.89</v>
      </c>
      <c r="K876" s="82"/>
      <c r="L876" s="82"/>
      <c r="M876" s="82"/>
      <c r="N876" s="82"/>
      <c r="O876" s="82"/>
      <c r="P876" s="90">
        <v>9722.7099999999991</v>
      </c>
      <c r="Q876" s="90">
        <f t="shared" si="13"/>
        <v>5290.3</v>
      </c>
    </row>
    <row r="877" spans="2:17" x14ac:dyDescent="0.3">
      <c r="B877" s="79" t="s">
        <v>2755</v>
      </c>
      <c r="C877" s="79" t="s">
        <v>1679</v>
      </c>
      <c r="D877" s="82"/>
      <c r="E877" s="82"/>
      <c r="F877" s="82"/>
      <c r="G877" s="82"/>
      <c r="H877" s="82"/>
      <c r="I877" s="82"/>
      <c r="J877" s="81">
        <v>619.58000000000004</v>
      </c>
      <c r="K877" s="80">
        <v>1477.47</v>
      </c>
      <c r="L877" s="80">
        <v>1477.47</v>
      </c>
      <c r="M877" s="80">
        <v>1477.47</v>
      </c>
      <c r="N877" s="80">
        <v>1477.47</v>
      </c>
      <c r="O877" s="80">
        <v>1477.47</v>
      </c>
      <c r="P877" s="90">
        <v>8006.93</v>
      </c>
      <c r="Q877" s="90">
        <f t="shared" si="13"/>
        <v>8006.9300000000012</v>
      </c>
    </row>
    <row r="878" spans="2:17" x14ac:dyDescent="0.3">
      <c r="B878" s="79" t="s">
        <v>1756</v>
      </c>
      <c r="C878" s="79" t="s">
        <v>1757</v>
      </c>
      <c r="D878" s="80">
        <v>1318.55</v>
      </c>
      <c r="E878" s="80">
        <v>1318.56</v>
      </c>
      <c r="F878" s="80">
        <v>1318.56</v>
      </c>
      <c r="G878" s="80">
        <v>1318.56</v>
      </c>
      <c r="H878" s="80">
        <v>1318.56</v>
      </c>
      <c r="I878" s="80">
        <v>1318.56</v>
      </c>
      <c r="J878" s="80">
        <v>1318.56</v>
      </c>
      <c r="K878" s="80">
        <v>1318.56</v>
      </c>
      <c r="L878" s="80">
        <v>1318.56</v>
      </c>
      <c r="M878" s="80">
        <v>1318.56</v>
      </c>
      <c r="N878" s="80">
        <v>1318.56</v>
      </c>
      <c r="O878" s="80">
        <v>1318.56</v>
      </c>
      <c r="P878" s="90">
        <v>15822.71</v>
      </c>
      <c r="Q878" s="90">
        <f t="shared" si="13"/>
        <v>11867.039999999997</v>
      </c>
    </row>
    <row r="879" spans="2:17" x14ac:dyDescent="0.3">
      <c r="B879" s="79" t="s">
        <v>1853</v>
      </c>
      <c r="C879" s="79" t="s">
        <v>1854</v>
      </c>
      <c r="D879" s="80">
        <v>1473.17</v>
      </c>
      <c r="E879" s="80">
        <v>1473.18</v>
      </c>
      <c r="F879" s="80">
        <v>1473.18</v>
      </c>
      <c r="G879" s="80">
        <v>1473.18</v>
      </c>
      <c r="H879" s="80">
        <v>1473.18</v>
      </c>
      <c r="I879" s="80">
        <v>1473.18</v>
      </c>
      <c r="J879" s="80">
        <v>1473.18</v>
      </c>
      <c r="K879" s="80">
        <v>1473.18</v>
      </c>
      <c r="L879" s="80">
        <v>1473.18</v>
      </c>
      <c r="M879" s="80">
        <v>1473.18</v>
      </c>
      <c r="N879" s="80">
        <v>1473.18</v>
      </c>
      <c r="O879" s="80">
        <v>1473.18</v>
      </c>
      <c r="P879" s="90">
        <v>17678.150000000001</v>
      </c>
      <c r="Q879" s="90">
        <f t="shared" si="13"/>
        <v>13258.62</v>
      </c>
    </row>
    <row r="880" spans="2:17" x14ac:dyDescent="0.3">
      <c r="B880" s="79" t="s">
        <v>978</v>
      </c>
      <c r="C880" s="79" t="s">
        <v>979</v>
      </c>
      <c r="D880" s="80">
        <v>3251.3</v>
      </c>
      <c r="E880" s="80">
        <v>3251.3</v>
      </c>
      <c r="F880" s="80">
        <v>3251.3</v>
      </c>
      <c r="G880" s="80">
        <v>3251.3</v>
      </c>
      <c r="H880" s="80">
        <v>3251.3</v>
      </c>
      <c r="I880" s="80">
        <v>3251.3</v>
      </c>
      <c r="J880" s="80">
        <v>3251.3</v>
      </c>
      <c r="K880" s="80">
        <v>3251.3</v>
      </c>
      <c r="L880" s="80">
        <v>3251.3</v>
      </c>
      <c r="M880" s="80">
        <v>3251.3</v>
      </c>
      <c r="N880" s="80">
        <v>3251.3</v>
      </c>
      <c r="O880" s="80">
        <v>3251.3</v>
      </c>
      <c r="P880" s="90">
        <v>39015.599999999999</v>
      </c>
      <c r="Q880" s="90">
        <f t="shared" si="13"/>
        <v>29261.699999999997</v>
      </c>
    </row>
    <row r="881" spans="2:17" x14ac:dyDescent="0.3">
      <c r="B881" s="79" t="s">
        <v>1762</v>
      </c>
      <c r="C881" s="79" t="s">
        <v>1763</v>
      </c>
      <c r="D881" s="80">
        <v>3513.29</v>
      </c>
      <c r="E881" s="80">
        <v>3513.29</v>
      </c>
      <c r="F881" s="80">
        <v>3513.29</v>
      </c>
      <c r="G881" s="80">
        <v>3513.29</v>
      </c>
      <c r="H881" s="80">
        <v>3513.29</v>
      </c>
      <c r="I881" s="80">
        <v>3513.29</v>
      </c>
      <c r="J881" s="80">
        <v>3513.29</v>
      </c>
      <c r="K881" s="80">
        <v>3513.29</v>
      </c>
      <c r="L881" s="80">
        <v>3513.29</v>
      </c>
      <c r="M881" s="80">
        <v>3513.29</v>
      </c>
      <c r="N881" s="80">
        <v>3513.29</v>
      </c>
      <c r="O881" s="80">
        <v>3513.29</v>
      </c>
      <c r="P881" s="90">
        <v>42159.48</v>
      </c>
      <c r="Q881" s="90">
        <f t="shared" si="13"/>
        <v>31619.610000000004</v>
      </c>
    </row>
    <row r="882" spans="2:17" x14ac:dyDescent="0.3">
      <c r="B882" s="79" t="s">
        <v>933</v>
      </c>
      <c r="C882" s="79" t="s">
        <v>934</v>
      </c>
      <c r="D882" s="80">
        <v>1477.47</v>
      </c>
      <c r="E882" s="80">
        <v>1477.47</v>
      </c>
      <c r="F882" s="80">
        <v>1477.47</v>
      </c>
      <c r="G882" s="80">
        <v>1477.47</v>
      </c>
      <c r="H882" s="80">
        <v>1477.47</v>
      </c>
      <c r="I882" s="80">
        <v>1477.47</v>
      </c>
      <c r="J882" s="80">
        <v>1477.47</v>
      </c>
      <c r="K882" s="80">
        <v>1477.47</v>
      </c>
      <c r="L882" s="80">
        <v>1477.47</v>
      </c>
      <c r="M882" s="80">
        <v>1477.47</v>
      </c>
      <c r="N882" s="80">
        <v>1477.47</v>
      </c>
      <c r="O882" s="80">
        <v>1477.47</v>
      </c>
      <c r="P882" s="90">
        <v>17729.64</v>
      </c>
      <c r="Q882" s="90">
        <f t="shared" si="13"/>
        <v>13297.229999999998</v>
      </c>
    </row>
    <row r="883" spans="2:17" x14ac:dyDescent="0.3">
      <c r="B883" s="79" t="s">
        <v>2637</v>
      </c>
      <c r="C883" s="79" t="s">
        <v>2638</v>
      </c>
      <c r="D883" s="80">
        <v>1318.55</v>
      </c>
      <c r="E883" s="80">
        <v>1318.56</v>
      </c>
      <c r="F883" s="80">
        <v>1318.56</v>
      </c>
      <c r="G883" s="80">
        <v>1318.56</v>
      </c>
      <c r="H883" s="80">
        <v>1318.56</v>
      </c>
      <c r="I883" s="80">
        <v>1318.56</v>
      </c>
      <c r="J883" s="80">
        <v>1318.56</v>
      </c>
      <c r="K883" s="80">
        <v>1318.56</v>
      </c>
      <c r="L883" s="80">
        <v>1318.56</v>
      </c>
      <c r="M883" s="80">
        <v>1318.56</v>
      </c>
      <c r="N883" s="80">
        <v>1318.56</v>
      </c>
      <c r="O883" s="80">
        <v>1318.56</v>
      </c>
      <c r="P883" s="90">
        <v>15822.71</v>
      </c>
      <c r="Q883" s="90">
        <f t="shared" si="13"/>
        <v>11867.039999999997</v>
      </c>
    </row>
    <row r="884" spans="2:17" x14ac:dyDescent="0.3">
      <c r="B884" s="79" t="s">
        <v>2502</v>
      </c>
      <c r="C884" s="79" t="s">
        <v>2503</v>
      </c>
      <c r="D884" s="80">
        <v>1473.17</v>
      </c>
      <c r="E884" s="80">
        <v>1473.18</v>
      </c>
      <c r="F884" s="80">
        <v>1473.18</v>
      </c>
      <c r="G884" s="80">
        <v>1473.18</v>
      </c>
      <c r="H884" s="80">
        <v>1473.18</v>
      </c>
      <c r="I884" s="80">
        <v>1473.18</v>
      </c>
      <c r="J884" s="80">
        <v>1473.18</v>
      </c>
      <c r="K884" s="80">
        <v>1473.18</v>
      </c>
      <c r="L884" s="80">
        <v>1473.18</v>
      </c>
      <c r="M884" s="80">
        <v>1473.18</v>
      </c>
      <c r="N884" s="80">
        <v>1473.18</v>
      </c>
      <c r="O884" s="80">
        <v>1473.18</v>
      </c>
      <c r="P884" s="90">
        <v>17678.150000000001</v>
      </c>
      <c r="Q884" s="90">
        <f t="shared" si="13"/>
        <v>13258.62</v>
      </c>
    </row>
    <row r="885" spans="2:17" x14ac:dyDescent="0.3">
      <c r="B885" s="79" t="s">
        <v>1058</v>
      </c>
      <c r="C885" s="79" t="s">
        <v>1059</v>
      </c>
      <c r="D885" s="80">
        <v>3251.3</v>
      </c>
      <c r="E885" s="80">
        <v>3251.3</v>
      </c>
      <c r="F885" s="80">
        <v>3251.3</v>
      </c>
      <c r="G885" s="80">
        <v>3251.3</v>
      </c>
      <c r="H885" s="80">
        <v>3251.3</v>
      </c>
      <c r="I885" s="80">
        <v>3251.3</v>
      </c>
      <c r="J885" s="80">
        <v>3251.3</v>
      </c>
      <c r="K885" s="80">
        <v>3251.3</v>
      </c>
      <c r="L885" s="80">
        <v>3251.3</v>
      </c>
      <c r="M885" s="80">
        <v>3251.3</v>
      </c>
      <c r="N885" s="80">
        <v>3251.3</v>
      </c>
      <c r="O885" s="80">
        <v>3251.3</v>
      </c>
      <c r="P885" s="90">
        <v>39015.599999999999</v>
      </c>
      <c r="Q885" s="90">
        <f t="shared" si="13"/>
        <v>29261.699999999997</v>
      </c>
    </row>
    <row r="886" spans="2:17" x14ac:dyDescent="0.3">
      <c r="B886" s="79" t="s">
        <v>1690</v>
      </c>
      <c r="C886" s="79" t="s">
        <v>339</v>
      </c>
      <c r="D886" s="80">
        <v>3118.15</v>
      </c>
      <c r="E886" s="80">
        <v>3118.15</v>
      </c>
      <c r="F886" s="80">
        <v>3118.15</v>
      </c>
      <c r="G886" s="80">
        <v>3118.15</v>
      </c>
      <c r="H886" s="80">
        <v>3118.15</v>
      </c>
      <c r="I886" s="80">
        <v>3118.15</v>
      </c>
      <c r="J886" s="80">
        <v>3118.15</v>
      </c>
      <c r="K886" s="80">
        <v>3118.15</v>
      </c>
      <c r="L886" s="80">
        <v>3118.15</v>
      </c>
      <c r="M886" s="80">
        <v>3118.15</v>
      </c>
      <c r="N886" s="80">
        <v>3118.15</v>
      </c>
      <c r="O886" s="80">
        <v>3118.15</v>
      </c>
      <c r="P886" s="90">
        <v>37417.800000000003</v>
      </c>
      <c r="Q886" s="90">
        <f t="shared" si="13"/>
        <v>28063.350000000006</v>
      </c>
    </row>
    <row r="887" spans="2:17" x14ac:dyDescent="0.3">
      <c r="B887" s="79" t="s">
        <v>1878</v>
      </c>
      <c r="C887" s="79" t="s">
        <v>1879</v>
      </c>
      <c r="D887" s="80">
        <v>3513.29</v>
      </c>
      <c r="E887" s="80">
        <v>3513.29</v>
      </c>
      <c r="F887" s="80">
        <v>3513.29</v>
      </c>
      <c r="G887" s="80">
        <v>3513.29</v>
      </c>
      <c r="H887" s="80">
        <v>3513.29</v>
      </c>
      <c r="I887" s="80">
        <v>3513.29</v>
      </c>
      <c r="J887" s="80">
        <v>3513.29</v>
      </c>
      <c r="K887" s="80">
        <v>3513.29</v>
      </c>
      <c r="L887" s="80">
        <v>3513.29</v>
      </c>
      <c r="M887" s="80">
        <v>3513.29</v>
      </c>
      <c r="N887" s="80">
        <v>3513.29</v>
      </c>
      <c r="O887" s="80">
        <v>3513.29</v>
      </c>
      <c r="P887" s="90">
        <v>42159.48</v>
      </c>
      <c r="Q887" s="90">
        <f t="shared" si="13"/>
        <v>31619.610000000004</v>
      </c>
    </row>
    <row r="888" spans="2:17" x14ac:dyDescent="0.3">
      <c r="B888" s="79" t="s">
        <v>1788</v>
      </c>
      <c r="C888" s="79" t="s">
        <v>1789</v>
      </c>
      <c r="D888" s="80">
        <v>1477.47</v>
      </c>
      <c r="E888" s="80">
        <v>1477.47</v>
      </c>
      <c r="F888" s="80">
        <v>1477.47</v>
      </c>
      <c r="G888" s="80">
        <v>1477.47</v>
      </c>
      <c r="H888" s="80">
        <v>1477.47</v>
      </c>
      <c r="I888" s="80">
        <v>1477.47</v>
      </c>
      <c r="J888" s="80">
        <v>1477.47</v>
      </c>
      <c r="K888" s="80">
        <v>1477.47</v>
      </c>
      <c r="L888" s="80">
        <v>1477.47</v>
      </c>
      <c r="M888" s="80">
        <v>1477.47</v>
      </c>
      <c r="N888" s="80">
        <v>1477.47</v>
      </c>
      <c r="O888" s="80">
        <v>1477.47</v>
      </c>
      <c r="P888" s="90">
        <v>17729.64</v>
      </c>
      <c r="Q888" s="90">
        <f t="shared" si="13"/>
        <v>13297.229999999998</v>
      </c>
    </row>
    <row r="889" spans="2:17" x14ac:dyDescent="0.3">
      <c r="B889" s="79" t="s">
        <v>1673</v>
      </c>
      <c r="C889" s="79" t="s">
        <v>1674</v>
      </c>
      <c r="D889" s="80">
        <v>1318.55</v>
      </c>
      <c r="E889" s="80">
        <v>1318.56</v>
      </c>
      <c r="F889" s="80">
        <v>1318.56</v>
      </c>
      <c r="G889" s="80">
        <v>1318.56</v>
      </c>
      <c r="H889" s="80">
        <v>1318.56</v>
      </c>
      <c r="I889" s="80">
        <v>1318.56</v>
      </c>
      <c r="J889" s="80">
        <v>1318.56</v>
      </c>
      <c r="K889" s="80">
        <v>1318.56</v>
      </c>
      <c r="L889" s="80">
        <v>1318.56</v>
      </c>
      <c r="M889" s="80">
        <v>1318.56</v>
      </c>
      <c r="N889" s="80">
        <v>1318.56</v>
      </c>
      <c r="O889" s="80">
        <v>1318.56</v>
      </c>
      <c r="P889" s="90">
        <v>15822.71</v>
      </c>
      <c r="Q889" s="90">
        <f t="shared" si="13"/>
        <v>11867.039999999997</v>
      </c>
    </row>
    <row r="890" spans="2:17" x14ac:dyDescent="0.3">
      <c r="B890" s="79" t="s">
        <v>1874</v>
      </c>
      <c r="C890" s="79" t="s">
        <v>1875</v>
      </c>
      <c r="D890" s="80">
        <v>1473.17</v>
      </c>
      <c r="E890" s="80">
        <v>1473.18</v>
      </c>
      <c r="F890" s="80">
        <v>1473.18</v>
      </c>
      <c r="G890" s="80">
        <v>1473.18</v>
      </c>
      <c r="H890" s="80">
        <v>1473.18</v>
      </c>
      <c r="I890" s="80">
        <v>1473.18</v>
      </c>
      <c r="J890" s="80">
        <v>1473.18</v>
      </c>
      <c r="K890" s="80">
        <v>1473.18</v>
      </c>
      <c r="L890" s="80">
        <v>1473.18</v>
      </c>
      <c r="M890" s="80">
        <v>1473.18</v>
      </c>
      <c r="N890" s="80">
        <v>1473.18</v>
      </c>
      <c r="O890" s="80">
        <v>1473.18</v>
      </c>
      <c r="P890" s="90">
        <v>17678.150000000001</v>
      </c>
      <c r="Q890" s="90">
        <f t="shared" si="13"/>
        <v>13258.62</v>
      </c>
    </row>
    <row r="891" spans="2:17" x14ac:dyDescent="0.3">
      <c r="B891" s="79" t="s">
        <v>1890</v>
      </c>
      <c r="C891" s="79" t="s">
        <v>1891</v>
      </c>
      <c r="D891" s="80">
        <v>3251.3</v>
      </c>
      <c r="E891" s="80">
        <v>3251.3</v>
      </c>
      <c r="F891" s="80">
        <v>3251.3</v>
      </c>
      <c r="G891" s="80">
        <v>3251.3</v>
      </c>
      <c r="H891" s="80">
        <v>3251.3</v>
      </c>
      <c r="I891" s="80">
        <v>3251.3</v>
      </c>
      <c r="J891" s="80">
        <v>3251.3</v>
      </c>
      <c r="K891" s="80">
        <v>3251.3</v>
      </c>
      <c r="L891" s="80">
        <v>3251.3</v>
      </c>
      <c r="M891" s="80">
        <v>3251.3</v>
      </c>
      <c r="N891" s="80">
        <v>3251.3</v>
      </c>
      <c r="O891" s="80">
        <v>3251.3</v>
      </c>
      <c r="P891" s="90">
        <v>39015.599999999999</v>
      </c>
      <c r="Q891" s="90">
        <f t="shared" si="13"/>
        <v>29261.699999999997</v>
      </c>
    </row>
    <row r="892" spans="2:17" x14ac:dyDescent="0.3">
      <c r="B892" s="79" t="s">
        <v>1892</v>
      </c>
      <c r="C892" s="79" t="s">
        <v>1893</v>
      </c>
      <c r="D892" s="80">
        <v>3513.29</v>
      </c>
      <c r="E892" s="80">
        <v>3513.29</v>
      </c>
      <c r="F892" s="80">
        <v>3513.29</v>
      </c>
      <c r="G892" s="80">
        <v>3513.29</v>
      </c>
      <c r="H892" s="81">
        <v>226.66</v>
      </c>
      <c r="I892" s="82"/>
      <c r="J892" s="82"/>
      <c r="K892" s="82"/>
      <c r="L892" s="82"/>
      <c r="M892" s="82"/>
      <c r="N892" s="82"/>
      <c r="O892" s="82"/>
      <c r="P892" s="90">
        <v>14279.82</v>
      </c>
      <c r="Q892" s="90">
        <f t="shared" si="13"/>
        <v>3739.95</v>
      </c>
    </row>
    <row r="893" spans="2:17" x14ac:dyDescent="0.3">
      <c r="B893" s="79" t="s">
        <v>2729</v>
      </c>
      <c r="C893" s="79" t="s">
        <v>1893</v>
      </c>
      <c r="D893" s="82"/>
      <c r="E893" s="82"/>
      <c r="F893" s="82"/>
      <c r="G893" s="82"/>
      <c r="H893" s="80">
        <v>3286.63</v>
      </c>
      <c r="I893" s="80">
        <v>3513.29</v>
      </c>
      <c r="J893" s="80">
        <v>3513.29</v>
      </c>
      <c r="K893" s="80">
        <v>3513.29</v>
      </c>
      <c r="L893" s="80">
        <v>3513.29</v>
      </c>
      <c r="M893" s="80">
        <v>3513.29</v>
      </c>
      <c r="N893" s="80">
        <v>3513.29</v>
      </c>
      <c r="O893" s="80">
        <v>3513.29</v>
      </c>
      <c r="P893" s="90">
        <v>27879.66</v>
      </c>
      <c r="Q893" s="90">
        <f t="shared" si="13"/>
        <v>27879.660000000003</v>
      </c>
    </row>
    <row r="894" spans="2:17" x14ac:dyDescent="0.3">
      <c r="B894" s="79" t="s">
        <v>1772</v>
      </c>
      <c r="C894" s="79" t="s">
        <v>1773</v>
      </c>
      <c r="D894" s="80">
        <v>1477.47</v>
      </c>
      <c r="E894" s="80">
        <v>1477.47</v>
      </c>
      <c r="F894" s="80">
        <v>1477.47</v>
      </c>
      <c r="G894" s="81">
        <v>787.98</v>
      </c>
      <c r="H894" s="82"/>
      <c r="I894" s="82"/>
      <c r="J894" s="82"/>
      <c r="K894" s="82"/>
      <c r="L894" s="82"/>
      <c r="M894" s="82"/>
      <c r="N894" s="82"/>
      <c r="O894" s="82"/>
      <c r="P894" s="90">
        <v>5220.3900000000003</v>
      </c>
      <c r="Q894" s="90">
        <f t="shared" si="13"/>
        <v>787.98</v>
      </c>
    </row>
    <row r="895" spans="2:17" x14ac:dyDescent="0.3">
      <c r="B895" s="79" t="s">
        <v>2714</v>
      </c>
      <c r="C895" s="79" t="s">
        <v>1773</v>
      </c>
      <c r="D895" s="82"/>
      <c r="E895" s="82"/>
      <c r="F895" s="82"/>
      <c r="G895" s="81">
        <v>689.49</v>
      </c>
      <c r="H895" s="80">
        <v>1477.47</v>
      </c>
      <c r="I895" s="80">
        <v>1477.47</v>
      </c>
      <c r="J895" s="80">
        <v>1477.47</v>
      </c>
      <c r="K895" s="80">
        <v>1477.47</v>
      </c>
      <c r="L895" s="80">
        <v>1477.47</v>
      </c>
      <c r="M895" s="80">
        <v>1477.47</v>
      </c>
      <c r="N895" s="80">
        <v>1477.47</v>
      </c>
      <c r="O895" s="80">
        <v>1477.47</v>
      </c>
      <c r="P895" s="90">
        <v>12509.25</v>
      </c>
      <c r="Q895" s="90">
        <f t="shared" si="13"/>
        <v>12509.25</v>
      </c>
    </row>
    <row r="896" spans="2:17" x14ac:dyDescent="0.3">
      <c r="B896" s="79" t="s">
        <v>1800</v>
      </c>
      <c r="C896" s="79" t="s">
        <v>1801</v>
      </c>
      <c r="D896" s="80">
        <v>1318.55</v>
      </c>
      <c r="E896" s="80">
        <v>1318.56</v>
      </c>
      <c r="F896" s="80">
        <v>1318.56</v>
      </c>
      <c r="G896" s="80">
        <v>1318.56</v>
      </c>
      <c r="H896" s="80">
        <v>1318.56</v>
      </c>
      <c r="I896" s="80">
        <v>1318.56</v>
      </c>
      <c r="J896" s="80">
        <v>1318.56</v>
      </c>
      <c r="K896" s="80">
        <v>1318.56</v>
      </c>
      <c r="L896" s="80">
        <v>1318.56</v>
      </c>
      <c r="M896" s="80">
        <v>1318.56</v>
      </c>
      <c r="N896" s="80">
        <v>1318.56</v>
      </c>
      <c r="O896" s="80">
        <v>1318.56</v>
      </c>
      <c r="P896" s="90">
        <v>15822.71</v>
      </c>
      <c r="Q896" s="90">
        <f t="shared" si="13"/>
        <v>11867.039999999997</v>
      </c>
    </row>
    <row r="897" spans="2:17" x14ac:dyDescent="0.3">
      <c r="B897" s="79" t="s">
        <v>1807</v>
      </c>
      <c r="C897" s="79" t="s">
        <v>1808</v>
      </c>
      <c r="D897" s="80">
        <v>1473.17</v>
      </c>
      <c r="E897" s="80">
        <v>1473.18</v>
      </c>
      <c r="F897" s="80">
        <v>1473.18</v>
      </c>
      <c r="G897" s="80">
        <v>1473.18</v>
      </c>
      <c r="H897" s="80">
        <v>1473.18</v>
      </c>
      <c r="I897" s="80">
        <v>1473.18</v>
      </c>
      <c r="J897" s="80">
        <v>1473.18</v>
      </c>
      <c r="K897" s="80">
        <v>1473.18</v>
      </c>
      <c r="L897" s="80">
        <v>1473.18</v>
      </c>
      <c r="M897" s="80">
        <v>1473.18</v>
      </c>
      <c r="N897" s="80">
        <v>1473.18</v>
      </c>
      <c r="O897" s="80">
        <v>1473.18</v>
      </c>
      <c r="P897" s="90">
        <v>17678.150000000001</v>
      </c>
      <c r="Q897" s="90">
        <f t="shared" si="13"/>
        <v>13258.62</v>
      </c>
    </row>
    <row r="898" spans="2:17" x14ac:dyDescent="0.3">
      <c r="B898" s="79" t="s">
        <v>2532</v>
      </c>
      <c r="C898" s="79" t="s">
        <v>2533</v>
      </c>
      <c r="D898" s="80">
        <v>3251.3</v>
      </c>
      <c r="E898" s="80">
        <v>3251.3</v>
      </c>
      <c r="F898" s="80">
        <v>3251.3</v>
      </c>
      <c r="G898" s="80">
        <v>3251.3</v>
      </c>
      <c r="H898" s="80">
        <v>3251.3</v>
      </c>
      <c r="I898" s="80">
        <v>3251.3</v>
      </c>
      <c r="J898" s="80">
        <v>3251.3</v>
      </c>
      <c r="K898" s="80">
        <v>3251.3</v>
      </c>
      <c r="L898" s="80">
        <v>3251.3</v>
      </c>
      <c r="M898" s="80">
        <v>3251.3</v>
      </c>
      <c r="N898" s="80">
        <v>3251.3</v>
      </c>
      <c r="O898" s="80">
        <v>3251.3</v>
      </c>
      <c r="P898" s="90">
        <v>39015.599999999999</v>
      </c>
      <c r="Q898" s="90">
        <f t="shared" si="13"/>
        <v>29261.699999999997</v>
      </c>
    </row>
    <row r="899" spans="2:17" x14ac:dyDescent="0.3">
      <c r="B899" s="79" t="s">
        <v>1802</v>
      </c>
      <c r="C899" s="79" t="s">
        <v>360</v>
      </c>
      <c r="D899" s="80">
        <v>2452.4299999999998</v>
      </c>
      <c r="E899" s="80">
        <v>2452.4299999999998</v>
      </c>
      <c r="F899" s="80">
        <v>2452.4299999999998</v>
      </c>
      <c r="G899" s="80">
        <v>2452.4299999999998</v>
      </c>
      <c r="H899" s="81">
        <v>79.19</v>
      </c>
      <c r="I899" s="82"/>
      <c r="J899" s="82"/>
      <c r="K899" s="82"/>
      <c r="L899" s="82"/>
      <c r="M899" s="82"/>
      <c r="N899" s="82"/>
      <c r="O899" s="82"/>
      <c r="P899" s="90">
        <v>9888.91</v>
      </c>
      <c r="Q899" s="90">
        <f t="shared" ref="Q899:Q962" si="14">SUM(G899:O899)</f>
        <v>2531.62</v>
      </c>
    </row>
    <row r="900" spans="2:17" x14ac:dyDescent="0.3">
      <c r="B900" s="79" t="s">
        <v>2728</v>
      </c>
      <c r="C900" s="79" t="s">
        <v>360</v>
      </c>
      <c r="D900" s="82"/>
      <c r="E900" s="82"/>
      <c r="F900" s="82"/>
      <c r="G900" s="82"/>
      <c r="H900" s="80">
        <v>2373.5100000000002</v>
      </c>
      <c r="I900" s="80">
        <v>2452.4299999999998</v>
      </c>
      <c r="J900" s="80">
        <v>2452.4299999999998</v>
      </c>
      <c r="K900" s="80">
        <v>2452.4299999999998</v>
      </c>
      <c r="L900" s="80">
        <v>2452.4299999999998</v>
      </c>
      <c r="M900" s="80">
        <v>2452.4299999999998</v>
      </c>
      <c r="N900" s="80">
        <v>2452.4299999999998</v>
      </c>
      <c r="O900" s="80">
        <v>2452.4299999999998</v>
      </c>
      <c r="P900" s="90">
        <v>19540.52</v>
      </c>
      <c r="Q900" s="90">
        <f t="shared" si="14"/>
        <v>19540.52</v>
      </c>
    </row>
    <row r="901" spans="2:17" x14ac:dyDescent="0.3">
      <c r="B901" s="79" t="s">
        <v>944</v>
      </c>
      <c r="C901" s="79" t="s">
        <v>945</v>
      </c>
      <c r="D901" s="80">
        <v>3513.29</v>
      </c>
      <c r="E901" s="80">
        <v>3513.29</v>
      </c>
      <c r="F901" s="80">
        <v>3513.29</v>
      </c>
      <c r="G901" s="80">
        <v>3513.29</v>
      </c>
      <c r="H901" s="80">
        <v>3513.29</v>
      </c>
      <c r="I901" s="80">
        <v>3513.29</v>
      </c>
      <c r="J901" s="80">
        <v>3513.29</v>
      </c>
      <c r="K901" s="80">
        <v>3513.29</v>
      </c>
      <c r="L901" s="80">
        <v>3513.29</v>
      </c>
      <c r="M901" s="80">
        <v>3513.29</v>
      </c>
      <c r="N901" s="80">
        <v>3513.29</v>
      </c>
      <c r="O901" s="80">
        <v>3513.29</v>
      </c>
      <c r="P901" s="90">
        <v>42159.48</v>
      </c>
      <c r="Q901" s="90">
        <f t="shared" si="14"/>
        <v>31619.610000000004</v>
      </c>
    </row>
    <row r="902" spans="2:17" x14ac:dyDescent="0.3">
      <c r="B902" s="79" t="s">
        <v>2523</v>
      </c>
      <c r="C902" s="79" t="s">
        <v>2524</v>
      </c>
      <c r="D902" s="80">
        <v>1477.47</v>
      </c>
      <c r="E902" s="80">
        <v>1477.47</v>
      </c>
      <c r="F902" s="80">
        <v>1477.47</v>
      </c>
      <c r="G902" s="80">
        <v>1477.47</v>
      </c>
      <c r="H902" s="80">
        <v>1477.47</v>
      </c>
      <c r="I902" s="80">
        <v>1477.47</v>
      </c>
      <c r="J902" s="80">
        <v>1477.47</v>
      </c>
      <c r="K902" s="80">
        <v>1477.47</v>
      </c>
      <c r="L902" s="80">
        <v>1477.47</v>
      </c>
      <c r="M902" s="80">
        <v>1477.47</v>
      </c>
      <c r="N902" s="80">
        <v>1477.47</v>
      </c>
      <c r="O902" s="80">
        <v>1477.47</v>
      </c>
      <c r="P902" s="90">
        <v>17729.64</v>
      </c>
      <c r="Q902" s="90">
        <f t="shared" si="14"/>
        <v>13297.229999999998</v>
      </c>
    </row>
    <row r="903" spans="2:17" x14ac:dyDescent="0.3">
      <c r="B903" s="79" t="s">
        <v>1665</v>
      </c>
      <c r="C903" s="79" t="s">
        <v>1666</v>
      </c>
      <c r="D903" s="80">
        <v>1318.55</v>
      </c>
      <c r="E903" s="80">
        <v>1318.56</v>
      </c>
      <c r="F903" s="80">
        <v>1318.56</v>
      </c>
      <c r="G903" s="80">
        <v>1318.56</v>
      </c>
      <c r="H903" s="80">
        <v>1318.56</v>
      </c>
      <c r="I903" s="80">
        <v>1318.56</v>
      </c>
      <c r="J903" s="80">
        <v>1318.56</v>
      </c>
      <c r="K903" s="80">
        <v>1318.56</v>
      </c>
      <c r="L903" s="80">
        <v>1318.56</v>
      </c>
      <c r="M903" s="80">
        <v>1318.56</v>
      </c>
      <c r="N903" s="80">
        <v>1318.56</v>
      </c>
      <c r="O903" s="80">
        <v>1318.56</v>
      </c>
      <c r="P903" s="90">
        <v>15822.71</v>
      </c>
      <c r="Q903" s="90">
        <f t="shared" si="14"/>
        <v>11867.039999999997</v>
      </c>
    </row>
    <row r="904" spans="2:17" x14ac:dyDescent="0.3">
      <c r="B904" s="79" t="s">
        <v>2120</v>
      </c>
      <c r="C904" s="79" t="s">
        <v>2121</v>
      </c>
      <c r="D904" s="80">
        <v>1473.17</v>
      </c>
      <c r="E904" s="80">
        <v>1473.18</v>
      </c>
      <c r="F904" s="80">
        <v>1473.18</v>
      </c>
      <c r="G904" s="80">
        <v>1473.18</v>
      </c>
      <c r="H904" s="80">
        <v>1473.18</v>
      </c>
      <c r="I904" s="80">
        <v>1473.18</v>
      </c>
      <c r="J904" s="80">
        <v>1473.18</v>
      </c>
      <c r="K904" s="80">
        <v>1473.18</v>
      </c>
      <c r="L904" s="80">
        <v>1473.18</v>
      </c>
      <c r="M904" s="80">
        <v>1473.18</v>
      </c>
      <c r="N904" s="80">
        <v>1473.18</v>
      </c>
      <c r="O904" s="80">
        <v>1473.18</v>
      </c>
      <c r="P904" s="90">
        <v>17678.150000000001</v>
      </c>
      <c r="Q904" s="90">
        <f t="shared" si="14"/>
        <v>13258.62</v>
      </c>
    </row>
    <row r="905" spans="2:17" x14ac:dyDescent="0.3">
      <c r="B905" s="79" t="s">
        <v>1734</v>
      </c>
      <c r="C905" s="79" t="s">
        <v>1735</v>
      </c>
      <c r="D905" s="80">
        <v>3251.3</v>
      </c>
      <c r="E905" s="80">
        <v>3251.3</v>
      </c>
      <c r="F905" s="80">
        <v>3251.3</v>
      </c>
      <c r="G905" s="80">
        <v>3251.3</v>
      </c>
      <c r="H905" s="80">
        <v>3251.3</v>
      </c>
      <c r="I905" s="80">
        <v>3251.3</v>
      </c>
      <c r="J905" s="80">
        <v>3251.3</v>
      </c>
      <c r="K905" s="80">
        <v>3251.3</v>
      </c>
      <c r="L905" s="80">
        <v>3251.3</v>
      </c>
      <c r="M905" s="80">
        <v>3251.3</v>
      </c>
      <c r="N905" s="80">
        <v>3251.3</v>
      </c>
      <c r="O905" s="80">
        <v>3251.3</v>
      </c>
      <c r="P905" s="90">
        <v>39015.599999999999</v>
      </c>
      <c r="Q905" s="90">
        <f t="shared" si="14"/>
        <v>29261.699999999997</v>
      </c>
    </row>
    <row r="906" spans="2:17" x14ac:dyDescent="0.3">
      <c r="B906" s="79" t="s">
        <v>1704</v>
      </c>
      <c r="C906" s="79" t="s">
        <v>1705</v>
      </c>
      <c r="D906" s="80">
        <v>3513.29</v>
      </c>
      <c r="E906" s="80">
        <v>3513.29</v>
      </c>
      <c r="F906" s="80">
        <v>3513.29</v>
      </c>
      <c r="G906" s="80">
        <v>3513.29</v>
      </c>
      <c r="H906" s="80">
        <v>3513.29</v>
      </c>
      <c r="I906" s="80">
        <v>3513.29</v>
      </c>
      <c r="J906" s="80">
        <v>3513.29</v>
      </c>
      <c r="K906" s="80">
        <v>3513.29</v>
      </c>
      <c r="L906" s="80">
        <v>3513.29</v>
      </c>
      <c r="M906" s="80">
        <v>3513.29</v>
      </c>
      <c r="N906" s="80">
        <v>3513.29</v>
      </c>
      <c r="O906" s="80">
        <v>3513.29</v>
      </c>
      <c r="P906" s="90">
        <v>42159.48</v>
      </c>
      <c r="Q906" s="90">
        <f t="shared" si="14"/>
        <v>31619.610000000004</v>
      </c>
    </row>
    <row r="907" spans="2:17" x14ac:dyDescent="0.3">
      <c r="B907" s="79" t="s">
        <v>1714</v>
      </c>
      <c r="C907" s="79" t="s">
        <v>1715</v>
      </c>
      <c r="D907" s="80">
        <v>1477.47</v>
      </c>
      <c r="E907" s="80">
        <v>1477.47</v>
      </c>
      <c r="F907" s="80">
        <v>1477.47</v>
      </c>
      <c r="G907" s="80">
        <v>1477.47</v>
      </c>
      <c r="H907" s="80">
        <v>1477.47</v>
      </c>
      <c r="I907" s="80">
        <v>1477.47</v>
      </c>
      <c r="J907" s="80">
        <v>1477.47</v>
      </c>
      <c r="K907" s="80">
        <v>1477.47</v>
      </c>
      <c r="L907" s="80">
        <v>1477.47</v>
      </c>
      <c r="M907" s="80">
        <v>1477.47</v>
      </c>
      <c r="N907" s="80">
        <v>1477.47</v>
      </c>
      <c r="O907" s="80">
        <v>1477.47</v>
      </c>
      <c r="P907" s="90">
        <v>17729.64</v>
      </c>
      <c r="Q907" s="90">
        <f t="shared" si="14"/>
        <v>13297.229999999998</v>
      </c>
    </row>
    <row r="908" spans="2:17" x14ac:dyDescent="0.3">
      <c r="B908" s="79" t="s">
        <v>2619</v>
      </c>
      <c r="C908" s="79" t="s">
        <v>2620</v>
      </c>
      <c r="D908" s="80">
        <v>1318.55</v>
      </c>
      <c r="E908" s="80">
        <v>1318.56</v>
      </c>
      <c r="F908" s="80">
        <v>1318.56</v>
      </c>
      <c r="G908" s="80">
        <v>1318.56</v>
      </c>
      <c r="H908" s="80">
        <v>1318.56</v>
      </c>
      <c r="I908" s="80">
        <v>1318.56</v>
      </c>
      <c r="J908" s="80">
        <v>1318.56</v>
      </c>
      <c r="K908" s="80">
        <v>1318.56</v>
      </c>
      <c r="L908" s="80">
        <v>1318.56</v>
      </c>
      <c r="M908" s="80">
        <v>1318.56</v>
      </c>
      <c r="N908" s="80">
        <v>1318.56</v>
      </c>
      <c r="O908" s="80">
        <v>1318.56</v>
      </c>
      <c r="P908" s="90">
        <v>15822.71</v>
      </c>
      <c r="Q908" s="90">
        <f t="shared" si="14"/>
        <v>11867.039999999997</v>
      </c>
    </row>
    <row r="909" spans="2:17" x14ac:dyDescent="0.3">
      <c r="B909" s="79" t="s">
        <v>1740</v>
      </c>
      <c r="C909" s="79" t="s">
        <v>1741</v>
      </c>
      <c r="D909" s="80">
        <v>1473.17</v>
      </c>
      <c r="E909" s="80">
        <v>1473.18</v>
      </c>
      <c r="F909" s="80">
        <v>1473.18</v>
      </c>
      <c r="G909" s="80">
        <v>1473.18</v>
      </c>
      <c r="H909" s="80">
        <v>1473.18</v>
      </c>
      <c r="I909" s="80">
        <v>1473.18</v>
      </c>
      <c r="J909" s="80">
        <v>1473.18</v>
      </c>
      <c r="K909" s="80">
        <v>1473.18</v>
      </c>
      <c r="L909" s="80">
        <v>1473.18</v>
      </c>
      <c r="M909" s="80">
        <v>1473.18</v>
      </c>
      <c r="N909" s="80">
        <v>1473.18</v>
      </c>
      <c r="O909" s="80">
        <v>1473.18</v>
      </c>
      <c r="P909" s="90">
        <v>17678.150000000001</v>
      </c>
      <c r="Q909" s="90">
        <f t="shared" si="14"/>
        <v>13258.62</v>
      </c>
    </row>
    <row r="910" spans="2:17" x14ac:dyDescent="0.3">
      <c r="B910" s="79" t="s">
        <v>2494</v>
      </c>
      <c r="C910" s="79" t="s">
        <v>2495</v>
      </c>
      <c r="D910" s="80">
        <v>3251.3</v>
      </c>
      <c r="E910" s="80">
        <v>3251.3</v>
      </c>
      <c r="F910" s="80">
        <v>3251.3</v>
      </c>
      <c r="G910" s="80">
        <v>3251.3</v>
      </c>
      <c r="H910" s="80">
        <v>3251.3</v>
      </c>
      <c r="I910" s="80">
        <v>3251.3</v>
      </c>
      <c r="J910" s="80">
        <v>3251.3</v>
      </c>
      <c r="K910" s="80">
        <v>3251.3</v>
      </c>
      <c r="L910" s="80">
        <v>3251.3</v>
      </c>
      <c r="M910" s="80">
        <v>3251.3</v>
      </c>
      <c r="N910" s="80">
        <v>3251.3</v>
      </c>
      <c r="O910" s="80">
        <v>3251.3</v>
      </c>
      <c r="P910" s="90">
        <v>39015.599999999999</v>
      </c>
      <c r="Q910" s="90">
        <f t="shared" si="14"/>
        <v>29261.699999999997</v>
      </c>
    </row>
    <row r="911" spans="2:17" x14ac:dyDescent="0.3">
      <c r="B911" s="79" t="s">
        <v>1832</v>
      </c>
      <c r="C911" s="79" t="s">
        <v>284</v>
      </c>
      <c r="D911" s="80">
        <v>1421.63</v>
      </c>
      <c r="E911" s="80">
        <v>1421.64</v>
      </c>
      <c r="F911" s="80">
        <v>1421.64</v>
      </c>
      <c r="G911" s="80">
        <v>1421.64</v>
      </c>
      <c r="H911" s="80">
        <v>1421.64</v>
      </c>
      <c r="I911" s="80">
        <v>1421.64</v>
      </c>
      <c r="J911" s="80">
        <v>1421.64</v>
      </c>
      <c r="K911" s="80">
        <v>1421.64</v>
      </c>
      <c r="L911" s="80">
        <v>1421.64</v>
      </c>
      <c r="M911" s="80">
        <v>1421.64</v>
      </c>
      <c r="N911" s="80">
        <v>1421.64</v>
      </c>
      <c r="O911" s="80">
        <v>1421.64</v>
      </c>
      <c r="P911" s="90">
        <v>17059.669999999998</v>
      </c>
      <c r="Q911" s="90">
        <f t="shared" si="14"/>
        <v>12794.759999999998</v>
      </c>
    </row>
    <row r="912" spans="2:17" x14ac:dyDescent="0.3">
      <c r="B912" s="79" t="s">
        <v>2480</v>
      </c>
      <c r="C912" s="79" t="s">
        <v>2481</v>
      </c>
      <c r="D912" s="80">
        <v>3513.29</v>
      </c>
      <c r="E912" s="80">
        <v>3513.29</v>
      </c>
      <c r="F912" s="80">
        <v>3513.29</v>
      </c>
      <c r="G912" s="80">
        <v>3513.29</v>
      </c>
      <c r="H912" s="80">
        <v>3513.29</v>
      </c>
      <c r="I912" s="80">
        <v>3513.29</v>
      </c>
      <c r="J912" s="80">
        <v>3513.29</v>
      </c>
      <c r="K912" s="80">
        <v>2606.63</v>
      </c>
      <c r="L912" s="82"/>
      <c r="M912" s="82"/>
      <c r="N912" s="82"/>
      <c r="O912" s="82"/>
      <c r="P912" s="90">
        <v>27199.66</v>
      </c>
      <c r="Q912" s="90">
        <f t="shared" si="14"/>
        <v>16659.79</v>
      </c>
    </row>
    <row r="913" spans="2:17" x14ac:dyDescent="0.3">
      <c r="B913" s="79" t="s">
        <v>2769</v>
      </c>
      <c r="C913" s="79" t="s">
        <v>2481</v>
      </c>
      <c r="D913" s="82"/>
      <c r="E913" s="82"/>
      <c r="F913" s="82"/>
      <c r="G913" s="82"/>
      <c r="H913" s="82"/>
      <c r="I913" s="82"/>
      <c r="J913" s="82"/>
      <c r="K913" s="81">
        <v>906.66</v>
      </c>
      <c r="L913" s="80">
        <v>3513.29</v>
      </c>
      <c r="M913" s="80">
        <v>3513.29</v>
      </c>
      <c r="N913" s="80">
        <v>3513.29</v>
      </c>
      <c r="O913" s="80">
        <v>1359.98</v>
      </c>
      <c r="P913" s="90">
        <v>12806.51</v>
      </c>
      <c r="Q913" s="90">
        <f t="shared" si="14"/>
        <v>12806.509999999998</v>
      </c>
    </row>
    <row r="914" spans="2:17" x14ac:dyDescent="0.3">
      <c r="B914" s="79" t="s">
        <v>2801</v>
      </c>
      <c r="C914" s="79" t="s">
        <v>2481</v>
      </c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0">
        <v>2153.31</v>
      </c>
      <c r="P914" s="90">
        <v>2153.31</v>
      </c>
      <c r="Q914" s="90">
        <f t="shared" si="14"/>
        <v>2153.31</v>
      </c>
    </row>
    <row r="915" spans="2:17" x14ac:dyDescent="0.3">
      <c r="B915" s="79" t="s">
        <v>2534</v>
      </c>
      <c r="C915" s="79" t="s">
        <v>2535</v>
      </c>
      <c r="D915" s="80">
        <v>1477.47</v>
      </c>
      <c r="E915" s="80">
        <v>1477.47</v>
      </c>
      <c r="F915" s="80">
        <v>1477.47</v>
      </c>
      <c r="G915" s="80">
        <v>1477.47</v>
      </c>
      <c r="H915" s="80">
        <v>1477.47</v>
      </c>
      <c r="I915" s="80">
        <v>1477.47</v>
      </c>
      <c r="J915" s="80">
        <v>1477.47</v>
      </c>
      <c r="K915" s="80">
        <v>1477.47</v>
      </c>
      <c r="L915" s="80">
        <v>1477.47</v>
      </c>
      <c r="M915" s="80">
        <v>1477.47</v>
      </c>
      <c r="N915" s="80">
        <v>1477.47</v>
      </c>
      <c r="O915" s="80">
        <v>1477.47</v>
      </c>
      <c r="P915" s="90">
        <v>17729.64</v>
      </c>
      <c r="Q915" s="90">
        <f t="shared" si="14"/>
        <v>13297.229999999998</v>
      </c>
    </row>
    <row r="916" spans="2:17" x14ac:dyDescent="0.3">
      <c r="B916" s="79" t="s">
        <v>1790</v>
      </c>
      <c r="C916" s="79" t="s">
        <v>1791</v>
      </c>
      <c r="D916" s="80">
        <v>1318.55</v>
      </c>
      <c r="E916" s="80">
        <v>1318.56</v>
      </c>
      <c r="F916" s="80">
        <v>1318.56</v>
      </c>
      <c r="G916" s="80">
        <v>1318.56</v>
      </c>
      <c r="H916" s="80">
        <v>1318.56</v>
      </c>
      <c r="I916" s="80">
        <v>1318.56</v>
      </c>
      <c r="J916" s="80">
        <v>1318.56</v>
      </c>
      <c r="K916" s="80">
        <v>1318.56</v>
      </c>
      <c r="L916" s="80">
        <v>1318.56</v>
      </c>
      <c r="M916" s="80">
        <v>1318.56</v>
      </c>
      <c r="N916" s="80">
        <v>1318.56</v>
      </c>
      <c r="O916" s="80">
        <v>1318.56</v>
      </c>
      <c r="P916" s="90">
        <v>15822.71</v>
      </c>
      <c r="Q916" s="90">
        <f t="shared" si="14"/>
        <v>11867.039999999997</v>
      </c>
    </row>
    <row r="917" spans="2:17" x14ac:dyDescent="0.3">
      <c r="B917" s="79" t="s">
        <v>2621</v>
      </c>
      <c r="C917" s="79" t="s">
        <v>2622</v>
      </c>
      <c r="D917" s="80">
        <v>1473.17</v>
      </c>
      <c r="E917" s="80">
        <v>1473.18</v>
      </c>
      <c r="F917" s="80">
        <v>1473.18</v>
      </c>
      <c r="G917" s="80">
        <v>1473.18</v>
      </c>
      <c r="H917" s="80">
        <v>1473.18</v>
      </c>
      <c r="I917" s="80">
        <v>1473.18</v>
      </c>
      <c r="J917" s="80">
        <v>1473.18</v>
      </c>
      <c r="K917" s="80">
        <v>1473.18</v>
      </c>
      <c r="L917" s="80">
        <v>1473.18</v>
      </c>
      <c r="M917" s="80">
        <v>1473.18</v>
      </c>
      <c r="N917" s="80">
        <v>1473.18</v>
      </c>
      <c r="O917" s="80">
        <v>1473.18</v>
      </c>
      <c r="P917" s="90">
        <v>17678.150000000001</v>
      </c>
      <c r="Q917" s="90">
        <f t="shared" si="14"/>
        <v>13258.62</v>
      </c>
    </row>
    <row r="918" spans="2:17" x14ac:dyDescent="0.3">
      <c r="B918" s="79" t="s">
        <v>2613</v>
      </c>
      <c r="C918" s="79" t="s">
        <v>2614</v>
      </c>
      <c r="D918" s="80">
        <v>3251.3</v>
      </c>
      <c r="E918" s="80">
        <v>3251.3</v>
      </c>
      <c r="F918" s="80">
        <v>3251.3</v>
      </c>
      <c r="G918" s="80">
        <v>3251.3</v>
      </c>
      <c r="H918" s="80">
        <v>3251.3</v>
      </c>
      <c r="I918" s="80">
        <v>3251.3</v>
      </c>
      <c r="J918" s="80">
        <v>3251.3</v>
      </c>
      <c r="K918" s="80">
        <v>3251.3</v>
      </c>
      <c r="L918" s="80">
        <v>3251.3</v>
      </c>
      <c r="M918" s="80">
        <v>3251.3</v>
      </c>
      <c r="N918" s="80">
        <v>3251.3</v>
      </c>
      <c r="O918" s="80">
        <v>3251.3</v>
      </c>
      <c r="P918" s="90">
        <v>39015.599999999999</v>
      </c>
      <c r="Q918" s="90">
        <f t="shared" si="14"/>
        <v>29261.699999999997</v>
      </c>
    </row>
    <row r="919" spans="2:17" x14ac:dyDescent="0.3">
      <c r="B919" s="79" t="s">
        <v>2639</v>
      </c>
      <c r="C919" s="79" t="s">
        <v>2640</v>
      </c>
      <c r="D919" s="80">
        <v>3513.29</v>
      </c>
      <c r="E919" s="80">
        <v>3513.29</v>
      </c>
      <c r="F919" s="80">
        <v>3513.29</v>
      </c>
      <c r="G919" s="80">
        <v>3513.29</v>
      </c>
      <c r="H919" s="80">
        <v>3513.29</v>
      </c>
      <c r="I919" s="80">
        <v>3513.29</v>
      </c>
      <c r="J919" s="80">
        <v>3513.29</v>
      </c>
      <c r="K919" s="80">
        <v>3513.29</v>
      </c>
      <c r="L919" s="80">
        <v>3513.29</v>
      </c>
      <c r="M919" s="80">
        <v>3513.29</v>
      </c>
      <c r="N919" s="80">
        <v>3513.29</v>
      </c>
      <c r="O919" s="80">
        <v>3513.29</v>
      </c>
      <c r="P919" s="90">
        <v>42159.48</v>
      </c>
      <c r="Q919" s="90">
        <f t="shared" si="14"/>
        <v>31619.610000000004</v>
      </c>
    </row>
    <row r="920" spans="2:17" x14ac:dyDescent="0.3">
      <c r="B920" s="79" t="s">
        <v>1796</v>
      </c>
      <c r="C920" s="79" t="s">
        <v>1797</v>
      </c>
      <c r="D920" s="80">
        <v>1477.47</v>
      </c>
      <c r="E920" s="80">
        <v>1477.47</v>
      </c>
      <c r="F920" s="80">
        <v>1477.47</v>
      </c>
      <c r="G920" s="80">
        <v>1477.47</v>
      </c>
      <c r="H920" s="80">
        <v>1477.47</v>
      </c>
      <c r="I920" s="80">
        <v>1477.47</v>
      </c>
      <c r="J920" s="80">
        <v>1477.47</v>
      </c>
      <c r="K920" s="80">
        <v>1477.47</v>
      </c>
      <c r="L920" s="80">
        <v>1477.47</v>
      </c>
      <c r="M920" s="80">
        <v>1477.47</v>
      </c>
      <c r="N920" s="80">
        <v>1477.47</v>
      </c>
      <c r="O920" s="80">
        <v>1477.47</v>
      </c>
      <c r="P920" s="90">
        <v>17729.64</v>
      </c>
      <c r="Q920" s="90">
        <f t="shared" si="14"/>
        <v>13297.229999999998</v>
      </c>
    </row>
    <row r="921" spans="2:17" x14ac:dyDescent="0.3">
      <c r="B921" s="79" t="s">
        <v>2496</v>
      </c>
      <c r="C921" s="79" t="s">
        <v>2497</v>
      </c>
      <c r="D921" s="80">
        <v>1318.55</v>
      </c>
      <c r="E921" s="80">
        <v>1318.56</v>
      </c>
      <c r="F921" s="80">
        <v>1318.56</v>
      </c>
      <c r="G921" s="80">
        <v>1318.56</v>
      </c>
      <c r="H921" s="80">
        <v>1318.56</v>
      </c>
      <c r="I921" s="80">
        <v>1318.56</v>
      </c>
      <c r="J921" s="80">
        <v>1318.56</v>
      </c>
      <c r="K921" s="80">
        <v>1318.56</v>
      </c>
      <c r="L921" s="80">
        <v>1318.56</v>
      </c>
      <c r="M921" s="80">
        <v>1318.56</v>
      </c>
      <c r="N921" s="80">
        <v>1318.56</v>
      </c>
      <c r="O921" s="80">
        <v>1318.56</v>
      </c>
      <c r="P921" s="90">
        <v>15822.71</v>
      </c>
      <c r="Q921" s="90">
        <f t="shared" si="14"/>
        <v>11867.039999999997</v>
      </c>
    </row>
    <row r="922" spans="2:17" x14ac:dyDescent="0.3">
      <c r="B922" s="79" t="s">
        <v>1948</v>
      </c>
      <c r="C922" s="79" t="s">
        <v>1949</v>
      </c>
      <c r="D922" s="80">
        <v>1473.17</v>
      </c>
      <c r="E922" s="80">
        <v>1052.27</v>
      </c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90">
        <v>2525.44</v>
      </c>
      <c r="Q922" s="90">
        <f t="shared" si="14"/>
        <v>0</v>
      </c>
    </row>
    <row r="923" spans="2:17" x14ac:dyDescent="0.3">
      <c r="B923" s="79" t="s">
        <v>2688</v>
      </c>
      <c r="C923" s="79" t="s">
        <v>1949</v>
      </c>
      <c r="D923" s="82"/>
      <c r="E923" s="81">
        <v>420.91</v>
      </c>
      <c r="F923" s="80">
        <v>1473.17</v>
      </c>
      <c r="G923" s="80">
        <v>1473.18</v>
      </c>
      <c r="H923" s="80">
        <v>1473.18</v>
      </c>
      <c r="I923" s="80">
        <v>1473.18</v>
      </c>
      <c r="J923" s="80">
        <v>1473.18</v>
      </c>
      <c r="K923" s="80">
        <v>1473.18</v>
      </c>
      <c r="L923" s="80">
        <v>1473.18</v>
      </c>
      <c r="M923" s="80">
        <v>1473.18</v>
      </c>
      <c r="N923" s="80">
        <v>1473.18</v>
      </c>
      <c r="O923" s="80">
        <v>1473.18</v>
      </c>
      <c r="P923" s="90">
        <v>15152.7</v>
      </c>
      <c r="Q923" s="90">
        <f t="shared" si="14"/>
        <v>13258.62</v>
      </c>
    </row>
    <row r="924" spans="2:17" x14ac:dyDescent="0.3">
      <c r="B924" s="79" t="s">
        <v>1651</v>
      </c>
      <c r="C924" s="79" t="s">
        <v>1652</v>
      </c>
      <c r="D924" s="80">
        <v>3251.3</v>
      </c>
      <c r="E924" s="80">
        <v>3251.3</v>
      </c>
      <c r="F924" s="80">
        <v>3251.3</v>
      </c>
      <c r="G924" s="80">
        <v>3251.3</v>
      </c>
      <c r="H924" s="80">
        <v>3251.3</v>
      </c>
      <c r="I924" s="80">
        <v>3251.3</v>
      </c>
      <c r="J924" s="80">
        <v>3251.3</v>
      </c>
      <c r="K924" s="80">
        <v>3251.3</v>
      </c>
      <c r="L924" s="80">
        <v>3251.3</v>
      </c>
      <c r="M924" s="80">
        <v>3251.3</v>
      </c>
      <c r="N924" s="80">
        <v>3251.3</v>
      </c>
      <c r="O924" s="80">
        <v>3251.3</v>
      </c>
      <c r="P924" s="90">
        <v>39015.599999999999</v>
      </c>
      <c r="Q924" s="90">
        <f t="shared" si="14"/>
        <v>29261.699999999997</v>
      </c>
    </row>
    <row r="925" spans="2:17" x14ac:dyDescent="0.3">
      <c r="B925" s="79" t="s">
        <v>2641</v>
      </c>
      <c r="C925" s="79" t="s">
        <v>334</v>
      </c>
      <c r="D925" s="80">
        <v>1421.63</v>
      </c>
      <c r="E925" s="80">
        <v>1421.64</v>
      </c>
      <c r="F925" s="80">
        <v>1421.64</v>
      </c>
      <c r="G925" s="80">
        <v>1421.64</v>
      </c>
      <c r="H925" s="80">
        <v>1421.64</v>
      </c>
      <c r="I925" s="80">
        <v>1421.64</v>
      </c>
      <c r="J925" s="80">
        <v>1421.64</v>
      </c>
      <c r="K925" s="80">
        <v>1421.64</v>
      </c>
      <c r="L925" s="80">
        <v>1421.64</v>
      </c>
      <c r="M925" s="80">
        <v>1421.64</v>
      </c>
      <c r="N925" s="80">
        <v>1421.64</v>
      </c>
      <c r="O925" s="80">
        <v>1421.64</v>
      </c>
      <c r="P925" s="90">
        <v>17059.669999999998</v>
      </c>
      <c r="Q925" s="90">
        <f t="shared" si="14"/>
        <v>12794.759999999998</v>
      </c>
    </row>
    <row r="926" spans="2:17" x14ac:dyDescent="0.3">
      <c r="B926" s="79" t="s">
        <v>1746</v>
      </c>
      <c r="C926" s="79" t="s">
        <v>1747</v>
      </c>
      <c r="D926" s="80">
        <v>3513.29</v>
      </c>
      <c r="E926" s="80">
        <v>3513.29</v>
      </c>
      <c r="F926" s="80">
        <v>3513.29</v>
      </c>
      <c r="G926" s="80">
        <v>3513.29</v>
      </c>
      <c r="H926" s="80">
        <v>3513.29</v>
      </c>
      <c r="I926" s="80">
        <v>3513.29</v>
      </c>
      <c r="J926" s="80">
        <v>3513.29</v>
      </c>
      <c r="K926" s="80">
        <v>3513.29</v>
      </c>
      <c r="L926" s="80">
        <v>3513.29</v>
      </c>
      <c r="M926" s="80">
        <v>3513.29</v>
      </c>
      <c r="N926" s="80">
        <v>3513.29</v>
      </c>
      <c r="O926" s="80">
        <v>3513.29</v>
      </c>
      <c r="P926" s="90">
        <v>42159.48</v>
      </c>
      <c r="Q926" s="90">
        <f t="shared" si="14"/>
        <v>31619.610000000004</v>
      </c>
    </row>
    <row r="927" spans="2:17" x14ac:dyDescent="0.3">
      <c r="B927" s="79" t="s">
        <v>1908</v>
      </c>
      <c r="C927" s="79" t="s">
        <v>1909</v>
      </c>
      <c r="D927" s="80">
        <v>1477.47</v>
      </c>
      <c r="E927" s="80">
        <v>1477.47</v>
      </c>
      <c r="F927" s="80">
        <v>1477.47</v>
      </c>
      <c r="G927" s="80">
        <v>1477.47</v>
      </c>
      <c r="H927" s="80">
        <v>1477.47</v>
      </c>
      <c r="I927" s="80">
        <v>1477.47</v>
      </c>
      <c r="J927" s="80">
        <v>1477.47</v>
      </c>
      <c r="K927" s="80">
        <v>1477.47</v>
      </c>
      <c r="L927" s="80">
        <v>1477.47</v>
      </c>
      <c r="M927" s="80">
        <v>1477.47</v>
      </c>
      <c r="N927" s="80">
        <v>1477.47</v>
      </c>
      <c r="O927" s="80">
        <v>1477.47</v>
      </c>
      <c r="P927" s="90">
        <v>17729.64</v>
      </c>
      <c r="Q927" s="90">
        <f t="shared" si="14"/>
        <v>13297.229999999998</v>
      </c>
    </row>
    <row r="928" spans="2:17" x14ac:dyDescent="0.3">
      <c r="B928" s="79" t="s">
        <v>1706</v>
      </c>
      <c r="C928" s="79" t="s">
        <v>1707</v>
      </c>
      <c r="D928" s="80">
        <v>1318.55</v>
      </c>
      <c r="E928" s="80">
        <v>1318.56</v>
      </c>
      <c r="F928" s="80">
        <v>1318.56</v>
      </c>
      <c r="G928" s="80">
        <v>1318.56</v>
      </c>
      <c r="H928" s="80">
        <v>1318.56</v>
      </c>
      <c r="I928" s="80">
        <v>1318.56</v>
      </c>
      <c r="J928" s="80">
        <v>1318.56</v>
      </c>
      <c r="K928" s="80">
        <v>1318.56</v>
      </c>
      <c r="L928" s="80">
        <v>1318.56</v>
      </c>
      <c r="M928" s="80">
        <v>1318.56</v>
      </c>
      <c r="N928" s="80">
        <v>1318.56</v>
      </c>
      <c r="O928" s="80">
        <v>1318.56</v>
      </c>
      <c r="P928" s="90">
        <v>15822.71</v>
      </c>
      <c r="Q928" s="90">
        <f t="shared" si="14"/>
        <v>11867.039999999997</v>
      </c>
    </row>
    <row r="929" spans="2:17" x14ac:dyDescent="0.3">
      <c r="B929" s="79" t="s">
        <v>1758</v>
      </c>
      <c r="C929" s="79" t="s">
        <v>1759</v>
      </c>
      <c r="D929" s="80">
        <v>1473.17</v>
      </c>
      <c r="E929" s="80">
        <v>1473.18</v>
      </c>
      <c r="F929" s="80">
        <v>1473.18</v>
      </c>
      <c r="G929" s="80">
        <v>1473.18</v>
      </c>
      <c r="H929" s="80">
        <v>1473.18</v>
      </c>
      <c r="I929" s="80">
        <v>1473.18</v>
      </c>
      <c r="J929" s="80">
        <v>1473.18</v>
      </c>
      <c r="K929" s="80">
        <v>1473.18</v>
      </c>
      <c r="L929" s="80">
        <v>1473.18</v>
      </c>
      <c r="M929" s="80">
        <v>1473.18</v>
      </c>
      <c r="N929" s="80">
        <v>1473.18</v>
      </c>
      <c r="O929" s="80">
        <v>1473.18</v>
      </c>
      <c r="P929" s="90">
        <v>17678.150000000001</v>
      </c>
      <c r="Q929" s="90">
        <f t="shared" si="14"/>
        <v>13258.62</v>
      </c>
    </row>
    <row r="930" spans="2:17" x14ac:dyDescent="0.3">
      <c r="B930" s="79" t="s">
        <v>1686</v>
      </c>
      <c r="C930" s="79" t="s">
        <v>1687</v>
      </c>
      <c r="D930" s="80">
        <v>3251.3</v>
      </c>
      <c r="E930" s="80">
        <v>3251.3</v>
      </c>
      <c r="F930" s="80">
        <v>3251.3</v>
      </c>
      <c r="G930" s="80">
        <v>3251.3</v>
      </c>
      <c r="H930" s="80">
        <v>3251.3</v>
      </c>
      <c r="I930" s="80">
        <v>3251.3</v>
      </c>
      <c r="J930" s="80">
        <v>3251.3</v>
      </c>
      <c r="K930" s="80">
        <v>3251.3</v>
      </c>
      <c r="L930" s="80">
        <v>3251.3</v>
      </c>
      <c r="M930" s="80">
        <v>3251.3</v>
      </c>
      <c r="N930" s="80">
        <v>3251.3</v>
      </c>
      <c r="O930" s="80">
        <v>3251.3</v>
      </c>
      <c r="P930" s="90">
        <v>39015.599999999999</v>
      </c>
      <c r="Q930" s="90">
        <f t="shared" si="14"/>
        <v>29261.699999999997</v>
      </c>
    </row>
    <row r="931" spans="2:17" x14ac:dyDescent="0.3">
      <c r="B931" s="79" t="s">
        <v>2500</v>
      </c>
      <c r="C931" s="79" t="s">
        <v>2501</v>
      </c>
      <c r="D931" s="80">
        <v>3513.29</v>
      </c>
      <c r="E931" s="80">
        <v>3513.29</v>
      </c>
      <c r="F931" s="80">
        <v>3513.29</v>
      </c>
      <c r="G931" s="80">
        <v>3513.29</v>
      </c>
      <c r="H931" s="80">
        <v>3513.29</v>
      </c>
      <c r="I931" s="80">
        <v>3513.29</v>
      </c>
      <c r="J931" s="80">
        <v>3513.29</v>
      </c>
      <c r="K931" s="80">
        <v>3513.29</v>
      </c>
      <c r="L931" s="80">
        <v>3513.29</v>
      </c>
      <c r="M931" s="80">
        <v>3513.29</v>
      </c>
      <c r="N931" s="80">
        <v>3513.29</v>
      </c>
      <c r="O931" s="80">
        <v>3513.29</v>
      </c>
      <c r="P931" s="90">
        <v>42159.48</v>
      </c>
      <c r="Q931" s="90">
        <f t="shared" si="14"/>
        <v>31619.610000000004</v>
      </c>
    </row>
    <row r="932" spans="2:17" x14ac:dyDescent="0.3">
      <c r="B932" s="79" t="s">
        <v>902</v>
      </c>
      <c r="C932" s="79" t="s">
        <v>903</v>
      </c>
      <c r="D932" s="80">
        <v>1477.47</v>
      </c>
      <c r="E932" s="80">
        <v>1477.47</v>
      </c>
      <c r="F932" s="80">
        <v>1477.47</v>
      </c>
      <c r="G932" s="80">
        <v>1477.47</v>
      </c>
      <c r="H932" s="80">
        <v>1477.47</v>
      </c>
      <c r="I932" s="80">
        <v>1477.47</v>
      </c>
      <c r="J932" s="81">
        <v>857.89</v>
      </c>
      <c r="K932" s="82"/>
      <c r="L932" s="82"/>
      <c r="M932" s="82"/>
      <c r="N932" s="82"/>
      <c r="O932" s="82"/>
      <c r="P932" s="90">
        <v>9722.7099999999991</v>
      </c>
      <c r="Q932" s="90">
        <f t="shared" si="14"/>
        <v>5290.3</v>
      </c>
    </row>
    <row r="933" spans="2:17" x14ac:dyDescent="0.3">
      <c r="B933" s="79" t="s">
        <v>2751</v>
      </c>
      <c r="C933" s="79" t="s">
        <v>903</v>
      </c>
      <c r="D933" s="82"/>
      <c r="E933" s="82"/>
      <c r="F933" s="82"/>
      <c r="G933" s="82"/>
      <c r="H933" s="82"/>
      <c r="I933" s="82"/>
      <c r="J933" s="81">
        <v>619.58000000000004</v>
      </c>
      <c r="K933" s="80">
        <v>1477.47</v>
      </c>
      <c r="L933" s="80">
        <v>1477.47</v>
      </c>
      <c r="M933" s="80">
        <v>1477.47</v>
      </c>
      <c r="N933" s="80">
        <v>1477.47</v>
      </c>
      <c r="O933" s="80">
        <v>1477.47</v>
      </c>
      <c r="P933" s="90">
        <v>8006.93</v>
      </c>
      <c r="Q933" s="90">
        <f t="shared" si="14"/>
        <v>8006.9300000000012</v>
      </c>
    </row>
    <row r="934" spans="2:17" x14ac:dyDescent="0.3">
      <c r="B934" s="79" t="s">
        <v>935</v>
      </c>
      <c r="C934" s="79" t="s">
        <v>936</v>
      </c>
      <c r="D934" s="80">
        <v>1318.55</v>
      </c>
      <c r="E934" s="80">
        <v>1318.56</v>
      </c>
      <c r="F934" s="80">
        <v>1318.56</v>
      </c>
      <c r="G934" s="80">
        <v>1318.56</v>
      </c>
      <c r="H934" s="80">
        <v>1318.56</v>
      </c>
      <c r="I934" s="80">
        <v>1318.56</v>
      </c>
      <c r="J934" s="80">
        <v>1318.56</v>
      </c>
      <c r="K934" s="80">
        <v>1318.56</v>
      </c>
      <c r="L934" s="80">
        <v>1318.56</v>
      </c>
      <c r="M934" s="80">
        <v>1318.56</v>
      </c>
      <c r="N934" s="80">
        <v>1318.56</v>
      </c>
      <c r="O934" s="80">
        <v>1318.56</v>
      </c>
      <c r="P934" s="90">
        <v>15822.71</v>
      </c>
      <c r="Q934" s="90">
        <f t="shared" si="14"/>
        <v>11867.039999999997</v>
      </c>
    </row>
    <row r="935" spans="2:17" x14ac:dyDescent="0.3">
      <c r="B935" s="79" t="s">
        <v>1809</v>
      </c>
      <c r="C935" s="79" t="s">
        <v>1810</v>
      </c>
      <c r="D935" s="80">
        <v>1473.17</v>
      </c>
      <c r="E935" s="80">
        <v>1473.18</v>
      </c>
      <c r="F935" s="80">
        <v>1473.18</v>
      </c>
      <c r="G935" s="80">
        <v>1473.18</v>
      </c>
      <c r="H935" s="80">
        <v>1473.18</v>
      </c>
      <c r="I935" s="80">
        <v>1473.18</v>
      </c>
      <c r="J935" s="80">
        <v>1473.18</v>
      </c>
      <c r="K935" s="80">
        <v>1473.18</v>
      </c>
      <c r="L935" s="80">
        <v>1473.18</v>
      </c>
      <c r="M935" s="80">
        <v>1473.18</v>
      </c>
      <c r="N935" s="80">
        <v>1473.18</v>
      </c>
      <c r="O935" s="80">
        <v>1473.18</v>
      </c>
      <c r="P935" s="90">
        <v>17678.150000000001</v>
      </c>
      <c r="Q935" s="90">
        <f t="shared" si="14"/>
        <v>13258.62</v>
      </c>
    </row>
    <row r="936" spans="2:17" x14ac:dyDescent="0.3">
      <c r="B936" s="79" t="s">
        <v>2484</v>
      </c>
      <c r="C936" s="79" t="s">
        <v>2485</v>
      </c>
      <c r="D936" s="80">
        <v>3251.3</v>
      </c>
      <c r="E936" s="80">
        <v>3251.3</v>
      </c>
      <c r="F936" s="80">
        <v>3251.3</v>
      </c>
      <c r="G936" s="80">
        <v>3251.3</v>
      </c>
      <c r="H936" s="80">
        <v>3251.3</v>
      </c>
      <c r="I936" s="80">
        <v>3251.3</v>
      </c>
      <c r="J936" s="80">
        <v>3251.3</v>
      </c>
      <c r="K936" s="80">
        <v>3251.3</v>
      </c>
      <c r="L936" s="80">
        <v>3251.3</v>
      </c>
      <c r="M936" s="80">
        <v>3251.3</v>
      </c>
      <c r="N936" s="80">
        <v>3251.3</v>
      </c>
      <c r="O936" s="80">
        <v>3251.3</v>
      </c>
      <c r="P936" s="90">
        <v>39015.599999999999</v>
      </c>
      <c r="Q936" s="90">
        <f t="shared" si="14"/>
        <v>29261.699999999997</v>
      </c>
    </row>
    <row r="937" spans="2:17" x14ac:dyDescent="0.3">
      <c r="B937" s="79" t="s">
        <v>2525</v>
      </c>
      <c r="C937" s="79" t="s">
        <v>361</v>
      </c>
      <c r="D937" s="80">
        <v>1576.25</v>
      </c>
      <c r="E937" s="80">
        <v>1576.26</v>
      </c>
      <c r="F937" s="80">
        <v>1576.26</v>
      </c>
      <c r="G937" s="80">
        <v>1576.26</v>
      </c>
      <c r="H937" s="80">
        <v>1576.26</v>
      </c>
      <c r="I937" s="80">
        <v>1576.26</v>
      </c>
      <c r="J937" s="80">
        <v>1576.26</v>
      </c>
      <c r="K937" s="80">
        <v>1576.26</v>
      </c>
      <c r="L937" s="80">
        <v>1576.26</v>
      </c>
      <c r="M937" s="80">
        <v>1576.26</v>
      </c>
      <c r="N937" s="80">
        <v>1576.26</v>
      </c>
      <c r="O937" s="80">
        <v>1576.26</v>
      </c>
      <c r="P937" s="90">
        <v>18915.11</v>
      </c>
      <c r="Q937" s="90">
        <f t="shared" si="14"/>
        <v>14186.34</v>
      </c>
    </row>
    <row r="938" spans="2:17" x14ac:dyDescent="0.3">
      <c r="B938" s="79" t="s">
        <v>1695</v>
      </c>
      <c r="C938" s="79" t="s">
        <v>1696</v>
      </c>
      <c r="D938" s="80">
        <v>3513.29</v>
      </c>
      <c r="E938" s="80">
        <v>3513.29</v>
      </c>
      <c r="F938" s="80">
        <v>3513.29</v>
      </c>
      <c r="G938" s="80">
        <v>3513.29</v>
      </c>
      <c r="H938" s="80">
        <v>3513.29</v>
      </c>
      <c r="I938" s="80">
        <v>3513.29</v>
      </c>
      <c r="J938" s="80">
        <v>3513.29</v>
      </c>
      <c r="K938" s="80">
        <v>3513.29</v>
      </c>
      <c r="L938" s="80">
        <v>3513.29</v>
      </c>
      <c r="M938" s="80">
        <v>3513.29</v>
      </c>
      <c r="N938" s="80">
        <v>3513.29</v>
      </c>
      <c r="O938" s="80">
        <v>3513.29</v>
      </c>
      <c r="P938" s="90">
        <v>42159.48</v>
      </c>
      <c r="Q938" s="90">
        <f t="shared" si="14"/>
        <v>31619.610000000004</v>
      </c>
    </row>
    <row r="939" spans="2:17" x14ac:dyDescent="0.3">
      <c r="B939" s="79" t="s">
        <v>1082</v>
      </c>
      <c r="C939" s="79" t="s">
        <v>1083</v>
      </c>
      <c r="D939" s="80">
        <v>1477.47</v>
      </c>
      <c r="E939" s="80">
        <v>1477.47</v>
      </c>
      <c r="F939" s="80">
        <v>1477.47</v>
      </c>
      <c r="G939" s="80">
        <v>1477.47</v>
      </c>
      <c r="H939" s="80">
        <v>1477.47</v>
      </c>
      <c r="I939" s="80">
        <v>1477.47</v>
      </c>
      <c r="J939" s="80">
        <v>1477.47</v>
      </c>
      <c r="K939" s="80">
        <v>1477.47</v>
      </c>
      <c r="L939" s="80">
        <v>1477.47</v>
      </c>
      <c r="M939" s="80">
        <v>1477.47</v>
      </c>
      <c r="N939" s="80">
        <v>1477.47</v>
      </c>
      <c r="O939" s="80">
        <v>1477.47</v>
      </c>
      <c r="P939" s="90">
        <v>17729.64</v>
      </c>
      <c r="Q939" s="90">
        <f t="shared" si="14"/>
        <v>13297.229999999998</v>
      </c>
    </row>
    <row r="940" spans="2:17" x14ac:dyDescent="0.3">
      <c r="B940" s="79" t="s">
        <v>1993</v>
      </c>
      <c r="C940" s="79" t="s">
        <v>1994</v>
      </c>
      <c r="D940" s="80">
        <v>1318.55</v>
      </c>
      <c r="E940" s="80">
        <v>1318.56</v>
      </c>
      <c r="F940" s="80">
        <v>1318.56</v>
      </c>
      <c r="G940" s="80">
        <v>1318.56</v>
      </c>
      <c r="H940" s="80">
        <v>1318.56</v>
      </c>
      <c r="I940" s="80">
        <v>1318.56</v>
      </c>
      <c r="J940" s="80">
        <v>1318.56</v>
      </c>
      <c r="K940" s="80">
        <v>1318.56</v>
      </c>
      <c r="L940" s="80">
        <v>1318.56</v>
      </c>
      <c r="M940" s="80">
        <v>1318.56</v>
      </c>
      <c r="N940" s="80">
        <v>1318.56</v>
      </c>
      <c r="O940" s="80">
        <v>1318.56</v>
      </c>
      <c r="P940" s="90">
        <v>15822.71</v>
      </c>
      <c r="Q940" s="90">
        <f t="shared" si="14"/>
        <v>11867.039999999997</v>
      </c>
    </row>
    <row r="941" spans="2:17" x14ac:dyDescent="0.3">
      <c r="B941" s="79" t="s">
        <v>1910</v>
      </c>
      <c r="C941" s="79" t="s">
        <v>1911</v>
      </c>
      <c r="D941" s="80">
        <v>1473.17</v>
      </c>
      <c r="E941" s="80">
        <v>1473.18</v>
      </c>
      <c r="F941" s="80">
        <v>1473.18</v>
      </c>
      <c r="G941" s="80">
        <v>1473.18</v>
      </c>
      <c r="H941" s="80">
        <v>1473.18</v>
      </c>
      <c r="I941" s="80">
        <v>1473.18</v>
      </c>
      <c r="J941" s="80">
        <v>1473.18</v>
      </c>
      <c r="K941" s="80">
        <v>1473.18</v>
      </c>
      <c r="L941" s="80">
        <v>1473.18</v>
      </c>
      <c r="M941" s="80">
        <v>1473.18</v>
      </c>
      <c r="N941" s="80">
        <v>1473.18</v>
      </c>
      <c r="O941" s="80">
        <v>1473.18</v>
      </c>
      <c r="P941" s="90">
        <v>17678.150000000001</v>
      </c>
      <c r="Q941" s="90">
        <f t="shared" si="14"/>
        <v>13258.62</v>
      </c>
    </row>
    <row r="942" spans="2:17" x14ac:dyDescent="0.3">
      <c r="B942" s="79" t="s">
        <v>1653</v>
      </c>
      <c r="C942" s="79" t="s">
        <v>1654</v>
      </c>
      <c r="D942" s="80">
        <v>3251.3</v>
      </c>
      <c r="E942" s="80">
        <v>3251.3</v>
      </c>
      <c r="F942" s="80">
        <v>3251.3</v>
      </c>
      <c r="G942" s="80">
        <v>3251.3</v>
      </c>
      <c r="H942" s="80">
        <v>3251.3</v>
      </c>
      <c r="I942" s="80">
        <v>3251.3</v>
      </c>
      <c r="J942" s="80">
        <v>3251.3</v>
      </c>
      <c r="K942" s="80">
        <v>3251.3</v>
      </c>
      <c r="L942" s="80">
        <v>3251.3</v>
      </c>
      <c r="M942" s="80">
        <v>3251.3</v>
      </c>
      <c r="N942" s="80">
        <v>3251.3</v>
      </c>
      <c r="O942" s="80">
        <v>3251.3</v>
      </c>
      <c r="P942" s="90">
        <v>39015.599999999999</v>
      </c>
      <c r="Q942" s="90">
        <f t="shared" si="14"/>
        <v>29261.699999999997</v>
      </c>
    </row>
    <row r="943" spans="2:17" x14ac:dyDescent="0.3">
      <c r="B943" s="79" t="s">
        <v>1833</v>
      </c>
      <c r="C943" s="79" t="s">
        <v>1834</v>
      </c>
      <c r="D943" s="80">
        <v>3513.29</v>
      </c>
      <c r="E943" s="80">
        <v>3513.29</v>
      </c>
      <c r="F943" s="80">
        <v>3513.29</v>
      </c>
      <c r="G943" s="80">
        <v>3513.29</v>
      </c>
      <c r="H943" s="80">
        <v>3513.29</v>
      </c>
      <c r="I943" s="80">
        <v>3513.29</v>
      </c>
      <c r="J943" s="80">
        <v>3513.29</v>
      </c>
      <c r="K943" s="80">
        <v>3513.29</v>
      </c>
      <c r="L943" s="80">
        <v>3513.29</v>
      </c>
      <c r="M943" s="80">
        <v>3513.29</v>
      </c>
      <c r="N943" s="80">
        <v>3513.29</v>
      </c>
      <c r="O943" s="80">
        <v>3513.29</v>
      </c>
      <c r="P943" s="90">
        <v>42159.48</v>
      </c>
      <c r="Q943" s="90">
        <f t="shared" si="14"/>
        <v>31619.610000000004</v>
      </c>
    </row>
    <row r="944" spans="2:17" x14ac:dyDescent="0.3">
      <c r="B944" s="79" t="s">
        <v>1060</v>
      </c>
      <c r="C944" s="79" t="s">
        <v>1061</v>
      </c>
      <c r="D944" s="80">
        <v>1477.47</v>
      </c>
      <c r="E944" s="80">
        <v>1477.47</v>
      </c>
      <c r="F944" s="80">
        <v>1477.47</v>
      </c>
      <c r="G944" s="80">
        <v>1477.47</v>
      </c>
      <c r="H944" s="80">
        <v>1477.47</v>
      </c>
      <c r="I944" s="80">
        <v>1477.47</v>
      </c>
      <c r="J944" s="80">
        <v>1477.47</v>
      </c>
      <c r="K944" s="80">
        <v>1477.47</v>
      </c>
      <c r="L944" s="80">
        <v>1477.47</v>
      </c>
      <c r="M944" s="80">
        <v>1477.47</v>
      </c>
      <c r="N944" s="80">
        <v>1477.47</v>
      </c>
      <c r="O944" s="80">
        <v>1477.47</v>
      </c>
      <c r="P944" s="90">
        <v>17729.64</v>
      </c>
      <c r="Q944" s="90">
        <f t="shared" si="14"/>
        <v>13297.229999999998</v>
      </c>
    </row>
    <row r="945" spans="2:17" x14ac:dyDescent="0.3">
      <c r="B945" s="79" t="s">
        <v>1688</v>
      </c>
      <c r="C945" s="79" t="s">
        <v>1689</v>
      </c>
      <c r="D945" s="80">
        <v>1318.55</v>
      </c>
      <c r="E945" s="80">
        <v>1318.56</v>
      </c>
      <c r="F945" s="80">
        <v>1318.56</v>
      </c>
      <c r="G945" s="80">
        <v>1318.56</v>
      </c>
      <c r="H945" s="80">
        <v>1318.56</v>
      </c>
      <c r="I945" s="80">
        <v>1318.56</v>
      </c>
      <c r="J945" s="80">
        <v>1318.56</v>
      </c>
      <c r="K945" s="80">
        <v>1318.56</v>
      </c>
      <c r="L945" s="80">
        <v>1318.56</v>
      </c>
      <c r="M945" s="80">
        <v>1318.56</v>
      </c>
      <c r="N945" s="80">
        <v>1318.56</v>
      </c>
      <c r="O945" s="80">
        <v>1318.56</v>
      </c>
      <c r="P945" s="90">
        <v>15822.71</v>
      </c>
      <c r="Q945" s="90">
        <f t="shared" si="14"/>
        <v>11867.039999999997</v>
      </c>
    </row>
    <row r="946" spans="2:17" x14ac:dyDescent="0.3">
      <c r="B946" s="79" t="s">
        <v>1950</v>
      </c>
      <c r="C946" s="79" t="s">
        <v>1951</v>
      </c>
      <c r="D946" s="80">
        <v>1473.17</v>
      </c>
      <c r="E946" s="80">
        <v>1473.18</v>
      </c>
      <c r="F946" s="80">
        <v>1473.18</v>
      </c>
      <c r="G946" s="80">
        <v>1473.18</v>
      </c>
      <c r="H946" s="80">
        <v>1473.18</v>
      </c>
      <c r="I946" s="80">
        <v>1473.18</v>
      </c>
      <c r="J946" s="80">
        <v>1473.18</v>
      </c>
      <c r="K946" s="80">
        <v>1473.18</v>
      </c>
      <c r="L946" s="80">
        <v>1473.18</v>
      </c>
      <c r="M946" s="80">
        <v>1473.18</v>
      </c>
      <c r="N946" s="80">
        <v>1473.18</v>
      </c>
      <c r="O946" s="80">
        <v>1473.18</v>
      </c>
      <c r="P946" s="90">
        <v>17678.150000000001</v>
      </c>
      <c r="Q946" s="90">
        <f t="shared" si="14"/>
        <v>13258.62</v>
      </c>
    </row>
    <row r="947" spans="2:17" x14ac:dyDescent="0.3">
      <c r="B947" s="79" t="s">
        <v>2012</v>
      </c>
      <c r="C947" s="79" t="s">
        <v>2013</v>
      </c>
      <c r="D947" s="80">
        <v>3251.3</v>
      </c>
      <c r="E947" s="80">
        <v>3251.3</v>
      </c>
      <c r="F947" s="80">
        <v>3251.3</v>
      </c>
      <c r="G947" s="80">
        <v>3251.3</v>
      </c>
      <c r="H947" s="80">
        <v>3251.3</v>
      </c>
      <c r="I947" s="80">
        <v>3251.3</v>
      </c>
      <c r="J947" s="80">
        <v>3251.3</v>
      </c>
      <c r="K947" s="80">
        <v>3251.3</v>
      </c>
      <c r="L947" s="80">
        <v>3251.3</v>
      </c>
      <c r="M947" s="80">
        <v>3251.3</v>
      </c>
      <c r="N947" s="80">
        <v>3251.3</v>
      </c>
      <c r="O947" s="80">
        <v>3251.3</v>
      </c>
      <c r="P947" s="90">
        <v>39015.599999999999</v>
      </c>
      <c r="Q947" s="90">
        <f t="shared" si="14"/>
        <v>29261.699999999997</v>
      </c>
    </row>
    <row r="948" spans="2:17" x14ac:dyDescent="0.3">
      <c r="B948" s="79" t="s">
        <v>950</v>
      </c>
      <c r="C948" s="79" t="s">
        <v>248</v>
      </c>
      <c r="D948" s="80">
        <v>3423.1</v>
      </c>
      <c r="E948" s="80">
        <v>3423.1</v>
      </c>
      <c r="F948" s="80">
        <v>3423.1</v>
      </c>
      <c r="G948" s="80">
        <v>3423.1</v>
      </c>
      <c r="H948" s="80">
        <v>3423.1</v>
      </c>
      <c r="I948" s="80">
        <v>3423.1</v>
      </c>
      <c r="J948" s="80">
        <v>3423.1</v>
      </c>
      <c r="K948" s="80">
        <v>3423.1</v>
      </c>
      <c r="L948" s="80">
        <v>3423.1</v>
      </c>
      <c r="M948" s="80">
        <v>3423.1</v>
      </c>
      <c r="N948" s="80">
        <v>3423.1</v>
      </c>
      <c r="O948" s="80">
        <v>3423.1</v>
      </c>
      <c r="P948" s="90">
        <v>41077.199999999997</v>
      </c>
      <c r="Q948" s="90">
        <f t="shared" si="14"/>
        <v>30807.899999999994</v>
      </c>
    </row>
    <row r="949" spans="2:17" x14ac:dyDescent="0.3">
      <c r="B949" s="79" t="s">
        <v>1701</v>
      </c>
      <c r="C949" s="79" t="s">
        <v>345</v>
      </c>
      <c r="D949" s="80">
        <v>3367.26</v>
      </c>
      <c r="E949" s="80">
        <v>3367.26</v>
      </c>
      <c r="F949" s="80">
        <v>3367.26</v>
      </c>
      <c r="G949" s="80">
        <v>2244.84</v>
      </c>
      <c r="H949" s="82"/>
      <c r="I949" s="82"/>
      <c r="J949" s="82"/>
      <c r="K949" s="80">
        <v>5867.67</v>
      </c>
      <c r="L949" s="82"/>
      <c r="M949" s="82"/>
      <c r="N949" s="82"/>
      <c r="O949" s="82"/>
      <c r="P949" s="90">
        <v>18214.29</v>
      </c>
      <c r="Q949" s="90">
        <f t="shared" si="14"/>
        <v>8112.51</v>
      </c>
    </row>
    <row r="950" spans="2:17" x14ac:dyDescent="0.3">
      <c r="B950" s="79" t="s">
        <v>2716</v>
      </c>
      <c r="C950" s="79" t="s">
        <v>345</v>
      </c>
      <c r="D950" s="82"/>
      <c r="E950" s="82"/>
      <c r="F950" s="82"/>
      <c r="G950" s="80">
        <v>1122.42</v>
      </c>
      <c r="H950" s="80">
        <v>3367.26</v>
      </c>
      <c r="I950" s="80">
        <v>3367.26</v>
      </c>
      <c r="J950" s="80">
        <v>3367.26</v>
      </c>
      <c r="K950" s="80">
        <v>-2500.41</v>
      </c>
      <c r="L950" s="80">
        <v>3367.26</v>
      </c>
      <c r="M950" s="80">
        <v>3367.26</v>
      </c>
      <c r="N950" s="80">
        <v>3367.26</v>
      </c>
      <c r="O950" s="80">
        <v>3367.26</v>
      </c>
      <c r="P950" s="90">
        <v>22192.83</v>
      </c>
      <c r="Q950" s="90">
        <f t="shared" si="14"/>
        <v>22192.83</v>
      </c>
    </row>
    <row r="951" spans="2:17" x14ac:dyDescent="0.3">
      <c r="B951" s="79" t="s">
        <v>1127</v>
      </c>
      <c r="C951" s="79" t="s">
        <v>1128</v>
      </c>
      <c r="D951" s="80">
        <v>3513.29</v>
      </c>
      <c r="E951" s="80">
        <v>3513.29</v>
      </c>
      <c r="F951" s="80">
        <v>3513.29</v>
      </c>
      <c r="G951" s="80">
        <v>3513.29</v>
      </c>
      <c r="H951" s="80">
        <v>3513.29</v>
      </c>
      <c r="I951" s="80">
        <v>3513.29</v>
      </c>
      <c r="J951" s="80">
        <v>3513.29</v>
      </c>
      <c r="K951" s="80">
        <v>3513.29</v>
      </c>
      <c r="L951" s="80">
        <v>3513.29</v>
      </c>
      <c r="M951" s="80">
        <v>3513.29</v>
      </c>
      <c r="N951" s="80">
        <v>3513.29</v>
      </c>
      <c r="O951" s="80">
        <v>3513.29</v>
      </c>
      <c r="P951" s="90">
        <v>42159.48</v>
      </c>
      <c r="Q951" s="90">
        <f t="shared" si="14"/>
        <v>31619.610000000004</v>
      </c>
    </row>
    <row r="952" spans="2:17" x14ac:dyDescent="0.3">
      <c r="B952" s="79" t="s">
        <v>1724</v>
      </c>
      <c r="C952" s="79" t="s">
        <v>1725</v>
      </c>
      <c r="D952" s="80">
        <v>1477.47</v>
      </c>
      <c r="E952" s="80">
        <v>1477.47</v>
      </c>
      <c r="F952" s="80">
        <v>1477.47</v>
      </c>
      <c r="G952" s="80">
        <v>1477.47</v>
      </c>
      <c r="H952" s="80">
        <v>1477.47</v>
      </c>
      <c r="I952" s="80">
        <v>1477.47</v>
      </c>
      <c r="J952" s="80">
        <v>1477.47</v>
      </c>
      <c r="K952" s="80">
        <v>1477.47</v>
      </c>
      <c r="L952" s="80">
        <v>1477.47</v>
      </c>
      <c r="M952" s="80">
        <v>1477.47</v>
      </c>
      <c r="N952" s="80">
        <v>1477.47</v>
      </c>
      <c r="O952" s="80">
        <v>1477.47</v>
      </c>
      <c r="P952" s="90">
        <v>17729.64</v>
      </c>
      <c r="Q952" s="90">
        <f t="shared" si="14"/>
        <v>13297.229999999998</v>
      </c>
    </row>
    <row r="953" spans="2:17" x14ac:dyDescent="0.3">
      <c r="B953" s="79" t="s">
        <v>941</v>
      </c>
      <c r="C953" s="79" t="s">
        <v>942</v>
      </c>
      <c r="D953" s="80">
        <v>1318.55</v>
      </c>
      <c r="E953" s="80">
        <v>1318.56</v>
      </c>
      <c r="F953" s="80">
        <v>1318.56</v>
      </c>
      <c r="G953" s="80">
        <v>1318.56</v>
      </c>
      <c r="H953" s="80">
        <v>1318.56</v>
      </c>
      <c r="I953" s="80">
        <v>1318.56</v>
      </c>
      <c r="J953" s="80">
        <v>1318.56</v>
      </c>
      <c r="K953" s="80">
        <v>1318.56</v>
      </c>
      <c r="L953" s="80">
        <v>1318.56</v>
      </c>
      <c r="M953" s="80">
        <v>1318.56</v>
      </c>
      <c r="N953" s="80">
        <v>1318.56</v>
      </c>
      <c r="O953" s="80">
        <v>1318.56</v>
      </c>
      <c r="P953" s="90">
        <v>15822.71</v>
      </c>
      <c r="Q953" s="90">
        <f t="shared" si="14"/>
        <v>11867.039999999997</v>
      </c>
    </row>
    <row r="954" spans="2:17" x14ac:dyDescent="0.3">
      <c r="B954" s="79" t="s">
        <v>2468</v>
      </c>
      <c r="C954" s="79" t="s">
        <v>2469</v>
      </c>
      <c r="D954" s="80">
        <v>1473.17</v>
      </c>
      <c r="E954" s="80">
        <v>1473.18</v>
      </c>
      <c r="F954" s="80">
        <v>1473.18</v>
      </c>
      <c r="G954" s="80">
        <v>1473.18</v>
      </c>
      <c r="H954" s="80">
        <v>1473.18</v>
      </c>
      <c r="I954" s="80">
        <v>1473.18</v>
      </c>
      <c r="J954" s="80">
        <v>1473.18</v>
      </c>
      <c r="K954" s="80">
        <v>1473.18</v>
      </c>
      <c r="L954" s="80">
        <v>1473.18</v>
      </c>
      <c r="M954" s="80">
        <v>1473.18</v>
      </c>
      <c r="N954" s="80">
        <v>1473.18</v>
      </c>
      <c r="O954" s="80">
        <v>1473.18</v>
      </c>
      <c r="P954" s="90">
        <v>17678.150000000001</v>
      </c>
      <c r="Q954" s="90">
        <f t="shared" si="14"/>
        <v>13258.62</v>
      </c>
    </row>
    <row r="955" spans="2:17" x14ac:dyDescent="0.3">
      <c r="B955" s="79" t="s">
        <v>1869</v>
      </c>
      <c r="C955" s="79" t="s">
        <v>1870</v>
      </c>
      <c r="D955" s="80">
        <v>3251.3</v>
      </c>
      <c r="E955" s="80">
        <v>3251.3</v>
      </c>
      <c r="F955" s="80">
        <v>3251.3</v>
      </c>
      <c r="G955" s="80">
        <v>3251.3</v>
      </c>
      <c r="H955" s="80">
        <v>3251.3</v>
      </c>
      <c r="I955" s="80">
        <v>3251.3</v>
      </c>
      <c r="J955" s="80">
        <v>3251.3</v>
      </c>
      <c r="K955" s="80">
        <v>3251.3</v>
      </c>
      <c r="L955" s="80">
        <v>3251.3</v>
      </c>
      <c r="M955" s="80">
        <v>3251.3</v>
      </c>
      <c r="N955" s="80">
        <v>3251.3</v>
      </c>
      <c r="O955" s="80">
        <v>3251.3</v>
      </c>
      <c r="P955" s="90">
        <v>39015.599999999999</v>
      </c>
      <c r="Q955" s="90">
        <f t="shared" si="14"/>
        <v>29261.699999999997</v>
      </c>
    </row>
    <row r="956" spans="2:17" x14ac:dyDescent="0.3">
      <c r="B956" s="79" t="s">
        <v>1817</v>
      </c>
      <c r="C956" s="79" t="s">
        <v>1818</v>
      </c>
      <c r="D956" s="80">
        <v>4904.8599999999997</v>
      </c>
      <c r="E956" s="80">
        <v>4904.8599999999997</v>
      </c>
      <c r="F956" s="80">
        <v>4904.8599999999997</v>
      </c>
      <c r="G956" s="80">
        <v>4904.8599999999997</v>
      </c>
      <c r="H956" s="80">
        <v>4904.8599999999997</v>
      </c>
      <c r="I956" s="80">
        <v>4904.8599999999997</v>
      </c>
      <c r="J956" s="80">
        <v>4904.8599999999997</v>
      </c>
      <c r="K956" s="80">
        <v>4904.8599999999997</v>
      </c>
      <c r="L956" s="80">
        <v>4904.8599999999997</v>
      </c>
      <c r="M956" s="82"/>
      <c r="N956" s="82"/>
      <c r="O956" s="82"/>
      <c r="P956" s="90">
        <v>44143.74</v>
      </c>
      <c r="Q956" s="90">
        <f t="shared" si="14"/>
        <v>29429.16</v>
      </c>
    </row>
    <row r="957" spans="2:17" x14ac:dyDescent="0.3">
      <c r="B957" s="79" t="s">
        <v>2789</v>
      </c>
      <c r="C957" s="79" t="s">
        <v>1818</v>
      </c>
      <c r="D957" s="82"/>
      <c r="E957" s="82"/>
      <c r="F957" s="82"/>
      <c r="G957" s="82"/>
      <c r="H957" s="82"/>
      <c r="I957" s="82"/>
      <c r="J957" s="82"/>
      <c r="K957" s="82"/>
      <c r="L957" s="82"/>
      <c r="M957" s="80">
        <v>4904.8599999999997</v>
      </c>
      <c r="N957" s="80">
        <v>4904.8599999999997</v>
      </c>
      <c r="O957" s="80">
        <v>4904.8599999999997</v>
      </c>
      <c r="P957" s="90">
        <v>14714.58</v>
      </c>
      <c r="Q957" s="90">
        <f t="shared" si="14"/>
        <v>14714.579999999998</v>
      </c>
    </row>
    <row r="958" spans="2:17" x14ac:dyDescent="0.3">
      <c r="B958" s="79" t="s">
        <v>987</v>
      </c>
      <c r="C958" s="79" t="s">
        <v>988</v>
      </c>
      <c r="D958" s="80">
        <v>2048.71</v>
      </c>
      <c r="E958" s="80">
        <v>2048.6999999999998</v>
      </c>
      <c r="F958" s="80">
        <v>2048.6999999999998</v>
      </c>
      <c r="G958" s="80">
        <v>2048.6999999999998</v>
      </c>
      <c r="H958" s="80">
        <v>2048.6999999999998</v>
      </c>
      <c r="I958" s="80">
        <v>2048.6999999999998</v>
      </c>
      <c r="J958" s="80">
        <v>2048.6999999999998</v>
      </c>
      <c r="K958" s="80">
        <v>2048.6999999999998</v>
      </c>
      <c r="L958" s="80">
        <v>2048.6999999999998</v>
      </c>
      <c r="M958" s="80">
        <v>2048.6999999999998</v>
      </c>
      <c r="N958" s="80">
        <v>2048.6999999999998</v>
      </c>
      <c r="O958" s="80">
        <v>2048.6999999999998</v>
      </c>
      <c r="P958" s="90">
        <v>24584.41</v>
      </c>
      <c r="Q958" s="90">
        <f t="shared" si="14"/>
        <v>18438.300000000003</v>
      </c>
    </row>
    <row r="959" spans="2:17" x14ac:dyDescent="0.3">
      <c r="B959" s="79" t="s">
        <v>1876</v>
      </c>
      <c r="C959" s="79" t="s">
        <v>1877</v>
      </c>
      <c r="D959" s="80">
        <v>1842.54</v>
      </c>
      <c r="E959" s="80">
        <v>1842.54</v>
      </c>
      <c r="F959" s="80">
        <v>1842.54</v>
      </c>
      <c r="G959" s="80">
        <v>1842.54</v>
      </c>
      <c r="H959" s="80">
        <v>1842.54</v>
      </c>
      <c r="I959" s="80">
        <v>1842.54</v>
      </c>
      <c r="J959" s="80">
        <v>1842.54</v>
      </c>
      <c r="K959" s="80">
        <v>1842.54</v>
      </c>
      <c r="L959" s="80">
        <v>1842.54</v>
      </c>
      <c r="M959" s="80">
        <v>1723.67</v>
      </c>
      <c r="N959" s="82"/>
      <c r="O959" s="82"/>
      <c r="P959" s="90">
        <v>18306.53</v>
      </c>
      <c r="Q959" s="90">
        <f t="shared" si="14"/>
        <v>12778.910000000002</v>
      </c>
    </row>
    <row r="960" spans="2:17" x14ac:dyDescent="0.3">
      <c r="B960" s="79" t="s">
        <v>2788</v>
      </c>
      <c r="C960" s="79" t="s">
        <v>1877</v>
      </c>
      <c r="D960" s="82"/>
      <c r="E960" s="82"/>
      <c r="F960" s="82"/>
      <c r="G960" s="82"/>
      <c r="H960" s="82"/>
      <c r="I960" s="82"/>
      <c r="J960" s="82"/>
      <c r="K960" s="82"/>
      <c r="L960" s="82"/>
      <c r="M960" s="81">
        <v>118.87</v>
      </c>
      <c r="N960" s="80">
        <v>1842.54</v>
      </c>
      <c r="O960" s="80">
        <v>1842.54</v>
      </c>
      <c r="P960" s="90">
        <v>3803.95</v>
      </c>
      <c r="Q960" s="90">
        <f t="shared" si="14"/>
        <v>3803.95</v>
      </c>
    </row>
    <row r="961" spans="2:17" x14ac:dyDescent="0.3">
      <c r="B961" s="79" t="s">
        <v>2454</v>
      </c>
      <c r="C961" s="79" t="s">
        <v>2455</v>
      </c>
      <c r="D961" s="80">
        <v>2040.12</v>
      </c>
      <c r="E961" s="80">
        <v>2040.11</v>
      </c>
      <c r="F961" s="80">
        <v>2040.11</v>
      </c>
      <c r="G961" s="80">
        <v>2040.11</v>
      </c>
      <c r="H961" s="80">
        <v>2040.11</v>
      </c>
      <c r="I961" s="80">
        <v>2040.11</v>
      </c>
      <c r="J961" s="80">
        <v>2040.11</v>
      </c>
      <c r="K961" s="80">
        <v>2040.11</v>
      </c>
      <c r="L961" s="80">
        <v>2040.11</v>
      </c>
      <c r="M961" s="80">
        <v>2040.11</v>
      </c>
      <c r="N961" s="80">
        <v>2040.11</v>
      </c>
      <c r="O961" s="80">
        <v>2040.11</v>
      </c>
      <c r="P961" s="90">
        <v>24481.33</v>
      </c>
      <c r="Q961" s="90">
        <f t="shared" si="14"/>
        <v>18360.990000000002</v>
      </c>
    </row>
    <row r="962" spans="2:17" x14ac:dyDescent="0.3">
      <c r="B962" s="79" t="s">
        <v>663</v>
      </c>
      <c r="C962" s="79" t="s">
        <v>664</v>
      </c>
      <c r="D962" s="80">
        <v>4565.5600000000004</v>
      </c>
      <c r="E962" s="80">
        <v>4565.5600000000004</v>
      </c>
      <c r="F962" s="80">
        <v>4565.5600000000004</v>
      </c>
      <c r="G962" s="80">
        <v>4565.5600000000004</v>
      </c>
      <c r="H962" s="80">
        <v>4565.5600000000004</v>
      </c>
      <c r="I962" s="80">
        <v>4565.5600000000004</v>
      </c>
      <c r="J962" s="80">
        <v>4565.5600000000004</v>
      </c>
      <c r="K962" s="80">
        <v>4565.5600000000004</v>
      </c>
      <c r="L962" s="80">
        <v>4565.5600000000004</v>
      </c>
      <c r="M962" s="80">
        <v>4565.5600000000004</v>
      </c>
      <c r="N962" s="80">
        <v>4565.5600000000004</v>
      </c>
      <c r="O962" s="80">
        <v>4565.5600000000004</v>
      </c>
      <c r="P962" s="90">
        <v>54786.720000000001</v>
      </c>
      <c r="Q962" s="90">
        <f t="shared" si="14"/>
        <v>41090.04</v>
      </c>
    </row>
    <row r="963" spans="2:17" x14ac:dyDescent="0.3">
      <c r="B963" s="79" t="s">
        <v>1871</v>
      </c>
      <c r="C963" s="79" t="s">
        <v>347</v>
      </c>
      <c r="D963" s="80">
        <v>3118.15</v>
      </c>
      <c r="E963" s="80">
        <v>3118.15</v>
      </c>
      <c r="F963" s="80">
        <v>3118.15</v>
      </c>
      <c r="G963" s="80">
        <v>3118.15</v>
      </c>
      <c r="H963" s="80">
        <v>3118.15</v>
      </c>
      <c r="I963" s="80">
        <v>3118.15</v>
      </c>
      <c r="J963" s="80">
        <v>3118.15</v>
      </c>
      <c r="K963" s="80">
        <v>3118.15</v>
      </c>
      <c r="L963" s="80">
        <v>3118.15</v>
      </c>
      <c r="M963" s="80">
        <v>3118.15</v>
      </c>
      <c r="N963" s="80">
        <v>3118.15</v>
      </c>
      <c r="O963" s="80">
        <v>3118.15</v>
      </c>
      <c r="P963" s="90">
        <v>37417.800000000003</v>
      </c>
      <c r="Q963" s="90">
        <f t="shared" ref="Q963:Q1026" si="15">SUM(G963:O963)</f>
        <v>28063.350000000006</v>
      </c>
    </row>
    <row r="964" spans="2:17" x14ac:dyDescent="0.3">
      <c r="B964" s="79" t="s">
        <v>2504</v>
      </c>
      <c r="C964" s="79" t="s">
        <v>2505</v>
      </c>
      <c r="D964" s="80">
        <v>1799.59</v>
      </c>
      <c r="E964" s="80">
        <v>1799.59</v>
      </c>
      <c r="F964" s="80">
        <v>1799.59</v>
      </c>
      <c r="G964" s="80">
        <v>1799.59</v>
      </c>
      <c r="H964" s="80">
        <v>1799.59</v>
      </c>
      <c r="I964" s="80">
        <v>1799.59</v>
      </c>
      <c r="J964" s="80">
        <v>1799.59</v>
      </c>
      <c r="K964" s="80">
        <v>1799.59</v>
      </c>
      <c r="L964" s="80">
        <v>1799.59</v>
      </c>
      <c r="M964" s="80">
        <v>1799.59</v>
      </c>
      <c r="N964" s="80">
        <v>1799.59</v>
      </c>
      <c r="O964" s="80">
        <v>1799.59</v>
      </c>
      <c r="P964" s="90">
        <v>21595.08</v>
      </c>
      <c r="Q964" s="90">
        <f t="shared" si="15"/>
        <v>16196.31</v>
      </c>
    </row>
    <row r="965" spans="2:17" x14ac:dyDescent="0.3">
      <c r="B965" s="79" t="s">
        <v>2443</v>
      </c>
      <c r="C965" s="79" t="s">
        <v>2444</v>
      </c>
      <c r="D965" s="80">
        <v>3466.05</v>
      </c>
      <c r="E965" s="80">
        <v>3466.05</v>
      </c>
      <c r="F965" s="80">
        <v>3466.05</v>
      </c>
      <c r="G965" s="80">
        <v>3466.05</v>
      </c>
      <c r="H965" s="80">
        <v>3466.05</v>
      </c>
      <c r="I965" s="80">
        <v>3466.05</v>
      </c>
      <c r="J965" s="80">
        <v>3466.05</v>
      </c>
      <c r="K965" s="80">
        <v>3466.05</v>
      </c>
      <c r="L965" s="80">
        <v>3466.05</v>
      </c>
      <c r="M965" s="80">
        <v>3466.05</v>
      </c>
      <c r="N965" s="80">
        <v>3466.05</v>
      </c>
      <c r="O965" s="80">
        <v>3466.05</v>
      </c>
      <c r="P965" s="90">
        <v>41592.6</v>
      </c>
      <c r="Q965" s="90">
        <f t="shared" si="15"/>
        <v>31194.449999999997</v>
      </c>
    </row>
    <row r="966" spans="2:17" x14ac:dyDescent="0.3">
      <c r="B966" s="79" t="s">
        <v>2470</v>
      </c>
      <c r="C966" s="79" t="s">
        <v>2471</v>
      </c>
      <c r="D966" s="80">
        <v>2735.9</v>
      </c>
      <c r="E966" s="80">
        <v>2735.9</v>
      </c>
      <c r="F966" s="80">
        <v>2735.9</v>
      </c>
      <c r="G966" s="80">
        <v>2735.9</v>
      </c>
      <c r="H966" s="80">
        <v>2735.9</v>
      </c>
      <c r="I966" s="80">
        <v>2735.9</v>
      </c>
      <c r="J966" s="80">
        <v>2735.9</v>
      </c>
      <c r="K966" s="80">
        <v>2735.9</v>
      </c>
      <c r="L966" s="80">
        <v>2735.9</v>
      </c>
      <c r="M966" s="80">
        <v>2735.9</v>
      </c>
      <c r="N966" s="80">
        <v>2735.9</v>
      </c>
      <c r="O966" s="80">
        <v>2735.9</v>
      </c>
      <c r="P966" s="90">
        <v>32830.800000000003</v>
      </c>
      <c r="Q966" s="90">
        <f t="shared" si="15"/>
        <v>24623.100000000006</v>
      </c>
    </row>
    <row r="967" spans="2:17" x14ac:dyDescent="0.3">
      <c r="B967" s="79" t="s">
        <v>1726</v>
      </c>
      <c r="C967" s="79" t="s">
        <v>1727</v>
      </c>
      <c r="D967" s="80">
        <v>2735.9</v>
      </c>
      <c r="E967" s="80">
        <v>2735.9</v>
      </c>
      <c r="F967" s="80">
        <v>2735.9</v>
      </c>
      <c r="G967" s="80">
        <v>2735.9</v>
      </c>
      <c r="H967" s="80">
        <v>2735.9</v>
      </c>
      <c r="I967" s="80">
        <v>2735.9</v>
      </c>
      <c r="J967" s="80">
        <v>2735.9</v>
      </c>
      <c r="K967" s="80">
        <v>2735.9</v>
      </c>
      <c r="L967" s="80">
        <v>2735.9</v>
      </c>
      <c r="M967" s="80">
        <v>2735.9</v>
      </c>
      <c r="N967" s="80">
        <v>2735.9</v>
      </c>
      <c r="O967" s="80">
        <v>2735.9</v>
      </c>
      <c r="P967" s="90">
        <v>32830.800000000003</v>
      </c>
      <c r="Q967" s="90">
        <f t="shared" si="15"/>
        <v>24623.100000000006</v>
      </c>
    </row>
    <row r="968" spans="2:17" x14ac:dyDescent="0.3">
      <c r="B968" s="79" t="s">
        <v>2451</v>
      </c>
      <c r="C968" s="79" t="s">
        <v>2452</v>
      </c>
      <c r="D968" s="80">
        <v>1748.05</v>
      </c>
      <c r="E968" s="80">
        <v>1748.06</v>
      </c>
      <c r="F968" s="80">
        <v>1748.06</v>
      </c>
      <c r="G968" s="80">
        <v>1748.06</v>
      </c>
      <c r="H968" s="80">
        <v>1748.06</v>
      </c>
      <c r="I968" s="80">
        <v>1748.06</v>
      </c>
      <c r="J968" s="80">
        <v>1748.06</v>
      </c>
      <c r="K968" s="80">
        <v>1748.06</v>
      </c>
      <c r="L968" s="80">
        <v>1748.06</v>
      </c>
      <c r="M968" s="80">
        <v>1748.06</v>
      </c>
      <c r="N968" s="80">
        <v>1748.06</v>
      </c>
      <c r="O968" s="80">
        <v>1748.06</v>
      </c>
      <c r="P968" s="90">
        <v>20976.71</v>
      </c>
      <c r="Q968" s="90">
        <f t="shared" si="15"/>
        <v>15732.539999999997</v>
      </c>
    </row>
    <row r="969" spans="2:17" x14ac:dyDescent="0.3">
      <c r="B969" s="79" t="s">
        <v>1732</v>
      </c>
      <c r="C969" s="79" t="s">
        <v>1733</v>
      </c>
      <c r="D969" s="80">
        <v>3410.21</v>
      </c>
      <c r="E969" s="80">
        <v>3410.21</v>
      </c>
      <c r="F969" s="80">
        <v>3410.21</v>
      </c>
      <c r="G969" s="80">
        <v>3410.21</v>
      </c>
      <c r="H969" s="80">
        <v>3410.21</v>
      </c>
      <c r="I969" s="80">
        <v>3410.21</v>
      </c>
      <c r="J969" s="80">
        <v>3410.21</v>
      </c>
      <c r="K969" s="80">
        <v>3410.21</v>
      </c>
      <c r="L969" s="80">
        <v>3410.21</v>
      </c>
      <c r="M969" s="80">
        <v>3410.21</v>
      </c>
      <c r="N969" s="80">
        <v>3410.21</v>
      </c>
      <c r="O969" s="80">
        <v>3410.21</v>
      </c>
      <c r="P969" s="90">
        <v>40922.519999999997</v>
      </c>
      <c r="Q969" s="90">
        <f t="shared" si="15"/>
        <v>30691.889999999996</v>
      </c>
    </row>
    <row r="970" spans="2:17" x14ac:dyDescent="0.3">
      <c r="B970" s="79" t="s">
        <v>2257</v>
      </c>
      <c r="C970" s="79" t="s">
        <v>2258</v>
      </c>
      <c r="D970" s="80">
        <v>2684.36</v>
      </c>
      <c r="E970" s="80">
        <v>2684.36</v>
      </c>
      <c r="F970" s="80">
        <v>2684.36</v>
      </c>
      <c r="G970" s="80">
        <v>2684.36</v>
      </c>
      <c r="H970" s="80">
        <v>2684.36</v>
      </c>
      <c r="I970" s="80">
        <v>2684.36</v>
      </c>
      <c r="J970" s="80">
        <v>2684.36</v>
      </c>
      <c r="K970" s="80">
        <v>2684.36</v>
      </c>
      <c r="L970" s="80">
        <v>2684.36</v>
      </c>
      <c r="M970" s="80">
        <v>2684.36</v>
      </c>
      <c r="N970" s="80">
        <v>2684.36</v>
      </c>
      <c r="O970" s="80">
        <v>2684.36</v>
      </c>
      <c r="P970" s="90">
        <v>32212.32</v>
      </c>
      <c r="Q970" s="90">
        <f t="shared" si="15"/>
        <v>24159.24</v>
      </c>
    </row>
    <row r="971" spans="2:17" x14ac:dyDescent="0.3">
      <c r="B971" s="79" t="s">
        <v>1667</v>
      </c>
      <c r="C971" s="79" t="s">
        <v>1668</v>
      </c>
      <c r="D971" s="80">
        <v>2688.65</v>
      </c>
      <c r="E971" s="80">
        <v>2688.65</v>
      </c>
      <c r="F971" s="80">
        <v>2688.65</v>
      </c>
      <c r="G971" s="80">
        <v>2688.65</v>
      </c>
      <c r="H971" s="80">
        <v>2688.65</v>
      </c>
      <c r="I971" s="80">
        <v>2688.65</v>
      </c>
      <c r="J971" s="80">
        <v>2688.65</v>
      </c>
      <c r="K971" s="80">
        <v>2688.65</v>
      </c>
      <c r="L971" s="80">
        <v>2688.65</v>
      </c>
      <c r="M971" s="80">
        <v>2688.65</v>
      </c>
      <c r="N971" s="80">
        <v>2688.65</v>
      </c>
      <c r="O971" s="80">
        <v>2688.65</v>
      </c>
      <c r="P971" s="90">
        <v>32263.8</v>
      </c>
      <c r="Q971" s="90">
        <f t="shared" si="15"/>
        <v>24197.850000000002</v>
      </c>
    </row>
    <row r="972" spans="2:17" x14ac:dyDescent="0.3">
      <c r="B972" s="79" t="s">
        <v>2061</v>
      </c>
      <c r="C972" s="79" t="s">
        <v>2062</v>
      </c>
      <c r="D972" s="80">
        <v>1748.05</v>
      </c>
      <c r="E972" s="80">
        <v>1748.06</v>
      </c>
      <c r="F972" s="80">
        <v>1748.06</v>
      </c>
      <c r="G972" s="80">
        <v>1748.06</v>
      </c>
      <c r="H972" s="80">
        <v>1748.06</v>
      </c>
      <c r="I972" s="80">
        <v>1748.06</v>
      </c>
      <c r="J972" s="80">
        <v>1748.06</v>
      </c>
      <c r="K972" s="80">
        <v>1748.06</v>
      </c>
      <c r="L972" s="80">
        <v>1748.06</v>
      </c>
      <c r="M972" s="80">
        <v>1748.06</v>
      </c>
      <c r="N972" s="80">
        <v>1748.06</v>
      </c>
      <c r="O972" s="80">
        <v>1748.06</v>
      </c>
      <c r="P972" s="90">
        <v>20976.71</v>
      </c>
      <c r="Q972" s="90">
        <f t="shared" si="15"/>
        <v>15732.539999999997</v>
      </c>
    </row>
    <row r="973" spans="2:17" x14ac:dyDescent="0.3">
      <c r="B973" s="79" t="s">
        <v>1064</v>
      </c>
      <c r="C973" s="79" t="s">
        <v>1065</v>
      </c>
      <c r="D973" s="80">
        <v>3410.21</v>
      </c>
      <c r="E973" s="80">
        <v>3410.21</v>
      </c>
      <c r="F973" s="80">
        <v>3410.21</v>
      </c>
      <c r="G973" s="80">
        <v>3410.21</v>
      </c>
      <c r="H973" s="80">
        <v>3410.21</v>
      </c>
      <c r="I973" s="80">
        <v>3410.21</v>
      </c>
      <c r="J973" s="80">
        <v>3410.21</v>
      </c>
      <c r="K973" s="80">
        <v>3410.21</v>
      </c>
      <c r="L973" s="80">
        <v>3410.21</v>
      </c>
      <c r="M973" s="80">
        <v>3410.21</v>
      </c>
      <c r="N973" s="80">
        <v>3410.21</v>
      </c>
      <c r="O973" s="80">
        <v>3410.21</v>
      </c>
      <c r="P973" s="90">
        <v>40922.519999999997</v>
      </c>
      <c r="Q973" s="90">
        <f t="shared" si="15"/>
        <v>30691.889999999996</v>
      </c>
    </row>
    <row r="974" spans="2:17" x14ac:dyDescent="0.3">
      <c r="B974" s="79" t="s">
        <v>2453</v>
      </c>
      <c r="C974" s="79" t="s">
        <v>297</v>
      </c>
      <c r="D974" s="80">
        <v>2452.4299999999998</v>
      </c>
      <c r="E974" s="80">
        <v>2452.4299999999998</v>
      </c>
      <c r="F974" s="80">
        <v>2452.4299999999998</v>
      </c>
      <c r="G974" s="80">
        <v>2452.4299999999998</v>
      </c>
      <c r="H974" s="80">
        <v>2452.4299999999998</v>
      </c>
      <c r="I974" s="80">
        <v>2452.4299999999998</v>
      </c>
      <c r="J974" s="80">
        <v>2452.4299999999998</v>
      </c>
      <c r="K974" s="80">
        <v>2452.4299999999998</v>
      </c>
      <c r="L974" s="80">
        <v>2452.4299999999998</v>
      </c>
      <c r="M974" s="80">
        <v>2452.4299999999998</v>
      </c>
      <c r="N974" s="80">
        <v>2452.4299999999998</v>
      </c>
      <c r="O974" s="80">
        <v>2452.4299999999998</v>
      </c>
      <c r="P974" s="90">
        <v>29429.16</v>
      </c>
      <c r="Q974" s="90">
        <f t="shared" si="15"/>
        <v>22071.87</v>
      </c>
    </row>
    <row r="975" spans="2:17" x14ac:dyDescent="0.3">
      <c r="B975" s="79" t="s">
        <v>2623</v>
      </c>
      <c r="C975" s="79" t="s">
        <v>2624</v>
      </c>
      <c r="D975" s="80">
        <v>2684.36</v>
      </c>
      <c r="E975" s="80">
        <v>2684.36</v>
      </c>
      <c r="F975" s="80">
        <v>2684.36</v>
      </c>
      <c r="G975" s="80">
        <v>2684.36</v>
      </c>
      <c r="H975" s="80">
        <v>2684.36</v>
      </c>
      <c r="I975" s="80">
        <v>2684.36</v>
      </c>
      <c r="J975" s="80">
        <v>2684.36</v>
      </c>
      <c r="K975" s="80">
        <v>2684.36</v>
      </c>
      <c r="L975" s="80">
        <v>2684.36</v>
      </c>
      <c r="M975" s="80">
        <v>2684.36</v>
      </c>
      <c r="N975" s="80">
        <v>2684.36</v>
      </c>
      <c r="O975" s="80">
        <v>2684.36</v>
      </c>
      <c r="P975" s="90">
        <v>32212.32</v>
      </c>
      <c r="Q975" s="90">
        <f t="shared" si="15"/>
        <v>24159.24</v>
      </c>
    </row>
    <row r="976" spans="2:17" x14ac:dyDescent="0.3">
      <c r="B976" s="79" t="s">
        <v>2615</v>
      </c>
      <c r="C976" s="79" t="s">
        <v>2616</v>
      </c>
      <c r="D976" s="80">
        <v>2688.65</v>
      </c>
      <c r="E976" s="80">
        <v>2688.65</v>
      </c>
      <c r="F976" s="80">
        <v>2688.65</v>
      </c>
      <c r="G976" s="80">
        <v>2688.65</v>
      </c>
      <c r="H976" s="80">
        <v>2688.65</v>
      </c>
      <c r="I976" s="80">
        <v>2688.65</v>
      </c>
      <c r="J976" s="80">
        <v>2688.65</v>
      </c>
      <c r="K976" s="80">
        <v>2688.65</v>
      </c>
      <c r="L976" s="80">
        <v>2688.65</v>
      </c>
      <c r="M976" s="80">
        <v>2688.65</v>
      </c>
      <c r="N976" s="80">
        <v>2688.65</v>
      </c>
      <c r="O976" s="80">
        <v>2688.65</v>
      </c>
      <c r="P976" s="90">
        <v>32263.8</v>
      </c>
      <c r="Q976" s="90">
        <f t="shared" si="15"/>
        <v>24197.850000000002</v>
      </c>
    </row>
    <row r="977" spans="2:17" x14ac:dyDescent="0.3">
      <c r="B977" s="79" t="s">
        <v>1084</v>
      </c>
      <c r="C977" s="79" t="s">
        <v>1085</v>
      </c>
      <c r="D977" s="80">
        <v>1748.05</v>
      </c>
      <c r="E977" s="80">
        <v>1748.06</v>
      </c>
      <c r="F977" s="80">
        <v>1748.06</v>
      </c>
      <c r="G977" s="80">
        <v>1748.06</v>
      </c>
      <c r="H977" s="80">
        <v>1748.06</v>
      </c>
      <c r="I977" s="80">
        <v>1748.06</v>
      </c>
      <c r="J977" s="80">
        <v>1748.06</v>
      </c>
      <c r="K977" s="80">
        <v>1748.06</v>
      </c>
      <c r="L977" s="80">
        <v>1748.06</v>
      </c>
      <c r="M977" s="80">
        <v>1748.06</v>
      </c>
      <c r="N977" s="80">
        <v>1748.06</v>
      </c>
      <c r="O977" s="80">
        <v>1748.06</v>
      </c>
      <c r="P977" s="90">
        <v>20976.71</v>
      </c>
      <c r="Q977" s="90">
        <f t="shared" si="15"/>
        <v>15732.539999999997</v>
      </c>
    </row>
    <row r="978" spans="2:17" x14ac:dyDescent="0.3">
      <c r="B978" s="79" t="s">
        <v>2627</v>
      </c>
      <c r="C978" s="79" t="s">
        <v>2628</v>
      </c>
      <c r="D978" s="80">
        <v>3410.21</v>
      </c>
      <c r="E978" s="80">
        <v>3410.21</v>
      </c>
      <c r="F978" s="80">
        <v>3410.21</v>
      </c>
      <c r="G978" s="80">
        <v>3410.21</v>
      </c>
      <c r="H978" s="80">
        <v>3410.21</v>
      </c>
      <c r="I978" s="80">
        <v>3410.21</v>
      </c>
      <c r="J978" s="80">
        <v>3410.21</v>
      </c>
      <c r="K978" s="80">
        <v>3410.21</v>
      </c>
      <c r="L978" s="80">
        <v>3410.21</v>
      </c>
      <c r="M978" s="80">
        <v>3410.21</v>
      </c>
      <c r="N978" s="80">
        <v>3410.21</v>
      </c>
      <c r="O978" s="80">
        <v>3410.21</v>
      </c>
      <c r="P978" s="90">
        <v>40922.519999999997</v>
      </c>
      <c r="Q978" s="90">
        <f t="shared" si="15"/>
        <v>30691.889999999996</v>
      </c>
    </row>
    <row r="979" spans="2:17" x14ac:dyDescent="0.3">
      <c r="B979" s="79" t="s">
        <v>1736</v>
      </c>
      <c r="C979" s="79" t="s">
        <v>1737</v>
      </c>
      <c r="D979" s="80">
        <v>2684.36</v>
      </c>
      <c r="E979" s="80">
        <v>2684.36</v>
      </c>
      <c r="F979" s="80">
        <v>2684.36</v>
      </c>
      <c r="G979" s="80">
        <v>2684.36</v>
      </c>
      <c r="H979" s="80">
        <v>2684.36</v>
      </c>
      <c r="I979" s="80">
        <v>2684.36</v>
      </c>
      <c r="J979" s="80">
        <v>2684.36</v>
      </c>
      <c r="K979" s="80">
        <v>2684.36</v>
      </c>
      <c r="L979" s="80">
        <v>2684.36</v>
      </c>
      <c r="M979" s="80">
        <v>2684.36</v>
      </c>
      <c r="N979" s="80">
        <v>2684.36</v>
      </c>
      <c r="O979" s="80">
        <v>2684.36</v>
      </c>
      <c r="P979" s="90">
        <v>32212.32</v>
      </c>
      <c r="Q979" s="90">
        <f t="shared" si="15"/>
        <v>24159.24</v>
      </c>
    </row>
    <row r="980" spans="2:17" x14ac:dyDescent="0.3">
      <c r="B980" s="79" t="s">
        <v>2542</v>
      </c>
      <c r="C980" s="79" t="s">
        <v>2543</v>
      </c>
      <c r="D980" s="80">
        <v>2688.65</v>
      </c>
      <c r="E980" s="80">
        <v>2688.65</v>
      </c>
      <c r="F980" s="80">
        <v>2688.65</v>
      </c>
      <c r="G980" s="80">
        <v>2688.65</v>
      </c>
      <c r="H980" s="80">
        <v>2688.65</v>
      </c>
      <c r="I980" s="80">
        <v>2688.65</v>
      </c>
      <c r="J980" s="80">
        <v>2688.65</v>
      </c>
      <c r="K980" s="80">
        <v>2688.65</v>
      </c>
      <c r="L980" s="80">
        <v>2688.65</v>
      </c>
      <c r="M980" s="80">
        <v>2688.65</v>
      </c>
      <c r="N980" s="80">
        <v>2688.65</v>
      </c>
      <c r="O980" s="80">
        <v>2688.65</v>
      </c>
      <c r="P980" s="90">
        <v>32263.8</v>
      </c>
      <c r="Q980" s="90">
        <f t="shared" si="15"/>
        <v>24197.850000000002</v>
      </c>
    </row>
    <row r="981" spans="2:17" x14ac:dyDescent="0.3">
      <c r="B981" s="79" t="s">
        <v>2510</v>
      </c>
      <c r="C981" s="79" t="s">
        <v>2511</v>
      </c>
      <c r="D981" s="80">
        <v>1748.05</v>
      </c>
      <c r="E981" s="80">
        <v>1748.06</v>
      </c>
      <c r="F981" s="80">
        <v>1748.06</v>
      </c>
      <c r="G981" s="80">
        <v>1748.06</v>
      </c>
      <c r="H981" s="80">
        <v>1748.06</v>
      </c>
      <c r="I981" s="80">
        <v>1748.06</v>
      </c>
      <c r="J981" s="80">
        <v>1748.06</v>
      </c>
      <c r="K981" s="80">
        <v>1748.06</v>
      </c>
      <c r="L981" s="80">
        <v>1748.06</v>
      </c>
      <c r="M981" s="80">
        <v>1748.06</v>
      </c>
      <c r="N981" s="80">
        <v>1748.06</v>
      </c>
      <c r="O981" s="80">
        <v>1748.06</v>
      </c>
      <c r="P981" s="90">
        <v>20976.71</v>
      </c>
      <c r="Q981" s="90">
        <f t="shared" si="15"/>
        <v>15732.539999999997</v>
      </c>
    </row>
    <row r="982" spans="2:17" x14ac:dyDescent="0.3">
      <c r="B982" s="79" t="s">
        <v>2631</v>
      </c>
      <c r="C982" s="79" t="s">
        <v>2632</v>
      </c>
      <c r="D982" s="80">
        <v>3410.21</v>
      </c>
      <c r="E982" s="80">
        <v>3410.21</v>
      </c>
      <c r="F982" s="80">
        <v>3410.21</v>
      </c>
      <c r="G982" s="80">
        <v>3410.21</v>
      </c>
      <c r="H982" s="80">
        <v>3410.21</v>
      </c>
      <c r="I982" s="80">
        <v>3410.21</v>
      </c>
      <c r="J982" s="80">
        <v>3410.21</v>
      </c>
      <c r="K982" s="80">
        <v>3410.21</v>
      </c>
      <c r="L982" s="80">
        <v>3410.21</v>
      </c>
      <c r="M982" s="80">
        <v>3410.21</v>
      </c>
      <c r="N982" s="80">
        <v>3410.21</v>
      </c>
      <c r="O982" s="80">
        <v>3410.21</v>
      </c>
      <c r="P982" s="90">
        <v>40922.519999999997</v>
      </c>
      <c r="Q982" s="90">
        <f t="shared" si="15"/>
        <v>30691.889999999996</v>
      </c>
    </row>
    <row r="983" spans="2:17" x14ac:dyDescent="0.3">
      <c r="B983" s="79" t="s">
        <v>1754</v>
      </c>
      <c r="C983" s="79" t="s">
        <v>1755</v>
      </c>
      <c r="D983" s="80">
        <v>2684.36</v>
      </c>
      <c r="E983" s="80">
        <v>2684.36</v>
      </c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90">
        <v>5368.72</v>
      </c>
      <c r="Q983" s="90">
        <f t="shared" si="15"/>
        <v>0</v>
      </c>
    </row>
    <row r="984" spans="2:17" x14ac:dyDescent="0.3">
      <c r="B984" s="79" t="s">
        <v>2698</v>
      </c>
      <c r="C984" s="79" t="s">
        <v>1755</v>
      </c>
      <c r="D984" s="82"/>
      <c r="E984" s="82"/>
      <c r="F984" s="80">
        <v>2684.36</v>
      </c>
      <c r="G984" s="80">
        <v>2684.36</v>
      </c>
      <c r="H984" s="80">
        <v>2684.36</v>
      </c>
      <c r="I984" s="80">
        <v>2684.36</v>
      </c>
      <c r="J984" s="80">
        <v>2684.36</v>
      </c>
      <c r="K984" s="80">
        <v>2684.36</v>
      </c>
      <c r="L984" s="80">
        <v>2684.36</v>
      </c>
      <c r="M984" s="80">
        <v>2684.36</v>
      </c>
      <c r="N984" s="80">
        <v>2684.36</v>
      </c>
      <c r="O984" s="80">
        <v>2684.36</v>
      </c>
      <c r="P984" s="90">
        <v>26843.599999999999</v>
      </c>
      <c r="Q984" s="90">
        <f t="shared" si="15"/>
        <v>24159.24</v>
      </c>
    </row>
    <row r="985" spans="2:17" x14ac:dyDescent="0.3">
      <c r="B985" s="79" t="s">
        <v>1760</v>
      </c>
      <c r="C985" s="79" t="s">
        <v>1761</v>
      </c>
      <c r="D985" s="80">
        <v>2688.65</v>
      </c>
      <c r="E985" s="80">
        <v>2688.65</v>
      </c>
      <c r="F985" s="80">
        <v>2688.65</v>
      </c>
      <c r="G985" s="80">
        <v>2688.65</v>
      </c>
      <c r="H985" s="80">
        <v>2688.65</v>
      </c>
      <c r="I985" s="80">
        <v>2688.65</v>
      </c>
      <c r="J985" s="80">
        <v>2688.65</v>
      </c>
      <c r="K985" s="80">
        <v>2688.65</v>
      </c>
      <c r="L985" s="80">
        <v>2688.65</v>
      </c>
      <c r="M985" s="80">
        <v>2688.65</v>
      </c>
      <c r="N985" s="80">
        <v>2688.65</v>
      </c>
      <c r="O985" s="80">
        <v>2688.65</v>
      </c>
      <c r="P985" s="90">
        <v>32263.8</v>
      </c>
      <c r="Q985" s="90">
        <f t="shared" si="15"/>
        <v>24197.850000000002</v>
      </c>
    </row>
    <row r="986" spans="2:17" x14ac:dyDescent="0.3">
      <c r="B986" s="79" t="s">
        <v>2558</v>
      </c>
      <c r="C986" s="79" t="s">
        <v>262</v>
      </c>
      <c r="D986" s="80">
        <v>1421.63</v>
      </c>
      <c r="E986" s="80">
        <v>1421.64</v>
      </c>
      <c r="F986" s="80">
        <v>1421.64</v>
      </c>
      <c r="G986" s="80">
        <v>1421.64</v>
      </c>
      <c r="H986" s="80">
        <v>1421.64</v>
      </c>
      <c r="I986" s="80">
        <v>1421.64</v>
      </c>
      <c r="J986" s="80">
        <v>1421.64</v>
      </c>
      <c r="K986" s="80">
        <v>1421.64</v>
      </c>
      <c r="L986" s="80">
        <v>1421.64</v>
      </c>
      <c r="M986" s="80">
        <v>1421.64</v>
      </c>
      <c r="N986" s="80">
        <v>1421.64</v>
      </c>
      <c r="O986" s="80">
        <v>1421.64</v>
      </c>
      <c r="P986" s="90">
        <v>17059.669999999998</v>
      </c>
      <c r="Q986" s="90">
        <f t="shared" si="15"/>
        <v>12794.759999999998</v>
      </c>
    </row>
    <row r="987" spans="2:17" x14ac:dyDescent="0.3">
      <c r="B987" s="79" t="s">
        <v>2629</v>
      </c>
      <c r="C987" s="79" t="s">
        <v>2630</v>
      </c>
      <c r="D987" s="80">
        <v>1748.05</v>
      </c>
      <c r="E987" s="80">
        <v>1748.06</v>
      </c>
      <c r="F987" s="80">
        <v>1748.06</v>
      </c>
      <c r="G987" s="80">
        <v>1748.06</v>
      </c>
      <c r="H987" s="80">
        <v>1748.06</v>
      </c>
      <c r="I987" s="80">
        <v>1748.06</v>
      </c>
      <c r="J987" s="80">
        <v>1748.06</v>
      </c>
      <c r="K987" s="80">
        <v>1748.06</v>
      </c>
      <c r="L987" s="80">
        <v>1748.06</v>
      </c>
      <c r="M987" s="80">
        <v>1748.06</v>
      </c>
      <c r="N987" s="80">
        <v>1748.06</v>
      </c>
      <c r="O987" s="80">
        <v>1748.06</v>
      </c>
      <c r="P987" s="90">
        <v>20976.71</v>
      </c>
      <c r="Q987" s="90">
        <f t="shared" si="15"/>
        <v>15732.539999999997</v>
      </c>
    </row>
    <row r="988" spans="2:17" x14ac:dyDescent="0.3">
      <c r="B988" s="79" t="s">
        <v>1894</v>
      </c>
      <c r="C988" s="79" t="s">
        <v>1895</v>
      </c>
      <c r="D988" s="80">
        <v>3410.21</v>
      </c>
      <c r="E988" s="80">
        <v>3410.21</v>
      </c>
      <c r="F988" s="80">
        <v>3410.21</v>
      </c>
      <c r="G988" s="80">
        <v>3410.21</v>
      </c>
      <c r="H988" s="80">
        <v>3410.21</v>
      </c>
      <c r="I988" s="80">
        <v>3410.21</v>
      </c>
      <c r="J988" s="80">
        <v>3410.21</v>
      </c>
      <c r="K988" s="80">
        <v>3410.21</v>
      </c>
      <c r="L988" s="80">
        <v>3410.21</v>
      </c>
      <c r="M988" s="80">
        <v>3410.21</v>
      </c>
      <c r="N988" s="80">
        <v>3410.21</v>
      </c>
      <c r="O988" s="80">
        <v>3410.21</v>
      </c>
      <c r="P988" s="90">
        <v>40922.519999999997</v>
      </c>
      <c r="Q988" s="90">
        <f t="shared" si="15"/>
        <v>30691.889999999996</v>
      </c>
    </row>
    <row r="989" spans="2:17" x14ac:dyDescent="0.3">
      <c r="B989" s="79" t="s">
        <v>1839</v>
      </c>
      <c r="C989" s="79" t="s">
        <v>1840</v>
      </c>
      <c r="D989" s="80">
        <v>2684.36</v>
      </c>
      <c r="E989" s="80">
        <v>2684.36</v>
      </c>
      <c r="F989" s="80">
        <v>2684.36</v>
      </c>
      <c r="G989" s="80">
        <v>2684.36</v>
      </c>
      <c r="H989" s="80">
        <v>2684.36</v>
      </c>
      <c r="I989" s="80">
        <v>2684.36</v>
      </c>
      <c r="J989" s="80">
        <v>2684.36</v>
      </c>
      <c r="K989" s="80">
        <v>2684.36</v>
      </c>
      <c r="L989" s="80">
        <v>2684.36</v>
      </c>
      <c r="M989" s="80">
        <v>2684.36</v>
      </c>
      <c r="N989" s="80">
        <v>2684.36</v>
      </c>
      <c r="O989" s="80">
        <v>2684.36</v>
      </c>
      <c r="P989" s="90">
        <v>32212.32</v>
      </c>
      <c r="Q989" s="90">
        <f t="shared" si="15"/>
        <v>24159.24</v>
      </c>
    </row>
    <row r="990" spans="2:17" x14ac:dyDescent="0.3">
      <c r="B990" s="79" t="s">
        <v>1855</v>
      </c>
      <c r="C990" s="79" t="s">
        <v>1856</v>
      </c>
      <c r="D990" s="80">
        <v>2688.65</v>
      </c>
      <c r="E990" s="80">
        <v>2688.65</v>
      </c>
      <c r="F990" s="80">
        <v>2688.65</v>
      </c>
      <c r="G990" s="80">
        <v>2688.65</v>
      </c>
      <c r="H990" s="80">
        <v>2688.65</v>
      </c>
      <c r="I990" s="80">
        <v>2688.65</v>
      </c>
      <c r="J990" s="80">
        <v>2688.65</v>
      </c>
      <c r="K990" s="80">
        <v>2688.65</v>
      </c>
      <c r="L990" s="80">
        <v>2688.65</v>
      </c>
      <c r="M990" s="80">
        <v>2688.65</v>
      </c>
      <c r="N990" s="80">
        <v>2688.65</v>
      </c>
      <c r="O990" s="80">
        <v>2688.65</v>
      </c>
      <c r="P990" s="90">
        <v>32263.8</v>
      </c>
      <c r="Q990" s="90">
        <f t="shared" si="15"/>
        <v>24197.850000000002</v>
      </c>
    </row>
    <row r="991" spans="2:17" x14ac:dyDescent="0.3">
      <c r="B991" s="79" t="s">
        <v>2589</v>
      </c>
      <c r="C991" s="79" t="s">
        <v>2590</v>
      </c>
      <c r="D991" s="80">
        <v>1748.05</v>
      </c>
      <c r="E991" s="80">
        <v>1748.06</v>
      </c>
      <c r="F991" s="80">
        <v>1748.06</v>
      </c>
      <c r="G991" s="80">
        <v>1748.06</v>
      </c>
      <c r="H991" s="80">
        <v>1748.06</v>
      </c>
      <c r="I991" s="80">
        <v>1748.06</v>
      </c>
      <c r="J991" s="80">
        <v>1748.06</v>
      </c>
      <c r="K991" s="80">
        <v>1748.06</v>
      </c>
      <c r="L991" s="80">
        <v>1748.06</v>
      </c>
      <c r="M991" s="80">
        <v>1748.06</v>
      </c>
      <c r="N991" s="80">
        <v>1748.06</v>
      </c>
      <c r="O991" s="80">
        <v>1748.06</v>
      </c>
      <c r="P991" s="90">
        <v>20976.71</v>
      </c>
      <c r="Q991" s="90">
        <f t="shared" si="15"/>
        <v>15732.539999999997</v>
      </c>
    </row>
    <row r="992" spans="2:17" x14ac:dyDescent="0.3">
      <c r="B992" s="79" t="s">
        <v>2063</v>
      </c>
      <c r="C992" s="79" t="s">
        <v>2064</v>
      </c>
      <c r="D992" s="80">
        <v>3410.21</v>
      </c>
      <c r="E992" s="80">
        <v>3410.21</v>
      </c>
      <c r="F992" s="80">
        <v>3410.21</v>
      </c>
      <c r="G992" s="80">
        <v>3410.21</v>
      </c>
      <c r="H992" s="80">
        <v>3410.21</v>
      </c>
      <c r="I992" s="80">
        <v>3410.21</v>
      </c>
      <c r="J992" s="80">
        <v>3410.21</v>
      </c>
      <c r="K992" s="80">
        <v>3410.21</v>
      </c>
      <c r="L992" s="80">
        <v>3410.21</v>
      </c>
      <c r="M992" s="80">
        <v>3410.21</v>
      </c>
      <c r="N992" s="80">
        <v>3410.21</v>
      </c>
      <c r="O992" s="80">
        <v>3410.21</v>
      </c>
      <c r="P992" s="90">
        <v>40922.519999999997</v>
      </c>
      <c r="Q992" s="90">
        <f t="shared" si="15"/>
        <v>30691.889999999996</v>
      </c>
    </row>
    <row r="993" spans="2:17" x14ac:dyDescent="0.3">
      <c r="B993" s="79" t="s">
        <v>1095</v>
      </c>
      <c r="C993" s="79" t="s">
        <v>1096</v>
      </c>
      <c r="D993" s="80">
        <v>2684.36</v>
      </c>
      <c r="E993" s="80">
        <v>2684.36</v>
      </c>
      <c r="F993" s="80">
        <v>2684.36</v>
      </c>
      <c r="G993" s="80">
        <v>2684.36</v>
      </c>
      <c r="H993" s="80">
        <v>2684.36</v>
      </c>
      <c r="I993" s="80">
        <v>2684.36</v>
      </c>
      <c r="J993" s="80">
        <v>2684.36</v>
      </c>
      <c r="K993" s="80">
        <v>2684.36</v>
      </c>
      <c r="L993" s="80">
        <v>2684.36</v>
      </c>
      <c r="M993" s="80">
        <v>2684.36</v>
      </c>
      <c r="N993" s="80">
        <v>2684.36</v>
      </c>
      <c r="O993" s="80">
        <v>2684.36</v>
      </c>
      <c r="P993" s="90">
        <v>32212.32</v>
      </c>
      <c r="Q993" s="90">
        <f t="shared" si="15"/>
        <v>24159.24</v>
      </c>
    </row>
    <row r="994" spans="2:17" x14ac:dyDescent="0.3">
      <c r="B994" s="79" t="s">
        <v>2595</v>
      </c>
      <c r="C994" s="79" t="s">
        <v>2596</v>
      </c>
      <c r="D994" s="80">
        <v>2688.65</v>
      </c>
      <c r="E994" s="80">
        <v>2688.65</v>
      </c>
      <c r="F994" s="80">
        <v>2688.65</v>
      </c>
      <c r="G994" s="80">
        <v>2688.65</v>
      </c>
      <c r="H994" s="80">
        <v>2428.46</v>
      </c>
      <c r="I994" s="81">
        <v>160.41999999999999</v>
      </c>
      <c r="J994" s="82"/>
      <c r="K994" s="82"/>
      <c r="L994" s="82"/>
      <c r="M994" s="82"/>
      <c r="N994" s="82"/>
      <c r="O994" s="82"/>
      <c r="P994" s="90">
        <v>13343.48</v>
      </c>
      <c r="Q994" s="90">
        <f t="shared" si="15"/>
        <v>5277.5300000000007</v>
      </c>
    </row>
    <row r="995" spans="2:17" x14ac:dyDescent="0.3">
      <c r="B995" s="79" t="s">
        <v>2731</v>
      </c>
      <c r="C995" s="79" t="s">
        <v>2596</v>
      </c>
      <c r="D995" s="82"/>
      <c r="E995" s="82"/>
      <c r="F995" s="82"/>
      <c r="G995" s="82"/>
      <c r="H995" s="81">
        <v>260.19</v>
      </c>
      <c r="I995" s="80">
        <v>2688.66</v>
      </c>
      <c r="J995" s="80">
        <v>2688.65</v>
      </c>
      <c r="K995" s="80">
        <v>2688.65</v>
      </c>
      <c r="L995" s="80">
        <v>2150.92</v>
      </c>
      <c r="M995" s="82"/>
      <c r="N995" s="82"/>
      <c r="O995" s="82"/>
      <c r="P995" s="90">
        <v>10477.07</v>
      </c>
      <c r="Q995" s="90">
        <f t="shared" si="15"/>
        <v>10477.07</v>
      </c>
    </row>
    <row r="996" spans="2:17" x14ac:dyDescent="0.3">
      <c r="B996" s="79" t="s">
        <v>2779</v>
      </c>
      <c r="C996" s="79" t="s">
        <v>2596</v>
      </c>
      <c r="D996" s="82"/>
      <c r="E996" s="82"/>
      <c r="F996" s="82"/>
      <c r="G996" s="82"/>
      <c r="H996" s="82"/>
      <c r="I996" s="82"/>
      <c r="J996" s="82"/>
      <c r="K996" s="82"/>
      <c r="L996" s="81">
        <v>537.73</v>
      </c>
      <c r="M996" s="80">
        <v>2688.65</v>
      </c>
      <c r="N996" s="80">
        <v>2688.65</v>
      </c>
      <c r="O996" s="80">
        <v>2688.65</v>
      </c>
      <c r="P996" s="90">
        <v>8603.68</v>
      </c>
      <c r="Q996" s="90">
        <f t="shared" si="15"/>
        <v>8603.68</v>
      </c>
    </row>
    <row r="997" spans="2:17" x14ac:dyDescent="0.3">
      <c r="B997" s="79" t="s">
        <v>951</v>
      </c>
      <c r="C997" s="79" t="s">
        <v>952</v>
      </c>
      <c r="D997" s="80">
        <v>1748.05</v>
      </c>
      <c r="E997" s="80">
        <v>1748.06</v>
      </c>
      <c r="F997" s="80">
        <v>1748.06</v>
      </c>
      <c r="G997" s="80">
        <v>1748.06</v>
      </c>
      <c r="H997" s="80">
        <v>1748.06</v>
      </c>
      <c r="I997" s="80">
        <v>1748.06</v>
      </c>
      <c r="J997" s="80">
        <v>1748.06</v>
      </c>
      <c r="K997" s="80">
        <v>1748.06</v>
      </c>
      <c r="L997" s="80">
        <v>1748.06</v>
      </c>
      <c r="M997" s="80">
        <v>1748.06</v>
      </c>
      <c r="N997" s="80">
        <v>1748.06</v>
      </c>
      <c r="O997" s="80">
        <v>1748.06</v>
      </c>
      <c r="P997" s="90">
        <v>20976.71</v>
      </c>
      <c r="Q997" s="90">
        <f t="shared" si="15"/>
        <v>15732.539999999997</v>
      </c>
    </row>
    <row r="998" spans="2:17" x14ac:dyDescent="0.3">
      <c r="B998" s="79" t="s">
        <v>1985</v>
      </c>
      <c r="C998" s="79" t="s">
        <v>1986</v>
      </c>
      <c r="D998" s="80">
        <v>3410.21</v>
      </c>
      <c r="E998" s="80">
        <v>3410.21</v>
      </c>
      <c r="F998" s="80">
        <v>3410.21</v>
      </c>
      <c r="G998" s="80">
        <v>3410.21</v>
      </c>
      <c r="H998" s="80">
        <v>3410.21</v>
      </c>
      <c r="I998" s="80">
        <v>3410.21</v>
      </c>
      <c r="J998" s="80">
        <v>3410.21</v>
      </c>
      <c r="K998" s="80">
        <v>3410.21</v>
      </c>
      <c r="L998" s="80">
        <v>3410.21</v>
      </c>
      <c r="M998" s="80">
        <v>3410.21</v>
      </c>
      <c r="N998" s="80">
        <v>3410.21</v>
      </c>
      <c r="O998" s="80">
        <v>3410.21</v>
      </c>
      <c r="P998" s="90">
        <v>40922.519999999997</v>
      </c>
      <c r="Q998" s="90">
        <f t="shared" si="15"/>
        <v>30691.889999999996</v>
      </c>
    </row>
    <row r="999" spans="2:17" x14ac:dyDescent="0.3">
      <c r="B999" s="79" t="s">
        <v>980</v>
      </c>
      <c r="C999" s="79" t="s">
        <v>223</v>
      </c>
      <c r="D999" s="80">
        <v>1421.63</v>
      </c>
      <c r="E999" s="80">
        <v>1421.64</v>
      </c>
      <c r="F999" s="80">
        <v>1421.64</v>
      </c>
      <c r="G999" s="80">
        <v>1421.64</v>
      </c>
      <c r="H999" s="80">
        <v>1421.64</v>
      </c>
      <c r="I999" s="80">
        <v>1421.64</v>
      </c>
      <c r="J999" s="80">
        <v>1421.64</v>
      </c>
      <c r="K999" s="80">
        <v>1421.64</v>
      </c>
      <c r="L999" s="80">
        <v>1421.64</v>
      </c>
      <c r="M999" s="80">
        <v>1421.64</v>
      </c>
      <c r="N999" s="80">
        <v>1421.64</v>
      </c>
      <c r="O999" s="80">
        <v>1421.64</v>
      </c>
      <c r="P999" s="90">
        <v>17059.669999999998</v>
      </c>
      <c r="Q999" s="90">
        <f t="shared" si="15"/>
        <v>12794.759999999998</v>
      </c>
    </row>
    <row r="1000" spans="2:17" x14ac:dyDescent="0.3">
      <c r="B1000" s="79" t="s">
        <v>1186</v>
      </c>
      <c r="C1000" s="79" t="s">
        <v>1187</v>
      </c>
      <c r="D1000" s="80">
        <v>2684.36</v>
      </c>
      <c r="E1000" s="80">
        <v>2684.36</v>
      </c>
      <c r="F1000" s="80">
        <v>2684.36</v>
      </c>
      <c r="G1000" s="80">
        <v>2684.36</v>
      </c>
      <c r="H1000" s="80">
        <v>2684.36</v>
      </c>
      <c r="I1000" s="80">
        <v>2684.36</v>
      </c>
      <c r="J1000" s="80">
        <v>2684.36</v>
      </c>
      <c r="K1000" s="80">
        <v>2684.36</v>
      </c>
      <c r="L1000" s="80">
        <v>2684.36</v>
      </c>
      <c r="M1000" s="80">
        <v>2684.36</v>
      </c>
      <c r="N1000" s="80">
        <v>2684.36</v>
      </c>
      <c r="O1000" s="80">
        <v>2684.36</v>
      </c>
      <c r="P1000" s="90">
        <v>32212.32</v>
      </c>
      <c r="Q1000" s="90">
        <f t="shared" si="15"/>
        <v>24159.24</v>
      </c>
    </row>
    <row r="1001" spans="2:17" x14ac:dyDescent="0.3">
      <c r="B1001" s="79" t="s">
        <v>665</v>
      </c>
      <c r="C1001" s="79" t="s">
        <v>666</v>
      </c>
      <c r="D1001" s="80">
        <v>2688.65</v>
      </c>
      <c r="E1001" s="80">
        <v>2688.65</v>
      </c>
      <c r="F1001" s="80">
        <v>2688.65</v>
      </c>
      <c r="G1001" s="80">
        <v>2688.65</v>
      </c>
      <c r="H1001" s="80">
        <v>2688.65</v>
      </c>
      <c r="I1001" s="80">
        <v>2688.65</v>
      </c>
      <c r="J1001" s="80">
        <v>2688.65</v>
      </c>
      <c r="K1001" s="80">
        <v>2688.65</v>
      </c>
      <c r="L1001" s="80">
        <v>2688.65</v>
      </c>
      <c r="M1001" s="80">
        <v>2688.65</v>
      </c>
      <c r="N1001" s="80">
        <v>2688.65</v>
      </c>
      <c r="O1001" s="80">
        <v>2688.65</v>
      </c>
      <c r="P1001" s="90">
        <v>32263.8</v>
      </c>
      <c r="Q1001" s="90">
        <f t="shared" si="15"/>
        <v>24197.850000000002</v>
      </c>
    </row>
    <row r="1002" spans="2:17" x14ac:dyDescent="0.3">
      <c r="B1002" s="79" t="s">
        <v>981</v>
      </c>
      <c r="C1002" s="79" t="s">
        <v>982</v>
      </c>
      <c r="D1002" s="80">
        <v>1748.05</v>
      </c>
      <c r="E1002" s="80">
        <v>1748.06</v>
      </c>
      <c r="F1002" s="80">
        <v>1748.06</v>
      </c>
      <c r="G1002" s="80">
        <v>1748.06</v>
      </c>
      <c r="H1002" s="80">
        <v>1748.06</v>
      </c>
      <c r="I1002" s="80">
        <v>1748.06</v>
      </c>
      <c r="J1002" s="80">
        <v>1748.06</v>
      </c>
      <c r="K1002" s="80">
        <v>1748.06</v>
      </c>
      <c r="L1002" s="80">
        <v>1748.06</v>
      </c>
      <c r="M1002" s="80">
        <v>1748.06</v>
      </c>
      <c r="N1002" s="80">
        <v>1748.06</v>
      </c>
      <c r="O1002" s="80">
        <v>1748.06</v>
      </c>
      <c r="P1002" s="90">
        <v>20976.71</v>
      </c>
      <c r="Q1002" s="90">
        <f t="shared" si="15"/>
        <v>15732.539999999997</v>
      </c>
    </row>
    <row r="1003" spans="2:17" x14ac:dyDescent="0.3">
      <c r="B1003" s="79" t="s">
        <v>1062</v>
      </c>
      <c r="C1003" s="79" t="s">
        <v>1063</v>
      </c>
      <c r="D1003" s="80">
        <v>3410.21</v>
      </c>
      <c r="E1003" s="80">
        <v>3410.21</v>
      </c>
      <c r="F1003" s="80">
        <v>3410.21</v>
      </c>
      <c r="G1003" s="80">
        <v>3410.21</v>
      </c>
      <c r="H1003" s="80">
        <v>3410.21</v>
      </c>
      <c r="I1003" s="80">
        <v>3410.21</v>
      </c>
      <c r="J1003" s="80">
        <v>3410.21</v>
      </c>
      <c r="K1003" s="80">
        <v>3410.21</v>
      </c>
      <c r="L1003" s="80">
        <v>3410.21</v>
      </c>
      <c r="M1003" s="80">
        <v>3410.21</v>
      </c>
      <c r="N1003" s="80">
        <v>3410.21</v>
      </c>
      <c r="O1003" s="80">
        <v>3410.21</v>
      </c>
      <c r="P1003" s="90">
        <v>40922.519999999997</v>
      </c>
      <c r="Q1003" s="90">
        <f t="shared" si="15"/>
        <v>30691.889999999996</v>
      </c>
    </row>
    <row r="1004" spans="2:17" x14ac:dyDescent="0.3">
      <c r="B1004" s="79" t="s">
        <v>2559</v>
      </c>
      <c r="C1004" s="79" t="s">
        <v>2560</v>
      </c>
      <c r="D1004" s="80">
        <v>2684.36</v>
      </c>
      <c r="E1004" s="80">
        <v>2684.36</v>
      </c>
      <c r="F1004" s="80">
        <v>2684.36</v>
      </c>
      <c r="G1004" s="80">
        <v>2684.36</v>
      </c>
      <c r="H1004" s="80">
        <v>2684.36</v>
      </c>
      <c r="I1004" s="82"/>
      <c r="J1004" s="82"/>
      <c r="K1004" s="82"/>
      <c r="L1004" s="82"/>
      <c r="M1004" s="82"/>
      <c r="N1004" s="82"/>
      <c r="O1004" s="82"/>
      <c r="P1004" s="90">
        <v>13421.8</v>
      </c>
      <c r="Q1004" s="90">
        <f t="shared" si="15"/>
        <v>5368.72</v>
      </c>
    </row>
    <row r="1005" spans="2:17" x14ac:dyDescent="0.3">
      <c r="B1005" s="79" t="s">
        <v>2750</v>
      </c>
      <c r="C1005" s="79" t="s">
        <v>2560</v>
      </c>
      <c r="D1005" s="82"/>
      <c r="E1005" s="82"/>
      <c r="F1005" s="82"/>
      <c r="G1005" s="82"/>
      <c r="H1005" s="82"/>
      <c r="I1005" s="80">
        <v>2684.36</v>
      </c>
      <c r="J1005" s="80">
        <v>2684.36</v>
      </c>
      <c r="K1005" s="80">
        <v>2684.36</v>
      </c>
      <c r="L1005" s="80">
        <v>2684.36</v>
      </c>
      <c r="M1005" s="80">
        <v>2684.36</v>
      </c>
      <c r="N1005" s="80">
        <v>2684.36</v>
      </c>
      <c r="O1005" s="80">
        <v>2684.36</v>
      </c>
      <c r="P1005" s="90">
        <v>18790.52</v>
      </c>
      <c r="Q1005" s="90">
        <f t="shared" si="15"/>
        <v>18790.52</v>
      </c>
    </row>
    <row r="1006" spans="2:17" x14ac:dyDescent="0.3">
      <c r="B1006" s="79" t="s">
        <v>1896</v>
      </c>
      <c r="C1006" s="79" t="s">
        <v>1897</v>
      </c>
      <c r="D1006" s="80">
        <v>2688.65</v>
      </c>
      <c r="E1006" s="80">
        <v>2688.65</v>
      </c>
      <c r="F1006" s="80">
        <v>2688.65</v>
      </c>
      <c r="G1006" s="80">
        <v>2688.65</v>
      </c>
      <c r="H1006" s="80">
        <v>2688.65</v>
      </c>
      <c r="I1006" s="80">
        <v>2688.65</v>
      </c>
      <c r="J1006" s="80">
        <v>2688.65</v>
      </c>
      <c r="K1006" s="80">
        <v>2688.65</v>
      </c>
      <c r="L1006" s="80">
        <v>2688.65</v>
      </c>
      <c r="M1006" s="80">
        <v>2688.65</v>
      </c>
      <c r="N1006" s="80">
        <v>2688.65</v>
      </c>
      <c r="O1006" s="80">
        <v>2688.65</v>
      </c>
      <c r="P1006" s="90">
        <v>32263.8</v>
      </c>
      <c r="Q1006" s="90">
        <f t="shared" si="15"/>
        <v>24197.850000000002</v>
      </c>
    </row>
    <row r="1007" spans="2:17" x14ac:dyDescent="0.3">
      <c r="B1007" s="79" t="s">
        <v>1900</v>
      </c>
      <c r="C1007" s="79" t="s">
        <v>1901</v>
      </c>
      <c r="D1007" s="80">
        <v>1748.05</v>
      </c>
      <c r="E1007" s="80">
        <v>1748.06</v>
      </c>
      <c r="F1007" s="80">
        <v>1748.06</v>
      </c>
      <c r="G1007" s="80">
        <v>1748.06</v>
      </c>
      <c r="H1007" s="80">
        <v>1748.06</v>
      </c>
      <c r="I1007" s="80">
        <v>1748.06</v>
      </c>
      <c r="J1007" s="80">
        <v>1748.06</v>
      </c>
      <c r="K1007" s="80">
        <v>1748.06</v>
      </c>
      <c r="L1007" s="80">
        <v>1748.06</v>
      </c>
      <c r="M1007" s="80">
        <v>1748.06</v>
      </c>
      <c r="N1007" s="80">
        <v>1748.06</v>
      </c>
      <c r="O1007" s="80">
        <v>1748.06</v>
      </c>
      <c r="P1007" s="90">
        <v>20976.71</v>
      </c>
      <c r="Q1007" s="90">
        <f t="shared" si="15"/>
        <v>15732.539999999997</v>
      </c>
    </row>
    <row r="1008" spans="2:17" x14ac:dyDescent="0.3">
      <c r="B1008" s="79" t="s">
        <v>904</v>
      </c>
      <c r="C1008" s="79" t="s">
        <v>905</v>
      </c>
      <c r="D1008" s="80">
        <v>3410.21</v>
      </c>
      <c r="E1008" s="80">
        <v>3410.21</v>
      </c>
      <c r="F1008" s="80">
        <v>3410.21</v>
      </c>
      <c r="G1008" s="80">
        <v>3410.21</v>
      </c>
      <c r="H1008" s="80">
        <v>3410.21</v>
      </c>
      <c r="I1008" s="80">
        <v>3410.21</v>
      </c>
      <c r="J1008" s="80">
        <v>3410.21</v>
      </c>
      <c r="K1008" s="80">
        <v>3410.21</v>
      </c>
      <c r="L1008" s="80">
        <v>3410.21</v>
      </c>
      <c r="M1008" s="80">
        <v>3410.21</v>
      </c>
      <c r="N1008" s="80">
        <v>3410.21</v>
      </c>
      <c r="O1008" s="80">
        <v>3410.21</v>
      </c>
      <c r="P1008" s="90">
        <v>40922.519999999997</v>
      </c>
      <c r="Q1008" s="90">
        <f t="shared" si="15"/>
        <v>30691.889999999996</v>
      </c>
    </row>
    <row r="1009" spans="2:17" x14ac:dyDescent="0.3">
      <c r="B1009" s="79" t="s">
        <v>2128</v>
      </c>
      <c r="C1009" s="79" t="s">
        <v>2129</v>
      </c>
      <c r="D1009" s="80">
        <v>2684.36</v>
      </c>
      <c r="E1009" s="80">
        <v>2684.36</v>
      </c>
      <c r="F1009" s="80">
        <v>2684.36</v>
      </c>
      <c r="G1009" s="80">
        <v>2684.36</v>
      </c>
      <c r="H1009" s="80">
        <v>2684.36</v>
      </c>
      <c r="I1009" s="80">
        <v>2684.36</v>
      </c>
      <c r="J1009" s="80">
        <v>2684.36</v>
      </c>
      <c r="K1009" s="80">
        <v>2684.36</v>
      </c>
      <c r="L1009" s="80">
        <v>2684.36</v>
      </c>
      <c r="M1009" s="80">
        <v>2684.36</v>
      </c>
      <c r="N1009" s="80">
        <v>2684.36</v>
      </c>
      <c r="O1009" s="80">
        <v>2684.36</v>
      </c>
      <c r="P1009" s="90">
        <v>32212.32</v>
      </c>
      <c r="Q1009" s="90">
        <f t="shared" si="15"/>
        <v>24159.24</v>
      </c>
    </row>
    <row r="1010" spans="2:17" x14ac:dyDescent="0.3">
      <c r="B1010" s="79" t="s">
        <v>1066</v>
      </c>
      <c r="C1010" s="79" t="s">
        <v>1067</v>
      </c>
      <c r="D1010" s="80">
        <v>2688.65</v>
      </c>
      <c r="E1010" s="80">
        <v>2688.65</v>
      </c>
      <c r="F1010" s="80">
        <v>2688.65</v>
      </c>
      <c r="G1010" s="80">
        <v>2688.65</v>
      </c>
      <c r="H1010" s="80">
        <v>2688.65</v>
      </c>
      <c r="I1010" s="80">
        <v>2688.65</v>
      </c>
      <c r="J1010" s="80">
        <v>2688.65</v>
      </c>
      <c r="K1010" s="80">
        <v>2688.65</v>
      </c>
      <c r="L1010" s="80">
        <v>2688.65</v>
      </c>
      <c r="M1010" s="80">
        <v>2688.65</v>
      </c>
      <c r="N1010" s="80">
        <v>2688.65</v>
      </c>
      <c r="O1010" s="80">
        <v>2688.65</v>
      </c>
      <c r="P1010" s="90">
        <v>32263.8</v>
      </c>
      <c r="Q1010" s="90">
        <f t="shared" si="15"/>
        <v>24197.850000000002</v>
      </c>
    </row>
    <row r="1011" spans="2:17" x14ac:dyDescent="0.3">
      <c r="B1011" s="79" t="s">
        <v>1918</v>
      </c>
      <c r="C1011" s="79" t="s">
        <v>351</v>
      </c>
      <c r="D1011" s="80">
        <v>1576.25</v>
      </c>
      <c r="E1011" s="80">
        <v>1576.26</v>
      </c>
      <c r="F1011" s="80">
        <v>1576.26</v>
      </c>
      <c r="G1011" s="80">
        <v>1576.26</v>
      </c>
      <c r="H1011" s="80">
        <v>1576.26</v>
      </c>
      <c r="I1011" s="80">
        <v>1576.26</v>
      </c>
      <c r="J1011" s="80">
        <v>1576.26</v>
      </c>
      <c r="K1011" s="80">
        <v>1576.26</v>
      </c>
      <c r="L1011" s="80">
        <v>1576.26</v>
      </c>
      <c r="M1011" s="80">
        <v>1576.26</v>
      </c>
      <c r="N1011" s="80">
        <v>1576.26</v>
      </c>
      <c r="O1011" s="80">
        <v>1576.26</v>
      </c>
      <c r="P1011" s="90">
        <v>18915.11</v>
      </c>
      <c r="Q1011" s="90">
        <f t="shared" si="15"/>
        <v>14186.34</v>
      </c>
    </row>
    <row r="1012" spans="2:17" x14ac:dyDescent="0.3">
      <c r="B1012" s="79" t="s">
        <v>1105</v>
      </c>
      <c r="C1012" s="79" t="s">
        <v>1106</v>
      </c>
      <c r="D1012" s="80">
        <v>1748.05</v>
      </c>
      <c r="E1012" s="80">
        <v>1748.06</v>
      </c>
      <c r="F1012" s="80">
        <v>1748.06</v>
      </c>
      <c r="G1012" s="80">
        <v>1748.06</v>
      </c>
      <c r="H1012" s="80">
        <v>1748.06</v>
      </c>
      <c r="I1012" s="80">
        <v>1748.06</v>
      </c>
      <c r="J1012" s="80">
        <v>1748.06</v>
      </c>
      <c r="K1012" s="82"/>
      <c r="L1012" s="82"/>
      <c r="M1012" s="82"/>
      <c r="N1012" s="82"/>
      <c r="O1012" s="82"/>
      <c r="P1012" s="90">
        <v>12236.41</v>
      </c>
      <c r="Q1012" s="90">
        <f t="shared" si="15"/>
        <v>6992.24</v>
      </c>
    </row>
    <row r="1013" spans="2:17" x14ac:dyDescent="0.3">
      <c r="B1013" s="79" t="s">
        <v>2765</v>
      </c>
      <c r="C1013" s="79" t="s">
        <v>1106</v>
      </c>
      <c r="D1013" s="82"/>
      <c r="E1013" s="82"/>
      <c r="F1013" s="82"/>
      <c r="G1013" s="82"/>
      <c r="H1013" s="82"/>
      <c r="I1013" s="82"/>
      <c r="J1013" s="82"/>
      <c r="K1013" s="80">
        <v>1748.05</v>
      </c>
      <c r="L1013" s="80">
        <v>1748.06</v>
      </c>
      <c r="M1013" s="80">
        <v>1748.06</v>
      </c>
      <c r="N1013" s="80">
        <v>1748.06</v>
      </c>
      <c r="O1013" s="80">
        <v>1748.06</v>
      </c>
      <c r="P1013" s="90">
        <v>8740.2900000000009</v>
      </c>
      <c r="Q1013" s="90">
        <f t="shared" si="15"/>
        <v>8740.2899999999991</v>
      </c>
    </row>
    <row r="1014" spans="2:17" x14ac:dyDescent="0.3">
      <c r="B1014" s="79" t="s">
        <v>2617</v>
      </c>
      <c r="C1014" s="79" t="s">
        <v>2618</v>
      </c>
      <c r="D1014" s="80">
        <v>3410.21</v>
      </c>
      <c r="E1014" s="80">
        <v>3410.21</v>
      </c>
      <c r="F1014" s="80">
        <v>3410.21</v>
      </c>
      <c r="G1014" s="80">
        <v>3410.21</v>
      </c>
      <c r="H1014" s="80">
        <v>3410.21</v>
      </c>
      <c r="I1014" s="80">
        <v>3410.21</v>
      </c>
      <c r="J1014" s="80">
        <v>3410.21</v>
      </c>
      <c r="K1014" s="80">
        <v>3410.21</v>
      </c>
      <c r="L1014" s="80">
        <v>3410.21</v>
      </c>
      <c r="M1014" s="80">
        <v>3410.21</v>
      </c>
      <c r="N1014" s="80">
        <v>3410.21</v>
      </c>
      <c r="O1014" s="80">
        <v>3410.21</v>
      </c>
      <c r="P1014" s="90">
        <v>40922.519999999997</v>
      </c>
      <c r="Q1014" s="90">
        <f t="shared" si="15"/>
        <v>30691.889999999996</v>
      </c>
    </row>
    <row r="1015" spans="2:17" x14ac:dyDescent="0.3">
      <c r="B1015" s="79" t="s">
        <v>1675</v>
      </c>
      <c r="C1015" s="79" t="s">
        <v>1676</v>
      </c>
      <c r="D1015" s="80">
        <v>2684.36</v>
      </c>
      <c r="E1015" s="80">
        <v>2684.36</v>
      </c>
      <c r="F1015" s="80">
        <v>2684.36</v>
      </c>
      <c r="G1015" s="80">
        <v>2684.36</v>
      </c>
      <c r="H1015" s="80">
        <v>2684.36</v>
      </c>
      <c r="I1015" s="80">
        <v>2684.36</v>
      </c>
      <c r="J1015" s="80">
        <v>2684.36</v>
      </c>
      <c r="K1015" s="80">
        <v>2684.36</v>
      </c>
      <c r="L1015" s="80">
        <v>2684.36</v>
      </c>
      <c r="M1015" s="80">
        <v>2684.36</v>
      </c>
      <c r="N1015" s="80">
        <v>2684.36</v>
      </c>
      <c r="O1015" s="80">
        <v>2684.36</v>
      </c>
      <c r="P1015" s="90">
        <v>32212.32</v>
      </c>
      <c r="Q1015" s="90">
        <f t="shared" si="15"/>
        <v>24159.24</v>
      </c>
    </row>
    <row r="1016" spans="2:17" x14ac:dyDescent="0.3">
      <c r="B1016" s="79" t="s">
        <v>2259</v>
      </c>
      <c r="C1016" s="79" t="s">
        <v>2260</v>
      </c>
      <c r="D1016" s="80">
        <v>2688.65</v>
      </c>
      <c r="E1016" s="80">
        <v>2688.65</v>
      </c>
      <c r="F1016" s="80">
        <v>2688.65</v>
      </c>
      <c r="G1016" s="80">
        <v>2688.65</v>
      </c>
      <c r="H1016" s="80">
        <v>2688.65</v>
      </c>
      <c r="I1016" s="80">
        <v>2688.65</v>
      </c>
      <c r="J1016" s="80">
        <v>2688.65</v>
      </c>
      <c r="K1016" s="80">
        <v>2688.65</v>
      </c>
      <c r="L1016" s="80">
        <v>2688.65</v>
      </c>
      <c r="M1016" s="80">
        <v>2688.65</v>
      </c>
      <c r="N1016" s="80">
        <v>2688.65</v>
      </c>
      <c r="O1016" s="80">
        <v>2688.65</v>
      </c>
      <c r="P1016" s="90">
        <v>32263.8</v>
      </c>
      <c r="Q1016" s="90">
        <f t="shared" si="15"/>
        <v>24197.850000000002</v>
      </c>
    </row>
    <row r="1017" spans="2:17" x14ac:dyDescent="0.3">
      <c r="B1017" s="79" t="s">
        <v>1188</v>
      </c>
      <c r="C1017" s="79" t="s">
        <v>1189</v>
      </c>
      <c r="D1017" s="80">
        <v>1748.05</v>
      </c>
      <c r="E1017" s="80">
        <v>1748.06</v>
      </c>
      <c r="F1017" s="80">
        <v>1748.06</v>
      </c>
      <c r="G1017" s="80">
        <v>1748.06</v>
      </c>
      <c r="H1017" s="80">
        <v>1748.06</v>
      </c>
      <c r="I1017" s="80">
        <v>1748.06</v>
      </c>
      <c r="J1017" s="80">
        <v>1748.06</v>
      </c>
      <c r="K1017" s="80">
        <v>1748.06</v>
      </c>
      <c r="L1017" s="80">
        <v>1748.06</v>
      </c>
      <c r="M1017" s="80">
        <v>1748.06</v>
      </c>
      <c r="N1017" s="80">
        <v>1748.06</v>
      </c>
      <c r="O1017" s="80">
        <v>1748.06</v>
      </c>
      <c r="P1017" s="90">
        <v>20976.71</v>
      </c>
      <c r="Q1017" s="90">
        <f t="shared" si="15"/>
        <v>15732.539999999997</v>
      </c>
    </row>
    <row r="1018" spans="2:17" x14ac:dyDescent="0.3">
      <c r="B1018" s="79" t="s">
        <v>2653</v>
      </c>
      <c r="C1018" s="79" t="s">
        <v>2654</v>
      </c>
      <c r="D1018" s="80">
        <v>3410.21</v>
      </c>
      <c r="E1018" s="80">
        <v>3410.21</v>
      </c>
      <c r="F1018" s="80">
        <v>3410.21</v>
      </c>
      <c r="G1018" s="80">
        <v>3410.21</v>
      </c>
      <c r="H1018" s="80">
        <v>3410.21</v>
      </c>
      <c r="I1018" s="80">
        <v>3410.21</v>
      </c>
      <c r="J1018" s="80">
        <v>3410.21</v>
      </c>
      <c r="K1018" s="80">
        <v>3410.21</v>
      </c>
      <c r="L1018" s="80">
        <v>3410.21</v>
      </c>
      <c r="M1018" s="80">
        <v>3410.21</v>
      </c>
      <c r="N1018" s="80">
        <v>3410.21</v>
      </c>
      <c r="O1018" s="80">
        <v>3410.21</v>
      </c>
      <c r="P1018" s="90">
        <v>40922.519999999997</v>
      </c>
      <c r="Q1018" s="90">
        <f t="shared" si="15"/>
        <v>30691.889999999996</v>
      </c>
    </row>
    <row r="1019" spans="2:17" x14ac:dyDescent="0.3">
      <c r="B1019" s="79" t="s">
        <v>1716</v>
      </c>
      <c r="C1019" s="79" t="s">
        <v>1717</v>
      </c>
      <c r="D1019" s="80">
        <v>2684.36</v>
      </c>
      <c r="E1019" s="80">
        <v>2684.36</v>
      </c>
      <c r="F1019" s="80">
        <v>2684.36</v>
      </c>
      <c r="G1019" s="80">
        <v>2684.36</v>
      </c>
      <c r="H1019" s="80">
        <v>2684.36</v>
      </c>
      <c r="I1019" s="80">
        <v>2684.36</v>
      </c>
      <c r="J1019" s="80">
        <v>2684.36</v>
      </c>
      <c r="K1019" s="80">
        <v>2684.36</v>
      </c>
      <c r="L1019" s="80">
        <v>2684.36</v>
      </c>
      <c r="M1019" s="80">
        <v>2684.36</v>
      </c>
      <c r="N1019" s="80">
        <v>2684.36</v>
      </c>
      <c r="O1019" s="80">
        <v>2684.36</v>
      </c>
      <c r="P1019" s="90">
        <v>32212.32</v>
      </c>
      <c r="Q1019" s="90">
        <f t="shared" si="15"/>
        <v>24159.24</v>
      </c>
    </row>
    <row r="1020" spans="2:17" x14ac:dyDescent="0.3">
      <c r="B1020" s="79" t="s">
        <v>1091</v>
      </c>
      <c r="C1020" s="79" t="s">
        <v>1092</v>
      </c>
      <c r="D1020" s="80">
        <v>2688.65</v>
      </c>
      <c r="E1020" s="80">
        <v>2688.65</v>
      </c>
      <c r="F1020" s="80">
        <v>2688.65</v>
      </c>
      <c r="G1020" s="80">
        <v>2688.65</v>
      </c>
      <c r="H1020" s="80">
        <v>2688.65</v>
      </c>
      <c r="I1020" s="80">
        <v>2688.65</v>
      </c>
      <c r="J1020" s="80">
        <v>2688.65</v>
      </c>
      <c r="K1020" s="80">
        <v>2688.65</v>
      </c>
      <c r="L1020" s="80">
        <v>2688.65</v>
      </c>
      <c r="M1020" s="80">
        <v>2688.65</v>
      </c>
      <c r="N1020" s="80">
        <v>2688.65</v>
      </c>
      <c r="O1020" s="80">
        <v>2688.65</v>
      </c>
      <c r="P1020" s="90">
        <v>32263.8</v>
      </c>
      <c r="Q1020" s="90">
        <f t="shared" si="15"/>
        <v>24197.850000000002</v>
      </c>
    </row>
    <row r="1021" spans="2:17" x14ac:dyDescent="0.3">
      <c r="B1021" s="79" t="s">
        <v>2089</v>
      </c>
      <c r="C1021" s="79" t="s">
        <v>2090</v>
      </c>
      <c r="D1021" s="80">
        <v>1748.05</v>
      </c>
      <c r="E1021" s="80">
        <v>1748.06</v>
      </c>
      <c r="F1021" s="80">
        <v>1748.06</v>
      </c>
      <c r="G1021" s="80">
        <v>1748.06</v>
      </c>
      <c r="H1021" s="80">
        <v>1748.06</v>
      </c>
      <c r="I1021" s="80">
        <v>1748.06</v>
      </c>
      <c r="J1021" s="80">
        <v>1748.06</v>
      </c>
      <c r="K1021" s="80">
        <v>1748.06</v>
      </c>
      <c r="L1021" s="80">
        <v>1748.06</v>
      </c>
      <c r="M1021" s="80">
        <v>1748.06</v>
      </c>
      <c r="N1021" s="80">
        <v>1748.06</v>
      </c>
      <c r="O1021" s="80">
        <v>1748.06</v>
      </c>
      <c r="P1021" s="90">
        <v>20976.71</v>
      </c>
      <c r="Q1021" s="90">
        <f t="shared" si="15"/>
        <v>15732.539999999997</v>
      </c>
    </row>
    <row r="1022" spans="2:17" x14ac:dyDescent="0.3">
      <c r="B1022" s="79" t="s">
        <v>919</v>
      </c>
      <c r="C1022" s="79" t="s">
        <v>920</v>
      </c>
      <c r="D1022" s="80">
        <v>3410.21</v>
      </c>
      <c r="E1022" s="80">
        <v>3410.21</v>
      </c>
      <c r="F1022" s="80">
        <v>3410.21</v>
      </c>
      <c r="G1022" s="80">
        <v>3410.21</v>
      </c>
      <c r="H1022" s="80">
        <v>3410.21</v>
      </c>
      <c r="I1022" s="80">
        <v>3410.21</v>
      </c>
      <c r="J1022" s="80">
        <v>3410.21</v>
      </c>
      <c r="K1022" s="80">
        <v>3410.21</v>
      </c>
      <c r="L1022" s="80">
        <v>3410.21</v>
      </c>
      <c r="M1022" s="80">
        <v>3410.21</v>
      </c>
      <c r="N1022" s="80">
        <v>3410.21</v>
      </c>
      <c r="O1022" s="80">
        <v>3410.21</v>
      </c>
      <c r="P1022" s="90">
        <v>40922.519999999997</v>
      </c>
      <c r="Q1022" s="90">
        <f t="shared" si="15"/>
        <v>30691.889999999996</v>
      </c>
    </row>
    <row r="1023" spans="2:17" x14ac:dyDescent="0.3">
      <c r="B1023" s="79" t="s">
        <v>1078</v>
      </c>
      <c r="C1023" s="79" t="s">
        <v>214</v>
      </c>
      <c r="D1023" s="80">
        <v>3367.26</v>
      </c>
      <c r="E1023" s="80">
        <v>3367.26</v>
      </c>
      <c r="F1023" s="80">
        <v>3367.26</v>
      </c>
      <c r="G1023" s="80">
        <v>3367.26</v>
      </c>
      <c r="H1023" s="80">
        <v>3367.26</v>
      </c>
      <c r="I1023" s="80">
        <v>3367.26</v>
      </c>
      <c r="J1023" s="80">
        <v>3367.26</v>
      </c>
      <c r="K1023" s="80">
        <v>3367.26</v>
      </c>
      <c r="L1023" s="80">
        <v>3367.26</v>
      </c>
      <c r="M1023" s="80">
        <v>3367.26</v>
      </c>
      <c r="N1023" s="80">
        <v>3367.26</v>
      </c>
      <c r="O1023" s="80">
        <v>3367.26</v>
      </c>
      <c r="P1023" s="90">
        <v>40407.120000000003</v>
      </c>
      <c r="Q1023" s="90">
        <f t="shared" si="15"/>
        <v>30305.340000000011</v>
      </c>
    </row>
    <row r="1024" spans="2:17" x14ac:dyDescent="0.3">
      <c r="B1024" s="79" t="s">
        <v>2544</v>
      </c>
      <c r="C1024" s="79" t="s">
        <v>2545</v>
      </c>
      <c r="D1024" s="80">
        <v>2684.36</v>
      </c>
      <c r="E1024" s="80">
        <v>2684.36</v>
      </c>
      <c r="F1024" s="80">
        <v>2684.36</v>
      </c>
      <c r="G1024" s="80">
        <v>2684.36</v>
      </c>
      <c r="H1024" s="80">
        <v>2684.36</v>
      </c>
      <c r="I1024" s="80">
        <v>2684.36</v>
      </c>
      <c r="J1024" s="80">
        <v>2684.36</v>
      </c>
      <c r="K1024" s="80">
        <v>2684.36</v>
      </c>
      <c r="L1024" s="80">
        <v>2684.36</v>
      </c>
      <c r="M1024" s="80">
        <v>2684.36</v>
      </c>
      <c r="N1024" s="80">
        <v>2684.36</v>
      </c>
      <c r="O1024" s="80">
        <v>2684.36</v>
      </c>
      <c r="P1024" s="90">
        <v>32212.32</v>
      </c>
      <c r="Q1024" s="90">
        <f t="shared" si="15"/>
        <v>24159.24</v>
      </c>
    </row>
    <row r="1025" spans="2:17" x14ac:dyDescent="0.3">
      <c r="B1025" s="79" t="s">
        <v>1148</v>
      </c>
      <c r="C1025" s="79" t="s">
        <v>1149</v>
      </c>
      <c r="D1025" s="80">
        <v>2688.65</v>
      </c>
      <c r="E1025" s="80">
        <v>2688.65</v>
      </c>
      <c r="F1025" s="80">
        <v>2688.65</v>
      </c>
      <c r="G1025" s="80">
        <v>2688.65</v>
      </c>
      <c r="H1025" s="80">
        <v>2688.65</v>
      </c>
      <c r="I1025" s="80">
        <v>2688.65</v>
      </c>
      <c r="J1025" s="80">
        <v>2688.65</v>
      </c>
      <c r="K1025" s="80">
        <v>2688.65</v>
      </c>
      <c r="L1025" s="80">
        <v>2688.65</v>
      </c>
      <c r="M1025" s="80">
        <v>2688.65</v>
      </c>
      <c r="N1025" s="80">
        <v>2688.65</v>
      </c>
      <c r="O1025" s="80">
        <v>2688.65</v>
      </c>
      <c r="P1025" s="90">
        <v>32263.8</v>
      </c>
      <c r="Q1025" s="90">
        <f t="shared" si="15"/>
        <v>24197.850000000002</v>
      </c>
    </row>
    <row r="1026" spans="2:17" x14ac:dyDescent="0.3">
      <c r="B1026" s="79" t="s">
        <v>1107</v>
      </c>
      <c r="C1026" s="79" t="s">
        <v>1108</v>
      </c>
      <c r="D1026" s="80">
        <v>1748.05</v>
      </c>
      <c r="E1026" s="80">
        <v>1748.06</v>
      </c>
      <c r="F1026" s="80">
        <v>1748.06</v>
      </c>
      <c r="G1026" s="80">
        <v>1748.06</v>
      </c>
      <c r="H1026" s="80">
        <v>1748.06</v>
      </c>
      <c r="I1026" s="80">
        <v>1748.06</v>
      </c>
      <c r="J1026" s="80">
        <v>1748.06</v>
      </c>
      <c r="K1026" s="80">
        <v>1748.06</v>
      </c>
      <c r="L1026" s="80">
        <v>1748.06</v>
      </c>
      <c r="M1026" s="80">
        <v>1748.06</v>
      </c>
      <c r="N1026" s="80">
        <v>1748.06</v>
      </c>
      <c r="O1026" s="80">
        <v>1748.06</v>
      </c>
      <c r="P1026" s="90">
        <v>20976.71</v>
      </c>
      <c r="Q1026" s="90">
        <f t="shared" si="15"/>
        <v>15732.539999999997</v>
      </c>
    </row>
    <row r="1027" spans="2:17" x14ac:dyDescent="0.3">
      <c r="B1027" s="79" t="s">
        <v>2432</v>
      </c>
      <c r="C1027" s="79" t="s">
        <v>2433</v>
      </c>
      <c r="D1027" s="80">
        <v>3410.21</v>
      </c>
      <c r="E1027" s="80">
        <v>3410.21</v>
      </c>
      <c r="F1027" s="80">
        <v>3410.21</v>
      </c>
      <c r="G1027" s="80">
        <v>3410.21</v>
      </c>
      <c r="H1027" s="80">
        <v>3410.21</v>
      </c>
      <c r="I1027" s="80">
        <v>3410.21</v>
      </c>
      <c r="J1027" s="80">
        <v>3410.21</v>
      </c>
      <c r="K1027" s="80">
        <v>3410.21</v>
      </c>
      <c r="L1027" s="80">
        <v>3410.21</v>
      </c>
      <c r="M1027" s="80">
        <v>3410.21</v>
      </c>
      <c r="N1027" s="80">
        <v>3410.21</v>
      </c>
      <c r="O1027" s="80">
        <v>3410.21</v>
      </c>
      <c r="P1027" s="90">
        <v>40922.519999999997</v>
      </c>
      <c r="Q1027" s="90">
        <f t="shared" ref="Q1027:Q1090" si="16">SUM(G1027:O1027)</f>
        <v>30691.889999999996</v>
      </c>
    </row>
    <row r="1028" spans="2:17" x14ac:dyDescent="0.3">
      <c r="B1028" s="79" t="s">
        <v>803</v>
      </c>
      <c r="C1028" s="79" t="s">
        <v>804</v>
      </c>
      <c r="D1028" s="80">
        <v>2684.36</v>
      </c>
      <c r="E1028" s="80">
        <v>2684.36</v>
      </c>
      <c r="F1028" s="80">
        <v>2684.36</v>
      </c>
      <c r="G1028" s="80">
        <v>2684.36</v>
      </c>
      <c r="H1028" s="80">
        <v>2684.36</v>
      </c>
      <c r="I1028" s="80">
        <v>2684.36</v>
      </c>
      <c r="J1028" s="80">
        <v>2684.36</v>
      </c>
      <c r="K1028" s="80">
        <v>2684.36</v>
      </c>
      <c r="L1028" s="80">
        <v>2684.36</v>
      </c>
      <c r="M1028" s="80">
        <v>2684.36</v>
      </c>
      <c r="N1028" s="80">
        <v>2684.36</v>
      </c>
      <c r="O1028" s="80">
        <v>2684.36</v>
      </c>
      <c r="P1028" s="90">
        <v>32212.32</v>
      </c>
      <c r="Q1028" s="90">
        <f t="shared" si="16"/>
        <v>24159.24</v>
      </c>
    </row>
    <row r="1029" spans="2:17" x14ac:dyDescent="0.3">
      <c r="B1029" s="79" t="s">
        <v>2486</v>
      </c>
      <c r="C1029" s="79" t="s">
        <v>2487</v>
      </c>
      <c r="D1029" s="80">
        <v>2688.65</v>
      </c>
      <c r="E1029" s="80">
        <v>2688.65</v>
      </c>
      <c r="F1029" s="80">
        <v>2688.65</v>
      </c>
      <c r="G1029" s="80">
        <v>2688.65</v>
      </c>
      <c r="H1029" s="80">
        <v>2688.65</v>
      </c>
      <c r="I1029" s="80">
        <v>2688.65</v>
      </c>
      <c r="J1029" s="80">
        <v>2688.65</v>
      </c>
      <c r="K1029" s="80">
        <v>2688.65</v>
      </c>
      <c r="L1029" s="80">
        <v>2688.65</v>
      </c>
      <c r="M1029" s="80">
        <v>2688.65</v>
      </c>
      <c r="N1029" s="80">
        <v>2688.65</v>
      </c>
      <c r="O1029" s="80">
        <v>2688.65</v>
      </c>
      <c r="P1029" s="90">
        <v>32263.8</v>
      </c>
      <c r="Q1029" s="90">
        <f t="shared" si="16"/>
        <v>24197.850000000002</v>
      </c>
    </row>
    <row r="1030" spans="2:17" x14ac:dyDescent="0.3">
      <c r="B1030" s="79" t="s">
        <v>2604</v>
      </c>
      <c r="C1030" s="79" t="s">
        <v>2605</v>
      </c>
      <c r="D1030" s="80">
        <v>1748.05</v>
      </c>
      <c r="E1030" s="80">
        <v>1748.06</v>
      </c>
      <c r="F1030" s="80">
        <v>1748.06</v>
      </c>
      <c r="G1030" s="80">
        <v>1748.06</v>
      </c>
      <c r="H1030" s="80">
        <v>1748.06</v>
      </c>
      <c r="I1030" s="80">
        <v>1748.06</v>
      </c>
      <c r="J1030" s="80">
        <v>1748.06</v>
      </c>
      <c r="K1030" s="80">
        <v>1748.06</v>
      </c>
      <c r="L1030" s="80">
        <v>1748.06</v>
      </c>
      <c r="M1030" s="80">
        <v>1748.06</v>
      </c>
      <c r="N1030" s="80">
        <v>1748.06</v>
      </c>
      <c r="O1030" s="80">
        <v>1748.06</v>
      </c>
      <c r="P1030" s="90">
        <v>20976.71</v>
      </c>
      <c r="Q1030" s="90">
        <f t="shared" si="16"/>
        <v>15732.539999999997</v>
      </c>
    </row>
    <row r="1031" spans="2:17" x14ac:dyDescent="0.3">
      <c r="B1031" s="79" t="s">
        <v>1415</v>
      </c>
      <c r="C1031" s="79" t="s">
        <v>1416</v>
      </c>
      <c r="D1031" s="80">
        <v>3410.21</v>
      </c>
      <c r="E1031" s="80">
        <v>3410.21</v>
      </c>
      <c r="F1031" s="80">
        <v>3410.21</v>
      </c>
      <c r="G1031" s="80">
        <v>3410.21</v>
      </c>
      <c r="H1031" s="80">
        <v>3410.21</v>
      </c>
      <c r="I1031" s="80">
        <v>3410.21</v>
      </c>
      <c r="J1031" s="80">
        <v>3410.21</v>
      </c>
      <c r="K1031" s="80">
        <v>3410.21</v>
      </c>
      <c r="L1031" s="80">
        <v>3410.21</v>
      </c>
      <c r="M1031" s="80">
        <v>3410.21</v>
      </c>
      <c r="N1031" s="80">
        <v>3410.21</v>
      </c>
      <c r="O1031" s="80">
        <v>3410.21</v>
      </c>
      <c r="P1031" s="90">
        <v>40922.519999999997</v>
      </c>
      <c r="Q1031" s="90">
        <f t="shared" si="16"/>
        <v>30691.889999999996</v>
      </c>
    </row>
    <row r="1032" spans="2:17" x14ac:dyDescent="0.3">
      <c r="B1032" s="79" t="s">
        <v>1738</v>
      </c>
      <c r="C1032" s="79" t="s">
        <v>1739</v>
      </c>
      <c r="D1032" s="80">
        <v>2684.36</v>
      </c>
      <c r="E1032" s="80">
        <v>2684.36</v>
      </c>
      <c r="F1032" s="80">
        <v>2684.36</v>
      </c>
      <c r="G1032" s="80">
        <v>2684.36</v>
      </c>
      <c r="H1032" s="80">
        <v>2684.36</v>
      </c>
      <c r="I1032" s="80">
        <v>2684.36</v>
      </c>
      <c r="J1032" s="80">
        <v>2684.36</v>
      </c>
      <c r="K1032" s="80">
        <v>2684.36</v>
      </c>
      <c r="L1032" s="80">
        <v>2684.36</v>
      </c>
      <c r="M1032" s="80">
        <v>2684.36</v>
      </c>
      <c r="N1032" s="80">
        <v>2684.36</v>
      </c>
      <c r="O1032" s="80">
        <v>2684.36</v>
      </c>
      <c r="P1032" s="90">
        <v>32212.32</v>
      </c>
      <c r="Q1032" s="90">
        <f t="shared" si="16"/>
        <v>24159.24</v>
      </c>
    </row>
    <row r="1033" spans="2:17" x14ac:dyDescent="0.3">
      <c r="B1033" s="79" t="s">
        <v>1841</v>
      </c>
      <c r="C1033" s="79" t="s">
        <v>1842</v>
      </c>
      <c r="D1033" s="80">
        <v>2688.65</v>
      </c>
      <c r="E1033" s="80">
        <v>2688.65</v>
      </c>
      <c r="F1033" s="80">
        <v>2688.65</v>
      </c>
      <c r="G1033" s="80">
        <v>2688.65</v>
      </c>
      <c r="H1033" s="80">
        <v>2688.65</v>
      </c>
      <c r="I1033" s="80">
        <v>2688.65</v>
      </c>
      <c r="J1033" s="80">
        <v>2688.65</v>
      </c>
      <c r="K1033" s="80">
        <v>2688.65</v>
      </c>
      <c r="L1033" s="80">
        <v>2688.65</v>
      </c>
      <c r="M1033" s="80">
        <v>2688.65</v>
      </c>
      <c r="N1033" s="80">
        <v>2688.65</v>
      </c>
      <c r="O1033" s="80">
        <v>2688.65</v>
      </c>
      <c r="P1033" s="90">
        <v>32263.8</v>
      </c>
      <c r="Q1033" s="90">
        <f t="shared" si="16"/>
        <v>24197.850000000002</v>
      </c>
    </row>
    <row r="1034" spans="2:17" x14ac:dyDescent="0.3">
      <c r="B1034" s="79" t="s">
        <v>1097</v>
      </c>
      <c r="C1034" s="79" t="s">
        <v>256</v>
      </c>
      <c r="D1034" s="80">
        <v>3118.15</v>
      </c>
      <c r="E1034" s="80">
        <v>3118.15</v>
      </c>
      <c r="F1034" s="80">
        <v>3118.15</v>
      </c>
      <c r="G1034" s="80">
        <v>3118.15</v>
      </c>
      <c r="H1034" s="80">
        <v>3118.15</v>
      </c>
      <c r="I1034" s="80">
        <v>3118.15</v>
      </c>
      <c r="J1034" s="80">
        <v>3118.15</v>
      </c>
      <c r="K1034" s="80">
        <v>3118.15</v>
      </c>
      <c r="L1034" s="80">
        <v>3118.15</v>
      </c>
      <c r="M1034" s="80">
        <v>3118.15</v>
      </c>
      <c r="N1034" s="80">
        <v>3118.15</v>
      </c>
      <c r="O1034" s="80">
        <v>3118.15</v>
      </c>
      <c r="P1034" s="90">
        <v>37417.800000000003</v>
      </c>
      <c r="Q1034" s="90">
        <f t="shared" si="16"/>
        <v>28063.350000000006</v>
      </c>
    </row>
    <row r="1035" spans="2:17" x14ac:dyDescent="0.3">
      <c r="B1035" s="79" t="s">
        <v>809</v>
      </c>
      <c r="C1035" s="79" t="s">
        <v>810</v>
      </c>
      <c r="D1035" s="80">
        <v>1748.05</v>
      </c>
      <c r="E1035" s="80">
        <v>1748.06</v>
      </c>
      <c r="F1035" s="80">
        <v>1748.06</v>
      </c>
      <c r="G1035" s="80">
        <v>1748.06</v>
      </c>
      <c r="H1035" s="80">
        <v>1748.06</v>
      </c>
      <c r="I1035" s="80">
        <v>1748.06</v>
      </c>
      <c r="J1035" s="80">
        <v>1748.06</v>
      </c>
      <c r="K1035" s="80">
        <v>1748.06</v>
      </c>
      <c r="L1035" s="80">
        <v>1748.06</v>
      </c>
      <c r="M1035" s="80">
        <v>1748.06</v>
      </c>
      <c r="N1035" s="80">
        <v>1748.06</v>
      </c>
      <c r="O1035" s="80">
        <v>1748.06</v>
      </c>
      <c r="P1035" s="90">
        <v>20976.71</v>
      </c>
      <c r="Q1035" s="90">
        <f t="shared" si="16"/>
        <v>15732.539999999997</v>
      </c>
    </row>
    <row r="1036" spans="2:17" x14ac:dyDescent="0.3">
      <c r="B1036" s="79" t="s">
        <v>1129</v>
      </c>
      <c r="C1036" s="79" t="s">
        <v>1130</v>
      </c>
      <c r="D1036" s="80">
        <v>3410.21</v>
      </c>
      <c r="E1036" s="80">
        <v>3410.21</v>
      </c>
      <c r="F1036" s="80">
        <v>3410.21</v>
      </c>
      <c r="G1036" s="80">
        <v>3410.21</v>
      </c>
      <c r="H1036" s="80">
        <v>3410.21</v>
      </c>
      <c r="I1036" s="80">
        <v>3410.21</v>
      </c>
      <c r="J1036" s="80">
        <v>3410.21</v>
      </c>
      <c r="K1036" s="80">
        <v>3410.21</v>
      </c>
      <c r="L1036" s="80">
        <v>3410.21</v>
      </c>
      <c r="M1036" s="80">
        <v>3410.21</v>
      </c>
      <c r="N1036" s="80">
        <v>3410.21</v>
      </c>
      <c r="O1036" s="80">
        <v>3410.21</v>
      </c>
      <c r="P1036" s="90">
        <v>40922.519999999997</v>
      </c>
      <c r="Q1036" s="90">
        <f t="shared" si="16"/>
        <v>30691.889999999996</v>
      </c>
    </row>
    <row r="1037" spans="2:17" x14ac:dyDescent="0.3">
      <c r="B1037" s="79" t="s">
        <v>671</v>
      </c>
      <c r="C1037" s="79" t="s">
        <v>672</v>
      </c>
      <c r="D1037" s="80">
        <v>2684.36</v>
      </c>
      <c r="E1037" s="80">
        <v>2684.36</v>
      </c>
      <c r="F1037" s="80">
        <v>2684.36</v>
      </c>
      <c r="G1037" s="80">
        <v>2684.36</v>
      </c>
      <c r="H1037" s="80">
        <v>2684.36</v>
      </c>
      <c r="I1037" s="80">
        <v>2684.36</v>
      </c>
      <c r="J1037" s="80">
        <v>2684.36</v>
      </c>
      <c r="K1037" s="80">
        <v>2684.36</v>
      </c>
      <c r="L1037" s="80">
        <v>2684.36</v>
      </c>
      <c r="M1037" s="80">
        <v>2684.36</v>
      </c>
      <c r="N1037" s="80">
        <v>2684.36</v>
      </c>
      <c r="O1037" s="80">
        <v>2684.36</v>
      </c>
      <c r="P1037" s="90">
        <v>32212.32</v>
      </c>
      <c r="Q1037" s="90">
        <f t="shared" si="16"/>
        <v>24159.24</v>
      </c>
    </row>
    <row r="1038" spans="2:17" x14ac:dyDescent="0.3">
      <c r="B1038" s="79" t="s">
        <v>1417</v>
      </c>
      <c r="C1038" s="79" t="s">
        <v>1418</v>
      </c>
      <c r="D1038" s="80">
        <v>2688.65</v>
      </c>
      <c r="E1038" s="80">
        <v>2688.65</v>
      </c>
      <c r="F1038" s="80">
        <v>2688.65</v>
      </c>
      <c r="G1038" s="80">
        <v>2688.65</v>
      </c>
      <c r="H1038" s="80">
        <v>2688.65</v>
      </c>
      <c r="I1038" s="80">
        <v>2688.65</v>
      </c>
      <c r="J1038" s="80">
        <v>2688.65</v>
      </c>
      <c r="K1038" s="80">
        <v>2688.65</v>
      </c>
      <c r="L1038" s="80">
        <v>2688.65</v>
      </c>
      <c r="M1038" s="80">
        <v>2688.65</v>
      </c>
      <c r="N1038" s="80">
        <v>2688.65</v>
      </c>
      <c r="O1038" s="80">
        <v>2688.65</v>
      </c>
      <c r="P1038" s="90">
        <v>32263.8</v>
      </c>
      <c r="Q1038" s="90">
        <f t="shared" si="16"/>
        <v>24197.850000000002</v>
      </c>
    </row>
    <row r="1039" spans="2:17" x14ac:dyDescent="0.3">
      <c r="B1039" s="79" t="s">
        <v>811</v>
      </c>
      <c r="C1039" s="79" t="s">
        <v>812</v>
      </c>
      <c r="D1039" s="80">
        <v>1748.05</v>
      </c>
      <c r="E1039" s="80">
        <v>1748.06</v>
      </c>
      <c r="F1039" s="80">
        <v>1748.06</v>
      </c>
      <c r="G1039" s="80">
        <v>1748.06</v>
      </c>
      <c r="H1039" s="80">
        <v>1748.06</v>
      </c>
      <c r="I1039" s="80">
        <v>1748.06</v>
      </c>
      <c r="J1039" s="80">
        <v>1748.06</v>
      </c>
      <c r="K1039" s="80">
        <v>1748.06</v>
      </c>
      <c r="L1039" s="80">
        <v>1748.06</v>
      </c>
      <c r="M1039" s="80">
        <v>1748.06</v>
      </c>
      <c r="N1039" s="80">
        <v>1748.06</v>
      </c>
      <c r="O1039" s="80">
        <v>1748.06</v>
      </c>
      <c r="P1039" s="90">
        <v>20976.71</v>
      </c>
      <c r="Q1039" s="90">
        <f t="shared" si="16"/>
        <v>15732.539999999997</v>
      </c>
    </row>
    <row r="1040" spans="2:17" x14ac:dyDescent="0.3">
      <c r="B1040" s="79" t="s">
        <v>1373</v>
      </c>
      <c r="C1040" s="79" t="s">
        <v>1374</v>
      </c>
      <c r="D1040" s="80">
        <v>3410.21</v>
      </c>
      <c r="E1040" s="80">
        <v>3410.21</v>
      </c>
      <c r="F1040" s="80">
        <v>3410.21</v>
      </c>
      <c r="G1040" s="80">
        <v>3410.21</v>
      </c>
      <c r="H1040" s="80">
        <v>3410.21</v>
      </c>
      <c r="I1040" s="80">
        <v>3410.21</v>
      </c>
      <c r="J1040" s="80">
        <v>3410.21</v>
      </c>
      <c r="K1040" s="80">
        <v>3410.21</v>
      </c>
      <c r="L1040" s="80">
        <v>3410.21</v>
      </c>
      <c r="M1040" s="80">
        <v>3410.21</v>
      </c>
      <c r="N1040" s="80">
        <v>3410.21</v>
      </c>
      <c r="O1040" s="80">
        <v>3410.21</v>
      </c>
      <c r="P1040" s="90">
        <v>40922.519999999997</v>
      </c>
      <c r="Q1040" s="90">
        <f t="shared" si="16"/>
        <v>30691.889999999996</v>
      </c>
    </row>
    <row r="1041" spans="2:17" x14ac:dyDescent="0.3">
      <c r="B1041" s="79" t="s">
        <v>642</v>
      </c>
      <c r="C1041" s="79" t="s">
        <v>643</v>
      </c>
      <c r="D1041" s="80">
        <v>2684.36</v>
      </c>
      <c r="E1041" s="80">
        <v>2684.36</v>
      </c>
      <c r="F1041" s="80">
        <v>2684.36</v>
      </c>
      <c r="G1041" s="80">
        <v>2684.36</v>
      </c>
      <c r="H1041" s="80">
        <v>2684.36</v>
      </c>
      <c r="I1041" s="80">
        <v>2684.36</v>
      </c>
      <c r="J1041" s="80">
        <v>2684.36</v>
      </c>
      <c r="K1041" s="80">
        <v>2684.36</v>
      </c>
      <c r="L1041" s="80">
        <v>2684.36</v>
      </c>
      <c r="M1041" s="80">
        <v>2684.36</v>
      </c>
      <c r="N1041" s="80">
        <v>2684.36</v>
      </c>
      <c r="O1041" s="80">
        <v>2684.36</v>
      </c>
      <c r="P1041" s="90">
        <v>32212.32</v>
      </c>
      <c r="Q1041" s="90">
        <f t="shared" si="16"/>
        <v>24159.24</v>
      </c>
    </row>
    <row r="1042" spans="2:17" x14ac:dyDescent="0.3">
      <c r="B1042" s="79" t="s">
        <v>1190</v>
      </c>
      <c r="C1042" s="79" t="s">
        <v>1191</v>
      </c>
      <c r="D1042" s="80">
        <v>2688.65</v>
      </c>
      <c r="E1042" s="80">
        <v>2688.65</v>
      </c>
      <c r="F1042" s="80">
        <v>2688.65</v>
      </c>
      <c r="G1042" s="80">
        <v>2688.65</v>
      </c>
      <c r="H1042" s="80">
        <v>2688.65</v>
      </c>
      <c r="I1042" s="80">
        <v>2688.65</v>
      </c>
      <c r="J1042" s="80">
        <v>2688.65</v>
      </c>
      <c r="K1042" s="80">
        <v>2688.65</v>
      </c>
      <c r="L1042" s="80">
        <v>2688.65</v>
      </c>
      <c r="M1042" s="80">
        <v>2688.65</v>
      </c>
      <c r="N1042" s="80">
        <v>2688.65</v>
      </c>
      <c r="O1042" s="80">
        <v>2688.65</v>
      </c>
      <c r="P1042" s="90">
        <v>32263.8</v>
      </c>
      <c r="Q1042" s="90">
        <f t="shared" si="16"/>
        <v>24197.850000000002</v>
      </c>
    </row>
    <row r="1043" spans="2:17" x14ac:dyDescent="0.3">
      <c r="B1043" s="79" t="s">
        <v>2478</v>
      </c>
      <c r="C1043" s="79" t="s">
        <v>2479</v>
      </c>
      <c r="D1043" s="80">
        <v>1748.05</v>
      </c>
      <c r="E1043" s="80">
        <v>1748.06</v>
      </c>
      <c r="F1043" s="80">
        <v>1748.06</v>
      </c>
      <c r="G1043" s="80">
        <v>1748.06</v>
      </c>
      <c r="H1043" s="80">
        <v>1748.06</v>
      </c>
      <c r="I1043" s="80">
        <v>1748.06</v>
      </c>
      <c r="J1043" s="80">
        <v>1748.06</v>
      </c>
      <c r="K1043" s="80">
        <v>1748.06</v>
      </c>
      <c r="L1043" s="80">
        <v>1748.06</v>
      </c>
      <c r="M1043" s="80">
        <v>1748.06</v>
      </c>
      <c r="N1043" s="80">
        <v>1748.06</v>
      </c>
      <c r="O1043" s="80">
        <v>1748.06</v>
      </c>
      <c r="P1043" s="90">
        <v>20976.71</v>
      </c>
      <c r="Q1043" s="90">
        <f t="shared" si="16"/>
        <v>15732.539999999997</v>
      </c>
    </row>
    <row r="1044" spans="2:17" x14ac:dyDescent="0.3">
      <c r="B1044" s="79" t="s">
        <v>925</v>
      </c>
      <c r="C1044" s="79" t="s">
        <v>926</v>
      </c>
      <c r="D1044" s="80">
        <v>3410.21</v>
      </c>
      <c r="E1044" s="80">
        <v>3410.21</v>
      </c>
      <c r="F1044" s="80">
        <v>3410.21</v>
      </c>
      <c r="G1044" s="80">
        <v>3410.21</v>
      </c>
      <c r="H1044" s="80">
        <v>3410.21</v>
      </c>
      <c r="I1044" s="80">
        <v>3410.21</v>
      </c>
      <c r="J1044" s="80">
        <v>3410.21</v>
      </c>
      <c r="K1044" s="80">
        <v>3410.21</v>
      </c>
      <c r="L1044" s="80">
        <v>3410.21</v>
      </c>
      <c r="M1044" s="80">
        <v>3410.21</v>
      </c>
      <c r="N1044" s="80">
        <v>3410.21</v>
      </c>
      <c r="O1044" s="80">
        <v>3410.21</v>
      </c>
      <c r="P1044" s="90">
        <v>40922.519999999997</v>
      </c>
      <c r="Q1044" s="90">
        <f t="shared" si="16"/>
        <v>30691.889999999996</v>
      </c>
    </row>
    <row r="1045" spans="2:17" x14ac:dyDescent="0.3">
      <c r="B1045" s="79" t="s">
        <v>1068</v>
      </c>
      <c r="C1045" s="79" t="s">
        <v>321</v>
      </c>
      <c r="D1045" s="80">
        <v>2452.4299999999998</v>
      </c>
      <c r="E1045" s="80">
        <v>2452.4299999999998</v>
      </c>
      <c r="F1045" s="80">
        <v>2452.4299999999998</v>
      </c>
      <c r="G1045" s="80">
        <v>2452.4299999999998</v>
      </c>
      <c r="H1045" s="80">
        <v>2452.4299999999998</v>
      </c>
      <c r="I1045" s="80">
        <v>2452.4299999999998</v>
      </c>
      <c r="J1045" s="80">
        <v>2452.4299999999998</v>
      </c>
      <c r="K1045" s="80">
        <v>2452.4299999999998</v>
      </c>
      <c r="L1045" s="80">
        <v>2452.4299999999998</v>
      </c>
      <c r="M1045" s="80">
        <v>2452.4299999999998</v>
      </c>
      <c r="N1045" s="80">
        <v>2452.4299999999998</v>
      </c>
      <c r="O1045" s="80">
        <v>2452.4299999999998</v>
      </c>
      <c r="P1045" s="90">
        <v>29429.16</v>
      </c>
      <c r="Q1045" s="90">
        <f t="shared" si="16"/>
        <v>22071.87</v>
      </c>
    </row>
    <row r="1046" spans="2:17" x14ac:dyDescent="0.3">
      <c r="B1046" s="79" t="s">
        <v>1375</v>
      </c>
      <c r="C1046" s="79" t="s">
        <v>1376</v>
      </c>
      <c r="D1046" s="80">
        <v>2684.36</v>
      </c>
      <c r="E1046" s="80">
        <v>2684.36</v>
      </c>
      <c r="F1046" s="80">
        <v>2684.36</v>
      </c>
      <c r="G1046" s="80">
        <v>2684.36</v>
      </c>
      <c r="H1046" s="80">
        <v>1472.07</v>
      </c>
      <c r="I1046" s="82"/>
      <c r="J1046" s="82"/>
      <c r="K1046" s="82"/>
      <c r="L1046" s="82"/>
      <c r="M1046" s="82"/>
      <c r="N1046" s="82"/>
      <c r="O1046" s="82"/>
      <c r="P1046" s="90">
        <v>12209.51</v>
      </c>
      <c r="Q1046" s="90">
        <f t="shared" si="16"/>
        <v>4156.43</v>
      </c>
    </row>
    <row r="1047" spans="2:17" x14ac:dyDescent="0.3">
      <c r="B1047" s="79" t="s">
        <v>2723</v>
      </c>
      <c r="C1047" s="79" t="s">
        <v>1376</v>
      </c>
      <c r="D1047" s="82"/>
      <c r="E1047" s="82"/>
      <c r="F1047" s="82"/>
      <c r="G1047" s="82"/>
      <c r="H1047" s="80">
        <v>1212.29</v>
      </c>
      <c r="I1047" s="80">
        <v>2684.36</v>
      </c>
      <c r="J1047" s="80">
        <v>2684.36</v>
      </c>
      <c r="K1047" s="80">
        <v>2684.36</v>
      </c>
      <c r="L1047" s="80">
        <v>2684.36</v>
      </c>
      <c r="M1047" s="80">
        <v>2684.36</v>
      </c>
      <c r="N1047" s="80">
        <v>2684.36</v>
      </c>
      <c r="O1047" s="80">
        <v>2684.36</v>
      </c>
      <c r="P1047" s="90">
        <v>20002.810000000001</v>
      </c>
      <c r="Q1047" s="90">
        <f t="shared" si="16"/>
        <v>20002.810000000001</v>
      </c>
    </row>
    <row r="1048" spans="2:17" x14ac:dyDescent="0.3">
      <c r="B1048" s="79" t="s">
        <v>1100</v>
      </c>
      <c r="C1048" s="79" t="s">
        <v>1101</v>
      </c>
      <c r="D1048" s="80">
        <v>2688.65</v>
      </c>
      <c r="E1048" s="80">
        <v>2688.65</v>
      </c>
      <c r="F1048" s="80">
        <v>2688.65</v>
      </c>
      <c r="G1048" s="80">
        <v>2688.65</v>
      </c>
      <c r="H1048" s="80">
        <v>2688.65</v>
      </c>
      <c r="I1048" s="80">
        <v>2688.65</v>
      </c>
      <c r="J1048" s="80">
        <v>2688.65</v>
      </c>
      <c r="K1048" s="80">
        <v>2688.65</v>
      </c>
      <c r="L1048" s="80">
        <v>2688.65</v>
      </c>
      <c r="M1048" s="80">
        <v>2688.65</v>
      </c>
      <c r="N1048" s="80">
        <v>2688.65</v>
      </c>
      <c r="O1048" s="80">
        <v>2688.65</v>
      </c>
      <c r="P1048" s="90">
        <v>32263.8</v>
      </c>
      <c r="Q1048" s="90">
        <f t="shared" si="16"/>
        <v>24197.850000000002</v>
      </c>
    </row>
    <row r="1049" spans="2:17" x14ac:dyDescent="0.3">
      <c r="B1049" s="79" t="s">
        <v>2020</v>
      </c>
      <c r="C1049" s="79" t="s">
        <v>2021</v>
      </c>
      <c r="D1049" s="80">
        <v>1748.05</v>
      </c>
      <c r="E1049" s="80">
        <v>1748.06</v>
      </c>
      <c r="F1049" s="80">
        <v>1748.06</v>
      </c>
      <c r="G1049" s="80">
        <v>1748.06</v>
      </c>
      <c r="H1049" s="80">
        <v>1748.06</v>
      </c>
      <c r="I1049" s="80">
        <v>1748.06</v>
      </c>
      <c r="J1049" s="80">
        <v>1748.06</v>
      </c>
      <c r="K1049" s="80">
        <v>1748.06</v>
      </c>
      <c r="L1049" s="80">
        <v>1748.06</v>
      </c>
      <c r="M1049" s="80">
        <v>1748.06</v>
      </c>
      <c r="N1049" s="80">
        <v>1748.06</v>
      </c>
      <c r="O1049" s="80">
        <v>1748.06</v>
      </c>
      <c r="P1049" s="90">
        <v>20976.71</v>
      </c>
      <c r="Q1049" s="90">
        <f t="shared" si="16"/>
        <v>15732.539999999997</v>
      </c>
    </row>
    <row r="1050" spans="2:17" x14ac:dyDescent="0.3">
      <c r="B1050" s="79" t="s">
        <v>2091</v>
      </c>
      <c r="C1050" s="79" t="s">
        <v>2092</v>
      </c>
      <c r="D1050" s="80">
        <v>3410.21</v>
      </c>
      <c r="E1050" s="80">
        <v>3410.21</v>
      </c>
      <c r="F1050" s="80">
        <v>3410.21</v>
      </c>
      <c r="G1050" s="80">
        <v>3410.21</v>
      </c>
      <c r="H1050" s="80">
        <v>3410.21</v>
      </c>
      <c r="I1050" s="80">
        <v>3410.21</v>
      </c>
      <c r="J1050" s="80">
        <v>3410.21</v>
      </c>
      <c r="K1050" s="80">
        <v>3410.21</v>
      </c>
      <c r="L1050" s="80">
        <v>3410.21</v>
      </c>
      <c r="M1050" s="80">
        <v>3410.21</v>
      </c>
      <c r="N1050" s="80">
        <v>3410.21</v>
      </c>
      <c r="O1050" s="80">
        <v>3410.21</v>
      </c>
      <c r="P1050" s="90">
        <v>40922.519999999997</v>
      </c>
      <c r="Q1050" s="90">
        <f t="shared" si="16"/>
        <v>30691.889999999996</v>
      </c>
    </row>
    <row r="1051" spans="2:17" x14ac:dyDescent="0.3">
      <c r="B1051" s="79" t="s">
        <v>989</v>
      </c>
      <c r="C1051" s="79" t="s">
        <v>990</v>
      </c>
      <c r="D1051" s="80">
        <v>2684.36</v>
      </c>
      <c r="E1051" s="80">
        <v>2684.36</v>
      </c>
      <c r="F1051" s="80">
        <v>2684.36</v>
      </c>
      <c r="G1051" s="80">
        <v>2684.36</v>
      </c>
      <c r="H1051" s="80">
        <v>2684.36</v>
      </c>
      <c r="I1051" s="80">
        <v>2684.36</v>
      </c>
      <c r="J1051" s="80">
        <v>2684.36</v>
      </c>
      <c r="K1051" s="80">
        <v>2684.36</v>
      </c>
      <c r="L1051" s="80">
        <v>2684.36</v>
      </c>
      <c r="M1051" s="80">
        <v>2684.36</v>
      </c>
      <c r="N1051" s="80">
        <v>2684.36</v>
      </c>
      <c r="O1051" s="80">
        <v>2684.36</v>
      </c>
      <c r="P1051" s="90">
        <v>32212.32</v>
      </c>
      <c r="Q1051" s="90">
        <f t="shared" si="16"/>
        <v>24159.24</v>
      </c>
    </row>
    <row r="1052" spans="2:17" x14ac:dyDescent="0.3">
      <c r="B1052" s="79" t="s">
        <v>2071</v>
      </c>
      <c r="C1052" s="79" t="s">
        <v>2072</v>
      </c>
      <c r="D1052" s="80">
        <v>2688.65</v>
      </c>
      <c r="E1052" s="80">
        <v>2688.65</v>
      </c>
      <c r="F1052" s="80">
        <v>2688.65</v>
      </c>
      <c r="G1052" s="80">
        <v>2688.65</v>
      </c>
      <c r="H1052" s="80">
        <v>2688.65</v>
      </c>
      <c r="I1052" s="80">
        <v>2688.65</v>
      </c>
      <c r="J1052" s="80">
        <v>2688.65</v>
      </c>
      <c r="K1052" s="80">
        <v>2688.65</v>
      </c>
      <c r="L1052" s="80">
        <v>2688.65</v>
      </c>
      <c r="M1052" s="80">
        <v>2688.65</v>
      </c>
      <c r="N1052" s="80">
        <v>2688.65</v>
      </c>
      <c r="O1052" s="80">
        <v>2688.65</v>
      </c>
      <c r="P1052" s="90">
        <v>32263.8</v>
      </c>
      <c r="Q1052" s="90">
        <f t="shared" si="16"/>
        <v>24197.850000000002</v>
      </c>
    </row>
    <row r="1053" spans="2:17" x14ac:dyDescent="0.3">
      <c r="B1053" s="79" t="s">
        <v>1069</v>
      </c>
      <c r="C1053" s="79" t="s">
        <v>1070</v>
      </c>
      <c r="D1053" s="80">
        <v>1748.05</v>
      </c>
      <c r="E1053" s="80">
        <v>1748.06</v>
      </c>
      <c r="F1053" s="80">
        <v>1748.06</v>
      </c>
      <c r="G1053" s="80">
        <v>1748.06</v>
      </c>
      <c r="H1053" s="80">
        <v>1748.06</v>
      </c>
      <c r="I1053" s="80">
        <v>1748.06</v>
      </c>
      <c r="J1053" s="80">
        <v>1748.06</v>
      </c>
      <c r="K1053" s="80">
        <v>1748.06</v>
      </c>
      <c r="L1053" s="80">
        <v>1748.06</v>
      </c>
      <c r="M1053" s="80">
        <v>1748.06</v>
      </c>
      <c r="N1053" s="80">
        <v>1748.06</v>
      </c>
      <c r="O1053" s="80">
        <v>1748.06</v>
      </c>
      <c r="P1053" s="90">
        <v>20976.71</v>
      </c>
      <c r="Q1053" s="90">
        <f t="shared" si="16"/>
        <v>15732.539999999997</v>
      </c>
    </row>
    <row r="1054" spans="2:17" x14ac:dyDescent="0.3">
      <c r="B1054" s="79" t="s">
        <v>2633</v>
      </c>
      <c r="C1054" s="79" t="s">
        <v>2634</v>
      </c>
      <c r="D1054" s="80">
        <v>3410.21</v>
      </c>
      <c r="E1054" s="80">
        <v>3410.21</v>
      </c>
      <c r="F1054" s="80">
        <v>3410.21</v>
      </c>
      <c r="G1054" s="80">
        <v>3410.21</v>
      </c>
      <c r="H1054" s="80">
        <v>3410.21</v>
      </c>
      <c r="I1054" s="80">
        <v>3410.21</v>
      </c>
      <c r="J1054" s="80">
        <v>3410.21</v>
      </c>
      <c r="K1054" s="80">
        <v>3410.21</v>
      </c>
      <c r="L1054" s="80">
        <v>3410.21</v>
      </c>
      <c r="M1054" s="80">
        <v>3410.21</v>
      </c>
      <c r="N1054" s="80">
        <v>3410.21</v>
      </c>
      <c r="O1054" s="80">
        <v>3410.21</v>
      </c>
      <c r="P1054" s="90">
        <v>40922.519999999997</v>
      </c>
      <c r="Q1054" s="90">
        <f t="shared" si="16"/>
        <v>30691.889999999996</v>
      </c>
    </row>
    <row r="1055" spans="2:17" x14ac:dyDescent="0.3">
      <c r="B1055" s="79" t="s">
        <v>1086</v>
      </c>
      <c r="C1055" s="79" t="s">
        <v>1087</v>
      </c>
      <c r="D1055" s="80">
        <v>2684.36</v>
      </c>
      <c r="E1055" s="80">
        <v>2684.36</v>
      </c>
      <c r="F1055" s="80">
        <v>2684.36</v>
      </c>
      <c r="G1055" s="80">
        <v>2684.36</v>
      </c>
      <c r="H1055" s="80">
        <v>2684.36</v>
      </c>
      <c r="I1055" s="80">
        <v>2684.36</v>
      </c>
      <c r="J1055" s="80">
        <v>2684.36</v>
      </c>
      <c r="K1055" s="80">
        <v>2684.36</v>
      </c>
      <c r="L1055" s="80">
        <v>2684.36</v>
      </c>
      <c r="M1055" s="80">
        <v>2684.36</v>
      </c>
      <c r="N1055" s="80">
        <v>2684.36</v>
      </c>
      <c r="O1055" s="80">
        <v>2684.36</v>
      </c>
      <c r="P1055" s="90">
        <v>32212.32</v>
      </c>
      <c r="Q1055" s="90">
        <f t="shared" si="16"/>
        <v>24159.24</v>
      </c>
    </row>
    <row r="1056" spans="2:17" x14ac:dyDescent="0.3">
      <c r="B1056" s="79" t="s">
        <v>1093</v>
      </c>
      <c r="C1056" s="79" t="s">
        <v>1094</v>
      </c>
      <c r="D1056" s="80">
        <v>2688.65</v>
      </c>
      <c r="E1056" s="80">
        <v>2688.65</v>
      </c>
      <c r="F1056" s="80">
        <v>2688.65</v>
      </c>
      <c r="G1056" s="80">
        <v>2688.65</v>
      </c>
      <c r="H1056" s="80">
        <v>2688.65</v>
      </c>
      <c r="I1056" s="80">
        <v>2688.65</v>
      </c>
      <c r="J1056" s="80">
        <v>2688.65</v>
      </c>
      <c r="K1056" s="80">
        <v>2688.65</v>
      </c>
      <c r="L1056" s="80">
        <v>2688.65</v>
      </c>
      <c r="M1056" s="80">
        <v>2688.65</v>
      </c>
      <c r="N1056" s="80">
        <v>2688.65</v>
      </c>
      <c r="O1056" s="80">
        <v>2688.65</v>
      </c>
      <c r="P1056" s="90">
        <v>32263.8</v>
      </c>
      <c r="Q1056" s="90">
        <f t="shared" si="16"/>
        <v>24197.850000000002</v>
      </c>
    </row>
    <row r="1057" spans="2:17" x14ac:dyDescent="0.3">
      <c r="B1057" s="79" t="s">
        <v>1379</v>
      </c>
      <c r="C1057" s="79" t="s">
        <v>363</v>
      </c>
      <c r="D1057" s="80">
        <v>1421.64</v>
      </c>
      <c r="E1057" s="80">
        <v>1421.64</v>
      </c>
      <c r="F1057" s="80">
        <v>1421.64</v>
      </c>
      <c r="G1057" s="80">
        <v>1421.64</v>
      </c>
      <c r="H1057" s="80">
        <v>1421.64</v>
      </c>
      <c r="I1057" s="80">
        <v>1421.64</v>
      </c>
      <c r="J1057" s="80">
        <v>1421.64</v>
      </c>
      <c r="K1057" s="80">
        <v>1421.64</v>
      </c>
      <c r="L1057" s="80">
        <v>1421.64</v>
      </c>
      <c r="M1057" s="80">
        <v>1421.64</v>
      </c>
      <c r="N1057" s="80">
        <v>1421.64</v>
      </c>
      <c r="O1057" s="80">
        <v>1421.64</v>
      </c>
      <c r="P1057" s="90">
        <v>17059.68</v>
      </c>
      <c r="Q1057" s="90">
        <f t="shared" si="16"/>
        <v>12794.759999999998</v>
      </c>
    </row>
    <row r="1058" spans="2:17" x14ac:dyDescent="0.3">
      <c r="B1058" s="79" t="s">
        <v>969</v>
      </c>
      <c r="C1058" s="79" t="s">
        <v>970</v>
      </c>
      <c r="D1058" s="80">
        <v>2452.4299999999998</v>
      </c>
      <c r="E1058" s="80">
        <v>2452.4299999999998</v>
      </c>
      <c r="F1058" s="80">
        <v>2452.4299999999998</v>
      </c>
      <c r="G1058" s="80">
        <v>2452.4299999999998</v>
      </c>
      <c r="H1058" s="80">
        <v>2452.4299999999998</v>
      </c>
      <c r="I1058" s="80">
        <v>2452.4299999999998</v>
      </c>
      <c r="J1058" s="80">
        <v>2452.4299999999998</v>
      </c>
      <c r="K1058" s="80">
        <v>2452.4299999999998</v>
      </c>
      <c r="L1058" s="80">
        <v>2452.4299999999998</v>
      </c>
      <c r="M1058" s="80">
        <v>2452.4299999999998</v>
      </c>
      <c r="N1058" s="80">
        <v>2452.4299999999998</v>
      </c>
      <c r="O1058" s="80">
        <v>2452.4299999999998</v>
      </c>
      <c r="P1058" s="90">
        <v>29429.16</v>
      </c>
      <c r="Q1058" s="90">
        <f t="shared" si="16"/>
        <v>22071.87</v>
      </c>
    </row>
    <row r="1059" spans="2:17" x14ac:dyDescent="0.3">
      <c r="B1059" s="79" t="s">
        <v>552</v>
      </c>
      <c r="C1059" s="79" t="s">
        <v>553</v>
      </c>
      <c r="D1059" s="80">
        <v>4625.6899999999996</v>
      </c>
      <c r="E1059" s="80">
        <v>4625.6899999999996</v>
      </c>
      <c r="F1059" s="80">
        <v>4625.6899999999996</v>
      </c>
      <c r="G1059" s="80">
        <v>4625.6899999999996</v>
      </c>
      <c r="H1059" s="80">
        <v>4625.6899999999996</v>
      </c>
      <c r="I1059" s="80">
        <v>4625.6899999999996</v>
      </c>
      <c r="J1059" s="80">
        <v>4625.6899999999996</v>
      </c>
      <c r="K1059" s="80">
        <v>4625.6899999999996</v>
      </c>
      <c r="L1059" s="80">
        <v>4625.6899999999996</v>
      </c>
      <c r="M1059" s="80">
        <v>4625.6899999999996</v>
      </c>
      <c r="N1059" s="80">
        <v>4625.6899999999996</v>
      </c>
      <c r="O1059" s="80">
        <v>4625.6899999999996</v>
      </c>
      <c r="P1059" s="90">
        <v>55508.28</v>
      </c>
      <c r="Q1059" s="90">
        <f t="shared" si="16"/>
        <v>41631.21</v>
      </c>
    </row>
    <row r="1060" spans="2:17" x14ac:dyDescent="0.3">
      <c r="B1060" s="79" t="s">
        <v>1150</v>
      </c>
      <c r="C1060" s="79" t="s">
        <v>1151</v>
      </c>
      <c r="D1060" s="80">
        <v>3659.32</v>
      </c>
      <c r="E1060" s="80">
        <v>3659.32</v>
      </c>
      <c r="F1060" s="80">
        <v>3659.32</v>
      </c>
      <c r="G1060" s="80">
        <v>3659.32</v>
      </c>
      <c r="H1060" s="80">
        <v>3659.32</v>
      </c>
      <c r="I1060" s="80">
        <v>3659.32</v>
      </c>
      <c r="J1060" s="80">
        <v>3659.32</v>
      </c>
      <c r="K1060" s="80">
        <v>3659.32</v>
      </c>
      <c r="L1060" s="80">
        <v>3659.32</v>
      </c>
      <c r="M1060" s="80">
        <v>3659.32</v>
      </c>
      <c r="N1060" s="80">
        <v>3659.32</v>
      </c>
      <c r="O1060" s="80">
        <v>3659.32</v>
      </c>
      <c r="P1060" s="90">
        <v>43911.839999999997</v>
      </c>
      <c r="Q1060" s="90">
        <f t="shared" si="16"/>
        <v>32933.880000000005</v>
      </c>
    </row>
    <row r="1061" spans="2:17" x14ac:dyDescent="0.3">
      <c r="B1061" s="79" t="s">
        <v>2565</v>
      </c>
      <c r="C1061" s="79" t="s">
        <v>2566</v>
      </c>
      <c r="D1061" s="80">
        <v>3715.15</v>
      </c>
      <c r="E1061" s="80">
        <v>3715.15</v>
      </c>
      <c r="F1061" s="80">
        <v>3715.15</v>
      </c>
      <c r="G1061" s="80">
        <v>3715.15</v>
      </c>
      <c r="H1061" s="80">
        <v>3715.15</v>
      </c>
      <c r="I1061" s="80">
        <v>3715.15</v>
      </c>
      <c r="J1061" s="80">
        <v>3715.15</v>
      </c>
      <c r="K1061" s="80">
        <v>3715.15</v>
      </c>
      <c r="L1061" s="80">
        <v>3715.15</v>
      </c>
      <c r="M1061" s="80">
        <v>3715.15</v>
      </c>
      <c r="N1061" s="80">
        <v>3715.15</v>
      </c>
      <c r="O1061" s="80">
        <v>3715.15</v>
      </c>
      <c r="P1061" s="90">
        <v>44581.8</v>
      </c>
      <c r="Q1061" s="90">
        <f t="shared" si="16"/>
        <v>33436.350000000006</v>
      </c>
    </row>
    <row r="1062" spans="2:17" x14ac:dyDescent="0.3">
      <c r="B1062" s="79" t="s">
        <v>2460</v>
      </c>
      <c r="C1062" s="79" t="s">
        <v>2461</v>
      </c>
      <c r="D1062" s="80">
        <v>3435.98</v>
      </c>
      <c r="E1062" s="80">
        <v>3435.98</v>
      </c>
      <c r="F1062" s="80">
        <v>3435.98</v>
      </c>
      <c r="G1062" s="80">
        <v>3435.98</v>
      </c>
      <c r="H1062" s="80">
        <v>3435.98</v>
      </c>
      <c r="I1062" s="80">
        <v>3435.98</v>
      </c>
      <c r="J1062" s="80">
        <v>3435.98</v>
      </c>
      <c r="K1062" s="80">
        <v>3435.98</v>
      </c>
      <c r="L1062" s="80">
        <v>3435.98</v>
      </c>
      <c r="M1062" s="80">
        <v>3435.98</v>
      </c>
      <c r="N1062" s="80">
        <v>3435.98</v>
      </c>
      <c r="O1062" s="80">
        <v>3435.98</v>
      </c>
      <c r="P1062" s="90">
        <v>41231.760000000002</v>
      </c>
      <c r="Q1062" s="90">
        <f t="shared" si="16"/>
        <v>30923.82</v>
      </c>
    </row>
    <row r="1063" spans="2:17" x14ac:dyDescent="0.3">
      <c r="B1063" s="79" t="s">
        <v>1423</v>
      </c>
      <c r="C1063" s="79" t="s">
        <v>1424</v>
      </c>
      <c r="D1063" s="80">
        <v>2241.98</v>
      </c>
      <c r="E1063" s="80">
        <v>2241.98</v>
      </c>
      <c r="F1063" s="80">
        <v>2241.98</v>
      </c>
      <c r="G1063" s="80">
        <v>2241.98</v>
      </c>
      <c r="H1063" s="80">
        <v>2241.98</v>
      </c>
      <c r="I1063" s="80">
        <v>2241.98</v>
      </c>
      <c r="J1063" s="80">
        <v>2241.98</v>
      </c>
      <c r="K1063" s="80">
        <v>2241.98</v>
      </c>
      <c r="L1063" s="80">
        <v>2241.98</v>
      </c>
      <c r="M1063" s="80">
        <v>2241.98</v>
      </c>
      <c r="N1063" s="80">
        <v>2241.98</v>
      </c>
      <c r="O1063" s="80">
        <v>2241.98</v>
      </c>
      <c r="P1063" s="90">
        <v>26903.759999999998</v>
      </c>
      <c r="Q1063" s="90">
        <f t="shared" si="16"/>
        <v>20177.82</v>
      </c>
    </row>
    <row r="1064" spans="2:17" x14ac:dyDescent="0.3">
      <c r="B1064" s="79" t="s">
        <v>2185</v>
      </c>
      <c r="C1064" s="79" t="s">
        <v>2186</v>
      </c>
      <c r="D1064" s="80">
        <v>2229.09</v>
      </c>
      <c r="E1064" s="80">
        <v>2229.09</v>
      </c>
      <c r="F1064" s="80">
        <v>2229.09</v>
      </c>
      <c r="G1064" s="80">
        <v>2229.09</v>
      </c>
      <c r="H1064" s="80">
        <v>2229.09</v>
      </c>
      <c r="I1064" s="80">
        <v>2229.09</v>
      </c>
      <c r="J1064" s="80">
        <v>2229.09</v>
      </c>
      <c r="K1064" s="80">
        <v>2229.09</v>
      </c>
      <c r="L1064" s="80">
        <v>2229.09</v>
      </c>
      <c r="M1064" s="80">
        <v>2229.09</v>
      </c>
      <c r="N1064" s="80">
        <v>2229.09</v>
      </c>
      <c r="O1064" s="80">
        <v>2229.09</v>
      </c>
      <c r="P1064" s="90">
        <v>26749.08</v>
      </c>
      <c r="Q1064" s="90">
        <f t="shared" si="16"/>
        <v>20061.810000000001</v>
      </c>
    </row>
    <row r="1065" spans="2:17" x14ac:dyDescent="0.3">
      <c r="B1065" s="79" t="s">
        <v>1075</v>
      </c>
      <c r="C1065" s="79" t="s">
        <v>1076</v>
      </c>
      <c r="D1065" s="80">
        <v>3178.28</v>
      </c>
      <c r="E1065" s="80">
        <v>3178.28</v>
      </c>
      <c r="F1065" s="80">
        <v>3178.28</v>
      </c>
      <c r="G1065" s="80">
        <v>3178.28</v>
      </c>
      <c r="H1065" s="80">
        <v>3178.28</v>
      </c>
      <c r="I1065" s="80">
        <v>3178.28</v>
      </c>
      <c r="J1065" s="80">
        <v>3178.28</v>
      </c>
      <c r="K1065" s="80">
        <v>3178.28</v>
      </c>
      <c r="L1065" s="80">
        <v>3178.28</v>
      </c>
      <c r="M1065" s="80">
        <v>3178.28</v>
      </c>
      <c r="N1065" s="80">
        <v>3178.28</v>
      </c>
      <c r="O1065" s="80">
        <v>3178.28</v>
      </c>
      <c r="P1065" s="90">
        <v>38139.360000000001</v>
      </c>
      <c r="Q1065" s="90">
        <f t="shared" si="16"/>
        <v>28604.519999999997</v>
      </c>
    </row>
    <row r="1066" spans="2:17" x14ac:dyDescent="0.3">
      <c r="B1066" s="79" t="s">
        <v>2579</v>
      </c>
      <c r="C1066" s="79" t="s">
        <v>2580</v>
      </c>
      <c r="D1066" s="80">
        <v>3367.26</v>
      </c>
      <c r="E1066" s="80">
        <v>3367.26</v>
      </c>
      <c r="F1066" s="80">
        <v>3367.26</v>
      </c>
      <c r="G1066" s="80">
        <v>3367.26</v>
      </c>
      <c r="H1066" s="80">
        <v>3367.26</v>
      </c>
      <c r="I1066" s="80">
        <v>3367.26</v>
      </c>
      <c r="J1066" s="80">
        <v>3367.26</v>
      </c>
      <c r="K1066" s="80">
        <v>3367.26</v>
      </c>
      <c r="L1066" s="80">
        <v>3367.26</v>
      </c>
      <c r="M1066" s="80">
        <v>3367.26</v>
      </c>
      <c r="N1066" s="80">
        <v>3367.26</v>
      </c>
      <c r="O1066" s="80">
        <v>3367.26</v>
      </c>
      <c r="P1066" s="90">
        <v>40407.120000000003</v>
      </c>
      <c r="Q1066" s="90">
        <f t="shared" si="16"/>
        <v>30305.340000000011</v>
      </c>
    </row>
    <row r="1067" spans="2:17" x14ac:dyDescent="0.3">
      <c r="B1067" s="79" t="s">
        <v>839</v>
      </c>
      <c r="C1067" s="79" t="s">
        <v>840</v>
      </c>
      <c r="D1067" s="80">
        <v>2194.7399999999998</v>
      </c>
      <c r="E1067" s="80">
        <v>2194.73</v>
      </c>
      <c r="F1067" s="80">
        <v>2194.73</v>
      </c>
      <c r="G1067" s="80">
        <v>2194.73</v>
      </c>
      <c r="H1067" s="80">
        <v>2194.73</v>
      </c>
      <c r="I1067" s="80">
        <v>2194.73</v>
      </c>
      <c r="J1067" s="80">
        <v>2194.73</v>
      </c>
      <c r="K1067" s="80">
        <v>2194.73</v>
      </c>
      <c r="L1067" s="80">
        <v>2194.73</v>
      </c>
      <c r="M1067" s="80">
        <v>2194.73</v>
      </c>
      <c r="N1067" s="80">
        <v>2194.73</v>
      </c>
      <c r="O1067" s="80">
        <v>2194.73</v>
      </c>
      <c r="P1067" s="90">
        <v>26336.77</v>
      </c>
      <c r="Q1067" s="90">
        <f t="shared" si="16"/>
        <v>19752.57</v>
      </c>
    </row>
    <row r="1068" spans="2:17" x14ac:dyDescent="0.3">
      <c r="B1068" s="79" t="s">
        <v>1077</v>
      </c>
      <c r="C1068" s="79" t="s">
        <v>257</v>
      </c>
      <c r="D1068" s="80">
        <v>3118.15</v>
      </c>
      <c r="E1068" s="80">
        <v>3118.15</v>
      </c>
      <c r="F1068" s="80">
        <v>3118.15</v>
      </c>
      <c r="G1068" s="80">
        <v>2806.34</v>
      </c>
      <c r="H1068" s="82"/>
      <c r="I1068" s="82"/>
      <c r="J1068" s="82"/>
      <c r="K1068" s="82"/>
      <c r="L1068" s="82"/>
      <c r="M1068" s="82"/>
      <c r="N1068" s="82"/>
      <c r="O1068" s="82"/>
      <c r="P1068" s="90">
        <v>12160.79</v>
      </c>
      <c r="Q1068" s="90">
        <f t="shared" si="16"/>
        <v>2806.34</v>
      </c>
    </row>
    <row r="1069" spans="2:17" x14ac:dyDescent="0.3">
      <c r="B1069" s="79" t="s">
        <v>2707</v>
      </c>
      <c r="C1069" s="79" t="s">
        <v>257</v>
      </c>
      <c r="D1069" s="82"/>
      <c r="E1069" s="82"/>
      <c r="F1069" s="82"/>
      <c r="G1069" s="81">
        <v>311.81</v>
      </c>
      <c r="H1069" s="80">
        <v>3118.15</v>
      </c>
      <c r="I1069" s="80">
        <v>3118.15</v>
      </c>
      <c r="J1069" s="80">
        <v>3118.15</v>
      </c>
      <c r="K1069" s="80">
        <v>3118.15</v>
      </c>
      <c r="L1069" s="80">
        <v>3118.15</v>
      </c>
      <c r="M1069" s="80">
        <v>3118.15</v>
      </c>
      <c r="N1069" s="80">
        <v>3118.15</v>
      </c>
      <c r="O1069" s="80">
        <v>3118.15</v>
      </c>
      <c r="P1069" s="90">
        <v>25257.01</v>
      </c>
      <c r="Q1069" s="90">
        <f t="shared" si="16"/>
        <v>25257.010000000002</v>
      </c>
    </row>
    <row r="1070" spans="2:17" x14ac:dyDescent="0.3">
      <c r="B1070" s="79" t="s">
        <v>2201</v>
      </c>
      <c r="C1070" s="79" t="s">
        <v>265</v>
      </c>
      <c r="D1070" s="80">
        <v>1421.63</v>
      </c>
      <c r="E1070" s="80">
        <v>1421.64</v>
      </c>
      <c r="F1070" s="80">
        <v>1421.64</v>
      </c>
      <c r="G1070" s="80">
        <v>1421.64</v>
      </c>
      <c r="H1070" s="80">
        <v>1421.64</v>
      </c>
      <c r="I1070" s="80">
        <v>1421.64</v>
      </c>
      <c r="J1070" s="80">
        <v>1421.64</v>
      </c>
      <c r="K1070" s="80">
        <v>1421.64</v>
      </c>
      <c r="L1070" s="80">
        <v>1421.64</v>
      </c>
      <c r="M1070" s="80">
        <v>1421.64</v>
      </c>
      <c r="N1070" s="80">
        <v>1421.64</v>
      </c>
      <c r="O1070" s="80">
        <v>1421.64</v>
      </c>
      <c r="P1070" s="90">
        <v>17059.669999999998</v>
      </c>
      <c r="Q1070" s="90">
        <f t="shared" si="16"/>
        <v>12794.759999999998</v>
      </c>
    </row>
    <row r="1071" spans="2:17" x14ac:dyDescent="0.3">
      <c r="B1071" s="79" t="s">
        <v>1226</v>
      </c>
      <c r="C1071" s="79" t="s">
        <v>1227</v>
      </c>
      <c r="D1071" s="80">
        <v>2181.85</v>
      </c>
      <c r="E1071" s="80">
        <v>2181.85</v>
      </c>
      <c r="F1071" s="80">
        <v>2181.85</v>
      </c>
      <c r="G1071" s="80">
        <v>2181.85</v>
      </c>
      <c r="H1071" s="80">
        <v>2181.85</v>
      </c>
      <c r="I1071" s="80">
        <v>2181.85</v>
      </c>
      <c r="J1071" s="80">
        <v>2181.85</v>
      </c>
      <c r="K1071" s="80">
        <v>2181.85</v>
      </c>
      <c r="L1071" s="80">
        <v>2181.85</v>
      </c>
      <c r="M1071" s="80">
        <v>2181.85</v>
      </c>
      <c r="N1071" s="80">
        <v>2181.85</v>
      </c>
      <c r="O1071" s="80">
        <v>2181.85</v>
      </c>
      <c r="P1071" s="90">
        <v>26182.2</v>
      </c>
      <c r="Q1071" s="90">
        <f t="shared" si="16"/>
        <v>19636.649999999998</v>
      </c>
    </row>
    <row r="1072" spans="2:17" x14ac:dyDescent="0.3">
      <c r="B1072" s="79" t="s">
        <v>2046</v>
      </c>
      <c r="C1072" s="79" t="s">
        <v>2047</v>
      </c>
      <c r="D1072" s="80">
        <v>3122.44</v>
      </c>
      <c r="E1072" s="80">
        <v>3122.45</v>
      </c>
      <c r="F1072" s="80">
        <v>3122.45</v>
      </c>
      <c r="G1072" s="80">
        <v>3122.45</v>
      </c>
      <c r="H1072" s="80">
        <v>3122.45</v>
      </c>
      <c r="I1072" s="80">
        <v>3122.45</v>
      </c>
      <c r="J1072" s="80">
        <v>3122.45</v>
      </c>
      <c r="K1072" s="80">
        <v>3122.45</v>
      </c>
      <c r="L1072" s="80">
        <v>3122.45</v>
      </c>
      <c r="M1072" s="80">
        <v>3122.45</v>
      </c>
      <c r="N1072" s="80">
        <v>3122.45</v>
      </c>
      <c r="O1072" s="80">
        <v>3122.45</v>
      </c>
      <c r="P1072" s="90">
        <v>37469.39</v>
      </c>
      <c r="Q1072" s="90">
        <f t="shared" si="16"/>
        <v>28102.050000000003</v>
      </c>
    </row>
    <row r="1073" spans="2:17" x14ac:dyDescent="0.3">
      <c r="B1073" s="79" t="s">
        <v>2591</v>
      </c>
      <c r="C1073" s="79" t="s">
        <v>2592</v>
      </c>
      <c r="D1073" s="80">
        <v>3367.26</v>
      </c>
      <c r="E1073" s="80">
        <v>3367.26</v>
      </c>
      <c r="F1073" s="80">
        <v>3367.26</v>
      </c>
      <c r="G1073" s="80">
        <v>3367.26</v>
      </c>
      <c r="H1073" s="80">
        <v>3367.26</v>
      </c>
      <c r="I1073" s="80">
        <v>3367.26</v>
      </c>
      <c r="J1073" s="80">
        <v>3367.26</v>
      </c>
      <c r="K1073" s="80">
        <v>3367.26</v>
      </c>
      <c r="L1073" s="80">
        <v>3367.26</v>
      </c>
      <c r="M1073" s="80">
        <v>3367.26</v>
      </c>
      <c r="N1073" s="80">
        <v>3367.26</v>
      </c>
      <c r="O1073" s="80">
        <v>3367.26</v>
      </c>
      <c r="P1073" s="90">
        <v>40407.120000000003</v>
      </c>
      <c r="Q1073" s="90">
        <f t="shared" si="16"/>
        <v>30305.340000000011</v>
      </c>
    </row>
    <row r="1074" spans="2:17" x14ac:dyDescent="0.3">
      <c r="B1074" s="79" t="s">
        <v>1394</v>
      </c>
      <c r="C1074" s="79" t="s">
        <v>1395</v>
      </c>
      <c r="D1074" s="80">
        <v>2194.7399999999998</v>
      </c>
      <c r="E1074" s="80">
        <v>2194.73</v>
      </c>
      <c r="F1074" s="80">
        <v>2194.73</v>
      </c>
      <c r="G1074" s="80">
        <v>2194.73</v>
      </c>
      <c r="H1074" s="80">
        <v>2194.73</v>
      </c>
      <c r="I1074" s="80">
        <v>2194.73</v>
      </c>
      <c r="J1074" s="80">
        <v>2194.73</v>
      </c>
      <c r="K1074" s="80">
        <v>2194.73</v>
      </c>
      <c r="L1074" s="80">
        <v>2194.73</v>
      </c>
      <c r="M1074" s="80">
        <v>2194.73</v>
      </c>
      <c r="N1074" s="80">
        <v>2194.73</v>
      </c>
      <c r="O1074" s="80">
        <v>2194.73</v>
      </c>
      <c r="P1074" s="90">
        <v>26336.77</v>
      </c>
      <c r="Q1074" s="90">
        <f t="shared" si="16"/>
        <v>19752.57</v>
      </c>
    </row>
    <row r="1075" spans="2:17" x14ac:dyDescent="0.3">
      <c r="B1075" s="79" t="s">
        <v>2585</v>
      </c>
      <c r="C1075" s="79" t="s">
        <v>2586</v>
      </c>
      <c r="D1075" s="80">
        <v>2181.85</v>
      </c>
      <c r="E1075" s="80">
        <v>2181.85</v>
      </c>
      <c r="F1075" s="80">
        <v>2181.85</v>
      </c>
      <c r="G1075" s="80">
        <v>2181.85</v>
      </c>
      <c r="H1075" s="80">
        <v>2181.85</v>
      </c>
      <c r="I1075" s="80">
        <v>2181.85</v>
      </c>
      <c r="J1075" s="80">
        <v>2181.85</v>
      </c>
      <c r="K1075" s="80">
        <v>2181.85</v>
      </c>
      <c r="L1075" s="80">
        <v>2181.85</v>
      </c>
      <c r="M1075" s="80">
        <v>2181.85</v>
      </c>
      <c r="N1075" s="80">
        <v>2181.85</v>
      </c>
      <c r="O1075" s="80">
        <v>2181.85</v>
      </c>
      <c r="P1075" s="90">
        <v>26182.2</v>
      </c>
      <c r="Q1075" s="90">
        <f t="shared" si="16"/>
        <v>19636.649999999998</v>
      </c>
    </row>
    <row r="1076" spans="2:17" x14ac:dyDescent="0.3">
      <c r="B1076" s="79" t="s">
        <v>2228</v>
      </c>
      <c r="C1076" s="79" t="s">
        <v>2229</v>
      </c>
      <c r="D1076" s="80">
        <v>3122.44</v>
      </c>
      <c r="E1076" s="80">
        <v>3122.45</v>
      </c>
      <c r="F1076" s="80">
        <v>3122.45</v>
      </c>
      <c r="G1076" s="80">
        <v>3122.45</v>
      </c>
      <c r="H1076" s="80">
        <v>3122.45</v>
      </c>
      <c r="I1076" s="80">
        <v>3122.45</v>
      </c>
      <c r="J1076" s="80">
        <v>3122.45</v>
      </c>
      <c r="K1076" s="80">
        <v>3122.45</v>
      </c>
      <c r="L1076" s="80">
        <v>3122.45</v>
      </c>
      <c r="M1076" s="80">
        <v>3122.45</v>
      </c>
      <c r="N1076" s="80">
        <v>3122.45</v>
      </c>
      <c r="O1076" s="80">
        <v>3122.45</v>
      </c>
      <c r="P1076" s="90">
        <v>37469.39</v>
      </c>
      <c r="Q1076" s="90">
        <f t="shared" si="16"/>
        <v>28102.050000000003</v>
      </c>
    </row>
    <row r="1077" spans="2:17" x14ac:dyDescent="0.3">
      <c r="B1077" s="79" t="s">
        <v>824</v>
      </c>
      <c r="C1077" s="79" t="s">
        <v>825</v>
      </c>
      <c r="D1077" s="80">
        <v>3367.26</v>
      </c>
      <c r="E1077" s="80">
        <v>3367.26</v>
      </c>
      <c r="F1077" s="80">
        <v>3367.26</v>
      </c>
      <c r="G1077" s="80">
        <v>3367.26</v>
      </c>
      <c r="H1077" s="80">
        <v>3367.26</v>
      </c>
      <c r="I1077" s="80">
        <v>3367.26</v>
      </c>
      <c r="J1077" s="80">
        <v>3367.26</v>
      </c>
      <c r="K1077" s="80">
        <v>3367.26</v>
      </c>
      <c r="L1077" s="80">
        <v>3367.26</v>
      </c>
      <c r="M1077" s="80">
        <v>3367.26</v>
      </c>
      <c r="N1077" s="80">
        <v>3367.26</v>
      </c>
      <c r="O1077" s="80">
        <v>3367.26</v>
      </c>
      <c r="P1077" s="90">
        <v>40407.120000000003</v>
      </c>
      <c r="Q1077" s="90">
        <f t="shared" si="16"/>
        <v>30305.340000000011</v>
      </c>
    </row>
    <row r="1078" spans="2:17" x14ac:dyDescent="0.3">
      <c r="B1078" s="79" t="s">
        <v>2671</v>
      </c>
      <c r="C1078" s="79" t="s">
        <v>2672</v>
      </c>
      <c r="D1078" s="80">
        <v>2194.7399999999998</v>
      </c>
      <c r="E1078" s="80">
        <v>2194.73</v>
      </c>
      <c r="F1078" s="80">
        <v>2194.73</v>
      </c>
      <c r="G1078" s="80">
        <v>2194.73</v>
      </c>
      <c r="H1078" s="80">
        <v>2194.73</v>
      </c>
      <c r="I1078" s="80">
        <v>2194.73</v>
      </c>
      <c r="J1078" s="80">
        <v>2194.73</v>
      </c>
      <c r="K1078" s="80">
        <v>2194.73</v>
      </c>
      <c r="L1078" s="80">
        <v>2194.73</v>
      </c>
      <c r="M1078" s="80">
        <v>2194.73</v>
      </c>
      <c r="N1078" s="80">
        <v>2194.73</v>
      </c>
      <c r="O1078" s="80">
        <v>2194.73</v>
      </c>
      <c r="P1078" s="90">
        <v>26336.77</v>
      </c>
      <c r="Q1078" s="90">
        <f t="shared" si="16"/>
        <v>19752.57</v>
      </c>
    </row>
    <row r="1079" spans="2:17" x14ac:dyDescent="0.3">
      <c r="B1079" s="79" t="s">
        <v>2208</v>
      </c>
      <c r="C1079" s="79" t="s">
        <v>2209</v>
      </c>
      <c r="D1079" s="80">
        <v>2181.85</v>
      </c>
      <c r="E1079" s="80">
        <v>2181.85</v>
      </c>
      <c r="F1079" s="80">
        <v>2181.85</v>
      </c>
      <c r="G1079" s="80">
        <v>2181.85</v>
      </c>
      <c r="H1079" s="80">
        <v>2181.85</v>
      </c>
      <c r="I1079" s="80">
        <v>1963.67</v>
      </c>
      <c r="J1079" s="82"/>
      <c r="K1079" s="82"/>
      <c r="L1079" s="82"/>
      <c r="M1079" s="82"/>
      <c r="N1079" s="82"/>
      <c r="O1079" s="82"/>
      <c r="P1079" s="90">
        <v>12872.92</v>
      </c>
      <c r="Q1079" s="90">
        <f t="shared" si="16"/>
        <v>6327.37</v>
      </c>
    </row>
    <row r="1080" spans="2:17" x14ac:dyDescent="0.3">
      <c r="B1080" s="79" t="s">
        <v>2748</v>
      </c>
      <c r="C1080" s="79" t="s">
        <v>2209</v>
      </c>
      <c r="D1080" s="82"/>
      <c r="E1080" s="82"/>
      <c r="F1080" s="82"/>
      <c r="G1080" s="82"/>
      <c r="H1080" s="82"/>
      <c r="I1080" s="81">
        <v>218.18</v>
      </c>
      <c r="J1080" s="80">
        <v>2181.85</v>
      </c>
      <c r="K1080" s="80">
        <v>2181.85</v>
      </c>
      <c r="L1080" s="80">
        <v>2181.85</v>
      </c>
      <c r="M1080" s="80">
        <v>2181.85</v>
      </c>
      <c r="N1080" s="80">
        <v>2181.85</v>
      </c>
      <c r="O1080" s="80">
        <v>2181.85</v>
      </c>
      <c r="P1080" s="90">
        <v>13309.28</v>
      </c>
      <c r="Q1080" s="90">
        <f t="shared" si="16"/>
        <v>13309.28</v>
      </c>
    </row>
    <row r="1081" spans="2:17" x14ac:dyDescent="0.3">
      <c r="B1081" s="79" t="s">
        <v>841</v>
      </c>
      <c r="C1081" s="79" t="s">
        <v>842</v>
      </c>
      <c r="D1081" s="80">
        <v>3122.44</v>
      </c>
      <c r="E1081" s="80">
        <v>3122.45</v>
      </c>
      <c r="F1081" s="80">
        <v>3122.45</v>
      </c>
      <c r="G1081" s="80">
        <v>3122.45</v>
      </c>
      <c r="H1081" s="80">
        <v>3122.45</v>
      </c>
      <c r="I1081" s="80">
        <v>3122.45</v>
      </c>
      <c r="J1081" s="80">
        <v>3122.45</v>
      </c>
      <c r="K1081" s="80">
        <v>3122.45</v>
      </c>
      <c r="L1081" s="80">
        <v>3122.45</v>
      </c>
      <c r="M1081" s="80">
        <v>3122.45</v>
      </c>
      <c r="N1081" s="80">
        <v>3122.45</v>
      </c>
      <c r="O1081" s="80">
        <v>3122.45</v>
      </c>
      <c r="P1081" s="90">
        <v>37469.39</v>
      </c>
      <c r="Q1081" s="90">
        <f t="shared" si="16"/>
        <v>28102.050000000003</v>
      </c>
    </row>
    <row r="1082" spans="2:17" x14ac:dyDescent="0.3">
      <c r="B1082" s="79" t="s">
        <v>756</v>
      </c>
      <c r="C1082" s="79" t="s">
        <v>322</v>
      </c>
      <c r="D1082" s="80">
        <v>1576.25</v>
      </c>
      <c r="E1082" s="80">
        <v>1576.26</v>
      </c>
      <c r="F1082" s="80">
        <v>1576.26</v>
      </c>
      <c r="G1082" s="80">
        <v>1576.26</v>
      </c>
      <c r="H1082" s="80">
        <v>1576.26</v>
      </c>
      <c r="I1082" s="80">
        <v>1576.26</v>
      </c>
      <c r="J1082" s="80">
        <v>1576.26</v>
      </c>
      <c r="K1082" s="80">
        <v>1576.26</v>
      </c>
      <c r="L1082" s="80">
        <v>1576.26</v>
      </c>
      <c r="M1082" s="80">
        <v>1576.26</v>
      </c>
      <c r="N1082" s="80">
        <v>1576.26</v>
      </c>
      <c r="O1082" s="80">
        <v>1576.26</v>
      </c>
      <c r="P1082" s="90">
        <v>18915.11</v>
      </c>
      <c r="Q1082" s="90">
        <f t="shared" si="16"/>
        <v>14186.34</v>
      </c>
    </row>
    <row r="1083" spans="2:17" x14ac:dyDescent="0.3">
      <c r="B1083" s="79" t="s">
        <v>1042</v>
      </c>
      <c r="C1083" s="79" t="s">
        <v>1043</v>
      </c>
      <c r="D1083" s="80">
        <v>3367.26</v>
      </c>
      <c r="E1083" s="80">
        <v>3367.26</v>
      </c>
      <c r="F1083" s="80">
        <v>3367.26</v>
      </c>
      <c r="G1083" s="80">
        <v>3367.26</v>
      </c>
      <c r="H1083" s="80">
        <v>3367.26</v>
      </c>
      <c r="I1083" s="80">
        <v>3367.26</v>
      </c>
      <c r="J1083" s="80">
        <v>3367.26</v>
      </c>
      <c r="K1083" s="80">
        <v>3367.26</v>
      </c>
      <c r="L1083" s="80">
        <v>3367.26</v>
      </c>
      <c r="M1083" s="80">
        <v>3367.26</v>
      </c>
      <c r="N1083" s="80">
        <v>3367.26</v>
      </c>
      <c r="O1083" s="80">
        <v>3367.26</v>
      </c>
      <c r="P1083" s="90">
        <v>40407.120000000003</v>
      </c>
      <c r="Q1083" s="90">
        <f t="shared" si="16"/>
        <v>30305.340000000011</v>
      </c>
    </row>
    <row r="1084" spans="2:17" x14ac:dyDescent="0.3">
      <c r="B1084" s="79" t="s">
        <v>963</v>
      </c>
      <c r="C1084" s="79" t="s">
        <v>964</v>
      </c>
      <c r="D1084" s="80">
        <v>2194.7399999999998</v>
      </c>
      <c r="E1084" s="80">
        <v>2194.73</v>
      </c>
      <c r="F1084" s="80">
        <v>2194.73</v>
      </c>
      <c r="G1084" s="80">
        <v>2194.73</v>
      </c>
      <c r="H1084" s="80">
        <v>2194.73</v>
      </c>
      <c r="I1084" s="80">
        <v>2194.73</v>
      </c>
      <c r="J1084" s="80">
        <v>2194.73</v>
      </c>
      <c r="K1084" s="80">
        <v>2194.73</v>
      </c>
      <c r="L1084" s="80">
        <v>2194.73</v>
      </c>
      <c r="M1084" s="80">
        <v>2194.73</v>
      </c>
      <c r="N1084" s="80">
        <v>2194.73</v>
      </c>
      <c r="O1084" s="80">
        <v>2194.73</v>
      </c>
      <c r="P1084" s="90">
        <v>26336.77</v>
      </c>
      <c r="Q1084" s="90">
        <f t="shared" si="16"/>
        <v>19752.57</v>
      </c>
    </row>
    <row r="1085" spans="2:17" x14ac:dyDescent="0.3">
      <c r="B1085" s="79" t="s">
        <v>1142</v>
      </c>
      <c r="C1085" s="79" t="s">
        <v>1143</v>
      </c>
      <c r="D1085" s="80">
        <v>2181.85</v>
      </c>
      <c r="E1085" s="80">
        <v>2181.85</v>
      </c>
      <c r="F1085" s="80">
        <v>2181.85</v>
      </c>
      <c r="G1085" s="80">
        <v>2181.85</v>
      </c>
      <c r="H1085" s="80">
        <v>2181.85</v>
      </c>
      <c r="I1085" s="80">
        <v>2181.85</v>
      </c>
      <c r="J1085" s="80">
        <v>2181.85</v>
      </c>
      <c r="K1085" s="80">
        <v>2181.85</v>
      </c>
      <c r="L1085" s="80">
        <v>2181.85</v>
      </c>
      <c r="M1085" s="80">
        <v>2181.85</v>
      </c>
      <c r="N1085" s="80">
        <v>2181.85</v>
      </c>
      <c r="O1085" s="80">
        <v>2181.85</v>
      </c>
      <c r="P1085" s="90">
        <v>26182.2</v>
      </c>
      <c r="Q1085" s="90">
        <f t="shared" si="16"/>
        <v>19636.649999999998</v>
      </c>
    </row>
    <row r="1086" spans="2:17" x14ac:dyDescent="0.3">
      <c r="B1086" s="79" t="s">
        <v>2346</v>
      </c>
      <c r="C1086" s="79" t="s">
        <v>2347</v>
      </c>
      <c r="D1086" s="80">
        <v>3122.44</v>
      </c>
      <c r="E1086" s="80">
        <v>3122.45</v>
      </c>
      <c r="F1086" s="80">
        <v>3122.45</v>
      </c>
      <c r="G1086" s="80">
        <v>3122.45</v>
      </c>
      <c r="H1086" s="80">
        <v>3122.45</v>
      </c>
      <c r="I1086" s="80">
        <v>3122.45</v>
      </c>
      <c r="J1086" s="80">
        <v>3122.45</v>
      </c>
      <c r="K1086" s="80">
        <v>3122.45</v>
      </c>
      <c r="L1086" s="80">
        <v>3122.45</v>
      </c>
      <c r="M1086" s="80">
        <v>3122.45</v>
      </c>
      <c r="N1086" s="80">
        <v>3122.45</v>
      </c>
      <c r="O1086" s="80">
        <v>3122.45</v>
      </c>
      <c r="P1086" s="90">
        <v>37469.39</v>
      </c>
      <c r="Q1086" s="90">
        <f t="shared" si="16"/>
        <v>28102.050000000003</v>
      </c>
    </row>
    <row r="1087" spans="2:17" x14ac:dyDescent="0.3">
      <c r="B1087" s="79" t="s">
        <v>1433</v>
      </c>
      <c r="C1087" s="79" t="s">
        <v>1434</v>
      </c>
      <c r="D1087" s="80">
        <v>3367.26</v>
      </c>
      <c r="E1087" s="80">
        <v>3367.26</v>
      </c>
      <c r="F1087" s="80">
        <v>3367.26</v>
      </c>
      <c r="G1087" s="80">
        <v>3367.26</v>
      </c>
      <c r="H1087" s="80">
        <v>3367.26</v>
      </c>
      <c r="I1087" s="80">
        <v>3367.26</v>
      </c>
      <c r="J1087" s="80">
        <v>3367.26</v>
      </c>
      <c r="K1087" s="80">
        <v>3367.26</v>
      </c>
      <c r="L1087" s="80">
        <v>3367.26</v>
      </c>
      <c r="M1087" s="80">
        <v>3367.26</v>
      </c>
      <c r="N1087" s="80">
        <v>3367.26</v>
      </c>
      <c r="O1087" s="80">
        <v>3367.26</v>
      </c>
      <c r="P1087" s="90">
        <v>40407.120000000003</v>
      </c>
      <c r="Q1087" s="90">
        <f t="shared" si="16"/>
        <v>30305.340000000011</v>
      </c>
    </row>
    <row r="1088" spans="2:17" x14ac:dyDescent="0.3">
      <c r="B1088" s="79" t="s">
        <v>2157</v>
      </c>
      <c r="C1088" s="79" t="s">
        <v>2158</v>
      </c>
      <c r="D1088" s="80">
        <v>2194.7399999999998</v>
      </c>
      <c r="E1088" s="80">
        <v>2194.73</v>
      </c>
      <c r="F1088" s="80">
        <v>2194.73</v>
      </c>
      <c r="G1088" s="80">
        <v>2194.73</v>
      </c>
      <c r="H1088" s="80">
        <v>2194.73</v>
      </c>
      <c r="I1088" s="80">
        <v>2194.73</v>
      </c>
      <c r="J1088" s="80">
        <v>2194.73</v>
      </c>
      <c r="K1088" s="80">
        <v>2194.73</v>
      </c>
      <c r="L1088" s="80">
        <v>2194.73</v>
      </c>
      <c r="M1088" s="80">
        <v>2194.73</v>
      </c>
      <c r="N1088" s="80">
        <v>2194.73</v>
      </c>
      <c r="O1088" s="80">
        <v>2194.73</v>
      </c>
      <c r="P1088" s="90">
        <v>26336.77</v>
      </c>
      <c r="Q1088" s="90">
        <f t="shared" si="16"/>
        <v>19752.57</v>
      </c>
    </row>
    <row r="1089" spans="2:17" x14ac:dyDescent="0.3">
      <c r="B1089" s="79" t="s">
        <v>1530</v>
      </c>
      <c r="C1089" s="79" t="s">
        <v>1531</v>
      </c>
      <c r="D1089" s="80">
        <v>2181.85</v>
      </c>
      <c r="E1089" s="80">
        <v>2181.85</v>
      </c>
      <c r="F1089" s="80">
        <v>2181.85</v>
      </c>
      <c r="G1089" s="80">
        <v>2181.85</v>
      </c>
      <c r="H1089" s="80">
        <v>2181.85</v>
      </c>
      <c r="I1089" s="80">
        <v>2181.85</v>
      </c>
      <c r="J1089" s="80">
        <v>2181.85</v>
      </c>
      <c r="K1089" s="80">
        <v>2181.85</v>
      </c>
      <c r="L1089" s="80">
        <v>2181.85</v>
      </c>
      <c r="M1089" s="80">
        <v>2181.85</v>
      </c>
      <c r="N1089" s="80">
        <v>2181.85</v>
      </c>
      <c r="O1089" s="80">
        <v>2181.85</v>
      </c>
      <c r="P1089" s="90">
        <v>26182.2</v>
      </c>
      <c r="Q1089" s="90">
        <f t="shared" si="16"/>
        <v>19636.649999999998</v>
      </c>
    </row>
    <row r="1090" spans="2:17" x14ac:dyDescent="0.3">
      <c r="B1090" s="79" t="s">
        <v>1442</v>
      </c>
      <c r="C1090" s="79" t="s">
        <v>1443</v>
      </c>
      <c r="D1090" s="80">
        <v>3122.44</v>
      </c>
      <c r="E1090" s="80">
        <v>3122.45</v>
      </c>
      <c r="F1090" s="80">
        <v>3122.45</v>
      </c>
      <c r="G1090" s="80">
        <v>3122.45</v>
      </c>
      <c r="H1090" s="80">
        <v>3122.45</v>
      </c>
      <c r="I1090" s="80">
        <v>3122.45</v>
      </c>
      <c r="J1090" s="80">
        <v>3122.45</v>
      </c>
      <c r="K1090" s="80">
        <v>3122.45</v>
      </c>
      <c r="L1090" s="80">
        <v>3122.45</v>
      </c>
      <c r="M1090" s="80">
        <v>3122.45</v>
      </c>
      <c r="N1090" s="80">
        <v>3122.45</v>
      </c>
      <c r="O1090" s="80">
        <v>3122.45</v>
      </c>
      <c r="P1090" s="90">
        <v>37469.39</v>
      </c>
      <c r="Q1090" s="90">
        <f t="shared" si="16"/>
        <v>28102.050000000003</v>
      </c>
    </row>
    <row r="1091" spans="2:17" x14ac:dyDescent="0.3">
      <c r="B1091" s="79" t="s">
        <v>1444</v>
      </c>
      <c r="C1091" s="79" t="s">
        <v>1445</v>
      </c>
      <c r="D1091" s="80">
        <v>3367.26</v>
      </c>
      <c r="E1091" s="80">
        <v>3367.26</v>
      </c>
      <c r="F1091" s="80">
        <v>3367.26</v>
      </c>
      <c r="G1091" s="80">
        <v>3367.26</v>
      </c>
      <c r="H1091" s="80">
        <v>3367.26</v>
      </c>
      <c r="I1091" s="80">
        <v>3367.26</v>
      </c>
      <c r="J1091" s="80">
        <v>3367.26</v>
      </c>
      <c r="K1091" s="80">
        <v>3367.26</v>
      </c>
      <c r="L1091" s="80">
        <v>3367.26</v>
      </c>
      <c r="M1091" s="80">
        <v>3367.26</v>
      </c>
      <c r="N1091" s="80">
        <v>3367.26</v>
      </c>
      <c r="O1091" s="80">
        <v>3367.26</v>
      </c>
      <c r="P1091" s="90">
        <v>40407.120000000003</v>
      </c>
      <c r="Q1091" s="90">
        <f t="shared" ref="Q1091:Q1154" si="17">SUM(G1091:O1091)</f>
        <v>30305.340000000011</v>
      </c>
    </row>
    <row r="1092" spans="2:17" x14ac:dyDescent="0.3">
      <c r="B1092" s="79" t="s">
        <v>2593</v>
      </c>
      <c r="C1092" s="79" t="s">
        <v>2594</v>
      </c>
      <c r="D1092" s="80">
        <v>2194.7399999999998</v>
      </c>
      <c r="E1092" s="80">
        <v>2194.73</v>
      </c>
      <c r="F1092" s="80">
        <v>2194.73</v>
      </c>
      <c r="G1092" s="80">
        <v>2194.73</v>
      </c>
      <c r="H1092" s="80">
        <v>2194.73</v>
      </c>
      <c r="I1092" s="80">
        <v>2194.73</v>
      </c>
      <c r="J1092" s="80">
        <v>2194.73</v>
      </c>
      <c r="K1092" s="80">
        <v>2194.73</v>
      </c>
      <c r="L1092" s="80">
        <v>2194.73</v>
      </c>
      <c r="M1092" s="80">
        <v>2194.73</v>
      </c>
      <c r="N1092" s="80">
        <v>2194.73</v>
      </c>
      <c r="O1092" s="80">
        <v>2194.73</v>
      </c>
      <c r="P1092" s="90">
        <v>26336.77</v>
      </c>
      <c r="Q1092" s="90">
        <f t="shared" si="17"/>
        <v>19752.57</v>
      </c>
    </row>
    <row r="1093" spans="2:17" x14ac:dyDescent="0.3">
      <c r="B1093" s="79" t="s">
        <v>2352</v>
      </c>
      <c r="C1093" s="79" t="s">
        <v>237</v>
      </c>
      <c r="D1093" s="80">
        <v>3367.26</v>
      </c>
      <c r="E1093" s="80">
        <v>3367.26</v>
      </c>
      <c r="F1093" s="80">
        <v>3367.26</v>
      </c>
      <c r="G1093" s="80">
        <v>3367.26</v>
      </c>
      <c r="H1093" s="80">
        <v>3367.26</v>
      </c>
      <c r="I1093" s="80">
        <v>3367.26</v>
      </c>
      <c r="J1093" s="80">
        <v>3367.26</v>
      </c>
      <c r="K1093" s="80">
        <v>3367.26</v>
      </c>
      <c r="L1093" s="80">
        <v>3367.26</v>
      </c>
      <c r="M1093" s="80">
        <v>3367.26</v>
      </c>
      <c r="N1093" s="80">
        <v>3367.26</v>
      </c>
      <c r="O1093" s="80">
        <v>3367.26</v>
      </c>
      <c r="P1093" s="90">
        <v>40407.120000000003</v>
      </c>
      <c r="Q1093" s="90">
        <f t="shared" si="17"/>
        <v>30305.340000000011</v>
      </c>
    </row>
    <row r="1094" spans="2:17" x14ac:dyDescent="0.3">
      <c r="B1094" s="79" t="s">
        <v>1499</v>
      </c>
      <c r="C1094" s="79" t="s">
        <v>1500</v>
      </c>
      <c r="D1094" s="80">
        <v>2181.85</v>
      </c>
      <c r="E1094" s="80">
        <v>2181.85</v>
      </c>
      <c r="F1094" s="80">
        <v>2181.85</v>
      </c>
      <c r="G1094" s="80">
        <v>2181.85</v>
      </c>
      <c r="H1094" s="80">
        <v>2181.85</v>
      </c>
      <c r="I1094" s="80">
        <v>2181.85</v>
      </c>
      <c r="J1094" s="80">
        <v>2181.85</v>
      </c>
      <c r="K1094" s="80">
        <v>2181.85</v>
      </c>
      <c r="L1094" s="80">
        <v>2181.85</v>
      </c>
      <c r="M1094" s="80">
        <v>2181.85</v>
      </c>
      <c r="N1094" s="80">
        <v>2181.85</v>
      </c>
      <c r="O1094" s="80">
        <v>2181.85</v>
      </c>
      <c r="P1094" s="90">
        <v>26182.2</v>
      </c>
      <c r="Q1094" s="90">
        <f t="shared" si="17"/>
        <v>19636.649999999998</v>
      </c>
    </row>
    <row r="1095" spans="2:17" x14ac:dyDescent="0.3">
      <c r="B1095" s="79" t="s">
        <v>547</v>
      </c>
      <c r="C1095" s="79" t="s">
        <v>548</v>
      </c>
      <c r="D1095" s="80">
        <v>3122.44</v>
      </c>
      <c r="E1095" s="80">
        <v>3122.45</v>
      </c>
      <c r="F1095" s="80">
        <v>3122.45</v>
      </c>
      <c r="G1095" s="80">
        <v>3122.45</v>
      </c>
      <c r="H1095" s="80">
        <v>3122.45</v>
      </c>
      <c r="I1095" s="80">
        <v>3122.45</v>
      </c>
      <c r="J1095" s="80">
        <v>3122.45</v>
      </c>
      <c r="K1095" s="80">
        <v>3122.45</v>
      </c>
      <c r="L1095" s="80">
        <v>3122.45</v>
      </c>
      <c r="M1095" s="80">
        <v>3122.45</v>
      </c>
      <c r="N1095" s="80">
        <v>3122.45</v>
      </c>
      <c r="O1095" s="80">
        <v>3122.45</v>
      </c>
      <c r="P1095" s="90">
        <v>37469.39</v>
      </c>
      <c r="Q1095" s="90">
        <f t="shared" si="17"/>
        <v>28102.050000000003</v>
      </c>
    </row>
    <row r="1096" spans="2:17" x14ac:dyDescent="0.3">
      <c r="B1096" s="79" t="s">
        <v>830</v>
      </c>
      <c r="C1096" s="79" t="s">
        <v>831</v>
      </c>
      <c r="D1096" s="80">
        <v>3367.26</v>
      </c>
      <c r="E1096" s="80">
        <v>3367.26</v>
      </c>
      <c r="F1096" s="80">
        <v>3367.26</v>
      </c>
      <c r="G1096" s="80">
        <v>3367.26</v>
      </c>
      <c r="H1096" s="80">
        <v>3367.26</v>
      </c>
      <c r="I1096" s="80">
        <v>3367.26</v>
      </c>
      <c r="J1096" s="80">
        <v>3367.26</v>
      </c>
      <c r="K1096" s="80">
        <v>3367.26</v>
      </c>
      <c r="L1096" s="80">
        <v>3367.26</v>
      </c>
      <c r="M1096" s="80">
        <v>3367.26</v>
      </c>
      <c r="N1096" s="80">
        <v>3367.26</v>
      </c>
      <c r="O1096" s="80">
        <v>3367.26</v>
      </c>
      <c r="P1096" s="90">
        <v>40407.120000000003</v>
      </c>
      <c r="Q1096" s="90">
        <f t="shared" si="17"/>
        <v>30305.340000000011</v>
      </c>
    </row>
    <row r="1097" spans="2:17" x14ac:dyDescent="0.3">
      <c r="B1097" s="79" t="s">
        <v>2112</v>
      </c>
      <c r="C1097" s="79" t="s">
        <v>2113</v>
      </c>
      <c r="D1097" s="80">
        <v>2194.7399999999998</v>
      </c>
      <c r="E1097" s="80">
        <v>2194.73</v>
      </c>
      <c r="F1097" s="80">
        <v>2194.73</v>
      </c>
      <c r="G1097" s="80">
        <v>2194.73</v>
      </c>
      <c r="H1097" s="80">
        <v>2194.73</v>
      </c>
      <c r="I1097" s="80">
        <v>2194.73</v>
      </c>
      <c r="J1097" s="80">
        <v>2194.73</v>
      </c>
      <c r="K1097" s="80">
        <v>2194.73</v>
      </c>
      <c r="L1097" s="80">
        <v>2194.73</v>
      </c>
      <c r="M1097" s="80">
        <v>2194.73</v>
      </c>
      <c r="N1097" s="80">
        <v>2194.73</v>
      </c>
      <c r="O1097" s="80">
        <v>2194.73</v>
      </c>
      <c r="P1097" s="90">
        <v>26336.77</v>
      </c>
      <c r="Q1097" s="90">
        <f t="shared" si="17"/>
        <v>19752.57</v>
      </c>
    </row>
    <row r="1098" spans="2:17" x14ac:dyDescent="0.3">
      <c r="B1098" s="79" t="s">
        <v>1970</v>
      </c>
      <c r="C1098" s="79" t="s">
        <v>1971</v>
      </c>
      <c r="D1098" s="80">
        <v>2181.85</v>
      </c>
      <c r="E1098" s="80">
        <v>2181.85</v>
      </c>
      <c r="F1098" s="80">
        <v>2181.85</v>
      </c>
      <c r="G1098" s="80">
        <v>2181.85</v>
      </c>
      <c r="H1098" s="80">
        <v>2181.85</v>
      </c>
      <c r="I1098" s="80">
        <v>2181.85</v>
      </c>
      <c r="J1098" s="80">
        <v>2181.85</v>
      </c>
      <c r="K1098" s="80">
        <v>2181.85</v>
      </c>
      <c r="L1098" s="80">
        <v>2181.85</v>
      </c>
      <c r="M1098" s="80">
        <v>2181.85</v>
      </c>
      <c r="N1098" s="80">
        <v>2181.85</v>
      </c>
      <c r="O1098" s="80">
        <v>2181.85</v>
      </c>
      <c r="P1098" s="90">
        <v>26182.2</v>
      </c>
      <c r="Q1098" s="90">
        <f t="shared" si="17"/>
        <v>19636.649999999998</v>
      </c>
    </row>
    <row r="1099" spans="2:17" x14ac:dyDescent="0.3">
      <c r="B1099" s="79" t="s">
        <v>2159</v>
      </c>
      <c r="C1099" s="79" t="s">
        <v>2160</v>
      </c>
      <c r="D1099" s="80">
        <v>3122.44</v>
      </c>
      <c r="E1099" s="80">
        <v>3122.45</v>
      </c>
      <c r="F1099" s="80">
        <v>3122.45</v>
      </c>
      <c r="G1099" s="80">
        <v>3122.45</v>
      </c>
      <c r="H1099" s="80">
        <v>3122.45</v>
      </c>
      <c r="I1099" s="80">
        <v>3122.45</v>
      </c>
      <c r="J1099" s="80">
        <v>3122.45</v>
      </c>
      <c r="K1099" s="80">
        <v>3122.45</v>
      </c>
      <c r="L1099" s="80">
        <v>3122.45</v>
      </c>
      <c r="M1099" s="80">
        <v>3122.45</v>
      </c>
      <c r="N1099" s="80">
        <v>3122.45</v>
      </c>
      <c r="O1099" s="80">
        <v>3122.45</v>
      </c>
      <c r="P1099" s="90">
        <v>37469.39</v>
      </c>
      <c r="Q1099" s="90">
        <f t="shared" si="17"/>
        <v>28102.050000000003</v>
      </c>
    </row>
    <row r="1100" spans="2:17" x14ac:dyDescent="0.3">
      <c r="B1100" s="79" t="s">
        <v>1972</v>
      </c>
      <c r="C1100" s="79" t="s">
        <v>1973</v>
      </c>
      <c r="D1100" s="80">
        <v>3367.26</v>
      </c>
      <c r="E1100" s="80">
        <v>3367.26</v>
      </c>
      <c r="F1100" s="80">
        <v>3367.26</v>
      </c>
      <c r="G1100" s="80">
        <v>3367.26</v>
      </c>
      <c r="H1100" s="80">
        <v>3367.26</v>
      </c>
      <c r="I1100" s="80">
        <v>3367.26</v>
      </c>
      <c r="J1100" s="80">
        <v>3367.26</v>
      </c>
      <c r="K1100" s="80">
        <v>3367.26</v>
      </c>
      <c r="L1100" s="80">
        <v>3367.26</v>
      </c>
      <c r="M1100" s="80">
        <v>3367.26</v>
      </c>
      <c r="N1100" s="80">
        <v>3367.26</v>
      </c>
      <c r="O1100" s="80">
        <v>3367.26</v>
      </c>
      <c r="P1100" s="90">
        <v>40407.120000000003</v>
      </c>
      <c r="Q1100" s="90">
        <f t="shared" si="17"/>
        <v>30305.340000000011</v>
      </c>
    </row>
    <row r="1101" spans="2:17" x14ac:dyDescent="0.3">
      <c r="B1101" s="79" t="s">
        <v>2415</v>
      </c>
      <c r="C1101" s="79" t="s">
        <v>2416</v>
      </c>
      <c r="D1101" s="80">
        <v>2194.7399999999998</v>
      </c>
      <c r="E1101" s="80">
        <v>2194.73</v>
      </c>
      <c r="F1101" s="80">
        <v>2194.73</v>
      </c>
      <c r="G1101" s="80">
        <v>2194.73</v>
      </c>
      <c r="H1101" s="80">
        <v>2194.73</v>
      </c>
      <c r="I1101" s="80">
        <v>2194.73</v>
      </c>
      <c r="J1101" s="80">
        <v>2194.73</v>
      </c>
      <c r="K1101" s="80">
        <v>2194.73</v>
      </c>
      <c r="L1101" s="80">
        <v>2194.73</v>
      </c>
      <c r="M1101" s="80">
        <v>2194.73</v>
      </c>
      <c r="N1101" s="80">
        <v>2194.73</v>
      </c>
      <c r="O1101" s="80">
        <v>2194.73</v>
      </c>
      <c r="P1101" s="90">
        <v>26336.77</v>
      </c>
      <c r="Q1101" s="90">
        <f t="shared" si="17"/>
        <v>19752.57</v>
      </c>
    </row>
    <row r="1102" spans="2:17" x14ac:dyDescent="0.3">
      <c r="B1102" s="79" t="s">
        <v>579</v>
      </c>
      <c r="C1102" s="79" t="s">
        <v>580</v>
      </c>
      <c r="D1102" s="80">
        <v>2181.85</v>
      </c>
      <c r="E1102" s="80">
        <v>2181.85</v>
      </c>
      <c r="F1102" s="80">
        <v>2181.85</v>
      </c>
      <c r="G1102" s="80">
        <v>2181.85</v>
      </c>
      <c r="H1102" s="80">
        <v>2181.85</v>
      </c>
      <c r="I1102" s="80">
        <v>2181.85</v>
      </c>
      <c r="J1102" s="80">
        <v>2181.85</v>
      </c>
      <c r="K1102" s="80">
        <v>2181.85</v>
      </c>
      <c r="L1102" s="80">
        <v>2181.85</v>
      </c>
      <c r="M1102" s="80">
        <v>2181.85</v>
      </c>
      <c r="N1102" s="80">
        <v>2181.85</v>
      </c>
      <c r="O1102" s="80">
        <v>2181.85</v>
      </c>
      <c r="P1102" s="90">
        <v>26182.2</v>
      </c>
      <c r="Q1102" s="90">
        <f t="shared" si="17"/>
        <v>19636.649999999998</v>
      </c>
    </row>
    <row r="1103" spans="2:17" x14ac:dyDescent="0.3">
      <c r="B1103" s="79" t="s">
        <v>1165</v>
      </c>
      <c r="C1103" s="79" t="s">
        <v>1166</v>
      </c>
      <c r="D1103" s="80">
        <v>3122.44</v>
      </c>
      <c r="E1103" s="80">
        <v>3122.45</v>
      </c>
      <c r="F1103" s="80">
        <v>3122.45</v>
      </c>
      <c r="G1103" s="80">
        <v>3122.45</v>
      </c>
      <c r="H1103" s="80">
        <v>3122.45</v>
      </c>
      <c r="I1103" s="80">
        <v>3122.45</v>
      </c>
      <c r="J1103" s="80">
        <v>3122.45</v>
      </c>
      <c r="K1103" s="80">
        <v>3122.45</v>
      </c>
      <c r="L1103" s="82"/>
      <c r="M1103" s="82"/>
      <c r="N1103" s="82"/>
      <c r="O1103" s="82"/>
      <c r="P1103" s="90">
        <v>24979.59</v>
      </c>
      <c r="Q1103" s="90">
        <f t="shared" si="17"/>
        <v>15612.25</v>
      </c>
    </row>
    <row r="1104" spans="2:17" x14ac:dyDescent="0.3">
      <c r="B1104" s="79" t="s">
        <v>2771</v>
      </c>
      <c r="C1104" s="79" t="s">
        <v>1166</v>
      </c>
      <c r="D1104" s="82"/>
      <c r="E1104" s="82"/>
      <c r="F1104" s="82"/>
      <c r="G1104" s="82"/>
      <c r="H1104" s="82"/>
      <c r="I1104" s="82"/>
      <c r="J1104" s="82"/>
      <c r="K1104" s="82"/>
      <c r="L1104" s="80">
        <v>3122.44</v>
      </c>
      <c r="M1104" s="80">
        <v>3122.45</v>
      </c>
      <c r="N1104" s="80">
        <v>3122.45</v>
      </c>
      <c r="O1104" s="80">
        <v>3122.45</v>
      </c>
      <c r="P1104" s="90">
        <v>12489.79</v>
      </c>
      <c r="Q1104" s="90">
        <f t="shared" si="17"/>
        <v>12489.79</v>
      </c>
    </row>
    <row r="1105" spans="2:17" x14ac:dyDescent="0.3">
      <c r="B1105" s="79" t="s">
        <v>1232</v>
      </c>
      <c r="C1105" s="79" t="s">
        <v>309</v>
      </c>
      <c r="D1105" s="80">
        <v>3118.15</v>
      </c>
      <c r="E1105" s="80">
        <v>3118.15</v>
      </c>
      <c r="F1105" s="80">
        <v>3118.15</v>
      </c>
      <c r="G1105" s="80">
        <v>3118.15</v>
      </c>
      <c r="H1105" s="80">
        <v>3118.15</v>
      </c>
      <c r="I1105" s="80">
        <v>3118.15</v>
      </c>
      <c r="J1105" s="80">
        <v>3118.15</v>
      </c>
      <c r="K1105" s="80">
        <v>3118.15</v>
      </c>
      <c r="L1105" s="80">
        <v>3118.15</v>
      </c>
      <c r="M1105" s="80">
        <v>3118.15</v>
      </c>
      <c r="N1105" s="80">
        <v>3118.15</v>
      </c>
      <c r="O1105" s="80">
        <v>3118.15</v>
      </c>
      <c r="P1105" s="90">
        <v>37417.800000000003</v>
      </c>
      <c r="Q1105" s="90">
        <f t="shared" si="17"/>
        <v>28063.350000000006</v>
      </c>
    </row>
    <row r="1106" spans="2:17" x14ac:dyDescent="0.3">
      <c r="B1106" s="79" t="s">
        <v>1926</v>
      </c>
      <c r="C1106" s="79" t="s">
        <v>1927</v>
      </c>
      <c r="D1106" s="80">
        <v>3367.26</v>
      </c>
      <c r="E1106" s="80">
        <v>3367.26</v>
      </c>
      <c r="F1106" s="80">
        <v>3367.26</v>
      </c>
      <c r="G1106" s="80">
        <v>3367.26</v>
      </c>
      <c r="H1106" s="80">
        <v>3367.26</v>
      </c>
      <c r="I1106" s="80">
        <v>3367.26</v>
      </c>
      <c r="J1106" s="80">
        <v>3367.26</v>
      </c>
      <c r="K1106" s="80">
        <v>3367.26</v>
      </c>
      <c r="L1106" s="80">
        <v>3367.26</v>
      </c>
      <c r="M1106" s="80">
        <v>3367.26</v>
      </c>
      <c r="N1106" s="80">
        <v>3367.26</v>
      </c>
      <c r="O1106" s="80">
        <v>3367.26</v>
      </c>
      <c r="P1106" s="90">
        <v>40407.120000000003</v>
      </c>
      <c r="Q1106" s="90">
        <f t="shared" si="17"/>
        <v>30305.340000000011</v>
      </c>
    </row>
    <row r="1107" spans="2:17" x14ac:dyDescent="0.3">
      <c r="B1107" s="79" t="s">
        <v>832</v>
      </c>
      <c r="C1107" s="79" t="s">
        <v>833</v>
      </c>
      <c r="D1107" s="80">
        <v>2194.7399999999998</v>
      </c>
      <c r="E1107" s="80">
        <v>2194.73</v>
      </c>
      <c r="F1107" s="80">
        <v>2194.73</v>
      </c>
      <c r="G1107" s="80">
        <v>2194.73</v>
      </c>
      <c r="H1107" s="80">
        <v>2194.73</v>
      </c>
      <c r="I1107" s="80">
        <v>2194.73</v>
      </c>
      <c r="J1107" s="80">
        <v>2194.73</v>
      </c>
      <c r="K1107" s="80">
        <v>2194.73</v>
      </c>
      <c r="L1107" s="80">
        <v>2194.73</v>
      </c>
      <c r="M1107" s="80">
        <v>2194.73</v>
      </c>
      <c r="N1107" s="80">
        <v>2194.73</v>
      </c>
      <c r="O1107" s="80">
        <v>2194.73</v>
      </c>
      <c r="P1107" s="90">
        <v>26336.77</v>
      </c>
      <c r="Q1107" s="90">
        <f t="shared" si="17"/>
        <v>19752.57</v>
      </c>
    </row>
    <row r="1108" spans="2:17" x14ac:dyDescent="0.3">
      <c r="B1108" s="79" t="s">
        <v>2587</v>
      </c>
      <c r="C1108" s="79" t="s">
        <v>2588</v>
      </c>
      <c r="D1108" s="80">
        <v>2181.85</v>
      </c>
      <c r="E1108" s="80">
        <v>2181.85</v>
      </c>
      <c r="F1108" s="80">
        <v>2181.85</v>
      </c>
      <c r="G1108" s="80">
        <v>2181.85</v>
      </c>
      <c r="H1108" s="80">
        <v>2181.85</v>
      </c>
      <c r="I1108" s="80">
        <v>2181.85</v>
      </c>
      <c r="J1108" s="80">
        <v>2181.85</v>
      </c>
      <c r="K1108" s="80">
        <v>2181.85</v>
      </c>
      <c r="L1108" s="80">
        <v>2181.85</v>
      </c>
      <c r="M1108" s="80">
        <v>2181.85</v>
      </c>
      <c r="N1108" s="80">
        <v>2181.85</v>
      </c>
      <c r="O1108" s="80">
        <v>2181.85</v>
      </c>
      <c r="P1108" s="90">
        <v>26182.2</v>
      </c>
      <c r="Q1108" s="90">
        <f t="shared" si="17"/>
        <v>19636.649999999998</v>
      </c>
    </row>
    <row r="1109" spans="2:17" x14ac:dyDescent="0.3">
      <c r="B1109" s="79" t="s">
        <v>1202</v>
      </c>
      <c r="C1109" s="79" t="s">
        <v>1203</v>
      </c>
      <c r="D1109" s="80">
        <v>3122.44</v>
      </c>
      <c r="E1109" s="80">
        <v>3122.45</v>
      </c>
      <c r="F1109" s="80">
        <v>3122.45</v>
      </c>
      <c r="G1109" s="80">
        <v>3122.45</v>
      </c>
      <c r="H1109" s="80">
        <v>3122.45</v>
      </c>
      <c r="I1109" s="80">
        <v>3122.45</v>
      </c>
      <c r="J1109" s="81">
        <v>503.62</v>
      </c>
      <c r="K1109" s="82"/>
      <c r="L1109" s="82"/>
      <c r="M1109" s="82"/>
      <c r="N1109" s="82"/>
      <c r="O1109" s="82"/>
      <c r="P1109" s="90">
        <v>19238.310000000001</v>
      </c>
      <c r="Q1109" s="90">
        <f t="shared" si="17"/>
        <v>9870.9699999999993</v>
      </c>
    </row>
    <row r="1110" spans="2:17" x14ac:dyDescent="0.3">
      <c r="B1110" s="79" t="s">
        <v>2752</v>
      </c>
      <c r="C1110" s="79" t="s">
        <v>1203</v>
      </c>
      <c r="D1110" s="82"/>
      <c r="E1110" s="82"/>
      <c r="F1110" s="82"/>
      <c r="G1110" s="82"/>
      <c r="H1110" s="82"/>
      <c r="I1110" s="82"/>
      <c r="J1110" s="80">
        <v>2618.83</v>
      </c>
      <c r="K1110" s="80">
        <v>3122.45</v>
      </c>
      <c r="L1110" s="80">
        <v>3122.45</v>
      </c>
      <c r="M1110" s="80">
        <v>3122.45</v>
      </c>
      <c r="N1110" s="80">
        <v>3122.45</v>
      </c>
      <c r="O1110" s="80">
        <v>3122.45</v>
      </c>
      <c r="P1110" s="90">
        <v>18231.080000000002</v>
      </c>
      <c r="Q1110" s="90">
        <f t="shared" si="17"/>
        <v>18231.080000000002</v>
      </c>
    </row>
    <row r="1111" spans="2:17" x14ac:dyDescent="0.3">
      <c r="B1111" s="79" t="s">
        <v>2292</v>
      </c>
      <c r="C1111" s="79" t="s">
        <v>2293</v>
      </c>
      <c r="D1111" s="80">
        <v>3367.26</v>
      </c>
      <c r="E1111" s="80">
        <v>3367.26</v>
      </c>
      <c r="F1111" s="80">
        <v>3367.26</v>
      </c>
      <c r="G1111" s="80">
        <v>3367.26</v>
      </c>
      <c r="H1111" s="80">
        <v>3367.26</v>
      </c>
      <c r="I1111" s="80">
        <v>3367.26</v>
      </c>
      <c r="J1111" s="80">
        <v>3367.26</v>
      </c>
      <c r="K1111" s="80">
        <v>3367.26</v>
      </c>
      <c r="L1111" s="80">
        <v>3367.26</v>
      </c>
      <c r="M1111" s="80">
        <v>3367.26</v>
      </c>
      <c r="N1111" s="80">
        <v>3367.26</v>
      </c>
      <c r="O1111" s="80">
        <v>3367.26</v>
      </c>
      <c r="P1111" s="90">
        <v>40407.120000000003</v>
      </c>
      <c r="Q1111" s="90">
        <f t="shared" si="17"/>
        <v>30305.340000000011</v>
      </c>
    </row>
    <row r="1112" spans="2:17" x14ac:dyDescent="0.3">
      <c r="B1112" s="79" t="s">
        <v>2657</v>
      </c>
      <c r="C1112" s="79" t="s">
        <v>2658</v>
      </c>
      <c r="D1112" s="80">
        <v>2194.7399999999998</v>
      </c>
      <c r="E1112" s="80">
        <v>2194.73</v>
      </c>
      <c r="F1112" s="80">
        <v>2194.73</v>
      </c>
      <c r="G1112" s="80">
        <v>2194.73</v>
      </c>
      <c r="H1112" s="80">
        <v>2194.73</v>
      </c>
      <c r="I1112" s="80">
        <v>2194.73</v>
      </c>
      <c r="J1112" s="80">
        <v>2194.73</v>
      </c>
      <c r="K1112" s="80">
        <v>2194.73</v>
      </c>
      <c r="L1112" s="80">
        <v>2194.73</v>
      </c>
      <c r="M1112" s="80">
        <v>2194.73</v>
      </c>
      <c r="N1112" s="80">
        <v>2194.73</v>
      </c>
      <c r="O1112" s="80">
        <v>2194.73</v>
      </c>
      <c r="P1112" s="90">
        <v>26336.77</v>
      </c>
      <c r="Q1112" s="90">
        <f t="shared" si="17"/>
        <v>19752.57</v>
      </c>
    </row>
    <row r="1113" spans="2:17" x14ac:dyDescent="0.3">
      <c r="B1113" s="79" t="s">
        <v>2313</v>
      </c>
      <c r="C1113" s="79" t="s">
        <v>2314</v>
      </c>
      <c r="D1113" s="80">
        <v>2181.85</v>
      </c>
      <c r="E1113" s="80">
        <v>2181.85</v>
      </c>
      <c r="F1113" s="80">
        <v>2181.85</v>
      </c>
      <c r="G1113" s="80">
        <v>2181.85</v>
      </c>
      <c r="H1113" s="80">
        <v>2181.85</v>
      </c>
      <c r="I1113" s="80">
        <v>2181.85</v>
      </c>
      <c r="J1113" s="80">
        <v>2181.85</v>
      </c>
      <c r="K1113" s="80">
        <v>2181.85</v>
      </c>
      <c r="L1113" s="80">
        <v>2181.85</v>
      </c>
      <c r="M1113" s="80">
        <v>2181.85</v>
      </c>
      <c r="N1113" s="80">
        <v>2181.85</v>
      </c>
      <c r="O1113" s="80">
        <v>2181.85</v>
      </c>
      <c r="P1113" s="90">
        <v>26182.2</v>
      </c>
      <c r="Q1113" s="90">
        <f t="shared" si="17"/>
        <v>19636.649999999998</v>
      </c>
    </row>
    <row r="1114" spans="2:17" x14ac:dyDescent="0.3">
      <c r="B1114" s="79" t="s">
        <v>1053</v>
      </c>
      <c r="C1114" s="79" t="s">
        <v>1054</v>
      </c>
      <c r="D1114" s="80">
        <v>3122.44</v>
      </c>
      <c r="E1114" s="80">
        <v>3122.45</v>
      </c>
      <c r="F1114" s="80">
        <v>3122.45</v>
      </c>
      <c r="G1114" s="80">
        <v>3122.45</v>
      </c>
      <c r="H1114" s="80">
        <v>3122.45</v>
      </c>
      <c r="I1114" s="80">
        <v>3122.45</v>
      </c>
      <c r="J1114" s="80">
        <v>3122.45</v>
      </c>
      <c r="K1114" s="80">
        <v>3122.45</v>
      </c>
      <c r="L1114" s="80">
        <v>3122.45</v>
      </c>
      <c r="M1114" s="80">
        <v>3122.45</v>
      </c>
      <c r="N1114" s="80">
        <v>3122.45</v>
      </c>
      <c r="O1114" s="80">
        <v>3122.45</v>
      </c>
      <c r="P1114" s="90">
        <v>37469.39</v>
      </c>
      <c r="Q1114" s="90">
        <f t="shared" si="17"/>
        <v>28102.050000000003</v>
      </c>
    </row>
    <row r="1115" spans="2:17" x14ac:dyDescent="0.3">
      <c r="B1115" s="79" t="s">
        <v>1505</v>
      </c>
      <c r="C1115" s="79" t="s">
        <v>1506</v>
      </c>
      <c r="D1115" s="80">
        <v>3367.26</v>
      </c>
      <c r="E1115" s="80">
        <v>3367.26</v>
      </c>
      <c r="F1115" s="80">
        <v>3367.26</v>
      </c>
      <c r="G1115" s="80">
        <v>3367.26</v>
      </c>
      <c r="H1115" s="80">
        <v>3367.26</v>
      </c>
      <c r="I1115" s="80">
        <v>3367.26</v>
      </c>
      <c r="J1115" s="80">
        <v>3367.26</v>
      </c>
      <c r="K1115" s="80">
        <v>3367.26</v>
      </c>
      <c r="L1115" s="80">
        <v>3367.26</v>
      </c>
      <c r="M1115" s="80">
        <v>3367.26</v>
      </c>
      <c r="N1115" s="80">
        <v>3367.26</v>
      </c>
      <c r="O1115" s="80">
        <v>3367.26</v>
      </c>
      <c r="P1115" s="90">
        <v>40407.120000000003</v>
      </c>
      <c r="Q1115" s="90">
        <f t="shared" si="17"/>
        <v>30305.340000000011</v>
      </c>
    </row>
    <row r="1116" spans="2:17" x14ac:dyDescent="0.3">
      <c r="B1116" s="79" t="s">
        <v>2635</v>
      </c>
      <c r="C1116" s="79" t="s">
        <v>2636</v>
      </c>
      <c r="D1116" s="80">
        <v>2194.7399999999998</v>
      </c>
      <c r="E1116" s="80">
        <v>2194.73</v>
      </c>
      <c r="F1116" s="80">
        <v>2194.73</v>
      </c>
      <c r="G1116" s="80">
        <v>2194.73</v>
      </c>
      <c r="H1116" s="80">
        <v>2194.73</v>
      </c>
      <c r="I1116" s="80">
        <v>2194.73</v>
      </c>
      <c r="J1116" s="80">
        <v>2194.73</v>
      </c>
      <c r="K1116" s="80">
        <v>2194.73</v>
      </c>
      <c r="L1116" s="80">
        <v>2194.73</v>
      </c>
      <c r="M1116" s="80">
        <v>2194.73</v>
      </c>
      <c r="N1116" s="80">
        <v>2194.73</v>
      </c>
      <c r="O1116" s="80">
        <v>2194.73</v>
      </c>
      <c r="P1116" s="90">
        <v>26336.77</v>
      </c>
      <c r="Q1116" s="90">
        <f t="shared" si="17"/>
        <v>19752.57</v>
      </c>
    </row>
    <row r="1117" spans="2:17" x14ac:dyDescent="0.3">
      <c r="B1117" s="79" t="s">
        <v>587</v>
      </c>
      <c r="C1117" s="79" t="s">
        <v>364</v>
      </c>
      <c r="D1117" s="80">
        <v>2452.4299999999998</v>
      </c>
      <c r="E1117" s="80">
        <v>2452.4299999999998</v>
      </c>
      <c r="F1117" s="80">
        <v>2452.4299999999998</v>
      </c>
      <c r="G1117" s="80">
        <v>2452.4299999999998</v>
      </c>
      <c r="H1117" s="80">
        <v>2452.4299999999998</v>
      </c>
      <c r="I1117" s="80">
        <v>2452.4299999999998</v>
      </c>
      <c r="J1117" s="80">
        <v>2452.4299999999998</v>
      </c>
      <c r="K1117" s="80">
        <v>2452.4299999999998</v>
      </c>
      <c r="L1117" s="80">
        <v>2452.4299999999998</v>
      </c>
      <c r="M1117" s="80">
        <v>2452.4299999999998</v>
      </c>
      <c r="N1117" s="80">
        <v>2452.4299999999998</v>
      </c>
      <c r="O1117" s="80">
        <v>2452.4299999999998</v>
      </c>
      <c r="P1117" s="90">
        <v>29429.16</v>
      </c>
      <c r="Q1117" s="90">
        <f t="shared" si="17"/>
        <v>22071.87</v>
      </c>
    </row>
    <row r="1118" spans="2:17" x14ac:dyDescent="0.3">
      <c r="B1118" s="79" t="s">
        <v>1446</v>
      </c>
      <c r="C1118" s="79" t="s">
        <v>1447</v>
      </c>
      <c r="D1118" s="80">
        <v>2181.85</v>
      </c>
      <c r="E1118" s="80">
        <v>2181.85</v>
      </c>
      <c r="F1118" s="80">
        <v>2181.85</v>
      </c>
      <c r="G1118" s="80">
        <v>2181.85</v>
      </c>
      <c r="H1118" s="80">
        <v>2181.85</v>
      </c>
      <c r="I1118" s="80">
        <v>2181.85</v>
      </c>
      <c r="J1118" s="80">
        <v>2181.85</v>
      </c>
      <c r="K1118" s="80">
        <v>2181.85</v>
      </c>
      <c r="L1118" s="80">
        <v>2181.85</v>
      </c>
      <c r="M1118" s="80">
        <v>2181.85</v>
      </c>
      <c r="N1118" s="80">
        <v>2181.85</v>
      </c>
      <c r="O1118" s="80">
        <v>2181.85</v>
      </c>
      <c r="P1118" s="90">
        <v>26182.2</v>
      </c>
      <c r="Q1118" s="90">
        <f t="shared" si="17"/>
        <v>19636.649999999998</v>
      </c>
    </row>
    <row r="1119" spans="2:17" x14ac:dyDescent="0.3">
      <c r="B1119" s="79" t="s">
        <v>1532</v>
      </c>
      <c r="C1119" s="79" t="s">
        <v>1533</v>
      </c>
      <c r="D1119" s="80">
        <v>3122.44</v>
      </c>
      <c r="E1119" s="80">
        <v>3122.45</v>
      </c>
      <c r="F1119" s="80">
        <v>3122.45</v>
      </c>
      <c r="G1119" s="80">
        <v>3122.45</v>
      </c>
      <c r="H1119" s="80">
        <v>3122.45</v>
      </c>
      <c r="I1119" s="80">
        <v>3122.45</v>
      </c>
      <c r="J1119" s="80">
        <v>3122.45</v>
      </c>
      <c r="K1119" s="80">
        <v>3122.45</v>
      </c>
      <c r="L1119" s="80">
        <v>3122.45</v>
      </c>
      <c r="M1119" s="80">
        <v>3122.45</v>
      </c>
      <c r="N1119" s="80">
        <v>3122.45</v>
      </c>
      <c r="O1119" s="80">
        <v>3122.45</v>
      </c>
      <c r="P1119" s="90">
        <v>37469.39</v>
      </c>
      <c r="Q1119" s="90">
        <f t="shared" si="17"/>
        <v>28102.050000000003</v>
      </c>
    </row>
    <row r="1120" spans="2:17" x14ac:dyDescent="0.3">
      <c r="B1120" s="79" t="s">
        <v>2311</v>
      </c>
      <c r="C1120" s="79" t="s">
        <v>2312</v>
      </c>
      <c r="D1120" s="80">
        <v>3367.26</v>
      </c>
      <c r="E1120" s="80">
        <v>3367.26</v>
      </c>
      <c r="F1120" s="80">
        <v>3367.26</v>
      </c>
      <c r="G1120" s="80">
        <v>3367.26</v>
      </c>
      <c r="H1120" s="80">
        <v>3367.26</v>
      </c>
      <c r="I1120" s="80">
        <v>3367.26</v>
      </c>
      <c r="J1120" s="80">
        <v>3367.26</v>
      </c>
      <c r="K1120" s="80">
        <v>3367.26</v>
      </c>
      <c r="L1120" s="80">
        <v>3367.26</v>
      </c>
      <c r="M1120" s="80">
        <v>3367.26</v>
      </c>
      <c r="N1120" s="80">
        <v>3367.26</v>
      </c>
      <c r="O1120" s="80">
        <v>3367.26</v>
      </c>
      <c r="P1120" s="90">
        <v>40407.120000000003</v>
      </c>
      <c r="Q1120" s="90">
        <f t="shared" si="17"/>
        <v>30305.340000000011</v>
      </c>
    </row>
    <row r="1121" spans="2:17" x14ac:dyDescent="0.3">
      <c r="B1121" s="79" t="s">
        <v>1458</v>
      </c>
      <c r="C1121" s="79" t="s">
        <v>1459</v>
      </c>
      <c r="D1121" s="80">
        <v>2194.7399999999998</v>
      </c>
      <c r="E1121" s="80">
        <v>2194.73</v>
      </c>
      <c r="F1121" s="80">
        <v>2194.73</v>
      </c>
      <c r="G1121" s="80">
        <v>2194.73</v>
      </c>
      <c r="H1121" s="80">
        <v>2194.73</v>
      </c>
      <c r="I1121" s="80">
        <v>2194.73</v>
      </c>
      <c r="J1121" s="80">
        <v>2194.73</v>
      </c>
      <c r="K1121" s="80">
        <v>2194.73</v>
      </c>
      <c r="L1121" s="80">
        <v>2194.73</v>
      </c>
      <c r="M1121" s="80">
        <v>2194.73</v>
      </c>
      <c r="N1121" s="80">
        <v>2194.73</v>
      </c>
      <c r="O1121" s="80">
        <v>2194.73</v>
      </c>
      <c r="P1121" s="90">
        <v>26336.77</v>
      </c>
      <c r="Q1121" s="90">
        <f t="shared" si="17"/>
        <v>19752.57</v>
      </c>
    </row>
    <row r="1122" spans="2:17" x14ac:dyDescent="0.3">
      <c r="B1122" s="79" t="s">
        <v>2644</v>
      </c>
      <c r="C1122" s="79" t="s">
        <v>2645</v>
      </c>
      <c r="D1122" s="80">
        <v>2181.85</v>
      </c>
      <c r="E1122" s="80">
        <v>2181.85</v>
      </c>
      <c r="F1122" s="80">
        <v>2181.85</v>
      </c>
      <c r="G1122" s="80">
        <v>2181.85</v>
      </c>
      <c r="H1122" s="80">
        <v>2181.85</v>
      </c>
      <c r="I1122" s="80">
        <v>2181.85</v>
      </c>
      <c r="J1122" s="80">
        <v>2181.85</v>
      </c>
      <c r="K1122" s="80">
        <v>2181.85</v>
      </c>
      <c r="L1122" s="80">
        <v>2181.85</v>
      </c>
      <c r="M1122" s="80">
        <v>2181.85</v>
      </c>
      <c r="N1122" s="80">
        <v>2181.85</v>
      </c>
      <c r="O1122" s="80">
        <v>2181.85</v>
      </c>
      <c r="P1122" s="90">
        <v>26182.2</v>
      </c>
      <c r="Q1122" s="90">
        <f t="shared" si="17"/>
        <v>19636.649999999998</v>
      </c>
    </row>
    <row r="1123" spans="2:17" x14ac:dyDescent="0.3">
      <c r="B1123" s="79" t="s">
        <v>1548</v>
      </c>
      <c r="C1123" s="79" t="s">
        <v>1549</v>
      </c>
      <c r="D1123" s="80">
        <v>3122.44</v>
      </c>
      <c r="E1123" s="80">
        <v>3122.45</v>
      </c>
      <c r="F1123" s="80">
        <v>2921</v>
      </c>
      <c r="G1123" s="82"/>
      <c r="H1123" s="82"/>
      <c r="I1123" s="82"/>
      <c r="J1123" s="82"/>
      <c r="K1123" s="82"/>
      <c r="L1123" s="82"/>
      <c r="M1123" s="82"/>
      <c r="N1123" s="82"/>
      <c r="O1123" s="82"/>
      <c r="P1123" s="90">
        <v>9165.89</v>
      </c>
      <c r="Q1123" s="90">
        <f t="shared" si="17"/>
        <v>0</v>
      </c>
    </row>
    <row r="1124" spans="2:17" x14ac:dyDescent="0.3">
      <c r="B1124" s="79" t="s">
        <v>2697</v>
      </c>
      <c r="C1124" s="79" t="s">
        <v>1549</v>
      </c>
      <c r="D1124" s="82"/>
      <c r="E1124" s="82"/>
      <c r="F1124" s="81">
        <v>201.45</v>
      </c>
      <c r="G1124" s="80">
        <v>3122.44</v>
      </c>
      <c r="H1124" s="80">
        <v>3122.45</v>
      </c>
      <c r="I1124" s="80">
        <v>3122.45</v>
      </c>
      <c r="J1124" s="80">
        <v>3122.45</v>
      </c>
      <c r="K1124" s="80">
        <v>3122.45</v>
      </c>
      <c r="L1124" s="80">
        <v>3122.45</v>
      </c>
      <c r="M1124" s="80">
        <v>3122.45</v>
      </c>
      <c r="N1124" s="80">
        <v>3122.45</v>
      </c>
      <c r="O1124" s="80">
        <v>3122.45</v>
      </c>
      <c r="P1124" s="90">
        <v>28303.49</v>
      </c>
      <c r="Q1124" s="90">
        <f t="shared" si="17"/>
        <v>28102.040000000005</v>
      </c>
    </row>
    <row r="1125" spans="2:17" x14ac:dyDescent="0.3">
      <c r="B1125" s="79" t="s">
        <v>1577</v>
      </c>
      <c r="C1125" s="79" t="s">
        <v>1578</v>
      </c>
      <c r="D1125" s="80">
        <v>3367.26</v>
      </c>
      <c r="E1125" s="80">
        <v>3367.26</v>
      </c>
      <c r="F1125" s="80">
        <v>3367.26</v>
      </c>
      <c r="G1125" s="80">
        <v>3367.26</v>
      </c>
      <c r="H1125" s="80">
        <v>3367.26</v>
      </c>
      <c r="I1125" s="80">
        <v>3367.26</v>
      </c>
      <c r="J1125" s="80">
        <v>3367.26</v>
      </c>
      <c r="K1125" s="80">
        <v>3367.26</v>
      </c>
      <c r="L1125" s="80">
        <v>3367.26</v>
      </c>
      <c r="M1125" s="80">
        <v>3367.26</v>
      </c>
      <c r="N1125" s="80">
        <v>3367.26</v>
      </c>
      <c r="O1125" s="80">
        <v>3367.26</v>
      </c>
      <c r="P1125" s="90">
        <v>40407.120000000003</v>
      </c>
      <c r="Q1125" s="90">
        <f t="shared" si="17"/>
        <v>30305.340000000011</v>
      </c>
    </row>
    <row r="1126" spans="2:17" x14ac:dyDescent="0.3">
      <c r="B1126" s="79" t="s">
        <v>761</v>
      </c>
      <c r="C1126" s="79" t="s">
        <v>762</v>
      </c>
      <c r="D1126" s="80">
        <v>2194.7399999999998</v>
      </c>
      <c r="E1126" s="80">
        <v>2194.73</v>
      </c>
      <c r="F1126" s="80">
        <v>2194.73</v>
      </c>
      <c r="G1126" s="80">
        <v>2194.73</v>
      </c>
      <c r="H1126" s="80">
        <v>2194.73</v>
      </c>
      <c r="I1126" s="80">
        <v>2194.73</v>
      </c>
      <c r="J1126" s="80">
        <v>2194.73</v>
      </c>
      <c r="K1126" s="80">
        <v>2194.73</v>
      </c>
      <c r="L1126" s="80">
        <v>2194.73</v>
      </c>
      <c r="M1126" s="80">
        <v>2194.73</v>
      </c>
      <c r="N1126" s="80">
        <v>2194.73</v>
      </c>
      <c r="O1126" s="80">
        <v>2194.73</v>
      </c>
      <c r="P1126" s="90">
        <v>26336.77</v>
      </c>
      <c r="Q1126" s="90">
        <f t="shared" si="17"/>
        <v>19752.57</v>
      </c>
    </row>
    <row r="1127" spans="2:17" x14ac:dyDescent="0.3">
      <c r="B1127" s="79" t="s">
        <v>2234</v>
      </c>
      <c r="C1127" s="79" t="s">
        <v>2235</v>
      </c>
      <c r="D1127" s="80">
        <v>2181.85</v>
      </c>
      <c r="E1127" s="80">
        <v>2181.85</v>
      </c>
      <c r="F1127" s="80">
        <v>2181.85</v>
      </c>
      <c r="G1127" s="80">
        <v>2181.85</v>
      </c>
      <c r="H1127" s="80">
        <v>2181.85</v>
      </c>
      <c r="I1127" s="80">
        <v>2181.85</v>
      </c>
      <c r="J1127" s="80">
        <v>2181.85</v>
      </c>
      <c r="K1127" s="80">
        <v>2181.85</v>
      </c>
      <c r="L1127" s="80">
        <v>2181.85</v>
      </c>
      <c r="M1127" s="80">
        <v>2181.85</v>
      </c>
      <c r="N1127" s="80">
        <v>2181.85</v>
      </c>
      <c r="O1127" s="80">
        <v>2181.85</v>
      </c>
      <c r="P1127" s="90">
        <v>26182.2</v>
      </c>
      <c r="Q1127" s="90">
        <f t="shared" si="17"/>
        <v>19636.649999999998</v>
      </c>
    </row>
    <row r="1128" spans="2:17" x14ac:dyDescent="0.3">
      <c r="B1128" s="79" t="s">
        <v>1055</v>
      </c>
      <c r="C1128" s="79" t="s">
        <v>1056</v>
      </c>
      <c r="D1128" s="80">
        <v>3122.44</v>
      </c>
      <c r="E1128" s="80">
        <v>3122.45</v>
      </c>
      <c r="F1128" s="80">
        <v>3122.45</v>
      </c>
      <c r="G1128" s="80">
        <v>3122.45</v>
      </c>
      <c r="H1128" s="80">
        <v>3122.45</v>
      </c>
      <c r="I1128" s="80">
        <v>3122.45</v>
      </c>
      <c r="J1128" s="80">
        <v>3122.45</v>
      </c>
      <c r="K1128" s="80">
        <v>3122.45</v>
      </c>
      <c r="L1128" s="80">
        <v>3122.45</v>
      </c>
      <c r="M1128" s="80">
        <v>3122.45</v>
      </c>
      <c r="N1128" s="80">
        <v>3122.45</v>
      </c>
      <c r="O1128" s="80">
        <v>3122.45</v>
      </c>
      <c r="P1128" s="90">
        <v>37469.39</v>
      </c>
      <c r="Q1128" s="90">
        <f t="shared" si="17"/>
        <v>28102.050000000003</v>
      </c>
    </row>
    <row r="1129" spans="2:17" x14ac:dyDescent="0.3">
      <c r="B1129" s="79" t="s">
        <v>1534</v>
      </c>
      <c r="C1129" s="79" t="s">
        <v>184</v>
      </c>
      <c r="D1129" s="80">
        <v>1421.63</v>
      </c>
      <c r="E1129" s="80">
        <v>1421.64</v>
      </c>
      <c r="F1129" s="80">
        <v>1421.64</v>
      </c>
      <c r="G1129" s="80">
        <v>1421.64</v>
      </c>
      <c r="H1129" s="80">
        <v>1421.64</v>
      </c>
      <c r="I1129" s="80">
        <v>1421.64</v>
      </c>
      <c r="J1129" s="80">
        <v>1421.64</v>
      </c>
      <c r="K1129" s="80">
        <v>1421.64</v>
      </c>
      <c r="L1129" s="80">
        <v>1421.64</v>
      </c>
      <c r="M1129" s="80">
        <v>1421.64</v>
      </c>
      <c r="N1129" s="80">
        <v>1421.64</v>
      </c>
      <c r="O1129" s="80">
        <v>1421.64</v>
      </c>
      <c r="P1129" s="90">
        <v>17059.669999999998</v>
      </c>
      <c r="Q1129" s="90">
        <f t="shared" si="17"/>
        <v>12794.759999999998</v>
      </c>
    </row>
    <row r="1130" spans="2:17" x14ac:dyDescent="0.3">
      <c r="B1130" s="79" t="s">
        <v>2376</v>
      </c>
      <c r="C1130" s="79" t="s">
        <v>2377</v>
      </c>
      <c r="D1130" s="80">
        <v>3367.26</v>
      </c>
      <c r="E1130" s="80">
        <v>3367.26</v>
      </c>
      <c r="F1130" s="80">
        <v>3367.26</v>
      </c>
      <c r="G1130" s="80">
        <v>3367.26</v>
      </c>
      <c r="H1130" s="80">
        <v>3367.26</v>
      </c>
      <c r="I1130" s="80">
        <v>3367.26</v>
      </c>
      <c r="J1130" s="80">
        <v>3367.26</v>
      </c>
      <c r="K1130" s="80">
        <v>3367.26</v>
      </c>
      <c r="L1130" s="80">
        <v>3367.26</v>
      </c>
      <c r="M1130" s="80">
        <v>3367.26</v>
      </c>
      <c r="N1130" s="80">
        <v>3367.26</v>
      </c>
      <c r="O1130" s="80">
        <v>3367.26</v>
      </c>
      <c r="P1130" s="90">
        <v>40407.120000000003</v>
      </c>
      <c r="Q1130" s="90">
        <f t="shared" si="17"/>
        <v>30305.340000000011</v>
      </c>
    </row>
    <row r="1131" spans="2:17" x14ac:dyDescent="0.3">
      <c r="B1131" s="79" t="s">
        <v>1233</v>
      </c>
      <c r="C1131" s="79" t="s">
        <v>1234</v>
      </c>
      <c r="D1131" s="80">
        <v>2194.7399999999998</v>
      </c>
      <c r="E1131" s="80">
        <v>2194.73</v>
      </c>
      <c r="F1131" s="80">
        <v>2194.73</v>
      </c>
      <c r="G1131" s="80">
        <v>2194.73</v>
      </c>
      <c r="H1131" s="80">
        <v>2194.73</v>
      </c>
      <c r="I1131" s="80">
        <v>2194.73</v>
      </c>
      <c r="J1131" s="80">
        <v>2194.73</v>
      </c>
      <c r="K1131" s="80">
        <v>2194.73</v>
      </c>
      <c r="L1131" s="80">
        <v>2194.73</v>
      </c>
      <c r="M1131" s="80">
        <v>2194.73</v>
      </c>
      <c r="N1131" s="80">
        <v>2194.73</v>
      </c>
      <c r="O1131" s="80">
        <v>2194.73</v>
      </c>
      <c r="P1131" s="90">
        <v>26336.77</v>
      </c>
      <c r="Q1131" s="90">
        <f t="shared" si="17"/>
        <v>19752.57</v>
      </c>
    </row>
    <row r="1132" spans="2:17" x14ac:dyDescent="0.3">
      <c r="B1132" s="79" t="s">
        <v>1928</v>
      </c>
      <c r="C1132" s="79" t="s">
        <v>1929</v>
      </c>
      <c r="D1132" s="80">
        <v>2181.85</v>
      </c>
      <c r="E1132" s="80">
        <v>2181.85</v>
      </c>
      <c r="F1132" s="80">
        <v>2181.85</v>
      </c>
      <c r="G1132" s="80">
        <v>2181.85</v>
      </c>
      <c r="H1132" s="80">
        <v>2181.85</v>
      </c>
      <c r="I1132" s="80">
        <v>2181.85</v>
      </c>
      <c r="J1132" s="80">
        <v>2181.85</v>
      </c>
      <c r="K1132" s="80">
        <v>2181.85</v>
      </c>
      <c r="L1132" s="80">
        <v>2181.85</v>
      </c>
      <c r="M1132" s="80">
        <v>2181.85</v>
      </c>
      <c r="N1132" s="80">
        <v>2181.85</v>
      </c>
      <c r="O1132" s="80">
        <v>2181.85</v>
      </c>
      <c r="P1132" s="90">
        <v>26182.2</v>
      </c>
      <c r="Q1132" s="90">
        <f t="shared" si="17"/>
        <v>19636.649999999998</v>
      </c>
    </row>
    <row r="1133" spans="2:17" x14ac:dyDescent="0.3">
      <c r="B1133" s="79" t="s">
        <v>1552</v>
      </c>
      <c r="C1133" s="79" t="s">
        <v>1553</v>
      </c>
      <c r="D1133" s="80">
        <v>3122.44</v>
      </c>
      <c r="E1133" s="80">
        <v>3122.45</v>
      </c>
      <c r="F1133" s="80">
        <v>3122.45</v>
      </c>
      <c r="G1133" s="80">
        <v>3122.45</v>
      </c>
      <c r="H1133" s="80">
        <v>3122.45</v>
      </c>
      <c r="I1133" s="80">
        <v>3122.45</v>
      </c>
      <c r="J1133" s="80">
        <v>3122.45</v>
      </c>
      <c r="K1133" s="80">
        <v>3122.45</v>
      </c>
      <c r="L1133" s="80">
        <v>3122.45</v>
      </c>
      <c r="M1133" s="80">
        <v>3122.45</v>
      </c>
      <c r="N1133" s="80">
        <v>3122.45</v>
      </c>
      <c r="O1133" s="80">
        <v>3122.45</v>
      </c>
      <c r="P1133" s="90">
        <v>37469.39</v>
      </c>
      <c r="Q1133" s="90">
        <f t="shared" si="17"/>
        <v>28102.050000000003</v>
      </c>
    </row>
    <row r="1134" spans="2:17" x14ac:dyDescent="0.3">
      <c r="B1134" s="79" t="s">
        <v>2650</v>
      </c>
      <c r="C1134" s="79" t="s">
        <v>2651</v>
      </c>
      <c r="D1134" s="80">
        <v>3367.26</v>
      </c>
      <c r="E1134" s="80">
        <v>3367.26</v>
      </c>
      <c r="F1134" s="80">
        <v>3367.26</v>
      </c>
      <c r="G1134" s="80">
        <v>3367.26</v>
      </c>
      <c r="H1134" s="80">
        <v>3367.26</v>
      </c>
      <c r="I1134" s="80">
        <v>3367.26</v>
      </c>
      <c r="J1134" s="80">
        <v>3367.26</v>
      </c>
      <c r="K1134" s="80">
        <v>3367.26</v>
      </c>
      <c r="L1134" s="80">
        <v>3367.26</v>
      </c>
      <c r="M1134" s="80">
        <v>3367.26</v>
      </c>
      <c r="N1134" s="80">
        <v>3367.26</v>
      </c>
      <c r="O1134" s="80">
        <v>3367.26</v>
      </c>
      <c r="P1134" s="90">
        <v>40407.120000000003</v>
      </c>
      <c r="Q1134" s="90">
        <f t="shared" si="17"/>
        <v>30305.340000000011</v>
      </c>
    </row>
    <row r="1135" spans="2:17" x14ac:dyDescent="0.3">
      <c r="B1135" s="79" t="s">
        <v>1554</v>
      </c>
      <c r="C1135" s="79" t="s">
        <v>1555</v>
      </c>
      <c r="D1135" s="80">
        <v>2194.7399999999998</v>
      </c>
      <c r="E1135" s="80">
        <v>2194.73</v>
      </c>
      <c r="F1135" s="80">
        <v>2194.73</v>
      </c>
      <c r="G1135" s="80">
        <v>2194.73</v>
      </c>
      <c r="H1135" s="80">
        <v>2194.73</v>
      </c>
      <c r="I1135" s="80">
        <v>2194.73</v>
      </c>
      <c r="J1135" s="80">
        <v>2194.73</v>
      </c>
      <c r="K1135" s="80">
        <v>2194.73</v>
      </c>
      <c r="L1135" s="80">
        <v>2194.73</v>
      </c>
      <c r="M1135" s="80">
        <v>2194.73</v>
      </c>
      <c r="N1135" s="80">
        <v>2194.73</v>
      </c>
      <c r="O1135" s="80">
        <v>2194.73</v>
      </c>
      <c r="P1135" s="90">
        <v>26336.77</v>
      </c>
      <c r="Q1135" s="90">
        <f t="shared" si="17"/>
        <v>19752.57</v>
      </c>
    </row>
    <row r="1136" spans="2:17" x14ac:dyDescent="0.3">
      <c r="B1136" s="79" t="s">
        <v>533</v>
      </c>
      <c r="C1136" s="79" t="s">
        <v>534</v>
      </c>
      <c r="D1136" s="80">
        <v>2181.85</v>
      </c>
      <c r="E1136" s="80">
        <v>2181.85</v>
      </c>
      <c r="F1136" s="80">
        <v>2181.85</v>
      </c>
      <c r="G1136" s="80">
        <v>2181.85</v>
      </c>
      <c r="H1136" s="80">
        <v>2181.85</v>
      </c>
      <c r="I1136" s="80">
        <v>2181.85</v>
      </c>
      <c r="J1136" s="80">
        <v>2181.85</v>
      </c>
      <c r="K1136" s="80">
        <v>2181.85</v>
      </c>
      <c r="L1136" s="80">
        <v>2181.85</v>
      </c>
      <c r="M1136" s="80">
        <v>2181.85</v>
      </c>
      <c r="N1136" s="80">
        <v>2181.85</v>
      </c>
      <c r="O1136" s="80">
        <v>2181.85</v>
      </c>
      <c r="P1136" s="90">
        <v>26182.2</v>
      </c>
      <c r="Q1136" s="90">
        <f t="shared" si="17"/>
        <v>19636.649999999998</v>
      </c>
    </row>
    <row r="1137" spans="2:17" x14ac:dyDescent="0.3">
      <c r="B1137" s="79" t="s">
        <v>1228</v>
      </c>
      <c r="C1137" s="79" t="s">
        <v>1229</v>
      </c>
      <c r="D1137" s="80">
        <v>3122.44</v>
      </c>
      <c r="E1137" s="80">
        <v>3122.45</v>
      </c>
      <c r="F1137" s="80">
        <v>3122.45</v>
      </c>
      <c r="G1137" s="80">
        <v>3122.45</v>
      </c>
      <c r="H1137" s="80">
        <v>3122.45</v>
      </c>
      <c r="I1137" s="80">
        <v>3122.45</v>
      </c>
      <c r="J1137" s="80">
        <v>3122.45</v>
      </c>
      <c r="K1137" s="80">
        <v>3122.45</v>
      </c>
      <c r="L1137" s="80">
        <v>3122.45</v>
      </c>
      <c r="M1137" s="80">
        <v>3122.45</v>
      </c>
      <c r="N1137" s="80">
        <v>3122.45</v>
      </c>
      <c r="O1137" s="80">
        <v>3122.45</v>
      </c>
      <c r="P1137" s="90">
        <v>37469.39</v>
      </c>
      <c r="Q1137" s="90">
        <f t="shared" si="17"/>
        <v>28102.050000000003</v>
      </c>
    </row>
    <row r="1138" spans="2:17" x14ac:dyDescent="0.3">
      <c r="B1138" s="79" t="s">
        <v>2315</v>
      </c>
      <c r="C1138" s="79" t="s">
        <v>2316</v>
      </c>
      <c r="D1138" s="80">
        <v>3367.26</v>
      </c>
      <c r="E1138" s="80">
        <v>3367.26</v>
      </c>
      <c r="F1138" s="80">
        <v>3367.26</v>
      </c>
      <c r="G1138" s="80">
        <v>3367.26</v>
      </c>
      <c r="H1138" s="80">
        <v>3367.26</v>
      </c>
      <c r="I1138" s="80">
        <v>3367.26</v>
      </c>
      <c r="J1138" s="80">
        <v>3367.26</v>
      </c>
      <c r="K1138" s="80">
        <v>3367.26</v>
      </c>
      <c r="L1138" s="80">
        <v>3367.26</v>
      </c>
      <c r="M1138" s="80">
        <v>3367.26</v>
      </c>
      <c r="N1138" s="80">
        <v>3367.26</v>
      </c>
      <c r="O1138" s="80">
        <v>3367.26</v>
      </c>
      <c r="P1138" s="90">
        <v>40407.120000000003</v>
      </c>
      <c r="Q1138" s="90">
        <f t="shared" si="17"/>
        <v>30305.340000000011</v>
      </c>
    </row>
    <row r="1139" spans="2:17" x14ac:dyDescent="0.3">
      <c r="B1139" s="79" t="s">
        <v>881</v>
      </c>
      <c r="C1139" s="79" t="s">
        <v>882</v>
      </c>
      <c r="D1139" s="80">
        <v>2194.7399999999998</v>
      </c>
      <c r="E1139" s="80">
        <v>2194.73</v>
      </c>
      <c r="F1139" s="80">
        <v>2194.73</v>
      </c>
      <c r="G1139" s="80">
        <v>2194.73</v>
      </c>
      <c r="H1139" s="80">
        <v>2194.73</v>
      </c>
      <c r="I1139" s="80">
        <v>2194.73</v>
      </c>
      <c r="J1139" s="80">
        <v>2194.73</v>
      </c>
      <c r="K1139" s="80">
        <v>2194.73</v>
      </c>
      <c r="L1139" s="80">
        <v>2194.73</v>
      </c>
      <c r="M1139" s="80">
        <v>2194.73</v>
      </c>
      <c r="N1139" s="80">
        <v>2194.73</v>
      </c>
      <c r="O1139" s="80">
        <v>2194.73</v>
      </c>
      <c r="P1139" s="90">
        <v>26336.77</v>
      </c>
      <c r="Q1139" s="90">
        <f t="shared" si="17"/>
        <v>19752.57</v>
      </c>
    </row>
    <row r="1140" spans="2:17" x14ac:dyDescent="0.3">
      <c r="B1140" s="79" t="s">
        <v>633</v>
      </c>
      <c r="C1140" s="79" t="s">
        <v>314</v>
      </c>
      <c r="D1140" s="80">
        <v>1421.63</v>
      </c>
      <c r="E1140" s="80">
        <v>1421.64</v>
      </c>
      <c r="F1140" s="80">
        <v>1421.64</v>
      </c>
      <c r="G1140" s="80">
        <v>1421.64</v>
      </c>
      <c r="H1140" s="80">
        <v>1421.64</v>
      </c>
      <c r="I1140" s="82"/>
      <c r="J1140" s="82"/>
      <c r="K1140" s="82"/>
      <c r="L1140" s="82"/>
      <c r="M1140" s="82"/>
      <c r="N1140" s="82"/>
      <c r="O1140" s="82"/>
      <c r="P1140" s="90">
        <v>7108.19</v>
      </c>
      <c r="Q1140" s="90">
        <f t="shared" si="17"/>
        <v>2843.28</v>
      </c>
    </row>
    <row r="1141" spans="2:17" x14ac:dyDescent="0.3">
      <c r="B1141" s="79" t="s">
        <v>2734</v>
      </c>
      <c r="C1141" s="79" t="s">
        <v>314</v>
      </c>
      <c r="D1141" s="82"/>
      <c r="E1141" s="82"/>
      <c r="F1141" s="82"/>
      <c r="G1141" s="82"/>
      <c r="H1141" s="82"/>
      <c r="I1141" s="80">
        <v>1421.63</v>
      </c>
      <c r="J1141" s="80">
        <v>1421.64</v>
      </c>
      <c r="K1141" s="80">
        <v>1421.64</v>
      </c>
      <c r="L1141" s="80">
        <v>1421.64</v>
      </c>
      <c r="M1141" s="80">
        <v>1421.64</v>
      </c>
      <c r="N1141" s="80">
        <v>1421.64</v>
      </c>
      <c r="O1141" s="80">
        <v>1421.64</v>
      </c>
      <c r="P1141" s="90">
        <v>9951.4699999999993</v>
      </c>
      <c r="Q1141" s="90">
        <f t="shared" si="17"/>
        <v>9951.4700000000012</v>
      </c>
    </row>
    <row r="1142" spans="2:17" x14ac:dyDescent="0.3">
      <c r="B1142" s="79" t="s">
        <v>2646</v>
      </c>
      <c r="C1142" s="79" t="s">
        <v>2647</v>
      </c>
      <c r="D1142" s="80">
        <v>2181.85</v>
      </c>
      <c r="E1142" s="80">
        <v>2181.85</v>
      </c>
      <c r="F1142" s="80">
        <v>2181.85</v>
      </c>
      <c r="G1142" s="80">
        <v>2181.85</v>
      </c>
      <c r="H1142" s="80">
        <v>2181.85</v>
      </c>
      <c r="I1142" s="80">
        <v>2181.85</v>
      </c>
      <c r="J1142" s="80">
        <v>2181.85</v>
      </c>
      <c r="K1142" s="80">
        <v>2181.85</v>
      </c>
      <c r="L1142" s="80">
        <v>2181.85</v>
      </c>
      <c r="M1142" s="80">
        <v>2181.85</v>
      </c>
      <c r="N1142" s="80">
        <v>2181.85</v>
      </c>
      <c r="O1142" s="80">
        <v>2181.85</v>
      </c>
      <c r="P1142" s="90">
        <v>26182.2</v>
      </c>
      <c r="Q1142" s="90">
        <f t="shared" si="17"/>
        <v>19636.649999999998</v>
      </c>
    </row>
    <row r="1143" spans="2:17" x14ac:dyDescent="0.3">
      <c r="B1143" s="79" t="s">
        <v>2661</v>
      </c>
      <c r="C1143" s="79" t="s">
        <v>2662</v>
      </c>
      <c r="D1143" s="80">
        <v>3122.44</v>
      </c>
      <c r="E1143" s="80">
        <v>3122.45</v>
      </c>
      <c r="F1143" s="80">
        <v>3122.45</v>
      </c>
      <c r="G1143" s="80">
        <v>3122.45</v>
      </c>
      <c r="H1143" s="80">
        <v>3122.45</v>
      </c>
      <c r="I1143" s="80">
        <v>3122.45</v>
      </c>
      <c r="J1143" s="80">
        <v>3122.45</v>
      </c>
      <c r="K1143" s="80">
        <v>3122.45</v>
      </c>
      <c r="L1143" s="80">
        <v>3122.45</v>
      </c>
      <c r="M1143" s="80">
        <v>3122.45</v>
      </c>
      <c r="N1143" s="80">
        <v>3122.45</v>
      </c>
      <c r="O1143" s="80">
        <v>3122.45</v>
      </c>
      <c r="P1143" s="90">
        <v>37469.39</v>
      </c>
      <c r="Q1143" s="90">
        <f t="shared" si="17"/>
        <v>28102.050000000003</v>
      </c>
    </row>
    <row r="1144" spans="2:17" x14ac:dyDescent="0.3">
      <c r="B1144" s="79" t="s">
        <v>2384</v>
      </c>
      <c r="C1144" s="79" t="s">
        <v>2385</v>
      </c>
      <c r="D1144" s="80">
        <v>3367.26</v>
      </c>
      <c r="E1144" s="80">
        <v>3367.26</v>
      </c>
      <c r="F1144" s="80">
        <v>3367.26</v>
      </c>
      <c r="G1144" s="80">
        <v>3367.26</v>
      </c>
      <c r="H1144" s="80">
        <v>3367.26</v>
      </c>
      <c r="I1144" s="80">
        <v>3367.26</v>
      </c>
      <c r="J1144" s="80">
        <v>3367.26</v>
      </c>
      <c r="K1144" s="80">
        <v>3367.26</v>
      </c>
      <c r="L1144" s="80">
        <v>3367.26</v>
      </c>
      <c r="M1144" s="80">
        <v>3367.26</v>
      </c>
      <c r="N1144" s="80">
        <v>3367.26</v>
      </c>
      <c r="O1144" s="80">
        <v>3367.26</v>
      </c>
      <c r="P1144" s="90">
        <v>40407.120000000003</v>
      </c>
      <c r="Q1144" s="90">
        <f t="shared" si="17"/>
        <v>30305.340000000011</v>
      </c>
    </row>
    <row r="1145" spans="2:17" x14ac:dyDescent="0.3">
      <c r="B1145" s="79" t="s">
        <v>857</v>
      </c>
      <c r="C1145" s="79" t="s">
        <v>858</v>
      </c>
      <c r="D1145" s="80">
        <v>2194.7399999999998</v>
      </c>
      <c r="E1145" s="80">
        <v>2194.73</v>
      </c>
      <c r="F1145" s="80">
        <v>2194.73</v>
      </c>
      <c r="G1145" s="80">
        <v>2194.73</v>
      </c>
      <c r="H1145" s="80">
        <v>2194.73</v>
      </c>
      <c r="I1145" s="80">
        <v>2194.73</v>
      </c>
      <c r="J1145" s="80">
        <v>2194.73</v>
      </c>
      <c r="K1145" s="80">
        <v>2194.73</v>
      </c>
      <c r="L1145" s="80">
        <v>2194.73</v>
      </c>
      <c r="M1145" s="80">
        <v>2194.73</v>
      </c>
      <c r="N1145" s="80">
        <v>2194.73</v>
      </c>
      <c r="O1145" s="80">
        <v>2194.73</v>
      </c>
      <c r="P1145" s="90">
        <v>26336.77</v>
      </c>
      <c r="Q1145" s="90">
        <f t="shared" si="17"/>
        <v>19752.57</v>
      </c>
    </row>
    <row r="1146" spans="2:17" x14ac:dyDescent="0.3">
      <c r="B1146" s="79" t="s">
        <v>1556</v>
      </c>
      <c r="C1146" s="79" t="s">
        <v>1557</v>
      </c>
      <c r="D1146" s="80">
        <v>2181.85</v>
      </c>
      <c r="E1146" s="80">
        <v>2181.85</v>
      </c>
      <c r="F1146" s="80">
        <v>2181.85</v>
      </c>
      <c r="G1146" s="80">
        <v>2181.85</v>
      </c>
      <c r="H1146" s="80">
        <v>2181.85</v>
      </c>
      <c r="I1146" s="80">
        <v>2181.85</v>
      </c>
      <c r="J1146" s="80">
        <v>2181.85</v>
      </c>
      <c r="K1146" s="80">
        <v>2181.85</v>
      </c>
      <c r="L1146" s="80">
        <v>2181.85</v>
      </c>
      <c r="M1146" s="80">
        <v>2181.85</v>
      </c>
      <c r="N1146" s="80">
        <v>2181.85</v>
      </c>
      <c r="O1146" s="80">
        <v>2181.85</v>
      </c>
      <c r="P1146" s="90">
        <v>26182.2</v>
      </c>
      <c r="Q1146" s="90">
        <f t="shared" si="17"/>
        <v>19636.649999999998</v>
      </c>
    </row>
    <row r="1147" spans="2:17" x14ac:dyDescent="0.3">
      <c r="B1147" s="79" t="s">
        <v>1253</v>
      </c>
      <c r="C1147" s="79" t="s">
        <v>1254</v>
      </c>
      <c r="D1147" s="80">
        <v>3122.44</v>
      </c>
      <c r="E1147" s="80">
        <v>3122.45</v>
      </c>
      <c r="F1147" s="80">
        <v>3122.45</v>
      </c>
      <c r="G1147" s="80">
        <v>3122.45</v>
      </c>
      <c r="H1147" s="80">
        <v>3122.45</v>
      </c>
      <c r="I1147" s="80">
        <v>3122.45</v>
      </c>
      <c r="J1147" s="80">
        <v>3122.45</v>
      </c>
      <c r="K1147" s="80">
        <v>3122.45</v>
      </c>
      <c r="L1147" s="80">
        <v>3122.45</v>
      </c>
      <c r="M1147" s="80">
        <v>3122.45</v>
      </c>
      <c r="N1147" s="80">
        <v>3122.45</v>
      </c>
      <c r="O1147" s="80">
        <v>3122.45</v>
      </c>
      <c r="P1147" s="90">
        <v>37469.39</v>
      </c>
      <c r="Q1147" s="90">
        <f t="shared" si="17"/>
        <v>28102.050000000003</v>
      </c>
    </row>
    <row r="1148" spans="2:17" x14ac:dyDescent="0.3">
      <c r="B1148" s="79" t="s">
        <v>1167</v>
      </c>
      <c r="C1148" s="79" t="s">
        <v>1168</v>
      </c>
      <c r="D1148" s="80">
        <v>3367.26</v>
      </c>
      <c r="E1148" s="80">
        <v>3367.26</v>
      </c>
      <c r="F1148" s="80">
        <v>3367.26</v>
      </c>
      <c r="G1148" s="80">
        <v>3367.26</v>
      </c>
      <c r="H1148" s="80">
        <v>3367.26</v>
      </c>
      <c r="I1148" s="80">
        <v>3367.26</v>
      </c>
      <c r="J1148" s="80">
        <v>3367.26</v>
      </c>
      <c r="K1148" s="80">
        <v>3367.26</v>
      </c>
      <c r="L1148" s="80">
        <v>3367.26</v>
      </c>
      <c r="M1148" s="80">
        <v>3367.26</v>
      </c>
      <c r="N1148" s="80">
        <v>1683.63</v>
      </c>
      <c r="O1148" s="82"/>
      <c r="P1148" s="90">
        <v>35356.230000000003</v>
      </c>
      <c r="Q1148" s="90">
        <f t="shared" si="17"/>
        <v>25254.450000000008</v>
      </c>
    </row>
    <row r="1149" spans="2:17" x14ac:dyDescent="0.3">
      <c r="B1149" s="79" t="s">
        <v>2793</v>
      </c>
      <c r="C1149" s="79" t="s">
        <v>1168</v>
      </c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0">
        <v>1683.63</v>
      </c>
      <c r="O1149" s="80">
        <v>3367.26</v>
      </c>
      <c r="P1149" s="90">
        <v>5050.8900000000003</v>
      </c>
      <c r="Q1149" s="90">
        <f t="shared" si="17"/>
        <v>5050.8900000000003</v>
      </c>
    </row>
    <row r="1150" spans="2:17" x14ac:dyDescent="0.3">
      <c r="B1150" s="79" t="s">
        <v>1974</v>
      </c>
      <c r="C1150" s="79" t="s">
        <v>1975</v>
      </c>
      <c r="D1150" s="80">
        <v>2194.7399999999998</v>
      </c>
      <c r="E1150" s="80">
        <v>2194.73</v>
      </c>
      <c r="F1150" s="80">
        <v>2194.73</v>
      </c>
      <c r="G1150" s="80">
        <v>2194.73</v>
      </c>
      <c r="H1150" s="80">
        <v>2194.73</v>
      </c>
      <c r="I1150" s="80">
        <v>2194.73</v>
      </c>
      <c r="J1150" s="80">
        <v>2194.73</v>
      </c>
      <c r="K1150" s="80">
        <v>2194.73</v>
      </c>
      <c r="L1150" s="80">
        <v>2194.73</v>
      </c>
      <c r="M1150" s="80">
        <v>2194.73</v>
      </c>
      <c r="N1150" s="80">
        <v>2194.73</v>
      </c>
      <c r="O1150" s="80">
        <v>2194.73</v>
      </c>
      <c r="P1150" s="90">
        <v>26336.77</v>
      </c>
      <c r="Q1150" s="90">
        <f t="shared" si="17"/>
        <v>19752.57</v>
      </c>
    </row>
    <row r="1151" spans="2:17" x14ac:dyDescent="0.3">
      <c r="B1151" s="79" t="s">
        <v>541</v>
      </c>
      <c r="C1151" s="79" t="s">
        <v>542</v>
      </c>
      <c r="D1151" s="80">
        <v>2181.85</v>
      </c>
      <c r="E1151" s="80">
        <v>2181.85</v>
      </c>
      <c r="F1151" s="80">
        <v>2181.85</v>
      </c>
      <c r="G1151" s="80">
        <v>2181.85</v>
      </c>
      <c r="H1151" s="80">
        <v>2181.85</v>
      </c>
      <c r="I1151" s="80">
        <v>2181.85</v>
      </c>
      <c r="J1151" s="80">
        <v>2181.85</v>
      </c>
      <c r="K1151" s="80">
        <v>2181.85</v>
      </c>
      <c r="L1151" s="80">
        <v>2181.85</v>
      </c>
      <c r="M1151" s="80">
        <v>2181.85</v>
      </c>
      <c r="N1151" s="80">
        <v>2181.85</v>
      </c>
      <c r="O1151" s="80">
        <v>2181.85</v>
      </c>
      <c r="P1151" s="90">
        <v>26182.2</v>
      </c>
      <c r="Q1151" s="90">
        <f t="shared" si="17"/>
        <v>19636.649999999998</v>
      </c>
    </row>
    <row r="1152" spans="2:17" x14ac:dyDescent="0.3">
      <c r="B1152" s="79" t="s">
        <v>2669</v>
      </c>
      <c r="C1152" s="79" t="s">
        <v>2670</v>
      </c>
      <c r="D1152" s="80">
        <v>3122.44</v>
      </c>
      <c r="E1152" s="80">
        <v>3122.45</v>
      </c>
      <c r="F1152" s="80">
        <v>3122.45</v>
      </c>
      <c r="G1152" s="80">
        <v>3122.45</v>
      </c>
      <c r="H1152" s="80">
        <v>3122.45</v>
      </c>
      <c r="I1152" s="80">
        <v>3122.45</v>
      </c>
      <c r="J1152" s="80">
        <v>3122.45</v>
      </c>
      <c r="K1152" s="80">
        <v>3122.45</v>
      </c>
      <c r="L1152" s="80">
        <v>3122.45</v>
      </c>
      <c r="M1152" s="80">
        <v>3122.45</v>
      </c>
      <c r="N1152" s="80">
        <v>3122.45</v>
      </c>
      <c r="O1152" s="80">
        <v>3122.45</v>
      </c>
      <c r="P1152" s="90">
        <v>37469.39</v>
      </c>
      <c r="Q1152" s="90">
        <f t="shared" si="17"/>
        <v>28102.050000000003</v>
      </c>
    </row>
    <row r="1153" spans="2:17" x14ac:dyDescent="0.3">
      <c r="B1153" s="79" t="s">
        <v>863</v>
      </c>
      <c r="C1153" s="79" t="s">
        <v>283</v>
      </c>
      <c r="D1153" s="80">
        <v>1576.25</v>
      </c>
      <c r="E1153" s="80">
        <v>1576.26</v>
      </c>
      <c r="F1153" s="80">
        <v>1576.26</v>
      </c>
      <c r="G1153" s="80">
        <v>1576.26</v>
      </c>
      <c r="H1153" s="80">
        <v>1576.26</v>
      </c>
      <c r="I1153" s="80">
        <v>1576.26</v>
      </c>
      <c r="J1153" s="80">
        <v>1576.26</v>
      </c>
      <c r="K1153" s="80">
        <v>1576.26</v>
      </c>
      <c r="L1153" s="80">
        <v>1576.26</v>
      </c>
      <c r="M1153" s="80">
        <v>1576.26</v>
      </c>
      <c r="N1153" s="80">
        <v>1576.26</v>
      </c>
      <c r="O1153" s="80">
        <v>1576.26</v>
      </c>
      <c r="P1153" s="90">
        <v>18915.11</v>
      </c>
      <c r="Q1153" s="90">
        <f t="shared" si="17"/>
        <v>14186.34</v>
      </c>
    </row>
    <row r="1154" spans="2:17" x14ac:dyDescent="0.3">
      <c r="B1154" s="79" t="s">
        <v>2673</v>
      </c>
      <c r="C1154" s="79" t="s">
        <v>2674</v>
      </c>
      <c r="D1154" s="80">
        <v>3367.26</v>
      </c>
      <c r="E1154" s="80">
        <v>3367.26</v>
      </c>
      <c r="F1154" s="80">
        <v>3367.26</v>
      </c>
      <c r="G1154" s="80">
        <v>3367.26</v>
      </c>
      <c r="H1154" s="80">
        <v>3367.26</v>
      </c>
      <c r="I1154" s="80">
        <v>3367.26</v>
      </c>
      <c r="J1154" s="80">
        <v>3367.26</v>
      </c>
      <c r="K1154" s="80">
        <v>3367.26</v>
      </c>
      <c r="L1154" s="80">
        <v>3367.26</v>
      </c>
      <c r="M1154" s="80">
        <v>3367.26</v>
      </c>
      <c r="N1154" s="80">
        <v>3367.26</v>
      </c>
      <c r="O1154" s="80">
        <v>3367.26</v>
      </c>
      <c r="P1154" s="90">
        <v>40407.120000000003</v>
      </c>
      <c r="Q1154" s="90">
        <f t="shared" si="17"/>
        <v>30305.340000000011</v>
      </c>
    </row>
    <row r="1155" spans="2:17" x14ac:dyDescent="0.3">
      <c r="B1155" s="79" t="s">
        <v>1507</v>
      </c>
      <c r="C1155" s="79" t="s">
        <v>1508</v>
      </c>
      <c r="D1155" s="80">
        <v>2194.7399999999998</v>
      </c>
      <c r="E1155" s="80">
        <v>2194.73</v>
      </c>
      <c r="F1155" s="80">
        <v>2194.73</v>
      </c>
      <c r="G1155" s="80">
        <v>2194.73</v>
      </c>
      <c r="H1155" s="80">
        <v>2194.73</v>
      </c>
      <c r="I1155" s="80">
        <v>2194.73</v>
      </c>
      <c r="J1155" s="80">
        <v>2194.73</v>
      </c>
      <c r="K1155" s="80">
        <v>2194.73</v>
      </c>
      <c r="L1155" s="80">
        <v>2194.73</v>
      </c>
      <c r="M1155" s="80">
        <v>2194.73</v>
      </c>
      <c r="N1155" s="80">
        <v>2194.73</v>
      </c>
      <c r="O1155" s="80">
        <v>2194.73</v>
      </c>
      <c r="P1155" s="90">
        <v>26336.77</v>
      </c>
      <c r="Q1155" s="90">
        <f t="shared" ref="Q1155:Q1218" si="18">SUM(G1155:O1155)</f>
        <v>19752.57</v>
      </c>
    </row>
    <row r="1156" spans="2:17" x14ac:dyDescent="0.3">
      <c r="B1156" s="79" t="s">
        <v>1270</v>
      </c>
      <c r="C1156" s="79" t="s">
        <v>1271</v>
      </c>
      <c r="D1156" s="80">
        <v>2181.85</v>
      </c>
      <c r="E1156" s="80">
        <v>2181.85</v>
      </c>
      <c r="F1156" s="80">
        <v>2181.85</v>
      </c>
      <c r="G1156" s="80">
        <v>2181.85</v>
      </c>
      <c r="H1156" s="80">
        <v>2181.85</v>
      </c>
      <c r="I1156" s="80">
        <v>2181.85</v>
      </c>
      <c r="J1156" s="80">
        <v>2181.85</v>
      </c>
      <c r="K1156" s="80">
        <v>2181.85</v>
      </c>
      <c r="L1156" s="80">
        <v>2181.85</v>
      </c>
      <c r="M1156" s="80">
        <v>2181.85</v>
      </c>
      <c r="N1156" s="80">
        <v>2181.85</v>
      </c>
      <c r="O1156" s="80">
        <v>2181.85</v>
      </c>
      <c r="P1156" s="90">
        <v>26182.2</v>
      </c>
      <c r="Q1156" s="90">
        <f t="shared" si="18"/>
        <v>19636.649999999998</v>
      </c>
    </row>
    <row r="1157" spans="2:17" x14ac:dyDescent="0.3">
      <c r="B1157" s="79" t="s">
        <v>2361</v>
      </c>
      <c r="C1157" s="79" t="s">
        <v>2362</v>
      </c>
      <c r="D1157" s="80">
        <v>3122.44</v>
      </c>
      <c r="E1157" s="80">
        <v>3122.45</v>
      </c>
      <c r="F1157" s="80">
        <v>3122.45</v>
      </c>
      <c r="G1157" s="80">
        <v>3122.45</v>
      </c>
      <c r="H1157" s="80">
        <v>3122.45</v>
      </c>
      <c r="I1157" s="80">
        <v>3122.45</v>
      </c>
      <c r="J1157" s="80">
        <v>3122.45</v>
      </c>
      <c r="K1157" s="80">
        <v>3122.45</v>
      </c>
      <c r="L1157" s="80">
        <v>1144.9000000000001</v>
      </c>
      <c r="M1157" s="82"/>
      <c r="N1157" s="82"/>
      <c r="O1157" s="82"/>
      <c r="P1157" s="90">
        <v>26124.49</v>
      </c>
      <c r="Q1157" s="90">
        <f t="shared" si="18"/>
        <v>16757.150000000001</v>
      </c>
    </row>
    <row r="1158" spans="2:17" x14ac:dyDescent="0.3">
      <c r="B1158" s="79" t="s">
        <v>2776</v>
      </c>
      <c r="C1158" s="79" t="s">
        <v>2362</v>
      </c>
      <c r="D1158" s="82"/>
      <c r="E1158" s="82"/>
      <c r="F1158" s="82"/>
      <c r="G1158" s="82"/>
      <c r="H1158" s="82"/>
      <c r="I1158" s="82"/>
      <c r="J1158" s="82"/>
      <c r="K1158" s="82"/>
      <c r="L1158" s="80">
        <v>1977.55</v>
      </c>
      <c r="M1158" s="80">
        <v>3122.45</v>
      </c>
      <c r="N1158" s="80">
        <v>3122.45</v>
      </c>
      <c r="O1158" s="80">
        <v>3122.45</v>
      </c>
      <c r="P1158" s="90">
        <v>11344.9</v>
      </c>
      <c r="Q1158" s="90">
        <f t="shared" si="18"/>
        <v>11344.900000000001</v>
      </c>
    </row>
    <row r="1159" spans="2:17" x14ac:dyDescent="0.3">
      <c r="B1159" s="79" t="s">
        <v>549</v>
      </c>
      <c r="C1159" s="79" t="s">
        <v>550</v>
      </c>
      <c r="D1159" s="80">
        <v>4660.05</v>
      </c>
      <c r="E1159" s="80">
        <v>4660.05</v>
      </c>
      <c r="F1159" s="80">
        <v>4660.05</v>
      </c>
      <c r="G1159" s="80">
        <v>4660.05</v>
      </c>
      <c r="H1159" s="80">
        <v>4660.05</v>
      </c>
      <c r="I1159" s="80">
        <v>4660.05</v>
      </c>
      <c r="J1159" s="80">
        <v>4660.05</v>
      </c>
      <c r="K1159" s="80">
        <v>4660.05</v>
      </c>
      <c r="L1159" s="80">
        <v>4660.05</v>
      </c>
      <c r="M1159" s="80">
        <v>4660.05</v>
      </c>
      <c r="N1159" s="80">
        <v>4660.05</v>
      </c>
      <c r="O1159" s="80">
        <v>4660.05</v>
      </c>
      <c r="P1159" s="90">
        <v>55920.6</v>
      </c>
      <c r="Q1159" s="90">
        <f t="shared" si="18"/>
        <v>41940.450000000004</v>
      </c>
    </row>
    <row r="1160" spans="2:17" x14ac:dyDescent="0.3">
      <c r="B1160" s="79" t="s">
        <v>1136</v>
      </c>
      <c r="C1160" s="79" t="s">
        <v>1137</v>
      </c>
      <c r="D1160" s="80">
        <v>3070.9</v>
      </c>
      <c r="E1160" s="80">
        <v>3070.91</v>
      </c>
      <c r="F1160" s="80">
        <v>3070.91</v>
      </c>
      <c r="G1160" s="80">
        <v>3070.91</v>
      </c>
      <c r="H1160" s="80">
        <v>3070.91</v>
      </c>
      <c r="I1160" s="80">
        <v>3070.91</v>
      </c>
      <c r="J1160" s="80">
        <v>3070.91</v>
      </c>
      <c r="K1160" s="80">
        <v>3070.91</v>
      </c>
      <c r="L1160" s="80">
        <v>3070.91</v>
      </c>
      <c r="M1160" s="80">
        <v>3070.91</v>
      </c>
      <c r="N1160" s="80">
        <v>3070.91</v>
      </c>
      <c r="O1160" s="80">
        <v>3070.91</v>
      </c>
      <c r="P1160" s="90">
        <v>36850.910000000003</v>
      </c>
      <c r="Q1160" s="90">
        <f t="shared" si="18"/>
        <v>27638.19</v>
      </c>
    </row>
    <row r="1161" spans="2:17" x14ac:dyDescent="0.3">
      <c r="B1161" s="79" t="s">
        <v>2424</v>
      </c>
      <c r="C1161" s="79" t="s">
        <v>2425</v>
      </c>
      <c r="D1161" s="80">
        <v>3058.03</v>
      </c>
      <c r="E1161" s="80">
        <v>3058.02</v>
      </c>
      <c r="F1161" s="80">
        <v>3058.02</v>
      </c>
      <c r="G1161" s="80">
        <v>3058.02</v>
      </c>
      <c r="H1161" s="80">
        <v>3058.02</v>
      </c>
      <c r="I1161" s="80">
        <v>3058.02</v>
      </c>
      <c r="J1161" s="80">
        <v>3058.02</v>
      </c>
      <c r="K1161" s="80">
        <v>3058.02</v>
      </c>
      <c r="L1161" s="80">
        <v>3058.02</v>
      </c>
      <c r="M1161" s="80">
        <v>3058.02</v>
      </c>
      <c r="N1161" s="80">
        <v>3058.02</v>
      </c>
      <c r="O1161" s="80">
        <v>3058.02</v>
      </c>
      <c r="P1161" s="90">
        <v>36696.25</v>
      </c>
      <c r="Q1161" s="90">
        <f t="shared" si="18"/>
        <v>27522.18</v>
      </c>
    </row>
    <row r="1162" spans="2:17" x14ac:dyDescent="0.3">
      <c r="B1162" s="79" t="s">
        <v>2609</v>
      </c>
      <c r="C1162" s="79" t="s">
        <v>2610</v>
      </c>
      <c r="D1162" s="80">
        <v>4415.24</v>
      </c>
      <c r="E1162" s="80">
        <v>4415.24</v>
      </c>
      <c r="F1162" s="80">
        <v>4415.24</v>
      </c>
      <c r="G1162" s="80">
        <v>4415.24</v>
      </c>
      <c r="H1162" s="80">
        <v>4415.24</v>
      </c>
      <c r="I1162" s="80">
        <v>4415.24</v>
      </c>
      <c r="J1162" s="80">
        <v>4415.24</v>
      </c>
      <c r="K1162" s="80">
        <v>4415.24</v>
      </c>
      <c r="L1162" s="80">
        <v>4415.24</v>
      </c>
      <c r="M1162" s="80">
        <v>4415.24</v>
      </c>
      <c r="N1162" s="80">
        <v>4415.24</v>
      </c>
      <c r="O1162" s="80">
        <v>4415.24</v>
      </c>
      <c r="P1162" s="90">
        <v>52982.879999999997</v>
      </c>
      <c r="Q1162" s="90">
        <f t="shared" si="18"/>
        <v>39737.159999999989</v>
      </c>
    </row>
    <row r="1163" spans="2:17" x14ac:dyDescent="0.3">
      <c r="B1163" s="79" t="s">
        <v>918</v>
      </c>
      <c r="C1163" s="79" t="s">
        <v>298</v>
      </c>
      <c r="D1163" s="80">
        <v>3367.26</v>
      </c>
      <c r="E1163" s="80">
        <v>3367.26</v>
      </c>
      <c r="F1163" s="80">
        <v>3367.26</v>
      </c>
      <c r="G1163" s="80">
        <v>3367.26</v>
      </c>
      <c r="H1163" s="80">
        <v>3367.26</v>
      </c>
      <c r="I1163" s="80">
        <v>3367.26</v>
      </c>
      <c r="J1163" s="80">
        <v>3367.26</v>
      </c>
      <c r="K1163" s="80">
        <v>3367.26</v>
      </c>
      <c r="L1163" s="80">
        <v>3367.26</v>
      </c>
      <c r="M1163" s="80">
        <v>3367.26</v>
      </c>
      <c r="N1163" s="80">
        <v>3367.26</v>
      </c>
      <c r="O1163" s="80">
        <v>3367.26</v>
      </c>
      <c r="P1163" s="90">
        <v>40407.120000000003</v>
      </c>
      <c r="Q1163" s="90">
        <f t="shared" si="18"/>
        <v>30305.340000000011</v>
      </c>
    </row>
    <row r="1164" spans="2:17" x14ac:dyDescent="0.3">
      <c r="B1164" s="79" t="s">
        <v>2676</v>
      </c>
      <c r="C1164" s="79" t="s">
        <v>341</v>
      </c>
      <c r="D1164" s="80">
        <v>3118.15</v>
      </c>
      <c r="E1164" s="80">
        <v>3118.15</v>
      </c>
      <c r="F1164" s="80">
        <v>3118.15</v>
      </c>
      <c r="G1164" s="80">
        <v>3118.15</v>
      </c>
      <c r="H1164" s="80">
        <v>3118.15</v>
      </c>
      <c r="I1164" s="80">
        <v>3118.15</v>
      </c>
      <c r="J1164" s="80">
        <v>3118.15</v>
      </c>
      <c r="K1164" s="80">
        <v>3118.15</v>
      </c>
      <c r="L1164" s="80">
        <v>3118.15</v>
      </c>
      <c r="M1164" s="80">
        <v>3118.15</v>
      </c>
      <c r="N1164" s="80">
        <v>3118.15</v>
      </c>
      <c r="O1164" s="80">
        <v>3118.15</v>
      </c>
      <c r="P1164" s="90">
        <v>37417.800000000003</v>
      </c>
      <c r="Q1164" s="90">
        <f t="shared" si="18"/>
        <v>28063.350000000006</v>
      </c>
    </row>
    <row r="1165" spans="2:17" x14ac:dyDescent="0.3">
      <c r="B1165" s="79" t="s">
        <v>2294</v>
      </c>
      <c r="C1165" s="79" t="s">
        <v>335</v>
      </c>
      <c r="D1165" s="80">
        <v>2452.4299999999998</v>
      </c>
      <c r="E1165" s="80">
        <v>2452.4299999999998</v>
      </c>
      <c r="F1165" s="80">
        <v>2452.4299999999998</v>
      </c>
      <c r="G1165" s="80">
        <v>2452.4299999999998</v>
      </c>
      <c r="H1165" s="80">
        <v>2452.4299999999998</v>
      </c>
      <c r="I1165" s="80">
        <v>2452.4299999999998</v>
      </c>
      <c r="J1165" s="80">
        <v>2452.4299999999998</v>
      </c>
      <c r="K1165" s="80">
        <v>2452.4299999999998</v>
      </c>
      <c r="L1165" s="80">
        <v>2452.4299999999998</v>
      </c>
      <c r="M1165" s="80">
        <v>2452.4299999999998</v>
      </c>
      <c r="N1165" s="80">
        <v>2452.4299999999998</v>
      </c>
      <c r="O1165" s="80">
        <v>2452.4299999999998</v>
      </c>
      <c r="P1165" s="90">
        <v>29429.16</v>
      </c>
      <c r="Q1165" s="90">
        <f t="shared" si="18"/>
        <v>22071.87</v>
      </c>
    </row>
    <row r="1166" spans="2:17" x14ac:dyDescent="0.3">
      <c r="B1166" s="79" t="s">
        <v>1073</v>
      </c>
      <c r="C1166" s="79" t="s">
        <v>212</v>
      </c>
      <c r="D1166" s="80">
        <v>2452.4299999999998</v>
      </c>
      <c r="E1166" s="80">
        <v>2452.4299999999998</v>
      </c>
      <c r="F1166" s="80">
        <v>2452.4299999999998</v>
      </c>
      <c r="G1166" s="80">
        <v>2452.4299999999998</v>
      </c>
      <c r="H1166" s="80">
        <v>2452.4299999999998</v>
      </c>
      <c r="I1166" s="80">
        <v>2452.4299999999998</v>
      </c>
      <c r="J1166" s="80">
        <v>2452.4299999999998</v>
      </c>
      <c r="K1166" s="80">
        <v>2452.4299999999998</v>
      </c>
      <c r="L1166" s="80">
        <v>2452.4299999999998</v>
      </c>
      <c r="M1166" s="80">
        <v>2452.4299999999998</v>
      </c>
      <c r="N1166" s="80">
        <v>2452.4299999999998</v>
      </c>
      <c r="O1166" s="80">
        <v>2452.4299999999998</v>
      </c>
      <c r="P1166" s="90">
        <v>29429.16</v>
      </c>
      <c r="Q1166" s="90">
        <f t="shared" si="18"/>
        <v>22071.87</v>
      </c>
    </row>
    <row r="1167" spans="2:17" x14ac:dyDescent="0.3">
      <c r="B1167" s="79" t="s">
        <v>2317</v>
      </c>
      <c r="C1167" s="79" t="s">
        <v>354</v>
      </c>
      <c r="D1167" s="80">
        <v>1421.63</v>
      </c>
      <c r="E1167" s="80">
        <v>1421.64</v>
      </c>
      <c r="F1167" s="80">
        <v>1421.64</v>
      </c>
      <c r="G1167" s="80">
        <v>1421.64</v>
      </c>
      <c r="H1167" s="80">
        <v>1421.64</v>
      </c>
      <c r="I1167" s="80">
        <v>1421.64</v>
      </c>
      <c r="J1167" s="80">
        <v>1421.64</v>
      </c>
      <c r="K1167" s="80">
        <v>1421.64</v>
      </c>
      <c r="L1167" s="80">
        <v>1421.64</v>
      </c>
      <c r="M1167" s="80">
        <v>1421.64</v>
      </c>
      <c r="N1167" s="80">
        <v>1421.64</v>
      </c>
      <c r="O1167" s="80">
        <v>1421.64</v>
      </c>
      <c r="P1167" s="90">
        <v>17059.669999999998</v>
      </c>
      <c r="Q1167" s="90">
        <f t="shared" si="18"/>
        <v>12794.759999999998</v>
      </c>
    </row>
    <row r="1168" spans="2:17" x14ac:dyDescent="0.3">
      <c r="B1168" s="79" t="s">
        <v>752</v>
      </c>
      <c r="C1168" s="79" t="s">
        <v>234</v>
      </c>
      <c r="D1168" s="80">
        <v>1421.63</v>
      </c>
      <c r="E1168" s="80">
        <v>1421.64</v>
      </c>
      <c r="F1168" s="80">
        <v>1421.64</v>
      </c>
      <c r="G1168" s="80">
        <v>1421.64</v>
      </c>
      <c r="H1168" s="80">
        <v>1421.64</v>
      </c>
      <c r="I1168" s="80">
        <v>1421.64</v>
      </c>
      <c r="J1168" s="80">
        <v>1421.64</v>
      </c>
      <c r="K1168" s="80">
        <v>1421.64</v>
      </c>
      <c r="L1168" s="80">
        <v>1421.64</v>
      </c>
      <c r="M1168" s="80">
        <v>1421.64</v>
      </c>
      <c r="N1168" s="80">
        <v>1421.64</v>
      </c>
      <c r="O1168" s="80">
        <v>1421.64</v>
      </c>
      <c r="P1168" s="90">
        <v>17059.669999999998</v>
      </c>
      <c r="Q1168" s="90">
        <f t="shared" si="18"/>
        <v>12794.759999999998</v>
      </c>
    </row>
    <row r="1169" spans="2:17" x14ac:dyDescent="0.3">
      <c r="B1169" s="79" t="s">
        <v>551</v>
      </c>
      <c r="C1169" s="79" t="s">
        <v>343</v>
      </c>
      <c r="D1169" s="80">
        <v>1576.25</v>
      </c>
      <c r="E1169" s="80">
        <v>1576.26</v>
      </c>
      <c r="F1169" s="80">
        <v>1576.26</v>
      </c>
      <c r="G1169" s="80">
        <v>1576.26</v>
      </c>
      <c r="H1169" s="80">
        <v>1576.26</v>
      </c>
      <c r="I1169" s="80">
        <v>1576.26</v>
      </c>
      <c r="J1169" s="80">
        <v>1576.26</v>
      </c>
      <c r="K1169" s="80">
        <v>1576.26</v>
      </c>
      <c r="L1169" s="80">
        <v>1576.26</v>
      </c>
      <c r="M1169" s="80">
        <v>1576.26</v>
      </c>
      <c r="N1169" s="80">
        <v>1576.26</v>
      </c>
      <c r="O1169" s="80">
        <v>1576.26</v>
      </c>
      <c r="P1169" s="90">
        <v>18915.11</v>
      </c>
      <c r="Q1169" s="90">
        <f t="shared" si="18"/>
        <v>14186.34</v>
      </c>
    </row>
    <row r="1170" spans="2:17" x14ac:dyDescent="0.3">
      <c r="B1170" s="79" t="s">
        <v>2675</v>
      </c>
      <c r="C1170" s="79" t="s">
        <v>232</v>
      </c>
      <c r="D1170" s="80">
        <v>3367.26</v>
      </c>
      <c r="E1170" s="80">
        <v>3367.26</v>
      </c>
      <c r="F1170" s="80">
        <v>3367.26</v>
      </c>
      <c r="G1170" s="80">
        <v>3367.26</v>
      </c>
      <c r="H1170" s="80">
        <v>3367.26</v>
      </c>
      <c r="I1170" s="80">
        <v>3367.26</v>
      </c>
      <c r="J1170" s="80">
        <v>3367.26</v>
      </c>
      <c r="K1170" s="80">
        <v>3367.26</v>
      </c>
      <c r="L1170" s="80">
        <v>3367.26</v>
      </c>
      <c r="M1170" s="80">
        <v>3367.26</v>
      </c>
      <c r="N1170" s="80">
        <v>3367.26</v>
      </c>
      <c r="O1170" s="80">
        <v>3367.26</v>
      </c>
      <c r="P1170" s="90">
        <v>40407.120000000003</v>
      </c>
      <c r="Q1170" s="90">
        <f t="shared" si="18"/>
        <v>30305.340000000011</v>
      </c>
    </row>
    <row r="1171" spans="2:17" x14ac:dyDescent="0.3">
      <c r="B1171" s="79" t="s">
        <v>713</v>
      </c>
      <c r="C1171" s="79" t="s">
        <v>213</v>
      </c>
      <c r="D1171" s="80">
        <v>3118.15</v>
      </c>
      <c r="E1171" s="80">
        <v>3118.15</v>
      </c>
      <c r="F1171" s="80">
        <v>3118.15</v>
      </c>
      <c r="G1171" s="80">
        <v>3118.15</v>
      </c>
      <c r="H1171" s="80">
        <v>3118.15</v>
      </c>
      <c r="I1171" s="80">
        <v>3118.15</v>
      </c>
      <c r="J1171" s="80">
        <v>3118.15</v>
      </c>
      <c r="K1171" s="80">
        <v>3118.15</v>
      </c>
      <c r="L1171" s="80">
        <v>3118.15</v>
      </c>
      <c r="M1171" s="80">
        <v>3118.15</v>
      </c>
      <c r="N1171" s="80">
        <v>3118.15</v>
      </c>
      <c r="O1171" s="80">
        <v>3118.15</v>
      </c>
      <c r="P1171" s="90">
        <v>37417.800000000003</v>
      </c>
      <c r="Q1171" s="90">
        <f t="shared" si="18"/>
        <v>28063.350000000006</v>
      </c>
    </row>
    <row r="1172" spans="2:17" x14ac:dyDescent="0.3">
      <c r="B1172" s="79" t="s">
        <v>2392</v>
      </c>
      <c r="C1172" s="79" t="s">
        <v>342</v>
      </c>
      <c r="D1172" s="80">
        <v>2452.4299999999998</v>
      </c>
      <c r="E1172" s="80">
        <v>2452.4299999999998</v>
      </c>
      <c r="F1172" s="80">
        <v>2452.4299999999998</v>
      </c>
      <c r="G1172" s="80">
        <v>2452.4299999999998</v>
      </c>
      <c r="H1172" s="80">
        <v>2452.4299999999998</v>
      </c>
      <c r="I1172" s="80">
        <v>2452.4299999999998</v>
      </c>
      <c r="J1172" s="80">
        <v>2452.4299999999998</v>
      </c>
      <c r="K1172" s="80">
        <v>2452.4299999999998</v>
      </c>
      <c r="L1172" s="80">
        <v>2452.4299999999998</v>
      </c>
      <c r="M1172" s="80">
        <v>2452.4299999999998</v>
      </c>
      <c r="N1172" s="80">
        <v>2452.4299999999998</v>
      </c>
      <c r="O1172" s="80">
        <v>2452.4299999999998</v>
      </c>
      <c r="P1172" s="90">
        <v>29429.16</v>
      </c>
      <c r="Q1172" s="90">
        <f t="shared" si="18"/>
        <v>22071.87</v>
      </c>
    </row>
    <row r="1173" spans="2:17" x14ac:dyDescent="0.3">
      <c r="B1173" s="79" t="s">
        <v>2378</v>
      </c>
      <c r="C1173" s="79" t="s">
        <v>340</v>
      </c>
      <c r="D1173" s="80">
        <v>1421.63</v>
      </c>
      <c r="E1173" s="80">
        <v>1421.64</v>
      </c>
      <c r="F1173" s="80">
        <v>1421.64</v>
      </c>
      <c r="G1173" s="80">
        <v>1421.64</v>
      </c>
      <c r="H1173" s="80">
        <v>1421.64</v>
      </c>
      <c r="I1173" s="80">
        <v>1421.64</v>
      </c>
      <c r="J1173" s="80">
        <v>1421.64</v>
      </c>
      <c r="K1173" s="80">
        <v>1421.64</v>
      </c>
      <c r="L1173" s="80">
        <v>1421.64</v>
      </c>
      <c r="M1173" s="80">
        <v>1421.64</v>
      </c>
      <c r="N1173" s="80">
        <v>1421.64</v>
      </c>
      <c r="O1173" s="80">
        <v>1421.64</v>
      </c>
      <c r="P1173" s="90">
        <v>17059.669999999998</v>
      </c>
      <c r="Q1173" s="90">
        <f t="shared" si="18"/>
        <v>12794.759999999998</v>
      </c>
    </row>
    <row r="1174" spans="2:17" x14ac:dyDescent="0.3">
      <c r="B1174" s="79" t="s">
        <v>823</v>
      </c>
      <c r="C1174" s="79" t="s">
        <v>365</v>
      </c>
      <c r="D1174" s="80">
        <v>1421.63</v>
      </c>
      <c r="E1174" s="80">
        <v>1421.64</v>
      </c>
      <c r="F1174" s="80">
        <v>1421.64</v>
      </c>
      <c r="G1174" s="80">
        <v>1421.64</v>
      </c>
      <c r="H1174" s="80">
        <v>1421.64</v>
      </c>
      <c r="I1174" s="80">
        <v>1421.64</v>
      </c>
      <c r="J1174" s="80">
        <v>1421.64</v>
      </c>
      <c r="K1174" s="80">
        <v>1421.64</v>
      </c>
      <c r="L1174" s="80">
        <v>1421.64</v>
      </c>
      <c r="M1174" s="80">
        <v>1421.64</v>
      </c>
      <c r="N1174" s="80">
        <v>1421.64</v>
      </c>
      <c r="O1174" s="80">
        <v>1421.64</v>
      </c>
      <c r="P1174" s="90">
        <v>17059.669999999998</v>
      </c>
      <c r="Q1174" s="90">
        <f t="shared" si="18"/>
        <v>12794.759999999998</v>
      </c>
    </row>
    <row r="1175" spans="2:17" x14ac:dyDescent="0.3">
      <c r="B1175" s="79" t="s">
        <v>611</v>
      </c>
      <c r="C1175" s="79" t="s">
        <v>253</v>
      </c>
      <c r="D1175" s="80">
        <v>1576.25</v>
      </c>
      <c r="E1175" s="80">
        <v>1576.26</v>
      </c>
      <c r="F1175" s="80">
        <v>1576.26</v>
      </c>
      <c r="G1175" s="80">
        <v>1576.26</v>
      </c>
      <c r="H1175" s="80">
        <v>1576.26</v>
      </c>
      <c r="I1175" s="80">
        <v>1576.26</v>
      </c>
      <c r="J1175" s="80">
        <v>1576.26</v>
      </c>
      <c r="K1175" s="80">
        <v>1576.26</v>
      </c>
      <c r="L1175" s="80">
        <v>1576.26</v>
      </c>
      <c r="M1175" s="80">
        <v>1576.26</v>
      </c>
      <c r="N1175" s="80">
        <v>1576.26</v>
      </c>
      <c r="O1175" s="80">
        <v>1576.26</v>
      </c>
      <c r="P1175" s="90">
        <v>18915.11</v>
      </c>
      <c r="Q1175" s="90">
        <f t="shared" si="18"/>
        <v>14186.34</v>
      </c>
    </row>
    <row r="1176" spans="2:17" x14ac:dyDescent="0.3">
      <c r="B1176" s="79" t="s">
        <v>1644</v>
      </c>
      <c r="C1176" s="79" t="s">
        <v>349</v>
      </c>
      <c r="D1176" s="80">
        <v>1421.63</v>
      </c>
      <c r="E1176" s="80">
        <v>1421.64</v>
      </c>
      <c r="F1176" s="80">
        <v>1421.64</v>
      </c>
      <c r="G1176" s="80">
        <v>1421.64</v>
      </c>
      <c r="H1176" s="80">
        <v>1421.64</v>
      </c>
      <c r="I1176" s="80">
        <v>1421.64</v>
      </c>
      <c r="J1176" s="80">
        <v>1421.64</v>
      </c>
      <c r="K1176" s="80">
        <v>1421.64</v>
      </c>
      <c r="L1176" s="80">
        <v>1421.64</v>
      </c>
      <c r="M1176" s="80">
        <v>1421.64</v>
      </c>
      <c r="N1176" s="80">
        <v>1421.64</v>
      </c>
      <c r="O1176" s="80">
        <v>1421.64</v>
      </c>
      <c r="P1176" s="90">
        <v>17059.669999999998</v>
      </c>
      <c r="Q1176" s="90">
        <f t="shared" si="18"/>
        <v>12794.759999999998</v>
      </c>
    </row>
    <row r="1177" spans="2:17" x14ac:dyDescent="0.3">
      <c r="B1177" s="79" t="s">
        <v>2052</v>
      </c>
      <c r="C1177" s="79" t="s">
        <v>249</v>
      </c>
      <c r="D1177" s="80">
        <v>3367.26</v>
      </c>
      <c r="E1177" s="80">
        <v>3367.26</v>
      </c>
      <c r="F1177" s="80">
        <v>3367.26</v>
      </c>
      <c r="G1177" s="80">
        <v>3367.26</v>
      </c>
      <c r="H1177" s="80">
        <v>3367.26</v>
      </c>
      <c r="I1177" s="80">
        <v>3367.26</v>
      </c>
      <c r="J1177" s="80">
        <v>3367.26</v>
      </c>
      <c r="K1177" s="80">
        <v>3367.26</v>
      </c>
      <c r="L1177" s="80">
        <v>3367.26</v>
      </c>
      <c r="M1177" s="80">
        <v>3367.26</v>
      </c>
      <c r="N1177" s="80">
        <v>3367.26</v>
      </c>
      <c r="O1177" s="80">
        <v>3367.26</v>
      </c>
      <c r="P1177" s="90">
        <v>40407.120000000003</v>
      </c>
      <c r="Q1177" s="90">
        <f t="shared" si="18"/>
        <v>30305.340000000011</v>
      </c>
    </row>
    <row r="1178" spans="2:17" x14ac:dyDescent="0.3">
      <c r="B1178" s="79" t="s">
        <v>1364</v>
      </c>
      <c r="C1178" s="79" t="s">
        <v>190</v>
      </c>
      <c r="D1178" s="80">
        <v>3118.15</v>
      </c>
      <c r="E1178" s="80">
        <v>3118.15</v>
      </c>
      <c r="F1178" s="80">
        <v>3118.15</v>
      </c>
      <c r="G1178" s="80">
        <v>3118.15</v>
      </c>
      <c r="H1178" s="80">
        <v>3118.15</v>
      </c>
      <c r="I1178" s="80">
        <v>3118.15</v>
      </c>
      <c r="J1178" s="80">
        <v>3118.15</v>
      </c>
      <c r="K1178" s="80">
        <v>3118.15</v>
      </c>
      <c r="L1178" s="80">
        <v>3118.15</v>
      </c>
      <c r="M1178" s="80">
        <v>3118.15</v>
      </c>
      <c r="N1178" s="80">
        <v>3118.15</v>
      </c>
      <c r="O1178" s="80">
        <v>3118.15</v>
      </c>
      <c r="P1178" s="90">
        <v>37417.800000000003</v>
      </c>
      <c r="Q1178" s="90">
        <f t="shared" si="18"/>
        <v>28063.350000000006</v>
      </c>
    </row>
    <row r="1179" spans="2:17" x14ac:dyDescent="0.3">
      <c r="B1179" s="79" t="s">
        <v>887</v>
      </c>
      <c r="C1179" s="79" t="s">
        <v>277</v>
      </c>
      <c r="D1179" s="80">
        <v>2452.4299999999998</v>
      </c>
      <c r="E1179" s="80">
        <v>2452.4299999999998</v>
      </c>
      <c r="F1179" s="80">
        <v>2452.4299999999998</v>
      </c>
      <c r="G1179" s="80">
        <v>2452.4299999999998</v>
      </c>
      <c r="H1179" s="80">
        <v>2452.4299999999998</v>
      </c>
      <c r="I1179" s="80">
        <v>2452.4299999999998</v>
      </c>
      <c r="J1179" s="80">
        <v>2452.4299999999998</v>
      </c>
      <c r="K1179" s="80">
        <v>2452.4299999999998</v>
      </c>
      <c r="L1179" s="80">
        <v>2452.4299999999998</v>
      </c>
      <c r="M1179" s="80">
        <v>2452.4299999999998</v>
      </c>
      <c r="N1179" s="80">
        <v>2452.4299999999998</v>
      </c>
      <c r="O1179" s="80">
        <v>2452.4299999999998</v>
      </c>
      <c r="P1179" s="90">
        <v>29429.16</v>
      </c>
      <c r="Q1179" s="90">
        <f t="shared" si="18"/>
        <v>22071.87</v>
      </c>
    </row>
    <row r="1180" spans="2:17" x14ac:dyDescent="0.3">
      <c r="B1180" s="79" t="s">
        <v>1645</v>
      </c>
      <c r="C1180" s="79" t="s">
        <v>308</v>
      </c>
      <c r="D1180" s="80">
        <v>1421.63</v>
      </c>
      <c r="E1180" s="80">
        <v>1421.64</v>
      </c>
      <c r="F1180" s="80">
        <v>1421.64</v>
      </c>
      <c r="G1180" s="80">
        <v>1421.64</v>
      </c>
      <c r="H1180" s="80">
        <v>1421.64</v>
      </c>
      <c r="I1180" s="80">
        <v>1421.64</v>
      </c>
      <c r="J1180" s="80">
        <v>1421.64</v>
      </c>
      <c r="K1180" s="80">
        <v>1421.64</v>
      </c>
      <c r="L1180" s="80">
        <v>1421.64</v>
      </c>
      <c r="M1180" s="80">
        <v>1421.64</v>
      </c>
      <c r="N1180" s="80">
        <v>1421.64</v>
      </c>
      <c r="O1180" s="80">
        <v>1421.64</v>
      </c>
      <c r="P1180" s="90">
        <v>17059.669999999998</v>
      </c>
      <c r="Q1180" s="90">
        <f t="shared" si="18"/>
        <v>12794.759999999998</v>
      </c>
    </row>
    <row r="1181" spans="2:17" x14ac:dyDescent="0.3">
      <c r="B1181" s="79" t="s">
        <v>1934</v>
      </c>
      <c r="C1181" s="79" t="s">
        <v>215</v>
      </c>
      <c r="D1181" s="80">
        <v>1421.63</v>
      </c>
      <c r="E1181" s="80">
        <v>1421.64</v>
      </c>
      <c r="F1181" s="80">
        <v>1421.64</v>
      </c>
      <c r="G1181" s="80">
        <v>1421.64</v>
      </c>
      <c r="H1181" s="80">
        <v>1421.64</v>
      </c>
      <c r="I1181" s="80">
        <v>1421.64</v>
      </c>
      <c r="J1181" s="80">
        <v>1421.64</v>
      </c>
      <c r="K1181" s="80">
        <v>1421.64</v>
      </c>
      <c r="L1181" s="80">
        <v>1421.64</v>
      </c>
      <c r="M1181" s="80">
        <v>1421.64</v>
      </c>
      <c r="N1181" s="80">
        <v>1421.64</v>
      </c>
      <c r="O1181" s="80">
        <v>1421.64</v>
      </c>
      <c r="P1181" s="90">
        <v>17059.669999999998</v>
      </c>
      <c r="Q1181" s="90">
        <f t="shared" si="18"/>
        <v>12794.759999999998</v>
      </c>
    </row>
    <row r="1182" spans="2:17" x14ac:dyDescent="0.3">
      <c r="B1182" s="79" t="s">
        <v>2611</v>
      </c>
      <c r="C1182" s="79" t="s">
        <v>276</v>
      </c>
      <c r="D1182" s="80">
        <v>1576.25</v>
      </c>
      <c r="E1182" s="80">
        <v>1576.26</v>
      </c>
      <c r="F1182" s="80">
        <v>1576.26</v>
      </c>
      <c r="G1182" s="80">
        <v>1576.26</v>
      </c>
      <c r="H1182" s="80">
        <v>1576.26</v>
      </c>
      <c r="I1182" s="80">
        <v>1576.26</v>
      </c>
      <c r="J1182" s="80">
        <v>1576.26</v>
      </c>
      <c r="K1182" s="80">
        <v>1576.26</v>
      </c>
      <c r="L1182" s="80">
        <v>1576.26</v>
      </c>
      <c r="M1182" s="80">
        <v>1576.26</v>
      </c>
      <c r="N1182" s="80">
        <v>1576.26</v>
      </c>
      <c r="O1182" s="80">
        <v>1576.26</v>
      </c>
      <c r="P1182" s="90">
        <v>18915.11</v>
      </c>
      <c r="Q1182" s="90">
        <f t="shared" si="18"/>
        <v>14186.34</v>
      </c>
    </row>
    <row r="1183" spans="2:17" x14ac:dyDescent="0.3">
      <c r="B1183" s="79" t="s">
        <v>2118</v>
      </c>
      <c r="C1183" s="79" t="s">
        <v>357</v>
      </c>
      <c r="D1183" s="80">
        <v>3367.26</v>
      </c>
      <c r="E1183" s="80">
        <v>3367.26</v>
      </c>
      <c r="F1183" s="80">
        <v>3367.26</v>
      </c>
      <c r="G1183" s="80">
        <v>3367.26</v>
      </c>
      <c r="H1183" s="80">
        <v>3367.26</v>
      </c>
      <c r="I1183" s="80">
        <v>3367.26</v>
      </c>
      <c r="J1183" s="80">
        <v>3367.26</v>
      </c>
      <c r="K1183" s="80">
        <v>3367.26</v>
      </c>
      <c r="L1183" s="80">
        <v>3367.26</v>
      </c>
      <c r="M1183" s="80">
        <v>3367.26</v>
      </c>
      <c r="N1183" s="80">
        <v>3367.26</v>
      </c>
      <c r="O1183" s="80">
        <v>3367.26</v>
      </c>
      <c r="P1183" s="90">
        <v>40407.120000000003</v>
      </c>
      <c r="Q1183" s="90">
        <f t="shared" si="18"/>
        <v>30305.340000000011</v>
      </c>
    </row>
    <row r="1184" spans="2:17" x14ac:dyDescent="0.3">
      <c r="B1184" s="79" t="s">
        <v>717</v>
      </c>
      <c r="C1184" s="79" t="s">
        <v>348</v>
      </c>
      <c r="D1184" s="80">
        <v>3118.15</v>
      </c>
      <c r="E1184" s="80">
        <v>3118.15</v>
      </c>
      <c r="F1184" s="80">
        <v>3118.15</v>
      </c>
      <c r="G1184" s="80">
        <v>3118.15</v>
      </c>
      <c r="H1184" s="80">
        <v>3118.15</v>
      </c>
      <c r="I1184" s="80">
        <v>3118.15</v>
      </c>
      <c r="J1184" s="80">
        <v>3118.15</v>
      </c>
      <c r="K1184" s="80">
        <v>3118.15</v>
      </c>
      <c r="L1184" s="80">
        <v>3118.15</v>
      </c>
      <c r="M1184" s="80">
        <v>3118.15</v>
      </c>
      <c r="N1184" s="80">
        <v>3118.15</v>
      </c>
      <c r="O1184" s="80">
        <v>3118.15</v>
      </c>
      <c r="P1184" s="90">
        <v>37417.800000000003</v>
      </c>
      <c r="Q1184" s="90">
        <f t="shared" si="18"/>
        <v>28063.350000000006</v>
      </c>
    </row>
    <row r="1185" spans="2:17" x14ac:dyDescent="0.3">
      <c r="B1185" s="79" t="s">
        <v>2210</v>
      </c>
      <c r="C1185" s="79" t="s">
        <v>355</v>
      </c>
      <c r="D1185" s="80">
        <v>2452.4299999999998</v>
      </c>
      <c r="E1185" s="80">
        <v>2452.4299999999998</v>
      </c>
      <c r="F1185" s="80">
        <v>2452.4299999999998</v>
      </c>
      <c r="G1185" s="80">
        <v>2452.4299999999998</v>
      </c>
      <c r="H1185" s="80">
        <v>2452.4299999999998</v>
      </c>
      <c r="I1185" s="80">
        <v>2452.4299999999998</v>
      </c>
      <c r="J1185" s="80">
        <v>2452.4299999999998</v>
      </c>
      <c r="K1185" s="80">
        <v>2452.4299999999998</v>
      </c>
      <c r="L1185" s="80">
        <v>2452.4299999999998</v>
      </c>
      <c r="M1185" s="80">
        <v>2452.4299999999998</v>
      </c>
      <c r="N1185" s="80">
        <v>2452.4299999999998</v>
      </c>
      <c r="O1185" s="80">
        <v>2452.4299999999998</v>
      </c>
      <c r="P1185" s="90">
        <v>29429.16</v>
      </c>
      <c r="Q1185" s="90">
        <f t="shared" si="18"/>
        <v>22071.87</v>
      </c>
    </row>
    <row r="1186" spans="2:17" x14ac:dyDescent="0.3">
      <c r="B1186" s="79" t="s">
        <v>2324</v>
      </c>
      <c r="C1186" s="79" t="s">
        <v>362</v>
      </c>
      <c r="D1186" s="80">
        <v>1421.63</v>
      </c>
      <c r="E1186" s="80">
        <v>1421.64</v>
      </c>
      <c r="F1186" s="80">
        <v>1421.64</v>
      </c>
      <c r="G1186" s="80">
        <v>1421.64</v>
      </c>
      <c r="H1186" s="80">
        <v>1421.64</v>
      </c>
      <c r="I1186" s="80">
        <v>1421.64</v>
      </c>
      <c r="J1186" s="80">
        <v>1421.64</v>
      </c>
      <c r="K1186" s="80">
        <v>1421.64</v>
      </c>
      <c r="L1186" s="80">
        <v>1421.64</v>
      </c>
      <c r="M1186" s="80">
        <v>1421.64</v>
      </c>
      <c r="N1186" s="80">
        <v>1421.64</v>
      </c>
      <c r="O1186" s="80">
        <v>1421.64</v>
      </c>
      <c r="P1186" s="90">
        <v>17059.669999999998</v>
      </c>
      <c r="Q1186" s="90">
        <f t="shared" si="18"/>
        <v>12794.759999999998</v>
      </c>
    </row>
    <row r="1187" spans="2:17" x14ac:dyDescent="0.3">
      <c r="B1187" s="79" t="s">
        <v>2059</v>
      </c>
      <c r="C1187" s="79" t="s">
        <v>2060</v>
      </c>
      <c r="D1187" s="81">
        <v>167.51</v>
      </c>
      <c r="E1187" s="81">
        <v>167.5</v>
      </c>
      <c r="F1187" s="81">
        <v>167.5</v>
      </c>
      <c r="G1187" s="81">
        <v>167.5</v>
      </c>
      <c r="H1187" s="81">
        <v>167.5</v>
      </c>
      <c r="I1187" s="81">
        <v>167.5</v>
      </c>
      <c r="J1187" s="81">
        <v>167.5</v>
      </c>
      <c r="K1187" s="81">
        <v>167.5</v>
      </c>
      <c r="L1187" s="81">
        <v>167.5</v>
      </c>
      <c r="M1187" s="81">
        <v>167.5</v>
      </c>
      <c r="N1187" s="81">
        <v>167.5</v>
      </c>
      <c r="O1187" s="81">
        <v>167.5</v>
      </c>
      <c r="P1187" s="90">
        <v>2010.01</v>
      </c>
      <c r="Q1187" s="90">
        <f t="shared" si="18"/>
        <v>1507.5</v>
      </c>
    </row>
    <row r="1188" spans="2:17" x14ac:dyDescent="0.3">
      <c r="B1188" s="79" t="s">
        <v>2263</v>
      </c>
      <c r="C1188" s="79" t="s">
        <v>2264</v>
      </c>
      <c r="D1188" s="81">
        <v>158.91</v>
      </c>
      <c r="E1188" s="81">
        <v>158.91</v>
      </c>
      <c r="F1188" s="81">
        <v>158.91</v>
      </c>
      <c r="G1188" s="81">
        <v>158.91</v>
      </c>
      <c r="H1188" s="81">
        <v>158.91</v>
      </c>
      <c r="I1188" s="81">
        <v>158.91</v>
      </c>
      <c r="J1188" s="81">
        <v>158.91</v>
      </c>
      <c r="K1188" s="81">
        <v>158.91</v>
      </c>
      <c r="L1188" s="81">
        <v>158.91</v>
      </c>
      <c r="M1188" s="81">
        <v>158.91</v>
      </c>
      <c r="N1188" s="82"/>
      <c r="O1188" s="82"/>
      <c r="P1188" s="90">
        <v>1589.1</v>
      </c>
      <c r="Q1188" s="90">
        <f t="shared" si="18"/>
        <v>1112.3699999999999</v>
      </c>
    </row>
    <row r="1189" spans="2:17" x14ac:dyDescent="0.3">
      <c r="B1189" s="79" t="s">
        <v>2798</v>
      </c>
      <c r="C1189" s="79" t="s">
        <v>2264</v>
      </c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1">
        <v>158.91</v>
      </c>
      <c r="O1189" s="81">
        <v>158.91</v>
      </c>
      <c r="P1189" s="91">
        <v>317.82</v>
      </c>
      <c r="Q1189" s="90">
        <f t="shared" si="18"/>
        <v>317.82</v>
      </c>
    </row>
    <row r="1190" spans="2:17" x14ac:dyDescent="0.3">
      <c r="B1190" s="79" t="s">
        <v>927</v>
      </c>
      <c r="C1190" s="79" t="s">
        <v>928</v>
      </c>
      <c r="D1190" s="81">
        <v>296.35000000000002</v>
      </c>
      <c r="E1190" s="81">
        <v>296.35000000000002</v>
      </c>
      <c r="F1190" s="81">
        <v>296.35000000000002</v>
      </c>
      <c r="G1190" s="81">
        <v>296.35000000000002</v>
      </c>
      <c r="H1190" s="81">
        <v>296.35000000000002</v>
      </c>
      <c r="I1190" s="81">
        <v>296.35000000000002</v>
      </c>
      <c r="J1190" s="81">
        <v>296.35000000000002</v>
      </c>
      <c r="K1190" s="81">
        <v>296.35000000000002</v>
      </c>
      <c r="L1190" s="81">
        <v>296.35000000000002</v>
      </c>
      <c r="M1190" s="81">
        <v>296.35000000000002</v>
      </c>
      <c r="N1190" s="81">
        <v>296.35000000000002</v>
      </c>
      <c r="O1190" s="81">
        <v>296.35000000000002</v>
      </c>
      <c r="P1190" s="90">
        <v>3556.2</v>
      </c>
      <c r="Q1190" s="90">
        <f t="shared" si="18"/>
        <v>2667.1499999999996</v>
      </c>
    </row>
    <row r="1191" spans="2:17" x14ac:dyDescent="0.3">
      <c r="B1191" s="79" t="s">
        <v>2212</v>
      </c>
      <c r="C1191" s="79" t="s">
        <v>2213</v>
      </c>
      <c r="D1191" s="81">
        <v>201.86</v>
      </c>
      <c r="E1191" s="81">
        <v>201.86</v>
      </c>
      <c r="F1191" s="81">
        <v>201.86</v>
      </c>
      <c r="G1191" s="81">
        <v>201.86</v>
      </c>
      <c r="H1191" s="81">
        <v>201.86</v>
      </c>
      <c r="I1191" s="81">
        <v>201.86</v>
      </c>
      <c r="J1191" s="81">
        <v>201.86</v>
      </c>
      <c r="K1191" s="81">
        <v>201.86</v>
      </c>
      <c r="L1191" s="81">
        <v>201.86</v>
      </c>
      <c r="M1191" s="81">
        <v>201.86</v>
      </c>
      <c r="N1191" s="81">
        <v>201.86</v>
      </c>
      <c r="O1191" s="81">
        <v>201.86</v>
      </c>
      <c r="P1191" s="90">
        <v>2422.3200000000002</v>
      </c>
      <c r="Q1191" s="90">
        <f t="shared" si="18"/>
        <v>1816.7400000000002</v>
      </c>
    </row>
    <row r="1192" spans="2:17" x14ac:dyDescent="0.3">
      <c r="B1192" s="79" t="s">
        <v>851</v>
      </c>
      <c r="C1192" s="79" t="s">
        <v>852</v>
      </c>
      <c r="D1192" s="81">
        <v>678.61</v>
      </c>
      <c r="E1192" s="81">
        <v>339.3</v>
      </c>
      <c r="F1192" s="81">
        <v>339.3</v>
      </c>
      <c r="G1192" s="81">
        <v>339.3</v>
      </c>
      <c r="H1192" s="81">
        <v>339.3</v>
      </c>
      <c r="I1192" s="81">
        <v>339.3</v>
      </c>
      <c r="J1192" s="81">
        <v>339.3</v>
      </c>
      <c r="K1192" s="81">
        <v>339.3</v>
      </c>
      <c r="L1192" s="81">
        <v>339.3</v>
      </c>
      <c r="M1192" s="81">
        <v>339.3</v>
      </c>
      <c r="N1192" s="81">
        <v>339.3</v>
      </c>
      <c r="O1192" s="81">
        <v>339.3</v>
      </c>
      <c r="P1192" s="90">
        <v>4410.91</v>
      </c>
      <c r="Q1192" s="90">
        <f t="shared" si="18"/>
        <v>3053.7000000000003</v>
      </c>
    </row>
    <row r="1193" spans="2:17" x14ac:dyDescent="0.3">
      <c r="B1193" s="79" t="s">
        <v>2381</v>
      </c>
      <c r="C1193" s="79" t="s">
        <v>2382</v>
      </c>
      <c r="D1193" s="81">
        <v>167.51</v>
      </c>
      <c r="E1193" s="81">
        <v>167.5</v>
      </c>
      <c r="F1193" s="81">
        <v>167.5</v>
      </c>
      <c r="G1193" s="81">
        <v>167.5</v>
      </c>
      <c r="H1193" s="81">
        <v>167.5</v>
      </c>
      <c r="I1193" s="81">
        <v>167.5</v>
      </c>
      <c r="J1193" s="81">
        <v>167.5</v>
      </c>
      <c r="K1193" s="81">
        <v>167.5</v>
      </c>
      <c r="L1193" s="81">
        <v>167.5</v>
      </c>
      <c r="M1193" s="81">
        <v>167.5</v>
      </c>
      <c r="N1193" s="81">
        <v>167.5</v>
      </c>
      <c r="O1193" s="81">
        <v>167.5</v>
      </c>
      <c r="P1193" s="90">
        <v>2010.01</v>
      </c>
      <c r="Q1193" s="90">
        <f t="shared" si="18"/>
        <v>1507.5</v>
      </c>
    </row>
    <row r="1194" spans="2:17" x14ac:dyDescent="0.3">
      <c r="B1194" s="79" t="s">
        <v>1300</v>
      </c>
      <c r="C1194" s="79" t="s">
        <v>1301</v>
      </c>
      <c r="D1194" s="81">
        <v>180.39</v>
      </c>
      <c r="E1194" s="81">
        <v>180.39</v>
      </c>
      <c r="F1194" s="81">
        <v>180.39</v>
      </c>
      <c r="G1194" s="81">
        <v>180.39</v>
      </c>
      <c r="H1194" s="81">
        <v>180.39</v>
      </c>
      <c r="I1194" s="81">
        <v>180.39</v>
      </c>
      <c r="J1194" s="81">
        <v>180.39</v>
      </c>
      <c r="K1194" s="81">
        <v>180.39</v>
      </c>
      <c r="L1194" s="81">
        <v>180.39</v>
      </c>
      <c r="M1194" s="81">
        <v>180.39</v>
      </c>
      <c r="N1194" s="81">
        <v>180.39</v>
      </c>
      <c r="O1194" s="81">
        <v>180.39</v>
      </c>
      <c r="P1194" s="90">
        <v>2164.6799999999998</v>
      </c>
      <c r="Q1194" s="90">
        <f t="shared" si="18"/>
        <v>1623.5099999999998</v>
      </c>
    </row>
    <row r="1195" spans="2:17" x14ac:dyDescent="0.3">
      <c r="B1195" s="79" t="s">
        <v>2065</v>
      </c>
      <c r="C1195" s="79" t="s">
        <v>2066</v>
      </c>
      <c r="D1195" s="81">
        <v>180.39</v>
      </c>
      <c r="E1195" s="81">
        <v>180.39</v>
      </c>
      <c r="F1195" s="81">
        <v>180.39</v>
      </c>
      <c r="G1195" s="81">
        <v>180.39</v>
      </c>
      <c r="H1195" s="81">
        <v>180.39</v>
      </c>
      <c r="I1195" s="81">
        <v>180.39</v>
      </c>
      <c r="J1195" s="81">
        <v>180.39</v>
      </c>
      <c r="K1195" s="81">
        <v>180.39</v>
      </c>
      <c r="L1195" s="81">
        <v>180.39</v>
      </c>
      <c r="M1195" s="81">
        <v>180.39</v>
      </c>
      <c r="N1195" s="81">
        <v>180.39</v>
      </c>
      <c r="O1195" s="81">
        <v>180.39</v>
      </c>
      <c r="P1195" s="90">
        <v>2164.6799999999998</v>
      </c>
      <c r="Q1195" s="90">
        <f t="shared" si="18"/>
        <v>1623.5099999999998</v>
      </c>
    </row>
    <row r="1196" spans="2:17" x14ac:dyDescent="0.3">
      <c r="B1196" s="79" t="s">
        <v>939</v>
      </c>
      <c r="C1196" s="79" t="s">
        <v>940</v>
      </c>
      <c r="D1196" s="81">
        <v>184.69</v>
      </c>
      <c r="E1196" s="81">
        <v>184.68</v>
      </c>
      <c r="F1196" s="81">
        <v>184.69</v>
      </c>
      <c r="G1196" s="81">
        <v>184.68</v>
      </c>
      <c r="H1196" s="81">
        <v>184.68</v>
      </c>
      <c r="I1196" s="81">
        <v>184.68</v>
      </c>
      <c r="J1196" s="81">
        <v>184.68</v>
      </c>
      <c r="K1196" s="81">
        <v>184.68</v>
      </c>
      <c r="L1196" s="81">
        <v>184.68</v>
      </c>
      <c r="M1196" s="81">
        <v>184.68</v>
      </c>
      <c r="N1196" s="81">
        <v>184.68</v>
      </c>
      <c r="O1196" s="81">
        <v>184.68</v>
      </c>
      <c r="P1196" s="90">
        <v>2216.1799999999998</v>
      </c>
      <c r="Q1196" s="90">
        <f t="shared" si="18"/>
        <v>1662.1200000000003</v>
      </c>
    </row>
    <row r="1197" spans="2:17" x14ac:dyDescent="0.3">
      <c r="B1197" s="79" t="s">
        <v>2179</v>
      </c>
      <c r="C1197" s="79" t="s">
        <v>2180</v>
      </c>
      <c r="D1197" s="81">
        <v>167.51</v>
      </c>
      <c r="E1197" s="81">
        <v>167.5</v>
      </c>
      <c r="F1197" s="81">
        <v>151.29</v>
      </c>
      <c r="G1197" s="82"/>
      <c r="H1197" s="82"/>
      <c r="I1197" s="82"/>
      <c r="J1197" s="82"/>
      <c r="K1197" s="82"/>
      <c r="L1197" s="82"/>
      <c r="M1197" s="82"/>
      <c r="N1197" s="82"/>
      <c r="O1197" s="82"/>
      <c r="P1197" s="91">
        <v>486.3</v>
      </c>
      <c r="Q1197" s="90">
        <f t="shared" si="18"/>
        <v>0</v>
      </c>
    </row>
    <row r="1198" spans="2:17" x14ac:dyDescent="0.3">
      <c r="B1198" s="79" t="s">
        <v>2703</v>
      </c>
      <c r="C1198" s="79" t="s">
        <v>2180</v>
      </c>
      <c r="D1198" s="82"/>
      <c r="E1198" s="82"/>
      <c r="F1198" s="81">
        <v>16.21</v>
      </c>
      <c r="G1198" s="81">
        <v>167.51</v>
      </c>
      <c r="H1198" s="81">
        <v>167.5</v>
      </c>
      <c r="I1198" s="81">
        <v>167.5</v>
      </c>
      <c r="J1198" s="81">
        <v>167.5</v>
      </c>
      <c r="K1198" s="81">
        <v>167.5</v>
      </c>
      <c r="L1198" s="81">
        <v>167.5</v>
      </c>
      <c r="M1198" s="81">
        <v>167.5</v>
      </c>
      <c r="N1198" s="81">
        <v>167.5</v>
      </c>
      <c r="O1198" s="81">
        <v>167.5</v>
      </c>
      <c r="P1198" s="90">
        <v>1523.72</v>
      </c>
      <c r="Q1198" s="90">
        <f t="shared" si="18"/>
        <v>1507.51</v>
      </c>
    </row>
    <row r="1199" spans="2:17" x14ac:dyDescent="0.3">
      <c r="B1199" s="79" t="s">
        <v>1622</v>
      </c>
      <c r="C1199" s="79" t="s">
        <v>1623</v>
      </c>
      <c r="D1199" s="81">
        <v>163.21</v>
      </c>
      <c r="E1199" s="81">
        <v>81.599999999999994</v>
      </c>
      <c r="F1199" s="82"/>
      <c r="G1199" s="82"/>
      <c r="H1199" s="82"/>
      <c r="I1199" s="82"/>
      <c r="J1199" s="82"/>
      <c r="K1199" s="82"/>
      <c r="L1199" s="82"/>
      <c r="M1199" s="82"/>
      <c r="N1199" s="82"/>
      <c r="O1199" s="82"/>
      <c r="P1199" s="91">
        <v>244.81</v>
      </c>
      <c r="Q1199" s="90">
        <f t="shared" si="18"/>
        <v>0</v>
      </c>
    </row>
    <row r="1200" spans="2:17" x14ac:dyDescent="0.3">
      <c r="B1200" s="79" t="s">
        <v>2683</v>
      </c>
      <c r="C1200" s="79" t="s">
        <v>1623</v>
      </c>
      <c r="D1200" s="82"/>
      <c r="E1200" s="81">
        <v>81.61</v>
      </c>
      <c r="F1200" s="81">
        <v>163.21</v>
      </c>
      <c r="G1200" s="81">
        <v>163.21</v>
      </c>
      <c r="H1200" s="81">
        <v>163.21</v>
      </c>
      <c r="I1200" s="82"/>
      <c r="J1200" s="82"/>
      <c r="K1200" s="82"/>
      <c r="L1200" s="82"/>
      <c r="M1200" s="82"/>
      <c r="N1200" s="82"/>
      <c r="O1200" s="82"/>
      <c r="P1200" s="91">
        <v>571.24</v>
      </c>
      <c r="Q1200" s="90">
        <f t="shared" si="18"/>
        <v>326.42</v>
      </c>
    </row>
    <row r="1201" spans="2:17" x14ac:dyDescent="0.3">
      <c r="B1201" s="79" t="s">
        <v>2740</v>
      </c>
      <c r="C1201" s="79" t="s">
        <v>1623</v>
      </c>
      <c r="D1201" s="82"/>
      <c r="E1201" s="82"/>
      <c r="F1201" s="82"/>
      <c r="G1201" s="82"/>
      <c r="H1201" s="82"/>
      <c r="I1201" s="81">
        <v>163.21</v>
      </c>
      <c r="J1201" s="81">
        <v>163.21</v>
      </c>
      <c r="K1201" s="81">
        <v>163.21</v>
      </c>
      <c r="L1201" s="81">
        <v>163.21</v>
      </c>
      <c r="M1201" s="81">
        <v>163.21</v>
      </c>
      <c r="N1201" s="81">
        <v>163.21</v>
      </c>
      <c r="O1201" s="81">
        <v>163.21</v>
      </c>
      <c r="P1201" s="90">
        <v>1142.47</v>
      </c>
      <c r="Q1201" s="90">
        <f t="shared" si="18"/>
        <v>1142.47</v>
      </c>
    </row>
    <row r="1202" spans="2:17" x14ac:dyDescent="0.3">
      <c r="B1202" s="79" t="s">
        <v>2025</v>
      </c>
      <c r="C1202" s="79" t="s">
        <v>2026</v>
      </c>
      <c r="D1202" s="81">
        <v>206.16</v>
      </c>
      <c r="E1202" s="81">
        <v>206.16</v>
      </c>
      <c r="F1202" s="81">
        <v>206.16</v>
      </c>
      <c r="G1202" s="81">
        <v>206.16</v>
      </c>
      <c r="H1202" s="81">
        <v>206.16</v>
      </c>
      <c r="I1202" s="81">
        <v>206.16</v>
      </c>
      <c r="J1202" s="81">
        <v>206.16</v>
      </c>
      <c r="K1202" s="81">
        <v>206.16</v>
      </c>
      <c r="L1202" s="81">
        <v>206.16</v>
      </c>
      <c r="M1202" s="81">
        <v>206.16</v>
      </c>
      <c r="N1202" s="81">
        <v>206.16</v>
      </c>
      <c r="O1202" s="81">
        <v>206.16</v>
      </c>
      <c r="P1202" s="90">
        <v>2473.92</v>
      </c>
      <c r="Q1202" s="90">
        <f t="shared" si="18"/>
        <v>1855.4400000000003</v>
      </c>
    </row>
    <row r="1203" spans="2:17" x14ac:dyDescent="0.3">
      <c r="B1203" s="79" t="s">
        <v>900</v>
      </c>
      <c r="C1203" s="79" t="s">
        <v>901</v>
      </c>
      <c r="D1203" s="81">
        <v>128.85</v>
      </c>
      <c r="E1203" s="81">
        <v>128.85</v>
      </c>
      <c r="F1203" s="81">
        <v>128.85</v>
      </c>
      <c r="G1203" s="81">
        <v>128.85</v>
      </c>
      <c r="H1203" s="81">
        <v>128.85</v>
      </c>
      <c r="I1203" s="81">
        <v>128.85</v>
      </c>
      <c r="J1203" s="81">
        <v>128.85</v>
      </c>
      <c r="K1203" s="81">
        <v>128.85</v>
      </c>
      <c r="L1203" s="81">
        <v>128.85</v>
      </c>
      <c r="M1203" s="81">
        <v>128.85</v>
      </c>
      <c r="N1203" s="81">
        <v>128.85</v>
      </c>
      <c r="O1203" s="81">
        <v>128.85</v>
      </c>
      <c r="P1203" s="90">
        <v>1546.2</v>
      </c>
      <c r="Q1203" s="90">
        <f t="shared" si="18"/>
        <v>1159.6499999999999</v>
      </c>
    </row>
    <row r="1204" spans="2:17" x14ac:dyDescent="0.3">
      <c r="B1204" s="79" t="s">
        <v>788</v>
      </c>
      <c r="C1204" s="79" t="s">
        <v>789</v>
      </c>
      <c r="D1204" s="81">
        <v>249.11</v>
      </c>
      <c r="E1204" s="81">
        <v>249.11</v>
      </c>
      <c r="F1204" s="81">
        <v>249.11</v>
      </c>
      <c r="G1204" s="81">
        <v>249.11</v>
      </c>
      <c r="H1204" s="81">
        <v>249.11</v>
      </c>
      <c r="I1204" s="81">
        <v>249.11</v>
      </c>
      <c r="J1204" s="81">
        <v>249.11</v>
      </c>
      <c r="K1204" s="81">
        <v>249.11</v>
      </c>
      <c r="L1204" s="81">
        <v>249.11</v>
      </c>
      <c r="M1204" s="81">
        <v>249.11</v>
      </c>
      <c r="N1204" s="81">
        <v>249.11</v>
      </c>
      <c r="O1204" s="81">
        <v>249.11</v>
      </c>
      <c r="P1204" s="90">
        <v>2989.32</v>
      </c>
      <c r="Q1204" s="90">
        <f t="shared" si="18"/>
        <v>2241.9900000000007</v>
      </c>
    </row>
    <row r="1205" spans="2:17" x14ac:dyDescent="0.3">
      <c r="B1205" s="79" t="s">
        <v>772</v>
      </c>
      <c r="C1205" s="79" t="s">
        <v>773</v>
      </c>
      <c r="D1205" s="81">
        <v>330.72</v>
      </c>
      <c r="E1205" s="81">
        <v>330.71</v>
      </c>
      <c r="F1205" s="81">
        <v>330.71</v>
      </c>
      <c r="G1205" s="81">
        <v>330.71</v>
      </c>
      <c r="H1205" s="81">
        <v>330.71</v>
      </c>
      <c r="I1205" s="81">
        <v>330.71</v>
      </c>
      <c r="J1205" s="81">
        <v>330.71</v>
      </c>
      <c r="K1205" s="81">
        <v>330.71</v>
      </c>
      <c r="L1205" s="81">
        <v>330.71</v>
      </c>
      <c r="M1205" s="81">
        <v>330.71</v>
      </c>
      <c r="N1205" s="81">
        <v>330.71</v>
      </c>
      <c r="O1205" s="81">
        <v>330.71</v>
      </c>
      <c r="P1205" s="90">
        <v>3968.53</v>
      </c>
      <c r="Q1205" s="90">
        <f t="shared" si="18"/>
        <v>2976.39</v>
      </c>
    </row>
    <row r="1206" spans="2:17" x14ac:dyDescent="0.3">
      <c r="B1206" s="79" t="s">
        <v>1888</v>
      </c>
      <c r="C1206" s="79" t="s">
        <v>1889</v>
      </c>
      <c r="D1206" s="81">
        <v>184.69</v>
      </c>
      <c r="E1206" s="81">
        <v>184.68</v>
      </c>
      <c r="F1206" s="81">
        <v>184.68</v>
      </c>
      <c r="G1206" s="81">
        <v>184.68</v>
      </c>
      <c r="H1206" s="81">
        <v>184.68</v>
      </c>
      <c r="I1206" s="81">
        <v>184.68</v>
      </c>
      <c r="J1206" s="81">
        <v>184.68</v>
      </c>
      <c r="K1206" s="81">
        <v>184.68</v>
      </c>
      <c r="L1206" s="81">
        <v>184.68</v>
      </c>
      <c r="M1206" s="81">
        <v>184.68</v>
      </c>
      <c r="N1206" s="81">
        <v>184.68</v>
      </c>
      <c r="O1206" s="81">
        <v>184.68</v>
      </c>
      <c r="P1206" s="90">
        <v>2216.17</v>
      </c>
      <c r="Q1206" s="90">
        <f t="shared" si="18"/>
        <v>1662.1200000000003</v>
      </c>
    </row>
    <row r="1207" spans="2:17" x14ac:dyDescent="0.3">
      <c r="B1207" s="79" t="s">
        <v>2214</v>
      </c>
      <c r="C1207" s="79" t="s">
        <v>2215</v>
      </c>
      <c r="D1207" s="81">
        <v>171.8</v>
      </c>
      <c r="E1207" s="81">
        <v>171.8</v>
      </c>
      <c r="F1207" s="81">
        <v>171.8</v>
      </c>
      <c r="G1207" s="81">
        <v>171.8</v>
      </c>
      <c r="H1207" s="81">
        <v>171.8</v>
      </c>
      <c r="I1207" s="81">
        <v>171.8</v>
      </c>
      <c r="J1207" s="81">
        <v>171.8</v>
      </c>
      <c r="K1207" s="81">
        <v>171.8</v>
      </c>
      <c r="L1207" s="81">
        <v>171.8</v>
      </c>
      <c r="M1207" s="81">
        <v>171.8</v>
      </c>
      <c r="N1207" s="81">
        <v>171.8</v>
      </c>
      <c r="O1207" s="81">
        <v>171.8</v>
      </c>
      <c r="P1207" s="90">
        <v>2061.6</v>
      </c>
      <c r="Q1207" s="90">
        <f t="shared" si="18"/>
        <v>1546.1999999999998</v>
      </c>
    </row>
    <row r="1208" spans="2:17" x14ac:dyDescent="0.3">
      <c r="B1208" s="79" t="s">
        <v>1610</v>
      </c>
      <c r="C1208" s="79" t="s">
        <v>1611</v>
      </c>
      <c r="D1208" s="81">
        <v>236.23</v>
      </c>
      <c r="E1208" s="81">
        <v>236.22</v>
      </c>
      <c r="F1208" s="81">
        <v>236.22</v>
      </c>
      <c r="G1208" s="81">
        <v>236.22</v>
      </c>
      <c r="H1208" s="81">
        <v>236.22</v>
      </c>
      <c r="I1208" s="81">
        <v>236.22</v>
      </c>
      <c r="J1208" s="81">
        <v>236.22</v>
      </c>
      <c r="K1208" s="81">
        <v>236.22</v>
      </c>
      <c r="L1208" s="81">
        <v>236.22</v>
      </c>
      <c r="M1208" s="81">
        <v>236.22</v>
      </c>
      <c r="N1208" s="81">
        <v>236.22</v>
      </c>
      <c r="O1208" s="81">
        <v>236.22</v>
      </c>
      <c r="P1208" s="90">
        <v>2834.65</v>
      </c>
      <c r="Q1208" s="90">
        <f t="shared" si="18"/>
        <v>2125.98</v>
      </c>
    </row>
    <row r="1209" spans="2:17" x14ac:dyDescent="0.3">
      <c r="B1209" s="79" t="s">
        <v>883</v>
      </c>
      <c r="C1209" s="79" t="s">
        <v>884</v>
      </c>
      <c r="D1209" s="81">
        <v>227.64</v>
      </c>
      <c r="E1209" s="81">
        <v>227.63</v>
      </c>
      <c r="F1209" s="81">
        <v>227.63</v>
      </c>
      <c r="G1209" s="81">
        <v>227.63</v>
      </c>
      <c r="H1209" s="81">
        <v>227.63</v>
      </c>
      <c r="I1209" s="81">
        <v>227.63</v>
      </c>
      <c r="J1209" s="81">
        <v>227.63</v>
      </c>
      <c r="K1209" s="81">
        <v>227.63</v>
      </c>
      <c r="L1209" s="81">
        <v>227.63</v>
      </c>
      <c r="M1209" s="81">
        <v>227.63</v>
      </c>
      <c r="N1209" s="81">
        <v>227.63</v>
      </c>
      <c r="O1209" s="81">
        <v>227.63</v>
      </c>
      <c r="P1209" s="90">
        <v>2731.57</v>
      </c>
      <c r="Q1209" s="90">
        <f t="shared" si="18"/>
        <v>2048.6700000000005</v>
      </c>
    </row>
    <row r="1210" spans="2:17" x14ac:dyDescent="0.3">
      <c r="B1210" s="79" t="s">
        <v>959</v>
      </c>
      <c r="C1210" s="79" t="s">
        <v>960</v>
      </c>
      <c r="D1210" s="81">
        <v>231.93</v>
      </c>
      <c r="E1210" s="81">
        <v>231.93</v>
      </c>
      <c r="F1210" s="81">
        <v>231.93</v>
      </c>
      <c r="G1210" s="81">
        <v>231.93</v>
      </c>
      <c r="H1210" s="81">
        <v>231.93</v>
      </c>
      <c r="I1210" s="81">
        <v>231.93</v>
      </c>
      <c r="J1210" s="81">
        <v>231.93</v>
      </c>
      <c r="K1210" s="81">
        <v>231.93</v>
      </c>
      <c r="L1210" s="81">
        <v>231.93</v>
      </c>
      <c r="M1210" s="81">
        <v>231.93</v>
      </c>
      <c r="N1210" s="81">
        <v>231.93</v>
      </c>
      <c r="O1210" s="81">
        <v>231.93</v>
      </c>
      <c r="P1210" s="90">
        <v>2783.16</v>
      </c>
      <c r="Q1210" s="90">
        <f t="shared" si="18"/>
        <v>2087.3700000000003</v>
      </c>
    </row>
    <row r="1211" spans="2:17" x14ac:dyDescent="0.3">
      <c r="B1211" s="79" t="s">
        <v>946</v>
      </c>
      <c r="C1211" s="79" t="s">
        <v>947</v>
      </c>
      <c r="D1211" s="81">
        <v>283.47000000000003</v>
      </c>
      <c r="E1211" s="81">
        <v>283.47000000000003</v>
      </c>
      <c r="F1211" s="81">
        <v>283.47000000000003</v>
      </c>
      <c r="G1211" s="81">
        <v>283.47000000000003</v>
      </c>
      <c r="H1211" s="81">
        <v>283.47000000000003</v>
      </c>
      <c r="I1211" s="81">
        <v>283.47000000000003</v>
      </c>
      <c r="J1211" s="81">
        <v>283.47000000000003</v>
      </c>
      <c r="K1211" s="81">
        <v>283.47000000000003</v>
      </c>
      <c r="L1211" s="81">
        <v>283.47000000000003</v>
      </c>
      <c r="M1211" s="81">
        <v>283.47000000000003</v>
      </c>
      <c r="N1211" s="81">
        <v>283.47000000000003</v>
      </c>
      <c r="O1211" s="81">
        <v>283.47000000000003</v>
      </c>
      <c r="P1211" s="90">
        <v>3401.64</v>
      </c>
      <c r="Q1211" s="90">
        <f t="shared" si="18"/>
        <v>2551.2300000000005</v>
      </c>
    </row>
    <row r="1212" spans="2:17" x14ac:dyDescent="0.3">
      <c r="B1212" s="79" t="s">
        <v>2277</v>
      </c>
      <c r="C1212" s="79" t="s">
        <v>2278</v>
      </c>
      <c r="D1212" s="81">
        <v>403.72</v>
      </c>
      <c r="E1212" s="81">
        <v>403.73</v>
      </c>
      <c r="F1212" s="81">
        <v>403.73</v>
      </c>
      <c r="G1212" s="81">
        <v>403.73</v>
      </c>
      <c r="H1212" s="81">
        <v>403.73</v>
      </c>
      <c r="I1212" s="81">
        <v>13.42</v>
      </c>
      <c r="J1212" s="82"/>
      <c r="K1212" s="82"/>
      <c r="L1212" s="82"/>
      <c r="M1212" s="82"/>
      <c r="N1212" s="82"/>
      <c r="O1212" s="82"/>
      <c r="P1212" s="90">
        <v>2032.06</v>
      </c>
      <c r="Q1212" s="90">
        <f t="shared" si="18"/>
        <v>820.88</v>
      </c>
    </row>
    <row r="1213" spans="2:17" x14ac:dyDescent="0.3">
      <c r="B1213" s="79" t="s">
        <v>2747</v>
      </c>
      <c r="C1213" s="79" t="s">
        <v>2278</v>
      </c>
      <c r="D1213" s="82"/>
      <c r="E1213" s="82"/>
      <c r="F1213" s="82"/>
      <c r="G1213" s="82"/>
      <c r="H1213" s="82"/>
      <c r="I1213" s="81">
        <v>390.3</v>
      </c>
      <c r="J1213" s="81">
        <v>403.73</v>
      </c>
      <c r="K1213" s="81">
        <v>403.73</v>
      </c>
      <c r="L1213" s="81">
        <v>403.73</v>
      </c>
      <c r="M1213" s="81">
        <v>403.73</v>
      </c>
      <c r="N1213" s="81">
        <v>403.73</v>
      </c>
      <c r="O1213" s="81">
        <v>403.73</v>
      </c>
      <c r="P1213" s="90">
        <v>2812.68</v>
      </c>
      <c r="Q1213" s="90">
        <f t="shared" si="18"/>
        <v>2812.68</v>
      </c>
    </row>
    <row r="1214" spans="2:17" x14ac:dyDescent="0.3">
      <c r="B1214" s="79" t="s">
        <v>2409</v>
      </c>
      <c r="C1214" s="79" t="s">
        <v>2410</v>
      </c>
      <c r="D1214" s="81">
        <v>261.99</v>
      </c>
      <c r="E1214" s="81">
        <v>261.99</v>
      </c>
      <c r="F1214" s="81">
        <v>261.99</v>
      </c>
      <c r="G1214" s="81">
        <v>261.99</v>
      </c>
      <c r="H1214" s="81">
        <v>261.99</v>
      </c>
      <c r="I1214" s="81">
        <v>261.99</v>
      </c>
      <c r="J1214" s="81">
        <v>261.99</v>
      </c>
      <c r="K1214" s="81">
        <v>261.99</v>
      </c>
      <c r="L1214" s="81">
        <v>261.99</v>
      </c>
      <c r="M1214" s="81">
        <v>261.99</v>
      </c>
      <c r="N1214" s="81">
        <v>261.99</v>
      </c>
      <c r="O1214" s="81">
        <v>261.99</v>
      </c>
      <c r="P1214" s="90">
        <v>3143.88</v>
      </c>
      <c r="Q1214" s="90">
        <f t="shared" si="18"/>
        <v>2357.91</v>
      </c>
    </row>
    <row r="1215" spans="2:17" x14ac:dyDescent="0.3">
      <c r="B1215" s="79" t="s">
        <v>853</v>
      </c>
      <c r="C1215" s="79" t="s">
        <v>854</v>
      </c>
      <c r="D1215" s="81">
        <v>154.62</v>
      </c>
      <c r="E1215" s="81">
        <v>154.62</v>
      </c>
      <c r="F1215" s="81">
        <v>154.62</v>
      </c>
      <c r="G1215" s="81">
        <v>154.62</v>
      </c>
      <c r="H1215" s="81">
        <v>154.62</v>
      </c>
      <c r="I1215" s="81">
        <v>154.62</v>
      </c>
      <c r="J1215" s="81">
        <v>154.62</v>
      </c>
      <c r="K1215" s="81">
        <v>154.62</v>
      </c>
      <c r="L1215" s="81">
        <v>154.62</v>
      </c>
      <c r="M1215" s="81">
        <v>154.62</v>
      </c>
      <c r="N1215" s="81">
        <v>154.62</v>
      </c>
      <c r="O1215" s="81">
        <v>154.62</v>
      </c>
      <c r="P1215" s="90">
        <v>1855.44</v>
      </c>
      <c r="Q1215" s="90">
        <f t="shared" si="18"/>
        <v>1391.58</v>
      </c>
    </row>
    <row r="1216" spans="2:17" x14ac:dyDescent="0.3">
      <c r="B1216" s="79" t="s">
        <v>859</v>
      </c>
      <c r="C1216" s="79" t="s">
        <v>860</v>
      </c>
      <c r="D1216" s="81">
        <v>206.16</v>
      </c>
      <c r="E1216" s="81">
        <v>206.16</v>
      </c>
      <c r="F1216" s="81">
        <v>206.16</v>
      </c>
      <c r="G1216" s="81">
        <v>206.16</v>
      </c>
      <c r="H1216" s="81">
        <v>206.16</v>
      </c>
      <c r="I1216" s="81">
        <v>206.16</v>
      </c>
      <c r="J1216" s="81">
        <v>206.16</v>
      </c>
      <c r="K1216" s="81">
        <v>206.16</v>
      </c>
      <c r="L1216" s="81">
        <v>206.16</v>
      </c>
      <c r="M1216" s="81">
        <v>206.16</v>
      </c>
      <c r="N1216" s="81">
        <v>206.16</v>
      </c>
      <c r="O1216" s="81">
        <v>206.16</v>
      </c>
      <c r="P1216" s="90">
        <v>2473.92</v>
      </c>
      <c r="Q1216" s="90">
        <f t="shared" si="18"/>
        <v>1855.4400000000003</v>
      </c>
    </row>
    <row r="1217" spans="2:17" x14ac:dyDescent="0.3">
      <c r="B1217" s="79" t="s">
        <v>2411</v>
      </c>
      <c r="C1217" s="79" t="s">
        <v>2412</v>
      </c>
      <c r="D1217" s="81">
        <v>304.94</v>
      </c>
      <c r="E1217" s="81">
        <v>304.94</v>
      </c>
      <c r="F1217" s="81">
        <v>304.94</v>
      </c>
      <c r="G1217" s="81">
        <v>304.94</v>
      </c>
      <c r="H1217" s="81">
        <v>304.94</v>
      </c>
      <c r="I1217" s="81">
        <v>304.94</v>
      </c>
      <c r="J1217" s="81">
        <v>304.94</v>
      </c>
      <c r="K1217" s="81">
        <v>304.94</v>
      </c>
      <c r="L1217" s="81">
        <v>304.94</v>
      </c>
      <c r="M1217" s="81">
        <v>304.94</v>
      </c>
      <c r="N1217" s="81">
        <v>304.94</v>
      </c>
      <c r="O1217" s="81">
        <v>304.94</v>
      </c>
      <c r="P1217" s="90">
        <v>3659.28</v>
      </c>
      <c r="Q1217" s="90">
        <f t="shared" si="18"/>
        <v>2744.46</v>
      </c>
    </row>
    <row r="1218" spans="2:17" x14ac:dyDescent="0.3">
      <c r="B1218" s="79" t="s">
        <v>2199</v>
      </c>
      <c r="C1218" s="79" t="s">
        <v>2200</v>
      </c>
      <c r="D1218" s="81">
        <v>176.1</v>
      </c>
      <c r="E1218" s="81">
        <v>176.09</v>
      </c>
      <c r="F1218" s="81">
        <v>176.09</v>
      </c>
      <c r="G1218" s="81">
        <v>176.09</v>
      </c>
      <c r="H1218" s="81">
        <v>176.09</v>
      </c>
      <c r="I1218" s="81">
        <v>176.09</v>
      </c>
      <c r="J1218" s="81">
        <v>176.09</v>
      </c>
      <c r="K1218" s="81">
        <v>176.09</v>
      </c>
      <c r="L1218" s="81">
        <v>176.09</v>
      </c>
      <c r="M1218" s="81">
        <v>176.09</v>
      </c>
      <c r="N1218" s="82"/>
      <c r="O1218" s="82"/>
      <c r="P1218" s="90">
        <v>1760.91</v>
      </c>
      <c r="Q1218" s="90">
        <f t="shared" si="18"/>
        <v>1232.6299999999999</v>
      </c>
    </row>
    <row r="1219" spans="2:17" x14ac:dyDescent="0.3">
      <c r="B1219" s="79" t="s">
        <v>2797</v>
      </c>
      <c r="C1219" s="79" t="s">
        <v>2200</v>
      </c>
      <c r="D1219" s="82"/>
      <c r="E1219" s="82"/>
      <c r="F1219" s="82"/>
      <c r="G1219" s="82"/>
      <c r="H1219" s="82"/>
      <c r="I1219" s="82"/>
      <c r="J1219" s="82"/>
      <c r="K1219" s="82"/>
      <c r="L1219" s="82"/>
      <c r="M1219" s="82"/>
      <c r="N1219" s="81">
        <v>176.09</v>
      </c>
      <c r="O1219" s="81">
        <v>176.09</v>
      </c>
      <c r="P1219" s="91">
        <v>352.18</v>
      </c>
      <c r="Q1219" s="90">
        <f t="shared" ref="Q1219:Q1282" si="19">SUM(G1219:O1219)</f>
        <v>352.18</v>
      </c>
    </row>
    <row r="1220" spans="2:17" x14ac:dyDescent="0.3">
      <c r="B1220" s="79" t="s">
        <v>1313</v>
      </c>
      <c r="C1220" s="79" t="s">
        <v>1314</v>
      </c>
      <c r="D1220" s="81">
        <v>180.39</v>
      </c>
      <c r="E1220" s="81">
        <v>180.39</v>
      </c>
      <c r="F1220" s="81">
        <v>180.39</v>
      </c>
      <c r="G1220" s="81">
        <v>180.39</v>
      </c>
      <c r="H1220" s="81">
        <v>180.39</v>
      </c>
      <c r="I1220" s="81">
        <v>180.39</v>
      </c>
      <c r="J1220" s="81">
        <v>180.39</v>
      </c>
      <c r="K1220" s="81">
        <v>180.39</v>
      </c>
      <c r="L1220" s="81">
        <v>180.39</v>
      </c>
      <c r="M1220" s="81">
        <v>180.39</v>
      </c>
      <c r="N1220" s="81">
        <v>180.39</v>
      </c>
      <c r="O1220" s="81">
        <v>180.39</v>
      </c>
      <c r="P1220" s="90">
        <v>2164.6799999999998</v>
      </c>
      <c r="Q1220" s="90">
        <f t="shared" si="19"/>
        <v>1623.5099999999998</v>
      </c>
    </row>
    <row r="1221" spans="2:17" x14ac:dyDescent="0.3">
      <c r="B1221" s="79" t="s">
        <v>1315</v>
      </c>
      <c r="C1221" s="79" t="s">
        <v>1316</v>
      </c>
      <c r="D1221" s="81">
        <v>171.8</v>
      </c>
      <c r="E1221" s="81">
        <v>171.8</v>
      </c>
      <c r="F1221" s="81">
        <v>171.8</v>
      </c>
      <c r="G1221" s="81">
        <v>171.8</v>
      </c>
      <c r="H1221" s="81">
        <v>171.8</v>
      </c>
      <c r="I1221" s="81">
        <v>171.8</v>
      </c>
      <c r="J1221" s="81">
        <v>171.8</v>
      </c>
      <c r="K1221" s="81">
        <v>171.8</v>
      </c>
      <c r="L1221" s="81">
        <v>171.8</v>
      </c>
      <c r="M1221" s="81">
        <v>171.8</v>
      </c>
      <c r="N1221" s="81">
        <v>171.8</v>
      </c>
      <c r="O1221" s="81">
        <v>171.8</v>
      </c>
      <c r="P1221" s="90">
        <v>2061.6</v>
      </c>
      <c r="Q1221" s="90">
        <f t="shared" si="19"/>
        <v>1546.1999999999998</v>
      </c>
    </row>
    <row r="1222" spans="2:17" x14ac:dyDescent="0.3">
      <c r="B1222" s="79" t="s">
        <v>1000</v>
      </c>
      <c r="C1222" s="79" t="s">
        <v>1001</v>
      </c>
      <c r="D1222" s="81">
        <v>124.56</v>
      </c>
      <c r="E1222" s="81">
        <v>124.55</v>
      </c>
      <c r="F1222" s="81">
        <v>124.55</v>
      </c>
      <c r="G1222" s="81">
        <v>124.55</v>
      </c>
      <c r="H1222" s="81">
        <v>124.55</v>
      </c>
      <c r="I1222" s="81">
        <v>124.55</v>
      </c>
      <c r="J1222" s="81">
        <v>124.55</v>
      </c>
      <c r="K1222" s="81">
        <v>124.55</v>
      </c>
      <c r="L1222" s="81">
        <v>124.55</v>
      </c>
      <c r="M1222" s="81">
        <v>124.55</v>
      </c>
      <c r="N1222" s="81">
        <v>124.55</v>
      </c>
      <c r="O1222" s="81">
        <v>124.55</v>
      </c>
      <c r="P1222" s="90">
        <v>1494.61</v>
      </c>
      <c r="Q1222" s="90">
        <f t="shared" si="19"/>
        <v>1120.9499999999998</v>
      </c>
    </row>
    <row r="1223" spans="2:17" x14ac:dyDescent="0.3">
      <c r="B1223" s="79" t="s">
        <v>2106</v>
      </c>
      <c r="C1223" s="79" t="s">
        <v>2107</v>
      </c>
      <c r="D1223" s="81">
        <v>124.56</v>
      </c>
      <c r="E1223" s="81">
        <v>124.55</v>
      </c>
      <c r="F1223" s="81">
        <v>124.55</v>
      </c>
      <c r="G1223" s="81">
        <v>74.73</v>
      </c>
      <c r="H1223" s="82"/>
      <c r="I1223" s="82"/>
      <c r="J1223" s="82"/>
      <c r="K1223" s="82"/>
      <c r="L1223" s="82"/>
      <c r="M1223" s="82"/>
      <c r="N1223" s="82"/>
      <c r="O1223" s="82"/>
      <c r="P1223" s="91">
        <v>448.39</v>
      </c>
      <c r="Q1223" s="90">
        <f t="shared" si="19"/>
        <v>74.73</v>
      </c>
    </row>
    <row r="1224" spans="2:17" x14ac:dyDescent="0.3">
      <c r="B1224" s="79" t="s">
        <v>2719</v>
      </c>
      <c r="C1224" s="79" t="s">
        <v>2107</v>
      </c>
      <c r="D1224" s="82"/>
      <c r="E1224" s="82"/>
      <c r="F1224" s="82"/>
      <c r="G1224" s="81">
        <v>49.82</v>
      </c>
      <c r="H1224" s="81">
        <v>124.56</v>
      </c>
      <c r="I1224" s="81">
        <v>124.55</v>
      </c>
      <c r="J1224" s="81">
        <v>124.55</v>
      </c>
      <c r="K1224" s="81">
        <v>124.55</v>
      </c>
      <c r="L1224" s="81">
        <v>124.55</v>
      </c>
      <c r="M1224" s="81">
        <v>124.55</v>
      </c>
      <c r="N1224" s="81">
        <v>124.55</v>
      </c>
      <c r="O1224" s="81">
        <v>124.55</v>
      </c>
      <c r="P1224" s="90">
        <v>1046.23</v>
      </c>
      <c r="Q1224" s="90">
        <f t="shared" si="19"/>
        <v>1046.2299999999998</v>
      </c>
    </row>
    <row r="1225" spans="2:17" x14ac:dyDescent="0.3">
      <c r="B1225" s="79" t="s">
        <v>2108</v>
      </c>
      <c r="C1225" s="79" t="s">
        <v>2109</v>
      </c>
      <c r="D1225" s="81">
        <v>184.69</v>
      </c>
      <c r="E1225" s="81">
        <v>184.68</v>
      </c>
      <c r="F1225" s="81">
        <v>184.68</v>
      </c>
      <c r="G1225" s="81">
        <v>184.68</v>
      </c>
      <c r="H1225" s="81">
        <v>184.68</v>
      </c>
      <c r="I1225" s="81">
        <v>184.68</v>
      </c>
      <c r="J1225" s="81">
        <v>95.32</v>
      </c>
      <c r="K1225" s="82"/>
      <c r="L1225" s="82"/>
      <c r="M1225" s="82"/>
      <c r="N1225" s="82"/>
      <c r="O1225" s="82"/>
      <c r="P1225" s="90">
        <v>1203.4100000000001</v>
      </c>
      <c r="Q1225" s="90">
        <f t="shared" si="19"/>
        <v>649.3599999999999</v>
      </c>
    </row>
    <row r="1226" spans="2:17" x14ac:dyDescent="0.3">
      <c r="B1226" s="79" t="s">
        <v>2758</v>
      </c>
      <c r="C1226" s="79" t="s">
        <v>2109</v>
      </c>
      <c r="D1226" s="82"/>
      <c r="E1226" s="82"/>
      <c r="F1226" s="82"/>
      <c r="G1226" s="82"/>
      <c r="H1226" s="82"/>
      <c r="I1226" s="82"/>
      <c r="J1226" s="81">
        <v>89.36</v>
      </c>
      <c r="K1226" s="81">
        <v>184.68</v>
      </c>
      <c r="L1226" s="81">
        <v>184.68</v>
      </c>
      <c r="M1226" s="81">
        <v>184.68</v>
      </c>
      <c r="N1226" s="81">
        <v>184.68</v>
      </c>
      <c r="O1226" s="81">
        <v>184.68</v>
      </c>
      <c r="P1226" s="90">
        <v>1012.76</v>
      </c>
      <c r="Q1226" s="90">
        <f t="shared" si="19"/>
        <v>1012.7600000000002</v>
      </c>
    </row>
    <row r="1227" spans="2:17" x14ac:dyDescent="0.3">
      <c r="B1227" s="79" t="s">
        <v>2508</v>
      </c>
      <c r="C1227" s="79" t="s">
        <v>2509</v>
      </c>
      <c r="D1227" s="81">
        <v>176.1</v>
      </c>
      <c r="E1227" s="81">
        <v>176.09</v>
      </c>
      <c r="F1227" s="81">
        <v>176.09</v>
      </c>
      <c r="G1227" s="81">
        <v>176.09</v>
      </c>
      <c r="H1227" s="81">
        <v>176.09</v>
      </c>
      <c r="I1227" s="81">
        <v>176.09</v>
      </c>
      <c r="J1227" s="81">
        <v>176.09</v>
      </c>
      <c r="K1227" s="81">
        <v>176.09</v>
      </c>
      <c r="L1227" s="81">
        <v>176.09</v>
      </c>
      <c r="M1227" s="81">
        <v>176.09</v>
      </c>
      <c r="N1227" s="81">
        <v>176.09</v>
      </c>
      <c r="O1227" s="81">
        <v>176.09</v>
      </c>
      <c r="P1227" s="90">
        <v>2113.09</v>
      </c>
      <c r="Q1227" s="90">
        <f t="shared" si="19"/>
        <v>1584.8099999999997</v>
      </c>
    </row>
    <row r="1228" spans="2:17" x14ac:dyDescent="0.3">
      <c r="B1228" s="79" t="s">
        <v>1377</v>
      </c>
      <c r="C1228" s="79" t="s">
        <v>1378</v>
      </c>
      <c r="D1228" s="81">
        <v>210.45</v>
      </c>
      <c r="E1228" s="81">
        <v>210.45</v>
      </c>
      <c r="F1228" s="81">
        <v>210.45</v>
      </c>
      <c r="G1228" s="81">
        <v>210.45</v>
      </c>
      <c r="H1228" s="81">
        <v>210.45</v>
      </c>
      <c r="I1228" s="81">
        <v>210.45</v>
      </c>
      <c r="J1228" s="81">
        <v>210.45</v>
      </c>
      <c r="K1228" s="81">
        <v>210.45</v>
      </c>
      <c r="L1228" s="81">
        <v>210.45</v>
      </c>
      <c r="M1228" s="81">
        <v>210.45</v>
      </c>
      <c r="N1228" s="81">
        <v>210.45</v>
      </c>
      <c r="O1228" s="81">
        <v>210.45</v>
      </c>
      <c r="P1228" s="90">
        <v>2525.4</v>
      </c>
      <c r="Q1228" s="90">
        <f t="shared" si="19"/>
        <v>1894.0500000000002</v>
      </c>
    </row>
    <row r="1229" spans="2:17" x14ac:dyDescent="0.3">
      <c r="B1229" s="79" t="s">
        <v>2393</v>
      </c>
      <c r="C1229" s="79" t="s">
        <v>2394</v>
      </c>
      <c r="D1229" s="81">
        <v>115.97</v>
      </c>
      <c r="E1229" s="81">
        <v>115.96</v>
      </c>
      <c r="F1229" s="81">
        <v>115.96</v>
      </c>
      <c r="G1229" s="81">
        <v>115.96</v>
      </c>
      <c r="H1229" s="81">
        <v>115.96</v>
      </c>
      <c r="I1229" s="81">
        <v>115.96</v>
      </c>
      <c r="J1229" s="81">
        <v>115.96</v>
      </c>
      <c r="K1229" s="81">
        <v>115.96</v>
      </c>
      <c r="L1229" s="81">
        <v>115.96</v>
      </c>
      <c r="M1229" s="81">
        <v>115.96</v>
      </c>
      <c r="N1229" s="81">
        <v>115.96</v>
      </c>
      <c r="O1229" s="81">
        <v>115.96</v>
      </c>
      <c r="P1229" s="90">
        <v>1391.53</v>
      </c>
      <c r="Q1229" s="90">
        <f t="shared" si="19"/>
        <v>1043.6400000000001</v>
      </c>
    </row>
    <row r="1230" spans="2:17" x14ac:dyDescent="0.3">
      <c r="B1230" s="79" t="s">
        <v>2134</v>
      </c>
      <c r="C1230" s="79" t="s">
        <v>2135</v>
      </c>
      <c r="D1230" s="81">
        <v>446.68</v>
      </c>
      <c r="E1230" s="81">
        <v>446.68</v>
      </c>
      <c r="F1230" s="81">
        <v>446.68</v>
      </c>
      <c r="G1230" s="81">
        <v>446.68</v>
      </c>
      <c r="H1230" s="81">
        <v>446.68</v>
      </c>
      <c r="I1230" s="81">
        <v>446.68</v>
      </c>
      <c r="J1230" s="81">
        <v>446.68</v>
      </c>
      <c r="K1230" s="81">
        <v>446.68</v>
      </c>
      <c r="L1230" s="81">
        <v>446.68</v>
      </c>
      <c r="M1230" s="81">
        <v>446.68</v>
      </c>
      <c r="N1230" s="81">
        <v>446.68</v>
      </c>
      <c r="O1230" s="81">
        <v>446.68</v>
      </c>
      <c r="P1230" s="90">
        <v>5360.16</v>
      </c>
      <c r="Q1230" s="90">
        <f t="shared" si="19"/>
        <v>4020.1199999999994</v>
      </c>
    </row>
    <row r="1231" spans="2:17" x14ac:dyDescent="0.3">
      <c r="B1231" s="79" t="s">
        <v>957</v>
      </c>
      <c r="C1231" s="79" t="s">
        <v>958</v>
      </c>
      <c r="D1231" s="81">
        <v>210.45</v>
      </c>
      <c r="E1231" s="81">
        <v>210.45</v>
      </c>
      <c r="F1231" s="81">
        <v>210.45</v>
      </c>
      <c r="G1231" s="81">
        <v>210.45</v>
      </c>
      <c r="H1231" s="81">
        <v>210.45</v>
      </c>
      <c r="I1231" s="81">
        <v>210.45</v>
      </c>
      <c r="J1231" s="81">
        <v>210.45</v>
      </c>
      <c r="K1231" s="81">
        <v>210.45</v>
      </c>
      <c r="L1231" s="81">
        <v>210.45</v>
      </c>
      <c r="M1231" s="81">
        <v>210.45</v>
      </c>
      <c r="N1231" s="81">
        <v>210.45</v>
      </c>
      <c r="O1231" s="81">
        <v>210.45</v>
      </c>
      <c r="P1231" s="90">
        <v>2525.4</v>
      </c>
      <c r="Q1231" s="90">
        <f t="shared" si="19"/>
        <v>1894.0500000000002</v>
      </c>
    </row>
    <row r="1232" spans="2:17" x14ac:dyDescent="0.3">
      <c r="B1232" s="79" t="s">
        <v>759</v>
      </c>
      <c r="C1232" s="79" t="s">
        <v>760</v>
      </c>
      <c r="D1232" s="81">
        <v>193.27</v>
      </c>
      <c r="E1232" s="81">
        <v>193.27</v>
      </c>
      <c r="F1232" s="81">
        <v>130.91999999999999</v>
      </c>
      <c r="G1232" s="82"/>
      <c r="H1232" s="82"/>
      <c r="I1232" s="82"/>
      <c r="J1232" s="82"/>
      <c r="K1232" s="82"/>
      <c r="L1232" s="82"/>
      <c r="M1232" s="82"/>
      <c r="N1232" s="82"/>
      <c r="O1232" s="82"/>
      <c r="P1232" s="91">
        <v>517.46</v>
      </c>
      <c r="Q1232" s="90">
        <f t="shared" si="19"/>
        <v>0</v>
      </c>
    </row>
    <row r="1233" spans="2:17" x14ac:dyDescent="0.3">
      <c r="B1233" s="79" t="s">
        <v>2693</v>
      </c>
      <c r="C1233" s="79" t="s">
        <v>760</v>
      </c>
      <c r="D1233" s="82"/>
      <c r="E1233" s="82"/>
      <c r="F1233" s="81">
        <v>62.35</v>
      </c>
      <c r="G1233" s="81">
        <v>193.27</v>
      </c>
      <c r="H1233" s="81">
        <v>193.27</v>
      </c>
      <c r="I1233" s="81">
        <v>193.27</v>
      </c>
      <c r="J1233" s="81">
        <v>193.27</v>
      </c>
      <c r="K1233" s="81">
        <v>193.27</v>
      </c>
      <c r="L1233" s="81">
        <v>193.27</v>
      </c>
      <c r="M1233" s="81">
        <v>193.27</v>
      </c>
      <c r="N1233" s="81">
        <v>193.27</v>
      </c>
      <c r="O1233" s="81">
        <v>193.27</v>
      </c>
      <c r="P1233" s="90">
        <v>1801.78</v>
      </c>
      <c r="Q1233" s="90">
        <f t="shared" si="19"/>
        <v>1739.43</v>
      </c>
    </row>
    <row r="1234" spans="2:17" x14ac:dyDescent="0.3">
      <c r="B1234" s="79" t="s">
        <v>1627</v>
      </c>
      <c r="C1234" s="79" t="s">
        <v>1628</v>
      </c>
      <c r="D1234" s="81">
        <v>163.21</v>
      </c>
      <c r="E1234" s="81">
        <v>163.21</v>
      </c>
      <c r="F1234" s="81">
        <v>163.21</v>
      </c>
      <c r="G1234" s="81">
        <v>163.21</v>
      </c>
      <c r="H1234" s="81">
        <v>163.21</v>
      </c>
      <c r="I1234" s="81">
        <v>163.21</v>
      </c>
      <c r="J1234" s="81">
        <v>163.21</v>
      </c>
      <c r="K1234" s="81">
        <v>163.21</v>
      </c>
      <c r="L1234" s="81">
        <v>163.21</v>
      </c>
      <c r="M1234" s="81">
        <v>163.21</v>
      </c>
      <c r="N1234" s="81">
        <v>163.21</v>
      </c>
      <c r="O1234" s="81">
        <v>163.21</v>
      </c>
      <c r="P1234" s="90">
        <v>1958.52</v>
      </c>
      <c r="Q1234" s="90">
        <f t="shared" si="19"/>
        <v>1468.89</v>
      </c>
    </row>
    <row r="1235" spans="2:17" x14ac:dyDescent="0.3">
      <c r="B1235" s="79" t="s">
        <v>2189</v>
      </c>
      <c r="C1235" s="79" t="s">
        <v>2190</v>
      </c>
      <c r="D1235" s="81">
        <v>163.21</v>
      </c>
      <c r="E1235" s="81">
        <v>163.21</v>
      </c>
      <c r="F1235" s="81">
        <v>163.21</v>
      </c>
      <c r="G1235" s="81">
        <v>163.21</v>
      </c>
      <c r="H1235" s="81">
        <v>163.21</v>
      </c>
      <c r="I1235" s="81">
        <v>163.21</v>
      </c>
      <c r="J1235" s="81">
        <v>163.21</v>
      </c>
      <c r="K1235" s="81">
        <v>163.21</v>
      </c>
      <c r="L1235" s="81">
        <v>163.21</v>
      </c>
      <c r="M1235" s="81">
        <v>163.21</v>
      </c>
      <c r="N1235" s="81">
        <v>163.21</v>
      </c>
      <c r="O1235" s="81">
        <v>163.21</v>
      </c>
      <c r="P1235" s="90">
        <v>1958.52</v>
      </c>
      <c r="Q1235" s="90">
        <f t="shared" si="19"/>
        <v>1468.89</v>
      </c>
    </row>
    <row r="1236" spans="2:17" x14ac:dyDescent="0.3">
      <c r="B1236" s="79" t="s">
        <v>1912</v>
      </c>
      <c r="C1236" s="79" t="s">
        <v>1913</v>
      </c>
      <c r="D1236" s="81">
        <v>184.69</v>
      </c>
      <c r="E1236" s="81">
        <v>184.68</v>
      </c>
      <c r="F1236" s="81">
        <v>184.68</v>
      </c>
      <c r="G1236" s="81">
        <v>184.68</v>
      </c>
      <c r="H1236" s="81">
        <v>184.68</v>
      </c>
      <c r="I1236" s="81">
        <v>184.68</v>
      </c>
      <c r="J1236" s="81">
        <v>184.68</v>
      </c>
      <c r="K1236" s="81">
        <v>184.68</v>
      </c>
      <c r="L1236" s="81">
        <v>184.68</v>
      </c>
      <c r="M1236" s="81">
        <v>184.68</v>
      </c>
      <c r="N1236" s="81">
        <v>184.68</v>
      </c>
      <c r="O1236" s="81">
        <v>184.68</v>
      </c>
      <c r="P1236" s="90">
        <v>2216.17</v>
      </c>
      <c r="Q1236" s="90">
        <f t="shared" si="19"/>
        <v>1662.1200000000003</v>
      </c>
    </row>
    <row r="1237" spans="2:17" x14ac:dyDescent="0.3">
      <c r="B1237" s="79" t="s">
        <v>2395</v>
      </c>
      <c r="C1237" s="79" t="s">
        <v>2396</v>
      </c>
      <c r="D1237" s="81">
        <v>163.21</v>
      </c>
      <c r="E1237" s="81">
        <v>163.21</v>
      </c>
      <c r="F1237" s="81">
        <v>163.21</v>
      </c>
      <c r="G1237" s="81">
        <v>163.21</v>
      </c>
      <c r="H1237" s="81">
        <v>163.21</v>
      </c>
      <c r="I1237" s="81">
        <v>163.21</v>
      </c>
      <c r="J1237" s="81">
        <v>163.21</v>
      </c>
      <c r="K1237" s="81">
        <v>163.21</v>
      </c>
      <c r="L1237" s="81">
        <v>163.21</v>
      </c>
      <c r="M1237" s="81">
        <v>163.21</v>
      </c>
      <c r="N1237" s="81">
        <v>163.21</v>
      </c>
      <c r="O1237" s="81">
        <v>163.21</v>
      </c>
      <c r="P1237" s="90">
        <v>1958.52</v>
      </c>
      <c r="Q1237" s="90">
        <f t="shared" si="19"/>
        <v>1468.89</v>
      </c>
    </row>
    <row r="1238" spans="2:17" x14ac:dyDescent="0.3">
      <c r="B1238" s="79" t="s">
        <v>2418</v>
      </c>
      <c r="C1238" s="79" t="s">
        <v>2419</v>
      </c>
      <c r="D1238" s="81">
        <v>249.11</v>
      </c>
      <c r="E1238" s="81">
        <v>249.11</v>
      </c>
      <c r="F1238" s="81">
        <v>249.11</v>
      </c>
      <c r="G1238" s="81">
        <v>249.11</v>
      </c>
      <c r="H1238" s="81">
        <v>249.11</v>
      </c>
      <c r="I1238" s="81">
        <v>249.11</v>
      </c>
      <c r="J1238" s="81">
        <v>249.11</v>
      </c>
      <c r="K1238" s="81">
        <v>249.11</v>
      </c>
      <c r="L1238" s="81">
        <v>249.11</v>
      </c>
      <c r="M1238" s="81">
        <v>249.11</v>
      </c>
      <c r="N1238" s="81">
        <v>249.11</v>
      </c>
      <c r="O1238" s="81">
        <v>249.11</v>
      </c>
      <c r="P1238" s="90">
        <v>2989.32</v>
      </c>
      <c r="Q1238" s="90">
        <f t="shared" si="19"/>
        <v>2241.9900000000007</v>
      </c>
    </row>
    <row r="1239" spans="2:17" x14ac:dyDescent="0.3">
      <c r="B1239" s="79" t="s">
        <v>2218</v>
      </c>
      <c r="C1239" s="79" t="s">
        <v>2219</v>
      </c>
      <c r="D1239" s="81">
        <v>206.16</v>
      </c>
      <c r="E1239" s="81">
        <v>206.16</v>
      </c>
      <c r="F1239" s="81">
        <v>206.16</v>
      </c>
      <c r="G1239" s="81">
        <v>206.16</v>
      </c>
      <c r="H1239" s="81">
        <v>206.16</v>
      </c>
      <c r="I1239" s="81">
        <v>206.16</v>
      </c>
      <c r="J1239" s="81">
        <v>206.16</v>
      </c>
      <c r="K1239" s="81">
        <v>206.16</v>
      </c>
      <c r="L1239" s="81">
        <v>206.16</v>
      </c>
      <c r="M1239" s="81">
        <v>206.16</v>
      </c>
      <c r="N1239" s="81">
        <v>206.16</v>
      </c>
      <c r="O1239" s="81">
        <v>206.16</v>
      </c>
      <c r="P1239" s="90">
        <v>2473.92</v>
      </c>
      <c r="Q1239" s="90">
        <f t="shared" si="19"/>
        <v>1855.4400000000003</v>
      </c>
    </row>
    <row r="1240" spans="2:17" x14ac:dyDescent="0.3">
      <c r="B1240" s="79" t="s">
        <v>2110</v>
      </c>
      <c r="C1240" s="79" t="s">
        <v>2111</v>
      </c>
      <c r="D1240" s="81">
        <v>188.97</v>
      </c>
      <c r="E1240" s="81">
        <v>188.98</v>
      </c>
      <c r="F1240" s="81">
        <v>188.98</v>
      </c>
      <c r="G1240" s="81">
        <v>188.98</v>
      </c>
      <c r="H1240" s="81">
        <v>188.98</v>
      </c>
      <c r="I1240" s="81">
        <v>188.98</v>
      </c>
      <c r="J1240" s="81">
        <v>188.98</v>
      </c>
      <c r="K1240" s="81">
        <v>188.98</v>
      </c>
      <c r="L1240" s="81">
        <v>188.98</v>
      </c>
      <c r="M1240" s="81">
        <v>188.98</v>
      </c>
      <c r="N1240" s="81">
        <v>188.98</v>
      </c>
      <c r="O1240" s="81">
        <v>188.98</v>
      </c>
      <c r="P1240" s="90">
        <v>2267.75</v>
      </c>
      <c r="Q1240" s="90">
        <f t="shared" si="19"/>
        <v>1700.82</v>
      </c>
    </row>
    <row r="1241" spans="2:17" x14ac:dyDescent="0.3">
      <c r="B1241" s="79" t="s">
        <v>2265</v>
      </c>
      <c r="C1241" s="79" t="s">
        <v>2266</v>
      </c>
      <c r="D1241" s="81">
        <v>163.21</v>
      </c>
      <c r="E1241" s="81">
        <v>163.21</v>
      </c>
      <c r="F1241" s="81">
        <v>163.21</v>
      </c>
      <c r="G1241" s="81">
        <v>163.21</v>
      </c>
      <c r="H1241" s="81">
        <v>163.21</v>
      </c>
      <c r="I1241" s="81">
        <v>163.21</v>
      </c>
      <c r="J1241" s="81">
        <v>163.21</v>
      </c>
      <c r="K1241" s="81">
        <v>163.21</v>
      </c>
      <c r="L1241" s="81">
        <v>163.21</v>
      </c>
      <c r="M1241" s="81">
        <v>163.21</v>
      </c>
      <c r="N1241" s="81">
        <v>163.21</v>
      </c>
      <c r="O1241" s="81">
        <v>163.21</v>
      </c>
      <c r="P1241" s="90">
        <v>1958.52</v>
      </c>
      <c r="Q1241" s="90">
        <f t="shared" si="19"/>
        <v>1468.89</v>
      </c>
    </row>
    <row r="1242" spans="2:17" x14ac:dyDescent="0.3">
      <c r="B1242" s="79" t="s">
        <v>2514</v>
      </c>
      <c r="C1242" s="79" t="s">
        <v>2515</v>
      </c>
      <c r="D1242" s="81">
        <v>335.01</v>
      </c>
      <c r="E1242" s="81">
        <v>335.01</v>
      </c>
      <c r="F1242" s="81">
        <v>335.01</v>
      </c>
      <c r="G1242" s="81">
        <v>335.01</v>
      </c>
      <c r="H1242" s="81">
        <v>162.13999999999999</v>
      </c>
      <c r="I1242" s="82"/>
      <c r="J1242" s="82"/>
      <c r="K1242" s="82"/>
      <c r="L1242" s="82"/>
      <c r="M1242" s="82"/>
      <c r="N1242" s="82"/>
      <c r="O1242" s="82"/>
      <c r="P1242" s="90">
        <v>1502.18</v>
      </c>
      <c r="Q1242" s="90">
        <f t="shared" si="19"/>
        <v>497.15</v>
      </c>
    </row>
    <row r="1243" spans="2:17" x14ac:dyDescent="0.3">
      <c r="B1243" s="79" t="s">
        <v>2730</v>
      </c>
      <c r="C1243" s="79" t="s">
        <v>2515</v>
      </c>
      <c r="D1243" s="82"/>
      <c r="E1243" s="82"/>
      <c r="F1243" s="82"/>
      <c r="G1243" s="82"/>
      <c r="H1243" s="81">
        <v>172.88</v>
      </c>
      <c r="I1243" s="81">
        <v>335.01</v>
      </c>
      <c r="J1243" s="81">
        <v>335.01</v>
      </c>
      <c r="K1243" s="81">
        <v>335.01</v>
      </c>
      <c r="L1243" s="81">
        <v>335.01</v>
      </c>
      <c r="M1243" s="81">
        <v>335.01</v>
      </c>
      <c r="N1243" s="81">
        <v>335.01</v>
      </c>
      <c r="O1243" s="81">
        <v>335.01</v>
      </c>
      <c r="P1243" s="90">
        <v>2517.9499999999998</v>
      </c>
      <c r="Q1243" s="90">
        <f t="shared" si="19"/>
        <v>2517.9499999999998</v>
      </c>
    </row>
    <row r="1244" spans="2:17" x14ac:dyDescent="0.3">
      <c r="B1244" s="79" t="s">
        <v>2516</v>
      </c>
      <c r="C1244" s="79" t="s">
        <v>2517</v>
      </c>
      <c r="D1244" s="81">
        <v>201.86</v>
      </c>
      <c r="E1244" s="81">
        <v>201.86</v>
      </c>
      <c r="F1244" s="81">
        <v>201.86</v>
      </c>
      <c r="G1244" s="81">
        <v>201.86</v>
      </c>
      <c r="H1244" s="81">
        <v>201.86</v>
      </c>
      <c r="I1244" s="81">
        <v>201.86</v>
      </c>
      <c r="J1244" s="81">
        <v>201.86</v>
      </c>
      <c r="K1244" s="81">
        <v>201.86</v>
      </c>
      <c r="L1244" s="81">
        <v>201.86</v>
      </c>
      <c r="M1244" s="81">
        <v>201.86</v>
      </c>
      <c r="N1244" s="81">
        <v>201.86</v>
      </c>
      <c r="O1244" s="81">
        <v>201.86</v>
      </c>
      <c r="P1244" s="90">
        <v>2422.3200000000002</v>
      </c>
      <c r="Q1244" s="90">
        <f t="shared" si="19"/>
        <v>1816.7400000000002</v>
      </c>
    </row>
    <row r="1245" spans="2:17" x14ac:dyDescent="0.3">
      <c r="B1245" s="79" t="s">
        <v>2027</v>
      </c>
      <c r="C1245" s="79" t="s">
        <v>2028</v>
      </c>
      <c r="D1245" s="81">
        <v>176.1</v>
      </c>
      <c r="E1245" s="81">
        <v>176.09</v>
      </c>
      <c r="F1245" s="81">
        <v>176.09</v>
      </c>
      <c r="G1245" s="81">
        <v>176.09</v>
      </c>
      <c r="H1245" s="81">
        <v>176.09</v>
      </c>
      <c r="I1245" s="81">
        <v>176.09</v>
      </c>
      <c r="J1245" s="81">
        <v>176.09</v>
      </c>
      <c r="K1245" s="81">
        <v>176.09</v>
      </c>
      <c r="L1245" s="81">
        <v>176.09</v>
      </c>
      <c r="M1245" s="81">
        <v>176.09</v>
      </c>
      <c r="N1245" s="81">
        <v>176.09</v>
      </c>
      <c r="O1245" s="81">
        <v>176.09</v>
      </c>
      <c r="P1245" s="90">
        <v>2113.09</v>
      </c>
      <c r="Q1245" s="90">
        <f t="shared" si="19"/>
        <v>1584.8099999999997</v>
      </c>
    </row>
    <row r="1246" spans="2:17" x14ac:dyDescent="0.3">
      <c r="B1246" s="79" t="s">
        <v>985</v>
      </c>
      <c r="C1246" s="79" t="s">
        <v>986</v>
      </c>
      <c r="D1246" s="81">
        <v>141.72999999999999</v>
      </c>
      <c r="E1246" s="81">
        <v>141.72999999999999</v>
      </c>
      <c r="F1246" s="81">
        <v>141.72999999999999</v>
      </c>
      <c r="G1246" s="81">
        <v>141.72999999999999</v>
      </c>
      <c r="H1246" s="81">
        <v>141.72999999999999</v>
      </c>
      <c r="I1246" s="81">
        <v>141.72999999999999</v>
      </c>
      <c r="J1246" s="81">
        <v>141.72999999999999</v>
      </c>
      <c r="K1246" s="81">
        <v>141.72999999999999</v>
      </c>
      <c r="L1246" s="81">
        <v>141.72999999999999</v>
      </c>
      <c r="M1246" s="81">
        <v>141.72999999999999</v>
      </c>
      <c r="N1246" s="81">
        <v>141.72999999999999</v>
      </c>
      <c r="O1246" s="81">
        <v>141.72999999999999</v>
      </c>
      <c r="P1246" s="90">
        <v>1700.76</v>
      </c>
      <c r="Q1246" s="90">
        <f t="shared" si="19"/>
        <v>1275.57</v>
      </c>
    </row>
    <row r="1247" spans="2:17" x14ac:dyDescent="0.3">
      <c r="B1247" s="79" t="s">
        <v>2299</v>
      </c>
      <c r="C1247" s="79" t="s">
        <v>2300</v>
      </c>
      <c r="D1247" s="81">
        <v>171.8</v>
      </c>
      <c r="E1247" s="81">
        <v>171.8</v>
      </c>
      <c r="F1247" s="81">
        <v>171.8</v>
      </c>
      <c r="G1247" s="81">
        <v>171.8</v>
      </c>
      <c r="H1247" s="81">
        <v>171.8</v>
      </c>
      <c r="I1247" s="81">
        <v>171.8</v>
      </c>
      <c r="J1247" s="81">
        <v>171.8</v>
      </c>
      <c r="K1247" s="81">
        <v>171.8</v>
      </c>
      <c r="L1247" s="81">
        <v>171.8</v>
      </c>
      <c r="M1247" s="81">
        <v>171.8</v>
      </c>
      <c r="N1247" s="81">
        <v>171.8</v>
      </c>
      <c r="O1247" s="81">
        <v>171.8</v>
      </c>
      <c r="P1247" s="90">
        <v>2061.6</v>
      </c>
      <c r="Q1247" s="90">
        <f t="shared" si="19"/>
        <v>1546.1999999999998</v>
      </c>
    </row>
    <row r="1248" spans="2:17" x14ac:dyDescent="0.3">
      <c r="B1248" s="79" t="s">
        <v>2153</v>
      </c>
      <c r="C1248" s="79" t="s">
        <v>2154</v>
      </c>
      <c r="D1248" s="81">
        <v>240.51</v>
      </c>
      <c r="E1248" s="81">
        <v>240.52</v>
      </c>
      <c r="F1248" s="81">
        <v>240.52</v>
      </c>
      <c r="G1248" s="81">
        <v>240.52</v>
      </c>
      <c r="H1248" s="81">
        <v>240.52</v>
      </c>
      <c r="I1248" s="81">
        <v>240.52</v>
      </c>
      <c r="J1248" s="81">
        <v>240.52</v>
      </c>
      <c r="K1248" s="81">
        <v>240.52</v>
      </c>
      <c r="L1248" s="81">
        <v>240.52</v>
      </c>
      <c r="M1248" s="81">
        <v>240.52</v>
      </c>
      <c r="N1248" s="81">
        <v>240.52</v>
      </c>
      <c r="O1248" s="81">
        <v>240.52</v>
      </c>
      <c r="P1248" s="90">
        <v>2886.23</v>
      </c>
      <c r="Q1248" s="90">
        <f t="shared" si="19"/>
        <v>2164.6800000000003</v>
      </c>
    </row>
    <row r="1249" spans="2:17" x14ac:dyDescent="0.3">
      <c r="B1249" s="79" t="s">
        <v>2122</v>
      </c>
      <c r="C1249" s="79" t="s">
        <v>2123</v>
      </c>
      <c r="D1249" s="81">
        <v>176.1</v>
      </c>
      <c r="E1249" s="81">
        <v>176.09</v>
      </c>
      <c r="F1249" s="81">
        <v>176.09</v>
      </c>
      <c r="G1249" s="81">
        <v>176.09</v>
      </c>
      <c r="H1249" s="81">
        <v>176.09</v>
      </c>
      <c r="I1249" s="81">
        <v>176.09</v>
      </c>
      <c r="J1249" s="81">
        <v>176.09</v>
      </c>
      <c r="K1249" s="81">
        <v>176.09</v>
      </c>
      <c r="L1249" s="81">
        <v>176.09</v>
      </c>
      <c r="M1249" s="81">
        <v>176.09</v>
      </c>
      <c r="N1249" s="81">
        <v>176.09</v>
      </c>
      <c r="O1249" s="81">
        <v>176.09</v>
      </c>
      <c r="P1249" s="90">
        <v>2113.09</v>
      </c>
      <c r="Q1249" s="90">
        <f t="shared" si="19"/>
        <v>1584.8099999999997</v>
      </c>
    </row>
    <row r="1250" spans="2:17" x14ac:dyDescent="0.3">
      <c r="B1250" s="79" t="s">
        <v>757</v>
      </c>
      <c r="C1250" s="79" t="s">
        <v>758</v>
      </c>
      <c r="D1250" s="81">
        <v>223.34</v>
      </c>
      <c r="E1250" s="81">
        <v>223.34</v>
      </c>
      <c r="F1250" s="81">
        <v>223.34</v>
      </c>
      <c r="G1250" s="81">
        <v>223.34</v>
      </c>
      <c r="H1250" s="81">
        <v>223.34</v>
      </c>
      <c r="I1250" s="81">
        <v>223.34</v>
      </c>
      <c r="J1250" s="81">
        <v>223.34</v>
      </c>
      <c r="K1250" s="81">
        <v>223.34</v>
      </c>
      <c r="L1250" s="81">
        <v>223.34</v>
      </c>
      <c r="M1250" s="81">
        <v>223.34</v>
      </c>
      <c r="N1250" s="81">
        <v>223.34</v>
      </c>
      <c r="O1250" s="81">
        <v>223.34</v>
      </c>
      <c r="P1250" s="90">
        <v>2680.08</v>
      </c>
      <c r="Q1250" s="90">
        <f t="shared" si="19"/>
        <v>2010.0599999999997</v>
      </c>
    </row>
    <row r="1251" spans="2:17" x14ac:dyDescent="0.3">
      <c r="B1251" s="79" t="s">
        <v>2283</v>
      </c>
      <c r="C1251" s="79" t="s">
        <v>2284</v>
      </c>
      <c r="D1251" s="81">
        <v>188.97</v>
      </c>
      <c r="E1251" s="81">
        <v>188.98</v>
      </c>
      <c r="F1251" s="81">
        <v>188.98</v>
      </c>
      <c r="G1251" s="81">
        <v>188.98</v>
      </c>
      <c r="H1251" s="81">
        <v>188.98</v>
      </c>
      <c r="I1251" s="81">
        <v>188.98</v>
      </c>
      <c r="J1251" s="81">
        <v>188.98</v>
      </c>
      <c r="K1251" s="81">
        <v>188.98</v>
      </c>
      <c r="L1251" s="81">
        <v>188.98</v>
      </c>
      <c r="M1251" s="81">
        <v>188.98</v>
      </c>
      <c r="N1251" s="81">
        <v>188.98</v>
      </c>
      <c r="O1251" s="81">
        <v>188.98</v>
      </c>
      <c r="P1251" s="90">
        <v>2267.75</v>
      </c>
      <c r="Q1251" s="90">
        <f t="shared" si="19"/>
        <v>1700.82</v>
      </c>
    </row>
    <row r="1252" spans="2:17" x14ac:dyDescent="0.3">
      <c r="B1252" s="79" t="s">
        <v>861</v>
      </c>
      <c r="C1252" s="79" t="s">
        <v>862</v>
      </c>
      <c r="D1252" s="81">
        <v>180.39</v>
      </c>
      <c r="E1252" s="81">
        <v>180.39</v>
      </c>
      <c r="F1252" s="81">
        <v>180.39</v>
      </c>
      <c r="G1252" s="81">
        <v>180.39</v>
      </c>
      <c r="H1252" s="81">
        <v>180.39</v>
      </c>
      <c r="I1252" s="81">
        <v>180.39</v>
      </c>
      <c r="J1252" s="81">
        <v>180.39</v>
      </c>
      <c r="K1252" s="81">
        <v>180.39</v>
      </c>
      <c r="L1252" s="81">
        <v>180.39</v>
      </c>
      <c r="M1252" s="81">
        <v>180.39</v>
      </c>
      <c r="N1252" s="81">
        <v>180.39</v>
      </c>
      <c r="O1252" s="81">
        <v>180.39</v>
      </c>
      <c r="P1252" s="90">
        <v>2164.6799999999998</v>
      </c>
      <c r="Q1252" s="90">
        <f t="shared" si="19"/>
        <v>1623.5099999999998</v>
      </c>
    </row>
    <row r="1253" spans="2:17" x14ac:dyDescent="0.3">
      <c r="B1253" s="79" t="s">
        <v>2272</v>
      </c>
      <c r="C1253" s="79" t="s">
        <v>2273</v>
      </c>
      <c r="D1253" s="81">
        <v>180.39</v>
      </c>
      <c r="E1253" s="81">
        <v>180.39</v>
      </c>
      <c r="F1253" s="81">
        <v>180.39</v>
      </c>
      <c r="G1253" s="81">
        <v>180.39</v>
      </c>
      <c r="H1253" s="81">
        <v>180.39</v>
      </c>
      <c r="I1253" s="81">
        <v>180.39</v>
      </c>
      <c r="J1253" s="81">
        <v>180.39</v>
      </c>
      <c r="K1253" s="81">
        <v>180.39</v>
      </c>
      <c r="L1253" s="81">
        <v>180.39</v>
      </c>
      <c r="M1253" s="81">
        <v>180.39</v>
      </c>
      <c r="N1253" s="81">
        <v>180.39</v>
      </c>
      <c r="O1253" s="81">
        <v>180.39</v>
      </c>
      <c r="P1253" s="90">
        <v>2164.6799999999998</v>
      </c>
      <c r="Q1253" s="90">
        <f t="shared" si="19"/>
        <v>1623.5099999999998</v>
      </c>
    </row>
    <row r="1254" spans="2:17" x14ac:dyDescent="0.3">
      <c r="B1254" s="79" t="s">
        <v>965</v>
      </c>
      <c r="C1254" s="79" t="s">
        <v>966</v>
      </c>
      <c r="D1254" s="81">
        <v>184.69</v>
      </c>
      <c r="E1254" s="81">
        <v>184.68</v>
      </c>
      <c r="F1254" s="81">
        <v>184.68</v>
      </c>
      <c r="G1254" s="81">
        <v>184.68</v>
      </c>
      <c r="H1254" s="81">
        <v>184.68</v>
      </c>
      <c r="I1254" s="81">
        <v>184.68</v>
      </c>
      <c r="J1254" s="81">
        <v>184.68</v>
      </c>
      <c r="K1254" s="81">
        <v>184.68</v>
      </c>
      <c r="L1254" s="81">
        <v>184.68</v>
      </c>
      <c r="M1254" s="81">
        <v>184.68</v>
      </c>
      <c r="N1254" s="81">
        <v>184.68</v>
      </c>
      <c r="O1254" s="81">
        <v>184.68</v>
      </c>
      <c r="P1254" s="90">
        <v>2216.17</v>
      </c>
      <c r="Q1254" s="90">
        <f t="shared" si="19"/>
        <v>1662.1200000000003</v>
      </c>
    </row>
    <row r="1255" spans="2:17" x14ac:dyDescent="0.3">
      <c r="B1255" s="79" t="s">
        <v>834</v>
      </c>
      <c r="C1255" s="79" t="s">
        <v>835</v>
      </c>
      <c r="D1255" s="81">
        <v>197.57</v>
      </c>
      <c r="E1255" s="81">
        <v>197.57</v>
      </c>
      <c r="F1255" s="81">
        <v>197.57</v>
      </c>
      <c r="G1255" s="81">
        <v>197.57</v>
      </c>
      <c r="H1255" s="81">
        <v>197.57</v>
      </c>
      <c r="I1255" s="81">
        <v>197.57</v>
      </c>
      <c r="J1255" s="81">
        <v>197.57</v>
      </c>
      <c r="K1255" s="81">
        <v>197.57</v>
      </c>
      <c r="L1255" s="81">
        <v>197.57</v>
      </c>
      <c r="M1255" s="81">
        <v>197.57</v>
      </c>
      <c r="N1255" s="81">
        <v>197.57</v>
      </c>
      <c r="O1255" s="81">
        <v>197.57</v>
      </c>
      <c r="P1255" s="90">
        <v>2370.84</v>
      </c>
      <c r="Q1255" s="90">
        <f t="shared" si="19"/>
        <v>1778.1299999999997</v>
      </c>
    </row>
    <row r="1256" spans="2:17" x14ac:dyDescent="0.3">
      <c r="B1256" s="79" t="s">
        <v>2301</v>
      </c>
      <c r="C1256" s="79" t="s">
        <v>2302</v>
      </c>
      <c r="D1256" s="81">
        <v>193.27</v>
      </c>
      <c r="E1256" s="81">
        <v>193.27</v>
      </c>
      <c r="F1256" s="81">
        <v>193.27</v>
      </c>
      <c r="G1256" s="81">
        <v>193.27</v>
      </c>
      <c r="H1256" s="81">
        <v>193.27</v>
      </c>
      <c r="I1256" s="81">
        <v>193.27</v>
      </c>
      <c r="J1256" s="81">
        <v>193.27</v>
      </c>
      <c r="K1256" s="81">
        <v>193.27</v>
      </c>
      <c r="L1256" s="81">
        <v>193.27</v>
      </c>
      <c r="M1256" s="81">
        <v>193.27</v>
      </c>
      <c r="N1256" s="81">
        <v>193.27</v>
      </c>
      <c r="O1256" s="81">
        <v>193.27</v>
      </c>
      <c r="P1256" s="90">
        <v>2319.2399999999998</v>
      </c>
      <c r="Q1256" s="90">
        <f t="shared" si="19"/>
        <v>1739.43</v>
      </c>
    </row>
    <row r="1257" spans="2:17" x14ac:dyDescent="0.3">
      <c r="B1257" s="79" t="s">
        <v>1002</v>
      </c>
      <c r="C1257" s="79" t="s">
        <v>1003</v>
      </c>
      <c r="D1257" s="81">
        <v>176.1</v>
      </c>
      <c r="E1257" s="81">
        <v>176.09</v>
      </c>
      <c r="F1257" s="81">
        <v>176.09</v>
      </c>
      <c r="G1257" s="81">
        <v>176.09</v>
      </c>
      <c r="H1257" s="81">
        <v>176.09</v>
      </c>
      <c r="I1257" s="81">
        <v>176.09</v>
      </c>
      <c r="J1257" s="81">
        <v>176.09</v>
      </c>
      <c r="K1257" s="81">
        <v>176.09</v>
      </c>
      <c r="L1257" s="81">
        <v>176.09</v>
      </c>
      <c r="M1257" s="81">
        <v>176.09</v>
      </c>
      <c r="N1257" s="81">
        <v>176.09</v>
      </c>
      <c r="O1257" s="81">
        <v>176.09</v>
      </c>
      <c r="P1257" s="90">
        <v>2113.09</v>
      </c>
      <c r="Q1257" s="90">
        <f t="shared" si="19"/>
        <v>1584.8099999999997</v>
      </c>
    </row>
    <row r="1258" spans="2:17" x14ac:dyDescent="0.3">
      <c r="B1258" s="79" t="s">
        <v>2285</v>
      </c>
      <c r="C1258" s="79" t="s">
        <v>2286</v>
      </c>
      <c r="D1258" s="81">
        <v>219.04</v>
      </c>
      <c r="E1258" s="81">
        <v>219.04</v>
      </c>
      <c r="F1258" s="81">
        <v>219.04</v>
      </c>
      <c r="G1258" s="81">
        <v>219.04</v>
      </c>
      <c r="H1258" s="81">
        <v>219.04</v>
      </c>
      <c r="I1258" s="81">
        <v>219.04</v>
      </c>
      <c r="J1258" s="81">
        <v>211.97</v>
      </c>
      <c r="K1258" s="82"/>
      <c r="L1258" s="82"/>
      <c r="M1258" s="82"/>
      <c r="N1258" s="82"/>
      <c r="O1258" s="82"/>
      <c r="P1258" s="90">
        <v>1526.21</v>
      </c>
      <c r="Q1258" s="90">
        <f t="shared" si="19"/>
        <v>869.09</v>
      </c>
    </row>
    <row r="1259" spans="2:17" x14ac:dyDescent="0.3">
      <c r="B1259" s="79" t="s">
        <v>2759</v>
      </c>
      <c r="C1259" s="79" t="s">
        <v>2286</v>
      </c>
      <c r="D1259" s="82"/>
      <c r="E1259" s="82"/>
      <c r="F1259" s="82"/>
      <c r="G1259" s="82"/>
      <c r="H1259" s="82"/>
      <c r="I1259" s="82"/>
      <c r="J1259" s="81">
        <v>7.07</v>
      </c>
      <c r="K1259" s="81">
        <v>219.04</v>
      </c>
      <c r="L1259" s="81">
        <v>219.04</v>
      </c>
      <c r="M1259" s="81">
        <v>219.04</v>
      </c>
      <c r="N1259" s="81">
        <v>219.04</v>
      </c>
      <c r="O1259" s="81">
        <v>219.04</v>
      </c>
      <c r="P1259" s="90">
        <v>1102.27</v>
      </c>
      <c r="Q1259" s="90">
        <f t="shared" si="19"/>
        <v>1102.27</v>
      </c>
    </row>
    <row r="1260" spans="2:17" x14ac:dyDescent="0.3">
      <c r="B1260" s="79" t="s">
        <v>817</v>
      </c>
      <c r="C1260" s="79" t="s">
        <v>818</v>
      </c>
      <c r="D1260" s="81">
        <v>261.99</v>
      </c>
      <c r="E1260" s="81">
        <v>261.99</v>
      </c>
      <c r="F1260" s="81">
        <v>261.99</v>
      </c>
      <c r="G1260" s="81">
        <v>261.99</v>
      </c>
      <c r="H1260" s="81">
        <v>261.99</v>
      </c>
      <c r="I1260" s="81">
        <v>261.99</v>
      </c>
      <c r="J1260" s="81">
        <v>261.99</v>
      </c>
      <c r="K1260" s="81">
        <v>261.99</v>
      </c>
      <c r="L1260" s="81">
        <v>261.99</v>
      </c>
      <c r="M1260" s="81">
        <v>261.99</v>
      </c>
      <c r="N1260" s="81">
        <v>261.99</v>
      </c>
      <c r="O1260" s="81">
        <v>261.99</v>
      </c>
      <c r="P1260" s="90">
        <v>3143.88</v>
      </c>
      <c r="Q1260" s="90">
        <f t="shared" si="19"/>
        <v>2357.91</v>
      </c>
    </row>
    <row r="1261" spans="2:17" x14ac:dyDescent="0.3">
      <c r="B1261" s="79" t="s">
        <v>1004</v>
      </c>
      <c r="C1261" s="79" t="s">
        <v>1005</v>
      </c>
      <c r="D1261" s="81">
        <v>214.75</v>
      </c>
      <c r="E1261" s="81">
        <v>214.75</v>
      </c>
      <c r="F1261" s="81">
        <v>214.75</v>
      </c>
      <c r="G1261" s="81">
        <v>214.75</v>
      </c>
      <c r="H1261" s="81">
        <v>214.75</v>
      </c>
      <c r="I1261" s="81">
        <v>214.75</v>
      </c>
      <c r="J1261" s="81">
        <v>214.75</v>
      </c>
      <c r="K1261" s="81">
        <v>214.75</v>
      </c>
      <c r="L1261" s="81">
        <v>214.75</v>
      </c>
      <c r="M1261" s="81">
        <v>214.75</v>
      </c>
      <c r="N1261" s="81">
        <v>214.75</v>
      </c>
      <c r="O1261" s="81">
        <v>214.75</v>
      </c>
      <c r="P1261" s="90">
        <v>2577</v>
      </c>
      <c r="Q1261" s="90">
        <f t="shared" si="19"/>
        <v>1932.75</v>
      </c>
    </row>
    <row r="1262" spans="2:17" x14ac:dyDescent="0.3">
      <c r="B1262" s="79" t="s">
        <v>1614</v>
      </c>
      <c r="C1262" s="79" t="s">
        <v>1615</v>
      </c>
      <c r="D1262" s="81">
        <v>180.39</v>
      </c>
      <c r="E1262" s="81">
        <v>180.39</v>
      </c>
      <c r="F1262" s="81">
        <v>180.39</v>
      </c>
      <c r="G1262" s="81">
        <v>180.39</v>
      </c>
      <c r="H1262" s="81">
        <v>180.39</v>
      </c>
      <c r="I1262" s="81">
        <v>180.39</v>
      </c>
      <c r="J1262" s="81">
        <v>180.39</v>
      </c>
      <c r="K1262" s="81">
        <v>180.39</v>
      </c>
      <c r="L1262" s="81">
        <v>180.39</v>
      </c>
      <c r="M1262" s="81">
        <v>180.39</v>
      </c>
      <c r="N1262" s="81">
        <v>180.39</v>
      </c>
      <c r="O1262" s="81">
        <v>180.39</v>
      </c>
      <c r="P1262" s="90">
        <v>2164.6799999999998</v>
      </c>
      <c r="Q1262" s="90">
        <f t="shared" si="19"/>
        <v>1623.5099999999998</v>
      </c>
    </row>
    <row r="1263" spans="2:17" x14ac:dyDescent="0.3">
      <c r="B1263" s="79" t="s">
        <v>1501</v>
      </c>
      <c r="C1263" s="79" t="s">
        <v>1502</v>
      </c>
      <c r="D1263" s="81">
        <v>201.86</v>
      </c>
      <c r="E1263" s="81">
        <v>201.86</v>
      </c>
      <c r="F1263" s="81">
        <v>201.86</v>
      </c>
      <c r="G1263" s="81">
        <v>201.86</v>
      </c>
      <c r="H1263" s="81">
        <v>201.86</v>
      </c>
      <c r="I1263" s="81">
        <v>201.86</v>
      </c>
      <c r="J1263" s="81">
        <v>201.86</v>
      </c>
      <c r="K1263" s="81">
        <v>201.86</v>
      </c>
      <c r="L1263" s="81">
        <v>94.2</v>
      </c>
      <c r="M1263" s="82"/>
      <c r="N1263" s="82"/>
      <c r="O1263" s="82"/>
      <c r="P1263" s="90">
        <v>1709.08</v>
      </c>
      <c r="Q1263" s="90">
        <f t="shared" si="19"/>
        <v>1103.5</v>
      </c>
    </row>
    <row r="1264" spans="2:17" x14ac:dyDescent="0.3">
      <c r="B1264" s="79" t="s">
        <v>2773</v>
      </c>
      <c r="C1264" s="79" t="s">
        <v>1502</v>
      </c>
      <c r="D1264" s="82"/>
      <c r="E1264" s="82"/>
      <c r="F1264" s="82"/>
      <c r="G1264" s="82"/>
      <c r="H1264" s="82"/>
      <c r="I1264" s="82"/>
      <c r="J1264" s="82"/>
      <c r="K1264" s="82"/>
      <c r="L1264" s="81">
        <v>107.66</v>
      </c>
      <c r="M1264" s="81">
        <v>201.86</v>
      </c>
      <c r="N1264" s="81">
        <v>201.86</v>
      </c>
      <c r="O1264" s="81">
        <v>201.86</v>
      </c>
      <c r="P1264" s="91">
        <v>713.24</v>
      </c>
      <c r="Q1264" s="90">
        <f t="shared" si="19"/>
        <v>713.24</v>
      </c>
    </row>
    <row r="1265" spans="2:17" x14ac:dyDescent="0.3">
      <c r="B1265" s="79" t="s">
        <v>2498</v>
      </c>
      <c r="C1265" s="79" t="s">
        <v>2499</v>
      </c>
      <c r="D1265" s="81">
        <v>197.57</v>
      </c>
      <c r="E1265" s="81">
        <v>197.57</v>
      </c>
      <c r="F1265" s="81">
        <v>197.57</v>
      </c>
      <c r="G1265" s="81">
        <v>197.57</v>
      </c>
      <c r="H1265" s="81">
        <v>197.57</v>
      </c>
      <c r="I1265" s="81">
        <v>197.57</v>
      </c>
      <c r="J1265" s="81">
        <v>197.57</v>
      </c>
      <c r="K1265" s="81">
        <v>197.57</v>
      </c>
      <c r="L1265" s="81">
        <v>197.57</v>
      </c>
      <c r="M1265" s="81">
        <v>197.57</v>
      </c>
      <c r="N1265" s="81">
        <v>197.57</v>
      </c>
      <c r="O1265" s="81">
        <v>197.57</v>
      </c>
      <c r="P1265" s="90">
        <v>2370.84</v>
      </c>
      <c r="Q1265" s="90">
        <f t="shared" si="19"/>
        <v>1778.1299999999997</v>
      </c>
    </row>
    <row r="1266" spans="2:17" x14ac:dyDescent="0.3">
      <c r="B1266" s="79" t="s">
        <v>1618</v>
      </c>
      <c r="C1266" s="79" t="s">
        <v>1619</v>
      </c>
      <c r="D1266" s="81">
        <v>163.21</v>
      </c>
      <c r="E1266" s="81">
        <v>163.21</v>
      </c>
      <c r="F1266" s="81">
        <v>163.21</v>
      </c>
      <c r="G1266" s="81">
        <v>163.21</v>
      </c>
      <c r="H1266" s="81">
        <v>163.21</v>
      </c>
      <c r="I1266" s="81">
        <v>163.21</v>
      </c>
      <c r="J1266" s="81">
        <v>163.21</v>
      </c>
      <c r="K1266" s="81">
        <v>163.21</v>
      </c>
      <c r="L1266" s="81">
        <v>163.21</v>
      </c>
      <c r="M1266" s="81">
        <v>163.21</v>
      </c>
      <c r="N1266" s="81">
        <v>163.21</v>
      </c>
      <c r="O1266" s="81">
        <v>163.21</v>
      </c>
      <c r="P1266" s="90">
        <v>1958.52</v>
      </c>
      <c r="Q1266" s="90">
        <f t="shared" si="19"/>
        <v>1468.89</v>
      </c>
    </row>
    <row r="1267" spans="2:17" x14ac:dyDescent="0.3">
      <c r="B1267" s="79" t="s">
        <v>2563</v>
      </c>
      <c r="C1267" s="79" t="s">
        <v>2564</v>
      </c>
      <c r="D1267" s="81">
        <v>266.29000000000002</v>
      </c>
      <c r="E1267" s="81">
        <v>266.29000000000002</v>
      </c>
      <c r="F1267" s="81">
        <v>266.29000000000002</v>
      </c>
      <c r="G1267" s="81">
        <v>266.29000000000002</v>
      </c>
      <c r="H1267" s="81">
        <v>266.29000000000002</v>
      </c>
      <c r="I1267" s="81">
        <v>266.29000000000002</v>
      </c>
      <c r="J1267" s="81">
        <v>266.29000000000002</v>
      </c>
      <c r="K1267" s="81">
        <v>266.29000000000002</v>
      </c>
      <c r="L1267" s="81">
        <v>230.78</v>
      </c>
      <c r="M1267" s="82"/>
      <c r="N1267" s="82"/>
      <c r="O1267" s="82"/>
      <c r="P1267" s="90">
        <v>2361.1</v>
      </c>
      <c r="Q1267" s="90">
        <f t="shared" si="19"/>
        <v>1562.23</v>
      </c>
    </row>
    <row r="1268" spans="2:17" x14ac:dyDescent="0.3">
      <c r="B1268" s="79" t="s">
        <v>2777</v>
      </c>
      <c r="C1268" s="79" t="s">
        <v>2564</v>
      </c>
      <c r="D1268" s="82"/>
      <c r="E1268" s="82"/>
      <c r="F1268" s="82"/>
      <c r="G1268" s="82"/>
      <c r="H1268" s="82"/>
      <c r="I1268" s="82"/>
      <c r="J1268" s="82"/>
      <c r="K1268" s="82"/>
      <c r="L1268" s="81">
        <v>35.51</v>
      </c>
      <c r="M1268" s="81">
        <v>266.29000000000002</v>
      </c>
      <c r="N1268" s="81">
        <v>266.29000000000002</v>
      </c>
      <c r="O1268" s="81">
        <v>266.29000000000002</v>
      </c>
      <c r="P1268" s="91">
        <v>834.38</v>
      </c>
      <c r="Q1268" s="90">
        <f t="shared" si="19"/>
        <v>834.38000000000011</v>
      </c>
    </row>
    <row r="1269" spans="2:17" x14ac:dyDescent="0.3">
      <c r="B1269" s="79" t="s">
        <v>2124</v>
      </c>
      <c r="C1269" s="79" t="s">
        <v>2125</v>
      </c>
      <c r="D1269" s="81">
        <v>257.7</v>
      </c>
      <c r="E1269" s="81">
        <v>257.7</v>
      </c>
      <c r="F1269" s="81">
        <v>257.7</v>
      </c>
      <c r="G1269" s="81">
        <v>257.7</v>
      </c>
      <c r="H1269" s="81">
        <v>257.7</v>
      </c>
      <c r="I1269" s="81">
        <v>257.7</v>
      </c>
      <c r="J1269" s="81">
        <v>257.7</v>
      </c>
      <c r="K1269" s="81">
        <v>257.7</v>
      </c>
      <c r="L1269" s="81">
        <v>257.7</v>
      </c>
      <c r="M1269" s="81">
        <v>257.7</v>
      </c>
      <c r="N1269" s="81">
        <v>257.7</v>
      </c>
      <c r="O1269" s="81">
        <v>257.7</v>
      </c>
      <c r="P1269" s="90">
        <v>3092.4</v>
      </c>
      <c r="Q1269" s="90">
        <f t="shared" si="19"/>
        <v>2319.2999999999997</v>
      </c>
    </row>
    <row r="1270" spans="2:17" x14ac:dyDescent="0.3">
      <c r="B1270" s="79" t="s">
        <v>906</v>
      </c>
      <c r="C1270" s="79" t="s">
        <v>907</v>
      </c>
      <c r="D1270" s="81">
        <v>270.58999999999997</v>
      </c>
      <c r="E1270" s="81">
        <v>270.58</v>
      </c>
      <c r="F1270" s="81">
        <v>270.58</v>
      </c>
      <c r="G1270" s="81">
        <v>270.58</v>
      </c>
      <c r="H1270" s="81">
        <v>270.58</v>
      </c>
      <c r="I1270" s="81">
        <v>270.58</v>
      </c>
      <c r="J1270" s="81">
        <v>270.58</v>
      </c>
      <c r="K1270" s="81">
        <v>270.58</v>
      </c>
      <c r="L1270" s="81">
        <v>270.58</v>
      </c>
      <c r="M1270" s="81">
        <v>270.58</v>
      </c>
      <c r="N1270" s="81">
        <v>270.58</v>
      </c>
      <c r="O1270" s="81">
        <v>270.58</v>
      </c>
      <c r="P1270" s="90">
        <v>3246.97</v>
      </c>
      <c r="Q1270" s="90">
        <f t="shared" si="19"/>
        <v>2435.2199999999998</v>
      </c>
    </row>
    <row r="1271" spans="2:17" x14ac:dyDescent="0.3">
      <c r="B1271" s="79" t="s">
        <v>1884</v>
      </c>
      <c r="C1271" s="79" t="s">
        <v>1885</v>
      </c>
      <c r="D1271" s="81">
        <v>206.16</v>
      </c>
      <c r="E1271" s="81">
        <v>206.16</v>
      </c>
      <c r="F1271" s="81">
        <v>206.16</v>
      </c>
      <c r="G1271" s="81">
        <v>206.16</v>
      </c>
      <c r="H1271" s="81">
        <v>206.16</v>
      </c>
      <c r="I1271" s="81">
        <v>206.16</v>
      </c>
      <c r="J1271" s="81">
        <v>206.16</v>
      </c>
      <c r="K1271" s="81">
        <v>206.16</v>
      </c>
      <c r="L1271" s="81">
        <v>206.16</v>
      </c>
      <c r="M1271" s="81">
        <v>206.16</v>
      </c>
      <c r="N1271" s="81">
        <v>206.16</v>
      </c>
      <c r="O1271" s="81">
        <v>206.16</v>
      </c>
      <c r="P1271" s="90">
        <v>2473.92</v>
      </c>
      <c r="Q1271" s="90">
        <f t="shared" si="19"/>
        <v>1855.4400000000003</v>
      </c>
    </row>
    <row r="1272" spans="2:17" x14ac:dyDescent="0.3">
      <c r="B1272" s="79" t="s">
        <v>2420</v>
      </c>
      <c r="C1272" s="79" t="s">
        <v>2421</v>
      </c>
      <c r="D1272" s="81">
        <v>184.69</v>
      </c>
      <c r="E1272" s="81">
        <v>184.68</v>
      </c>
      <c r="F1272" s="81">
        <v>184.68</v>
      </c>
      <c r="G1272" s="81">
        <v>184.68</v>
      </c>
      <c r="H1272" s="81">
        <v>184.68</v>
      </c>
      <c r="I1272" s="81">
        <v>184.68</v>
      </c>
      <c r="J1272" s="81">
        <v>184.68</v>
      </c>
      <c r="K1272" s="81">
        <v>184.68</v>
      </c>
      <c r="L1272" s="81">
        <v>184.68</v>
      </c>
      <c r="M1272" s="81">
        <v>184.68</v>
      </c>
      <c r="N1272" s="81">
        <v>184.68</v>
      </c>
      <c r="O1272" s="81">
        <v>184.68</v>
      </c>
      <c r="P1272" s="90">
        <v>2216.17</v>
      </c>
      <c r="Q1272" s="90">
        <f t="shared" si="19"/>
        <v>1662.1200000000003</v>
      </c>
    </row>
    <row r="1273" spans="2:17" x14ac:dyDescent="0.3">
      <c r="B1273" s="79" t="s">
        <v>2140</v>
      </c>
      <c r="C1273" s="79" t="s">
        <v>2141</v>
      </c>
      <c r="D1273" s="81">
        <v>154.62</v>
      </c>
      <c r="E1273" s="81">
        <v>154.62</v>
      </c>
      <c r="F1273" s="81">
        <v>154.62</v>
      </c>
      <c r="G1273" s="81">
        <v>154.62</v>
      </c>
      <c r="H1273" s="81">
        <v>154.62</v>
      </c>
      <c r="I1273" s="81">
        <v>154.62</v>
      </c>
      <c r="J1273" s="81">
        <v>154.62</v>
      </c>
      <c r="K1273" s="81">
        <v>154.62</v>
      </c>
      <c r="L1273" s="81">
        <v>154.62</v>
      </c>
      <c r="M1273" s="81">
        <v>154.62</v>
      </c>
      <c r="N1273" s="81">
        <v>154.62</v>
      </c>
      <c r="O1273" s="81">
        <v>154.62</v>
      </c>
      <c r="P1273" s="90">
        <v>1855.44</v>
      </c>
      <c r="Q1273" s="90">
        <f t="shared" si="19"/>
        <v>1391.58</v>
      </c>
    </row>
    <row r="1274" spans="2:17" x14ac:dyDescent="0.3">
      <c r="B1274" s="79" t="s">
        <v>1503</v>
      </c>
      <c r="C1274" s="79" t="s">
        <v>1504</v>
      </c>
      <c r="D1274" s="81">
        <v>184.69</v>
      </c>
      <c r="E1274" s="81">
        <v>184.68</v>
      </c>
      <c r="F1274" s="81">
        <v>184.68</v>
      </c>
      <c r="G1274" s="81">
        <v>184.68</v>
      </c>
      <c r="H1274" s="81">
        <v>184.68</v>
      </c>
      <c r="I1274" s="81">
        <v>184.68</v>
      </c>
      <c r="J1274" s="81">
        <v>184.68</v>
      </c>
      <c r="K1274" s="81">
        <v>184.68</v>
      </c>
      <c r="L1274" s="81">
        <v>184.68</v>
      </c>
      <c r="M1274" s="81">
        <v>184.68</v>
      </c>
      <c r="N1274" s="81">
        <v>184.68</v>
      </c>
      <c r="O1274" s="81">
        <v>184.68</v>
      </c>
      <c r="P1274" s="90">
        <v>2216.17</v>
      </c>
      <c r="Q1274" s="90">
        <f t="shared" si="19"/>
        <v>1662.1200000000003</v>
      </c>
    </row>
    <row r="1275" spans="2:17" x14ac:dyDescent="0.3">
      <c r="B1275" s="79" t="s">
        <v>2031</v>
      </c>
      <c r="C1275" s="79" t="s">
        <v>2032</v>
      </c>
      <c r="D1275" s="81">
        <v>197.57</v>
      </c>
      <c r="E1275" s="81">
        <v>197.57</v>
      </c>
      <c r="F1275" s="81">
        <v>197.57</v>
      </c>
      <c r="G1275" s="81">
        <v>197.57</v>
      </c>
      <c r="H1275" s="81">
        <v>197.57</v>
      </c>
      <c r="I1275" s="82"/>
      <c r="J1275" s="82"/>
      <c r="K1275" s="82"/>
      <c r="L1275" s="82"/>
      <c r="M1275" s="82"/>
      <c r="N1275" s="82"/>
      <c r="O1275" s="82"/>
      <c r="P1275" s="91">
        <v>987.85</v>
      </c>
      <c r="Q1275" s="90">
        <f t="shared" si="19"/>
        <v>395.14</v>
      </c>
    </row>
    <row r="1276" spans="2:17" x14ac:dyDescent="0.3">
      <c r="B1276" s="79" t="s">
        <v>2746</v>
      </c>
      <c r="C1276" s="79" t="s">
        <v>2032</v>
      </c>
      <c r="D1276" s="82"/>
      <c r="E1276" s="82"/>
      <c r="F1276" s="82"/>
      <c r="G1276" s="82"/>
      <c r="H1276" s="82"/>
      <c r="I1276" s="81">
        <v>197.57</v>
      </c>
      <c r="J1276" s="81">
        <v>197.57</v>
      </c>
      <c r="K1276" s="81">
        <v>197.57</v>
      </c>
      <c r="L1276" s="81">
        <v>197.57</v>
      </c>
      <c r="M1276" s="81">
        <v>197.57</v>
      </c>
      <c r="N1276" s="81">
        <v>197.57</v>
      </c>
      <c r="O1276" s="81">
        <v>197.57</v>
      </c>
      <c r="P1276" s="90">
        <v>1382.99</v>
      </c>
      <c r="Q1276" s="90">
        <f t="shared" si="19"/>
        <v>1382.9899999999998</v>
      </c>
    </row>
    <row r="1277" spans="2:17" x14ac:dyDescent="0.3">
      <c r="B1277" s="79" t="s">
        <v>867</v>
      </c>
      <c r="C1277" s="79" t="s">
        <v>868</v>
      </c>
      <c r="D1277" s="81">
        <v>158.91</v>
      </c>
      <c r="E1277" s="81">
        <v>158.91</v>
      </c>
      <c r="F1277" s="81">
        <v>158.91</v>
      </c>
      <c r="G1277" s="81">
        <v>158.91</v>
      </c>
      <c r="H1277" s="81">
        <v>158.91</v>
      </c>
      <c r="I1277" s="81">
        <v>158.91</v>
      </c>
      <c r="J1277" s="81">
        <v>158.91</v>
      </c>
      <c r="K1277" s="81">
        <v>158.91</v>
      </c>
      <c r="L1277" s="81">
        <v>158.91</v>
      </c>
      <c r="M1277" s="81">
        <v>158.91</v>
      </c>
      <c r="N1277" s="81">
        <v>158.91</v>
      </c>
      <c r="O1277" s="81">
        <v>158.91</v>
      </c>
      <c r="P1277" s="90">
        <v>1906.92</v>
      </c>
      <c r="Q1277" s="90">
        <f t="shared" si="19"/>
        <v>1430.19</v>
      </c>
    </row>
    <row r="1278" spans="2:17" x14ac:dyDescent="0.3">
      <c r="B1278" s="79" t="s">
        <v>774</v>
      </c>
      <c r="C1278" s="79" t="s">
        <v>775</v>
      </c>
      <c r="D1278" s="81">
        <v>163.21</v>
      </c>
      <c r="E1278" s="81">
        <v>163.21</v>
      </c>
      <c r="F1278" s="81">
        <v>163.21</v>
      </c>
      <c r="G1278" s="81">
        <v>163.21</v>
      </c>
      <c r="H1278" s="81">
        <v>163.21</v>
      </c>
      <c r="I1278" s="81">
        <v>163.21</v>
      </c>
      <c r="J1278" s="81">
        <v>163.21</v>
      </c>
      <c r="K1278" s="81">
        <v>163.21</v>
      </c>
      <c r="L1278" s="81">
        <v>163.21</v>
      </c>
      <c r="M1278" s="81">
        <v>163.21</v>
      </c>
      <c r="N1278" s="81">
        <v>163.21</v>
      </c>
      <c r="O1278" s="81">
        <v>163.21</v>
      </c>
      <c r="P1278" s="90">
        <v>1958.52</v>
      </c>
      <c r="Q1278" s="90">
        <f t="shared" si="19"/>
        <v>1468.89</v>
      </c>
    </row>
    <row r="1279" spans="2:17" x14ac:dyDescent="0.3">
      <c r="B1279" s="79" t="s">
        <v>1435</v>
      </c>
      <c r="C1279" s="79" t="s">
        <v>1436</v>
      </c>
      <c r="D1279" s="81">
        <v>197.57</v>
      </c>
      <c r="E1279" s="81">
        <v>197.57</v>
      </c>
      <c r="F1279" s="81">
        <v>197.57</v>
      </c>
      <c r="G1279" s="81">
        <v>197.57</v>
      </c>
      <c r="H1279" s="81">
        <v>197.57</v>
      </c>
      <c r="I1279" s="81">
        <v>197.57</v>
      </c>
      <c r="J1279" s="81">
        <v>197.57</v>
      </c>
      <c r="K1279" s="81">
        <v>197.57</v>
      </c>
      <c r="L1279" s="81">
        <v>197.57</v>
      </c>
      <c r="M1279" s="81">
        <v>197.57</v>
      </c>
      <c r="N1279" s="81">
        <v>197.57</v>
      </c>
      <c r="O1279" s="81">
        <v>197.57</v>
      </c>
      <c r="P1279" s="90">
        <v>2370.84</v>
      </c>
      <c r="Q1279" s="90">
        <f t="shared" si="19"/>
        <v>1778.1299999999997</v>
      </c>
    </row>
    <row r="1280" spans="2:17" x14ac:dyDescent="0.3">
      <c r="B1280" s="79" t="s">
        <v>2426</v>
      </c>
      <c r="C1280" s="79" t="s">
        <v>2427</v>
      </c>
      <c r="D1280" s="81">
        <v>158.91</v>
      </c>
      <c r="E1280" s="81">
        <v>158.91</v>
      </c>
      <c r="F1280" s="81">
        <v>158.91</v>
      </c>
      <c r="G1280" s="81">
        <v>158.91</v>
      </c>
      <c r="H1280" s="81">
        <v>158.91</v>
      </c>
      <c r="I1280" s="81">
        <v>158.91</v>
      </c>
      <c r="J1280" s="81">
        <v>158.91</v>
      </c>
      <c r="K1280" s="81">
        <v>158.91</v>
      </c>
      <c r="L1280" s="81">
        <v>158.91</v>
      </c>
      <c r="M1280" s="81">
        <v>158.91</v>
      </c>
      <c r="N1280" s="81">
        <v>158.91</v>
      </c>
      <c r="O1280" s="81">
        <v>158.91</v>
      </c>
      <c r="P1280" s="90">
        <v>1906.92</v>
      </c>
      <c r="Q1280" s="90">
        <f t="shared" si="19"/>
        <v>1430.19</v>
      </c>
    </row>
    <row r="1281" spans="2:17" x14ac:dyDescent="0.3">
      <c r="B1281" s="79" t="s">
        <v>2067</v>
      </c>
      <c r="C1281" s="79" t="s">
        <v>2068</v>
      </c>
      <c r="D1281" s="81">
        <v>128.85</v>
      </c>
      <c r="E1281" s="81">
        <v>128.85</v>
      </c>
      <c r="F1281" s="81">
        <v>128.85</v>
      </c>
      <c r="G1281" s="81">
        <v>128.85</v>
      </c>
      <c r="H1281" s="81">
        <v>128.85</v>
      </c>
      <c r="I1281" s="81">
        <v>128.85</v>
      </c>
      <c r="J1281" s="81">
        <v>128.85</v>
      </c>
      <c r="K1281" s="81">
        <v>128.85</v>
      </c>
      <c r="L1281" s="81">
        <v>128.85</v>
      </c>
      <c r="M1281" s="81">
        <v>128.85</v>
      </c>
      <c r="N1281" s="81">
        <v>128.85</v>
      </c>
      <c r="O1281" s="81">
        <v>128.85</v>
      </c>
      <c r="P1281" s="90">
        <v>1546.2</v>
      </c>
      <c r="Q1281" s="90">
        <f t="shared" si="19"/>
        <v>1159.6499999999999</v>
      </c>
    </row>
    <row r="1282" spans="2:17" x14ac:dyDescent="0.3">
      <c r="B1282" s="79" t="s">
        <v>1914</v>
      </c>
      <c r="C1282" s="79" t="s">
        <v>1915</v>
      </c>
      <c r="D1282" s="81">
        <v>133.13999999999999</v>
      </c>
      <c r="E1282" s="81">
        <v>133.13999999999999</v>
      </c>
      <c r="F1282" s="81">
        <v>133.13999999999999</v>
      </c>
      <c r="G1282" s="81">
        <v>133.13999999999999</v>
      </c>
      <c r="H1282" s="81">
        <v>133.13999999999999</v>
      </c>
      <c r="I1282" s="81">
        <v>133.13999999999999</v>
      </c>
      <c r="J1282" s="81">
        <v>133.13999999999999</v>
      </c>
      <c r="K1282" s="81">
        <v>133.13999999999999</v>
      </c>
      <c r="L1282" s="81">
        <v>133.13999999999999</v>
      </c>
      <c r="M1282" s="81">
        <v>133.13999999999999</v>
      </c>
      <c r="N1282" s="81">
        <v>133.13999999999999</v>
      </c>
      <c r="O1282" s="81">
        <v>133.13999999999999</v>
      </c>
      <c r="P1282" s="90">
        <v>1597.68</v>
      </c>
      <c r="Q1282" s="90">
        <f t="shared" si="19"/>
        <v>1198.2599999999998</v>
      </c>
    </row>
    <row r="1283" spans="2:17" x14ac:dyDescent="0.3">
      <c r="B1283" s="79" t="s">
        <v>869</v>
      </c>
      <c r="C1283" s="79" t="s">
        <v>870</v>
      </c>
      <c r="D1283" s="81">
        <v>137.44</v>
      </c>
      <c r="E1283" s="81">
        <v>137.44</v>
      </c>
      <c r="F1283" s="81">
        <v>137.44</v>
      </c>
      <c r="G1283" s="81">
        <v>137.44</v>
      </c>
      <c r="H1283" s="81">
        <v>137.44</v>
      </c>
      <c r="I1283" s="81">
        <v>137.44</v>
      </c>
      <c r="J1283" s="81">
        <v>137.44</v>
      </c>
      <c r="K1283" s="81">
        <v>137.44</v>
      </c>
      <c r="L1283" s="81">
        <v>137.44</v>
      </c>
      <c r="M1283" s="81">
        <v>137.44</v>
      </c>
      <c r="N1283" s="81">
        <v>137.44</v>
      </c>
      <c r="O1283" s="81">
        <v>137.44</v>
      </c>
      <c r="P1283" s="90">
        <v>1649.28</v>
      </c>
      <c r="Q1283" s="90">
        <f t="shared" ref="Q1283:Q1346" si="20">SUM(G1283:O1283)</f>
        <v>1236.9600000000003</v>
      </c>
    </row>
    <row r="1284" spans="2:17" x14ac:dyDescent="0.3">
      <c r="B1284" s="79" t="s">
        <v>2466</v>
      </c>
      <c r="C1284" s="79" t="s">
        <v>2467</v>
      </c>
      <c r="D1284" s="81">
        <v>146.03</v>
      </c>
      <c r="E1284" s="81">
        <v>146.03</v>
      </c>
      <c r="F1284" s="81">
        <v>146.03</v>
      </c>
      <c r="G1284" s="81">
        <v>146.03</v>
      </c>
      <c r="H1284" s="81">
        <v>146.03</v>
      </c>
      <c r="I1284" s="81">
        <v>146.03</v>
      </c>
      <c r="J1284" s="81">
        <v>146.03</v>
      </c>
      <c r="K1284" s="81">
        <v>146.03</v>
      </c>
      <c r="L1284" s="81">
        <v>146.03</v>
      </c>
      <c r="M1284" s="81">
        <v>146.03</v>
      </c>
      <c r="N1284" s="81">
        <v>146.03</v>
      </c>
      <c r="O1284" s="81">
        <v>146.03</v>
      </c>
      <c r="P1284" s="90">
        <v>1752.36</v>
      </c>
      <c r="Q1284" s="90">
        <f t="shared" si="20"/>
        <v>1314.27</v>
      </c>
    </row>
    <row r="1285" spans="2:17" x14ac:dyDescent="0.3">
      <c r="B1285" s="79" t="s">
        <v>2318</v>
      </c>
      <c r="C1285" s="79" t="s">
        <v>2319</v>
      </c>
      <c r="D1285" s="81">
        <v>158.91</v>
      </c>
      <c r="E1285" s="81">
        <v>158.91</v>
      </c>
      <c r="F1285" s="81">
        <v>158.91</v>
      </c>
      <c r="G1285" s="81">
        <v>158.91</v>
      </c>
      <c r="H1285" s="81">
        <v>158.91</v>
      </c>
      <c r="I1285" s="81">
        <v>158.91</v>
      </c>
      <c r="J1285" s="81">
        <v>158.91</v>
      </c>
      <c r="K1285" s="81">
        <v>158.91</v>
      </c>
      <c r="L1285" s="81">
        <v>158.91</v>
      </c>
      <c r="M1285" s="81">
        <v>158.91</v>
      </c>
      <c r="N1285" s="81">
        <v>158.91</v>
      </c>
      <c r="O1285" s="81">
        <v>158.91</v>
      </c>
      <c r="P1285" s="90">
        <v>1906.92</v>
      </c>
      <c r="Q1285" s="90">
        <f t="shared" si="20"/>
        <v>1430.19</v>
      </c>
    </row>
    <row r="1286" spans="2:17" x14ac:dyDescent="0.3">
      <c r="B1286" s="79" t="s">
        <v>2042</v>
      </c>
      <c r="C1286" s="79" t="s">
        <v>2043</v>
      </c>
      <c r="D1286" s="81">
        <v>244.81</v>
      </c>
      <c r="E1286" s="81">
        <v>244.81</v>
      </c>
      <c r="F1286" s="81">
        <v>244.81</v>
      </c>
      <c r="G1286" s="81">
        <v>244.81</v>
      </c>
      <c r="H1286" s="81">
        <v>244.81</v>
      </c>
      <c r="I1286" s="81">
        <v>244.81</v>
      </c>
      <c r="J1286" s="81">
        <v>244.81</v>
      </c>
      <c r="K1286" s="81">
        <v>244.81</v>
      </c>
      <c r="L1286" s="81">
        <v>244.81</v>
      </c>
      <c r="M1286" s="81">
        <v>244.81</v>
      </c>
      <c r="N1286" s="81">
        <v>244.81</v>
      </c>
      <c r="O1286" s="81">
        <v>244.81</v>
      </c>
      <c r="P1286" s="90">
        <v>2937.72</v>
      </c>
      <c r="Q1286" s="90">
        <f t="shared" si="20"/>
        <v>2203.29</v>
      </c>
    </row>
    <row r="1287" spans="2:17" x14ac:dyDescent="0.3">
      <c r="B1287" s="79" t="s">
        <v>2142</v>
      </c>
      <c r="C1287" s="79" t="s">
        <v>2143</v>
      </c>
      <c r="D1287" s="81">
        <v>180.39</v>
      </c>
      <c r="E1287" s="81">
        <v>180.39</v>
      </c>
      <c r="F1287" s="81">
        <v>180.39</v>
      </c>
      <c r="G1287" s="81">
        <v>180.39</v>
      </c>
      <c r="H1287" s="81">
        <v>180.39</v>
      </c>
      <c r="I1287" s="81">
        <v>180.39</v>
      </c>
      <c r="J1287" s="81">
        <v>180.39</v>
      </c>
      <c r="K1287" s="81">
        <v>180.39</v>
      </c>
      <c r="L1287" s="81">
        <v>180.39</v>
      </c>
      <c r="M1287" s="81">
        <v>180.39</v>
      </c>
      <c r="N1287" s="81">
        <v>180.39</v>
      </c>
      <c r="O1287" s="81">
        <v>180.39</v>
      </c>
      <c r="P1287" s="90">
        <v>2164.6799999999998</v>
      </c>
      <c r="Q1287" s="90">
        <f t="shared" si="20"/>
        <v>1623.5099999999998</v>
      </c>
    </row>
    <row r="1288" spans="2:17" x14ac:dyDescent="0.3">
      <c r="B1288" s="79" t="s">
        <v>2569</v>
      </c>
      <c r="C1288" s="79" t="s">
        <v>2570</v>
      </c>
      <c r="D1288" s="81">
        <v>206.16</v>
      </c>
      <c r="E1288" s="81">
        <v>206.16</v>
      </c>
      <c r="F1288" s="81">
        <v>206.16</v>
      </c>
      <c r="G1288" s="81">
        <v>206.16</v>
      </c>
      <c r="H1288" s="81">
        <v>206.16</v>
      </c>
      <c r="I1288" s="81">
        <v>206.16</v>
      </c>
      <c r="J1288" s="81">
        <v>206.16</v>
      </c>
      <c r="K1288" s="81">
        <v>206.16</v>
      </c>
      <c r="L1288" s="81">
        <v>206.16</v>
      </c>
      <c r="M1288" s="81">
        <v>206.16</v>
      </c>
      <c r="N1288" s="81">
        <v>206.16</v>
      </c>
      <c r="O1288" s="81">
        <v>206.16</v>
      </c>
      <c r="P1288" s="90">
        <v>2473.92</v>
      </c>
      <c r="Q1288" s="90">
        <f t="shared" si="20"/>
        <v>1855.4400000000003</v>
      </c>
    </row>
    <row r="1289" spans="2:17" x14ac:dyDescent="0.3">
      <c r="B1289" s="79" t="s">
        <v>2571</v>
      </c>
      <c r="C1289" s="79" t="s">
        <v>2572</v>
      </c>
      <c r="D1289" s="81">
        <v>223.34</v>
      </c>
      <c r="E1289" s="81">
        <v>223.34</v>
      </c>
      <c r="F1289" s="81">
        <v>223.34</v>
      </c>
      <c r="G1289" s="81">
        <v>223.34</v>
      </c>
      <c r="H1289" s="81">
        <v>223.34</v>
      </c>
      <c r="I1289" s="81">
        <v>223.34</v>
      </c>
      <c r="J1289" s="81">
        <v>223.34</v>
      </c>
      <c r="K1289" s="81">
        <v>223.34</v>
      </c>
      <c r="L1289" s="81">
        <v>223.34</v>
      </c>
      <c r="M1289" s="81">
        <v>223.34</v>
      </c>
      <c r="N1289" s="81">
        <v>223.34</v>
      </c>
      <c r="O1289" s="81">
        <v>223.34</v>
      </c>
      <c r="P1289" s="90">
        <v>2680.08</v>
      </c>
      <c r="Q1289" s="90">
        <f t="shared" si="20"/>
        <v>2010.0599999999997</v>
      </c>
    </row>
    <row r="1290" spans="2:17" x14ac:dyDescent="0.3">
      <c r="B1290" s="79" t="s">
        <v>2279</v>
      </c>
      <c r="C1290" s="79" t="s">
        <v>2280</v>
      </c>
      <c r="D1290" s="81">
        <v>154.62</v>
      </c>
      <c r="E1290" s="81">
        <v>154.62</v>
      </c>
      <c r="F1290" s="81">
        <v>154.62</v>
      </c>
      <c r="G1290" s="81">
        <v>154.62</v>
      </c>
      <c r="H1290" s="81">
        <v>154.62</v>
      </c>
      <c r="I1290" s="81">
        <v>154.62</v>
      </c>
      <c r="J1290" s="81">
        <v>154.62</v>
      </c>
      <c r="K1290" s="81">
        <v>154.62</v>
      </c>
      <c r="L1290" s="81">
        <v>154.62</v>
      </c>
      <c r="M1290" s="81">
        <v>154.62</v>
      </c>
      <c r="N1290" s="81">
        <v>154.62</v>
      </c>
      <c r="O1290" s="81">
        <v>154.62</v>
      </c>
      <c r="P1290" s="90">
        <v>1855.44</v>
      </c>
      <c r="Q1290" s="90">
        <f t="shared" si="20"/>
        <v>1391.58</v>
      </c>
    </row>
    <row r="1291" spans="2:17" x14ac:dyDescent="0.3">
      <c r="B1291" s="79" t="s">
        <v>1865</v>
      </c>
      <c r="C1291" s="79" t="s">
        <v>1866</v>
      </c>
      <c r="D1291" s="81">
        <v>171.8</v>
      </c>
      <c r="E1291" s="81">
        <v>171.8</v>
      </c>
      <c r="F1291" s="81">
        <v>171.8</v>
      </c>
      <c r="G1291" s="81">
        <v>171.8</v>
      </c>
      <c r="H1291" s="81">
        <v>171.8</v>
      </c>
      <c r="I1291" s="81">
        <v>171.8</v>
      </c>
      <c r="J1291" s="81">
        <v>171.8</v>
      </c>
      <c r="K1291" s="81">
        <v>171.8</v>
      </c>
      <c r="L1291" s="81">
        <v>171.8</v>
      </c>
      <c r="M1291" s="81">
        <v>171.8</v>
      </c>
      <c r="N1291" s="81">
        <v>171.8</v>
      </c>
      <c r="O1291" s="81">
        <v>171.8</v>
      </c>
      <c r="P1291" s="90">
        <v>2061.6</v>
      </c>
      <c r="Q1291" s="90">
        <f t="shared" si="20"/>
        <v>1546.1999999999998</v>
      </c>
    </row>
    <row r="1292" spans="2:17" x14ac:dyDescent="0.3">
      <c r="B1292" s="79" t="s">
        <v>2220</v>
      </c>
      <c r="C1292" s="79" t="s">
        <v>2221</v>
      </c>
      <c r="D1292" s="81">
        <v>176.1</v>
      </c>
      <c r="E1292" s="81">
        <v>176.09</v>
      </c>
      <c r="F1292" s="81">
        <v>176.09</v>
      </c>
      <c r="G1292" s="81">
        <v>176.09</v>
      </c>
      <c r="H1292" s="81">
        <v>176.09</v>
      </c>
      <c r="I1292" s="81">
        <v>176.09</v>
      </c>
      <c r="J1292" s="81">
        <v>176.09</v>
      </c>
      <c r="K1292" s="81">
        <v>176.09</v>
      </c>
      <c r="L1292" s="81">
        <v>176.09</v>
      </c>
      <c r="M1292" s="81">
        <v>176.09</v>
      </c>
      <c r="N1292" s="81">
        <v>176.09</v>
      </c>
      <c r="O1292" s="81">
        <v>176.09</v>
      </c>
      <c r="P1292" s="90">
        <v>2113.09</v>
      </c>
      <c r="Q1292" s="90">
        <f t="shared" si="20"/>
        <v>1584.8099999999997</v>
      </c>
    </row>
    <row r="1293" spans="2:17" x14ac:dyDescent="0.3">
      <c r="B1293" s="79" t="s">
        <v>2536</v>
      </c>
      <c r="C1293" s="79" t="s">
        <v>2537</v>
      </c>
      <c r="D1293" s="81">
        <v>227.64</v>
      </c>
      <c r="E1293" s="81">
        <v>227.63</v>
      </c>
      <c r="F1293" s="81">
        <v>227.63</v>
      </c>
      <c r="G1293" s="81">
        <v>227.63</v>
      </c>
      <c r="H1293" s="81">
        <v>227.63</v>
      </c>
      <c r="I1293" s="81">
        <v>227.63</v>
      </c>
      <c r="J1293" s="81">
        <v>227.63</v>
      </c>
      <c r="K1293" s="81">
        <v>227.63</v>
      </c>
      <c r="L1293" s="81">
        <v>227.63</v>
      </c>
      <c r="M1293" s="81">
        <v>227.63</v>
      </c>
      <c r="N1293" s="81">
        <v>227.63</v>
      </c>
      <c r="O1293" s="81">
        <v>227.63</v>
      </c>
      <c r="P1293" s="90">
        <v>2731.57</v>
      </c>
      <c r="Q1293" s="90">
        <f t="shared" si="20"/>
        <v>2048.6700000000005</v>
      </c>
    </row>
    <row r="1294" spans="2:17" x14ac:dyDescent="0.3">
      <c r="B1294" s="79" t="s">
        <v>2330</v>
      </c>
      <c r="C1294" s="79" t="s">
        <v>2331</v>
      </c>
      <c r="D1294" s="81">
        <v>158.91</v>
      </c>
      <c r="E1294" s="81">
        <v>158.91</v>
      </c>
      <c r="F1294" s="81">
        <v>158.91</v>
      </c>
      <c r="G1294" s="81">
        <v>158.91</v>
      </c>
      <c r="H1294" s="81">
        <v>158.91</v>
      </c>
      <c r="I1294" s="81">
        <v>158.91</v>
      </c>
      <c r="J1294" s="81">
        <v>158.91</v>
      </c>
      <c r="K1294" s="81">
        <v>158.91</v>
      </c>
      <c r="L1294" s="81">
        <v>158.91</v>
      </c>
      <c r="M1294" s="81">
        <v>158.91</v>
      </c>
      <c r="N1294" s="81">
        <v>158.91</v>
      </c>
      <c r="O1294" s="81">
        <v>158.91</v>
      </c>
      <c r="P1294" s="90">
        <v>1906.92</v>
      </c>
      <c r="Q1294" s="90">
        <f t="shared" si="20"/>
        <v>1430.19</v>
      </c>
    </row>
    <row r="1295" spans="2:17" x14ac:dyDescent="0.3">
      <c r="B1295" s="79" t="s">
        <v>2305</v>
      </c>
      <c r="C1295" s="79" t="s">
        <v>2306</v>
      </c>
      <c r="D1295" s="81">
        <v>253.4</v>
      </c>
      <c r="E1295" s="81">
        <v>253.4</v>
      </c>
      <c r="F1295" s="81">
        <v>253.4</v>
      </c>
      <c r="G1295" s="81">
        <v>253.4</v>
      </c>
      <c r="H1295" s="81">
        <v>253.4</v>
      </c>
      <c r="I1295" s="81">
        <v>253.4</v>
      </c>
      <c r="J1295" s="81">
        <v>253.4</v>
      </c>
      <c r="K1295" s="81">
        <v>253.4</v>
      </c>
      <c r="L1295" s="81">
        <v>253.4</v>
      </c>
      <c r="M1295" s="81">
        <v>253.4</v>
      </c>
      <c r="N1295" s="81">
        <v>253.4</v>
      </c>
      <c r="O1295" s="81">
        <v>253.4</v>
      </c>
      <c r="P1295" s="90">
        <v>3040.8</v>
      </c>
      <c r="Q1295" s="90">
        <f t="shared" si="20"/>
        <v>2280.6000000000004</v>
      </c>
    </row>
    <row r="1296" spans="2:17" x14ac:dyDescent="0.3">
      <c r="B1296" s="79" t="s">
        <v>2202</v>
      </c>
      <c r="C1296" s="79" t="s">
        <v>2203</v>
      </c>
      <c r="D1296" s="81">
        <v>249.11</v>
      </c>
      <c r="E1296" s="81">
        <v>249.11</v>
      </c>
      <c r="F1296" s="81">
        <v>249.11</v>
      </c>
      <c r="G1296" s="81">
        <v>249.11</v>
      </c>
      <c r="H1296" s="81">
        <v>249.11</v>
      </c>
      <c r="I1296" s="81">
        <v>249.11</v>
      </c>
      <c r="J1296" s="81">
        <v>249.11</v>
      </c>
      <c r="K1296" s="81">
        <v>249.11</v>
      </c>
      <c r="L1296" s="81">
        <v>249.11</v>
      </c>
      <c r="M1296" s="81">
        <v>249.11</v>
      </c>
      <c r="N1296" s="81">
        <v>249.11</v>
      </c>
      <c r="O1296" s="81">
        <v>249.11</v>
      </c>
      <c r="P1296" s="90">
        <v>2989.32</v>
      </c>
      <c r="Q1296" s="90">
        <f t="shared" si="20"/>
        <v>2241.9900000000007</v>
      </c>
    </row>
    <row r="1297" spans="2:17" x14ac:dyDescent="0.3">
      <c r="B1297" s="79" t="s">
        <v>2482</v>
      </c>
      <c r="C1297" s="79" t="s">
        <v>2483</v>
      </c>
      <c r="D1297" s="81">
        <v>261.99</v>
      </c>
      <c r="E1297" s="81">
        <v>261.99</v>
      </c>
      <c r="F1297" s="81">
        <v>261.99</v>
      </c>
      <c r="G1297" s="81">
        <v>261.99</v>
      </c>
      <c r="H1297" s="81">
        <v>261.99</v>
      </c>
      <c r="I1297" s="81">
        <v>261.99</v>
      </c>
      <c r="J1297" s="81">
        <v>261.99</v>
      </c>
      <c r="K1297" s="81">
        <v>261.99</v>
      </c>
      <c r="L1297" s="81">
        <v>261.99</v>
      </c>
      <c r="M1297" s="81">
        <v>261.99</v>
      </c>
      <c r="N1297" s="81">
        <v>261.99</v>
      </c>
      <c r="O1297" s="81">
        <v>261.99</v>
      </c>
      <c r="P1297" s="90">
        <v>3143.88</v>
      </c>
      <c r="Q1297" s="90">
        <f t="shared" si="20"/>
        <v>2357.91</v>
      </c>
    </row>
    <row r="1298" spans="2:17" x14ac:dyDescent="0.3">
      <c r="B1298" s="79" t="s">
        <v>2073</v>
      </c>
      <c r="C1298" s="79" t="s">
        <v>2074</v>
      </c>
      <c r="D1298" s="81">
        <v>270.58999999999997</v>
      </c>
      <c r="E1298" s="81">
        <v>270.58</v>
      </c>
      <c r="F1298" s="81">
        <v>270.58</v>
      </c>
      <c r="G1298" s="81">
        <v>270.58</v>
      </c>
      <c r="H1298" s="81">
        <v>270.58</v>
      </c>
      <c r="I1298" s="81">
        <v>270.58</v>
      </c>
      <c r="J1298" s="81">
        <v>270.58</v>
      </c>
      <c r="K1298" s="81">
        <v>270.58</v>
      </c>
      <c r="L1298" s="81">
        <v>270.58</v>
      </c>
      <c r="M1298" s="81">
        <v>270.58</v>
      </c>
      <c r="N1298" s="81">
        <v>270.58</v>
      </c>
      <c r="O1298" s="81">
        <v>270.58</v>
      </c>
      <c r="P1298" s="90">
        <v>3246.97</v>
      </c>
      <c r="Q1298" s="90">
        <f t="shared" si="20"/>
        <v>2435.2199999999998</v>
      </c>
    </row>
    <row r="1299" spans="2:17" x14ac:dyDescent="0.3">
      <c r="B1299" s="79" t="s">
        <v>1784</v>
      </c>
      <c r="C1299" s="79" t="s">
        <v>1785</v>
      </c>
      <c r="D1299" s="81">
        <v>146.03</v>
      </c>
      <c r="E1299" s="81">
        <v>146.03</v>
      </c>
      <c r="F1299" s="81">
        <v>146.03</v>
      </c>
      <c r="G1299" s="81">
        <v>146.03</v>
      </c>
      <c r="H1299" s="81">
        <v>146.03</v>
      </c>
      <c r="I1299" s="81">
        <v>146.03</v>
      </c>
      <c r="J1299" s="81">
        <v>146.03</v>
      </c>
      <c r="K1299" s="81">
        <v>146.03</v>
      </c>
      <c r="L1299" s="81">
        <v>146.03</v>
      </c>
      <c r="M1299" s="81">
        <v>146.03</v>
      </c>
      <c r="N1299" s="81">
        <v>146.03</v>
      </c>
      <c r="O1299" s="81">
        <v>146.03</v>
      </c>
      <c r="P1299" s="90">
        <v>1752.36</v>
      </c>
      <c r="Q1299" s="90">
        <f t="shared" si="20"/>
        <v>1314.27</v>
      </c>
    </row>
    <row r="1300" spans="2:17" x14ac:dyDescent="0.3">
      <c r="B1300" s="79" t="s">
        <v>914</v>
      </c>
      <c r="C1300" s="79" t="s">
        <v>915</v>
      </c>
      <c r="D1300" s="81">
        <v>214.75</v>
      </c>
      <c r="E1300" s="81">
        <v>214.75</v>
      </c>
      <c r="F1300" s="81">
        <v>214.75</v>
      </c>
      <c r="G1300" s="81">
        <v>214.75</v>
      </c>
      <c r="H1300" s="81">
        <v>214.75</v>
      </c>
      <c r="I1300" s="81">
        <v>214.75</v>
      </c>
      <c r="J1300" s="81">
        <v>214.75</v>
      </c>
      <c r="K1300" s="81">
        <v>214.75</v>
      </c>
      <c r="L1300" s="81">
        <v>214.75</v>
      </c>
      <c r="M1300" s="81">
        <v>214.75</v>
      </c>
      <c r="N1300" s="81">
        <v>214.75</v>
      </c>
      <c r="O1300" s="81">
        <v>214.75</v>
      </c>
      <c r="P1300" s="90">
        <v>2577</v>
      </c>
      <c r="Q1300" s="90">
        <f t="shared" si="20"/>
        <v>1932.75</v>
      </c>
    </row>
    <row r="1301" spans="2:17" x14ac:dyDescent="0.3">
      <c r="B1301" s="79" t="s">
        <v>2506</v>
      </c>
      <c r="C1301" s="79" t="s">
        <v>2507</v>
      </c>
      <c r="D1301" s="81">
        <v>193.27</v>
      </c>
      <c r="E1301" s="81">
        <v>193.27</v>
      </c>
      <c r="F1301" s="81">
        <v>193.27</v>
      </c>
      <c r="G1301" s="81">
        <v>193.27</v>
      </c>
      <c r="H1301" s="81">
        <v>193.27</v>
      </c>
      <c r="I1301" s="81">
        <v>193.27</v>
      </c>
      <c r="J1301" s="81">
        <v>193.27</v>
      </c>
      <c r="K1301" s="81">
        <v>193.27</v>
      </c>
      <c r="L1301" s="81">
        <v>193.27</v>
      </c>
      <c r="M1301" s="81">
        <v>193.27</v>
      </c>
      <c r="N1301" s="81">
        <v>193.27</v>
      </c>
      <c r="O1301" s="81">
        <v>193.27</v>
      </c>
      <c r="P1301" s="90">
        <v>2319.2399999999998</v>
      </c>
      <c r="Q1301" s="90">
        <f t="shared" si="20"/>
        <v>1739.43</v>
      </c>
    </row>
    <row r="1302" spans="2:17" x14ac:dyDescent="0.3">
      <c r="B1302" s="79" t="s">
        <v>1792</v>
      </c>
      <c r="C1302" s="79" t="s">
        <v>1793</v>
      </c>
      <c r="D1302" s="81">
        <v>163.21</v>
      </c>
      <c r="E1302" s="81">
        <v>163.21</v>
      </c>
      <c r="F1302" s="81">
        <v>163.21</v>
      </c>
      <c r="G1302" s="81">
        <v>163.21</v>
      </c>
      <c r="H1302" s="81">
        <v>163.21</v>
      </c>
      <c r="I1302" s="81">
        <v>163.21</v>
      </c>
      <c r="J1302" s="81">
        <v>163.21</v>
      </c>
      <c r="K1302" s="81">
        <v>163.21</v>
      </c>
      <c r="L1302" s="81">
        <v>163.21</v>
      </c>
      <c r="M1302" s="81">
        <v>163.21</v>
      </c>
      <c r="N1302" s="81">
        <v>163.21</v>
      </c>
      <c r="O1302" s="81">
        <v>163.21</v>
      </c>
      <c r="P1302" s="90">
        <v>1958.52</v>
      </c>
      <c r="Q1302" s="90">
        <f t="shared" si="20"/>
        <v>1468.89</v>
      </c>
    </row>
    <row r="1303" spans="2:17" x14ac:dyDescent="0.3">
      <c r="B1303" s="79" t="s">
        <v>2126</v>
      </c>
      <c r="C1303" s="79" t="s">
        <v>2127</v>
      </c>
      <c r="D1303" s="81">
        <v>163.21</v>
      </c>
      <c r="E1303" s="81">
        <v>163.21</v>
      </c>
      <c r="F1303" s="81">
        <v>163.21</v>
      </c>
      <c r="G1303" s="81">
        <v>163.21</v>
      </c>
      <c r="H1303" s="81">
        <v>163.21</v>
      </c>
      <c r="I1303" s="81">
        <v>163.21</v>
      </c>
      <c r="J1303" s="81">
        <v>163.21</v>
      </c>
      <c r="K1303" s="81">
        <v>163.21</v>
      </c>
      <c r="L1303" s="81">
        <v>163.21</v>
      </c>
      <c r="M1303" s="81">
        <v>163.21</v>
      </c>
      <c r="N1303" s="81">
        <v>163.21</v>
      </c>
      <c r="O1303" s="81">
        <v>163.21</v>
      </c>
      <c r="P1303" s="90">
        <v>1958.52</v>
      </c>
      <c r="Q1303" s="90">
        <f t="shared" si="20"/>
        <v>1468.89</v>
      </c>
    </row>
    <row r="1304" spans="2:17" x14ac:dyDescent="0.3">
      <c r="B1304" s="79" t="s">
        <v>885</v>
      </c>
      <c r="C1304" s="79" t="s">
        <v>886</v>
      </c>
      <c r="D1304" s="81">
        <v>244.81</v>
      </c>
      <c r="E1304" s="81">
        <v>244.81</v>
      </c>
      <c r="F1304" s="81">
        <v>244.81</v>
      </c>
      <c r="G1304" s="81">
        <v>244.81</v>
      </c>
      <c r="H1304" s="81">
        <v>244.81</v>
      </c>
      <c r="I1304" s="81">
        <v>244.81</v>
      </c>
      <c r="J1304" s="81">
        <v>244.81</v>
      </c>
      <c r="K1304" s="81">
        <v>244.81</v>
      </c>
      <c r="L1304" s="81">
        <v>244.81</v>
      </c>
      <c r="M1304" s="81">
        <v>244.81</v>
      </c>
      <c r="N1304" s="81">
        <v>244.81</v>
      </c>
      <c r="O1304" s="81">
        <v>244.81</v>
      </c>
      <c r="P1304" s="90">
        <v>2937.72</v>
      </c>
      <c r="Q1304" s="90">
        <f t="shared" si="20"/>
        <v>2203.29</v>
      </c>
    </row>
    <row r="1305" spans="2:17" x14ac:dyDescent="0.3">
      <c r="B1305" s="79" t="s">
        <v>2167</v>
      </c>
      <c r="C1305" s="79" t="s">
        <v>2168</v>
      </c>
      <c r="D1305" s="81">
        <v>158.91</v>
      </c>
      <c r="E1305" s="81">
        <v>158.91</v>
      </c>
      <c r="F1305" s="81">
        <v>158.91</v>
      </c>
      <c r="G1305" s="81">
        <v>158.91</v>
      </c>
      <c r="H1305" s="81">
        <v>158.91</v>
      </c>
      <c r="I1305" s="81">
        <v>158.91</v>
      </c>
      <c r="J1305" s="81">
        <v>158.91</v>
      </c>
      <c r="K1305" s="81">
        <v>158.91</v>
      </c>
      <c r="L1305" s="81">
        <v>158.91</v>
      </c>
      <c r="M1305" s="81">
        <v>158.91</v>
      </c>
      <c r="N1305" s="81">
        <v>158.91</v>
      </c>
      <c r="O1305" s="81">
        <v>158.91</v>
      </c>
      <c r="P1305" s="90">
        <v>1906.92</v>
      </c>
      <c r="Q1305" s="90">
        <f t="shared" si="20"/>
        <v>1430.19</v>
      </c>
    </row>
    <row r="1306" spans="2:17" x14ac:dyDescent="0.3">
      <c r="B1306" s="79" t="s">
        <v>1014</v>
      </c>
      <c r="C1306" s="79" t="s">
        <v>1015</v>
      </c>
      <c r="D1306" s="81">
        <v>154.62</v>
      </c>
      <c r="E1306" s="81">
        <v>154.62</v>
      </c>
      <c r="F1306" s="81">
        <v>154.62</v>
      </c>
      <c r="G1306" s="81">
        <v>154.62</v>
      </c>
      <c r="H1306" s="81">
        <v>154.62</v>
      </c>
      <c r="I1306" s="81">
        <v>154.62</v>
      </c>
      <c r="J1306" s="81">
        <v>154.62</v>
      </c>
      <c r="K1306" s="81">
        <v>154.62</v>
      </c>
      <c r="L1306" s="81">
        <v>154.62</v>
      </c>
      <c r="M1306" s="81">
        <v>154.62</v>
      </c>
      <c r="N1306" s="81">
        <v>154.62</v>
      </c>
      <c r="O1306" s="81">
        <v>154.62</v>
      </c>
      <c r="P1306" s="90">
        <v>1855.44</v>
      </c>
      <c r="Q1306" s="90">
        <f t="shared" si="20"/>
        <v>1391.58</v>
      </c>
    </row>
    <row r="1307" spans="2:17" x14ac:dyDescent="0.3">
      <c r="B1307" s="79" t="s">
        <v>790</v>
      </c>
      <c r="C1307" s="79" t="s">
        <v>791</v>
      </c>
      <c r="D1307" s="81">
        <v>253.4</v>
      </c>
      <c r="E1307" s="81">
        <v>253.4</v>
      </c>
      <c r="F1307" s="81">
        <v>253.4</v>
      </c>
      <c r="G1307" s="81">
        <v>253.4</v>
      </c>
      <c r="H1307" s="81">
        <v>253.4</v>
      </c>
      <c r="I1307" s="81">
        <v>253.4</v>
      </c>
      <c r="J1307" s="81">
        <v>253.4</v>
      </c>
      <c r="K1307" s="81">
        <v>253.4</v>
      </c>
      <c r="L1307" s="81">
        <v>253.4</v>
      </c>
      <c r="M1307" s="81">
        <v>253.4</v>
      </c>
      <c r="N1307" s="81">
        <v>253.4</v>
      </c>
      <c r="O1307" s="81">
        <v>253.4</v>
      </c>
      <c r="P1307" s="90">
        <v>3040.8</v>
      </c>
      <c r="Q1307" s="90">
        <f t="shared" si="20"/>
        <v>2280.6000000000004</v>
      </c>
    </row>
    <row r="1308" spans="2:17" x14ac:dyDescent="0.3">
      <c r="B1308" s="79" t="s">
        <v>1016</v>
      </c>
      <c r="C1308" s="79" t="s">
        <v>1017</v>
      </c>
      <c r="D1308" s="81">
        <v>219.04</v>
      </c>
      <c r="E1308" s="81">
        <v>219.04</v>
      </c>
      <c r="F1308" s="82"/>
      <c r="G1308" s="82"/>
      <c r="H1308" s="82"/>
      <c r="I1308" s="82"/>
      <c r="J1308" s="82"/>
      <c r="K1308" s="82"/>
      <c r="L1308" s="82"/>
      <c r="M1308" s="82"/>
      <c r="N1308" s="82"/>
      <c r="O1308" s="82"/>
      <c r="P1308" s="91">
        <v>438.08</v>
      </c>
      <c r="Q1308" s="90">
        <f t="shared" si="20"/>
        <v>0</v>
      </c>
    </row>
    <row r="1309" spans="2:17" x14ac:dyDescent="0.3">
      <c r="B1309" s="79" t="s">
        <v>2436</v>
      </c>
      <c r="C1309" s="79" t="s">
        <v>1017</v>
      </c>
      <c r="D1309" s="81">
        <v>62.54</v>
      </c>
      <c r="E1309" s="81">
        <v>62.54</v>
      </c>
      <c r="F1309" s="81">
        <v>219.04</v>
      </c>
      <c r="G1309" s="81">
        <v>219.04</v>
      </c>
      <c r="H1309" s="81">
        <v>219.04</v>
      </c>
      <c r="I1309" s="81">
        <v>219.04</v>
      </c>
      <c r="J1309" s="81">
        <v>219.04</v>
      </c>
      <c r="K1309" s="81">
        <v>219.04</v>
      </c>
      <c r="L1309" s="81">
        <v>219.04</v>
      </c>
      <c r="M1309" s="81">
        <v>219.04</v>
      </c>
      <c r="N1309" s="81">
        <v>219.04</v>
      </c>
      <c r="O1309" s="81">
        <v>219.04</v>
      </c>
      <c r="P1309" s="90">
        <v>2315.48</v>
      </c>
      <c r="Q1309" s="90">
        <f t="shared" si="20"/>
        <v>1971.36</v>
      </c>
    </row>
    <row r="1310" spans="2:17" x14ac:dyDescent="0.3">
      <c r="B1310" s="79" t="s">
        <v>1322</v>
      </c>
      <c r="C1310" s="79" t="s">
        <v>1323</v>
      </c>
      <c r="D1310" s="81">
        <v>274.88</v>
      </c>
      <c r="E1310" s="81">
        <v>274.88</v>
      </c>
      <c r="F1310" s="81">
        <v>274.88</v>
      </c>
      <c r="G1310" s="81">
        <v>274.88</v>
      </c>
      <c r="H1310" s="81">
        <v>274.88</v>
      </c>
      <c r="I1310" s="81">
        <v>274.88</v>
      </c>
      <c r="J1310" s="81">
        <v>274.88</v>
      </c>
      <c r="K1310" s="81">
        <v>274.88</v>
      </c>
      <c r="L1310" s="81">
        <v>274.88</v>
      </c>
      <c r="M1310" s="81">
        <v>274.88</v>
      </c>
      <c r="N1310" s="81">
        <v>274.88</v>
      </c>
      <c r="O1310" s="81">
        <v>274.88</v>
      </c>
      <c r="P1310" s="90">
        <v>3298.56</v>
      </c>
      <c r="Q1310" s="90">
        <f t="shared" si="20"/>
        <v>2473.9200000000005</v>
      </c>
    </row>
    <row r="1311" spans="2:17" x14ac:dyDescent="0.3">
      <c r="B1311" s="79" t="s">
        <v>1916</v>
      </c>
      <c r="C1311" s="79" t="s">
        <v>1917</v>
      </c>
      <c r="D1311" s="81">
        <v>128.85</v>
      </c>
      <c r="E1311" s="81">
        <v>128.85</v>
      </c>
      <c r="F1311" s="81">
        <v>128.85</v>
      </c>
      <c r="G1311" s="81">
        <v>128.85</v>
      </c>
      <c r="H1311" s="81">
        <v>128.85</v>
      </c>
      <c r="I1311" s="81">
        <v>128.85</v>
      </c>
      <c r="J1311" s="81">
        <v>128.85</v>
      </c>
      <c r="K1311" s="81">
        <v>128.85</v>
      </c>
      <c r="L1311" s="81">
        <v>128.85</v>
      </c>
      <c r="M1311" s="81">
        <v>128.85</v>
      </c>
      <c r="N1311" s="81">
        <v>128.85</v>
      </c>
      <c r="O1311" s="81">
        <v>128.85</v>
      </c>
      <c r="P1311" s="90">
        <v>1546.2</v>
      </c>
      <c r="Q1311" s="90">
        <f t="shared" si="20"/>
        <v>1159.6499999999999</v>
      </c>
    </row>
    <row r="1312" spans="2:17" x14ac:dyDescent="0.3">
      <c r="B1312" s="79" t="s">
        <v>2155</v>
      </c>
      <c r="C1312" s="79" t="s">
        <v>2156</v>
      </c>
      <c r="D1312" s="81">
        <v>128.85</v>
      </c>
      <c r="E1312" s="81">
        <v>128.85</v>
      </c>
      <c r="F1312" s="81">
        <v>128.85</v>
      </c>
      <c r="G1312" s="81">
        <v>128.85</v>
      </c>
      <c r="H1312" s="81">
        <v>128.85</v>
      </c>
      <c r="I1312" s="81">
        <v>128.85</v>
      </c>
      <c r="J1312" s="81">
        <v>128.85</v>
      </c>
      <c r="K1312" s="81">
        <v>128.85</v>
      </c>
      <c r="L1312" s="81">
        <v>128.85</v>
      </c>
      <c r="M1312" s="81">
        <v>128.85</v>
      </c>
      <c r="N1312" s="81">
        <v>128.85</v>
      </c>
      <c r="O1312" s="81">
        <v>128.85</v>
      </c>
      <c r="P1312" s="90">
        <v>1546.2</v>
      </c>
      <c r="Q1312" s="90">
        <f t="shared" si="20"/>
        <v>1159.6499999999999</v>
      </c>
    </row>
    <row r="1313" spans="2:17" x14ac:dyDescent="0.3">
      <c r="B1313" s="79" t="s">
        <v>826</v>
      </c>
      <c r="C1313" s="79" t="s">
        <v>827</v>
      </c>
      <c r="D1313" s="81">
        <v>197.57</v>
      </c>
      <c r="E1313" s="81">
        <v>197.57</v>
      </c>
      <c r="F1313" s="81">
        <v>197.57</v>
      </c>
      <c r="G1313" s="81">
        <v>197.57</v>
      </c>
      <c r="H1313" s="81">
        <v>197.57</v>
      </c>
      <c r="I1313" s="81">
        <v>197.57</v>
      </c>
      <c r="J1313" s="81">
        <v>197.57</v>
      </c>
      <c r="K1313" s="81">
        <v>197.57</v>
      </c>
      <c r="L1313" s="81">
        <v>197.57</v>
      </c>
      <c r="M1313" s="81">
        <v>197.57</v>
      </c>
      <c r="N1313" s="81">
        <v>197.57</v>
      </c>
      <c r="O1313" s="81">
        <v>197.57</v>
      </c>
      <c r="P1313" s="90">
        <v>2370.84</v>
      </c>
      <c r="Q1313" s="90">
        <f t="shared" si="20"/>
        <v>1778.1299999999997</v>
      </c>
    </row>
    <row r="1314" spans="2:17" x14ac:dyDescent="0.3">
      <c r="B1314" s="79" t="s">
        <v>2115</v>
      </c>
      <c r="C1314" s="79" t="s">
        <v>2116</v>
      </c>
      <c r="D1314" s="81">
        <v>197.57</v>
      </c>
      <c r="E1314" s="81">
        <v>197.57</v>
      </c>
      <c r="F1314" s="81">
        <v>197.57</v>
      </c>
      <c r="G1314" s="81">
        <v>197.57</v>
      </c>
      <c r="H1314" s="81">
        <v>197.57</v>
      </c>
      <c r="I1314" s="81">
        <v>197.57</v>
      </c>
      <c r="J1314" s="81">
        <v>197.57</v>
      </c>
      <c r="K1314" s="81">
        <v>197.57</v>
      </c>
      <c r="L1314" s="81">
        <v>197.57</v>
      </c>
      <c r="M1314" s="81">
        <v>197.57</v>
      </c>
      <c r="N1314" s="81">
        <v>197.57</v>
      </c>
      <c r="O1314" s="81">
        <v>197.57</v>
      </c>
      <c r="P1314" s="90">
        <v>2370.84</v>
      </c>
      <c r="Q1314" s="90">
        <f t="shared" si="20"/>
        <v>1778.1299999999997</v>
      </c>
    </row>
    <row r="1315" spans="2:17" x14ac:dyDescent="0.3">
      <c r="B1315" s="79" t="s">
        <v>2573</v>
      </c>
      <c r="C1315" s="79" t="s">
        <v>2574</v>
      </c>
      <c r="D1315" s="81">
        <v>223.34</v>
      </c>
      <c r="E1315" s="81">
        <v>223.34</v>
      </c>
      <c r="F1315" s="81">
        <v>223.34</v>
      </c>
      <c r="G1315" s="81">
        <v>223.34</v>
      </c>
      <c r="H1315" s="81">
        <v>223.34</v>
      </c>
      <c r="I1315" s="81">
        <v>223.34</v>
      </c>
      <c r="J1315" s="81">
        <v>223.34</v>
      </c>
      <c r="K1315" s="81">
        <v>223.34</v>
      </c>
      <c r="L1315" s="81">
        <v>37.31</v>
      </c>
      <c r="M1315" s="82"/>
      <c r="N1315" s="82"/>
      <c r="O1315" s="82"/>
      <c r="P1315" s="90">
        <v>1824.03</v>
      </c>
      <c r="Q1315" s="90">
        <f t="shared" si="20"/>
        <v>1154.01</v>
      </c>
    </row>
    <row r="1316" spans="2:17" x14ac:dyDescent="0.3">
      <c r="B1316" s="79" t="s">
        <v>2778</v>
      </c>
      <c r="C1316" s="79" t="s">
        <v>2574</v>
      </c>
      <c r="D1316" s="82"/>
      <c r="E1316" s="82"/>
      <c r="F1316" s="82"/>
      <c r="G1316" s="82"/>
      <c r="H1316" s="82"/>
      <c r="I1316" s="82"/>
      <c r="J1316" s="82"/>
      <c r="K1316" s="82"/>
      <c r="L1316" s="81">
        <v>186.3</v>
      </c>
      <c r="M1316" s="81">
        <v>223.34</v>
      </c>
      <c r="N1316" s="81">
        <v>223.34</v>
      </c>
      <c r="O1316" s="81">
        <v>223.34</v>
      </c>
      <c r="P1316" s="91">
        <v>856.32</v>
      </c>
      <c r="Q1316" s="90">
        <f t="shared" si="20"/>
        <v>856.32</v>
      </c>
    </row>
    <row r="1317" spans="2:17" x14ac:dyDescent="0.3">
      <c r="B1317" s="79" t="s">
        <v>2528</v>
      </c>
      <c r="C1317" s="79" t="s">
        <v>2529</v>
      </c>
      <c r="D1317" s="81">
        <v>206.16</v>
      </c>
      <c r="E1317" s="81">
        <v>206.16</v>
      </c>
      <c r="F1317" s="81">
        <v>206.16</v>
      </c>
      <c r="G1317" s="81">
        <v>206.16</v>
      </c>
      <c r="H1317" s="81">
        <v>206.16</v>
      </c>
      <c r="I1317" s="81">
        <v>206.16</v>
      </c>
      <c r="J1317" s="81">
        <v>206.16</v>
      </c>
      <c r="K1317" s="81">
        <v>206.16</v>
      </c>
      <c r="L1317" s="81">
        <v>206.16</v>
      </c>
      <c r="M1317" s="81">
        <v>206.16</v>
      </c>
      <c r="N1317" s="81">
        <v>206.16</v>
      </c>
      <c r="O1317" s="81">
        <v>206.16</v>
      </c>
      <c r="P1317" s="90">
        <v>2473.92</v>
      </c>
      <c r="Q1317" s="90">
        <f t="shared" si="20"/>
        <v>1855.4400000000003</v>
      </c>
    </row>
    <row r="1318" spans="2:17" x14ac:dyDescent="0.3">
      <c r="B1318" s="79" t="s">
        <v>2386</v>
      </c>
      <c r="C1318" s="79" t="s">
        <v>2387</v>
      </c>
      <c r="D1318" s="81">
        <v>257.7</v>
      </c>
      <c r="E1318" s="81">
        <v>257.7</v>
      </c>
      <c r="F1318" s="81">
        <v>257.7</v>
      </c>
      <c r="G1318" s="81">
        <v>257.7</v>
      </c>
      <c r="H1318" s="81">
        <v>257.7</v>
      </c>
      <c r="I1318" s="81">
        <v>257.7</v>
      </c>
      <c r="J1318" s="81">
        <v>257.7</v>
      </c>
      <c r="K1318" s="81">
        <v>257.7</v>
      </c>
      <c r="L1318" s="81">
        <v>257.7</v>
      </c>
      <c r="M1318" s="81">
        <v>257.7</v>
      </c>
      <c r="N1318" s="81">
        <v>257.7</v>
      </c>
      <c r="O1318" s="81">
        <v>257.7</v>
      </c>
      <c r="P1318" s="90">
        <v>3092.4</v>
      </c>
      <c r="Q1318" s="90">
        <f t="shared" si="20"/>
        <v>2319.2999999999997</v>
      </c>
    </row>
    <row r="1319" spans="2:17" x14ac:dyDescent="0.3">
      <c r="B1319" s="79" t="s">
        <v>792</v>
      </c>
      <c r="C1319" s="79" t="s">
        <v>793</v>
      </c>
      <c r="D1319" s="81">
        <v>223.34</v>
      </c>
      <c r="E1319" s="81">
        <v>223.34</v>
      </c>
      <c r="F1319" s="81">
        <v>223.34</v>
      </c>
      <c r="G1319" s="81">
        <v>223.34</v>
      </c>
      <c r="H1319" s="81">
        <v>223.34</v>
      </c>
      <c r="I1319" s="81">
        <v>223.34</v>
      </c>
      <c r="J1319" s="81">
        <v>223.34</v>
      </c>
      <c r="K1319" s="81">
        <v>223.34</v>
      </c>
      <c r="L1319" s="81">
        <v>223.34</v>
      </c>
      <c r="M1319" s="81">
        <v>223.34</v>
      </c>
      <c r="N1319" s="81">
        <v>223.34</v>
      </c>
      <c r="O1319" s="81">
        <v>223.34</v>
      </c>
      <c r="P1319" s="90">
        <v>2680.08</v>
      </c>
      <c r="Q1319" s="90">
        <f t="shared" si="20"/>
        <v>2010.0599999999997</v>
      </c>
    </row>
    <row r="1320" spans="2:17" x14ac:dyDescent="0.3">
      <c r="B1320" s="79" t="s">
        <v>1954</v>
      </c>
      <c r="C1320" s="79" t="s">
        <v>1955</v>
      </c>
      <c r="D1320" s="81">
        <v>236.23</v>
      </c>
      <c r="E1320" s="81">
        <v>236.22</v>
      </c>
      <c r="F1320" s="81">
        <v>236.22</v>
      </c>
      <c r="G1320" s="81">
        <v>236.22</v>
      </c>
      <c r="H1320" s="81">
        <v>236.22</v>
      </c>
      <c r="I1320" s="81">
        <v>236.22</v>
      </c>
      <c r="J1320" s="81">
        <v>236.22</v>
      </c>
      <c r="K1320" s="81">
        <v>236.22</v>
      </c>
      <c r="L1320" s="81">
        <v>236.22</v>
      </c>
      <c r="M1320" s="81">
        <v>236.22</v>
      </c>
      <c r="N1320" s="81">
        <v>236.22</v>
      </c>
      <c r="O1320" s="81">
        <v>236.22</v>
      </c>
      <c r="P1320" s="90">
        <v>2834.65</v>
      </c>
      <c r="Q1320" s="90">
        <f t="shared" si="20"/>
        <v>2125.98</v>
      </c>
    </row>
    <row r="1321" spans="2:17" x14ac:dyDescent="0.3">
      <c r="B1321" s="79" t="s">
        <v>799</v>
      </c>
      <c r="C1321" s="79" t="s">
        <v>800</v>
      </c>
      <c r="D1321" s="81">
        <v>180.39</v>
      </c>
      <c r="E1321" s="81">
        <v>180.39</v>
      </c>
      <c r="F1321" s="81">
        <v>180.39</v>
      </c>
      <c r="G1321" s="81">
        <v>180.39</v>
      </c>
      <c r="H1321" s="81">
        <v>180.39</v>
      </c>
      <c r="I1321" s="81">
        <v>180.39</v>
      </c>
      <c r="J1321" s="81">
        <v>180.39</v>
      </c>
      <c r="K1321" s="81">
        <v>180.39</v>
      </c>
      <c r="L1321" s="81">
        <v>180.39</v>
      </c>
      <c r="M1321" s="81">
        <v>180.39</v>
      </c>
      <c r="N1321" s="81">
        <v>180.39</v>
      </c>
      <c r="O1321" s="81">
        <v>180.39</v>
      </c>
      <c r="P1321" s="90">
        <v>2164.6799999999998</v>
      </c>
      <c r="Q1321" s="90">
        <f t="shared" si="20"/>
        <v>1623.5099999999998</v>
      </c>
    </row>
    <row r="1322" spans="2:17" x14ac:dyDescent="0.3">
      <c r="B1322" s="79" t="s">
        <v>2428</v>
      </c>
      <c r="C1322" s="79" t="s">
        <v>2429</v>
      </c>
      <c r="D1322" s="81">
        <v>180.39</v>
      </c>
      <c r="E1322" s="81">
        <v>180.39</v>
      </c>
      <c r="F1322" s="81">
        <v>180.39</v>
      </c>
      <c r="G1322" s="81">
        <v>180.39</v>
      </c>
      <c r="H1322" s="81">
        <v>180.39</v>
      </c>
      <c r="I1322" s="81">
        <v>180.39</v>
      </c>
      <c r="J1322" s="81">
        <v>180.39</v>
      </c>
      <c r="K1322" s="81">
        <v>180.39</v>
      </c>
      <c r="L1322" s="81">
        <v>180.39</v>
      </c>
      <c r="M1322" s="81">
        <v>180.39</v>
      </c>
      <c r="N1322" s="81">
        <v>180.39</v>
      </c>
      <c r="O1322" s="81">
        <v>180.39</v>
      </c>
      <c r="P1322" s="90">
        <v>2164.6799999999998</v>
      </c>
      <c r="Q1322" s="90">
        <f t="shared" si="20"/>
        <v>1623.5099999999998</v>
      </c>
    </row>
    <row r="1323" spans="2:17" x14ac:dyDescent="0.3">
      <c r="B1323" s="79" t="s">
        <v>1867</v>
      </c>
      <c r="C1323" s="79" t="s">
        <v>1868</v>
      </c>
      <c r="D1323" s="81">
        <v>187.04</v>
      </c>
      <c r="E1323" s="82"/>
      <c r="F1323" s="82"/>
      <c r="G1323" s="82"/>
      <c r="H1323" s="82"/>
      <c r="I1323" s="82"/>
      <c r="J1323" s="82"/>
      <c r="K1323" s="82"/>
      <c r="L1323" s="82"/>
      <c r="M1323" s="82"/>
      <c r="N1323" s="82"/>
      <c r="O1323" s="82"/>
      <c r="P1323" s="91">
        <v>187.04</v>
      </c>
      <c r="Q1323" s="90">
        <f t="shared" si="20"/>
        <v>0</v>
      </c>
    </row>
    <row r="1324" spans="2:17" x14ac:dyDescent="0.3">
      <c r="B1324" s="79" t="s">
        <v>2024</v>
      </c>
      <c r="C1324" s="79" t="s">
        <v>1868</v>
      </c>
      <c r="D1324" s="81">
        <v>276.82</v>
      </c>
      <c r="E1324" s="81">
        <v>231.93</v>
      </c>
      <c r="F1324" s="81">
        <v>231.93</v>
      </c>
      <c r="G1324" s="81">
        <v>231.93</v>
      </c>
      <c r="H1324" s="81">
        <v>231.93</v>
      </c>
      <c r="I1324" s="81">
        <v>231.93</v>
      </c>
      <c r="J1324" s="81">
        <v>231.93</v>
      </c>
      <c r="K1324" s="81">
        <v>231.93</v>
      </c>
      <c r="L1324" s="81">
        <v>231.93</v>
      </c>
      <c r="M1324" s="81">
        <v>231.93</v>
      </c>
      <c r="N1324" s="81">
        <v>231.93</v>
      </c>
      <c r="O1324" s="81">
        <v>231.93</v>
      </c>
      <c r="P1324" s="90">
        <v>2828.05</v>
      </c>
      <c r="Q1324" s="90">
        <f t="shared" si="20"/>
        <v>2087.3700000000003</v>
      </c>
    </row>
    <row r="1325" spans="2:17" x14ac:dyDescent="0.3">
      <c r="B1325" s="79" t="s">
        <v>2474</v>
      </c>
      <c r="C1325" s="79" t="s">
        <v>2475</v>
      </c>
      <c r="D1325" s="81">
        <v>193.27</v>
      </c>
      <c r="E1325" s="81">
        <v>193.27</v>
      </c>
      <c r="F1325" s="81">
        <v>193.27</v>
      </c>
      <c r="G1325" s="81">
        <v>173.94</v>
      </c>
      <c r="H1325" s="82"/>
      <c r="I1325" s="82"/>
      <c r="J1325" s="82"/>
      <c r="K1325" s="82"/>
      <c r="L1325" s="82"/>
      <c r="M1325" s="82"/>
      <c r="N1325" s="82"/>
      <c r="O1325" s="82"/>
      <c r="P1325" s="91">
        <v>753.75</v>
      </c>
      <c r="Q1325" s="90">
        <f t="shared" si="20"/>
        <v>173.94</v>
      </c>
    </row>
    <row r="1326" spans="2:17" x14ac:dyDescent="0.3">
      <c r="B1326" s="79" t="s">
        <v>2720</v>
      </c>
      <c r="C1326" s="79" t="s">
        <v>2475</v>
      </c>
      <c r="D1326" s="82"/>
      <c r="E1326" s="82"/>
      <c r="F1326" s="82"/>
      <c r="G1326" s="81">
        <v>19.329999999999998</v>
      </c>
      <c r="H1326" s="81">
        <v>193.27</v>
      </c>
      <c r="I1326" s="81">
        <v>193.27</v>
      </c>
      <c r="J1326" s="81">
        <v>193.27</v>
      </c>
      <c r="K1326" s="81">
        <v>193.27</v>
      </c>
      <c r="L1326" s="81">
        <v>193.27</v>
      </c>
      <c r="M1326" s="81">
        <v>193.27</v>
      </c>
      <c r="N1326" s="81">
        <v>193.27</v>
      </c>
      <c r="O1326" s="81">
        <v>193.27</v>
      </c>
      <c r="P1326" s="90">
        <v>1565.49</v>
      </c>
      <c r="Q1326" s="90">
        <f t="shared" si="20"/>
        <v>1565.49</v>
      </c>
    </row>
    <row r="1327" spans="2:17" x14ac:dyDescent="0.3">
      <c r="B1327" s="79" t="s">
        <v>2075</v>
      </c>
      <c r="C1327" s="79" t="s">
        <v>2076</v>
      </c>
      <c r="D1327" s="81">
        <v>270.58999999999997</v>
      </c>
      <c r="E1327" s="81">
        <v>270.58</v>
      </c>
      <c r="F1327" s="81">
        <v>270.58</v>
      </c>
      <c r="G1327" s="81">
        <v>270.58</v>
      </c>
      <c r="H1327" s="81">
        <v>270.58</v>
      </c>
      <c r="I1327" s="81">
        <v>270.58</v>
      </c>
      <c r="J1327" s="81">
        <v>270.58</v>
      </c>
      <c r="K1327" s="81">
        <v>270.58</v>
      </c>
      <c r="L1327" s="81">
        <v>270.58</v>
      </c>
      <c r="M1327" s="81">
        <v>270.58</v>
      </c>
      <c r="N1327" s="81">
        <v>270.58</v>
      </c>
      <c r="O1327" s="81">
        <v>270.58</v>
      </c>
      <c r="P1327" s="90">
        <v>3246.97</v>
      </c>
      <c r="Q1327" s="90">
        <f t="shared" si="20"/>
        <v>2435.2199999999998</v>
      </c>
    </row>
    <row r="1328" spans="2:17" x14ac:dyDescent="0.3">
      <c r="B1328" s="79" t="s">
        <v>2430</v>
      </c>
      <c r="C1328" s="79" t="s">
        <v>2431</v>
      </c>
      <c r="D1328" s="81">
        <v>146.03</v>
      </c>
      <c r="E1328" s="81">
        <v>104.31</v>
      </c>
      <c r="F1328" s="82"/>
      <c r="G1328" s="82"/>
      <c r="H1328" s="82"/>
      <c r="I1328" s="82"/>
      <c r="J1328" s="82"/>
      <c r="K1328" s="82"/>
      <c r="L1328" s="82"/>
      <c r="M1328" s="82"/>
      <c r="N1328" s="82"/>
      <c r="O1328" s="82"/>
      <c r="P1328" s="91">
        <v>250.34</v>
      </c>
      <c r="Q1328" s="90">
        <f t="shared" si="20"/>
        <v>0</v>
      </c>
    </row>
    <row r="1329" spans="2:17" x14ac:dyDescent="0.3">
      <c r="B1329" s="79" t="s">
        <v>2682</v>
      </c>
      <c r="C1329" s="79" t="s">
        <v>2431</v>
      </c>
      <c r="D1329" s="82"/>
      <c r="E1329" s="81">
        <v>41.72</v>
      </c>
      <c r="F1329" s="81">
        <v>146.03</v>
      </c>
      <c r="G1329" s="81">
        <v>146.03</v>
      </c>
      <c r="H1329" s="81">
        <v>146.03</v>
      </c>
      <c r="I1329" s="81">
        <v>146.03</v>
      </c>
      <c r="J1329" s="81">
        <v>146.03</v>
      </c>
      <c r="K1329" s="81">
        <v>146.03</v>
      </c>
      <c r="L1329" s="81">
        <v>146.03</v>
      </c>
      <c r="M1329" s="81">
        <v>146.03</v>
      </c>
      <c r="N1329" s="81">
        <v>146.03</v>
      </c>
      <c r="O1329" s="81">
        <v>146.03</v>
      </c>
      <c r="P1329" s="90">
        <v>1502.02</v>
      </c>
      <c r="Q1329" s="90">
        <f t="shared" si="20"/>
        <v>1314.27</v>
      </c>
    </row>
    <row r="1330" spans="2:17" x14ac:dyDescent="0.3">
      <c r="B1330" s="79" t="s">
        <v>2488</v>
      </c>
      <c r="C1330" s="79" t="s">
        <v>2489</v>
      </c>
      <c r="D1330" s="81">
        <v>184.69</v>
      </c>
      <c r="E1330" s="81">
        <v>184.68</v>
      </c>
      <c r="F1330" s="81">
        <v>184.68</v>
      </c>
      <c r="G1330" s="81">
        <v>184.68</v>
      </c>
      <c r="H1330" s="81">
        <v>184.68</v>
      </c>
      <c r="I1330" s="81">
        <v>184.68</v>
      </c>
      <c r="J1330" s="81">
        <v>184.68</v>
      </c>
      <c r="K1330" s="81">
        <v>184.68</v>
      </c>
      <c r="L1330" s="81">
        <v>184.68</v>
      </c>
      <c r="M1330" s="81">
        <v>184.68</v>
      </c>
      <c r="N1330" s="81">
        <v>184.68</v>
      </c>
      <c r="O1330" s="81">
        <v>184.68</v>
      </c>
      <c r="P1330" s="90">
        <v>2216.17</v>
      </c>
      <c r="Q1330" s="90">
        <f t="shared" si="20"/>
        <v>1662.1200000000003</v>
      </c>
    </row>
    <row r="1331" spans="2:17" x14ac:dyDescent="0.3">
      <c r="B1331" s="79" t="s">
        <v>1960</v>
      </c>
      <c r="C1331" s="79" t="s">
        <v>1961</v>
      </c>
      <c r="D1331" s="81">
        <v>219.04</v>
      </c>
      <c r="E1331" s="81">
        <v>219.04</v>
      </c>
      <c r="F1331" s="81">
        <v>219.04</v>
      </c>
      <c r="G1331" s="81">
        <v>219.04</v>
      </c>
      <c r="H1331" s="81">
        <v>219.04</v>
      </c>
      <c r="I1331" s="81">
        <v>219.04</v>
      </c>
      <c r="J1331" s="81">
        <v>219.04</v>
      </c>
      <c r="K1331" s="81">
        <v>219.04</v>
      </c>
      <c r="L1331" s="81">
        <v>219.04</v>
      </c>
      <c r="M1331" s="81">
        <v>219.04</v>
      </c>
      <c r="N1331" s="81">
        <v>219.04</v>
      </c>
      <c r="O1331" s="81">
        <v>219.04</v>
      </c>
      <c r="P1331" s="90">
        <v>2628.48</v>
      </c>
      <c r="Q1331" s="90">
        <f t="shared" si="20"/>
        <v>1971.36</v>
      </c>
    </row>
    <row r="1332" spans="2:17" x14ac:dyDescent="0.3">
      <c r="B1332" s="79" t="s">
        <v>2546</v>
      </c>
      <c r="C1332" s="79" t="s">
        <v>2547</v>
      </c>
      <c r="D1332" s="81">
        <v>283.47000000000003</v>
      </c>
      <c r="E1332" s="81">
        <v>283.47000000000003</v>
      </c>
      <c r="F1332" s="81">
        <v>283.47000000000003</v>
      </c>
      <c r="G1332" s="81">
        <v>283.47000000000003</v>
      </c>
      <c r="H1332" s="81">
        <v>283.47000000000003</v>
      </c>
      <c r="I1332" s="81">
        <v>283.47000000000003</v>
      </c>
      <c r="J1332" s="81">
        <v>283.47000000000003</v>
      </c>
      <c r="K1332" s="81">
        <v>283.47000000000003</v>
      </c>
      <c r="L1332" s="81">
        <v>283.47000000000003</v>
      </c>
      <c r="M1332" s="81">
        <v>283.47000000000003</v>
      </c>
      <c r="N1332" s="81">
        <v>283.47000000000003</v>
      </c>
      <c r="O1332" s="81">
        <v>283.47000000000003</v>
      </c>
      <c r="P1332" s="90">
        <v>3401.64</v>
      </c>
      <c r="Q1332" s="90">
        <f t="shared" si="20"/>
        <v>2551.2300000000005</v>
      </c>
    </row>
    <row r="1333" spans="2:17" x14ac:dyDescent="0.3">
      <c r="B1333" s="79" t="s">
        <v>795</v>
      </c>
      <c r="C1333" s="79" t="s">
        <v>796</v>
      </c>
      <c r="D1333" s="81">
        <v>158.91</v>
      </c>
      <c r="E1333" s="81">
        <v>158.91</v>
      </c>
      <c r="F1333" s="81">
        <v>158.91</v>
      </c>
      <c r="G1333" s="81">
        <v>158.91</v>
      </c>
      <c r="H1333" s="81">
        <v>158.91</v>
      </c>
      <c r="I1333" s="81">
        <v>158.91</v>
      </c>
      <c r="J1333" s="81">
        <v>158.91</v>
      </c>
      <c r="K1333" s="81">
        <v>158.91</v>
      </c>
      <c r="L1333" s="81">
        <v>158.91</v>
      </c>
      <c r="M1333" s="81">
        <v>158.91</v>
      </c>
      <c r="N1333" s="81">
        <v>158.91</v>
      </c>
      <c r="O1333" s="81">
        <v>158.91</v>
      </c>
      <c r="P1333" s="90">
        <v>1906.92</v>
      </c>
      <c r="Q1333" s="90">
        <f t="shared" si="20"/>
        <v>1430.19</v>
      </c>
    </row>
    <row r="1334" spans="2:17" x14ac:dyDescent="0.3">
      <c r="B1334" s="79" t="s">
        <v>873</v>
      </c>
      <c r="C1334" s="79" t="s">
        <v>874</v>
      </c>
      <c r="D1334" s="81">
        <v>184.69</v>
      </c>
      <c r="E1334" s="81">
        <v>184.68</v>
      </c>
      <c r="F1334" s="81">
        <v>184.68</v>
      </c>
      <c r="G1334" s="81">
        <v>184.68</v>
      </c>
      <c r="H1334" s="81">
        <v>184.68</v>
      </c>
      <c r="I1334" s="81">
        <v>184.68</v>
      </c>
      <c r="J1334" s="81">
        <v>184.68</v>
      </c>
      <c r="K1334" s="81">
        <v>184.68</v>
      </c>
      <c r="L1334" s="81">
        <v>184.68</v>
      </c>
      <c r="M1334" s="81">
        <v>184.68</v>
      </c>
      <c r="N1334" s="81">
        <v>184.68</v>
      </c>
      <c r="O1334" s="81">
        <v>184.68</v>
      </c>
      <c r="P1334" s="90">
        <v>2216.17</v>
      </c>
      <c r="Q1334" s="90">
        <f t="shared" si="20"/>
        <v>1662.1200000000003</v>
      </c>
    </row>
    <row r="1335" spans="2:17" x14ac:dyDescent="0.3">
      <c r="B1335" s="79" t="s">
        <v>955</v>
      </c>
      <c r="C1335" s="79" t="s">
        <v>956</v>
      </c>
      <c r="D1335" s="81">
        <v>193.27</v>
      </c>
      <c r="E1335" s="81">
        <v>193.27</v>
      </c>
      <c r="F1335" s="82"/>
      <c r="G1335" s="82"/>
      <c r="H1335" s="82"/>
      <c r="I1335" s="82"/>
      <c r="J1335" s="82"/>
      <c r="K1335" s="82"/>
      <c r="L1335" s="82"/>
      <c r="M1335" s="82"/>
      <c r="N1335" s="82"/>
      <c r="O1335" s="82"/>
      <c r="P1335" s="91">
        <v>386.54</v>
      </c>
      <c r="Q1335" s="90">
        <f t="shared" si="20"/>
        <v>0</v>
      </c>
    </row>
    <row r="1336" spans="2:17" x14ac:dyDescent="0.3">
      <c r="B1336" s="79" t="s">
        <v>2694</v>
      </c>
      <c r="C1336" s="79" t="s">
        <v>956</v>
      </c>
      <c r="D1336" s="82"/>
      <c r="E1336" s="82"/>
      <c r="F1336" s="81">
        <v>193.27</v>
      </c>
      <c r="G1336" s="81">
        <v>193.27</v>
      </c>
      <c r="H1336" s="81">
        <v>193.27</v>
      </c>
      <c r="I1336" s="81">
        <v>193.27</v>
      </c>
      <c r="J1336" s="81">
        <v>193.27</v>
      </c>
      <c r="K1336" s="81">
        <v>193.27</v>
      </c>
      <c r="L1336" s="81">
        <v>193.27</v>
      </c>
      <c r="M1336" s="81">
        <v>193.27</v>
      </c>
      <c r="N1336" s="81">
        <v>193.27</v>
      </c>
      <c r="O1336" s="81">
        <v>193.27</v>
      </c>
      <c r="P1336" s="90">
        <v>1932.7</v>
      </c>
      <c r="Q1336" s="90">
        <f t="shared" si="20"/>
        <v>1739.43</v>
      </c>
    </row>
    <row r="1337" spans="2:17" x14ac:dyDescent="0.3">
      <c r="B1337" s="79" t="s">
        <v>2320</v>
      </c>
      <c r="C1337" s="79" t="s">
        <v>2321</v>
      </c>
      <c r="D1337" s="81">
        <v>274.88</v>
      </c>
      <c r="E1337" s="81">
        <v>274.88</v>
      </c>
      <c r="F1337" s="81">
        <v>274.88</v>
      </c>
      <c r="G1337" s="81">
        <v>274.88</v>
      </c>
      <c r="H1337" s="81">
        <v>274.88</v>
      </c>
      <c r="I1337" s="81">
        <v>274.88</v>
      </c>
      <c r="J1337" s="81">
        <v>274.88</v>
      </c>
      <c r="K1337" s="81">
        <v>274.88</v>
      </c>
      <c r="L1337" s="81">
        <v>274.88</v>
      </c>
      <c r="M1337" s="81">
        <v>274.88</v>
      </c>
      <c r="N1337" s="81">
        <v>274.88</v>
      </c>
      <c r="O1337" s="81">
        <v>274.88</v>
      </c>
      <c r="P1337" s="90">
        <v>3298.56</v>
      </c>
      <c r="Q1337" s="90">
        <f t="shared" si="20"/>
        <v>2473.9200000000005</v>
      </c>
    </row>
    <row r="1338" spans="2:17" x14ac:dyDescent="0.3">
      <c r="B1338" s="79" t="s">
        <v>2476</v>
      </c>
      <c r="C1338" s="79" t="s">
        <v>2477</v>
      </c>
      <c r="D1338" s="81">
        <v>240.51</v>
      </c>
      <c r="E1338" s="81">
        <v>240.52</v>
      </c>
      <c r="F1338" s="81">
        <v>240.52</v>
      </c>
      <c r="G1338" s="81">
        <v>240.52</v>
      </c>
      <c r="H1338" s="81">
        <v>240.52</v>
      </c>
      <c r="I1338" s="81">
        <v>240.52</v>
      </c>
      <c r="J1338" s="81">
        <v>240.52</v>
      </c>
      <c r="K1338" s="81">
        <v>240.52</v>
      </c>
      <c r="L1338" s="81">
        <v>240.52</v>
      </c>
      <c r="M1338" s="81">
        <v>240.52</v>
      </c>
      <c r="N1338" s="81">
        <v>240.52</v>
      </c>
      <c r="O1338" s="81">
        <v>240.52</v>
      </c>
      <c r="P1338" s="90">
        <v>2886.23</v>
      </c>
      <c r="Q1338" s="90">
        <f t="shared" si="20"/>
        <v>2164.6800000000003</v>
      </c>
    </row>
    <row r="1339" spans="2:17" x14ac:dyDescent="0.3">
      <c r="B1339" s="79" t="s">
        <v>782</v>
      </c>
      <c r="C1339" s="79" t="s">
        <v>783</v>
      </c>
      <c r="D1339" s="81">
        <v>154.62</v>
      </c>
      <c r="E1339" s="81">
        <v>154.62</v>
      </c>
      <c r="F1339" s="81">
        <v>154.62</v>
      </c>
      <c r="G1339" s="81">
        <v>154.62</v>
      </c>
      <c r="H1339" s="81">
        <v>154.62</v>
      </c>
      <c r="I1339" s="81">
        <v>154.62</v>
      </c>
      <c r="J1339" s="81">
        <v>154.62</v>
      </c>
      <c r="K1339" s="81">
        <v>154.62</v>
      </c>
      <c r="L1339" s="81">
        <v>154.62</v>
      </c>
      <c r="M1339" s="81">
        <v>154.62</v>
      </c>
      <c r="N1339" s="81">
        <v>154.62</v>
      </c>
      <c r="O1339" s="81">
        <v>154.62</v>
      </c>
      <c r="P1339" s="90">
        <v>1855.44</v>
      </c>
      <c r="Q1339" s="90">
        <f t="shared" si="20"/>
        <v>1391.58</v>
      </c>
    </row>
    <row r="1340" spans="2:17" x14ac:dyDescent="0.3">
      <c r="B1340" s="79" t="s">
        <v>916</v>
      </c>
      <c r="C1340" s="79" t="s">
        <v>917</v>
      </c>
      <c r="D1340" s="81">
        <v>206.16</v>
      </c>
      <c r="E1340" s="81">
        <v>206.16</v>
      </c>
      <c r="F1340" s="81">
        <v>206.16</v>
      </c>
      <c r="G1340" s="81">
        <v>206.16</v>
      </c>
      <c r="H1340" s="81">
        <v>206.16</v>
      </c>
      <c r="I1340" s="81">
        <v>206.16</v>
      </c>
      <c r="J1340" s="81">
        <v>206.16</v>
      </c>
      <c r="K1340" s="81">
        <v>206.16</v>
      </c>
      <c r="L1340" s="81">
        <v>206.16</v>
      </c>
      <c r="M1340" s="81">
        <v>206.16</v>
      </c>
      <c r="N1340" s="81">
        <v>206.16</v>
      </c>
      <c r="O1340" s="81">
        <v>206.16</v>
      </c>
      <c r="P1340" s="90">
        <v>2473.92</v>
      </c>
      <c r="Q1340" s="90">
        <f t="shared" si="20"/>
        <v>1855.4400000000003</v>
      </c>
    </row>
    <row r="1341" spans="2:17" x14ac:dyDescent="0.3">
      <c r="B1341" s="79" t="s">
        <v>2044</v>
      </c>
      <c r="C1341" s="79" t="s">
        <v>2045</v>
      </c>
      <c r="D1341" s="81">
        <v>193.27</v>
      </c>
      <c r="E1341" s="81">
        <v>193.27</v>
      </c>
      <c r="F1341" s="81">
        <v>193.27</v>
      </c>
      <c r="G1341" s="81">
        <v>193.27</v>
      </c>
      <c r="H1341" s="81">
        <v>193.27</v>
      </c>
      <c r="I1341" s="81">
        <v>193.27</v>
      </c>
      <c r="J1341" s="81">
        <v>193.27</v>
      </c>
      <c r="K1341" s="81">
        <v>193.27</v>
      </c>
      <c r="L1341" s="81">
        <v>193.27</v>
      </c>
      <c r="M1341" s="81">
        <v>193.27</v>
      </c>
      <c r="N1341" s="81">
        <v>193.27</v>
      </c>
      <c r="O1341" s="81">
        <v>193.27</v>
      </c>
      <c r="P1341" s="90">
        <v>2319.2399999999998</v>
      </c>
      <c r="Q1341" s="90">
        <f t="shared" si="20"/>
        <v>1739.43</v>
      </c>
    </row>
    <row r="1342" spans="2:17" x14ac:dyDescent="0.3">
      <c r="B1342" s="79" t="s">
        <v>1437</v>
      </c>
      <c r="C1342" s="79" t="s">
        <v>1438</v>
      </c>
      <c r="D1342" s="81">
        <v>143.53</v>
      </c>
      <c r="E1342" s="82"/>
      <c r="F1342" s="82"/>
      <c r="G1342" s="82"/>
      <c r="H1342" s="82"/>
      <c r="I1342" s="82"/>
      <c r="J1342" s="82"/>
      <c r="K1342" s="82"/>
      <c r="L1342" s="82"/>
      <c r="M1342" s="82"/>
      <c r="N1342" s="82"/>
      <c r="O1342" s="82"/>
      <c r="P1342" s="91">
        <v>143.53</v>
      </c>
      <c r="Q1342" s="90">
        <f t="shared" si="20"/>
        <v>0</v>
      </c>
    </row>
    <row r="1343" spans="2:17" x14ac:dyDescent="0.3">
      <c r="B1343" s="79" t="s">
        <v>1439</v>
      </c>
      <c r="C1343" s="79" t="s">
        <v>1438</v>
      </c>
      <c r="D1343" s="81">
        <v>174.3</v>
      </c>
      <c r="E1343" s="81">
        <v>158.91999999999999</v>
      </c>
      <c r="F1343" s="81">
        <v>158.91</v>
      </c>
      <c r="G1343" s="81">
        <v>158.91</v>
      </c>
      <c r="H1343" s="81">
        <v>158.91</v>
      </c>
      <c r="I1343" s="81">
        <v>158.91</v>
      </c>
      <c r="J1343" s="81">
        <v>158.91</v>
      </c>
      <c r="K1343" s="81">
        <v>158.91</v>
      </c>
      <c r="L1343" s="81">
        <v>158.91</v>
      </c>
      <c r="M1343" s="81">
        <v>158.91</v>
      </c>
      <c r="N1343" s="81">
        <v>158.91</v>
      </c>
      <c r="O1343" s="81">
        <v>158.91</v>
      </c>
      <c r="P1343" s="90">
        <v>1922.32</v>
      </c>
      <c r="Q1343" s="90">
        <f t="shared" si="20"/>
        <v>1430.19</v>
      </c>
    </row>
    <row r="1344" spans="2:17" x14ac:dyDescent="0.3">
      <c r="B1344" s="79" t="s">
        <v>2490</v>
      </c>
      <c r="C1344" s="79" t="s">
        <v>2491</v>
      </c>
      <c r="D1344" s="81">
        <v>236.23</v>
      </c>
      <c r="E1344" s="81">
        <v>236.22</v>
      </c>
      <c r="F1344" s="81">
        <v>236.22</v>
      </c>
      <c r="G1344" s="81">
        <v>236.22</v>
      </c>
      <c r="H1344" s="81">
        <v>236.22</v>
      </c>
      <c r="I1344" s="81">
        <v>236.22</v>
      </c>
      <c r="J1344" s="81">
        <v>236.22</v>
      </c>
      <c r="K1344" s="81">
        <v>236.22</v>
      </c>
      <c r="L1344" s="81">
        <v>236.22</v>
      </c>
      <c r="M1344" s="81">
        <v>236.22</v>
      </c>
      <c r="N1344" s="81">
        <v>236.22</v>
      </c>
      <c r="O1344" s="81">
        <v>236.22</v>
      </c>
      <c r="P1344" s="90">
        <v>2834.65</v>
      </c>
      <c r="Q1344" s="90">
        <f t="shared" si="20"/>
        <v>2125.98</v>
      </c>
    </row>
    <row r="1345" spans="2:17" x14ac:dyDescent="0.3">
      <c r="B1345" s="79" t="s">
        <v>889</v>
      </c>
      <c r="C1345" s="79" t="s">
        <v>890</v>
      </c>
      <c r="D1345" s="81">
        <v>283.47000000000003</v>
      </c>
      <c r="E1345" s="81">
        <v>283.47000000000003</v>
      </c>
      <c r="F1345" s="81">
        <v>283.47000000000003</v>
      </c>
      <c r="G1345" s="81">
        <v>283.47000000000003</v>
      </c>
      <c r="H1345" s="81">
        <v>283.47000000000003</v>
      </c>
      <c r="I1345" s="81">
        <v>283.47000000000003</v>
      </c>
      <c r="J1345" s="81">
        <v>283.47000000000003</v>
      </c>
      <c r="K1345" s="81">
        <v>283.47000000000003</v>
      </c>
      <c r="L1345" s="81">
        <v>283.47000000000003</v>
      </c>
      <c r="M1345" s="81">
        <v>283.47000000000003</v>
      </c>
      <c r="N1345" s="81">
        <v>283.47000000000003</v>
      </c>
      <c r="O1345" s="81">
        <v>283.47000000000003</v>
      </c>
      <c r="P1345" s="90">
        <v>3401.64</v>
      </c>
      <c r="Q1345" s="90">
        <f t="shared" si="20"/>
        <v>2551.2300000000005</v>
      </c>
    </row>
    <row r="1346" spans="2:17" x14ac:dyDescent="0.3">
      <c r="B1346" s="79" t="s">
        <v>1440</v>
      </c>
      <c r="C1346" s="79" t="s">
        <v>1441</v>
      </c>
      <c r="D1346" s="81">
        <v>257.7</v>
      </c>
      <c r="E1346" s="81">
        <v>257.7</v>
      </c>
      <c r="F1346" s="81">
        <v>257.7</v>
      </c>
      <c r="G1346" s="81">
        <v>257.7</v>
      </c>
      <c r="H1346" s="81">
        <v>257.7</v>
      </c>
      <c r="I1346" s="81">
        <v>257.7</v>
      </c>
      <c r="J1346" s="81">
        <v>257.7</v>
      </c>
      <c r="K1346" s="81">
        <v>257.7</v>
      </c>
      <c r="L1346" s="81">
        <v>257.7</v>
      </c>
      <c r="M1346" s="81">
        <v>257.7</v>
      </c>
      <c r="N1346" s="81">
        <v>257.7</v>
      </c>
      <c r="O1346" s="81">
        <v>257.7</v>
      </c>
      <c r="P1346" s="90">
        <v>3092.4</v>
      </c>
      <c r="Q1346" s="90">
        <f t="shared" si="20"/>
        <v>2319.2999999999997</v>
      </c>
    </row>
    <row r="1347" spans="2:17" x14ac:dyDescent="0.3">
      <c r="B1347" s="79" t="s">
        <v>2492</v>
      </c>
      <c r="C1347" s="79" t="s">
        <v>2493</v>
      </c>
      <c r="D1347" s="81">
        <v>223.34</v>
      </c>
      <c r="E1347" s="81">
        <v>223.34</v>
      </c>
      <c r="F1347" s="81">
        <v>223.34</v>
      </c>
      <c r="G1347" s="81">
        <v>223.34</v>
      </c>
      <c r="H1347" s="81">
        <v>223.34</v>
      </c>
      <c r="I1347" s="81">
        <v>223.34</v>
      </c>
      <c r="J1347" s="81">
        <v>223.34</v>
      </c>
      <c r="K1347" s="81">
        <v>223.34</v>
      </c>
      <c r="L1347" s="81">
        <v>223.34</v>
      </c>
      <c r="M1347" s="81">
        <v>223.34</v>
      </c>
      <c r="N1347" s="81">
        <v>223.34</v>
      </c>
      <c r="O1347" s="81">
        <v>223.34</v>
      </c>
      <c r="P1347" s="90">
        <v>2680.08</v>
      </c>
      <c r="Q1347" s="90">
        <f t="shared" ref="Q1347:Q1410" si="21">SUM(G1347:O1347)</f>
        <v>2010.0599999999997</v>
      </c>
    </row>
    <row r="1348" spans="2:17" x14ac:dyDescent="0.3">
      <c r="B1348" s="79" t="s">
        <v>948</v>
      </c>
      <c r="C1348" s="79" t="s">
        <v>949</v>
      </c>
      <c r="D1348" s="81">
        <v>163.21</v>
      </c>
      <c r="E1348" s="81">
        <v>163.21</v>
      </c>
      <c r="F1348" s="81">
        <v>163.21</v>
      </c>
      <c r="G1348" s="81">
        <v>163.21</v>
      </c>
      <c r="H1348" s="81">
        <v>163.21</v>
      </c>
      <c r="I1348" s="81">
        <v>163.21</v>
      </c>
      <c r="J1348" s="81">
        <v>163.21</v>
      </c>
      <c r="K1348" s="81">
        <v>163.21</v>
      </c>
      <c r="L1348" s="81">
        <v>163.21</v>
      </c>
      <c r="M1348" s="81">
        <v>163.21</v>
      </c>
      <c r="N1348" s="81">
        <v>163.21</v>
      </c>
      <c r="O1348" s="81">
        <v>163.21</v>
      </c>
      <c r="P1348" s="90">
        <v>1958.52</v>
      </c>
      <c r="Q1348" s="90">
        <f t="shared" si="21"/>
        <v>1468.89</v>
      </c>
    </row>
    <row r="1349" spans="2:17" x14ac:dyDescent="0.3">
      <c r="B1349" s="79" t="s">
        <v>797</v>
      </c>
      <c r="C1349" s="79" t="s">
        <v>798</v>
      </c>
      <c r="D1349" s="81">
        <v>201.86</v>
      </c>
      <c r="E1349" s="81">
        <v>201.86</v>
      </c>
      <c r="F1349" s="81">
        <v>201.86</v>
      </c>
      <c r="G1349" s="81">
        <v>201.86</v>
      </c>
      <c r="H1349" s="81">
        <v>201.86</v>
      </c>
      <c r="I1349" s="81">
        <v>201.86</v>
      </c>
      <c r="J1349" s="81">
        <v>201.86</v>
      </c>
      <c r="K1349" s="81">
        <v>201.86</v>
      </c>
      <c r="L1349" s="81">
        <v>201.86</v>
      </c>
      <c r="M1349" s="81">
        <v>201.86</v>
      </c>
      <c r="N1349" s="81">
        <v>201.86</v>
      </c>
      <c r="O1349" s="81">
        <v>201.86</v>
      </c>
      <c r="P1349" s="90">
        <v>2422.3200000000002</v>
      </c>
      <c r="Q1349" s="90">
        <f t="shared" si="21"/>
        <v>1816.7400000000002</v>
      </c>
    </row>
    <row r="1350" spans="2:17" x14ac:dyDescent="0.3">
      <c r="B1350" s="79" t="s">
        <v>2554</v>
      </c>
      <c r="C1350" s="79" t="s">
        <v>2555</v>
      </c>
      <c r="D1350" s="81">
        <v>171.8</v>
      </c>
      <c r="E1350" s="81">
        <v>171.8</v>
      </c>
      <c r="F1350" s="81">
        <v>171.8</v>
      </c>
      <c r="G1350" s="81">
        <v>171.8</v>
      </c>
      <c r="H1350" s="81">
        <v>171.8</v>
      </c>
      <c r="I1350" s="81">
        <v>171.8</v>
      </c>
      <c r="J1350" s="81">
        <v>94.21</v>
      </c>
      <c r="K1350" s="82"/>
      <c r="L1350" s="82"/>
      <c r="M1350" s="82"/>
      <c r="N1350" s="82"/>
      <c r="O1350" s="82"/>
      <c r="P1350" s="90">
        <v>1125.01</v>
      </c>
      <c r="Q1350" s="90">
        <f t="shared" si="21"/>
        <v>609.61000000000013</v>
      </c>
    </row>
    <row r="1351" spans="2:17" x14ac:dyDescent="0.3">
      <c r="B1351" s="79" t="s">
        <v>2762</v>
      </c>
      <c r="C1351" s="79" t="s">
        <v>2555</v>
      </c>
      <c r="D1351" s="82"/>
      <c r="E1351" s="82"/>
      <c r="F1351" s="82"/>
      <c r="G1351" s="82"/>
      <c r="H1351" s="82"/>
      <c r="I1351" s="82"/>
      <c r="J1351" s="81">
        <v>77.59</v>
      </c>
      <c r="K1351" s="81">
        <v>171.8</v>
      </c>
      <c r="L1351" s="81">
        <v>171.8</v>
      </c>
      <c r="M1351" s="81">
        <v>171.8</v>
      </c>
      <c r="N1351" s="81">
        <v>171.8</v>
      </c>
      <c r="O1351" s="81">
        <v>171.8</v>
      </c>
      <c r="P1351" s="91">
        <v>936.59</v>
      </c>
      <c r="Q1351" s="90">
        <f t="shared" si="21"/>
        <v>936.58999999999992</v>
      </c>
    </row>
    <row r="1352" spans="2:17" x14ac:dyDescent="0.3">
      <c r="B1352" s="79" t="s">
        <v>1991</v>
      </c>
      <c r="C1352" s="79" t="s">
        <v>1992</v>
      </c>
      <c r="D1352" s="81">
        <v>257.7</v>
      </c>
      <c r="E1352" s="81">
        <v>257.7</v>
      </c>
      <c r="F1352" s="81">
        <v>257.7</v>
      </c>
      <c r="G1352" s="81">
        <v>257.7</v>
      </c>
      <c r="H1352" s="81">
        <v>257.7</v>
      </c>
      <c r="I1352" s="81">
        <v>257.7</v>
      </c>
      <c r="J1352" s="81">
        <v>257.7</v>
      </c>
      <c r="K1352" s="81">
        <v>257.7</v>
      </c>
      <c r="L1352" s="81">
        <v>257.7</v>
      </c>
      <c r="M1352" s="81">
        <v>257.7</v>
      </c>
      <c r="N1352" s="81">
        <v>257.7</v>
      </c>
      <c r="O1352" s="81">
        <v>257.7</v>
      </c>
      <c r="P1352" s="90">
        <v>3092.4</v>
      </c>
      <c r="Q1352" s="90">
        <f t="shared" si="21"/>
        <v>2319.2999999999997</v>
      </c>
    </row>
    <row r="1353" spans="2:17" x14ac:dyDescent="0.3">
      <c r="B1353" s="79" t="s">
        <v>2102</v>
      </c>
      <c r="C1353" s="79" t="s">
        <v>2103</v>
      </c>
      <c r="D1353" s="81">
        <v>193.27</v>
      </c>
      <c r="E1353" s="81">
        <v>193.27</v>
      </c>
      <c r="F1353" s="81">
        <v>193.27</v>
      </c>
      <c r="G1353" s="81">
        <v>109.52</v>
      </c>
      <c r="H1353" s="82"/>
      <c r="I1353" s="82"/>
      <c r="J1353" s="82"/>
      <c r="K1353" s="82"/>
      <c r="L1353" s="82"/>
      <c r="M1353" s="82"/>
      <c r="N1353" s="82"/>
      <c r="O1353" s="82"/>
      <c r="P1353" s="91">
        <v>689.33</v>
      </c>
      <c r="Q1353" s="90">
        <f t="shared" si="21"/>
        <v>109.52</v>
      </c>
    </row>
    <row r="1354" spans="2:17" x14ac:dyDescent="0.3">
      <c r="B1354" s="79" t="s">
        <v>2713</v>
      </c>
      <c r="C1354" s="79" t="s">
        <v>2103</v>
      </c>
      <c r="D1354" s="82"/>
      <c r="E1354" s="82"/>
      <c r="F1354" s="82"/>
      <c r="G1354" s="81">
        <v>83.75</v>
      </c>
      <c r="H1354" s="81">
        <v>193.27</v>
      </c>
      <c r="I1354" s="81">
        <v>193.27</v>
      </c>
      <c r="J1354" s="81">
        <v>193.27</v>
      </c>
      <c r="K1354" s="81">
        <v>193.27</v>
      </c>
      <c r="L1354" s="81">
        <v>193.27</v>
      </c>
      <c r="M1354" s="81">
        <v>193.27</v>
      </c>
      <c r="N1354" s="81">
        <v>193.27</v>
      </c>
      <c r="O1354" s="81">
        <v>193.27</v>
      </c>
      <c r="P1354" s="90">
        <v>1629.91</v>
      </c>
      <c r="Q1354" s="90">
        <f t="shared" si="21"/>
        <v>1629.9099999999999</v>
      </c>
    </row>
    <row r="1355" spans="2:17" x14ac:dyDescent="0.3">
      <c r="B1355" s="79" t="s">
        <v>2132</v>
      </c>
      <c r="C1355" s="79" t="s">
        <v>2133</v>
      </c>
      <c r="D1355" s="81">
        <v>176.1</v>
      </c>
      <c r="E1355" s="81">
        <v>176.09</v>
      </c>
      <c r="F1355" s="81">
        <v>176.09</v>
      </c>
      <c r="G1355" s="81">
        <v>176.09</v>
      </c>
      <c r="H1355" s="81">
        <v>176.09</v>
      </c>
      <c r="I1355" s="81">
        <v>176.09</v>
      </c>
      <c r="J1355" s="81">
        <v>176.09</v>
      </c>
      <c r="K1355" s="81">
        <v>176.09</v>
      </c>
      <c r="L1355" s="81">
        <v>105.65</v>
      </c>
      <c r="M1355" s="82"/>
      <c r="N1355" s="82"/>
      <c r="O1355" s="82"/>
      <c r="P1355" s="90">
        <v>1514.38</v>
      </c>
      <c r="Q1355" s="90">
        <f t="shared" si="21"/>
        <v>986.1</v>
      </c>
    </row>
    <row r="1356" spans="2:17" x14ac:dyDescent="0.3">
      <c r="B1356" s="79" t="s">
        <v>2775</v>
      </c>
      <c r="C1356" s="79" t="s">
        <v>2133</v>
      </c>
      <c r="D1356" s="82"/>
      <c r="E1356" s="82"/>
      <c r="F1356" s="82"/>
      <c r="G1356" s="82"/>
      <c r="H1356" s="82"/>
      <c r="I1356" s="82"/>
      <c r="J1356" s="82"/>
      <c r="K1356" s="82"/>
      <c r="L1356" s="81">
        <v>70.44</v>
      </c>
      <c r="M1356" s="81">
        <v>176.09</v>
      </c>
      <c r="N1356" s="81">
        <v>176.09</v>
      </c>
      <c r="O1356" s="81">
        <v>176.09</v>
      </c>
      <c r="P1356" s="91">
        <v>598.71</v>
      </c>
      <c r="Q1356" s="90">
        <f t="shared" si="21"/>
        <v>598.71</v>
      </c>
    </row>
    <row r="1357" spans="2:17" x14ac:dyDescent="0.3">
      <c r="B1357" s="79" t="s">
        <v>2165</v>
      </c>
      <c r="C1357" s="79" t="s">
        <v>2166</v>
      </c>
      <c r="D1357" s="81">
        <v>163.21</v>
      </c>
      <c r="E1357" s="81">
        <v>163.21</v>
      </c>
      <c r="F1357" s="81">
        <v>163.21</v>
      </c>
      <c r="G1357" s="81">
        <v>163.21</v>
      </c>
      <c r="H1357" s="81">
        <v>163.21</v>
      </c>
      <c r="I1357" s="81">
        <v>163.21</v>
      </c>
      <c r="J1357" s="81">
        <v>163.21</v>
      </c>
      <c r="K1357" s="81">
        <v>163.21</v>
      </c>
      <c r="L1357" s="81">
        <v>163.21</v>
      </c>
      <c r="M1357" s="81">
        <v>163.21</v>
      </c>
      <c r="N1357" s="81">
        <v>163.21</v>
      </c>
      <c r="O1357" s="81">
        <v>163.21</v>
      </c>
      <c r="P1357" s="90">
        <v>1958.52</v>
      </c>
      <c r="Q1357" s="90">
        <f t="shared" si="21"/>
        <v>1468.89</v>
      </c>
    </row>
    <row r="1358" spans="2:17" x14ac:dyDescent="0.3">
      <c r="B1358" s="79" t="s">
        <v>2077</v>
      </c>
      <c r="C1358" s="79" t="s">
        <v>2078</v>
      </c>
      <c r="D1358" s="81">
        <v>257.7</v>
      </c>
      <c r="E1358" s="81">
        <v>257.7</v>
      </c>
      <c r="F1358" s="81">
        <v>257.7</v>
      </c>
      <c r="G1358" s="81">
        <v>257.7</v>
      </c>
      <c r="H1358" s="81">
        <v>257.7</v>
      </c>
      <c r="I1358" s="81">
        <v>257.7</v>
      </c>
      <c r="J1358" s="81">
        <v>257.7</v>
      </c>
      <c r="K1358" s="81">
        <v>257.7</v>
      </c>
      <c r="L1358" s="81">
        <v>257.7</v>
      </c>
      <c r="M1358" s="81">
        <v>257.7</v>
      </c>
      <c r="N1358" s="81">
        <v>257.7</v>
      </c>
      <c r="O1358" s="81">
        <v>257.7</v>
      </c>
      <c r="P1358" s="90">
        <v>3092.4</v>
      </c>
      <c r="Q1358" s="90">
        <f t="shared" si="21"/>
        <v>2319.2999999999997</v>
      </c>
    </row>
    <row r="1359" spans="2:17" x14ac:dyDescent="0.3">
      <c r="B1359" s="79" t="s">
        <v>2437</v>
      </c>
      <c r="C1359" s="79" t="s">
        <v>2438</v>
      </c>
      <c r="D1359" s="81">
        <v>219.04</v>
      </c>
      <c r="E1359" s="81">
        <v>219.04</v>
      </c>
      <c r="F1359" s="81">
        <v>219.04</v>
      </c>
      <c r="G1359" s="81">
        <v>219.04</v>
      </c>
      <c r="H1359" s="81">
        <v>219.04</v>
      </c>
      <c r="I1359" s="81">
        <v>219.04</v>
      </c>
      <c r="J1359" s="81">
        <v>219.04</v>
      </c>
      <c r="K1359" s="81">
        <v>219.04</v>
      </c>
      <c r="L1359" s="81">
        <v>219.04</v>
      </c>
      <c r="M1359" s="81">
        <v>219.04</v>
      </c>
      <c r="N1359" s="81">
        <v>219.04</v>
      </c>
      <c r="O1359" s="81">
        <v>219.04</v>
      </c>
      <c r="P1359" s="90">
        <v>2628.48</v>
      </c>
      <c r="Q1359" s="90">
        <f t="shared" si="21"/>
        <v>1971.36</v>
      </c>
    </row>
    <row r="1360" spans="2:17" x14ac:dyDescent="0.3">
      <c r="B1360" s="79" t="s">
        <v>2602</v>
      </c>
      <c r="C1360" s="79" t="s">
        <v>2603</v>
      </c>
      <c r="D1360" s="81">
        <v>322.12</v>
      </c>
      <c r="E1360" s="81">
        <v>322.12</v>
      </c>
      <c r="F1360" s="81">
        <v>322.12</v>
      </c>
      <c r="G1360" s="81">
        <v>322.12</v>
      </c>
      <c r="H1360" s="81">
        <v>322.12</v>
      </c>
      <c r="I1360" s="81">
        <v>322.12</v>
      </c>
      <c r="J1360" s="81">
        <v>322.12</v>
      </c>
      <c r="K1360" s="81">
        <v>322.12</v>
      </c>
      <c r="L1360" s="81">
        <v>322.12</v>
      </c>
      <c r="M1360" s="81">
        <v>322.12</v>
      </c>
      <c r="N1360" s="81">
        <v>322.12</v>
      </c>
      <c r="O1360" s="81">
        <v>322.12</v>
      </c>
      <c r="P1360" s="90">
        <v>3865.44</v>
      </c>
      <c r="Q1360" s="90">
        <f t="shared" si="21"/>
        <v>2899.0799999999995</v>
      </c>
    </row>
    <row r="1361" spans="2:17" x14ac:dyDescent="0.3">
      <c r="B1361" s="79" t="s">
        <v>891</v>
      </c>
      <c r="C1361" s="79" t="s">
        <v>892</v>
      </c>
      <c r="D1361" s="81">
        <v>313.52999999999997</v>
      </c>
      <c r="E1361" s="81">
        <v>313.52999999999997</v>
      </c>
      <c r="F1361" s="81">
        <v>313.52999999999997</v>
      </c>
      <c r="G1361" s="81">
        <v>313.52999999999997</v>
      </c>
      <c r="H1361" s="81">
        <v>313.52999999999997</v>
      </c>
      <c r="I1361" s="81">
        <v>313.52999999999997</v>
      </c>
      <c r="J1361" s="81">
        <v>313.52999999999997</v>
      </c>
      <c r="K1361" s="81">
        <v>313.52999999999997</v>
      </c>
      <c r="L1361" s="81">
        <v>313.52999999999997</v>
      </c>
      <c r="M1361" s="81">
        <v>313.52999999999997</v>
      </c>
      <c r="N1361" s="81">
        <v>313.52999999999997</v>
      </c>
      <c r="O1361" s="81">
        <v>313.52999999999997</v>
      </c>
      <c r="P1361" s="90">
        <v>3762.36</v>
      </c>
      <c r="Q1361" s="90">
        <f t="shared" si="21"/>
        <v>2821.7699999999995</v>
      </c>
    </row>
    <row r="1362" spans="2:17" x14ac:dyDescent="0.3">
      <c r="B1362" s="79" t="s">
        <v>805</v>
      </c>
      <c r="C1362" s="79" t="s">
        <v>806</v>
      </c>
      <c r="D1362" s="81">
        <v>150.32</v>
      </c>
      <c r="E1362" s="81">
        <v>150.32</v>
      </c>
      <c r="F1362" s="81">
        <v>150.32</v>
      </c>
      <c r="G1362" s="81">
        <v>150.32</v>
      </c>
      <c r="H1362" s="81">
        <v>150.32</v>
      </c>
      <c r="I1362" s="81">
        <v>150.32</v>
      </c>
      <c r="J1362" s="81">
        <v>150.32</v>
      </c>
      <c r="K1362" s="81">
        <v>150.32</v>
      </c>
      <c r="L1362" s="81">
        <v>150.32</v>
      </c>
      <c r="M1362" s="81">
        <v>150.32</v>
      </c>
      <c r="N1362" s="81">
        <v>150.32</v>
      </c>
      <c r="O1362" s="81">
        <v>150.32</v>
      </c>
      <c r="P1362" s="90">
        <v>1803.84</v>
      </c>
      <c r="Q1362" s="90">
        <f t="shared" si="21"/>
        <v>1352.8799999999997</v>
      </c>
    </row>
    <row r="1363" spans="2:17" x14ac:dyDescent="0.3">
      <c r="B1363" s="79" t="s">
        <v>784</v>
      </c>
      <c r="C1363" s="79" t="s">
        <v>785</v>
      </c>
      <c r="D1363" s="81">
        <v>146.03</v>
      </c>
      <c r="E1363" s="81">
        <v>146.03</v>
      </c>
      <c r="F1363" s="81">
        <v>146.03</v>
      </c>
      <c r="G1363" s="81">
        <v>146.03</v>
      </c>
      <c r="H1363" s="81">
        <v>146.03</v>
      </c>
      <c r="I1363" s="81">
        <v>146.03</v>
      </c>
      <c r="J1363" s="81">
        <v>146.03</v>
      </c>
      <c r="K1363" s="81">
        <v>146.03</v>
      </c>
      <c r="L1363" s="81">
        <v>146.03</v>
      </c>
      <c r="M1363" s="81">
        <v>146.03</v>
      </c>
      <c r="N1363" s="81">
        <v>146.03</v>
      </c>
      <c r="O1363" s="81">
        <v>146.03</v>
      </c>
      <c r="P1363" s="90">
        <v>1752.36</v>
      </c>
      <c r="Q1363" s="90">
        <f t="shared" si="21"/>
        <v>1314.27</v>
      </c>
    </row>
    <row r="1364" spans="2:17" x14ac:dyDescent="0.3">
      <c r="B1364" s="79" t="s">
        <v>836</v>
      </c>
      <c r="C1364" s="79" t="s">
        <v>837</v>
      </c>
      <c r="D1364" s="81">
        <v>154.62</v>
      </c>
      <c r="E1364" s="81">
        <v>154.62</v>
      </c>
      <c r="F1364" s="81">
        <v>154.62</v>
      </c>
      <c r="G1364" s="81">
        <v>154.62</v>
      </c>
      <c r="H1364" s="81">
        <v>154.62</v>
      </c>
      <c r="I1364" s="81">
        <v>154.62</v>
      </c>
      <c r="J1364" s="81">
        <v>154.62</v>
      </c>
      <c r="K1364" s="81">
        <v>154.62</v>
      </c>
      <c r="L1364" s="81">
        <v>154.62</v>
      </c>
      <c r="M1364" s="81">
        <v>154.62</v>
      </c>
      <c r="N1364" s="81">
        <v>154.62</v>
      </c>
      <c r="O1364" s="81">
        <v>154.62</v>
      </c>
      <c r="P1364" s="90">
        <v>1855.44</v>
      </c>
      <c r="Q1364" s="90">
        <f t="shared" si="21"/>
        <v>1391.58</v>
      </c>
    </row>
    <row r="1365" spans="2:17" x14ac:dyDescent="0.3">
      <c r="B1365" s="79" t="s">
        <v>2307</v>
      </c>
      <c r="C1365" s="79" t="s">
        <v>2308</v>
      </c>
      <c r="D1365" s="81">
        <v>223.34</v>
      </c>
      <c r="E1365" s="81">
        <v>223.34</v>
      </c>
      <c r="F1365" s="81">
        <v>223.34</v>
      </c>
      <c r="G1365" s="81">
        <v>223.34</v>
      </c>
      <c r="H1365" s="81">
        <v>223.34</v>
      </c>
      <c r="I1365" s="81">
        <v>223.34</v>
      </c>
      <c r="J1365" s="81">
        <v>223.34</v>
      </c>
      <c r="K1365" s="81">
        <v>223.34</v>
      </c>
      <c r="L1365" s="81">
        <v>223.34</v>
      </c>
      <c r="M1365" s="81">
        <v>223.34</v>
      </c>
      <c r="N1365" s="81">
        <v>223.34</v>
      </c>
      <c r="O1365" s="81">
        <v>223.34</v>
      </c>
      <c r="P1365" s="90">
        <v>2680.08</v>
      </c>
      <c r="Q1365" s="90">
        <f t="shared" si="21"/>
        <v>2010.0599999999997</v>
      </c>
    </row>
    <row r="1366" spans="2:17" x14ac:dyDescent="0.3">
      <c r="B1366" s="79" t="s">
        <v>2224</v>
      </c>
      <c r="C1366" s="79" t="s">
        <v>2225</v>
      </c>
      <c r="D1366" s="81">
        <v>150.32</v>
      </c>
      <c r="E1366" s="81">
        <v>150.32</v>
      </c>
      <c r="F1366" s="81">
        <v>150.32</v>
      </c>
      <c r="G1366" s="81">
        <v>150.32</v>
      </c>
      <c r="H1366" s="81">
        <v>150.32</v>
      </c>
      <c r="I1366" s="81">
        <v>150.32</v>
      </c>
      <c r="J1366" s="81">
        <v>150.32</v>
      </c>
      <c r="K1366" s="81">
        <v>150.32</v>
      </c>
      <c r="L1366" s="81">
        <v>150.32</v>
      </c>
      <c r="M1366" s="81">
        <v>150.32</v>
      </c>
      <c r="N1366" s="81">
        <v>150.32</v>
      </c>
      <c r="O1366" s="81">
        <v>150.32</v>
      </c>
      <c r="P1366" s="90">
        <v>1803.84</v>
      </c>
      <c r="Q1366" s="90">
        <f t="shared" si="21"/>
        <v>1352.8799999999997</v>
      </c>
    </row>
    <row r="1367" spans="2:17" x14ac:dyDescent="0.3">
      <c r="B1367" s="79" t="s">
        <v>2171</v>
      </c>
      <c r="C1367" s="79" t="s">
        <v>2172</v>
      </c>
      <c r="D1367" s="81">
        <v>158.91</v>
      </c>
      <c r="E1367" s="81">
        <v>158.91</v>
      </c>
      <c r="F1367" s="81">
        <v>158.91</v>
      </c>
      <c r="G1367" s="81">
        <v>158.91</v>
      </c>
      <c r="H1367" s="81">
        <v>158.91</v>
      </c>
      <c r="I1367" s="81">
        <v>158.91</v>
      </c>
      <c r="J1367" s="81">
        <v>158.91</v>
      </c>
      <c r="K1367" s="81">
        <v>158.91</v>
      </c>
      <c r="L1367" s="81">
        <v>158.91</v>
      </c>
      <c r="M1367" s="81">
        <v>158.91</v>
      </c>
      <c r="N1367" s="81">
        <v>158.91</v>
      </c>
      <c r="O1367" s="81">
        <v>158.91</v>
      </c>
      <c r="P1367" s="90">
        <v>1906.92</v>
      </c>
      <c r="Q1367" s="90">
        <f t="shared" si="21"/>
        <v>1430.19</v>
      </c>
    </row>
    <row r="1368" spans="2:17" x14ac:dyDescent="0.3">
      <c r="B1368" s="79" t="s">
        <v>953</v>
      </c>
      <c r="C1368" s="79" t="s">
        <v>954</v>
      </c>
      <c r="D1368" s="81">
        <v>455.26</v>
      </c>
      <c r="E1368" s="81">
        <v>455.27</v>
      </c>
      <c r="F1368" s="81">
        <v>455.27</v>
      </c>
      <c r="G1368" s="81">
        <v>455.27</v>
      </c>
      <c r="H1368" s="81">
        <v>455.27</v>
      </c>
      <c r="I1368" s="81">
        <v>455.27</v>
      </c>
      <c r="J1368" s="81">
        <v>455.27</v>
      </c>
      <c r="K1368" s="81">
        <v>455.27</v>
      </c>
      <c r="L1368" s="81">
        <v>455.27</v>
      </c>
      <c r="M1368" s="81">
        <v>455.27</v>
      </c>
      <c r="N1368" s="81">
        <v>455.27</v>
      </c>
      <c r="O1368" s="81">
        <v>455.27</v>
      </c>
      <c r="P1368" s="90">
        <v>5463.23</v>
      </c>
      <c r="Q1368" s="90">
        <f t="shared" si="21"/>
        <v>4097.43</v>
      </c>
    </row>
    <row r="1369" spans="2:17" x14ac:dyDescent="0.3">
      <c r="B1369" s="79" t="s">
        <v>2048</v>
      </c>
      <c r="C1369" s="79" t="s">
        <v>2049</v>
      </c>
      <c r="D1369" s="81">
        <v>184.69</v>
      </c>
      <c r="E1369" s="81">
        <v>184.68</v>
      </c>
      <c r="F1369" s="81">
        <v>184.68</v>
      </c>
      <c r="G1369" s="81">
        <v>184.68</v>
      </c>
      <c r="H1369" s="81">
        <v>184.68</v>
      </c>
      <c r="I1369" s="81">
        <v>184.68</v>
      </c>
      <c r="J1369" s="81">
        <v>184.68</v>
      </c>
      <c r="K1369" s="81">
        <v>184.68</v>
      </c>
      <c r="L1369" s="81">
        <v>184.68</v>
      </c>
      <c r="M1369" s="81">
        <v>184.68</v>
      </c>
      <c r="N1369" s="81">
        <v>184.68</v>
      </c>
      <c r="O1369" s="81">
        <v>184.68</v>
      </c>
      <c r="P1369" s="90">
        <v>2216.17</v>
      </c>
      <c r="Q1369" s="90">
        <f t="shared" si="21"/>
        <v>1662.1200000000003</v>
      </c>
    </row>
    <row r="1370" spans="2:17" x14ac:dyDescent="0.3">
      <c r="B1370" s="79" t="s">
        <v>908</v>
      </c>
      <c r="C1370" s="79" t="s">
        <v>909</v>
      </c>
      <c r="D1370" s="81">
        <v>201.86</v>
      </c>
      <c r="E1370" s="81">
        <v>201.86</v>
      </c>
      <c r="F1370" s="81">
        <v>201.86</v>
      </c>
      <c r="G1370" s="81">
        <v>201.86</v>
      </c>
      <c r="H1370" s="81">
        <v>201.86</v>
      </c>
      <c r="I1370" s="81">
        <v>201.86</v>
      </c>
      <c r="J1370" s="81">
        <v>201.86</v>
      </c>
      <c r="K1370" s="81">
        <v>201.86</v>
      </c>
      <c r="L1370" s="81">
        <v>201.86</v>
      </c>
      <c r="M1370" s="81">
        <v>201.86</v>
      </c>
      <c r="N1370" s="81">
        <v>201.86</v>
      </c>
      <c r="O1370" s="81">
        <v>201.86</v>
      </c>
      <c r="P1370" s="90">
        <v>2422.3200000000002</v>
      </c>
      <c r="Q1370" s="90">
        <f t="shared" si="21"/>
        <v>1816.7400000000002</v>
      </c>
    </row>
    <row r="1371" spans="2:17" x14ac:dyDescent="0.3">
      <c r="B1371" s="79" t="s">
        <v>828</v>
      </c>
      <c r="C1371" s="79" t="s">
        <v>829</v>
      </c>
      <c r="D1371" s="81">
        <v>184.69</v>
      </c>
      <c r="E1371" s="81">
        <v>184.68</v>
      </c>
      <c r="F1371" s="81">
        <v>184.68</v>
      </c>
      <c r="G1371" s="81">
        <v>184.68</v>
      </c>
      <c r="H1371" s="81">
        <v>184.68</v>
      </c>
      <c r="I1371" s="81">
        <v>184.68</v>
      </c>
      <c r="J1371" s="81">
        <v>184.68</v>
      </c>
      <c r="K1371" s="81">
        <v>184.68</v>
      </c>
      <c r="L1371" s="81">
        <v>184.68</v>
      </c>
      <c r="M1371" s="81">
        <v>184.68</v>
      </c>
      <c r="N1371" s="81">
        <v>184.68</v>
      </c>
      <c r="O1371" s="81">
        <v>184.68</v>
      </c>
      <c r="P1371" s="90">
        <v>2216.17</v>
      </c>
      <c r="Q1371" s="90">
        <f t="shared" si="21"/>
        <v>1662.1200000000003</v>
      </c>
    </row>
    <row r="1372" spans="2:17" x14ac:dyDescent="0.3">
      <c r="B1372" s="79" t="s">
        <v>2083</v>
      </c>
      <c r="C1372" s="79" t="s">
        <v>2084</v>
      </c>
      <c r="D1372" s="81">
        <v>188.97</v>
      </c>
      <c r="E1372" s="81">
        <v>188.98</v>
      </c>
      <c r="F1372" s="81">
        <v>188.98</v>
      </c>
      <c r="G1372" s="81">
        <v>188.98</v>
      </c>
      <c r="H1372" s="81">
        <v>188.98</v>
      </c>
      <c r="I1372" s="81">
        <v>188.98</v>
      </c>
      <c r="J1372" s="81">
        <v>188.98</v>
      </c>
      <c r="K1372" s="81">
        <v>188.98</v>
      </c>
      <c r="L1372" s="81">
        <v>188.98</v>
      </c>
      <c r="M1372" s="81">
        <v>188.98</v>
      </c>
      <c r="N1372" s="81">
        <v>188.98</v>
      </c>
      <c r="O1372" s="81">
        <v>188.98</v>
      </c>
      <c r="P1372" s="90">
        <v>2267.75</v>
      </c>
      <c r="Q1372" s="90">
        <f t="shared" si="21"/>
        <v>1700.82</v>
      </c>
    </row>
    <row r="1373" spans="2:17" x14ac:dyDescent="0.3">
      <c r="B1373" s="79" t="s">
        <v>1997</v>
      </c>
      <c r="C1373" s="79" t="s">
        <v>1998</v>
      </c>
      <c r="D1373" s="81">
        <v>300.64</v>
      </c>
      <c r="E1373" s="81">
        <v>300.64999999999998</v>
      </c>
      <c r="F1373" s="81">
        <v>300.64999999999998</v>
      </c>
      <c r="G1373" s="81">
        <v>300.64999999999998</v>
      </c>
      <c r="H1373" s="81">
        <v>300.64999999999998</v>
      </c>
      <c r="I1373" s="81">
        <v>300.64999999999998</v>
      </c>
      <c r="J1373" s="81">
        <v>300.64999999999998</v>
      </c>
      <c r="K1373" s="81">
        <v>300.64999999999998</v>
      </c>
      <c r="L1373" s="81">
        <v>300.64999999999998</v>
      </c>
      <c r="M1373" s="81">
        <v>300.64999999999998</v>
      </c>
      <c r="N1373" s="81">
        <v>300.64999999999998</v>
      </c>
      <c r="O1373" s="81">
        <v>300.64999999999998</v>
      </c>
      <c r="P1373" s="90">
        <v>3607.79</v>
      </c>
      <c r="Q1373" s="90">
        <f t="shared" si="21"/>
        <v>2705.8500000000004</v>
      </c>
    </row>
    <row r="1374" spans="2:17" x14ac:dyDescent="0.3">
      <c r="B1374" s="79" t="s">
        <v>748</v>
      </c>
      <c r="C1374" s="79" t="s">
        <v>749</v>
      </c>
      <c r="D1374" s="81">
        <v>223.34</v>
      </c>
      <c r="E1374" s="81">
        <v>223.34</v>
      </c>
      <c r="F1374" s="81">
        <v>223.34</v>
      </c>
      <c r="G1374" s="81">
        <v>223.34</v>
      </c>
      <c r="H1374" s="81">
        <v>223.34</v>
      </c>
      <c r="I1374" s="81">
        <v>223.34</v>
      </c>
      <c r="J1374" s="81">
        <v>223.34</v>
      </c>
      <c r="K1374" s="81">
        <v>223.34</v>
      </c>
      <c r="L1374" s="81">
        <v>223.34</v>
      </c>
      <c r="M1374" s="81">
        <v>223.34</v>
      </c>
      <c r="N1374" s="81">
        <v>223.34</v>
      </c>
      <c r="O1374" s="81">
        <v>223.34</v>
      </c>
      <c r="P1374" s="90">
        <v>2680.08</v>
      </c>
      <c r="Q1374" s="90">
        <f t="shared" si="21"/>
        <v>2010.0599999999997</v>
      </c>
    </row>
    <row r="1375" spans="2:17" x14ac:dyDescent="0.3">
      <c r="B1375" s="79" t="s">
        <v>1399</v>
      </c>
      <c r="C1375" s="79" t="s">
        <v>1400</v>
      </c>
      <c r="D1375" s="81">
        <v>206.16</v>
      </c>
      <c r="E1375" s="81">
        <v>206.16</v>
      </c>
      <c r="F1375" s="81">
        <v>206.16</v>
      </c>
      <c r="G1375" s="81">
        <v>206.16</v>
      </c>
      <c r="H1375" s="81">
        <v>206.16</v>
      </c>
      <c r="I1375" s="81">
        <v>206.16</v>
      </c>
      <c r="J1375" s="81">
        <v>206.16</v>
      </c>
      <c r="K1375" s="81">
        <v>206.16</v>
      </c>
      <c r="L1375" s="81">
        <v>206.16</v>
      </c>
      <c r="M1375" s="81">
        <v>206.16</v>
      </c>
      <c r="N1375" s="81">
        <v>206.16</v>
      </c>
      <c r="O1375" s="81">
        <v>206.16</v>
      </c>
      <c r="P1375" s="90">
        <v>2473.92</v>
      </c>
      <c r="Q1375" s="90">
        <f t="shared" si="21"/>
        <v>1855.4400000000003</v>
      </c>
    </row>
    <row r="1376" spans="2:17" x14ac:dyDescent="0.3">
      <c r="B1376" s="79" t="s">
        <v>1820</v>
      </c>
      <c r="C1376" s="79" t="s">
        <v>1821</v>
      </c>
      <c r="D1376" s="81">
        <v>210.45</v>
      </c>
      <c r="E1376" s="81">
        <v>210.45</v>
      </c>
      <c r="F1376" s="81">
        <v>210.45</v>
      </c>
      <c r="G1376" s="81">
        <v>210.45</v>
      </c>
      <c r="H1376" s="81">
        <v>210.45</v>
      </c>
      <c r="I1376" s="81">
        <v>210.45</v>
      </c>
      <c r="J1376" s="81">
        <v>210.45</v>
      </c>
      <c r="K1376" s="81">
        <v>210.45</v>
      </c>
      <c r="L1376" s="81">
        <v>210.45</v>
      </c>
      <c r="M1376" s="81">
        <v>210.45</v>
      </c>
      <c r="N1376" s="81">
        <v>210.45</v>
      </c>
      <c r="O1376" s="81">
        <v>210.45</v>
      </c>
      <c r="P1376" s="90">
        <v>2525.4</v>
      </c>
      <c r="Q1376" s="90">
        <f t="shared" si="21"/>
        <v>1894.0500000000002</v>
      </c>
    </row>
    <row r="1377" spans="2:17" x14ac:dyDescent="0.3">
      <c r="B1377" s="79" t="s">
        <v>2439</v>
      </c>
      <c r="C1377" s="79" t="s">
        <v>2440</v>
      </c>
      <c r="D1377" s="81">
        <v>231.93</v>
      </c>
      <c r="E1377" s="81">
        <v>231.93</v>
      </c>
      <c r="F1377" s="81">
        <v>231.93</v>
      </c>
      <c r="G1377" s="81">
        <v>231.93</v>
      </c>
      <c r="H1377" s="81">
        <v>231.93</v>
      </c>
      <c r="I1377" s="81">
        <v>231.93</v>
      </c>
      <c r="J1377" s="81">
        <v>231.93</v>
      </c>
      <c r="K1377" s="81">
        <v>231.93</v>
      </c>
      <c r="L1377" s="81">
        <v>231.93</v>
      </c>
      <c r="M1377" s="81">
        <v>231.93</v>
      </c>
      <c r="N1377" s="81">
        <v>231.93</v>
      </c>
      <c r="O1377" s="81">
        <v>231.93</v>
      </c>
      <c r="P1377" s="90">
        <v>2783.16</v>
      </c>
      <c r="Q1377" s="90">
        <f t="shared" si="21"/>
        <v>2087.3700000000003</v>
      </c>
    </row>
    <row r="1378" spans="2:17" x14ac:dyDescent="0.3">
      <c r="B1378" s="79" t="s">
        <v>1573</v>
      </c>
      <c r="C1378" s="79" t="s">
        <v>1574</v>
      </c>
      <c r="D1378" s="81">
        <v>231.93</v>
      </c>
      <c r="E1378" s="81">
        <v>231.93</v>
      </c>
      <c r="F1378" s="81">
        <v>231.93</v>
      </c>
      <c r="G1378" s="81">
        <v>231.93</v>
      </c>
      <c r="H1378" s="81">
        <v>231.93</v>
      </c>
      <c r="I1378" s="81">
        <v>231.93</v>
      </c>
      <c r="J1378" s="81">
        <v>231.93</v>
      </c>
      <c r="K1378" s="81">
        <v>231.93</v>
      </c>
      <c r="L1378" s="81">
        <v>231.93</v>
      </c>
      <c r="M1378" s="81">
        <v>231.93</v>
      </c>
      <c r="N1378" s="81">
        <v>231.93</v>
      </c>
      <c r="O1378" s="81">
        <v>231.93</v>
      </c>
      <c r="P1378" s="90">
        <v>2783.16</v>
      </c>
      <c r="Q1378" s="90">
        <f t="shared" si="21"/>
        <v>2087.3700000000003</v>
      </c>
    </row>
    <row r="1379" spans="2:17" x14ac:dyDescent="0.3">
      <c r="B1379" s="79" t="s">
        <v>2342</v>
      </c>
      <c r="C1379" s="79" t="s">
        <v>2343</v>
      </c>
      <c r="D1379" s="81">
        <v>253.4</v>
      </c>
      <c r="E1379" s="81">
        <v>253.4</v>
      </c>
      <c r="F1379" s="81">
        <v>253.4</v>
      </c>
      <c r="G1379" s="81">
        <v>253.4</v>
      </c>
      <c r="H1379" s="81">
        <v>253.4</v>
      </c>
      <c r="I1379" s="81">
        <v>253.4</v>
      </c>
      <c r="J1379" s="81">
        <v>253.4</v>
      </c>
      <c r="K1379" s="81">
        <v>253.4</v>
      </c>
      <c r="L1379" s="81">
        <v>253.4</v>
      </c>
      <c r="M1379" s="81">
        <v>253.4</v>
      </c>
      <c r="N1379" s="81">
        <v>67.569999999999993</v>
      </c>
      <c r="O1379" s="82"/>
      <c r="P1379" s="90">
        <v>2601.5700000000002</v>
      </c>
      <c r="Q1379" s="90">
        <f t="shared" si="21"/>
        <v>1841.3700000000001</v>
      </c>
    </row>
    <row r="1380" spans="2:17" x14ac:dyDescent="0.3">
      <c r="B1380" s="79" t="s">
        <v>2799</v>
      </c>
      <c r="C1380" s="79" t="s">
        <v>2343</v>
      </c>
      <c r="D1380" s="82"/>
      <c r="E1380" s="82"/>
      <c r="F1380" s="82"/>
      <c r="G1380" s="82"/>
      <c r="H1380" s="82"/>
      <c r="I1380" s="82"/>
      <c r="J1380" s="82"/>
      <c r="K1380" s="82"/>
      <c r="L1380" s="82"/>
      <c r="M1380" s="82"/>
      <c r="N1380" s="81">
        <v>185.83</v>
      </c>
      <c r="O1380" s="81">
        <v>253.4</v>
      </c>
      <c r="P1380" s="91">
        <v>439.23</v>
      </c>
      <c r="Q1380" s="90">
        <f t="shared" si="21"/>
        <v>439.23</v>
      </c>
    </row>
    <row r="1381" spans="2:17" x14ac:dyDescent="0.3">
      <c r="B1381" s="79" t="s">
        <v>807</v>
      </c>
      <c r="C1381" s="79" t="s">
        <v>808</v>
      </c>
      <c r="D1381" s="81">
        <v>309.24</v>
      </c>
      <c r="E1381" s="81">
        <v>309.24</v>
      </c>
      <c r="F1381" s="81">
        <v>309.24</v>
      </c>
      <c r="G1381" s="81">
        <v>309.24</v>
      </c>
      <c r="H1381" s="81">
        <v>309.24</v>
      </c>
      <c r="I1381" s="81">
        <v>309.24</v>
      </c>
      <c r="J1381" s="81">
        <v>309.24</v>
      </c>
      <c r="K1381" s="81">
        <v>309.24</v>
      </c>
      <c r="L1381" s="81">
        <v>309.24</v>
      </c>
      <c r="M1381" s="81">
        <v>309.24</v>
      </c>
      <c r="N1381" s="81">
        <v>309.24</v>
      </c>
      <c r="O1381" s="81">
        <v>309.24</v>
      </c>
      <c r="P1381" s="90">
        <v>3710.88</v>
      </c>
      <c r="Q1381" s="90">
        <f t="shared" si="21"/>
        <v>2783.16</v>
      </c>
    </row>
    <row r="1382" spans="2:17" x14ac:dyDescent="0.3">
      <c r="B1382" s="79" t="s">
        <v>1350</v>
      </c>
      <c r="C1382" s="79" t="s">
        <v>1351</v>
      </c>
      <c r="D1382" s="81">
        <v>270.58999999999997</v>
      </c>
      <c r="E1382" s="81">
        <v>270.58</v>
      </c>
      <c r="F1382" s="81">
        <v>270.58</v>
      </c>
      <c r="G1382" s="81">
        <v>270.58</v>
      </c>
      <c r="H1382" s="81">
        <v>270.58</v>
      </c>
      <c r="I1382" s="81">
        <v>270.58</v>
      </c>
      <c r="J1382" s="81">
        <v>270.58</v>
      </c>
      <c r="K1382" s="81">
        <v>270.58</v>
      </c>
      <c r="L1382" s="81">
        <v>270.58</v>
      </c>
      <c r="M1382" s="81">
        <v>270.58</v>
      </c>
      <c r="N1382" s="81">
        <v>270.58</v>
      </c>
      <c r="O1382" s="81">
        <v>270.58</v>
      </c>
      <c r="P1382" s="90">
        <v>3246.97</v>
      </c>
      <c r="Q1382" s="90">
        <f t="shared" si="21"/>
        <v>2435.2199999999998</v>
      </c>
    </row>
    <row r="1383" spans="2:17" x14ac:dyDescent="0.3">
      <c r="B1383" s="79" t="s">
        <v>1022</v>
      </c>
      <c r="C1383" s="79" t="s">
        <v>1023</v>
      </c>
      <c r="D1383" s="81">
        <v>197.57</v>
      </c>
      <c r="E1383" s="81">
        <v>197.57</v>
      </c>
      <c r="F1383" s="81">
        <v>197.57</v>
      </c>
      <c r="G1383" s="81">
        <v>197.57</v>
      </c>
      <c r="H1383" s="81">
        <v>197.57</v>
      </c>
      <c r="I1383" s="81">
        <v>197.57</v>
      </c>
      <c r="J1383" s="81">
        <v>197.57</v>
      </c>
      <c r="K1383" s="81">
        <v>197.57</v>
      </c>
      <c r="L1383" s="81">
        <v>197.57</v>
      </c>
      <c r="M1383" s="81">
        <v>197.57</v>
      </c>
      <c r="N1383" s="81">
        <v>197.57</v>
      </c>
      <c r="O1383" s="81">
        <v>197.57</v>
      </c>
      <c r="P1383" s="90">
        <v>2370.84</v>
      </c>
      <c r="Q1383" s="90">
        <f t="shared" si="21"/>
        <v>1778.1299999999997</v>
      </c>
    </row>
    <row r="1384" spans="2:17" x14ac:dyDescent="0.3">
      <c r="B1384" s="79" t="s">
        <v>1782</v>
      </c>
      <c r="C1384" s="79" t="s">
        <v>1783</v>
      </c>
      <c r="D1384" s="81">
        <v>386.55</v>
      </c>
      <c r="E1384" s="81">
        <v>386.55</v>
      </c>
      <c r="F1384" s="81">
        <v>386.55</v>
      </c>
      <c r="G1384" s="81">
        <v>386.55</v>
      </c>
      <c r="H1384" s="81">
        <v>386.55</v>
      </c>
      <c r="I1384" s="81">
        <v>386.55</v>
      </c>
      <c r="J1384" s="82"/>
      <c r="K1384" s="82"/>
      <c r="L1384" s="82"/>
      <c r="M1384" s="82"/>
      <c r="N1384" s="82"/>
      <c r="O1384" s="82"/>
      <c r="P1384" s="90">
        <v>2319.3000000000002</v>
      </c>
      <c r="Q1384" s="90">
        <f t="shared" si="21"/>
        <v>1159.6500000000001</v>
      </c>
    </row>
    <row r="1385" spans="2:17" x14ac:dyDescent="0.3">
      <c r="B1385" s="79" t="s">
        <v>2756</v>
      </c>
      <c r="C1385" s="79" t="s">
        <v>1783</v>
      </c>
      <c r="D1385" s="82"/>
      <c r="E1385" s="82"/>
      <c r="F1385" s="82"/>
      <c r="G1385" s="82"/>
      <c r="H1385" s="82"/>
      <c r="I1385" s="82"/>
      <c r="J1385" s="81">
        <v>386.55</v>
      </c>
      <c r="K1385" s="81">
        <v>386.55</v>
      </c>
      <c r="L1385" s="81">
        <v>386.55</v>
      </c>
      <c r="M1385" s="81">
        <v>386.55</v>
      </c>
      <c r="N1385" s="81">
        <v>386.55</v>
      </c>
      <c r="O1385" s="81">
        <v>386.55</v>
      </c>
      <c r="P1385" s="90">
        <v>2319.3000000000002</v>
      </c>
      <c r="Q1385" s="90">
        <f t="shared" si="21"/>
        <v>2319.3000000000002</v>
      </c>
    </row>
    <row r="1386" spans="2:17" x14ac:dyDescent="0.3">
      <c r="B1386" s="79" t="s">
        <v>1024</v>
      </c>
      <c r="C1386" s="79" t="s">
        <v>1025</v>
      </c>
      <c r="D1386" s="81">
        <v>180.39</v>
      </c>
      <c r="E1386" s="81">
        <v>180.39</v>
      </c>
      <c r="F1386" s="81">
        <v>180.39</v>
      </c>
      <c r="G1386" s="81">
        <v>180.39</v>
      </c>
      <c r="H1386" s="81">
        <v>180.39</v>
      </c>
      <c r="I1386" s="81">
        <v>180.39</v>
      </c>
      <c r="J1386" s="81">
        <v>180.39</v>
      </c>
      <c r="K1386" s="81">
        <v>180.39</v>
      </c>
      <c r="L1386" s="81">
        <v>180.39</v>
      </c>
      <c r="M1386" s="81">
        <v>180.39</v>
      </c>
      <c r="N1386" s="81">
        <v>180.39</v>
      </c>
      <c r="O1386" s="81">
        <v>180.39</v>
      </c>
      <c r="P1386" s="90">
        <v>2164.6799999999998</v>
      </c>
      <c r="Q1386" s="90">
        <f t="shared" si="21"/>
        <v>1623.5099999999998</v>
      </c>
    </row>
    <row r="1387" spans="2:17" x14ac:dyDescent="0.3">
      <c r="B1387" s="79" t="s">
        <v>1456</v>
      </c>
      <c r="C1387" s="79" t="s">
        <v>1457</v>
      </c>
      <c r="D1387" s="81">
        <v>279.18</v>
      </c>
      <c r="E1387" s="81">
        <v>279.17</v>
      </c>
      <c r="F1387" s="81">
        <v>279.17</v>
      </c>
      <c r="G1387" s="81">
        <v>279.17</v>
      </c>
      <c r="H1387" s="81">
        <v>279.17</v>
      </c>
      <c r="I1387" s="81">
        <v>279.17</v>
      </c>
      <c r="J1387" s="81">
        <v>279.17</v>
      </c>
      <c r="K1387" s="81">
        <v>279.17</v>
      </c>
      <c r="L1387" s="81">
        <v>279.17</v>
      </c>
      <c r="M1387" s="81">
        <v>279.17</v>
      </c>
      <c r="N1387" s="81">
        <v>279.17</v>
      </c>
      <c r="O1387" s="81">
        <v>279.17</v>
      </c>
      <c r="P1387" s="90">
        <v>3350.05</v>
      </c>
      <c r="Q1387" s="90">
        <f t="shared" si="21"/>
        <v>2512.5300000000002</v>
      </c>
    </row>
    <row r="1388" spans="2:17" x14ac:dyDescent="0.3">
      <c r="B1388" s="79" t="s">
        <v>590</v>
      </c>
      <c r="C1388" s="79" t="s">
        <v>591</v>
      </c>
      <c r="D1388" s="81">
        <v>146.03</v>
      </c>
      <c r="E1388" s="81">
        <v>146.03</v>
      </c>
      <c r="F1388" s="81">
        <v>146.03</v>
      </c>
      <c r="G1388" s="81">
        <v>146.03</v>
      </c>
      <c r="H1388" s="81">
        <v>146.03</v>
      </c>
      <c r="I1388" s="81">
        <v>146.03</v>
      </c>
      <c r="J1388" s="81">
        <v>146.03</v>
      </c>
      <c r="K1388" s="81">
        <v>146.03</v>
      </c>
      <c r="L1388" s="81">
        <v>146.03</v>
      </c>
      <c r="M1388" s="81">
        <v>146.03</v>
      </c>
      <c r="N1388" s="81">
        <v>146.03</v>
      </c>
      <c r="O1388" s="81">
        <v>146.03</v>
      </c>
      <c r="P1388" s="90">
        <v>1752.36</v>
      </c>
      <c r="Q1388" s="90">
        <f t="shared" si="21"/>
        <v>1314.27</v>
      </c>
    </row>
    <row r="1389" spans="2:17" x14ac:dyDescent="0.3">
      <c r="B1389" s="79" t="s">
        <v>1029</v>
      </c>
      <c r="C1389" s="79" t="s">
        <v>1030</v>
      </c>
      <c r="D1389" s="81">
        <v>171.8</v>
      </c>
      <c r="E1389" s="81">
        <v>171.8</v>
      </c>
      <c r="F1389" s="81">
        <v>171.8</v>
      </c>
      <c r="G1389" s="81">
        <v>171.8</v>
      </c>
      <c r="H1389" s="81">
        <v>171.8</v>
      </c>
      <c r="I1389" s="81">
        <v>171.8</v>
      </c>
      <c r="J1389" s="81">
        <v>171.8</v>
      </c>
      <c r="K1389" s="81">
        <v>171.8</v>
      </c>
      <c r="L1389" s="81">
        <v>171.8</v>
      </c>
      <c r="M1389" s="81">
        <v>171.8</v>
      </c>
      <c r="N1389" s="81">
        <v>171.8</v>
      </c>
      <c r="O1389" s="81">
        <v>171.8</v>
      </c>
      <c r="P1389" s="90">
        <v>2061.6</v>
      </c>
      <c r="Q1389" s="90">
        <f t="shared" si="21"/>
        <v>1546.1999999999998</v>
      </c>
    </row>
    <row r="1390" spans="2:17" x14ac:dyDescent="0.3">
      <c r="B1390" s="79" t="s">
        <v>707</v>
      </c>
      <c r="C1390" s="79" t="s">
        <v>708</v>
      </c>
      <c r="D1390" s="81">
        <v>412.32</v>
      </c>
      <c r="E1390" s="81">
        <v>412.32</v>
      </c>
      <c r="F1390" s="81">
        <v>412.32</v>
      </c>
      <c r="G1390" s="81">
        <v>412.32</v>
      </c>
      <c r="H1390" s="81">
        <v>412.32</v>
      </c>
      <c r="I1390" s="81">
        <v>412.32</v>
      </c>
      <c r="J1390" s="81">
        <v>412.32</v>
      </c>
      <c r="K1390" s="81">
        <v>412.32</v>
      </c>
      <c r="L1390" s="81">
        <v>412.32</v>
      </c>
      <c r="M1390" s="81">
        <v>412.32</v>
      </c>
      <c r="N1390" s="81">
        <v>412.32</v>
      </c>
      <c r="O1390" s="81">
        <v>412.32</v>
      </c>
      <c r="P1390" s="90">
        <v>4947.84</v>
      </c>
      <c r="Q1390" s="90">
        <f t="shared" si="21"/>
        <v>3710.8800000000006</v>
      </c>
    </row>
    <row r="1391" spans="2:17" x14ac:dyDescent="0.3">
      <c r="B1391" s="79" t="s">
        <v>638</v>
      </c>
      <c r="C1391" s="79" t="s">
        <v>639</v>
      </c>
      <c r="D1391" s="81">
        <v>150.32</v>
      </c>
      <c r="E1391" s="81">
        <v>150.32</v>
      </c>
      <c r="F1391" s="81">
        <v>150.32</v>
      </c>
      <c r="G1391" s="81">
        <v>150.32</v>
      </c>
      <c r="H1391" s="81">
        <v>150.32</v>
      </c>
      <c r="I1391" s="81">
        <v>150.32</v>
      </c>
      <c r="J1391" s="81">
        <v>150.32</v>
      </c>
      <c r="K1391" s="81">
        <v>150.32</v>
      </c>
      <c r="L1391" s="81">
        <v>150.32</v>
      </c>
      <c r="M1391" s="81">
        <v>150.32</v>
      </c>
      <c r="N1391" s="81">
        <v>150.32</v>
      </c>
      <c r="O1391" s="81">
        <v>150.32</v>
      </c>
      <c r="P1391" s="90">
        <v>1803.84</v>
      </c>
      <c r="Q1391" s="90">
        <f t="shared" si="21"/>
        <v>1352.8799999999997</v>
      </c>
    </row>
    <row r="1392" spans="2:17" x14ac:dyDescent="0.3">
      <c r="B1392" s="79" t="s">
        <v>565</v>
      </c>
      <c r="C1392" s="79" t="s">
        <v>566</v>
      </c>
      <c r="D1392" s="81">
        <v>339.31</v>
      </c>
      <c r="E1392" s="81">
        <v>339.3</v>
      </c>
      <c r="F1392" s="81">
        <v>339.3</v>
      </c>
      <c r="G1392" s="81">
        <v>339.3</v>
      </c>
      <c r="H1392" s="81">
        <v>339.3</v>
      </c>
      <c r="I1392" s="81">
        <v>339.3</v>
      </c>
      <c r="J1392" s="81">
        <v>339.3</v>
      </c>
      <c r="K1392" s="81">
        <v>339.3</v>
      </c>
      <c r="L1392" s="81">
        <v>339.3</v>
      </c>
      <c r="M1392" s="81">
        <v>339.3</v>
      </c>
      <c r="N1392" s="81">
        <v>339.3</v>
      </c>
      <c r="O1392" s="81">
        <v>339.3</v>
      </c>
      <c r="P1392" s="90">
        <v>4071.61</v>
      </c>
      <c r="Q1392" s="90">
        <f t="shared" si="21"/>
        <v>3053.7000000000003</v>
      </c>
    </row>
    <row r="1393" spans="2:17" x14ac:dyDescent="0.3">
      <c r="B1393" s="79" t="s">
        <v>689</v>
      </c>
      <c r="C1393" s="79" t="s">
        <v>690</v>
      </c>
      <c r="D1393" s="81">
        <v>141.72999999999999</v>
      </c>
      <c r="E1393" s="81">
        <v>141.72999999999999</v>
      </c>
      <c r="F1393" s="81">
        <v>141.72999999999999</v>
      </c>
      <c r="G1393" s="81">
        <v>141.72999999999999</v>
      </c>
      <c r="H1393" s="81">
        <v>141.72999999999999</v>
      </c>
      <c r="I1393" s="81">
        <v>141.72999999999999</v>
      </c>
      <c r="J1393" s="81">
        <v>141.72999999999999</v>
      </c>
      <c r="K1393" s="81">
        <v>141.72999999999999</v>
      </c>
      <c r="L1393" s="81">
        <v>141.72999999999999</v>
      </c>
      <c r="M1393" s="81">
        <v>141.72999999999999</v>
      </c>
      <c r="N1393" s="81">
        <v>141.72999999999999</v>
      </c>
      <c r="O1393" s="81">
        <v>141.72999999999999</v>
      </c>
      <c r="P1393" s="90">
        <v>1700.76</v>
      </c>
      <c r="Q1393" s="90">
        <f t="shared" si="21"/>
        <v>1275.57</v>
      </c>
    </row>
    <row r="1394" spans="2:17" x14ac:dyDescent="0.3">
      <c r="B1394" s="79" t="s">
        <v>1778</v>
      </c>
      <c r="C1394" s="79" t="s">
        <v>1779</v>
      </c>
      <c r="D1394" s="80">
        <v>4453.8900000000003</v>
      </c>
      <c r="E1394" s="80">
        <v>4453.8900000000003</v>
      </c>
      <c r="F1394" s="80">
        <v>4453.8900000000003</v>
      </c>
      <c r="G1394" s="80">
        <v>4453.8900000000003</v>
      </c>
      <c r="H1394" s="80">
        <v>4453.8900000000003</v>
      </c>
      <c r="I1394" s="80">
        <v>4453.8900000000003</v>
      </c>
      <c r="J1394" s="80">
        <v>4453.8900000000003</v>
      </c>
      <c r="K1394" s="80">
        <v>4453.8900000000003</v>
      </c>
      <c r="L1394" s="80">
        <v>4453.8900000000003</v>
      </c>
      <c r="M1394" s="80">
        <v>4453.8900000000003</v>
      </c>
      <c r="N1394" s="80">
        <v>4453.8900000000003</v>
      </c>
      <c r="O1394" s="80">
        <v>4453.8900000000003</v>
      </c>
      <c r="P1394" s="90">
        <v>53446.68</v>
      </c>
      <c r="Q1394" s="90">
        <f t="shared" si="21"/>
        <v>40085.01</v>
      </c>
    </row>
    <row r="1395" spans="2:17" x14ac:dyDescent="0.3">
      <c r="B1395" s="79" t="s">
        <v>1708</v>
      </c>
      <c r="C1395" s="79" t="s">
        <v>1709</v>
      </c>
      <c r="D1395" s="80">
        <v>5523.34</v>
      </c>
      <c r="E1395" s="80">
        <v>5523.34</v>
      </c>
      <c r="F1395" s="80">
        <v>5523.34</v>
      </c>
      <c r="G1395" s="80">
        <v>5523.34</v>
      </c>
      <c r="H1395" s="80">
        <v>5523.34</v>
      </c>
      <c r="I1395" s="80">
        <v>5523.34</v>
      </c>
      <c r="J1395" s="80">
        <v>5523.34</v>
      </c>
      <c r="K1395" s="80">
        <v>5523.34</v>
      </c>
      <c r="L1395" s="80">
        <v>5523.34</v>
      </c>
      <c r="M1395" s="80">
        <v>5523.34</v>
      </c>
      <c r="N1395" s="80">
        <v>5523.34</v>
      </c>
      <c r="O1395" s="80">
        <v>5523.34</v>
      </c>
      <c r="P1395" s="90">
        <v>66280.08</v>
      </c>
      <c r="Q1395" s="90">
        <f t="shared" si="21"/>
        <v>49710.06</v>
      </c>
    </row>
    <row r="1396" spans="2:17" x14ac:dyDescent="0.3">
      <c r="B1396" s="79" t="s">
        <v>983</v>
      </c>
      <c r="C1396" s="79" t="s">
        <v>984</v>
      </c>
      <c r="D1396" s="80">
        <v>7520.51</v>
      </c>
      <c r="E1396" s="80">
        <v>7520.5</v>
      </c>
      <c r="F1396" s="80">
        <v>7520.5</v>
      </c>
      <c r="G1396" s="80">
        <v>7520.5</v>
      </c>
      <c r="H1396" s="80">
        <v>7520.5</v>
      </c>
      <c r="I1396" s="80">
        <v>7520.5</v>
      </c>
      <c r="J1396" s="80">
        <v>7520.5</v>
      </c>
      <c r="K1396" s="80">
        <v>7520.5</v>
      </c>
      <c r="L1396" s="80">
        <v>7520.5</v>
      </c>
      <c r="M1396" s="80">
        <v>7520.5</v>
      </c>
      <c r="N1396" s="80">
        <v>7520.5</v>
      </c>
      <c r="O1396" s="80">
        <v>7520.5</v>
      </c>
      <c r="P1396" s="90">
        <v>90246.01</v>
      </c>
      <c r="Q1396" s="90">
        <f t="shared" si="21"/>
        <v>67684.5</v>
      </c>
    </row>
    <row r="1397" spans="2:17" x14ac:dyDescent="0.3">
      <c r="B1397" s="79" t="s">
        <v>2251</v>
      </c>
      <c r="C1397" s="79" t="s">
        <v>2252</v>
      </c>
      <c r="D1397" s="80">
        <v>5257.05</v>
      </c>
      <c r="E1397" s="80">
        <v>5257.05</v>
      </c>
      <c r="F1397" s="80">
        <v>5257.05</v>
      </c>
      <c r="G1397" s="80">
        <v>5257.05</v>
      </c>
      <c r="H1397" s="80">
        <v>5257.05</v>
      </c>
      <c r="I1397" s="80">
        <v>5257.05</v>
      </c>
      <c r="J1397" s="80">
        <v>5257.05</v>
      </c>
      <c r="K1397" s="80">
        <v>5257.05</v>
      </c>
      <c r="L1397" s="80">
        <v>5257.05</v>
      </c>
      <c r="M1397" s="80">
        <v>5257.05</v>
      </c>
      <c r="N1397" s="80">
        <v>5257.05</v>
      </c>
      <c r="O1397" s="80">
        <v>5257.05</v>
      </c>
      <c r="P1397" s="90">
        <v>63084.6</v>
      </c>
      <c r="Q1397" s="90">
        <f t="shared" si="21"/>
        <v>47313.450000000004</v>
      </c>
    </row>
    <row r="1398" spans="2:17" x14ac:dyDescent="0.3">
      <c r="B1398" s="79" t="s">
        <v>1978</v>
      </c>
      <c r="C1398" s="79" t="s">
        <v>1979</v>
      </c>
      <c r="D1398" s="80">
        <v>4271.7299999999996</v>
      </c>
      <c r="E1398" s="80">
        <v>4565.5600000000004</v>
      </c>
      <c r="F1398" s="80">
        <v>4565.5600000000004</v>
      </c>
      <c r="G1398" s="80">
        <v>4565.5600000000004</v>
      </c>
      <c r="H1398" s="81">
        <v>-465.43</v>
      </c>
      <c r="I1398" s="80">
        <v>4405.1400000000003</v>
      </c>
      <c r="J1398" s="80">
        <v>4565.5600000000004</v>
      </c>
      <c r="K1398" s="80">
        <v>4565.5600000000004</v>
      </c>
      <c r="L1398" s="80">
        <v>4565.5600000000004</v>
      </c>
      <c r="M1398" s="80">
        <v>4565.5600000000004</v>
      </c>
      <c r="N1398" s="80">
        <v>4565.5600000000004</v>
      </c>
      <c r="O1398" s="80">
        <v>4565.5600000000004</v>
      </c>
      <c r="P1398" s="90">
        <v>49301.48</v>
      </c>
      <c r="Q1398" s="90">
        <f t="shared" si="21"/>
        <v>35898.630000000005</v>
      </c>
    </row>
    <row r="1399" spans="2:17" x14ac:dyDescent="0.3">
      <c r="B1399" s="79" t="s">
        <v>1980</v>
      </c>
      <c r="C1399" s="79" t="s">
        <v>1979</v>
      </c>
      <c r="D1399" s="81">
        <v>293.83</v>
      </c>
      <c r="E1399" s="82"/>
      <c r="F1399" s="82"/>
      <c r="G1399" s="82"/>
      <c r="H1399" s="80">
        <v>5030.99</v>
      </c>
      <c r="I1399" s="82"/>
      <c r="J1399" s="82"/>
      <c r="K1399" s="82"/>
      <c r="L1399" s="82"/>
      <c r="M1399" s="82"/>
      <c r="N1399" s="82"/>
      <c r="O1399" s="82"/>
      <c r="P1399" s="90">
        <v>5324.82</v>
      </c>
      <c r="Q1399" s="90">
        <f t="shared" si="21"/>
        <v>5030.99</v>
      </c>
    </row>
    <row r="1400" spans="2:17" x14ac:dyDescent="0.3">
      <c r="B1400" s="79" t="s">
        <v>1655</v>
      </c>
      <c r="C1400" s="79" t="s">
        <v>1656</v>
      </c>
      <c r="D1400" s="80">
        <v>2585.5700000000002</v>
      </c>
      <c r="E1400" s="80">
        <v>2585.58</v>
      </c>
      <c r="F1400" s="80">
        <v>2585.58</v>
      </c>
      <c r="G1400" s="80">
        <v>2585.58</v>
      </c>
      <c r="H1400" s="80">
        <v>2585.58</v>
      </c>
      <c r="I1400" s="80">
        <v>2585.58</v>
      </c>
      <c r="J1400" s="80">
        <v>2585.58</v>
      </c>
      <c r="K1400" s="80">
        <v>2585.58</v>
      </c>
      <c r="L1400" s="80">
        <v>2585.58</v>
      </c>
      <c r="M1400" s="80">
        <v>2585.58</v>
      </c>
      <c r="N1400" s="80">
        <v>2585.58</v>
      </c>
      <c r="O1400" s="80">
        <v>2585.58</v>
      </c>
      <c r="P1400" s="90">
        <v>31026.95</v>
      </c>
      <c r="Q1400" s="90">
        <f t="shared" si="21"/>
        <v>23270.22</v>
      </c>
    </row>
    <row r="1401" spans="2:17" x14ac:dyDescent="0.3">
      <c r="B1401" s="79" t="s">
        <v>1861</v>
      </c>
      <c r="C1401" s="79" t="s">
        <v>1862</v>
      </c>
      <c r="D1401" s="80">
        <v>4234.84</v>
      </c>
      <c r="E1401" s="80">
        <v>4234.8500000000004</v>
      </c>
      <c r="F1401" s="80">
        <v>4234.8500000000004</v>
      </c>
      <c r="G1401" s="80">
        <v>4234.8500000000004</v>
      </c>
      <c r="H1401" s="80">
        <v>4234.8500000000004</v>
      </c>
      <c r="I1401" s="80">
        <v>4234.8500000000004</v>
      </c>
      <c r="J1401" s="80">
        <v>4234.8500000000004</v>
      </c>
      <c r="K1401" s="80">
        <v>4234.8500000000004</v>
      </c>
      <c r="L1401" s="80">
        <v>4234.8500000000004</v>
      </c>
      <c r="M1401" s="80">
        <v>4234.8500000000004</v>
      </c>
      <c r="N1401" s="80">
        <v>4234.8500000000004</v>
      </c>
      <c r="O1401" s="80">
        <v>4234.8500000000004</v>
      </c>
      <c r="P1401" s="90">
        <v>50818.19</v>
      </c>
      <c r="Q1401" s="90">
        <f t="shared" si="21"/>
        <v>38113.649999999994</v>
      </c>
    </row>
    <row r="1402" spans="2:17" x14ac:dyDescent="0.3">
      <c r="B1402" s="79" t="s">
        <v>1798</v>
      </c>
      <c r="C1402" s="79" t="s">
        <v>1799</v>
      </c>
      <c r="D1402" s="80">
        <v>1516.13</v>
      </c>
      <c r="E1402" s="80">
        <v>1516.13</v>
      </c>
      <c r="F1402" s="80">
        <v>1516.13</v>
      </c>
      <c r="G1402" s="80">
        <v>1516.13</v>
      </c>
      <c r="H1402" s="80">
        <v>1516.13</v>
      </c>
      <c r="I1402" s="80">
        <v>1516.13</v>
      </c>
      <c r="J1402" s="80">
        <v>1516.13</v>
      </c>
      <c r="K1402" s="80">
        <v>1516.13</v>
      </c>
      <c r="L1402" s="80">
        <v>1516.13</v>
      </c>
      <c r="M1402" s="80">
        <v>1516.13</v>
      </c>
      <c r="N1402" s="80">
        <v>1516.13</v>
      </c>
      <c r="O1402" s="80">
        <v>1516.13</v>
      </c>
      <c r="P1402" s="90">
        <v>18193.560000000001</v>
      </c>
      <c r="Q1402" s="90">
        <f t="shared" si="21"/>
        <v>13645.170000000002</v>
      </c>
    </row>
    <row r="1403" spans="2:17" x14ac:dyDescent="0.3">
      <c r="B1403" s="79" t="s">
        <v>1872</v>
      </c>
      <c r="C1403" s="79" t="s">
        <v>1873</v>
      </c>
      <c r="D1403" s="80">
        <v>2207.62</v>
      </c>
      <c r="E1403" s="80">
        <v>2207.62</v>
      </c>
      <c r="F1403" s="80">
        <v>2207.62</v>
      </c>
      <c r="G1403" s="80">
        <v>2207.62</v>
      </c>
      <c r="H1403" s="80">
        <v>2207.62</v>
      </c>
      <c r="I1403" s="80">
        <v>2207.62</v>
      </c>
      <c r="J1403" s="80">
        <v>2207.62</v>
      </c>
      <c r="K1403" s="80">
        <v>2207.62</v>
      </c>
      <c r="L1403" s="80">
        <v>2207.62</v>
      </c>
      <c r="M1403" s="80">
        <v>2207.62</v>
      </c>
      <c r="N1403" s="80">
        <v>2207.62</v>
      </c>
      <c r="O1403" s="80">
        <v>2207.62</v>
      </c>
      <c r="P1403" s="90">
        <v>26491.439999999999</v>
      </c>
      <c r="Q1403" s="90">
        <f t="shared" si="21"/>
        <v>19868.579999999994</v>
      </c>
    </row>
    <row r="1404" spans="2:17" x14ac:dyDescent="0.3">
      <c r="B1404" s="79" t="s">
        <v>1702</v>
      </c>
      <c r="C1404" s="79" t="s">
        <v>1703</v>
      </c>
      <c r="D1404" s="80">
        <v>4170.43</v>
      </c>
      <c r="E1404" s="80">
        <v>4170.42</v>
      </c>
      <c r="F1404" s="80">
        <v>4170.42</v>
      </c>
      <c r="G1404" s="80">
        <v>4170.42</v>
      </c>
      <c r="H1404" s="80">
        <v>4170.42</v>
      </c>
      <c r="I1404" s="80">
        <v>4170.42</v>
      </c>
      <c r="J1404" s="80">
        <v>4170.42</v>
      </c>
      <c r="K1404" s="80">
        <v>4170.42</v>
      </c>
      <c r="L1404" s="80">
        <v>4170.42</v>
      </c>
      <c r="M1404" s="80">
        <v>4170.42</v>
      </c>
      <c r="N1404" s="80">
        <v>4170.42</v>
      </c>
      <c r="O1404" s="80">
        <v>4170.42</v>
      </c>
      <c r="P1404" s="90">
        <v>50045.05</v>
      </c>
      <c r="Q1404" s="90">
        <f t="shared" si="21"/>
        <v>37533.779999999992</v>
      </c>
    </row>
    <row r="1405" spans="2:17" x14ac:dyDescent="0.3">
      <c r="B1405" s="79" t="s">
        <v>2625</v>
      </c>
      <c r="C1405" s="79" t="s">
        <v>2626</v>
      </c>
      <c r="D1405" s="80">
        <v>1979.99</v>
      </c>
      <c r="E1405" s="80">
        <v>1979.98</v>
      </c>
      <c r="F1405" s="80">
        <v>1979.98</v>
      </c>
      <c r="G1405" s="80">
        <v>1979.98</v>
      </c>
      <c r="H1405" s="80">
        <v>1979.98</v>
      </c>
      <c r="I1405" s="80">
        <v>1979.98</v>
      </c>
      <c r="J1405" s="80">
        <v>1979.98</v>
      </c>
      <c r="K1405" s="80">
        <v>1979.98</v>
      </c>
      <c r="L1405" s="80">
        <v>1979.98</v>
      </c>
      <c r="M1405" s="80">
        <v>1979.98</v>
      </c>
      <c r="N1405" s="80">
        <v>1979.98</v>
      </c>
      <c r="O1405" s="80">
        <v>1979.98</v>
      </c>
      <c r="P1405" s="90">
        <v>23759.77</v>
      </c>
      <c r="Q1405" s="90">
        <f t="shared" si="21"/>
        <v>17819.82</v>
      </c>
    </row>
    <row r="1406" spans="2:17" x14ac:dyDescent="0.3">
      <c r="B1406" s="79" t="s">
        <v>1780</v>
      </c>
      <c r="C1406" s="79" t="s">
        <v>1781</v>
      </c>
      <c r="D1406" s="80">
        <v>23712.560000000001</v>
      </c>
      <c r="E1406" s="80">
        <v>23712.560000000001</v>
      </c>
      <c r="F1406" s="80">
        <v>23712.560000000001</v>
      </c>
      <c r="G1406" s="80">
        <v>23712.560000000001</v>
      </c>
      <c r="H1406" s="80">
        <v>23712.560000000001</v>
      </c>
      <c r="I1406" s="80">
        <v>23712.560000000001</v>
      </c>
      <c r="J1406" s="80">
        <v>23712.560000000001</v>
      </c>
      <c r="K1406" s="80">
        <v>23712.560000000001</v>
      </c>
      <c r="L1406" s="80">
        <v>23712.560000000001</v>
      </c>
      <c r="M1406" s="80">
        <v>23712.560000000001</v>
      </c>
      <c r="N1406" s="80">
        <v>23712.560000000001</v>
      </c>
      <c r="O1406" s="80">
        <v>23712.560000000001</v>
      </c>
      <c r="P1406" s="90">
        <v>284550.71999999997</v>
      </c>
      <c r="Q1406" s="90">
        <f t="shared" si="21"/>
        <v>213413.04</v>
      </c>
    </row>
    <row r="1407" spans="2:17" x14ac:dyDescent="0.3">
      <c r="B1407" s="79" t="s">
        <v>1863</v>
      </c>
      <c r="C1407" s="79" t="s">
        <v>1864</v>
      </c>
      <c r="D1407" s="80">
        <v>5085.25</v>
      </c>
      <c r="E1407" s="80">
        <v>5085.25</v>
      </c>
      <c r="F1407" s="80">
        <v>5085.25</v>
      </c>
      <c r="G1407" s="80">
        <v>5085.25</v>
      </c>
      <c r="H1407" s="80">
        <v>5085.25</v>
      </c>
      <c r="I1407" s="80">
        <v>5085.25</v>
      </c>
      <c r="J1407" s="80">
        <v>5085.25</v>
      </c>
      <c r="K1407" s="80">
        <v>5085.25</v>
      </c>
      <c r="L1407" s="80">
        <v>5085.25</v>
      </c>
      <c r="M1407" s="80">
        <v>5085.25</v>
      </c>
      <c r="N1407" s="80">
        <v>5085.25</v>
      </c>
      <c r="O1407" s="80">
        <v>5085.25</v>
      </c>
      <c r="P1407" s="90">
        <v>61023</v>
      </c>
      <c r="Q1407" s="90">
        <f t="shared" si="21"/>
        <v>45767.25</v>
      </c>
    </row>
    <row r="1408" spans="2:17" x14ac:dyDescent="0.3">
      <c r="B1408" s="79" t="s">
        <v>896</v>
      </c>
      <c r="C1408" s="79" t="s">
        <v>897</v>
      </c>
      <c r="D1408" s="80">
        <v>1808.18</v>
      </c>
      <c r="E1408" s="80">
        <v>1808.18</v>
      </c>
      <c r="F1408" s="80">
        <v>1808.18</v>
      </c>
      <c r="G1408" s="80">
        <v>1808.18</v>
      </c>
      <c r="H1408" s="80">
        <v>1808.18</v>
      </c>
      <c r="I1408" s="80">
        <v>1808.18</v>
      </c>
      <c r="J1408" s="80">
        <v>1808.18</v>
      </c>
      <c r="K1408" s="80">
        <v>1808.18</v>
      </c>
      <c r="L1408" s="80">
        <v>1808.18</v>
      </c>
      <c r="M1408" s="80">
        <v>1808.18</v>
      </c>
      <c r="N1408" s="80">
        <v>1808.18</v>
      </c>
      <c r="O1408" s="80">
        <v>1808.18</v>
      </c>
      <c r="P1408" s="90">
        <v>21698.16</v>
      </c>
      <c r="Q1408" s="90">
        <f t="shared" si="21"/>
        <v>16273.62</v>
      </c>
    </row>
    <row r="1409" spans="2:17" x14ac:dyDescent="0.3">
      <c r="B1409" s="79" t="s">
        <v>1902</v>
      </c>
      <c r="C1409" s="79" t="s">
        <v>1903</v>
      </c>
      <c r="D1409" s="80">
        <v>2813.21</v>
      </c>
      <c r="E1409" s="80">
        <v>2813.21</v>
      </c>
      <c r="F1409" s="80">
        <v>2813.21</v>
      </c>
      <c r="G1409" s="80">
        <v>2813.21</v>
      </c>
      <c r="H1409" s="80">
        <v>2813.21</v>
      </c>
      <c r="I1409" s="80">
        <v>2813.21</v>
      </c>
      <c r="J1409" s="80">
        <v>2813.21</v>
      </c>
      <c r="K1409" s="80">
        <v>2813.21</v>
      </c>
      <c r="L1409" s="80">
        <v>2813.21</v>
      </c>
      <c r="M1409" s="80">
        <v>2813.21</v>
      </c>
      <c r="N1409" s="80">
        <v>2813.21</v>
      </c>
      <c r="O1409" s="80">
        <v>2813.21</v>
      </c>
      <c r="P1409" s="90">
        <v>33758.519999999997</v>
      </c>
      <c r="Q1409" s="90">
        <f t="shared" si="21"/>
        <v>25318.889999999996</v>
      </c>
    </row>
    <row r="1410" spans="2:17" x14ac:dyDescent="0.3">
      <c r="B1410" s="79" t="s">
        <v>1649</v>
      </c>
      <c r="C1410" s="79" t="s">
        <v>1650</v>
      </c>
      <c r="D1410" s="80">
        <v>7537.68</v>
      </c>
      <c r="E1410" s="80">
        <v>7537.68</v>
      </c>
      <c r="F1410" s="80">
        <v>7537.68</v>
      </c>
      <c r="G1410" s="80">
        <v>7537.68</v>
      </c>
      <c r="H1410" s="80">
        <v>7537.68</v>
      </c>
      <c r="I1410" s="80">
        <v>7537.68</v>
      </c>
      <c r="J1410" s="80">
        <v>7537.68</v>
      </c>
      <c r="K1410" s="80">
        <v>7537.68</v>
      </c>
      <c r="L1410" s="80">
        <v>7537.68</v>
      </c>
      <c r="M1410" s="80">
        <v>7537.68</v>
      </c>
      <c r="N1410" s="80">
        <v>7537.68</v>
      </c>
      <c r="O1410" s="80">
        <v>7537.68</v>
      </c>
      <c r="P1410" s="90">
        <v>90452.160000000003</v>
      </c>
      <c r="Q1410" s="90">
        <f t="shared" si="21"/>
        <v>67839.12</v>
      </c>
    </row>
    <row r="1411" spans="2:17" x14ac:dyDescent="0.3">
      <c r="B1411" s="79" t="s">
        <v>1847</v>
      </c>
      <c r="C1411" s="79" t="s">
        <v>1848</v>
      </c>
      <c r="D1411" s="80">
        <v>2284.9299999999998</v>
      </c>
      <c r="E1411" s="80">
        <v>2284.9299999999998</v>
      </c>
      <c r="F1411" s="80">
        <v>2284.9299999999998</v>
      </c>
      <c r="G1411" s="80">
        <v>2284.9299999999998</v>
      </c>
      <c r="H1411" s="80">
        <v>2284.9299999999998</v>
      </c>
      <c r="I1411" s="80">
        <v>2284.9299999999998</v>
      </c>
      <c r="J1411" s="80">
        <v>2284.9299999999998</v>
      </c>
      <c r="K1411" s="80">
        <v>2284.9299999999998</v>
      </c>
      <c r="L1411" s="80">
        <v>2284.9299999999998</v>
      </c>
      <c r="M1411" s="80">
        <v>2284.9299999999998</v>
      </c>
      <c r="N1411" s="80">
        <v>2284.9299999999998</v>
      </c>
      <c r="O1411" s="80">
        <v>2284.9299999999998</v>
      </c>
      <c r="P1411" s="90">
        <v>27419.16</v>
      </c>
      <c r="Q1411" s="90">
        <f t="shared" ref="Q1411" si="22">SUM(G1411:O1411)</f>
        <v>20564.37</v>
      </c>
    </row>
    <row r="1412" spans="2:17" x14ac:dyDescent="0.3">
      <c r="B1412" s="79"/>
      <c r="C1412" s="79"/>
      <c r="D1412" s="80"/>
      <c r="E1412" s="80"/>
      <c r="F1412" s="80"/>
      <c r="G1412" s="80"/>
      <c r="H1412" s="80"/>
      <c r="I1412" s="80"/>
      <c r="J1412" s="80"/>
      <c r="K1412" s="80"/>
      <c r="L1412" s="80"/>
      <c r="M1412" s="80"/>
      <c r="N1412" s="80"/>
      <c r="O1412" s="80"/>
      <c r="P1412" s="90"/>
      <c r="Q1412" s="90"/>
    </row>
    <row r="1413" spans="2:17" x14ac:dyDescent="0.3">
      <c r="B1413" s="76" t="s">
        <v>411</v>
      </c>
      <c r="C1413" s="76"/>
      <c r="D1413" s="78">
        <v>2130558.59</v>
      </c>
      <c r="E1413" s="78">
        <v>2125512.0699999998</v>
      </c>
      <c r="F1413" s="78">
        <v>2128663.37</v>
      </c>
      <c r="G1413" s="78">
        <v>2125446.86</v>
      </c>
      <c r="H1413" s="78">
        <v>2126117.4</v>
      </c>
      <c r="I1413" s="78">
        <v>2126117.39</v>
      </c>
      <c r="J1413" s="78">
        <v>2126116.87</v>
      </c>
      <c r="K1413" s="78">
        <v>2126116.86</v>
      </c>
      <c r="L1413" s="78">
        <v>2126117.15</v>
      </c>
      <c r="M1413" s="78">
        <v>2126116.87</v>
      </c>
      <c r="N1413" s="78">
        <v>2126116.88</v>
      </c>
      <c r="O1413" s="78">
        <v>2126116.88</v>
      </c>
      <c r="P1413" s="78">
        <f>SUM(P2:P1411)</f>
        <v>25519117.190000076</v>
      </c>
      <c r="Q1413" s="78">
        <f>SUM(Q2:Q1411)</f>
        <v>19134383.159999941</v>
      </c>
    </row>
  </sheetData>
  <sortState ref="B2:P1422">
    <sortCondition ref="C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D17" sqref="D17:E17"/>
    </sheetView>
  </sheetViews>
  <sheetFormatPr defaultRowHeight="14.4" x14ac:dyDescent="0.3"/>
  <cols>
    <col min="1" max="1" width="17.109375" customWidth="1"/>
    <col min="2" max="2" width="12.33203125" customWidth="1"/>
    <col min="3" max="3" width="11.44140625" bestFit="1" customWidth="1"/>
    <col min="4" max="4" width="14.88671875" customWidth="1"/>
    <col min="5" max="5" width="15.44140625" customWidth="1"/>
    <col min="6" max="6" width="10.44140625" bestFit="1" customWidth="1"/>
    <col min="7" max="7" width="10.109375" bestFit="1" customWidth="1"/>
    <col min="8" max="8" width="14" bestFit="1" customWidth="1"/>
    <col min="9" max="9" width="12.88671875" bestFit="1" customWidth="1"/>
    <col min="11" max="12" width="10.44140625" bestFit="1" customWidth="1"/>
    <col min="13" max="13" width="10.44140625" customWidth="1"/>
    <col min="15" max="15" width="10.109375" bestFit="1" customWidth="1"/>
    <col min="253" max="253" width="15.33203125" customWidth="1"/>
    <col min="254" max="254" width="10" bestFit="1" customWidth="1"/>
    <col min="257" max="257" width="10.109375" bestFit="1" customWidth="1"/>
    <col min="260" max="260" width="10.109375" bestFit="1" customWidth="1"/>
    <col min="261" max="261" width="12.44140625" bestFit="1" customWidth="1"/>
    <col min="263" max="263" width="9.88671875" customWidth="1"/>
    <col min="264" max="264" width="10.109375" customWidth="1"/>
    <col min="269" max="269" width="10.44140625" customWidth="1"/>
    <col min="509" max="509" width="15.33203125" customWidth="1"/>
    <col min="510" max="510" width="10" bestFit="1" customWidth="1"/>
    <col min="513" max="513" width="10.109375" bestFit="1" customWidth="1"/>
    <col min="516" max="516" width="10.109375" bestFit="1" customWidth="1"/>
    <col min="517" max="517" width="12.44140625" bestFit="1" customWidth="1"/>
    <col min="519" max="519" width="9.88671875" customWidth="1"/>
    <col min="520" max="520" width="10.109375" customWidth="1"/>
    <col min="525" max="525" width="10.44140625" customWidth="1"/>
    <col min="765" max="765" width="15.33203125" customWidth="1"/>
    <col min="766" max="766" width="10" bestFit="1" customWidth="1"/>
    <col min="769" max="769" width="10.109375" bestFit="1" customWidth="1"/>
    <col min="772" max="772" width="10.109375" bestFit="1" customWidth="1"/>
    <col min="773" max="773" width="12.44140625" bestFit="1" customWidth="1"/>
    <col min="775" max="775" width="9.88671875" customWidth="1"/>
    <col min="776" max="776" width="10.109375" customWidth="1"/>
    <col min="781" max="781" width="10.44140625" customWidth="1"/>
    <col min="1021" max="1021" width="15.33203125" customWidth="1"/>
    <col min="1022" max="1022" width="10" bestFit="1" customWidth="1"/>
    <col min="1025" max="1025" width="10.109375" bestFit="1" customWidth="1"/>
    <col min="1028" max="1028" width="10.109375" bestFit="1" customWidth="1"/>
    <col min="1029" max="1029" width="12.44140625" bestFit="1" customWidth="1"/>
    <col min="1031" max="1031" width="9.88671875" customWidth="1"/>
    <col min="1032" max="1032" width="10.109375" customWidth="1"/>
    <col min="1037" max="1037" width="10.44140625" customWidth="1"/>
    <col min="1277" max="1277" width="15.33203125" customWidth="1"/>
    <col min="1278" max="1278" width="10" bestFit="1" customWidth="1"/>
    <col min="1281" max="1281" width="10.109375" bestFit="1" customWidth="1"/>
    <col min="1284" max="1284" width="10.109375" bestFit="1" customWidth="1"/>
    <col min="1285" max="1285" width="12.44140625" bestFit="1" customWidth="1"/>
    <col min="1287" max="1287" width="9.88671875" customWidth="1"/>
    <col min="1288" max="1288" width="10.109375" customWidth="1"/>
    <col min="1293" max="1293" width="10.44140625" customWidth="1"/>
    <col min="1533" max="1533" width="15.33203125" customWidth="1"/>
    <col min="1534" max="1534" width="10" bestFit="1" customWidth="1"/>
    <col min="1537" max="1537" width="10.109375" bestFit="1" customWidth="1"/>
    <col min="1540" max="1540" width="10.109375" bestFit="1" customWidth="1"/>
    <col min="1541" max="1541" width="12.44140625" bestFit="1" customWidth="1"/>
    <col min="1543" max="1543" width="9.88671875" customWidth="1"/>
    <col min="1544" max="1544" width="10.109375" customWidth="1"/>
    <col min="1549" max="1549" width="10.44140625" customWidth="1"/>
    <col min="1789" max="1789" width="15.33203125" customWidth="1"/>
    <col min="1790" max="1790" width="10" bestFit="1" customWidth="1"/>
    <col min="1793" max="1793" width="10.109375" bestFit="1" customWidth="1"/>
    <col min="1796" max="1796" width="10.109375" bestFit="1" customWidth="1"/>
    <col min="1797" max="1797" width="12.44140625" bestFit="1" customWidth="1"/>
    <col min="1799" max="1799" width="9.88671875" customWidth="1"/>
    <col min="1800" max="1800" width="10.109375" customWidth="1"/>
    <col min="1805" max="1805" width="10.44140625" customWidth="1"/>
    <col min="2045" max="2045" width="15.33203125" customWidth="1"/>
    <col min="2046" max="2046" width="10" bestFit="1" customWidth="1"/>
    <col min="2049" max="2049" width="10.109375" bestFit="1" customWidth="1"/>
    <col min="2052" max="2052" width="10.109375" bestFit="1" customWidth="1"/>
    <col min="2053" max="2053" width="12.44140625" bestFit="1" customWidth="1"/>
    <col min="2055" max="2055" width="9.88671875" customWidth="1"/>
    <col min="2056" max="2056" width="10.109375" customWidth="1"/>
    <col min="2061" max="2061" width="10.44140625" customWidth="1"/>
    <col min="2301" max="2301" width="15.33203125" customWidth="1"/>
    <col min="2302" max="2302" width="10" bestFit="1" customWidth="1"/>
    <col min="2305" max="2305" width="10.109375" bestFit="1" customWidth="1"/>
    <col min="2308" max="2308" width="10.109375" bestFit="1" customWidth="1"/>
    <col min="2309" max="2309" width="12.44140625" bestFit="1" customWidth="1"/>
    <col min="2311" max="2311" width="9.88671875" customWidth="1"/>
    <col min="2312" max="2312" width="10.109375" customWidth="1"/>
    <col min="2317" max="2317" width="10.44140625" customWidth="1"/>
    <col min="2557" max="2557" width="15.33203125" customWidth="1"/>
    <col min="2558" max="2558" width="10" bestFit="1" customWidth="1"/>
    <col min="2561" max="2561" width="10.109375" bestFit="1" customWidth="1"/>
    <col min="2564" max="2564" width="10.109375" bestFit="1" customWidth="1"/>
    <col min="2565" max="2565" width="12.44140625" bestFit="1" customWidth="1"/>
    <col min="2567" max="2567" width="9.88671875" customWidth="1"/>
    <col min="2568" max="2568" width="10.109375" customWidth="1"/>
    <col min="2573" max="2573" width="10.44140625" customWidth="1"/>
    <col min="2813" max="2813" width="15.33203125" customWidth="1"/>
    <col min="2814" max="2814" width="10" bestFit="1" customWidth="1"/>
    <col min="2817" max="2817" width="10.109375" bestFit="1" customWidth="1"/>
    <col min="2820" max="2820" width="10.109375" bestFit="1" customWidth="1"/>
    <col min="2821" max="2821" width="12.44140625" bestFit="1" customWidth="1"/>
    <col min="2823" max="2823" width="9.88671875" customWidth="1"/>
    <col min="2824" max="2824" width="10.109375" customWidth="1"/>
    <col min="2829" max="2829" width="10.44140625" customWidth="1"/>
    <col min="3069" max="3069" width="15.33203125" customWidth="1"/>
    <col min="3070" max="3070" width="10" bestFit="1" customWidth="1"/>
    <col min="3073" max="3073" width="10.109375" bestFit="1" customWidth="1"/>
    <col min="3076" max="3076" width="10.109375" bestFit="1" customWidth="1"/>
    <col min="3077" max="3077" width="12.44140625" bestFit="1" customWidth="1"/>
    <col min="3079" max="3079" width="9.88671875" customWidth="1"/>
    <col min="3080" max="3080" width="10.109375" customWidth="1"/>
    <col min="3085" max="3085" width="10.44140625" customWidth="1"/>
    <col min="3325" max="3325" width="15.33203125" customWidth="1"/>
    <col min="3326" max="3326" width="10" bestFit="1" customWidth="1"/>
    <col min="3329" max="3329" width="10.109375" bestFit="1" customWidth="1"/>
    <col min="3332" max="3332" width="10.109375" bestFit="1" customWidth="1"/>
    <col min="3333" max="3333" width="12.44140625" bestFit="1" customWidth="1"/>
    <col min="3335" max="3335" width="9.88671875" customWidth="1"/>
    <col min="3336" max="3336" width="10.109375" customWidth="1"/>
    <col min="3341" max="3341" width="10.44140625" customWidth="1"/>
    <col min="3581" max="3581" width="15.33203125" customWidth="1"/>
    <col min="3582" max="3582" width="10" bestFit="1" customWidth="1"/>
    <col min="3585" max="3585" width="10.109375" bestFit="1" customWidth="1"/>
    <col min="3588" max="3588" width="10.109375" bestFit="1" customWidth="1"/>
    <col min="3589" max="3589" width="12.44140625" bestFit="1" customWidth="1"/>
    <col min="3591" max="3591" width="9.88671875" customWidth="1"/>
    <col min="3592" max="3592" width="10.109375" customWidth="1"/>
    <col min="3597" max="3597" width="10.44140625" customWidth="1"/>
    <col min="3837" max="3837" width="15.33203125" customWidth="1"/>
    <col min="3838" max="3838" width="10" bestFit="1" customWidth="1"/>
    <col min="3841" max="3841" width="10.109375" bestFit="1" customWidth="1"/>
    <col min="3844" max="3844" width="10.109375" bestFit="1" customWidth="1"/>
    <col min="3845" max="3845" width="12.44140625" bestFit="1" customWidth="1"/>
    <col min="3847" max="3847" width="9.88671875" customWidth="1"/>
    <col min="3848" max="3848" width="10.109375" customWidth="1"/>
    <col min="3853" max="3853" width="10.44140625" customWidth="1"/>
    <col min="4093" max="4093" width="15.33203125" customWidth="1"/>
    <col min="4094" max="4094" width="10" bestFit="1" customWidth="1"/>
    <col min="4097" max="4097" width="10.109375" bestFit="1" customWidth="1"/>
    <col min="4100" max="4100" width="10.109375" bestFit="1" customWidth="1"/>
    <col min="4101" max="4101" width="12.44140625" bestFit="1" customWidth="1"/>
    <col min="4103" max="4103" width="9.88671875" customWidth="1"/>
    <col min="4104" max="4104" width="10.109375" customWidth="1"/>
    <col min="4109" max="4109" width="10.44140625" customWidth="1"/>
    <col min="4349" max="4349" width="15.33203125" customWidth="1"/>
    <col min="4350" max="4350" width="10" bestFit="1" customWidth="1"/>
    <col min="4353" max="4353" width="10.109375" bestFit="1" customWidth="1"/>
    <col min="4356" max="4356" width="10.109375" bestFit="1" customWidth="1"/>
    <col min="4357" max="4357" width="12.44140625" bestFit="1" customWidth="1"/>
    <col min="4359" max="4359" width="9.88671875" customWidth="1"/>
    <col min="4360" max="4360" width="10.109375" customWidth="1"/>
    <col min="4365" max="4365" width="10.44140625" customWidth="1"/>
    <col min="4605" max="4605" width="15.33203125" customWidth="1"/>
    <col min="4606" max="4606" width="10" bestFit="1" customWidth="1"/>
    <col min="4609" max="4609" width="10.109375" bestFit="1" customWidth="1"/>
    <col min="4612" max="4612" width="10.109375" bestFit="1" customWidth="1"/>
    <col min="4613" max="4613" width="12.44140625" bestFit="1" customWidth="1"/>
    <col min="4615" max="4615" width="9.88671875" customWidth="1"/>
    <col min="4616" max="4616" width="10.109375" customWidth="1"/>
    <col min="4621" max="4621" width="10.44140625" customWidth="1"/>
    <col min="4861" max="4861" width="15.33203125" customWidth="1"/>
    <col min="4862" max="4862" width="10" bestFit="1" customWidth="1"/>
    <col min="4865" max="4865" width="10.109375" bestFit="1" customWidth="1"/>
    <col min="4868" max="4868" width="10.109375" bestFit="1" customWidth="1"/>
    <col min="4869" max="4869" width="12.44140625" bestFit="1" customWidth="1"/>
    <col min="4871" max="4871" width="9.88671875" customWidth="1"/>
    <col min="4872" max="4872" width="10.109375" customWidth="1"/>
    <col min="4877" max="4877" width="10.44140625" customWidth="1"/>
    <col min="5117" max="5117" width="15.33203125" customWidth="1"/>
    <col min="5118" max="5118" width="10" bestFit="1" customWidth="1"/>
    <col min="5121" max="5121" width="10.109375" bestFit="1" customWidth="1"/>
    <col min="5124" max="5124" width="10.109375" bestFit="1" customWidth="1"/>
    <col min="5125" max="5125" width="12.44140625" bestFit="1" customWidth="1"/>
    <col min="5127" max="5127" width="9.88671875" customWidth="1"/>
    <col min="5128" max="5128" width="10.109375" customWidth="1"/>
    <col min="5133" max="5133" width="10.44140625" customWidth="1"/>
    <col min="5373" max="5373" width="15.33203125" customWidth="1"/>
    <col min="5374" max="5374" width="10" bestFit="1" customWidth="1"/>
    <col min="5377" max="5377" width="10.109375" bestFit="1" customWidth="1"/>
    <col min="5380" max="5380" width="10.109375" bestFit="1" customWidth="1"/>
    <col min="5381" max="5381" width="12.44140625" bestFit="1" customWidth="1"/>
    <col min="5383" max="5383" width="9.88671875" customWidth="1"/>
    <col min="5384" max="5384" width="10.109375" customWidth="1"/>
    <col min="5389" max="5389" width="10.44140625" customWidth="1"/>
    <col min="5629" max="5629" width="15.33203125" customWidth="1"/>
    <col min="5630" max="5630" width="10" bestFit="1" customWidth="1"/>
    <col min="5633" max="5633" width="10.109375" bestFit="1" customWidth="1"/>
    <col min="5636" max="5636" width="10.109375" bestFit="1" customWidth="1"/>
    <col min="5637" max="5637" width="12.44140625" bestFit="1" customWidth="1"/>
    <col min="5639" max="5639" width="9.88671875" customWidth="1"/>
    <col min="5640" max="5640" width="10.109375" customWidth="1"/>
    <col min="5645" max="5645" width="10.44140625" customWidth="1"/>
    <col min="5885" max="5885" width="15.33203125" customWidth="1"/>
    <col min="5886" max="5886" width="10" bestFit="1" customWidth="1"/>
    <col min="5889" max="5889" width="10.109375" bestFit="1" customWidth="1"/>
    <col min="5892" max="5892" width="10.109375" bestFit="1" customWidth="1"/>
    <col min="5893" max="5893" width="12.44140625" bestFit="1" customWidth="1"/>
    <col min="5895" max="5895" width="9.88671875" customWidth="1"/>
    <col min="5896" max="5896" width="10.109375" customWidth="1"/>
    <col min="5901" max="5901" width="10.44140625" customWidth="1"/>
    <col min="6141" max="6141" width="15.33203125" customWidth="1"/>
    <col min="6142" max="6142" width="10" bestFit="1" customWidth="1"/>
    <col min="6145" max="6145" width="10.109375" bestFit="1" customWidth="1"/>
    <col min="6148" max="6148" width="10.109375" bestFit="1" customWidth="1"/>
    <col min="6149" max="6149" width="12.44140625" bestFit="1" customWidth="1"/>
    <col min="6151" max="6151" width="9.88671875" customWidth="1"/>
    <col min="6152" max="6152" width="10.109375" customWidth="1"/>
    <col min="6157" max="6157" width="10.44140625" customWidth="1"/>
    <col min="6397" max="6397" width="15.33203125" customWidth="1"/>
    <col min="6398" max="6398" width="10" bestFit="1" customWidth="1"/>
    <col min="6401" max="6401" width="10.109375" bestFit="1" customWidth="1"/>
    <col min="6404" max="6404" width="10.109375" bestFit="1" customWidth="1"/>
    <col min="6405" max="6405" width="12.44140625" bestFit="1" customWidth="1"/>
    <col min="6407" max="6407" width="9.88671875" customWidth="1"/>
    <col min="6408" max="6408" width="10.109375" customWidth="1"/>
    <col min="6413" max="6413" width="10.44140625" customWidth="1"/>
    <col min="6653" max="6653" width="15.33203125" customWidth="1"/>
    <col min="6654" max="6654" width="10" bestFit="1" customWidth="1"/>
    <col min="6657" max="6657" width="10.109375" bestFit="1" customWidth="1"/>
    <col min="6660" max="6660" width="10.109375" bestFit="1" customWidth="1"/>
    <col min="6661" max="6661" width="12.44140625" bestFit="1" customWidth="1"/>
    <col min="6663" max="6663" width="9.88671875" customWidth="1"/>
    <col min="6664" max="6664" width="10.109375" customWidth="1"/>
    <col min="6669" max="6669" width="10.44140625" customWidth="1"/>
    <col min="6909" max="6909" width="15.33203125" customWidth="1"/>
    <col min="6910" max="6910" width="10" bestFit="1" customWidth="1"/>
    <col min="6913" max="6913" width="10.109375" bestFit="1" customWidth="1"/>
    <col min="6916" max="6916" width="10.109375" bestFit="1" customWidth="1"/>
    <col min="6917" max="6917" width="12.44140625" bestFit="1" customWidth="1"/>
    <col min="6919" max="6919" width="9.88671875" customWidth="1"/>
    <col min="6920" max="6920" width="10.109375" customWidth="1"/>
    <col min="6925" max="6925" width="10.44140625" customWidth="1"/>
    <col min="7165" max="7165" width="15.33203125" customWidth="1"/>
    <col min="7166" max="7166" width="10" bestFit="1" customWidth="1"/>
    <col min="7169" max="7169" width="10.109375" bestFit="1" customWidth="1"/>
    <col min="7172" max="7172" width="10.109375" bestFit="1" customWidth="1"/>
    <col min="7173" max="7173" width="12.44140625" bestFit="1" customWidth="1"/>
    <col min="7175" max="7175" width="9.88671875" customWidth="1"/>
    <col min="7176" max="7176" width="10.109375" customWidth="1"/>
    <col min="7181" max="7181" width="10.44140625" customWidth="1"/>
    <col min="7421" max="7421" width="15.33203125" customWidth="1"/>
    <col min="7422" max="7422" width="10" bestFit="1" customWidth="1"/>
    <col min="7425" max="7425" width="10.109375" bestFit="1" customWidth="1"/>
    <col min="7428" max="7428" width="10.109375" bestFit="1" customWidth="1"/>
    <col min="7429" max="7429" width="12.44140625" bestFit="1" customWidth="1"/>
    <col min="7431" max="7431" width="9.88671875" customWidth="1"/>
    <col min="7432" max="7432" width="10.109375" customWidth="1"/>
    <col min="7437" max="7437" width="10.44140625" customWidth="1"/>
    <col min="7677" max="7677" width="15.33203125" customWidth="1"/>
    <col min="7678" max="7678" width="10" bestFit="1" customWidth="1"/>
    <col min="7681" max="7681" width="10.109375" bestFit="1" customWidth="1"/>
    <col min="7684" max="7684" width="10.109375" bestFit="1" customWidth="1"/>
    <col min="7685" max="7685" width="12.44140625" bestFit="1" customWidth="1"/>
    <col min="7687" max="7687" width="9.88671875" customWidth="1"/>
    <col min="7688" max="7688" width="10.109375" customWidth="1"/>
    <col min="7693" max="7693" width="10.44140625" customWidth="1"/>
    <col min="7933" max="7933" width="15.33203125" customWidth="1"/>
    <col min="7934" max="7934" width="10" bestFit="1" customWidth="1"/>
    <col min="7937" max="7937" width="10.109375" bestFit="1" customWidth="1"/>
    <col min="7940" max="7940" width="10.109375" bestFit="1" customWidth="1"/>
    <col min="7941" max="7941" width="12.44140625" bestFit="1" customWidth="1"/>
    <col min="7943" max="7943" width="9.88671875" customWidth="1"/>
    <col min="7944" max="7944" width="10.109375" customWidth="1"/>
    <col min="7949" max="7949" width="10.44140625" customWidth="1"/>
    <col min="8189" max="8189" width="15.33203125" customWidth="1"/>
    <col min="8190" max="8190" width="10" bestFit="1" customWidth="1"/>
    <col min="8193" max="8193" width="10.109375" bestFit="1" customWidth="1"/>
    <col min="8196" max="8196" width="10.109375" bestFit="1" customWidth="1"/>
    <col min="8197" max="8197" width="12.44140625" bestFit="1" customWidth="1"/>
    <col min="8199" max="8199" width="9.88671875" customWidth="1"/>
    <col min="8200" max="8200" width="10.109375" customWidth="1"/>
    <col min="8205" max="8205" width="10.44140625" customWidth="1"/>
    <col min="8445" max="8445" width="15.33203125" customWidth="1"/>
    <col min="8446" max="8446" width="10" bestFit="1" customWidth="1"/>
    <col min="8449" max="8449" width="10.109375" bestFit="1" customWidth="1"/>
    <col min="8452" max="8452" width="10.109375" bestFit="1" customWidth="1"/>
    <col min="8453" max="8453" width="12.44140625" bestFit="1" customWidth="1"/>
    <col min="8455" max="8455" width="9.88671875" customWidth="1"/>
    <col min="8456" max="8456" width="10.109375" customWidth="1"/>
    <col min="8461" max="8461" width="10.44140625" customWidth="1"/>
    <col min="8701" max="8701" width="15.33203125" customWidth="1"/>
    <col min="8702" max="8702" width="10" bestFit="1" customWidth="1"/>
    <col min="8705" max="8705" width="10.109375" bestFit="1" customWidth="1"/>
    <col min="8708" max="8708" width="10.109375" bestFit="1" customWidth="1"/>
    <col min="8709" max="8709" width="12.44140625" bestFit="1" customWidth="1"/>
    <col min="8711" max="8711" width="9.88671875" customWidth="1"/>
    <col min="8712" max="8712" width="10.109375" customWidth="1"/>
    <col min="8717" max="8717" width="10.44140625" customWidth="1"/>
    <col min="8957" max="8957" width="15.33203125" customWidth="1"/>
    <col min="8958" max="8958" width="10" bestFit="1" customWidth="1"/>
    <col min="8961" max="8961" width="10.109375" bestFit="1" customWidth="1"/>
    <col min="8964" max="8964" width="10.109375" bestFit="1" customWidth="1"/>
    <col min="8965" max="8965" width="12.44140625" bestFit="1" customWidth="1"/>
    <col min="8967" max="8967" width="9.88671875" customWidth="1"/>
    <col min="8968" max="8968" width="10.109375" customWidth="1"/>
    <col min="8973" max="8973" width="10.44140625" customWidth="1"/>
    <col min="9213" max="9213" width="15.33203125" customWidth="1"/>
    <col min="9214" max="9214" width="10" bestFit="1" customWidth="1"/>
    <col min="9217" max="9217" width="10.109375" bestFit="1" customWidth="1"/>
    <col min="9220" max="9220" width="10.109375" bestFit="1" customWidth="1"/>
    <col min="9221" max="9221" width="12.44140625" bestFit="1" customWidth="1"/>
    <col min="9223" max="9223" width="9.88671875" customWidth="1"/>
    <col min="9224" max="9224" width="10.109375" customWidth="1"/>
    <col min="9229" max="9229" width="10.44140625" customWidth="1"/>
    <col min="9469" max="9469" width="15.33203125" customWidth="1"/>
    <col min="9470" max="9470" width="10" bestFit="1" customWidth="1"/>
    <col min="9473" max="9473" width="10.109375" bestFit="1" customWidth="1"/>
    <col min="9476" max="9476" width="10.109375" bestFit="1" customWidth="1"/>
    <col min="9477" max="9477" width="12.44140625" bestFit="1" customWidth="1"/>
    <col min="9479" max="9479" width="9.88671875" customWidth="1"/>
    <col min="9480" max="9480" width="10.109375" customWidth="1"/>
    <col min="9485" max="9485" width="10.44140625" customWidth="1"/>
    <col min="9725" max="9725" width="15.33203125" customWidth="1"/>
    <col min="9726" max="9726" width="10" bestFit="1" customWidth="1"/>
    <col min="9729" max="9729" width="10.109375" bestFit="1" customWidth="1"/>
    <col min="9732" max="9732" width="10.109375" bestFit="1" customWidth="1"/>
    <col min="9733" max="9733" width="12.44140625" bestFit="1" customWidth="1"/>
    <col min="9735" max="9735" width="9.88671875" customWidth="1"/>
    <col min="9736" max="9736" width="10.109375" customWidth="1"/>
    <col min="9741" max="9741" width="10.44140625" customWidth="1"/>
    <col min="9981" max="9981" width="15.33203125" customWidth="1"/>
    <col min="9982" max="9982" width="10" bestFit="1" customWidth="1"/>
    <col min="9985" max="9985" width="10.109375" bestFit="1" customWidth="1"/>
    <col min="9988" max="9988" width="10.109375" bestFit="1" customWidth="1"/>
    <col min="9989" max="9989" width="12.44140625" bestFit="1" customWidth="1"/>
    <col min="9991" max="9991" width="9.88671875" customWidth="1"/>
    <col min="9992" max="9992" width="10.109375" customWidth="1"/>
    <col min="9997" max="9997" width="10.44140625" customWidth="1"/>
    <col min="10237" max="10237" width="15.33203125" customWidth="1"/>
    <col min="10238" max="10238" width="10" bestFit="1" customWidth="1"/>
    <col min="10241" max="10241" width="10.109375" bestFit="1" customWidth="1"/>
    <col min="10244" max="10244" width="10.109375" bestFit="1" customWidth="1"/>
    <col min="10245" max="10245" width="12.44140625" bestFit="1" customWidth="1"/>
    <col min="10247" max="10247" width="9.88671875" customWidth="1"/>
    <col min="10248" max="10248" width="10.109375" customWidth="1"/>
    <col min="10253" max="10253" width="10.44140625" customWidth="1"/>
    <col min="10493" max="10493" width="15.33203125" customWidth="1"/>
    <col min="10494" max="10494" width="10" bestFit="1" customWidth="1"/>
    <col min="10497" max="10497" width="10.109375" bestFit="1" customWidth="1"/>
    <col min="10500" max="10500" width="10.109375" bestFit="1" customWidth="1"/>
    <col min="10501" max="10501" width="12.44140625" bestFit="1" customWidth="1"/>
    <col min="10503" max="10503" width="9.88671875" customWidth="1"/>
    <col min="10504" max="10504" width="10.109375" customWidth="1"/>
    <col min="10509" max="10509" width="10.44140625" customWidth="1"/>
    <col min="10749" max="10749" width="15.33203125" customWidth="1"/>
    <col min="10750" max="10750" width="10" bestFit="1" customWidth="1"/>
    <col min="10753" max="10753" width="10.109375" bestFit="1" customWidth="1"/>
    <col min="10756" max="10756" width="10.109375" bestFit="1" customWidth="1"/>
    <col min="10757" max="10757" width="12.44140625" bestFit="1" customWidth="1"/>
    <col min="10759" max="10759" width="9.88671875" customWidth="1"/>
    <col min="10760" max="10760" width="10.109375" customWidth="1"/>
    <col min="10765" max="10765" width="10.44140625" customWidth="1"/>
    <col min="11005" max="11005" width="15.33203125" customWidth="1"/>
    <col min="11006" max="11006" width="10" bestFit="1" customWidth="1"/>
    <col min="11009" max="11009" width="10.109375" bestFit="1" customWidth="1"/>
    <col min="11012" max="11012" width="10.109375" bestFit="1" customWidth="1"/>
    <col min="11013" max="11013" width="12.44140625" bestFit="1" customWidth="1"/>
    <col min="11015" max="11015" width="9.88671875" customWidth="1"/>
    <col min="11016" max="11016" width="10.109375" customWidth="1"/>
    <col min="11021" max="11021" width="10.44140625" customWidth="1"/>
    <col min="11261" max="11261" width="15.33203125" customWidth="1"/>
    <col min="11262" max="11262" width="10" bestFit="1" customWidth="1"/>
    <col min="11265" max="11265" width="10.109375" bestFit="1" customWidth="1"/>
    <col min="11268" max="11268" width="10.109375" bestFit="1" customWidth="1"/>
    <col min="11269" max="11269" width="12.44140625" bestFit="1" customWidth="1"/>
    <col min="11271" max="11271" width="9.88671875" customWidth="1"/>
    <col min="11272" max="11272" width="10.109375" customWidth="1"/>
    <col min="11277" max="11277" width="10.44140625" customWidth="1"/>
    <col min="11517" max="11517" width="15.33203125" customWidth="1"/>
    <col min="11518" max="11518" width="10" bestFit="1" customWidth="1"/>
    <col min="11521" max="11521" width="10.109375" bestFit="1" customWidth="1"/>
    <col min="11524" max="11524" width="10.109375" bestFit="1" customWidth="1"/>
    <col min="11525" max="11525" width="12.44140625" bestFit="1" customWidth="1"/>
    <col min="11527" max="11527" width="9.88671875" customWidth="1"/>
    <col min="11528" max="11528" width="10.109375" customWidth="1"/>
    <col min="11533" max="11533" width="10.44140625" customWidth="1"/>
    <col min="11773" max="11773" width="15.33203125" customWidth="1"/>
    <col min="11774" max="11774" width="10" bestFit="1" customWidth="1"/>
    <col min="11777" max="11777" width="10.109375" bestFit="1" customWidth="1"/>
    <col min="11780" max="11780" width="10.109375" bestFit="1" customWidth="1"/>
    <col min="11781" max="11781" width="12.44140625" bestFit="1" customWidth="1"/>
    <col min="11783" max="11783" width="9.88671875" customWidth="1"/>
    <col min="11784" max="11784" width="10.109375" customWidth="1"/>
    <col min="11789" max="11789" width="10.44140625" customWidth="1"/>
    <col min="12029" max="12029" width="15.33203125" customWidth="1"/>
    <col min="12030" max="12030" width="10" bestFit="1" customWidth="1"/>
    <col min="12033" max="12033" width="10.109375" bestFit="1" customWidth="1"/>
    <col min="12036" max="12036" width="10.109375" bestFit="1" customWidth="1"/>
    <col min="12037" max="12037" width="12.44140625" bestFit="1" customWidth="1"/>
    <col min="12039" max="12039" width="9.88671875" customWidth="1"/>
    <col min="12040" max="12040" width="10.109375" customWidth="1"/>
    <col min="12045" max="12045" width="10.44140625" customWidth="1"/>
    <col min="12285" max="12285" width="15.33203125" customWidth="1"/>
    <col min="12286" max="12286" width="10" bestFit="1" customWidth="1"/>
    <col min="12289" max="12289" width="10.109375" bestFit="1" customWidth="1"/>
    <col min="12292" max="12292" width="10.109375" bestFit="1" customWidth="1"/>
    <col min="12293" max="12293" width="12.44140625" bestFit="1" customWidth="1"/>
    <col min="12295" max="12295" width="9.88671875" customWidth="1"/>
    <col min="12296" max="12296" width="10.109375" customWidth="1"/>
    <col min="12301" max="12301" width="10.44140625" customWidth="1"/>
    <col min="12541" max="12541" width="15.33203125" customWidth="1"/>
    <col min="12542" max="12542" width="10" bestFit="1" customWidth="1"/>
    <col min="12545" max="12545" width="10.109375" bestFit="1" customWidth="1"/>
    <col min="12548" max="12548" width="10.109375" bestFit="1" customWidth="1"/>
    <col min="12549" max="12549" width="12.44140625" bestFit="1" customWidth="1"/>
    <col min="12551" max="12551" width="9.88671875" customWidth="1"/>
    <col min="12552" max="12552" width="10.109375" customWidth="1"/>
    <col min="12557" max="12557" width="10.44140625" customWidth="1"/>
    <col min="12797" max="12797" width="15.33203125" customWidth="1"/>
    <col min="12798" max="12798" width="10" bestFit="1" customWidth="1"/>
    <col min="12801" max="12801" width="10.109375" bestFit="1" customWidth="1"/>
    <col min="12804" max="12804" width="10.109375" bestFit="1" customWidth="1"/>
    <col min="12805" max="12805" width="12.44140625" bestFit="1" customWidth="1"/>
    <col min="12807" max="12807" width="9.88671875" customWidth="1"/>
    <col min="12808" max="12808" width="10.109375" customWidth="1"/>
    <col min="12813" max="12813" width="10.44140625" customWidth="1"/>
    <col min="13053" max="13053" width="15.33203125" customWidth="1"/>
    <col min="13054" max="13054" width="10" bestFit="1" customWidth="1"/>
    <col min="13057" max="13057" width="10.109375" bestFit="1" customWidth="1"/>
    <col min="13060" max="13060" width="10.109375" bestFit="1" customWidth="1"/>
    <col min="13061" max="13061" width="12.44140625" bestFit="1" customWidth="1"/>
    <col min="13063" max="13063" width="9.88671875" customWidth="1"/>
    <col min="13064" max="13064" width="10.109375" customWidth="1"/>
    <col min="13069" max="13069" width="10.44140625" customWidth="1"/>
    <col min="13309" max="13309" width="15.33203125" customWidth="1"/>
    <col min="13310" max="13310" width="10" bestFit="1" customWidth="1"/>
    <col min="13313" max="13313" width="10.109375" bestFit="1" customWidth="1"/>
    <col min="13316" max="13316" width="10.109375" bestFit="1" customWidth="1"/>
    <col min="13317" max="13317" width="12.44140625" bestFit="1" customWidth="1"/>
    <col min="13319" max="13319" width="9.88671875" customWidth="1"/>
    <col min="13320" max="13320" width="10.109375" customWidth="1"/>
    <col min="13325" max="13325" width="10.44140625" customWidth="1"/>
    <col min="13565" max="13565" width="15.33203125" customWidth="1"/>
    <col min="13566" max="13566" width="10" bestFit="1" customWidth="1"/>
    <col min="13569" max="13569" width="10.109375" bestFit="1" customWidth="1"/>
    <col min="13572" max="13572" width="10.109375" bestFit="1" customWidth="1"/>
    <col min="13573" max="13573" width="12.44140625" bestFit="1" customWidth="1"/>
    <col min="13575" max="13575" width="9.88671875" customWidth="1"/>
    <col min="13576" max="13576" width="10.109375" customWidth="1"/>
    <col min="13581" max="13581" width="10.44140625" customWidth="1"/>
    <col min="13821" max="13821" width="15.33203125" customWidth="1"/>
    <col min="13822" max="13822" width="10" bestFit="1" customWidth="1"/>
    <col min="13825" max="13825" width="10.109375" bestFit="1" customWidth="1"/>
    <col min="13828" max="13828" width="10.109375" bestFit="1" customWidth="1"/>
    <col min="13829" max="13829" width="12.44140625" bestFit="1" customWidth="1"/>
    <col min="13831" max="13831" width="9.88671875" customWidth="1"/>
    <col min="13832" max="13832" width="10.109375" customWidth="1"/>
    <col min="13837" max="13837" width="10.44140625" customWidth="1"/>
    <col min="14077" max="14077" width="15.33203125" customWidth="1"/>
    <col min="14078" max="14078" width="10" bestFit="1" customWidth="1"/>
    <col min="14081" max="14081" width="10.109375" bestFit="1" customWidth="1"/>
    <col min="14084" max="14084" width="10.109375" bestFit="1" customWidth="1"/>
    <col min="14085" max="14085" width="12.44140625" bestFit="1" customWidth="1"/>
    <col min="14087" max="14087" width="9.88671875" customWidth="1"/>
    <col min="14088" max="14088" width="10.109375" customWidth="1"/>
    <col min="14093" max="14093" width="10.44140625" customWidth="1"/>
    <col min="14333" max="14333" width="15.33203125" customWidth="1"/>
    <col min="14334" max="14334" width="10" bestFit="1" customWidth="1"/>
    <col min="14337" max="14337" width="10.109375" bestFit="1" customWidth="1"/>
    <col min="14340" max="14340" width="10.109375" bestFit="1" customWidth="1"/>
    <col min="14341" max="14341" width="12.44140625" bestFit="1" customWidth="1"/>
    <col min="14343" max="14343" width="9.88671875" customWidth="1"/>
    <col min="14344" max="14344" width="10.109375" customWidth="1"/>
    <col min="14349" max="14349" width="10.44140625" customWidth="1"/>
    <col min="14589" max="14589" width="15.33203125" customWidth="1"/>
    <col min="14590" max="14590" width="10" bestFit="1" customWidth="1"/>
    <col min="14593" max="14593" width="10.109375" bestFit="1" customWidth="1"/>
    <col min="14596" max="14596" width="10.109375" bestFit="1" customWidth="1"/>
    <col min="14597" max="14597" width="12.44140625" bestFit="1" customWidth="1"/>
    <col min="14599" max="14599" width="9.88671875" customWidth="1"/>
    <col min="14600" max="14600" width="10.109375" customWidth="1"/>
    <col min="14605" max="14605" width="10.44140625" customWidth="1"/>
    <col min="14845" max="14845" width="15.33203125" customWidth="1"/>
    <col min="14846" max="14846" width="10" bestFit="1" customWidth="1"/>
    <col min="14849" max="14849" width="10.109375" bestFit="1" customWidth="1"/>
    <col min="14852" max="14852" width="10.109375" bestFit="1" customWidth="1"/>
    <col min="14853" max="14853" width="12.44140625" bestFit="1" customWidth="1"/>
    <col min="14855" max="14855" width="9.88671875" customWidth="1"/>
    <col min="14856" max="14856" width="10.109375" customWidth="1"/>
    <col min="14861" max="14861" width="10.44140625" customWidth="1"/>
    <col min="15101" max="15101" width="15.33203125" customWidth="1"/>
    <col min="15102" max="15102" width="10" bestFit="1" customWidth="1"/>
    <col min="15105" max="15105" width="10.109375" bestFit="1" customWidth="1"/>
    <col min="15108" max="15108" width="10.109375" bestFit="1" customWidth="1"/>
    <col min="15109" max="15109" width="12.44140625" bestFit="1" customWidth="1"/>
    <col min="15111" max="15111" width="9.88671875" customWidth="1"/>
    <col min="15112" max="15112" width="10.109375" customWidth="1"/>
    <col min="15117" max="15117" width="10.44140625" customWidth="1"/>
    <col min="15357" max="15357" width="15.33203125" customWidth="1"/>
    <col min="15358" max="15358" width="10" bestFit="1" customWidth="1"/>
    <col min="15361" max="15361" width="10.109375" bestFit="1" customWidth="1"/>
    <col min="15364" max="15364" width="10.109375" bestFit="1" customWidth="1"/>
    <col min="15365" max="15365" width="12.44140625" bestFit="1" customWidth="1"/>
    <col min="15367" max="15367" width="9.88671875" customWidth="1"/>
    <col min="15368" max="15368" width="10.109375" customWidth="1"/>
    <col min="15373" max="15373" width="10.44140625" customWidth="1"/>
    <col min="15613" max="15613" width="15.33203125" customWidth="1"/>
    <col min="15614" max="15614" width="10" bestFit="1" customWidth="1"/>
    <col min="15617" max="15617" width="10.109375" bestFit="1" customWidth="1"/>
    <col min="15620" max="15620" width="10.109375" bestFit="1" customWidth="1"/>
    <col min="15621" max="15621" width="12.44140625" bestFit="1" customWidth="1"/>
    <col min="15623" max="15623" width="9.88671875" customWidth="1"/>
    <col min="15624" max="15624" width="10.109375" customWidth="1"/>
    <col min="15629" max="15629" width="10.44140625" customWidth="1"/>
    <col min="15869" max="15869" width="15.33203125" customWidth="1"/>
    <col min="15870" max="15870" width="10" bestFit="1" customWidth="1"/>
    <col min="15873" max="15873" width="10.109375" bestFit="1" customWidth="1"/>
    <col min="15876" max="15876" width="10.109375" bestFit="1" customWidth="1"/>
    <col min="15877" max="15877" width="12.44140625" bestFit="1" customWidth="1"/>
    <col min="15879" max="15879" width="9.88671875" customWidth="1"/>
    <col min="15880" max="15880" width="10.109375" customWidth="1"/>
    <col min="15885" max="15885" width="10.44140625" customWidth="1"/>
    <col min="16125" max="16125" width="15.33203125" customWidth="1"/>
    <col min="16126" max="16126" width="10" bestFit="1" customWidth="1"/>
    <col min="16129" max="16129" width="10.109375" bestFit="1" customWidth="1"/>
    <col min="16132" max="16132" width="10.109375" bestFit="1" customWidth="1"/>
    <col min="16133" max="16133" width="12.44140625" bestFit="1" customWidth="1"/>
    <col min="16135" max="16135" width="9.88671875" customWidth="1"/>
    <col min="16136" max="16136" width="10.109375" customWidth="1"/>
    <col min="16141" max="16141" width="10.44140625" customWidth="1"/>
  </cols>
  <sheetData>
    <row r="1" spans="1:16" ht="45.6" x14ac:dyDescent="0.3">
      <c r="A1" s="22" t="s">
        <v>2803</v>
      </c>
      <c r="B1" s="23" t="s">
        <v>366</v>
      </c>
      <c r="C1" s="23" t="s">
        <v>367</v>
      </c>
      <c r="D1" s="24" t="s">
        <v>368</v>
      </c>
      <c r="E1" s="23" t="s">
        <v>369</v>
      </c>
      <c r="F1" s="25" t="s">
        <v>370</v>
      </c>
      <c r="G1" s="23" t="s">
        <v>371</v>
      </c>
      <c r="H1" s="23" t="s">
        <v>372</v>
      </c>
      <c r="I1" s="26" t="s">
        <v>373</v>
      </c>
      <c r="J1" s="27"/>
      <c r="K1" s="28" t="s">
        <v>374</v>
      </c>
      <c r="L1" s="28" t="s">
        <v>375</v>
      </c>
      <c r="O1" s="39">
        <v>45017</v>
      </c>
      <c r="P1" s="50">
        <f>(D6+D7+D8)/D16</f>
        <v>1</v>
      </c>
    </row>
    <row r="2" spans="1:16" x14ac:dyDescent="0.3">
      <c r="A2" s="29" t="s">
        <v>2804</v>
      </c>
      <c r="B2" s="30">
        <v>1</v>
      </c>
      <c r="C2" s="30">
        <v>2</v>
      </c>
      <c r="D2" s="30">
        <v>3</v>
      </c>
      <c r="E2" s="30" t="s">
        <v>2806</v>
      </c>
      <c r="F2" s="30" t="s">
        <v>8</v>
      </c>
      <c r="G2" s="30" t="s">
        <v>2807</v>
      </c>
      <c r="H2" s="30" t="s">
        <v>2808</v>
      </c>
      <c r="I2" s="30">
        <v>8</v>
      </c>
      <c r="J2" s="27"/>
      <c r="O2" s="39">
        <v>45047</v>
      </c>
      <c r="P2" s="50"/>
    </row>
    <row r="3" spans="1:16" x14ac:dyDescent="0.3">
      <c r="A3" s="29" t="s">
        <v>376</v>
      </c>
      <c r="B3" s="146" t="s">
        <v>2805</v>
      </c>
      <c r="C3" s="147"/>
      <c r="D3" s="147"/>
      <c r="E3" s="147"/>
      <c r="F3" s="147"/>
      <c r="G3" s="147"/>
      <c r="H3" s="147"/>
      <c r="I3" s="148"/>
      <c r="O3" s="39">
        <v>45078</v>
      </c>
      <c r="P3" s="50"/>
    </row>
    <row r="4" spans="1:16" x14ac:dyDescent="0.3">
      <c r="A4" s="29" t="s">
        <v>377</v>
      </c>
      <c r="B4" s="149"/>
      <c r="C4" s="150"/>
      <c r="D4" s="150"/>
      <c r="E4" s="150"/>
      <c r="F4" s="150"/>
      <c r="G4" s="150"/>
      <c r="H4" s="150"/>
      <c r="I4" s="151"/>
      <c r="O4" s="39">
        <v>45108</v>
      </c>
      <c r="P4" s="50"/>
    </row>
    <row r="5" spans="1:16" x14ac:dyDescent="0.3">
      <c r="A5" s="29" t="s">
        <v>378</v>
      </c>
      <c r="B5" s="149"/>
      <c r="C5" s="150"/>
      <c r="D5" s="150"/>
      <c r="E5" s="150"/>
      <c r="F5" s="150"/>
      <c r="G5" s="150"/>
      <c r="H5" s="150"/>
      <c r="I5" s="151"/>
      <c r="O5" s="39">
        <v>45139</v>
      </c>
      <c r="P5" s="50"/>
    </row>
    <row r="6" spans="1:16" x14ac:dyDescent="0.3">
      <c r="A6" s="29" t="s">
        <v>379</v>
      </c>
      <c r="B6" s="41">
        <v>49502.400000000001</v>
      </c>
      <c r="C6" s="41">
        <v>2684.36</v>
      </c>
      <c r="D6" s="41">
        <v>552.87</v>
      </c>
      <c r="E6" s="31">
        <f t="shared" ref="E6:E14" si="0">I6/C6</f>
        <v>107.99787286355033</v>
      </c>
      <c r="F6" s="32">
        <f>D6-E6</f>
        <v>444.87212713644965</v>
      </c>
      <c r="G6" s="33">
        <f>F6/B6</f>
        <v>8.9868799722124509E-3</v>
      </c>
      <c r="H6" s="41">
        <f>C6*D6</f>
        <v>1484102.1132</v>
      </c>
      <c r="I6" s="34">
        <v>289905.17</v>
      </c>
      <c r="K6" s="35">
        <f>РАСЧЕТ!W1414</f>
        <v>296.15363018321688</v>
      </c>
      <c r="L6" s="35">
        <f>F6+F7+F8-K6</f>
        <v>332.97057519907156</v>
      </c>
      <c r="M6" s="36">
        <f>L6/B6</f>
        <v>6.7263521606845634E-3</v>
      </c>
      <c r="O6" s="39">
        <v>45170</v>
      </c>
      <c r="P6" s="50"/>
    </row>
    <row r="7" spans="1:16" x14ac:dyDescent="0.3">
      <c r="A7" s="29" t="s">
        <v>380</v>
      </c>
      <c r="B7" s="41">
        <v>49502.400000000001</v>
      </c>
      <c r="C7" s="41">
        <v>2684.36</v>
      </c>
      <c r="D7" s="41">
        <v>220.90199999999999</v>
      </c>
      <c r="E7" s="31">
        <f t="shared" si="0"/>
        <v>86.971289245853754</v>
      </c>
      <c r="F7" s="32">
        <f t="shared" ref="F7:F14" si="1">D7-E7</f>
        <v>133.93071075414622</v>
      </c>
      <c r="G7" s="33">
        <f t="shared" ref="G7:G14" si="2">F7/B7</f>
        <v>2.7055397466415007E-3</v>
      </c>
      <c r="H7" s="41">
        <f t="shared" ref="H7:H14" si="3">C7*D7</f>
        <v>592980.49271999998</v>
      </c>
      <c r="I7" s="34">
        <v>233462.25</v>
      </c>
      <c r="M7" s="36"/>
      <c r="O7" s="39">
        <v>45200</v>
      </c>
      <c r="P7" s="50">
        <f>(D9+D10+D11+D12)/D17</f>
        <v>0.38377443644285114</v>
      </c>
    </row>
    <row r="8" spans="1:16" x14ac:dyDescent="0.3">
      <c r="A8" s="29" t="s">
        <v>381</v>
      </c>
      <c r="B8" s="41">
        <v>49502.400000000001</v>
      </c>
      <c r="C8" s="41">
        <v>2684.36</v>
      </c>
      <c r="D8" s="41">
        <v>124.889</v>
      </c>
      <c r="E8" s="31">
        <f t="shared" si="0"/>
        <v>74.567632508307369</v>
      </c>
      <c r="F8" s="32">
        <f t="shared" si="1"/>
        <v>50.321367491692627</v>
      </c>
      <c r="G8" s="33">
        <f t="shared" si="2"/>
        <v>1.0165439956788484E-3</v>
      </c>
      <c r="H8" s="41">
        <f t="shared" si="3"/>
        <v>335247.03603999998</v>
      </c>
      <c r="I8" s="34">
        <v>200166.37</v>
      </c>
      <c r="K8" s="37"/>
      <c r="M8" s="36"/>
      <c r="O8" s="39">
        <v>45231</v>
      </c>
      <c r="P8" s="50">
        <f>D13/D17</f>
        <v>0.26817720205322337</v>
      </c>
    </row>
    <row r="9" spans="1:16" x14ac:dyDescent="0.3">
      <c r="A9" s="29" t="s">
        <v>382</v>
      </c>
      <c r="B9" s="41">
        <v>49502.400000000001</v>
      </c>
      <c r="C9" s="41">
        <v>2684.36</v>
      </c>
      <c r="D9" s="41">
        <v>191.36199999999999</v>
      </c>
      <c r="E9" s="31">
        <f t="shared" si="0"/>
        <v>98.955847948859315</v>
      </c>
      <c r="F9" s="32">
        <f t="shared" si="1"/>
        <v>92.40615205114068</v>
      </c>
      <c r="G9" s="33">
        <f t="shared" si="2"/>
        <v>1.8667004438399084E-3</v>
      </c>
      <c r="H9" s="41">
        <f t="shared" si="3"/>
        <v>513684.49832000001</v>
      </c>
      <c r="I9" s="34">
        <v>265633.12</v>
      </c>
      <c r="K9" s="37"/>
      <c r="M9" s="36"/>
      <c r="O9" s="40">
        <v>45261</v>
      </c>
      <c r="P9" s="50">
        <f>D14/D17</f>
        <v>0.34804836150392543</v>
      </c>
    </row>
    <row r="10" spans="1:16" x14ac:dyDescent="0.3">
      <c r="A10" s="29" t="s">
        <v>383</v>
      </c>
      <c r="B10" s="41">
        <v>49502.400000000001</v>
      </c>
      <c r="C10" s="41">
        <v>2684.36</v>
      </c>
      <c r="D10" s="41">
        <v>187.119</v>
      </c>
      <c r="E10" s="31">
        <f t="shared" si="0"/>
        <v>77.326636516711616</v>
      </c>
      <c r="F10" s="32">
        <f t="shared" si="1"/>
        <v>109.79236348328838</v>
      </c>
      <c r="G10" s="33">
        <f t="shared" si="2"/>
        <v>2.2179200096013201E-3</v>
      </c>
      <c r="H10" s="41">
        <f t="shared" si="3"/>
        <v>502294.75884000002</v>
      </c>
      <c r="I10" s="34">
        <v>207572.53</v>
      </c>
      <c r="K10" s="37"/>
      <c r="M10" s="36"/>
      <c r="P10" s="52">
        <f>SUM(P1:P9)</f>
        <v>1.9999999999999998</v>
      </c>
    </row>
    <row r="11" spans="1:16" x14ac:dyDescent="0.3">
      <c r="A11" s="29" t="s">
        <v>384</v>
      </c>
      <c r="B11" s="41">
        <v>49502.400000000001</v>
      </c>
      <c r="C11" s="41">
        <v>2684.36</v>
      </c>
      <c r="D11" s="41">
        <v>204.886</v>
      </c>
      <c r="E11" s="31">
        <f t="shared" si="0"/>
        <v>100.3227175192597</v>
      </c>
      <c r="F11" s="32">
        <f t="shared" si="1"/>
        <v>104.5632824807403</v>
      </c>
      <c r="G11" s="33">
        <f t="shared" si="2"/>
        <v>2.1122871311439503E-3</v>
      </c>
      <c r="H11" s="41">
        <f t="shared" si="3"/>
        <v>549987.78295999998</v>
      </c>
      <c r="I11" s="34">
        <v>269302.28999999998</v>
      </c>
    </row>
    <row r="12" spans="1:16" x14ac:dyDescent="0.3">
      <c r="A12" s="29" t="s">
        <v>385</v>
      </c>
      <c r="B12" s="41">
        <v>49502.400000000001</v>
      </c>
      <c r="C12" s="41">
        <v>2684.36</v>
      </c>
      <c r="D12" s="41">
        <v>693.17499999999995</v>
      </c>
      <c r="E12" s="31">
        <f t="shared" si="0"/>
        <v>106.7537588102937</v>
      </c>
      <c r="F12" s="32">
        <f t="shared" si="1"/>
        <v>586.42124118970628</v>
      </c>
      <c r="G12" s="33">
        <f t="shared" si="2"/>
        <v>1.1846319394407267E-2</v>
      </c>
      <c r="H12" s="41">
        <f t="shared" si="3"/>
        <v>1860731.243</v>
      </c>
      <c r="I12" s="34">
        <v>286565.52</v>
      </c>
      <c r="K12" s="35">
        <f>РАСЧЕТ!AD1414</f>
        <v>482.54903254988011</v>
      </c>
      <c r="L12" s="35">
        <f>F12+F11+F10+F9-K12</f>
        <v>410.63400665499552</v>
      </c>
      <c r="M12" s="36">
        <f>L12/B12</f>
        <v>8.2952343049022981E-3</v>
      </c>
    </row>
    <row r="13" spans="1:16" x14ac:dyDescent="0.3">
      <c r="A13" s="29" t="s">
        <v>386</v>
      </c>
      <c r="B13" s="41">
        <v>49502.400000000001</v>
      </c>
      <c r="C13" s="41">
        <v>2684.36</v>
      </c>
      <c r="D13" s="41">
        <v>892.03300000000002</v>
      </c>
      <c r="E13" s="31">
        <f t="shared" si="0"/>
        <v>113.26715492705897</v>
      </c>
      <c r="F13" s="32">
        <f t="shared" si="1"/>
        <v>778.76584507294103</v>
      </c>
      <c r="G13" s="33">
        <f t="shared" si="2"/>
        <v>1.5731880576960733E-2</v>
      </c>
      <c r="H13" s="41">
        <f t="shared" si="3"/>
        <v>2394537.7038799999</v>
      </c>
      <c r="I13" s="34">
        <v>304049.82</v>
      </c>
      <c r="K13" s="35">
        <f>РАСЧЕТ!AE1414</f>
        <v>337.19976401290978</v>
      </c>
      <c r="L13" s="35">
        <f>F13-K13</f>
        <v>441.56608106003125</v>
      </c>
      <c r="M13" s="36">
        <f>L13/B13</f>
        <v>8.9200944006761537E-3</v>
      </c>
    </row>
    <row r="14" spans="1:16" x14ac:dyDescent="0.3">
      <c r="A14" s="29" t="s">
        <v>387</v>
      </c>
      <c r="B14" s="41">
        <v>49502.400000000001</v>
      </c>
      <c r="C14" s="41">
        <v>2684.36</v>
      </c>
      <c r="D14" s="41">
        <v>1157.7070000000001</v>
      </c>
      <c r="E14" s="31">
        <f t="shared" si="0"/>
        <v>83.895636203787859</v>
      </c>
      <c r="F14" s="32">
        <f t="shared" si="1"/>
        <v>1073.8113637962122</v>
      </c>
      <c r="G14" s="33">
        <f t="shared" si="2"/>
        <v>2.1692107126042619E-2</v>
      </c>
      <c r="H14" s="41">
        <f t="shared" si="3"/>
        <v>3107702.3625200004</v>
      </c>
      <c r="I14" s="34">
        <v>225206.09</v>
      </c>
      <c r="K14" s="35">
        <f>РАСЧЕТ!AF1414</f>
        <v>437.62789851507017</v>
      </c>
      <c r="L14" s="35">
        <f>F14-K14</f>
        <v>636.18346528114193</v>
      </c>
      <c r="M14" s="36">
        <f>L14/B14</f>
        <v>1.2851568111468169E-2</v>
      </c>
    </row>
    <row r="15" spans="1:16" x14ac:dyDescent="0.3">
      <c r="D15" s="50"/>
      <c r="F15" s="50"/>
      <c r="K15" s="38">
        <f>SUM(K3:K14)</f>
        <v>1553.530325261077</v>
      </c>
      <c r="L15" s="38">
        <f>SUM(L3:L14)</f>
        <v>1821.3541281952403</v>
      </c>
    </row>
    <row r="16" spans="1:16" x14ac:dyDescent="0.3">
      <c r="C16" t="s">
        <v>2809</v>
      </c>
      <c r="D16" s="93">
        <f>SUM(D6:D8)</f>
        <v>898.66099999999994</v>
      </c>
      <c r="E16" s="93">
        <f>SUM(E6:E8)</f>
        <v>269.53679461771145</v>
      </c>
      <c r="H16" s="93">
        <f>SUM(H6:H14)</f>
        <v>11341267.99148</v>
      </c>
      <c r="I16" s="93">
        <f>SUM(I6:I14)</f>
        <v>2281863.16</v>
      </c>
    </row>
    <row r="17" spans="3:7" x14ac:dyDescent="0.3">
      <c r="C17" t="s">
        <v>2810</v>
      </c>
      <c r="D17" s="93">
        <f>SUM(D9:D14)</f>
        <v>3326.2820000000002</v>
      </c>
      <c r="E17" s="93">
        <f>SUM(E9:E14)</f>
        <v>580.5217519259711</v>
      </c>
      <c r="F17" s="39"/>
      <c r="G17" s="50"/>
    </row>
    <row r="18" spans="3:7" x14ac:dyDescent="0.3">
      <c r="F18" s="39"/>
      <c r="G18" s="72"/>
    </row>
    <row r="19" spans="3:7" x14ac:dyDescent="0.3">
      <c r="D19" s="75">
        <f>SUM(D6:D14)</f>
        <v>4224.9429999999993</v>
      </c>
      <c r="F19" s="39"/>
      <c r="G19" s="50"/>
    </row>
    <row r="21" spans="3:7" x14ac:dyDescent="0.3">
      <c r="D21" s="39">
        <v>45017</v>
      </c>
      <c r="E21" s="50">
        <f>D6/$D$19</f>
        <v>0.13085857016295843</v>
      </c>
    </row>
    <row r="22" spans="3:7" x14ac:dyDescent="0.3">
      <c r="D22" s="39">
        <v>45047</v>
      </c>
      <c r="E22" s="50">
        <f t="shared" ref="E22:E29" si="4">D7/$D$19</f>
        <v>5.2285202427583055E-2</v>
      </c>
    </row>
    <row r="23" spans="3:7" x14ac:dyDescent="0.3">
      <c r="D23" s="39">
        <v>45078</v>
      </c>
      <c r="E23" s="50">
        <f t="shared" si="4"/>
        <v>2.9559925423845959E-2</v>
      </c>
    </row>
    <row r="24" spans="3:7" x14ac:dyDescent="0.3">
      <c r="D24" s="39">
        <v>45108</v>
      </c>
      <c r="E24" s="50">
        <f t="shared" si="4"/>
        <v>4.5293392123870083E-2</v>
      </c>
    </row>
    <row r="25" spans="3:7" x14ac:dyDescent="0.3">
      <c r="D25" s="39">
        <v>45139</v>
      </c>
      <c r="E25" s="50">
        <f t="shared" si="4"/>
        <v>4.4289118220056468E-2</v>
      </c>
    </row>
    <row r="26" spans="3:7" x14ac:dyDescent="0.3">
      <c r="D26" s="39">
        <v>45170</v>
      </c>
      <c r="E26" s="50">
        <f t="shared" si="4"/>
        <v>4.8494382054385117E-2</v>
      </c>
    </row>
    <row r="27" spans="3:7" x14ac:dyDescent="0.3">
      <c r="D27" s="39">
        <v>45200</v>
      </c>
      <c r="E27" s="50">
        <f t="shared" si="4"/>
        <v>0.16406730220975763</v>
      </c>
    </row>
    <row r="28" spans="3:7" x14ac:dyDescent="0.3">
      <c r="D28" s="39">
        <v>45231</v>
      </c>
      <c r="E28" s="50">
        <f t="shared" si="4"/>
        <v>0.21113491945335125</v>
      </c>
    </row>
    <row r="29" spans="3:7" x14ac:dyDescent="0.3">
      <c r="D29" s="40">
        <v>45261</v>
      </c>
      <c r="E29" s="50">
        <f t="shared" si="4"/>
        <v>0.27401718792419216</v>
      </c>
    </row>
    <row r="30" spans="3:7" x14ac:dyDescent="0.3">
      <c r="E30">
        <f>SUM(E21:E29)</f>
        <v>1</v>
      </c>
    </row>
  </sheetData>
  <mergeCells count="1">
    <mergeCell ref="B3:I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5"/>
  <sheetViews>
    <sheetView workbookViewId="0">
      <selection activeCell="D2" sqref="D2:E795"/>
    </sheetView>
  </sheetViews>
  <sheetFormatPr defaultRowHeight="14.4" x14ac:dyDescent="0.3"/>
  <sheetData>
    <row r="1" spans="1:5" ht="61.2" x14ac:dyDescent="0.3">
      <c r="A1" s="83" t="s">
        <v>2811</v>
      </c>
      <c r="B1" s="84">
        <v>5742.5</v>
      </c>
      <c r="D1" s="83" t="s">
        <v>2812</v>
      </c>
      <c r="E1" s="84">
        <v>43759.9</v>
      </c>
    </row>
    <row r="2" spans="1:5" x14ac:dyDescent="0.3">
      <c r="A2" s="94" t="s">
        <v>1491</v>
      </c>
      <c r="B2" s="95">
        <v>15.6</v>
      </c>
      <c r="D2" s="94" t="s">
        <v>166</v>
      </c>
      <c r="E2" s="95">
        <v>74.2</v>
      </c>
    </row>
    <row r="3" spans="1:5" x14ac:dyDescent="0.3">
      <c r="A3" s="94" t="s">
        <v>1683</v>
      </c>
      <c r="B3" s="95">
        <v>15.6</v>
      </c>
      <c r="D3" s="94" t="s">
        <v>149</v>
      </c>
      <c r="E3" s="95">
        <v>33.1</v>
      </c>
    </row>
    <row r="4" spans="1:5" x14ac:dyDescent="0.3">
      <c r="A4" s="94" t="s">
        <v>2349</v>
      </c>
      <c r="B4" s="95">
        <v>15.2</v>
      </c>
      <c r="D4" s="94" t="s">
        <v>46</v>
      </c>
      <c r="E4" s="95">
        <v>33.1</v>
      </c>
    </row>
    <row r="5" spans="1:5" x14ac:dyDescent="0.3">
      <c r="A5" s="94" t="s">
        <v>1412</v>
      </c>
      <c r="B5" s="95">
        <v>15.2</v>
      </c>
      <c r="D5" s="94" t="s">
        <v>157</v>
      </c>
      <c r="E5" s="95">
        <v>36.700000000000003</v>
      </c>
    </row>
    <row r="6" spans="1:5" x14ac:dyDescent="0.3">
      <c r="A6" s="94" t="s">
        <v>530</v>
      </c>
      <c r="B6" s="95">
        <v>17.600000000000001</v>
      </c>
      <c r="D6" s="94" t="s">
        <v>85</v>
      </c>
      <c r="E6" s="95">
        <v>78.400000000000006</v>
      </c>
    </row>
    <row r="7" spans="1:5" x14ac:dyDescent="0.3">
      <c r="A7" s="94" t="s">
        <v>710</v>
      </c>
      <c r="B7" s="95">
        <v>16.8</v>
      </c>
      <c r="D7" s="94" t="s">
        <v>158</v>
      </c>
      <c r="E7" s="95">
        <v>72.599999999999994</v>
      </c>
    </row>
    <row r="8" spans="1:5" x14ac:dyDescent="0.3">
      <c r="A8" s="94" t="s">
        <v>538</v>
      </c>
      <c r="B8" s="95">
        <v>20.7</v>
      </c>
      <c r="D8" s="94" t="s">
        <v>171</v>
      </c>
      <c r="E8" s="95">
        <v>57.1</v>
      </c>
    </row>
    <row r="9" spans="1:5" x14ac:dyDescent="0.3">
      <c r="A9" s="94" t="s">
        <v>660</v>
      </c>
      <c r="B9" s="95">
        <v>21.9</v>
      </c>
      <c r="D9" s="94" t="s">
        <v>100</v>
      </c>
      <c r="E9" s="95">
        <v>33.1</v>
      </c>
    </row>
    <row r="10" spans="1:5" x14ac:dyDescent="0.3">
      <c r="A10" s="94" t="s">
        <v>670</v>
      </c>
      <c r="B10" s="95">
        <v>16.8</v>
      </c>
      <c r="D10" s="94" t="s">
        <v>124</v>
      </c>
      <c r="E10" s="95">
        <v>33.1</v>
      </c>
    </row>
    <row r="11" spans="1:5" x14ac:dyDescent="0.3">
      <c r="A11" s="94" t="s">
        <v>1765</v>
      </c>
      <c r="B11" s="95">
        <v>15.8</v>
      </c>
      <c r="D11" s="94" t="s">
        <v>156</v>
      </c>
      <c r="E11" s="95">
        <v>36.700000000000003</v>
      </c>
    </row>
    <row r="12" spans="1:5" x14ac:dyDescent="0.3">
      <c r="A12" s="94" t="s">
        <v>599</v>
      </c>
      <c r="B12" s="95">
        <v>15.8</v>
      </c>
      <c r="D12" s="94" t="s">
        <v>70</v>
      </c>
      <c r="E12" s="95">
        <v>78.400000000000006</v>
      </c>
    </row>
    <row r="13" spans="1:5" x14ac:dyDescent="0.3">
      <c r="A13" s="94" t="s">
        <v>1256</v>
      </c>
      <c r="B13" s="95">
        <v>17.600000000000001</v>
      </c>
      <c r="D13" s="94" t="s">
        <v>59</v>
      </c>
      <c r="E13" s="95">
        <v>72.599999999999994</v>
      </c>
    </row>
    <row r="14" spans="1:5" x14ac:dyDescent="0.3">
      <c r="A14" s="94" t="s">
        <v>1731</v>
      </c>
      <c r="B14" s="95">
        <v>13.6</v>
      </c>
      <c r="D14" s="94" t="s">
        <v>79</v>
      </c>
      <c r="E14" s="95">
        <v>36.700000000000003</v>
      </c>
    </row>
    <row r="15" spans="1:5" x14ac:dyDescent="0.3">
      <c r="A15" s="94" t="s">
        <v>662</v>
      </c>
      <c r="B15" s="95">
        <v>16.2</v>
      </c>
      <c r="D15" s="94" t="s">
        <v>152</v>
      </c>
      <c r="E15" s="95">
        <v>57.1</v>
      </c>
    </row>
    <row r="16" spans="1:5" x14ac:dyDescent="0.3">
      <c r="A16" s="94" t="s">
        <v>814</v>
      </c>
      <c r="B16" s="95">
        <v>18.8</v>
      </c>
      <c r="D16" s="94" t="s">
        <v>141</v>
      </c>
      <c r="E16" s="95">
        <v>33.1</v>
      </c>
    </row>
    <row r="17" spans="1:5" x14ac:dyDescent="0.3">
      <c r="A17" s="94" t="s">
        <v>568</v>
      </c>
      <c r="B17" s="95">
        <v>13.8</v>
      </c>
      <c r="D17" s="94" t="s">
        <v>148</v>
      </c>
      <c r="E17" s="95">
        <v>33.1</v>
      </c>
    </row>
    <row r="18" spans="1:5" x14ac:dyDescent="0.3">
      <c r="A18" s="94" t="s">
        <v>1495</v>
      </c>
      <c r="B18" s="95">
        <v>16.7</v>
      </c>
      <c r="D18" s="94" t="s">
        <v>324</v>
      </c>
      <c r="E18" s="95">
        <v>36.700000000000003</v>
      </c>
    </row>
    <row r="19" spans="1:5" x14ac:dyDescent="0.3">
      <c r="A19" s="94" t="s">
        <v>728</v>
      </c>
      <c r="B19" s="95">
        <v>16.7</v>
      </c>
      <c r="D19" s="94" t="s">
        <v>58</v>
      </c>
      <c r="E19" s="95">
        <v>78.400000000000006</v>
      </c>
    </row>
    <row r="20" spans="1:5" x14ac:dyDescent="0.3">
      <c r="A20" s="94" t="s">
        <v>1414</v>
      </c>
      <c r="B20" s="95">
        <v>13.8</v>
      </c>
      <c r="D20" s="94" t="s">
        <v>71</v>
      </c>
      <c r="E20" s="95">
        <v>72.599999999999994</v>
      </c>
    </row>
    <row r="21" spans="1:5" x14ac:dyDescent="0.3">
      <c r="A21" s="94" t="s">
        <v>1670</v>
      </c>
      <c r="B21" s="95">
        <v>16.7</v>
      </c>
      <c r="D21" s="94" t="s">
        <v>52</v>
      </c>
      <c r="E21" s="95">
        <v>57.1</v>
      </c>
    </row>
    <row r="22" spans="1:5" x14ac:dyDescent="0.3">
      <c r="A22" s="94" t="s">
        <v>816</v>
      </c>
      <c r="B22" s="95">
        <v>16.7</v>
      </c>
      <c r="D22" s="94" t="s">
        <v>146</v>
      </c>
      <c r="E22" s="95">
        <v>33.1</v>
      </c>
    </row>
    <row r="23" spans="1:5" x14ac:dyDescent="0.3">
      <c r="A23" s="94" t="s">
        <v>540</v>
      </c>
      <c r="B23" s="95">
        <v>13.8</v>
      </c>
      <c r="D23" s="94" t="s">
        <v>63</v>
      </c>
      <c r="E23" s="95">
        <v>33.1</v>
      </c>
    </row>
    <row r="24" spans="1:5" x14ac:dyDescent="0.3">
      <c r="A24" s="94" t="s">
        <v>1467</v>
      </c>
      <c r="B24" s="95">
        <v>16.7</v>
      </c>
      <c r="D24" s="94" t="s">
        <v>47</v>
      </c>
      <c r="E24" s="95">
        <v>36.700000000000003</v>
      </c>
    </row>
    <row r="25" spans="1:5" x14ac:dyDescent="0.3">
      <c r="A25" s="94" t="s">
        <v>1660</v>
      </c>
      <c r="B25" s="95">
        <v>17.3</v>
      </c>
      <c r="D25" s="94" t="s">
        <v>164</v>
      </c>
      <c r="E25" s="95">
        <v>78.400000000000006</v>
      </c>
    </row>
    <row r="26" spans="1:5" x14ac:dyDescent="0.3">
      <c r="A26" s="94" t="s">
        <v>593</v>
      </c>
      <c r="B26" s="95">
        <v>16.7</v>
      </c>
      <c r="D26" s="94" t="s">
        <v>167</v>
      </c>
      <c r="E26" s="95">
        <v>78.400000000000006</v>
      </c>
    </row>
    <row r="27" spans="1:5" x14ac:dyDescent="0.3">
      <c r="A27" s="94" t="s">
        <v>1662</v>
      </c>
      <c r="B27" s="95">
        <v>13.8</v>
      </c>
      <c r="D27" s="94" t="s">
        <v>49</v>
      </c>
      <c r="E27" s="95">
        <v>101.7</v>
      </c>
    </row>
    <row r="28" spans="1:5" x14ac:dyDescent="0.3">
      <c r="A28" s="94" t="s">
        <v>641</v>
      </c>
      <c r="B28" s="95">
        <v>16.7</v>
      </c>
      <c r="D28" s="94" t="s">
        <v>54</v>
      </c>
      <c r="E28" s="95">
        <v>78.8</v>
      </c>
    </row>
    <row r="29" spans="1:5" x14ac:dyDescent="0.3">
      <c r="A29" s="94" t="s">
        <v>681</v>
      </c>
      <c r="B29" s="95">
        <v>17</v>
      </c>
      <c r="D29" s="94" t="s">
        <v>145</v>
      </c>
      <c r="E29" s="95">
        <v>46.7</v>
      </c>
    </row>
    <row r="30" spans="1:5" x14ac:dyDescent="0.3">
      <c r="A30" s="94" t="s">
        <v>1303</v>
      </c>
      <c r="B30" s="95">
        <v>13.8</v>
      </c>
      <c r="D30" s="94" t="s">
        <v>101</v>
      </c>
      <c r="E30" s="95">
        <v>46.6</v>
      </c>
    </row>
    <row r="31" spans="1:5" x14ac:dyDescent="0.3">
      <c r="A31" s="94" t="s">
        <v>1823</v>
      </c>
      <c r="B31" s="95">
        <v>15.3</v>
      </c>
      <c r="D31" s="94" t="s">
        <v>56</v>
      </c>
      <c r="E31" s="95">
        <v>50.8</v>
      </c>
    </row>
    <row r="32" spans="1:5" x14ac:dyDescent="0.3">
      <c r="A32" s="94" t="s">
        <v>1469</v>
      </c>
      <c r="B32" s="95">
        <v>15.9</v>
      </c>
      <c r="D32" s="94" t="s">
        <v>64</v>
      </c>
      <c r="E32" s="95">
        <v>110.4</v>
      </c>
    </row>
    <row r="33" spans="1:5" x14ac:dyDescent="0.3">
      <c r="A33" s="94" t="s">
        <v>572</v>
      </c>
      <c r="B33" s="95">
        <v>15.2</v>
      </c>
      <c r="D33" s="94" t="s">
        <v>150</v>
      </c>
      <c r="E33" s="95">
        <v>80.900000000000006</v>
      </c>
    </row>
    <row r="34" spans="1:5" x14ac:dyDescent="0.3">
      <c r="A34" s="94" t="s">
        <v>575</v>
      </c>
      <c r="B34" s="95">
        <v>13.8</v>
      </c>
      <c r="D34" s="94" t="s">
        <v>160</v>
      </c>
      <c r="E34" s="95">
        <v>38.299999999999997</v>
      </c>
    </row>
    <row r="35" spans="1:5" x14ac:dyDescent="0.3">
      <c r="A35" s="94" t="s">
        <v>1594</v>
      </c>
      <c r="B35" s="95">
        <v>16.899999999999999</v>
      </c>
      <c r="D35" s="94" t="s">
        <v>153</v>
      </c>
      <c r="E35" s="95">
        <v>24</v>
      </c>
    </row>
    <row r="36" spans="1:5" x14ac:dyDescent="0.3">
      <c r="A36" s="94" t="s">
        <v>649</v>
      </c>
      <c r="B36" s="95">
        <v>17.3</v>
      </c>
      <c r="D36" s="94" t="s">
        <v>325</v>
      </c>
      <c r="E36" s="95">
        <v>72.599999999999994</v>
      </c>
    </row>
    <row r="37" spans="1:5" x14ac:dyDescent="0.3">
      <c r="A37" s="94" t="s">
        <v>1576</v>
      </c>
      <c r="B37" s="95">
        <v>15.8</v>
      </c>
      <c r="D37" s="94" t="s">
        <v>165</v>
      </c>
      <c r="E37" s="95">
        <v>33.4</v>
      </c>
    </row>
    <row r="38" spans="1:5" x14ac:dyDescent="0.3">
      <c r="A38" s="94" t="s">
        <v>1721</v>
      </c>
      <c r="B38" s="95">
        <v>13.8</v>
      </c>
      <c r="D38" s="94" t="s">
        <v>147</v>
      </c>
      <c r="E38" s="95">
        <v>60.2</v>
      </c>
    </row>
    <row r="39" spans="1:5" x14ac:dyDescent="0.3">
      <c r="A39" s="94" t="s">
        <v>1831</v>
      </c>
      <c r="B39" s="95">
        <v>17.399999999999999</v>
      </c>
      <c r="D39" s="94" t="s">
        <v>140</v>
      </c>
      <c r="E39" s="95">
        <v>71.400000000000006</v>
      </c>
    </row>
    <row r="40" spans="1:5" x14ac:dyDescent="0.3">
      <c r="A40" s="94" t="s">
        <v>1404</v>
      </c>
      <c r="B40" s="95">
        <v>15.8</v>
      </c>
      <c r="D40" s="94" t="s">
        <v>288</v>
      </c>
      <c r="E40" s="95">
        <v>79.599999999999994</v>
      </c>
    </row>
    <row r="41" spans="1:5" x14ac:dyDescent="0.3">
      <c r="A41" s="94" t="s">
        <v>675</v>
      </c>
      <c r="B41" s="95">
        <v>13.8</v>
      </c>
      <c r="D41" s="94" t="s">
        <v>68</v>
      </c>
      <c r="E41" s="95">
        <v>36.799999999999997</v>
      </c>
    </row>
    <row r="42" spans="1:5" x14ac:dyDescent="0.3">
      <c r="A42" s="94" t="s">
        <v>692</v>
      </c>
      <c r="B42" s="95">
        <v>17.399999999999999</v>
      </c>
      <c r="D42" s="94" t="s">
        <v>88</v>
      </c>
      <c r="E42" s="95">
        <v>22.7</v>
      </c>
    </row>
    <row r="43" spans="1:5" x14ac:dyDescent="0.3">
      <c r="A43" s="94" t="s">
        <v>1267</v>
      </c>
      <c r="B43" s="95">
        <v>15.8</v>
      </c>
      <c r="D43" s="94" t="s">
        <v>125</v>
      </c>
      <c r="E43" s="95">
        <v>32.4</v>
      </c>
    </row>
    <row r="44" spans="1:5" x14ac:dyDescent="0.3">
      <c r="A44" s="94" t="s">
        <v>1771</v>
      </c>
      <c r="B44" s="95">
        <v>13.8</v>
      </c>
      <c r="D44" s="94" t="s">
        <v>142</v>
      </c>
      <c r="E44" s="95">
        <v>58.6</v>
      </c>
    </row>
    <row r="45" spans="1:5" x14ac:dyDescent="0.3">
      <c r="A45" s="94" t="s">
        <v>1812</v>
      </c>
      <c r="B45" s="95">
        <v>17.399999999999999</v>
      </c>
      <c r="D45" s="94" t="s">
        <v>172</v>
      </c>
      <c r="E45" s="95">
        <v>69.8</v>
      </c>
    </row>
    <row r="46" spans="1:5" x14ac:dyDescent="0.3">
      <c r="A46" s="94" t="s">
        <v>1836</v>
      </c>
      <c r="B46" s="95">
        <v>15.6</v>
      </c>
      <c r="D46" s="94" t="s">
        <v>162</v>
      </c>
      <c r="E46" s="95">
        <v>79.599999999999994</v>
      </c>
    </row>
    <row r="47" spans="1:5" x14ac:dyDescent="0.3">
      <c r="A47" s="94" t="s">
        <v>601</v>
      </c>
      <c r="B47" s="95">
        <v>13.6</v>
      </c>
      <c r="D47" s="94" t="s">
        <v>87</v>
      </c>
      <c r="E47" s="95">
        <v>57.1</v>
      </c>
    </row>
    <row r="48" spans="1:5" x14ac:dyDescent="0.3">
      <c r="A48" s="94" t="s">
        <v>570</v>
      </c>
      <c r="B48" s="95">
        <v>13.6</v>
      </c>
      <c r="D48" s="94" t="s">
        <v>139</v>
      </c>
      <c r="E48" s="95">
        <v>36.799999999999997</v>
      </c>
    </row>
    <row r="49" spans="1:5" x14ac:dyDescent="0.3">
      <c r="A49" s="94" t="s">
        <v>1497</v>
      </c>
      <c r="B49" s="95">
        <v>17.3</v>
      </c>
      <c r="D49" s="94" t="s">
        <v>273</v>
      </c>
      <c r="E49" s="95">
        <v>22.7</v>
      </c>
    </row>
    <row r="50" spans="1:5" x14ac:dyDescent="0.3">
      <c r="A50" s="94" t="s">
        <v>1355</v>
      </c>
      <c r="B50" s="95">
        <v>15.6</v>
      </c>
      <c r="D50" s="94" t="s">
        <v>89</v>
      </c>
      <c r="E50" s="95">
        <v>32.4</v>
      </c>
    </row>
    <row r="51" spans="1:5" x14ac:dyDescent="0.3">
      <c r="A51" s="94" t="s">
        <v>1406</v>
      </c>
      <c r="B51" s="95">
        <v>13.6</v>
      </c>
      <c r="D51" s="94" t="s">
        <v>155</v>
      </c>
      <c r="E51" s="95">
        <v>58.6</v>
      </c>
    </row>
    <row r="52" spans="1:5" x14ac:dyDescent="0.3">
      <c r="A52" s="94" t="s">
        <v>1565</v>
      </c>
      <c r="B52" s="95">
        <v>17.3</v>
      </c>
      <c r="D52" s="94" t="s">
        <v>245</v>
      </c>
      <c r="E52" s="95">
        <v>69.8</v>
      </c>
    </row>
    <row r="53" spans="1:5" x14ac:dyDescent="0.3">
      <c r="A53" s="94" t="s">
        <v>735</v>
      </c>
      <c r="B53" s="95">
        <v>15.6</v>
      </c>
      <c r="D53" s="94" t="s">
        <v>60</v>
      </c>
      <c r="E53" s="95">
        <v>79.599999999999994</v>
      </c>
    </row>
    <row r="54" spans="1:5" x14ac:dyDescent="0.3">
      <c r="A54" s="94" t="s">
        <v>2231</v>
      </c>
      <c r="B54" s="95">
        <v>13.6</v>
      </c>
      <c r="D54" s="94" t="s">
        <v>48</v>
      </c>
      <c r="E54" s="95">
        <v>36.799999999999997</v>
      </c>
    </row>
    <row r="55" spans="1:5" x14ac:dyDescent="0.3">
      <c r="A55" s="94" t="s">
        <v>608</v>
      </c>
      <c r="B55" s="95">
        <v>17.3</v>
      </c>
      <c r="D55" s="94" t="s">
        <v>200</v>
      </c>
      <c r="E55" s="95">
        <v>22.7</v>
      </c>
    </row>
    <row r="56" spans="1:5" x14ac:dyDescent="0.3">
      <c r="A56" s="94" t="s">
        <v>695</v>
      </c>
      <c r="B56" s="95">
        <v>15.1</v>
      </c>
      <c r="D56" s="94" t="s">
        <v>176</v>
      </c>
      <c r="E56" s="95">
        <v>32.4</v>
      </c>
    </row>
    <row r="57" spans="1:5" x14ac:dyDescent="0.3">
      <c r="A57" s="94" t="s">
        <v>1582</v>
      </c>
      <c r="B57" s="95">
        <v>13.6</v>
      </c>
      <c r="D57" s="94" t="s">
        <v>346</v>
      </c>
      <c r="E57" s="95">
        <v>58.6</v>
      </c>
    </row>
    <row r="58" spans="1:5" x14ac:dyDescent="0.3">
      <c r="A58" s="94" t="s">
        <v>1307</v>
      </c>
      <c r="B58" s="95">
        <v>15.6</v>
      </c>
      <c r="D58" s="94" t="s">
        <v>91</v>
      </c>
      <c r="E58" s="95">
        <v>33.1</v>
      </c>
    </row>
    <row r="59" spans="1:5" x14ac:dyDescent="0.3">
      <c r="A59" s="94" t="s">
        <v>616</v>
      </c>
      <c r="B59" s="95">
        <v>16.7</v>
      </c>
      <c r="D59" s="94" t="s">
        <v>151</v>
      </c>
      <c r="E59" s="95">
        <v>69.8</v>
      </c>
    </row>
    <row r="60" spans="1:5" x14ac:dyDescent="0.3">
      <c r="A60" s="94" t="s">
        <v>2335</v>
      </c>
      <c r="B60" s="95">
        <v>15.4</v>
      </c>
      <c r="D60" s="94" t="s">
        <v>300</v>
      </c>
      <c r="E60" s="95">
        <v>79.599999999999994</v>
      </c>
    </row>
    <row r="61" spans="1:5" x14ac:dyDescent="0.3">
      <c r="A61" s="94" t="s">
        <v>1767</v>
      </c>
      <c r="B61" s="95">
        <v>13.6</v>
      </c>
      <c r="D61" s="94" t="s">
        <v>51</v>
      </c>
      <c r="E61" s="95">
        <v>36.799999999999997</v>
      </c>
    </row>
    <row r="62" spans="1:5" x14ac:dyDescent="0.3">
      <c r="A62" s="94" t="s">
        <v>1420</v>
      </c>
      <c r="B62" s="95">
        <v>16.7</v>
      </c>
      <c r="D62" s="94" t="s">
        <v>289</v>
      </c>
      <c r="E62" s="95">
        <v>22.7</v>
      </c>
    </row>
    <row r="63" spans="1:5" x14ac:dyDescent="0.3">
      <c r="A63" s="94" t="s">
        <v>737</v>
      </c>
      <c r="B63" s="95">
        <v>15.6</v>
      </c>
      <c r="D63" s="94" t="s">
        <v>53</v>
      </c>
      <c r="E63" s="95">
        <v>32.4</v>
      </c>
    </row>
    <row r="64" spans="1:5" x14ac:dyDescent="0.3">
      <c r="A64" s="94" t="s">
        <v>546</v>
      </c>
      <c r="B64" s="95">
        <v>13.6</v>
      </c>
      <c r="D64" s="94" t="s">
        <v>74</v>
      </c>
      <c r="E64" s="95">
        <v>58.6</v>
      </c>
    </row>
    <row r="65" spans="1:5" x14ac:dyDescent="0.3">
      <c r="A65" s="94" t="s">
        <v>740</v>
      </c>
      <c r="B65" s="95">
        <v>17.3</v>
      </c>
      <c r="D65" s="94" t="s">
        <v>80</v>
      </c>
      <c r="E65" s="95">
        <v>69.8</v>
      </c>
    </row>
    <row r="66" spans="1:5" x14ac:dyDescent="0.3">
      <c r="A66" s="94" t="s">
        <v>2233</v>
      </c>
      <c r="B66" s="95">
        <v>15.6</v>
      </c>
      <c r="D66" s="94" t="s">
        <v>159</v>
      </c>
      <c r="E66" s="95">
        <v>79.599999999999994</v>
      </c>
    </row>
    <row r="67" spans="1:5" x14ac:dyDescent="0.3">
      <c r="A67" s="94" t="s">
        <v>577</v>
      </c>
      <c r="B67" s="95">
        <v>13.6</v>
      </c>
      <c r="D67" s="94" t="s">
        <v>177</v>
      </c>
      <c r="E67" s="95">
        <v>36.799999999999997</v>
      </c>
    </row>
    <row r="68" spans="1:5" x14ac:dyDescent="0.3">
      <c r="A68" s="94" t="s">
        <v>1795</v>
      </c>
      <c r="B68" s="95">
        <v>17.3</v>
      </c>
      <c r="D68" s="94" t="s">
        <v>266</v>
      </c>
      <c r="E68" s="95">
        <v>22.7</v>
      </c>
    </row>
    <row r="69" spans="1:5" x14ac:dyDescent="0.3">
      <c r="A69" s="94" t="s">
        <v>1850</v>
      </c>
      <c r="B69" s="95">
        <v>15.6</v>
      </c>
      <c r="D69" s="94" t="s">
        <v>203</v>
      </c>
      <c r="E69" s="95">
        <v>33.1</v>
      </c>
    </row>
    <row r="70" spans="1:5" x14ac:dyDescent="0.3">
      <c r="A70" s="94" t="s">
        <v>1260</v>
      </c>
      <c r="B70" s="95">
        <v>15.6</v>
      </c>
      <c r="D70" s="94" t="s">
        <v>161</v>
      </c>
      <c r="E70" s="95">
        <v>32.4</v>
      </c>
    </row>
    <row r="71" spans="1:5" x14ac:dyDescent="0.3">
      <c r="A71" s="94" t="s">
        <v>603</v>
      </c>
      <c r="B71" s="95">
        <v>13.6</v>
      </c>
      <c r="D71" s="94" t="s">
        <v>246</v>
      </c>
      <c r="E71" s="95">
        <v>58.6</v>
      </c>
    </row>
    <row r="72" spans="1:5" x14ac:dyDescent="0.3">
      <c r="A72" s="94" t="s">
        <v>2446</v>
      </c>
      <c r="B72" s="95">
        <v>17.3</v>
      </c>
      <c r="D72" s="94" t="s">
        <v>168</v>
      </c>
      <c r="E72" s="95">
        <v>69.8</v>
      </c>
    </row>
    <row r="73" spans="1:5" x14ac:dyDescent="0.3">
      <c r="A73" s="94" t="s">
        <v>677</v>
      </c>
      <c r="B73" s="95">
        <v>15.6</v>
      </c>
      <c r="D73" s="94" t="s">
        <v>44</v>
      </c>
      <c r="E73" s="95">
        <v>79.599999999999994</v>
      </c>
    </row>
    <row r="74" spans="1:5" x14ac:dyDescent="0.3">
      <c r="A74" s="94" t="s">
        <v>697</v>
      </c>
      <c r="B74" s="95">
        <v>13.6</v>
      </c>
      <c r="D74" s="94" t="s">
        <v>144</v>
      </c>
      <c r="E74" s="95">
        <v>36.799999999999997</v>
      </c>
    </row>
    <row r="75" spans="1:5" x14ac:dyDescent="0.3">
      <c r="A75" s="94" t="s">
        <v>610</v>
      </c>
      <c r="B75" s="95">
        <v>17.3</v>
      </c>
      <c r="D75" s="94" t="s">
        <v>228</v>
      </c>
      <c r="E75" s="95">
        <v>22.7</v>
      </c>
    </row>
    <row r="76" spans="1:5" x14ac:dyDescent="0.3">
      <c r="A76" s="94" t="s">
        <v>1325</v>
      </c>
      <c r="B76" s="95">
        <v>15.6</v>
      </c>
      <c r="D76" s="94" t="s">
        <v>98</v>
      </c>
      <c r="E76" s="95">
        <v>32.4</v>
      </c>
    </row>
    <row r="77" spans="1:5" x14ac:dyDescent="0.3">
      <c r="A77" s="94" t="s">
        <v>1814</v>
      </c>
      <c r="B77" s="95">
        <v>13.6</v>
      </c>
      <c r="D77" s="94" t="s">
        <v>108</v>
      </c>
      <c r="E77" s="95">
        <v>58.6</v>
      </c>
    </row>
    <row r="78" spans="1:5" x14ac:dyDescent="0.3">
      <c r="A78" s="94" t="s">
        <v>630</v>
      </c>
      <c r="B78" s="95">
        <v>17.3</v>
      </c>
      <c r="D78" s="94" t="s">
        <v>206</v>
      </c>
      <c r="E78" s="95">
        <v>69.8</v>
      </c>
    </row>
    <row r="79" spans="1:5" x14ac:dyDescent="0.3">
      <c r="A79" s="94" t="s">
        <v>2239</v>
      </c>
      <c r="B79" s="95">
        <v>15.6</v>
      </c>
      <c r="D79" s="94" t="s">
        <v>337</v>
      </c>
      <c r="E79" s="95">
        <v>79.599999999999994</v>
      </c>
    </row>
    <row r="80" spans="1:5" x14ac:dyDescent="0.3">
      <c r="A80" s="94" t="s">
        <v>1775</v>
      </c>
      <c r="B80" s="95">
        <v>13.6</v>
      </c>
      <c r="D80" s="94" t="s">
        <v>208</v>
      </c>
      <c r="E80" s="95">
        <v>36.700000000000003</v>
      </c>
    </row>
    <row r="81" spans="1:5" x14ac:dyDescent="0.3">
      <c r="A81" s="94" t="s">
        <v>1019</v>
      </c>
      <c r="B81" s="95">
        <v>13.6</v>
      </c>
      <c r="D81" s="94" t="s">
        <v>61</v>
      </c>
      <c r="E81" s="95">
        <v>36.799999999999997</v>
      </c>
    </row>
    <row r="82" spans="1:5" x14ac:dyDescent="0.3">
      <c r="A82" s="94" t="s">
        <v>654</v>
      </c>
      <c r="B82" s="95">
        <v>17.3</v>
      </c>
      <c r="D82" s="94" t="s">
        <v>201</v>
      </c>
      <c r="E82" s="95">
        <v>22.7</v>
      </c>
    </row>
    <row r="83" spans="1:5" x14ac:dyDescent="0.3">
      <c r="A83" s="94" t="s">
        <v>968</v>
      </c>
      <c r="B83" s="95">
        <v>15.1</v>
      </c>
      <c r="D83" s="94" t="s">
        <v>50</v>
      </c>
      <c r="E83" s="95">
        <v>32.4</v>
      </c>
    </row>
    <row r="84" spans="1:5" x14ac:dyDescent="0.3">
      <c r="A84" s="94" t="s">
        <v>1391</v>
      </c>
      <c r="B84" s="95">
        <v>13.6</v>
      </c>
      <c r="D84" s="94" t="s">
        <v>207</v>
      </c>
      <c r="E84" s="95">
        <v>58.6</v>
      </c>
    </row>
    <row r="85" spans="1:5" x14ac:dyDescent="0.3">
      <c r="A85" s="94" t="s">
        <v>975</v>
      </c>
      <c r="B85" s="95">
        <v>16.7</v>
      </c>
      <c r="D85" s="94" t="s">
        <v>204</v>
      </c>
      <c r="E85" s="95">
        <v>69.8</v>
      </c>
    </row>
    <row r="86" spans="1:5" x14ac:dyDescent="0.3">
      <c r="A86" s="94" t="s">
        <v>614</v>
      </c>
      <c r="B86" s="95">
        <v>15.5</v>
      </c>
      <c r="D86" s="94" t="s">
        <v>99</v>
      </c>
      <c r="E86" s="95">
        <v>79.599999999999994</v>
      </c>
    </row>
    <row r="87" spans="1:5" x14ac:dyDescent="0.3">
      <c r="A87" s="94" t="s">
        <v>702</v>
      </c>
      <c r="B87" s="95">
        <v>15</v>
      </c>
      <c r="D87" s="94" t="s">
        <v>258</v>
      </c>
      <c r="E87" s="95">
        <v>36.799999999999997</v>
      </c>
    </row>
    <row r="88" spans="1:5" x14ac:dyDescent="0.3">
      <c r="A88" s="94" t="s">
        <v>668</v>
      </c>
      <c r="B88" s="95">
        <v>13.6</v>
      </c>
      <c r="D88" s="94" t="s">
        <v>163</v>
      </c>
      <c r="E88" s="95">
        <v>22.7</v>
      </c>
    </row>
    <row r="89" spans="1:5" x14ac:dyDescent="0.3">
      <c r="A89" s="94" t="s">
        <v>532</v>
      </c>
      <c r="B89" s="95">
        <v>16.600000000000001</v>
      </c>
      <c r="D89" s="94" t="s">
        <v>90</v>
      </c>
      <c r="E89" s="95">
        <v>32.4</v>
      </c>
    </row>
    <row r="90" spans="1:5" x14ac:dyDescent="0.3">
      <c r="A90" s="94" t="s">
        <v>1357</v>
      </c>
      <c r="B90" s="95">
        <v>15.5</v>
      </c>
      <c r="D90" s="94" t="s">
        <v>134</v>
      </c>
      <c r="E90" s="95">
        <v>58.6</v>
      </c>
    </row>
    <row r="91" spans="1:5" x14ac:dyDescent="0.3">
      <c r="A91" s="94" t="s">
        <v>712</v>
      </c>
      <c r="B91" s="95">
        <v>17.3</v>
      </c>
      <c r="D91" s="94" t="s">
        <v>274</v>
      </c>
      <c r="E91" s="95">
        <v>78.400000000000006</v>
      </c>
    </row>
    <row r="92" spans="1:5" x14ac:dyDescent="0.3">
      <c r="A92" s="94" t="s">
        <v>1749</v>
      </c>
      <c r="B92" s="95">
        <v>13.6</v>
      </c>
      <c r="D92" s="94" t="s">
        <v>57</v>
      </c>
      <c r="E92" s="95">
        <v>69.8</v>
      </c>
    </row>
    <row r="93" spans="1:5" x14ac:dyDescent="0.3">
      <c r="A93" s="94" t="s">
        <v>1711</v>
      </c>
      <c r="B93" s="95">
        <v>17.100000000000001</v>
      </c>
      <c r="D93" s="94" t="s">
        <v>94</v>
      </c>
      <c r="E93" s="95">
        <v>79.599999999999994</v>
      </c>
    </row>
    <row r="94" spans="1:5" x14ac:dyDescent="0.3">
      <c r="A94" s="94" t="s">
        <v>1596</v>
      </c>
      <c r="B94" s="95">
        <v>15.5</v>
      </c>
      <c r="D94" s="94" t="s">
        <v>281</v>
      </c>
      <c r="E94" s="95">
        <v>36.799999999999997</v>
      </c>
    </row>
    <row r="95" spans="1:5" x14ac:dyDescent="0.3">
      <c r="A95" s="94" t="s">
        <v>1838</v>
      </c>
      <c r="B95" s="95">
        <v>13.6</v>
      </c>
      <c r="D95" s="94" t="s">
        <v>250</v>
      </c>
      <c r="E95" s="95">
        <v>22.7</v>
      </c>
    </row>
    <row r="96" spans="1:5" x14ac:dyDescent="0.3">
      <c r="A96" s="94" t="s">
        <v>1340</v>
      </c>
      <c r="B96" s="95">
        <v>17.100000000000001</v>
      </c>
      <c r="D96" s="94" t="s">
        <v>174</v>
      </c>
      <c r="E96" s="95">
        <v>32.4</v>
      </c>
    </row>
    <row r="97" spans="1:5" x14ac:dyDescent="0.3">
      <c r="A97" s="94" t="s">
        <v>1852</v>
      </c>
      <c r="B97" s="95">
        <v>15.5</v>
      </c>
      <c r="D97" s="94" t="s">
        <v>67</v>
      </c>
      <c r="E97" s="95">
        <v>58.6</v>
      </c>
    </row>
    <row r="98" spans="1:5" x14ac:dyDescent="0.3">
      <c r="A98" s="94" t="s">
        <v>1829</v>
      </c>
      <c r="B98" s="95">
        <v>13.6</v>
      </c>
      <c r="D98" s="94" t="s">
        <v>243</v>
      </c>
      <c r="E98" s="95">
        <v>69.8</v>
      </c>
    </row>
    <row r="99" spans="1:5" x14ac:dyDescent="0.3">
      <c r="A99" s="94" t="s">
        <v>632</v>
      </c>
      <c r="B99" s="95">
        <v>17.100000000000001</v>
      </c>
      <c r="D99" s="94" t="s">
        <v>251</v>
      </c>
      <c r="E99" s="95">
        <v>79.599999999999994</v>
      </c>
    </row>
    <row r="100" spans="1:5" x14ac:dyDescent="0.3">
      <c r="A100" s="94" t="s">
        <v>1567</v>
      </c>
      <c r="B100" s="95">
        <v>15.5</v>
      </c>
      <c r="D100" s="94" t="s">
        <v>188</v>
      </c>
      <c r="E100" s="95">
        <v>36.799999999999997</v>
      </c>
    </row>
    <row r="101" spans="1:5" x14ac:dyDescent="0.3">
      <c r="A101" s="94" t="s">
        <v>1694</v>
      </c>
      <c r="B101" s="95">
        <v>13.6</v>
      </c>
      <c r="D101" s="94" t="s">
        <v>218</v>
      </c>
      <c r="E101" s="95">
        <v>22.7</v>
      </c>
    </row>
    <row r="102" spans="1:5" x14ac:dyDescent="0.3">
      <c r="A102" s="94" t="s">
        <v>1262</v>
      </c>
      <c r="B102" s="95">
        <v>14.6</v>
      </c>
      <c r="D102" s="94" t="s">
        <v>282</v>
      </c>
      <c r="E102" s="95">
        <v>72.599999999999994</v>
      </c>
    </row>
    <row r="103" spans="1:5" x14ac:dyDescent="0.3">
      <c r="A103" s="94" t="s">
        <v>2051</v>
      </c>
      <c r="B103" s="95">
        <v>17.100000000000001</v>
      </c>
      <c r="D103" s="94" t="s">
        <v>352</v>
      </c>
      <c r="E103" s="95">
        <v>32.4</v>
      </c>
    </row>
    <row r="104" spans="1:5" x14ac:dyDescent="0.3">
      <c r="A104" s="94" t="s">
        <v>2241</v>
      </c>
      <c r="B104" s="95">
        <v>15.5</v>
      </c>
      <c r="D104" s="94" t="s">
        <v>86</v>
      </c>
      <c r="E104" s="95">
        <v>58.6</v>
      </c>
    </row>
    <row r="105" spans="1:5" x14ac:dyDescent="0.3">
      <c r="A105" s="94" t="s">
        <v>2448</v>
      </c>
      <c r="B105" s="95">
        <v>13.6</v>
      </c>
      <c r="D105" s="94" t="s">
        <v>92</v>
      </c>
      <c r="E105" s="95">
        <v>69.8</v>
      </c>
    </row>
    <row r="106" spans="1:5" x14ac:dyDescent="0.3">
      <c r="A106" s="94" t="s">
        <v>536</v>
      </c>
      <c r="B106" s="95">
        <v>17.100000000000001</v>
      </c>
      <c r="D106" s="94" t="s">
        <v>72</v>
      </c>
      <c r="E106" s="95">
        <v>79.599999999999994</v>
      </c>
    </row>
    <row r="107" spans="1:5" x14ac:dyDescent="0.3">
      <c r="A107" s="94" t="s">
        <v>1672</v>
      </c>
      <c r="B107" s="95">
        <v>15.5</v>
      </c>
      <c r="D107" s="94" t="s">
        <v>327</v>
      </c>
      <c r="E107" s="95">
        <v>36.799999999999997</v>
      </c>
    </row>
    <row r="108" spans="1:5" x14ac:dyDescent="0.3">
      <c r="A108" s="94" t="s">
        <v>1327</v>
      </c>
      <c r="B108" s="95">
        <v>13.6</v>
      </c>
      <c r="D108" s="94" t="s">
        <v>216</v>
      </c>
      <c r="E108" s="95">
        <v>22.7</v>
      </c>
    </row>
    <row r="109" spans="1:5" x14ac:dyDescent="0.3">
      <c r="A109" s="94" t="s">
        <v>656</v>
      </c>
      <c r="B109" s="95">
        <v>17.100000000000001</v>
      </c>
      <c r="D109" s="94" t="s">
        <v>109</v>
      </c>
      <c r="E109" s="95">
        <v>32.4</v>
      </c>
    </row>
    <row r="110" spans="1:5" x14ac:dyDescent="0.3">
      <c r="A110" s="94" t="s">
        <v>704</v>
      </c>
      <c r="B110" s="95">
        <v>15</v>
      </c>
      <c r="D110" s="94" t="s">
        <v>121</v>
      </c>
      <c r="E110" s="95">
        <v>58.6</v>
      </c>
    </row>
    <row r="111" spans="1:5" x14ac:dyDescent="0.3">
      <c r="A111" s="94" t="s">
        <v>1816</v>
      </c>
      <c r="B111" s="95">
        <v>13.6</v>
      </c>
      <c r="D111" s="94" t="s">
        <v>182</v>
      </c>
      <c r="E111" s="95">
        <v>69.8</v>
      </c>
    </row>
    <row r="112" spans="1:5" x14ac:dyDescent="0.3">
      <c r="A112" s="94" t="s">
        <v>2459</v>
      </c>
      <c r="B112" s="95">
        <v>16.899999999999999</v>
      </c>
      <c r="D112" s="94" t="s">
        <v>269</v>
      </c>
      <c r="E112" s="95">
        <v>79.599999999999994</v>
      </c>
    </row>
    <row r="113" spans="1:5" x14ac:dyDescent="0.3">
      <c r="A113" s="94" t="s">
        <v>1032</v>
      </c>
      <c r="B113" s="95">
        <v>13.6</v>
      </c>
      <c r="D113" s="94" t="s">
        <v>69</v>
      </c>
      <c r="E113" s="95">
        <v>58.1</v>
      </c>
    </row>
    <row r="114" spans="1:5" x14ac:dyDescent="0.3">
      <c r="A114" s="94" t="s">
        <v>1393</v>
      </c>
      <c r="B114" s="95">
        <v>14.6</v>
      </c>
      <c r="D114" s="94" t="s">
        <v>180</v>
      </c>
      <c r="E114" s="95">
        <v>57.1</v>
      </c>
    </row>
    <row r="115" spans="1:5" x14ac:dyDescent="0.3">
      <c r="A115" s="94" t="s">
        <v>2339</v>
      </c>
      <c r="B115" s="95">
        <v>15.4</v>
      </c>
      <c r="D115" s="94" t="s">
        <v>65</v>
      </c>
      <c r="E115" s="95">
        <v>36.799999999999997</v>
      </c>
    </row>
    <row r="116" spans="1:5" x14ac:dyDescent="0.3">
      <c r="A116" s="94" t="s">
        <v>977</v>
      </c>
      <c r="B116" s="95">
        <v>13.6</v>
      </c>
      <c r="D116" s="94" t="s">
        <v>301</v>
      </c>
      <c r="E116" s="95">
        <v>22.7</v>
      </c>
    </row>
    <row r="117" spans="1:5" x14ac:dyDescent="0.3">
      <c r="A117" s="94" t="s">
        <v>1398</v>
      </c>
      <c r="B117" s="95">
        <v>16.7</v>
      </c>
      <c r="D117" s="94" t="s">
        <v>82</v>
      </c>
      <c r="E117" s="95">
        <v>32.4</v>
      </c>
    </row>
    <row r="118" spans="1:5" x14ac:dyDescent="0.3">
      <c r="A118" s="94" t="s">
        <v>1600</v>
      </c>
      <c r="B118" s="95">
        <v>15.6</v>
      </c>
      <c r="D118" s="94" t="s">
        <v>119</v>
      </c>
      <c r="E118" s="95">
        <v>58.6</v>
      </c>
    </row>
    <row r="119" spans="1:5" x14ac:dyDescent="0.3">
      <c r="A119" s="94" t="s">
        <v>2351</v>
      </c>
      <c r="B119" s="95">
        <v>13.6</v>
      </c>
      <c r="D119" s="94" t="s">
        <v>120</v>
      </c>
      <c r="E119" s="95">
        <v>69.8</v>
      </c>
    </row>
    <row r="120" spans="1:5" x14ac:dyDescent="0.3">
      <c r="A120" s="94" t="s">
        <v>1723</v>
      </c>
      <c r="B120" s="95">
        <v>17.3</v>
      </c>
      <c r="D120" s="94" t="s">
        <v>81</v>
      </c>
      <c r="E120" s="95">
        <v>79.599999999999994</v>
      </c>
    </row>
    <row r="121" spans="1:5" x14ac:dyDescent="0.3">
      <c r="A121" s="94" t="s">
        <v>1858</v>
      </c>
      <c r="B121" s="95">
        <v>15.6</v>
      </c>
      <c r="D121" s="94" t="s">
        <v>122</v>
      </c>
      <c r="E121" s="95">
        <v>36.799999999999997</v>
      </c>
    </row>
    <row r="122" spans="1:5" x14ac:dyDescent="0.3">
      <c r="A122" s="94" t="s">
        <v>1982</v>
      </c>
      <c r="B122" s="95">
        <v>13.6</v>
      </c>
      <c r="D122" s="94" t="s">
        <v>107</v>
      </c>
      <c r="E122" s="95">
        <v>22.7</v>
      </c>
    </row>
    <row r="123" spans="1:5" x14ac:dyDescent="0.3">
      <c r="A123" s="94" t="s">
        <v>1346</v>
      </c>
      <c r="B123" s="95">
        <v>17.3</v>
      </c>
      <c r="D123" s="94" t="s">
        <v>83</v>
      </c>
      <c r="E123" s="95">
        <v>32.4</v>
      </c>
    </row>
    <row r="124" spans="1:5" x14ac:dyDescent="0.3">
      <c r="A124" s="94" t="s">
        <v>1483</v>
      </c>
      <c r="B124" s="95">
        <v>15.6</v>
      </c>
      <c r="D124" s="94" t="s">
        <v>236</v>
      </c>
      <c r="E124" s="95">
        <v>58.6</v>
      </c>
    </row>
    <row r="125" spans="1:5" x14ac:dyDescent="0.3">
      <c r="A125" s="94" t="s">
        <v>2539</v>
      </c>
      <c r="B125" s="95">
        <v>15.6</v>
      </c>
      <c r="D125" s="94" t="s">
        <v>75</v>
      </c>
      <c r="E125" s="95">
        <v>33.1</v>
      </c>
    </row>
    <row r="126" spans="1:5" x14ac:dyDescent="0.3">
      <c r="A126" s="94" t="s">
        <v>2519</v>
      </c>
      <c r="B126" s="95">
        <v>13.6</v>
      </c>
      <c r="D126" s="94" t="s">
        <v>244</v>
      </c>
      <c r="E126" s="95">
        <v>69.8</v>
      </c>
    </row>
    <row r="127" spans="1:5" x14ac:dyDescent="0.3">
      <c r="A127" s="94" t="s">
        <v>1639</v>
      </c>
      <c r="B127" s="95">
        <v>17.3</v>
      </c>
      <c r="D127" s="94" t="s">
        <v>328</v>
      </c>
      <c r="E127" s="95">
        <v>79.599999999999994</v>
      </c>
    </row>
    <row r="128" spans="1:5" x14ac:dyDescent="0.3">
      <c r="A128" s="94" t="s">
        <v>2243</v>
      </c>
      <c r="B128" s="95">
        <v>15.4</v>
      </c>
      <c r="D128" s="94" t="s">
        <v>179</v>
      </c>
      <c r="E128" s="95">
        <v>36.799999999999997</v>
      </c>
    </row>
    <row r="129" spans="1:5" x14ac:dyDescent="0.3">
      <c r="A129" s="94" t="s">
        <v>620</v>
      </c>
      <c r="B129" s="95">
        <v>13.4</v>
      </c>
      <c r="D129" s="94" t="s">
        <v>226</v>
      </c>
      <c r="E129" s="95">
        <v>22.7</v>
      </c>
    </row>
    <row r="130" spans="1:5" x14ac:dyDescent="0.3">
      <c r="A130" s="94" t="s">
        <v>1984</v>
      </c>
      <c r="B130" s="95">
        <v>17</v>
      </c>
      <c r="D130" s="94" t="s">
        <v>183</v>
      </c>
      <c r="E130" s="95">
        <v>32.4</v>
      </c>
    </row>
    <row r="131" spans="1:5" x14ac:dyDescent="0.3">
      <c r="A131" s="94" t="s">
        <v>1743</v>
      </c>
      <c r="B131" s="95">
        <v>15.4</v>
      </c>
      <c r="D131" s="94" t="s">
        <v>45</v>
      </c>
      <c r="E131" s="95">
        <v>58.6</v>
      </c>
    </row>
    <row r="132" spans="1:5" x14ac:dyDescent="0.3">
      <c r="A132" s="94" t="s">
        <v>1602</v>
      </c>
      <c r="B132" s="95">
        <v>13.4</v>
      </c>
      <c r="D132" s="94" t="s">
        <v>95</v>
      </c>
      <c r="E132" s="95">
        <v>69.8</v>
      </c>
    </row>
    <row r="133" spans="1:5" x14ac:dyDescent="0.3">
      <c r="A133" s="94" t="s">
        <v>1664</v>
      </c>
      <c r="B133" s="95">
        <v>17</v>
      </c>
      <c r="D133" s="94" t="s">
        <v>73</v>
      </c>
      <c r="E133" s="95">
        <v>79.599999999999994</v>
      </c>
    </row>
    <row r="134" spans="1:5" x14ac:dyDescent="0.3">
      <c r="A134" s="94" t="s">
        <v>1630</v>
      </c>
      <c r="B134" s="95">
        <v>15.4</v>
      </c>
      <c r="D134" s="94" t="s">
        <v>114</v>
      </c>
      <c r="E134" s="95">
        <v>36.799999999999997</v>
      </c>
    </row>
    <row r="135" spans="1:5" x14ac:dyDescent="0.3">
      <c r="A135" s="94" t="s">
        <v>2247</v>
      </c>
      <c r="B135" s="95">
        <v>13.4</v>
      </c>
      <c r="D135" s="94" t="s">
        <v>111</v>
      </c>
      <c r="E135" s="95">
        <v>22.7</v>
      </c>
    </row>
    <row r="136" spans="1:5" x14ac:dyDescent="0.3">
      <c r="A136" s="94" t="s">
        <v>637</v>
      </c>
      <c r="B136" s="95">
        <v>13.6</v>
      </c>
      <c r="D136" s="94" t="s">
        <v>271</v>
      </c>
      <c r="E136" s="95">
        <v>33.1</v>
      </c>
    </row>
    <row r="137" spans="1:5" x14ac:dyDescent="0.3">
      <c r="A137" s="94" t="s">
        <v>1349</v>
      </c>
      <c r="B137" s="95">
        <v>17</v>
      </c>
      <c r="D137" s="94" t="s">
        <v>310</v>
      </c>
      <c r="E137" s="95">
        <v>32.4</v>
      </c>
    </row>
    <row r="138" spans="1:5" x14ac:dyDescent="0.3">
      <c r="A138" s="94" t="s">
        <v>1685</v>
      </c>
      <c r="B138" s="95">
        <v>15.1</v>
      </c>
      <c r="D138" s="94" t="s">
        <v>191</v>
      </c>
      <c r="E138" s="95">
        <v>58.6</v>
      </c>
    </row>
    <row r="139" spans="1:5" x14ac:dyDescent="0.3">
      <c r="A139" s="94" t="s">
        <v>1286</v>
      </c>
      <c r="B139" s="95">
        <v>13.6</v>
      </c>
      <c r="D139" s="94" t="s">
        <v>154</v>
      </c>
      <c r="E139" s="95">
        <v>69.8</v>
      </c>
    </row>
    <row r="140" spans="1:5" x14ac:dyDescent="0.3">
      <c r="A140" s="94" t="s">
        <v>1329</v>
      </c>
      <c r="B140" s="95">
        <v>16.7</v>
      </c>
      <c r="D140" s="94" t="s">
        <v>117</v>
      </c>
      <c r="E140" s="95">
        <v>79.599999999999994</v>
      </c>
    </row>
    <row r="141" spans="1:5" x14ac:dyDescent="0.3">
      <c r="A141" s="94" t="s">
        <v>1269</v>
      </c>
      <c r="B141" s="95">
        <v>15.3</v>
      </c>
      <c r="D141" s="94" t="s">
        <v>285</v>
      </c>
      <c r="E141" s="95">
        <v>36.799999999999997</v>
      </c>
    </row>
    <row r="142" spans="1:5" x14ac:dyDescent="0.3">
      <c r="A142" s="94" t="s">
        <v>1777</v>
      </c>
      <c r="B142" s="95">
        <v>14</v>
      </c>
      <c r="D142" s="94" t="s">
        <v>311</v>
      </c>
      <c r="E142" s="95">
        <v>22.7</v>
      </c>
    </row>
    <row r="143" spans="1:5" x14ac:dyDescent="0.3">
      <c r="A143" s="94" t="s">
        <v>1963</v>
      </c>
      <c r="B143" s="95">
        <v>14.5</v>
      </c>
      <c r="D143" s="94" t="s">
        <v>238</v>
      </c>
      <c r="E143" s="95">
        <v>32.4</v>
      </c>
    </row>
    <row r="144" spans="1:5" x14ac:dyDescent="0.3">
      <c r="A144" s="94" t="s">
        <v>1332</v>
      </c>
      <c r="B144" s="95">
        <v>14.4</v>
      </c>
      <c r="D144" s="94" t="s">
        <v>239</v>
      </c>
      <c r="E144" s="95">
        <v>58.6</v>
      </c>
    </row>
    <row r="145" spans="1:5" x14ac:dyDescent="0.3">
      <c r="A145" s="94" t="s">
        <v>1729</v>
      </c>
      <c r="B145" s="95">
        <v>15.3</v>
      </c>
      <c r="D145" s="94" t="s">
        <v>96</v>
      </c>
      <c r="E145" s="95">
        <v>69.8</v>
      </c>
    </row>
    <row r="146" spans="1:5" x14ac:dyDescent="0.3">
      <c r="A146" s="94" t="s">
        <v>1584</v>
      </c>
      <c r="B146" s="95">
        <v>15.2</v>
      </c>
      <c r="D146" s="94" t="s">
        <v>102</v>
      </c>
      <c r="E146" s="95">
        <v>79.599999999999994</v>
      </c>
    </row>
    <row r="147" spans="1:5" x14ac:dyDescent="0.3">
      <c r="A147" s="94" t="s">
        <v>2249</v>
      </c>
      <c r="B147" s="95">
        <v>17.3</v>
      </c>
      <c r="D147" s="94" t="s">
        <v>198</v>
      </c>
      <c r="E147" s="95">
        <v>36.700000000000003</v>
      </c>
    </row>
    <row r="148" spans="1:5" x14ac:dyDescent="0.3">
      <c r="A148" s="94" t="s">
        <v>1967</v>
      </c>
      <c r="B148" s="95">
        <v>13.8</v>
      </c>
      <c r="D148" s="94" t="s">
        <v>291</v>
      </c>
      <c r="E148" s="95">
        <v>36.799999999999997</v>
      </c>
    </row>
    <row r="149" spans="1:5" x14ac:dyDescent="0.3">
      <c r="A149" s="94" t="s">
        <v>2527</v>
      </c>
      <c r="B149" s="95">
        <v>16.899999999999999</v>
      </c>
      <c r="D149" s="94" t="s">
        <v>118</v>
      </c>
      <c r="E149" s="95">
        <v>22.7</v>
      </c>
    </row>
    <row r="150" spans="1:5" x14ac:dyDescent="0.3">
      <c r="A150" s="94" t="s">
        <v>1274</v>
      </c>
      <c r="B150" s="95">
        <v>15.8</v>
      </c>
      <c r="D150" s="94" t="s">
        <v>209</v>
      </c>
      <c r="E150" s="95">
        <v>32.4</v>
      </c>
    </row>
    <row r="151" spans="1:5" x14ac:dyDescent="0.3">
      <c r="A151" s="94" t="s">
        <v>1641</v>
      </c>
      <c r="B151" s="95">
        <v>13.8</v>
      </c>
      <c r="D151" s="94" t="s">
        <v>187</v>
      </c>
      <c r="E151" s="95">
        <v>58.6</v>
      </c>
    </row>
    <row r="152" spans="1:5" x14ac:dyDescent="0.3">
      <c r="A152" s="94" t="s">
        <v>1804</v>
      </c>
      <c r="B152" s="95">
        <v>17.399999999999999</v>
      </c>
      <c r="D152" s="94" t="s">
        <v>295</v>
      </c>
      <c r="E152" s="95">
        <v>69.8</v>
      </c>
    </row>
    <row r="153" spans="1:5" x14ac:dyDescent="0.3">
      <c r="A153" s="94" t="s">
        <v>2358</v>
      </c>
      <c r="B153" s="95">
        <v>15.8</v>
      </c>
      <c r="D153" s="94" t="s">
        <v>353</v>
      </c>
      <c r="E153" s="95">
        <v>79.599999999999994</v>
      </c>
    </row>
    <row r="154" spans="1:5" x14ac:dyDescent="0.3">
      <c r="A154" s="94" t="s">
        <v>1637</v>
      </c>
      <c r="B154" s="95">
        <v>13.8</v>
      </c>
      <c r="D154" s="94" t="s">
        <v>62</v>
      </c>
      <c r="E154" s="95">
        <v>36.799999999999997</v>
      </c>
    </row>
    <row r="155" spans="1:5" x14ac:dyDescent="0.3">
      <c r="A155" s="94" t="s">
        <v>2360</v>
      </c>
      <c r="B155" s="95">
        <v>17.399999999999999</v>
      </c>
      <c r="D155" s="94" t="s">
        <v>210</v>
      </c>
      <c r="E155" s="95">
        <v>22.7</v>
      </c>
    </row>
    <row r="156" spans="1:5" x14ac:dyDescent="0.3">
      <c r="A156" s="94" t="s">
        <v>2364</v>
      </c>
      <c r="B156" s="95">
        <v>15.8</v>
      </c>
      <c r="D156" s="94" t="s">
        <v>116</v>
      </c>
      <c r="E156" s="95">
        <v>32.4</v>
      </c>
    </row>
    <row r="157" spans="1:5" x14ac:dyDescent="0.3">
      <c r="A157" s="94" t="s">
        <v>1806</v>
      </c>
      <c r="B157" s="95">
        <v>13.8</v>
      </c>
      <c r="D157" s="94" t="s">
        <v>175</v>
      </c>
      <c r="E157" s="95">
        <v>58.6</v>
      </c>
    </row>
    <row r="158" spans="1:5" x14ac:dyDescent="0.3">
      <c r="A158" s="94" t="s">
        <v>742</v>
      </c>
      <c r="B158" s="95">
        <v>15.6</v>
      </c>
      <c r="D158" s="94" t="s">
        <v>189</v>
      </c>
      <c r="E158" s="95">
        <v>78.400000000000006</v>
      </c>
    </row>
    <row r="159" spans="1:5" x14ac:dyDescent="0.3">
      <c r="A159" s="94" t="s">
        <v>2000</v>
      </c>
      <c r="B159" s="95">
        <v>17.399999999999999</v>
      </c>
      <c r="D159" s="94" t="s">
        <v>133</v>
      </c>
      <c r="E159" s="95">
        <v>69.8</v>
      </c>
    </row>
    <row r="160" spans="1:5" x14ac:dyDescent="0.3">
      <c r="A160" s="94" t="s">
        <v>1604</v>
      </c>
      <c r="B160" s="95">
        <v>15.6</v>
      </c>
      <c r="D160" s="94" t="s">
        <v>219</v>
      </c>
      <c r="E160" s="95">
        <v>79.599999999999994</v>
      </c>
    </row>
    <row r="161" spans="1:5" x14ac:dyDescent="0.3">
      <c r="A161" s="94" t="s">
        <v>1369</v>
      </c>
      <c r="B161" s="95">
        <v>13.6</v>
      </c>
      <c r="D161" s="94" t="s">
        <v>66</v>
      </c>
      <c r="E161" s="95">
        <v>36.799999999999997</v>
      </c>
    </row>
    <row r="162" spans="1:5" x14ac:dyDescent="0.3">
      <c r="A162" s="94" t="s">
        <v>1021</v>
      </c>
      <c r="B162" s="95">
        <v>17.3</v>
      </c>
      <c r="D162" s="94" t="s">
        <v>292</v>
      </c>
      <c r="E162" s="95">
        <v>22.7</v>
      </c>
    </row>
    <row r="163" spans="1:5" x14ac:dyDescent="0.3">
      <c r="A163" s="94" t="s">
        <v>1990</v>
      </c>
      <c r="B163" s="95">
        <v>15.6</v>
      </c>
      <c r="D163" s="94" t="s">
        <v>77</v>
      </c>
      <c r="E163" s="95">
        <v>32.4</v>
      </c>
    </row>
    <row r="164" spans="1:5" x14ac:dyDescent="0.3">
      <c r="A164" s="94" t="s">
        <v>1551</v>
      </c>
      <c r="B164" s="95">
        <v>13.6</v>
      </c>
      <c r="D164" s="94" t="s">
        <v>272</v>
      </c>
      <c r="E164" s="95">
        <v>58.6</v>
      </c>
    </row>
    <row r="165" spans="1:5" x14ac:dyDescent="0.3">
      <c r="A165" s="94" t="s">
        <v>777</v>
      </c>
      <c r="B165" s="95">
        <v>17.3</v>
      </c>
      <c r="D165" s="94" t="s">
        <v>106</v>
      </c>
      <c r="E165" s="95">
        <v>69.8</v>
      </c>
    </row>
    <row r="166" spans="1:5" x14ac:dyDescent="0.3">
      <c r="A166" s="94" t="s">
        <v>1288</v>
      </c>
      <c r="B166" s="95">
        <v>15.6</v>
      </c>
      <c r="D166" s="94" t="s">
        <v>229</v>
      </c>
      <c r="E166" s="95">
        <v>111.7</v>
      </c>
    </row>
    <row r="167" spans="1:5" x14ac:dyDescent="0.3">
      <c r="A167" s="94" t="s">
        <v>1698</v>
      </c>
      <c r="B167" s="95">
        <v>13.6</v>
      </c>
      <c r="D167" s="94" t="s">
        <v>307</v>
      </c>
      <c r="E167" s="95">
        <v>51</v>
      </c>
    </row>
    <row r="168" spans="1:5" x14ac:dyDescent="0.3">
      <c r="A168" s="94" t="s">
        <v>1751</v>
      </c>
      <c r="B168" s="95">
        <v>17.3</v>
      </c>
      <c r="D168" s="94" t="s">
        <v>315</v>
      </c>
      <c r="E168" s="95">
        <v>31.4</v>
      </c>
    </row>
    <row r="169" spans="1:5" x14ac:dyDescent="0.3">
      <c r="A169" s="94" t="s">
        <v>1969</v>
      </c>
      <c r="B169" s="95">
        <v>13.6</v>
      </c>
      <c r="D169" s="94" t="s">
        <v>143</v>
      </c>
      <c r="E169" s="95">
        <v>72.599999999999994</v>
      </c>
    </row>
    <row r="170" spans="1:5" x14ac:dyDescent="0.3">
      <c r="A170" s="94" t="s">
        <v>1753</v>
      </c>
      <c r="B170" s="95">
        <v>15.6</v>
      </c>
      <c r="D170" s="94" t="s">
        <v>202</v>
      </c>
      <c r="E170" s="95">
        <v>45.8</v>
      </c>
    </row>
    <row r="171" spans="1:5" x14ac:dyDescent="0.3">
      <c r="A171" s="94" t="s">
        <v>1700</v>
      </c>
      <c r="B171" s="95">
        <v>13.6</v>
      </c>
      <c r="D171" s="94" t="s">
        <v>55</v>
      </c>
      <c r="E171" s="95">
        <v>82</v>
      </c>
    </row>
    <row r="172" spans="1:5" x14ac:dyDescent="0.3">
      <c r="A172" s="94" t="s">
        <v>1034</v>
      </c>
      <c r="B172" s="95">
        <v>16.5</v>
      </c>
      <c r="D172" s="94" t="s">
        <v>115</v>
      </c>
      <c r="E172" s="95">
        <v>98.1</v>
      </c>
    </row>
    <row r="173" spans="1:5" x14ac:dyDescent="0.3">
      <c r="A173" s="94" t="s">
        <v>683</v>
      </c>
      <c r="B173" s="95">
        <v>15.4</v>
      </c>
      <c r="D173" s="94" t="s">
        <v>338</v>
      </c>
      <c r="E173" s="95">
        <v>80.400000000000006</v>
      </c>
    </row>
    <row r="174" spans="1:5" x14ac:dyDescent="0.3">
      <c r="A174" s="94" t="s">
        <v>747</v>
      </c>
      <c r="B174" s="95">
        <v>13.6</v>
      </c>
      <c r="D174" s="94" t="s">
        <v>268</v>
      </c>
      <c r="E174" s="95">
        <v>51.2</v>
      </c>
    </row>
    <row r="175" spans="1:5" x14ac:dyDescent="0.3">
      <c r="A175" s="94" t="s">
        <v>2146</v>
      </c>
      <c r="B175" s="95">
        <v>16.7</v>
      </c>
      <c r="D175" s="94" t="s">
        <v>76</v>
      </c>
      <c r="E175" s="95">
        <v>50.9</v>
      </c>
    </row>
    <row r="176" spans="1:5" x14ac:dyDescent="0.3">
      <c r="A176" s="94" t="s">
        <v>1769</v>
      </c>
      <c r="B176" s="95">
        <v>15.6</v>
      </c>
      <c r="D176" s="94" t="s">
        <v>78</v>
      </c>
      <c r="E176" s="95">
        <v>73.7</v>
      </c>
    </row>
    <row r="177" spans="1:5" x14ac:dyDescent="0.3">
      <c r="A177" s="94" t="s">
        <v>1422</v>
      </c>
      <c r="B177" s="95">
        <v>13.6</v>
      </c>
      <c r="D177" s="94" t="s">
        <v>222</v>
      </c>
      <c r="E177" s="95">
        <v>79</v>
      </c>
    </row>
    <row r="178" spans="1:5" x14ac:dyDescent="0.3">
      <c r="A178" s="94" t="s">
        <v>1588</v>
      </c>
      <c r="B178" s="95">
        <v>17.3</v>
      </c>
      <c r="D178" s="94" t="s">
        <v>317</v>
      </c>
      <c r="E178" s="95">
        <v>50.1</v>
      </c>
    </row>
    <row r="179" spans="1:5" x14ac:dyDescent="0.3">
      <c r="A179" s="94" t="s">
        <v>1647</v>
      </c>
      <c r="B179" s="95">
        <v>15.6</v>
      </c>
      <c r="D179" s="94" t="s">
        <v>186</v>
      </c>
      <c r="E179" s="95">
        <v>49.8</v>
      </c>
    </row>
    <row r="180" spans="1:5" x14ac:dyDescent="0.3">
      <c r="A180" s="94" t="s">
        <v>716</v>
      </c>
      <c r="B180" s="95">
        <v>17.3</v>
      </c>
      <c r="D180" s="94" t="s">
        <v>240</v>
      </c>
      <c r="E180" s="95">
        <v>57.1</v>
      </c>
    </row>
    <row r="181" spans="1:5" x14ac:dyDescent="0.3">
      <c r="A181" s="94" t="s">
        <v>1334</v>
      </c>
      <c r="B181" s="95">
        <v>13.6</v>
      </c>
      <c r="D181" s="94" t="s">
        <v>113</v>
      </c>
      <c r="E181" s="95">
        <v>72.400000000000006</v>
      </c>
    </row>
    <row r="182" spans="1:5" x14ac:dyDescent="0.3">
      <c r="A182" s="94" t="s">
        <v>2174</v>
      </c>
      <c r="B182" s="95">
        <v>17.3</v>
      </c>
      <c r="D182" s="94" t="s">
        <v>126</v>
      </c>
      <c r="E182" s="95">
        <v>79</v>
      </c>
    </row>
    <row r="183" spans="1:5" x14ac:dyDescent="0.3">
      <c r="A183" s="94" t="s">
        <v>2034</v>
      </c>
      <c r="B183" s="95">
        <v>15.6</v>
      </c>
      <c r="D183" s="94" t="s">
        <v>123</v>
      </c>
      <c r="E183" s="95">
        <v>50.1</v>
      </c>
    </row>
    <row r="184" spans="1:5" x14ac:dyDescent="0.3">
      <c r="A184" s="94" t="s">
        <v>1745</v>
      </c>
      <c r="B184" s="95">
        <v>13.6</v>
      </c>
      <c r="D184" s="94" t="s">
        <v>185</v>
      </c>
      <c r="E184" s="95">
        <v>49.8</v>
      </c>
    </row>
    <row r="185" spans="1:5" x14ac:dyDescent="0.3">
      <c r="A185" s="94" t="s">
        <v>1487</v>
      </c>
      <c r="B185" s="95">
        <v>17.3</v>
      </c>
      <c r="D185" s="94" t="s">
        <v>350</v>
      </c>
      <c r="E185" s="95">
        <v>72.400000000000006</v>
      </c>
    </row>
    <row r="186" spans="1:5" x14ac:dyDescent="0.3">
      <c r="A186" s="94" t="s">
        <v>1338</v>
      </c>
      <c r="B186" s="95">
        <v>15.9</v>
      </c>
      <c r="D186" s="94" t="s">
        <v>178</v>
      </c>
      <c r="E186" s="95">
        <v>79</v>
      </c>
    </row>
    <row r="187" spans="1:5" x14ac:dyDescent="0.3">
      <c r="A187" s="94" t="s">
        <v>1713</v>
      </c>
      <c r="B187" s="95">
        <v>13.9</v>
      </c>
      <c r="D187" s="94" t="s">
        <v>267</v>
      </c>
      <c r="E187" s="95">
        <v>50.1</v>
      </c>
    </row>
    <row r="188" spans="1:5" x14ac:dyDescent="0.3">
      <c r="A188" s="94" t="s">
        <v>688</v>
      </c>
      <c r="B188" s="95">
        <v>17.600000000000001</v>
      </c>
      <c r="D188" s="94" t="s">
        <v>233</v>
      </c>
      <c r="E188" s="95">
        <v>49.8</v>
      </c>
    </row>
    <row r="189" spans="1:5" x14ac:dyDescent="0.3">
      <c r="A189" s="94" t="s">
        <v>1361</v>
      </c>
      <c r="B189" s="95">
        <v>15.9</v>
      </c>
      <c r="D189" s="94" t="s">
        <v>255</v>
      </c>
      <c r="E189" s="95">
        <v>72.400000000000006</v>
      </c>
    </row>
    <row r="190" spans="1:5" x14ac:dyDescent="0.3">
      <c r="A190" s="94" t="s">
        <v>1276</v>
      </c>
      <c r="B190" s="95">
        <v>13.9</v>
      </c>
      <c r="D190" s="94" t="s">
        <v>329</v>
      </c>
      <c r="E190" s="95">
        <v>79</v>
      </c>
    </row>
    <row r="191" spans="1:5" x14ac:dyDescent="0.3">
      <c r="A191" s="94" t="s">
        <v>595</v>
      </c>
      <c r="B191" s="95">
        <v>15.1</v>
      </c>
      <c r="D191" s="94" t="s">
        <v>336</v>
      </c>
      <c r="E191" s="95">
        <v>33.1</v>
      </c>
    </row>
    <row r="192" spans="1:5" x14ac:dyDescent="0.3">
      <c r="A192" s="94" t="s">
        <v>1039</v>
      </c>
      <c r="B192" s="95">
        <v>17.600000000000001</v>
      </c>
      <c r="D192" s="94" t="s">
        <v>84</v>
      </c>
      <c r="E192" s="95">
        <v>50.1</v>
      </c>
    </row>
    <row r="193" spans="1:5" x14ac:dyDescent="0.3">
      <c r="A193" s="94" t="s">
        <v>1428</v>
      </c>
      <c r="B193" s="95">
        <v>15.9</v>
      </c>
      <c r="D193" s="94" t="s">
        <v>199</v>
      </c>
      <c r="E193" s="95">
        <v>49.8</v>
      </c>
    </row>
    <row r="194" spans="1:5" x14ac:dyDescent="0.3">
      <c r="A194" s="94" t="s">
        <v>2296</v>
      </c>
      <c r="B194" s="95">
        <v>13.9</v>
      </c>
      <c r="D194" s="94" t="s">
        <v>105</v>
      </c>
      <c r="E194" s="95">
        <v>72.400000000000006</v>
      </c>
    </row>
    <row r="195" spans="1:5" x14ac:dyDescent="0.3">
      <c r="A195" s="94" t="s">
        <v>2006</v>
      </c>
      <c r="B195" s="95">
        <v>17.600000000000001</v>
      </c>
      <c r="D195" s="94" t="s">
        <v>302</v>
      </c>
      <c r="E195" s="95">
        <v>79</v>
      </c>
    </row>
    <row r="196" spans="1:5" x14ac:dyDescent="0.3">
      <c r="A196" s="94" t="s">
        <v>1382</v>
      </c>
      <c r="B196" s="95">
        <v>15.4</v>
      </c>
      <c r="D196" s="94" t="s">
        <v>181</v>
      </c>
      <c r="E196" s="95">
        <v>50.1</v>
      </c>
    </row>
    <row r="197" spans="1:5" x14ac:dyDescent="0.3">
      <c r="A197" s="94" t="s">
        <v>1559</v>
      </c>
      <c r="B197" s="95">
        <v>13.9</v>
      </c>
      <c r="D197" s="94" t="s">
        <v>242</v>
      </c>
      <c r="E197" s="95">
        <v>49.8</v>
      </c>
    </row>
    <row r="198" spans="1:5" x14ac:dyDescent="0.3">
      <c r="A198" s="94" t="s">
        <v>2473</v>
      </c>
      <c r="B198" s="95">
        <v>18</v>
      </c>
      <c r="D198" s="94" t="s">
        <v>241</v>
      </c>
      <c r="E198" s="95">
        <v>72.400000000000006</v>
      </c>
    </row>
    <row r="199" spans="1:5" x14ac:dyDescent="0.3">
      <c r="A199" s="94" t="s">
        <v>1643</v>
      </c>
      <c r="B199" s="95">
        <v>15.1</v>
      </c>
      <c r="D199" s="94" t="s">
        <v>318</v>
      </c>
      <c r="E199" s="95">
        <v>79</v>
      </c>
    </row>
    <row r="200" spans="1:5" x14ac:dyDescent="0.3">
      <c r="A200" s="94" t="s">
        <v>724</v>
      </c>
      <c r="B200" s="95">
        <v>15.1</v>
      </c>
      <c r="D200" s="94" t="s">
        <v>128</v>
      </c>
      <c r="E200" s="95">
        <v>50.1</v>
      </c>
    </row>
    <row r="201" spans="1:5" x14ac:dyDescent="0.3">
      <c r="A201" s="94" t="s">
        <v>1941</v>
      </c>
      <c r="B201" s="95">
        <v>13.6</v>
      </c>
      <c r="D201" s="94" t="s">
        <v>129</v>
      </c>
      <c r="E201" s="95">
        <v>49.8</v>
      </c>
    </row>
    <row r="202" spans="1:5" x14ac:dyDescent="0.3">
      <c r="A202" s="94" t="s">
        <v>1658</v>
      </c>
      <c r="B202" s="95">
        <v>13.6</v>
      </c>
      <c r="D202" s="94" t="s">
        <v>356</v>
      </c>
      <c r="E202" s="95">
        <v>33.1</v>
      </c>
    </row>
    <row r="203" spans="1:5" x14ac:dyDescent="0.3">
      <c r="A203" s="94" t="s">
        <v>1899</v>
      </c>
      <c r="B203" s="95">
        <v>16.8</v>
      </c>
      <c r="D203" s="94" t="s">
        <v>330</v>
      </c>
      <c r="E203" s="95">
        <v>72.400000000000006</v>
      </c>
    </row>
    <row r="204" spans="1:5" x14ac:dyDescent="0.3">
      <c r="A204" s="94" t="s">
        <v>2254</v>
      </c>
      <c r="B204" s="95">
        <v>15.7</v>
      </c>
      <c r="D204" s="94" t="s">
        <v>303</v>
      </c>
      <c r="E204" s="95">
        <v>79</v>
      </c>
    </row>
    <row r="205" spans="1:5" x14ac:dyDescent="0.3">
      <c r="A205" s="94" t="s">
        <v>844</v>
      </c>
      <c r="B205" s="95">
        <v>13.6</v>
      </c>
      <c r="D205" s="94" t="s">
        <v>358</v>
      </c>
      <c r="E205" s="95">
        <v>50.1</v>
      </c>
    </row>
    <row r="206" spans="1:5" x14ac:dyDescent="0.3">
      <c r="A206" s="94" t="s">
        <v>555</v>
      </c>
      <c r="B206" s="95">
        <v>17.3</v>
      </c>
      <c r="D206" s="94" t="s">
        <v>112</v>
      </c>
      <c r="E206" s="95">
        <v>49.8</v>
      </c>
    </row>
    <row r="207" spans="1:5" x14ac:dyDescent="0.3">
      <c r="A207" s="94" t="s">
        <v>1449</v>
      </c>
      <c r="B207" s="95">
        <v>15.7</v>
      </c>
      <c r="D207" s="94" t="s">
        <v>169</v>
      </c>
      <c r="E207" s="95">
        <v>72.400000000000006</v>
      </c>
    </row>
    <row r="208" spans="1:5" x14ac:dyDescent="0.3">
      <c r="A208" s="94" t="s">
        <v>1430</v>
      </c>
      <c r="B208" s="95">
        <v>13.6</v>
      </c>
      <c r="D208" s="94" t="s">
        <v>130</v>
      </c>
      <c r="E208" s="95">
        <v>79</v>
      </c>
    </row>
    <row r="209" spans="1:5" x14ac:dyDescent="0.3">
      <c r="A209" s="94" t="s">
        <v>557</v>
      </c>
      <c r="B209" s="95">
        <v>17.3</v>
      </c>
      <c r="D209" s="94" t="s">
        <v>326</v>
      </c>
      <c r="E209" s="95">
        <v>50.1</v>
      </c>
    </row>
    <row r="210" spans="1:5" x14ac:dyDescent="0.3">
      <c r="A210" s="94" t="s">
        <v>1561</v>
      </c>
      <c r="B210" s="95">
        <v>15.7</v>
      </c>
      <c r="D210" s="94" t="s">
        <v>220</v>
      </c>
      <c r="E210" s="95">
        <v>49.8</v>
      </c>
    </row>
    <row r="211" spans="1:5" x14ac:dyDescent="0.3">
      <c r="A211" s="94" t="s">
        <v>1609</v>
      </c>
      <c r="B211" s="95">
        <v>13.6</v>
      </c>
      <c r="D211" s="94" t="s">
        <v>227</v>
      </c>
      <c r="E211" s="95">
        <v>72.400000000000006</v>
      </c>
    </row>
    <row r="212" spans="1:5" x14ac:dyDescent="0.3">
      <c r="A212" s="94" t="s">
        <v>1945</v>
      </c>
      <c r="B212" s="95">
        <v>17.3</v>
      </c>
      <c r="D212" s="94" t="s">
        <v>296</v>
      </c>
      <c r="E212" s="95">
        <v>79</v>
      </c>
    </row>
    <row r="213" spans="1:5" x14ac:dyDescent="0.3">
      <c r="A213" s="94" t="s">
        <v>2256</v>
      </c>
      <c r="B213" s="95">
        <v>17.2</v>
      </c>
      <c r="D213" s="94" t="s">
        <v>173</v>
      </c>
      <c r="E213" s="95">
        <v>36.700000000000003</v>
      </c>
    </row>
    <row r="214" spans="1:5" x14ac:dyDescent="0.3">
      <c r="A214" s="94" t="s">
        <v>1719</v>
      </c>
      <c r="B214" s="95">
        <v>15.4</v>
      </c>
      <c r="D214" s="94" t="s">
        <v>230</v>
      </c>
      <c r="E214" s="95">
        <v>50.1</v>
      </c>
    </row>
    <row r="215" spans="1:5" x14ac:dyDescent="0.3">
      <c r="A215" s="94" t="s">
        <v>2366</v>
      </c>
      <c r="B215" s="95">
        <v>13.6</v>
      </c>
      <c r="D215" s="94" t="s">
        <v>278</v>
      </c>
      <c r="E215" s="95">
        <v>49.8</v>
      </c>
    </row>
    <row r="216" spans="1:5" x14ac:dyDescent="0.3">
      <c r="A216" s="94" t="s">
        <v>2323</v>
      </c>
      <c r="B216" s="95">
        <v>17</v>
      </c>
      <c r="D216" s="94" t="s">
        <v>313</v>
      </c>
      <c r="E216" s="95">
        <v>72.400000000000006</v>
      </c>
    </row>
    <row r="217" spans="1:5" x14ac:dyDescent="0.3">
      <c r="A217" s="94" t="s">
        <v>559</v>
      </c>
      <c r="B217" s="95">
        <v>15.4</v>
      </c>
      <c r="D217" s="94" t="s">
        <v>110</v>
      </c>
      <c r="E217" s="95">
        <v>79</v>
      </c>
    </row>
    <row r="218" spans="1:5" x14ac:dyDescent="0.3">
      <c r="A218" s="94" t="s">
        <v>2008</v>
      </c>
      <c r="B218" s="95">
        <v>13.6</v>
      </c>
      <c r="D218" s="94" t="s">
        <v>275</v>
      </c>
      <c r="E218" s="95">
        <v>50.1</v>
      </c>
    </row>
    <row r="219" spans="1:5" x14ac:dyDescent="0.3">
      <c r="A219" s="94" t="s">
        <v>2557</v>
      </c>
      <c r="B219" s="95">
        <v>17</v>
      </c>
      <c r="D219" s="94" t="s">
        <v>319</v>
      </c>
      <c r="E219" s="95">
        <v>49.8</v>
      </c>
    </row>
    <row r="220" spans="1:5" x14ac:dyDescent="0.3">
      <c r="A220" s="94" t="s">
        <v>1371</v>
      </c>
      <c r="B220" s="95">
        <v>15.4</v>
      </c>
      <c r="D220" s="94" t="s">
        <v>235</v>
      </c>
      <c r="E220" s="95">
        <v>72.400000000000006</v>
      </c>
    </row>
    <row r="221" spans="1:5" x14ac:dyDescent="0.3">
      <c r="A221" s="94" t="s">
        <v>2450</v>
      </c>
      <c r="B221" s="95">
        <v>13.6</v>
      </c>
      <c r="D221" s="94" t="s">
        <v>170</v>
      </c>
      <c r="E221" s="95">
        <v>79</v>
      </c>
    </row>
    <row r="222" spans="1:5" x14ac:dyDescent="0.3">
      <c r="A222" s="94" t="s">
        <v>2400</v>
      </c>
      <c r="B222" s="95">
        <v>17</v>
      </c>
      <c r="D222" s="94" t="s">
        <v>299</v>
      </c>
      <c r="E222" s="95">
        <v>50.1</v>
      </c>
    </row>
    <row r="223" spans="1:5" x14ac:dyDescent="0.3">
      <c r="A223" s="94" t="s">
        <v>1363</v>
      </c>
      <c r="B223" s="95">
        <v>14.8</v>
      </c>
      <c r="D223" s="94" t="s">
        <v>305</v>
      </c>
      <c r="E223" s="95">
        <v>49.8</v>
      </c>
    </row>
    <row r="224" spans="1:5" x14ac:dyDescent="0.3">
      <c r="A224" s="94" t="s">
        <v>2341</v>
      </c>
      <c r="B224" s="95">
        <v>17.3</v>
      </c>
      <c r="D224" s="94" t="s">
        <v>103</v>
      </c>
      <c r="E224" s="95">
        <v>34.1</v>
      </c>
    </row>
    <row r="225" spans="1:5" x14ac:dyDescent="0.3">
      <c r="A225" s="94" t="s">
        <v>930</v>
      </c>
      <c r="B225" s="95">
        <v>15.1</v>
      </c>
      <c r="D225" s="94" t="s">
        <v>304</v>
      </c>
      <c r="E225" s="95">
        <v>78.400000000000006</v>
      </c>
    </row>
    <row r="226" spans="1:5" x14ac:dyDescent="0.3">
      <c r="A226" s="94" t="s">
        <v>2038</v>
      </c>
      <c r="B226" s="95">
        <v>13.6</v>
      </c>
      <c r="D226" s="94" t="s">
        <v>306</v>
      </c>
      <c r="E226" s="95">
        <v>72.400000000000006</v>
      </c>
    </row>
    <row r="227" spans="1:5" x14ac:dyDescent="0.3">
      <c r="A227" s="94" t="s">
        <v>658</v>
      </c>
      <c r="B227" s="95">
        <v>16.399999999999999</v>
      </c>
      <c r="D227" s="94" t="s">
        <v>290</v>
      </c>
      <c r="E227" s="95">
        <v>79</v>
      </c>
    </row>
    <row r="228" spans="1:5" x14ac:dyDescent="0.3">
      <c r="A228" s="94" t="s">
        <v>1367</v>
      </c>
      <c r="B228" s="95">
        <v>14.7</v>
      </c>
      <c r="D228" s="94" t="s">
        <v>194</v>
      </c>
      <c r="E228" s="95">
        <v>50.1</v>
      </c>
    </row>
    <row r="229" spans="1:5" x14ac:dyDescent="0.3">
      <c r="A229" s="94" t="s">
        <v>1281</v>
      </c>
      <c r="B229" s="95">
        <v>15.2</v>
      </c>
      <c r="D229" s="94" t="s">
        <v>254</v>
      </c>
      <c r="E229" s="95">
        <v>49.8</v>
      </c>
    </row>
    <row r="230" spans="1:5" x14ac:dyDescent="0.3">
      <c r="A230" s="94" t="s">
        <v>2298</v>
      </c>
      <c r="B230" s="95">
        <v>13.6</v>
      </c>
      <c r="D230" s="94" t="s">
        <v>195</v>
      </c>
      <c r="E230" s="95">
        <v>72.400000000000006</v>
      </c>
    </row>
    <row r="231" spans="1:5" x14ac:dyDescent="0.3">
      <c r="A231" s="94" t="s">
        <v>1692</v>
      </c>
      <c r="B231" s="95">
        <v>16.7</v>
      </c>
      <c r="D231" s="94" t="s">
        <v>312</v>
      </c>
      <c r="E231" s="95">
        <v>79</v>
      </c>
    </row>
    <row r="232" spans="1:5" x14ac:dyDescent="0.3">
      <c r="A232" s="94" t="s">
        <v>1451</v>
      </c>
      <c r="B232" s="95">
        <v>15.6</v>
      </c>
      <c r="D232" s="94" t="s">
        <v>270</v>
      </c>
      <c r="E232" s="95">
        <v>50.1</v>
      </c>
    </row>
    <row r="233" spans="1:5" x14ac:dyDescent="0.3">
      <c r="A233" s="94" t="s">
        <v>932</v>
      </c>
      <c r="B233" s="95">
        <v>13.6</v>
      </c>
      <c r="D233" s="94" t="s">
        <v>196</v>
      </c>
      <c r="E233" s="95">
        <v>49.8</v>
      </c>
    </row>
    <row r="234" spans="1:5" x14ac:dyDescent="0.3">
      <c r="A234" s="94" t="s">
        <v>846</v>
      </c>
      <c r="B234" s="95">
        <v>17.3</v>
      </c>
      <c r="D234" s="94" t="s">
        <v>344</v>
      </c>
      <c r="E234" s="95">
        <v>72.400000000000006</v>
      </c>
    </row>
    <row r="235" spans="1:5" x14ac:dyDescent="0.3">
      <c r="A235" s="94" t="s">
        <v>1881</v>
      </c>
      <c r="B235" s="95">
        <v>13.6</v>
      </c>
      <c r="D235" s="94" t="s">
        <v>104</v>
      </c>
      <c r="E235" s="95">
        <v>79</v>
      </c>
    </row>
    <row r="236" spans="1:5" x14ac:dyDescent="0.3">
      <c r="A236" s="94" t="s">
        <v>876</v>
      </c>
      <c r="B236" s="95">
        <v>16.7</v>
      </c>
      <c r="D236" s="94" t="s">
        <v>359</v>
      </c>
      <c r="E236" s="95">
        <v>72.599999999999994</v>
      </c>
    </row>
    <row r="237" spans="1:5" x14ac:dyDescent="0.3">
      <c r="A237" s="94" t="s">
        <v>2178</v>
      </c>
      <c r="B237" s="95">
        <v>15.6</v>
      </c>
      <c r="D237" s="94" t="s">
        <v>211</v>
      </c>
      <c r="E237" s="95">
        <v>50.1</v>
      </c>
    </row>
    <row r="238" spans="1:5" x14ac:dyDescent="0.3">
      <c r="A238" s="94" t="s">
        <v>1887</v>
      </c>
      <c r="B238" s="95">
        <v>13.6</v>
      </c>
      <c r="D238" s="94" t="s">
        <v>316</v>
      </c>
      <c r="E238" s="95">
        <v>49.8</v>
      </c>
    </row>
    <row r="239" spans="1:5" x14ac:dyDescent="0.3">
      <c r="A239" s="94" t="s">
        <v>622</v>
      </c>
      <c r="B239" s="95">
        <v>17.3</v>
      </c>
      <c r="D239" s="94" t="s">
        <v>280</v>
      </c>
      <c r="E239" s="95">
        <v>72.400000000000006</v>
      </c>
    </row>
    <row r="240" spans="1:5" x14ac:dyDescent="0.3">
      <c r="A240" s="94" t="s">
        <v>582</v>
      </c>
      <c r="B240" s="95">
        <v>15.6</v>
      </c>
      <c r="D240" s="94" t="s">
        <v>263</v>
      </c>
      <c r="E240" s="95">
        <v>79</v>
      </c>
    </row>
    <row r="241" spans="1:5" x14ac:dyDescent="0.3">
      <c r="A241" s="94" t="s">
        <v>1883</v>
      </c>
      <c r="B241" s="95">
        <v>13.6</v>
      </c>
      <c r="D241" s="94" t="s">
        <v>131</v>
      </c>
      <c r="E241" s="95">
        <v>50.1</v>
      </c>
    </row>
    <row r="242" spans="1:5" x14ac:dyDescent="0.3">
      <c r="A242" s="94" t="s">
        <v>2015</v>
      </c>
      <c r="B242" s="95">
        <v>17.3</v>
      </c>
      <c r="D242" s="94" t="s">
        <v>97</v>
      </c>
      <c r="E242" s="95">
        <v>49.8</v>
      </c>
    </row>
    <row r="243" spans="1:5" x14ac:dyDescent="0.3">
      <c r="A243" s="94" t="s">
        <v>1384</v>
      </c>
      <c r="B243" s="95">
        <v>15.6</v>
      </c>
      <c r="D243" s="94" t="s">
        <v>259</v>
      </c>
      <c r="E243" s="95">
        <v>72.400000000000006</v>
      </c>
    </row>
    <row r="244" spans="1:5" x14ac:dyDescent="0.3">
      <c r="A244" s="94" t="s">
        <v>2465</v>
      </c>
      <c r="B244" s="95">
        <v>15.6</v>
      </c>
      <c r="D244" s="94" t="s">
        <v>286</v>
      </c>
      <c r="E244" s="95">
        <v>79</v>
      </c>
    </row>
    <row r="245" spans="1:5" x14ac:dyDescent="0.3">
      <c r="A245" s="94" t="s">
        <v>2152</v>
      </c>
      <c r="B245" s="95">
        <v>13.6</v>
      </c>
      <c r="D245" s="94" t="s">
        <v>197</v>
      </c>
      <c r="E245" s="95">
        <v>50.1</v>
      </c>
    </row>
    <row r="246" spans="1:5" x14ac:dyDescent="0.3">
      <c r="A246" s="94" t="s">
        <v>1590</v>
      </c>
      <c r="B246" s="95">
        <v>17.3</v>
      </c>
      <c r="D246" s="94" t="s">
        <v>224</v>
      </c>
      <c r="E246" s="95">
        <v>49.8</v>
      </c>
    </row>
    <row r="247" spans="1:5" x14ac:dyDescent="0.3">
      <c r="A247" s="94" t="s">
        <v>1923</v>
      </c>
      <c r="B247" s="95">
        <v>15.5</v>
      </c>
      <c r="D247" s="94" t="s">
        <v>231</v>
      </c>
      <c r="E247" s="95">
        <v>57.1</v>
      </c>
    </row>
    <row r="248" spans="1:5" x14ac:dyDescent="0.3">
      <c r="A248" s="94" t="s">
        <v>2562</v>
      </c>
      <c r="B248" s="95">
        <v>13.5</v>
      </c>
      <c r="D248" s="94" t="s">
        <v>293</v>
      </c>
      <c r="E248" s="95">
        <v>72.400000000000006</v>
      </c>
    </row>
    <row r="249" spans="1:5" x14ac:dyDescent="0.3">
      <c r="A249" s="94" t="s">
        <v>1471</v>
      </c>
      <c r="B249" s="95">
        <v>17.100000000000001</v>
      </c>
      <c r="D249" s="94" t="s">
        <v>192</v>
      </c>
      <c r="E249" s="95">
        <v>79</v>
      </c>
    </row>
    <row r="250" spans="1:5" x14ac:dyDescent="0.3">
      <c r="A250" s="94" t="s">
        <v>2086</v>
      </c>
      <c r="B250" s="95">
        <v>15.5</v>
      </c>
      <c r="D250" s="94" t="s">
        <v>320</v>
      </c>
      <c r="E250" s="95">
        <v>50.1</v>
      </c>
    </row>
    <row r="251" spans="1:5" x14ac:dyDescent="0.3">
      <c r="A251" s="94" t="s">
        <v>2088</v>
      </c>
      <c r="B251" s="95">
        <v>13.5</v>
      </c>
      <c r="D251" s="94" t="s">
        <v>465</v>
      </c>
      <c r="E251" s="95">
        <v>49.8</v>
      </c>
    </row>
    <row r="252" spans="1:5" x14ac:dyDescent="0.3">
      <c r="A252" s="94" t="s">
        <v>2329</v>
      </c>
      <c r="B252" s="95">
        <v>17.100000000000001</v>
      </c>
      <c r="D252" s="94" t="s">
        <v>413</v>
      </c>
      <c r="E252" s="95">
        <v>72.400000000000006</v>
      </c>
    </row>
    <row r="253" spans="1:5" x14ac:dyDescent="0.3">
      <c r="A253" s="94" t="s">
        <v>1283</v>
      </c>
      <c r="B253" s="95">
        <v>15.5</v>
      </c>
      <c r="D253" s="94" t="s">
        <v>478</v>
      </c>
      <c r="E253" s="95">
        <v>79</v>
      </c>
    </row>
    <row r="254" spans="1:5" x14ac:dyDescent="0.3">
      <c r="A254" s="94" t="s">
        <v>1389</v>
      </c>
      <c r="B254" s="95">
        <v>13.5</v>
      </c>
      <c r="D254" s="94" t="s">
        <v>424</v>
      </c>
      <c r="E254" s="95">
        <v>50.1</v>
      </c>
    </row>
    <row r="255" spans="1:5" x14ac:dyDescent="0.3">
      <c r="A255" s="94" t="s">
        <v>1933</v>
      </c>
      <c r="B255" s="95">
        <v>13.6</v>
      </c>
      <c r="D255" s="94" t="s">
        <v>483</v>
      </c>
      <c r="E255" s="95">
        <v>49.8</v>
      </c>
    </row>
    <row r="256" spans="1:5" x14ac:dyDescent="0.3">
      <c r="A256" s="94" t="s">
        <v>922</v>
      </c>
      <c r="B256" s="95">
        <v>17.100000000000001</v>
      </c>
      <c r="D256" s="94" t="s">
        <v>463</v>
      </c>
      <c r="E256" s="95">
        <v>72.400000000000006</v>
      </c>
    </row>
    <row r="257" spans="1:5" x14ac:dyDescent="0.3">
      <c r="A257" s="94" t="s">
        <v>584</v>
      </c>
      <c r="B257" s="95">
        <v>15</v>
      </c>
      <c r="D257" s="94" t="s">
        <v>423</v>
      </c>
      <c r="E257" s="95">
        <v>79</v>
      </c>
    </row>
    <row r="258" spans="1:5" x14ac:dyDescent="0.3">
      <c r="A258" s="94" t="s">
        <v>2371</v>
      </c>
      <c r="B258" s="95">
        <v>13.5</v>
      </c>
      <c r="D258" s="94" t="s">
        <v>136</v>
      </c>
      <c r="E258" s="95">
        <v>33.1</v>
      </c>
    </row>
    <row r="259" spans="1:5" x14ac:dyDescent="0.3">
      <c r="A259" s="94" t="s">
        <v>1937</v>
      </c>
      <c r="B259" s="95">
        <v>16.600000000000001</v>
      </c>
      <c r="D259" s="94" t="s">
        <v>451</v>
      </c>
      <c r="E259" s="95">
        <v>50.1</v>
      </c>
    </row>
    <row r="260" spans="1:5" x14ac:dyDescent="0.3">
      <c r="A260" s="94" t="s">
        <v>1455</v>
      </c>
      <c r="B260" s="95">
        <v>20.100000000000001</v>
      </c>
      <c r="D260" s="94" t="s">
        <v>493</v>
      </c>
      <c r="E260" s="95">
        <v>49.8</v>
      </c>
    </row>
    <row r="261" spans="1:5" x14ac:dyDescent="0.3">
      <c r="A261" s="94" t="s">
        <v>2375</v>
      </c>
      <c r="B261" s="95">
        <v>18.3</v>
      </c>
      <c r="D261" s="94" t="s">
        <v>416</v>
      </c>
      <c r="E261" s="95">
        <v>72.400000000000006</v>
      </c>
    </row>
    <row r="262" spans="1:5" x14ac:dyDescent="0.3">
      <c r="A262" s="94" t="s">
        <v>726</v>
      </c>
      <c r="B262" s="95">
        <v>20.100000000000001</v>
      </c>
      <c r="D262" s="94" t="s">
        <v>475</v>
      </c>
      <c r="E262" s="95">
        <v>109.8</v>
      </c>
    </row>
    <row r="263" spans="1:5" x14ac:dyDescent="0.3">
      <c r="A263" s="94" t="s">
        <v>2058</v>
      </c>
      <c r="B263" s="95">
        <v>18.3</v>
      </c>
      <c r="D263" s="94" t="s">
        <v>461</v>
      </c>
      <c r="E263" s="95">
        <v>70.3</v>
      </c>
    </row>
    <row r="264" spans="1:5" x14ac:dyDescent="0.3">
      <c r="A264" s="94" t="s">
        <v>1569</v>
      </c>
      <c r="B264" s="95">
        <v>18</v>
      </c>
      <c r="D264" s="94" t="s">
        <v>425</v>
      </c>
      <c r="E264" s="95">
        <v>70</v>
      </c>
    </row>
    <row r="265" spans="1:5" x14ac:dyDescent="0.3">
      <c r="A265" s="94" t="s">
        <v>1475</v>
      </c>
      <c r="B265" s="95">
        <v>19.100000000000001</v>
      </c>
      <c r="D265" s="94" t="s">
        <v>442</v>
      </c>
      <c r="E265" s="95">
        <v>102.4</v>
      </c>
    </row>
    <row r="266" spans="1:5" x14ac:dyDescent="0.3">
      <c r="A266" s="94" t="s">
        <v>1905</v>
      </c>
      <c r="B266" s="95">
        <v>17.3</v>
      </c>
      <c r="D266" s="94" t="s">
        <v>491</v>
      </c>
      <c r="E266" s="95">
        <v>34.6</v>
      </c>
    </row>
    <row r="267" spans="1:5" x14ac:dyDescent="0.3">
      <c r="A267" s="94" t="s">
        <v>2205</v>
      </c>
      <c r="B267" s="95">
        <v>19.100000000000001</v>
      </c>
      <c r="D267" s="94" t="s">
        <v>479</v>
      </c>
      <c r="E267" s="95">
        <v>61.5</v>
      </c>
    </row>
    <row r="268" spans="1:5" x14ac:dyDescent="0.3">
      <c r="A268" s="94" t="s">
        <v>2017</v>
      </c>
      <c r="B268" s="95">
        <v>19.399999999999999</v>
      </c>
      <c r="D268" s="94" t="s">
        <v>449</v>
      </c>
      <c r="E268" s="95">
        <v>40.9</v>
      </c>
    </row>
    <row r="269" spans="1:5" x14ac:dyDescent="0.3">
      <c r="A269" s="94" t="s">
        <v>1293</v>
      </c>
      <c r="B269" s="95">
        <v>22.2</v>
      </c>
      <c r="D269" s="94" t="s">
        <v>127</v>
      </c>
      <c r="E269" s="95">
        <v>33.1</v>
      </c>
    </row>
    <row r="270" spans="1:5" x14ac:dyDescent="0.3">
      <c r="A270" s="94" t="s">
        <v>1621</v>
      </c>
      <c r="B270" s="95">
        <v>20</v>
      </c>
      <c r="D270" s="94" t="s">
        <v>437</v>
      </c>
      <c r="E270" s="95">
        <v>33.5</v>
      </c>
    </row>
    <row r="271" spans="1:5" x14ac:dyDescent="0.3">
      <c r="A271" s="94" t="s">
        <v>1681</v>
      </c>
      <c r="B271" s="95">
        <v>19.600000000000001</v>
      </c>
      <c r="D271" s="94" t="s">
        <v>426</v>
      </c>
      <c r="E271" s="95">
        <v>33.299999999999997</v>
      </c>
    </row>
    <row r="272" spans="1:5" x14ac:dyDescent="0.3">
      <c r="A272" s="94" t="s">
        <v>2389</v>
      </c>
      <c r="B272" s="95">
        <v>16.899999999999999</v>
      </c>
      <c r="D272" s="94" t="s">
        <v>486</v>
      </c>
      <c r="E272" s="95">
        <v>40.799999999999997</v>
      </c>
    </row>
    <row r="273" spans="1:5" x14ac:dyDescent="0.3">
      <c r="A273" s="94" t="s">
        <v>2457</v>
      </c>
      <c r="B273" s="95">
        <v>21.8</v>
      </c>
      <c r="D273" s="94" t="s">
        <v>421</v>
      </c>
      <c r="E273" s="95">
        <v>62.6</v>
      </c>
    </row>
    <row r="274" spans="1:5" x14ac:dyDescent="0.3">
      <c r="A274" s="94" t="s">
        <v>1299</v>
      </c>
      <c r="B274" s="95">
        <v>18.100000000000001</v>
      </c>
      <c r="D274" s="94" t="s">
        <v>459</v>
      </c>
      <c r="E274" s="95">
        <v>33.700000000000003</v>
      </c>
    </row>
    <row r="275" spans="1:5" x14ac:dyDescent="0.3">
      <c r="A275" s="94" t="s">
        <v>1925</v>
      </c>
      <c r="B275" s="95">
        <v>19.399999999999999</v>
      </c>
      <c r="D275" s="94" t="s">
        <v>415</v>
      </c>
      <c r="E275" s="95">
        <v>33.6</v>
      </c>
    </row>
    <row r="276" spans="1:5" x14ac:dyDescent="0.3">
      <c r="A276" s="94" t="s">
        <v>1477</v>
      </c>
      <c r="B276" s="95">
        <v>21.3</v>
      </c>
      <c r="D276" s="94" t="s">
        <v>446</v>
      </c>
      <c r="E276" s="95">
        <v>60.6</v>
      </c>
    </row>
    <row r="277" spans="1:5" x14ac:dyDescent="0.3">
      <c r="A277" s="94" t="s">
        <v>2541</v>
      </c>
      <c r="B277" s="95">
        <v>15.6</v>
      </c>
      <c r="D277" s="94" t="s">
        <v>447</v>
      </c>
      <c r="E277" s="95">
        <v>39.299999999999997</v>
      </c>
    </row>
    <row r="278" spans="1:5" x14ac:dyDescent="0.3">
      <c r="A278" s="94" t="s">
        <v>2373</v>
      </c>
      <c r="B278" s="95">
        <v>20.2</v>
      </c>
      <c r="D278" s="94" t="s">
        <v>428</v>
      </c>
      <c r="E278" s="95">
        <v>32</v>
      </c>
    </row>
    <row r="279" spans="1:5" x14ac:dyDescent="0.3">
      <c r="A279" s="94" t="s">
        <v>2275</v>
      </c>
      <c r="B279" s="95">
        <v>18.100000000000001</v>
      </c>
      <c r="D279" s="94" t="s">
        <v>456</v>
      </c>
      <c r="E279" s="95">
        <v>31.7</v>
      </c>
    </row>
    <row r="280" spans="1:5" x14ac:dyDescent="0.3">
      <c r="A280" s="94" t="s">
        <v>1931</v>
      </c>
      <c r="B280" s="95">
        <v>22.3</v>
      </c>
      <c r="D280" s="94" t="s">
        <v>138</v>
      </c>
      <c r="E280" s="95">
        <v>36.700000000000003</v>
      </c>
    </row>
    <row r="281" spans="1:5" x14ac:dyDescent="0.3">
      <c r="A281" s="94" t="s">
        <v>1489</v>
      </c>
      <c r="B281" s="95">
        <v>15.7</v>
      </c>
      <c r="D281" s="94" t="s">
        <v>468</v>
      </c>
      <c r="E281" s="95">
        <v>39.1</v>
      </c>
    </row>
    <row r="282" spans="1:5" x14ac:dyDescent="0.3">
      <c r="A282" s="94" t="s">
        <v>1907</v>
      </c>
      <c r="B282" s="95">
        <v>17.600000000000001</v>
      </c>
      <c r="D282" s="94" t="s">
        <v>495</v>
      </c>
      <c r="E282" s="95">
        <v>61.7</v>
      </c>
    </row>
    <row r="283" spans="1:5" x14ac:dyDescent="0.3">
      <c r="A283" s="94" t="s">
        <v>787</v>
      </c>
      <c r="B283" s="95">
        <v>16.399999999999999</v>
      </c>
      <c r="D283" s="94" t="s">
        <v>458</v>
      </c>
      <c r="E283" s="95">
        <v>32.5</v>
      </c>
    </row>
    <row r="284" spans="1:5" x14ac:dyDescent="0.3">
      <c r="A284" s="94" t="s">
        <v>2188</v>
      </c>
      <c r="B284" s="95">
        <v>16.3</v>
      </c>
      <c r="D284" s="94" t="s">
        <v>444</v>
      </c>
      <c r="E284" s="95">
        <v>33.6</v>
      </c>
    </row>
    <row r="285" spans="1:5" x14ac:dyDescent="0.3">
      <c r="A285" s="94" t="s">
        <v>1953</v>
      </c>
      <c r="B285" s="95">
        <v>15.7</v>
      </c>
      <c r="D285" s="94" t="s">
        <v>417</v>
      </c>
      <c r="E285" s="95">
        <v>60.6</v>
      </c>
    </row>
    <row r="286" spans="1:5" x14ac:dyDescent="0.3">
      <c r="A286" s="94" t="s">
        <v>1860</v>
      </c>
      <c r="B286" s="95">
        <v>18.2</v>
      </c>
      <c r="D286" s="94" t="s">
        <v>457</v>
      </c>
      <c r="E286" s="95">
        <v>39.299999999999997</v>
      </c>
    </row>
    <row r="287" spans="1:5" x14ac:dyDescent="0.3">
      <c r="A287" s="94" t="s">
        <v>2096</v>
      </c>
      <c r="B287" s="95">
        <v>15.4</v>
      </c>
      <c r="D287" s="94" t="s">
        <v>472</v>
      </c>
      <c r="E287" s="95">
        <v>32</v>
      </c>
    </row>
    <row r="288" spans="1:5" x14ac:dyDescent="0.3">
      <c r="A288" s="94" t="s">
        <v>1481</v>
      </c>
      <c r="B288" s="95">
        <v>13.6</v>
      </c>
      <c r="D288" s="94" t="s">
        <v>419</v>
      </c>
      <c r="E288" s="95">
        <v>31.7</v>
      </c>
    </row>
    <row r="289" spans="1:5" x14ac:dyDescent="0.3">
      <c r="A289" s="94" t="s">
        <v>765</v>
      </c>
      <c r="B289" s="95">
        <v>17.2</v>
      </c>
      <c r="D289" s="94" t="s">
        <v>435</v>
      </c>
      <c r="E289" s="95">
        <v>39.1</v>
      </c>
    </row>
    <row r="290" spans="1:5" x14ac:dyDescent="0.3">
      <c r="A290" s="94" t="s">
        <v>2019</v>
      </c>
      <c r="B290" s="95">
        <v>17.2</v>
      </c>
      <c r="D290" s="94" t="s">
        <v>464</v>
      </c>
      <c r="E290" s="95">
        <v>61.7</v>
      </c>
    </row>
    <row r="291" spans="1:5" x14ac:dyDescent="0.3">
      <c r="A291" s="94" t="s">
        <v>899</v>
      </c>
      <c r="B291" s="95">
        <v>15.6</v>
      </c>
      <c r="D291" s="94" t="s">
        <v>247</v>
      </c>
      <c r="E291" s="95">
        <v>78.400000000000006</v>
      </c>
    </row>
    <row r="292" spans="1:5" x14ac:dyDescent="0.3">
      <c r="A292" s="94" t="s">
        <v>767</v>
      </c>
      <c r="B292" s="95">
        <v>19.100000000000001</v>
      </c>
      <c r="D292" s="94" t="s">
        <v>481</v>
      </c>
      <c r="E292" s="95">
        <v>32.5</v>
      </c>
    </row>
    <row r="293" spans="1:5" x14ac:dyDescent="0.3">
      <c r="A293" s="94" t="s">
        <v>938</v>
      </c>
      <c r="B293" s="95">
        <v>16</v>
      </c>
      <c r="D293" s="94" t="s">
        <v>469</v>
      </c>
      <c r="E293" s="95">
        <v>33.6</v>
      </c>
    </row>
    <row r="294" spans="1:5" x14ac:dyDescent="0.3">
      <c r="A294" s="94" t="s">
        <v>2576</v>
      </c>
      <c r="B294" s="95">
        <v>13.2</v>
      </c>
      <c r="D294" s="94" t="s">
        <v>473</v>
      </c>
      <c r="E294" s="95">
        <v>60.6</v>
      </c>
    </row>
    <row r="295" spans="1:5" x14ac:dyDescent="0.3">
      <c r="A295" s="94" t="s">
        <v>2282</v>
      </c>
      <c r="B295" s="95">
        <v>16</v>
      </c>
      <c r="D295" s="94" t="s">
        <v>485</v>
      </c>
      <c r="E295" s="95">
        <v>39.299999999999997</v>
      </c>
    </row>
    <row r="296" spans="1:5" x14ac:dyDescent="0.3">
      <c r="A296" s="94" t="s">
        <v>878</v>
      </c>
      <c r="B296" s="95">
        <v>16</v>
      </c>
      <c r="D296" s="94" t="s">
        <v>497</v>
      </c>
      <c r="E296" s="95">
        <v>32</v>
      </c>
    </row>
    <row r="297" spans="1:5" x14ac:dyDescent="0.3">
      <c r="A297" s="94" t="s">
        <v>2601</v>
      </c>
      <c r="B297" s="95">
        <v>13.3</v>
      </c>
      <c r="D297" s="94" t="s">
        <v>490</v>
      </c>
      <c r="E297" s="95">
        <v>31.7</v>
      </c>
    </row>
    <row r="298" spans="1:5" x14ac:dyDescent="0.3">
      <c r="A298" s="94" t="s">
        <v>992</v>
      </c>
      <c r="B298" s="95">
        <v>16</v>
      </c>
      <c r="D298" s="94" t="s">
        <v>453</v>
      </c>
      <c r="E298" s="95">
        <v>39.1</v>
      </c>
    </row>
    <row r="299" spans="1:5" x14ac:dyDescent="0.3">
      <c r="A299" s="94" t="s">
        <v>994</v>
      </c>
      <c r="B299" s="95">
        <v>17.3</v>
      </c>
      <c r="D299" s="94" t="s">
        <v>484</v>
      </c>
      <c r="E299" s="95">
        <v>61.7</v>
      </c>
    </row>
    <row r="300" spans="1:5" x14ac:dyDescent="0.3">
      <c r="A300" s="94" t="s">
        <v>1947</v>
      </c>
      <c r="B300" s="95">
        <v>16</v>
      </c>
      <c r="D300" s="94" t="s">
        <v>443</v>
      </c>
      <c r="E300" s="95">
        <v>32.5</v>
      </c>
    </row>
    <row r="301" spans="1:5" x14ac:dyDescent="0.3">
      <c r="A301" s="94" t="s">
        <v>586</v>
      </c>
      <c r="B301" s="95">
        <v>13.3</v>
      </c>
      <c r="D301" s="94" t="s">
        <v>501</v>
      </c>
      <c r="E301" s="95">
        <v>33.6</v>
      </c>
    </row>
    <row r="302" spans="1:5" x14ac:dyDescent="0.3">
      <c r="A302" s="94" t="s">
        <v>2198</v>
      </c>
      <c r="B302" s="95">
        <v>16</v>
      </c>
      <c r="D302" s="94" t="s">
        <v>264</v>
      </c>
      <c r="E302" s="95">
        <v>72.599999999999994</v>
      </c>
    </row>
    <row r="303" spans="1:5" x14ac:dyDescent="0.3">
      <c r="A303" s="94" t="s">
        <v>1939</v>
      </c>
      <c r="B303" s="95">
        <v>16</v>
      </c>
      <c r="D303" s="94" t="s">
        <v>489</v>
      </c>
      <c r="E303" s="95">
        <v>60.6</v>
      </c>
    </row>
    <row r="304" spans="1:5" x14ac:dyDescent="0.3">
      <c r="A304" s="94" t="s">
        <v>2105</v>
      </c>
      <c r="B304" s="95">
        <v>13.3</v>
      </c>
      <c r="D304" s="94" t="s">
        <v>429</v>
      </c>
      <c r="E304" s="95">
        <v>39.299999999999997</v>
      </c>
    </row>
    <row r="305" spans="1:5" x14ac:dyDescent="0.3">
      <c r="A305" s="94" t="s">
        <v>2207</v>
      </c>
      <c r="B305" s="95">
        <v>14.8</v>
      </c>
      <c r="D305" s="94" t="s">
        <v>492</v>
      </c>
      <c r="E305" s="95">
        <v>32</v>
      </c>
    </row>
    <row r="306" spans="1:5" x14ac:dyDescent="0.3">
      <c r="A306" s="94" t="s">
        <v>924</v>
      </c>
      <c r="B306" s="95">
        <v>13.5</v>
      </c>
      <c r="D306" s="94" t="s">
        <v>427</v>
      </c>
      <c r="E306" s="95">
        <v>31.7</v>
      </c>
    </row>
    <row r="307" spans="1:5" x14ac:dyDescent="0.3">
      <c r="A307" s="94" t="s">
        <v>2402</v>
      </c>
      <c r="B307" s="95">
        <v>14.8</v>
      </c>
      <c r="D307" s="94" t="s">
        <v>477</v>
      </c>
      <c r="E307" s="95">
        <v>39.1</v>
      </c>
    </row>
    <row r="308" spans="1:5" x14ac:dyDescent="0.3">
      <c r="A308" s="94" t="s">
        <v>2380</v>
      </c>
      <c r="B308" s="95">
        <v>16.5</v>
      </c>
      <c r="D308" s="94" t="s">
        <v>494</v>
      </c>
      <c r="E308" s="95">
        <v>61.7</v>
      </c>
    </row>
    <row r="309" spans="1:5" x14ac:dyDescent="0.3">
      <c r="A309" s="94" t="s">
        <v>996</v>
      </c>
      <c r="B309" s="95">
        <v>19.600000000000001</v>
      </c>
      <c r="D309" s="94" t="s">
        <v>450</v>
      </c>
      <c r="E309" s="95">
        <v>32.5</v>
      </c>
    </row>
    <row r="310" spans="1:5" x14ac:dyDescent="0.3">
      <c r="A310" s="94" t="s">
        <v>2060</v>
      </c>
      <c r="B310" s="95">
        <v>3.9</v>
      </c>
      <c r="D310" s="94" t="s">
        <v>496</v>
      </c>
      <c r="E310" s="95">
        <v>33.6</v>
      </c>
    </row>
    <row r="311" spans="1:5" x14ac:dyDescent="0.3">
      <c r="A311" s="94" t="s">
        <v>2264</v>
      </c>
      <c r="B311" s="95">
        <v>3.7</v>
      </c>
      <c r="D311" s="94" t="s">
        <v>499</v>
      </c>
      <c r="E311" s="95">
        <v>60.6</v>
      </c>
    </row>
    <row r="312" spans="1:5" x14ac:dyDescent="0.3">
      <c r="A312" s="94" t="s">
        <v>928</v>
      </c>
      <c r="B312" s="95">
        <v>6.9</v>
      </c>
      <c r="D312" s="94" t="s">
        <v>431</v>
      </c>
      <c r="E312" s="95">
        <v>39.299999999999997</v>
      </c>
    </row>
    <row r="313" spans="1:5" x14ac:dyDescent="0.3">
      <c r="A313" s="94" t="s">
        <v>2213</v>
      </c>
      <c r="B313" s="95">
        <v>4.7</v>
      </c>
      <c r="D313" s="94" t="s">
        <v>261</v>
      </c>
      <c r="E313" s="95">
        <v>57.1</v>
      </c>
    </row>
    <row r="314" spans="1:5" x14ac:dyDescent="0.3">
      <c r="A314" s="94" t="s">
        <v>852</v>
      </c>
      <c r="B314" s="95">
        <v>7.9</v>
      </c>
      <c r="D314" s="94" t="s">
        <v>434</v>
      </c>
      <c r="E314" s="95">
        <v>32</v>
      </c>
    </row>
    <row r="315" spans="1:5" x14ac:dyDescent="0.3">
      <c r="A315" s="94" t="s">
        <v>2382</v>
      </c>
      <c r="B315" s="95">
        <v>3.9</v>
      </c>
      <c r="D315" s="94" t="s">
        <v>445</v>
      </c>
      <c r="E315" s="95">
        <v>31.7</v>
      </c>
    </row>
    <row r="316" spans="1:5" x14ac:dyDescent="0.3">
      <c r="A316" s="94" t="s">
        <v>1301</v>
      </c>
      <c r="B316" s="95">
        <v>4.2</v>
      </c>
      <c r="D316" s="94" t="s">
        <v>418</v>
      </c>
      <c r="E316" s="95">
        <v>39.1</v>
      </c>
    </row>
    <row r="317" spans="1:5" x14ac:dyDescent="0.3">
      <c r="A317" s="94" t="s">
        <v>2066</v>
      </c>
      <c r="B317" s="95">
        <v>4.2</v>
      </c>
      <c r="D317" s="94" t="s">
        <v>438</v>
      </c>
      <c r="E317" s="95">
        <v>61.7</v>
      </c>
    </row>
    <row r="318" spans="1:5" x14ac:dyDescent="0.3">
      <c r="A318" s="94" t="s">
        <v>940</v>
      </c>
      <c r="B318" s="95">
        <v>4.3</v>
      </c>
      <c r="D318" s="94" t="s">
        <v>441</v>
      </c>
      <c r="E318" s="95">
        <v>32.5</v>
      </c>
    </row>
    <row r="319" spans="1:5" x14ac:dyDescent="0.3">
      <c r="A319" s="94" t="s">
        <v>2180</v>
      </c>
      <c r="B319" s="95">
        <v>3.9</v>
      </c>
      <c r="D319" s="94" t="s">
        <v>498</v>
      </c>
      <c r="E319" s="95">
        <v>33.6</v>
      </c>
    </row>
    <row r="320" spans="1:5" x14ac:dyDescent="0.3">
      <c r="A320" s="94" t="s">
        <v>1623</v>
      </c>
      <c r="B320" s="95">
        <v>3.8</v>
      </c>
      <c r="D320" s="94" t="s">
        <v>420</v>
      </c>
      <c r="E320" s="95">
        <v>60.6</v>
      </c>
    </row>
    <row r="321" spans="1:5" x14ac:dyDescent="0.3">
      <c r="A321" s="94" t="s">
        <v>2026</v>
      </c>
      <c r="B321" s="95">
        <v>4.8</v>
      </c>
      <c r="D321" s="94" t="s">
        <v>448</v>
      </c>
      <c r="E321" s="95">
        <v>39.299999999999997</v>
      </c>
    </row>
    <row r="322" spans="1:5" x14ac:dyDescent="0.3">
      <c r="A322" s="94" t="s">
        <v>901</v>
      </c>
      <c r="B322" s="95">
        <v>3</v>
      </c>
      <c r="D322" s="94" t="s">
        <v>460</v>
      </c>
      <c r="E322" s="95">
        <v>32</v>
      </c>
    </row>
    <row r="323" spans="1:5" x14ac:dyDescent="0.3">
      <c r="A323" s="94" t="s">
        <v>789</v>
      </c>
      <c r="B323" s="95">
        <v>5.8</v>
      </c>
      <c r="D323" s="94" t="s">
        <v>471</v>
      </c>
      <c r="E323" s="95">
        <v>31.7</v>
      </c>
    </row>
    <row r="324" spans="1:5" x14ac:dyDescent="0.3">
      <c r="A324" s="94" t="s">
        <v>773</v>
      </c>
      <c r="B324" s="95">
        <v>7.7</v>
      </c>
      <c r="D324" s="94" t="s">
        <v>331</v>
      </c>
      <c r="E324" s="95">
        <v>33.1</v>
      </c>
    </row>
    <row r="325" spans="1:5" x14ac:dyDescent="0.3">
      <c r="A325" s="94" t="s">
        <v>1889</v>
      </c>
      <c r="B325" s="95">
        <v>4.3</v>
      </c>
      <c r="D325" s="94" t="s">
        <v>439</v>
      </c>
      <c r="E325" s="95">
        <v>39.1</v>
      </c>
    </row>
    <row r="326" spans="1:5" x14ac:dyDescent="0.3">
      <c r="A326" s="94" t="s">
        <v>2215</v>
      </c>
      <c r="B326" s="95">
        <v>4</v>
      </c>
      <c r="D326" s="94" t="s">
        <v>467</v>
      </c>
      <c r="E326" s="95">
        <v>61.7</v>
      </c>
    </row>
    <row r="327" spans="1:5" x14ac:dyDescent="0.3">
      <c r="A327" s="94" t="s">
        <v>1611</v>
      </c>
      <c r="B327" s="95">
        <v>5.5</v>
      </c>
      <c r="D327" s="94" t="s">
        <v>436</v>
      </c>
      <c r="E327" s="95">
        <v>32.5</v>
      </c>
    </row>
    <row r="328" spans="1:5" x14ac:dyDescent="0.3">
      <c r="A328" s="94" t="s">
        <v>884</v>
      </c>
      <c r="B328" s="95">
        <v>5.3</v>
      </c>
      <c r="D328" s="94" t="s">
        <v>452</v>
      </c>
      <c r="E328" s="95">
        <v>33.6</v>
      </c>
    </row>
    <row r="329" spans="1:5" x14ac:dyDescent="0.3">
      <c r="A329" s="94" t="s">
        <v>960</v>
      </c>
      <c r="B329" s="95">
        <v>5.4</v>
      </c>
      <c r="D329" s="94" t="s">
        <v>433</v>
      </c>
      <c r="E329" s="95">
        <v>60.6</v>
      </c>
    </row>
    <row r="330" spans="1:5" x14ac:dyDescent="0.3">
      <c r="A330" s="94" t="s">
        <v>947</v>
      </c>
      <c r="B330" s="95">
        <v>6.6</v>
      </c>
      <c r="D330" s="94" t="s">
        <v>432</v>
      </c>
      <c r="E330" s="95">
        <v>39.299999999999997</v>
      </c>
    </row>
    <row r="331" spans="1:5" x14ac:dyDescent="0.3">
      <c r="A331" s="94" t="s">
        <v>2278</v>
      </c>
      <c r="B331" s="95">
        <v>9.4</v>
      </c>
      <c r="D331" s="94" t="s">
        <v>480</v>
      </c>
      <c r="E331" s="95">
        <v>32</v>
      </c>
    </row>
    <row r="332" spans="1:5" x14ac:dyDescent="0.3">
      <c r="A332" s="94" t="s">
        <v>2410</v>
      </c>
      <c r="B332" s="95">
        <v>6.1</v>
      </c>
      <c r="D332" s="94" t="s">
        <v>482</v>
      </c>
      <c r="E332" s="95">
        <v>31.7</v>
      </c>
    </row>
    <row r="333" spans="1:5" x14ac:dyDescent="0.3">
      <c r="A333" s="94" t="s">
        <v>854</v>
      </c>
      <c r="B333" s="95">
        <v>3.6</v>
      </c>
      <c r="D333" s="94" t="s">
        <v>476</v>
      </c>
      <c r="E333" s="95">
        <v>39.1</v>
      </c>
    </row>
    <row r="334" spans="1:5" x14ac:dyDescent="0.3">
      <c r="A334" s="94" t="s">
        <v>860</v>
      </c>
      <c r="B334" s="95">
        <v>4.8</v>
      </c>
      <c r="D334" s="94" t="s">
        <v>422</v>
      </c>
      <c r="E334" s="95">
        <v>61.7</v>
      </c>
    </row>
    <row r="335" spans="1:5" x14ac:dyDescent="0.3">
      <c r="A335" s="94" t="s">
        <v>2412</v>
      </c>
      <c r="B335" s="95">
        <v>7.1</v>
      </c>
      <c r="D335" s="94" t="s">
        <v>279</v>
      </c>
      <c r="E335" s="95">
        <v>34.1</v>
      </c>
    </row>
    <row r="336" spans="1:5" x14ac:dyDescent="0.3">
      <c r="A336" s="94" t="s">
        <v>2200</v>
      </c>
      <c r="B336" s="95">
        <v>4.0999999999999996</v>
      </c>
      <c r="D336" s="94" t="s">
        <v>137</v>
      </c>
      <c r="E336" s="95">
        <v>33.1</v>
      </c>
    </row>
    <row r="337" spans="1:5" x14ac:dyDescent="0.3">
      <c r="A337" s="94" t="s">
        <v>1314</v>
      </c>
      <c r="B337" s="95">
        <v>4.2</v>
      </c>
      <c r="D337" s="94" t="s">
        <v>440</v>
      </c>
      <c r="E337" s="95">
        <v>32.5</v>
      </c>
    </row>
    <row r="338" spans="1:5" x14ac:dyDescent="0.3">
      <c r="A338" s="94" t="s">
        <v>1316</v>
      </c>
      <c r="B338" s="95">
        <v>4</v>
      </c>
      <c r="D338" s="94" t="s">
        <v>500</v>
      </c>
      <c r="E338" s="95">
        <v>33.6</v>
      </c>
    </row>
    <row r="339" spans="1:5" x14ac:dyDescent="0.3">
      <c r="A339" s="94" t="s">
        <v>1001</v>
      </c>
      <c r="B339" s="95">
        <v>2.9</v>
      </c>
      <c r="D339" s="94" t="s">
        <v>455</v>
      </c>
      <c r="E339" s="95">
        <v>60.6</v>
      </c>
    </row>
    <row r="340" spans="1:5" x14ac:dyDescent="0.3">
      <c r="A340" s="94" t="s">
        <v>2107</v>
      </c>
      <c r="B340" s="95">
        <v>2.9</v>
      </c>
      <c r="D340" s="94" t="s">
        <v>454</v>
      </c>
      <c r="E340" s="95">
        <v>39.299999999999997</v>
      </c>
    </row>
    <row r="341" spans="1:5" x14ac:dyDescent="0.3">
      <c r="A341" s="94" t="s">
        <v>2109</v>
      </c>
      <c r="B341" s="95">
        <v>4.3</v>
      </c>
      <c r="D341" s="94" t="s">
        <v>487</v>
      </c>
      <c r="E341" s="95">
        <v>32</v>
      </c>
    </row>
    <row r="342" spans="1:5" x14ac:dyDescent="0.3">
      <c r="A342" s="94" t="s">
        <v>2509</v>
      </c>
      <c r="B342" s="95">
        <v>4.0999999999999996</v>
      </c>
      <c r="D342" s="94" t="s">
        <v>412</v>
      </c>
      <c r="E342" s="95">
        <v>31.7</v>
      </c>
    </row>
    <row r="343" spans="1:5" x14ac:dyDescent="0.3">
      <c r="A343" s="94" t="s">
        <v>1378</v>
      </c>
      <c r="B343" s="95">
        <v>4.9000000000000004</v>
      </c>
      <c r="D343" s="94" t="s">
        <v>466</v>
      </c>
      <c r="E343" s="95">
        <v>39.1</v>
      </c>
    </row>
    <row r="344" spans="1:5" x14ac:dyDescent="0.3">
      <c r="A344" s="94" t="s">
        <v>2394</v>
      </c>
      <c r="B344" s="95">
        <v>2.7</v>
      </c>
      <c r="D344" s="94" t="s">
        <v>474</v>
      </c>
      <c r="E344" s="95">
        <v>61.7</v>
      </c>
    </row>
    <row r="345" spans="1:5" x14ac:dyDescent="0.3">
      <c r="A345" s="94" t="s">
        <v>2135</v>
      </c>
      <c r="B345" s="95">
        <v>10.4</v>
      </c>
      <c r="D345" s="94" t="s">
        <v>414</v>
      </c>
      <c r="E345" s="95">
        <v>32.5</v>
      </c>
    </row>
    <row r="346" spans="1:5" x14ac:dyDescent="0.3">
      <c r="A346" s="94" t="s">
        <v>958</v>
      </c>
      <c r="B346" s="95">
        <v>4.9000000000000004</v>
      </c>
      <c r="D346" s="94" t="s">
        <v>430</v>
      </c>
      <c r="E346" s="95">
        <v>33.6</v>
      </c>
    </row>
    <row r="347" spans="1:5" x14ac:dyDescent="0.3">
      <c r="A347" s="94" t="s">
        <v>760</v>
      </c>
      <c r="B347" s="95">
        <v>4.5</v>
      </c>
      <c r="D347" s="94" t="s">
        <v>332</v>
      </c>
      <c r="E347" s="95">
        <v>36.700000000000003</v>
      </c>
    </row>
    <row r="348" spans="1:5" x14ac:dyDescent="0.3">
      <c r="A348" s="94" t="s">
        <v>1628</v>
      </c>
      <c r="B348" s="95">
        <v>3.8</v>
      </c>
      <c r="D348" s="94" t="s">
        <v>470</v>
      </c>
      <c r="E348" s="95">
        <v>60.6</v>
      </c>
    </row>
    <row r="349" spans="1:5" x14ac:dyDescent="0.3">
      <c r="A349" s="94" t="s">
        <v>2190</v>
      </c>
      <c r="B349" s="95">
        <v>3.8</v>
      </c>
      <c r="D349" s="94" t="s">
        <v>488</v>
      </c>
      <c r="E349" s="95">
        <v>39.299999999999997</v>
      </c>
    </row>
    <row r="350" spans="1:5" x14ac:dyDescent="0.3">
      <c r="A350" s="94" t="s">
        <v>1913</v>
      </c>
      <c r="B350" s="95">
        <v>4.3</v>
      </c>
      <c r="D350" s="94" t="s">
        <v>462</v>
      </c>
      <c r="E350" s="95">
        <v>32</v>
      </c>
    </row>
    <row r="351" spans="1:5" x14ac:dyDescent="0.3">
      <c r="A351" s="94" t="s">
        <v>2396</v>
      </c>
      <c r="B351" s="95">
        <v>3.8</v>
      </c>
      <c r="D351" s="94" t="s">
        <v>2656</v>
      </c>
      <c r="E351" s="95">
        <v>31.7</v>
      </c>
    </row>
    <row r="352" spans="1:5" x14ac:dyDescent="0.3">
      <c r="A352" s="94" t="s">
        <v>2419</v>
      </c>
      <c r="B352" s="95">
        <v>5.8</v>
      </c>
      <c r="D352" s="94" t="s">
        <v>973</v>
      </c>
      <c r="E352" s="95">
        <v>39.1</v>
      </c>
    </row>
    <row r="353" spans="1:5" x14ac:dyDescent="0.3">
      <c r="A353" s="94" t="s">
        <v>2219</v>
      </c>
      <c r="B353" s="95">
        <v>4.8</v>
      </c>
      <c r="D353" s="94" t="s">
        <v>1525</v>
      </c>
      <c r="E353" s="95">
        <v>61.7</v>
      </c>
    </row>
    <row r="354" spans="1:5" x14ac:dyDescent="0.3">
      <c r="A354" s="94" t="s">
        <v>2111</v>
      </c>
      <c r="B354" s="95">
        <v>4.4000000000000004</v>
      </c>
      <c r="D354" s="94" t="s">
        <v>2070</v>
      </c>
      <c r="E354" s="95">
        <v>32.5</v>
      </c>
    </row>
    <row r="355" spans="1:5" x14ac:dyDescent="0.3">
      <c r="A355" s="94" t="s">
        <v>2266</v>
      </c>
      <c r="B355" s="95">
        <v>3.8</v>
      </c>
      <c r="D355" s="94" t="s">
        <v>1110</v>
      </c>
      <c r="E355" s="95">
        <v>33.6</v>
      </c>
    </row>
    <row r="356" spans="1:5" x14ac:dyDescent="0.3">
      <c r="A356" s="94" t="s">
        <v>2515</v>
      </c>
      <c r="B356" s="95">
        <v>7.8</v>
      </c>
      <c r="D356" s="94" t="s">
        <v>1104</v>
      </c>
      <c r="E356" s="95">
        <v>60.6</v>
      </c>
    </row>
    <row r="357" spans="1:5" x14ac:dyDescent="0.3">
      <c r="A357" s="94" t="s">
        <v>2517</v>
      </c>
      <c r="B357" s="95">
        <v>4.7</v>
      </c>
      <c r="D357" s="94" t="s">
        <v>1037</v>
      </c>
      <c r="E357" s="95">
        <v>39.299999999999997</v>
      </c>
    </row>
    <row r="358" spans="1:5" x14ac:dyDescent="0.3">
      <c r="A358" s="94" t="s">
        <v>2028</v>
      </c>
      <c r="B358" s="95">
        <v>4.0999999999999996</v>
      </c>
      <c r="D358" s="94" t="s">
        <v>193</v>
      </c>
      <c r="E358" s="95">
        <v>78.400000000000006</v>
      </c>
    </row>
    <row r="359" spans="1:5" x14ac:dyDescent="0.3">
      <c r="A359" s="94" t="s">
        <v>986</v>
      </c>
      <c r="B359" s="95">
        <v>3.3</v>
      </c>
      <c r="D359" s="94" t="s">
        <v>999</v>
      </c>
      <c r="E359" s="95">
        <v>32</v>
      </c>
    </row>
    <row r="360" spans="1:5" x14ac:dyDescent="0.3">
      <c r="A360" s="94" t="s">
        <v>2300</v>
      </c>
      <c r="B360" s="95">
        <v>4</v>
      </c>
      <c r="D360" s="94" t="s">
        <v>2598</v>
      </c>
      <c r="E360" s="95">
        <v>31.7</v>
      </c>
    </row>
    <row r="361" spans="1:5" x14ac:dyDescent="0.3">
      <c r="A361" s="94" t="s">
        <v>2154</v>
      </c>
      <c r="B361" s="95">
        <v>5.6</v>
      </c>
      <c r="D361" s="94" t="s">
        <v>1176</v>
      </c>
      <c r="E361" s="95">
        <v>39.1</v>
      </c>
    </row>
    <row r="362" spans="1:5" x14ac:dyDescent="0.3">
      <c r="A362" s="94" t="s">
        <v>2123</v>
      </c>
      <c r="B362" s="95">
        <v>4.0999999999999996</v>
      </c>
      <c r="D362" s="94" t="s">
        <v>820</v>
      </c>
      <c r="E362" s="95">
        <v>61.7</v>
      </c>
    </row>
    <row r="363" spans="1:5" x14ac:dyDescent="0.3">
      <c r="A363" s="94" t="s">
        <v>758</v>
      </c>
      <c r="B363" s="95">
        <v>5.2</v>
      </c>
      <c r="D363" s="94" t="s">
        <v>2004</v>
      </c>
      <c r="E363" s="95">
        <v>32.5</v>
      </c>
    </row>
    <row r="364" spans="1:5" x14ac:dyDescent="0.3">
      <c r="A364" s="94" t="s">
        <v>2284</v>
      </c>
      <c r="B364" s="95">
        <v>4.4000000000000004</v>
      </c>
      <c r="D364" s="94" t="s">
        <v>2463</v>
      </c>
      <c r="E364" s="95">
        <v>33.6</v>
      </c>
    </row>
    <row r="365" spans="1:5" x14ac:dyDescent="0.3">
      <c r="A365" s="94" t="s">
        <v>862</v>
      </c>
      <c r="B365" s="95">
        <v>4.2</v>
      </c>
      <c r="D365" s="94" t="s">
        <v>2010</v>
      </c>
      <c r="E365" s="95">
        <v>60.6</v>
      </c>
    </row>
    <row r="366" spans="1:5" x14ac:dyDescent="0.3">
      <c r="A366" s="94" t="s">
        <v>2273</v>
      </c>
      <c r="B366" s="95">
        <v>4.2</v>
      </c>
      <c r="D366" s="94" t="s">
        <v>2649</v>
      </c>
      <c r="E366" s="95">
        <v>39.299999999999997</v>
      </c>
    </row>
    <row r="367" spans="1:5" x14ac:dyDescent="0.3">
      <c r="A367" s="94" t="s">
        <v>966</v>
      </c>
      <c r="B367" s="95">
        <v>4.3</v>
      </c>
      <c r="D367" s="94" t="s">
        <v>2094</v>
      </c>
      <c r="E367" s="95">
        <v>32</v>
      </c>
    </row>
    <row r="368" spans="1:5" x14ac:dyDescent="0.3">
      <c r="A368" s="94" t="s">
        <v>835</v>
      </c>
      <c r="B368" s="95">
        <v>4.5999999999999996</v>
      </c>
      <c r="D368" s="94" t="s">
        <v>1199</v>
      </c>
      <c r="E368" s="95">
        <v>31.7</v>
      </c>
    </row>
    <row r="369" spans="1:5" x14ac:dyDescent="0.3">
      <c r="A369" s="94" t="s">
        <v>2302</v>
      </c>
      <c r="B369" s="95">
        <v>4.5</v>
      </c>
      <c r="D369" s="94" t="s">
        <v>333</v>
      </c>
      <c r="E369" s="95">
        <v>72.599999999999994</v>
      </c>
    </row>
    <row r="370" spans="1:5" x14ac:dyDescent="0.3">
      <c r="A370" s="94" t="s">
        <v>1003</v>
      </c>
      <c r="B370" s="95">
        <v>4.0999999999999996</v>
      </c>
      <c r="D370" s="94" t="s">
        <v>561</v>
      </c>
      <c r="E370" s="95">
        <v>39.1</v>
      </c>
    </row>
    <row r="371" spans="1:5" x14ac:dyDescent="0.3">
      <c r="A371" s="94" t="s">
        <v>2286</v>
      </c>
      <c r="B371" s="95">
        <v>5.0999999999999996</v>
      </c>
      <c r="D371" s="94" t="s">
        <v>2549</v>
      </c>
      <c r="E371" s="95">
        <v>61.7</v>
      </c>
    </row>
    <row r="372" spans="1:5" x14ac:dyDescent="0.3">
      <c r="A372" s="94" t="s">
        <v>818</v>
      </c>
      <c r="B372" s="95">
        <v>6.1</v>
      </c>
      <c r="D372" s="94" t="s">
        <v>2131</v>
      </c>
      <c r="E372" s="95">
        <v>32.5</v>
      </c>
    </row>
    <row r="373" spans="1:5" x14ac:dyDescent="0.3">
      <c r="A373" s="94" t="s">
        <v>1005</v>
      </c>
      <c r="B373" s="95">
        <v>5</v>
      </c>
      <c r="D373" s="94" t="s">
        <v>1258</v>
      </c>
      <c r="E373" s="95">
        <v>33.6</v>
      </c>
    </row>
    <row r="374" spans="1:5" x14ac:dyDescent="0.3">
      <c r="A374" s="94" t="s">
        <v>1615</v>
      </c>
      <c r="B374" s="95">
        <v>4.2</v>
      </c>
      <c r="D374" s="94" t="s">
        <v>1920</v>
      </c>
      <c r="E374" s="95">
        <v>60.6</v>
      </c>
    </row>
    <row r="375" spans="1:5" x14ac:dyDescent="0.3">
      <c r="A375" s="94" t="s">
        <v>1502</v>
      </c>
      <c r="B375" s="95">
        <v>4.7</v>
      </c>
      <c r="D375" s="94" t="s">
        <v>1117</v>
      </c>
      <c r="E375" s="95">
        <v>39.299999999999997</v>
      </c>
    </row>
    <row r="376" spans="1:5" x14ac:dyDescent="0.3">
      <c r="A376" s="94" t="s">
        <v>2499</v>
      </c>
      <c r="B376" s="95">
        <v>4.5999999999999996</v>
      </c>
      <c r="D376" s="94" t="s">
        <v>2023</v>
      </c>
      <c r="E376" s="95">
        <v>32</v>
      </c>
    </row>
    <row r="377" spans="1:5" x14ac:dyDescent="0.3">
      <c r="A377" s="94" t="s">
        <v>1619</v>
      </c>
      <c r="B377" s="95">
        <v>3.8</v>
      </c>
      <c r="D377" s="94" t="s">
        <v>2137</v>
      </c>
      <c r="E377" s="95">
        <v>31.7</v>
      </c>
    </row>
    <row r="378" spans="1:5" x14ac:dyDescent="0.3">
      <c r="A378" s="94" t="s">
        <v>2564</v>
      </c>
      <c r="B378" s="95">
        <v>6.2</v>
      </c>
      <c r="D378" s="94" t="s">
        <v>1825</v>
      </c>
      <c r="E378" s="95">
        <v>39.1</v>
      </c>
    </row>
    <row r="379" spans="1:5" x14ac:dyDescent="0.3">
      <c r="A379" s="94" t="s">
        <v>2125</v>
      </c>
      <c r="B379" s="95">
        <v>6</v>
      </c>
      <c r="D379" s="94" t="s">
        <v>2435</v>
      </c>
      <c r="E379" s="95">
        <v>61.7</v>
      </c>
    </row>
    <row r="380" spans="1:5" x14ac:dyDescent="0.3">
      <c r="A380" s="94" t="s">
        <v>907</v>
      </c>
      <c r="B380" s="95">
        <v>6.3</v>
      </c>
      <c r="D380" s="94" t="s">
        <v>225</v>
      </c>
      <c r="E380" s="95">
        <v>57.1</v>
      </c>
    </row>
    <row r="381" spans="1:5" x14ac:dyDescent="0.3">
      <c r="A381" s="94" t="s">
        <v>1885</v>
      </c>
      <c r="B381" s="95">
        <v>4.8</v>
      </c>
      <c r="D381" s="94" t="s">
        <v>1112</v>
      </c>
      <c r="E381" s="95">
        <v>32.5</v>
      </c>
    </row>
    <row r="382" spans="1:5" x14ac:dyDescent="0.3">
      <c r="A382" s="94" t="s">
        <v>2421</v>
      </c>
      <c r="B382" s="95">
        <v>4.3</v>
      </c>
      <c r="D382" s="94" t="s">
        <v>1988</v>
      </c>
      <c r="E382" s="95">
        <v>33.6</v>
      </c>
    </row>
    <row r="383" spans="1:5" x14ac:dyDescent="0.3">
      <c r="A383" s="94" t="s">
        <v>2141</v>
      </c>
      <c r="B383" s="95">
        <v>3.6</v>
      </c>
      <c r="D383" s="94" t="s">
        <v>1119</v>
      </c>
      <c r="E383" s="95">
        <v>60.6</v>
      </c>
    </row>
    <row r="384" spans="1:5" x14ac:dyDescent="0.3">
      <c r="A384" s="94" t="s">
        <v>1504</v>
      </c>
      <c r="B384" s="95">
        <v>4.3</v>
      </c>
      <c r="D384" s="94" t="s">
        <v>1009</v>
      </c>
      <c r="E384" s="95">
        <v>39.299999999999997</v>
      </c>
    </row>
    <row r="385" spans="1:5" x14ac:dyDescent="0.3">
      <c r="A385" s="94" t="s">
        <v>2032</v>
      </c>
      <c r="B385" s="95">
        <v>4.5999999999999996</v>
      </c>
      <c r="D385" s="94" t="s">
        <v>1178</v>
      </c>
      <c r="E385" s="95">
        <v>32</v>
      </c>
    </row>
    <row r="386" spans="1:5" x14ac:dyDescent="0.3">
      <c r="A386" s="94" t="s">
        <v>868</v>
      </c>
      <c r="B386" s="95">
        <v>3.7</v>
      </c>
      <c r="D386" s="94" t="s">
        <v>1527</v>
      </c>
      <c r="E386" s="95">
        <v>31.7</v>
      </c>
    </row>
    <row r="387" spans="1:5" x14ac:dyDescent="0.3">
      <c r="A387" s="94" t="s">
        <v>775</v>
      </c>
      <c r="B387" s="95">
        <v>3.8</v>
      </c>
      <c r="D387" s="94" t="s">
        <v>1462</v>
      </c>
      <c r="E387" s="95">
        <v>39.1</v>
      </c>
    </row>
    <row r="388" spans="1:5" x14ac:dyDescent="0.3">
      <c r="A388" s="94" t="s">
        <v>1436</v>
      </c>
      <c r="B388" s="95">
        <v>4.5999999999999996</v>
      </c>
      <c r="D388" s="94" t="s">
        <v>2531</v>
      </c>
      <c r="E388" s="95">
        <v>61.7</v>
      </c>
    </row>
    <row r="389" spans="1:5" x14ac:dyDescent="0.3">
      <c r="A389" s="94" t="s">
        <v>2427</v>
      </c>
      <c r="B389" s="95">
        <v>3.7</v>
      </c>
      <c r="D389" s="94" t="s">
        <v>1080</v>
      </c>
      <c r="E389" s="95">
        <v>32.5</v>
      </c>
    </row>
    <row r="390" spans="1:5" x14ac:dyDescent="0.3">
      <c r="A390" s="94" t="s">
        <v>2068</v>
      </c>
      <c r="B390" s="95">
        <v>3</v>
      </c>
      <c r="D390" s="94" t="s">
        <v>2101</v>
      </c>
      <c r="E390" s="95">
        <v>33.6</v>
      </c>
    </row>
    <row r="391" spans="1:5" x14ac:dyDescent="0.3">
      <c r="A391" s="94" t="s">
        <v>1915</v>
      </c>
      <c r="B391" s="95">
        <v>3.1</v>
      </c>
      <c r="D391" s="94" t="s">
        <v>294</v>
      </c>
      <c r="E391" s="95">
        <v>33.1</v>
      </c>
    </row>
    <row r="392" spans="1:5" x14ac:dyDescent="0.3">
      <c r="A392" s="94" t="s">
        <v>870</v>
      </c>
      <c r="B392" s="95">
        <v>3.2</v>
      </c>
      <c r="D392" s="94" t="s">
        <v>895</v>
      </c>
      <c r="E392" s="95">
        <v>60.6</v>
      </c>
    </row>
    <row r="393" spans="1:5" x14ac:dyDescent="0.3">
      <c r="A393" s="94" t="s">
        <v>2467</v>
      </c>
      <c r="B393" s="95">
        <v>3.4</v>
      </c>
      <c r="D393" s="94" t="s">
        <v>1121</v>
      </c>
      <c r="E393" s="95">
        <v>39.299999999999997</v>
      </c>
    </row>
    <row r="394" spans="1:5" x14ac:dyDescent="0.3">
      <c r="A394" s="94" t="s">
        <v>2319</v>
      </c>
      <c r="B394" s="95">
        <v>3.7</v>
      </c>
      <c r="D394" s="94" t="s">
        <v>771</v>
      </c>
      <c r="E394" s="95">
        <v>32</v>
      </c>
    </row>
    <row r="395" spans="1:5" x14ac:dyDescent="0.3">
      <c r="A395" s="94" t="s">
        <v>2043</v>
      </c>
      <c r="B395" s="95">
        <v>5.7</v>
      </c>
      <c r="D395" s="94" t="s">
        <v>1827</v>
      </c>
      <c r="E395" s="95">
        <v>31.7</v>
      </c>
    </row>
    <row r="396" spans="1:5" x14ac:dyDescent="0.3">
      <c r="A396" s="94" t="s">
        <v>2143</v>
      </c>
      <c r="B396" s="95">
        <v>4.2</v>
      </c>
      <c r="D396" s="94" t="s">
        <v>822</v>
      </c>
      <c r="E396" s="95">
        <v>39.1</v>
      </c>
    </row>
    <row r="397" spans="1:5" x14ac:dyDescent="0.3">
      <c r="A397" s="94" t="s">
        <v>2570</v>
      </c>
      <c r="B397" s="95">
        <v>4.8</v>
      </c>
      <c r="D397" s="94" t="s">
        <v>1099</v>
      </c>
      <c r="E397" s="95">
        <v>61.7</v>
      </c>
    </row>
    <row r="398" spans="1:5" x14ac:dyDescent="0.3">
      <c r="A398" s="94" t="s">
        <v>2572</v>
      </c>
      <c r="B398" s="95">
        <v>5.2</v>
      </c>
      <c r="D398" s="94" t="s">
        <v>2162</v>
      </c>
      <c r="E398" s="95">
        <v>32.5</v>
      </c>
    </row>
    <row r="399" spans="1:5" x14ac:dyDescent="0.3">
      <c r="A399" s="94" t="s">
        <v>2280</v>
      </c>
      <c r="B399" s="95">
        <v>3.6</v>
      </c>
      <c r="D399" s="94" t="s">
        <v>722</v>
      </c>
      <c r="E399" s="95">
        <v>33.6</v>
      </c>
    </row>
    <row r="400" spans="1:5" x14ac:dyDescent="0.3">
      <c r="A400" s="94" t="s">
        <v>1866</v>
      </c>
      <c r="B400" s="95">
        <v>4</v>
      </c>
      <c r="D400" s="94" t="s">
        <v>1295</v>
      </c>
      <c r="E400" s="95">
        <v>60.6</v>
      </c>
    </row>
    <row r="401" spans="1:5" x14ac:dyDescent="0.3">
      <c r="A401" s="94" t="s">
        <v>2221</v>
      </c>
      <c r="B401" s="95">
        <v>4.0999999999999996</v>
      </c>
      <c r="D401" s="94" t="s">
        <v>1007</v>
      </c>
      <c r="E401" s="95">
        <v>39.299999999999997</v>
      </c>
    </row>
    <row r="402" spans="1:5" x14ac:dyDescent="0.3">
      <c r="A402" s="94" t="s">
        <v>2537</v>
      </c>
      <c r="B402" s="95">
        <v>5.3</v>
      </c>
      <c r="D402" s="94" t="s">
        <v>93</v>
      </c>
      <c r="E402" s="95">
        <v>33.1</v>
      </c>
    </row>
    <row r="403" spans="1:5" x14ac:dyDescent="0.3">
      <c r="A403" s="94" t="s">
        <v>2331</v>
      </c>
      <c r="B403" s="95">
        <v>3.7</v>
      </c>
      <c r="D403" s="94" t="s">
        <v>1996</v>
      </c>
      <c r="E403" s="95">
        <v>32</v>
      </c>
    </row>
    <row r="404" spans="1:5" x14ac:dyDescent="0.3">
      <c r="A404" s="94" t="s">
        <v>2306</v>
      </c>
      <c r="B404" s="95">
        <v>5.9</v>
      </c>
      <c r="D404" s="94" t="s">
        <v>2099</v>
      </c>
      <c r="E404" s="95">
        <v>31.7</v>
      </c>
    </row>
    <row r="405" spans="1:5" x14ac:dyDescent="0.3">
      <c r="A405" s="94" t="s">
        <v>2203</v>
      </c>
      <c r="B405" s="95">
        <v>5.8</v>
      </c>
      <c r="D405" s="94" t="s">
        <v>848</v>
      </c>
      <c r="E405" s="95">
        <v>39.1</v>
      </c>
    </row>
    <row r="406" spans="1:5" x14ac:dyDescent="0.3">
      <c r="A406" s="94" t="s">
        <v>2483</v>
      </c>
      <c r="B406" s="95">
        <v>6.1</v>
      </c>
      <c r="D406" s="94" t="s">
        <v>2080</v>
      </c>
      <c r="E406" s="95">
        <v>61.7</v>
      </c>
    </row>
    <row r="407" spans="1:5" x14ac:dyDescent="0.3">
      <c r="A407" s="94" t="s">
        <v>2074</v>
      </c>
      <c r="B407" s="95">
        <v>6.3</v>
      </c>
      <c r="D407" s="94" t="s">
        <v>1297</v>
      </c>
      <c r="E407" s="95">
        <v>32.5</v>
      </c>
    </row>
    <row r="408" spans="1:5" x14ac:dyDescent="0.3">
      <c r="A408" s="94" t="s">
        <v>1785</v>
      </c>
      <c r="B408" s="95">
        <v>3.4</v>
      </c>
      <c r="D408" s="94" t="s">
        <v>522</v>
      </c>
      <c r="E408" s="95">
        <v>33.6</v>
      </c>
    </row>
    <row r="409" spans="1:5" x14ac:dyDescent="0.3">
      <c r="A409" s="94" t="s">
        <v>915</v>
      </c>
      <c r="B409" s="95">
        <v>5</v>
      </c>
      <c r="D409" s="94" t="s">
        <v>1957</v>
      </c>
      <c r="E409" s="95">
        <v>60.6</v>
      </c>
    </row>
    <row r="410" spans="1:5" x14ac:dyDescent="0.3">
      <c r="A410" s="94" t="s">
        <v>2507</v>
      </c>
      <c r="B410" s="95">
        <v>4.5</v>
      </c>
      <c r="D410" s="94" t="s">
        <v>645</v>
      </c>
      <c r="E410" s="95">
        <v>39.299999999999997</v>
      </c>
    </row>
    <row r="411" spans="1:5" x14ac:dyDescent="0.3">
      <c r="A411" s="94" t="s">
        <v>1793</v>
      </c>
      <c r="B411" s="95">
        <v>3.8</v>
      </c>
      <c r="D411" s="94" t="s">
        <v>2269</v>
      </c>
      <c r="E411" s="95">
        <v>32</v>
      </c>
    </row>
    <row r="412" spans="1:5" x14ac:dyDescent="0.3">
      <c r="A412" s="94" t="s">
        <v>2127</v>
      </c>
      <c r="B412" s="95">
        <v>3.8</v>
      </c>
      <c r="D412" s="94" t="s">
        <v>1529</v>
      </c>
      <c r="E412" s="95">
        <v>31.7</v>
      </c>
    </row>
    <row r="413" spans="1:5" x14ac:dyDescent="0.3">
      <c r="A413" s="94" t="s">
        <v>886</v>
      </c>
      <c r="B413" s="95">
        <v>5.7</v>
      </c>
      <c r="D413" s="94" t="s">
        <v>260</v>
      </c>
      <c r="E413" s="95">
        <v>36.700000000000003</v>
      </c>
    </row>
    <row r="414" spans="1:5" x14ac:dyDescent="0.3">
      <c r="A414" s="94" t="s">
        <v>2168</v>
      </c>
      <c r="B414" s="95">
        <v>3.7</v>
      </c>
      <c r="D414" s="94" t="s">
        <v>1072</v>
      </c>
      <c r="E414" s="95">
        <v>39.1</v>
      </c>
    </row>
    <row r="415" spans="1:5" x14ac:dyDescent="0.3">
      <c r="A415" s="94" t="s">
        <v>1015</v>
      </c>
      <c r="B415" s="95">
        <v>3.6</v>
      </c>
      <c r="D415" s="94" t="s">
        <v>1305</v>
      </c>
      <c r="E415" s="95">
        <v>61.7</v>
      </c>
    </row>
    <row r="416" spans="1:5" x14ac:dyDescent="0.3">
      <c r="A416" s="94" t="s">
        <v>791</v>
      </c>
      <c r="B416" s="95">
        <v>5.9</v>
      </c>
      <c r="D416" s="94" t="s">
        <v>1201</v>
      </c>
      <c r="E416" s="95">
        <v>32.5</v>
      </c>
    </row>
    <row r="417" spans="1:5" x14ac:dyDescent="0.3">
      <c r="A417" s="94" t="s">
        <v>1017</v>
      </c>
      <c r="B417" s="95">
        <v>5.0999999999999996</v>
      </c>
      <c r="D417" s="94" t="s">
        <v>2608</v>
      </c>
      <c r="E417" s="95">
        <v>33.6</v>
      </c>
    </row>
    <row r="418" spans="1:5" x14ac:dyDescent="0.3">
      <c r="A418" s="94" t="s">
        <v>1323</v>
      </c>
      <c r="B418" s="95">
        <v>6.4</v>
      </c>
      <c r="D418" s="94" t="s">
        <v>2666</v>
      </c>
      <c r="E418" s="95">
        <v>60.6</v>
      </c>
    </row>
    <row r="419" spans="1:5" x14ac:dyDescent="0.3">
      <c r="A419" s="94" t="s">
        <v>1917</v>
      </c>
      <c r="B419" s="95">
        <v>3</v>
      </c>
      <c r="D419" s="94" t="s">
        <v>2680</v>
      </c>
      <c r="E419" s="95">
        <v>39.299999999999997</v>
      </c>
    </row>
    <row r="420" spans="1:5" x14ac:dyDescent="0.3">
      <c r="A420" s="94" t="s">
        <v>2156</v>
      </c>
      <c r="B420" s="95">
        <v>3</v>
      </c>
      <c r="D420" s="94" t="s">
        <v>1114</v>
      </c>
      <c r="E420" s="95">
        <v>32</v>
      </c>
    </row>
    <row r="421" spans="1:5" x14ac:dyDescent="0.3">
      <c r="A421" s="94" t="s">
        <v>827</v>
      </c>
      <c r="B421" s="95">
        <v>4.5999999999999996</v>
      </c>
      <c r="D421" s="94" t="s">
        <v>779</v>
      </c>
      <c r="E421" s="95">
        <v>31.7</v>
      </c>
    </row>
    <row r="422" spans="1:5" x14ac:dyDescent="0.3">
      <c r="A422" s="94" t="s">
        <v>2116</v>
      </c>
      <c r="B422" s="95">
        <v>4.5999999999999996</v>
      </c>
      <c r="D422" s="94" t="s">
        <v>2002</v>
      </c>
      <c r="E422" s="95">
        <v>39.1</v>
      </c>
    </row>
    <row r="423" spans="1:5" x14ac:dyDescent="0.3">
      <c r="A423" s="94" t="s">
        <v>2574</v>
      </c>
      <c r="B423" s="95">
        <v>5.2</v>
      </c>
      <c r="D423" s="94" t="s">
        <v>1453</v>
      </c>
      <c r="E423" s="95">
        <v>61.7</v>
      </c>
    </row>
    <row r="424" spans="1:5" x14ac:dyDescent="0.3">
      <c r="A424" s="94" t="s">
        <v>2529</v>
      </c>
      <c r="B424" s="95">
        <v>4.8</v>
      </c>
      <c r="D424" s="94" t="s">
        <v>135</v>
      </c>
      <c r="E424" s="95">
        <v>78.400000000000006</v>
      </c>
    </row>
    <row r="425" spans="1:5" x14ac:dyDescent="0.3">
      <c r="A425" s="94" t="s">
        <v>2387</v>
      </c>
      <c r="B425" s="95">
        <v>6</v>
      </c>
      <c r="D425" s="94" t="s">
        <v>2150</v>
      </c>
      <c r="E425" s="95">
        <v>32.5</v>
      </c>
    </row>
    <row r="426" spans="1:5" x14ac:dyDescent="0.3">
      <c r="A426" s="94" t="s">
        <v>793</v>
      </c>
      <c r="B426" s="95">
        <v>5.2</v>
      </c>
      <c r="D426" s="94" t="s">
        <v>524</v>
      </c>
      <c r="E426" s="95">
        <v>33.6</v>
      </c>
    </row>
    <row r="427" spans="1:5" x14ac:dyDescent="0.3">
      <c r="A427" s="94" t="s">
        <v>1955</v>
      </c>
      <c r="B427" s="95">
        <v>5.5</v>
      </c>
      <c r="D427" s="94" t="s">
        <v>1464</v>
      </c>
      <c r="E427" s="95">
        <v>60.6</v>
      </c>
    </row>
    <row r="428" spans="1:5" x14ac:dyDescent="0.3">
      <c r="A428" s="94" t="s">
        <v>800</v>
      </c>
      <c r="B428" s="95">
        <v>4.2</v>
      </c>
      <c r="D428" s="94" t="s">
        <v>755</v>
      </c>
      <c r="E428" s="95">
        <v>39.299999999999997</v>
      </c>
    </row>
    <row r="429" spans="1:5" x14ac:dyDescent="0.3">
      <c r="A429" s="94" t="s">
        <v>2429</v>
      </c>
      <c r="B429" s="95">
        <v>4.2</v>
      </c>
      <c r="D429" s="94" t="s">
        <v>850</v>
      </c>
      <c r="E429" s="95">
        <v>32</v>
      </c>
    </row>
    <row r="430" spans="1:5" x14ac:dyDescent="0.3">
      <c r="A430" s="94" t="s">
        <v>1868</v>
      </c>
      <c r="B430" s="95">
        <v>5.4</v>
      </c>
      <c r="D430" s="94" t="s">
        <v>2182</v>
      </c>
      <c r="E430" s="95">
        <v>31.7</v>
      </c>
    </row>
    <row r="431" spans="1:5" x14ac:dyDescent="0.3">
      <c r="A431" s="94" t="s">
        <v>2475</v>
      </c>
      <c r="B431" s="95">
        <v>4.5</v>
      </c>
      <c r="D431" s="94" t="s">
        <v>911</v>
      </c>
      <c r="E431" s="95">
        <v>39.1</v>
      </c>
    </row>
    <row r="432" spans="1:5" x14ac:dyDescent="0.3">
      <c r="A432" s="94" t="s">
        <v>2076</v>
      </c>
      <c r="B432" s="95">
        <v>6.3</v>
      </c>
      <c r="D432" s="94" t="s">
        <v>1132</v>
      </c>
      <c r="E432" s="95">
        <v>61.7</v>
      </c>
    </row>
    <row r="433" spans="1:5" x14ac:dyDescent="0.3">
      <c r="A433" s="94" t="s">
        <v>2431</v>
      </c>
      <c r="B433" s="95">
        <v>3.4</v>
      </c>
      <c r="D433" s="94" t="s">
        <v>1011</v>
      </c>
      <c r="E433" s="95">
        <v>32.5</v>
      </c>
    </row>
    <row r="434" spans="1:5" x14ac:dyDescent="0.3">
      <c r="A434" s="94" t="s">
        <v>2489</v>
      </c>
      <c r="B434" s="95">
        <v>4.3</v>
      </c>
      <c r="D434" s="94" t="s">
        <v>2139</v>
      </c>
      <c r="E434" s="95">
        <v>33.6</v>
      </c>
    </row>
    <row r="435" spans="1:5" x14ac:dyDescent="0.3">
      <c r="A435" s="94" t="s">
        <v>1961</v>
      </c>
      <c r="B435" s="95">
        <v>5.0999999999999996</v>
      </c>
      <c r="D435" s="94" t="s">
        <v>205</v>
      </c>
      <c r="E435" s="95">
        <v>72.599999999999994</v>
      </c>
    </row>
    <row r="436" spans="1:5" x14ac:dyDescent="0.3">
      <c r="A436" s="94" t="s">
        <v>2547</v>
      </c>
      <c r="B436" s="95">
        <v>6.6</v>
      </c>
      <c r="D436" s="94" t="s">
        <v>1013</v>
      </c>
      <c r="E436" s="95">
        <v>60.6</v>
      </c>
    </row>
    <row r="437" spans="1:5" x14ac:dyDescent="0.3">
      <c r="A437" s="94" t="s">
        <v>796</v>
      </c>
      <c r="B437" s="95">
        <v>3.7</v>
      </c>
      <c r="D437" s="94" t="s">
        <v>2513</v>
      </c>
      <c r="E437" s="95">
        <v>39.299999999999997</v>
      </c>
    </row>
    <row r="438" spans="1:5" x14ac:dyDescent="0.3">
      <c r="A438" s="94" t="s">
        <v>874</v>
      </c>
      <c r="B438" s="95">
        <v>4.3</v>
      </c>
      <c r="D438" s="94" t="s">
        <v>1225</v>
      </c>
      <c r="E438" s="95">
        <v>32</v>
      </c>
    </row>
    <row r="439" spans="1:5" x14ac:dyDescent="0.3">
      <c r="A439" s="94" t="s">
        <v>956</v>
      </c>
      <c r="B439" s="95">
        <v>4.5</v>
      </c>
      <c r="D439" s="94" t="s">
        <v>2291</v>
      </c>
      <c r="E439" s="95">
        <v>31.7</v>
      </c>
    </row>
    <row r="440" spans="1:5" x14ac:dyDescent="0.3">
      <c r="A440" s="94" t="s">
        <v>2321</v>
      </c>
      <c r="B440" s="95">
        <v>6.4</v>
      </c>
      <c r="D440" s="94" t="s">
        <v>781</v>
      </c>
      <c r="E440" s="95">
        <v>39.1</v>
      </c>
    </row>
    <row r="441" spans="1:5" x14ac:dyDescent="0.3">
      <c r="A441" s="94" t="s">
        <v>2477</v>
      </c>
      <c r="B441" s="95">
        <v>5.6</v>
      </c>
      <c r="D441" s="94" t="s">
        <v>2354</v>
      </c>
      <c r="E441" s="95">
        <v>61.7</v>
      </c>
    </row>
    <row r="442" spans="1:5" x14ac:dyDescent="0.3">
      <c r="A442" s="94" t="s">
        <v>783</v>
      </c>
      <c r="B442" s="95">
        <v>3.6</v>
      </c>
      <c r="D442" s="94" t="s">
        <v>1844</v>
      </c>
      <c r="E442" s="95">
        <v>32.5</v>
      </c>
    </row>
    <row r="443" spans="1:5" x14ac:dyDescent="0.3">
      <c r="A443" s="94" t="s">
        <v>917</v>
      </c>
      <c r="B443" s="95">
        <v>4.8</v>
      </c>
      <c r="D443" s="94" t="s">
        <v>2406</v>
      </c>
      <c r="E443" s="95">
        <v>47.6</v>
      </c>
    </row>
    <row r="444" spans="1:5" x14ac:dyDescent="0.3">
      <c r="A444" s="94" t="s">
        <v>2045</v>
      </c>
      <c r="B444" s="95">
        <v>4.5</v>
      </c>
      <c r="D444" s="94" t="s">
        <v>563</v>
      </c>
      <c r="E444" s="95">
        <v>85.2</v>
      </c>
    </row>
    <row r="445" spans="1:5" x14ac:dyDescent="0.3">
      <c r="A445" s="94" t="s">
        <v>1438</v>
      </c>
      <c r="B445" s="95">
        <v>3.7</v>
      </c>
      <c r="D445" s="94" t="s">
        <v>1041</v>
      </c>
      <c r="E445" s="95">
        <v>55.9</v>
      </c>
    </row>
    <row r="446" spans="1:5" x14ac:dyDescent="0.3">
      <c r="A446" s="94" t="s">
        <v>2491</v>
      </c>
      <c r="B446" s="95">
        <v>5.5</v>
      </c>
      <c r="D446" s="94" t="s">
        <v>323</v>
      </c>
      <c r="E446" s="95">
        <v>38.299999999999997</v>
      </c>
    </row>
    <row r="447" spans="1:5" x14ac:dyDescent="0.3">
      <c r="A447" s="94" t="s">
        <v>890</v>
      </c>
      <c r="B447" s="95">
        <v>6.6</v>
      </c>
      <c r="D447" s="94" t="s">
        <v>252</v>
      </c>
      <c r="E447" s="95">
        <v>57.1</v>
      </c>
    </row>
    <row r="448" spans="1:5" x14ac:dyDescent="0.3">
      <c r="A448" s="94" t="s">
        <v>1441</v>
      </c>
      <c r="B448" s="95">
        <v>6</v>
      </c>
      <c r="D448" s="94" t="s">
        <v>1846</v>
      </c>
      <c r="E448" s="95">
        <v>45.8</v>
      </c>
    </row>
    <row r="449" spans="1:5" x14ac:dyDescent="0.3">
      <c r="A449" s="94" t="s">
        <v>2493</v>
      </c>
      <c r="B449" s="95">
        <v>5.2</v>
      </c>
      <c r="D449" s="94" t="s">
        <v>2521</v>
      </c>
      <c r="E449" s="95">
        <v>45.3</v>
      </c>
    </row>
    <row r="450" spans="1:5" x14ac:dyDescent="0.3">
      <c r="A450" s="94" t="s">
        <v>949</v>
      </c>
      <c r="B450" s="95">
        <v>3.8</v>
      </c>
      <c r="D450" s="94" t="s">
        <v>2192</v>
      </c>
      <c r="E450" s="95">
        <v>56.2</v>
      </c>
    </row>
    <row r="451" spans="1:5" x14ac:dyDescent="0.3">
      <c r="A451" s="94" t="s">
        <v>798</v>
      </c>
      <c r="B451" s="95">
        <v>4.7</v>
      </c>
      <c r="D451" s="94" t="s">
        <v>2356</v>
      </c>
      <c r="E451" s="95">
        <v>86.3</v>
      </c>
    </row>
    <row r="452" spans="1:5" x14ac:dyDescent="0.3">
      <c r="A452" s="94" t="s">
        <v>2555</v>
      </c>
      <c r="B452" s="95">
        <v>4</v>
      </c>
      <c r="D452" s="94" t="s">
        <v>2408</v>
      </c>
      <c r="E452" s="95">
        <v>46.3</v>
      </c>
    </row>
    <row r="453" spans="1:5" x14ac:dyDescent="0.3">
      <c r="A453" s="94" t="s">
        <v>1992</v>
      </c>
      <c r="B453" s="95">
        <v>6</v>
      </c>
      <c r="D453" s="94" t="s">
        <v>2164</v>
      </c>
      <c r="E453" s="95">
        <v>83.2</v>
      </c>
    </row>
    <row r="454" spans="1:5" x14ac:dyDescent="0.3">
      <c r="A454" s="94" t="s">
        <v>2103</v>
      </c>
      <c r="B454" s="95">
        <v>4.5</v>
      </c>
      <c r="D454" s="94" t="s">
        <v>1141</v>
      </c>
      <c r="E454" s="95">
        <v>35.700000000000003</v>
      </c>
    </row>
    <row r="455" spans="1:5" x14ac:dyDescent="0.3">
      <c r="A455" s="94" t="s">
        <v>2133</v>
      </c>
      <c r="B455" s="95">
        <v>4.0999999999999996</v>
      </c>
      <c r="D455" s="94" t="s">
        <v>1180</v>
      </c>
      <c r="E455" s="95">
        <v>31.7</v>
      </c>
    </row>
    <row r="456" spans="1:5" x14ac:dyDescent="0.3">
      <c r="A456" s="94" t="s">
        <v>2166</v>
      </c>
      <c r="B456" s="95">
        <v>3.8</v>
      </c>
      <c r="D456" s="94" t="s">
        <v>2643</v>
      </c>
      <c r="E456" s="95">
        <v>35.700000000000003</v>
      </c>
    </row>
    <row r="457" spans="1:5" x14ac:dyDescent="0.3">
      <c r="A457" s="94" t="s">
        <v>2078</v>
      </c>
      <c r="B457" s="95">
        <v>6</v>
      </c>
      <c r="D457" s="94" t="s">
        <v>1045</v>
      </c>
      <c r="E457" s="95">
        <v>76.7</v>
      </c>
    </row>
    <row r="458" spans="1:5" x14ac:dyDescent="0.3">
      <c r="A458" s="94" t="s">
        <v>2438</v>
      </c>
      <c r="B458" s="95">
        <v>5.0999999999999996</v>
      </c>
      <c r="D458" s="94" t="s">
        <v>287</v>
      </c>
      <c r="E458" s="95">
        <v>33.1</v>
      </c>
    </row>
    <row r="459" spans="1:5" x14ac:dyDescent="0.3">
      <c r="A459" s="94" t="s">
        <v>2603</v>
      </c>
      <c r="B459" s="95">
        <v>7.5</v>
      </c>
      <c r="D459" s="94" t="s">
        <v>2082</v>
      </c>
      <c r="E459" s="95">
        <v>81.8</v>
      </c>
    </row>
    <row r="460" spans="1:5" x14ac:dyDescent="0.3">
      <c r="A460" s="94" t="s">
        <v>892</v>
      </c>
      <c r="B460" s="95">
        <v>7.3</v>
      </c>
      <c r="D460" s="94" t="s">
        <v>1231</v>
      </c>
      <c r="E460" s="95">
        <v>34.4</v>
      </c>
    </row>
    <row r="461" spans="1:5" x14ac:dyDescent="0.3">
      <c r="A461" s="94" t="s">
        <v>806</v>
      </c>
      <c r="B461" s="95">
        <v>3.5</v>
      </c>
      <c r="D461" s="94" t="s">
        <v>1047</v>
      </c>
      <c r="E461" s="95">
        <v>30.7</v>
      </c>
    </row>
    <row r="462" spans="1:5" x14ac:dyDescent="0.3">
      <c r="A462" s="94" t="s">
        <v>785</v>
      </c>
      <c r="B462" s="95">
        <v>3.4</v>
      </c>
      <c r="D462" s="94" t="s">
        <v>2551</v>
      </c>
      <c r="E462" s="95">
        <v>34.299999999999997</v>
      </c>
    </row>
    <row r="463" spans="1:5" x14ac:dyDescent="0.3">
      <c r="A463" s="94" t="s">
        <v>837</v>
      </c>
      <c r="B463" s="95">
        <v>3.6</v>
      </c>
      <c r="D463" s="94" t="s">
        <v>2271</v>
      </c>
      <c r="E463" s="95">
        <v>75.7</v>
      </c>
    </row>
    <row r="464" spans="1:5" x14ac:dyDescent="0.3">
      <c r="A464" s="94" t="s">
        <v>2308</v>
      </c>
      <c r="B464" s="95">
        <v>5.2</v>
      </c>
      <c r="D464" s="94" t="s">
        <v>2442</v>
      </c>
      <c r="E464" s="95">
        <v>81.8</v>
      </c>
    </row>
    <row r="465" spans="1:5" x14ac:dyDescent="0.3">
      <c r="A465" s="94" t="s">
        <v>2225</v>
      </c>
      <c r="B465" s="95">
        <v>3.5</v>
      </c>
      <c r="D465" s="94" t="s">
        <v>526</v>
      </c>
      <c r="E465" s="95">
        <v>34.4</v>
      </c>
    </row>
    <row r="466" spans="1:5" x14ac:dyDescent="0.3">
      <c r="A466" s="94" t="s">
        <v>2172</v>
      </c>
      <c r="B466" s="95">
        <v>3.7</v>
      </c>
      <c r="D466" s="94" t="s">
        <v>2345</v>
      </c>
      <c r="E466" s="95">
        <v>30.7</v>
      </c>
    </row>
    <row r="467" spans="1:5" x14ac:dyDescent="0.3">
      <c r="A467" s="94" t="s">
        <v>954</v>
      </c>
      <c r="B467" s="95">
        <v>10.6</v>
      </c>
      <c r="D467" s="94" t="s">
        <v>647</v>
      </c>
      <c r="E467" s="95">
        <v>34.299999999999997</v>
      </c>
    </row>
    <row r="468" spans="1:5" x14ac:dyDescent="0.3">
      <c r="A468" s="94" t="s">
        <v>2049</v>
      </c>
      <c r="B468" s="95">
        <v>4.3</v>
      </c>
      <c r="D468" s="94" t="s">
        <v>2414</v>
      </c>
      <c r="E468" s="95">
        <v>75.7</v>
      </c>
    </row>
    <row r="469" spans="1:5" x14ac:dyDescent="0.3">
      <c r="A469" s="94" t="s">
        <v>909</v>
      </c>
      <c r="B469" s="95">
        <v>4.7</v>
      </c>
      <c r="D469" s="94" t="s">
        <v>217</v>
      </c>
      <c r="E469" s="95">
        <v>33.1</v>
      </c>
    </row>
    <row r="470" spans="1:5" x14ac:dyDescent="0.3">
      <c r="A470" s="94" t="s">
        <v>829</v>
      </c>
      <c r="B470" s="95">
        <v>4.3</v>
      </c>
      <c r="D470" s="94" t="s">
        <v>2582</v>
      </c>
      <c r="E470" s="95">
        <v>81.8</v>
      </c>
    </row>
    <row r="471" spans="1:5" x14ac:dyDescent="0.3">
      <c r="A471" s="94" t="s">
        <v>2084</v>
      </c>
      <c r="B471" s="95">
        <v>4.4000000000000004</v>
      </c>
      <c r="D471" s="94" t="s">
        <v>2568</v>
      </c>
      <c r="E471" s="95">
        <v>34.4</v>
      </c>
    </row>
    <row r="472" spans="1:5" x14ac:dyDescent="0.3">
      <c r="A472" s="94" t="s">
        <v>1998</v>
      </c>
      <c r="B472" s="95">
        <v>7</v>
      </c>
      <c r="D472" s="94" t="s">
        <v>730</v>
      </c>
      <c r="E472" s="95">
        <v>30.7</v>
      </c>
    </row>
    <row r="473" spans="1:5" x14ac:dyDescent="0.3">
      <c r="A473" s="94" t="s">
        <v>749</v>
      </c>
      <c r="B473" s="95">
        <v>5.2</v>
      </c>
      <c r="D473" s="94" t="s">
        <v>2668</v>
      </c>
      <c r="E473" s="95">
        <v>34.299999999999997</v>
      </c>
    </row>
    <row r="474" spans="1:5" x14ac:dyDescent="0.3">
      <c r="A474" s="94" t="s">
        <v>1400</v>
      </c>
      <c r="B474" s="95">
        <v>4.8</v>
      </c>
      <c r="D474" s="94" t="s">
        <v>2553</v>
      </c>
      <c r="E474" s="95">
        <v>75.7</v>
      </c>
    </row>
    <row r="475" spans="1:5" x14ac:dyDescent="0.3">
      <c r="A475" s="94" t="s">
        <v>1821</v>
      </c>
      <c r="B475" s="95">
        <v>4.9000000000000004</v>
      </c>
      <c r="D475" s="94" t="s">
        <v>1387</v>
      </c>
      <c r="E475" s="95">
        <v>81.8</v>
      </c>
    </row>
    <row r="476" spans="1:5" x14ac:dyDescent="0.3">
      <c r="A476" s="94" t="s">
        <v>2440</v>
      </c>
      <c r="B476" s="95">
        <v>5.4</v>
      </c>
      <c r="D476" s="94" t="s">
        <v>528</v>
      </c>
      <c r="E476" s="95">
        <v>34.4</v>
      </c>
    </row>
    <row r="477" spans="1:5" x14ac:dyDescent="0.3">
      <c r="A477" s="94" t="s">
        <v>1574</v>
      </c>
      <c r="B477" s="95">
        <v>5.4</v>
      </c>
      <c r="D477" s="94" t="s">
        <v>2578</v>
      </c>
      <c r="E477" s="95">
        <v>30.7</v>
      </c>
    </row>
    <row r="478" spans="1:5" x14ac:dyDescent="0.3">
      <c r="A478" s="94" t="s">
        <v>2343</v>
      </c>
      <c r="B478" s="95">
        <v>5.9</v>
      </c>
      <c r="D478" s="94" t="s">
        <v>2227</v>
      </c>
      <c r="E478" s="95">
        <v>34.299999999999997</v>
      </c>
    </row>
    <row r="479" spans="1:5" x14ac:dyDescent="0.3">
      <c r="A479" s="94" t="s">
        <v>808</v>
      </c>
      <c r="B479" s="95">
        <v>7.2</v>
      </c>
      <c r="D479" s="94" t="s">
        <v>1635</v>
      </c>
      <c r="E479" s="95">
        <v>75.7</v>
      </c>
    </row>
    <row r="480" spans="1:5" x14ac:dyDescent="0.3">
      <c r="A480" s="94" t="s">
        <v>1351</v>
      </c>
      <c r="B480" s="95">
        <v>6.3</v>
      </c>
      <c r="D480" s="94" t="s">
        <v>132</v>
      </c>
      <c r="E480" s="95">
        <v>36.700000000000003</v>
      </c>
    </row>
    <row r="481" spans="1:5" x14ac:dyDescent="0.3">
      <c r="A481" s="94" t="s">
        <v>1023</v>
      </c>
      <c r="B481" s="95">
        <v>4.5999999999999996</v>
      </c>
      <c r="D481" s="94" t="s">
        <v>856</v>
      </c>
      <c r="E481" s="95">
        <v>81.8</v>
      </c>
    </row>
    <row r="482" spans="1:5" x14ac:dyDescent="0.3">
      <c r="A482" s="94" t="s">
        <v>1783</v>
      </c>
      <c r="B482" s="95">
        <v>9</v>
      </c>
      <c r="D482" s="94" t="s">
        <v>2194</v>
      </c>
      <c r="E482" s="95">
        <v>34.4</v>
      </c>
    </row>
    <row r="483" spans="1:5" x14ac:dyDescent="0.3">
      <c r="A483" s="94" t="s">
        <v>1025</v>
      </c>
      <c r="B483" s="95">
        <v>4.2</v>
      </c>
      <c r="D483" s="94" t="s">
        <v>913</v>
      </c>
      <c r="E483" s="95">
        <v>30.7</v>
      </c>
    </row>
    <row r="484" spans="1:5" x14ac:dyDescent="0.3">
      <c r="A484" s="94" t="s">
        <v>1457</v>
      </c>
      <c r="B484" s="95">
        <v>6.5</v>
      </c>
      <c r="D484" s="94" t="s">
        <v>2196</v>
      </c>
      <c r="E484" s="95">
        <v>34.299999999999997</v>
      </c>
    </row>
    <row r="485" spans="1:5" x14ac:dyDescent="0.3">
      <c r="A485" s="94" t="s">
        <v>591</v>
      </c>
      <c r="B485" s="95">
        <v>3.4</v>
      </c>
      <c r="D485" s="94" t="s">
        <v>1426</v>
      </c>
      <c r="E485" s="95">
        <v>75.7</v>
      </c>
    </row>
    <row r="486" spans="1:5" x14ac:dyDescent="0.3">
      <c r="A486" s="94" t="s">
        <v>1030</v>
      </c>
      <c r="B486" s="95">
        <v>4</v>
      </c>
      <c r="D486" s="94" t="s">
        <v>1049</v>
      </c>
      <c r="E486" s="95">
        <v>81.8</v>
      </c>
    </row>
    <row r="487" spans="1:5" x14ac:dyDescent="0.3">
      <c r="A487" s="94" t="s">
        <v>708</v>
      </c>
      <c r="B487" s="95">
        <v>9.6</v>
      </c>
      <c r="D487" s="94" t="s">
        <v>1432</v>
      </c>
      <c r="E487" s="95">
        <v>34.4</v>
      </c>
    </row>
    <row r="488" spans="1:5" x14ac:dyDescent="0.3">
      <c r="A488" s="94" t="s">
        <v>639</v>
      </c>
      <c r="B488" s="95">
        <v>3.5</v>
      </c>
      <c r="D488" s="94" t="s">
        <v>962</v>
      </c>
      <c r="E488" s="95">
        <v>30.7</v>
      </c>
    </row>
    <row r="489" spans="1:5" x14ac:dyDescent="0.3">
      <c r="A489" s="94" t="s">
        <v>566</v>
      </c>
      <c r="B489" s="95">
        <v>7.9</v>
      </c>
      <c r="D489" s="94" t="s">
        <v>2184</v>
      </c>
      <c r="E489" s="95">
        <v>34.299999999999997</v>
      </c>
    </row>
    <row r="490" spans="1:5" x14ac:dyDescent="0.3">
      <c r="A490" s="94" t="s">
        <v>690</v>
      </c>
      <c r="B490" s="95">
        <v>3.3</v>
      </c>
      <c r="D490" s="94" t="s">
        <v>2584</v>
      </c>
      <c r="E490" s="95">
        <v>75.7</v>
      </c>
    </row>
    <row r="491" spans="1:5" x14ac:dyDescent="0.3">
      <c r="D491" s="94" t="s">
        <v>221</v>
      </c>
      <c r="E491" s="95">
        <v>78.400000000000006</v>
      </c>
    </row>
    <row r="492" spans="1:5" x14ac:dyDescent="0.3">
      <c r="D492" s="94" t="s">
        <v>1787</v>
      </c>
      <c r="E492" s="95">
        <v>81.8</v>
      </c>
    </row>
    <row r="493" spans="1:5" x14ac:dyDescent="0.3">
      <c r="D493" s="94" t="s">
        <v>1679</v>
      </c>
      <c r="E493" s="95">
        <v>34.4</v>
      </c>
    </row>
    <row r="494" spans="1:5" x14ac:dyDescent="0.3">
      <c r="D494" s="94" t="s">
        <v>1757</v>
      </c>
      <c r="E494" s="95">
        <v>30.7</v>
      </c>
    </row>
    <row r="495" spans="1:5" x14ac:dyDescent="0.3">
      <c r="D495" s="94" t="s">
        <v>1854</v>
      </c>
      <c r="E495" s="95">
        <v>34.299999999999997</v>
      </c>
    </row>
    <row r="496" spans="1:5" x14ac:dyDescent="0.3">
      <c r="D496" s="94" t="s">
        <v>979</v>
      </c>
      <c r="E496" s="95">
        <v>75.7</v>
      </c>
    </row>
    <row r="497" spans="4:5" x14ac:dyDescent="0.3">
      <c r="D497" s="94" t="s">
        <v>1763</v>
      </c>
      <c r="E497" s="95">
        <v>81.8</v>
      </c>
    </row>
    <row r="498" spans="4:5" x14ac:dyDescent="0.3">
      <c r="D498" s="94" t="s">
        <v>934</v>
      </c>
      <c r="E498" s="95">
        <v>34.4</v>
      </c>
    </row>
    <row r="499" spans="4:5" x14ac:dyDescent="0.3">
      <c r="D499" s="94" t="s">
        <v>2638</v>
      </c>
      <c r="E499" s="95">
        <v>30.7</v>
      </c>
    </row>
    <row r="500" spans="4:5" x14ac:dyDescent="0.3">
      <c r="D500" s="94" t="s">
        <v>2503</v>
      </c>
      <c r="E500" s="95">
        <v>34.299999999999997</v>
      </c>
    </row>
    <row r="501" spans="4:5" x14ac:dyDescent="0.3">
      <c r="D501" s="94" t="s">
        <v>1059</v>
      </c>
      <c r="E501" s="95">
        <v>75.7</v>
      </c>
    </row>
    <row r="502" spans="4:5" x14ac:dyDescent="0.3">
      <c r="D502" s="94" t="s">
        <v>339</v>
      </c>
      <c r="E502" s="95">
        <v>72.599999999999994</v>
      </c>
    </row>
    <row r="503" spans="4:5" x14ac:dyDescent="0.3">
      <c r="D503" s="94" t="s">
        <v>1879</v>
      </c>
      <c r="E503" s="95">
        <v>81.8</v>
      </c>
    </row>
    <row r="504" spans="4:5" x14ac:dyDescent="0.3">
      <c r="D504" s="94" t="s">
        <v>1789</v>
      </c>
      <c r="E504" s="95">
        <v>34.4</v>
      </c>
    </row>
    <row r="505" spans="4:5" x14ac:dyDescent="0.3">
      <c r="D505" s="94" t="s">
        <v>1674</v>
      </c>
      <c r="E505" s="95">
        <v>30.7</v>
      </c>
    </row>
    <row r="506" spans="4:5" x14ac:dyDescent="0.3">
      <c r="D506" s="94" t="s">
        <v>1875</v>
      </c>
      <c r="E506" s="95">
        <v>34.299999999999997</v>
      </c>
    </row>
    <row r="507" spans="4:5" x14ac:dyDescent="0.3">
      <c r="D507" s="94" t="s">
        <v>1891</v>
      </c>
      <c r="E507" s="95">
        <v>75.7</v>
      </c>
    </row>
    <row r="508" spans="4:5" x14ac:dyDescent="0.3">
      <c r="D508" s="94" t="s">
        <v>1893</v>
      </c>
      <c r="E508" s="95">
        <v>81.8</v>
      </c>
    </row>
    <row r="509" spans="4:5" x14ac:dyDescent="0.3">
      <c r="D509" s="94" t="s">
        <v>1773</v>
      </c>
      <c r="E509" s="95">
        <v>34.4</v>
      </c>
    </row>
    <row r="510" spans="4:5" x14ac:dyDescent="0.3">
      <c r="D510" s="94" t="s">
        <v>1801</v>
      </c>
      <c r="E510" s="95">
        <v>30.7</v>
      </c>
    </row>
    <row r="511" spans="4:5" x14ac:dyDescent="0.3">
      <c r="D511" s="94" t="s">
        <v>1808</v>
      </c>
      <c r="E511" s="95">
        <v>34.299999999999997</v>
      </c>
    </row>
    <row r="512" spans="4:5" x14ac:dyDescent="0.3">
      <c r="D512" s="94" t="s">
        <v>2533</v>
      </c>
      <c r="E512" s="95">
        <v>75.7</v>
      </c>
    </row>
    <row r="513" spans="4:5" x14ac:dyDescent="0.3">
      <c r="D513" s="94" t="s">
        <v>360</v>
      </c>
      <c r="E513" s="95">
        <v>57.1</v>
      </c>
    </row>
    <row r="514" spans="4:5" x14ac:dyDescent="0.3">
      <c r="D514" s="94" t="s">
        <v>945</v>
      </c>
      <c r="E514" s="95">
        <v>81.8</v>
      </c>
    </row>
    <row r="515" spans="4:5" x14ac:dyDescent="0.3">
      <c r="D515" s="94" t="s">
        <v>2524</v>
      </c>
      <c r="E515" s="95">
        <v>34.4</v>
      </c>
    </row>
    <row r="516" spans="4:5" x14ac:dyDescent="0.3">
      <c r="D516" s="94" t="s">
        <v>1666</v>
      </c>
      <c r="E516" s="95">
        <v>30.7</v>
      </c>
    </row>
    <row r="517" spans="4:5" x14ac:dyDescent="0.3">
      <c r="D517" s="94" t="s">
        <v>2121</v>
      </c>
      <c r="E517" s="95">
        <v>34.299999999999997</v>
      </c>
    </row>
    <row r="518" spans="4:5" x14ac:dyDescent="0.3">
      <c r="D518" s="94" t="s">
        <v>1735</v>
      </c>
      <c r="E518" s="95">
        <v>75.7</v>
      </c>
    </row>
    <row r="519" spans="4:5" x14ac:dyDescent="0.3">
      <c r="D519" s="94" t="s">
        <v>1705</v>
      </c>
      <c r="E519" s="95">
        <v>81.8</v>
      </c>
    </row>
    <row r="520" spans="4:5" x14ac:dyDescent="0.3">
      <c r="D520" s="94" t="s">
        <v>1715</v>
      </c>
      <c r="E520" s="95">
        <v>34.4</v>
      </c>
    </row>
    <row r="521" spans="4:5" x14ac:dyDescent="0.3">
      <c r="D521" s="94" t="s">
        <v>2620</v>
      </c>
      <c r="E521" s="95">
        <v>30.7</v>
      </c>
    </row>
    <row r="522" spans="4:5" x14ac:dyDescent="0.3">
      <c r="D522" s="94" t="s">
        <v>1741</v>
      </c>
      <c r="E522" s="95">
        <v>34.299999999999997</v>
      </c>
    </row>
    <row r="523" spans="4:5" x14ac:dyDescent="0.3">
      <c r="D523" s="94" t="s">
        <v>2495</v>
      </c>
      <c r="E523" s="95">
        <v>75.7</v>
      </c>
    </row>
    <row r="524" spans="4:5" x14ac:dyDescent="0.3">
      <c r="D524" s="94" t="s">
        <v>284</v>
      </c>
      <c r="E524" s="95">
        <v>33.1</v>
      </c>
    </row>
    <row r="525" spans="4:5" x14ac:dyDescent="0.3">
      <c r="D525" s="94" t="s">
        <v>2481</v>
      </c>
      <c r="E525" s="95">
        <v>81.8</v>
      </c>
    </row>
    <row r="526" spans="4:5" x14ac:dyDescent="0.3">
      <c r="D526" s="94" t="s">
        <v>2535</v>
      </c>
      <c r="E526" s="95">
        <v>34.4</v>
      </c>
    </row>
    <row r="527" spans="4:5" x14ac:dyDescent="0.3">
      <c r="D527" s="94" t="s">
        <v>1791</v>
      </c>
      <c r="E527" s="95">
        <v>30.7</v>
      </c>
    </row>
    <row r="528" spans="4:5" x14ac:dyDescent="0.3">
      <c r="D528" s="94" t="s">
        <v>2622</v>
      </c>
      <c r="E528" s="95">
        <v>34.299999999999997</v>
      </c>
    </row>
    <row r="529" spans="4:5" x14ac:dyDescent="0.3">
      <c r="D529" s="94" t="s">
        <v>2614</v>
      </c>
      <c r="E529" s="95">
        <v>75.7</v>
      </c>
    </row>
    <row r="530" spans="4:5" x14ac:dyDescent="0.3">
      <c r="D530" s="94" t="s">
        <v>2640</v>
      </c>
      <c r="E530" s="95">
        <v>81.8</v>
      </c>
    </row>
    <row r="531" spans="4:5" x14ac:dyDescent="0.3">
      <c r="D531" s="94" t="s">
        <v>1797</v>
      </c>
      <c r="E531" s="95">
        <v>34.4</v>
      </c>
    </row>
    <row r="532" spans="4:5" x14ac:dyDescent="0.3">
      <c r="D532" s="94" t="s">
        <v>2497</v>
      </c>
      <c r="E532" s="95">
        <v>30.7</v>
      </c>
    </row>
    <row r="533" spans="4:5" x14ac:dyDescent="0.3">
      <c r="D533" s="94" t="s">
        <v>1949</v>
      </c>
      <c r="E533" s="95">
        <v>34.299999999999997</v>
      </c>
    </row>
    <row r="534" spans="4:5" x14ac:dyDescent="0.3">
      <c r="D534" s="94" t="s">
        <v>1652</v>
      </c>
      <c r="E534" s="95">
        <v>75.7</v>
      </c>
    </row>
    <row r="535" spans="4:5" x14ac:dyDescent="0.3">
      <c r="D535" s="94" t="s">
        <v>334</v>
      </c>
      <c r="E535" s="95">
        <v>33.1</v>
      </c>
    </row>
    <row r="536" spans="4:5" x14ac:dyDescent="0.3">
      <c r="D536" s="94" t="s">
        <v>1747</v>
      </c>
      <c r="E536" s="95">
        <v>81.8</v>
      </c>
    </row>
    <row r="537" spans="4:5" x14ac:dyDescent="0.3">
      <c r="D537" s="94" t="s">
        <v>1909</v>
      </c>
      <c r="E537" s="95">
        <v>34.4</v>
      </c>
    </row>
    <row r="538" spans="4:5" x14ac:dyDescent="0.3">
      <c r="D538" s="94" t="s">
        <v>1707</v>
      </c>
      <c r="E538" s="95">
        <v>30.7</v>
      </c>
    </row>
    <row r="539" spans="4:5" x14ac:dyDescent="0.3">
      <c r="D539" s="94" t="s">
        <v>1759</v>
      </c>
      <c r="E539" s="95">
        <v>34.299999999999997</v>
      </c>
    </row>
    <row r="540" spans="4:5" x14ac:dyDescent="0.3">
      <c r="D540" s="94" t="s">
        <v>1687</v>
      </c>
      <c r="E540" s="95">
        <v>75.7</v>
      </c>
    </row>
    <row r="541" spans="4:5" x14ac:dyDescent="0.3">
      <c r="D541" s="94" t="s">
        <v>2501</v>
      </c>
      <c r="E541" s="95">
        <v>81.8</v>
      </c>
    </row>
    <row r="542" spans="4:5" x14ac:dyDescent="0.3">
      <c r="D542" s="94" t="s">
        <v>903</v>
      </c>
      <c r="E542" s="95">
        <v>34.4</v>
      </c>
    </row>
    <row r="543" spans="4:5" x14ac:dyDescent="0.3">
      <c r="D543" s="94" t="s">
        <v>936</v>
      </c>
      <c r="E543" s="95">
        <v>30.7</v>
      </c>
    </row>
    <row r="544" spans="4:5" x14ac:dyDescent="0.3">
      <c r="D544" s="94" t="s">
        <v>1810</v>
      </c>
      <c r="E544" s="95">
        <v>34.299999999999997</v>
      </c>
    </row>
    <row r="545" spans="4:5" x14ac:dyDescent="0.3">
      <c r="D545" s="94" t="s">
        <v>2485</v>
      </c>
      <c r="E545" s="95">
        <v>75.7</v>
      </c>
    </row>
    <row r="546" spans="4:5" x14ac:dyDescent="0.3">
      <c r="D546" s="94" t="s">
        <v>361</v>
      </c>
      <c r="E546" s="95">
        <v>36.700000000000003</v>
      </c>
    </row>
    <row r="547" spans="4:5" x14ac:dyDescent="0.3">
      <c r="D547" s="94" t="s">
        <v>1696</v>
      </c>
      <c r="E547" s="95">
        <v>81.8</v>
      </c>
    </row>
    <row r="548" spans="4:5" x14ac:dyDescent="0.3">
      <c r="D548" s="94" t="s">
        <v>1083</v>
      </c>
      <c r="E548" s="95">
        <v>34.4</v>
      </c>
    </row>
    <row r="549" spans="4:5" x14ac:dyDescent="0.3">
      <c r="D549" s="94" t="s">
        <v>1994</v>
      </c>
      <c r="E549" s="95">
        <v>30.7</v>
      </c>
    </row>
    <row r="550" spans="4:5" x14ac:dyDescent="0.3">
      <c r="D550" s="94" t="s">
        <v>1911</v>
      </c>
      <c r="E550" s="95">
        <v>34.299999999999997</v>
      </c>
    </row>
    <row r="551" spans="4:5" x14ac:dyDescent="0.3">
      <c r="D551" s="94" t="s">
        <v>1654</v>
      </c>
      <c r="E551" s="95">
        <v>75.7</v>
      </c>
    </row>
    <row r="552" spans="4:5" x14ac:dyDescent="0.3">
      <c r="D552" s="94" t="s">
        <v>1834</v>
      </c>
      <c r="E552" s="95">
        <v>81.8</v>
      </c>
    </row>
    <row r="553" spans="4:5" x14ac:dyDescent="0.3">
      <c r="D553" s="94" t="s">
        <v>1061</v>
      </c>
      <c r="E553" s="95">
        <v>34.4</v>
      </c>
    </row>
    <row r="554" spans="4:5" x14ac:dyDescent="0.3">
      <c r="D554" s="94" t="s">
        <v>1689</v>
      </c>
      <c r="E554" s="95">
        <v>30.7</v>
      </c>
    </row>
    <row r="555" spans="4:5" x14ac:dyDescent="0.3">
      <c r="D555" s="94" t="s">
        <v>1951</v>
      </c>
      <c r="E555" s="95">
        <v>34.299999999999997</v>
      </c>
    </row>
    <row r="556" spans="4:5" x14ac:dyDescent="0.3">
      <c r="D556" s="94" t="s">
        <v>2013</v>
      </c>
      <c r="E556" s="95">
        <v>75.7</v>
      </c>
    </row>
    <row r="557" spans="4:5" x14ac:dyDescent="0.3">
      <c r="D557" s="94" t="s">
        <v>248</v>
      </c>
      <c r="E557" s="95">
        <v>79.7</v>
      </c>
    </row>
    <row r="558" spans="4:5" x14ac:dyDescent="0.3">
      <c r="D558" s="94" t="s">
        <v>345</v>
      </c>
      <c r="E558" s="95">
        <v>78.400000000000006</v>
      </c>
    </row>
    <row r="559" spans="4:5" x14ac:dyDescent="0.3">
      <c r="D559" s="94" t="s">
        <v>1128</v>
      </c>
      <c r="E559" s="95">
        <v>81.8</v>
      </c>
    </row>
    <row r="560" spans="4:5" x14ac:dyDescent="0.3">
      <c r="D560" s="94" t="s">
        <v>1725</v>
      </c>
      <c r="E560" s="95">
        <v>34.4</v>
      </c>
    </row>
    <row r="561" spans="4:5" x14ac:dyDescent="0.3">
      <c r="D561" s="94" t="s">
        <v>942</v>
      </c>
      <c r="E561" s="95">
        <v>30.7</v>
      </c>
    </row>
    <row r="562" spans="4:5" x14ac:dyDescent="0.3">
      <c r="D562" s="94" t="s">
        <v>2469</v>
      </c>
      <c r="E562" s="95">
        <v>34.299999999999997</v>
      </c>
    </row>
    <row r="563" spans="4:5" x14ac:dyDescent="0.3">
      <c r="D563" s="94" t="s">
        <v>1870</v>
      </c>
      <c r="E563" s="95">
        <v>75.7</v>
      </c>
    </row>
    <row r="564" spans="4:5" x14ac:dyDescent="0.3">
      <c r="D564" s="94" t="s">
        <v>1818</v>
      </c>
      <c r="E564" s="95">
        <v>114.2</v>
      </c>
    </row>
    <row r="565" spans="4:5" x14ac:dyDescent="0.3">
      <c r="D565" s="94" t="s">
        <v>988</v>
      </c>
      <c r="E565" s="95">
        <v>47.7</v>
      </c>
    </row>
    <row r="566" spans="4:5" x14ac:dyDescent="0.3">
      <c r="D566" s="94" t="s">
        <v>1877</v>
      </c>
      <c r="E566" s="95">
        <v>42.9</v>
      </c>
    </row>
    <row r="567" spans="4:5" x14ac:dyDescent="0.3">
      <c r="D567" s="94" t="s">
        <v>2455</v>
      </c>
      <c r="E567" s="95">
        <v>47.5</v>
      </c>
    </row>
    <row r="568" spans="4:5" x14ac:dyDescent="0.3">
      <c r="D568" s="94" t="s">
        <v>664</v>
      </c>
      <c r="E568" s="95">
        <v>106.3</v>
      </c>
    </row>
    <row r="569" spans="4:5" x14ac:dyDescent="0.3">
      <c r="D569" s="94" t="s">
        <v>347</v>
      </c>
      <c r="E569" s="95">
        <v>72.599999999999994</v>
      </c>
    </row>
    <row r="570" spans="4:5" x14ac:dyDescent="0.3">
      <c r="D570" s="94" t="s">
        <v>2505</v>
      </c>
      <c r="E570" s="95">
        <v>41.9</v>
      </c>
    </row>
    <row r="571" spans="4:5" x14ac:dyDescent="0.3">
      <c r="D571" s="94" t="s">
        <v>2444</v>
      </c>
      <c r="E571" s="95">
        <v>80.7</v>
      </c>
    </row>
    <row r="572" spans="4:5" x14ac:dyDescent="0.3">
      <c r="D572" s="94" t="s">
        <v>2471</v>
      </c>
      <c r="E572" s="95">
        <v>63.7</v>
      </c>
    </row>
    <row r="573" spans="4:5" x14ac:dyDescent="0.3">
      <c r="D573" s="94" t="s">
        <v>1727</v>
      </c>
      <c r="E573" s="95">
        <v>63.7</v>
      </c>
    </row>
    <row r="574" spans="4:5" x14ac:dyDescent="0.3">
      <c r="D574" s="94" t="s">
        <v>2452</v>
      </c>
      <c r="E574" s="95">
        <v>40.700000000000003</v>
      </c>
    </row>
    <row r="575" spans="4:5" x14ac:dyDescent="0.3">
      <c r="D575" s="94" t="s">
        <v>1733</v>
      </c>
      <c r="E575" s="95">
        <v>79.400000000000006</v>
      </c>
    </row>
    <row r="576" spans="4:5" x14ac:dyDescent="0.3">
      <c r="D576" s="94" t="s">
        <v>2258</v>
      </c>
      <c r="E576" s="95">
        <v>62.5</v>
      </c>
    </row>
    <row r="577" spans="4:5" x14ac:dyDescent="0.3">
      <c r="D577" s="94" t="s">
        <v>1668</v>
      </c>
      <c r="E577" s="95">
        <v>62.6</v>
      </c>
    </row>
    <row r="578" spans="4:5" x14ac:dyDescent="0.3">
      <c r="D578" s="94" t="s">
        <v>2062</v>
      </c>
      <c r="E578" s="95">
        <v>40.700000000000003</v>
      </c>
    </row>
    <row r="579" spans="4:5" x14ac:dyDescent="0.3">
      <c r="D579" s="94" t="s">
        <v>1065</v>
      </c>
      <c r="E579" s="95">
        <v>79.400000000000006</v>
      </c>
    </row>
    <row r="580" spans="4:5" x14ac:dyDescent="0.3">
      <c r="D580" s="94" t="s">
        <v>297</v>
      </c>
      <c r="E580" s="95">
        <v>57.1</v>
      </c>
    </row>
    <row r="581" spans="4:5" x14ac:dyDescent="0.3">
      <c r="D581" s="94" t="s">
        <v>2624</v>
      </c>
      <c r="E581" s="95">
        <v>62.5</v>
      </c>
    </row>
    <row r="582" spans="4:5" x14ac:dyDescent="0.3">
      <c r="D582" s="94" t="s">
        <v>2616</v>
      </c>
      <c r="E582" s="95">
        <v>62.6</v>
      </c>
    </row>
    <row r="583" spans="4:5" x14ac:dyDescent="0.3">
      <c r="D583" s="94" t="s">
        <v>1085</v>
      </c>
      <c r="E583" s="95">
        <v>40.700000000000003</v>
      </c>
    </row>
    <row r="584" spans="4:5" x14ac:dyDescent="0.3">
      <c r="D584" s="94" t="s">
        <v>2628</v>
      </c>
      <c r="E584" s="95">
        <v>79.400000000000006</v>
      </c>
    </row>
    <row r="585" spans="4:5" x14ac:dyDescent="0.3">
      <c r="D585" s="94" t="s">
        <v>1737</v>
      </c>
      <c r="E585" s="95">
        <v>62.5</v>
      </c>
    </row>
    <row r="586" spans="4:5" x14ac:dyDescent="0.3">
      <c r="D586" s="94" t="s">
        <v>2543</v>
      </c>
      <c r="E586" s="95">
        <v>62.6</v>
      </c>
    </row>
    <row r="587" spans="4:5" x14ac:dyDescent="0.3">
      <c r="D587" s="94" t="s">
        <v>2511</v>
      </c>
      <c r="E587" s="95">
        <v>40.700000000000003</v>
      </c>
    </row>
    <row r="588" spans="4:5" x14ac:dyDescent="0.3">
      <c r="D588" s="94" t="s">
        <v>2632</v>
      </c>
      <c r="E588" s="95">
        <v>79.400000000000006</v>
      </c>
    </row>
    <row r="589" spans="4:5" x14ac:dyDescent="0.3">
      <c r="D589" s="94" t="s">
        <v>1755</v>
      </c>
      <c r="E589" s="95">
        <v>62.5</v>
      </c>
    </row>
    <row r="590" spans="4:5" x14ac:dyDescent="0.3">
      <c r="D590" s="94" t="s">
        <v>1761</v>
      </c>
      <c r="E590" s="95">
        <v>62.6</v>
      </c>
    </row>
    <row r="591" spans="4:5" x14ac:dyDescent="0.3">
      <c r="D591" s="94" t="s">
        <v>262</v>
      </c>
      <c r="E591" s="95">
        <v>33.1</v>
      </c>
    </row>
    <row r="592" spans="4:5" x14ac:dyDescent="0.3">
      <c r="D592" s="94" t="s">
        <v>2630</v>
      </c>
      <c r="E592" s="95">
        <v>40.700000000000003</v>
      </c>
    </row>
    <row r="593" spans="4:5" x14ac:dyDescent="0.3">
      <c r="D593" s="94" t="s">
        <v>1895</v>
      </c>
      <c r="E593" s="95">
        <v>79.400000000000006</v>
      </c>
    </row>
    <row r="594" spans="4:5" x14ac:dyDescent="0.3">
      <c r="D594" s="94" t="s">
        <v>1840</v>
      </c>
      <c r="E594" s="95">
        <v>62.5</v>
      </c>
    </row>
    <row r="595" spans="4:5" x14ac:dyDescent="0.3">
      <c r="D595" s="94" t="s">
        <v>1856</v>
      </c>
      <c r="E595" s="95">
        <v>62.6</v>
      </c>
    </row>
    <row r="596" spans="4:5" x14ac:dyDescent="0.3">
      <c r="D596" s="94" t="s">
        <v>2590</v>
      </c>
      <c r="E596" s="95">
        <v>40.700000000000003</v>
      </c>
    </row>
    <row r="597" spans="4:5" x14ac:dyDescent="0.3">
      <c r="D597" s="94" t="s">
        <v>2064</v>
      </c>
      <c r="E597" s="95">
        <v>79.400000000000006</v>
      </c>
    </row>
    <row r="598" spans="4:5" x14ac:dyDescent="0.3">
      <c r="D598" s="94" t="s">
        <v>1096</v>
      </c>
      <c r="E598" s="95">
        <v>62.5</v>
      </c>
    </row>
    <row r="599" spans="4:5" x14ac:dyDescent="0.3">
      <c r="D599" s="94" t="s">
        <v>2596</v>
      </c>
      <c r="E599" s="95">
        <v>62.6</v>
      </c>
    </row>
    <row r="600" spans="4:5" x14ac:dyDescent="0.3">
      <c r="D600" s="94" t="s">
        <v>952</v>
      </c>
      <c r="E600" s="95">
        <v>40.700000000000003</v>
      </c>
    </row>
    <row r="601" spans="4:5" x14ac:dyDescent="0.3">
      <c r="D601" s="94" t="s">
        <v>1986</v>
      </c>
      <c r="E601" s="95">
        <v>79.400000000000006</v>
      </c>
    </row>
    <row r="602" spans="4:5" x14ac:dyDescent="0.3">
      <c r="D602" s="94" t="s">
        <v>223</v>
      </c>
      <c r="E602" s="95">
        <v>33.1</v>
      </c>
    </row>
    <row r="603" spans="4:5" x14ac:dyDescent="0.3">
      <c r="D603" s="94" t="s">
        <v>1187</v>
      </c>
      <c r="E603" s="95">
        <v>62.5</v>
      </c>
    </row>
    <row r="604" spans="4:5" x14ac:dyDescent="0.3">
      <c r="D604" s="94" t="s">
        <v>666</v>
      </c>
      <c r="E604" s="95">
        <v>62.6</v>
      </c>
    </row>
    <row r="605" spans="4:5" x14ac:dyDescent="0.3">
      <c r="D605" s="94" t="s">
        <v>982</v>
      </c>
      <c r="E605" s="95">
        <v>40.700000000000003</v>
      </c>
    </row>
    <row r="606" spans="4:5" x14ac:dyDescent="0.3">
      <c r="D606" s="94" t="s">
        <v>1063</v>
      </c>
      <c r="E606" s="95">
        <v>79.400000000000006</v>
      </c>
    </row>
    <row r="607" spans="4:5" x14ac:dyDescent="0.3">
      <c r="D607" s="94" t="s">
        <v>2560</v>
      </c>
      <c r="E607" s="95">
        <v>62.5</v>
      </c>
    </row>
    <row r="608" spans="4:5" x14ac:dyDescent="0.3">
      <c r="D608" s="94" t="s">
        <v>1897</v>
      </c>
      <c r="E608" s="95">
        <v>62.6</v>
      </c>
    </row>
    <row r="609" spans="4:5" x14ac:dyDescent="0.3">
      <c r="D609" s="94" t="s">
        <v>1901</v>
      </c>
      <c r="E609" s="95">
        <v>40.700000000000003</v>
      </c>
    </row>
    <row r="610" spans="4:5" x14ac:dyDescent="0.3">
      <c r="D610" s="94" t="s">
        <v>905</v>
      </c>
      <c r="E610" s="95">
        <v>79.400000000000006</v>
      </c>
    </row>
    <row r="611" spans="4:5" x14ac:dyDescent="0.3">
      <c r="D611" s="94" t="s">
        <v>2129</v>
      </c>
      <c r="E611" s="95">
        <v>62.5</v>
      </c>
    </row>
    <row r="612" spans="4:5" x14ac:dyDescent="0.3">
      <c r="D612" s="94" t="s">
        <v>1067</v>
      </c>
      <c r="E612" s="95">
        <v>62.6</v>
      </c>
    </row>
    <row r="613" spans="4:5" x14ac:dyDescent="0.3">
      <c r="D613" s="94" t="s">
        <v>351</v>
      </c>
      <c r="E613" s="95">
        <v>36.700000000000003</v>
      </c>
    </row>
    <row r="614" spans="4:5" x14ac:dyDescent="0.3">
      <c r="D614" s="94" t="s">
        <v>1106</v>
      </c>
      <c r="E614" s="95">
        <v>40.700000000000003</v>
      </c>
    </row>
    <row r="615" spans="4:5" x14ac:dyDescent="0.3">
      <c r="D615" s="94" t="s">
        <v>2618</v>
      </c>
      <c r="E615" s="95">
        <v>79.400000000000006</v>
      </c>
    </row>
    <row r="616" spans="4:5" x14ac:dyDescent="0.3">
      <c r="D616" s="94" t="s">
        <v>1676</v>
      </c>
      <c r="E616" s="95">
        <v>62.5</v>
      </c>
    </row>
    <row r="617" spans="4:5" x14ac:dyDescent="0.3">
      <c r="D617" s="94" t="s">
        <v>2260</v>
      </c>
      <c r="E617" s="95">
        <v>62.6</v>
      </c>
    </row>
    <row r="618" spans="4:5" x14ac:dyDescent="0.3">
      <c r="D618" s="94" t="s">
        <v>1189</v>
      </c>
      <c r="E618" s="95">
        <v>40.700000000000003</v>
      </c>
    </row>
    <row r="619" spans="4:5" x14ac:dyDescent="0.3">
      <c r="D619" s="94" t="s">
        <v>2654</v>
      </c>
      <c r="E619" s="95">
        <v>79.400000000000006</v>
      </c>
    </row>
    <row r="620" spans="4:5" x14ac:dyDescent="0.3">
      <c r="D620" s="94" t="s">
        <v>1717</v>
      </c>
      <c r="E620" s="95">
        <v>62.5</v>
      </c>
    </row>
    <row r="621" spans="4:5" x14ac:dyDescent="0.3">
      <c r="D621" s="94" t="s">
        <v>1092</v>
      </c>
      <c r="E621" s="95">
        <v>62.6</v>
      </c>
    </row>
    <row r="622" spans="4:5" x14ac:dyDescent="0.3">
      <c r="D622" s="94" t="s">
        <v>2090</v>
      </c>
      <c r="E622" s="95">
        <v>40.700000000000003</v>
      </c>
    </row>
    <row r="623" spans="4:5" x14ac:dyDescent="0.3">
      <c r="D623" s="94" t="s">
        <v>920</v>
      </c>
      <c r="E623" s="95">
        <v>79.400000000000006</v>
      </c>
    </row>
    <row r="624" spans="4:5" x14ac:dyDescent="0.3">
      <c r="D624" s="94" t="s">
        <v>214</v>
      </c>
      <c r="E624" s="95">
        <v>78.400000000000006</v>
      </c>
    </row>
    <row r="625" spans="4:5" x14ac:dyDescent="0.3">
      <c r="D625" s="94" t="s">
        <v>2545</v>
      </c>
      <c r="E625" s="95">
        <v>62.5</v>
      </c>
    </row>
    <row r="626" spans="4:5" x14ac:dyDescent="0.3">
      <c r="D626" s="94" t="s">
        <v>1149</v>
      </c>
      <c r="E626" s="95">
        <v>62.6</v>
      </c>
    </row>
    <row r="627" spans="4:5" x14ac:dyDescent="0.3">
      <c r="D627" s="94" t="s">
        <v>1108</v>
      </c>
      <c r="E627" s="95">
        <v>40.700000000000003</v>
      </c>
    </row>
    <row r="628" spans="4:5" x14ac:dyDescent="0.3">
      <c r="D628" s="94" t="s">
        <v>2433</v>
      </c>
      <c r="E628" s="95">
        <v>79.400000000000006</v>
      </c>
    </row>
    <row r="629" spans="4:5" x14ac:dyDescent="0.3">
      <c r="D629" s="94" t="s">
        <v>804</v>
      </c>
      <c r="E629" s="95">
        <v>62.5</v>
      </c>
    </row>
    <row r="630" spans="4:5" x14ac:dyDescent="0.3">
      <c r="D630" s="94" t="s">
        <v>2487</v>
      </c>
      <c r="E630" s="95">
        <v>62.6</v>
      </c>
    </row>
    <row r="631" spans="4:5" x14ac:dyDescent="0.3">
      <c r="D631" s="94" t="s">
        <v>2605</v>
      </c>
      <c r="E631" s="95">
        <v>40.700000000000003</v>
      </c>
    </row>
    <row r="632" spans="4:5" x14ac:dyDescent="0.3">
      <c r="D632" s="94" t="s">
        <v>1416</v>
      </c>
      <c r="E632" s="95">
        <v>79.400000000000006</v>
      </c>
    </row>
    <row r="633" spans="4:5" x14ac:dyDescent="0.3">
      <c r="D633" s="94" t="s">
        <v>1739</v>
      </c>
      <c r="E633" s="95">
        <v>62.5</v>
      </c>
    </row>
    <row r="634" spans="4:5" x14ac:dyDescent="0.3">
      <c r="D634" s="94" t="s">
        <v>1842</v>
      </c>
      <c r="E634" s="95">
        <v>62.6</v>
      </c>
    </row>
    <row r="635" spans="4:5" x14ac:dyDescent="0.3">
      <c r="D635" s="94" t="s">
        <v>256</v>
      </c>
      <c r="E635" s="95">
        <v>72.599999999999994</v>
      </c>
    </row>
    <row r="636" spans="4:5" x14ac:dyDescent="0.3">
      <c r="D636" s="94" t="s">
        <v>810</v>
      </c>
      <c r="E636" s="95">
        <v>40.700000000000003</v>
      </c>
    </row>
    <row r="637" spans="4:5" x14ac:dyDescent="0.3">
      <c r="D637" s="94" t="s">
        <v>1130</v>
      </c>
      <c r="E637" s="95">
        <v>79.400000000000006</v>
      </c>
    </row>
    <row r="638" spans="4:5" x14ac:dyDescent="0.3">
      <c r="D638" s="94" t="s">
        <v>672</v>
      </c>
      <c r="E638" s="95">
        <v>62.5</v>
      </c>
    </row>
    <row r="639" spans="4:5" x14ac:dyDescent="0.3">
      <c r="D639" s="94" t="s">
        <v>1418</v>
      </c>
      <c r="E639" s="95">
        <v>62.6</v>
      </c>
    </row>
    <row r="640" spans="4:5" x14ac:dyDescent="0.3">
      <c r="D640" s="94" t="s">
        <v>812</v>
      </c>
      <c r="E640" s="95">
        <v>40.700000000000003</v>
      </c>
    </row>
    <row r="641" spans="4:5" x14ac:dyDescent="0.3">
      <c r="D641" s="94" t="s">
        <v>1374</v>
      </c>
      <c r="E641" s="95">
        <v>79.400000000000006</v>
      </c>
    </row>
    <row r="642" spans="4:5" x14ac:dyDescent="0.3">
      <c r="D642" s="94" t="s">
        <v>643</v>
      </c>
      <c r="E642" s="95">
        <v>62.5</v>
      </c>
    </row>
    <row r="643" spans="4:5" x14ac:dyDescent="0.3">
      <c r="D643" s="94" t="s">
        <v>1191</v>
      </c>
      <c r="E643" s="95">
        <v>62.6</v>
      </c>
    </row>
    <row r="644" spans="4:5" x14ac:dyDescent="0.3">
      <c r="D644" s="94" t="s">
        <v>2479</v>
      </c>
      <c r="E644" s="95">
        <v>40.700000000000003</v>
      </c>
    </row>
    <row r="645" spans="4:5" x14ac:dyDescent="0.3">
      <c r="D645" s="94" t="s">
        <v>926</v>
      </c>
      <c r="E645" s="95">
        <v>79.400000000000006</v>
      </c>
    </row>
    <row r="646" spans="4:5" x14ac:dyDescent="0.3">
      <c r="D646" s="94" t="s">
        <v>321</v>
      </c>
      <c r="E646" s="95">
        <v>57.1</v>
      </c>
    </row>
    <row r="647" spans="4:5" x14ac:dyDescent="0.3">
      <c r="D647" s="94" t="s">
        <v>1376</v>
      </c>
      <c r="E647" s="95">
        <v>62.5</v>
      </c>
    </row>
    <row r="648" spans="4:5" x14ac:dyDescent="0.3">
      <c r="D648" s="94" t="s">
        <v>1101</v>
      </c>
      <c r="E648" s="95">
        <v>62.6</v>
      </c>
    </row>
    <row r="649" spans="4:5" x14ac:dyDescent="0.3">
      <c r="D649" s="94" t="s">
        <v>2021</v>
      </c>
      <c r="E649" s="95">
        <v>40.700000000000003</v>
      </c>
    </row>
    <row r="650" spans="4:5" x14ac:dyDescent="0.3">
      <c r="D650" s="94" t="s">
        <v>2092</v>
      </c>
      <c r="E650" s="95">
        <v>79.400000000000006</v>
      </c>
    </row>
    <row r="651" spans="4:5" x14ac:dyDescent="0.3">
      <c r="D651" s="94" t="s">
        <v>990</v>
      </c>
      <c r="E651" s="95">
        <v>62.5</v>
      </c>
    </row>
    <row r="652" spans="4:5" x14ac:dyDescent="0.3">
      <c r="D652" s="94" t="s">
        <v>2072</v>
      </c>
      <c r="E652" s="95">
        <v>62.6</v>
      </c>
    </row>
    <row r="653" spans="4:5" x14ac:dyDescent="0.3">
      <c r="D653" s="94" t="s">
        <v>1070</v>
      </c>
      <c r="E653" s="95">
        <v>40.700000000000003</v>
      </c>
    </row>
    <row r="654" spans="4:5" x14ac:dyDescent="0.3">
      <c r="D654" s="94" t="s">
        <v>2634</v>
      </c>
      <c r="E654" s="95">
        <v>79.400000000000006</v>
      </c>
    </row>
    <row r="655" spans="4:5" x14ac:dyDescent="0.3">
      <c r="D655" s="94" t="s">
        <v>1087</v>
      </c>
      <c r="E655" s="95">
        <v>62.5</v>
      </c>
    </row>
    <row r="656" spans="4:5" x14ac:dyDescent="0.3">
      <c r="D656" s="94" t="s">
        <v>1094</v>
      </c>
      <c r="E656" s="95">
        <v>62.6</v>
      </c>
    </row>
    <row r="657" spans="4:5" x14ac:dyDescent="0.3">
      <c r="D657" s="94" t="s">
        <v>363</v>
      </c>
      <c r="E657" s="95">
        <v>33.1</v>
      </c>
    </row>
    <row r="658" spans="4:5" x14ac:dyDescent="0.3">
      <c r="D658" s="94" t="s">
        <v>970</v>
      </c>
      <c r="E658" s="95">
        <v>57.1</v>
      </c>
    </row>
    <row r="659" spans="4:5" x14ac:dyDescent="0.3">
      <c r="D659" s="94" t="s">
        <v>553</v>
      </c>
      <c r="E659" s="95">
        <v>107.7</v>
      </c>
    </row>
    <row r="660" spans="4:5" x14ac:dyDescent="0.3">
      <c r="D660" s="94" t="s">
        <v>1151</v>
      </c>
      <c r="E660" s="95">
        <v>85.2</v>
      </c>
    </row>
    <row r="661" spans="4:5" x14ac:dyDescent="0.3">
      <c r="D661" s="94" t="s">
        <v>2566</v>
      </c>
      <c r="E661" s="95">
        <v>86.5</v>
      </c>
    </row>
    <row r="662" spans="4:5" x14ac:dyDescent="0.3">
      <c r="D662" s="94" t="s">
        <v>2461</v>
      </c>
      <c r="E662" s="95">
        <v>80</v>
      </c>
    </row>
    <row r="663" spans="4:5" x14ac:dyDescent="0.3">
      <c r="D663" s="94" t="s">
        <v>1424</v>
      </c>
      <c r="E663" s="95">
        <v>52.2</v>
      </c>
    </row>
    <row r="664" spans="4:5" x14ac:dyDescent="0.3">
      <c r="D664" s="94" t="s">
        <v>2186</v>
      </c>
      <c r="E664" s="95">
        <v>51.9</v>
      </c>
    </row>
    <row r="665" spans="4:5" x14ac:dyDescent="0.3">
      <c r="D665" s="94" t="s">
        <v>1076</v>
      </c>
      <c r="E665" s="95">
        <v>74</v>
      </c>
    </row>
    <row r="666" spans="4:5" x14ac:dyDescent="0.3">
      <c r="D666" s="94" t="s">
        <v>2580</v>
      </c>
      <c r="E666" s="95">
        <v>78.400000000000006</v>
      </c>
    </row>
    <row r="667" spans="4:5" x14ac:dyDescent="0.3">
      <c r="D667" s="94" t="s">
        <v>840</v>
      </c>
      <c r="E667" s="95">
        <v>51.1</v>
      </c>
    </row>
    <row r="668" spans="4:5" x14ac:dyDescent="0.3">
      <c r="D668" s="94" t="s">
        <v>257</v>
      </c>
      <c r="E668" s="95">
        <v>72.599999999999994</v>
      </c>
    </row>
    <row r="669" spans="4:5" x14ac:dyDescent="0.3">
      <c r="D669" s="94" t="s">
        <v>265</v>
      </c>
      <c r="E669" s="95">
        <v>33.1</v>
      </c>
    </row>
    <row r="670" spans="4:5" x14ac:dyDescent="0.3">
      <c r="D670" s="94" t="s">
        <v>1227</v>
      </c>
      <c r="E670" s="95">
        <v>50.8</v>
      </c>
    </row>
    <row r="671" spans="4:5" x14ac:dyDescent="0.3">
      <c r="D671" s="94" t="s">
        <v>2047</v>
      </c>
      <c r="E671" s="95">
        <v>72.7</v>
      </c>
    </row>
    <row r="672" spans="4:5" x14ac:dyDescent="0.3">
      <c r="D672" s="94" t="s">
        <v>2592</v>
      </c>
      <c r="E672" s="95">
        <v>78.400000000000006</v>
      </c>
    </row>
    <row r="673" spans="4:5" x14ac:dyDescent="0.3">
      <c r="D673" s="94" t="s">
        <v>1395</v>
      </c>
      <c r="E673" s="95">
        <v>51.1</v>
      </c>
    </row>
    <row r="674" spans="4:5" x14ac:dyDescent="0.3">
      <c r="D674" s="94" t="s">
        <v>2586</v>
      </c>
      <c r="E674" s="95">
        <v>50.8</v>
      </c>
    </row>
    <row r="675" spans="4:5" x14ac:dyDescent="0.3">
      <c r="D675" s="94" t="s">
        <v>2229</v>
      </c>
      <c r="E675" s="95">
        <v>72.7</v>
      </c>
    </row>
    <row r="676" spans="4:5" x14ac:dyDescent="0.3">
      <c r="D676" s="94" t="s">
        <v>825</v>
      </c>
      <c r="E676" s="95">
        <v>78.400000000000006</v>
      </c>
    </row>
    <row r="677" spans="4:5" x14ac:dyDescent="0.3">
      <c r="D677" s="94" t="s">
        <v>2672</v>
      </c>
      <c r="E677" s="95">
        <v>51.1</v>
      </c>
    </row>
    <row r="678" spans="4:5" x14ac:dyDescent="0.3">
      <c r="D678" s="94" t="s">
        <v>2209</v>
      </c>
      <c r="E678" s="95">
        <v>50.8</v>
      </c>
    </row>
    <row r="679" spans="4:5" x14ac:dyDescent="0.3">
      <c r="D679" s="94" t="s">
        <v>842</v>
      </c>
      <c r="E679" s="95">
        <v>72.7</v>
      </c>
    </row>
    <row r="680" spans="4:5" x14ac:dyDescent="0.3">
      <c r="D680" s="94" t="s">
        <v>322</v>
      </c>
      <c r="E680" s="95">
        <v>36.700000000000003</v>
      </c>
    </row>
    <row r="681" spans="4:5" x14ac:dyDescent="0.3">
      <c r="D681" s="94" t="s">
        <v>1043</v>
      </c>
      <c r="E681" s="95">
        <v>78.400000000000006</v>
      </c>
    </row>
    <row r="682" spans="4:5" x14ac:dyDescent="0.3">
      <c r="D682" s="94" t="s">
        <v>964</v>
      </c>
      <c r="E682" s="95">
        <v>51.1</v>
      </c>
    </row>
    <row r="683" spans="4:5" x14ac:dyDescent="0.3">
      <c r="D683" s="94" t="s">
        <v>1143</v>
      </c>
      <c r="E683" s="95">
        <v>50.8</v>
      </c>
    </row>
    <row r="684" spans="4:5" x14ac:dyDescent="0.3">
      <c r="D684" s="94" t="s">
        <v>2347</v>
      </c>
      <c r="E684" s="95">
        <v>72.7</v>
      </c>
    </row>
    <row r="685" spans="4:5" x14ac:dyDescent="0.3">
      <c r="D685" s="94" t="s">
        <v>1434</v>
      </c>
      <c r="E685" s="95">
        <v>78.400000000000006</v>
      </c>
    </row>
    <row r="686" spans="4:5" x14ac:dyDescent="0.3">
      <c r="D686" s="94" t="s">
        <v>2158</v>
      </c>
      <c r="E686" s="95">
        <v>51.1</v>
      </c>
    </row>
    <row r="687" spans="4:5" x14ac:dyDescent="0.3">
      <c r="D687" s="94" t="s">
        <v>1531</v>
      </c>
      <c r="E687" s="95">
        <v>50.8</v>
      </c>
    </row>
    <row r="688" spans="4:5" x14ac:dyDescent="0.3">
      <c r="D688" s="94" t="s">
        <v>1443</v>
      </c>
      <c r="E688" s="95">
        <v>72.7</v>
      </c>
    </row>
    <row r="689" spans="4:5" x14ac:dyDescent="0.3">
      <c r="D689" s="94" t="s">
        <v>1445</v>
      </c>
      <c r="E689" s="95">
        <v>78.400000000000006</v>
      </c>
    </row>
    <row r="690" spans="4:5" x14ac:dyDescent="0.3">
      <c r="D690" s="94" t="s">
        <v>2594</v>
      </c>
      <c r="E690" s="95">
        <v>51.1</v>
      </c>
    </row>
    <row r="691" spans="4:5" x14ac:dyDescent="0.3">
      <c r="D691" s="94" t="s">
        <v>237</v>
      </c>
      <c r="E691" s="95">
        <v>78.400000000000006</v>
      </c>
    </row>
    <row r="692" spans="4:5" x14ac:dyDescent="0.3">
      <c r="D692" s="94" t="s">
        <v>1500</v>
      </c>
      <c r="E692" s="95">
        <v>50.8</v>
      </c>
    </row>
    <row r="693" spans="4:5" x14ac:dyDescent="0.3">
      <c r="D693" s="94" t="s">
        <v>548</v>
      </c>
      <c r="E693" s="95">
        <v>72.7</v>
      </c>
    </row>
    <row r="694" spans="4:5" x14ac:dyDescent="0.3">
      <c r="D694" s="94" t="s">
        <v>831</v>
      </c>
      <c r="E694" s="95">
        <v>78.400000000000006</v>
      </c>
    </row>
    <row r="695" spans="4:5" x14ac:dyDescent="0.3">
      <c r="D695" s="94" t="s">
        <v>2113</v>
      </c>
      <c r="E695" s="95">
        <v>51.1</v>
      </c>
    </row>
    <row r="696" spans="4:5" x14ac:dyDescent="0.3">
      <c r="D696" s="94" t="s">
        <v>1971</v>
      </c>
      <c r="E696" s="95">
        <v>50.8</v>
      </c>
    </row>
    <row r="697" spans="4:5" x14ac:dyDescent="0.3">
      <c r="D697" s="94" t="s">
        <v>2160</v>
      </c>
      <c r="E697" s="95">
        <v>72.7</v>
      </c>
    </row>
    <row r="698" spans="4:5" x14ac:dyDescent="0.3">
      <c r="D698" s="94" t="s">
        <v>1973</v>
      </c>
      <c r="E698" s="95">
        <v>78.400000000000006</v>
      </c>
    </row>
    <row r="699" spans="4:5" x14ac:dyDescent="0.3">
      <c r="D699" s="94" t="s">
        <v>2416</v>
      </c>
      <c r="E699" s="95">
        <v>51.1</v>
      </c>
    </row>
    <row r="700" spans="4:5" x14ac:dyDescent="0.3">
      <c r="D700" s="94" t="s">
        <v>580</v>
      </c>
      <c r="E700" s="95">
        <v>50.8</v>
      </c>
    </row>
    <row r="701" spans="4:5" x14ac:dyDescent="0.3">
      <c r="D701" s="94" t="s">
        <v>1166</v>
      </c>
      <c r="E701" s="95">
        <v>72.7</v>
      </c>
    </row>
    <row r="702" spans="4:5" x14ac:dyDescent="0.3">
      <c r="D702" s="94" t="s">
        <v>309</v>
      </c>
      <c r="E702" s="95">
        <v>72.599999999999994</v>
      </c>
    </row>
    <row r="703" spans="4:5" x14ac:dyDescent="0.3">
      <c r="D703" s="94" t="s">
        <v>1927</v>
      </c>
      <c r="E703" s="95">
        <v>78.400000000000006</v>
      </c>
    </row>
    <row r="704" spans="4:5" x14ac:dyDescent="0.3">
      <c r="D704" s="94" t="s">
        <v>833</v>
      </c>
      <c r="E704" s="95">
        <v>51.1</v>
      </c>
    </row>
    <row r="705" spans="4:5" x14ac:dyDescent="0.3">
      <c r="D705" s="94" t="s">
        <v>2588</v>
      </c>
      <c r="E705" s="95">
        <v>50.8</v>
      </c>
    </row>
    <row r="706" spans="4:5" x14ac:dyDescent="0.3">
      <c r="D706" s="94" t="s">
        <v>1203</v>
      </c>
      <c r="E706" s="95">
        <v>72.7</v>
      </c>
    </row>
    <row r="707" spans="4:5" x14ac:dyDescent="0.3">
      <c r="D707" s="94" t="s">
        <v>2293</v>
      </c>
      <c r="E707" s="95">
        <v>78.400000000000006</v>
      </c>
    </row>
    <row r="708" spans="4:5" x14ac:dyDescent="0.3">
      <c r="D708" s="94" t="s">
        <v>2658</v>
      </c>
      <c r="E708" s="95">
        <v>51.1</v>
      </c>
    </row>
    <row r="709" spans="4:5" x14ac:dyDescent="0.3">
      <c r="D709" s="94" t="s">
        <v>2314</v>
      </c>
      <c r="E709" s="95">
        <v>50.8</v>
      </c>
    </row>
    <row r="710" spans="4:5" x14ac:dyDescent="0.3">
      <c r="D710" s="94" t="s">
        <v>1054</v>
      </c>
      <c r="E710" s="95">
        <v>72.7</v>
      </c>
    </row>
    <row r="711" spans="4:5" x14ac:dyDescent="0.3">
      <c r="D711" s="94" t="s">
        <v>1506</v>
      </c>
      <c r="E711" s="95">
        <v>78.400000000000006</v>
      </c>
    </row>
    <row r="712" spans="4:5" x14ac:dyDescent="0.3">
      <c r="D712" s="94" t="s">
        <v>2636</v>
      </c>
      <c r="E712" s="95">
        <v>51.1</v>
      </c>
    </row>
    <row r="713" spans="4:5" x14ac:dyDescent="0.3">
      <c r="D713" s="94" t="s">
        <v>364</v>
      </c>
      <c r="E713" s="95">
        <v>57.1</v>
      </c>
    </row>
    <row r="714" spans="4:5" x14ac:dyDescent="0.3">
      <c r="D714" s="94" t="s">
        <v>1447</v>
      </c>
      <c r="E714" s="95">
        <v>50.8</v>
      </c>
    </row>
    <row r="715" spans="4:5" x14ac:dyDescent="0.3">
      <c r="D715" s="94" t="s">
        <v>1533</v>
      </c>
      <c r="E715" s="95">
        <v>72.7</v>
      </c>
    </row>
    <row r="716" spans="4:5" x14ac:dyDescent="0.3">
      <c r="D716" s="94" t="s">
        <v>2312</v>
      </c>
      <c r="E716" s="95">
        <v>78.400000000000006</v>
      </c>
    </row>
    <row r="717" spans="4:5" x14ac:dyDescent="0.3">
      <c r="D717" s="94" t="s">
        <v>1459</v>
      </c>
      <c r="E717" s="95">
        <v>51.1</v>
      </c>
    </row>
    <row r="718" spans="4:5" x14ac:dyDescent="0.3">
      <c r="D718" s="94" t="s">
        <v>2645</v>
      </c>
      <c r="E718" s="95">
        <v>50.8</v>
      </c>
    </row>
    <row r="719" spans="4:5" x14ac:dyDescent="0.3">
      <c r="D719" s="94" t="s">
        <v>1549</v>
      </c>
      <c r="E719" s="95">
        <v>72.7</v>
      </c>
    </row>
    <row r="720" spans="4:5" x14ac:dyDescent="0.3">
      <c r="D720" s="94" t="s">
        <v>1578</v>
      </c>
      <c r="E720" s="95">
        <v>78.400000000000006</v>
      </c>
    </row>
    <row r="721" spans="4:5" x14ac:dyDescent="0.3">
      <c r="D721" s="94" t="s">
        <v>762</v>
      </c>
      <c r="E721" s="95">
        <v>51.1</v>
      </c>
    </row>
    <row r="722" spans="4:5" x14ac:dyDescent="0.3">
      <c r="D722" s="94" t="s">
        <v>2235</v>
      </c>
      <c r="E722" s="95">
        <v>50.8</v>
      </c>
    </row>
    <row r="723" spans="4:5" x14ac:dyDescent="0.3">
      <c r="D723" s="94" t="s">
        <v>1056</v>
      </c>
      <c r="E723" s="95">
        <v>72.7</v>
      </c>
    </row>
    <row r="724" spans="4:5" x14ac:dyDescent="0.3">
      <c r="D724" s="94" t="s">
        <v>184</v>
      </c>
      <c r="E724" s="95">
        <v>33.1</v>
      </c>
    </row>
    <row r="725" spans="4:5" x14ac:dyDescent="0.3">
      <c r="D725" s="94" t="s">
        <v>2377</v>
      </c>
      <c r="E725" s="95">
        <v>78.400000000000006</v>
      </c>
    </row>
    <row r="726" spans="4:5" x14ac:dyDescent="0.3">
      <c r="D726" s="94" t="s">
        <v>1234</v>
      </c>
      <c r="E726" s="95">
        <v>51.1</v>
      </c>
    </row>
    <row r="727" spans="4:5" x14ac:dyDescent="0.3">
      <c r="D727" s="94" t="s">
        <v>1929</v>
      </c>
      <c r="E727" s="95">
        <v>50.8</v>
      </c>
    </row>
    <row r="728" spans="4:5" x14ac:dyDescent="0.3">
      <c r="D728" s="94" t="s">
        <v>1553</v>
      </c>
      <c r="E728" s="95">
        <v>72.7</v>
      </c>
    </row>
    <row r="729" spans="4:5" x14ac:dyDescent="0.3">
      <c r="D729" s="94" t="s">
        <v>2651</v>
      </c>
      <c r="E729" s="95">
        <v>78.400000000000006</v>
      </c>
    </row>
    <row r="730" spans="4:5" x14ac:dyDescent="0.3">
      <c r="D730" s="94" t="s">
        <v>1555</v>
      </c>
      <c r="E730" s="95">
        <v>51.1</v>
      </c>
    </row>
    <row r="731" spans="4:5" x14ac:dyDescent="0.3">
      <c r="D731" s="94" t="s">
        <v>534</v>
      </c>
      <c r="E731" s="95">
        <v>50.8</v>
      </c>
    </row>
    <row r="732" spans="4:5" x14ac:dyDescent="0.3">
      <c r="D732" s="94" t="s">
        <v>1229</v>
      </c>
      <c r="E732" s="95">
        <v>72.7</v>
      </c>
    </row>
    <row r="733" spans="4:5" x14ac:dyDescent="0.3">
      <c r="D733" s="94" t="s">
        <v>2316</v>
      </c>
      <c r="E733" s="95">
        <v>78.400000000000006</v>
      </c>
    </row>
    <row r="734" spans="4:5" x14ac:dyDescent="0.3">
      <c r="D734" s="94" t="s">
        <v>882</v>
      </c>
      <c r="E734" s="95">
        <v>51.1</v>
      </c>
    </row>
    <row r="735" spans="4:5" x14ac:dyDescent="0.3">
      <c r="D735" s="94" t="s">
        <v>314</v>
      </c>
      <c r="E735" s="95">
        <v>33.1</v>
      </c>
    </row>
    <row r="736" spans="4:5" x14ac:dyDescent="0.3">
      <c r="D736" s="94" t="s">
        <v>2647</v>
      </c>
      <c r="E736" s="95">
        <v>50.8</v>
      </c>
    </row>
    <row r="737" spans="4:5" x14ac:dyDescent="0.3">
      <c r="D737" s="94" t="s">
        <v>2662</v>
      </c>
      <c r="E737" s="95">
        <v>72.7</v>
      </c>
    </row>
    <row r="738" spans="4:5" x14ac:dyDescent="0.3">
      <c r="D738" s="94" t="s">
        <v>2385</v>
      </c>
      <c r="E738" s="95">
        <v>78.400000000000006</v>
      </c>
    </row>
    <row r="739" spans="4:5" x14ac:dyDescent="0.3">
      <c r="D739" s="94" t="s">
        <v>858</v>
      </c>
      <c r="E739" s="95">
        <v>51.1</v>
      </c>
    </row>
    <row r="740" spans="4:5" x14ac:dyDescent="0.3">
      <c r="D740" s="94" t="s">
        <v>1557</v>
      </c>
      <c r="E740" s="95">
        <v>50.8</v>
      </c>
    </row>
    <row r="741" spans="4:5" x14ac:dyDescent="0.3">
      <c r="D741" s="94" t="s">
        <v>1254</v>
      </c>
      <c r="E741" s="95">
        <v>72.7</v>
      </c>
    </row>
    <row r="742" spans="4:5" x14ac:dyDescent="0.3">
      <c r="D742" s="94" t="s">
        <v>1168</v>
      </c>
      <c r="E742" s="95">
        <v>78.400000000000006</v>
      </c>
    </row>
    <row r="743" spans="4:5" x14ac:dyDescent="0.3">
      <c r="D743" s="94" t="s">
        <v>1975</v>
      </c>
      <c r="E743" s="95">
        <v>51.1</v>
      </c>
    </row>
    <row r="744" spans="4:5" x14ac:dyDescent="0.3">
      <c r="D744" s="94" t="s">
        <v>542</v>
      </c>
      <c r="E744" s="95">
        <v>50.8</v>
      </c>
    </row>
    <row r="745" spans="4:5" x14ac:dyDescent="0.3">
      <c r="D745" s="94" t="s">
        <v>2670</v>
      </c>
      <c r="E745" s="95">
        <v>72.7</v>
      </c>
    </row>
    <row r="746" spans="4:5" x14ac:dyDescent="0.3">
      <c r="D746" s="94" t="s">
        <v>283</v>
      </c>
      <c r="E746" s="95">
        <v>36.700000000000003</v>
      </c>
    </row>
    <row r="747" spans="4:5" x14ac:dyDescent="0.3">
      <c r="D747" s="94" t="s">
        <v>2674</v>
      </c>
      <c r="E747" s="95">
        <v>78.400000000000006</v>
      </c>
    </row>
    <row r="748" spans="4:5" x14ac:dyDescent="0.3">
      <c r="D748" s="94" t="s">
        <v>1508</v>
      </c>
      <c r="E748" s="95">
        <v>51.1</v>
      </c>
    </row>
    <row r="749" spans="4:5" x14ac:dyDescent="0.3">
      <c r="D749" s="94" t="s">
        <v>1271</v>
      </c>
      <c r="E749" s="95">
        <v>50.8</v>
      </c>
    </row>
    <row r="750" spans="4:5" x14ac:dyDescent="0.3">
      <c r="D750" s="94" t="s">
        <v>2362</v>
      </c>
      <c r="E750" s="95">
        <v>72.7</v>
      </c>
    </row>
    <row r="751" spans="4:5" x14ac:dyDescent="0.3">
      <c r="D751" s="94" t="s">
        <v>550</v>
      </c>
      <c r="E751" s="95">
        <v>108.5</v>
      </c>
    </row>
    <row r="752" spans="4:5" x14ac:dyDescent="0.3">
      <c r="D752" s="94" t="s">
        <v>1137</v>
      </c>
      <c r="E752" s="95">
        <v>71.5</v>
      </c>
    </row>
    <row r="753" spans="4:5" x14ac:dyDescent="0.3">
      <c r="D753" s="94" t="s">
        <v>2425</v>
      </c>
      <c r="E753" s="95">
        <v>71.2</v>
      </c>
    </row>
    <row r="754" spans="4:5" x14ac:dyDescent="0.3">
      <c r="D754" s="94" t="s">
        <v>2610</v>
      </c>
      <c r="E754" s="95">
        <v>102.8</v>
      </c>
    </row>
    <row r="755" spans="4:5" x14ac:dyDescent="0.3">
      <c r="D755" s="94" t="s">
        <v>298</v>
      </c>
      <c r="E755" s="95">
        <v>78.400000000000006</v>
      </c>
    </row>
    <row r="756" spans="4:5" x14ac:dyDescent="0.3">
      <c r="D756" s="94" t="s">
        <v>341</v>
      </c>
      <c r="E756" s="95">
        <v>72.599999999999994</v>
      </c>
    </row>
    <row r="757" spans="4:5" x14ac:dyDescent="0.3">
      <c r="D757" s="94" t="s">
        <v>335</v>
      </c>
      <c r="E757" s="95">
        <v>57.1</v>
      </c>
    </row>
    <row r="758" spans="4:5" x14ac:dyDescent="0.3">
      <c r="D758" s="94" t="s">
        <v>212</v>
      </c>
      <c r="E758" s="95">
        <v>57.1</v>
      </c>
    </row>
    <row r="759" spans="4:5" x14ac:dyDescent="0.3">
      <c r="D759" s="94" t="s">
        <v>354</v>
      </c>
      <c r="E759" s="95">
        <v>33.1</v>
      </c>
    </row>
    <row r="760" spans="4:5" x14ac:dyDescent="0.3">
      <c r="D760" s="94" t="s">
        <v>234</v>
      </c>
      <c r="E760" s="95">
        <v>33.1</v>
      </c>
    </row>
    <row r="761" spans="4:5" x14ac:dyDescent="0.3">
      <c r="D761" s="94" t="s">
        <v>343</v>
      </c>
      <c r="E761" s="95">
        <v>36.700000000000003</v>
      </c>
    </row>
    <row r="762" spans="4:5" x14ac:dyDescent="0.3">
      <c r="D762" s="94" t="s">
        <v>232</v>
      </c>
      <c r="E762" s="95">
        <v>78.400000000000006</v>
      </c>
    </row>
    <row r="763" spans="4:5" x14ac:dyDescent="0.3">
      <c r="D763" s="94" t="s">
        <v>213</v>
      </c>
      <c r="E763" s="95">
        <v>72.599999999999994</v>
      </c>
    </row>
    <row r="764" spans="4:5" x14ac:dyDescent="0.3">
      <c r="D764" s="94" t="s">
        <v>342</v>
      </c>
      <c r="E764" s="95">
        <v>57.1</v>
      </c>
    </row>
    <row r="765" spans="4:5" x14ac:dyDescent="0.3">
      <c r="D765" s="94" t="s">
        <v>340</v>
      </c>
      <c r="E765" s="95">
        <v>33.1</v>
      </c>
    </row>
    <row r="766" spans="4:5" x14ac:dyDescent="0.3">
      <c r="D766" s="94" t="s">
        <v>365</v>
      </c>
      <c r="E766" s="95">
        <v>33.1</v>
      </c>
    </row>
    <row r="767" spans="4:5" x14ac:dyDescent="0.3">
      <c r="D767" s="94" t="s">
        <v>253</v>
      </c>
      <c r="E767" s="95">
        <v>36.700000000000003</v>
      </c>
    </row>
    <row r="768" spans="4:5" x14ac:dyDescent="0.3">
      <c r="D768" s="94" t="s">
        <v>349</v>
      </c>
      <c r="E768" s="95">
        <v>33.1</v>
      </c>
    </row>
    <row r="769" spans="4:5" x14ac:dyDescent="0.3">
      <c r="D769" s="94" t="s">
        <v>249</v>
      </c>
      <c r="E769" s="95">
        <v>78.400000000000006</v>
      </c>
    </row>
    <row r="770" spans="4:5" x14ac:dyDescent="0.3">
      <c r="D770" s="94" t="s">
        <v>190</v>
      </c>
      <c r="E770" s="95">
        <v>72.599999999999994</v>
      </c>
    </row>
    <row r="771" spans="4:5" x14ac:dyDescent="0.3">
      <c r="D771" s="94" t="s">
        <v>277</v>
      </c>
      <c r="E771" s="95">
        <v>57.1</v>
      </c>
    </row>
    <row r="772" spans="4:5" x14ac:dyDescent="0.3">
      <c r="D772" s="94" t="s">
        <v>308</v>
      </c>
      <c r="E772" s="95">
        <v>33.1</v>
      </c>
    </row>
    <row r="773" spans="4:5" x14ac:dyDescent="0.3">
      <c r="D773" s="94" t="s">
        <v>215</v>
      </c>
      <c r="E773" s="95">
        <v>33.1</v>
      </c>
    </row>
    <row r="774" spans="4:5" x14ac:dyDescent="0.3">
      <c r="D774" s="94" t="s">
        <v>276</v>
      </c>
      <c r="E774" s="95">
        <v>36.700000000000003</v>
      </c>
    </row>
    <row r="775" spans="4:5" x14ac:dyDescent="0.3">
      <c r="D775" s="94" t="s">
        <v>357</v>
      </c>
      <c r="E775" s="95">
        <v>78.400000000000006</v>
      </c>
    </row>
    <row r="776" spans="4:5" x14ac:dyDescent="0.3">
      <c r="D776" s="94" t="s">
        <v>348</v>
      </c>
      <c r="E776" s="95">
        <v>72.599999999999994</v>
      </c>
    </row>
    <row r="777" spans="4:5" x14ac:dyDescent="0.3">
      <c r="D777" s="94" t="s">
        <v>355</v>
      </c>
      <c r="E777" s="95">
        <v>57.1</v>
      </c>
    </row>
    <row r="778" spans="4:5" x14ac:dyDescent="0.3">
      <c r="D778" s="94" t="s">
        <v>362</v>
      </c>
      <c r="E778" s="95">
        <v>33.1</v>
      </c>
    </row>
    <row r="779" spans="4:5" x14ac:dyDescent="0.3">
      <c r="D779" s="94" t="s">
        <v>1779</v>
      </c>
      <c r="E779" s="95">
        <v>103.7</v>
      </c>
    </row>
    <row r="780" spans="4:5" x14ac:dyDescent="0.3">
      <c r="D780" s="94" t="s">
        <v>1709</v>
      </c>
      <c r="E780" s="95">
        <v>128.6</v>
      </c>
    </row>
    <row r="781" spans="4:5" x14ac:dyDescent="0.3">
      <c r="D781" s="94" t="s">
        <v>984</v>
      </c>
      <c r="E781" s="95">
        <v>175.1</v>
      </c>
    </row>
    <row r="782" spans="4:5" x14ac:dyDescent="0.3">
      <c r="D782" s="94" t="s">
        <v>2252</v>
      </c>
      <c r="E782" s="95">
        <v>122.4</v>
      </c>
    </row>
    <row r="783" spans="4:5" x14ac:dyDescent="0.3">
      <c r="D783" s="94" t="s">
        <v>1979</v>
      </c>
      <c r="E783" s="95">
        <v>106.3</v>
      </c>
    </row>
    <row r="784" spans="4:5" x14ac:dyDescent="0.3">
      <c r="D784" s="94" t="s">
        <v>1656</v>
      </c>
      <c r="E784" s="95">
        <v>60.2</v>
      </c>
    </row>
    <row r="785" spans="4:5" x14ac:dyDescent="0.3">
      <c r="D785" s="94" t="s">
        <v>1862</v>
      </c>
      <c r="E785" s="95">
        <v>98.6</v>
      </c>
    </row>
    <row r="786" spans="4:5" x14ac:dyDescent="0.3">
      <c r="D786" s="94" t="s">
        <v>1799</v>
      </c>
      <c r="E786" s="95">
        <v>35.299999999999997</v>
      </c>
    </row>
    <row r="787" spans="4:5" x14ac:dyDescent="0.3">
      <c r="D787" s="94" t="s">
        <v>1873</v>
      </c>
      <c r="E787" s="95">
        <v>51.4</v>
      </c>
    </row>
    <row r="788" spans="4:5" x14ac:dyDescent="0.3">
      <c r="D788" s="94" t="s">
        <v>1703</v>
      </c>
      <c r="E788" s="95">
        <v>97.1</v>
      </c>
    </row>
    <row r="789" spans="4:5" x14ac:dyDescent="0.3">
      <c r="D789" s="94" t="s">
        <v>2626</v>
      </c>
      <c r="E789" s="95">
        <v>46.1</v>
      </c>
    </row>
    <row r="790" spans="4:5" x14ac:dyDescent="0.3">
      <c r="D790" s="94" t="s">
        <v>1781</v>
      </c>
      <c r="E790" s="95">
        <v>552.1</v>
      </c>
    </row>
    <row r="791" spans="4:5" x14ac:dyDescent="0.3">
      <c r="D791" s="94" t="s">
        <v>1864</v>
      </c>
      <c r="E791" s="95">
        <v>118.4</v>
      </c>
    </row>
    <row r="792" spans="4:5" x14ac:dyDescent="0.3">
      <c r="D792" s="94" t="s">
        <v>897</v>
      </c>
      <c r="E792" s="95">
        <v>42.1</v>
      </c>
    </row>
    <row r="793" spans="4:5" x14ac:dyDescent="0.3">
      <c r="D793" s="94" t="s">
        <v>1903</v>
      </c>
      <c r="E793" s="95">
        <v>65.5</v>
      </c>
    </row>
    <row r="794" spans="4:5" x14ac:dyDescent="0.3">
      <c r="D794" s="94" t="s">
        <v>1650</v>
      </c>
      <c r="E794" s="95">
        <v>175.5</v>
      </c>
    </row>
    <row r="795" spans="4:5" x14ac:dyDescent="0.3">
      <c r="D795" s="94" t="s">
        <v>1848</v>
      </c>
      <c r="E795" s="95">
        <v>53.2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0"/>
  <sheetViews>
    <sheetView zoomScale="90" zoomScaleNormal="90" workbookViewId="0">
      <pane xSplit="2" ySplit="1" topLeftCell="C760" activePane="bottomRight" state="frozen"/>
      <selection pane="topRight" activeCell="C1" sqref="C1"/>
      <selection pane="bottomLeft" activeCell="A2" sqref="A2"/>
      <selection pane="bottomRight" activeCell="L779" sqref="L779"/>
    </sheetView>
  </sheetViews>
  <sheetFormatPr defaultRowHeight="14.4" x14ac:dyDescent="0.3"/>
  <cols>
    <col min="3" max="3" width="14.6640625" style="37" bestFit="1" customWidth="1"/>
    <col min="4" max="9" width="14.6640625" style="37" customWidth="1"/>
    <col min="10" max="10" width="7.33203125" style="113" customWidth="1"/>
    <col min="11" max="17" width="14.6640625" style="37" customWidth="1"/>
    <col min="18" max="18" width="14.6640625" style="96" customWidth="1"/>
    <col min="19" max="19" width="17.44140625" customWidth="1"/>
    <col min="257" max="257" width="13.88671875" customWidth="1"/>
    <col min="258" max="259" width="10.109375" bestFit="1" customWidth="1"/>
    <col min="260" max="260" width="10.33203125" bestFit="1" customWidth="1"/>
    <col min="271" max="271" width="9.88671875" customWidth="1"/>
    <col min="513" max="513" width="13.88671875" customWidth="1"/>
    <col min="514" max="515" width="10.109375" bestFit="1" customWidth="1"/>
    <col min="516" max="516" width="10.33203125" bestFit="1" customWidth="1"/>
    <col min="527" max="527" width="9.88671875" customWidth="1"/>
    <col min="769" max="769" width="13.88671875" customWidth="1"/>
    <col min="770" max="771" width="10.109375" bestFit="1" customWidth="1"/>
    <col min="772" max="772" width="10.33203125" bestFit="1" customWidth="1"/>
    <col min="783" max="783" width="9.88671875" customWidth="1"/>
    <col min="1025" max="1025" width="13.88671875" customWidth="1"/>
    <col min="1026" max="1027" width="10.109375" bestFit="1" customWidth="1"/>
    <col min="1028" max="1028" width="10.33203125" bestFit="1" customWidth="1"/>
    <col min="1039" max="1039" width="9.88671875" customWidth="1"/>
    <col min="1281" max="1281" width="13.88671875" customWidth="1"/>
    <col min="1282" max="1283" width="10.109375" bestFit="1" customWidth="1"/>
    <col min="1284" max="1284" width="10.33203125" bestFit="1" customWidth="1"/>
    <col min="1295" max="1295" width="9.88671875" customWidth="1"/>
    <col min="1537" max="1537" width="13.88671875" customWidth="1"/>
    <col min="1538" max="1539" width="10.109375" bestFit="1" customWidth="1"/>
    <col min="1540" max="1540" width="10.33203125" bestFit="1" customWidth="1"/>
    <col min="1551" max="1551" width="9.88671875" customWidth="1"/>
    <col min="1793" max="1793" width="13.88671875" customWidth="1"/>
    <col min="1794" max="1795" width="10.109375" bestFit="1" customWidth="1"/>
    <col min="1796" max="1796" width="10.33203125" bestFit="1" customWidth="1"/>
    <col min="1807" max="1807" width="9.88671875" customWidth="1"/>
    <col min="2049" max="2049" width="13.88671875" customWidth="1"/>
    <col min="2050" max="2051" width="10.109375" bestFit="1" customWidth="1"/>
    <col min="2052" max="2052" width="10.33203125" bestFit="1" customWidth="1"/>
    <col min="2063" max="2063" width="9.88671875" customWidth="1"/>
    <col min="2305" max="2305" width="13.88671875" customWidth="1"/>
    <col min="2306" max="2307" width="10.109375" bestFit="1" customWidth="1"/>
    <col min="2308" max="2308" width="10.33203125" bestFit="1" customWidth="1"/>
    <col min="2319" max="2319" width="9.88671875" customWidth="1"/>
    <col min="2561" max="2561" width="13.88671875" customWidth="1"/>
    <col min="2562" max="2563" width="10.109375" bestFit="1" customWidth="1"/>
    <col min="2564" max="2564" width="10.33203125" bestFit="1" customWidth="1"/>
    <col min="2575" max="2575" width="9.88671875" customWidth="1"/>
    <col min="2817" max="2817" width="13.88671875" customWidth="1"/>
    <col min="2818" max="2819" width="10.109375" bestFit="1" customWidth="1"/>
    <col min="2820" max="2820" width="10.33203125" bestFit="1" customWidth="1"/>
    <col min="2831" max="2831" width="9.88671875" customWidth="1"/>
    <col min="3073" max="3073" width="13.88671875" customWidth="1"/>
    <col min="3074" max="3075" width="10.109375" bestFit="1" customWidth="1"/>
    <col min="3076" max="3076" width="10.33203125" bestFit="1" customWidth="1"/>
    <col min="3087" max="3087" width="9.88671875" customWidth="1"/>
    <col min="3329" max="3329" width="13.88671875" customWidth="1"/>
    <col min="3330" max="3331" width="10.109375" bestFit="1" customWidth="1"/>
    <col min="3332" max="3332" width="10.33203125" bestFit="1" customWidth="1"/>
    <col min="3343" max="3343" width="9.88671875" customWidth="1"/>
    <col min="3585" max="3585" width="13.88671875" customWidth="1"/>
    <col min="3586" max="3587" width="10.109375" bestFit="1" customWidth="1"/>
    <col min="3588" max="3588" width="10.33203125" bestFit="1" customWidth="1"/>
    <col min="3599" max="3599" width="9.88671875" customWidth="1"/>
    <col min="3841" max="3841" width="13.88671875" customWidth="1"/>
    <col min="3842" max="3843" width="10.109375" bestFit="1" customWidth="1"/>
    <col min="3844" max="3844" width="10.33203125" bestFit="1" customWidth="1"/>
    <col min="3855" max="3855" width="9.88671875" customWidth="1"/>
    <col min="4097" max="4097" width="13.88671875" customWidth="1"/>
    <col min="4098" max="4099" width="10.109375" bestFit="1" customWidth="1"/>
    <col min="4100" max="4100" width="10.33203125" bestFit="1" customWidth="1"/>
    <col min="4111" max="4111" width="9.88671875" customWidth="1"/>
    <col min="4353" max="4353" width="13.88671875" customWidth="1"/>
    <col min="4354" max="4355" width="10.109375" bestFit="1" customWidth="1"/>
    <col min="4356" max="4356" width="10.33203125" bestFit="1" customWidth="1"/>
    <col min="4367" max="4367" width="9.88671875" customWidth="1"/>
    <col min="4609" max="4609" width="13.88671875" customWidth="1"/>
    <col min="4610" max="4611" width="10.109375" bestFit="1" customWidth="1"/>
    <col min="4612" max="4612" width="10.33203125" bestFit="1" customWidth="1"/>
    <col min="4623" max="4623" width="9.88671875" customWidth="1"/>
    <col min="4865" max="4865" width="13.88671875" customWidth="1"/>
    <col min="4866" max="4867" width="10.109375" bestFit="1" customWidth="1"/>
    <col min="4868" max="4868" width="10.33203125" bestFit="1" customWidth="1"/>
    <col min="4879" max="4879" width="9.88671875" customWidth="1"/>
    <col min="5121" max="5121" width="13.88671875" customWidth="1"/>
    <col min="5122" max="5123" width="10.109375" bestFit="1" customWidth="1"/>
    <col min="5124" max="5124" width="10.33203125" bestFit="1" customWidth="1"/>
    <col min="5135" max="5135" width="9.88671875" customWidth="1"/>
    <col min="5377" max="5377" width="13.88671875" customWidth="1"/>
    <col min="5378" max="5379" width="10.109375" bestFit="1" customWidth="1"/>
    <col min="5380" max="5380" width="10.33203125" bestFit="1" customWidth="1"/>
    <col min="5391" max="5391" width="9.88671875" customWidth="1"/>
    <col min="5633" max="5633" width="13.88671875" customWidth="1"/>
    <col min="5634" max="5635" width="10.109375" bestFit="1" customWidth="1"/>
    <col min="5636" max="5636" width="10.33203125" bestFit="1" customWidth="1"/>
    <col min="5647" max="5647" width="9.88671875" customWidth="1"/>
    <col min="5889" max="5889" width="13.88671875" customWidth="1"/>
    <col min="5890" max="5891" width="10.109375" bestFit="1" customWidth="1"/>
    <col min="5892" max="5892" width="10.33203125" bestFit="1" customWidth="1"/>
    <col min="5903" max="5903" width="9.88671875" customWidth="1"/>
    <col min="6145" max="6145" width="13.88671875" customWidth="1"/>
    <col min="6146" max="6147" width="10.109375" bestFit="1" customWidth="1"/>
    <col min="6148" max="6148" width="10.33203125" bestFit="1" customWidth="1"/>
    <col min="6159" max="6159" width="9.88671875" customWidth="1"/>
    <col min="6401" max="6401" width="13.88671875" customWidth="1"/>
    <col min="6402" max="6403" width="10.109375" bestFit="1" customWidth="1"/>
    <col min="6404" max="6404" width="10.33203125" bestFit="1" customWidth="1"/>
    <col min="6415" max="6415" width="9.88671875" customWidth="1"/>
    <col min="6657" max="6657" width="13.88671875" customWidth="1"/>
    <col min="6658" max="6659" width="10.109375" bestFit="1" customWidth="1"/>
    <col min="6660" max="6660" width="10.33203125" bestFit="1" customWidth="1"/>
    <col min="6671" max="6671" width="9.88671875" customWidth="1"/>
    <col min="6913" max="6913" width="13.88671875" customWidth="1"/>
    <col min="6914" max="6915" width="10.109375" bestFit="1" customWidth="1"/>
    <col min="6916" max="6916" width="10.33203125" bestFit="1" customWidth="1"/>
    <col min="6927" max="6927" width="9.88671875" customWidth="1"/>
    <col min="7169" max="7169" width="13.88671875" customWidth="1"/>
    <col min="7170" max="7171" width="10.109375" bestFit="1" customWidth="1"/>
    <col min="7172" max="7172" width="10.33203125" bestFit="1" customWidth="1"/>
    <col min="7183" max="7183" width="9.88671875" customWidth="1"/>
    <col min="7425" max="7425" width="13.88671875" customWidth="1"/>
    <col min="7426" max="7427" width="10.109375" bestFit="1" customWidth="1"/>
    <col min="7428" max="7428" width="10.33203125" bestFit="1" customWidth="1"/>
    <col min="7439" max="7439" width="9.88671875" customWidth="1"/>
    <col min="7681" max="7681" width="13.88671875" customWidth="1"/>
    <col min="7682" max="7683" width="10.109375" bestFit="1" customWidth="1"/>
    <col min="7684" max="7684" width="10.33203125" bestFit="1" customWidth="1"/>
    <col min="7695" max="7695" width="9.88671875" customWidth="1"/>
    <col min="7937" max="7937" width="13.88671875" customWidth="1"/>
    <col min="7938" max="7939" width="10.109375" bestFit="1" customWidth="1"/>
    <col min="7940" max="7940" width="10.33203125" bestFit="1" customWidth="1"/>
    <col min="7951" max="7951" width="9.88671875" customWidth="1"/>
    <col min="8193" max="8193" width="13.88671875" customWidth="1"/>
    <col min="8194" max="8195" width="10.109375" bestFit="1" customWidth="1"/>
    <col min="8196" max="8196" width="10.33203125" bestFit="1" customWidth="1"/>
    <col min="8207" max="8207" width="9.88671875" customWidth="1"/>
    <col min="8449" max="8449" width="13.88671875" customWidth="1"/>
    <col min="8450" max="8451" width="10.109375" bestFit="1" customWidth="1"/>
    <col min="8452" max="8452" width="10.33203125" bestFit="1" customWidth="1"/>
    <col min="8463" max="8463" width="9.88671875" customWidth="1"/>
    <col min="8705" max="8705" width="13.88671875" customWidth="1"/>
    <col min="8706" max="8707" width="10.109375" bestFit="1" customWidth="1"/>
    <col min="8708" max="8708" width="10.33203125" bestFit="1" customWidth="1"/>
    <col min="8719" max="8719" width="9.88671875" customWidth="1"/>
    <col min="8961" max="8961" width="13.88671875" customWidth="1"/>
    <col min="8962" max="8963" width="10.109375" bestFit="1" customWidth="1"/>
    <col min="8964" max="8964" width="10.33203125" bestFit="1" customWidth="1"/>
    <col min="8975" max="8975" width="9.88671875" customWidth="1"/>
    <col min="9217" max="9217" width="13.88671875" customWidth="1"/>
    <col min="9218" max="9219" width="10.109375" bestFit="1" customWidth="1"/>
    <col min="9220" max="9220" width="10.33203125" bestFit="1" customWidth="1"/>
    <col min="9231" max="9231" width="9.88671875" customWidth="1"/>
    <col min="9473" max="9473" width="13.88671875" customWidth="1"/>
    <col min="9474" max="9475" width="10.109375" bestFit="1" customWidth="1"/>
    <col min="9476" max="9476" width="10.33203125" bestFit="1" customWidth="1"/>
    <col min="9487" max="9487" width="9.88671875" customWidth="1"/>
    <col min="9729" max="9729" width="13.88671875" customWidth="1"/>
    <col min="9730" max="9731" width="10.109375" bestFit="1" customWidth="1"/>
    <col min="9732" max="9732" width="10.33203125" bestFit="1" customWidth="1"/>
    <col min="9743" max="9743" width="9.88671875" customWidth="1"/>
    <col min="9985" max="9985" width="13.88671875" customWidth="1"/>
    <col min="9986" max="9987" width="10.109375" bestFit="1" customWidth="1"/>
    <col min="9988" max="9988" width="10.33203125" bestFit="1" customWidth="1"/>
    <col min="9999" max="9999" width="9.88671875" customWidth="1"/>
    <col min="10241" max="10241" width="13.88671875" customWidth="1"/>
    <col min="10242" max="10243" width="10.109375" bestFit="1" customWidth="1"/>
    <col min="10244" max="10244" width="10.33203125" bestFit="1" customWidth="1"/>
    <col min="10255" max="10255" width="9.88671875" customWidth="1"/>
    <col min="10497" max="10497" width="13.88671875" customWidth="1"/>
    <col min="10498" max="10499" width="10.109375" bestFit="1" customWidth="1"/>
    <col min="10500" max="10500" width="10.33203125" bestFit="1" customWidth="1"/>
    <col min="10511" max="10511" width="9.88671875" customWidth="1"/>
    <col min="10753" max="10753" width="13.88671875" customWidth="1"/>
    <col min="10754" max="10755" width="10.109375" bestFit="1" customWidth="1"/>
    <col min="10756" max="10756" width="10.33203125" bestFit="1" customWidth="1"/>
    <col min="10767" max="10767" width="9.88671875" customWidth="1"/>
    <col min="11009" max="11009" width="13.88671875" customWidth="1"/>
    <col min="11010" max="11011" width="10.109375" bestFit="1" customWidth="1"/>
    <col min="11012" max="11012" width="10.33203125" bestFit="1" customWidth="1"/>
    <col min="11023" max="11023" width="9.88671875" customWidth="1"/>
    <col min="11265" max="11265" width="13.88671875" customWidth="1"/>
    <col min="11266" max="11267" width="10.109375" bestFit="1" customWidth="1"/>
    <col min="11268" max="11268" width="10.33203125" bestFit="1" customWidth="1"/>
    <col min="11279" max="11279" width="9.88671875" customWidth="1"/>
    <col min="11521" max="11521" width="13.88671875" customWidth="1"/>
    <col min="11522" max="11523" width="10.109375" bestFit="1" customWidth="1"/>
    <col min="11524" max="11524" width="10.33203125" bestFit="1" customWidth="1"/>
    <col min="11535" max="11535" width="9.88671875" customWidth="1"/>
    <col min="11777" max="11777" width="13.88671875" customWidth="1"/>
    <col min="11778" max="11779" width="10.109375" bestFit="1" customWidth="1"/>
    <col min="11780" max="11780" width="10.33203125" bestFit="1" customWidth="1"/>
    <col min="11791" max="11791" width="9.88671875" customWidth="1"/>
    <col min="12033" max="12033" width="13.88671875" customWidth="1"/>
    <col min="12034" max="12035" width="10.109375" bestFit="1" customWidth="1"/>
    <col min="12036" max="12036" width="10.33203125" bestFit="1" customWidth="1"/>
    <col min="12047" max="12047" width="9.88671875" customWidth="1"/>
    <col min="12289" max="12289" width="13.88671875" customWidth="1"/>
    <col min="12290" max="12291" width="10.109375" bestFit="1" customWidth="1"/>
    <col min="12292" max="12292" width="10.33203125" bestFit="1" customWidth="1"/>
    <col min="12303" max="12303" width="9.88671875" customWidth="1"/>
    <col min="12545" max="12545" width="13.88671875" customWidth="1"/>
    <col min="12546" max="12547" width="10.109375" bestFit="1" customWidth="1"/>
    <col min="12548" max="12548" width="10.33203125" bestFit="1" customWidth="1"/>
    <col min="12559" max="12559" width="9.88671875" customWidth="1"/>
    <col min="12801" max="12801" width="13.88671875" customWidth="1"/>
    <col min="12802" max="12803" width="10.109375" bestFit="1" customWidth="1"/>
    <col min="12804" max="12804" width="10.33203125" bestFit="1" customWidth="1"/>
    <col min="12815" max="12815" width="9.88671875" customWidth="1"/>
    <col min="13057" max="13057" width="13.88671875" customWidth="1"/>
    <col min="13058" max="13059" width="10.109375" bestFit="1" customWidth="1"/>
    <col min="13060" max="13060" width="10.33203125" bestFit="1" customWidth="1"/>
    <col min="13071" max="13071" width="9.88671875" customWidth="1"/>
    <col min="13313" max="13313" width="13.88671875" customWidth="1"/>
    <col min="13314" max="13315" width="10.109375" bestFit="1" customWidth="1"/>
    <col min="13316" max="13316" width="10.33203125" bestFit="1" customWidth="1"/>
    <col min="13327" max="13327" width="9.88671875" customWidth="1"/>
    <col min="13569" max="13569" width="13.88671875" customWidth="1"/>
    <col min="13570" max="13571" width="10.109375" bestFit="1" customWidth="1"/>
    <col min="13572" max="13572" width="10.33203125" bestFit="1" customWidth="1"/>
    <col min="13583" max="13583" width="9.88671875" customWidth="1"/>
    <col min="13825" max="13825" width="13.88671875" customWidth="1"/>
    <col min="13826" max="13827" width="10.109375" bestFit="1" customWidth="1"/>
    <col min="13828" max="13828" width="10.33203125" bestFit="1" customWidth="1"/>
    <col min="13839" max="13839" width="9.88671875" customWidth="1"/>
    <col min="14081" max="14081" width="13.88671875" customWidth="1"/>
    <col min="14082" max="14083" width="10.109375" bestFit="1" customWidth="1"/>
    <col min="14084" max="14084" width="10.33203125" bestFit="1" customWidth="1"/>
    <col min="14095" max="14095" width="9.88671875" customWidth="1"/>
    <col min="14337" max="14337" width="13.88671875" customWidth="1"/>
    <col min="14338" max="14339" width="10.109375" bestFit="1" customWidth="1"/>
    <col min="14340" max="14340" width="10.33203125" bestFit="1" customWidth="1"/>
    <col min="14351" max="14351" width="9.88671875" customWidth="1"/>
    <col min="14593" max="14593" width="13.88671875" customWidth="1"/>
    <col min="14594" max="14595" width="10.109375" bestFit="1" customWidth="1"/>
    <col min="14596" max="14596" width="10.33203125" bestFit="1" customWidth="1"/>
    <col min="14607" max="14607" width="9.88671875" customWidth="1"/>
    <col min="14849" max="14849" width="13.88671875" customWidth="1"/>
    <col min="14850" max="14851" width="10.109375" bestFit="1" customWidth="1"/>
    <col min="14852" max="14852" width="10.33203125" bestFit="1" customWidth="1"/>
    <col min="14863" max="14863" width="9.88671875" customWidth="1"/>
    <col min="15105" max="15105" width="13.88671875" customWidth="1"/>
    <col min="15106" max="15107" width="10.109375" bestFit="1" customWidth="1"/>
    <col min="15108" max="15108" width="10.33203125" bestFit="1" customWidth="1"/>
    <col min="15119" max="15119" width="9.88671875" customWidth="1"/>
    <col min="15361" max="15361" width="13.88671875" customWidth="1"/>
    <col min="15362" max="15363" width="10.109375" bestFit="1" customWidth="1"/>
    <col min="15364" max="15364" width="10.33203125" bestFit="1" customWidth="1"/>
    <col min="15375" max="15375" width="9.88671875" customWidth="1"/>
    <col min="15617" max="15617" width="13.88671875" customWidth="1"/>
    <col min="15618" max="15619" width="10.109375" bestFit="1" customWidth="1"/>
    <col min="15620" max="15620" width="10.33203125" bestFit="1" customWidth="1"/>
    <col min="15631" max="15631" width="9.88671875" customWidth="1"/>
    <col min="15873" max="15873" width="13.88671875" customWidth="1"/>
    <col min="15874" max="15875" width="10.109375" bestFit="1" customWidth="1"/>
    <col min="15876" max="15876" width="10.33203125" bestFit="1" customWidth="1"/>
    <col min="15887" max="15887" width="9.88671875" customWidth="1"/>
    <col min="16129" max="16129" width="13.88671875" customWidth="1"/>
    <col min="16130" max="16131" width="10.109375" bestFit="1" customWidth="1"/>
    <col min="16132" max="16132" width="10.33203125" bestFit="1" customWidth="1"/>
    <col min="16143" max="16143" width="9.88671875" customWidth="1"/>
  </cols>
  <sheetData>
    <row r="1" spans="1:20" ht="72" x14ac:dyDescent="0.3">
      <c r="A1" s="42" t="s">
        <v>388</v>
      </c>
      <c r="B1" s="43" t="s">
        <v>389</v>
      </c>
      <c r="C1" s="44">
        <v>45017</v>
      </c>
      <c r="D1" s="45" t="s">
        <v>2814</v>
      </c>
      <c r="E1" s="45" t="s">
        <v>2829</v>
      </c>
      <c r="F1" s="45" t="s">
        <v>391</v>
      </c>
      <c r="G1" s="46" t="s">
        <v>392</v>
      </c>
      <c r="H1" s="45" t="s">
        <v>2815</v>
      </c>
      <c r="I1" s="47" t="s">
        <v>396</v>
      </c>
      <c r="J1" s="100"/>
      <c r="K1" s="45" t="s">
        <v>393</v>
      </c>
      <c r="L1" s="45" t="s">
        <v>394</v>
      </c>
      <c r="M1" s="45" t="s">
        <v>390</v>
      </c>
      <c r="N1" s="45" t="s">
        <v>391</v>
      </c>
      <c r="O1" s="46" t="s">
        <v>392</v>
      </c>
      <c r="P1" s="46" t="s">
        <v>395</v>
      </c>
      <c r="Q1" s="47" t="s">
        <v>397</v>
      </c>
      <c r="R1" s="100"/>
      <c r="S1" s="44" t="s">
        <v>2830</v>
      </c>
    </row>
    <row r="2" spans="1:20" x14ac:dyDescent="0.3">
      <c r="A2" s="94" t="s">
        <v>166</v>
      </c>
      <c r="B2" s="95">
        <v>74.2</v>
      </c>
      <c r="C2" s="37">
        <v>20.248000000000001</v>
      </c>
      <c r="G2" s="37">
        <f>B2*$G$797</f>
        <v>0.50216292449467903</v>
      </c>
      <c r="H2" s="37">
        <f>E2+G2</f>
        <v>0.50216292449467903</v>
      </c>
      <c r="I2" s="37">
        <f>C2+H2</f>
        <v>20.750162924494681</v>
      </c>
      <c r="K2" s="37">
        <f>I2</f>
        <v>20.750162924494681</v>
      </c>
      <c r="L2" s="37">
        <f>K2+M2</f>
        <v>24.658000000000001</v>
      </c>
      <c r="M2" s="37">
        <f>S2-K2</f>
        <v>3.90783707550532</v>
      </c>
      <c r="N2" s="37">
        <f>B2</f>
        <v>74.2</v>
      </c>
      <c r="P2" s="37">
        <f>M2+O2</f>
        <v>3.90783707550532</v>
      </c>
      <c r="Q2" s="37">
        <f>K2+P2</f>
        <v>24.658000000000001</v>
      </c>
      <c r="R2" s="101"/>
      <c r="S2">
        <v>24.658000000000001</v>
      </c>
      <c r="T2" s="37">
        <f t="shared" ref="T2:T4" si="0">S2-Q2</f>
        <v>0</v>
      </c>
    </row>
    <row r="3" spans="1:20" x14ac:dyDescent="0.3">
      <c r="A3" s="94" t="s">
        <v>149</v>
      </c>
      <c r="B3" s="95">
        <v>33.1</v>
      </c>
      <c r="C3" s="37">
        <v>6.2869999999999999</v>
      </c>
      <c r="G3" s="37">
        <f t="shared" ref="G3:G5" si="1">B3*$G$797</f>
        <v>0.22401068464654819</v>
      </c>
      <c r="H3" s="37">
        <f t="shared" ref="H3:H66" si="2">E3+G3</f>
        <v>0.22401068464654819</v>
      </c>
      <c r="I3" s="37">
        <f t="shared" ref="I3:I66" si="3">C3+H3</f>
        <v>6.5110106846465481</v>
      </c>
      <c r="K3" s="37">
        <f t="shared" ref="K3:K66" si="4">I3</f>
        <v>6.5110106846465481</v>
      </c>
      <c r="L3" s="37">
        <f t="shared" ref="L3:L48" si="5">K3+M3</f>
        <v>7.5119999999999996</v>
      </c>
      <c r="M3" s="37">
        <f t="shared" ref="M3:M66" si="6">S3-K3</f>
        <v>1.0009893153534515</v>
      </c>
      <c r="N3" s="37">
        <f t="shared" ref="N3:N48" si="7">B3</f>
        <v>33.1</v>
      </c>
      <c r="P3" s="37">
        <f t="shared" ref="P3:P66" si="8">M3+O3</f>
        <v>1.0009893153534515</v>
      </c>
      <c r="Q3" s="37">
        <f t="shared" ref="Q3:Q66" si="9">K3+P3</f>
        <v>7.5119999999999996</v>
      </c>
      <c r="R3" s="101"/>
      <c r="S3">
        <v>7.5119999999999996</v>
      </c>
      <c r="T3" s="37">
        <f t="shared" si="0"/>
        <v>0</v>
      </c>
    </row>
    <row r="4" spans="1:20" x14ac:dyDescent="0.3">
      <c r="A4" s="94" t="s">
        <v>46</v>
      </c>
      <c r="B4" s="95">
        <v>33.1</v>
      </c>
      <c r="C4" s="37">
        <v>1E-3</v>
      </c>
      <c r="G4" s="37">
        <f t="shared" si="1"/>
        <v>0.22401068464654819</v>
      </c>
      <c r="H4" s="37">
        <f t="shared" si="2"/>
        <v>0.22401068464654819</v>
      </c>
      <c r="I4" s="37">
        <f t="shared" si="3"/>
        <v>0.22501068464654819</v>
      </c>
      <c r="K4" s="37">
        <f>S4</f>
        <v>1E-3</v>
      </c>
      <c r="L4" s="37">
        <f t="shared" si="5"/>
        <v>1E-3</v>
      </c>
      <c r="M4" s="37">
        <f t="shared" si="6"/>
        <v>0</v>
      </c>
      <c r="N4" s="37">
        <f t="shared" si="7"/>
        <v>33.1</v>
      </c>
      <c r="P4" s="37">
        <f t="shared" si="8"/>
        <v>0</v>
      </c>
      <c r="Q4" s="37">
        <f t="shared" si="9"/>
        <v>1E-3</v>
      </c>
      <c r="R4" s="101"/>
      <c r="S4" s="51">
        <v>1E-3</v>
      </c>
      <c r="T4" s="37">
        <f t="shared" si="0"/>
        <v>0</v>
      </c>
    </row>
    <row r="5" spans="1:20" x14ac:dyDescent="0.3">
      <c r="A5" s="94" t="s">
        <v>157</v>
      </c>
      <c r="B5" s="95">
        <v>36.700000000000003</v>
      </c>
      <c r="C5" s="37">
        <v>9.27</v>
      </c>
      <c r="G5" s="37">
        <f t="shared" si="1"/>
        <v>0.24837438448726037</v>
      </c>
      <c r="H5" s="37">
        <f t="shared" si="2"/>
        <v>0.24837438448726037</v>
      </c>
      <c r="I5" s="37">
        <f t="shared" si="3"/>
        <v>9.5183743844872595</v>
      </c>
      <c r="K5" s="37">
        <f t="shared" si="4"/>
        <v>9.5183743844872595</v>
      </c>
      <c r="L5" s="37">
        <f t="shared" si="5"/>
        <v>10.973000000000001</v>
      </c>
      <c r="M5" s="37">
        <f t="shared" si="6"/>
        <v>1.4546256155127413</v>
      </c>
      <c r="N5" s="37">
        <f t="shared" si="7"/>
        <v>36.700000000000003</v>
      </c>
      <c r="P5" s="37">
        <f t="shared" si="8"/>
        <v>1.4546256155127413</v>
      </c>
      <c r="Q5" s="37">
        <f t="shared" si="9"/>
        <v>10.973000000000001</v>
      </c>
      <c r="R5" s="101"/>
      <c r="S5">
        <v>10.973000000000001</v>
      </c>
      <c r="T5" s="37">
        <f>S5-Q5</f>
        <v>0</v>
      </c>
    </row>
    <row r="6" spans="1:20" x14ac:dyDescent="0.3">
      <c r="A6" s="94" t="s">
        <v>85</v>
      </c>
      <c r="B6" s="95">
        <v>78.400000000000006</v>
      </c>
      <c r="C6" s="37">
        <v>6.2930000000000001</v>
      </c>
      <c r="D6" s="37">
        <f>C6+E6</f>
        <v>7.3630000000000004</v>
      </c>
      <c r="E6" s="37">
        <f>VLOOKUP(A6,'расход по ИПУ'!A:B,2,0)</f>
        <v>1.07</v>
      </c>
      <c r="F6" s="37">
        <f>B6</f>
        <v>78.400000000000006</v>
      </c>
      <c r="H6" s="37">
        <f t="shared" si="2"/>
        <v>1.07</v>
      </c>
      <c r="I6" s="37">
        <f t="shared" si="3"/>
        <v>7.3630000000000004</v>
      </c>
      <c r="K6" s="37">
        <f t="shared" si="4"/>
        <v>7.3630000000000004</v>
      </c>
      <c r="L6" s="37">
        <f t="shared" si="5"/>
        <v>8.9710000000000001</v>
      </c>
      <c r="M6" s="37">
        <f t="shared" si="6"/>
        <v>1.6079999999999997</v>
      </c>
      <c r="N6" s="37">
        <f t="shared" si="7"/>
        <v>78.400000000000006</v>
      </c>
      <c r="P6" s="37">
        <f t="shared" si="8"/>
        <v>1.6079999999999997</v>
      </c>
      <c r="Q6" s="37">
        <f t="shared" si="9"/>
        <v>8.9710000000000001</v>
      </c>
      <c r="R6" s="101"/>
      <c r="S6">
        <v>8.9710000000000001</v>
      </c>
      <c r="T6" s="37">
        <f t="shared" ref="T6:T69" si="10">S6-Q6</f>
        <v>0</v>
      </c>
    </row>
    <row r="7" spans="1:20" x14ac:dyDescent="0.3">
      <c r="A7" s="94" t="s">
        <v>158</v>
      </c>
      <c r="B7" s="95">
        <v>72.599999999999994</v>
      </c>
      <c r="C7" s="37">
        <v>6.9470000000000001</v>
      </c>
      <c r="G7" s="37">
        <f>B7*$G$797</f>
        <v>0.49133461345436241</v>
      </c>
      <c r="H7" s="37">
        <f t="shared" si="2"/>
        <v>0.49133461345436241</v>
      </c>
      <c r="I7" s="37">
        <f t="shared" si="3"/>
        <v>7.4383346134543622</v>
      </c>
      <c r="K7" s="37">
        <f>S7</f>
        <v>6.9470000000000001</v>
      </c>
      <c r="L7" s="37">
        <f t="shared" si="5"/>
        <v>6.9470000000000001</v>
      </c>
      <c r="M7" s="37">
        <f t="shared" si="6"/>
        <v>0</v>
      </c>
      <c r="N7" s="37">
        <f t="shared" si="7"/>
        <v>72.599999999999994</v>
      </c>
      <c r="P7" s="37">
        <f t="shared" si="8"/>
        <v>0</v>
      </c>
      <c r="Q7" s="37">
        <f t="shared" si="9"/>
        <v>6.9470000000000001</v>
      </c>
      <c r="R7" s="101"/>
      <c r="S7">
        <v>6.9470000000000001</v>
      </c>
      <c r="T7" s="37">
        <f t="shared" si="10"/>
        <v>0</v>
      </c>
    </row>
    <row r="8" spans="1:20" x14ac:dyDescent="0.3">
      <c r="A8" s="94" t="s">
        <v>171</v>
      </c>
      <c r="B8" s="95">
        <v>57.1</v>
      </c>
      <c r="C8" s="37">
        <v>7.3159999999999998</v>
      </c>
      <c r="D8" s="37">
        <f>C8+E8</f>
        <v>7.3159999999999998</v>
      </c>
      <c r="E8" s="37">
        <f>VLOOKUP(A8,'расход по ИПУ'!A:B,2,0)</f>
        <v>0</v>
      </c>
      <c r="F8" s="37">
        <f>B8</f>
        <v>57.1</v>
      </c>
      <c r="H8" s="37">
        <f t="shared" si="2"/>
        <v>0</v>
      </c>
      <c r="I8" s="37">
        <f t="shared" si="3"/>
        <v>7.3159999999999998</v>
      </c>
      <c r="K8" s="37">
        <f t="shared" si="4"/>
        <v>7.3159999999999998</v>
      </c>
      <c r="L8" s="37">
        <f t="shared" si="5"/>
        <v>7.3159999999999998</v>
      </c>
      <c r="M8" s="37">
        <f t="shared" si="6"/>
        <v>0</v>
      </c>
      <c r="N8" s="37">
        <f t="shared" si="7"/>
        <v>57.1</v>
      </c>
      <c r="P8" s="37">
        <f t="shared" si="8"/>
        <v>0</v>
      </c>
      <c r="Q8" s="37">
        <f t="shared" si="9"/>
        <v>7.3159999999999998</v>
      </c>
      <c r="R8" s="101"/>
      <c r="S8">
        <v>7.3159999999999998</v>
      </c>
      <c r="T8" s="37">
        <f t="shared" si="10"/>
        <v>0</v>
      </c>
    </row>
    <row r="9" spans="1:20" x14ac:dyDescent="0.3">
      <c r="A9" s="94" t="s">
        <v>100</v>
      </c>
      <c r="B9" s="95">
        <v>33.1</v>
      </c>
      <c r="C9" s="37">
        <v>5.29</v>
      </c>
      <c r="G9" s="37">
        <f t="shared" ref="G9:G12" si="11">B9*$G$797</f>
        <v>0.22401068464654819</v>
      </c>
      <c r="H9" s="37">
        <f t="shared" si="2"/>
        <v>0.22401068464654819</v>
      </c>
      <c r="I9" s="37">
        <f t="shared" si="3"/>
        <v>5.5140106846465482</v>
      </c>
      <c r="K9" s="37">
        <f t="shared" ref="K9:K12" si="12">S9</f>
        <v>5.29</v>
      </c>
      <c r="L9" s="37">
        <f t="shared" si="5"/>
        <v>5.29</v>
      </c>
      <c r="M9" s="37">
        <f t="shared" si="6"/>
        <v>0</v>
      </c>
      <c r="N9" s="37">
        <f t="shared" si="7"/>
        <v>33.1</v>
      </c>
      <c r="P9" s="37">
        <f t="shared" si="8"/>
        <v>0</v>
      </c>
      <c r="Q9" s="37">
        <f t="shared" si="9"/>
        <v>5.29</v>
      </c>
      <c r="R9" s="101"/>
      <c r="S9">
        <v>5.29</v>
      </c>
      <c r="T9" s="37">
        <f t="shared" si="10"/>
        <v>0</v>
      </c>
    </row>
    <row r="10" spans="1:20" x14ac:dyDescent="0.3">
      <c r="A10" s="94" t="s">
        <v>124</v>
      </c>
      <c r="B10" s="95">
        <v>33.1</v>
      </c>
      <c r="C10" s="37">
        <v>3.64</v>
      </c>
      <c r="G10" s="37">
        <f t="shared" si="11"/>
        <v>0.22401068464654819</v>
      </c>
      <c r="H10" s="37">
        <f t="shared" si="2"/>
        <v>0.22401068464654819</v>
      </c>
      <c r="I10" s="37">
        <f t="shared" si="3"/>
        <v>3.8640106846465483</v>
      </c>
      <c r="K10" s="37">
        <f t="shared" si="12"/>
        <v>3.64</v>
      </c>
      <c r="L10" s="37">
        <f t="shared" si="5"/>
        <v>3.64</v>
      </c>
      <c r="M10" s="37">
        <f t="shared" si="6"/>
        <v>0</v>
      </c>
      <c r="N10" s="37">
        <f t="shared" si="7"/>
        <v>33.1</v>
      </c>
      <c r="P10" s="37">
        <f t="shared" si="8"/>
        <v>0</v>
      </c>
      <c r="Q10" s="37">
        <f t="shared" si="9"/>
        <v>3.64</v>
      </c>
      <c r="R10" s="101"/>
      <c r="S10">
        <v>3.64</v>
      </c>
      <c r="T10" s="37">
        <f t="shared" si="10"/>
        <v>0</v>
      </c>
    </row>
    <row r="11" spans="1:20" x14ac:dyDescent="0.3">
      <c r="A11" s="94" t="s">
        <v>156</v>
      </c>
      <c r="B11" s="95">
        <v>36.700000000000003</v>
      </c>
      <c r="C11" s="37">
        <v>4.7939999999999996</v>
      </c>
      <c r="G11" s="37">
        <f t="shared" si="11"/>
        <v>0.24837438448726037</v>
      </c>
      <c r="H11" s="37">
        <f t="shared" si="2"/>
        <v>0.24837438448726037</v>
      </c>
      <c r="I11" s="37">
        <f t="shared" si="3"/>
        <v>5.0423743844872604</v>
      </c>
      <c r="K11" s="37">
        <f t="shared" si="12"/>
        <v>4.7939999999999996</v>
      </c>
      <c r="L11" s="37">
        <f t="shared" si="5"/>
        <v>4.7939999999999996</v>
      </c>
      <c r="M11" s="37">
        <f t="shared" si="6"/>
        <v>0</v>
      </c>
      <c r="N11" s="37">
        <f t="shared" si="7"/>
        <v>36.700000000000003</v>
      </c>
      <c r="P11" s="37">
        <f t="shared" si="8"/>
        <v>0</v>
      </c>
      <c r="Q11" s="37">
        <f t="shared" si="9"/>
        <v>4.7939999999999996</v>
      </c>
      <c r="R11" s="101"/>
      <c r="S11">
        <v>4.7939999999999996</v>
      </c>
      <c r="T11" s="37">
        <f t="shared" si="10"/>
        <v>0</v>
      </c>
    </row>
    <row r="12" spans="1:20" x14ac:dyDescent="0.3">
      <c r="A12" s="94" t="s">
        <v>70</v>
      </c>
      <c r="B12" s="95">
        <v>78.400000000000006</v>
      </c>
      <c r="C12" s="37">
        <v>10.814</v>
      </c>
      <c r="G12" s="37">
        <f t="shared" si="11"/>
        <v>0.53058724097550991</v>
      </c>
      <c r="H12" s="37">
        <f t="shared" si="2"/>
        <v>0.53058724097550991</v>
      </c>
      <c r="I12" s="37">
        <f t="shared" si="3"/>
        <v>11.34458724097551</v>
      </c>
      <c r="K12" s="37">
        <f t="shared" si="12"/>
        <v>10.814</v>
      </c>
      <c r="L12" s="37">
        <f t="shared" si="5"/>
        <v>10.814</v>
      </c>
      <c r="M12" s="37">
        <f t="shared" si="6"/>
        <v>0</v>
      </c>
      <c r="N12" s="37">
        <f t="shared" si="7"/>
        <v>78.400000000000006</v>
      </c>
      <c r="P12" s="37">
        <f t="shared" si="8"/>
        <v>0</v>
      </c>
      <c r="Q12" s="37">
        <f t="shared" si="9"/>
        <v>10.814</v>
      </c>
      <c r="R12" s="101"/>
      <c r="S12">
        <v>10.814</v>
      </c>
      <c r="T12" s="37">
        <f t="shared" si="10"/>
        <v>0</v>
      </c>
    </row>
    <row r="13" spans="1:20" x14ac:dyDescent="0.3">
      <c r="A13" s="94" t="s">
        <v>59</v>
      </c>
      <c r="B13" s="95">
        <v>72.599999999999994</v>
      </c>
      <c r="C13" s="37">
        <v>8.2949999999999999</v>
      </c>
      <c r="D13" s="37">
        <f>C13+E13</f>
        <v>8.2949999999999999</v>
      </c>
      <c r="E13" s="37">
        <f>VLOOKUP(A13,'расход по ИПУ'!A:B,2,0)</f>
        <v>0</v>
      </c>
      <c r="F13" s="37">
        <f>B13</f>
        <v>72.599999999999994</v>
      </c>
      <c r="H13" s="37">
        <f t="shared" si="2"/>
        <v>0</v>
      </c>
      <c r="I13" s="37">
        <f t="shared" si="3"/>
        <v>8.2949999999999999</v>
      </c>
      <c r="K13" s="37">
        <f t="shared" si="4"/>
        <v>8.2949999999999999</v>
      </c>
      <c r="L13" s="37">
        <f t="shared" si="5"/>
        <v>8.2949999999999999</v>
      </c>
      <c r="M13" s="37">
        <f t="shared" si="6"/>
        <v>0</v>
      </c>
      <c r="N13" s="37">
        <f t="shared" si="7"/>
        <v>72.599999999999994</v>
      </c>
      <c r="P13" s="37">
        <f t="shared" si="8"/>
        <v>0</v>
      </c>
      <c r="Q13" s="37">
        <f t="shared" si="9"/>
        <v>8.2949999999999999</v>
      </c>
      <c r="R13" s="101"/>
      <c r="S13">
        <v>8.2949999999999999</v>
      </c>
      <c r="T13" s="37">
        <f t="shared" si="10"/>
        <v>0</v>
      </c>
    </row>
    <row r="14" spans="1:20" x14ac:dyDescent="0.3">
      <c r="A14" s="94" t="s">
        <v>79</v>
      </c>
      <c r="B14" s="95">
        <v>36.700000000000003</v>
      </c>
      <c r="C14" s="37">
        <v>11.037000000000001</v>
      </c>
      <c r="G14" s="37">
        <f t="shared" ref="G14:G17" si="13">B14*$G$797</f>
        <v>0.24837438448726037</v>
      </c>
      <c r="H14" s="37">
        <f t="shared" si="2"/>
        <v>0.24837438448726037</v>
      </c>
      <c r="I14" s="37">
        <f t="shared" si="3"/>
        <v>11.285374384487261</v>
      </c>
      <c r="K14" s="37">
        <f t="shared" si="4"/>
        <v>11.285374384487261</v>
      </c>
      <c r="L14" s="37">
        <f t="shared" si="5"/>
        <v>12.738</v>
      </c>
      <c r="M14" s="37">
        <f t="shared" si="6"/>
        <v>1.4526256155127388</v>
      </c>
      <c r="N14" s="37">
        <f t="shared" si="7"/>
        <v>36.700000000000003</v>
      </c>
      <c r="P14" s="37">
        <f t="shared" si="8"/>
        <v>1.4526256155127388</v>
      </c>
      <c r="Q14" s="37">
        <f t="shared" si="9"/>
        <v>12.738</v>
      </c>
      <c r="R14" s="101"/>
      <c r="S14">
        <v>12.738</v>
      </c>
      <c r="T14" s="37">
        <f t="shared" si="10"/>
        <v>0</v>
      </c>
    </row>
    <row r="15" spans="1:20" x14ac:dyDescent="0.3">
      <c r="A15" s="94" t="s">
        <v>152</v>
      </c>
      <c r="B15" s="95">
        <v>57.1</v>
      </c>
      <c r="C15" s="37">
        <v>13.292</v>
      </c>
      <c r="G15" s="37">
        <f t="shared" si="13"/>
        <v>0.38643535025129611</v>
      </c>
      <c r="H15" s="37">
        <f t="shared" si="2"/>
        <v>0.38643535025129611</v>
      </c>
      <c r="I15" s="37">
        <f t="shared" si="3"/>
        <v>13.678435350251297</v>
      </c>
      <c r="K15" s="37">
        <f t="shared" si="4"/>
        <v>13.678435350251297</v>
      </c>
      <c r="L15" s="37">
        <f t="shared" si="5"/>
        <v>15.994</v>
      </c>
      <c r="M15" s="37">
        <f t="shared" si="6"/>
        <v>2.315564649748703</v>
      </c>
      <c r="N15" s="37">
        <f t="shared" si="7"/>
        <v>57.1</v>
      </c>
      <c r="P15" s="37">
        <f t="shared" si="8"/>
        <v>2.315564649748703</v>
      </c>
      <c r="Q15" s="37">
        <f t="shared" si="9"/>
        <v>15.994</v>
      </c>
      <c r="R15" s="101"/>
      <c r="S15">
        <v>15.994</v>
      </c>
      <c r="T15" s="37">
        <f t="shared" si="10"/>
        <v>0</v>
      </c>
    </row>
    <row r="16" spans="1:20" x14ac:dyDescent="0.3">
      <c r="A16" s="94" t="s">
        <v>141</v>
      </c>
      <c r="B16" s="95">
        <v>33.1</v>
      </c>
      <c r="C16" s="37">
        <v>3.2469999999999999</v>
      </c>
      <c r="G16" s="37">
        <f t="shared" si="13"/>
        <v>0.22401068464654819</v>
      </c>
      <c r="H16" s="37">
        <f t="shared" si="2"/>
        <v>0.22401068464654819</v>
      </c>
      <c r="I16" s="37">
        <f t="shared" si="3"/>
        <v>3.4710106846465481</v>
      </c>
      <c r="K16" s="37">
        <f t="shared" ref="K16:K17" si="14">S16</f>
        <v>3.2469999999999999</v>
      </c>
      <c r="L16" s="37">
        <f t="shared" si="5"/>
        <v>3.2469999999999999</v>
      </c>
      <c r="M16" s="37">
        <f t="shared" si="6"/>
        <v>0</v>
      </c>
      <c r="N16" s="37">
        <f t="shared" si="7"/>
        <v>33.1</v>
      </c>
      <c r="P16" s="37">
        <f t="shared" si="8"/>
        <v>0</v>
      </c>
      <c r="Q16" s="37">
        <f t="shared" si="9"/>
        <v>3.2469999999999999</v>
      </c>
      <c r="R16" s="101"/>
      <c r="S16">
        <v>3.2469999999999999</v>
      </c>
      <c r="T16" s="37">
        <f t="shared" si="10"/>
        <v>0</v>
      </c>
    </row>
    <row r="17" spans="1:20" x14ac:dyDescent="0.3">
      <c r="A17" s="94" t="s">
        <v>148</v>
      </c>
      <c r="B17" s="95">
        <v>33.1</v>
      </c>
      <c r="C17" s="37">
        <v>1E-3</v>
      </c>
      <c r="G17" s="37">
        <f t="shared" si="13"/>
        <v>0.22401068464654819</v>
      </c>
      <c r="H17" s="37">
        <f t="shared" si="2"/>
        <v>0.22401068464654819</v>
      </c>
      <c r="I17" s="37">
        <f t="shared" si="3"/>
        <v>0.22501068464654819</v>
      </c>
      <c r="K17" s="37">
        <f t="shared" si="14"/>
        <v>1E-3</v>
      </c>
      <c r="L17" s="37">
        <f t="shared" si="5"/>
        <v>1E-3</v>
      </c>
      <c r="M17" s="37">
        <f t="shared" si="6"/>
        <v>0</v>
      </c>
      <c r="N17" s="37">
        <f t="shared" si="7"/>
        <v>33.1</v>
      </c>
      <c r="P17" s="37">
        <f t="shared" si="8"/>
        <v>0</v>
      </c>
      <c r="Q17" s="37">
        <f t="shared" si="9"/>
        <v>1E-3</v>
      </c>
      <c r="R17" s="101"/>
      <c r="S17">
        <v>1E-3</v>
      </c>
      <c r="T17" s="37">
        <f t="shared" si="10"/>
        <v>0</v>
      </c>
    </row>
    <row r="18" spans="1:20" x14ac:dyDescent="0.3">
      <c r="A18" s="94" t="s">
        <v>324</v>
      </c>
      <c r="B18" s="95">
        <v>36.700000000000003</v>
      </c>
      <c r="C18" s="37">
        <v>1.05</v>
      </c>
      <c r="D18" s="37">
        <f>C18+E18</f>
        <v>1.05</v>
      </c>
      <c r="E18" s="37">
        <f>VLOOKUP(A18,'расход по ИПУ'!A:B,2,0)</f>
        <v>0</v>
      </c>
      <c r="F18" s="37">
        <f>B18</f>
        <v>36.700000000000003</v>
      </c>
      <c r="H18" s="37">
        <f t="shared" si="2"/>
        <v>0</v>
      </c>
      <c r="I18" s="37">
        <f t="shared" si="3"/>
        <v>1.05</v>
      </c>
      <c r="K18" s="37">
        <f t="shared" si="4"/>
        <v>1.05</v>
      </c>
      <c r="L18" s="37">
        <f t="shared" si="5"/>
        <v>1.05</v>
      </c>
      <c r="M18" s="37">
        <f t="shared" si="6"/>
        <v>0</v>
      </c>
      <c r="N18" s="37">
        <f t="shared" si="7"/>
        <v>36.700000000000003</v>
      </c>
      <c r="P18" s="37">
        <f t="shared" si="8"/>
        <v>0</v>
      </c>
      <c r="Q18" s="37">
        <f t="shared" si="9"/>
        <v>1.05</v>
      </c>
      <c r="R18" s="101"/>
      <c r="S18">
        <v>1.05</v>
      </c>
      <c r="T18" s="37">
        <f t="shared" si="10"/>
        <v>0</v>
      </c>
    </row>
    <row r="19" spans="1:20" x14ac:dyDescent="0.3">
      <c r="A19" s="94" t="s">
        <v>58</v>
      </c>
      <c r="B19" s="95">
        <v>78.400000000000006</v>
      </c>
      <c r="C19" s="37">
        <v>1E-3</v>
      </c>
      <c r="G19" s="37">
        <f t="shared" ref="G19:G21" si="15">B19*$G$797</f>
        <v>0.53058724097550991</v>
      </c>
      <c r="H19" s="37">
        <f t="shared" si="2"/>
        <v>0.53058724097550991</v>
      </c>
      <c r="I19" s="37">
        <f t="shared" si="3"/>
        <v>0.53158724097550991</v>
      </c>
      <c r="K19" s="37">
        <f>S19</f>
        <v>1E-3</v>
      </c>
      <c r="L19" s="37">
        <f t="shared" si="5"/>
        <v>1E-3</v>
      </c>
      <c r="M19" s="37">
        <f t="shared" si="6"/>
        <v>0</v>
      </c>
      <c r="N19" s="37">
        <f t="shared" si="7"/>
        <v>78.400000000000006</v>
      </c>
      <c r="P19" s="37">
        <f t="shared" si="8"/>
        <v>0</v>
      </c>
      <c r="Q19" s="37">
        <f t="shared" si="9"/>
        <v>1E-3</v>
      </c>
      <c r="R19" s="101"/>
      <c r="S19">
        <v>1E-3</v>
      </c>
      <c r="T19" s="37">
        <f t="shared" si="10"/>
        <v>0</v>
      </c>
    </row>
    <row r="20" spans="1:20" x14ac:dyDescent="0.3">
      <c r="A20" s="94" t="s">
        <v>71</v>
      </c>
      <c r="B20" s="95">
        <v>72.599999999999994</v>
      </c>
      <c r="C20" s="37">
        <v>9.2729999999999997</v>
      </c>
      <c r="G20" s="37">
        <f t="shared" si="15"/>
        <v>0.49133461345436241</v>
      </c>
      <c r="H20" s="37">
        <f t="shared" si="2"/>
        <v>0.49133461345436241</v>
      </c>
      <c r="I20" s="37">
        <f t="shared" si="3"/>
        <v>9.7643346134543627</v>
      </c>
      <c r="K20" s="37">
        <f t="shared" si="4"/>
        <v>9.7643346134543627</v>
      </c>
      <c r="L20" s="37">
        <f t="shared" si="5"/>
        <v>11.625</v>
      </c>
      <c r="M20" s="37">
        <f t="shared" si="6"/>
        <v>1.8606653865456373</v>
      </c>
      <c r="N20" s="37">
        <f t="shared" si="7"/>
        <v>72.599999999999994</v>
      </c>
      <c r="P20" s="37">
        <f t="shared" si="8"/>
        <v>1.8606653865456373</v>
      </c>
      <c r="Q20" s="37">
        <f t="shared" si="9"/>
        <v>11.625</v>
      </c>
      <c r="R20" s="101"/>
      <c r="S20">
        <v>11.625</v>
      </c>
      <c r="T20" s="37">
        <f t="shared" si="10"/>
        <v>0</v>
      </c>
    </row>
    <row r="21" spans="1:20" x14ac:dyDescent="0.3">
      <c r="A21" s="94" t="s">
        <v>52</v>
      </c>
      <c r="B21" s="95">
        <v>57.1</v>
      </c>
      <c r="C21" s="37">
        <v>12.815</v>
      </c>
      <c r="G21" s="37">
        <f t="shared" si="15"/>
        <v>0.38643535025129611</v>
      </c>
      <c r="H21" s="37">
        <f t="shared" si="2"/>
        <v>0.38643535025129611</v>
      </c>
      <c r="I21" s="37">
        <f t="shared" si="3"/>
        <v>13.201435350251296</v>
      </c>
      <c r="K21" s="37">
        <f t="shared" si="4"/>
        <v>13.201435350251296</v>
      </c>
      <c r="L21" s="37">
        <f t="shared" si="5"/>
        <v>14.618</v>
      </c>
      <c r="M21" s="37">
        <f t="shared" si="6"/>
        <v>1.4165646497487039</v>
      </c>
      <c r="N21" s="37">
        <f t="shared" si="7"/>
        <v>57.1</v>
      </c>
      <c r="P21" s="37">
        <f t="shared" si="8"/>
        <v>1.4165646497487039</v>
      </c>
      <c r="Q21" s="37">
        <f t="shared" si="9"/>
        <v>14.618</v>
      </c>
      <c r="R21" s="101"/>
      <c r="S21">
        <v>14.618</v>
      </c>
      <c r="T21" s="37">
        <f t="shared" si="10"/>
        <v>0</v>
      </c>
    </row>
    <row r="22" spans="1:20" x14ac:dyDescent="0.3">
      <c r="A22" s="94" t="s">
        <v>146</v>
      </c>
      <c r="B22" s="95">
        <v>33.1</v>
      </c>
      <c r="C22" s="37">
        <v>3.9940000000000002</v>
      </c>
      <c r="D22" s="37">
        <f t="shared" ref="D22:D23" si="16">C22+E22</f>
        <v>3.9940000000000002</v>
      </c>
      <c r="E22" s="37">
        <f>VLOOKUP(A22,'расход по ИПУ'!A:B,2,0)</f>
        <v>0</v>
      </c>
      <c r="F22" s="37">
        <f t="shared" ref="F22:F23" si="17">B22</f>
        <v>33.1</v>
      </c>
      <c r="H22" s="37">
        <f t="shared" si="2"/>
        <v>0</v>
      </c>
      <c r="I22" s="37">
        <f t="shared" si="3"/>
        <v>3.9940000000000002</v>
      </c>
      <c r="K22" s="37">
        <f t="shared" si="4"/>
        <v>3.9940000000000002</v>
      </c>
      <c r="L22" s="37">
        <f t="shared" si="5"/>
        <v>3.9940000000000002</v>
      </c>
      <c r="M22" s="37">
        <f t="shared" si="6"/>
        <v>0</v>
      </c>
      <c r="N22" s="37">
        <f t="shared" si="7"/>
        <v>33.1</v>
      </c>
      <c r="P22" s="37">
        <f t="shared" si="8"/>
        <v>0</v>
      </c>
      <c r="Q22" s="37">
        <f t="shared" si="9"/>
        <v>3.9940000000000002</v>
      </c>
      <c r="R22" s="101"/>
      <c r="S22">
        <v>3.9940000000000002</v>
      </c>
      <c r="T22" s="37">
        <f t="shared" si="10"/>
        <v>0</v>
      </c>
    </row>
    <row r="23" spans="1:20" x14ac:dyDescent="0.3">
      <c r="A23" s="94" t="s">
        <v>63</v>
      </c>
      <c r="B23" s="95">
        <v>33.1</v>
      </c>
      <c r="C23" s="37">
        <v>5.2329999999999997</v>
      </c>
      <c r="D23" s="37">
        <f t="shared" si="16"/>
        <v>5.2329999999999997</v>
      </c>
      <c r="E23" s="37">
        <f>VLOOKUP(A23,'расход по ИПУ'!A:B,2,0)</f>
        <v>0</v>
      </c>
      <c r="F23" s="37">
        <f t="shared" si="17"/>
        <v>33.1</v>
      </c>
      <c r="H23" s="37">
        <f t="shared" si="2"/>
        <v>0</v>
      </c>
      <c r="I23" s="37">
        <f t="shared" si="3"/>
        <v>5.2329999999999997</v>
      </c>
      <c r="K23" s="37">
        <f t="shared" si="4"/>
        <v>5.2329999999999997</v>
      </c>
      <c r="L23" s="37">
        <f t="shared" si="5"/>
        <v>6.492</v>
      </c>
      <c r="M23" s="37">
        <f t="shared" si="6"/>
        <v>1.2590000000000003</v>
      </c>
      <c r="N23" s="37">
        <f t="shared" si="7"/>
        <v>33.1</v>
      </c>
      <c r="P23" s="37">
        <f t="shared" si="8"/>
        <v>1.2590000000000003</v>
      </c>
      <c r="Q23" s="37">
        <f t="shared" si="9"/>
        <v>6.492</v>
      </c>
      <c r="R23" s="101"/>
      <c r="S23">
        <v>6.492</v>
      </c>
      <c r="T23" s="37">
        <f t="shared" si="10"/>
        <v>0</v>
      </c>
    </row>
    <row r="24" spans="1:20" x14ac:dyDescent="0.3">
      <c r="A24" s="94" t="s">
        <v>47</v>
      </c>
      <c r="B24" s="95">
        <v>36.700000000000003</v>
      </c>
      <c r="C24" s="37">
        <v>1E-3</v>
      </c>
      <c r="G24" s="37">
        <f>B24*$G$797</f>
        <v>0.24837438448726037</v>
      </c>
      <c r="H24" s="37">
        <f t="shared" si="2"/>
        <v>0.24837438448726037</v>
      </c>
      <c r="I24" s="37">
        <f t="shared" si="3"/>
        <v>0.24937438448726038</v>
      </c>
      <c r="K24" s="37">
        <f>S24</f>
        <v>1E-3</v>
      </c>
      <c r="L24" s="37">
        <f t="shared" si="5"/>
        <v>1E-3</v>
      </c>
      <c r="M24" s="37">
        <f t="shared" si="6"/>
        <v>0</v>
      </c>
      <c r="N24" s="37">
        <f t="shared" si="7"/>
        <v>36.700000000000003</v>
      </c>
      <c r="P24" s="37">
        <f t="shared" si="8"/>
        <v>0</v>
      </c>
      <c r="Q24" s="37">
        <f t="shared" si="9"/>
        <v>1E-3</v>
      </c>
      <c r="R24" s="101"/>
      <c r="S24">
        <v>1E-3</v>
      </c>
      <c r="T24" s="37">
        <f t="shared" si="10"/>
        <v>0</v>
      </c>
    </row>
    <row r="25" spans="1:20" x14ac:dyDescent="0.3">
      <c r="A25" s="94" t="s">
        <v>164</v>
      </c>
      <c r="B25" s="95">
        <v>78.400000000000006</v>
      </c>
      <c r="C25" s="37">
        <v>16.472000000000001</v>
      </c>
      <c r="D25" s="37">
        <f>C25+E25</f>
        <v>17.372</v>
      </c>
      <c r="E25" s="37">
        <f>VLOOKUP(A25,'расход по ИПУ'!A:B,2,0)</f>
        <v>0.9</v>
      </c>
      <c r="F25" s="37">
        <f>B25</f>
        <v>78.400000000000006</v>
      </c>
      <c r="H25" s="37">
        <f t="shared" si="2"/>
        <v>0.9</v>
      </c>
      <c r="I25" s="37">
        <f t="shared" si="3"/>
        <v>17.372</v>
      </c>
      <c r="K25" s="37">
        <f t="shared" si="4"/>
        <v>17.372</v>
      </c>
      <c r="L25" s="37">
        <f t="shared" si="5"/>
        <v>18.579000000000001</v>
      </c>
      <c r="M25" s="37">
        <f t="shared" si="6"/>
        <v>1.2070000000000007</v>
      </c>
      <c r="N25" s="37">
        <f t="shared" si="7"/>
        <v>78.400000000000006</v>
      </c>
      <c r="P25" s="37">
        <f t="shared" si="8"/>
        <v>1.2070000000000007</v>
      </c>
      <c r="Q25" s="37">
        <f t="shared" si="9"/>
        <v>18.579000000000001</v>
      </c>
      <c r="R25" s="101"/>
      <c r="S25">
        <v>18.579000000000001</v>
      </c>
      <c r="T25" s="37">
        <f t="shared" si="10"/>
        <v>0</v>
      </c>
    </row>
    <row r="26" spans="1:20" x14ac:dyDescent="0.3">
      <c r="A26" s="94" t="s">
        <v>167</v>
      </c>
      <c r="B26" s="95">
        <v>78.400000000000006</v>
      </c>
      <c r="C26" s="37">
        <v>13.696</v>
      </c>
      <c r="G26" s="37">
        <f>B26*$G$797</f>
        <v>0.53058724097550991</v>
      </c>
      <c r="H26" s="37">
        <f t="shared" si="2"/>
        <v>0.53058724097550991</v>
      </c>
      <c r="I26" s="37">
        <f t="shared" si="3"/>
        <v>14.22658724097551</v>
      </c>
      <c r="K26" s="37">
        <f t="shared" si="4"/>
        <v>14.22658724097551</v>
      </c>
      <c r="L26" s="37">
        <f t="shared" si="5"/>
        <v>16.943999999999999</v>
      </c>
      <c r="M26" s="37">
        <f t="shared" si="6"/>
        <v>2.717412759024489</v>
      </c>
      <c r="N26" s="37">
        <f t="shared" si="7"/>
        <v>78.400000000000006</v>
      </c>
      <c r="P26" s="37">
        <f t="shared" si="8"/>
        <v>2.717412759024489</v>
      </c>
      <c r="Q26" s="37">
        <f t="shared" si="9"/>
        <v>16.943999999999999</v>
      </c>
      <c r="R26" s="101"/>
      <c r="S26">
        <v>16.943999999999999</v>
      </c>
      <c r="T26" s="37">
        <f t="shared" si="10"/>
        <v>0</v>
      </c>
    </row>
    <row r="27" spans="1:20" x14ac:dyDescent="0.3">
      <c r="A27" s="94" t="s">
        <v>49</v>
      </c>
      <c r="B27" s="95">
        <v>101.7</v>
      </c>
      <c r="C27" s="37">
        <v>14.169</v>
      </c>
      <c r="D27" s="37">
        <f>C27+E27</f>
        <v>15.563000000000001</v>
      </c>
      <c r="E27" s="37">
        <f>VLOOKUP(A27,'расход по ИПУ'!A:B,2,0)</f>
        <v>1.3939999999999999</v>
      </c>
      <c r="F27" s="37">
        <f>B27</f>
        <v>101.7</v>
      </c>
      <c r="H27" s="37">
        <f t="shared" si="2"/>
        <v>1.3939999999999999</v>
      </c>
      <c r="I27" s="37">
        <f t="shared" si="3"/>
        <v>15.563000000000001</v>
      </c>
      <c r="K27" s="37">
        <f t="shared" si="4"/>
        <v>15.563000000000001</v>
      </c>
      <c r="L27" s="37">
        <f t="shared" si="5"/>
        <v>17.815999999999999</v>
      </c>
      <c r="M27" s="37">
        <f t="shared" si="6"/>
        <v>2.2529999999999983</v>
      </c>
      <c r="N27" s="37">
        <f t="shared" si="7"/>
        <v>101.7</v>
      </c>
      <c r="P27" s="37">
        <f t="shared" si="8"/>
        <v>2.2529999999999983</v>
      </c>
      <c r="Q27" s="37">
        <f t="shared" si="9"/>
        <v>17.815999999999999</v>
      </c>
      <c r="R27" s="101"/>
      <c r="S27">
        <v>17.815999999999999</v>
      </c>
      <c r="T27" s="37">
        <f t="shared" si="10"/>
        <v>0</v>
      </c>
    </row>
    <row r="28" spans="1:20" x14ac:dyDescent="0.3">
      <c r="A28" s="94" t="s">
        <v>54</v>
      </c>
      <c r="B28" s="95">
        <v>78.8</v>
      </c>
      <c r="C28" s="37">
        <v>14.903</v>
      </c>
      <c r="G28" s="37">
        <f t="shared" ref="G28:G29" si="18">B28*$G$797</f>
        <v>0.53329431873558897</v>
      </c>
      <c r="H28" s="37">
        <f t="shared" si="2"/>
        <v>0.53329431873558897</v>
      </c>
      <c r="I28" s="37">
        <f t="shared" si="3"/>
        <v>15.436294318735589</v>
      </c>
      <c r="K28" s="37">
        <f t="shared" si="4"/>
        <v>15.436294318735589</v>
      </c>
      <c r="L28" s="37">
        <f t="shared" si="5"/>
        <v>18.779</v>
      </c>
      <c r="M28" s="37">
        <f t="shared" si="6"/>
        <v>3.3427056812644107</v>
      </c>
      <c r="N28" s="37">
        <f t="shared" si="7"/>
        <v>78.8</v>
      </c>
      <c r="P28" s="37">
        <f t="shared" si="8"/>
        <v>3.3427056812644107</v>
      </c>
      <c r="Q28" s="37">
        <f t="shared" si="9"/>
        <v>18.779</v>
      </c>
      <c r="R28" s="101"/>
      <c r="S28">
        <v>18.779</v>
      </c>
      <c r="T28" s="37">
        <f t="shared" si="10"/>
        <v>0</v>
      </c>
    </row>
    <row r="29" spans="1:20" x14ac:dyDescent="0.3">
      <c r="A29" s="94" t="s">
        <v>145</v>
      </c>
      <c r="B29" s="95">
        <v>46.7</v>
      </c>
      <c r="C29" s="37">
        <v>6.423</v>
      </c>
      <c r="G29" s="37">
        <f t="shared" si="18"/>
        <v>0.31605132848923867</v>
      </c>
      <c r="H29" s="37">
        <f t="shared" si="2"/>
        <v>0.31605132848923867</v>
      </c>
      <c r="I29" s="37">
        <f t="shared" si="3"/>
        <v>6.7390513284892384</v>
      </c>
      <c r="K29" s="37">
        <f t="shared" si="4"/>
        <v>6.7390513284892384</v>
      </c>
      <c r="L29" s="37">
        <f t="shared" si="5"/>
        <v>7.7910000000000004</v>
      </c>
      <c r="M29" s="37">
        <f t="shared" si="6"/>
        <v>1.051948671510762</v>
      </c>
      <c r="N29" s="37">
        <f t="shared" si="7"/>
        <v>46.7</v>
      </c>
      <c r="P29" s="37">
        <f t="shared" si="8"/>
        <v>1.051948671510762</v>
      </c>
      <c r="Q29" s="37">
        <f t="shared" si="9"/>
        <v>7.7910000000000004</v>
      </c>
      <c r="R29" s="101"/>
      <c r="S29">
        <v>7.7910000000000004</v>
      </c>
      <c r="T29" s="37">
        <f t="shared" si="10"/>
        <v>0</v>
      </c>
    </row>
    <row r="30" spans="1:20" x14ac:dyDescent="0.3">
      <c r="A30" s="94" t="s">
        <v>101</v>
      </c>
      <c r="B30" s="95">
        <v>46.6</v>
      </c>
      <c r="C30" s="37">
        <v>4.0330000000000004</v>
      </c>
      <c r="D30" s="37">
        <f>C30+E30</f>
        <v>4.1230000000000002</v>
      </c>
      <c r="E30" s="37">
        <f>VLOOKUP(A30,'расход по ИПУ'!A:B,2,0)</f>
        <v>0.09</v>
      </c>
      <c r="F30" s="37">
        <f>B30</f>
        <v>46.6</v>
      </c>
      <c r="H30" s="37">
        <f t="shared" si="2"/>
        <v>0.09</v>
      </c>
      <c r="I30" s="37">
        <f t="shared" si="3"/>
        <v>4.1230000000000002</v>
      </c>
      <c r="K30" s="37">
        <f>S30</f>
        <v>4.0330000000000004</v>
      </c>
      <c r="L30" s="37">
        <f t="shared" si="5"/>
        <v>4.0330000000000004</v>
      </c>
      <c r="M30" s="37">
        <f t="shared" si="6"/>
        <v>0</v>
      </c>
      <c r="N30" s="37">
        <f t="shared" si="7"/>
        <v>46.6</v>
      </c>
      <c r="P30" s="37">
        <f t="shared" si="8"/>
        <v>0</v>
      </c>
      <c r="Q30" s="37">
        <f t="shared" si="9"/>
        <v>4.0330000000000004</v>
      </c>
      <c r="R30" s="101"/>
      <c r="S30">
        <v>4.0330000000000004</v>
      </c>
      <c r="T30" s="37">
        <f t="shared" si="10"/>
        <v>0</v>
      </c>
    </row>
    <row r="31" spans="1:20" x14ac:dyDescent="0.3">
      <c r="A31" s="94" t="s">
        <v>56</v>
      </c>
      <c r="B31" s="95">
        <v>50.8</v>
      </c>
      <c r="C31" s="37">
        <v>8.6329999999999991</v>
      </c>
      <c r="G31" s="37">
        <f t="shared" ref="G31:G36" si="19">B31*$G$797</f>
        <v>0.34379887553004973</v>
      </c>
      <c r="H31" s="37">
        <f t="shared" si="2"/>
        <v>0.34379887553004973</v>
      </c>
      <c r="I31" s="37">
        <f t="shared" si="3"/>
        <v>8.976798875530049</v>
      </c>
      <c r="K31" s="37">
        <f t="shared" si="4"/>
        <v>8.976798875530049</v>
      </c>
      <c r="L31" s="37">
        <f t="shared" si="5"/>
        <v>10.375999999999999</v>
      </c>
      <c r="M31" s="37">
        <f t="shared" si="6"/>
        <v>1.3992011244699505</v>
      </c>
      <c r="N31" s="37">
        <f t="shared" si="7"/>
        <v>50.8</v>
      </c>
      <c r="P31" s="37">
        <f t="shared" si="8"/>
        <v>1.3992011244699505</v>
      </c>
      <c r="Q31" s="37">
        <f t="shared" si="9"/>
        <v>10.375999999999999</v>
      </c>
      <c r="R31" s="101"/>
      <c r="S31">
        <v>10.375999999999999</v>
      </c>
      <c r="T31" s="37">
        <f t="shared" si="10"/>
        <v>0</v>
      </c>
    </row>
    <row r="32" spans="1:20" x14ac:dyDescent="0.3">
      <c r="A32" s="94" t="s">
        <v>64</v>
      </c>
      <c r="B32" s="95">
        <v>110.4</v>
      </c>
      <c r="C32" s="37">
        <v>13.888</v>
      </c>
      <c r="G32" s="37">
        <f t="shared" si="19"/>
        <v>0.7471534617818405</v>
      </c>
      <c r="H32" s="37">
        <f t="shared" si="2"/>
        <v>0.7471534617818405</v>
      </c>
      <c r="I32" s="37">
        <f t="shared" si="3"/>
        <v>14.63515346178184</v>
      </c>
      <c r="K32" s="37">
        <f t="shared" si="4"/>
        <v>14.63515346178184</v>
      </c>
      <c r="L32" s="37">
        <f t="shared" si="5"/>
        <v>16.736999999999998</v>
      </c>
      <c r="M32" s="37">
        <f t="shared" si="6"/>
        <v>2.1018465382181581</v>
      </c>
      <c r="N32" s="37">
        <f t="shared" si="7"/>
        <v>110.4</v>
      </c>
      <c r="P32" s="37">
        <f t="shared" si="8"/>
        <v>2.1018465382181581</v>
      </c>
      <c r="Q32" s="37">
        <f t="shared" si="9"/>
        <v>16.736999999999998</v>
      </c>
      <c r="R32" s="101"/>
      <c r="S32">
        <v>16.736999999999998</v>
      </c>
      <c r="T32" s="37">
        <f t="shared" si="10"/>
        <v>0</v>
      </c>
    </row>
    <row r="33" spans="1:20" x14ac:dyDescent="0.3">
      <c r="A33" s="94" t="s">
        <v>150</v>
      </c>
      <c r="B33" s="95">
        <v>80.900000000000006</v>
      </c>
      <c r="C33" s="37">
        <v>14.057</v>
      </c>
      <c r="G33" s="37">
        <f t="shared" si="19"/>
        <v>0.54750647697600452</v>
      </c>
      <c r="H33" s="37">
        <f t="shared" si="2"/>
        <v>0.54750647697600452</v>
      </c>
      <c r="I33" s="37">
        <f t="shared" si="3"/>
        <v>14.604506476976004</v>
      </c>
      <c r="K33" s="37">
        <f t="shared" si="4"/>
        <v>14.604506476976004</v>
      </c>
      <c r="L33" s="37">
        <f t="shared" si="5"/>
        <v>16.925000000000001</v>
      </c>
      <c r="M33" s="37">
        <f t="shared" si="6"/>
        <v>2.3204935230239965</v>
      </c>
      <c r="N33" s="37">
        <f t="shared" si="7"/>
        <v>80.900000000000006</v>
      </c>
      <c r="P33" s="37">
        <f t="shared" si="8"/>
        <v>2.3204935230239965</v>
      </c>
      <c r="Q33" s="37">
        <f t="shared" si="9"/>
        <v>16.925000000000001</v>
      </c>
      <c r="R33" s="101"/>
      <c r="S33">
        <v>16.925000000000001</v>
      </c>
      <c r="T33" s="37">
        <f t="shared" si="10"/>
        <v>0</v>
      </c>
    </row>
    <row r="34" spans="1:20" x14ac:dyDescent="0.3">
      <c r="A34" s="94" t="s">
        <v>160</v>
      </c>
      <c r="B34" s="95">
        <v>38.299999999999997</v>
      </c>
      <c r="C34" s="37">
        <v>5.87</v>
      </c>
      <c r="G34" s="37">
        <f t="shared" si="19"/>
        <v>0.25920269552757685</v>
      </c>
      <c r="H34" s="37">
        <f t="shared" si="2"/>
        <v>0.25920269552757685</v>
      </c>
      <c r="I34" s="37">
        <f t="shared" si="3"/>
        <v>6.1292026955275771</v>
      </c>
      <c r="K34" s="37">
        <f t="shared" si="4"/>
        <v>6.1292026955275771</v>
      </c>
      <c r="L34" s="37">
        <f t="shared" si="5"/>
        <v>7.343</v>
      </c>
      <c r="M34" s="37">
        <f t="shared" si="6"/>
        <v>1.2137973044724228</v>
      </c>
      <c r="N34" s="37">
        <f t="shared" si="7"/>
        <v>38.299999999999997</v>
      </c>
      <c r="P34" s="37">
        <f t="shared" si="8"/>
        <v>1.2137973044724228</v>
      </c>
      <c r="Q34" s="37">
        <f t="shared" si="9"/>
        <v>7.343</v>
      </c>
      <c r="R34" s="101"/>
      <c r="S34">
        <v>7.343</v>
      </c>
      <c r="T34" s="37">
        <f t="shared" si="10"/>
        <v>0</v>
      </c>
    </row>
    <row r="35" spans="1:20" x14ac:dyDescent="0.3">
      <c r="A35" s="94" t="s">
        <v>153</v>
      </c>
      <c r="B35" s="95">
        <v>24</v>
      </c>
      <c r="C35" s="37">
        <v>6.048</v>
      </c>
      <c r="G35" s="37">
        <f t="shared" si="19"/>
        <v>0.16242466560474791</v>
      </c>
      <c r="H35" s="37">
        <f t="shared" si="2"/>
        <v>0.16242466560474791</v>
      </c>
      <c r="I35" s="37">
        <f t="shared" si="3"/>
        <v>6.2104246656047479</v>
      </c>
      <c r="K35" s="37">
        <f t="shared" si="4"/>
        <v>6.2104246656047479</v>
      </c>
      <c r="L35" s="37">
        <f t="shared" si="5"/>
        <v>7.3289999999999997</v>
      </c>
      <c r="M35" s="37">
        <f t="shared" si="6"/>
        <v>1.1185753343952518</v>
      </c>
      <c r="N35" s="37">
        <f t="shared" si="7"/>
        <v>24</v>
      </c>
      <c r="P35" s="37">
        <f t="shared" si="8"/>
        <v>1.1185753343952518</v>
      </c>
      <c r="Q35" s="37">
        <f t="shared" si="9"/>
        <v>7.3289999999999997</v>
      </c>
      <c r="R35" s="101"/>
      <c r="S35">
        <v>7.3289999999999997</v>
      </c>
      <c r="T35" s="37">
        <f t="shared" si="10"/>
        <v>0</v>
      </c>
    </row>
    <row r="36" spans="1:20" x14ac:dyDescent="0.3">
      <c r="A36" s="94" t="s">
        <v>325</v>
      </c>
      <c r="B36" s="95">
        <v>72.599999999999994</v>
      </c>
      <c r="C36" s="37">
        <v>4.8209999999999997</v>
      </c>
      <c r="G36" s="37">
        <f t="shared" si="19"/>
        <v>0.49133461345436241</v>
      </c>
      <c r="H36" s="37">
        <f t="shared" si="2"/>
        <v>0.49133461345436241</v>
      </c>
      <c r="I36" s="37">
        <f t="shared" si="3"/>
        <v>5.3123346134543619</v>
      </c>
      <c r="K36" s="37">
        <f t="shared" si="4"/>
        <v>5.3123346134543619</v>
      </c>
      <c r="L36" s="37">
        <f t="shared" si="5"/>
        <v>7.1689999999999996</v>
      </c>
      <c r="M36" s="37">
        <f t="shared" si="6"/>
        <v>1.8566653865456377</v>
      </c>
      <c r="N36" s="37">
        <f t="shared" si="7"/>
        <v>72.599999999999994</v>
      </c>
      <c r="P36" s="37">
        <f t="shared" si="8"/>
        <v>1.8566653865456377</v>
      </c>
      <c r="Q36" s="37">
        <f t="shared" si="9"/>
        <v>7.1689999999999996</v>
      </c>
      <c r="R36" s="101"/>
      <c r="S36">
        <v>7.1689999999999996</v>
      </c>
      <c r="T36" s="37">
        <f t="shared" si="10"/>
        <v>0</v>
      </c>
    </row>
    <row r="37" spans="1:20" x14ac:dyDescent="0.3">
      <c r="A37" s="94" t="s">
        <v>165</v>
      </c>
      <c r="B37" s="95">
        <v>33.4</v>
      </c>
      <c r="C37" s="37">
        <v>9.7899999999999991</v>
      </c>
      <c r="D37" s="37">
        <f t="shared" ref="D37:D38" si="20">C37+E37</f>
        <v>9.7899999999999991</v>
      </c>
      <c r="E37" s="37">
        <f>VLOOKUP(A37,'расход по ИПУ'!A:B,2,0)</f>
        <v>0</v>
      </c>
      <c r="F37" s="37">
        <f t="shared" ref="F37:F38" si="21">B37</f>
        <v>33.4</v>
      </c>
      <c r="H37" s="37">
        <f t="shared" si="2"/>
        <v>0</v>
      </c>
      <c r="I37" s="37">
        <f t="shared" si="3"/>
        <v>9.7899999999999991</v>
      </c>
      <c r="K37" s="37">
        <f t="shared" si="4"/>
        <v>9.7899999999999991</v>
      </c>
      <c r="L37" s="37">
        <f t="shared" si="5"/>
        <v>11.436</v>
      </c>
      <c r="M37" s="37">
        <f t="shared" si="6"/>
        <v>1.6460000000000008</v>
      </c>
      <c r="N37" s="37">
        <f t="shared" si="7"/>
        <v>33.4</v>
      </c>
      <c r="P37" s="37">
        <f t="shared" si="8"/>
        <v>1.6460000000000008</v>
      </c>
      <c r="Q37" s="37">
        <f t="shared" si="9"/>
        <v>11.436</v>
      </c>
      <c r="R37" s="101"/>
      <c r="S37">
        <v>11.436</v>
      </c>
      <c r="T37" s="37">
        <f t="shared" si="10"/>
        <v>0</v>
      </c>
    </row>
    <row r="38" spans="1:20" x14ac:dyDescent="0.3">
      <c r="A38" s="94" t="s">
        <v>147</v>
      </c>
      <c r="B38" s="95">
        <v>60.2</v>
      </c>
      <c r="C38" s="37">
        <v>19.786000000000001</v>
      </c>
      <c r="D38" s="37">
        <f t="shared" si="20"/>
        <v>20.614000000000001</v>
      </c>
      <c r="E38" s="37">
        <f>VLOOKUP(A38,'расход по ИПУ'!A:B,2,0)</f>
        <v>0.82799999999999996</v>
      </c>
      <c r="F38" s="37">
        <f t="shared" si="21"/>
        <v>60.2</v>
      </c>
      <c r="H38" s="37">
        <f t="shared" si="2"/>
        <v>0.82799999999999996</v>
      </c>
      <c r="I38" s="37">
        <f t="shared" si="3"/>
        <v>20.614000000000001</v>
      </c>
      <c r="K38" s="37">
        <f t="shared" si="4"/>
        <v>20.614000000000001</v>
      </c>
      <c r="L38" s="37">
        <f t="shared" si="5"/>
        <v>22.645</v>
      </c>
      <c r="M38" s="37">
        <f t="shared" si="6"/>
        <v>2.0309999999999988</v>
      </c>
      <c r="N38" s="37">
        <f t="shared" si="7"/>
        <v>60.2</v>
      </c>
      <c r="P38" s="37">
        <f t="shared" si="8"/>
        <v>2.0309999999999988</v>
      </c>
      <c r="Q38" s="37">
        <f t="shared" si="9"/>
        <v>22.645</v>
      </c>
      <c r="R38" s="101"/>
      <c r="S38">
        <v>22.645</v>
      </c>
      <c r="T38" s="37">
        <f t="shared" si="10"/>
        <v>0</v>
      </c>
    </row>
    <row r="39" spans="1:20" x14ac:dyDescent="0.3">
      <c r="A39" s="94" t="s">
        <v>140</v>
      </c>
      <c r="B39" s="95">
        <v>71.400000000000006</v>
      </c>
      <c r="C39" s="37">
        <v>13.579000000000001</v>
      </c>
      <c r="G39" s="37">
        <f t="shared" ref="G39:G41" si="22">B39*$G$797</f>
        <v>0.48321338017412513</v>
      </c>
      <c r="H39" s="37">
        <f t="shared" si="2"/>
        <v>0.48321338017412513</v>
      </c>
      <c r="I39" s="37">
        <f t="shared" si="3"/>
        <v>14.062213380174125</v>
      </c>
      <c r="K39" s="37">
        <f t="shared" si="4"/>
        <v>14.062213380174125</v>
      </c>
      <c r="L39" s="37">
        <f t="shared" si="5"/>
        <v>17.283000000000001</v>
      </c>
      <c r="M39" s="37">
        <f t="shared" si="6"/>
        <v>3.2207866198258763</v>
      </c>
      <c r="N39" s="37">
        <f t="shared" si="7"/>
        <v>71.400000000000006</v>
      </c>
      <c r="P39" s="37">
        <f t="shared" si="8"/>
        <v>3.2207866198258763</v>
      </c>
      <c r="Q39" s="37">
        <f t="shared" si="9"/>
        <v>17.283000000000001</v>
      </c>
      <c r="R39" s="101"/>
      <c r="S39">
        <v>17.283000000000001</v>
      </c>
      <c r="T39" s="37">
        <f t="shared" si="10"/>
        <v>0</v>
      </c>
    </row>
    <row r="40" spans="1:20" x14ac:dyDescent="0.3">
      <c r="A40" s="94" t="s">
        <v>288</v>
      </c>
      <c r="B40" s="95">
        <v>79.599999999999994</v>
      </c>
      <c r="C40" s="37">
        <v>15.742000000000001</v>
      </c>
      <c r="G40" s="37">
        <f t="shared" si="22"/>
        <v>0.53870847425574719</v>
      </c>
      <c r="H40" s="37">
        <f t="shared" si="2"/>
        <v>0.53870847425574719</v>
      </c>
      <c r="I40" s="37">
        <f t="shared" si="3"/>
        <v>16.280708474255746</v>
      </c>
      <c r="K40" s="37">
        <f t="shared" si="4"/>
        <v>16.280708474255746</v>
      </c>
      <c r="L40" s="37">
        <f t="shared" si="5"/>
        <v>19.408000000000001</v>
      </c>
      <c r="M40" s="37">
        <f t="shared" si="6"/>
        <v>3.1272915257442548</v>
      </c>
      <c r="N40" s="37">
        <f t="shared" si="7"/>
        <v>79.599999999999994</v>
      </c>
      <c r="P40" s="37">
        <f t="shared" si="8"/>
        <v>3.1272915257442548</v>
      </c>
      <c r="Q40" s="37">
        <f t="shared" si="9"/>
        <v>19.408000000000001</v>
      </c>
      <c r="R40" s="101"/>
      <c r="S40">
        <v>19.408000000000001</v>
      </c>
      <c r="T40" s="37">
        <f t="shared" si="10"/>
        <v>0</v>
      </c>
    </row>
    <row r="41" spans="1:20" x14ac:dyDescent="0.3">
      <c r="A41" s="94" t="s">
        <v>68</v>
      </c>
      <c r="B41" s="95">
        <v>36.799999999999997</v>
      </c>
      <c r="C41" s="37">
        <v>0.373</v>
      </c>
      <c r="G41" s="37">
        <f t="shared" si="22"/>
        <v>0.24905115392728014</v>
      </c>
      <c r="H41" s="37">
        <f t="shared" si="2"/>
        <v>0.24905115392728014</v>
      </c>
      <c r="I41" s="37">
        <f t="shared" si="3"/>
        <v>0.62205115392728016</v>
      </c>
      <c r="K41" s="37">
        <f>S41</f>
        <v>0.373</v>
      </c>
      <c r="L41" s="37">
        <f t="shared" si="5"/>
        <v>0.373</v>
      </c>
      <c r="M41" s="37">
        <f t="shared" si="6"/>
        <v>0</v>
      </c>
      <c r="N41" s="37">
        <f t="shared" si="7"/>
        <v>36.799999999999997</v>
      </c>
      <c r="P41" s="37">
        <f t="shared" si="8"/>
        <v>0</v>
      </c>
      <c r="Q41" s="37">
        <f t="shared" si="9"/>
        <v>0.373</v>
      </c>
      <c r="R41" s="101"/>
      <c r="S41">
        <v>0.373</v>
      </c>
      <c r="T41" s="37">
        <f t="shared" si="10"/>
        <v>0</v>
      </c>
    </row>
    <row r="42" spans="1:20" x14ac:dyDescent="0.3">
      <c r="A42" s="94" t="s">
        <v>88</v>
      </c>
      <c r="B42" s="95">
        <v>22.7</v>
      </c>
      <c r="C42" s="37">
        <v>5.0529999999999999</v>
      </c>
      <c r="D42" s="37">
        <f>C42+E42</f>
        <v>5.0529999999999999</v>
      </c>
      <c r="E42" s="37">
        <f>VLOOKUP(A42,'расход по ИПУ'!A:B,2,0)</f>
        <v>0</v>
      </c>
      <c r="F42" s="37">
        <f>B42</f>
        <v>22.7</v>
      </c>
      <c r="H42" s="37">
        <f t="shared" si="2"/>
        <v>0</v>
      </c>
      <c r="I42" s="37">
        <f t="shared" si="3"/>
        <v>5.0529999999999999</v>
      </c>
      <c r="K42" s="37">
        <f t="shared" si="4"/>
        <v>5.0529999999999999</v>
      </c>
      <c r="L42" s="37">
        <f t="shared" si="5"/>
        <v>5.8440000000000003</v>
      </c>
      <c r="M42" s="37">
        <f t="shared" si="6"/>
        <v>0.79100000000000037</v>
      </c>
      <c r="N42" s="37">
        <f t="shared" si="7"/>
        <v>22.7</v>
      </c>
      <c r="P42" s="37">
        <f t="shared" si="8"/>
        <v>0.79100000000000037</v>
      </c>
      <c r="Q42" s="37">
        <f t="shared" si="9"/>
        <v>5.8440000000000003</v>
      </c>
      <c r="R42" s="101"/>
      <c r="S42">
        <v>5.8440000000000003</v>
      </c>
      <c r="T42" s="37">
        <f t="shared" si="10"/>
        <v>0</v>
      </c>
    </row>
    <row r="43" spans="1:20" x14ac:dyDescent="0.3">
      <c r="A43" s="94" t="s">
        <v>125</v>
      </c>
      <c r="B43" s="95">
        <v>32.4</v>
      </c>
      <c r="C43" s="37">
        <v>12.263999999999999</v>
      </c>
      <c r="G43" s="37">
        <f t="shared" ref="G43:G45" si="23">B43*$G$797</f>
        <v>0.21927329856640967</v>
      </c>
      <c r="H43" s="37">
        <f t="shared" si="2"/>
        <v>0.21927329856640967</v>
      </c>
      <c r="I43" s="37">
        <f t="shared" si="3"/>
        <v>12.483273298566409</v>
      </c>
      <c r="K43" s="37">
        <f t="shared" si="4"/>
        <v>12.483273298566409</v>
      </c>
      <c r="L43" s="37">
        <f t="shared" si="5"/>
        <v>14.471</v>
      </c>
      <c r="M43" s="37">
        <f t="shared" si="6"/>
        <v>1.9877267014335906</v>
      </c>
      <c r="N43" s="37">
        <f t="shared" si="7"/>
        <v>32.4</v>
      </c>
      <c r="P43" s="37">
        <f t="shared" si="8"/>
        <v>1.9877267014335906</v>
      </c>
      <c r="Q43" s="37">
        <f t="shared" si="9"/>
        <v>14.471</v>
      </c>
      <c r="R43" s="101"/>
      <c r="S43">
        <v>14.471</v>
      </c>
      <c r="T43" s="37">
        <f t="shared" si="10"/>
        <v>0</v>
      </c>
    </row>
    <row r="44" spans="1:20" x14ac:dyDescent="0.3">
      <c r="A44" s="94" t="s">
        <v>142</v>
      </c>
      <c r="B44" s="95">
        <v>58.6</v>
      </c>
      <c r="C44" s="37">
        <v>0.58499999999999996</v>
      </c>
      <c r="G44" s="37">
        <f t="shared" si="23"/>
        <v>0.39658689185159285</v>
      </c>
      <c r="H44" s="37">
        <f t="shared" si="2"/>
        <v>0.39658689185159285</v>
      </c>
      <c r="I44" s="37">
        <f t="shared" si="3"/>
        <v>0.98158689185159287</v>
      </c>
      <c r="K44" s="37">
        <f t="shared" si="4"/>
        <v>0.98158689185159287</v>
      </c>
      <c r="L44" s="37">
        <f t="shared" si="5"/>
        <v>2.7530000000000001</v>
      </c>
      <c r="M44" s="37">
        <f t="shared" si="6"/>
        <v>1.7714131081484072</v>
      </c>
      <c r="N44" s="37">
        <f t="shared" si="7"/>
        <v>58.6</v>
      </c>
      <c r="P44" s="37">
        <f t="shared" si="8"/>
        <v>1.7714131081484072</v>
      </c>
      <c r="Q44" s="37">
        <f t="shared" si="9"/>
        <v>2.7530000000000001</v>
      </c>
      <c r="R44" s="101"/>
      <c r="S44">
        <v>2.7530000000000001</v>
      </c>
      <c r="T44" s="37">
        <f t="shared" si="10"/>
        <v>0</v>
      </c>
    </row>
    <row r="45" spans="1:20" x14ac:dyDescent="0.3">
      <c r="A45" s="94" t="s">
        <v>172</v>
      </c>
      <c r="B45" s="95">
        <v>69.8</v>
      </c>
      <c r="C45" s="37">
        <v>24.248000000000001</v>
      </c>
      <c r="G45" s="37">
        <f t="shared" si="23"/>
        <v>0.47238506913380851</v>
      </c>
      <c r="H45" s="37">
        <f t="shared" si="2"/>
        <v>0.47238506913380851</v>
      </c>
      <c r="I45" s="37">
        <f t="shared" si="3"/>
        <v>24.720385069133808</v>
      </c>
      <c r="K45" s="37">
        <f t="shared" si="4"/>
        <v>24.720385069133808</v>
      </c>
      <c r="L45" s="37">
        <f t="shared" si="5"/>
        <v>26.605</v>
      </c>
      <c r="M45" s="37">
        <f t="shared" si="6"/>
        <v>1.8846149308661921</v>
      </c>
      <c r="N45" s="37">
        <f t="shared" si="7"/>
        <v>69.8</v>
      </c>
      <c r="P45" s="37">
        <f t="shared" si="8"/>
        <v>1.8846149308661921</v>
      </c>
      <c r="Q45" s="37">
        <f t="shared" si="9"/>
        <v>26.605</v>
      </c>
      <c r="R45" s="101"/>
      <c r="S45">
        <v>26.605</v>
      </c>
      <c r="T45" s="37">
        <f t="shared" si="10"/>
        <v>0</v>
      </c>
    </row>
    <row r="46" spans="1:20" x14ac:dyDescent="0.3">
      <c r="A46" s="94" t="s">
        <v>162</v>
      </c>
      <c r="B46" s="95">
        <v>79.599999999999994</v>
      </c>
      <c r="C46" s="37">
        <v>15.074</v>
      </c>
      <c r="D46" s="37">
        <f>C46+E46</f>
        <v>18.933</v>
      </c>
      <c r="E46" s="37">
        <f>VLOOKUP(A46,'расход по ИПУ'!A:B,2,0)</f>
        <v>3.859</v>
      </c>
      <c r="F46" s="37">
        <f>B46</f>
        <v>79.599999999999994</v>
      </c>
      <c r="H46" s="37">
        <f t="shared" si="2"/>
        <v>3.859</v>
      </c>
      <c r="I46" s="37">
        <f t="shared" si="3"/>
        <v>18.933</v>
      </c>
      <c r="K46" s="37">
        <f>S46</f>
        <v>18.71</v>
      </c>
      <c r="L46" s="37">
        <f t="shared" si="5"/>
        <v>18.71</v>
      </c>
      <c r="M46" s="37">
        <f t="shared" si="6"/>
        <v>0</v>
      </c>
      <c r="N46" s="37">
        <f t="shared" si="7"/>
        <v>79.599999999999994</v>
      </c>
      <c r="P46" s="37">
        <f t="shared" si="8"/>
        <v>0</v>
      </c>
      <c r="Q46" s="37">
        <f t="shared" si="9"/>
        <v>18.71</v>
      </c>
      <c r="R46" s="101"/>
      <c r="S46">
        <v>18.71</v>
      </c>
      <c r="T46" s="37">
        <f t="shared" si="10"/>
        <v>0</v>
      </c>
    </row>
    <row r="47" spans="1:20" x14ac:dyDescent="0.3">
      <c r="A47" s="94" t="s">
        <v>87</v>
      </c>
      <c r="B47" s="95">
        <v>57.1</v>
      </c>
      <c r="C47" s="37">
        <v>13</v>
      </c>
      <c r="G47" s="37">
        <f>B47*$G$797</f>
        <v>0.38643535025129611</v>
      </c>
      <c r="H47" s="37">
        <f t="shared" si="2"/>
        <v>0.38643535025129611</v>
      </c>
      <c r="I47" s="37">
        <f t="shared" si="3"/>
        <v>13.386435350251297</v>
      </c>
      <c r="K47" s="37">
        <f t="shared" si="4"/>
        <v>13.386435350251297</v>
      </c>
      <c r="L47" s="37">
        <f t="shared" si="5"/>
        <v>16.347999999999999</v>
      </c>
      <c r="M47" s="37">
        <f t="shared" si="6"/>
        <v>2.961564649748702</v>
      </c>
      <c r="N47" s="37">
        <f t="shared" si="7"/>
        <v>57.1</v>
      </c>
      <c r="P47" s="37">
        <f t="shared" si="8"/>
        <v>2.961564649748702</v>
      </c>
      <c r="Q47" s="37">
        <f t="shared" si="9"/>
        <v>16.347999999999999</v>
      </c>
      <c r="R47" s="101"/>
      <c r="S47">
        <v>16.347999999999999</v>
      </c>
      <c r="T47" s="37">
        <f t="shared" si="10"/>
        <v>0</v>
      </c>
    </row>
    <row r="48" spans="1:20" x14ac:dyDescent="0.3">
      <c r="A48" s="94" t="s">
        <v>139</v>
      </c>
      <c r="B48" s="95">
        <v>36.799999999999997</v>
      </c>
      <c r="C48" s="37">
        <v>9.5890000000000004</v>
      </c>
      <c r="D48" s="37">
        <f>C48+E48</f>
        <v>9.5890000000000004</v>
      </c>
      <c r="E48" s="37">
        <f>VLOOKUP(A48,'расход по ИПУ'!A:B,2,0)</f>
        <v>0</v>
      </c>
      <c r="F48" s="37">
        <f>B48</f>
        <v>36.799999999999997</v>
      </c>
      <c r="H48" s="37">
        <f t="shared" si="2"/>
        <v>0</v>
      </c>
      <c r="I48" s="37">
        <f t="shared" si="3"/>
        <v>9.5890000000000004</v>
      </c>
      <c r="K48" s="37">
        <f t="shared" si="4"/>
        <v>9.5890000000000004</v>
      </c>
      <c r="L48" s="37">
        <f t="shared" si="5"/>
        <v>11.269</v>
      </c>
      <c r="M48" s="37">
        <f t="shared" si="6"/>
        <v>1.6799999999999997</v>
      </c>
      <c r="N48" s="37">
        <f t="shared" si="7"/>
        <v>36.799999999999997</v>
      </c>
      <c r="P48" s="37">
        <f t="shared" si="8"/>
        <v>1.6799999999999997</v>
      </c>
      <c r="Q48" s="37">
        <f t="shared" si="9"/>
        <v>11.269</v>
      </c>
      <c r="R48" s="101"/>
      <c r="S48">
        <v>11.269</v>
      </c>
      <c r="T48" s="37">
        <f t="shared" si="10"/>
        <v>0</v>
      </c>
    </row>
    <row r="49" spans="1:20" x14ac:dyDescent="0.3">
      <c r="A49" s="94" t="s">
        <v>273</v>
      </c>
      <c r="B49" s="95">
        <v>22.7</v>
      </c>
      <c r="C49" s="37">
        <v>2.3450000000000002</v>
      </c>
      <c r="G49" s="37">
        <f>B49*$G$797</f>
        <v>0.15362666288449073</v>
      </c>
      <c r="H49" s="37">
        <f t="shared" si="2"/>
        <v>0.15362666288449073</v>
      </c>
      <c r="I49" s="37">
        <f t="shared" si="3"/>
        <v>2.4986266628844911</v>
      </c>
      <c r="K49" s="37">
        <f t="shared" si="4"/>
        <v>2.4986266628844911</v>
      </c>
      <c r="O49" s="37">
        <f>B49*$O$797</f>
        <v>0.65225128435548196</v>
      </c>
      <c r="P49" s="37">
        <f t="shared" si="8"/>
        <v>0.65225128435548196</v>
      </c>
      <c r="Q49" s="37">
        <f t="shared" si="9"/>
        <v>3.1508779472399731</v>
      </c>
      <c r="R49" s="101"/>
      <c r="T49" s="37">
        <f t="shared" si="10"/>
        <v>-3.1508779472399731</v>
      </c>
    </row>
    <row r="50" spans="1:20" x14ac:dyDescent="0.3">
      <c r="A50" s="94" t="s">
        <v>89</v>
      </c>
      <c r="B50" s="95">
        <v>32.4</v>
      </c>
      <c r="C50" s="37">
        <v>9.0489999999999995</v>
      </c>
      <c r="D50" s="37">
        <f>C50+E50</f>
        <v>9.6069999999999993</v>
      </c>
      <c r="E50" s="37">
        <f>VLOOKUP(A50,'расход по ИПУ'!A:B,2,0)</f>
        <v>0.55800000000000005</v>
      </c>
      <c r="F50" s="37">
        <f>B50</f>
        <v>32.4</v>
      </c>
      <c r="H50" s="37">
        <f t="shared" si="2"/>
        <v>0.55800000000000005</v>
      </c>
      <c r="I50" s="37">
        <f t="shared" si="3"/>
        <v>9.6069999999999993</v>
      </c>
      <c r="K50" s="37">
        <f t="shared" si="4"/>
        <v>9.6069999999999993</v>
      </c>
      <c r="L50" s="37">
        <f t="shared" ref="L50:L113" si="24">K50+M50</f>
        <v>11.016</v>
      </c>
      <c r="M50" s="37">
        <f t="shared" si="6"/>
        <v>1.4090000000000007</v>
      </c>
      <c r="N50" s="37">
        <f t="shared" ref="N50:N113" si="25">B50</f>
        <v>32.4</v>
      </c>
      <c r="P50" s="37">
        <f t="shared" si="8"/>
        <v>1.4090000000000007</v>
      </c>
      <c r="Q50" s="37">
        <f t="shared" si="9"/>
        <v>11.016</v>
      </c>
      <c r="R50" s="101"/>
      <c r="S50">
        <v>11.016</v>
      </c>
      <c r="T50" s="37">
        <f t="shared" si="10"/>
        <v>0</v>
      </c>
    </row>
    <row r="51" spans="1:20" x14ac:dyDescent="0.3">
      <c r="A51" s="94" t="s">
        <v>155</v>
      </c>
      <c r="B51" s="95">
        <v>58.6</v>
      </c>
      <c r="C51" s="37">
        <v>15.247</v>
      </c>
      <c r="G51" s="37">
        <f t="shared" ref="G51:G60" si="26">B51*$G$797</f>
        <v>0.39658689185159285</v>
      </c>
      <c r="H51" s="37">
        <f t="shared" si="2"/>
        <v>0.39658689185159285</v>
      </c>
      <c r="I51" s="37">
        <f t="shared" si="3"/>
        <v>15.643586891851593</v>
      </c>
      <c r="K51" s="37">
        <f t="shared" si="4"/>
        <v>15.643586891851593</v>
      </c>
      <c r="L51" s="37">
        <f t="shared" si="24"/>
        <v>18.183</v>
      </c>
      <c r="M51" s="37">
        <f t="shared" si="6"/>
        <v>2.5394131081484073</v>
      </c>
      <c r="N51" s="37">
        <f t="shared" si="25"/>
        <v>58.6</v>
      </c>
      <c r="P51" s="37">
        <f t="shared" si="8"/>
        <v>2.5394131081484073</v>
      </c>
      <c r="Q51" s="37">
        <f t="shared" si="9"/>
        <v>18.183</v>
      </c>
      <c r="R51" s="101"/>
      <c r="S51">
        <v>18.183</v>
      </c>
      <c r="T51" s="37">
        <f t="shared" si="10"/>
        <v>0</v>
      </c>
    </row>
    <row r="52" spans="1:20" x14ac:dyDescent="0.3">
      <c r="A52" s="94" t="s">
        <v>245</v>
      </c>
      <c r="B52" s="95">
        <v>69.8</v>
      </c>
      <c r="C52" s="37">
        <v>26.286999999999999</v>
      </c>
      <c r="G52" s="37">
        <f t="shared" si="26"/>
        <v>0.47238506913380851</v>
      </c>
      <c r="H52" s="37">
        <f t="shared" si="2"/>
        <v>0.47238506913380851</v>
      </c>
      <c r="I52" s="37">
        <f t="shared" si="3"/>
        <v>26.759385069133806</v>
      </c>
      <c r="K52" s="37">
        <f t="shared" si="4"/>
        <v>26.759385069133806</v>
      </c>
      <c r="L52" s="37">
        <f t="shared" si="24"/>
        <v>33.365000000000002</v>
      </c>
      <c r="M52" s="37">
        <f t="shared" si="6"/>
        <v>6.6056149308661958</v>
      </c>
      <c r="N52" s="37">
        <f t="shared" si="25"/>
        <v>69.8</v>
      </c>
      <c r="P52" s="37">
        <f t="shared" si="8"/>
        <v>6.6056149308661958</v>
      </c>
      <c r="Q52" s="37">
        <f t="shared" si="9"/>
        <v>33.365000000000002</v>
      </c>
      <c r="R52" s="101"/>
      <c r="S52">
        <v>33.365000000000002</v>
      </c>
      <c r="T52" s="37">
        <f t="shared" si="10"/>
        <v>0</v>
      </c>
    </row>
    <row r="53" spans="1:20" x14ac:dyDescent="0.3">
      <c r="A53" s="94" t="s">
        <v>60</v>
      </c>
      <c r="B53" s="95">
        <v>79.599999999999994</v>
      </c>
      <c r="C53" s="37">
        <v>5.8710000000000004</v>
      </c>
      <c r="G53" s="37">
        <f t="shared" si="26"/>
        <v>0.53870847425574719</v>
      </c>
      <c r="H53" s="37">
        <f t="shared" si="2"/>
        <v>0.53870847425574719</v>
      </c>
      <c r="I53" s="37">
        <f t="shared" si="3"/>
        <v>6.4097084742557477</v>
      </c>
      <c r="K53" s="37">
        <f t="shared" si="4"/>
        <v>6.4097084742557477</v>
      </c>
      <c r="L53" s="37">
        <f t="shared" si="24"/>
        <v>8.5960000000000001</v>
      </c>
      <c r="M53" s="37">
        <f t="shared" si="6"/>
        <v>2.1862915257442523</v>
      </c>
      <c r="N53" s="37">
        <f t="shared" si="25"/>
        <v>79.599999999999994</v>
      </c>
      <c r="P53" s="37">
        <f t="shared" si="8"/>
        <v>2.1862915257442523</v>
      </c>
      <c r="Q53" s="37">
        <f t="shared" si="9"/>
        <v>8.5960000000000001</v>
      </c>
      <c r="R53" s="101"/>
      <c r="S53">
        <v>8.5960000000000001</v>
      </c>
      <c r="T53" s="37">
        <f t="shared" si="10"/>
        <v>0</v>
      </c>
    </row>
    <row r="54" spans="1:20" x14ac:dyDescent="0.3">
      <c r="A54" s="94" t="s">
        <v>48</v>
      </c>
      <c r="B54" s="95">
        <v>36.799999999999997</v>
      </c>
      <c r="C54" s="37">
        <v>10.811999999999999</v>
      </c>
      <c r="G54" s="37">
        <f t="shared" si="26"/>
        <v>0.24905115392728014</v>
      </c>
      <c r="H54" s="37">
        <f t="shared" si="2"/>
        <v>0.24905115392728014</v>
      </c>
      <c r="I54" s="37">
        <f t="shared" si="3"/>
        <v>11.061051153927279</v>
      </c>
      <c r="K54" s="37">
        <f t="shared" si="4"/>
        <v>11.061051153927279</v>
      </c>
      <c r="L54" s="37">
        <f t="shared" si="24"/>
        <v>12.709</v>
      </c>
      <c r="M54" s="37">
        <f t="shared" si="6"/>
        <v>1.6479488460727207</v>
      </c>
      <c r="N54" s="37">
        <f t="shared" si="25"/>
        <v>36.799999999999997</v>
      </c>
      <c r="P54" s="37">
        <f t="shared" si="8"/>
        <v>1.6479488460727207</v>
      </c>
      <c r="Q54" s="37">
        <f t="shared" si="9"/>
        <v>12.709</v>
      </c>
      <c r="R54" s="101"/>
      <c r="S54">
        <v>12.709</v>
      </c>
      <c r="T54" s="37">
        <f t="shared" si="10"/>
        <v>0</v>
      </c>
    </row>
    <row r="55" spans="1:20" x14ac:dyDescent="0.3">
      <c r="A55" s="94" t="s">
        <v>200</v>
      </c>
      <c r="B55" s="95">
        <v>22.7</v>
      </c>
      <c r="C55" s="37">
        <v>6.1749999999999998</v>
      </c>
      <c r="G55" s="37">
        <f t="shared" si="26"/>
        <v>0.15362666288449073</v>
      </c>
      <c r="H55" s="37">
        <f t="shared" si="2"/>
        <v>0.15362666288449073</v>
      </c>
      <c r="I55" s="37">
        <f t="shared" si="3"/>
        <v>6.3286266628844903</v>
      </c>
      <c r="K55" s="37">
        <f t="shared" si="4"/>
        <v>6.3286266628844903</v>
      </c>
      <c r="L55" s="37">
        <f t="shared" si="24"/>
        <v>7.49</v>
      </c>
      <c r="M55" s="37">
        <f t="shared" si="6"/>
        <v>1.1613733371155099</v>
      </c>
      <c r="N55" s="37">
        <f t="shared" si="25"/>
        <v>22.7</v>
      </c>
      <c r="P55" s="37">
        <f t="shared" si="8"/>
        <v>1.1613733371155099</v>
      </c>
      <c r="Q55" s="37">
        <f t="shared" si="9"/>
        <v>7.49</v>
      </c>
      <c r="R55" s="101"/>
      <c r="S55">
        <v>7.49</v>
      </c>
      <c r="T55" s="37">
        <f t="shared" si="10"/>
        <v>0</v>
      </c>
    </row>
    <row r="56" spans="1:20" x14ac:dyDescent="0.3">
      <c r="A56" s="94" t="s">
        <v>176</v>
      </c>
      <c r="B56" s="95">
        <v>32.4</v>
      </c>
      <c r="C56" s="37">
        <v>6.4740000000000002</v>
      </c>
      <c r="G56" s="37">
        <f t="shared" si="26"/>
        <v>0.21927329856640967</v>
      </c>
      <c r="H56" s="37">
        <f t="shared" si="2"/>
        <v>0.21927329856640967</v>
      </c>
      <c r="I56" s="37">
        <f t="shared" si="3"/>
        <v>6.6932732985664103</v>
      </c>
      <c r="K56" s="37">
        <f t="shared" si="4"/>
        <v>6.6932732985664103</v>
      </c>
      <c r="L56" s="37">
        <f t="shared" si="24"/>
        <v>8.3049999999999997</v>
      </c>
      <c r="M56" s="37">
        <f t="shared" si="6"/>
        <v>1.6117267014335894</v>
      </c>
      <c r="N56" s="37">
        <f t="shared" si="25"/>
        <v>32.4</v>
      </c>
      <c r="P56" s="37">
        <f t="shared" si="8"/>
        <v>1.6117267014335894</v>
      </c>
      <c r="Q56" s="37">
        <f t="shared" si="9"/>
        <v>8.3049999999999997</v>
      </c>
      <c r="R56" s="101"/>
      <c r="S56">
        <v>8.3049999999999997</v>
      </c>
      <c r="T56" s="37">
        <f t="shared" si="10"/>
        <v>0</v>
      </c>
    </row>
    <row r="57" spans="1:20" x14ac:dyDescent="0.3">
      <c r="A57" s="94" t="s">
        <v>346</v>
      </c>
      <c r="B57" s="95">
        <v>58.6</v>
      </c>
      <c r="C57" s="37">
        <v>20.853000000000002</v>
      </c>
      <c r="G57" s="37">
        <f t="shared" si="26"/>
        <v>0.39658689185159285</v>
      </c>
      <c r="H57" s="37">
        <f t="shared" si="2"/>
        <v>0.39658689185159285</v>
      </c>
      <c r="I57" s="37">
        <f t="shared" si="3"/>
        <v>21.249586891851596</v>
      </c>
      <c r="K57" s="37">
        <f t="shared" si="4"/>
        <v>21.249586891851596</v>
      </c>
      <c r="L57" s="37">
        <f t="shared" si="24"/>
        <v>24.399000000000001</v>
      </c>
      <c r="M57" s="37">
        <f t="shared" si="6"/>
        <v>3.1494131081484049</v>
      </c>
      <c r="N57" s="37">
        <f t="shared" si="25"/>
        <v>58.6</v>
      </c>
      <c r="P57" s="37">
        <f t="shared" si="8"/>
        <v>3.1494131081484049</v>
      </c>
      <c r="Q57" s="37">
        <f t="shared" si="9"/>
        <v>24.399000000000001</v>
      </c>
      <c r="R57" s="101"/>
      <c r="S57">
        <v>24.399000000000001</v>
      </c>
      <c r="T57" s="37">
        <f t="shared" si="10"/>
        <v>0</v>
      </c>
    </row>
    <row r="58" spans="1:20" x14ac:dyDescent="0.3">
      <c r="A58" s="94" t="s">
        <v>91</v>
      </c>
      <c r="B58" s="95">
        <v>33.1</v>
      </c>
      <c r="C58" s="37">
        <v>8.1820000000000004</v>
      </c>
      <c r="G58" s="37">
        <f t="shared" si="26"/>
        <v>0.22401068464654819</v>
      </c>
      <c r="H58" s="37">
        <f t="shared" si="2"/>
        <v>0.22401068464654819</v>
      </c>
      <c r="I58" s="37">
        <f t="shared" si="3"/>
        <v>8.4060106846465494</v>
      </c>
      <c r="K58" s="37">
        <f t="shared" si="4"/>
        <v>8.4060106846465494</v>
      </c>
      <c r="L58" s="37">
        <f t="shared" si="24"/>
        <v>9.6590000000000007</v>
      </c>
      <c r="M58" s="37">
        <f t="shared" si="6"/>
        <v>1.2529893153534513</v>
      </c>
      <c r="N58" s="37">
        <f t="shared" si="25"/>
        <v>33.1</v>
      </c>
      <c r="P58" s="37">
        <f t="shared" si="8"/>
        <v>1.2529893153534513</v>
      </c>
      <c r="Q58" s="37">
        <f t="shared" si="9"/>
        <v>9.6590000000000007</v>
      </c>
      <c r="R58" s="101"/>
      <c r="S58">
        <v>9.6590000000000007</v>
      </c>
      <c r="T58" s="37">
        <f t="shared" si="10"/>
        <v>0</v>
      </c>
    </row>
    <row r="59" spans="1:20" x14ac:dyDescent="0.3">
      <c r="A59" s="94" t="s">
        <v>151</v>
      </c>
      <c r="B59" s="95">
        <v>69.8</v>
      </c>
      <c r="C59" s="37">
        <v>2.238</v>
      </c>
      <c r="G59" s="37">
        <f t="shared" si="26"/>
        <v>0.47238506913380851</v>
      </c>
      <c r="H59" s="37">
        <f t="shared" si="2"/>
        <v>0.47238506913380851</v>
      </c>
      <c r="I59" s="37">
        <f t="shared" si="3"/>
        <v>2.7103850691338085</v>
      </c>
      <c r="K59" s="37">
        <f t="shared" si="4"/>
        <v>2.7103850691338085</v>
      </c>
      <c r="L59" s="37">
        <f t="shared" si="24"/>
        <v>5.8079999999999998</v>
      </c>
      <c r="M59" s="37">
        <f t="shared" si="6"/>
        <v>3.0976149308661913</v>
      </c>
      <c r="N59" s="37">
        <f t="shared" si="25"/>
        <v>69.8</v>
      </c>
      <c r="P59" s="37">
        <f t="shared" si="8"/>
        <v>3.0976149308661913</v>
      </c>
      <c r="Q59" s="37">
        <f t="shared" si="9"/>
        <v>5.8079999999999998</v>
      </c>
      <c r="R59" s="101"/>
      <c r="S59">
        <v>5.8079999999999998</v>
      </c>
      <c r="T59" s="37">
        <f t="shared" si="10"/>
        <v>0</v>
      </c>
    </row>
    <row r="60" spans="1:20" x14ac:dyDescent="0.3">
      <c r="A60" s="94" t="s">
        <v>300</v>
      </c>
      <c r="B60" s="95">
        <v>79.599999999999994</v>
      </c>
      <c r="C60" s="37">
        <v>20.384</v>
      </c>
      <c r="G60" s="37">
        <f t="shared" si="26"/>
        <v>0.53870847425574719</v>
      </c>
      <c r="H60" s="37">
        <f t="shared" si="2"/>
        <v>0.53870847425574719</v>
      </c>
      <c r="I60" s="37">
        <f t="shared" si="3"/>
        <v>20.922708474255746</v>
      </c>
      <c r="K60" s="37">
        <f t="shared" si="4"/>
        <v>20.922708474255746</v>
      </c>
      <c r="L60" s="37">
        <f t="shared" si="24"/>
        <v>23.524000000000001</v>
      </c>
      <c r="M60" s="37">
        <f t="shared" si="6"/>
        <v>2.601291525744255</v>
      </c>
      <c r="N60" s="37">
        <f t="shared" si="25"/>
        <v>79.599999999999994</v>
      </c>
      <c r="P60" s="37">
        <f t="shared" si="8"/>
        <v>2.601291525744255</v>
      </c>
      <c r="Q60" s="37">
        <f t="shared" si="9"/>
        <v>23.524000000000001</v>
      </c>
      <c r="R60" s="101"/>
      <c r="S60">
        <v>23.524000000000001</v>
      </c>
      <c r="T60" s="37">
        <f t="shared" si="10"/>
        <v>0</v>
      </c>
    </row>
    <row r="61" spans="1:20" x14ac:dyDescent="0.3">
      <c r="A61" s="94" t="s">
        <v>51</v>
      </c>
      <c r="B61" s="95">
        <v>36.799999999999997</v>
      </c>
      <c r="C61" s="37">
        <v>2.0009999999999999</v>
      </c>
      <c r="D61" s="37">
        <f>C61+E61</f>
        <v>2.0009999999999999</v>
      </c>
      <c r="E61" s="37">
        <f>VLOOKUP(A61,'расход по ИПУ'!A:B,2,0)</f>
        <v>0</v>
      </c>
      <c r="F61" s="37">
        <f>B61</f>
        <v>36.799999999999997</v>
      </c>
      <c r="H61" s="37">
        <f t="shared" si="2"/>
        <v>0</v>
      </c>
      <c r="I61" s="37">
        <f t="shared" si="3"/>
        <v>2.0009999999999999</v>
      </c>
      <c r="K61" s="37">
        <f t="shared" si="4"/>
        <v>2.0009999999999999</v>
      </c>
      <c r="L61" s="37">
        <f t="shared" si="24"/>
        <v>2.9660000000000002</v>
      </c>
      <c r="M61" s="37">
        <f t="shared" si="6"/>
        <v>0.9650000000000003</v>
      </c>
      <c r="N61" s="37">
        <f t="shared" si="25"/>
        <v>36.799999999999997</v>
      </c>
      <c r="P61" s="37">
        <f t="shared" si="8"/>
        <v>0.9650000000000003</v>
      </c>
      <c r="Q61" s="37">
        <f t="shared" si="9"/>
        <v>2.9660000000000002</v>
      </c>
      <c r="R61" s="101"/>
      <c r="S61">
        <v>2.9660000000000002</v>
      </c>
      <c r="T61" s="37">
        <f t="shared" si="10"/>
        <v>0</v>
      </c>
    </row>
    <row r="62" spans="1:20" x14ac:dyDescent="0.3">
      <c r="A62" s="94" t="s">
        <v>289</v>
      </c>
      <c r="B62" s="95">
        <v>22.7</v>
      </c>
      <c r="C62" s="37">
        <v>0.89700000000000002</v>
      </c>
      <c r="G62" s="37">
        <f t="shared" ref="G62:G65" si="27">B62*$G$797</f>
        <v>0.15362666288449073</v>
      </c>
      <c r="H62" s="37">
        <f t="shared" si="2"/>
        <v>0.15362666288449073</v>
      </c>
      <c r="I62" s="37">
        <f t="shared" si="3"/>
        <v>1.0506266628844907</v>
      </c>
      <c r="K62" s="37">
        <f>S62</f>
        <v>0.89700000000000002</v>
      </c>
      <c r="L62" s="37">
        <f t="shared" si="24"/>
        <v>0.89700000000000002</v>
      </c>
      <c r="M62" s="37">
        <f t="shared" si="6"/>
        <v>0</v>
      </c>
      <c r="N62" s="37">
        <f t="shared" si="25"/>
        <v>22.7</v>
      </c>
      <c r="P62" s="37">
        <f t="shared" si="8"/>
        <v>0</v>
      </c>
      <c r="Q62" s="37">
        <f t="shared" si="9"/>
        <v>0.89700000000000002</v>
      </c>
      <c r="R62" s="101"/>
      <c r="S62">
        <v>0.89700000000000002</v>
      </c>
      <c r="T62" s="37">
        <f t="shared" si="10"/>
        <v>0</v>
      </c>
    </row>
    <row r="63" spans="1:20" x14ac:dyDescent="0.3">
      <c r="A63" s="94" t="s">
        <v>53</v>
      </c>
      <c r="B63" s="95">
        <v>32.4</v>
      </c>
      <c r="C63" s="37">
        <v>10.06</v>
      </c>
      <c r="G63" s="37">
        <f t="shared" si="27"/>
        <v>0.21927329856640967</v>
      </c>
      <c r="H63" s="37">
        <f t="shared" si="2"/>
        <v>0.21927329856640967</v>
      </c>
      <c r="I63" s="37">
        <f t="shared" si="3"/>
        <v>10.279273298566411</v>
      </c>
      <c r="K63" s="37">
        <f t="shared" si="4"/>
        <v>10.279273298566411</v>
      </c>
      <c r="L63" s="37">
        <f t="shared" si="24"/>
        <v>11.845000000000001</v>
      </c>
      <c r="M63" s="37">
        <f t="shared" si="6"/>
        <v>1.5657267014335901</v>
      </c>
      <c r="N63" s="37">
        <f t="shared" si="25"/>
        <v>32.4</v>
      </c>
      <c r="P63" s="37">
        <f t="shared" si="8"/>
        <v>1.5657267014335901</v>
      </c>
      <c r="Q63" s="37">
        <f t="shared" si="9"/>
        <v>11.845000000000001</v>
      </c>
      <c r="R63" s="101"/>
      <c r="S63">
        <v>11.845000000000001</v>
      </c>
      <c r="T63" s="37">
        <f t="shared" si="10"/>
        <v>0</v>
      </c>
    </row>
    <row r="64" spans="1:20" x14ac:dyDescent="0.3">
      <c r="A64" s="94" t="s">
        <v>74</v>
      </c>
      <c r="B64" s="95">
        <v>58.6</v>
      </c>
      <c r="C64" s="37">
        <v>13.862</v>
      </c>
      <c r="G64" s="37">
        <f t="shared" si="27"/>
        <v>0.39658689185159285</v>
      </c>
      <c r="H64" s="37">
        <f t="shared" si="2"/>
        <v>0.39658689185159285</v>
      </c>
      <c r="I64" s="37">
        <f t="shared" si="3"/>
        <v>14.258586891851593</v>
      </c>
      <c r="K64" s="37">
        <f t="shared" si="4"/>
        <v>14.258586891851593</v>
      </c>
      <c r="L64" s="37">
        <f t="shared" si="24"/>
        <v>16.931999999999999</v>
      </c>
      <c r="M64" s="37">
        <f t="shared" si="6"/>
        <v>2.6734131081484058</v>
      </c>
      <c r="N64" s="37">
        <f t="shared" si="25"/>
        <v>58.6</v>
      </c>
      <c r="P64" s="37">
        <f t="shared" si="8"/>
        <v>2.6734131081484058</v>
      </c>
      <c r="Q64" s="37">
        <f t="shared" si="9"/>
        <v>16.931999999999999</v>
      </c>
      <c r="R64" s="101"/>
      <c r="S64">
        <v>16.931999999999999</v>
      </c>
      <c r="T64" s="37">
        <f t="shared" si="10"/>
        <v>0</v>
      </c>
    </row>
    <row r="65" spans="1:20" x14ac:dyDescent="0.3">
      <c r="A65" s="94" t="s">
        <v>80</v>
      </c>
      <c r="B65" s="95">
        <v>69.8</v>
      </c>
      <c r="C65" s="37">
        <v>18.010000000000002</v>
      </c>
      <c r="G65" s="37">
        <f t="shared" si="27"/>
        <v>0.47238506913380851</v>
      </c>
      <c r="H65" s="37">
        <f t="shared" si="2"/>
        <v>0.47238506913380851</v>
      </c>
      <c r="I65" s="37">
        <f t="shared" si="3"/>
        <v>18.482385069133809</v>
      </c>
      <c r="K65" s="37">
        <f t="shared" si="4"/>
        <v>18.482385069133809</v>
      </c>
      <c r="L65" s="37">
        <f t="shared" si="24"/>
        <v>21.97</v>
      </c>
      <c r="M65" s="37">
        <f t="shared" si="6"/>
        <v>3.4876149308661901</v>
      </c>
      <c r="N65" s="37">
        <f t="shared" si="25"/>
        <v>69.8</v>
      </c>
      <c r="P65" s="37">
        <f t="shared" si="8"/>
        <v>3.4876149308661901</v>
      </c>
      <c r="Q65" s="37">
        <f t="shared" si="9"/>
        <v>21.97</v>
      </c>
      <c r="R65" s="101"/>
      <c r="S65">
        <v>21.97</v>
      </c>
      <c r="T65" s="37">
        <f t="shared" si="10"/>
        <v>0</v>
      </c>
    </row>
    <row r="66" spans="1:20" x14ac:dyDescent="0.3">
      <c r="A66" s="94" t="s">
        <v>159</v>
      </c>
      <c r="B66" s="95">
        <v>79.599999999999994</v>
      </c>
      <c r="C66" s="37">
        <v>5.6289999999999996</v>
      </c>
      <c r="D66" s="37">
        <f>C66+E66</f>
        <v>6.0829999999999993</v>
      </c>
      <c r="E66" s="37">
        <f>VLOOKUP(A66,'расход по ИПУ'!A:B,2,0)</f>
        <v>0.45400000000000001</v>
      </c>
      <c r="F66" s="37">
        <f>B66</f>
        <v>79.599999999999994</v>
      </c>
      <c r="H66" s="37">
        <f t="shared" si="2"/>
        <v>0.45400000000000001</v>
      </c>
      <c r="I66" s="37">
        <f t="shared" si="3"/>
        <v>6.0829999999999993</v>
      </c>
      <c r="K66" s="37">
        <f t="shared" si="4"/>
        <v>6.0829999999999993</v>
      </c>
      <c r="L66" s="37">
        <f t="shared" si="24"/>
        <v>7.8230000000000004</v>
      </c>
      <c r="M66" s="37">
        <f t="shared" si="6"/>
        <v>1.7400000000000011</v>
      </c>
      <c r="N66" s="37">
        <f t="shared" si="25"/>
        <v>79.599999999999994</v>
      </c>
      <c r="P66" s="37">
        <f t="shared" si="8"/>
        <v>1.7400000000000011</v>
      </c>
      <c r="Q66" s="37">
        <f t="shared" si="9"/>
        <v>7.8230000000000004</v>
      </c>
      <c r="R66" s="101"/>
      <c r="S66">
        <v>7.8230000000000004</v>
      </c>
      <c r="T66" s="37">
        <f t="shared" si="10"/>
        <v>0</v>
      </c>
    </row>
    <row r="67" spans="1:20" x14ac:dyDescent="0.3">
      <c r="A67" s="94" t="s">
        <v>177</v>
      </c>
      <c r="B67" s="95">
        <v>36.799999999999997</v>
      </c>
      <c r="C67" s="37">
        <v>8.39</v>
      </c>
      <c r="G67" s="37">
        <f t="shared" ref="G67:G84" si="28">B67*$G$797</f>
        <v>0.24905115392728014</v>
      </c>
      <c r="H67" s="37">
        <f t="shared" ref="H67:H130" si="29">E67+G67</f>
        <v>0.24905115392728014</v>
      </c>
      <c r="I67" s="37">
        <f t="shared" ref="I67:I130" si="30">C67+H67</f>
        <v>8.6390511539272801</v>
      </c>
      <c r="K67" s="37">
        <f t="shared" ref="K67:K130" si="31">I67</f>
        <v>8.6390511539272801</v>
      </c>
      <c r="L67" s="37">
        <f t="shared" si="24"/>
        <v>10.178000000000001</v>
      </c>
      <c r="M67" s="37">
        <f t="shared" ref="M67:M130" si="32">S67-K67</f>
        <v>1.5389488460727208</v>
      </c>
      <c r="N67" s="37">
        <f t="shared" si="25"/>
        <v>36.799999999999997</v>
      </c>
      <c r="P67" s="37">
        <f t="shared" ref="P67:P130" si="33">M67+O67</f>
        <v>1.5389488460727208</v>
      </c>
      <c r="Q67" s="37">
        <f t="shared" ref="Q67:Q130" si="34">K67+P67</f>
        <v>10.178000000000001</v>
      </c>
      <c r="R67" s="101"/>
      <c r="S67">
        <v>10.178000000000001</v>
      </c>
      <c r="T67" s="37">
        <f t="shared" si="10"/>
        <v>0</v>
      </c>
    </row>
    <row r="68" spans="1:20" x14ac:dyDescent="0.3">
      <c r="A68" s="94" t="s">
        <v>266</v>
      </c>
      <c r="B68" s="95">
        <v>22.7</v>
      </c>
      <c r="C68" s="37">
        <v>7.4740000000000002</v>
      </c>
      <c r="G68" s="37">
        <f t="shared" si="28"/>
        <v>0.15362666288449073</v>
      </c>
      <c r="H68" s="37">
        <f t="shared" si="29"/>
        <v>0.15362666288449073</v>
      </c>
      <c r="I68" s="37">
        <f t="shared" si="30"/>
        <v>7.6276266628844906</v>
      </c>
      <c r="K68" s="37">
        <f t="shared" si="31"/>
        <v>7.6276266628844906</v>
      </c>
      <c r="L68" s="37">
        <f t="shared" si="24"/>
        <v>9.9610000000000003</v>
      </c>
      <c r="M68" s="37">
        <f t="shared" si="32"/>
        <v>2.3333733371155096</v>
      </c>
      <c r="N68" s="37">
        <f t="shared" si="25"/>
        <v>22.7</v>
      </c>
      <c r="P68" s="37">
        <f t="shared" si="33"/>
        <v>2.3333733371155096</v>
      </c>
      <c r="Q68" s="37">
        <f t="shared" si="34"/>
        <v>9.9610000000000003</v>
      </c>
      <c r="R68" s="101"/>
      <c r="S68">
        <v>9.9610000000000003</v>
      </c>
      <c r="T68" s="37">
        <f t="shared" si="10"/>
        <v>0</v>
      </c>
    </row>
    <row r="69" spans="1:20" x14ac:dyDescent="0.3">
      <c r="A69" s="94" t="s">
        <v>203</v>
      </c>
      <c r="B69" s="95">
        <v>33.1</v>
      </c>
      <c r="C69" s="37">
        <v>0.79900000000000004</v>
      </c>
      <c r="G69" s="37">
        <f t="shared" si="28"/>
        <v>0.22401068464654819</v>
      </c>
      <c r="H69" s="37">
        <f t="shared" si="29"/>
        <v>0.22401068464654819</v>
      </c>
      <c r="I69" s="37">
        <f t="shared" si="30"/>
        <v>1.0230106846465483</v>
      </c>
      <c r="K69" s="37">
        <f t="shared" si="31"/>
        <v>1.0230106846465483</v>
      </c>
      <c r="L69" s="37">
        <f t="shared" si="24"/>
        <v>2.121</v>
      </c>
      <c r="M69" s="37">
        <f t="shared" si="32"/>
        <v>1.0979893153534517</v>
      </c>
      <c r="N69" s="37">
        <f t="shared" si="25"/>
        <v>33.1</v>
      </c>
      <c r="P69" s="37">
        <f t="shared" si="33"/>
        <v>1.0979893153534517</v>
      </c>
      <c r="Q69" s="37">
        <f t="shared" si="34"/>
        <v>2.121</v>
      </c>
      <c r="R69" s="101"/>
      <c r="S69">
        <v>2.121</v>
      </c>
      <c r="T69" s="37">
        <f t="shared" si="10"/>
        <v>0</v>
      </c>
    </row>
    <row r="70" spans="1:20" x14ac:dyDescent="0.3">
      <c r="A70" s="94" t="s">
        <v>161</v>
      </c>
      <c r="B70" s="95">
        <v>32.4</v>
      </c>
      <c r="C70" s="37">
        <v>0.33500000000000002</v>
      </c>
      <c r="G70" s="37">
        <f t="shared" si="28"/>
        <v>0.21927329856640967</v>
      </c>
      <c r="H70" s="37">
        <f t="shared" si="29"/>
        <v>0.21927329856640967</v>
      </c>
      <c r="I70" s="37">
        <f t="shared" si="30"/>
        <v>0.55427329856640972</v>
      </c>
      <c r="K70" s="37">
        <f t="shared" si="31"/>
        <v>0.55427329856640972</v>
      </c>
      <c r="L70" s="37">
        <f t="shared" si="24"/>
        <v>1.4390000000000001</v>
      </c>
      <c r="M70" s="37">
        <f t="shared" si="32"/>
        <v>0.88472670143359033</v>
      </c>
      <c r="N70" s="37">
        <f t="shared" si="25"/>
        <v>32.4</v>
      </c>
      <c r="P70" s="37">
        <f t="shared" si="33"/>
        <v>0.88472670143359033</v>
      </c>
      <c r="Q70" s="37">
        <f t="shared" si="34"/>
        <v>1.4390000000000001</v>
      </c>
      <c r="R70" s="101"/>
      <c r="S70">
        <v>1.4390000000000001</v>
      </c>
      <c r="T70" s="37">
        <f t="shared" ref="T70:T133" si="35">S70-Q70</f>
        <v>0</v>
      </c>
    </row>
    <row r="71" spans="1:20" x14ac:dyDescent="0.3">
      <c r="A71" s="94" t="s">
        <v>246</v>
      </c>
      <c r="B71" s="95">
        <v>58.6</v>
      </c>
      <c r="C71" s="37">
        <v>18.798999999999999</v>
      </c>
      <c r="G71" s="37">
        <f t="shared" si="28"/>
        <v>0.39658689185159285</v>
      </c>
      <c r="H71" s="37">
        <f t="shared" si="29"/>
        <v>0.39658689185159285</v>
      </c>
      <c r="I71" s="37">
        <f t="shared" si="30"/>
        <v>19.195586891851594</v>
      </c>
      <c r="K71" s="37">
        <f t="shared" ref="K71:K72" si="36">S71</f>
        <v>18.902000000000001</v>
      </c>
      <c r="L71" s="37">
        <f t="shared" si="24"/>
        <v>18.902000000000001</v>
      </c>
      <c r="M71" s="37">
        <f t="shared" si="32"/>
        <v>0</v>
      </c>
      <c r="N71" s="37">
        <f t="shared" si="25"/>
        <v>58.6</v>
      </c>
      <c r="P71" s="37">
        <f t="shared" si="33"/>
        <v>0</v>
      </c>
      <c r="Q71" s="37">
        <f t="shared" si="34"/>
        <v>18.902000000000001</v>
      </c>
      <c r="R71" s="101"/>
      <c r="S71">
        <v>18.902000000000001</v>
      </c>
      <c r="T71" s="37">
        <f t="shared" si="35"/>
        <v>0</v>
      </c>
    </row>
    <row r="72" spans="1:20" x14ac:dyDescent="0.3">
      <c r="A72" s="94" t="s">
        <v>168</v>
      </c>
      <c r="B72" s="95">
        <v>69.8</v>
      </c>
      <c r="C72" s="37">
        <v>4.6740000000000004</v>
      </c>
      <c r="G72" s="37">
        <f t="shared" si="28"/>
        <v>0.47238506913380851</v>
      </c>
      <c r="H72" s="37">
        <f t="shared" si="29"/>
        <v>0.47238506913380851</v>
      </c>
      <c r="I72" s="37">
        <f t="shared" si="30"/>
        <v>5.1463850691338084</v>
      </c>
      <c r="K72" s="37">
        <f t="shared" si="36"/>
        <v>4.6740000000000004</v>
      </c>
      <c r="L72" s="37">
        <f t="shared" si="24"/>
        <v>4.6740000000000004</v>
      </c>
      <c r="M72" s="37">
        <f t="shared" si="32"/>
        <v>0</v>
      </c>
      <c r="N72" s="37">
        <f t="shared" si="25"/>
        <v>69.8</v>
      </c>
      <c r="P72" s="37">
        <f t="shared" si="33"/>
        <v>0</v>
      </c>
      <c r="Q72" s="37">
        <f t="shared" si="34"/>
        <v>4.6740000000000004</v>
      </c>
      <c r="R72" s="101"/>
      <c r="S72">
        <v>4.6740000000000004</v>
      </c>
      <c r="T72" s="37">
        <f t="shared" si="35"/>
        <v>0</v>
      </c>
    </row>
    <row r="73" spans="1:20" x14ac:dyDescent="0.3">
      <c r="A73" s="94" t="s">
        <v>44</v>
      </c>
      <c r="B73" s="95">
        <v>79.599999999999994</v>
      </c>
      <c r="C73" s="37">
        <v>9.5129999999999999</v>
      </c>
      <c r="G73" s="37">
        <f t="shared" si="28"/>
        <v>0.53870847425574719</v>
      </c>
      <c r="H73" s="37">
        <f t="shared" si="29"/>
        <v>0.53870847425574719</v>
      </c>
      <c r="I73" s="37">
        <f t="shared" si="30"/>
        <v>10.051708474255747</v>
      </c>
      <c r="K73" s="37">
        <f t="shared" si="31"/>
        <v>10.051708474255747</v>
      </c>
      <c r="L73" s="37">
        <f t="shared" si="24"/>
        <v>11.141999999999999</v>
      </c>
      <c r="M73" s="37">
        <f t="shared" si="32"/>
        <v>1.0902915257442523</v>
      </c>
      <c r="N73" s="37">
        <f t="shared" si="25"/>
        <v>79.599999999999994</v>
      </c>
      <c r="P73" s="37">
        <f t="shared" si="33"/>
        <v>1.0902915257442523</v>
      </c>
      <c r="Q73" s="37">
        <f t="shared" si="34"/>
        <v>11.141999999999999</v>
      </c>
      <c r="R73" s="101"/>
      <c r="S73">
        <v>11.141999999999999</v>
      </c>
      <c r="T73" s="37">
        <f t="shared" si="35"/>
        <v>0</v>
      </c>
    </row>
    <row r="74" spans="1:20" x14ac:dyDescent="0.3">
      <c r="A74" s="94" t="s">
        <v>144</v>
      </c>
      <c r="B74" s="95">
        <v>36.799999999999997</v>
      </c>
      <c r="C74" s="37">
        <v>4.6669999999999998</v>
      </c>
      <c r="G74" s="37">
        <f t="shared" si="28"/>
        <v>0.24905115392728014</v>
      </c>
      <c r="H74" s="37">
        <f t="shared" si="29"/>
        <v>0.24905115392728014</v>
      </c>
      <c r="I74" s="37">
        <f t="shared" si="30"/>
        <v>4.9160511539272802</v>
      </c>
      <c r="K74" s="37">
        <f t="shared" si="31"/>
        <v>4.9160511539272802</v>
      </c>
      <c r="L74" s="37">
        <f t="shared" si="24"/>
        <v>5.3410000000000002</v>
      </c>
      <c r="M74" s="37">
        <f t="shared" si="32"/>
        <v>0.42494884607271999</v>
      </c>
      <c r="N74" s="37">
        <f t="shared" si="25"/>
        <v>36.799999999999997</v>
      </c>
      <c r="P74" s="37">
        <f t="shared" si="33"/>
        <v>0.42494884607271999</v>
      </c>
      <c r="Q74" s="37">
        <f t="shared" si="34"/>
        <v>5.3410000000000002</v>
      </c>
      <c r="R74" s="101"/>
      <c r="S74">
        <v>5.3410000000000002</v>
      </c>
      <c r="T74" s="37">
        <f t="shared" si="35"/>
        <v>0</v>
      </c>
    </row>
    <row r="75" spans="1:20" x14ac:dyDescent="0.3">
      <c r="A75" s="94" t="s">
        <v>228</v>
      </c>
      <c r="B75" s="95">
        <v>22.7</v>
      </c>
      <c r="C75" s="37">
        <v>4.0609999999999999</v>
      </c>
      <c r="G75" s="37">
        <f t="shared" si="28"/>
        <v>0.15362666288449073</v>
      </c>
      <c r="H75" s="37">
        <f t="shared" si="29"/>
        <v>0.15362666288449073</v>
      </c>
      <c r="I75" s="37">
        <f t="shared" si="30"/>
        <v>4.2146266628844904</v>
      </c>
      <c r="K75" s="37">
        <f t="shared" si="31"/>
        <v>4.2146266628844904</v>
      </c>
      <c r="L75" s="37">
        <f t="shared" si="24"/>
        <v>4.9429999999999996</v>
      </c>
      <c r="M75" s="37">
        <f t="shared" si="32"/>
        <v>0.72837333711550922</v>
      </c>
      <c r="N75" s="37">
        <f t="shared" si="25"/>
        <v>22.7</v>
      </c>
      <c r="P75" s="37">
        <f t="shared" si="33"/>
        <v>0.72837333711550922</v>
      </c>
      <c r="Q75" s="37">
        <f t="shared" si="34"/>
        <v>4.9429999999999996</v>
      </c>
      <c r="R75" s="101"/>
      <c r="S75">
        <v>4.9429999999999996</v>
      </c>
      <c r="T75" s="37">
        <f t="shared" si="35"/>
        <v>0</v>
      </c>
    </row>
    <row r="76" spans="1:20" x14ac:dyDescent="0.3">
      <c r="A76" s="94" t="s">
        <v>98</v>
      </c>
      <c r="B76" s="95">
        <v>32.4</v>
      </c>
      <c r="C76" s="37">
        <v>6.093</v>
      </c>
      <c r="G76" s="37">
        <f t="shared" si="28"/>
        <v>0.21927329856640967</v>
      </c>
      <c r="H76" s="37">
        <f t="shared" si="29"/>
        <v>0.21927329856640967</v>
      </c>
      <c r="I76" s="37">
        <f t="shared" si="30"/>
        <v>6.3122732985664101</v>
      </c>
      <c r="K76" s="37">
        <f t="shared" si="31"/>
        <v>6.3122732985664101</v>
      </c>
      <c r="L76" s="37">
        <f t="shared" si="24"/>
        <v>7.4589999999999996</v>
      </c>
      <c r="M76" s="37">
        <f t="shared" si="32"/>
        <v>1.1467267014335896</v>
      </c>
      <c r="N76" s="37">
        <f t="shared" si="25"/>
        <v>32.4</v>
      </c>
      <c r="P76" s="37">
        <f t="shared" si="33"/>
        <v>1.1467267014335896</v>
      </c>
      <c r="Q76" s="37">
        <f t="shared" si="34"/>
        <v>7.4589999999999996</v>
      </c>
      <c r="R76" s="101"/>
      <c r="S76">
        <v>7.4589999999999996</v>
      </c>
      <c r="T76" s="37">
        <f t="shared" si="35"/>
        <v>0</v>
      </c>
    </row>
    <row r="77" spans="1:20" x14ac:dyDescent="0.3">
      <c r="A77" s="94" t="s">
        <v>108</v>
      </c>
      <c r="B77" s="95">
        <v>58.6</v>
      </c>
      <c r="C77" s="37">
        <v>6.4589999999999996</v>
      </c>
      <c r="G77" s="37">
        <f t="shared" si="28"/>
        <v>0.39658689185159285</v>
      </c>
      <c r="H77" s="37">
        <f t="shared" si="29"/>
        <v>0.39658689185159285</v>
      </c>
      <c r="I77" s="37">
        <f t="shared" si="30"/>
        <v>6.8555868918515923</v>
      </c>
      <c r="K77" s="37">
        <f t="shared" si="31"/>
        <v>6.8555868918515923</v>
      </c>
      <c r="L77" s="37">
        <f t="shared" si="24"/>
        <v>7.9390000000000001</v>
      </c>
      <c r="M77" s="37">
        <f t="shared" si="32"/>
        <v>1.0834131081484077</v>
      </c>
      <c r="N77" s="37">
        <f t="shared" si="25"/>
        <v>58.6</v>
      </c>
      <c r="P77" s="37">
        <f t="shared" si="33"/>
        <v>1.0834131081484077</v>
      </c>
      <c r="Q77" s="37">
        <f t="shared" si="34"/>
        <v>7.9390000000000001</v>
      </c>
      <c r="R77" s="101"/>
      <c r="S77">
        <v>7.9390000000000001</v>
      </c>
      <c r="T77" s="37">
        <f t="shared" si="35"/>
        <v>0</v>
      </c>
    </row>
    <row r="78" spans="1:20" x14ac:dyDescent="0.3">
      <c r="A78" s="94" t="s">
        <v>206</v>
      </c>
      <c r="B78" s="95">
        <v>69.8</v>
      </c>
      <c r="C78" s="37">
        <v>12.227</v>
      </c>
      <c r="G78" s="37">
        <f t="shared" si="28"/>
        <v>0.47238506913380851</v>
      </c>
      <c r="H78" s="37">
        <f t="shared" si="29"/>
        <v>0.47238506913380851</v>
      </c>
      <c r="I78" s="37">
        <f t="shared" si="30"/>
        <v>12.699385069133809</v>
      </c>
      <c r="K78" s="37">
        <f t="shared" si="31"/>
        <v>12.699385069133809</v>
      </c>
      <c r="L78" s="37">
        <f t="shared" si="24"/>
        <v>14.061</v>
      </c>
      <c r="M78" s="37">
        <f t="shared" si="32"/>
        <v>1.3616149308661907</v>
      </c>
      <c r="N78" s="37">
        <f t="shared" si="25"/>
        <v>69.8</v>
      </c>
      <c r="P78" s="37">
        <f t="shared" si="33"/>
        <v>1.3616149308661907</v>
      </c>
      <c r="Q78" s="37">
        <f t="shared" si="34"/>
        <v>14.061</v>
      </c>
      <c r="R78" s="101"/>
      <c r="S78">
        <v>14.061</v>
      </c>
      <c r="T78" s="37">
        <f t="shared" si="35"/>
        <v>0</v>
      </c>
    </row>
    <row r="79" spans="1:20" x14ac:dyDescent="0.3">
      <c r="A79" s="94" t="s">
        <v>337</v>
      </c>
      <c r="B79" s="95">
        <v>79.599999999999994</v>
      </c>
      <c r="C79" s="37">
        <v>15.872999999999999</v>
      </c>
      <c r="G79" s="37">
        <f t="shared" si="28"/>
        <v>0.53870847425574719</v>
      </c>
      <c r="H79" s="37">
        <f t="shared" si="29"/>
        <v>0.53870847425574719</v>
      </c>
      <c r="I79" s="37">
        <f t="shared" si="30"/>
        <v>16.411708474255747</v>
      </c>
      <c r="K79" s="37">
        <f t="shared" si="31"/>
        <v>16.411708474255747</v>
      </c>
      <c r="L79" s="37">
        <f t="shared" si="24"/>
        <v>19.359000000000002</v>
      </c>
      <c r="M79" s="37">
        <f t="shared" si="32"/>
        <v>2.9472915257442551</v>
      </c>
      <c r="N79" s="37">
        <f t="shared" si="25"/>
        <v>79.599999999999994</v>
      </c>
      <c r="P79" s="37">
        <f t="shared" si="33"/>
        <v>2.9472915257442551</v>
      </c>
      <c r="Q79" s="37">
        <f t="shared" si="34"/>
        <v>19.359000000000002</v>
      </c>
      <c r="R79" s="101"/>
      <c r="S79">
        <v>19.359000000000002</v>
      </c>
      <c r="T79" s="37">
        <f t="shared" si="35"/>
        <v>0</v>
      </c>
    </row>
    <row r="80" spans="1:20" x14ac:dyDescent="0.3">
      <c r="A80" s="94" t="s">
        <v>208</v>
      </c>
      <c r="B80" s="95">
        <v>36.700000000000003</v>
      </c>
      <c r="C80" s="37">
        <v>3.6840000000000002</v>
      </c>
      <c r="G80" s="37">
        <f t="shared" si="28"/>
        <v>0.24837438448726037</v>
      </c>
      <c r="H80" s="37">
        <f t="shared" si="29"/>
        <v>0.24837438448726037</v>
      </c>
      <c r="I80" s="37">
        <f t="shared" si="30"/>
        <v>3.9323743844872605</v>
      </c>
      <c r="K80" s="37">
        <f t="shared" si="31"/>
        <v>3.9323743844872605</v>
      </c>
      <c r="L80" s="37">
        <f t="shared" si="24"/>
        <v>5.0060000000000002</v>
      </c>
      <c r="M80" s="37">
        <f t="shared" si="32"/>
        <v>1.0736256155127397</v>
      </c>
      <c r="N80" s="37">
        <f t="shared" si="25"/>
        <v>36.700000000000003</v>
      </c>
      <c r="P80" s="37">
        <f t="shared" si="33"/>
        <v>1.0736256155127397</v>
      </c>
      <c r="Q80" s="37">
        <f t="shared" si="34"/>
        <v>5.0060000000000002</v>
      </c>
      <c r="R80" s="101"/>
      <c r="S80">
        <v>5.0060000000000002</v>
      </c>
      <c r="T80" s="37">
        <f t="shared" si="35"/>
        <v>0</v>
      </c>
    </row>
    <row r="81" spans="1:20" x14ac:dyDescent="0.3">
      <c r="A81" s="94" t="s">
        <v>61</v>
      </c>
      <c r="B81" s="95">
        <v>36.799999999999997</v>
      </c>
      <c r="C81" s="37">
        <v>9.359</v>
      </c>
      <c r="G81" s="37">
        <f t="shared" si="28"/>
        <v>0.24905115392728014</v>
      </c>
      <c r="H81" s="37">
        <f t="shared" si="29"/>
        <v>0.24905115392728014</v>
      </c>
      <c r="I81" s="37">
        <f t="shared" si="30"/>
        <v>9.6080511539272795</v>
      </c>
      <c r="K81" s="37">
        <f t="shared" si="31"/>
        <v>9.6080511539272795</v>
      </c>
      <c r="L81" s="37">
        <f t="shared" si="24"/>
        <v>11.477</v>
      </c>
      <c r="M81" s="37">
        <f t="shared" si="32"/>
        <v>1.8689488460727208</v>
      </c>
      <c r="N81" s="37">
        <f t="shared" si="25"/>
        <v>36.799999999999997</v>
      </c>
      <c r="P81" s="37">
        <f t="shared" si="33"/>
        <v>1.8689488460727208</v>
      </c>
      <c r="Q81" s="37">
        <f t="shared" si="34"/>
        <v>11.477</v>
      </c>
      <c r="R81" s="101"/>
      <c r="S81">
        <v>11.477</v>
      </c>
      <c r="T81" s="37">
        <f t="shared" si="35"/>
        <v>0</v>
      </c>
    </row>
    <row r="82" spans="1:20" x14ac:dyDescent="0.3">
      <c r="A82" s="94" t="s">
        <v>201</v>
      </c>
      <c r="B82" s="95">
        <v>22.7</v>
      </c>
      <c r="C82" s="37">
        <v>2.1859999999999999</v>
      </c>
      <c r="G82" s="37">
        <f t="shared" si="28"/>
        <v>0.15362666288449073</v>
      </c>
      <c r="H82" s="37">
        <f t="shared" si="29"/>
        <v>0.15362666288449073</v>
      </c>
      <c r="I82" s="37">
        <f t="shared" si="30"/>
        <v>2.3396266628844908</v>
      </c>
      <c r="K82" s="37">
        <f t="shared" si="31"/>
        <v>2.3396266628844908</v>
      </c>
      <c r="L82" s="37">
        <f t="shared" si="24"/>
        <v>3.5009999999999999</v>
      </c>
      <c r="M82" s="37">
        <f t="shared" si="32"/>
        <v>1.1613733371155091</v>
      </c>
      <c r="N82" s="37">
        <f t="shared" si="25"/>
        <v>22.7</v>
      </c>
      <c r="P82" s="37">
        <f t="shared" si="33"/>
        <v>1.1613733371155091</v>
      </c>
      <c r="Q82" s="37">
        <f t="shared" si="34"/>
        <v>3.5009999999999999</v>
      </c>
      <c r="R82" s="101"/>
      <c r="S82">
        <v>3.5009999999999999</v>
      </c>
      <c r="T82" s="37">
        <f t="shared" si="35"/>
        <v>0</v>
      </c>
    </row>
    <row r="83" spans="1:20" x14ac:dyDescent="0.3">
      <c r="A83" s="94" t="s">
        <v>50</v>
      </c>
      <c r="B83" s="95">
        <v>32.4</v>
      </c>
      <c r="C83" s="37">
        <v>9.2129999999999992</v>
      </c>
      <c r="G83" s="37">
        <f t="shared" si="28"/>
        <v>0.21927329856640967</v>
      </c>
      <c r="H83" s="37">
        <f t="shared" si="29"/>
        <v>0.21927329856640967</v>
      </c>
      <c r="I83" s="37">
        <f t="shared" si="30"/>
        <v>9.4322732985664093</v>
      </c>
      <c r="K83" s="37">
        <f t="shared" si="31"/>
        <v>9.4322732985664093</v>
      </c>
      <c r="L83" s="37">
        <f t="shared" si="24"/>
        <v>10.725</v>
      </c>
      <c r="M83" s="37">
        <f t="shared" si="32"/>
        <v>1.2927267014335904</v>
      </c>
      <c r="N83" s="37">
        <f t="shared" si="25"/>
        <v>32.4</v>
      </c>
      <c r="P83" s="37">
        <f t="shared" si="33"/>
        <v>1.2927267014335904</v>
      </c>
      <c r="Q83" s="37">
        <f t="shared" si="34"/>
        <v>10.725</v>
      </c>
      <c r="R83" s="101"/>
      <c r="S83">
        <v>10.725</v>
      </c>
      <c r="T83" s="37">
        <f t="shared" si="35"/>
        <v>0</v>
      </c>
    </row>
    <row r="84" spans="1:20" x14ac:dyDescent="0.3">
      <c r="A84" s="94" t="s">
        <v>207</v>
      </c>
      <c r="B84" s="95">
        <v>58.6</v>
      </c>
      <c r="C84" s="37">
        <v>14.772</v>
      </c>
      <c r="G84" s="37">
        <f t="shared" si="28"/>
        <v>0.39658689185159285</v>
      </c>
      <c r="H84" s="37">
        <f t="shared" si="29"/>
        <v>0.39658689185159285</v>
      </c>
      <c r="I84" s="37">
        <f t="shared" si="30"/>
        <v>15.168586891851593</v>
      </c>
      <c r="K84" s="37">
        <f t="shared" si="31"/>
        <v>15.168586891851593</v>
      </c>
      <c r="L84" s="37">
        <f t="shared" si="24"/>
        <v>18.523</v>
      </c>
      <c r="M84" s="37">
        <f t="shared" si="32"/>
        <v>3.3544131081484068</v>
      </c>
      <c r="N84" s="37">
        <f t="shared" si="25"/>
        <v>58.6</v>
      </c>
      <c r="P84" s="37">
        <f t="shared" si="33"/>
        <v>3.3544131081484068</v>
      </c>
      <c r="Q84" s="37">
        <f t="shared" si="34"/>
        <v>18.523</v>
      </c>
      <c r="R84" s="101"/>
      <c r="S84">
        <v>18.523</v>
      </c>
      <c r="T84" s="37">
        <f t="shared" si="35"/>
        <v>0</v>
      </c>
    </row>
    <row r="85" spans="1:20" x14ac:dyDescent="0.3">
      <c r="A85" s="94" t="s">
        <v>204</v>
      </c>
      <c r="B85" s="95">
        <v>69.8</v>
      </c>
      <c r="C85" s="37">
        <v>9.4420000000000002</v>
      </c>
      <c r="D85" s="37">
        <f t="shared" ref="D85:D86" si="37">C85+E85</f>
        <v>9.4420000000000002</v>
      </c>
      <c r="E85" s="37">
        <f>VLOOKUP(A85,'расход по ИПУ'!A:B,2,0)</f>
        <v>0</v>
      </c>
      <c r="F85" s="37">
        <f t="shared" ref="F85:F86" si="38">B85</f>
        <v>69.8</v>
      </c>
      <c r="H85" s="37">
        <f t="shared" si="29"/>
        <v>0</v>
      </c>
      <c r="I85" s="37">
        <f t="shared" si="30"/>
        <v>9.4420000000000002</v>
      </c>
      <c r="K85" s="37">
        <f t="shared" si="31"/>
        <v>9.4420000000000002</v>
      </c>
      <c r="L85" s="37">
        <f t="shared" si="24"/>
        <v>11.917999999999999</v>
      </c>
      <c r="M85" s="37">
        <f t="shared" si="32"/>
        <v>2.4759999999999991</v>
      </c>
      <c r="N85" s="37">
        <f t="shared" si="25"/>
        <v>69.8</v>
      </c>
      <c r="P85" s="37">
        <f t="shared" si="33"/>
        <v>2.4759999999999991</v>
      </c>
      <c r="Q85" s="37">
        <f t="shared" si="34"/>
        <v>11.917999999999999</v>
      </c>
      <c r="R85" s="101"/>
      <c r="S85">
        <v>11.917999999999999</v>
      </c>
      <c r="T85" s="37">
        <f t="shared" si="35"/>
        <v>0</v>
      </c>
    </row>
    <row r="86" spans="1:20" x14ac:dyDescent="0.3">
      <c r="A86" s="94" t="s">
        <v>99</v>
      </c>
      <c r="B86" s="95">
        <v>79.599999999999994</v>
      </c>
      <c r="C86" s="37">
        <v>10.023</v>
      </c>
      <c r="D86" s="37">
        <f t="shared" si="37"/>
        <v>10.102</v>
      </c>
      <c r="E86" s="37">
        <f>VLOOKUP(A86,'расход по ИПУ'!A:B,2,0)</f>
        <v>7.9000000000000001E-2</v>
      </c>
      <c r="F86" s="37">
        <f t="shared" si="38"/>
        <v>79.599999999999994</v>
      </c>
      <c r="H86" s="37">
        <f t="shared" si="29"/>
        <v>7.9000000000000001E-2</v>
      </c>
      <c r="I86" s="37">
        <f t="shared" si="30"/>
        <v>10.102</v>
      </c>
      <c r="K86" s="37">
        <f t="shared" si="31"/>
        <v>10.102</v>
      </c>
      <c r="L86" s="37">
        <f t="shared" si="24"/>
        <v>12.394</v>
      </c>
      <c r="M86" s="37">
        <f t="shared" si="32"/>
        <v>2.2919999999999998</v>
      </c>
      <c r="N86" s="37">
        <f t="shared" si="25"/>
        <v>79.599999999999994</v>
      </c>
      <c r="P86" s="37">
        <f t="shared" si="33"/>
        <v>2.2919999999999998</v>
      </c>
      <c r="Q86" s="37">
        <f t="shared" si="34"/>
        <v>12.394</v>
      </c>
      <c r="R86" s="101"/>
      <c r="S86">
        <v>12.394</v>
      </c>
      <c r="T86" s="37">
        <f t="shared" si="35"/>
        <v>0</v>
      </c>
    </row>
    <row r="87" spans="1:20" x14ac:dyDescent="0.3">
      <c r="A87" s="94" t="s">
        <v>258</v>
      </c>
      <c r="B87" s="95">
        <v>36.799999999999997</v>
      </c>
      <c r="C87" s="37">
        <v>4.5679999999999996</v>
      </c>
      <c r="G87" s="37">
        <f t="shared" ref="G87:G95" si="39">B87*$G$797</f>
        <v>0.24905115392728014</v>
      </c>
      <c r="H87" s="37">
        <f t="shared" si="29"/>
        <v>0.24905115392728014</v>
      </c>
      <c r="I87" s="37">
        <f t="shared" si="30"/>
        <v>4.81705115392728</v>
      </c>
      <c r="K87" s="37">
        <f t="shared" si="31"/>
        <v>4.81705115392728</v>
      </c>
      <c r="L87" s="37">
        <f t="shared" si="24"/>
        <v>5.4409999999999998</v>
      </c>
      <c r="M87" s="37">
        <f t="shared" si="32"/>
        <v>0.62394884607271983</v>
      </c>
      <c r="N87" s="37">
        <f t="shared" si="25"/>
        <v>36.799999999999997</v>
      </c>
      <c r="P87" s="37">
        <f t="shared" si="33"/>
        <v>0.62394884607271983</v>
      </c>
      <c r="Q87" s="37">
        <f t="shared" si="34"/>
        <v>5.4409999999999998</v>
      </c>
      <c r="R87" s="101"/>
      <c r="S87">
        <v>5.4409999999999998</v>
      </c>
      <c r="T87" s="37">
        <f t="shared" si="35"/>
        <v>0</v>
      </c>
    </row>
    <row r="88" spans="1:20" x14ac:dyDescent="0.3">
      <c r="A88" s="94" t="s">
        <v>163</v>
      </c>
      <c r="B88" s="95">
        <v>22.7</v>
      </c>
      <c r="C88" s="37">
        <v>5.2480000000000002</v>
      </c>
      <c r="G88" s="37">
        <f t="shared" si="39"/>
        <v>0.15362666288449073</v>
      </c>
      <c r="H88" s="37">
        <f t="shared" si="29"/>
        <v>0.15362666288449073</v>
      </c>
      <c r="I88" s="37">
        <f t="shared" si="30"/>
        <v>5.4016266628844907</v>
      </c>
      <c r="K88" s="37">
        <f t="shared" si="31"/>
        <v>5.4016266628844907</v>
      </c>
      <c r="L88" s="37">
        <f t="shared" si="24"/>
        <v>6.4240000000000004</v>
      </c>
      <c r="M88" s="37">
        <f t="shared" si="32"/>
        <v>1.0223733371155097</v>
      </c>
      <c r="N88" s="37">
        <f t="shared" si="25"/>
        <v>22.7</v>
      </c>
      <c r="P88" s="37">
        <f t="shared" si="33"/>
        <v>1.0223733371155097</v>
      </c>
      <c r="Q88" s="37">
        <f t="shared" si="34"/>
        <v>6.4240000000000004</v>
      </c>
      <c r="R88" s="101"/>
      <c r="S88">
        <v>6.4240000000000004</v>
      </c>
      <c r="T88" s="37">
        <f t="shared" si="35"/>
        <v>0</v>
      </c>
    </row>
    <row r="89" spans="1:20" x14ac:dyDescent="0.3">
      <c r="A89" s="94" t="s">
        <v>90</v>
      </c>
      <c r="B89" s="95">
        <v>32.4</v>
      </c>
      <c r="C89" s="37">
        <v>10.178000000000001</v>
      </c>
      <c r="G89" s="37">
        <f t="shared" si="39"/>
        <v>0.21927329856640967</v>
      </c>
      <c r="H89" s="37">
        <f t="shared" si="29"/>
        <v>0.21927329856640967</v>
      </c>
      <c r="I89" s="37">
        <f t="shared" si="30"/>
        <v>10.397273298566411</v>
      </c>
      <c r="K89" s="37">
        <f t="shared" si="31"/>
        <v>10.397273298566411</v>
      </c>
      <c r="L89" s="37">
        <f t="shared" si="24"/>
        <v>12.721</v>
      </c>
      <c r="M89" s="37">
        <f t="shared" si="32"/>
        <v>2.3237267014335892</v>
      </c>
      <c r="N89" s="37">
        <f t="shared" si="25"/>
        <v>32.4</v>
      </c>
      <c r="P89" s="37">
        <f t="shared" si="33"/>
        <v>2.3237267014335892</v>
      </c>
      <c r="Q89" s="37">
        <f t="shared" si="34"/>
        <v>12.721</v>
      </c>
      <c r="R89" s="101"/>
      <c r="S89">
        <v>12.721</v>
      </c>
      <c r="T89" s="37">
        <f t="shared" si="35"/>
        <v>0</v>
      </c>
    </row>
    <row r="90" spans="1:20" x14ac:dyDescent="0.3">
      <c r="A90" s="94" t="s">
        <v>134</v>
      </c>
      <c r="B90" s="95">
        <v>58.6</v>
      </c>
      <c r="C90" s="37">
        <v>16.062999999999999</v>
      </c>
      <c r="G90" s="37">
        <f t="shared" si="39"/>
        <v>0.39658689185159285</v>
      </c>
      <c r="H90" s="37">
        <f t="shared" si="29"/>
        <v>0.39658689185159285</v>
      </c>
      <c r="I90" s="37">
        <f t="shared" si="30"/>
        <v>16.459586891851593</v>
      </c>
      <c r="K90" s="37">
        <f t="shared" si="31"/>
        <v>16.459586891851593</v>
      </c>
      <c r="L90" s="37">
        <f t="shared" si="24"/>
        <v>19.539000000000001</v>
      </c>
      <c r="M90" s="37">
        <f t="shared" si="32"/>
        <v>3.0794131081484082</v>
      </c>
      <c r="N90" s="37">
        <f t="shared" si="25"/>
        <v>58.6</v>
      </c>
      <c r="P90" s="37">
        <f t="shared" si="33"/>
        <v>3.0794131081484082</v>
      </c>
      <c r="Q90" s="37">
        <f t="shared" si="34"/>
        <v>19.539000000000001</v>
      </c>
      <c r="R90" s="101"/>
      <c r="S90">
        <v>19.539000000000001</v>
      </c>
      <c r="T90" s="37">
        <f t="shared" si="35"/>
        <v>0</v>
      </c>
    </row>
    <row r="91" spans="1:20" x14ac:dyDescent="0.3">
      <c r="A91" s="94" t="s">
        <v>274</v>
      </c>
      <c r="B91" s="95">
        <v>78.400000000000006</v>
      </c>
      <c r="C91" s="37">
        <v>14.07</v>
      </c>
      <c r="G91" s="37">
        <f t="shared" si="39"/>
        <v>0.53058724097550991</v>
      </c>
      <c r="H91" s="37">
        <f t="shared" si="29"/>
        <v>0.53058724097550991</v>
      </c>
      <c r="I91" s="37">
        <f t="shared" si="30"/>
        <v>14.600587240975511</v>
      </c>
      <c r="K91" s="37">
        <f t="shared" si="31"/>
        <v>14.600587240975511</v>
      </c>
      <c r="L91" s="37">
        <f t="shared" si="24"/>
        <v>15.46</v>
      </c>
      <c r="M91" s="37">
        <f t="shared" si="32"/>
        <v>0.85941275902449021</v>
      </c>
      <c r="N91" s="37">
        <f t="shared" si="25"/>
        <v>78.400000000000006</v>
      </c>
      <c r="P91" s="37">
        <f t="shared" si="33"/>
        <v>0.85941275902449021</v>
      </c>
      <c r="Q91" s="37">
        <f t="shared" si="34"/>
        <v>15.46</v>
      </c>
      <c r="R91" s="101"/>
      <c r="S91">
        <v>15.46</v>
      </c>
      <c r="T91" s="37">
        <f t="shared" si="35"/>
        <v>0</v>
      </c>
    </row>
    <row r="92" spans="1:20" x14ac:dyDescent="0.3">
      <c r="A92" s="94" t="s">
        <v>57</v>
      </c>
      <c r="B92" s="95">
        <v>69.8</v>
      </c>
      <c r="C92" s="37">
        <v>10.585000000000001</v>
      </c>
      <c r="G92" s="37">
        <f t="shared" si="39"/>
        <v>0.47238506913380851</v>
      </c>
      <c r="H92" s="37">
        <f t="shared" si="29"/>
        <v>0.47238506913380851</v>
      </c>
      <c r="I92" s="37">
        <f t="shared" si="30"/>
        <v>11.05738506913381</v>
      </c>
      <c r="K92" s="37">
        <f t="shared" si="31"/>
        <v>11.05738506913381</v>
      </c>
      <c r="L92" s="37">
        <f t="shared" si="24"/>
        <v>13.215</v>
      </c>
      <c r="M92" s="37">
        <f t="shared" si="32"/>
        <v>2.1576149308661901</v>
      </c>
      <c r="N92" s="37">
        <f t="shared" si="25"/>
        <v>69.8</v>
      </c>
      <c r="P92" s="37">
        <f t="shared" si="33"/>
        <v>2.1576149308661901</v>
      </c>
      <c r="Q92" s="37">
        <f t="shared" si="34"/>
        <v>13.215</v>
      </c>
      <c r="R92" s="101"/>
      <c r="S92">
        <v>13.215</v>
      </c>
      <c r="T92" s="37">
        <f t="shared" si="35"/>
        <v>0</v>
      </c>
    </row>
    <row r="93" spans="1:20" x14ac:dyDescent="0.3">
      <c r="A93" s="94" t="s">
        <v>94</v>
      </c>
      <c r="B93" s="95">
        <v>79.599999999999994</v>
      </c>
      <c r="C93" s="37">
        <v>0.51200000000000001</v>
      </c>
      <c r="G93" s="37">
        <f t="shared" si="39"/>
        <v>0.53870847425574719</v>
      </c>
      <c r="H93" s="37">
        <f t="shared" si="29"/>
        <v>0.53870847425574719</v>
      </c>
      <c r="I93" s="37">
        <f t="shared" si="30"/>
        <v>1.0507084742557473</v>
      </c>
      <c r="K93" s="37">
        <f t="shared" ref="K93:K94" si="40">S93</f>
        <v>0.65500000000000003</v>
      </c>
      <c r="L93" s="37">
        <f t="shared" si="24"/>
        <v>0.65500000000000003</v>
      </c>
      <c r="M93" s="37">
        <f t="shared" si="32"/>
        <v>0</v>
      </c>
      <c r="N93" s="37">
        <f t="shared" si="25"/>
        <v>79.599999999999994</v>
      </c>
      <c r="P93" s="37">
        <f t="shared" si="33"/>
        <v>0</v>
      </c>
      <c r="Q93" s="37">
        <f t="shared" si="34"/>
        <v>0.65500000000000003</v>
      </c>
      <c r="R93" s="101"/>
      <c r="S93">
        <v>0.65500000000000003</v>
      </c>
      <c r="T93" s="37">
        <f t="shared" si="35"/>
        <v>0</v>
      </c>
    </row>
    <row r="94" spans="1:20" x14ac:dyDescent="0.3">
      <c r="A94" s="94" t="s">
        <v>281</v>
      </c>
      <c r="B94" s="95">
        <v>36.799999999999997</v>
      </c>
      <c r="C94" s="37">
        <v>3.2789999999999999</v>
      </c>
      <c r="G94" s="37">
        <f t="shared" si="39"/>
        <v>0.24905115392728014</v>
      </c>
      <c r="H94" s="37">
        <f t="shared" si="29"/>
        <v>0.24905115392728014</v>
      </c>
      <c r="I94" s="37">
        <f t="shared" si="30"/>
        <v>3.5280511539272799</v>
      </c>
      <c r="K94" s="37">
        <f t="shared" si="40"/>
        <v>3.2789999999999999</v>
      </c>
      <c r="L94" s="37">
        <f t="shared" si="24"/>
        <v>3.2789999999999999</v>
      </c>
      <c r="M94" s="37">
        <f t="shared" si="32"/>
        <v>0</v>
      </c>
      <c r="N94" s="37">
        <f t="shared" si="25"/>
        <v>36.799999999999997</v>
      </c>
      <c r="P94" s="37">
        <f t="shared" si="33"/>
        <v>0</v>
      </c>
      <c r="Q94" s="37">
        <f t="shared" si="34"/>
        <v>3.2789999999999999</v>
      </c>
      <c r="R94" s="101"/>
      <c r="S94">
        <v>3.2789999999999999</v>
      </c>
      <c r="T94" s="37">
        <f t="shared" si="35"/>
        <v>0</v>
      </c>
    </row>
    <row r="95" spans="1:20" x14ac:dyDescent="0.3">
      <c r="A95" s="94" t="s">
        <v>250</v>
      </c>
      <c r="B95" s="95">
        <v>22.7</v>
      </c>
      <c r="C95" s="37">
        <v>2.931</v>
      </c>
      <c r="G95" s="37">
        <f t="shared" si="39"/>
        <v>0.15362666288449073</v>
      </c>
      <c r="H95" s="37">
        <f t="shared" si="29"/>
        <v>0.15362666288449073</v>
      </c>
      <c r="I95" s="37">
        <f t="shared" si="30"/>
        <v>3.0846266628844909</v>
      </c>
      <c r="K95" s="37">
        <f t="shared" si="31"/>
        <v>3.0846266628844909</v>
      </c>
      <c r="L95" s="37">
        <f t="shared" si="24"/>
        <v>4.0279999999999996</v>
      </c>
      <c r="M95" s="37">
        <f t="shared" si="32"/>
        <v>0.94337333711550864</v>
      </c>
      <c r="N95" s="37">
        <f t="shared" si="25"/>
        <v>22.7</v>
      </c>
      <c r="P95" s="37">
        <f t="shared" si="33"/>
        <v>0.94337333711550864</v>
      </c>
      <c r="Q95" s="37">
        <f t="shared" si="34"/>
        <v>4.0279999999999996</v>
      </c>
      <c r="R95" s="101"/>
      <c r="S95">
        <v>4.0279999999999996</v>
      </c>
      <c r="T95" s="37">
        <f t="shared" si="35"/>
        <v>0</v>
      </c>
    </row>
    <row r="96" spans="1:20" x14ac:dyDescent="0.3">
      <c r="A96" s="94" t="s">
        <v>174</v>
      </c>
      <c r="B96" s="95">
        <v>32.4</v>
      </c>
      <c r="C96" s="37">
        <v>5.39</v>
      </c>
      <c r="D96" s="37">
        <f>C96+E96</f>
        <v>6.069</v>
      </c>
      <c r="E96" s="37">
        <f>VLOOKUP(A96,'расход по ИПУ'!A:B,2,0)</f>
        <v>0.67900000000000005</v>
      </c>
      <c r="F96" s="37">
        <f>B96</f>
        <v>32.4</v>
      </c>
      <c r="H96" s="37">
        <f t="shared" si="29"/>
        <v>0.67900000000000005</v>
      </c>
      <c r="I96" s="37">
        <f t="shared" si="30"/>
        <v>6.069</v>
      </c>
      <c r="K96" s="37">
        <f t="shared" si="31"/>
        <v>6.069</v>
      </c>
      <c r="L96" s="37">
        <f t="shared" si="24"/>
        <v>7.2210000000000001</v>
      </c>
      <c r="M96" s="37">
        <f t="shared" si="32"/>
        <v>1.1520000000000001</v>
      </c>
      <c r="N96" s="37">
        <f t="shared" si="25"/>
        <v>32.4</v>
      </c>
      <c r="P96" s="37">
        <f t="shared" si="33"/>
        <v>1.1520000000000001</v>
      </c>
      <c r="Q96" s="37">
        <f t="shared" si="34"/>
        <v>7.2210000000000001</v>
      </c>
      <c r="R96" s="101"/>
      <c r="S96">
        <v>7.2210000000000001</v>
      </c>
      <c r="T96" s="37">
        <f t="shared" si="35"/>
        <v>0</v>
      </c>
    </row>
    <row r="97" spans="1:20" x14ac:dyDescent="0.3">
      <c r="A97" s="94" t="s">
        <v>67</v>
      </c>
      <c r="B97" s="95">
        <v>58.6</v>
      </c>
      <c r="C97" s="37">
        <v>13.632</v>
      </c>
      <c r="G97" s="37">
        <f t="shared" ref="G97:G105" si="41">B97*$G$797</f>
        <v>0.39658689185159285</v>
      </c>
      <c r="H97" s="37">
        <f t="shared" si="29"/>
        <v>0.39658689185159285</v>
      </c>
      <c r="I97" s="37">
        <f t="shared" si="30"/>
        <v>14.028586891851592</v>
      </c>
      <c r="K97" s="37">
        <f t="shared" si="31"/>
        <v>14.028586891851592</v>
      </c>
      <c r="L97" s="37">
        <f t="shared" si="24"/>
        <v>15.023999999999999</v>
      </c>
      <c r="M97" s="37">
        <f t="shared" si="32"/>
        <v>0.99541310814840678</v>
      </c>
      <c r="N97" s="37">
        <f t="shared" si="25"/>
        <v>58.6</v>
      </c>
      <c r="P97" s="37">
        <f t="shared" si="33"/>
        <v>0.99541310814840678</v>
      </c>
      <c r="Q97" s="37">
        <f t="shared" si="34"/>
        <v>15.023999999999999</v>
      </c>
      <c r="R97" s="101"/>
      <c r="S97">
        <v>15.023999999999999</v>
      </c>
      <c r="T97" s="37">
        <f t="shared" si="35"/>
        <v>0</v>
      </c>
    </row>
    <row r="98" spans="1:20" x14ac:dyDescent="0.3">
      <c r="A98" s="94" t="s">
        <v>243</v>
      </c>
      <c r="B98" s="95">
        <v>69.8</v>
      </c>
      <c r="C98" s="37">
        <v>5.4829999999999997</v>
      </c>
      <c r="G98" s="37">
        <f t="shared" si="41"/>
        <v>0.47238506913380851</v>
      </c>
      <c r="H98" s="37">
        <f t="shared" si="29"/>
        <v>0.47238506913380851</v>
      </c>
      <c r="I98" s="37">
        <f t="shared" si="30"/>
        <v>5.9553850691338077</v>
      </c>
      <c r="K98" s="37">
        <f>S98</f>
        <v>5.4829999999999997</v>
      </c>
      <c r="L98" s="37">
        <f t="shared" si="24"/>
        <v>5.4829999999999997</v>
      </c>
      <c r="M98" s="37">
        <f t="shared" si="32"/>
        <v>0</v>
      </c>
      <c r="N98" s="37">
        <f t="shared" si="25"/>
        <v>69.8</v>
      </c>
      <c r="P98" s="37">
        <f t="shared" si="33"/>
        <v>0</v>
      </c>
      <c r="Q98" s="37">
        <f t="shared" si="34"/>
        <v>5.4829999999999997</v>
      </c>
      <c r="R98" s="101"/>
      <c r="S98">
        <v>5.4829999999999997</v>
      </c>
      <c r="T98" s="37">
        <f t="shared" si="35"/>
        <v>0</v>
      </c>
    </row>
    <row r="99" spans="1:20" x14ac:dyDescent="0.3">
      <c r="A99" s="94" t="s">
        <v>251</v>
      </c>
      <c r="B99" s="95">
        <v>79.599999999999994</v>
      </c>
      <c r="C99" s="37">
        <v>8.0980000000000008</v>
      </c>
      <c r="G99" s="37">
        <f t="shared" si="41"/>
        <v>0.53870847425574719</v>
      </c>
      <c r="H99" s="37">
        <f t="shared" si="29"/>
        <v>0.53870847425574719</v>
      </c>
      <c r="I99" s="37">
        <f t="shared" si="30"/>
        <v>8.6367084742557481</v>
      </c>
      <c r="K99" s="37">
        <f t="shared" si="31"/>
        <v>8.6367084742557481</v>
      </c>
      <c r="L99" s="37">
        <f t="shared" si="24"/>
        <v>9.9619999999999997</v>
      </c>
      <c r="M99" s="37">
        <f t="shared" si="32"/>
        <v>1.3252915257442517</v>
      </c>
      <c r="N99" s="37">
        <f t="shared" si="25"/>
        <v>79.599999999999994</v>
      </c>
      <c r="P99" s="37">
        <f t="shared" si="33"/>
        <v>1.3252915257442517</v>
      </c>
      <c r="Q99" s="37">
        <f t="shared" si="34"/>
        <v>9.9619999999999997</v>
      </c>
      <c r="R99" s="101"/>
      <c r="S99">
        <v>9.9619999999999997</v>
      </c>
      <c r="T99" s="37">
        <f t="shared" si="35"/>
        <v>0</v>
      </c>
    </row>
    <row r="100" spans="1:20" x14ac:dyDescent="0.3">
      <c r="A100" s="94" t="s">
        <v>188</v>
      </c>
      <c r="B100" s="95">
        <v>36.799999999999997</v>
      </c>
      <c r="C100" s="37">
        <v>3.548</v>
      </c>
      <c r="G100" s="37">
        <f t="shared" si="41"/>
        <v>0.24905115392728014</v>
      </c>
      <c r="H100" s="37">
        <f t="shared" si="29"/>
        <v>0.24905115392728014</v>
      </c>
      <c r="I100" s="37">
        <f t="shared" si="30"/>
        <v>3.79705115392728</v>
      </c>
      <c r="K100" s="37">
        <f t="shared" si="31"/>
        <v>3.79705115392728</v>
      </c>
      <c r="L100" s="37">
        <f t="shared" si="24"/>
        <v>4.327</v>
      </c>
      <c r="M100" s="37">
        <f t="shared" si="32"/>
        <v>0.52994884607271997</v>
      </c>
      <c r="N100" s="37">
        <f t="shared" si="25"/>
        <v>36.799999999999997</v>
      </c>
      <c r="P100" s="37">
        <f t="shared" si="33"/>
        <v>0.52994884607271997</v>
      </c>
      <c r="Q100" s="37">
        <f t="shared" si="34"/>
        <v>4.327</v>
      </c>
      <c r="R100" s="101"/>
      <c r="S100">
        <v>4.327</v>
      </c>
      <c r="T100" s="37">
        <f t="shared" si="35"/>
        <v>0</v>
      </c>
    </row>
    <row r="101" spans="1:20" x14ac:dyDescent="0.3">
      <c r="A101" s="94" t="s">
        <v>218</v>
      </c>
      <c r="B101" s="95">
        <v>22.7</v>
      </c>
      <c r="C101" s="37">
        <v>2.6659999999999999</v>
      </c>
      <c r="G101" s="37">
        <f t="shared" si="41"/>
        <v>0.15362666288449073</v>
      </c>
      <c r="H101" s="37">
        <f t="shared" si="29"/>
        <v>0.15362666288449073</v>
      </c>
      <c r="I101" s="37">
        <f t="shared" si="30"/>
        <v>2.8196266628844908</v>
      </c>
      <c r="K101" s="37">
        <f t="shared" si="31"/>
        <v>2.8196266628844908</v>
      </c>
      <c r="L101" s="37">
        <f t="shared" si="24"/>
        <v>3.4409999999999998</v>
      </c>
      <c r="M101" s="37">
        <f t="shared" si="32"/>
        <v>0.62137333711550902</v>
      </c>
      <c r="N101" s="37">
        <f t="shared" si="25"/>
        <v>22.7</v>
      </c>
      <c r="P101" s="37">
        <f t="shared" si="33"/>
        <v>0.62137333711550902</v>
      </c>
      <c r="Q101" s="37">
        <f t="shared" si="34"/>
        <v>3.4409999999999998</v>
      </c>
      <c r="R101" s="101"/>
      <c r="S101">
        <v>3.4409999999999998</v>
      </c>
      <c r="T101" s="37">
        <f t="shared" si="35"/>
        <v>0</v>
      </c>
    </row>
    <row r="102" spans="1:20" x14ac:dyDescent="0.3">
      <c r="A102" s="94" t="s">
        <v>282</v>
      </c>
      <c r="B102" s="95">
        <v>72.599999999999994</v>
      </c>
      <c r="C102" s="37">
        <v>20.684999999999999</v>
      </c>
      <c r="G102" s="37">
        <f t="shared" si="41"/>
        <v>0.49133461345436241</v>
      </c>
      <c r="H102" s="37">
        <f t="shared" si="29"/>
        <v>0.49133461345436241</v>
      </c>
      <c r="I102" s="37">
        <f t="shared" si="30"/>
        <v>21.176334613454362</v>
      </c>
      <c r="K102" s="37">
        <f t="shared" si="31"/>
        <v>21.176334613454362</v>
      </c>
      <c r="L102" s="37">
        <f t="shared" si="24"/>
        <v>24.154</v>
      </c>
      <c r="M102" s="37">
        <f t="shared" si="32"/>
        <v>2.9776653865456382</v>
      </c>
      <c r="N102" s="37">
        <f t="shared" si="25"/>
        <v>72.599999999999994</v>
      </c>
      <c r="P102" s="37">
        <f t="shared" si="33"/>
        <v>2.9776653865456382</v>
      </c>
      <c r="Q102" s="37">
        <f t="shared" si="34"/>
        <v>24.154</v>
      </c>
      <c r="R102" s="101"/>
      <c r="S102">
        <v>24.154</v>
      </c>
      <c r="T102" s="37">
        <f t="shared" si="35"/>
        <v>0</v>
      </c>
    </row>
    <row r="103" spans="1:20" x14ac:dyDescent="0.3">
      <c r="A103" s="94" t="s">
        <v>352</v>
      </c>
      <c r="B103" s="95">
        <v>32.4</v>
      </c>
      <c r="C103" s="37">
        <v>4.4329999999999998</v>
      </c>
      <c r="G103" s="37">
        <f t="shared" si="41"/>
        <v>0.21927329856640967</v>
      </c>
      <c r="H103" s="37">
        <f t="shared" si="29"/>
        <v>0.21927329856640967</v>
      </c>
      <c r="I103" s="37">
        <f t="shared" si="30"/>
        <v>4.6522732985664099</v>
      </c>
      <c r="K103" s="37">
        <f t="shared" si="31"/>
        <v>4.6522732985664099</v>
      </c>
      <c r="L103" s="37">
        <f t="shared" si="24"/>
        <v>5.3940000000000001</v>
      </c>
      <c r="M103" s="37">
        <f t="shared" si="32"/>
        <v>0.74172670143359021</v>
      </c>
      <c r="N103" s="37">
        <f t="shared" si="25"/>
        <v>32.4</v>
      </c>
      <c r="P103" s="37">
        <f t="shared" si="33"/>
        <v>0.74172670143359021</v>
      </c>
      <c r="Q103" s="37">
        <f t="shared" si="34"/>
        <v>5.3940000000000001</v>
      </c>
      <c r="R103" s="101"/>
      <c r="S103">
        <v>5.3940000000000001</v>
      </c>
      <c r="T103" s="37">
        <f t="shared" si="35"/>
        <v>0</v>
      </c>
    </row>
    <row r="104" spans="1:20" x14ac:dyDescent="0.3">
      <c r="A104" s="94" t="s">
        <v>86</v>
      </c>
      <c r="B104" s="95">
        <v>58.6</v>
      </c>
      <c r="C104" s="37">
        <v>6.9379999999999997</v>
      </c>
      <c r="G104" s="37">
        <f t="shared" si="41"/>
        <v>0.39658689185159285</v>
      </c>
      <c r="H104" s="37">
        <f t="shared" si="29"/>
        <v>0.39658689185159285</v>
      </c>
      <c r="I104" s="37">
        <f t="shared" si="30"/>
        <v>7.3345868918515924</v>
      </c>
      <c r="K104" s="37">
        <f t="shared" si="31"/>
        <v>7.3345868918515924</v>
      </c>
      <c r="L104" s="37">
        <f t="shared" si="24"/>
        <v>8.2579999999999991</v>
      </c>
      <c r="M104" s="37">
        <f t="shared" si="32"/>
        <v>0.92341310814840671</v>
      </c>
      <c r="N104" s="37">
        <f t="shared" si="25"/>
        <v>58.6</v>
      </c>
      <c r="P104" s="37">
        <f t="shared" si="33"/>
        <v>0.92341310814840671</v>
      </c>
      <c r="Q104" s="37">
        <f t="shared" si="34"/>
        <v>8.2579999999999991</v>
      </c>
      <c r="R104" s="101"/>
      <c r="S104">
        <v>8.2579999999999991</v>
      </c>
      <c r="T104" s="37">
        <f t="shared" si="35"/>
        <v>0</v>
      </c>
    </row>
    <row r="105" spans="1:20" x14ac:dyDescent="0.3">
      <c r="A105" s="94" t="s">
        <v>92</v>
      </c>
      <c r="B105" s="95">
        <v>69.8</v>
      </c>
      <c r="C105" s="37">
        <v>12.96</v>
      </c>
      <c r="G105" s="37">
        <f t="shared" si="41"/>
        <v>0.47238506913380851</v>
      </c>
      <c r="H105" s="37">
        <f t="shared" si="29"/>
        <v>0.47238506913380851</v>
      </c>
      <c r="I105" s="37">
        <f t="shared" si="30"/>
        <v>13.43238506913381</v>
      </c>
      <c r="K105" s="37">
        <f t="shared" si="31"/>
        <v>13.43238506913381</v>
      </c>
      <c r="L105" s="37">
        <f t="shared" si="24"/>
        <v>14.913</v>
      </c>
      <c r="M105" s="37">
        <f t="shared" si="32"/>
        <v>1.4806149308661904</v>
      </c>
      <c r="N105" s="37">
        <f t="shared" si="25"/>
        <v>69.8</v>
      </c>
      <c r="P105" s="37">
        <f t="shared" si="33"/>
        <v>1.4806149308661904</v>
      </c>
      <c r="Q105" s="37">
        <f t="shared" si="34"/>
        <v>14.913</v>
      </c>
      <c r="R105" s="101"/>
      <c r="S105">
        <v>14.913</v>
      </c>
      <c r="T105" s="37">
        <f t="shared" si="35"/>
        <v>0</v>
      </c>
    </row>
    <row r="106" spans="1:20" x14ac:dyDescent="0.3">
      <c r="A106" s="94" t="s">
        <v>72</v>
      </c>
      <c r="B106" s="95">
        <v>79.599999999999994</v>
      </c>
      <c r="C106" s="37">
        <v>8.7080000000000002</v>
      </c>
      <c r="D106" s="37">
        <f t="shared" ref="D106:D107" si="42">C106+E106</f>
        <v>9.9689999999999994</v>
      </c>
      <c r="E106" s="37">
        <f>VLOOKUP(A106,'расход по ИПУ'!A:B,2,0)</f>
        <v>1.2609999999999999</v>
      </c>
      <c r="F106" s="37">
        <f t="shared" ref="F106:F107" si="43">B106</f>
        <v>79.599999999999994</v>
      </c>
      <c r="H106" s="37">
        <f t="shared" si="29"/>
        <v>1.2609999999999999</v>
      </c>
      <c r="I106" s="37">
        <f t="shared" si="30"/>
        <v>9.9689999999999994</v>
      </c>
      <c r="K106" s="37">
        <f t="shared" si="31"/>
        <v>9.9689999999999994</v>
      </c>
      <c r="L106" s="37">
        <f t="shared" si="24"/>
        <v>9.9960000000000004</v>
      </c>
      <c r="M106" s="37">
        <f t="shared" si="32"/>
        <v>2.7000000000001023E-2</v>
      </c>
      <c r="N106" s="37">
        <f t="shared" si="25"/>
        <v>79.599999999999994</v>
      </c>
      <c r="P106" s="37">
        <f t="shared" si="33"/>
        <v>2.7000000000001023E-2</v>
      </c>
      <c r="Q106" s="37">
        <f t="shared" si="34"/>
        <v>9.9960000000000004</v>
      </c>
      <c r="R106" s="101"/>
      <c r="S106">
        <v>9.9960000000000004</v>
      </c>
      <c r="T106" s="37">
        <f t="shared" si="35"/>
        <v>0</v>
      </c>
    </row>
    <row r="107" spans="1:20" x14ac:dyDescent="0.3">
      <c r="A107" s="94" t="s">
        <v>327</v>
      </c>
      <c r="B107" s="95">
        <v>36.799999999999997</v>
      </c>
      <c r="C107" s="37">
        <v>0.20100000000000001</v>
      </c>
      <c r="D107" s="37">
        <f t="shared" si="42"/>
        <v>0.20200000000000001</v>
      </c>
      <c r="E107" s="37">
        <f>VLOOKUP(A107,'расход по ИПУ'!A:B,2,0)</f>
        <v>1E-3</v>
      </c>
      <c r="F107" s="37">
        <f t="shared" si="43"/>
        <v>36.799999999999997</v>
      </c>
      <c r="H107" s="37">
        <f t="shared" si="29"/>
        <v>1E-3</v>
      </c>
      <c r="I107" s="37">
        <f t="shared" si="30"/>
        <v>0.20200000000000001</v>
      </c>
      <c r="K107" s="37">
        <f t="shared" ref="K107:K108" si="44">S107</f>
        <v>0.20100000000000001</v>
      </c>
      <c r="L107" s="37">
        <f t="shared" si="24"/>
        <v>0.20100000000000001</v>
      </c>
      <c r="M107" s="37">
        <f t="shared" si="32"/>
        <v>0</v>
      </c>
      <c r="N107" s="37">
        <f t="shared" si="25"/>
        <v>36.799999999999997</v>
      </c>
      <c r="P107" s="37">
        <f t="shared" si="33"/>
        <v>0</v>
      </c>
      <c r="Q107" s="37">
        <f t="shared" si="34"/>
        <v>0.20100000000000001</v>
      </c>
      <c r="R107" s="101"/>
      <c r="S107">
        <v>0.20100000000000001</v>
      </c>
      <c r="T107" s="37">
        <f t="shared" si="35"/>
        <v>0</v>
      </c>
    </row>
    <row r="108" spans="1:20" x14ac:dyDescent="0.3">
      <c r="A108" s="94" t="s">
        <v>216</v>
      </c>
      <c r="B108" s="95">
        <v>22.7</v>
      </c>
      <c r="C108" s="37">
        <v>1.254</v>
      </c>
      <c r="G108" s="37">
        <f t="shared" ref="G108:G109" si="45">B108*$G$797</f>
        <v>0.15362666288449073</v>
      </c>
      <c r="H108" s="37">
        <f t="shared" si="29"/>
        <v>0.15362666288449073</v>
      </c>
      <c r="I108" s="37">
        <f t="shared" si="30"/>
        <v>1.4076266628844907</v>
      </c>
      <c r="K108" s="37">
        <f t="shared" si="44"/>
        <v>1.254</v>
      </c>
      <c r="L108" s="37">
        <f t="shared" si="24"/>
        <v>1.254</v>
      </c>
      <c r="M108" s="37">
        <f t="shared" si="32"/>
        <v>0</v>
      </c>
      <c r="N108" s="37">
        <f t="shared" si="25"/>
        <v>22.7</v>
      </c>
      <c r="P108" s="37">
        <f t="shared" si="33"/>
        <v>0</v>
      </c>
      <c r="Q108" s="37">
        <f t="shared" si="34"/>
        <v>1.254</v>
      </c>
      <c r="R108" s="101"/>
      <c r="S108">
        <v>1.254</v>
      </c>
      <c r="T108" s="37">
        <f t="shared" si="35"/>
        <v>0</v>
      </c>
    </row>
    <row r="109" spans="1:20" x14ac:dyDescent="0.3">
      <c r="A109" s="94" t="s">
        <v>109</v>
      </c>
      <c r="B109" s="95">
        <v>32.4</v>
      </c>
      <c r="C109" s="37">
        <v>3.722</v>
      </c>
      <c r="G109" s="37">
        <f t="shared" si="45"/>
        <v>0.21927329856640967</v>
      </c>
      <c r="H109" s="37">
        <f t="shared" si="29"/>
        <v>0.21927329856640967</v>
      </c>
      <c r="I109" s="37">
        <f t="shared" si="30"/>
        <v>3.9412732985664096</v>
      </c>
      <c r="K109" s="37">
        <f t="shared" si="31"/>
        <v>3.9412732985664096</v>
      </c>
      <c r="L109" s="37">
        <f t="shared" si="24"/>
        <v>5.5220000000000002</v>
      </c>
      <c r="M109" s="37">
        <f t="shared" si="32"/>
        <v>1.5807267014335906</v>
      </c>
      <c r="N109" s="37">
        <f t="shared" si="25"/>
        <v>32.4</v>
      </c>
      <c r="P109" s="37">
        <f t="shared" si="33"/>
        <v>1.5807267014335906</v>
      </c>
      <c r="Q109" s="37">
        <f t="shared" si="34"/>
        <v>5.5220000000000002</v>
      </c>
      <c r="R109" s="101"/>
      <c r="S109">
        <v>5.5220000000000002</v>
      </c>
      <c r="T109" s="37">
        <f t="shared" si="35"/>
        <v>0</v>
      </c>
    </row>
    <row r="110" spans="1:20" x14ac:dyDescent="0.3">
      <c r="A110" s="94" t="s">
        <v>121</v>
      </c>
      <c r="B110" s="95">
        <v>58.6</v>
      </c>
      <c r="C110" s="37">
        <v>11.904</v>
      </c>
      <c r="D110" s="37">
        <f>C110+E110</f>
        <v>12.493</v>
      </c>
      <c r="E110" s="37">
        <f>VLOOKUP(A110,'расход по ИПУ'!A:B,2,0)</f>
        <v>0.58899999999999997</v>
      </c>
      <c r="F110" s="37">
        <f>B110</f>
        <v>58.6</v>
      </c>
      <c r="H110" s="37">
        <f t="shared" si="29"/>
        <v>0.58899999999999997</v>
      </c>
      <c r="I110" s="37">
        <f t="shared" si="30"/>
        <v>12.493</v>
      </c>
      <c r="K110" s="37">
        <f t="shared" si="31"/>
        <v>12.493</v>
      </c>
      <c r="L110" s="37">
        <f t="shared" si="24"/>
        <v>14.03</v>
      </c>
      <c r="M110" s="37">
        <f t="shared" si="32"/>
        <v>1.536999999999999</v>
      </c>
      <c r="N110" s="37">
        <f t="shared" si="25"/>
        <v>58.6</v>
      </c>
      <c r="P110" s="37">
        <f t="shared" si="33"/>
        <v>1.536999999999999</v>
      </c>
      <c r="Q110" s="37">
        <f t="shared" si="34"/>
        <v>14.03</v>
      </c>
      <c r="R110" s="101"/>
      <c r="S110">
        <v>14.03</v>
      </c>
      <c r="T110" s="37">
        <f t="shared" si="35"/>
        <v>0</v>
      </c>
    </row>
    <row r="111" spans="1:20" x14ac:dyDescent="0.3">
      <c r="A111" s="94" t="s">
        <v>182</v>
      </c>
      <c r="B111" s="95">
        <v>69.8</v>
      </c>
      <c r="C111" s="37">
        <v>17.971</v>
      </c>
      <c r="G111" s="37">
        <f>B111*$G$797</f>
        <v>0.47238506913380851</v>
      </c>
      <c r="H111" s="37">
        <f t="shared" si="29"/>
        <v>0.47238506913380851</v>
      </c>
      <c r="I111" s="37">
        <f t="shared" si="30"/>
        <v>18.443385069133807</v>
      </c>
      <c r="K111" s="37">
        <f t="shared" si="31"/>
        <v>18.443385069133807</v>
      </c>
      <c r="L111" s="37">
        <f t="shared" si="24"/>
        <v>21.850999999999999</v>
      </c>
      <c r="M111" s="37">
        <f t="shared" si="32"/>
        <v>3.4076149308661918</v>
      </c>
      <c r="N111" s="37">
        <f t="shared" si="25"/>
        <v>69.8</v>
      </c>
      <c r="P111" s="37">
        <f t="shared" si="33"/>
        <v>3.4076149308661918</v>
      </c>
      <c r="Q111" s="37">
        <f t="shared" si="34"/>
        <v>21.850999999999999</v>
      </c>
      <c r="R111" s="101"/>
      <c r="S111">
        <v>21.850999999999999</v>
      </c>
      <c r="T111" s="37">
        <f t="shared" si="35"/>
        <v>0</v>
      </c>
    </row>
    <row r="112" spans="1:20" x14ac:dyDescent="0.3">
      <c r="A112" s="94" t="s">
        <v>269</v>
      </c>
      <c r="B112" s="95">
        <v>79.599999999999994</v>
      </c>
      <c r="C112" s="37">
        <v>16.702999999999999</v>
      </c>
      <c r="D112" s="37">
        <f>C112+E112</f>
        <v>16.702999999999999</v>
      </c>
      <c r="E112" s="37">
        <f>VLOOKUP(A112,'расход по ИПУ'!A:B,2,0)</f>
        <v>0</v>
      </c>
      <c r="F112" s="37">
        <f>B112</f>
        <v>79.599999999999994</v>
      </c>
      <c r="H112" s="37">
        <f t="shared" si="29"/>
        <v>0</v>
      </c>
      <c r="I112" s="37">
        <f t="shared" si="30"/>
        <v>16.702999999999999</v>
      </c>
      <c r="K112" s="37">
        <f t="shared" si="31"/>
        <v>16.702999999999999</v>
      </c>
      <c r="L112" s="37">
        <f t="shared" si="24"/>
        <v>26.463000000000001</v>
      </c>
      <c r="M112" s="37">
        <f t="shared" si="32"/>
        <v>9.7600000000000016</v>
      </c>
      <c r="N112" s="37">
        <f t="shared" si="25"/>
        <v>79.599999999999994</v>
      </c>
      <c r="P112" s="37">
        <f t="shared" si="33"/>
        <v>9.7600000000000016</v>
      </c>
      <c r="Q112" s="37">
        <f t="shared" si="34"/>
        <v>26.463000000000001</v>
      </c>
      <c r="R112" s="101"/>
      <c r="S112">
        <v>26.463000000000001</v>
      </c>
      <c r="T112" s="37">
        <f t="shared" si="35"/>
        <v>0</v>
      </c>
    </row>
    <row r="113" spans="1:20" x14ac:dyDescent="0.3">
      <c r="A113" s="94" t="s">
        <v>69</v>
      </c>
      <c r="B113" s="95">
        <v>58.1</v>
      </c>
      <c r="C113" s="37">
        <v>14.502000000000001</v>
      </c>
      <c r="G113" s="37">
        <f>B113*$G$797</f>
        <v>0.39320304465149392</v>
      </c>
      <c r="H113" s="37">
        <f t="shared" si="29"/>
        <v>0.39320304465149392</v>
      </c>
      <c r="I113" s="37">
        <f t="shared" si="30"/>
        <v>14.895203044651495</v>
      </c>
      <c r="K113" s="37">
        <f t="shared" si="31"/>
        <v>14.895203044651495</v>
      </c>
      <c r="L113" s="37">
        <f t="shared" si="24"/>
        <v>18.315000000000001</v>
      </c>
      <c r="M113" s="37">
        <f t="shared" si="32"/>
        <v>3.4197969553485059</v>
      </c>
      <c r="N113" s="37">
        <f t="shared" si="25"/>
        <v>58.1</v>
      </c>
      <c r="P113" s="37">
        <f t="shared" si="33"/>
        <v>3.4197969553485059</v>
      </c>
      <c r="Q113" s="37">
        <f t="shared" si="34"/>
        <v>18.315000000000001</v>
      </c>
      <c r="R113" s="101"/>
      <c r="S113">
        <v>18.315000000000001</v>
      </c>
      <c r="T113" s="37">
        <f t="shared" si="35"/>
        <v>0</v>
      </c>
    </row>
    <row r="114" spans="1:20" x14ac:dyDescent="0.3">
      <c r="A114" s="94" t="s">
        <v>180</v>
      </c>
      <c r="B114" s="95">
        <v>57.1</v>
      </c>
      <c r="C114" s="37">
        <v>0.66700000000000004</v>
      </c>
      <c r="D114" s="37">
        <f>C114+E114</f>
        <v>0.66700000000000004</v>
      </c>
      <c r="E114" s="37">
        <f>VLOOKUP(A114,'расход по ИПУ'!A:B,2,0)</f>
        <v>0</v>
      </c>
      <c r="F114" s="37">
        <f>B114</f>
        <v>57.1</v>
      </c>
      <c r="H114" s="37">
        <f t="shared" si="29"/>
        <v>0</v>
      </c>
      <c r="I114" s="37">
        <f t="shared" si="30"/>
        <v>0.66700000000000004</v>
      </c>
      <c r="K114" s="37">
        <f t="shared" si="31"/>
        <v>0.66700000000000004</v>
      </c>
      <c r="L114" s="37">
        <f t="shared" ref="L114:L177" si="46">K114+M114</f>
        <v>2.1269999999999998</v>
      </c>
      <c r="M114" s="37">
        <f t="shared" si="32"/>
        <v>1.4599999999999997</v>
      </c>
      <c r="N114" s="37">
        <f t="shared" ref="N114:N177" si="47">B114</f>
        <v>57.1</v>
      </c>
      <c r="P114" s="37">
        <f t="shared" si="33"/>
        <v>1.4599999999999997</v>
      </c>
      <c r="Q114" s="37">
        <f t="shared" si="34"/>
        <v>2.1269999999999998</v>
      </c>
      <c r="R114" s="101"/>
      <c r="S114">
        <v>2.1269999999999998</v>
      </c>
      <c r="T114" s="37">
        <f t="shared" si="35"/>
        <v>0</v>
      </c>
    </row>
    <row r="115" spans="1:20" x14ac:dyDescent="0.3">
      <c r="A115" s="94" t="s">
        <v>65</v>
      </c>
      <c r="B115" s="95">
        <v>36.799999999999997</v>
      </c>
      <c r="C115" s="37">
        <v>0.27900000000000003</v>
      </c>
      <c r="G115" s="37">
        <f t="shared" ref="G115:G117" si="48">B115*$G$797</f>
        <v>0.24905115392728014</v>
      </c>
      <c r="H115" s="37">
        <f t="shared" si="29"/>
        <v>0.24905115392728014</v>
      </c>
      <c r="I115" s="37">
        <f t="shared" si="30"/>
        <v>0.52805115392728019</v>
      </c>
      <c r="K115" s="37">
        <f>S115</f>
        <v>0.27900000000000003</v>
      </c>
      <c r="L115" s="37">
        <f t="shared" si="46"/>
        <v>0.27900000000000003</v>
      </c>
      <c r="M115" s="37">
        <f t="shared" si="32"/>
        <v>0</v>
      </c>
      <c r="N115" s="37">
        <f t="shared" si="47"/>
        <v>36.799999999999997</v>
      </c>
      <c r="P115" s="37">
        <f t="shared" si="33"/>
        <v>0</v>
      </c>
      <c r="Q115" s="37">
        <f t="shared" si="34"/>
        <v>0.27900000000000003</v>
      </c>
      <c r="R115" s="101"/>
      <c r="S115">
        <v>0.27900000000000003</v>
      </c>
      <c r="T115" s="37">
        <f t="shared" si="35"/>
        <v>0</v>
      </c>
    </row>
    <row r="116" spans="1:20" x14ac:dyDescent="0.3">
      <c r="A116" s="94" t="s">
        <v>301</v>
      </c>
      <c r="B116" s="95">
        <v>22.7</v>
      </c>
      <c r="C116" s="37">
        <v>0.93100000000000005</v>
      </c>
      <c r="G116" s="37">
        <f t="shared" si="48"/>
        <v>0.15362666288449073</v>
      </c>
      <c r="H116" s="37">
        <f t="shared" si="29"/>
        <v>0.15362666288449073</v>
      </c>
      <c r="I116" s="37">
        <f t="shared" si="30"/>
        <v>1.0846266628844907</v>
      </c>
      <c r="K116" s="37">
        <f t="shared" si="31"/>
        <v>1.0846266628844907</v>
      </c>
      <c r="L116" s="37">
        <f t="shared" si="46"/>
        <v>1.9890000000000001</v>
      </c>
      <c r="M116" s="37">
        <f t="shared" si="32"/>
        <v>0.90437333711550938</v>
      </c>
      <c r="N116" s="37">
        <f t="shared" si="47"/>
        <v>22.7</v>
      </c>
      <c r="P116" s="37">
        <f t="shared" si="33"/>
        <v>0.90437333711550938</v>
      </c>
      <c r="Q116" s="37">
        <f t="shared" si="34"/>
        <v>1.9890000000000001</v>
      </c>
      <c r="R116" s="101"/>
      <c r="S116">
        <v>1.9890000000000001</v>
      </c>
      <c r="T116" s="37">
        <f t="shared" si="35"/>
        <v>0</v>
      </c>
    </row>
    <row r="117" spans="1:20" x14ac:dyDescent="0.3">
      <c r="A117" s="94" t="s">
        <v>82</v>
      </c>
      <c r="B117" s="95">
        <v>32.4</v>
      </c>
      <c r="C117" s="37">
        <v>2.4239999999999999</v>
      </c>
      <c r="G117" s="37">
        <f t="shared" si="48"/>
        <v>0.21927329856640967</v>
      </c>
      <c r="H117" s="37">
        <f t="shared" si="29"/>
        <v>0.21927329856640967</v>
      </c>
      <c r="I117" s="37">
        <f t="shared" si="30"/>
        <v>2.6432732985664096</v>
      </c>
      <c r="K117" s="37">
        <f t="shared" si="31"/>
        <v>2.6432732985664096</v>
      </c>
      <c r="L117" s="37">
        <f t="shared" si="46"/>
        <v>3.7679999999999998</v>
      </c>
      <c r="M117" s="37">
        <f t="shared" si="32"/>
        <v>1.1247267014335902</v>
      </c>
      <c r="N117" s="37">
        <f t="shared" si="47"/>
        <v>32.4</v>
      </c>
      <c r="P117" s="37">
        <f t="shared" si="33"/>
        <v>1.1247267014335902</v>
      </c>
      <c r="Q117" s="37">
        <f t="shared" si="34"/>
        <v>3.7679999999999998</v>
      </c>
      <c r="R117" s="101"/>
      <c r="S117">
        <v>3.7679999999999998</v>
      </c>
      <c r="T117" s="37">
        <f t="shared" si="35"/>
        <v>0</v>
      </c>
    </row>
    <row r="118" spans="1:20" x14ac:dyDescent="0.3">
      <c r="A118" s="94" t="s">
        <v>119</v>
      </c>
      <c r="B118" s="95">
        <v>58.6</v>
      </c>
      <c r="C118" s="37">
        <v>12.34</v>
      </c>
      <c r="D118" s="37">
        <f>C118+E118</f>
        <v>12.395999999999999</v>
      </c>
      <c r="E118" s="37">
        <f>VLOOKUP(A118,'расход по ИПУ'!A:B,2,0)</f>
        <v>5.6000000000000001E-2</v>
      </c>
      <c r="F118" s="37">
        <f>B118</f>
        <v>58.6</v>
      </c>
      <c r="H118" s="37">
        <f t="shared" si="29"/>
        <v>5.6000000000000001E-2</v>
      </c>
      <c r="I118" s="37">
        <f t="shared" si="30"/>
        <v>12.395999999999999</v>
      </c>
      <c r="K118" s="37">
        <f t="shared" si="31"/>
        <v>12.395999999999999</v>
      </c>
      <c r="L118" s="37">
        <f t="shared" si="46"/>
        <v>15.023</v>
      </c>
      <c r="M118" s="37">
        <f t="shared" si="32"/>
        <v>2.6270000000000007</v>
      </c>
      <c r="N118" s="37">
        <f t="shared" si="47"/>
        <v>58.6</v>
      </c>
      <c r="P118" s="37">
        <f t="shared" si="33"/>
        <v>2.6270000000000007</v>
      </c>
      <c r="Q118" s="37">
        <f t="shared" si="34"/>
        <v>15.023</v>
      </c>
      <c r="R118" s="101"/>
      <c r="S118">
        <v>15.023</v>
      </c>
      <c r="T118" s="37">
        <f t="shared" si="35"/>
        <v>0</v>
      </c>
    </row>
    <row r="119" spans="1:20" x14ac:dyDescent="0.3">
      <c r="A119" s="94" t="s">
        <v>120</v>
      </c>
      <c r="B119" s="95">
        <v>69.8</v>
      </c>
      <c r="C119" s="37">
        <v>2.371</v>
      </c>
      <c r="G119" s="37">
        <f t="shared" ref="G119:G122" si="49">B119*$G$797</f>
        <v>0.47238506913380851</v>
      </c>
      <c r="H119" s="37">
        <f t="shared" si="29"/>
        <v>0.47238506913380851</v>
      </c>
      <c r="I119" s="37">
        <f t="shared" si="30"/>
        <v>2.8433850691338085</v>
      </c>
      <c r="K119" s="37">
        <f>S119</f>
        <v>2.371</v>
      </c>
      <c r="L119" s="37">
        <f t="shared" si="46"/>
        <v>2.371</v>
      </c>
      <c r="M119" s="37">
        <f t="shared" si="32"/>
        <v>0</v>
      </c>
      <c r="N119" s="37">
        <f t="shared" si="47"/>
        <v>69.8</v>
      </c>
      <c r="P119" s="37">
        <f t="shared" si="33"/>
        <v>0</v>
      </c>
      <c r="Q119" s="37">
        <f t="shared" si="34"/>
        <v>2.371</v>
      </c>
      <c r="R119" s="101"/>
      <c r="S119">
        <v>2.371</v>
      </c>
      <c r="T119" s="37">
        <f t="shared" si="35"/>
        <v>0</v>
      </c>
    </row>
    <row r="120" spans="1:20" x14ac:dyDescent="0.3">
      <c r="A120" s="94" t="s">
        <v>81</v>
      </c>
      <c r="B120" s="95">
        <v>79.599999999999994</v>
      </c>
      <c r="C120" s="37">
        <v>16.295000000000002</v>
      </c>
      <c r="G120" s="37">
        <f t="shared" si="49"/>
        <v>0.53870847425574719</v>
      </c>
      <c r="H120" s="37">
        <f t="shared" si="29"/>
        <v>0.53870847425574719</v>
      </c>
      <c r="I120" s="37">
        <f t="shared" si="30"/>
        <v>16.833708474255747</v>
      </c>
      <c r="K120" s="37">
        <f t="shared" si="31"/>
        <v>16.833708474255747</v>
      </c>
      <c r="L120" s="37">
        <f t="shared" si="46"/>
        <v>19.257999999999999</v>
      </c>
      <c r="M120" s="37">
        <f t="shared" si="32"/>
        <v>2.4242915257442519</v>
      </c>
      <c r="N120" s="37">
        <f t="shared" si="47"/>
        <v>79.599999999999994</v>
      </c>
      <c r="P120" s="37">
        <f t="shared" si="33"/>
        <v>2.4242915257442519</v>
      </c>
      <c r="Q120" s="37">
        <f t="shared" si="34"/>
        <v>19.257999999999999</v>
      </c>
      <c r="R120" s="101"/>
      <c r="S120">
        <v>19.257999999999999</v>
      </c>
      <c r="T120" s="37">
        <f t="shared" si="35"/>
        <v>0</v>
      </c>
    </row>
    <row r="121" spans="1:20" x14ac:dyDescent="0.3">
      <c r="A121" s="94" t="s">
        <v>122</v>
      </c>
      <c r="B121" s="95">
        <v>36.799999999999997</v>
      </c>
      <c r="C121" s="37">
        <v>11.022</v>
      </c>
      <c r="G121" s="37">
        <f t="shared" si="49"/>
        <v>0.24905115392728014</v>
      </c>
      <c r="H121" s="37">
        <f t="shared" si="29"/>
        <v>0.24905115392728014</v>
      </c>
      <c r="I121" s="37">
        <f t="shared" si="30"/>
        <v>11.27105115392728</v>
      </c>
      <c r="K121" s="37">
        <f t="shared" si="31"/>
        <v>11.27105115392728</v>
      </c>
      <c r="L121" s="37">
        <f t="shared" si="46"/>
        <v>12.936</v>
      </c>
      <c r="M121" s="37">
        <f t="shared" si="32"/>
        <v>1.6649488460727202</v>
      </c>
      <c r="N121" s="37">
        <f t="shared" si="47"/>
        <v>36.799999999999997</v>
      </c>
      <c r="P121" s="37">
        <f t="shared" si="33"/>
        <v>1.6649488460727202</v>
      </c>
      <c r="Q121" s="37">
        <f t="shared" si="34"/>
        <v>12.936</v>
      </c>
      <c r="R121" s="101"/>
      <c r="S121">
        <v>12.936</v>
      </c>
      <c r="T121" s="37">
        <f t="shared" si="35"/>
        <v>0</v>
      </c>
    </row>
    <row r="122" spans="1:20" x14ac:dyDescent="0.3">
      <c r="A122" s="94" t="s">
        <v>107</v>
      </c>
      <c r="B122" s="95">
        <v>22.7</v>
      </c>
      <c r="C122" s="37">
        <v>4.3550000000000004</v>
      </c>
      <c r="G122" s="37">
        <f t="shared" si="49"/>
        <v>0.15362666288449073</v>
      </c>
      <c r="H122" s="37">
        <f t="shared" si="29"/>
        <v>0.15362666288449073</v>
      </c>
      <c r="I122" s="37">
        <f t="shared" si="30"/>
        <v>4.5086266628844909</v>
      </c>
      <c r="K122" s="37">
        <f t="shared" si="31"/>
        <v>4.5086266628844909</v>
      </c>
      <c r="L122" s="37">
        <f t="shared" si="46"/>
        <v>5.1319999999999997</v>
      </c>
      <c r="M122" s="37">
        <f t="shared" si="32"/>
        <v>0.6233733371155088</v>
      </c>
      <c r="N122" s="37">
        <f t="shared" si="47"/>
        <v>22.7</v>
      </c>
      <c r="P122" s="37">
        <f t="shared" si="33"/>
        <v>0.6233733371155088</v>
      </c>
      <c r="Q122" s="37">
        <f t="shared" si="34"/>
        <v>5.1319999999999997</v>
      </c>
      <c r="R122" s="101"/>
      <c r="S122">
        <v>5.1319999999999997</v>
      </c>
      <c r="T122" s="37">
        <f t="shared" si="35"/>
        <v>0</v>
      </c>
    </row>
    <row r="123" spans="1:20" x14ac:dyDescent="0.3">
      <c r="A123" s="94" t="s">
        <v>83</v>
      </c>
      <c r="B123" s="95">
        <v>32.4</v>
      </c>
      <c r="C123" s="37">
        <v>10.085000000000001</v>
      </c>
      <c r="D123" s="37">
        <f>C123+E123</f>
        <v>10.085000000000001</v>
      </c>
      <c r="E123" s="37">
        <f>VLOOKUP(A123,'расход по ИПУ'!A:B,2,0)</f>
        <v>0</v>
      </c>
      <c r="F123" s="37">
        <f>B123</f>
        <v>32.4</v>
      </c>
      <c r="H123" s="37">
        <f t="shared" si="29"/>
        <v>0</v>
      </c>
      <c r="I123" s="37">
        <f t="shared" si="30"/>
        <v>10.085000000000001</v>
      </c>
      <c r="K123" s="37">
        <f t="shared" si="31"/>
        <v>10.085000000000001</v>
      </c>
      <c r="L123" s="37">
        <f t="shared" si="46"/>
        <v>11.162000000000001</v>
      </c>
      <c r="M123" s="37">
        <f t="shared" si="32"/>
        <v>1.077</v>
      </c>
      <c r="N123" s="37">
        <f t="shared" si="47"/>
        <v>32.4</v>
      </c>
      <c r="P123" s="37">
        <f t="shared" si="33"/>
        <v>1.077</v>
      </c>
      <c r="Q123" s="37">
        <f t="shared" si="34"/>
        <v>11.162000000000001</v>
      </c>
      <c r="R123" s="101"/>
      <c r="S123">
        <v>11.162000000000001</v>
      </c>
      <c r="T123" s="37">
        <f t="shared" si="35"/>
        <v>0</v>
      </c>
    </row>
    <row r="124" spans="1:20" x14ac:dyDescent="0.3">
      <c r="A124" s="94" t="s">
        <v>236</v>
      </c>
      <c r="B124" s="95">
        <v>58.6</v>
      </c>
      <c r="C124" s="37">
        <v>13.108000000000001</v>
      </c>
      <c r="G124" s="37">
        <f>B124*$G$797</f>
        <v>0.39658689185159285</v>
      </c>
      <c r="H124" s="37">
        <f t="shared" si="29"/>
        <v>0.39658689185159285</v>
      </c>
      <c r="I124" s="37">
        <f t="shared" si="30"/>
        <v>13.504586891851593</v>
      </c>
      <c r="K124" s="37">
        <f t="shared" si="31"/>
        <v>13.504586891851593</v>
      </c>
      <c r="L124" s="37">
        <f t="shared" si="46"/>
        <v>15.739000000000001</v>
      </c>
      <c r="M124" s="37">
        <f t="shared" si="32"/>
        <v>2.2344131081484075</v>
      </c>
      <c r="N124" s="37">
        <f t="shared" si="47"/>
        <v>58.6</v>
      </c>
      <c r="P124" s="37">
        <f t="shared" si="33"/>
        <v>2.2344131081484075</v>
      </c>
      <c r="Q124" s="37">
        <f t="shared" si="34"/>
        <v>15.739000000000001</v>
      </c>
      <c r="R124" s="101"/>
      <c r="S124">
        <v>15.739000000000001</v>
      </c>
      <c r="T124" s="37">
        <f t="shared" si="35"/>
        <v>0</v>
      </c>
    </row>
    <row r="125" spans="1:20" x14ac:dyDescent="0.3">
      <c r="A125" s="94" t="s">
        <v>75</v>
      </c>
      <c r="B125" s="95">
        <v>33.1</v>
      </c>
      <c r="C125" s="37">
        <v>10.401999999999999</v>
      </c>
      <c r="D125" s="37">
        <f>C125+E125</f>
        <v>10.901999999999999</v>
      </c>
      <c r="E125" s="37">
        <f>VLOOKUP(A125,'расход по ИПУ'!A:B,2,0)</f>
        <v>0.5</v>
      </c>
      <c r="F125" s="37">
        <f>B125</f>
        <v>33.1</v>
      </c>
      <c r="H125" s="37">
        <f t="shared" si="29"/>
        <v>0.5</v>
      </c>
      <c r="I125" s="37">
        <f t="shared" si="30"/>
        <v>10.901999999999999</v>
      </c>
      <c r="K125" s="37">
        <f t="shared" si="31"/>
        <v>10.901999999999999</v>
      </c>
      <c r="L125" s="37">
        <f t="shared" si="46"/>
        <v>11.763</v>
      </c>
      <c r="M125" s="37">
        <f t="shared" si="32"/>
        <v>0.86100000000000065</v>
      </c>
      <c r="N125" s="37">
        <f t="shared" si="47"/>
        <v>33.1</v>
      </c>
      <c r="P125" s="37">
        <f t="shared" si="33"/>
        <v>0.86100000000000065</v>
      </c>
      <c r="Q125" s="37">
        <f t="shared" si="34"/>
        <v>11.763</v>
      </c>
      <c r="R125" s="101"/>
      <c r="S125">
        <v>11.763</v>
      </c>
      <c r="T125" s="37">
        <f t="shared" si="35"/>
        <v>0</v>
      </c>
    </row>
    <row r="126" spans="1:20" x14ac:dyDescent="0.3">
      <c r="A126" s="94" t="s">
        <v>244</v>
      </c>
      <c r="B126" s="95">
        <v>69.8</v>
      </c>
      <c r="C126" s="37">
        <v>17.172999999999998</v>
      </c>
      <c r="G126" s="37">
        <f t="shared" ref="G126:G129" si="50">B126*$G$797</f>
        <v>0.47238506913380851</v>
      </c>
      <c r="H126" s="37">
        <f t="shared" si="29"/>
        <v>0.47238506913380851</v>
      </c>
      <c r="I126" s="37">
        <f t="shared" si="30"/>
        <v>17.645385069133805</v>
      </c>
      <c r="K126" s="37">
        <f t="shared" si="31"/>
        <v>17.645385069133805</v>
      </c>
      <c r="L126" s="37">
        <f t="shared" si="46"/>
        <v>20.177</v>
      </c>
      <c r="M126" s="37">
        <f t="shared" si="32"/>
        <v>2.5316149308661942</v>
      </c>
      <c r="N126" s="37">
        <f t="shared" si="47"/>
        <v>69.8</v>
      </c>
      <c r="P126" s="37">
        <f t="shared" si="33"/>
        <v>2.5316149308661942</v>
      </c>
      <c r="Q126" s="37">
        <f t="shared" si="34"/>
        <v>20.177</v>
      </c>
      <c r="R126" s="101"/>
      <c r="S126">
        <v>20.177</v>
      </c>
      <c r="T126" s="37">
        <f t="shared" si="35"/>
        <v>0</v>
      </c>
    </row>
    <row r="127" spans="1:20" x14ac:dyDescent="0.3">
      <c r="A127" s="94" t="s">
        <v>328</v>
      </c>
      <c r="B127" s="95">
        <v>79.599999999999994</v>
      </c>
      <c r="C127" s="37">
        <v>13.727</v>
      </c>
      <c r="G127" s="37">
        <f t="shared" si="50"/>
        <v>0.53870847425574719</v>
      </c>
      <c r="H127" s="37">
        <f t="shared" si="29"/>
        <v>0.53870847425574719</v>
      </c>
      <c r="I127" s="37">
        <f t="shared" si="30"/>
        <v>14.265708474255748</v>
      </c>
      <c r="K127" s="37">
        <f t="shared" si="31"/>
        <v>14.265708474255748</v>
      </c>
      <c r="L127" s="37">
        <f t="shared" si="46"/>
        <v>15.913</v>
      </c>
      <c r="M127" s="37">
        <f t="shared" si="32"/>
        <v>1.6472915257442526</v>
      </c>
      <c r="N127" s="37">
        <f t="shared" si="47"/>
        <v>79.599999999999994</v>
      </c>
      <c r="P127" s="37">
        <f t="shared" si="33"/>
        <v>1.6472915257442526</v>
      </c>
      <c r="Q127" s="37">
        <f t="shared" si="34"/>
        <v>15.913</v>
      </c>
      <c r="R127" s="101"/>
      <c r="S127">
        <v>15.913</v>
      </c>
      <c r="T127" s="37">
        <f t="shared" si="35"/>
        <v>0</v>
      </c>
    </row>
    <row r="128" spans="1:20" x14ac:dyDescent="0.3">
      <c r="A128" s="94" t="s">
        <v>179</v>
      </c>
      <c r="B128" s="95">
        <v>36.799999999999997</v>
      </c>
      <c r="C128" s="37">
        <v>5.0739999999999998</v>
      </c>
      <c r="G128" s="37">
        <f t="shared" si="50"/>
        <v>0.24905115392728014</v>
      </c>
      <c r="H128" s="37">
        <f t="shared" si="29"/>
        <v>0.24905115392728014</v>
      </c>
      <c r="I128" s="37">
        <f t="shared" si="30"/>
        <v>5.3230511539272802</v>
      </c>
      <c r="K128" s="37">
        <f t="shared" si="31"/>
        <v>5.3230511539272802</v>
      </c>
      <c r="L128" s="37">
        <f t="shared" si="46"/>
        <v>6.6669999999999998</v>
      </c>
      <c r="M128" s="37">
        <f t="shared" si="32"/>
        <v>1.3439488460727196</v>
      </c>
      <c r="N128" s="37">
        <f t="shared" si="47"/>
        <v>36.799999999999997</v>
      </c>
      <c r="P128" s="37">
        <f t="shared" si="33"/>
        <v>1.3439488460727196</v>
      </c>
      <c r="Q128" s="37">
        <f t="shared" si="34"/>
        <v>6.6669999999999998</v>
      </c>
      <c r="R128" s="101"/>
      <c r="S128">
        <v>6.6669999999999998</v>
      </c>
      <c r="T128" s="37">
        <f t="shared" si="35"/>
        <v>0</v>
      </c>
    </row>
    <row r="129" spans="1:20" x14ac:dyDescent="0.3">
      <c r="A129" s="94" t="s">
        <v>226</v>
      </c>
      <c r="B129" s="95">
        <v>22.7</v>
      </c>
      <c r="C129" s="37">
        <v>5.3330000000000002</v>
      </c>
      <c r="G129" s="37">
        <f t="shared" si="50"/>
        <v>0.15362666288449073</v>
      </c>
      <c r="H129" s="37">
        <f t="shared" si="29"/>
        <v>0.15362666288449073</v>
      </c>
      <c r="I129" s="37">
        <f t="shared" si="30"/>
        <v>5.4866266628844906</v>
      </c>
      <c r="K129" s="37">
        <f t="shared" si="31"/>
        <v>5.4866266628844906</v>
      </c>
      <c r="L129" s="37">
        <f t="shared" si="46"/>
        <v>6.843</v>
      </c>
      <c r="M129" s="37">
        <f t="shared" si="32"/>
        <v>1.3563733371155093</v>
      </c>
      <c r="N129" s="37">
        <f t="shared" si="47"/>
        <v>22.7</v>
      </c>
      <c r="P129" s="37">
        <f t="shared" si="33"/>
        <v>1.3563733371155093</v>
      </c>
      <c r="Q129" s="37">
        <f t="shared" si="34"/>
        <v>6.843</v>
      </c>
      <c r="R129" s="101"/>
      <c r="S129">
        <v>6.843</v>
      </c>
      <c r="T129" s="37">
        <f t="shared" si="35"/>
        <v>0</v>
      </c>
    </row>
    <row r="130" spans="1:20" x14ac:dyDescent="0.3">
      <c r="A130" s="94" t="s">
        <v>183</v>
      </c>
      <c r="B130" s="95">
        <v>32.4</v>
      </c>
      <c r="C130" s="37">
        <v>11.78</v>
      </c>
      <c r="D130" s="37">
        <f>C130+E130</f>
        <v>12.524999999999999</v>
      </c>
      <c r="E130" s="37">
        <f>VLOOKUP(A130,'расход по ИПУ'!A:B,2,0)</f>
        <v>0.745</v>
      </c>
      <c r="F130" s="37">
        <f>B130</f>
        <v>32.4</v>
      </c>
      <c r="H130" s="37">
        <f t="shared" si="29"/>
        <v>0.745</v>
      </c>
      <c r="I130" s="37">
        <f t="shared" si="30"/>
        <v>12.524999999999999</v>
      </c>
      <c r="K130" s="37">
        <f t="shared" si="31"/>
        <v>12.524999999999999</v>
      </c>
      <c r="L130" s="37">
        <f t="shared" si="46"/>
        <v>14.077</v>
      </c>
      <c r="M130" s="37">
        <f t="shared" si="32"/>
        <v>1.5520000000000014</v>
      </c>
      <c r="N130" s="37">
        <f t="shared" si="47"/>
        <v>32.4</v>
      </c>
      <c r="P130" s="37">
        <f t="shared" si="33"/>
        <v>1.5520000000000014</v>
      </c>
      <c r="Q130" s="37">
        <f t="shared" si="34"/>
        <v>14.077</v>
      </c>
      <c r="R130" s="101"/>
      <c r="S130">
        <v>14.077</v>
      </c>
      <c r="T130" s="37">
        <f t="shared" si="35"/>
        <v>0</v>
      </c>
    </row>
    <row r="131" spans="1:20" x14ac:dyDescent="0.3">
      <c r="A131" s="94" t="s">
        <v>45</v>
      </c>
      <c r="B131" s="95">
        <v>58.6</v>
      </c>
      <c r="C131" s="37">
        <v>15.864000000000001</v>
      </c>
      <c r="G131" s="37">
        <f t="shared" ref="G131:G132" si="51">B131*$G$797</f>
        <v>0.39658689185159285</v>
      </c>
      <c r="H131" s="37">
        <f t="shared" ref="H131:H194" si="52">E131+G131</f>
        <v>0.39658689185159285</v>
      </c>
      <c r="I131" s="37">
        <f t="shared" ref="I131:I194" si="53">C131+H131</f>
        <v>16.260586891851595</v>
      </c>
      <c r="K131" s="37">
        <f t="shared" ref="K131:K194" si="54">I131</f>
        <v>16.260586891851595</v>
      </c>
      <c r="L131" s="37">
        <f t="shared" si="46"/>
        <v>18.463999999999999</v>
      </c>
      <c r="M131" s="37">
        <f t="shared" ref="M131:M194" si="55">S131-K131</f>
        <v>2.2034131081484034</v>
      </c>
      <c r="N131" s="37">
        <f t="shared" si="47"/>
        <v>58.6</v>
      </c>
      <c r="P131" s="37">
        <f t="shared" ref="P131:P194" si="56">M131+O131</f>
        <v>2.2034131081484034</v>
      </c>
      <c r="Q131" s="37">
        <f t="shared" ref="Q131:Q194" si="57">K131+P131</f>
        <v>18.463999999999999</v>
      </c>
      <c r="R131" s="101"/>
      <c r="S131">
        <v>18.463999999999999</v>
      </c>
      <c r="T131" s="37">
        <f t="shared" si="35"/>
        <v>0</v>
      </c>
    </row>
    <row r="132" spans="1:20" x14ac:dyDescent="0.3">
      <c r="A132" s="94" t="s">
        <v>95</v>
      </c>
      <c r="B132" s="95">
        <v>69.8</v>
      </c>
      <c r="C132" s="37">
        <v>19.788</v>
      </c>
      <c r="G132" s="37">
        <f t="shared" si="51"/>
        <v>0.47238506913380851</v>
      </c>
      <c r="H132" s="37">
        <f t="shared" si="52"/>
        <v>0.47238506913380851</v>
      </c>
      <c r="I132" s="37">
        <f t="shared" si="53"/>
        <v>20.260385069133807</v>
      </c>
      <c r="K132" s="37">
        <f t="shared" si="54"/>
        <v>20.260385069133807</v>
      </c>
      <c r="L132" s="37">
        <f t="shared" si="46"/>
        <v>24.053999999999998</v>
      </c>
      <c r="M132" s="37">
        <f t="shared" si="55"/>
        <v>3.7936149308661911</v>
      </c>
      <c r="N132" s="37">
        <f t="shared" si="47"/>
        <v>69.8</v>
      </c>
      <c r="P132" s="37">
        <f t="shared" si="56"/>
        <v>3.7936149308661911</v>
      </c>
      <c r="Q132" s="37">
        <f t="shared" si="57"/>
        <v>24.053999999999998</v>
      </c>
      <c r="R132" s="101"/>
      <c r="S132">
        <v>24.053999999999998</v>
      </c>
      <c r="T132" s="37">
        <f t="shared" si="35"/>
        <v>0</v>
      </c>
    </row>
    <row r="133" spans="1:20" x14ac:dyDescent="0.3">
      <c r="A133" s="94" t="s">
        <v>73</v>
      </c>
      <c r="B133" s="95">
        <v>79.599999999999994</v>
      </c>
      <c r="C133" s="37">
        <v>20.614999999999998</v>
      </c>
      <c r="D133" s="37">
        <f t="shared" ref="D133:D135" si="58">C133+E133</f>
        <v>21.890999999999998</v>
      </c>
      <c r="E133" s="37">
        <f>VLOOKUP(A133,'расход по ИПУ'!A:B,2,0)</f>
        <v>1.276</v>
      </c>
      <c r="F133" s="37">
        <f t="shared" ref="F133:F135" si="59">B133</f>
        <v>79.599999999999994</v>
      </c>
      <c r="H133" s="37">
        <f t="shared" si="52"/>
        <v>1.276</v>
      </c>
      <c r="I133" s="37">
        <f t="shared" si="53"/>
        <v>21.890999999999998</v>
      </c>
      <c r="K133" s="37">
        <f t="shared" si="54"/>
        <v>21.890999999999998</v>
      </c>
      <c r="L133" s="37">
        <f t="shared" si="46"/>
        <v>23.59</v>
      </c>
      <c r="M133" s="37">
        <f t="shared" si="55"/>
        <v>1.6990000000000016</v>
      </c>
      <c r="N133" s="37">
        <f t="shared" si="47"/>
        <v>79.599999999999994</v>
      </c>
      <c r="P133" s="37">
        <f t="shared" si="56"/>
        <v>1.6990000000000016</v>
      </c>
      <c r="Q133" s="37">
        <f t="shared" si="57"/>
        <v>23.59</v>
      </c>
      <c r="R133" s="101"/>
      <c r="S133">
        <v>23.59</v>
      </c>
      <c r="T133" s="37">
        <f t="shared" si="35"/>
        <v>0</v>
      </c>
    </row>
    <row r="134" spans="1:20" x14ac:dyDescent="0.3">
      <c r="A134" s="94" t="s">
        <v>114</v>
      </c>
      <c r="B134" s="95">
        <v>36.799999999999997</v>
      </c>
      <c r="C134" s="37">
        <v>0.188</v>
      </c>
      <c r="D134" s="37">
        <f t="shared" si="58"/>
        <v>0.188</v>
      </c>
      <c r="E134" s="37">
        <f>VLOOKUP(A134,'расход по ИПУ'!A:B,2,0)</f>
        <v>0</v>
      </c>
      <c r="F134" s="37">
        <f t="shared" si="59"/>
        <v>36.799999999999997</v>
      </c>
      <c r="H134" s="37">
        <f t="shared" si="52"/>
        <v>0</v>
      </c>
      <c r="I134" s="37">
        <f t="shared" si="53"/>
        <v>0.188</v>
      </c>
      <c r="K134" s="37">
        <f t="shared" si="54"/>
        <v>0.188</v>
      </c>
      <c r="L134" s="37">
        <f t="shared" si="46"/>
        <v>0.27400000000000002</v>
      </c>
      <c r="M134" s="37">
        <f t="shared" si="55"/>
        <v>8.6000000000000021E-2</v>
      </c>
      <c r="N134" s="37">
        <f t="shared" si="47"/>
        <v>36.799999999999997</v>
      </c>
      <c r="P134" s="37">
        <f t="shared" si="56"/>
        <v>8.6000000000000021E-2</v>
      </c>
      <c r="Q134" s="37">
        <f t="shared" si="57"/>
        <v>0.27400000000000002</v>
      </c>
      <c r="R134" s="101"/>
      <c r="S134">
        <v>0.27400000000000002</v>
      </c>
      <c r="T134" s="37">
        <f t="shared" ref="T134:T197" si="60">S134-Q134</f>
        <v>0</v>
      </c>
    </row>
    <row r="135" spans="1:20" x14ac:dyDescent="0.3">
      <c r="A135" s="94" t="s">
        <v>111</v>
      </c>
      <c r="B135" s="95">
        <v>22.7</v>
      </c>
      <c r="C135" s="37">
        <v>4.1020000000000003</v>
      </c>
      <c r="D135" s="37">
        <f t="shared" si="58"/>
        <v>4.6020000000000003</v>
      </c>
      <c r="E135" s="37">
        <f>VLOOKUP(A135,'расход по ИПУ'!A:B,2,0)</f>
        <v>0.5</v>
      </c>
      <c r="F135" s="37">
        <f t="shared" si="59"/>
        <v>22.7</v>
      </c>
      <c r="H135" s="37">
        <f t="shared" si="52"/>
        <v>0.5</v>
      </c>
      <c r="I135" s="37">
        <f t="shared" si="53"/>
        <v>4.6020000000000003</v>
      </c>
      <c r="K135" s="37">
        <f t="shared" si="54"/>
        <v>4.6020000000000003</v>
      </c>
      <c r="L135" s="37">
        <f t="shared" si="46"/>
        <v>5.1459999999999999</v>
      </c>
      <c r="M135" s="37">
        <f t="shared" si="55"/>
        <v>0.54399999999999959</v>
      </c>
      <c r="N135" s="37">
        <f t="shared" si="47"/>
        <v>22.7</v>
      </c>
      <c r="P135" s="37">
        <f t="shared" si="56"/>
        <v>0.54399999999999959</v>
      </c>
      <c r="Q135" s="37">
        <f t="shared" si="57"/>
        <v>5.1459999999999999</v>
      </c>
      <c r="R135" s="101"/>
      <c r="S135">
        <v>5.1459999999999999</v>
      </c>
      <c r="T135" s="37">
        <f t="shared" si="60"/>
        <v>0</v>
      </c>
    </row>
    <row r="136" spans="1:20" x14ac:dyDescent="0.3">
      <c r="A136" s="94" t="s">
        <v>271</v>
      </c>
      <c r="B136" s="95">
        <v>33.1</v>
      </c>
      <c r="C136" s="37">
        <v>9.2919999999999998</v>
      </c>
      <c r="G136" s="37">
        <f t="shared" ref="G136:G137" si="61">B136*$G$797</f>
        <v>0.22401068464654819</v>
      </c>
      <c r="H136" s="37">
        <f t="shared" si="52"/>
        <v>0.22401068464654819</v>
      </c>
      <c r="I136" s="37">
        <f t="shared" si="53"/>
        <v>9.5160106846465489</v>
      </c>
      <c r="K136" s="37">
        <f t="shared" si="54"/>
        <v>9.5160106846465489</v>
      </c>
      <c r="L136" s="37">
        <f t="shared" si="46"/>
        <v>10.762</v>
      </c>
      <c r="M136" s="37">
        <f t="shared" si="55"/>
        <v>1.2459893153534516</v>
      </c>
      <c r="N136" s="37">
        <f t="shared" si="47"/>
        <v>33.1</v>
      </c>
      <c r="P136" s="37">
        <f t="shared" si="56"/>
        <v>1.2459893153534516</v>
      </c>
      <c r="Q136" s="37">
        <f t="shared" si="57"/>
        <v>10.762</v>
      </c>
      <c r="R136" s="101"/>
      <c r="S136">
        <v>10.762</v>
      </c>
      <c r="T136" s="37">
        <f t="shared" si="60"/>
        <v>0</v>
      </c>
    </row>
    <row r="137" spans="1:20" x14ac:dyDescent="0.3">
      <c r="A137" s="94" t="s">
        <v>310</v>
      </c>
      <c r="B137" s="95">
        <v>32.4</v>
      </c>
      <c r="C137" s="37">
        <v>0.623</v>
      </c>
      <c r="G137" s="37">
        <f t="shared" si="61"/>
        <v>0.21927329856640967</v>
      </c>
      <c r="H137" s="37">
        <f t="shared" si="52"/>
        <v>0.21927329856640967</v>
      </c>
      <c r="I137" s="37">
        <f t="shared" si="53"/>
        <v>0.84227329856640965</v>
      </c>
      <c r="K137" s="37">
        <f t="shared" si="54"/>
        <v>0.84227329856640965</v>
      </c>
      <c r="L137" s="37">
        <f t="shared" si="46"/>
        <v>1.546</v>
      </c>
      <c r="M137" s="37">
        <f t="shared" si="55"/>
        <v>0.7037267014335904</v>
      </c>
      <c r="N137" s="37">
        <f t="shared" si="47"/>
        <v>32.4</v>
      </c>
      <c r="P137" s="37">
        <f t="shared" si="56"/>
        <v>0.7037267014335904</v>
      </c>
      <c r="Q137" s="37">
        <f t="shared" si="57"/>
        <v>1.546</v>
      </c>
      <c r="R137" s="101"/>
      <c r="S137">
        <v>1.546</v>
      </c>
      <c r="T137" s="37">
        <f t="shared" si="60"/>
        <v>0</v>
      </c>
    </row>
    <row r="138" spans="1:20" x14ac:dyDescent="0.3">
      <c r="A138" s="94" t="s">
        <v>191</v>
      </c>
      <c r="B138" s="95">
        <v>58.6</v>
      </c>
      <c r="C138" s="37">
        <v>7.5679999999999996</v>
      </c>
      <c r="D138" s="37">
        <f t="shared" ref="D138:D139" si="62">C138+E138</f>
        <v>7.9259999999999993</v>
      </c>
      <c r="E138" s="37">
        <f>VLOOKUP(A138,'расход по ИПУ'!A:B,2,0)</f>
        <v>0.35799999999999998</v>
      </c>
      <c r="F138" s="37">
        <f t="shared" ref="F138:F139" si="63">B138</f>
        <v>58.6</v>
      </c>
      <c r="H138" s="37">
        <f t="shared" si="52"/>
        <v>0.35799999999999998</v>
      </c>
      <c r="I138" s="37">
        <f t="shared" si="53"/>
        <v>7.9259999999999993</v>
      </c>
      <c r="K138" s="37">
        <f t="shared" si="54"/>
        <v>7.9259999999999993</v>
      </c>
      <c r="L138" s="37">
        <f t="shared" si="46"/>
        <v>8.4239999999999995</v>
      </c>
      <c r="M138" s="37">
        <f t="shared" si="55"/>
        <v>0.49800000000000022</v>
      </c>
      <c r="N138" s="37">
        <f t="shared" si="47"/>
        <v>58.6</v>
      </c>
      <c r="P138" s="37">
        <f t="shared" si="56"/>
        <v>0.49800000000000022</v>
      </c>
      <c r="Q138" s="37">
        <f t="shared" si="57"/>
        <v>8.4239999999999995</v>
      </c>
      <c r="R138" s="101"/>
      <c r="S138">
        <v>8.4239999999999995</v>
      </c>
      <c r="T138" s="37">
        <f t="shared" si="60"/>
        <v>0</v>
      </c>
    </row>
    <row r="139" spans="1:20" x14ac:dyDescent="0.3">
      <c r="A139" s="94" t="s">
        <v>154</v>
      </c>
      <c r="B139" s="95">
        <v>69.8</v>
      </c>
      <c r="C139" s="37">
        <v>19.936</v>
      </c>
      <c r="D139" s="37">
        <f t="shared" si="62"/>
        <v>21.335999999999999</v>
      </c>
      <c r="E139" s="37">
        <f>VLOOKUP(A139,'расход по ИПУ'!A:B,2,0)</f>
        <v>1.4</v>
      </c>
      <c r="F139" s="37">
        <f t="shared" si="63"/>
        <v>69.8</v>
      </c>
      <c r="H139" s="37">
        <f t="shared" si="52"/>
        <v>1.4</v>
      </c>
      <c r="I139" s="37">
        <f t="shared" si="53"/>
        <v>21.335999999999999</v>
      </c>
      <c r="K139" s="37">
        <f t="shared" si="54"/>
        <v>21.335999999999999</v>
      </c>
      <c r="L139" s="37">
        <f t="shared" si="46"/>
        <v>23.236999999999998</v>
      </c>
      <c r="M139" s="37">
        <f t="shared" si="55"/>
        <v>1.9009999999999998</v>
      </c>
      <c r="N139" s="37">
        <f t="shared" si="47"/>
        <v>69.8</v>
      </c>
      <c r="P139" s="37">
        <f t="shared" si="56"/>
        <v>1.9009999999999998</v>
      </c>
      <c r="Q139" s="37">
        <f t="shared" si="57"/>
        <v>23.236999999999998</v>
      </c>
      <c r="R139" s="101"/>
      <c r="S139">
        <v>23.236999999999998</v>
      </c>
      <c r="T139" s="37">
        <f t="shared" si="60"/>
        <v>0</v>
      </c>
    </row>
    <row r="140" spans="1:20" x14ac:dyDescent="0.3">
      <c r="A140" s="94" t="s">
        <v>117</v>
      </c>
      <c r="B140" s="95">
        <v>79.599999999999994</v>
      </c>
      <c r="C140" s="37">
        <v>4.4359999999999999</v>
      </c>
      <c r="G140" s="37">
        <f t="shared" ref="G140:G143" si="64">B140*$G$797</f>
        <v>0.53870847425574719</v>
      </c>
      <c r="H140" s="37">
        <f t="shared" si="52"/>
        <v>0.53870847425574719</v>
      </c>
      <c r="I140" s="37">
        <f t="shared" si="53"/>
        <v>4.9747084742557472</v>
      </c>
      <c r="K140" s="37">
        <f t="shared" si="54"/>
        <v>4.9747084742557472</v>
      </c>
      <c r="L140" s="37">
        <f t="shared" si="46"/>
        <v>6.8760000000000003</v>
      </c>
      <c r="M140" s="37">
        <f t="shared" si="55"/>
        <v>1.9012915257442531</v>
      </c>
      <c r="N140" s="37">
        <f t="shared" si="47"/>
        <v>79.599999999999994</v>
      </c>
      <c r="P140" s="37">
        <f t="shared" si="56"/>
        <v>1.9012915257442531</v>
      </c>
      <c r="Q140" s="37">
        <f t="shared" si="57"/>
        <v>6.8760000000000003</v>
      </c>
      <c r="R140" s="101"/>
      <c r="S140">
        <v>6.8760000000000003</v>
      </c>
      <c r="T140" s="37">
        <f t="shared" si="60"/>
        <v>0</v>
      </c>
    </row>
    <row r="141" spans="1:20" x14ac:dyDescent="0.3">
      <c r="A141" s="94" t="s">
        <v>285</v>
      </c>
      <c r="B141" s="95">
        <v>36.799999999999997</v>
      </c>
      <c r="C141" s="37">
        <v>0.92700000000000005</v>
      </c>
      <c r="G141" s="37">
        <f t="shared" si="64"/>
        <v>0.24905115392728014</v>
      </c>
      <c r="H141" s="37">
        <f t="shared" si="52"/>
        <v>0.24905115392728014</v>
      </c>
      <c r="I141" s="37">
        <f t="shared" si="53"/>
        <v>1.1760511539272802</v>
      </c>
      <c r="K141" s="37">
        <f t="shared" ref="K141:K142" si="65">S141</f>
        <v>0.93200000000000005</v>
      </c>
      <c r="L141" s="37">
        <f t="shared" si="46"/>
        <v>0.93200000000000005</v>
      </c>
      <c r="M141" s="37">
        <f t="shared" si="55"/>
        <v>0</v>
      </c>
      <c r="N141" s="37">
        <f t="shared" si="47"/>
        <v>36.799999999999997</v>
      </c>
      <c r="P141" s="37">
        <f t="shared" si="56"/>
        <v>0</v>
      </c>
      <c r="Q141" s="37">
        <f t="shared" si="57"/>
        <v>0.93200000000000005</v>
      </c>
      <c r="R141" s="101"/>
      <c r="S141">
        <v>0.93200000000000005</v>
      </c>
      <c r="T141" s="37">
        <f t="shared" si="60"/>
        <v>0</v>
      </c>
    </row>
    <row r="142" spans="1:20" x14ac:dyDescent="0.3">
      <c r="A142" s="94" t="s">
        <v>311</v>
      </c>
      <c r="B142" s="95">
        <v>22.7</v>
      </c>
      <c r="C142" s="37">
        <v>1.988</v>
      </c>
      <c r="G142" s="37">
        <f t="shared" si="64"/>
        <v>0.15362666288449073</v>
      </c>
      <c r="H142" s="37">
        <f t="shared" si="52"/>
        <v>0.15362666288449073</v>
      </c>
      <c r="I142" s="37">
        <f t="shared" si="53"/>
        <v>2.1416266628844909</v>
      </c>
      <c r="K142" s="37">
        <f t="shared" si="65"/>
        <v>1.988</v>
      </c>
      <c r="L142" s="37">
        <f t="shared" si="46"/>
        <v>1.988</v>
      </c>
      <c r="M142" s="37">
        <f t="shared" si="55"/>
        <v>0</v>
      </c>
      <c r="N142" s="37">
        <f t="shared" si="47"/>
        <v>22.7</v>
      </c>
      <c r="P142" s="37">
        <f t="shared" si="56"/>
        <v>0</v>
      </c>
      <c r="Q142" s="37">
        <f t="shared" si="57"/>
        <v>1.988</v>
      </c>
      <c r="R142" s="101"/>
      <c r="S142">
        <v>1.988</v>
      </c>
      <c r="T142" s="37">
        <f t="shared" si="60"/>
        <v>0</v>
      </c>
    </row>
    <row r="143" spans="1:20" x14ac:dyDescent="0.3">
      <c r="A143" s="94" t="s">
        <v>238</v>
      </c>
      <c r="B143" s="95">
        <v>32.4</v>
      </c>
      <c r="C143" s="37">
        <v>6.5780000000000003</v>
      </c>
      <c r="G143" s="37">
        <f t="shared" si="64"/>
        <v>0.21927329856640967</v>
      </c>
      <c r="H143" s="37">
        <f t="shared" si="52"/>
        <v>0.21927329856640967</v>
      </c>
      <c r="I143" s="37">
        <f t="shared" si="53"/>
        <v>6.7972732985664104</v>
      </c>
      <c r="K143" s="37">
        <f t="shared" si="54"/>
        <v>6.7972732985664104</v>
      </c>
      <c r="L143" s="37">
        <f t="shared" si="46"/>
        <v>8.1660000000000004</v>
      </c>
      <c r="M143" s="37">
        <f t="shared" si="55"/>
        <v>1.36872670143359</v>
      </c>
      <c r="N143" s="37">
        <f t="shared" si="47"/>
        <v>32.4</v>
      </c>
      <c r="P143" s="37">
        <f t="shared" si="56"/>
        <v>1.36872670143359</v>
      </c>
      <c r="Q143" s="37">
        <f t="shared" si="57"/>
        <v>8.1660000000000004</v>
      </c>
      <c r="R143" s="101"/>
      <c r="S143">
        <v>8.1660000000000004</v>
      </c>
      <c r="T143" s="37">
        <f t="shared" si="60"/>
        <v>0</v>
      </c>
    </row>
    <row r="144" spans="1:20" x14ac:dyDescent="0.3">
      <c r="A144" s="94" t="s">
        <v>239</v>
      </c>
      <c r="B144" s="95">
        <v>58.6</v>
      </c>
      <c r="C144" s="37">
        <v>1.425</v>
      </c>
      <c r="D144" s="37">
        <f t="shared" ref="D144:D146" si="66">C144+E144</f>
        <v>1.425</v>
      </c>
      <c r="E144" s="37">
        <f>VLOOKUP(A144,'расход по ИПУ'!A:B,2,0)</f>
        <v>0</v>
      </c>
      <c r="F144" s="37">
        <f t="shared" ref="F144:F146" si="67">B144</f>
        <v>58.6</v>
      </c>
      <c r="H144" s="37">
        <f t="shared" si="52"/>
        <v>0</v>
      </c>
      <c r="I144" s="37">
        <f t="shared" si="53"/>
        <v>1.425</v>
      </c>
      <c r="K144" s="37">
        <f t="shared" si="54"/>
        <v>1.425</v>
      </c>
      <c r="L144" s="37">
        <f t="shared" si="46"/>
        <v>1.6970000000000001</v>
      </c>
      <c r="M144" s="37">
        <f t="shared" si="55"/>
        <v>0.27200000000000002</v>
      </c>
      <c r="N144" s="37">
        <f t="shared" si="47"/>
        <v>58.6</v>
      </c>
      <c r="P144" s="37">
        <f t="shared" si="56"/>
        <v>0.27200000000000002</v>
      </c>
      <c r="Q144" s="37">
        <f t="shared" si="57"/>
        <v>1.6970000000000001</v>
      </c>
      <c r="R144" s="101"/>
      <c r="S144">
        <v>1.6970000000000001</v>
      </c>
      <c r="T144" s="37">
        <f t="shared" si="60"/>
        <v>0</v>
      </c>
    </row>
    <row r="145" spans="1:20" x14ac:dyDescent="0.3">
      <c r="A145" s="94" t="s">
        <v>96</v>
      </c>
      <c r="B145" s="95">
        <v>69.8</v>
      </c>
      <c r="C145" s="37">
        <v>10.919</v>
      </c>
      <c r="D145" s="37">
        <f t="shared" si="66"/>
        <v>11.138</v>
      </c>
      <c r="E145" s="37">
        <f>VLOOKUP(A145,'расход по ИПУ'!A:B,2,0)</f>
        <v>0.219</v>
      </c>
      <c r="F145" s="37">
        <f t="shared" si="67"/>
        <v>69.8</v>
      </c>
      <c r="H145" s="37">
        <f t="shared" si="52"/>
        <v>0.219</v>
      </c>
      <c r="I145" s="37">
        <f t="shared" si="53"/>
        <v>11.138</v>
      </c>
      <c r="K145" s="37">
        <f t="shared" si="54"/>
        <v>11.138</v>
      </c>
      <c r="L145" s="37">
        <f t="shared" si="46"/>
        <v>12.225</v>
      </c>
      <c r="M145" s="37">
        <f t="shared" si="55"/>
        <v>1.0869999999999997</v>
      </c>
      <c r="N145" s="37">
        <f t="shared" si="47"/>
        <v>69.8</v>
      </c>
      <c r="P145" s="37">
        <f t="shared" si="56"/>
        <v>1.0869999999999997</v>
      </c>
      <c r="Q145" s="37">
        <f t="shared" si="57"/>
        <v>12.225</v>
      </c>
      <c r="R145" s="101"/>
      <c r="S145">
        <v>12.225</v>
      </c>
      <c r="T145" s="37">
        <f t="shared" si="60"/>
        <v>0</v>
      </c>
    </row>
    <row r="146" spans="1:20" x14ac:dyDescent="0.3">
      <c r="A146" s="94" t="s">
        <v>102</v>
      </c>
      <c r="B146" s="95">
        <v>79.599999999999994</v>
      </c>
      <c r="C146" s="37">
        <v>12.14</v>
      </c>
      <c r="D146" s="37">
        <f t="shared" si="66"/>
        <v>12.14</v>
      </c>
      <c r="E146" s="37">
        <f>VLOOKUP(A146,'расход по ИПУ'!A:B,2,0)</f>
        <v>0</v>
      </c>
      <c r="F146" s="37">
        <f t="shared" si="67"/>
        <v>79.599999999999994</v>
      </c>
      <c r="H146" s="37">
        <f t="shared" si="52"/>
        <v>0</v>
      </c>
      <c r="I146" s="37">
        <f t="shared" si="53"/>
        <v>12.14</v>
      </c>
      <c r="K146" s="37">
        <f t="shared" si="54"/>
        <v>12.14</v>
      </c>
      <c r="L146" s="37">
        <f t="shared" si="46"/>
        <v>14.55</v>
      </c>
      <c r="M146" s="37">
        <f t="shared" si="55"/>
        <v>2.41</v>
      </c>
      <c r="N146" s="37">
        <f t="shared" si="47"/>
        <v>79.599999999999994</v>
      </c>
      <c r="P146" s="37">
        <f t="shared" si="56"/>
        <v>2.41</v>
      </c>
      <c r="Q146" s="37">
        <f t="shared" si="57"/>
        <v>14.55</v>
      </c>
      <c r="R146" s="101"/>
      <c r="S146">
        <v>14.55</v>
      </c>
      <c r="T146" s="37">
        <f t="shared" si="60"/>
        <v>0</v>
      </c>
    </row>
    <row r="147" spans="1:20" x14ac:dyDescent="0.3">
      <c r="A147" s="94" t="s">
        <v>198</v>
      </c>
      <c r="B147" s="95">
        <v>36.700000000000003</v>
      </c>
      <c r="C147" s="37">
        <v>9.2170000000000005</v>
      </c>
      <c r="G147" s="37">
        <f t="shared" ref="G147:G153" si="68">B147*$G$797</f>
        <v>0.24837438448726037</v>
      </c>
      <c r="H147" s="37">
        <f t="shared" si="52"/>
        <v>0.24837438448726037</v>
      </c>
      <c r="I147" s="37">
        <f t="shared" si="53"/>
        <v>9.4653743844872604</v>
      </c>
      <c r="K147" s="37">
        <f t="shared" si="54"/>
        <v>9.4653743844872604</v>
      </c>
      <c r="L147" s="37">
        <f t="shared" si="46"/>
        <v>10.882999999999999</v>
      </c>
      <c r="M147" s="37">
        <f t="shared" si="55"/>
        <v>1.4176256155127387</v>
      </c>
      <c r="N147" s="37">
        <f t="shared" si="47"/>
        <v>36.700000000000003</v>
      </c>
      <c r="P147" s="37">
        <f t="shared" si="56"/>
        <v>1.4176256155127387</v>
      </c>
      <c r="Q147" s="37">
        <f t="shared" si="57"/>
        <v>10.882999999999999</v>
      </c>
      <c r="R147" s="101"/>
      <c r="S147">
        <v>10.882999999999999</v>
      </c>
      <c r="T147" s="37">
        <f t="shared" si="60"/>
        <v>0</v>
      </c>
    </row>
    <row r="148" spans="1:20" x14ac:dyDescent="0.3">
      <c r="A148" s="94" t="s">
        <v>291</v>
      </c>
      <c r="B148" s="95">
        <v>36.799999999999997</v>
      </c>
      <c r="C148" s="37">
        <v>9.3219999999999992</v>
      </c>
      <c r="G148" s="37">
        <f t="shared" si="68"/>
        <v>0.24905115392728014</v>
      </c>
      <c r="H148" s="37">
        <f t="shared" si="52"/>
        <v>0.24905115392728014</v>
      </c>
      <c r="I148" s="37">
        <f t="shared" si="53"/>
        <v>9.5710511539272787</v>
      </c>
      <c r="K148" s="37">
        <f t="shared" si="54"/>
        <v>9.5710511539272787</v>
      </c>
      <c r="L148" s="37">
        <f t="shared" si="46"/>
        <v>11.513</v>
      </c>
      <c r="M148" s="37">
        <f t="shared" si="55"/>
        <v>1.9419488460727212</v>
      </c>
      <c r="N148" s="37">
        <f t="shared" si="47"/>
        <v>36.799999999999997</v>
      </c>
      <c r="P148" s="37">
        <f t="shared" si="56"/>
        <v>1.9419488460727212</v>
      </c>
      <c r="Q148" s="37">
        <f t="shared" si="57"/>
        <v>11.513</v>
      </c>
      <c r="R148" s="101"/>
      <c r="S148">
        <v>11.513</v>
      </c>
      <c r="T148" s="37">
        <f t="shared" si="60"/>
        <v>0</v>
      </c>
    </row>
    <row r="149" spans="1:20" x14ac:dyDescent="0.3">
      <c r="A149" s="94" t="s">
        <v>118</v>
      </c>
      <c r="B149" s="95">
        <v>22.7</v>
      </c>
      <c r="C149" s="37">
        <v>3.1459999999999999</v>
      </c>
      <c r="G149" s="37">
        <f t="shared" si="68"/>
        <v>0.15362666288449073</v>
      </c>
      <c r="H149" s="37">
        <f t="shared" si="52"/>
        <v>0.15362666288449073</v>
      </c>
      <c r="I149" s="37">
        <f t="shared" si="53"/>
        <v>3.2996266628844908</v>
      </c>
      <c r="K149" s="37">
        <f>S149</f>
        <v>3.1459999999999999</v>
      </c>
      <c r="L149" s="37">
        <f t="shared" si="46"/>
        <v>3.1459999999999999</v>
      </c>
      <c r="M149" s="37">
        <f t="shared" si="55"/>
        <v>0</v>
      </c>
      <c r="N149" s="37">
        <f t="shared" si="47"/>
        <v>22.7</v>
      </c>
      <c r="P149" s="37">
        <f t="shared" si="56"/>
        <v>0</v>
      </c>
      <c r="Q149" s="37">
        <f t="shared" si="57"/>
        <v>3.1459999999999999</v>
      </c>
      <c r="R149" s="101"/>
      <c r="S149">
        <v>3.1459999999999999</v>
      </c>
      <c r="T149" s="37">
        <f t="shared" si="60"/>
        <v>0</v>
      </c>
    </row>
    <row r="150" spans="1:20" x14ac:dyDescent="0.3">
      <c r="A150" s="94" t="s">
        <v>209</v>
      </c>
      <c r="B150" s="95">
        <v>32.4</v>
      </c>
      <c r="C150" s="37">
        <v>2.6120000000000001</v>
      </c>
      <c r="G150" s="37">
        <f t="shared" si="68"/>
        <v>0.21927329856640967</v>
      </c>
      <c r="H150" s="37">
        <f t="shared" si="52"/>
        <v>0.21927329856640967</v>
      </c>
      <c r="I150" s="37">
        <f t="shared" si="53"/>
        <v>2.8312732985664097</v>
      </c>
      <c r="K150" s="37">
        <f t="shared" si="54"/>
        <v>2.8312732985664097</v>
      </c>
      <c r="L150" s="37">
        <f t="shared" si="46"/>
        <v>3.6970000000000001</v>
      </c>
      <c r="M150" s="37">
        <f t="shared" si="55"/>
        <v>0.86572670143359032</v>
      </c>
      <c r="N150" s="37">
        <f t="shared" si="47"/>
        <v>32.4</v>
      </c>
      <c r="P150" s="37">
        <f t="shared" si="56"/>
        <v>0.86572670143359032</v>
      </c>
      <c r="Q150" s="37">
        <f t="shared" si="57"/>
        <v>3.6970000000000001</v>
      </c>
      <c r="R150" s="101"/>
      <c r="S150">
        <v>3.6970000000000001</v>
      </c>
      <c r="T150" s="37">
        <f t="shared" si="60"/>
        <v>0</v>
      </c>
    </row>
    <row r="151" spans="1:20" x14ac:dyDescent="0.3">
      <c r="A151" s="94" t="s">
        <v>187</v>
      </c>
      <c r="B151" s="95">
        <v>58.6</v>
      </c>
      <c r="C151" s="37">
        <v>9.8870000000000005</v>
      </c>
      <c r="G151" s="37">
        <f t="shared" si="68"/>
        <v>0.39658689185159285</v>
      </c>
      <c r="H151" s="37">
        <f t="shared" si="52"/>
        <v>0.39658689185159285</v>
      </c>
      <c r="I151" s="37">
        <f t="shared" si="53"/>
        <v>10.283586891851593</v>
      </c>
      <c r="K151" s="37">
        <f t="shared" si="54"/>
        <v>10.283586891851593</v>
      </c>
      <c r="L151" s="37">
        <f t="shared" si="46"/>
        <v>11.621</v>
      </c>
      <c r="M151" s="37">
        <f t="shared" si="55"/>
        <v>1.3374131081484073</v>
      </c>
      <c r="N151" s="37">
        <f t="shared" si="47"/>
        <v>58.6</v>
      </c>
      <c r="P151" s="37">
        <f t="shared" si="56"/>
        <v>1.3374131081484073</v>
      </c>
      <c r="Q151" s="37">
        <f t="shared" si="57"/>
        <v>11.621</v>
      </c>
      <c r="R151" s="101"/>
      <c r="S151">
        <v>11.621</v>
      </c>
      <c r="T151" s="37">
        <f t="shared" si="60"/>
        <v>0</v>
      </c>
    </row>
    <row r="152" spans="1:20" x14ac:dyDescent="0.3">
      <c r="A152" s="94" t="s">
        <v>295</v>
      </c>
      <c r="B152" s="95">
        <v>69.8</v>
      </c>
      <c r="C152" s="37">
        <v>16.501999999999999</v>
      </c>
      <c r="G152" s="37">
        <f t="shared" si="68"/>
        <v>0.47238506913380851</v>
      </c>
      <c r="H152" s="37">
        <f t="shared" si="52"/>
        <v>0.47238506913380851</v>
      </c>
      <c r="I152" s="37">
        <f t="shared" si="53"/>
        <v>16.974385069133806</v>
      </c>
      <c r="K152" s="37">
        <f t="shared" si="54"/>
        <v>16.974385069133806</v>
      </c>
      <c r="L152" s="37">
        <f t="shared" si="46"/>
        <v>19.239999999999998</v>
      </c>
      <c r="M152" s="37">
        <f t="shared" si="55"/>
        <v>2.2656149308661924</v>
      </c>
      <c r="N152" s="37">
        <f t="shared" si="47"/>
        <v>69.8</v>
      </c>
      <c r="P152" s="37">
        <f t="shared" si="56"/>
        <v>2.2656149308661924</v>
      </c>
      <c r="Q152" s="37">
        <f t="shared" si="57"/>
        <v>19.239999999999998</v>
      </c>
      <c r="R152" s="101"/>
      <c r="S152">
        <v>19.239999999999998</v>
      </c>
      <c r="T152" s="37">
        <f t="shared" si="60"/>
        <v>0</v>
      </c>
    </row>
    <row r="153" spans="1:20" x14ac:dyDescent="0.3">
      <c r="A153" s="94" t="s">
        <v>353</v>
      </c>
      <c r="B153" s="95">
        <v>79.599999999999994</v>
      </c>
      <c r="C153" s="37">
        <v>7.194</v>
      </c>
      <c r="G153" s="37">
        <f t="shared" si="68"/>
        <v>0.53870847425574719</v>
      </c>
      <c r="H153" s="37">
        <f t="shared" si="52"/>
        <v>0.53870847425574719</v>
      </c>
      <c r="I153" s="37">
        <f t="shared" si="53"/>
        <v>7.7327084742557473</v>
      </c>
      <c r="K153" s="37">
        <f t="shared" si="54"/>
        <v>7.7327084742557473</v>
      </c>
      <c r="L153" s="37">
        <f t="shared" si="46"/>
        <v>9.9320000000000004</v>
      </c>
      <c r="M153" s="37">
        <f t="shared" si="55"/>
        <v>2.1992915257442531</v>
      </c>
      <c r="N153" s="37">
        <f t="shared" si="47"/>
        <v>79.599999999999994</v>
      </c>
      <c r="P153" s="37">
        <f t="shared" si="56"/>
        <v>2.1992915257442531</v>
      </c>
      <c r="Q153" s="37">
        <f t="shared" si="57"/>
        <v>9.9320000000000004</v>
      </c>
      <c r="R153" s="101"/>
      <c r="S153">
        <v>9.9320000000000004</v>
      </c>
      <c r="T153" s="37">
        <f t="shared" si="60"/>
        <v>0</v>
      </c>
    </row>
    <row r="154" spans="1:20" x14ac:dyDescent="0.3">
      <c r="A154" s="94" t="s">
        <v>62</v>
      </c>
      <c r="B154" s="95">
        <v>36.799999999999997</v>
      </c>
      <c r="C154" s="37">
        <v>5.4450000000000003</v>
      </c>
      <c r="D154" s="37">
        <f>C154+E154</f>
        <v>5.4450000000000003</v>
      </c>
      <c r="E154" s="37">
        <f>VLOOKUP(A154,'расход по ИПУ'!A:B,2,0)</f>
        <v>0</v>
      </c>
      <c r="F154" s="37">
        <f>B154</f>
        <v>36.799999999999997</v>
      </c>
      <c r="H154" s="37">
        <f t="shared" si="52"/>
        <v>0</v>
      </c>
      <c r="I154" s="37">
        <f t="shared" si="53"/>
        <v>5.4450000000000003</v>
      </c>
      <c r="K154" s="37">
        <f t="shared" si="54"/>
        <v>5.4450000000000003</v>
      </c>
      <c r="L154" s="37">
        <f t="shared" si="46"/>
        <v>6.8739999999999997</v>
      </c>
      <c r="M154" s="37">
        <f t="shared" si="55"/>
        <v>1.4289999999999994</v>
      </c>
      <c r="N154" s="37">
        <f t="shared" si="47"/>
        <v>36.799999999999997</v>
      </c>
      <c r="P154" s="37">
        <f t="shared" si="56"/>
        <v>1.4289999999999994</v>
      </c>
      <c r="Q154" s="37">
        <f t="shared" si="57"/>
        <v>6.8739999999999997</v>
      </c>
      <c r="R154" s="101"/>
      <c r="S154">
        <v>6.8739999999999997</v>
      </c>
      <c r="T154" s="37">
        <f t="shared" si="60"/>
        <v>0</v>
      </c>
    </row>
    <row r="155" spans="1:20" x14ac:dyDescent="0.3">
      <c r="A155" s="94" t="s">
        <v>210</v>
      </c>
      <c r="B155" s="95">
        <v>22.7</v>
      </c>
      <c r="C155" s="37">
        <v>1E-3</v>
      </c>
      <c r="G155" s="37">
        <f t="shared" ref="G155:G157" si="69">B155*$G$797</f>
        <v>0.15362666288449073</v>
      </c>
      <c r="H155" s="37">
        <f t="shared" si="52"/>
        <v>0.15362666288449073</v>
      </c>
      <c r="I155" s="37">
        <f t="shared" si="53"/>
        <v>0.15462666288449073</v>
      </c>
      <c r="K155" s="37">
        <f>S155</f>
        <v>1E-3</v>
      </c>
      <c r="L155" s="37">
        <f t="shared" si="46"/>
        <v>1E-3</v>
      </c>
      <c r="M155" s="37">
        <f t="shared" si="55"/>
        <v>0</v>
      </c>
      <c r="N155" s="37">
        <f t="shared" si="47"/>
        <v>22.7</v>
      </c>
      <c r="P155" s="37">
        <f t="shared" si="56"/>
        <v>0</v>
      </c>
      <c r="Q155" s="37">
        <f t="shared" si="57"/>
        <v>1E-3</v>
      </c>
      <c r="R155" s="101"/>
      <c r="S155">
        <v>1E-3</v>
      </c>
      <c r="T155" s="37">
        <f t="shared" si="60"/>
        <v>0</v>
      </c>
    </row>
    <row r="156" spans="1:20" x14ac:dyDescent="0.3">
      <c r="A156" s="94" t="s">
        <v>116</v>
      </c>
      <c r="B156" s="95">
        <v>32.4</v>
      </c>
      <c r="C156" s="37">
        <v>5.3710000000000004</v>
      </c>
      <c r="G156" s="37">
        <f t="shared" si="69"/>
        <v>0.21927329856640967</v>
      </c>
      <c r="H156" s="37">
        <f t="shared" si="52"/>
        <v>0.21927329856640967</v>
      </c>
      <c r="I156" s="37">
        <f t="shared" si="53"/>
        <v>5.5902732985664105</v>
      </c>
      <c r="K156" s="37">
        <f t="shared" si="54"/>
        <v>5.5902732985664105</v>
      </c>
      <c r="L156" s="37">
        <f t="shared" si="46"/>
        <v>6.79</v>
      </c>
      <c r="M156" s="37">
        <f t="shared" si="55"/>
        <v>1.1997267014335895</v>
      </c>
      <c r="N156" s="37">
        <f t="shared" si="47"/>
        <v>32.4</v>
      </c>
      <c r="P156" s="37">
        <f t="shared" si="56"/>
        <v>1.1997267014335895</v>
      </c>
      <c r="Q156" s="37">
        <f t="shared" si="57"/>
        <v>6.79</v>
      </c>
      <c r="R156" s="101"/>
      <c r="S156">
        <v>6.79</v>
      </c>
      <c r="T156" s="37">
        <f t="shared" si="60"/>
        <v>0</v>
      </c>
    </row>
    <row r="157" spans="1:20" x14ac:dyDescent="0.3">
      <c r="A157" s="94" t="s">
        <v>175</v>
      </c>
      <c r="B157" s="95">
        <v>58.6</v>
      </c>
      <c r="C157" s="37">
        <v>8.7240000000000002</v>
      </c>
      <c r="G157" s="37">
        <f t="shared" si="69"/>
        <v>0.39658689185159285</v>
      </c>
      <c r="H157" s="37">
        <f t="shared" si="52"/>
        <v>0.39658689185159285</v>
      </c>
      <c r="I157" s="37">
        <f t="shared" si="53"/>
        <v>9.1205868918515929</v>
      </c>
      <c r="K157" s="37">
        <f t="shared" si="54"/>
        <v>9.1205868918515929</v>
      </c>
      <c r="L157" s="37">
        <f t="shared" si="46"/>
        <v>11.202999999999999</v>
      </c>
      <c r="M157" s="37">
        <f t="shared" si="55"/>
        <v>2.0824131081484065</v>
      </c>
      <c r="N157" s="37">
        <f t="shared" si="47"/>
        <v>58.6</v>
      </c>
      <c r="P157" s="37">
        <f t="shared" si="56"/>
        <v>2.0824131081484065</v>
      </c>
      <c r="Q157" s="37">
        <f t="shared" si="57"/>
        <v>11.202999999999999</v>
      </c>
      <c r="R157" s="101"/>
      <c r="S157">
        <v>11.202999999999999</v>
      </c>
      <c r="T157" s="37">
        <f t="shared" si="60"/>
        <v>0</v>
      </c>
    </row>
    <row r="158" spans="1:20" x14ac:dyDescent="0.3">
      <c r="A158" s="94" t="s">
        <v>189</v>
      </c>
      <c r="B158" s="95">
        <v>78.400000000000006</v>
      </c>
      <c r="C158" s="37">
        <v>10.151999999999999</v>
      </c>
      <c r="D158" s="37">
        <f>C158+E158</f>
        <v>10.943999999999999</v>
      </c>
      <c r="E158" s="37">
        <f>VLOOKUP(A158,'расход по ИПУ'!A:B,2,0)</f>
        <v>0.79200000000000004</v>
      </c>
      <c r="F158" s="37">
        <f>B158</f>
        <v>78.400000000000006</v>
      </c>
      <c r="H158" s="37">
        <f t="shared" si="52"/>
        <v>0.79200000000000004</v>
      </c>
      <c r="I158" s="37">
        <f t="shared" si="53"/>
        <v>10.943999999999999</v>
      </c>
      <c r="K158" s="37">
        <f t="shared" si="54"/>
        <v>10.943999999999999</v>
      </c>
      <c r="L158" s="37">
        <f t="shared" si="46"/>
        <v>12.813000000000001</v>
      </c>
      <c r="M158" s="37">
        <f t="shared" si="55"/>
        <v>1.8690000000000015</v>
      </c>
      <c r="N158" s="37">
        <f t="shared" si="47"/>
        <v>78.400000000000006</v>
      </c>
      <c r="P158" s="37">
        <f t="shared" si="56"/>
        <v>1.8690000000000015</v>
      </c>
      <c r="Q158" s="37">
        <f t="shared" si="57"/>
        <v>12.813000000000001</v>
      </c>
      <c r="R158" s="101"/>
      <c r="S158">
        <v>12.813000000000001</v>
      </c>
      <c r="T158" s="37">
        <f t="shared" si="60"/>
        <v>0</v>
      </c>
    </row>
    <row r="159" spans="1:20" x14ac:dyDescent="0.3">
      <c r="A159" s="94" t="s">
        <v>133</v>
      </c>
      <c r="B159" s="95">
        <v>69.8</v>
      </c>
      <c r="C159" s="37">
        <v>1E-3</v>
      </c>
      <c r="G159" s="37">
        <f t="shared" ref="G159:G160" si="70">B159*$G$797</f>
        <v>0.47238506913380851</v>
      </c>
      <c r="H159" s="37">
        <f t="shared" si="52"/>
        <v>0.47238506913380851</v>
      </c>
      <c r="I159" s="37">
        <f t="shared" si="53"/>
        <v>0.47338506913380851</v>
      </c>
      <c r="K159" s="37">
        <f>S159</f>
        <v>1E-3</v>
      </c>
      <c r="L159" s="37">
        <f t="shared" si="46"/>
        <v>1E-3</v>
      </c>
      <c r="M159" s="37">
        <f t="shared" si="55"/>
        <v>0</v>
      </c>
      <c r="N159" s="37">
        <f t="shared" si="47"/>
        <v>69.8</v>
      </c>
      <c r="P159" s="37">
        <f t="shared" si="56"/>
        <v>0</v>
      </c>
      <c r="Q159" s="37">
        <f t="shared" si="57"/>
        <v>1E-3</v>
      </c>
      <c r="R159" s="101"/>
      <c r="S159">
        <v>1E-3</v>
      </c>
      <c r="T159" s="37">
        <f t="shared" si="60"/>
        <v>0</v>
      </c>
    </row>
    <row r="160" spans="1:20" x14ac:dyDescent="0.3">
      <c r="A160" s="94" t="s">
        <v>219</v>
      </c>
      <c r="B160" s="95">
        <v>79.599999999999994</v>
      </c>
      <c r="C160" s="37">
        <v>18.436</v>
      </c>
      <c r="G160" s="37">
        <f t="shared" si="70"/>
        <v>0.53870847425574719</v>
      </c>
      <c r="H160" s="37">
        <f t="shared" si="52"/>
        <v>0.53870847425574719</v>
      </c>
      <c r="I160" s="37">
        <f t="shared" si="53"/>
        <v>18.974708474255745</v>
      </c>
      <c r="K160" s="37">
        <f t="shared" si="54"/>
        <v>18.974708474255745</v>
      </c>
      <c r="L160" s="37">
        <f t="shared" si="46"/>
        <v>21.620999999999999</v>
      </c>
      <c r="M160" s="37">
        <f t="shared" si="55"/>
        <v>2.6462915257442532</v>
      </c>
      <c r="N160" s="37">
        <f t="shared" si="47"/>
        <v>79.599999999999994</v>
      </c>
      <c r="P160" s="37">
        <f t="shared" si="56"/>
        <v>2.6462915257442532</v>
      </c>
      <c r="Q160" s="37">
        <f t="shared" si="57"/>
        <v>21.620999999999999</v>
      </c>
      <c r="R160" s="101"/>
      <c r="S160">
        <v>21.620999999999999</v>
      </c>
      <c r="T160" s="37">
        <f t="shared" si="60"/>
        <v>0</v>
      </c>
    </row>
    <row r="161" spans="1:20" x14ac:dyDescent="0.3">
      <c r="A161" s="94" t="s">
        <v>66</v>
      </c>
      <c r="B161" s="95">
        <v>36.799999999999997</v>
      </c>
      <c r="C161" s="37">
        <v>8.2620000000000005</v>
      </c>
      <c r="D161" s="37">
        <f>C161+E161</f>
        <v>8.2620000000000005</v>
      </c>
      <c r="E161" s="37">
        <f>VLOOKUP(A161,'расход по ИПУ'!A:B,2,0)</f>
        <v>0</v>
      </c>
      <c r="F161" s="37">
        <f>B161</f>
        <v>36.799999999999997</v>
      </c>
      <c r="H161" s="37">
        <f t="shared" si="52"/>
        <v>0</v>
      </c>
      <c r="I161" s="37">
        <f t="shared" si="53"/>
        <v>8.2620000000000005</v>
      </c>
      <c r="K161" s="37">
        <f t="shared" si="54"/>
        <v>8.2620000000000005</v>
      </c>
      <c r="L161" s="37">
        <f t="shared" si="46"/>
        <v>9.6310000000000002</v>
      </c>
      <c r="M161" s="37">
        <f t="shared" si="55"/>
        <v>1.3689999999999998</v>
      </c>
      <c r="N161" s="37">
        <f t="shared" si="47"/>
        <v>36.799999999999997</v>
      </c>
      <c r="P161" s="37">
        <f t="shared" si="56"/>
        <v>1.3689999999999998</v>
      </c>
      <c r="Q161" s="37">
        <f t="shared" si="57"/>
        <v>9.6310000000000002</v>
      </c>
      <c r="R161" s="101"/>
      <c r="S161">
        <v>9.6310000000000002</v>
      </c>
      <c r="T161" s="37">
        <f t="shared" si="60"/>
        <v>0</v>
      </c>
    </row>
    <row r="162" spans="1:20" x14ac:dyDescent="0.3">
      <c r="A162" s="94" t="s">
        <v>292</v>
      </c>
      <c r="B162" s="95">
        <v>22.7</v>
      </c>
      <c r="C162" s="37">
        <v>4.1550000000000002</v>
      </c>
      <c r="G162" s="37">
        <f t="shared" ref="G162:G163" si="71">B162*$G$797</f>
        <v>0.15362666288449073</v>
      </c>
      <c r="H162" s="37">
        <f t="shared" si="52"/>
        <v>0.15362666288449073</v>
      </c>
      <c r="I162" s="37">
        <f t="shared" si="53"/>
        <v>4.3086266628844907</v>
      </c>
      <c r="K162" s="37">
        <f t="shared" si="54"/>
        <v>4.3086266628844907</v>
      </c>
      <c r="L162" s="37">
        <f t="shared" si="46"/>
        <v>5.1360000000000001</v>
      </c>
      <c r="M162" s="37">
        <f t="shared" si="55"/>
        <v>0.82737333711550942</v>
      </c>
      <c r="N162" s="37">
        <f t="shared" si="47"/>
        <v>22.7</v>
      </c>
      <c r="P162" s="37">
        <f t="shared" si="56"/>
        <v>0.82737333711550942</v>
      </c>
      <c r="Q162" s="37">
        <f t="shared" si="57"/>
        <v>5.1360000000000001</v>
      </c>
      <c r="R162" s="101"/>
      <c r="S162">
        <v>5.1360000000000001</v>
      </c>
      <c r="T162" s="37">
        <f t="shared" si="60"/>
        <v>0</v>
      </c>
    </row>
    <row r="163" spans="1:20" x14ac:dyDescent="0.3">
      <c r="A163" s="94" t="s">
        <v>77</v>
      </c>
      <c r="B163" s="95">
        <v>32.4</v>
      </c>
      <c r="C163" s="37">
        <v>8.4809999999999999</v>
      </c>
      <c r="G163" s="37">
        <f t="shared" si="71"/>
        <v>0.21927329856640967</v>
      </c>
      <c r="H163" s="37">
        <f t="shared" si="52"/>
        <v>0.21927329856640967</v>
      </c>
      <c r="I163" s="37">
        <f t="shared" si="53"/>
        <v>8.70027329856641</v>
      </c>
      <c r="K163" s="37">
        <f t="shared" si="54"/>
        <v>8.70027329856641</v>
      </c>
      <c r="L163" s="37">
        <f t="shared" si="46"/>
        <v>10.289</v>
      </c>
      <c r="M163" s="37">
        <f t="shared" si="55"/>
        <v>1.5887267014335897</v>
      </c>
      <c r="N163" s="37">
        <f t="shared" si="47"/>
        <v>32.4</v>
      </c>
      <c r="P163" s="37">
        <f t="shared" si="56"/>
        <v>1.5887267014335897</v>
      </c>
      <c r="Q163" s="37">
        <f t="shared" si="57"/>
        <v>10.289</v>
      </c>
      <c r="R163" s="101"/>
      <c r="S163">
        <v>10.289</v>
      </c>
      <c r="T163" s="37">
        <f t="shared" si="60"/>
        <v>0</v>
      </c>
    </row>
    <row r="164" spans="1:20" x14ac:dyDescent="0.3">
      <c r="A164" s="94" t="s">
        <v>272</v>
      </c>
      <c r="B164" s="95">
        <v>58.6</v>
      </c>
      <c r="C164" s="37">
        <v>8.7080000000000002</v>
      </c>
      <c r="D164" s="37">
        <f t="shared" ref="D164:D165" si="72">C164+E164</f>
        <v>8.7110000000000003</v>
      </c>
      <c r="E164" s="37">
        <f>VLOOKUP(A164,'расход по ИПУ'!A:B,2,0)</f>
        <v>3.0000000000000001E-3</v>
      </c>
      <c r="F164" s="37">
        <f t="shared" ref="F164:F165" si="73">B164</f>
        <v>58.6</v>
      </c>
      <c r="H164" s="37">
        <f t="shared" si="52"/>
        <v>3.0000000000000001E-3</v>
      </c>
      <c r="I164" s="37">
        <f t="shared" si="53"/>
        <v>8.7110000000000003</v>
      </c>
      <c r="K164" s="37">
        <f t="shared" si="54"/>
        <v>8.7110000000000003</v>
      </c>
      <c r="L164" s="37">
        <f t="shared" si="46"/>
        <v>8.7240000000000002</v>
      </c>
      <c r="M164" s="37">
        <f t="shared" si="55"/>
        <v>1.2999999999999901E-2</v>
      </c>
      <c r="N164" s="37">
        <f t="shared" si="47"/>
        <v>58.6</v>
      </c>
      <c r="P164" s="37">
        <f t="shared" si="56"/>
        <v>1.2999999999999901E-2</v>
      </c>
      <c r="Q164" s="37">
        <f t="shared" si="57"/>
        <v>8.7240000000000002</v>
      </c>
      <c r="R164" s="101"/>
      <c r="S164">
        <v>8.7240000000000002</v>
      </c>
      <c r="T164" s="37">
        <f t="shared" si="60"/>
        <v>0</v>
      </c>
    </row>
    <row r="165" spans="1:20" x14ac:dyDescent="0.3">
      <c r="A165" s="94" t="s">
        <v>106</v>
      </c>
      <c r="B165" s="95">
        <v>69.8</v>
      </c>
      <c r="C165" s="37">
        <v>19.847999999999999</v>
      </c>
      <c r="D165" s="37">
        <f t="shared" si="72"/>
        <v>19.847999999999999</v>
      </c>
      <c r="E165" s="37">
        <f>VLOOKUP(A165,'расход по ИПУ'!A:B,2,0)</f>
        <v>0</v>
      </c>
      <c r="F165" s="37">
        <f t="shared" si="73"/>
        <v>69.8</v>
      </c>
      <c r="H165" s="37">
        <f t="shared" si="52"/>
        <v>0</v>
      </c>
      <c r="I165" s="37">
        <f t="shared" si="53"/>
        <v>19.847999999999999</v>
      </c>
      <c r="K165" s="37">
        <f t="shared" si="54"/>
        <v>19.847999999999999</v>
      </c>
      <c r="L165" s="37">
        <f t="shared" si="46"/>
        <v>22.428000000000001</v>
      </c>
      <c r="M165" s="37">
        <f t="shared" si="55"/>
        <v>2.5800000000000018</v>
      </c>
      <c r="N165" s="37">
        <f t="shared" si="47"/>
        <v>69.8</v>
      </c>
      <c r="P165" s="37">
        <f t="shared" si="56"/>
        <v>2.5800000000000018</v>
      </c>
      <c r="Q165" s="37">
        <f t="shared" si="57"/>
        <v>22.428000000000001</v>
      </c>
      <c r="R165" s="101"/>
      <c r="S165">
        <v>22.428000000000001</v>
      </c>
      <c r="T165" s="37">
        <f t="shared" si="60"/>
        <v>0</v>
      </c>
    </row>
    <row r="166" spans="1:20" x14ac:dyDescent="0.3">
      <c r="A166" s="94" t="s">
        <v>229</v>
      </c>
      <c r="B166" s="95">
        <v>111.7</v>
      </c>
      <c r="C166" s="37">
        <v>10.067</v>
      </c>
      <c r="G166" s="37">
        <f t="shared" ref="G166:G167" si="74">B166*$G$797</f>
        <v>0.7559514645020976</v>
      </c>
      <c r="H166" s="37">
        <f t="shared" si="52"/>
        <v>0.7559514645020976</v>
      </c>
      <c r="I166" s="37">
        <f t="shared" si="53"/>
        <v>10.822951464502097</v>
      </c>
      <c r="K166" s="37">
        <f t="shared" si="54"/>
        <v>10.822951464502097</v>
      </c>
      <c r="L166" s="37">
        <f t="shared" si="46"/>
        <v>12.657999999999999</v>
      </c>
      <c r="M166" s="37">
        <f t="shared" si="55"/>
        <v>1.8350485354979025</v>
      </c>
      <c r="N166" s="37">
        <f t="shared" si="47"/>
        <v>111.7</v>
      </c>
      <c r="P166" s="37">
        <f t="shared" si="56"/>
        <v>1.8350485354979025</v>
      </c>
      <c r="Q166" s="37">
        <f t="shared" si="57"/>
        <v>12.657999999999999</v>
      </c>
      <c r="R166" s="101"/>
      <c r="S166">
        <v>12.657999999999999</v>
      </c>
      <c r="T166" s="37">
        <f t="shared" si="60"/>
        <v>0</v>
      </c>
    </row>
    <row r="167" spans="1:20" x14ac:dyDescent="0.3">
      <c r="A167" s="94" t="s">
        <v>307</v>
      </c>
      <c r="B167" s="95">
        <v>51</v>
      </c>
      <c r="C167" s="37">
        <v>5.0590000000000002</v>
      </c>
      <c r="G167" s="37">
        <f t="shared" si="74"/>
        <v>0.34515241441008931</v>
      </c>
      <c r="H167" s="37">
        <f t="shared" si="52"/>
        <v>0.34515241441008931</v>
      </c>
      <c r="I167" s="37">
        <f t="shared" si="53"/>
        <v>5.4041524144100892</v>
      </c>
      <c r="K167" s="37">
        <f t="shared" si="54"/>
        <v>5.4041524144100892</v>
      </c>
      <c r="L167" s="37">
        <f t="shared" si="46"/>
        <v>5.7869999999999999</v>
      </c>
      <c r="M167" s="37">
        <f t="shared" si="55"/>
        <v>0.38284758558991072</v>
      </c>
      <c r="N167" s="37">
        <f t="shared" si="47"/>
        <v>51</v>
      </c>
      <c r="P167" s="37">
        <f t="shared" si="56"/>
        <v>0.38284758558991072</v>
      </c>
      <c r="Q167" s="37">
        <f t="shared" si="57"/>
        <v>5.7869999999999999</v>
      </c>
      <c r="R167" s="101"/>
      <c r="S167">
        <v>5.7869999999999999</v>
      </c>
      <c r="T167" s="37">
        <f t="shared" si="60"/>
        <v>0</v>
      </c>
    </row>
    <row r="168" spans="1:20" x14ac:dyDescent="0.3">
      <c r="A168" s="94" t="s">
        <v>315</v>
      </c>
      <c r="B168" s="95">
        <v>31.4</v>
      </c>
      <c r="C168" s="37">
        <v>2.96</v>
      </c>
      <c r="D168" s="37">
        <f>C168+E168</f>
        <v>2.96</v>
      </c>
      <c r="E168" s="37">
        <f>VLOOKUP(A168,'расход по ИПУ'!A:B,2,0)</f>
        <v>0</v>
      </c>
      <c r="F168" s="37">
        <f>B168</f>
        <v>31.4</v>
      </c>
      <c r="H168" s="37">
        <f t="shared" si="52"/>
        <v>0</v>
      </c>
      <c r="I168" s="37">
        <f t="shared" si="53"/>
        <v>2.96</v>
      </c>
      <c r="K168" s="37">
        <f t="shared" si="54"/>
        <v>2.96</v>
      </c>
      <c r="L168" s="37">
        <f t="shared" si="46"/>
        <v>3.3290000000000002</v>
      </c>
      <c r="M168" s="37">
        <f t="shared" si="55"/>
        <v>0.36900000000000022</v>
      </c>
      <c r="N168" s="37">
        <f t="shared" si="47"/>
        <v>31.4</v>
      </c>
      <c r="P168" s="37">
        <f t="shared" si="56"/>
        <v>0.36900000000000022</v>
      </c>
      <c r="Q168" s="37">
        <f t="shared" si="57"/>
        <v>3.3290000000000002</v>
      </c>
      <c r="R168" s="101"/>
      <c r="S168">
        <v>3.3290000000000002</v>
      </c>
      <c r="T168" s="37">
        <f t="shared" si="60"/>
        <v>0</v>
      </c>
    </row>
    <row r="169" spans="1:20" x14ac:dyDescent="0.3">
      <c r="A169" s="94" t="s">
        <v>143</v>
      </c>
      <c r="B169" s="95">
        <v>72.599999999999994</v>
      </c>
      <c r="C169" s="37">
        <v>6.6479999999999997</v>
      </c>
      <c r="G169" s="37">
        <f t="shared" ref="G169:G171" si="75">B169*$G$797</f>
        <v>0.49133461345436241</v>
      </c>
      <c r="H169" s="37">
        <f t="shared" si="52"/>
        <v>0.49133461345436241</v>
      </c>
      <c r="I169" s="37">
        <f t="shared" si="53"/>
        <v>7.1393346134543618</v>
      </c>
      <c r="K169" s="37">
        <f>S169</f>
        <v>6.6859999999999999</v>
      </c>
      <c r="L169" s="37">
        <f t="shared" si="46"/>
        <v>6.6859999999999999</v>
      </c>
      <c r="M169" s="37">
        <f t="shared" si="55"/>
        <v>0</v>
      </c>
      <c r="N169" s="37">
        <f t="shared" si="47"/>
        <v>72.599999999999994</v>
      </c>
      <c r="P169" s="37">
        <f t="shared" si="56"/>
        <v>0</v>
      </c>
      <c r="Q169" s="37">
        <f t="shared" si="57"/>
        <v>6.6859999999999999</v>
      </c>
      <c r="R169" s="101"/>
      <c r="S169">
        <v>6.6859999999999999</v>
      </c>
      <c r="T169" s="37">
        <f t="shared" si="60"/>
        <v>0</v>
      </c>
    </row>
    <row r="170" spans="1:20" x14ac:dyDescent="0.3">
      <c r="A170" s="94" t="s">
        <v>202</v>
      </c>
      <c r="B170" s="95">
        <v>45.8</v>
      </c>
      <c r="C170" s="37">
        <v>2.7559999999999998</v>
      </c>
      <c r="G170" s="37">
        <f t="shared" si="75"/>
        <v>0.30996040352906062</v>
      </c>
      <c r="H170" s="37">
        <f t="shared" si="52"/>
        <v>0.30996040352906062</v>
      </c>
      <c r="I170" s="37">
        <f t="shared" si="53"/>
        <v>3.0659604035290604</v>
      </c>
      <c r="K170" s="37">
        <f t="shared" si="54"/>
        <v>3.0659604035290604</v>
      </c>
      <c r="L170" s="37">
        <f t="shared" si="46"/>
        <v>4.3579999999999997</v>
      </c>
      <c r="M170" s="37">
        <f t="shared" si="55"/>
        <v>1.2920395964709392</v>
      </c>
      <c r="N170" s="37">
        <f t="shared" si="47"/>
        <v>45.8</v>
      </c>
      <c r="P170" s="37">
        <f t="shared" si="56"/>
        <v>1.2920395964709392</v>
      </c>
      <c r="Q170" s="37">
        <f t="shared" si="57"/>
        <v>4.3579999999999997</v>
      </c>
      <c r="R170" s="101"/>
      <c r="S170">
        <v>4.3579999999999997</v>
      </c>
      <c r="T170" s="37">
        <f t="shared" si="60"/>
        <v>0</v>
      </c>
    </row>
    <row r="171" spans="1:20" x14ac:dyDescent="0.3">
      <c r="A171" s="94" t="s">
        <v>55</v>
      </c>
      <c r="B171" s="95">
        <v>82</v>
      </c>
      <c r="C171" s="37">
        <v>10.298</v>
      </c>
      <c r="G171" s="37">
        <f t="shared" si="75"/>
        <v>0.55495094081622209</v>
      </c>
      <c r="H171" s="37">
        <f t="shared" si="52"/>
        <v>0.55495094081622209</v>
      </c>
      <c r="I171" s="37">
        <f t="shared" si="53"/>
        <v>10.852950940816221</v>
      </c>
      <c r="K171" s="37">
        <f t="shared" si="54"/>
        <v>10.852950940816221</v>
      </c>
      <c r="L171" s="37">
        <f t="shared" si="46"/>
        <v>14.601000000000001</v>
      </c>
      <c r="M171" s="37">
        <f t="shared" si="55"/>
        <v>3.7480490591837796</v>
      </c>
      <c r="N171" s="37">
        <f t="shared" si="47"/>
        <v>82</v>
      </c>
      <c r="P171" s="37">
        <f t="shared" si="56"/>
        <v>3.7480490591837796</v>
      </c>
      <c r="Q171" s="37">
        <f t="shared" si="57"/>
        <v>14.601000000000001</v>
      </c>
      <c r="R171" s="101"/>
      <c r="S171">
        <v>14.601000000000001</v>
      </c>
      <c r="T171" s="37">
        <f t="shared" si="60"/>
        <v>0</v>
      </c>
    </row>
    <row r="172" spans="1:20" x14ac:dyDescent="0.3">
      <c r="A172" s="94" t="s">
        <v>115</v>
      </c>
      <c r="B172" s="95">
        <v>98.1</v>
      </c>
      <c r="C172" s="37">
        <v>10.518000000000001</v>
      </c>
      <c r="D172" s="37">
        <f>C172+E172</f>
        <v>11.318000000000001</v>
      </c>
      <c r="E172" s="37">
        <f>VLOOKUP(A172,'расход по ИПУ'!A:B,2,0)</f>
        <v>0.8</v>
      </c>
      <c r="F172" s="37">
        <f>B172</f>
        <v>98.1</v>
      </c>
      <c r="H172" s="37">
        <f t="shared" si="52"/>
        <v>0.8</v>
      </c>
      <c r="I172" s="37">
        <f t="shared" si="53"/>
        <v>11.318000000000001</v>
      </c>
      <c r="K172" s="37">
        <f t="shared" si="54"/>
        <v>11.318000000000001</v>
      </c>
      <c r="L172" s="37">
        <f t="shared" si="46"/>
        <v>15.03</v>
      </c>
      <c r="M172" s="37">
        <f t="shared" si="55"/>
        <v>3.711999999999998</v>
      </c>
      <c r="N172" s="37">
        <f t="shared" si="47"/>
        <v>98.1</v>
      </c>
      <c r="P172" s="37">
        <f t="shared" si="56"/>
        <v>3.711999999999998</v>
      </c>
      <c r="Q172" s="37">
        <f t="shared" si="57"/>
        <v>15.03</v>
      </c>
      <c r="R172" s="101"/>
      <c r="S172">
        <v>15.03</v>
      </c>
      <c r="T172" s="37">
        <f t="shared" si="60"/>
        <v>0</v>
      </c>
    </row>
    <row r="173" spans="1:20" x14ac:dyDescent="0.3">
      <c r="A173" s="94" t="s">
        <v>338</v>
      </c>
      <c r="B173" s="95">
        <v>80.400000000000006</v>
      </c>
      <c r="C173" s="37">
        <v>2.1000000000000001E-2</v>
      </c>
      <c r="G173" s="37">
        <f>B173*$G$797</f>
        <v>0.54412262977590553</v>
      </c>
      <c r="H173" s="37">
        <f t="shared" si="52"/>
        <v>0.54412262977590553</v>
      </c>
      <c r="I173" s="37">
        <f t="shared" si="53"/>
        <v>0.56512262977590555</v>
      </c>
      <c r="K173" s="37">
        <f t="shared" si="54"/>
        <v>0.56512262977590555</v>
      </c>
      <c r="L173" s="37">
        <f t="shared" si="46"/>
        <v>3.3170000000000002</v>
      </c>
      <c r="M173" s="37">
        <f t="shared" si="55"/>
        <v>2.7518773702240944</v>
      </c>
      <c r="N173" s="37">
        <f t="shared" si="47"/>
        <v>80.400000000000006</v>
      </c>
      <c r="P173" s="37">
        <f t="shared" si="56"/>
        <v>2.7518773702240944</v>
      </c>
      <c r="Q173" s="37">
        <f t="shared" si="57"/>
        <v>3.3170000000000002</v>
      </c>
      <c r="R173" s="101"/>
      <c r="S173">
        <v>3.3170000000000002</v>
      </c>
      <c r="T173" s="37">
        <f t="shared" si="60"/>
        <v>0</v>
      </c>
    </row>
    <row r="174" spans="1:20" x14ac:dyDescent="0.3">
      <c r="A174" s="94" t="s">
        <v>268</v>
      </c>
      <c r="B174" s="95">
        <v>51.2</v>
      </c>
      <c r="C174" s="37">
        <v>9.4060000000000006</v>
      </c>
      <c r="D174" s="37">
        <f>C174+E174</f>
        <v>9.4310000000000009</v>
      </c>
      <c r="E174" s="37">
        <f>VLOOKUP(A174,'расход по ИПУ'!A:B,2,0)</f>
        <v>2.5000000000000001E-2</v>
      </c>
      <c r="F174" s="37">
        <f>B174</f>
        <v>51.2</v>
      </c>
      <c r="H174" s="37">
        <f t="shared" si="52"/>
        <v>2.5000000000000001E-2</v>
      </c>
      <c r="I174" s="37">
        <f t="shared" si="53"/>
        <v>9.4310000000000009</v>
      </c>
      <c r="K174" s="37">
        <f t="shared" si="54"/>
        <v>9.4310000000000009</v>
      </c>
      <c r="L174" s="37">
        <f t="shared" si="46"/>
        <v>10.269</v>
      </c>
      <c r="M174" s="37">
        <f t="shared" si="55"/>
        <v>0.83799999999999919</v>
      </c>
      <c r="N174" s="37">
        <f t="shared" si="47"/>
        <v>51.2</v>
      </c>
      <c r="P174" s="37">
        <f t="shared" si="56"/>
        <v>0.83799999999999919</v>
      </c>
      <c r="Q174" s="37">
        <f t="shared" si="57"/>
        <v>10.269</v>
      </c>
      <c r="R174" s="101"/>
      <c r="S174">
        <v>10.269</v>
      </c>
      <c r="T174" s="37">
        <f t="shared" si="60"/>
        <v>0</v>
      </c>
    </row>
    <row r="175" spans="1:20" x14ac:dyDescent="0.3">
      <c r="A175" s="94" t="s">
        <v>76</v>
      </c>
      <c r="B175" s="95">
        <v>50.9</v>
      </c>
      <c r="C175" s="37">
        <v>15.821999999999999</v>
      </c>
      <c r="G175" s="37">
        <f t="shared" ref="G175:G176" si="76">B175*$G$797</f>
        <v>0.34447564497006955</v>
      </c>
      <c r="H175" s="37">
        <f t="shared" si="52"/>
        <v>0.34447564497006955</v>
      </c>
      <c r="I175" s="37">
        <f t="shared" si="53"/>
        <v>16.16647564497007</v>
      </c>
      <c r="K175" s="37">
        <f t="shared" si="54"/>
        <v>16.16647564497007</v>
      </c>
      <c r="L175" s="37">
        <f t="shared" si="46"/>
        <v>16.468</v>
      </c>
      <c r="M175" s="37">
        <f t="shared" si="55"/>
        <v>0.30152435502992958</v>
      </c>
      <c r="N175" s="37">
        <f t="shared" si="47"/>
        <v>50.9</v>
      </c>
      <c r="P175" s="37">
        <f t="shared" si="56"/>
        <v>0.30152435502992958</v>
      </c>
      <c r="Q175" s="37">
        <f t="shared" si="57"/>
        <v>16.468</v>
      </c>
      <c r="R175" s="101"/>
      <c r="S175">
        <v>16.468</v>
      </c>
      <c r="T175" s="37">
        <f t="shared" si="60"/>
        <v>0</v>
      </c>
    </row>
    <row r="176" spans="1:20" x14ac:dyDescent="0.3">
      <c r="A176" s="94" t="s">
        <v>78</v>
      </c>
      <c r="B176" s="95">
        <v>73.7</v>
      </c>
      <c r="C176" s="37">
        <v>16.478000000000002</v>
      </c>
      <c r="G176" s="37">
        <f t="shared" si="76"/>
        <v>0.4987790772945801</v>
      </c>
      <c r="H176" s="37">
        <f t="shared" si="52"/>
        <v>0.4987790772945801</v>
      </c>
      <c r="I176" s="37">
        <f t="shared" si="53"/>
        <v>16.97677907729458</v>
      </c>
      <c r="K176" s="37">
        <f t="shared" si="54"/>
        <v>16.97677907729458</v>
      </c>
      <c r="L176" s="37">
        <f t="shared" si="46"/>
        <v>20.864999999999998</v>
      </c>
      <c r="M176" s="37">
        <f t="shared" si="55"/>
        <v>3.8882209227054183</v>
      </c>
      <c r="N176" s="37">
        <f t="shared" si="47"/>
        <v>73.7</v>
      </c>
      <c r="P176" s="37">
        <f t="shared" si="56"/>
        <v>3.8882209227054183</v>
      </c>
      <c r="Q176" s="37">
        <f t="shared" si="57"/>
        <v>20.864999999999998</v>
      </c>
      <c r="R176" s="101"/>
      <c r="S176">
        <v>20.864999999999998</v>
      </c>
      <c r="T176" s="37">
        <f t="shared" si="60"/>
        <v>0</v>
      </c>
    </row>
    <row r="177" spans="1:20" x14ac:dyDescent="0.3">
      <c r="A177" s="94" t="s">
        <v>222</v>
      </c>
      <c r="B177" s="95">
        <v>79</v>
      </c>
      <c r="C177" s="37">
        <v>9.0830000000000002</v>
      </c>
      <c r="D177" s="37">
        <f>C177+E177</f>
        <v>9.0830000000000002</v>
      </c>
      <c r="E177" s="37">
        <f>VLOOKUP(A177,'расход по ИПУ'!A:B,2,0)</f>
        <v>0</v>
      </c>
      <c r="F177" s="37">
        <f>B177</f>
        <v>79</v>
      </c>
      <c r="H177" s="37">
        <f t="shared" si="52"/>
        <v>0</v>
      </c>
      <c r="I177" s="37">
        <f t="shared" si="53"/>
        <v>9.0830000000000002</v>
      </c>
      <c r="K177" s="37">
        <f t="shared" si="54"/>
        <v>9.0830000000000002</v>
      </c>
      <c r="L177" s="37">
        <f t="shared" si="46"/>
        <v>12.93</v>
      </c>
      <c r="M177" s="37">
        <f t="shared" si="55"/>
        <v>3.8469999999999995</v>
      </c>
      <c r="N177" s="37">
        <f t="shared" si="47"/>
        <v>79</v>
      </c>
      <c r="P177" s="37">
        <f t="shared" si="56"/>
        <v>3.8469999999999995</v>
      </c>
      <c r="Q177" s="37">
        <f t="shared" si="57"/>
        <v>12.93</v>
      </c>
      <c r="R177" s="101"/>
      <c r="S177">
        <v>12.93</v>
      </c>
      <c r="T177" s="37">
        <f t="shared" si="60"/>
        <v>0</v>
      </c>
    </row>
    <row r="178" spans="1:20" x14ac:dyDescent="0.3">
      <c r="A178" s="94" t="s">
        <v>317</v>
      </c>
      <c r="B178" s="95">
        <v>50.1</v>
      </c>
      <c r="C178" s="37">
        <v>11.09</v>
      </c>
      <c r="G178" s="37">
        <f>B178*$G$797</f>
        <v>0.33906148944991127</v>
      </c>
      <c r="H178" s="37">
        <f t="shared" si="52"/>
        <v>0.33906148944991127</v>
      </c>
      <c r="I178" s="37">
        <f t="shared" si="53"/>
        <v>11.429061489449911</v>
      </c>
      <c r="K178" s="37">
        <f t="shared" si="54"/>
        <v>11.429061489449911</v>
      </c>
      <c r="L178" s="37">
        <f t="shared" ref="L178:L241" si="77">K178+M178</f>
        <v>14.178000000000001</v>
      </c>
      <c r="M178" s="37">
        <f t="shared" si="55"/>
        <v>2.7489385105500901</v>
      </c>
      <c r="N178" s="37">
        <f t="shared" ref="N178:N241" si="78">B178</f>
        <v>50.1</v>
      </c>
      <c r="P178" s="37">
        <f t="shared" si="56"/>
        <v>2.7489385105500901</v>
      </c>
      <c r="Q178" s="37">
        <f t="shared" si="57"/>
        <v>14.178000000000001</v>
      </c>
      <c r="R178" s="101"/>
      <c r="S178">
        <v>14.178000000000001</v>
      </c>
      <c r="T178" s="37">
        <f t="shared" si="60"/>
        <v>0</v>
      </c>
    </row>
    <row r="179" spans="1:20" x14ac:dyDescent="0.3">
      <c r="A179" s="94" t="s">
        <v>186</v>
      </c>
      <c r="B179" s="95">
        <v>49.8</v>
      </c>
      <c r="C179" s="37">
        <v>3.97</v>
      </c>
      <c r="D179" s="37">
        <f>C179+E179</f>
        <v>3.97</v>
      </c>
      <c r="E179" s="37">
        <f>VLOOKUP(A179,'расход по ИПУ'!A:B,2,0)</f>
        <v>0</v>
      </c>
      <c r="F179" s="37">
        <f>B179</f>
        <v>49.8</v>
      </c>
      <c r="H179" s="37">
        <f t="shared" si="52"/>
        <v>0</v>
      </c>
      <c r="I179" s="37">
        <f t="shared" si="53"/>
        <v>3.97</v>
      </c>
      <c r="K179" s="37">
        <f t="shared" si="54"/>
        <v>3.97</v>
      </c>
      <c r="L179" s="37">
        <f t="shared" si="77"/>
        <v>5.1689999999999996</v>
      </c>
      <c r="M179" s="37">
        <f t="shared" si="55"/>
        <v>1.1989999999999994</v>
      </c>
      <c r="N179" s="37">
        <f t="shared" si="78"/>
        <v>49.8</v>
      </c>
      <c r="P179" s="37">
        <f t="shared" si="56"/>
        <v>1.1989999999999994</v>
      </c>
      <c r="Q179" s="37">
        <f t="shared" si="57"/>
        <v>5.1689999999999996</v>
      </c>
      <c r="R179" s="101"/>
      <c r="S179">
        <v>5.1689999999999996</v>
      </c>
      <c r="T179" s="37">
        <f t="shared" si="60"/>
        <v>0</v>
      </c>
    </row>
    <row r="180" spans="1:20" x14ac:dyDescent="0.3">
      <c r="A180" s="94" t="s">
        <v>240</v>
      </c>
      <c r="B180" s="95">
        <v>57.1</v>
      </c>
      <c r="C180" s="37">
        <v>19.126000000000001</v>
      </c>
      <c r="G180" s="37">
        <f t="shared" ref="G180:G184" si="79">B180*$G$797</f>
        <v>0.38643535025129611</v>
      </c>
      <c r="H180" s="37">
        <f t="shared" si="52"/>
        <v>0.38643535025129611</v>
      </c>
      <c r="I180" s="37">
        <f t="shared" si="53"/>
        <v>19.512435350251298</v>
      </c>
      <c r="K180" s="37">
        <f t="shared" si="54"/>
        <v>19.512435350251298</v>
      </c>
      <c r="L180" s="37">
        <f t="shared" si="77"/>
        <v>22.093</v>
      </c>
      <c r="M180" s="37">
        <f t="shared" si="55"/>
        <v>2.5805646497487018</v>
      </c>
      <c r="N180" s="37">
        <f t="shared" si="78"/>
        <v>57.1</v>
      </c>
      <c r="P180" s="37">
        <f t="shared" si="56"/>
        <v>2.5805646497487018</v>
      </c>
      <c r="Q180" s="37">
        <f t="shared" si="57"/>
        <v>22.093</v>
      </c>
      <c r="R180" s="101"/>
      <c r="S180">
        <v>22.093</v>
      </c>
      <c r="T180" s="37">
        <f t="shared" si="60"/>
        <v>0</v>
      </c>
    </row>
    <row r="181" spans="1:20" x14ac:dyDescent="0.3">
      <c r="A181" s="94" t="s">
        <v>113</v>
      </c>
      <c r="B181" s="95">
        <v>72.400000000000006</v>
      </c>
      <c r="C181" s="37">
        <v>16.23</v>
      </c>
      <c r="G181" s="37">
        <f t="shared" si="79"/>
        <v>0.48998107457432294</v>
      </c>
      <c r="H181" s="37">
        <f t="shared" si="52"/>
        <v>0.48998107457432294</v>
      </c>
      <c r="I181" s="37">
        <f t="shared" si="53"/>
        <v>16.719981074574324</v>
      </c>
      <c r="K181" s="37">
        <f t="shared" si="54"/>
        <v>16.719981074574324</v>
      </c>
      <c r="L181" s="37">
        <f t="shared" si="77"/>
        <v>17.356000000000002</v>
      </c>
      <c r="M181" s="37">
        <f t="shared" si="55"/>
        <v>0.63601892542567739</v>
      </c>
      <c r="N181" s="37">
        <f t="shared" si="78"/>
        <v>72.400000000000006</v>
      </c>
      <c r="P181" s="37">
        <f t="shared" si="56"/>
        <v>0.63601892542567739</v>
      </c>
      <c r="Q181" s="37">
        <f t="shared" si="57"/>
        <v>17.356000000000002</v>
      </c>
      <c r="R181" s="101"/>
      <c r="S181">
        <v>17.356000000000002</v>
      </c>
      <c r="T181" s="37">
        <f t="shared" si="60"/>
        <v>0</v>
      </c>
    </row>
    <row r="182" spans="1:20" x14ac:dyDescent="0.3">
      <c r="A182" s="94" t="s">
        <v>126</v>
      </c>
      <c r="B182" s="95">
        <v>79</v>
      </c>
      <c r="C182" s="37">
        <v>24.902000000000001</v>
      </c>
      <c r="G182" s="37">
        <f t="shared" si="79"/>
        <v>0.53464785761562861</v>
      </c>
      <c r="H182" s="37">
        <f t="shared" si="52"/>
        <v>0.53464785761562861</v>
      </c>
      <c r="I182" s="37">
        <f t="shared" si="53"/>
        <v>25.436647857615629</v>
      </c>
      <c r="K182" s="37">
        <f t="shared" si="54"/>
        <v>25.436647857615629</v>
      </c>
      <c r="L182" s="37">
        <f t="shared" si="77"/>
        <v>28.341000000000001</v>
      </c>
      <c r="M182" s="37">
        <f t="shared" si="55"/>
        <v>2.9043521423843721</v>
      </c>
      <c r="N182" s="37">
        <f t="shared" si="78"/>
        <v>79</v>
      </c>
      <c r="P182" s="37">
        <f t="shared" si="56"/>
        <v>2.9043521423843721</v>
      </c>
      <c r="Q182" s="37">
        <f t="shared" si="57"/>
        <v>28.341000000000001</v>
      </c>
      <c r="R182" s="101"/>
      <c r="S182">
        <v>28.341000000000001</v>
      </c>
      <c r="T182" s="37">
        <f t="shared" si="60"/>
        <v>0</v>
      </c>
    </row>
    <row r="183" spans="1:20" x14ac:dyDescent="0.3">
      <c r="A183" s="94" t="s">
        <v>123</v>
      </c>
      <c r="B183" s="95">
        <v>50.1</v>
      </c>
      <c r="C183" s="37">
        <v>9.0869999999999997</v>
      </c>
      <c r="G183" s="37">
        <f t="shared" si="79"/>
        <v>0.33906148944991127</v>
      </c>
      <c r="H183" s="37">
        <f t="shared" si="52"/>
        <v>0.33906148944991127</v>
      </c>
      <c r="I183" s="37">
        <f t="shared" si="53"/>
        <v>9.4260614894499106</v>
      </c>
      <c r="K183" s="37">
        <f>S183</f>
        <v>9.0869999999999997</v>
      </c>
      <c r="L183" s="37">
        <f t="shared" si="77"/>
        <v>9.0869999999999997</v>
      </c>
      <c r="M183" s="37">
        <f t="shared" si="55"/>
        <v>0</v>
      </c>
      <c r="N183" s="37">
        <f t="shared" si="78"/>
        <v>50.1</v>
      </c>
      <c r="P183" s="37">
        <f t="shared" si="56"/>
        <v>0</v>
      </c>
      <c r="Q183" s="37">
        <f t="shared" si="57"/>
        <v>9.0869999999999997</v>
      </c>
      <c r="R183" s="101"/>
      <c r="S183">
        <v>9.0869999999999997</v>
      </c>
      <c r="T183" s="37">
        <f t="shared" si="60"/>
        <v>0</v>
      </c>
    </row>
    <row r="184" spans="1:20" x14ac:dyDescent="0.3">
      <c r="A184" s="94" t="s">
        <v>185</v>
      </c>
      <c r="B184" s="95">
        <v>49.8</v>
      </c>
      <c r="C184" s="37">
        <v>15.638</v>
      </c>
      <c r="G184" s="37">
        <f t="shared" si="79"/>
        <v>0.33703118112985192</v>
      </c>
      <c r="H184" s="37">
        <f t="shared" si="52"/>
        <v>0.33703118112985192</v>
      </c>
      <c r="I184" s="37">
        <f t="shared" si="53"/>
        <v>15.975031181129852</v>
      </c>
      <c r="K184" s="37">
        <f t="shared" si="54"/>
        <v>15.975031181129852</v>
      </c>
      <c r="L184" s="37">
        <f t="shared" si="77"/>
        <v>16.474</v>
      </c>
      <c r="M184" s="37">
        <f t="shared" si="55"/>
        <v>0.49896881887014821</v>
      </c>
      <c r="N184" s="37">
        <f t="shared" si="78"/>
        <v>49.8</v>
      </c>
      <c r="P184" s="37">
        <f t="shared" si="56"/>
        <v>0.49896881887014821</v>
      </c>
      <c r="Q184" s="37">
        <f t="shared" si="57"/>
        <v>16.474</v>
      </c>
      <c r="R184" s="101"/>
      <c r="S184">
        <v>16.474</v>
      </c>
      <c r="T184" s="37">
        <f t="shared" si="60"/>
        <v>0</v>
      </c>
    </row>
    <row r="185" spans="1:20" x14ac:dyDescent="0.3">
      <c r="A185" s="94" t="s">
        <v>350</v>
      </c>
      <c r="B185" s="95">
        <v>72.400000000000006</v>
      </c>
      <c r="C185" s="37">
        <v>15.978</v>
      </c>
      <c r="D185" s="37">
        <f t="shared" ref="D185:D186" si="80">C185+E185</f>
        <v>16.439</v>
      </c>
      <c r="E185" s="37">
        <f>VLOOKUP(A185,'расход по ИПУ'!A:B,2,0)</f>
        <v>0.46100000000000002</v>
      </c>
      <c r="F185" s="37">
        <f t="shared" ref="F185:F186" si="81">B185</f>
        <v>72.400000000000006</v>
      </c>
      <c r="H185" s="37">
        <f t="shared" si="52"/>
        <v>0.46100000000000002</v>
      </c>
      <c r="I185" s="37">
        <f t="shared" si="53"/>
        <v>16.439</v>
      </c>
      <c r="K185" s="37">
        <f t="shared" si="54"/>
        <v>16.439</v>
      </c>
      <c r="L185" s="37">
        <f t="shared" si="77"/>
        <v>18.736000000000001</v>
      </c>
      <c r="M185" s="37">
        <f t="shared" si="55"/>
        <v>2.2970000000000006</v>
      </c>
      <c r="N185" s="37">
        <f t="shared" si="78"/>
        <v>72.400000000000006</v>
      </c>
      <c r="P185" s="37">
        <f t="shared" si="56"/>
        <v>2.2970000000000006</v>
      </c>
      <c r="Q185" s="37">
        <f t="shared" si="57"/>
        <v>18.736000000000001</v>
      </c>
      <c r="R185" s="101"/>
      <c r="S185">
        <v>18.736000000000001</v>
      </c>
      <c r="T185" s="37">
        <f t="shared" si="60"/>
        <v>0</v>
      </c>
    </row>
    <row r="186" spans="1:20" x14ac:dyDescent="0.3">
      <c r="A186" s="94" t="s">
        <v>178</v>
      </c>
      <c r="B186" s="95">
        <v>79</v>
      </c>
      <c r="C186" s="37">
        <v>9.8610000000000007</v>
      </c>
      <c r="D186" s="37">
        <f t="shared" si="80"/>
        <v>10.106</v>
      </c>
      <c r="E186" s="37">
        <f>VLOOKUP(A186,'расход по ИПУ'!A:B,2,0)</f>
        <v>0.245</v>
      </c>
      <c r="F186" s="37">
        <f t="shared" si="81"/>
        <v>79</v>
      </c>
      <c r="H186" s="37">
        <f t="shared" si="52"/>
        <v>0.245</v>
      </c>
      <c r="I186" s="37">
        <f t="shared" si="53"/>
        <v>10.106</v>
      </c>
      <c r="K186" s="37">
        <f t="shared" si="54"/>
        <v>10.106</v>
      </c>
      <c r="L186" s="37">
        <f t="shared" si="77"/>
        <v>10.787000000000001</v>
      </c>
      <c r="M186" s="37">
        <f t="shared" si="55"/>
        <v>0.68100000000000094</v>
      </c>
      <c r="N186" s="37">
        <f t="shared" si="78"/>
        <v>79</v>
      </c>
      <c r="P186" s="37">
        <f t="shared" si="56"/>
        <v>0.68100000000000094</v>
      </c>
      <c r="Q186" s="37">
        <f t="shared" si="57"/>
        <v>10.787000000000001</v>
      </c>
      <c r="R186" s="101"/>
      <c r="S186">
        <v>10.787000000000001</v>
      </c>
      <c r="T186" s="37">
        <f t="shared" si="60"/>
        <v>0</v>
      </c>
    </row>
    <row r="187" spans="1:20" x14ac:dyDescent="0.3">
      <c r="A187" s="94" t="s">
        <v>267</v>
      </c>
      <c r="B187" s="95">
        <v>50.1</v>
      </c>
      <c r="C187" s="37">
        <v>15.326000000000001</v>
      </c>
      <c r="G187" s="37">
        <f t="shared" ref="G187:G188" si="82">B187*$G$797</f>
        <v>0.33906148944991127</v>
      </c>
      <c r="H187" s="37">
        <f t="shared" si="52"/>
        <v>0.33906148944991127</v>
      </c>
      <c r="I187" s="37">
        <f t="shared" si="53"/>
        <v>15.665061489449911</v>
      </c>
      <c r="K187" s="37">
        <f t="shared" si="54"/>
        <v>15.665061489449911</v>
      </c>
      <c r="L187" s="37">
        <f t="shared" si="77"/>
        <v>18.465</v>
      </c>
      <c r="M187" s="37">
        <f t="shared" si="55"/>
        <v>2.7999385105500885</v>
      </c>
      <c r="N187" s="37">
        <f t="shared" si="78"/>
        <v>50.1</v>
      </c>
      <c r="P187" s="37">
        <f t="shared" si="56"/>
        <v>2.7999385105500885</v>
      </c>
      <c r="Q187" s="37">
        <f t="shared" si="57"/>
        <v>18.465</v>
      </c>
      <c r="R187" s="101"/>
      <c r="S187">
        <v>18.465</v>
      </c>
      <c r="T187" s="37">
        <f t="shared" si="60"/>
        <v>0</v>
      </c>
    </row>
    <row r="188" spans="1:20" x14ac:dyDescent="0.3">
      <c r="A188" s="94" t="s">
        <v>233</v>
      </c>
      <c r="B188" s="95">
        <v>49.8</v>
      </c>
      <c r="C188" s="37">
        <v>2.7280000000000002</v>
      </c>
      <c r="G188" s="37">
        <f t="shared" si="82"/>
        <v>0.33703118112985192</v>
      </c>
      <c r="H188" s="37">
        <f t="shared" si="52"/>
        <v>0.33703118112985192</v>
      </c>
      <c r="I188" s="37">
        <f t="shared" si="53"/>
        <v>3.0650311811298523</v>
      </c>
      <c r="K188" s="37">
        <f t="shared" si="54"/>
        <v>3.0650311811298523</v>
      </c>
      <c r="L188" s="37">
        <f t="shared" si="77"/>
        <v>4.3620000000000001</v>
      </c>
      <c r="M188" s="37">
        <f t="shared" si="55"/>
        <v>1.2969688188701478</v>
      </c>
      <c r="N188" s="37">
        <f t="shared" si="78"/>
        <v>49.8</v>
      </c>
      <c r="P188" s="37">
        <f t="shared" si="56"/>
        <v>1.2969688188701478</v>
      </c>
      <c r="Q188" s="37">
        <f t="shared" si="57"/>
        <v>4.3620000000000001</v>
      </c>
      <c r="R188" s="101"/>
      <c r="S188">
        <v>4.3620000000000001</v>
      </c>
      <c r="T188" s="37">
        <f t="shared" si="60"/>
        <v>0</v>
      </c>
    </row>
    <row r="189" spans="1:20" x14ac:dyDescent="0.3">
      <c r="A189" s="94" t="s">
        <v>255</v>
      </c>
      <c r="B189" s="95">
        <v>72.400000000000006</v>
      </c>
      <c r="C189" s="37">
        <v>11.723000000000001</v>
      </c>
      <c r="D189" s="37">
        <f t="shared" ref="D189:D190" si="83">C189+E189</f>
        <v>12.323</v>
      </c>
      <c r="E189" s="37">
        <f>VLOOKUP(A189,'расход по ИПУ'!A:B,2,0)</f>
        <v>0.6</v>
      </c>
      <c r="F189" s="37">
        <f t="shared" ref="F189:F190" si="84">B189</f>
        <v>72.400000000000006</v>
      </c>
      <c r="H189" s="37">
        <f t="shared" si="52"/>
        <v>0.6</v>
      </c>
      <c r="I189" s="37">
        <f t="shared" si="53"/>
        <v>12.323</v>
      </c>
      <c r="K189" s="37">
        <f t="shared" si="54"/>
        <v>12.323</v>
      </c>
      <c r="L189" s="37">
        <f t="shared" si="77"/>
        <v>14.502000000000001</v>
      </c>
      <c r="M189" s="37">
        <f t="shared" si="55"/>
        <v>2.1790000000000003</v>
      </c>
      <c r="N189" s="37">
        <f t="shared" si="78"/>
        <v>72.400000000000006</v>
      </c>
      <c r="P189" s="37">
        <f t="shared" si="56"/>
        <v>2.1790000000000003</v>
      </c>
      <c r="Q189" s="37">
        <f t="shared" si="57"/>
        <v>14.502000000000001</v>
      </c>
      <c r="R189" s="101"/>
      <c r="S189">
        <v>14.502000000000001</v>
      </c>
      <c r="T189" s="37">
        <f t="shared" si="60"/>
        <v>0</v>
      </c>
    </row>
    <row r="190" spans="1:20" x14ac:dyDescent="0.3">
      <c r="A190" s="94" t="s">
        <v>329</v>
      </c>
      <c r="B190" s="95">
        <v>79</v>
      </c>
      <c r="C190" s="37">
        <v>18.771999999999998</v>
      </c>
      <c r="D190" s="37">
        <f t="shared" si="83"/>
        <v>20.114999999999998</v>
      </c>
      <c r="E190" s="37">
        <f>VLOOKUP(A190,'расход по ИПУ'!A:B,2,0)</f>
        <v>1.343</v>
      </c>
      <c r="F190" s="37">
        <f t="shared" si="84"/>
        <v>79</v>
      </c>
      <c r="H190" s="37">
        <f t="shared" si="52"/>
        <v>1.343</v>
      </c>
      <c r="I190" s="37">
        <f t="shared" si="53"/>
        <v>20.114999999999998</v>
      </c>
      <c r="K190" s="37">
        <f t="shared" si="54"/>
        <v>20.114999999999998</v>
      </c>
      <c r="L190" s="37">
        <f t="shared" si="77"/>
        <v>22.396999999999998</v>
      </c>
      <c r="M190" s="37">
        <f t="shared" si="55"/>
        <v>2.282</v>
      </c>
      <c r="N190" s="37">
        <f t="shared" si="78"/>
        <v>79</v>
      </c>
      <c r="P190" s="37">
        <f t="shared" si="56"/>
        <v>2.282</v>
      </c>
      <c r="Q190" s="37">
        <f t="shared" si="57"/>
        <v>22.396999999999998</v>
      </c>
      <c r="R190" s="101"/>
      <c r="S190">
        <v>22.396999999999998</v>
      </c>
      <c r="T190" s="37">
        <f t="shared" si="60"/>
        <v>0</v>
      </c>
    </row>
    <row r="191" spans="1:20" x14ac:dyDescent="0.3">
      <c r="A191" s="94" t="s">
        <v>336</v>
      </c>
      <c r="B191" s="95">
        <v>33.1</v>
      </c>
      <c r="C191" s="37">
        <v>4.6139999999999999</v>
      </c>
      <c r="G191" s="37">
        <f>B191*$G$797</f>
        <v>0.22401068464654819</v>
      </c>
      <c r="H191" s="37">
        <f t="shared" si="52"/>
        <v>0.22401068464654819</v>
      </c>
      <c r="I191" s="37">
        <f t="shared" si="53"/>
        <v>4.838010684646548</v>
      </c>
      <c r="K191" s="37">
        <f t="shared" si="54"/>
        <v>4.838010684646548</v>
      </c>
      <c r="L191" s="37">
        <f t="shared" si="77"/>
        <v>6.399</v>
      </c>
      <c r="M191" s="37">
        <f t="shared" si="55"/>
        <v>1.560989315353452</v>
      </c>
      <c r="N191" s="37">
        <f t="shared" si="78"/>
        <v>33.1</v>
      </c>
      <c r="P191" s="37">
        <f t="shared" si="56"/>
        <v>1.560989315353452</v>
      </c>
      <c r="Q191" s="37">
        <f t="shared" si="57"/>
        <v>6.399</v>
      </c>
      <c r="R191" s="101"/>
      <c r="S191">
        <v>6.399</v>
      </c>
      <c r="T191" s="37">
        <f t="shared" si="60"/>
        <v>0</v>
      </c>
    </row>
    <row r="192" spans="1:20" x14ac:dyDescent="0.3">
      <c r="A192" s="94" t="s">
        <v>84</v>
      </c>
      <c r="B192" s="95">
        <v>50.1</v>
      </c>
      <c r="C192" s="37">
        <v>9.3480000000000008</v>
      </c>
      <c r="D192" s="37">
        <f>C192+E192</f>
        <v>9.7140000000000004</v>
      </c>
      <c r="E192" s="37">
        <f>VLOOKUP(A192,'расход по ИПУ'!A:B,2,0)</f>
        <v>0.36599999999999999</v>
      </c>
      <c r="F192" s="37">
        <f>B192</f>
        <v>50.1</v>
      </c>
      <c r="H192" s="37">
        <f t="shared" si="52"/>
        <v>0.36599999999999999</v>
      </c>
      <c r="I192" s="37">
        <f t="shared" si="53"/>
        <v>9.7140000000000004</v>
      </c>
      <c r="K192" s="37">
        <f t="shared" si="54"/>
        <v>9.7140000000000004</v>
      </c>
      <c r="L192" s="37">
        <f t="shared" si="77"/>
        <v>11.097</v>
      </c>
      <c r="M192" s="37">
        <f t="shared" si="55"/>
        <v>1.3829999999999991</v>
      </c>
      <c r="N192" s="37">
        <f t="shared" si="78"/>
        <v>50.1</v>
      </c>
      <c r="P192" s="37">
        <f t="shared" si="56"/>
        <v>1.3829999999999991</v>
      </c>
      <c r="Q192" s="37">
        <f t="shared" si="57"/>
        <v>11.097</v>
      </c>
      <c r="R192" s="101"/>
      <c r="S192">
        <v>11.097</v>
      </c>
      <c r="T192" s="37">
        <f t="shared" si="60"/>
        <v>0</v>
      </c>
    </row>
    <row r="193" spans="1:20" x14ac:dyDescent="0.3">
      <c r="A193" s="94" t="s">
        <v>199</v>
      </c>
      <c r="B193" s="95">
        <v>49.8</v>
      </c>
      <c r="C193" s="37">
        <v>10.831</v>
      </c>
      <c r="G193" s="37">
        <f t="shared" ref="G193:G195" si="85">B193*$G$797</f>
        <v>0.33703118112985192</v>
      </c>
      <c r="H193" s="37">
        <f t="shared" si="52"/>
        <v>0.33703118112985192</v>
      </c>
      <c r="I193" s="37">
        <f t="shared" si="53"/>
        <v>11.168031181129852</v>
      </c>
      <c r="K193" s="37">
        <f t="shared" si="54"/>
        <v>11.168031181129852</v>
      </c>
      <c r="L193" s="37">
        <f t="shared" si="77"/>
        <v>13.57</v>
      </c>
      <c r="M193" s="37">
        <f t="shared" si="55"/>
        <v>2.4019688188701487</v>
      </c>
      <c r="N193" s="37">
        <f t="shared" si="78"/>
        <v>49.8</v>
      </c>
      <c r="P193" s="37">
        <f t="shared" si="56"/>
        <v>2.4019688188701487</v>
      </c>
      <c r="Q193" s="37">
        <f t="shared" si="57"/>
        <v>13.57</v>
      </c>
      <c r="R193" s="101"/>
      <c r="S193">
        <v>13.57</v>
      </c>
      <c r="T193" s="37">
        <f t="shared" si="60"/>
        <v>0</v>
      </c>
    </row>
    <row r="194" spans="1:20" x14ac:dyDescent="0.3">
      <c r="A194" s="94" t="s">
        <v>105</v>
      </c>
      <c r="B194" s="95">
        <v>72.400000000000006</v>
      </c>
      <c r="C194" s="37">
        <v>17.515000000000001</v>
      </c>
      <c r="G194" s="37">
        <f t="shared" si="85"/>
        <v>0.48998107457432294</v>
      </c>
      <c r="H194" s="37">
        <f t="shared" si="52"/>
        <v>0.48998107457432294</v>
      </c>
      <c r="I194" s="37">
        <f t="shared" si="53"/>
        <v>18.004981074574324</v>
      </c>
      <c r="K194" s="37">
        <f t="shared" si="54"/>
        <v>18.004981074574324</v>
      </c>
      <c r="L194" s="37">
        <f t="shared" si="77"/>
        <v>21.016999999999999</v>
      </c>
      <c r="M194" s="37">
        <f t="shared" si="55"/>
        <v>3.0120189254256751</v>
      </c>
      <c r="N194" s="37">
        <f t="shared" si="78"/>
        <v>72.400000000000006</v>
      </c>
      <c r="P194" s="37">
        <f t="shared" si="56"/>
        <v>3.0120189254256751</v>
      </c>
      <c r="Q194" s="37">
        <f t="shared" si="57"/>
        <v>21.016999999999999</v>
      </c>
      <c r="R194" s="101"/>
      <c r="S194">
        <v>21.016999999999999</v>
      </c>
      <c r="T194" s="37">
        <f t="shared" si="60"/>
        <v>0</v>
      </c>
    </row>
    <row r="195" spans="1:20" x14ac:dyDescent="0.3">
      <c r="A195" s="94" t="s">
        <v>302</v>
      </c>
      <c r="B195" s="95">
        <v>79</v>
      </c>
      <c r="C195" s="37">
        <v>17.888999999999999</v>
      </c>
      <c r="G195" s="37">
        <f t="shared" si="85"/>
        <v>0.53464785761562861</v>
      </c>
      <c r="H195" s="37">
        <f t="shared" ref="H195:H258" si="86">E195+G195</f>
        <v>0.53464785761562861</v>
      </c>
      <c r="I195" s="37">
        <f t="shared" ref="I195:I258" si="87">C195+H195</f>
        <v>18.423647857615627</v>
      </c>
      <c r="K195" s="37">
        <f>S195</f>
        <v>18.338999999999999</v>
      </c>
      <c r="L195" s="37">
        <f t="shared" si="77"/>
        <v>18.338999999999999</v>
      </c>
      <c r="M195" s="37">
        <f t="shared" ref="M195:M258" si="88">S195-K195</f>
        <v>0</v>
      </c>
      <c r="N195" s="37">
        <f t="shared" si="78"/>
        <v>79</v>
      </c>
      <c r="P195" s="37">
        <f t="shared" ref="P195:P258" si="89">M195+O195</f>
        <v>0</v>
      </c>
      <c r="Q195" s="37">
        <f t="shared" ref="Q195:Q258" si="90">K195+P195</f>
        <v>18.338999999999999</v>
      </c>
      <c r="R195" s="101"/>
      <c r="S195">
        <v>18.338999999999999</v>
      </c>
      <c r="T195" s="37">
        <f t="shared" si="60"/>
        <v>0</v>
      </c>
    </row>
    <row r="196" spans="1:20" x14ac:dyDescent="0.3">
      <c r="A196" s="94" t="s">
        <v>181</v>
      </c>
      <c r="B196" s="95">
        <v>50.1</v>
      </c>
      <c r="C196" s="37">
        <v>12.677</v>
      </c>
      <c r="D196" s="37">
        <f>C196+E196</f>
        <v>12.677</v>
      </c>
      <c r="E196" s="37">
        <f>VLOOKUP(A196,'расход по ИПУ'!A:B,2,0)</f>
        <v>0</v>
      </c>
      <c r="F196" s="37">
        <f>B196</f>
        <v>50.1</v>
      </c>
      <c r="H196" s="37">
        <f t="shared" si="86"/>
        <v>0</v>
      </c>
      <c r="I196" s="37">
        <f t="shared" si="87"/>
        <v>12.677</v>
      </c>
      <c r="K196" s="37">
        <f t="shared" ref="K196:K258" si="91">I196</f>
        <v>12.677</v>
      </c>
      <c r="L196" s="37">
        <f t="shared" si="77"/>
        <v>14.757999999999999</v>
      </c>
      <c r="M196" s="37">
        <f t="shared" si="88"/>
        <v>2.0809999999999995</v>
      </c>
      <c r="N196" s="37">
        <f t="shared" si="78"/>
        <v>50.1</v>
      </c>
      <c r="P196" s="37">
        <f t="shared" si="89"/>
        <v>2.0809999999999995</v>
      </c>
      <c r="Q196" s="37">
        <f t="shared" si="90"/>
        <v>14.757999999999999</v>
      </c>
      <c r="R196" s="101"/>
      <c r="S196">
        <v>14.757999999999999</v>
      </c>
      <c r="T196" s="37">
        <f t="shared" si="60"/>
        <v>0</v>
      </c>
    </row>
    <row r="197" spans="1:20" x14ac:dyDescent="0.3">
      <c r="A197" s="94" t="s">
        <v>242</v>
      </c>
      <c r="B197" s="95">
        <v>49.8</v>
      </c>
      <c r="C197" s="37">
        <v>12.371</v>
      </c>
      <c r="G197" s="37">
        <f>B197*$G$797</f>
        <v>0.33703118112985192</v>
      </c>
      <c r="H197" s="37">
        <f t="shared" si="86"/>
        <v>0.33703118112985192</v>
      </c>
      <c r="I197" s="37">
        <f t="shared" si="87"/>
        <v>12.708031181129853</v>
      </c>
      <c r="K197" s="37">
        <f t="shared" si="91"/>
        <v>12.708031181129853</v>
      </c>
      <c r="L197" s="37">
        <f t="shared" si="77"/>
        <v>13.619</v>
      </c>
      <c r="M197" s="37">
        <f t="shared" si="88"/>
        <v>0.91096881887014725</v>
      </c>
      <c r="N197" s="37">
        <f t="shared" si="78"/>
        <v>49.8</v>
      </c>
      <c r="P197" s="37">
        <f t="shared" si="89"/>
        <v>0.91096881887014725</v>
      </c>
      <c r="Q197" s="37">
        <f t="shared" si="90"/>
        <v>13.619</v>
      </c>
      <c r="R197" s="101"/>
      <c r="S197">
        <v>13.619</v>
      </c>
      <c r="T197" s="37">
        <f t="shared" si="60"/>
        <v>0</v>
      </c>
    </row>
    <row r="198" spans="1:20" x14ac:dyDescent="0.3">
      <c r="A198" s="94" t="s">
        <v>241</v>
      </c>
      <c r="B198" s="95">
        <v>72.400000000000006</v>
      </c>
      <c r="C198" s="37">
        <v>14.667999999999999</v>
      </c>
      <c r="D198" s="37">
        <f>C198+E198</f>
        <v>16.667999999999999</v>
      </c>
      <c r="E198" s="37">
        <f>VLOOKUP(A198,'расход по ИПУ'!A:B,2,0)</f>
        <v>2</v>
      </c>
      <c r="F198" s="37">
        <f>B198</f>
        <v>72.400000000000006</v>
      </c>
      <c r="H198" s="37">
        <f t="shared" si="86"/>
        <v>2</v>
      </c>
      <c r="I198" s="37">
        <f t="shared" si="87"/>
        <v>16.667999999999999</v>
      </c>
      <c r="K198" s="37">
        <f t="shared" si="91"/>
        <v>16.667999999999999</v>
      </c>
      <c r="L198" s="37">
        <f t="shared" si="77"/>
        <v>18.259</v>
      </c>
      <c r="M198" s="37">
        <f t="shared" si="88"/>
        <v>1.5910000000000011</v>
      </c>
      <c r="N198" s="37">
        <f t="shared" si="78"/>
        <v>72.400000000000006</v>
      </c>
      <c r="P198" s="37">
        <f t="shared" si="89"/>
        <v>1.5910000000000011</v>
      </c>
      <c r="Q198" s="37">
        <f t="shared" si="90"/>
        <v>18.259</v>
      </c>
      <c r="R198" s="101"/>
      <c r="S198">
        <v>18.259</v>
      </c>
      <c r="T198" s="37">
        <f t="shared" ref="T198:T261" si="92">S198-Q198</f>
        <v>0</v>
      </c>
    </row>
    <row r="199" spans="1:20" x14ac:dyDescent="0.3">
      <c r="A199" s="94" t="s">
        <v>318</v>
      </c>
      <c r="B199" s="95">
        <v>79</v>
      </c>
      <c r="C199" s="37">
        <v>15.271000000000001</v>
      </c>
      <c r="G199" s="37">
        <f t="shared" ref="G199:G200" si="93">B199*$G$797</f>
        <v>0.53464785761562861</v>
      </c>
      <c r="H199" s="37">
        <f t="shared" si="86"/>
        <v>0.53464785761562861</v>
      </c>
      <c r="I199" s="37">
        <f t="shared" si="87"/>
        <v>15.805647857615629</v>
      </c>
      <c r="K199" s="37">
        <f t="shared" si="91"/>
        <v>15.805647857615629</v>
      </c>
      <c r="L199" s="37">
        <f t="shared" si="77"/>
        <v>18.677</v>
      </c>
      <c r="M199" s="37">
        <f t="shared" si="88"/>
        <v>2.8713521423843709</v>
      </c>
      <c r="N199" s="37">
        <f t="shared" si="78"/>
        <v>79</v>
      </c>
      <c r="P199" s="37">
        <f t="shared" si="89"/>
        <v>2.8713521423843709</v>
      </c>
      <c r="Q199" s="37">
        <f t="shared" si="90"/>
        <v>18.677</v>
      </c>
      <c r="R199" s="101"/>
      <c r="S199">
        <v>18.677</v>
      </c>
      <c r="T199" s="37">
        <f t="shared" si="92"/>
        <v>0</v>
      </c>
    </row>
    <row r="200" spans="1:20" x14ac:dyDescent="0.3">
      <c r="A200" s="94" t="s">
        <v>128</v>
      </c>
      <c r="B200" s="95">
        <v>50.1</v>
      </c>
      <c r="C200" s="37">
        <v>10.567</v>
      </c>
      <c r="G200" s="37">
        <f t="shared" si="93"/>
        <v>0.33906148944991127</v>
      </c>
      <c r="H200" s="37">
        <f t="shared" si="86"/>
        <v>0.33906148944991127</v>
      </c>
      <c r="I200" s="37">
        <f t="shared" si="87"/>
        <v>10.906061489449911</v>
      </c>
      <c r="K200" s="37">
        <f t="shared" si="91"/>
        <v>10.906061489449911</v>
      </c>
      <c r="L200" s="37">
        <f t="shared" si="77"/>
        <v>12.877000000000001</v>
      </c>
      <c r="M200" s="37">
        <f t="shared" si="88"/>
        <v>1.9709385105500896</v>
      </c>
      <c r="N200" s="37">
        <f t="shared" si="78"/>
        <v>50.1</v>
      </c>
      <c r="P200" s="37">
        <f t="shared" si="89"/>
        <v>1.9709385105500896</v>
      </c>
      <c r="Q200" s="37">
        <f t="shared" si="90"/>
        <v>12.877000000000001</v>
      </c>
      <c r="R200" s="101"/>
      <c r="S200">
        <v>12.877000000000001</v>
      </c>
      <c r="T200" s="37">
        <f t="shared" si="92"/>
        <v>0</v>
      </c>
    </row>
    <row r="201" spans="1:20" x14ac:dyDescent="0.3">
      <c r="A201" s="94" t="s">
        <v>129</v>
      </c>
      <c r="B201" s="95">
        <v>49.8</v>
      </c>
      <c r="C201" s="37">
        <v>10.311999999999999</v>
      </c>
      <c r="D201" s="37">
        <f t="shared" ref="D201:D202" si="94">C201+E201</f>
        <v>10.896999999999998</v>
      </c>
      <c r="E201" s="37">
        <f>VLOOKUP(A201,'расход по ИПУ'!A:B,2,0)</f>
        <v>0.58499999999999996</v>
      </c>
      <c r="F201" s="37">
        <f t="shared" ref="F201:F202" si="95">B201</f>
        <v>49.8</v>
      </c>
      <c r="H201" s="37">
        <f t="shared" si="86"/>
        <v>0.58499999999999996</v>
      </c>
      <c r="I201" s="37">
        <f t="shared" si="87"/>
        <v>10.896999999999998</v>
      </c>
      <c r="K201" s="37">
        <f t="shared" si="91"/>
        <v>10.896999999999998</v>
      </c>
      <c r="L201" s="37">
        <f t="shared" si="77"/>
        <v>12.742000000000001</v>
      </c>
      <c r="M201" s="37">
        <f t="shared" si="88"/>
        <v>1.8450000000000024</v>
      </c>
      <c r="N201" s="37">
        <f t="shared" si="78"/>
        <v>49.8</v>
      </c>
      <c r="P201" s="37">
        <f t="shared" si="89"/>
        <v>1.8450000000000024</v>
      </c>
      <c r="Q201" s="37">
        <f t="shared" si="90"/>
        <v>12.742000000000001</v>
      </c>
      <c r="R201" s="101"/>
      <c r="S201">
        <v>12.742000000000001</v>
      </c>
      <c r="T201" s="37">
        <f t="shared" si="92"/>
        <v>0</v>
      </c>
    </row>
    <row r="202" spans="1:20" x14ac:dyDescent="0.3">
      <c r="A202" s="94" t="s">
        <v>356</v>
      </c>
      <c r="B202" s="95">
        <v>33.1</v>
      </c>
      <c r="C202" s="37">
        <v>4.45</v>
      </c>
      <c r="D202" s="37">
        <f t="shared" si="94"/>
        <v>4.45</v>
      </c>
      <c r="E202" s="37">
        <f>VLOOKUP(A202,'расход по ИПУ'!A:B,2,0)</f>
        <v>0</v>
      </c>
      <c r="F202" s="37">
        <f t="shared" si="95"/>
        <v>33.1</v>
      </c>
      <c r="H202" s="37">
        <f t="shared" si="86"/>
        <v>0</v>
      </c>
      <c r="I202" s="37">
        <f t="shared" si="87"/>
        <v>4.45</v>
      </c>
      <c r="K202" s="37">
        <f t="shared" si="91"/>
        <v>4.45</v>
      </c>
      <c r="L202" s="37">
        <f t="shared" si="77"/>
        <v>5.9649999999999999</v>
      </c>
      <c r="M202" s="37">
        <f t="shared" si="88"/>
        <v>1.5149999999999997</v>
      </c>
      <c r="N202" s="37">
        <f t="shared" si="78"/>
        <v>33.1</v>
      </c>
      <c r="P202" s="37">
        <f t="shared" si="89"/>
        <v>1.5149999999999997</v>
      </c>
      <c r="Q202" s="37">
        <f t="shared" si="90"/>
        <v>5.9649999999999999</v>
      </c>
      <c r="R202" s="101"/>
      <c r="S202">
        <v>5.9649999999999999</v>
      </c>
      <c r="T202" s="37">
        <f t="shared" si="92"/>
        <v>0</v>
      </c>
    </row>
    <row r="203" spans="1:20" x14ac:dyDescent="0.3">
      <c r="A203" s="94" t="s">
        <v>330</v>
      </c>
      <c r="B203" s="95">
        <v>72.400000000000006</v>
      </c>
      <c r="C203" s="37">
        <v>12.563000000000001</v>
      </c>
      <c r="G203" s="37">
        <f t="shared" ref="G203:G204" si="96">B203*$G$797</f>
        <v>0.48998107457432294</v>
      </c>
      <c r="H203" s="37">
        <f t="shared" si="86"/>
        <v>0.48998107457432294</v>
      </c>
      <c r="I203" s="37">
        <f t="shared" si="87"/>
        <v>13.052981074574323</v>
      </c>
      <c r="K203" s="37">
        <f t="shared" si="91"/>
        <v>13.052981074574323</v>
      </c>
      <c r="L203" s="37">
        <f t="shared" si="77"/>
        <v>14.506</v>
      </c>
      <c r="M203" s="37">
        <f t="shared" si="88"/>
        <v>1.4530189254256776</v>
      </c>
      <c r="N203" s="37">
        <f t="shared" si="78"/>
        <v>72.400000000000006</v>
      </c>
      <c r="P203" s="37">
        <f t="shared" si="89"/>
        <v>1.4530189254256776</v>
      </c>
      <c r="Q203" s="37">
        <f t="shared" si="90"/>
        <v>14.506</v>
      </c>
      <c r="R203" s="101"/>
      <c r="S203">
        <v>14.506</v>
      </c>
      <c r="T203" s="37">
        <f t="shared" si="92"/>
        <v>0</v>
      </c>
    </row>
    <row r="204" spans="1:20" x14ac:dyDescent="0.3">
      <c r="A204" s="94" t="s">
        <v>303</v>
      </c>
      <c r="B204" s="95">
        <v>79</v>
      </c>
      <c r="C204" s="37">
        <v>18.03</v>
      </c>
      <c r="G204" s="37">
        <f t="shared" si="96"/>
        <v>0.53464785761562861</v>
      </c>
      <c r="H204" s="37">
        <f t="shared" si="86"/>
        <v>0.53464785761562861</v>
      </c>
      <c r="I204" s="37">
        <f t="shared" si="87"/>
        <v>18.564647857615629</v>
      </c>
      <c r="K204" s="37">
        <f t="shared" si="91"/>
        <v>18.564647857615629</v>
      </c>
      <c r="L204" s="37">
        <f t="shared" si="77"/>
        <v>22.498000000000001</v>
      </c>
      <c r="M204" s="37">
        <f t="shared" si="88"/>
        <v>3.933352142384372</v>
      </c>
      <c r="N204" s="37">
        <f t="shared" si="78"/>
        <v>79</v>
      </c>
      <c r="P204" s="37">
        <f t="shared" si="89"/>
        <v>3.933352142384372</v>
      </c>
      <c r="Q204" s="37">
        <f t="shared" si="90"/>
        <v>22.498000000000001</v>
      </c>
      <c r="R204" s="101"/>
      <c r="S204">
        <v>22.498000000000001</v>
      </c>
      <c r="T204" s="37">
        <f t="shared" si="92"/>
        <v>0</v>
      </c>
    </row>
    <row r="205" spans="1:20" x14ac:dyDescent="0.3">
      <c r="A205" s="94" t="s">
        <v>358</v>
      </c>
      <c r="B205" s="95">
        <v>50.1</v>
      </c>
      <c r="C205" s="37">
        <v>7.593</v>
      </c>
      <c r="D205" s="37">
        <f t="shared" ref="D205:D206" si="97">C205+E205</f>
        <v>7.593</v>
      </c>
      <c r="E205" s="37">
        <f>VLOOKUP(A205,'расход по ИПУ'!A:B,2,0)</f>
        <v>0</v>
      </c>
      <c r="F205" s="37">
        <f t="shared" ref="F205:F206" si="98">B205</f>
        <v>50.1</v>
      </c>
      <c r="H205" s="37">
        <f t="shared" si="86"/>
        <v>0</v>
      </c>
      <c r="I205" s="37">
        <f t="shared" si="87"/>
        <v>7.593</v>
      </c>
      <c r="K205" s="37">
        <f t="shared" si="91"/>
        <v>7.593</v>
      </c>
      <c r="L205" s="37">
        <f t="shared" si="77"/>
        <v>9.2750000000000004</v>
      </c>
      <c r="M205" s="37">
        <f t="shared" si="88"/>
        <v>1.6820000000000004</v>
      </c>
      <c r="N205" s="37">
        <f t="shared" si="78"/>
        <v>50.1</v>
      </c>
      <c r="P205" s="37">
        <f t="shared" si="89"/>
        <v>1.6820000000000004</v>
      </c>
      <c r="Q205" s="37">
        <f t="shared" si="90"/>
        <v>9.2750000000000004</v>
      </c>
      <c r="R205" s="101"/>
      <c r="S205">
        <v>9.2750000000000004</v>
      </c>
      <c r="T205" s="37">
        <f t="shared" si="92"/>
        <v>0</v>
      </c>
    </row>
    <row r="206" spans="1:20" x14ac:dyDescent="0.3">
      <c r="A206" s="94" t="s">
        <v>112</v>
      </c>
      <c r="B206" s="95">
        <v>49.8</v>
      </c>
      <c r="C206" s="37">
        <v>11.35</v>
      </c>
      <c r="D206" s="37">
        <f t="shared" si="97"/>
        <v>11.35</v>
      </c>
      <c r="E206" s="37">
        <f>VLOOKUP(A206,'расход по ИПУ'!A:B,2,0)</f>
        <v>0</v>
      </c>
      <c r="F206" s="37">
        <f t="shared" si="98"/>
        <v>49.8</v>
      </c>
      <c r="H206" s="37">
        <f t="shared" si="86"/>
        <v>0</v>
      </c>
      <c r="I206" s="37">
        <f t="shared" si="87"/>
        <v>11.35</v>
      </c>
      <c r="K206" s="37">
        <f t="shared" si="91"/>
        <v>11.35</v>
      </c>
      <c r="L206" s="37">
        <f t="shared" si="77"/>
        <v>12.365</v>
      </c>
      <c r="M206" s="37">
        <f t="shared" si="88"/>
        <v>1.0150000000000006</v>
      </c>
      <c r="N206" s="37">
        <f t="shared" si="78"/>
        <v>49.8</v>
      </c>
      <c r="P206" s="37">
        <f t="shared" si="89"/>
        <v>1.0150000000000006</v>
      </c>
      <c r="Q206" s="37">
        <f t="shared" si="90"/>
        <v>12.365</v>
      </c>
      <c r="R206" s="101"/>
      <c r="S206">
        <v>12.365</v>
      </c>
      <c r="T206" s="37">
        <f t="shared" si="92"/>
        <v>0</v>
      </c>
    </row>
    <row r="207" spans="1:20" x14ac:dyDescent="0.3">
      <c r="A207" s="94" t="s">
        <v>169</v>
      </c>
      <c r="B207" s="95">
        <v>72.400000000000006</v>
      </c>
      <c r="C207" s="37">
        <v>1.954</v>
      </c>
      <c r="G207" s="37">
        <f t="shared" ref="G207:G209" si="99">B207*$G$797</f>
        <v>0.48998107457432294</v>
      </c>
      <c r="H207" s="37">
        <f t="shared" si="86"/>
        <v>0.48998107457432294</v>
      </c>
      <c r="I207" s="37">
        <f t="shared" si="87"/>
        <v>2.4439810745743227</v>
      </c>
      <c r="K207" s="37">
        <f>S207</f>
        <v>1.954</v>
      </c>
      <c r="L207" s="37">
        <f t="shared" si="77"/>
        <v>1.954</v>
      </c>
      <c r="M207" s="37">
        <f t="shared" si="88"/>
        <v>0</v>
      </c>
      <c r="N207" s="37">
        <f t="shared" si="78"/>
        <v>72.400000000000006</v>
      </c>
      <c r="P207" s="37">
        <f t="shared" si="89"/>
        <v>0</v>
      </c>
      <c r="Q207" s="37">
        <f t="shared" si="90"/>
        <v>1.954</v>
      </c>
      <c r="R207" s="101"/>
      <c r="S207">
        <v>1.954</v>
      </c>
      <c r="T207" s="37">
        <f t="shared" si="92"/>
        <v>0</v>
      </c>
    </row>
    <row r="208" spans="1:20" x14ac:dyDescent="0.3">
      <c r="A208" s="94" t="s">
        <v>130</v>
      </c>
      <c r="B208" s="95">
        <v>79</v>
      </c>
      <c r="C208" s="37">
        <v>21.95</v>
      </c>
      <c r="G208" s="37">
        <f t="shared" si="99"/>
        <v>0.53464785761562861</v>
      </c>
      <c r="H208" s="37">
        <f t="shared" si="86"/>
        <v>0.53464785761562861</v>
      </c>
      <c r="I208" s="37">
        <f t="shared" si="87"/>
        <v>22.484647857615627</v>
      </c>
      <c r="K208" s="37">
        <f t="shared" si="91"/>
        <v>22.484647857615627</v>
      </c>
      <c r="L208" s="37">
        <f t="shared" si="77"/>
        <v>27.306999999999999</v>
      </c>
      <c r="M208" s="37">
        <f t="shared" si="88"/>
        <v>4.8223521423843714</v>
      </c>
      <c r="N208" s="37">
        <f t="shared" si="78"/>
        <v>79</v>
      </c>
      <c r="P208" s="37">
        <f t="shared" si="89"/>
        <v>4.8223521423843714</v>
      </c>
      <c r="Q208" s="37">
        <f t="shared" si="90"/>
        <v>27.306999999999999</v>
      </c>
      <c r="R208" s="101"/>
      <c r="S208">
        <v>27.306999999999999</v>
      </c>
      <c r="T208" s="37">
        <f t="shared" si="92"/>
        <v>0</v>
      </c>
    </row>
    <row r="209" spans="1:20" x14ac:dyDescent="0.3">
      <c r="A209" s="94" t="s">
        <v>326</v>
      </c>
      <c r="B209" s="95">
        <v>50.1</v>
      </c>
      <c r="C209" s="37">
        <v>8.234</v>
      </c>
      <c r="G209" s="37">
        <f t="shared" si="99"/>
        <v>0.33906148944991127</v>
      </c>
      <c r="H209" s="37">
        <f t="shared" si="86"/>
        <v>0.33906148944991127</v>
      </c>
      <c r="I209" s="37">
        <f t="shared" si="87"/>
        <v>8.5730614894499109</v>
      </c>
      <c r="K209" s="37">
        <f t="shared" si="91"/>
        <v>8.5730614894499109</v>
      </c>
      <c r="L209" s="37">
        <f t="shared" si="77"/>
        <v>10.257999999999999</v>
      </c>
      <c r="M209" s="37">
        <f t="shared" si="88"/>
        <v>1.6849385105500883</v>
      </c>
      <c r="N209" s="37">
        <f t="shared" si="78"/>
        <v>50.1</v>
      </c>
      <c r="P209" s="37">
        <f t="shared" si="89"/>
        <v>1.6849385105500883</v>
      </c>
      <c r="Q209" s="37">
        <f t="shared" si="90"/>
        <v>10.257999999999999</v>
      </c>
      <c r="R209" s="101"/>
      <c r="S209">
        <v>10.257999999999999</v>
      </c>
      <c r="T209" s="37">
        <f t="shared" si="92"/>
        <v>0</v>
      </c>
    </row>
    <row r="210" spans="1:20" x14ac:dyDescent="0.3">
      <c r="A210" s="94" t="s">
        <v>220</v>
      </c>
      <c r="B210" s="95">
        <v>49.8</v>
      </c>
      <c r="C210" s="37">
        <v>2.2519999999999998</v>
      </c>
      <c r="D210" s="37">
        <f>C210+E210</f>
        <v>2.2519999999999998</v>
      </c>
      <c r="E210" s="37">
        <f>VLOOKUP(A210,'расход по ИПУ'!A:B,2,0)</f>
        <v>0</v>
      </c>
      <c r="F210" s="37">
        <f>B210</f>
        <v>49.8</v>
      </c>
      <c r="H210" s="37">
        <f t="shared" si="86"/>
        <v>0</v>
      </c>
      <c r="I210" s="37">
        <f t="shared" si="87"/>
        <v>2.2519999999999998</v>
      </c>
      <c r="K210" s="37">
        <f t="shared" si="91"/>
        <v>2.2519999999999998</v>
      </c>
      <c r="L210" s="37">
        <f t="shared" si="77"/>
        <v>4.62</v>
      </c>
      <c r="M210" s="37">
        <f t="shared" si="88"/>
        <v>2.3680000000000003</v>
      </c>
      <c r="N210" s="37">
        <f t="shared" si="78"/>
        <v>49.8</v>
      </c>
      <c r="P210" s="37">
        <f t="shared" si="89"/>
        <v>2.3680000000000003</v>
      </c>
      <c r="Q210" s="37">
        <f t="shared" si="90"/>
        <v>4.62</v>
      </c>
      <c r="R210" s="101"/>
      <c r="S210">
        <v>4.62</v>
      </c>
      <c r="T210" s="37">
        <f t="shared" si="92"/>
        <v>0</v>
      </c>
    </row>
    <row r="211" spans="1:20" x14ac:dyDescent="0.3">
      <c r="A211" s="94" t="s">
        <v>227</v>
      </c>
      <c r="B211" s="95">
        <v>72.400000000000006</v>
      </c>
      <c r="C211" s="37">
        <v>17.960999999999999</v>
      </c>
      <c r="G211" s="37">
        <f t="shared" ref="G211:G213" si="100">B211*$G$797</f>
        <v>0.48998107457432294</v>
      </c>
      <c r="H211" s="37">
        <f t="shared" si="86"/>
        <v>0.48998107457432294</v>
      </c>
      <c r="I211" s="37">
        <f t="shared" si="87"/>
        <v>18.450981074574322</v>
      </c>
      <c r="K211" s="37">
        <f t="shared" si="91"/>
        <v>18.450981074574322</v>
      </c>
      <c r="L211" s="37">
        <f t="shared" si="77"/>
        <v>22.806000000000001</v>
      </c>
      <c r="M211" s="37">
        <f t="shared" si="88"/>
        <v>4.3550189254256786</v>
      </c>
      <c r="N211" s="37">
        <f t="shared" si="78"/>
        <v>72.400000000000006</v>
      </c>
      <c r="P211" s="37">
        <f t="shared" si="89"/>
        <v>4.3550189254256786</v>
      </c>
      <c r="Q211" s="37">
        <f t="shared" si="90"/>
        <v>22.806000000000001</v>
      </c>
      <c r="R211" s="101"/>
      <c r="S211">
        <v>22.806000000000001</v>
      </c>
      <c r="T211" s="37">
        <f t="shared" si="92"/>
        <v>0</v>
      </c>
    </row>
    <row r="212" spans="1:20" x14ac:dyDescent="0.3">
      <c r="A212" s="94" t="s">
        <v>296</v>
      </c>
      <c r="B212" s="95">
        <v>79</v>
      </c>
      <c r="C212" s="37">
        <v>22.346</v>
      </c>
      <c r="G212" s="37">
        <f t="shared" si="100"/>
        <v>0.53464785761562861</v>
      </c>
      <c r="H212" s="37">
        <f t="shared" si="86"/>
        <v>0.53464785761562861</v>
      </c>
      <c r="I212" s="37">
        <f t="shared" si="87"/>
        <v>22.880647857615628</v>
      </c>
      <c r="K212" s="37">
        <f t="shared" si="91"/>
        <v>22.880647857615628</v>
      </c>
      <c r="L212" s="37">
        <f t="shared" si="77"/>
        <v>24.433</v>
      </c>
      <c r="M212" s="37">
        <f t="shared" si="88"/>
        <v>1.5523521423843718</v>
      </c>
      <c r="N212" s="37">
        <f t="shared" si="78"/>
        <v>79</v>
      </c>
      <c r="P212" s="37">
        <f t="shared" si="89"/>
        <v>1.5523521423843718</v>
      </c>
      <c r="Q212" s="37">
        <f t="shared" si="90"/>
        <v>24.433</v>
      </c>
      <c r="R212" s="101"/>
      <c r="S212">
        <v>24.433</v>
      </c>
      <c r="T212" s="37">
        <f t="shared" si="92"/>
        <v>0</v>
      </c>
    </row>
    <row r="213" spans="1:20" x14ac:dyDescent="0.3">
      <c r="A213" s="94" t="s">
        <v>173</v>
      </c>
      <c r="B213" s="95">
        <v>36.700000000000003</v>
      </c>
      <c r="C213" s="37">
        <v>4.5069999999999997</v>
      </c>
      <c r="G213" s="37">
        <f t="shared" si="100"/>
        <v>0.24837438448726037</v>
      </c>
      <c r="H213" s="37">
        <f t="shared" si="86"/>
        <v>0.24837438448726037</v>
      </c>
      <c r="I213" s="37">
        <f t="shared" si="87"/>
        <v>4.7553743844872605</v>
      </c>
      <c r="K213" s="37">
        <f t="shared" si="91"/>
        <v>4.7553743844872605</v>
      </c>
      <c r="L213" s="37">
        <f t="shared" si="77"/>
        <v>6.5</v>
      </c>
      <c r="M213" s="37">
        <f t="shared" si="88"/>
        <v>1.7446256155127395</v>
      </c>
      <c r="N213" s="37">
        <f t="shared" si="78"/>
        <v>36.700000000000003</v>
      </c>
      <c r="P213" s="37">
        <f t="shared" si="89"/>
        <v>1.7446256155127395</v>
      </c>
      <c r="Q213" s="37">
        <f t="shared" si="90"/>
        <v>6.5</v>
      </c>
      <c r="R213" s="101"/>
      <c r="S213">
        <v>6.5</v>
      </c>
      <c r="T213" s="37">
        <f t="shared" si="92"/>
        <v>0</v>
      </c>
    </row>
    <row r="214" spans="1:20" x14ac:dyDescent="0.3">
      <c r="A214" s="94" t="s">
        <v>230</v>
      </c>
      <c r="B214" s="95">
        <v>50.1</v>
      </c>
      <c r="C214" s="37">
        <v>9.6300000000000008</v>
      </c>
      <c r="D214" s="37">
        <f>C214+E214</f>
        <v>10.121</v>
      </c>
      <c r="E214" s="37">
        <f>VLOOKUP(A214,'расход по ИПУ'!A:B,2,0)</f>
        <v>0.49099999999999999</v>
      </c>
      <c r="F214" s="37">
        <f>B214</f>
        <v>50.1</v>
      </c>
      <c r="H214" s="37">
        <f t="shared" si="86"/>
        <v>0.49099999999999999</v>
      </c>
      <c r="I214" s="37">
        <f t="shared" si="87"/>
        <v>10.121</v>
      </c>
      <c r="K214" s="37">
        <f t="shared" si="91"/>
        <v>10.121</v>
      </c>
      <c r="L214" s="37">
        <f t="shared" si="77"/>
        <v>11.593999999999999</v>
      </c>
      <c r="M214" s="37">
        <f t="shared" si="88"/>
        <v>1.472999999999999</v>
      </c>
      <c r="N214" s="37">
        <f t="shared" si="78"/>
        <v>50.1</v>
      </c>
      <c r="P214" s="37">
        <f t="shared" si="89"/>
        <v>1.472999999999999</v>
      </c>
      <c r="Q214" s="37">
        <f t="shared" si="90"/>
        <v>11.593999999999999</v>
      </c>
      <c r="R214" s="101"/>
      <c r="S214">
        <v>11.593999999999999</v>
      </c>
      <c r="T214" s="37">
        <f t="shared" si="92"/>
        <v>0</v>
      </c>
    </row>
    <row r="215" spans="1:20" x14ac:dyDescent="0.3">
      <c r="A215" s="94" t="s">
        <v>278</v>
      </c>
      <c r="B215" s="95">
        <v>49.8</v>
      </c>
      <c r="C215" s="37">
        <v>7.0179999999999998</v>
      </c>
      <c r="G215" s="37">
        <f>B215*$G$797</f>
        <v>0.33703118112985192</v>
      </c>
      <c r="H215" s="37">
        <f t="shared" si="86"/>
        <v>0.33703118112985192</v>
      </c>
      <c r="I215" s="37">
        <f t="shared" si="87"/>
        <v>7.3550311811298519</v>
      </c>
      <c r="K215" s="37">
        <f t="shared" si="91"/>
        <v>7.3550311811298519</v>
      </c>
      <c r="L215" s="37">
        <f t="shared" si="77"/>
        <v>7.5640000000000001</v>
      </c>
      <c r="M215" s="37">
        <f t="shared" si="88"/>
        <v>0.20896881887014818</v>
      </c>
      <c r="N215" s="37">
        <f t="shared" si="78"/>
        <v>49.8</v>
      </c>
      <c r="P215" s="37">
        <f t="shared" si="89"/>
        <v>0.20896881887014818</v>
      </c>
      <c r="Q215" s="37">
        <f t="shared" si="90"/>
        <v>7.5640000000000001</v>
      </c>
      <c r="R215" s="101"/>
      <c r="S215">
        <v>7.5640000000000001</v>
      </c>
      <c r="T215" s="37">
        <f t="shared" si="92"/>
        <v>0</v>
      </c>
    </row>
    <row r="216" spans="1:20" x14ac:dyDescent="0.3">
      <c r="A216" s="94" t="s">
        <v>313</v>
      </c>
      <c r="B216" s="95">
        <v>72.400000000000006</v>
      </c>
      <c r="C216" s="37">
        <v>16.927</v>
      </c>
      <c r="D216" s="37">
        <f>C216+E216</f>
        <v>16.927</v>
      </c>
      <c r="E216" s="37">
        <f>VLOOKUP(A216,'расход по ИПУ'!A:B,2,0)</f>
        <v>0</v>
      </c>
      <c r="F216" s="37">
        <f>B216</f>
        <v>72.400000000000006</v>
      </c>
      <c r="H216" s="37">
        <f t="shared" si="86"/>
        <v>0</v>
      </c>
      <c r="I216" s="37">
        <f t="shared" si="87"/>
        <v>16.927</v>
      </c>
      <c r="K216" s="37">
        <f t="shared" si="91"/>
        <v>16.927</v>
      </c>
      <c r="L216" s="37">
        <f t="shared" si="77"/>
        <v>20.283999999999999</v>
      </c>
      <c r="M216" s="37">
        <f t="shared" si="88"/>
        <v>3.3569999999999993</v>
      </c>
      <c r="N216" s="37">
        <f t="shared" si="78"/>
        <v>72.400000000000006</v>
      </c>
      <c r="P216" s="37">
        <f t="shared" si="89"/>
        <v>3.3569999999999993</v>
      </c>
      <c r="Q216" s="37">
        <f t="shared" si="90"/>
        <v>20.283999999999999</v>
      </c>
      <c r="R216" s="101"/>
      <c r="S216">
        <v>20.283999999999999</v>
      </c>
      <c r="T216" s="37">
        <f t="shared" si="92"/>
        <v>0</v>
      </c>
    </row>
    <row r="217" spans="1:20" x14ac:dyDescent="0.3">
      <c r="A217" s="94" t="s">
        <v>110</v>
      </c>
      <c r="B217" s="95">
        <v>79</v>
      </c>
      <c r="C217" s="37">
        <v>5.1950000000000003</v>
      </c>
      <c r="G217" s="37">
        <f>B217*$G$797</f>
        <v>0.53464785761562861</v>
      </c>
      <c r="H217" s="37">
        <f t="shared" si="86"/>
        <v>0.53464785761562861</v>
      </c>
      <c r="I217" s="37">
        <f t="shared" si="87"/>
        <v>5.7296478576156291</v>
      </c>
      <c r="K217" s="37">
        <f t="shared" si="91"/>
        <v>5.7296478576156291</v>
      </c>
      <c r="L217" s="37">
        <f t="shared" si="77"/>
        <v>7.5960000000000001</v>
      </c>
      <c r="M217" s="37">
        <f t="shared" si="88"/>
        <v>1.866352142384371</v>
      </c>
      <c r="N217" s="37">
        <f t="shared" si="78"/>
        <v>79</v>
      </c>
      <c r="P217" s="37">
        <f t="shared" si="89"/>
        <v>1.866352142384371</v>
      </c>
      <c r="Q217" s="37">
        <f t="shared" si="90"/>
        <v>7.5960000000000001</v>
      </c>
      <c r="R217" s="101"/>
      <c r="S217">
        <v>7.5960000000000001</v>
      </c>
      <c r="T217" s="37">
        <f t="shared" si="92"/>
        <v>0</v>
      </c>
    </row>
    <row r="218" spans="1:20" x14ac:dyDescent="0.3">
      <c r="A218" s="94" t="s">
        <v>275</v>
      </c>
      <c r="B218" s="95">
        <v>50.1</v>
      </c>
      <c r="C218" s="37">
        <v>3.2789999999999999</v>
      </c>
      <c r="D218" s="37">
        <f>C218+E218</f>
        <v>3.2789999999999999</v>
      </c>
      <c r="E218" s="37">
        <f>VLOOKUP(A218,'расход по ИПУ'!A:B,2,0)</f>
        <v>0</v>
      </c>
      <c r="F218" s="37">
        <f>B218</f>
        <v>50.1</v>
      </c>
      <c r="H218" s="37">
        <f t="shared" si="86"/>
        <v>0</v>
      </c>
      <c r="I218" s="37">
        <f t="shared" si="87"/>
        <v>3.2789999999999999</v>
      </c>
      <c r="K218" s="37">
        <f t="shared" si="91"/>
        <v>3.2789999999999999</v>
      </c>
      <c r="L218" s="37">
        <f t="shared" si="77"/>
        <v>4.3150000000000004</v>
      </c>
      <c r="M218" s="37">
        <f t="shared" si="88"/>
        <v>1.0360000000000005</v>
      </c>
      <c r="N218" s="37">
        <f t="shared" si="78"/>
        <v>50.1</v>
      </c>
      <c r="P218" s="37">
        <f t="shared" si="89"/>
        <v>1.0360000000000005</v>
      </c>
      <c r="Q218" s="37">
        <f t="shared" si="90"/>
        <v>4.3150000000000004</v>
      </c>
      <c r="R218" s="101"/>
      <c r="S218">
        <v>4.3150000000000004</v>
      </c>
      <c r="T218" s="37">
        <f t="shared" si="92"/>
        <v>0</v>
      </c>
    </row>
    <row r="219" spans="1:20" x14ac:dyDescent="0.3">
      <c r="A219" s="94" t="s">
        <v>319</v>
      </c>
      <c r="B219" s="95">
        <v>49.8</v>
      </c>
      <c r="C219" s="37">
        <v>7.766</v>
      </c>
      <c r="G219" s="37">
        <f t="shared" ref="G219:G226" si="101">B219*$G$797</f>
        <v>0.33703118112985192</v>
      </c>
      <c r="H219" s="37">
        <f t="shared" si="86"/>
        <v>0.33703118112985192</v>
      </c>
      <c r="I219" s="37">
        <f t="shared" si="87"/>
        <v>8.1030311811298521</v>
      </c>
      <c r="K219" s="37">
        <f t="shared" si="91"/>
        <v>8.1030311811298521</v>
      </c>
      <c r="L219" s="37">
        <f t="shared" si="77"/>
        <v>9.4499999999999993</v>
      </c>
      <c r="M219" s="37">
        <f t="shared" si="88"/>
        <v>1.3469688188701472</v>
      </c>
      <c r="N219" s="37">
        <f t="shared" si="78"/>
        <v>49.8</v>
      </c>
      <c r="P219" s="37">
        <f t="shared" si="89"/>
        <v>1.3469688188701472</v>
      </c>
      <c r="Q219" s="37">
        <f t="shared" si="90"/>
        <v>9.4499999999999993</v>
      </c>
      <c r="R219" s="101"/>
      <c r="S219">
        <v>9.4499999999999993</v>
      </c>
      <c r="T219" s="37">
        <f t="shared" si="92"/>
        <v>0</v>
      </c>
    </row>
    <row r="220" spans="1:20" x14ac:dyDescent="0.3">
      <c r="A220" s="94" t="s">
        <v>235</v>
      </c>
      <c r="B220" s="95">
        <v>72.400000000000006</v>
      </c>
      <c r="C220" s="37">
        <v>6.7069999999999999</v>
      </c>
      <c r="G220" s="37">
        <f t="shared" si="101"/>
        <v>0.48998107457432294</v>
      </c>
      <c r="H220" s="37">
        <f t="shared" si="86"/>
        <v>0.48998107457432294</v>
      </c>
      <c r="I220" s="37">
        <f t="shared" si="87"/>
        <v>7.1969810745743228</v>
      </c>
      <c r="K220" s="37">
        <f t="shared" si="91"/>
        <v>7.1969810745743228</v>
      </c>
      <c r="L220" s="37">
        <f t="shared" si="77"/>
        <v>9.4329999999999998</v>
      </c>
      <c r="M220" s="37">
        <f t="shared" si="88"/>
        <v>2.236018925425677</v>
      </c>
      <c r="N220" s="37">
        <f t="shared" si="78"/>
        <v>72.400000000000006</v>
      </c>
      <c r="P220" s="37">
        <f t="shared" si="89"/>
        <v>2.236018925425677</v>
      </c>
      <c r="Q220" s="37">
        <f t="shared" si="90"/>
        <v>9.4329999999999998</v>
      </c>
      <c r="R220" s="101"/>
      <c r="S220">
        <v>9.4329999999999998</v>
      </c>
      <c r="T220" s="37">
        <f t="shared" si="92"/>
        <v>0</v>
      </c>
    </row>
    <row r="221" spans="1:20" x14ac:dyDescent="0.3">
      <c r="A221" s="94" t="s">
        <v>170</v>
      </c>
      <c r="B221" s="95">
        <v>79</v>
      </c>
      <c r="C221" s="37">
        <v>22.193999999999999</v>
      </c>
      <c r="G221" s="37">
        <f t="shared" si="101"/>
        <v>0.53464785761562861</v>
      </c>
      <c r="H221" s="37">
        <f t="shared" si="86"/>
        <v>0.53464785761562861</v>
      </c>
      <c r="I221" s="37">
        <f t="shared" si="87"/>
        <v>22.728647857615627</v>
      </c>
      <c r="K221" s="37">
        <f t="shared" si="91"/>
        <v>22.728647857615627</v>
      </c>
      <c r="L221" s="37">
        <f t="shared" si="77"/>
        <v>26.457999999999998</v>
      </c>
      <c r="M221" s="37">
        <f t="shared" si="88"/>
        <v>3.7293521423843714</v>
      </c>
      <c r="N221" s="37">
        <f t="shared" si="78"/>
        <v>79</v>
      </c>
      <c r="P221" s="37">
        <f t="shared" si="89"/>
        <v>3.7293521423843714</v>
      </c>
      <c r="Q221" s="37">
        <f t="shared" si="90"/>
        <v>26.457999999999998</v>
      </c>
      <c r="R221" s="101"/>
      <c r="S221">
        <v>26.457999999999998</v>
      </c>
      <c r="T221" s="37">
        <f t="shared" si="92"/>
        <v>0</v>
      </c>
    </row>
    <row r="222" spans="1:20" x14ac:dyDescent="0.3">
      <c r="A222" s="94" t="s">
        <v>299</v>
      </c>
      <c r="B222" s="95">
        <v>50.1</v>
      </c>
      <c r="C222" s="37">
        <v>13.254</v>
      </c>
      <c r="G222" s="37">
        <f t="shared" si="101"/>
        <v>0.33906148944991127</v>
      </c>
      <c r="H222" s="37">
        <f t="shared" si="86"/>
        <v>0.33906148944991127</v>
      </c>
      <c r="I222" s="37">
        <f t="shared" si="87"/>
        <v>13.59306148944991</v>
      </c>
      <c r="K222" s="37">
        <f t="shared" si="91"/>
        <v>13.59306148944991</v>
      </c>
      <c r="L222" s="37">
        <f t="shared" si="77"/>
        <v>15.983000000000001</v>
      </c>
      <c r="M222" s="37">
        <f t="shared" si="88"/>
        <v>2.3899385105500901</v>
      </c>
      <c r="N222" s="37">
        <f t="shared" si="78"/>
        <v>50.1</v>
      </c>
      <c r="P222" s="37">
        <f t="shared" si="89"/>
        <v>2.3899385105500901</v>
      </c>
      <c r="Q222" s="37">
        <f t="shared" si="90"/>
        <v>15.983000000000001</v>
      </c>
      <c r="R222" s="101"/>
      <c r="S222">
        <v>15.983000000000001</v>
      </c>
      <c r="T222" s="37">
        <f t="shared" si="92"/>
        <v>0</v>
      </c>
    </row>
    <row r="223" spans="1:20" x14ac:dyDescent="0.3">
      <c r="A223" s="94" t="s">
        <v>305</v>
      </c>
      <c r="B223" s="95">
        <v>49.8</v>
      </c>
      <c r="C223" s="37">
        <v>8.9619999999999997</v>
      </c>
      <c r="G223" s="37">
        <f t="shared" si="101"/>
        <v>0.33703118112985192</v>
      </c>
      <c r="H223" s="37">
        <f t="shared" si="86"/>
        <v>0.33703118112985192</v>
      </c>
      <c r="I223" s="37">
        <f t="shared" si="87"/>
        <v>9.2990311811298518</v>
      </c>
      <c r="K223" s="37">
        <f t="shared" si="91"/>
        <v>9.2990311811298518</v>
      </c>
      <c r="L223" s="37">
        <f t="shared" si="77"/>
        <v>11.478999999999999</v>
      </c>
      <c r="M223" s="37">
        <f t="shared" si="88"/>
        <v>2.1799688188701474</v>
      </c>
      <c r="N223" s="37">
        <f t="shared" si="78"/>
        <v>49.8</v>
      </c>
      <c r="P223" s="37">
        <f t="shared" si="89"/>
        <v>2.1799688188701474</v>
      </c>
      <c r="Q223" s="37">
        <f t="shared" si="90"/>
        <v>11.478999999999999</v>
      </c>
      <c r="R223" s="101"/>
      <c r="S223">
        <v>11.478999999999999</v>
      </c>
      <c r="T223" s="37">
        <f t="shared" si="92"/>
        <v>0</v>
      </c>
    </row>
    <row r="224" spans="1:20" x14ac:dyDescent="0.3">
      <c r="A224" s="94" t="s">
        <v>103</v>
      </c>
      <c r="B224" s="95">
        <v>34.1</v>
      </c>
      <c r="C224" s="37">
        <v>10.336</v>
      </c>
      <c r="G224" s="37">
        <f t="shared" si="101"/>
        <v>0.230778379046746</v>
      </c>
      <c r="H224" s="37">
        <f t="shared" si="86"/>
        <v>0.230778379046746</v>
      </c>
      <c r="I224" s="37">
        <f t="shared" si="87"/>
        <v>10.566778379046747</v>
      </c>
      <c r="K224" s="37">
        <f t="shared" si="91"/>
        <v>10.566778379046747</v>
      </c>
      <c r="L224" s="37">
        <f t="shared" si="77"/>
        <v>12.332000000000001</v>
      </c>
      <c r="M224" s="37">
        <f t="shared" si="88"/>
        <v>1.7652216209532536</v>
      </c>
      <c r="N224" s="37">
        <f t="shared" si="78"/>
        <v>34.1</v>
      </c>
      <c r="P224" s="37">
        <f t="shared" si="89"/>
        <v>1.7652216209532536</v>
      </c>
      <c r="Q224" s="37">
        <f t="shared" si="90"/>
        <v>12.332000000000001</v>
      </c>
      <c r="R224" s="101"/>
      <c r="S224">
        <v>12.332000000000001</v>
      </c>
      <c r="T224" s="37">
        <f t="shared" si="92"/>
        <v>0</v>
      </c>
    </row>
    <row r="225" spans="1:20" x14ac:dyDescent="0.3">
      <c r="A225" s="94" t="s">
        <v>304</v>
      </c>
      <c r="B225" s="95">
        <v>78.400000000000006</v>
      </c>
      <c r="C225" s="37">
        <v>13.08</v>
      </c>
      <c r="G225" s="37">
        <f t="shared" si="101"/>
        <v>0.53058724097550991</v>
      </c>
      <c r="H225" s="37">
        <f t="shared" si="86"/>
        <v>0.53058724097550991</v>
      </c>
      <c r="I225" s="37">
        <f t="shared" si="87"/>
        <v>13.61058724097551</v>
      </c>
      <c r="K225" s="37">
        <f t="shared" si="91"/>
        <v>13.61058724097551</v>
      </c>
      <c r="L225" s="37">
        <f t="shared" si="77"/>
        <v>14.792</v>
      </c>
      <c r="M225" s="37">
        <f t="shared" si="88"/>
        <v>1.1814127590244894</v>
      </c>
      <c r="N225" s="37">
        <f t="shared" si="78"/>
        <v>78.400000000000006</v>
      </c>
      <c r="P225" s="37">
        <f t="shared" si="89"/>
        <v>1.1814127590244894</v>
      </c>
      <c r="Q225" s="37">
        <f t="shared" si="90"/>
        <v>14.792</v>
      </c>
      <c r="R225" s="101"/>
      <c r="S225">
        <v>14.792</v>
      </c>
      <c r="T225" s="37">
        <f t="shared" si="92"/>
        <v>0</v>
      </c>
    </row>
    <row r="226" spans="1:20" x14ac:dyDescent="0.3">
      <c r="A226" s="94" t="s">
        <v>306</v>
      </c>
      <c r="B226" s="95">
        <v>72.400000000000006</v>
      </c>
      <c r="C226" s="37">
        <v>15.385</v>
      </c>
      <c r="G226" s="37">
        <f t="shared" si="101"/>
        <v>0.48998107457432294</v>
      </c>
      <c r="H226" s="37">
        <f t="shared" si="86"/>
        <v>0.48998107457432294</v>
      </c>
      <c r="I226" s="37">
        <f t="shared" si="87"/>
        <v>15.874981074574322</v>
      </c>
      <c r="K226" s="37">
        <f t="shared" si="91"/>
        <v>15.874981074574322</v>
      </c>
      <c r="L226" s="37">
        <f t="shared" si="77"/>
        <v>18.228999999999999</v>
      </c>
      <c r="M226" s="37">
        <f t="shared" si="88"/>
        <v>2.3540189254256774</v>
      </c>
      <c r="N226" s="37">
        <f t="shared" si="78"/>
        <v>72.400000000000006</v>
      </c>
      <c r="P226" s="37">
        <f t="shared" si="89"/>
        <v>2.3540189254256774</v>
      </c>
      <c r="Q226" s="37">
        <f t="shared" si="90"/>
        <v>18.228999999999999</v>
      </c>
      <c r="R226" s="101"/>
      <c r="S226">
        <v>18.228999999999999</v>
      </c>
      <c r="T226" s="37">
        <f t="shared" si="92"/>
        <v>0</v>
      </c>
    </row>
    <row r="227" spans="1:20" x14ac:dyDescent="0.3">
      <c r="A227" s="94" t="s">
        <v>290</v>
      </c>
      <c r="B227" s="95">
        <v>79</v>
      </c>
      <c r="C227" s="37">
        <v>20.148</v>
      </c>
      <c r="D227" s="37">
        <f t="shared" ref="D227:D228" si="102">C227+E227</f>
        <v>20.428999999999998</v>
      </c>
      <c r="E227" s="37">
        <f>VLOOKUP(A227,'расход по ИПУ'!A:B,2,0)</f>
        <v>0.28100000000000003</v>
      </c>
      <c r="F227" s="37">
        <f t="shared" ref="F227:F228" si="103">B227</f>
        <v>79</v>
      </c>
      <c r="H227" s="37">
        <f t="shared" si="86"/>
        <v>0.28100000000000003</v>
      </c>
      <c r="I227" s="37">
        <f t="shared" si="87"/>
        <v>20.428999999999998</v>
      </c>
      <c r="K227" s="37">
        <f t="shared" si="91"/>
        <v>20.428999999999998</v>
      </c>
      <c r="L227" s="37">
        <f t="shared" si="77"/>
        <v>22.577000000000002</v>
      </c>
      <c r="M227" s="37">
        <f t="shared" si="88"/>
        <v>2.1480000000000032</v>
      </c>
      <c r="N227" s="37">
        <f t="shared" si="78"/>
        <v>79</v>
      </c>
      <c r="P227" s="37">
        <f t="shared" si="89"/>
        <v>2.1480000000000032</v>
      </c>
      <c r="Q227" s="37">
        <f t="shared" si="90"/>
        <v>22.577000000000002</v>
      </c>
      <c r="R227" s="101"/>
      <c r="S227">
        <v>22.577000000000002</v>
      </c>
      <c r="T227" s="37">
        <f t="shared" si="92"/>
        <v>0</v>
      </c>
    </row>
    <row r="228" spans="1:20" x14ac:dyDescent="0.3">
      <c r="A228" s="94" t="s">
        <v>194</v>
      </c>
      <c r="B228" s="95">
        <v>50.1</v>
      </c>
      <c r="C228" s="37">
        <v>3.125</v>
      </c>
      <c r="D228" s="37">
        <f t="shared" si="102"/>
        <v>3.125</v>
      </c>
      <c r="E228" s="37">
        <f>VLOOKUP(A228,'расход по ИПУ'!A:B,2,0)</f>
        <v>0</v>
      </c>
      <c r="F228" s="37">
        <f t="shared" si="103"/>
        <v>50.1</v>
      </c>
      <c r="H228" s="37">
        <f t="shared" si="86"/>
        <v>0</v>
      </c>
      <c r="I228" s="37">
        <f t="shared" si="87"/>
        <v>3.125</v>
      </c>
      <c r="K228" s="37">
        <f t="shared" si="91"/>
        <v>3.125</v>
      </c>
      <c r="L228" s="37">
        <f t="shared" si="77"/>
        <v>4.9909999999999997</v>
      </c>
      <c r="M228" s="37">
        <f t="shared" si="88"/>
        <v>1.8659999999999997</v>
      </c>
      <c r="N228" s="37">
        <f t="shared" si="78"/>
        <v>50.1</v>
      </c>
      <c r="P228" s="37">
        <f t="shared" si="89"/>
        <v>1.8659999999999997</v>
      </c>
      <c r="Q228" s="37">
        <f t="shared" si="90"/>
        <v>4.9909999999999997</v>
      </c>
      <c r="R228" s="101"/>
      <c r="S228">
        <v>4.9909999999999997</v>
      </c>
      <c r="T228" s="37">
        <f t="shared" si="92"/>
        <v>0</v>
      </c>
    </row>
    <row r="229" spans="1:20" x14ac:dyDescent="0.3">
      <c r="A229" s="94" t="s">
        <v>254</v>
      </c>
      <c r="B229" s="95">
        <v>49.8</v>
      </c>
      <c r="C229" s="37">
        <v>0.48</v>
      </c>
      <c r="G229" s="37">
        <f t="shared" ref="G229:G230" si="104">B229*$G$797</f>
        <v>0.33703118112985192</v>
      </c>
      <c r="H229" s="37">
        <f t="shared" si="86"/>
        <v>0.33703118112985192</v>
      </c>
      <c r="I229" s="37">
        <f t="shared" si="87"/>
        <v>0.81703118112985185</v>
      </c>
      <c r="K229" s="37">
        <f t="shared" si="91"/>
        <v>0.81703118112985185</v>
      </c>
      <c r="L229" s="37">
        <f t="shared" si="77"/>
        <v>2.2829999999999999</v>
      </c>
      <c r="M229" s="37">
        <f t="shared" si="88"/>
        <v>1.4659688188701481</v>
      </c>
      <c r="N229" s="37">
        <f t="shared" si="78"/>
        <v>49.8</v>
      </c>
      <c r="P229" s="37">
        <f t="shared" si="89"/>
        <v>1.4659688188701481</v>
      </c>
      <c r="Q229" s="37">
        <f t="shared" si="90"/>
        <v>2.2829999999999999</v>
      </c>
      <c r="R229" s="101"/>
      <c r="S229">
        <v>2.2829999999999999</v>
      </c>
      <c r="T229" s="37">
        <f t="shared" si="92"/>
        <v>0</v>
      </c>
    </row>
    <row r="230" spans="1:20" x14ac:dyDescent="0.3">
      <c r="A230" s="94" t="s">
        <v>195</v>
      </c>
      <c r="B230" s="95">
        <v>72.400000000000006</v>
      </c>
      <c r="C230" s="37">
        <v>6.5620000000000003</v>
      </c>
      <c r="G230" s="37">
        <f t="shared" si="104"/>
        <v>0.48998107457432294</v>
      </c>
      <c r="H230" s="37">
        <f t="shared" si="86"/>
        <v>0.48998107457432294</v>
      </c>
      <c r="I230" s="37">
        <f t="shared" si="87"/>
        <v>7.0519810745743232</v>
      </c>
      <c r="K230" s="37">
        <f t="shared" si="91"/>
        <v>7.0519810745743232</v>
      </c>
      <c r="L230" s="37">
        <f t="shared" si="77"/>
        <v>9.8569999999999993</v>
      </c>
      <c r="M230" s="37">
        <f t="shared" si="88"/>
        <v>2.8050189254256761</v>
      </c>
      <c r="N230" s="37">
        <f t="shared" si="78"/>
        <v>72.400000000000006</v>
      </c>
      <c r="P230" s="37">
        <f t="shared" si="89"/>
        <v>2.8050189254256761</v>
      </c>
      <c r="Q230" s="37">
        <f t="shared" si="90"/>
        <v>9.8569999999999993</v>
      </c>
      <c r="R230" s="101"/>
      <c r="S230">
        <v>9.8569999999999993</v>
      </c>
      <c r="T230" s="37">
        <f t="shared" si="92"/>
        <v>0</v>
      </c>
    </row>
    <row r="231" spans="1:20" x14ac:dyDescent="0.3">
      <c r="A231" s="94" t="s">
        <v>312</v>
      </c>
      <c r="B231" s="95">
        <v>79</v>
      </c>
      <c r="C231" s="37">
        <v>23.35</v>
      </c>
      <c r="D231" s="37">
        <f>C231+E231</f>
        <v>23.35</v>
      </c>
      <c r="E231" s="37">
        <f>VLOOKUP(A231,'расход по ИПУ'!A:B,2,0)</f>
        <v>0</v>
      </c>
      <c r="F231" s="37">
        <f>B231</f>
        <v>79</v>
      </c>
      <c r="H231" s="37">
        <f t="shared" si="86"/>
        <v>0</v>
      </c>
      <c r="I231" s="37">
        <f t="shared" si="87"/>
        <v>23.35</v>
      </c>
      <c r="K231" s="37">
        <f t="shared" si="91"/>
        <v>23.35</v>
      </c>
      <c r="L231" s="37">
        <f t="shared" si="77"/>
        <v>28.184999999999999</v>
      </c>
      <c r="M231" s="37">
        <f t="shared" si="88"/>
        <v>4.8349999999999973</v>
      </c>
      <c r="N231" s="37">
        <f t="shared" si="78"/>
        <v>79</v>
      </c>
      <c r="P231" s="37">
        <f t="shared" si="89"/>
        <v>4.8349999999999973</v>
      </c>
      <c r="Q231" s="37">
        <f t="shared" si="90"/>
        <v>28.184999999999999</v>
      </c>
      <c r="R231" s="101"/>
      <c r="S231">
        <v>28.184999999999999</v>
      </c>
      <c r="T231" s="37">
        <f t="shared" si="92"/>
        <v>0</v>
      </c>
    </row>
    <row r="232" spans="1:20" x14ac:dyDescent="0.3">
      <c r="A232" s="94" t="s">
        <v>270</v>
      </c>
      <c r="B232" s="95">
        <v>50.1</v>
      </c>
      <c r="C232" s="37">
        <v>9.282</v>
      </c>
      <c r="G232" s="37">
        <f t="shared" ref="G232:G236" si="105">B232*$G$797</f>
        <v>0.33906148944991127</v>
      </c>
      <c r="H232" s="37">
        <f t="shared" si="86"/>
        <v>0.33906148944991127</v>
      </c>
      <c r="I232" s="37">
        <f t="shared" si="87"/>
        <v>9.6210614894499109</v>
      </c>
      <c r="K232" s="37">
        <f t="shared" si="91"/>
        <v>9.6210614894499109</v>
      </c>
      <c r="L232" s="37">
        <f t="shared" si="77"/>
        <v>10.987</v>
      </c>
      <c r="M232" s="37">
        <f t="shared" si="88"/>
        <v>1.3659385105500892</v>
      </c>
      <c r="N232" s="37">
        <f t="shared" si="78"/>
        <v>50.1</v>
      </c>
      <c r="P232" s="37">
        <f t="shared" si="89"/>
        <v>1.3659385105500892</v>
      </c>
      <c r="Q232" s="37">
        <f t="shared" si="90"/>
        <v>10.987</v>
      </c>
      <c r="R232" s="101"/>
      <c r="S232">
        <v>10.987</v>
      </c>
      <c r="T232" s="37">
        <f t="shared" si="92"/>
        <v>0</v>
      </c>
    </row>
    <row r="233" spans="1:20" x14ac:dyDescent="0.3">
      <c r="A233" s="94" t="s">
        <v>196</v>
      </c>
      <c r="B233" s="95">
        <v>49.8</v>
      </c>
      <c r="C233" s="37">
        <v>2.79</v>
      </c>
      <c r="G233" s="37">
        <f t="shared" si="105"/>
        <v>0.33703118112985192</v>
      </c>
      <c r="H233" s="37">
        <f t="shared" si="86"/>
        <v>0.33703118112985192</v>
      </c>
      <c r="I233" s="37">
        <f t="shared" si="87"/>
        <v>3.1270311811298521</v>
      </c>
      <c r="K233" s="37">
        <f t="shared" ref="K233:K234" si="106">S233</f>
        <v>2.79</v>
      </c>
      <c r="L233" s="37">
        <f t="shared" si="77"/>
        <v>2.79</v>
      </c>
      <c r="M233" s="37">
        <f t="shared" si="88"/>
        <v>0</v>
      </c>
      <c r="N233" s="37">
        <f t="shared" si="78"/>
        <v>49.8</v>
      </c>
      <c r="P233" s="37">
        <f t="shared" si="89"/>
        <v>0</v>
      </c>
      <c r="Q233" s="37">
        <f t="shared" si="90"/>
        <v>2.79</v>
      </c>
      <c r="R233" s="101"/>
      <c r="S233">
        <v>2.79</v>
      </c>
      <c r="T233" s="37">
        <f t="shared" si="92"/>
        <v>0</v>
      </c>
    </row>
    <row r="234" spans="1:20" x14ac:dyDescent="0.3">
      <c r="A234" s="94" t="s">
        <v>344</v>
      </c>
      <c r="B234" s="95">
        <v>72.400000000000006</v>
      </c>
      <c r="C234" s="37">
        <v>13.026</v>
      </c>
      <c r="G234" s="37">
        <f t="shared" si="105"/>
        <v>0.48998107457432294</v>
      </c>
      <c r="H234" s="37">
        <f t="shared" si="86"/>
        <v>0.48998107457432294</v>
      </c>
      <c r="I234" s="37">
        <f t="shared" si="87"/>
        <v>13.515981074574324</v>
      </c>
      <c r="K234" s="37">
        <f t="shared" si="106"/>
        <v>13.03</v>
      </c>
      <c r="L234" s="37">
        <f t="shared" si="77"/>
        <v>13.03</v>
      </c>
      <c r="M234" s="37">
        <f t="shared" si="88"/>
        <v>0</v>
      </c>
      <c r="N234" s="37">
        <f t="shared" si="78"/>
        <v>72.400000000000006</v>
      </c>
      <c r="P234" s="37">
        <f t="shared" si="89"/>
        <v>0</v>
      </c>
      <c r="Q234" s="37">
        <f t="shared" si="90"/>
        <v>13.03</v>
      </c>
      <c r="R234" s="101"/>
      <c r="S234">
        <v>13.03</v>
      </c>
      <c r="T234" s="37">
        <f t="shared" si="92"/>
        <v>0</v>
      </c>
    </row>
    <row r="235" spans="1:20" x14ac:dyDescent="0.3">
      <c r="A235" s="94" t="s">
        <v>104</v>
      </c>
      <c r="B235" s="95">
        <v>79</v>
      </c>
      <c r="C235" s="37">
        <v>15.433999999999999</v>
      </c>
      <c r="G235" s="37">
        <f t="shared" si="105"/>
        <v>0.53464785761562861</v>
      </c>
      <c r="H235" s="37">
        <f t="shared" si="86"/>
        <v>0.53464785761562861</v>
      </c>
      <c r="I235" s="37">
        <f t="shared" si="87"/>
        <v>15.968647857615627</v>
      </c>
      <c r="K235" s="37">
        <f t="shared" si="91"/>
        <v>15.968647857615627</v>
      </c>
      <c r="L235" s="37">
        <f t="shared" si="77"/>
        <v>18.356999999999999</v>
      </c>
      <c r="M235" s="37">
        <f t="shared" si="88"/>
        <v>2.3883521423843721</v>
      </c>
      <c r="N235" s="37">
        <f t="shared" si="78"/>
        <v>79</v>
      </c>
      <c r="P235" s="37">
        <f t="shared" si="89"/>
        <v>2.3883521423843721</v>
      </c>
      <c r="Q235" s="37">
        <f t="shared" si="90"/>
        <v>18.356999999999999</v>
      </c>
      <c r="R235" s="101"/>
      <c r="S235">
        <v>18.356999999999999</v>
      </c>
      <c r="T235" s="37">
        <f t="shared" si="92"/>
        <v>0</v>
      </c>
    </row>
    <row r="236" spans="1:20" x14ac:dyDescent="0.3">
      <c r="A236" s="94" t="s">
        <v>359</v>
      </c>
      <c r="B236" s="95">
        <v>72.599999999999994</v>
      </c>
      <c r="C236" s="37">
        <v>13.834</v>
      </c>
      <c r="G236" s="37">
        <f t="shared" si="105"/>
        <v>0.49133461345436241</v>
      </c>
      <c r="H236" s="37">
        <f t="shared" si="86"/>
        <v>0.49133461345436241</v>
      </c>
      <c r="I236" s="37">
        <f t="shared" si="87"/>
        <v>14.325334613454363</v>
      </c>
      <c r="K236" s="37">
        <f t="shared" si="91"/>
        <v>14.325334613454363</v>
      </c>
      <c r="L236" s="37">
        <f t="shared" si="77"/>
        <v>17.501999999999999</v>
      </c>
      <c r="M236" s="37">
        <f t="shared" si="88"/>
        <v>3.1766653865456362</v>
      </c>
      <c r="N236" s="37">
        <f t="shared" si="78"/>
        <v>72.599999999999994</v>
      </c>
      <c r="P236" s="37">
        <f t="shared" si="89"/>
        <v>3.1766653865456362</v>
      </c>
      <c r="Q236" s="37">
        <f t="shared" si="90"/>
        <v>17.501999999999999</v>
      </c>
      <c r="R236" s="101"/>
      <c r="S236">
        <v>17.501999999999999</v>
      </c>
      <c r="T236" s="37">
        <f t="shared" si="92"/>
        <v>0</v>
      </c>
    </row>
    <row r="237" spans="1:20" x14ac:dyDescent="0.3">
      <c r="A237" s="94" t="s">
        <v>211</v>
      </c>
      <c r="B237" s="95">
        <v>50.1</v>
      </c>
      <c r="C237" s="37">
        <v>8.6660000000000004</v>
      </c>
      <c r="D237" s="37">
        <f>C237+E237</f>
        <v>8.6820000000000004</v>
      </c>
      <c r="E237" s="37">
        <f>VLOOKUP(A237,'расход по ИПУ'!A:B,2,0)</f>
        <v>1.6E-2</v>
      </c>
      <c r="F237" s="37">
        <f>B237</f>
        <v>50.1</v>
      </c>
      <c r="H237" s="37">
        <f t="shared" si="86"/>
        <v>1.6E-2</v>
      </c>
      <c r="I237" s="37">
        <f t="shared" si="87"/>
        <v>8.6820000000000004</v>
      </c>
      <c r="K237" s="37">
        <f t="shared" si="91"/>
        <v>8.6820000000000004</v>
      </c>
      <c r="L237" s="37">
        <f t="shared" si="77"/>
        <v>9.41</v>
      </c>
      <c r="M237" s="37">
        <f t="shared" si="88"/>
        <v>0.72799999999999976</v>
      </c>
      <c r="N237" s="37">
        <f t="shared" si="78"/>
        <v>50.1</v>
      </c>
      <c r="P237" s="37">
        <f t="shared" si="89"/>
        <v>0.72799999999999976</v>
      </c>
      <c r="Q237" s="37">
        <f t="shared" si="90"/>
        <v>9.41</v>
      </c>
      <c r="R237" s="101"/>
      <c r="S237">
        <v>9.41</v>
      </c>
      <c r="T237" s="37">
        <f t="shared" si="92"/>
        <v>0</v>
      </c>
    </row>
    <row r="238" spans="1:20" x14ac:dyDescent="0.3">
      <c r="A238" s="94" t="s">
        <v>316</v>
      </c>
      <c r="B238" s="95">
        <v>49.8</v>
      </c>
      <c r="C238" s="37">
        <v>3.8359999999999999</v>
      </c>
      <c r="G238" s="37">
        <f t="shared" ref="G238:G241" si="107">B238*$G$797</f>
        <v>0.33703118112985192</v>
      </c>
      <c r="H238" s="37">
        <f t="shared" si="86"/>
        <v>0.33703118112985192</v>
      </c>
      <c r="I238" s="37">
        <f t="shared" si="87"/>
        <v>4.1730311811298515</v>
      </c>
      <c r="K238" s="37">
        <f t="shared" si="91"/>
        <v>4.1730311811298515</v>
      </c>
      <c r="L238" s="37">
        <f t="shared" si="77"/>
        <v>7.524</v>
      </c>
      <c r="M238" s="37">
        <f t="shared" si="88"/>
        <v>3.3509688188701485</v>
      </c>
      <c r="N238" s="37">
        <f t="shared" si="78"/>
        <v>49.8</v>
      </c>
      <c r="P238" s="37">
        <f t="shared" si="89"/>
        <v>3.3509688188701485</v>
      </c>
      <c r="Q238" s="37">
        <f t="shared" si="90"/>
        <v>7.524</v>
      </c>
      <c r="R238" s="101"/>
      <c r="S238">
        <v>7.524</v>
      </c>
      <c r="T238" s="37">
        <f t="shared" si="92"/>
        <v>0</v>
      </c>
    </row>
    <row r="239" spans="1:20" x14ac:dyDescent="0.3">
      <c r="A239" s="94" t="s">
        <v>280</v>
      </c>
      <c r="B239" s="95">
        <v>72.400000000000006</v>
      </c>
      <c r="C239" s="37">
        <v>7.1120000000000001</v>
      </c>
      <c r="G239" s="37">
        <f t="shared" si="107"/>
        <v>0.48998107457432294</v>
      </c>
      <c r="H239" s="37">
        <f t="shared" si="86"/>
        <v>0.48998107457432294</v>
      </c>
      <c r="I239" s="37">
        <f t="shared" si="87"/>
        <v>7.601981074574323</v>
      </c>
      <c r="K239" s="37">
        <f t="shared" si="91"/>
        <v>7.601981074574323</v>
      </c>
      <c r="L239" s="37">
        <f t="shared" si="77"/>
        <v>11.827999999999999</v>
      </c>
      <c r="M239" s="37">
        <f t="shared" si="88"/>
        <v>4.2260189254256764</v>
      </c>
      <c r="N239" s="37">
        <f t="shared" si="78"/>
        <v>72.400000000000006</v>
      </c>
      <c r="P239" s="37">
        <f t="shared" si="89"/>
        <v>4.2260189254256764</v>
      </c>
      <c r="Q239" s="37">
        <f t="shared" si="90"/>
        <v>11.827999999999999</v>
      </c>
      <c r="R239" s="101"/>
      <c r="S239">
        <v>11.827999999999999</v>
      </c>
      <c r="T239" s="37">
        <f t="shared" si="92"/>
        <v>0</v>
      </c>
    </row>
    <row r="240" spans="1:20" x14ac:dyDescent="0.3">
      <c r="A240" s="94" t="s">
        <v>263</v>
      </c>
      <c r="B240" s="95">
        <v>79</v>
      </c>
      <c r="C240" s="37">
        <v>12.701000000000001</v>
      </c>
      <c r="G240" s="37">
        <f t="shared" si="107"/>
        <v>0.53464785761562861</v>
      </c>
      <c r="H240" s="37">
        <f t="shared" si="86"/>
        <v>0.53464785761562861</v>
      </c>
      <c r="I240" s="37">
        <f t="shared" si="87"/>
        <v>13.235647857615628</v>
      </c>
      <c r="K240" s="37">
        <f t="shared" si="91"/>
        <v>13.235647857615628</v>
      </c>
      <c r="L240" s="37">
        <f t="shared" si="77"/>
        <v>13.926</v>
      </c>
      <c r="M240" s="37">
        <f t="shared" si="88"/>
        <v>0.6903521423843717</v>
      </c>
      <c r="N240" s="37">
        <f t="shared" si="78"/>
        <v>79</v>
      </c>
      <c r="P240" s="37">
        <f t="shared" si="89"/>
        <v>0.6903521423843717</v>
      </c>
      <c r="Q240" s="37">
        <f t="shared" si="90"/>
        <v>13.926</v>
      </c>
      <c r="R240" s="101"/>
      <c r="S240">
        <v>13.926</v>
      </c>
      <c r="T240" s="37">
        <f t="shared" si="92"/>
        <v>0</v>
      </c>
    </row>
    <row r="241" spans="1:20" x14ac:dyDescent="0.3">
      <c r="A241" s="94" t="s">
        <v>131</v>
      </c>
      <c r="B241" s="95">
        <v>50.1</v>
      </c>
      <c r="C241" s="37">
        <v>9.7680000000000007</v>
      </c>
      <c r="G241" s="37">
        <f t="shared" si="107"/>
        <v>0.33906148944991127</v>
      </c>
      <c r="H241" s="37">
        <f t="shared" si="86"/>
        <v>0.33906148944991127</v>
      </c>
      <c r="I241" s="37">
        <f t="shared" si="87"/>
        <v>10.107061489449912</v>
      </c>
      <c r="K241" s="37">
        <f t="shared" si="91"/>
        <v>10.107061489449912</v>
      </c>
      <c r="L241" s="37">
        <f t="shared" si="77"/>
        <v>12.144</v>
      </c>
      <c r="M241" s="37">
        <f t="shared" si="88"/>
        <v>2.0369385105500886</v>
      </c>
      <c r="N241" s="37">
        <f t="shared" si="78"/>
        <v>50.1</v>
      </c>
      <c r="P241" s="37">
        <f t="shared" si="89"/>
        <v>2.0369385105500886</v>
      </c>
      <c r="Q241" s="37">
        <f t="shared" si="90"/>
        <v>12.144</v>
      </c>
      <c r="R241" s="101"/>
      <c r="S241">
        <v>12.144</v>
      </c>
      <c r="T241" s="37">
        <f t="shared" si="92"/>
        <v>0</v>
      </c>
    </row>
    <row r="242" spans="1:20" x14ac:dyDescent="0.3">
      <c r="A242" s="94" t="s">
        <v>97</v>
      </c>
      <c r="B242" s="95">
        <v>49.8</v>
      </c>
      <c r="C242" s="37">
        <v>9.2140000000000004</v>
      </c>
      <c r="D242" s="37">
        <f t="shared" ref="D242:D243" si="108">C242+E242</f>
        <v>9.2140000000000004</v>
      </c>
      <c r="E242" s="37">
        <f>VLOOKUP(A242,'расход по ИПУ'!A:B,2,0)</f>
        <v>0</v>
      </c>
      <c r="F242" s="37">
        <f t="shared" ref="F242:F243" si="109">B242</f>
        <v>49.8</v>
      </c>
      <c r="H242" s="37">
        <f t="shared" si="86"/>
        <v>0</v>
      </c>
      <c r="I242" s="37">
        <f t="shared" si="87"/>
        <v>9.2140000000000004</v>
      </c>
      <c r="K242" s="37">
        <f t="shared" si="91"/>
        <v>9.2140000000000004</v>
      </c>
      <c r="L242" s="37">
        <f t="shared" ref="L242:L305" si="110">K242+M242</f>
        <v>11.127000000000001</v>
      </c>
      <c r="M242" s="37">
        <f t="shared" si="88"/>
        <v>1.9130000000000003</v>
      </c>
      <c r="N242" s="37">
        <f t="shared" ref="N242:N305" si="111">B242</f>
        <v>49.8</v>
      </c>
      <c r="P242" s="37">
        <f t="shared" si="89"/>
        <v>1.9130000000000003</v>
      </c>
      <c r="Q242" s="37">
        <f t="shared" si="90"/>
        <v>11.127000000000001</v>
      </c>
      <c r="R242" s="101"/>
      <c r="S242">
        <v>11.127000000000001</v>
      </c>
      <c r="T242" s="37">
        <f t="shared" si="92"/>
        <v>0</v>
      </c>
    </row>
    <row r="243" spans="1:20" x14ac:dyDescent="0.3">
      <c r="A243" s="94" t="s">
        <v>259</v>
      </c>
      <c r="B243" s="95">
        <v>72.400000000000006</v>
      </c>
      <c r="C243" s="37">
        <v>10.962</v>
      </c>
      <c r="D243" s="37">
        <f t="shared" si="108"/>
        <v>11.404</v>
      </c>
      <c r="E243" s="37">
        <f>VLOOKUP(A243,'расход по ИПУ'!A:B,2,0)</f>
        <v>0.442</v>
      </c>
      <c r="F243" s="37">
        <f t="shared" si="109"/>
        <v>72.400000000000006</v>
      </c>
      <c r="H243" s="37">
        <f t="shared" si="86"/>
        <v>0.442</v>
      </c>
      <c r="I243" s="37">
        <f t="shared" si="87"/>
        <v>11.404</v>
      </c>
      <c r="K243" s="37">
        <f t="shared" si="91"/>
        <v>11.404</v>
      </c>
      <c r="L243" s="37">
        <f t="shared" si="110"/>
        <v>13.566000000000001</v>
      </c>
      <c r="M243" s="37">
        <f t="shared" si="88"/>
        <v>2.1620000000000008</v>
      </c>
      <c r="N243" s="37">
        <f t="shared" si="111"/>
        <v>72.400000000000006</v>
      </c>
      <c r="P243" s="37">
        <f t="shared" si="89"/>
        <v>2.1620000000000008</v>
      </c>
      <c r="Q243" s="37">
        <f t="shared" si="90"/>
        <v>13.566000000000001</v>
      </c>
      <c r="R243" s="101"/>
      <c r="S243">
        <v>13.566000000000001</v>
      </c>
      <c r="T243" s="37">
        <f t="shared" si="92"/>
        <v>0</v>
      </c>
    </row>
    <row r="244" spans="1:20" x14ac:dyDescent="0.3">
      <c r="A244" s="94" t="s">
        <v>286</v>
      </c>
      <c r="B244" s="95">
        <v>79</v>
      </c>
      <c r="C244" s="37">
        <v>2E-3</v>
      </c>
      <c r="G244" s="37">
        <f t="shared" ref="G244:G249" si="112">B244*$G$797</f>
        <v>0.53464785761562861</v>
      </c>
      <c r="H244" s="37">
        <f t="shared" si="86"/>
        <v>0.53464785761562861</v>
      </c>
      <c r="I244" s="37">
        <f t="shared" si="87"/>
        <v>0.53664785761562861</v>
      </c>
      <c r="K244" s="37">
        <f t="shared" ref="K244:K245" si="113">S244</f>
        <v>2E-3</v>
      </c>
      <c r="L244" s="37">
        <f t="shared" si="110"/>
        <v>2E-3</v>
      </c>
      <c r="M244" s="37">
        <f t="shared" si="88"/>
        <v>0</v>
      </c>
      <c r="N244" s="37">
        <f t="shared" si="111"/>
        <v>79</v>
      </c>
      <c r="P244" s="37">
        <f t="shared" si="89"/>
        <v>0</v>
      </c>
      <c r="Q244" s="37">
        <f t="shared" si="90"/>
        <v>2E-3</v>
      </c>
      <c r="R244" s="101"/>
      <c r="S244">
        <v>2E-3</v>
      </c>
      <c r="T244" s="37">
        <f t="shared" si="92"/>
        <v>0</v>
      </c>
    </row>
    <row r="245" spans="1:20" x14ac:dyDescent="0.3">
      <c r="A245" s="94" t="s">
        <v>197</v>
      </c>
      <c r="B245" s="95">
        <v>50.1</v>
      </c>
      <c r="C245" s="37">
        <v>3.5019999999999998</v>
      </c>
      <c r="G245" s="37">
        <f t="shared" si="112"/>
        <v>0.33906148944991127</v>
      </c>
      <c r="H245" s="37">
        <f t="shared" si="86"/>
        <v>0.33906148944991127</v>
      </c>
      <c r="I245" s="37">
        <f t="shared" si="87"/>
        <v>3.8410614894499111</v>
      </c>
      <c r="K245" s="37">
        <f t="shared" si="113"/>
        <v>3.5019999999999998</v>
      </c>
      <c r="L245" s="37">
        <f t="shared" si="110"/>
        <v>3.5019999999999998</v>
      </c>
      <c r="M245" s="37">
        <f t="shared" si="88"/>
        <v>0</v>
      </c>
      <c r="N245" s="37">
        <f t="shared" si="111"/>
        <v>50.1</v>
      </c>
      <c r="P245" s="37">
        <f t="shared" si="89"/>
        <v>0</v>
      </c>
      <c r="Q245" s="37">
        <f t="shared" si="90"/>
        <v>3.5019999999999998</v>
      </c>
      <c r="R245" s="101"/>
      <c r="S245">
        <v>3.5019999999999998</v>
      </c>
      <c r="T245" s="37">
        <f t="shared" si="92"/>
        <v>0</v>
      </c>
    </row>
    <row r="246" spans="1:20" x14ac:dyDescent="0.3">
      <c r="A246" s="94" t="s">
        <v>224</v>
      </c>
      <c r="B246" s="95">
        <v>49.8</v>
      </c>
      <c r="C246" s="37">
        <v>10.499000000000001</v>
      </c>
      <c r="G246" s="37">
        <f t="shared" si="112"/>
        <v>0.33703118112985192</v>
      </c>
      <c r="H246" s="37">
        <f t="shared" si="86"/>
        <v>0.33703118112985192</v>
      </c>
      <c r="I246" s="37">
        <f t="shared" si="87"/>
        <v>10.836031181129853</v>
      </c>
      <c r="K246" s="37">
        <f t="shared" si="91"/>
        <v>10.836031181129853</v>
      </c>
      <c r="L246" s="37">
        <f t="shared" si="110"/>
        <v>12.297000000000001</v>
      </c>
      <c r="M246" s="37">
        <f t="shared" si="88"/>
        <v>1.460968818870148</v>
      </c>
      <c r="N246" s="37">
        <f t="shared" si="111"/>
        <v>49.8</v>
      </c>
      <c r="P246" s="37">
        <f t="shared" si="89"/>
        <v>1.460968818870148</v>
      </c>
      <c r="Q246" s="37">
        <f t="shared" si="90"/>
        <v>12.297000000000001</v>
      </c>
      <c r="R246" s="101"/>
      <c r="S246">
        <v>12.297000000000001</v>
      </c>
      <c r="T246" s="37">
        <f t="shared" si="92"/>
        <v>0</v>
      </c>
    </row>
    <row r="247" spans="1:20" x14ac:dyDescent="0.3">
      <c r="A247" s="94" t="s">
        <v>231</v>
      </c>
      <c r="B247" s="95">
        <v>57.1</v>
      </c>
      <c r="C247" s="37">
        <v>14.034000000000001</v>
      </c>
      <c r="G247" s="37">
        <f t="shared" si="112"/>
        <v>0.38643535025129611</v>
      </c>
      <c r="H247" s="37">
        <f t="shared" si="86"/>
        <v>0.38643535025129611</v>
      </c>
      <c r="I247" s="37">
        <f t="shared" si="87"/>
        <v>14.420435350251298</v>
      </c>
      <c r="K247" s="37">
        <f t="shared" si="91"/>
        <v>14.420435350251298</v>
      </c>
      <c r="L247" s="37">
        <f t="shared" si="110"/>
        <v>16.588000000000001</v>
      </c>
      <c r="M247" s="37">
        <f t="shared" si="88"/>
        <v>2.1675646497487033</v>
      </c>
      <c r="N247" s="37">
        <f t="shared" si="111"/>
        <v>57.1</v>
      </c>
      <c r="P247" s="37">
        <f t="shared" si="89"/>
        <v>2.1675646497487033</v>
      </c>
      <c r="Q247" s="37">
        <f t="shared" si="90"/>
        <v>16.588000000000001</v>
      </c>
      <c r="R247" s="101"/>
      <c r="S247">
        <v>16.588000000000001</v>
      </c>
      <c r="T247" s="37">
        <f t="shared" si="92"/>
        <v>0</v>
      </c>
    </row>
    <row r="248" spans="1:20" x14ac:dyDescent="0.3">
      <c r="A248" s="94" t="s">
        <v>293</v>
      </c>
      <c r="B248" s="95">
        <v>72.400000000000006</v>
      </c>
      <c r="C248" s="37">
        <v>1.085</v>
      </c>
      <c r="G248" s="37">
        <f t="shared" si="112"/>
        <v>0.48998107457432294</v>
      </c>
      <c r="H248" s="37">
        <f t="shared" si="86"/>
        <v>0.48998107457432294</v>
      </c>
      <c r="I248" s="37">
        <f t="shared" si="87"/>
        <v>1.5749810745743229</v>
      </c>
      <c r="K248" s="37">
        <f t="shared" si="91"/>
        <v>1.5749810745743229</v>
      </c>
      <c r="L248" s="37">
        <f t="shared" si="110"/>
        <v>2.9380000000000002</v>
      </c>
      <c r="M248" s="37">
        <f t="shared" si="88"/>
        <v>1.3630189254256773</v>
      </c>
      <c r="N248" s="37">
        <f t="shared" si="111"/>
        <v>72.400000000000006</v>
      </c>
      <c r="P248" s="37">
        <f t="shared" si="89"/>
        <v>1.3630189254256773</v>
      </c>
      <c r="Q248" s="37">
        <f t="shared" si="90"/>
        <v>2.9380000000000002</v>
      </c>
      <c r="R248" s="101"/>
      <c r="S248">
        <v>2.9380000000000002</v>
      </c>
      <c r="T248" s="37">
        <f t="shared" si="92"/>
        <v>0</v>
      </c>
    </row>
    <row r="249" spans="1:20" x14ac:dyDescent="0.3">
      <c r="A249" s="94" t="s">
        <v>192</v>
      </c>
      <c r="B249" s="95">
        <v>79</v>
      </c>
      <c r="C249" s="37">
        <v>20.988</v>
      </c>
      <c r="G249" s="37">
        <f t="shared" si="112"/>
        <v>0.53464785761562861</v>
      </c>
      <c r="H249" s="37">
        <f t="shared" si="86"/>
        <v>0.53464785761562861</v>
      </c>
      <c r="I249" s="37">
        <f t="shared" si="87"/>
        <v>21.522647857615627</v>
      </c>
      <c r="K249" s="37">
        <f t="shared" si="91"/>
        <v>21.522647857615627</v>
      </c>
      <c r="L249" s="37">
        <f t="shared" si="110"/>
        <v>24.49</v>
      </c>
      <c r="M249" s="37">
        <f t="shared" si="88"/>
        <v>2.9673521423843709</v>
      </c>
      <c r="N249" s="37">
        <f t="shared" si="111"/>
        <v>79</v>
      </c>
      <c r="P249" s="37">
        <f t="shared" si="89"/>
        <v>2.9673521423843709</v>
      </c>
      <c r="Q249" s="37">
        <f t="shared" si="90"/>
        <v>24.49</v>
      </c>
      <c r="R249" s="101"/>
      <c r="S249">
        <v>24.49</v>
      </c>
      <c r="T249" s="37">
        <f t="shared" si="92"/>
        <v>0</v>
      </c>
    </row>
    <row r="250" spans="1:20" x14ac:dyDescent="0.3">
      <c r="A250" s="94" t="s">
        <v>320</v>
      </c>
      <c r="B250" s="95">
        <v>50.1</v>
      </c>
      <c r="C250" s="37">
        <v>6.0190000000000001</v>
      </c>
      <c r="D250" s="37">
        <f t="shared" ref="D250:D255" si="114">C250+E250</f>
        <v>6.4390000000000001</v>
      </c>
      <c r="E250" s="37">
        <f>VLOOKUP(A250,'расход по ИПУ'!A:B,2,0)</f>
        <v>0.42</v>
      </c>
      <c r="F250" s="37">
        <f t="shared" ref="F250:F255" si="115">B250</f>
        <v>50.1</v>
      </c>
      <c r="H250" s="37">
        <f t="shared" si="86"/>
        <v>0.42</v>
      </c>
      <c r="I250" s="37">
        <f t="shared" si="87"/>
        <v>6.4390000000000001</v>
      </c>
      <c r="K250" s="37">
        <f t="shared" si="91"/>
        <v>6.4390000000000001</v>
      </c>
      <c r="L250" s="37">
        <f t="shared" si="110"/>
        <v>8.0500000000000007</v>
      </c>
      <c r="M250" s="37">
        <f t="shared" si="88"/>
        <v>1.6110000000000007</v>
      </c>
      <c r="N250" s="37">
        <f t="shared" si="111"/>
        <v>50.1</v>
      </c>
      <c r="P250" s="37">
        <f t="shared" si="89"/>
        <v>1.6110000000000007</v>
      </c>
      <c r="Q250" s="37">
        <f t="shared" si="90"/>
        <v>8.0500000000000007</v>
      </c>
      <c r="R250" s="101"/>
      <c r="S250">
        <v>8.0500000000000007</v>
      </c>
      <c r="T250" s="37">
        <f t="shared" si="92"/>
        <v>0</v>
      </c>
    </row>
    <row r="251" spans="1:20" x14ac:dyDescent="0.3">
      <c r="A251" s="94" t="s">
        <v>465</v>
      </c>
      <c r="B251" s="95">
        <v>49.8</v>
      </c>
      <c r="C251" s="37">
        <v>6.6909999999999998</v>
      </c>
      <c r="D251" s="37">
        <f t="shared" si="114"/>
        <v>7.2210000000000001</v>
      </c>
      <c r="E251" s="37">
        <f>VLOOKUP(A251,'расход по ИПУ'!A:B,2,0)</f>
        <v>0.53</v>
      </c>
      <c r="F251" s="37">
        <f t="shared" si="115"/>
        <v>49.8</v>
      </c>
      <c r="H251" s="37">
        <f t="shared" si="86"/>
        <v>0.53</v>
      </c>
      <c r="I251" s="37">
        <f t="shared" si="87"/>
        <v>7.2210000000000001</v>
      </c>
      <c r="K251" s="37">
        <f t="shared" si="91"/>
        <v>7.2210000000000001</v>
      </c>
      <c r="L251" s="37">
        <f t="shared" si="110"/>
        <v>9.3559999999999999</v>
      </c>
      <c r="M251" s="37">
        <f t="shared" si="88"/>
        <v>2.1349999999999998</v>
      </c>
      <c r="N251" s="37">
        <f t="shared" si="111"/>
        <v>49.8</v>
      </c>
      <c r="P251" s="37">
        <f t="shared" si="89"/>
        <v>2.1349999999999998</v>
      </c>
      <c r="Q251" s="37">
        <f t="shared" si="90"/>
        <v>9.3559999999999999</v>
      </c>
      <c r="R251" s="101"/>
      <c r="S251">
        <v>9.3559999999999999</v>
      </c>
      <c r="T251" s="37">
        <f t="shared" si="92"/>
        <v>0</v>
      </c>
    </row>
    <row r="252" spans="1:20" x14ac:dyDescent="0.3">
      <c r="A252" s="94" t="s">
        <v>413</v>
      </c>
      <c r="B252" s="95">
        <v>72.400000000000006</v>
      </c>
      <c r="C252" s="37">
        <v>15.426</v>
      </c>
      <c r="D252" s="37">
        <f t="shared" si="114"/>
        <v>17.306999999999999</v>
      </c>
      <c r="E252" s="37">
        <f>VLOOKUP(A252,'расход по ИПУ'!A:B,2,0)</f>
        <v>1.881</v>
      </c>
      <c r="F252" s="37">
        <f t="shared" si="115"/>
        <v>72.400000000000006</v>
      </c>
      <c r="H252" s="37">
        <f t="shared" si="86"/>
        <v>1.881</v>
      </c>
      <c r="I252" s="37">
        <f t="shared" si="87"/>
        <v>17.306999999999999</v>
      </c>
      <c r="K252" s="37">
        <f t="shared" si="91"/>
        <v>17.306999999999999</v>
      </c>
      <c r="L252" s="37">
        <f t="shared" si="110"/>
        <v>19.048999999999999</v>
      </c>
      <c r="M252" s="37">
        <f t="shared" si="88"/>
        <v>1.7420000000000009</v>
      </c>
      <c r="N252" s="37">
        <f t="shared" si="111"/>
        <v>72.400000000000006</v>
      </c>
      <c r="P252" s="37">
        <f t="shared" si="89"/>
        <v>1.7420000000000009</v>
      </c>
      <c r="Q252" s="37">
        <f t="shared" si="90"/>
        <v>19.048999999999999</v>
      </c>
      <c r="R252" s="101"/>
      <c r="S252">
        <v>19.048999999999999</v>
      </c>
      <c r="T252" s="37">
        <f t="shared" si="92"/>
        <v>0</v>
      </c>
    </row>
    <row r="253" spans="1:20" x14ac:dyDescent="0.3">
      <c r="A253" s="94" t="s">
        <v>478</v>
      </c>
      <c r="B253" s="95">
        <v>79</v>
      </c>
      <c r="C253" s="37">
        <v>11.670999999999999</v>
      </c>
      <c r="D253" s="37">
        <f t="shared" si="114"/>
        <v>12.66</v>
      </c>
      <c r="E253" s="37">
        <f>VLOOKUP(A253,'расход по ИПУ'!A:B,2,0)</f>
        <v>0.98899999999999999</v>
      </c>
      <c r="F253" s="37">
        <f t="shared" si="115"/>
        <v>79</v>
      </c>
      <c r="H253" s="37">
        <f t="shared" si="86"/>
        <v>0.98899999999999999</v>
      </c>
      <c r="I253" s="37">
        <f t="shared" si="87"/>
        <v>12.66</v>
      </c>
      <c r="K253" s="37">
        <f t="shared" si="91"/>
        <v>12.66</v>
      </c>
      <c r="L253" s="37">
        <f t="shared" si="110"/>
        <v>16.260000000000002</v>
      </c>
      <c r="M253" s="37">
        <f t="shared" si="88"/>
        <v>3.6000000000000014</v>
      </c>
      <c r="N253" s="37">
        <f t="shared" si="111"/>
        <v>79</v>
      </c>
      <c r="P253" s="37">
        <f t="shared" si="89"/>
        <v>3.6000000000000014</v>
      </c>
      <c r="Q253" s="37">
        <f t="shared" si="90"/>
        <v>16.260000000000002</v>
      </c>
      <c r="R253" s="101"/>
      <c r="S253">
        <v>16.260000000000002</v>
      </c>
      <c r="T253" s="37">
        <f t="shared" si="92"/>
        <v>0</v>
      </c>
    </row>
    <row r="254" spans="1:20" x14ac:dyDescent="0.3">
      <c r="A254" s="94" t="s">
        <v>424</v>
      </c>
      <c r="B254" s="95">
        <v>50.1</v>
      </c>
      <c r="C254" s="37">
        <v>10.646000000000001</v>
      </c>
      <c r="D254" s="37">
        <f t="shared" si="114"/>
        <v>11.965</v>
      </c>
      <c r="E254" s="37">
        <f>VLOOKUP(A254,'расход по ИПУ'!A:B,2,0)</f>
        <v>1.319</v>
      </c>
      <c r="F254" s="37">
        <f t="shared" si="115"/>
        <v>50.1</v>
      </c>
      <c r="H254" s="37">
        <f t="shared" si="86"/>
        <v>1.319</v>
      </c>
      <c r="I254" s="37">
        <f t="shared" si="87"/>
        <v>11.965</v>
      </c>
      <c r="K254" s="37">
        <f t="shared" si="91"/>
        <v>11.965</v>
      </c>
      <c r="L254" s="37">
        <f t="shared" si="110"/>
        <v>12.81</v>
      </c>
      <c r="M254" s="37">
        <f t="shared" si="88"/>
        <v>0.84500000000000064</v>
      </c>
      <c r="N254" s="37">
        <f t="shared" si="111"/>
        <v>50.1</v>
      </c>
      <c r="P254" s="37">
        <f t="shared" si="89"/>
        <v>0.84500000000000064</v>
      </c>
      <c r="Q254" s="37">
        <f t="shared" si="90"/>
        <v>12.81</v>
      </c>
      <c r="R254" s="101"/>
      <c r="S254">
        <v>12.81</v>
      </c>
      <c r="T254" s="37">
        <f t="shared" si="92"/>
        <v>0</v>
      </c>
    </row>
    <row r="255" spans="1:20" x14ac:dyDescent="0.3">
      <c r="A255" s="94" t="s">
        <v>483</v>
      </c>
      <c r="B255" s="95">
        <v>49.8</v>
      </c>
      <c r="C255" s="37">
        <v>1.6950000000000001</v>
      </c>
      <c r="D255" s="37">
        <f t="shared" si="114"/>
        <v>3.3890000000000002</v>
      </c>
      <c r="E255" s="37">
        <f>VLOOKUP(A255,'расход по ИПУ'!A:B,2,0)</f>
        <v>1.694</v>
      </c>
      <c r="F255" s="37">
        <f t="shared" si="115"/>
        <v>49.8</v>
      </c>
      <c r="H255" s="37">
        <f t="shared" si="86"/>
        <v>1.694</v>
      </c>
      <c r="I255" s="37">
        <f t="shared" si="87"/>
        <v>3.3890000000000002</v>
      </c>
      <c r="K255" s="37">
        <f>S255</f>
        <v>3.1589999999999998</v>
      </c>
      <c r="L255" s="37">
        <f t="shared" si="110"/>
        <v>3.1589999999999998</v>
      </c>
      <c r="M255" s="37">
        <f t="shared" si="88"/>
        <v>0</v>
      </c>
      <c r="N255" s="37">
        <f t="shared" si="111"/>
        <v>49.8</v>
      </c>
      <c r="P255" s="37">
        <f t="shared" si="89"/>
        <v>0</v>
      </c>
      <c r="Q255" s="37">
        <f t="shared" si="90"/>
        <v>3.1589999999999998</v>
      </c>
      <c r="R255" s="101"/>
      <c r="S255">
        <v>3.1589999999999998</v>
      </c>
      <c r="T255" s="37">
        <f t="shared" si="92"/>
        <v>0</v>
      </c>
    </row>
    <row r="256" spans="1:20" x14ac:dyDescent="0.3">
      <c r="A256" s="94" t="s">
        <v>463</v>
      </c>
      <c r="B256" s="95">
        <v>72.400000000000006</v>
      </c>
      <c r="C256" s="37">
        <v>14.352</v>
      </c>
      <c r="G256" s="37">
        <f t="shared" ref="G256:G257" si="116">B256*$G$797</f>
        <v>0.48998107457432294</v>
      </c>
      <c r="H256" s="37">
        <f t="shared" si="86"/>
        <v>0.48998107457432294</v>
      </c>
      <c r="I256" s="37">
        <f t="shared" si="87"/>
        <v>14.841981074574324</v>
      </c>
      <c r="K256" s="37">
        <f t="shared" si="91"/>
        <v>14.841981074574324</v>
      </c>
      <c r="L256" s="37">
        <f t="shared" si="110"/>
        <v>16.582000000000001</v>
      </c>
      <c r="M256" s="37">
        <f t="shared" si="88"/>
        <v>1.7400189254256766</v>
      </c>
      <c r="N256" s="37">
        <f t="shared" si="111"/>
        <v>72.400000000000006</v>
      </c>
      <c r="P256" s="37">
        <f t="shared" si="89"/>
        <v>1.7400189254256766</v>
      </c>
      <c r="Q256" s="37">
        <f t="shared" si="90"/>
        <v>16.582000000000001</v>
      </c>
      <c r="R256" s="101"/>
      <c r="S256">
        <v>16.582000000000001</v>
      </c>
      <c r="T256" s="37">
        <f t="shared" si="92"/>
        <v>0</v>
      </c>
    </row>
    <row r="257" spans="1:20" x14ac:dyDescent="0.3">
      <c r="A257" s="94" t="s">
        <v>423</v>
      </c>
      <c r="B257" s="95">
        <v>79</v>
      </c>
      <c r="C257" s="37">
        <v>1E-3</v>
      </c>
      <c r="G257" s="37">
        <f t="shared" si="116"/>
        <v>0.53464785761562861</v>
      </c>
      <c r="H257" s="37">
        <f t="shared" si="86"/>
        <v>0.53464785761562861</v>
      </c>
      <c r="I257" s="37">
        <f t="shared" si="87"/>
        <v>0.53564785761562861</v>
      </c>
      <c r="K257" s="37">
        <f>S257</f>
        <v>1E-3</v>
      </c>
      <c r="L257" s="37">
        <f t="shared" si="110"/>
        <v>1E-3</v>
      </c>
      <c r="M257" s="37">
        <f t="shared" si="88"/>
        <v>0</v>
      </c>
      <c r="N257" s="37">
        <f t="shared" si="111"/>
        <v>79</v>
      </c>
      <c r="P257" s="37">
        <f t="shared" si="89"/>
        <v>0</v>
      </c>
      <c r="Q257" s="37">
        <f t="shared" si="90"/>
        <v>1E-3</v>
      </c>
      <c r="R257" s="101"/>
      <c r="S257">
        <v>1E-3</v>
      </c>
      <c r="T257" s="37">
        <f t="shared" si="92"/>
        <v>0</v>
      </c>
    </row>
    <row r="258" spans="1:20" x14ac:dyDescent="0.3">
      <c r="A258" s="94" t="s">
        <v>136</v>
      </c>
      <c r="B258" s="95">
        <v>33.1</v>
      </c>
      <c r="C258" s="37">
        <v>5.4989999999999997</v>
      </c>
      <c r="D258" s="37">
        <f>C258+E258</f>
        <v>5.4989999999999997</v>
      </c>
      <c r="E258" s="37">
        <f>VLOOKUP(A258,'расход по ИПУ'!A:B,2,0)</f>
        <v>0</v>
      </c>
      <c r="F258" s="37">
        <f>B258</f>
        <v>33.1</v>
      </c>
      <c r="H258" s="37">
        <f t="shared" si="86"/>
        <v>0</v>
      </c>
      <c r="I258" s="37">
        <f t="shared" si="87"/>
        <v>5.4989999999999997</v>
      </c>
      <c r="K258" s="37">
        <f t="shared" si="91"/>
        <v>5.4989999999999997</v>
      </c>
      <c r="L258" s="37">
        <f t="shared" si="110"/>
        <v>5.8129999999999997</v>
      </c>
      <c r="M258" s="37">
        <f t="shared" si="88"/>
        <v>0.31400000000000006</v>
      </c>
      <c r="N258" s="37">
        <f t="shared" si="111"/>
        <v>33.1</v>
      </c>
      <c r="P258" s="37">
        <f t="shared" si="89"/>
        <v>0.31400000000000006</v>
      </c>
      <c r="Q258" s="37">
        <f t="shared" si="90"/>
        <v>5.8129999999999997</v>
      </c>
      <c r="R258" s="101"/>
      <c r="S258">
        <v>5.8129999999999997</v>
      </c>
      <c r="T258" s="37">
        <f t="shared" si="92"/>
        <v>0</v>
      </c>
    </row>
    <row r="259" spans="1:20" x14ac:dyDescent="0.3">
      <c r="A259" s="94" t="s">
        <v>451</v>
      </c>
      <c r="B259" s="95">
        <v>50.1</v>
      </c>
      <c r="C259" s="37">
        <v>1E-3</v>
      </c>
      <c r="G259" s="37">
        <f t="shared" ref="G259:G262" si="117">B259*$G$797</f>
        <v>0.33906148944991127</v>
      </c>
      <c r="H259" s="37">
        <f t="shared" ref="H259:H322" si="118">E259+G259</f>
        <v>0.33906148944991127</v>
      </c>
      <c r="I259" s="37">
        <f t="shared" ref="I259:I322" si="119">C259+H259</f>
        <v>0.34006148944991127</v>
      </c>
      <c r="K259" s="37">
        <f>S259</f>
        <v>1E-3</v>
      </c>
      <c r="L259" s="37">
        <f t="shared" si="110"/>
        <v>1E-3</v>
      </c>
      <c r="M259" s="37">
        <f t="shared" ref="M259:M322" si="120">S259-K259</f>
        <v>0</v>
      </c>
      <c r="N259" s="37">
        <f t="shared" si="111"/>
        <v>50.1</v>
      </c>
      <c r="P259" s="37">
        <f t="shared" ref="P259:P322" si="121">M259+O259</f>
        <v>0</v>
      </c>
      <c r="Q259" s="37">
        <f t="shared" ref="Q259:Q322" si="122">K259+P259</f>
        <v>1E-3</v>
      </c>
      <c r="R259" s="101"/>
      <c r="S259">
        <v>1E-3</v>
      </c>
      <c r="T259" s="37">
        <f t="shared" si="92"/>
        <v>0</v>
      </c>
    </row>
    <row r="260" spans="1:20" x14ac:dyDescent="0.3">
      <c r="A260" s="94" t="s">
        <v>493</v>
      </c>
      <c r="B260" s="95">
        <v>49.8</v>
      </c>
      <c r="C260" s="37">
        <v>1E-3</v>
      </c>
      <c r="G260" s="37">
        <f t="shared" si="117"/>
        <v>0.33703118112985192</v>
      </c>
      <c r="H260" s="37">
        <f t="shared" si="118"/>
        <v>0.33703118112985192</v>
      </c>
      <c r="I260" s="37">
        <f t="shared" si="119"/>
        <v>0.33803118112985192</v>
      </c>
      <c r="K260" s="37">
        <f t="shared" ref="K260:K321" si="123">I260</f>
        <v>0.33803118112985192</v>
      </c>
      <c r="L260" s="37">
        <f t="shared" si="110"/>
        <v>0.60399999999999998</v>
      </c>
      <c r="M260" s="37">
        <f t="shared" si="120"/>
        <v>0.26596881887014806</v>
      </c>
      <c r="N260" s="37">
        <f t="shared" si="111"/>
        <v>49.8</v>
      </c>
      <c r="P260" s="37">
        <f t="shared" si="121"/>
        <v>0.26596881887014806</v>
      </c>
      <c r="Q260" s="37">
        <f t="shared" si="122"/>
        <v>0.60399999999999998</v>
      </c>
      <c r="R260" s="101"/>
      <c r="S260">
        <v>0.60399999999999998</v>
      </c>
      <c r="T260" s="37">
        <f t="shared" si="92"/>
        <v>0</v>
      </c>
    </row>
    <row r="261" spans="1:20" x14ac:dyDescent="0.3">
      <c r="A261" s="94" t="s">
        <v>416</v>
      </c>
      <c r="B261" s="95">
        <v>72.400000000000006</v>
      </c>
      <c r="C261" s="37">
        <v>1E-3</v>
      </c>
      <c r="G261" s="37">
        <f t="shared" si="117"/>
        <v>0.48998107457432294</v>
      </c>
      <c r="H261" s="37">
        <f t="shared" si="118"/>
        <v>0.48998107457432294</v>
      </c>
      <c r="I261" s="37">
        <f t="shared" si="119"/>
        <v>0.49098107457432294</v>
      </c>
      <c r="K261" s="37">
        <f>S261</f>
        <v>1E-3</v>
      </c>
      <c r="L261" s="37">
        <f t="shared" si="110"/>
        <v>1E-3</v>
      </c>
      <c r="M261" s="37">
        <f t="shared" si="120"/>
        <v>0</v>
      </c>
      <c r="N261" s="37">
        <f t="shared" si="111"/>
        <v>72.400000000000006</v>
      </c>
      <c r="P261" s="37">
        <f t="shared" si="121"/>
        <v>0</v>
      </c>
      <c r="Q261" s="37">
        <f t="shared" si="122"/>
        <v>1E-3</v>
      </c>
      <c r="R261" s="101"/>
      <c r="S261">
        <v>1E-3</v>
      </c>
      <c r="T261" s="37">
        <f t="shared" si="92"/>
        <v>0</v>
      </c>
    </row>
    <row r="262" spans="1:20" x14ac:dyDescent="0.3">
      <c r="A262" s="94" t="s">
        <v>475</v>
      </c>
      <c r="B262" s="95">
        <v>109.8</v>
      </c>
      <c r="C262" s="37">
        <v>8.7050000000000001</v>
      </c>
      <c r="G262" s="37">
        <f t="shared" si="117"/>
        <v>0.74309284514172169</v>
      </c>
      <c r="H262" s="37">
        <f t="shared" si="118"/>
        <v>0.74309284514172169</v>
      </c>
      <c r="I262" s="37">
        <f t="shared" si="119"/>
        <v>9.448092845141721</v>
      </c>
      <c r="K262" s="37">
        <f t="shared" si="123"/>
        <v>9.448092845141721</v>
      </c>
      <c r="L262" s="37">
        <f t="shared" si="110"/>
        <v>15.106999999999999</v>
      </c>
      <c r="M262" s="37">
        <f t="shared" si="120"/>
        <v>5.6589071548582783</v>
      </c>
      <c r="N262" s="37">
        <f t="shared" si="111"/>
        <v>109.8</v>
      </c>
      <c r="P262" s="37">
        <f t="shared" si="121"/>
        <v>5.6589071548582783</v>
      </c>
      <c r="Q262" s="37">
        <f t="shared" si="122"/>
        <v>15.106999999999999</v>
      </c>
      <c r="R262" s="101"/>
      <c r="S262">
        <v>15.106999999999999</v>
      </c>
      <c r="T262" s="37">
        <f t="shared" ref="T262:T325" si="124">S262-Q262</f>
        <v>0</v>
      </c>
    </row>
    <row r="263" spans="1:20" x14ac:dyDescent="0.3">
      <c r="A263" s="94" t="s">
        <v>461</v>
      </c>
      <c r="B263" s="95">
        <v>70.3</v>
      </c>
      <c r="C263" s="37">
        <v>1E-3</v>
      </c>
      <c r="D263" s="37">
        <f>C263+E263</f>
        <v>1E-3</v>
      </c>
      <c r="E263" s="37">
        <f>VLOOKUP(A263,'расход по ИПУ'!A:B,2,0)</f>
        <v>0</v>
      </c>
      <c r="F263" s="37">
        <f>B263</f>
        <v>70.3</v>
      </c>
      <c r="H263" s="37">
        <f t="shared" si="118"/>
        <v>0</v>
      </c>
      <c r="I263" s="37">
        <f t="shared" si="119"/>
        <v>1E-3</v>
      </c>
      <c r="K263" s="37">
        <f t="shared" si="123"/>
        <v>1E-3</v>
      </c>
      <c r="L263" s="37">
        <f t="shared" si="110"/>
        <v>6.7069999999999999</v>
      </c>
      <c r="M263" s="37">
        <f t="shared" si="120"/>
        <v>6.7059999999999995</v>
      </c>
      <c r="N263" s="37">
        <f t="shared" si="111"/>
        <v>70.3</v>
      </c>
      <c r="P263" s="37">
        <f t="shared" si="121"/>
        <v>6.7059999999999995</v>
      </c>
      <c r="Q263" s="37">
        <f t="shared" si="122"/>
        <v>6.7069999999999999</v>
      </c>
      <c r="R263" s="101"/>
      <c r="S263">
        <v>6.7069999999999999</v>
      </c>
      <c r="T263" s="37">
        <f t="shared" si="124"/>
        <v>0</v>
      </c>
    </row>
    <row r="264" spans="1:20" x14ac:dyDescent="0.3">
      <c r="A264" s="94" t="s">
        <v>425</v>
      </c>
      <c r="B264" s="95">
        <v>70</v>
      </c>
      <c r="C264" s="37">
        <v>10.442</v>
      </c>
      <c r="G264" s="37">
        <f t="shared" ref="G264:G266" si="125">B264*$G$797</f>
        <v>0.47373860801384809</v>
      </c>
      <c r="H264" s="37">
        <f t="shared" si="118"/>
        <v>0.47373860801384809</v>
      </c>
      <c r="I264" s="37">
        <f t="shared" si="119"/>
        <v>10.915738608013848</v>
      </c>
      <c r="K264" s="37">
        <f t="shared" si="123"/>
        <v>10.915738608013848</v>
      </c>
      <c r="L264" s="37">
        <f t="shared" si="110"/>
        <v>12.871</v>
      </c>
      <c r="M264" s="37">
        <f t="shared" si="120"/>
        <v>1.9552613919861521</v>
      </c>
      <c r="N264" s="37">
        <f t="shared" si="111"/>
        <v>70</v>
      </c>
      <c r="P264" s="37">
        <f t="shared" si="121"/>
        <v>1.9552613919861521</v>
      </c>
      <c r="Q264" s="37">
        <f t="shared" si="122"/>
        <v>12.871</v>
      </c>
      <c r="R264" s="101"/>
      <c r="S264">
        <v>12.871</v>
      </c>
      <c r="T264" s="37">
        <f t="shared" si="124"/>
        <v>0</v>
      </c>
    </row>
    <row r="265" spans="1:20" x14ac:dyDescent="0.3">
      <c r="A265" s="94" t="s">
        <v>442</v>
      </c>
      <c r="B265" s="95">
        <v>102.4</v>
      </c>
      <c r="C265" s="37">
        <v>2.7469999999999999</v>
      </c>
      <c r="G265" s="37">
        <f t="shared" si="125"/>
        <v>0.6930119065802578</v>
      </c>
      <c r="H265" s="37">
        <f t="shared" si="118"/>
        <v>0.6930119065802578</v>
      </c>
      <c r="I265" s="37">
        <f t="shared" si="119"/>
        <v>3.4400119065802577</v>
      </c>
      <c r="K265" s="37">
        <f>S265</f>
        <v>2.7469999999999999</v>
      </c>
      <c r="L265" s="37">
        <f t="shared" si="110"/>
        <v>2.7469999999999999</v>
      </c>
      <c r="M265" s="37">
        <f t="shared" si="120"/>
        <v>0</v>
      </c>
      <c r="N265" s="37">
        <f t="shared" si="111"/>
        <v>102.4</v>
      </c>
      <c r="P265" s="37">
        <f t="shared" si="121"/>
        <v>0</v>
      </c>
      <c r="Q265" s="37">
        <f t="shared" si="122"/>
        <v>2.7469999999999999</v>
      </c>
      <c r="R265" s="101"/>
      <c r="S265">
        <v>2.7469999999999999</v>
      </c>
      <c r="T265" s="37">
        <f t="shared" si="124"/>
        <v>0</v>
      </c>
    </row>
    <row r="266" spans="1:20" x14ac:dyDescent="0.3">
      <c r="A266" s="94" t="s">
        <v>491</v>
      </c>
      <c r="B266" s="95">
        <v>34.6</v>
      </c>
      <c r="C266" s="37">
        <v>7.141</v>
      </c>
      <c r="G266" s="37">
        <f t="shared" si="125"/>
        <v>0.23416222624684493</v>
      </c>
      <c r="H266" s="37">
        <f t="shared" si="118"/>
        <v>0.23416222624684493</v>
      </c>
      <c r="I266" s="37">
        <f t="shared" si="119"/>
        <v>7.3751622262468448</v>
      </c>
      <c r="K266" s="37">
        <f t="shared" si="123"/>
        <v>7.3751622262468448</v>
      </c>
      <c r="L266" s="37">
        <f t="shared" si="110"/>
        <v>9.1539999999999999</v>
      </c>
      <c r="M266" s="37">
        <f t="shared" si="120"/>
        <v>1.7788377737531551</v>
      </c>
      <c r="N266" s="37">
        <f t="shared" si="111"/>
        <v>34.6</v>
      </c>
      <c r="P266" s="37">
        <f t="shared" si="121"/>
        <v>1.7788377737531551</v>
      </c>
      <c r="Q266" s="37">
        <f t="shared" si="122"/>
        <v>9.1539999999999999</v>
      </c>
      <c r="R266" s="101"/>
      <c r="S266">
        <v>9.1539999999999999</v>
      </c>
      <c r="T266" s="37">
        <f t="shared" si="124"/>
        <v>0</v>
      </c>
    </row>
    <row r="267" spans="1:20" x14ac:dyDescent="0.3">
      <c r="A267" s="94" t="s">
        <v>479</v>
      </c>
      <c r="B267" s="95">
        <v>61.5</v>
      </c>
      <c r="C267" s="37">
        <v>13.942</v>
      </c>
      <c r="D267" s="37">
        <f>C267+E267</f>
        <v>14.817</v>
      </c>
      <c r="E267" s="37">
        <f>VLOOKUP(A267,'расход по ИПУ'!A:B,2,0)</f>
        <v>0.875</v>
      </c>
      <c r="F267" s="37">
        <f>B267</f>
        <v>61.5</v>
      </c>
      <c r="H267" s="37">
        <f t="shared" si="118"/>
        <v>0.875</v>
      </c>
      <c r="I267" s="37">
        <f t="shared" si="119"/>
        <v>14.817</v>
      </c>
      <c r="K267" s="37">
        <f t="shared" si="123"/>
        <v>14.817</v>
      </c>
      <c r="L267" s="37">
        <f t="shared" si="110"/>
        <v>17.834</v>
      </c>
      <c r="M267" s="37">
        <f t="shared" si="120"/>
        <v>3.0169999999999995</v>
      </c>
      <c r="N267" s="37">
        <f t="shared" si="111"/>
        <v>61.5</v>
      </c>
      <c r="P267" s="37">
        <f t="shared" si="121"/>
        <v>3.0169999999999995</v>
      </c>
      <c r="Q267" s="37">
        <f t="shared" si="122"/>
        <v>17.834</v>
      </c>
      <c r="R267" s="101"/>
      <c r="S267">
        <v>17.834</v>
      </c>
      <c r="T267" s="37">
        <f t="shared" si="124"/>
        <v>0</v>
      </c>
    </row>
    <row r="268" spans="1:20" x14ac:dyDescent="0.3">
      <c r="A268" s="94" t="s">
        <v>449</v>
      </c>
      <c r="B268" s="95">
        <v>40.9</v>
      </c>
      <c r="C268" s="37">
        <v>6.9710000000000001</v>
      </c>
      <c r="G268" s="37">
        <f t="shared" ref="G268:G270" si="126">B268*$G$797</f>
        <v>0.27679870096809123</v>
      </c>
      <c r="H268" s="37">
        <f t="shared" si="118"/>
        <v>0.27679870096809123</v>
      </c>
      <c r="I268" s="37">
        <f t="shared" si="119"/>
        <v>7.2477987009680911</v>
      </c>
      <c r="K268" s="37">
        <f t="shared" si="123"/>
        <v>7.2477987009680911</v>
      </c>
      <c r="L268" s="37">
        <f t="shared" si="110"/>
        <v>8.4730000000000008</v>
      </c>
      <c r="M268" s="37">
        <f t="shared" si="120"/>
        <v>1.2252012990319097</v>
      </c>
      <c r="N268" s="37">
        <f t="shared" si="111"/>
        <v>40.9</v>
      </c>
      <c r="P268" s="37">
        <f t="shared" si="121"/>
        <v>1.2252012990319097</v>
      </c>
      <c r="Q268" s="37">
        <f t="shared" si="122"/>
        <v>8.4730000000000008</v>
      </c>
      <c r="R268" s="101"/>
      <c r="S268">
        <v>8.4730000000000008</v>
      </c>
      <c r="T268" s="37">
        <f t="shared" si="124"/>
        <v>0</v>
      </c>
    </row>
    <row r="269" spans="1:20" x14ac:dyDescent="0.3">
      <c r="A269" s="94" t="s">
        <v>127</v>
      </c>
      <c r="B269" s="95">
        <v>33.1</v>
      </c>
      <c r="C269" s="37">
        <v>4.6470000000000002</v>
      </c>
      <c r="G269" s="37">
        <f t="shared" si="126"/>
        <v>0.22401068464654819</v>
      </c>
      <c r="H269" s="37">
        <f t="shared" si="118"/>
        <v>0.22401068464654819</v>
      </c>
      <c r="I269" s="37">
        <f t="shared" si="119"/>
        <v>4.8710106846465484</v>
      </c>
      <c r="K269" s="37">
        <f t="shared" si="123"/>
        <v>4.8710106846465484</v>
      </c>
      <c r="L269" s="37">
        <f t="shared" si="110"/>
        <v>5.8319999999999999</v>
      </c>
      <c r="M269" s="37">
        <f t="shared" si="120"/>
        <v>0.96098931535345145</v>
      </c>
      <c r="N269" s="37">
        <f t="shared" si="111"/>
        <v>33.1</v>
      </c>
      <c r="P269" s="37">
        <f t="shared" si="121"/>
        <v>0.96098931535345145</v>
      </c>
      <c r="Q269" s="37">
        <f t="shared" si="122"/>
        <v>5.8319999999999999</v>
      </c>
      <c r="R269" s="101"/>
      <c r="S269">
        <v>5.8319999999999999</v>
      </c>
      <c r="T269" s="37">
        <f t="shared" si="124"/>
        <v>0</v>
      </c>
    </row>
    <row r="270" spans="1:20" x14ac:dyDescent="0.3">
      <c r="A270" s="94" t="s">
        <v>437</v>
      </c>
      <c r="B270" s="95">
        <v>33.5</v>
      </c>
      <c r="C270" s="37">
        <v>5.8570000000000002</v>
      </c>
      <c r="G270" s="37">
        <f t="shared" si="126"/>
        <v>0.2267177624066273</v>
      </c>
      <c r="H270" s="37">
        <f t="shared" si="118"/>
        <v>0.2267177624066273</v>
      </c>
      <c r="I270" s="37">
        <f t="shared" si="119"/>
        <v>6.0837177624066276</v>
      </c>
      <c r="K270" s="37">
        <f t="shared" si="123"/>
        <v>6.0837177624066276</v>
      </c>
      <c r="L270" s="37">
        <f t="shared" si="110"/>
        <v>7.1989999999999998</v>
      </c>
      <c r="M270" s="37">
        <f t="shared" si="120"/>
        <v>1.1152822375933722</v>
      </c>
      <c r="N270" s="37">
        <f t="shared" si="111"/>
        <v>33.5</v>
      </c>
      <c r="P270" s="37">
        <f t="shared" si="121"/>
        <v>1.1152822375933722</v>
      </c>
      <c r="Q270" s="37">
        <f t="shared" si="122"/>
        <v>7.1989999999999998</v>
      </c>
      <c r="R270" s="101"/>
      <c r="S270">
        <v>7.1989999999999998</v>
      </c>
      <c r="T270" s="37">
        <f t="shared" si="124"/>
        <v>0</v>
      </c>
    </row>
    <row r="271" spans="1:20" x14ac:dyDescent="0.3">
      <c r="A271" s="94" t="s">
        <v>426</v>
      </c>
      <c r="B271" s="95">
        <v>33.299999999999997</v>
      </c>
      <c r="C271" s="37">
        <v>3.819</v>
      </c>
      <c r="D271" s="37">
        <f t="shared" ref="D271:D272" si="127">C271+E271</f>
        <v>4.2519999999999998</v>
      </c>
      <c r="E271" s="37">
        <f>VLOOKUP(A271,'расход по ИПУ'!A:B,2,0)</f>
        <v>0.433</v>
      </c>
      <c r="F271" s="37">
        <f t="shared" ref="F271:F272" si="128">B271</f>
        <v>33.299999999999997</v>
      </c>
      <c r="H271" s="37">
        <f t="shared" si="118"/>
        <v>0.433</v>
      </c>
      <c r="I271" s="37">
        <f t="shared" si="119"/>
        <v>4.2519999999999998</v>
      </c>
      <c r="K271" s="37">
        <f t="shared" si="123"/>
        <v>4.2519999999999998</v>
      </c>
      <c r="L271" s="37">
        <f t="shared" si="110"/>
        <v>5.7670000000000003</v>
      </c>
      <c r="M271" s="37">
        <f t="shared" si="120"/>
        <v>1.5150000000000006</v>
      </c>
      <c r="N271" s="37">
        <f t="shared" si="111"/>
        <v>33.299999999999997</v>
      </c>
      <c r="P271" s="37">
        <f t="shared" si="121"/>
        <v>1.5150000000000006</v>
      </c>
      <c r="Q271" s="37">
        <f t="shared" si="122"/>
        <v>5.7670000000000003</v>
      </c>
      <c r="R271" s="101"/>
      <c r="S271">
        <v>5.7670000000000003</v>
      </c>
      <c r="T271" s="37">
        <f t="shared" si="124"/>
        <v>0</v>
      </c>
    </row>
    <row r="272" spans="1:20" x14ac:dyDescent="0.3">
      <c r="A272" s="94" t="s">
        <v>486</v>
      </c>
      <c r="B272" s="95">
        <v>40.799999999999997</v>
      </c>
      <c r="C272" s="37">
        <v>9.4160000000000004</v>
      </c>
      <c r="D272" s="37">
        <f t="shared" si="127"/>
        <v>9.4160000000000004</v>
      </c>
      <c r="E272" s="37">
        <f>VLOOKUP(A272,'расход по ИПУ'!A:B,2,0)</f>
        <v>0</v>
      </c>
      <c r="F272" s="37">
        <f t="shared" si="128"/>
        <v>40.799999999999997</v>
      </c>
      <c r="H272" s="37">
        <f t="shared" si="118"/>
        <v>0</v>
      </c>
      <c r="I272" s="37">
        <f t="shared" si="119"/>
        <v>9.4160000000000004</v>
      </c>
      <c r="K272" s="37">
        <f t="shared" si="123"/>
        <v>9.4160000000000004</v>
      </c>
      <c r="L272" s="37">
        <f t="shared" si="110"/>
        <v>12.215</v>
      </c>
      <c r="M272" s="37">
        <f t="shared" si="120"/>
        <v>2.7989999999999995</v>
      </c>
      <c r="N272" s="37">
        <f t="shared" si="111"/>
        <v>40.799999999999997</v>
      </c>
      <c r="P272" s="37">
        <f t="shared" si="121"/>
        <v>2.7989999999999995</v>
      </c>
      <c r="Q272" s="37">
        <f t="shared" si="122"/>
        <v>12.215</v>
      </c>
      <c r="R272" s="101"/>
      <c r="S272">
        <v>12.215</v>
      </c>
      <c r="T272" s="37">
        <f t="shared" si="124"/>
        <v>0</v>
      </c>
    </row>
    <row r="273" spans="1:20" x14ac:dyDescent="0.3">
      <c r="A273" s="94" t="s">
        <v>421</v>
      </c>
      <c r="B273" s="95">
        <v>62.6</v>
      </c>
      <c r="C273" s="37">
        <v>3.4529999999999998</v>
      </c>
      <c r="G273" s="37">
        <f>B273*$G$797</f>
        <v>0.42365766945238414</v>
      </c>
      <c r="H273" s="37">
        <f t="shared" si="118"/>
        <v>0.42365766945238414</v>
      </c>
      <c r="I273" s="37">
        <f t="shared" si="119"/>
        <v>3.876657669452384</v>
      </c>
      <c r="K273" s="37">
        <f>S273</f>
        <v>3.4529999999999998</v>
      </c>
      <c r="L273" s="37">
        <f t="shared" si="110"/>
        <v>3.4529999999999998</v>
      </c>
      <c r="M273" s="37">
        <f t="shared" si="120"/>
        <v>0</v>
      </c>
      <c r="N273" s="37">
        <f t="shared" si="111"/>
        <v>62.6</v>
      </c>
      <c r="P273" s="37">
        <f t="shared" si="121"/>
        <v>0</v>
      </c>
      <c r="Q273" s="37">
        <f t="shared" si="122"/>
        <v>3.4529999999999998</v>
      </c>
      <c r="R273" s="101"/>
      <c r="S273">
        <v>3.4529999999999998</v>
      </c>
      <c r="T273" s="37">
        <f t="shared" si="124"/>
        <v>0</v>
      </c>
    </row>
    <row r="274" spans="1:20" x14ac:dyDescent="0.3">
      <c r="A274" s="94" t="s">
        <v>459</v>
      </c>
      <c r="B274" s="95">
        <v>33.700000000000003</v>
      </c>
      <c r="C274" s="37">
        <v>7.7969999999999997</v>
      </c>
      <c r="D274" s="37">
        <f>C274+E274</f>
        <v>8.8469999999999995</v>
      </c>
      <c r="E274" s="37">
        <f>VLOOKUP(A274,'расход по ИПУ'!A:B,2,0)</f>
        <v>1.05</v>
      </c>
      <c r="F274" s="37">
        <f>B274</f>
        <v>33.700000000000003</v>
      </c>
      <c r="H274" s="37">
        <f t="shared" si="118"/>
        <v>1.05</v>
      </c>
      <c r="I274" s="37">
        <f t="shared" si="119"/>
        <v>8.8469999999999995</v>
      </c>
      <c r="K274" s="37">
        <f t="shared" si="123"/>
        <v>8.8469999999999995</v>
      </c>
      <c r="L274" s="37">
        <f t="shared" si="110"/>
        <v>10.151</v>
      </c>
      <c r="M274" s="37">
        <f t="shared" si="120"/>
        <v>1.3040000000000003</v>
      </c>
      <c r="N274" s="37">
        <f t="shared" si="111"/>
        <v>33.700000000000003</v>
      </c>
      <c r="P274" s="37">
        <f t="shared" si="121"/>
        <v>1.3040000000000003</v>
      </c>
      <c r="Q274" s="37">
        <f t="shared" si="122"/>
        <v>10.151</v>
      </c>
      <c r="R274" s="101"/>
      <c r="S274">
        <v>10.151</v>
      </c>
      <c r="T274" s="37">
        <f t="shared" si="124"/>
        <v>0</v>
      </c>
    </row>
    <row r="275" spans="1:20" x14ac:dyDescent="0.3">
      <c r="A275" s="94" t="s">
        <v>415</v>
      </c>
      <c r="B275" s="95">
        <v>33.6</v>
      </c>
      <c r="C275" s="37">
        <v>4.375</v>
      </c>
      <c r="G275" s="37">
        <f>B275*$G$797</f>
        <v>0.2273945318466471</v>
      </c>
      <c r="H275" s="37">
        <f t="shared" si="118"/>
        <v>0.2273945318466471</v>
      </c>
      <c r="I275" s="37">
        <f t="shared" si="119"/>
        <v>4.602394531846647</v>
      </c>
      <c r="K275" s="37">
        <f t="shared" si="123"/>
        <v>4.602394531846647</v>
      </c>
      <c r="L275" s="37">
        <f t="shared" si="110"/>
        <v>5.5670000000000002</v>
      </c>
      <c r="M275" s="37">
        <f t="shared" si="120"/>
        <v>0.96460546815335313</v>
      </c>
      <c r="N275" s="37">
        <f t="shared" si="111"/>
        <v>33.6</v>
      </c>
      <c r="P275" s="37">
        <f t="shared" si="121"/>
        <v>0.96460546815335313</v>
      </c>
      <c r="Q275" s="37">
        <f t="shared" si="122"/>
        <v>5.5670000000000002</v>
      </c>
      <c r="R275" s="101"/>
      <c r="S275">
        <v>5.5670000000000002</v>
      </c>
      <c r="T275" s="37">
        <f t="shared" si="124"/>
        <v>0</v>
      </c>
    </row>
    <row r="276" spans="1:20" x14ac:dyDescent="0.3">
      <c r="A276" s="94" t="s">
        <v>446</v>
      </c>
      <c r="B276" s="95">
        <v>60.6</v>
      </c>
      <c r="C276" s="37">
        <v>9.52</v>
      </c>
      <c r="D276" s="37">
        <f t="shared" ref="D276:D277" si="129">C276+E276</f>
        <v>10.196999999999999</v>
      </c>
      <c r="E276" s="37">
        <f>VLOOKUP(A276,'расход по ИПУ'!A:B,2,0)</f>
        <v>0.67700000000000005</v>
      </c>
      <c r="F276" s="37">
        <f t="shared" ref="F276:F277" si="130">B276</f>
        <v>60.6</v>
      </c>
      <c r="H276" s="37">
        <f t="shared" si="118"/>
        <v>0.67700000000000005</v>
      </c>
      <c r="I276" s="37">
        <f t="shared" si="119"/>
        <v>10.196999999999999</v>
      </c>
      <c r="K276" s="37">
        <f t="shared" si="123"/>
        <v>10.196999999999999</v>
      </c>
      <c r="L276" s="37">
        <f t="shared" si="110"/>
        <v>11.101000000000001</v>
      </c>
      <c r="M276" s="37">
        <f t="shared" si="120"/>
        <v>0.90400000000000169</v>
      </c>
      <c r="N276" s="37">
        <f t="shared" si="111"/>
        <v>60.6</v>
      </c>
      <c r="P276" s="37">
        <f t="shared" si="121"/>
        <v>0.90400000000000169</v>
      </c>
      <c r="Q276" s="37">
        <f t="shared" si="122"/>
        <v>11.101000000000001</v>
      </c>
      <c r="R276" s="101"/>
      <c r="S276">
        <v>11.101000000000001</v>
      </c>
      <c r="T276" s="37">
        <f t="shared" si="124"/>
        <v>0</v>
      </c>
    </row>
    <row r="277" spans="1:20" x14ac:dyDescent="0.3">
      <c r="A277" s="94" t="s">
        <v>447</v>
      </c>
      <c r="B277" s="95">
        <v>39.299999999999997</v>
      </c>
      <c r="C277" s="37">
        <v>10.276</v>
      </c>
      <c r="D277" s="37">
        <f t="shared" si="129"/>
        <v>10.577999999999999</v>
      </c>
      <c r="E277" s="37">
        <f>VLOOKUP(A277,'расход по ИПУ'!A:B,2,0)</f>
        <v>0.30199999999999999</v>
      </c>
      <c r="F277" s="37">
        <f t="shared" si="130"/>
        <v>39.299999999999997</v>
      </c>
      <c r="H277" s="37">
        <f t="shared" si="118"/>
        <v>0.30199999999999999</v>
      </c>
      <c r="I277" s="37">
        <f t="shared" si="119"/>
        <v>10.577999999999999</v>
      </c>
      <c r="K277" s="37">
        <f t="shared" si="123"/>
        <v>10.577999999999999</v>
      </c>
      <c r="L277" s="37">
        <f t="shared" si="110"/>
        <v>12.519</v>
      </c>
      <c r="M277" s="37">
        <f t="shared" si="120"/>
        <v>1.9410000000000007</v>
      </c>
      <c r="N277" s="37">
        <f t="shared" si="111"/>
        <v>39.299999999999997</v>
      </c>
      <c r="P277" s="37">
        <f t="shared" si="121"/>
        <v>1.9410000000000007</v>
      </c>
      <c r="Q277" s="37">
        <f t="shared" si="122"/>
        <v>12.519</v>
      </c>
      <c r="R277" s="101"/>
      <c r="S277">
        <v>12.519</v>
      </c>
      <c r="T277" s="37">
        <f t="shared" si="124"/>
        <v>0</v>
      </c>
    </row>
    <row r="278" spans="1:20" x14ac:dyDescent="0.3">
      <c r="A278" s="94" t="s">
        <v>428</v>
      </c>
      <c r="B278" s="95">
        <v>32</v>
      </c>
      <c r="C278" s="37">
        <v>7.3070000000000004</v>
      </c>
      <c r="G278" s="37">
        <f t="shared" ref="G278:G281" si="131">B278*$G$797</f>
        <v>0.21656622080633056</v>
      </c>
      <c r="H278" s="37">
        <f t="shared" si="118"/>
        <v>0.21656622080633056</v>
      </c>
      <c r="I278" s="37">
        <f t="shared" si="119"/>
        <v>7.5235662208063312</v>
      </c>
      <c r="K278" s="37">
        <f t="shared" si="123"/>
        <v>7.5235662208063312</v>
      </c>
      <c r="L278" s="37">
        <f t="shared" si="110"/>
        <v>9.1340000000000003</v>
      </c>
      <c r="M278" s="37">
        <f t="shared" si="120"/>
        <v>1.6104337791936691</v>
      </c>
      <c r="N278" s="37">
        <f t="shared" si="111"/>
        <v>32</v>
      </c>
      <c r="P278" s="37">
        <f t="shared" si="121"/>
        <v>1.6104337791936691</v>
      </c>
      <c r="Q278" s="37">
        <f t="shared" si="122"/>
        <v>9.1340000000000003</v>
      </c>
      <c r="R278" s="101"/>
      <c r="S278">
        <v>9.1340000000000003</v>
      </c>
      <c r="T278" s="37">
        <f t="shared" si="124"/>
        <v>0</v>
      </c>
    </row>
    <row r="279" spans="1:20" x14ac:dyDescent="0.3">
      <c r="A279" s="94" t="s">
        <v>456</v>
      </c>
      <c r="B279" s="95">
        <v>31.7</v>
      </c>
      <c r="C279" s="37">
        <v>8.6440000000000001</v>
      </c>
      <c r="G279" s="37">
        <f t="shared" si="131"/>
        <v>0.21453591248627121</v>
      </c>
      <c r="H279" s="37">
        <f t="shared" si="118"/>
        <v>0.21453591248627121</v>
      </c>
      <c r="I279" s="37">
        <f t="shared" si="119"/>
        <v>8.8585359124862713</v>
      </c>
      <c r="K279" s="37">
        <f t="shared" si="123"/>
        <v>8.8585359124862713</v>
      </c>
      <c r="L279" s="37">
        <f t="shared" si="110"/>
        <v>11.010999999999999</v>
      </c>
      <c r="M279" s="37">
        <f t="shared" si="120"/>
        <v>2.152464087513728</v>
      </c>
      <c r="N279" s="37">
        <f t="shared" si="111"/>
        <v>31.7</v>
      </c>
      <c r="P279" s="37">
        <f t="shared" si="121"/>
        <v>2.152464087513728</v>
      </c>
      <c r="Q279" s="37">
        <f t="shared" si="122"/>
        <v>11.010999999999999</v>
      </c>
      <c r="R279" s="101"/>
      <c r="S279">
        <v>11.010999999999999</v>
      </c>
      <c r="T279" s="37">
        <f t="shared" si="124"/>
        <v>0</v>
      </c>
    </row>
    <row r="280" spans="1:20" x14ac:dyDescent="0.3">
      <c r="A280" s="94" t="s">
        <v>138</v>
      </c>
      <c r="B280" s="95">
        <v>36.700000000000003</v>
      </c>
      <c r="C280" s="37">
        <v>9.0609999999999999</v>
      </c>
      <c r="G280" s="37">
        <f t="shared" si="131"/>
        <v>0.24837438448726037</v>
      </c>
      <c r="H280" s="37">
        <f t="shared" si="118"/>
        <v>0.24837438448726037</v>
      </c>
      <c r="I280" s="37">
        <f t="shared" si="119"/>
        <v>9.3093743844872598</v>
      </c>
      <c r="K280" s="37">
        <f t="shared" si="123"/>
        <v>9.3093743844872598</v>
      </c>
      <c r="L280" s="37">
        <f t="shared" si="110"/>
        <v>10.968999999999999</v>
      </c>
      <c r="M280" s="37">
        <f t="shared" si="120"/>
        <v>1.6596256155127396</v>
      </c>
      <c r="N280" s="37">
        <f t="shared" si="111"/>
        <v>36.700000000000003</v>
      </c>
      <c r="P280" s="37">
        <f t="shared" si="121"/>
        <v>1.6596256155127396</v>
      </c>
      <c r="Q280" s="37">
        <f t="shared" si="122"/>
        <v>10.968999999999999</v>
      </c>
      <c r="R280" s="101"/>
      <c r="S280">
        <v>10.968999999999999</v>
      </c>
      <c r="T280" s="37">
        <f t="shared" si="124"/>
        <v>0</v>
      </c>
    </row>
    <row r="281" spans="1:20" x14ac:dyDescent="0.3">
      <c r="A281" s="94" t="s">
        <v>468</v>
      </c>
      <c r="B281" s="95">
        <v>39.1</v>
      </c>
      <c r="C281" s="37">
        <v>9.8979999999999997</v>
      </c>
      <c r="G281" s="37">
        <f t="shared" si="131"/>
        <v>0.26461685104773519</v>
      </c>
      <c r="H281" s="37">
        <f t="shared" si="118"/>
        <v>0.26461685104773519</v>
      </c>
      <c r="I281" s="37">
        <f t="shared" si="119"/>
        <v>10.162616851047735</v>
      </c>
      <c r="K281" s="37">
        <f t="shared" si="123"/>
        <v>10.162616851047735</v>
      </c>
      <c r="L281" s="37">
        <f t="shared" si="110"/>
        <v>12.388</v>
      </c>
      <c r="M281" s="37">
        <f t="shared" si="120"/>
        <v>2.2253831489522646</v>
      </c>
      <c r="N281" s="37">
        <f t="shared" si="111"/>
        <v>39.1</v>
      </c>
      <c r="P281" s="37">
        <f t="shared" si="121"/>
        <v>2.2253831489522646</v>
      </c>
      <c r="Q281" s="37">
        <f t="shared" si="122"/>
        <v>12.388</v>
      </c>
      <c r="R281" s="101"/>
      <c r="S281">
        <v>12.388</v>
      </c>
      <c r="T281" s="37">
        <f t="shared" si="124"/>
        <v>0</v>
      </c>
    </row>
    <row r="282" spans="1:20" x14ac:dyDescent="0.3">
      <c r="A282" s="94" t="s">
        <v>495</v>
      </c>
      <c r="B282" s="95">
        <v>61.7</v>
      </c>
      <c r="C282" s="37">
        <v>12.711</v>
      </c>
      <c r="D282" s="37">
        <f t="shared" ref="D282:D285" si="132">C282+E282</f>
        <v>13.651</v>
      </c>
      <c r="E282" s="37">
        <f>VLOOKUP(A282,'расход по ИПУ'!A:B,2,0)</f>
        <v>0.94</v>
      </c>
      <c r="F282" s="37">
        <f t="shared" ref="F282:F285" si="133">B282</f>
        <v>61.7</v>
      </c>
      <c r="H282" s="37">
        <f t="shared" si="118"/>
        <v>0.94</v>
      </c>
      <c r="I282" s="37">
        <f t="shared" si="119"/>
        <v>13.651</v>
      </c>
      <c r="K282" s="37">
        <f t="shared" si="123"/>
        <v>13.651</v>
      </c>
      <c r="L282" s="37">
        <f t="shared" si="110"/>
        <v>16.491</v>
      </c>
      <c r="M282" s="37">
        <f t="shared" si="120"/>
        <v>2.84</v>
      </c>
      <c r="N282" s="37">
        <f t="shared" si="111"/>
        <v>61.7</v>
      </c>
      <c r="P282" s="37">
        <f t="shared" si="121"/>
        <v>2.84</v>
      </c>
      <c r="Q282" s="37">
        <f t="shared" si="122"/>
        <v>16.491</v>
      </c>
      <c r="R282" s="101"/>
      <c r="S282">
        <v>16.491</v>
      </c>
      <c r="T282" s="37">
        <f t="shared" si="124"/>
        <v>0</v>
      </c>
    </row>
    <row r="283" spans="1:20" x14ac:dyDescent="0.3">
      <c r="A283" s="94" t="s">
        <v>458</v>
      </c>
      <c r="B283" s="95">
        <v>32.5</v>
      </c>
      <c r="C283" s="37">
        <v>7.2770000000000001</v>
      </c>
      <c r="D283" s="37">
        <f t="shared" si="132"/>
        <v>7.2770000000000001</v>
      </c>
      <c r="E283" s="37">
        <f>VLOOKUP(A283,'расход по ИПУ'!A:B,2,0)</f>
        <v>0</v>
      </c>
      <c r="F283" s="37">
        <f t="shared" si="133"/>
        <v>32.5</v>
      </c>
      <c r="H283" s="37">
        <f t="shared" si="118"/>
        <v>0</v>
      </c>
      <c r="I283" s="37">
        <f t="shared" si="119"/>
        <v>7.2770000000000001</v>
      </c>
      <c r="K283" s="37">
        <f t="shared" si="123"/>
        <v>7.2770000000000001</v>
      </c>
      <c r="L283" s="37">
        <f t="shared" si="110"/>
        <v>9.2490000000000006</v>
      </c>
      <c r="M283" s="37">
        <f t="shared" si="120"/>
        <v>1.9720000000000004</v>
      </c>
      <c r="N283" s="37">
        <f t="shared" si="111"/>
        <v>32.5</v>
      </c>
      <c r="P283" s="37">
        <f t="shared" si="121"/>
        <v>1.9720000000000004</v>
      </c>
      <c r="Q283" s="37">
        <f t="shared" si="122"/>
        <v>9.2490000000000006</v>
      </c>
      <c r="R283" s="101"/>
      <c r="S283">
        <v>9.2490000000000006</v>
      </c>
      <c r="T283" s="37">
        <f t="shared" si="124"/>
        <v>0</v>
      </c>
    </row>
    <row r="284" spans="1:20" x14ac:dyDescent="0.3">
      <c r="A284" s="94" t="s">
        <v>444</v>
      </c>
      <c r="B284" s="95">
        <v>33.6</v>
      </c>
      <c r="C284" s="37">
        <v>5.8380000000000001</v>
      </c>
      <c r="D284" s="37">
        <f t="shared" si="132"/>
        <v>6.806</v>
      </c>
      <c r="E284" s="37">
        <f>VLOOKUP(A284,'расход по ИПУ'!A:B,2,0)</f>
        <v>0.96799999999999997</v>
      </c>
      <c r="F284" s="37">
        <f t="shared" si="133"/>
        <v>33.6</v>
      </c>
      <c r="H284" s="37">
        <f t="shared" si="118"/>
        <v>0.96799999999999997</v>
      </c>
      <c r="I284" s="37">
        <f t="shared" si="119"/>
        <v>6.806</v>
      </c>
      <c r="K284" s="37">
        <f t="shared" si="123"/>
        <v>6.806</v>
      </c>
      <c r="L284" s="37">
        <f t="shared" si="110"/>
        <v>7.84</v>
      </c>
      <c r="M284" s="37">
        <f t="shared" si="120"/>
        <v>1.0339999999999998</v>
      </c>
      <c r="N284" s="37">
        <f t="shared" si="111"/>
        <v>33.6</v>
      </c>
      <c r="P284" s="37">
        <f t="shared" si="121"/>
        <v>1.0339999999999998</v>
      </c>
      <c r="Q284" s="37">
        <f t="shared" si="122"/>
        <v>7.84</v>
      </c>
      <c r="R284" s="101"/>
      <c r="S284">
        <v>7.84</v>
      </c>
      <c r="T284" s="37">
        <f t="shared" si="124"/>
        <v>0</v>
      </c>
    </row>
    <row r="285" spans="1:20" x14ac:dyDescent="0.3">
      <c r="A285" s="94" t="s">
        <v>417</v>
      </c>
      <c r="B285" s="95">
        <v>60.6</v>
      </c>
      <c r="C285" s="37">
        <v>13.478999999999999</v>
      </c>
      <c r="D285" s="37">
        <f t="shared" si="132"/>
        <v>14.111999999999998</v>
      </c>
      <c r="E285" s="37">
        <f>VLOOKUP(A285,'расход по ИПУ'!A:B,2,0)</f>
        <v>0.63300000000000001</v>
      </c>
      <c r="F285" s="37">
        <f t="shared" si="133"/>
        <v>60.6</v>
      </c>
      <c r="H285" s="37">
        <f t="shared" si="118"/>
        <v>0.63300000000000001</v>
      </c>
      <c r="I285" s="37">
        <f t="shared" si="119"/>
        <v>14.111999999999998</v>
      </c>
      <c r="K285" s="37">
        <f t="shared" si="123"/>
        <v>14.111999999999998</v>
      </c>
      <c r="L285" s="37">
        <f t="shared" si="110"/>
        <v>16.757000000000001</v>
      </c>
      <c r="M285" s="37">
        <f t="shared" si="120"/>
        <v>2.6450000000000031</v>
      </c>
      <c r="N285" s="37">
        <f t="shared" si="111"/>
        <v>60.6</v>
      </c>
      <c r="P285" s="37">
        <f t="shared" si="121"/>
        <v>2.6450000000000031</v>
      </c>
      <c r="Q285" s="37">
        <f t="shared" si="122"/>
        <v>16.757000000000001</v>
      </c>
      <c r="R285" s="101"/>
      <c r="S285">
        <v>16.757000000000001</v>
      </c>
      <c r="T285" s="37">
        <f t="shared" si="124"/>
        <v>0</v>
      </c>
    </row>
    <row r="286" spans="1:20" x14ac:dyDescent="0.3">
      <c r="A286" s="94" t="s">
        <v>457</v>
      </c>
      <c r="B286" s="95">
        <v>39.299999999999997</v>
      </c>
      <c r="C286" s="37">
        <v>6.6429999999999998</v>
      </c>
      <c r="G286" s="37">
        <f t="shared" ref="G286:G287" si="134">B286*$G$797</f>
        <v>0.26597038992777472</v>
      </c>
      <c r="H286" s="37">
        <f t="shared" si="118"/>
        <v>0.26597038992777472</v>
      </c>
      <c r="I286" s="37">
        <f t="shared" si="119"/>
        <v>6.9089703899277746</v>
      </c>
      <c r="K286" s="37">
        <f t="shared" si="123"/>
        <v>6.9089703899277746</v>
      </c>
      <c r="L286" s="37">
        <f t="shared" si="110"/>
        <v>7.4690000000000003</v>
      </c>
      <c r="M286" s="37">
        <f t="shared" si="120"/>
        <v>0.56002961007222574</v>
      </c>
      <c r="N286" s="37">
        <f t="shared" si="111"/>
        <v>39.299999999999997</v>
      </c>
      <c r="P286" s="37">
        <f t="shared" si="121"/>
        <v>0.56002961007222574</v>
      </c>
      <c r="Q286" s="37">
        <f t="shared" si="122"/>
        <v>7.4690000000000003</v>
      </c>
      <c r="R286" s="101"/>
      <c r="S286">
        <v>7.4690000000000003</v>
      </c>
      <c r="T286" s="37">
        <f t="shared" si="124"/>
        <v>0</v>
      </c>
    </row>
    <row r="287" spans="1:20" x14ac:dyDescent="0.3">
      <c r="A287" s="94" t="s">
        <v>472</v>
      </c>
      <c r="B287" s="95">
        <v>32</v>
      </c>
      <c r="C287" s="37">
        <v>2.4769999999999999</v>
      </c>
      <c r="G287" s="37">
        <f t="shared" si="134"/>
        <v>0.21656622080633056</v>
      </c>
      <c r="H287" s="37">
        <f t="shared" si="118"/>
        <v>0.21656622080633056</v>
      </c>
      <c r="I287" s="37">
        <f t="shared" si="119"/>
        <v>2.6935662208063302</v>
      </c>
      <c r="K287" s="37">
        <f t="shared" si="123"/>
        <v>2.6935662208063302</v>
      </c>
      <c r="L287" s="37">
        <f t="shared" si="110"/>
        <v>3.5710000000000002</v>
      </c>
      <c r="M287" s="37">
        <f t="shared" si="120"/>
        <v>0.87743377919366994</v>
      </c>
      <c r="N287" s="37">
        <f t="shared" si="111"/>
        <v>32</v>
      </c>
      <c r="P287" s="37">
        <f t="shared" si="121"/>
        <v>0.87743377919366994</v>
      </c>
      <c r="Q287" s="37">
        <f t="shared" si="122"/>
        <v>3.5710000000000002</v>
      </c>
      <c r="R287" s="101"/>
      <c r="S287">
        <v>3.5710000000000002</v>
      </c>
      <c r="T287" s="37">
        <f t="shared" si="124"/>
        <v>0</v>
      </c>
    </row>
    <row r="288" spans="1:20" x14ac:dyDescent="0.3">
      <c r="A288" s="94" t="s">
        <v>419</v>
      </c>
      <c r="B288" s="95">
        <v>31.7</v>
      </c>
      <c r="C288" s="37">
        <v>9.0399999999999991</v>
      </c>
      <c r="D288" s="37">
        <f t="shared" ref="D288:D289" si="135">C288+E288</f>
        <v>9.0399999999999991</v>
      </c>
      <c r="E288" s="37">
        <f>VLOOKUP(A288,'расход по ИПУ'!A:B,2,0)</f>
        <v>0</v>
      </c>
      <c r="F288" s="37">
        <f t="shared" ref="F288:F289" si="136">B288</f>
        <v>31.7</v>
      </c>
      <c r="H288" s="37">
        <f t="shared" si="118"/>
        <v>0</v>
      </c>
      <c r="I288" s="37">
        <f t="shared" si="119"/>
        <v>9.0399999999999991</v>
      </c>
      <c r="K288" s="37">
        <f t="shared" si="123"/>
        <v>9.0399999999999991</v>
      </c>
      <c r="L288" s="37">
        <f t="shared" si="110"/>
        <v>10.852</v>
      </c>
      <c r="M288" s="37">
        <f t="shared" si="120"/>
        <v>1.8120000000000012</v>
      </c>
      <c r="N288" s="37">
        <f t="shared" si="111"/>
        <v>31.7</v>
      </c>
      <c r="P288" s="37">
        <f t="shared" si="121"/>
        <v>1.8120000000000012</v>
      </c>
      <c r="Q288" s="37">
        <f t="shared" si="122"/>
        <v>10.852</v>
      </c>
      <c r="R288" s="101"/>
      <c r="S288">
        <v>10.852</v>
      </c>
      <c r="T288" s="37">
        <f t="shared" si="124"/>
        <v>0</v>
      </c>
    </row>
    <row r="289" spans="1:20" x14ac:dyDescent="0.3">
      <c r="A289" s="94" t="s">
        <v>435</v>
      </c>
      <c r="B289" s="95">
        <v>39.1</v>
      </c>
      <c r="C289" s="37">
        <v>8.6189999999999998</v>
      </c>
      <c r="D289" s="37">
        <f t="shared" si="135"/>
        <v>8.9190000000000005</v>
      </c>
      <c r="E289" s="37">
        <f>VLOOKUP(A289,'расход по ИПУ'!A:B,2,0)</f>
        <v>0.3</v>
      </c>
      <c r="F289" s="37">
        <f t="shared" si="136"/>
        <v>39.1</v>
      </c>
      <c r="H289" s="37">
        <f t="shared" si="118"/>
        <v>0.3</v>
      </c>
      <c r="I289" s="37">
        <f t="shared" si="119"/>
        <v>8.9190000000000005</v>
      </c>
      <c r="K289" s="37">
        <f t="shared" si="123"/>
        <v>8.9190000000000005</v>
      </c>
      <c r="L289" s="37">
        <f t="shared" si="110"/>
        <v>9.6739999999999995</v>
      </c>
      <c r="M289" s="37">
        <f t="shared" si="120"/>
        <v>0.75499999999999901</v>
      </c>
      <c r="N289" s="37">
        <f t="shared" si="111"/>
        <v>39.1</v>
      </c>
      <c r="P289" s="37">
        <f t="shared" si="121"/>
        <v>0.75499999999999901</v>
      </c>
      <c r="Q289" s="37">
        <f t="shared" si="122"/>
        <v>9.6739999999999995</v>
      </c>
      <c r="R289" s="101"/>
      <c r="S289">
        <v>9.6739999999999995</v>
      </c>
      <c r="T289" s="37">
        <f t="shared" si="124"/>
        <v>0</v>
      </c>
    </row>
    <row r="290" spans="1:20" x14ac:dyDescent="0.3">
      <c r="A290" s="94" t="s">
        <v>464</v>
      </c>
      <c r="B290" s="95">
        <v>61.7</v>
      </c>
      <c r="C290" s="37">
        <v>6.7489999999999997</v>
      </c>
      <c r="G290" s="37">
        <f t="shared" ref="G290:G294" si="137">B290*$G$797</f>
        <v>0.41756674449220615</v>
      </c>
      <c r="H290" s="37">
        <f t="shared" si="118"/>
        <v>0.41756674449220615</v>
      </c>
      <c r="I290" s="37">
        <f t="shared" si="119"/>
        <v>7.1665667444922061</v>
      </c>
      <c r="K290" s="37">
        <f t="shared" si="123"/>
        <v>7.1665667444922061</v>
      </c>
      <c r="L290" s="37">
        <f t="shared" si="110"/>
        <v>9.6329999999999991</v>
      </c>
      <c r="M290" s="37">
        <f t="shared" si="120"/>
        <v>2.466433255507793</v>
      </c>
      <c r="N290" s="37">
        <f t="shared" si="111"/>
        <v>61.7</v>
      </c>
      <c r="P290" s="37">
        <f t="shared" si="121"/>
        <v>2.466433255507793</v>
      </c>
      <c r="Q290" s="37">
        <f t="shared" si="122"/>
        <v>9.6329999999999991</v>
      </c>
      <c r="R290" s="101"/>
      <c r="S290">
        <v>9.6329999999999991</v>
      </c>
      <c r="T290" s="37">
        <f t="shared" si="124"/>
        <v>0</v>
      </c>
    </row>
    <row r="291" spans="1:20" x14ac:dyDescent="0.3">
      <c r="A291" s="94" t="s">
        <v>247</v>
      </c>
      <c r="B291" s="95">
        <v>78.400000000000006</v>
      </c>
      <c r="C291" s="37">
        <v>13.797000000000001</v>
      </c>
      <c r="G291" s="37">
        <f t="shared" si="137"/>
        <v>0.53058724097550991</v>
      </c>
      <c r="H291" s="37">
        <f t="shared" si="118"/>
        <v>0.53058724097550991</v>
      </c>
      <c r="I291" s="37">
        <f t="shared" si="119"/>
        <v>14.327587240975511</v>
      </c>
      <c r="K291" s="37">
        <f t="shared" si="123"/>
        <v>14.327587240975511</v>
      </c>
      <c r="L291" s="37">
        <f t="shared" si="110"/>
        <v>17.010999999999999</v>
      </c>
      <c r="M291" s="37">
        <f t="shared" si="120"/>
        <v>2.6834127590244883</v>
      </c>
      <c r="N291" s="37">
        <f t="shared" si="111"/>
        <v>78.400000000000006</v>
      </c>
      <c r="P291" s="37">
        <f t="shared" si="121"/>
        <v>2.6834127590244883</v>
      </c>
      <c r="Q291" s="37">
        <f t="shared" si="122"/>
        <v>17.010999999999999</v>
      </c>
      <c r="R291" s="101"/>
      <c r="S291">
        <v>17.010999999999999</v>
      </c>
      <c r="T291" s="37">
        <f t="shared" si="124"/>
        <v>0</v>
      </c>
    </row>
    <row r="292" spans="1:20" x14ac:dyDescent="0.3">
      <c r="A292" s="94" t="s">
        <v>481</v>
      </c>
      <c r="B292" s="95">
        <v>32.5</v>
      </c>
      <c r="C292" s="37">
        <v>7.0259999999999998</v>
      </c>
      <c r="G292" s="37">
        <f t="shared" si="137"/>
        <v>0.21995006800642947</v>
      </c>
      <c r="H292" s="37">
        <f t="shared" si="118"/>
        <v>0.21995006800642947</v>
      </c>
      <c r="I292" s="37">
        <f t="shared" si="119"/>
        <v>7.2459500680064295</v>
      </c>
      <c r="K292" s="37">
        <f t="shared" si="123"/>
        <v>7.2459500680064295</v>
      </c>
      <c r="L292" s="37">
        <f t="shared" si="110"/>
        <v>8.5299999999999994</v>
      </c>
      <c r="M292" s="37">
        <f t="shared" si="120"/>
        <v>1.2840499319935699</v>
      </c>
      <c r="N292" s="37">
        <f t="shared" si="111"/>
        <v>32.5</v>
      </c>
      <c r="P292" s="37">
        <f t="shared" si="121"/>
        <v>1.2840499319935699</v>
      </c>
      <c r="Q292" s="37">
        <f t="shared" si="122"/>
        <v>8.5299999999999994</v>
      </c>
      <c r="R292" s="101"/>
      <c r="S292">
        <v>8.5299999999999994</v>
      </c>
      <c r="T292" s="37">
        <f t="shared" si="124"/>
        <v>0</v>
      </c>
    </row>
    <row r="293" spans="1:20" x14ac:dyDescent="0.3">
      <c r="A293" s="94" t="s">
        <v>469</v>
      </c>
      <c r="B293" s="95">
        <v>33.6</v>
      </c>
      <c r="C293" s="37">
        <v>7.2290000000000001</v>
      </c>
      <c r="G293" s="37">
        <f t="shared" si="137"/>
        <v>0.2273945318466471</v>
      </c>
      <c r="H293" s="37">
        <f t="shared" si="118"/>
        <v>0.2273945318466471</v>
      </c>
      <c r="I293" s="37">
        <f t="shared" si="119"/>
        <v>7.4563945318466471</v>
      </c>
      <c r="K293" s="37">
        <f t="shared" si="123"/>
        <v>7.4563945318466471</v>
      </c>
      <c r="L293" s="37">
        <f t="shared" si="110"/>
        <v>8.9670000000000005</v>
      </c>
      <c r="M293" s="37">
        <f t="shared" si="120"/>
        <v>1.5106054681533534</v>
      </c>
      <c r="N293" s="37">
        <f t="shared" si="111"/>
        <v>33.6</v>
      </c>
      <c r="P293" s="37">
        <f t="shared" si="121"/>
        <v>1.5106054681533534</v>
      </c>
      <c r="Q293" s="37">
        <f t="shared" si="122"/>
        <v>8.9670000000000005</v>
      </c>
      <c r="R293" s="101"/>
      <c r="S293">
        <v>8.9670000000000005</v>
      </c>
      <c r="T293" s="37">
        <f t="shared" si="124"/>
        <v>0</v>
      </c>
    </row>
    <row r="294" spans="1:20" x14ac:dyDescent="0.3">
      <c r="A294" s="94" t="s">
        <v>473</v>
      </c>
      <c r="B294" s="95">
        <v>60.6</v>
      </c>
      <c r="C294" s="37">
        <v>11.743</v>
      </c>
      <c r="G294" s="37">
        <f t="shared" si="137"/>
        <v>0.41012228065198852</v>
      </c>
      <c r="H294" s="37">
        <f t="shared" si="118"/>
        <v>0.41012228065198852</v>
      </c>
      <c r="I294" s="37">
        <f t="shared" si="119"/>
        <v>12.153122280651989</v>
      </c>
      <c r="K294" s="37">
        <f t="shared" si="123"/>
        <v>12.153122280651989</v>
      </c>
      <c r="L294" s="37">
        <f t="shared" si="110"/>
        <v>15.273</v>
      </c>
      <c r="M294" s="37">
        <f t="shared" si="120"/>
        <v>3.1198777193480112</v>
      </c>
      <c r="N294" s="37">
        <f t="shared" si="111"/>
        <v>60.6</v>
      </c>
      <c r="P294" s="37">
        <f t="shared" si="121"/>
        <v>3.1198777193480112</v>
      </c>
      <c r="Q294" s="37">
        <f t="shared" si="122"/>
        <v>15.273</v>
      </c>
      <c r="R294" s="101"/>
      <c r="S294">
        <v>15.273</v>
      </c>
      <c r="T294" s="37">
        <f t="shared" si="124"/>
        <v>0</v>
      </c>
    </row>
    <row r="295" spans="1:20" x14ac:dyDescent="0.3">
      <c r="A295" s="94" t="s">
        <v>485</v>
      </c>
      <c r="B295" s="95">
        <v>39.299999999999997</v>
      </c>
      <c r="C295" s="37">
        <v>3.8580000000000001</v>
      </c>
      <c r="D295" s="37">
        <f>C295+E295</f>
        <v>3.8580000000000001</v>
      </c>
      <c r="E295" s="37">
        <f>VLOOKUP(A295,'расход по ИПУ'!A:B,2,0)</f>
        <v>0</v>
      </c>
      <c r="F295" s="37">
        <f>B295</f>
        <v>39.299999999999997</v>
      </c>
      <c r="H295" s="37">
        <f t="shared" si="118"/>
        <v>0</v>
      </c>
      <c r="I295" s="37">
        <f t="shared" si="119"/>
        <v>3.8580000000000001</v>
      </c>
      <c r="K295" s="37">
        <f t="shared" si="123"/>
        <v>3.8580000000000001</v>
      </c>
      <c r="L295" s="37">
        <f t="shared" si="110"/>
        <v>4.4770000000000003</v>
      </c>
      <c r="M295" s="37">
        <f t="shared" si="120"/>
        <v>0.61900000000000022</v>
      </c>
      <c r="N295" s="37">
        <f t="shared" si="111"/>
        <v>39.299999999999997</v>
      </c>
      <c r="P295" s="37">
        <f t="shared" si="121"/>
        <v>0.61900000000000022</v>
      </c>
      <c r="Q295" s="37">
        <f t="shared" si="122"/>
        <v>4.4770000000000003</v>
      </c>
      <c r="R295" s="101"/>
      <c r="S295">
        <v>4.4770000000000003</v>
      </c>
      <c r="T295" s="37">
        <f t="shared" si="124"/>
        <v>0</v>
      </c>
    </row>
    <row r="296" spans="1:20" x14ac:dyDescent="0.3">
      <c r="A296" s="94" t="s">
        <v>497</v>
      </c>
      <c r="B296" s="95">
        <v>32</v>
      </c>
      <c r="C296" s="37">
        <v>7.7569999999999997</v>
      </c>
      <c r="G296" s="37">
        <f>B296*$G$797</f>
        <v>0.21656622080633056</v>
      </c>
      <c r="H296" s="37">
        <f t="shared" si="118"/>
        <v>0.21656622080633056</v>
      </c>
      <c r="I296" s="37">
        <f t="shared" si="119"/>
        <v>7.9735662208063305</v>
      </c>
      <c r="K296" s="37">
        <f t="shared" si="123"/>
        <v>7.9735662208063305</v>
      </c>
      <c r="L296" s="37">
        <f t="shared" si="110"/>
        <v>9.4489999999999998</v>
      </c>
      <c r="M296" s="37">
        <f t="shared" si="120"/>
        <v>1.4754337791936694</v>
      </c>
      <c r="N296" s="37">
        <f t="shared" si="111"/>
        <v>32</v>
      </c>
      <c r="P296" s="37">
        <f t="shared" si="121"/>
        <v>1.4754337791936694</v>
      </c>
      <c r="Q296" s="37">
        <f t="shared" si="122"/>
        <v>9.4489999999999998</v>
      </c>
      <c r="R296" s="101"/>
      <c r="S296">
        <v>9.4489999999999998</v>
      </c>
      <c r="T296" s="37">
        <f t="shared" si="124"/>
        <v>0</v>
      </c>
    </row>
    <row r="297" spans="1:20" x14ac:dyDescent="0.3">
      <c r="A297" s="94" t="s">
        <v>490</v>
      </c>
      <c r="B297" s="95">
        <v>31.7</v>
      </c>
      <c r="C297" s="37">
        <v>5.8559999999999999</v>
      </c>
      <c r="D297" s="37">
        <f>C297+E297</f>
        <v>5.8559999999999999</v>
      </c>
      <c r="E297" s="37">
        <f>VLOOKUP(A297,'расход по ИПУ'!A:B,2,0)</f>
        <v>0</v>
      </c>
      <c r="F297" s="37">
        <f>B297</f>
        <v>31.7</v>
      </c>
      <c r="H297" s="37">
        <f t="shared" si="118"/>
        <v>0</v>
      </c>
      <c r="I297" s="37">
        <f t="shared" si="119"/>
        <v>5.8559999999999999</v>
      </c>
      <c r="K297" s="37">
        <f t="shared" si="123"/>
        <v>5.8559999999999999</v>
      </c>
      <c r="L297" s="37">
        <f t="shared" si="110"/>
        <v>7.3239999999999998</v>
      </c>
      <c r="M297" s="37">
        <f t="shared" si="120"/>
        <v>1.468</v>
      </c>
      <c r="N297" s="37">
        <f t="shared" si="111"/>
        <v>31.7</v>
      </c>
      <c r="P297" s="37">
        <f t="shared" si="121"/>
        <v>1.468</v>
      </c>
      <c r="Q297" s="37">
        <f t="shared" si="122"/>
        <v>7.3239999999999998</v>
      </c>
      <c r="R297" s="101"/>
      <c r="S297">
        <v>7.3239999999999998</v>
      </c>
      <c r="T297" s="37">
        <f t="shared" si="124"/>
        <v>0</v>
      </c>
    </row>
    <row r="298" spans="1:20" x14ac:dyDescent="0.3">
      <c r="A298" s="94" t="s">
        <v>453</v>
      </c>
      <c r="B298" s="95">
        <v>39.1</v>
      </c>
      <c r="C298" s="37">
        <v>0.47099999999999997</v>
      </c>
      <c r="G298" s="37">
        <f>B298*$G$797</f>
        <v>0.26461685104773519</v>
      </c>
      <c r="H298" s="37">
        <f t="shared" si="118"/>
        <v>0.26461685104773519</v>
      </c>
      <c r="I298" s="37">
        <f t="shared" si="119"/>
        <v>0.73561685104773522</v>
      </c>
      <c r="K298" s="37">
        <f>S298</f>
        <v>0.55600000000000005</v>
      </c>
      <c r="L298" s="37">
        <f t="shared" si="110"/>
        <v>0.55600000000000005</v>
      </c>
      <c r="M298" s="37">
        <f t="shared" si="120"/>
        <v>0</v>
      </c>
      <c r="N298" s="37">
        <f t="shared" si="111"/>
        <v>39.1</v>
      </c>
      <c r="P298" s="37">
        <f t="shared" si="121"/>
        <v>0</v>
      </c>
      <c r="Q298" s="37">
        <f t="shared" si="122"/>
        <v>0.55600000000000005</v>
      </c>
      <c r="R298" s="101"/>
      <c r="S298">
        <v>0.55600000000000005</v>
      </c>
      <c r="T298" s="37">
        <f t="shared" si="124"/>
        <v>0</v>
      </c>
    </row>
    <row r="299" spans="1:20" x14ac:dyDescent="0.3">
      <c r="A299" s="94" t="s">
        <v>484</v>
      </c>
      <c r="B299" s="95">
        <v>61.7</v>
      </c>
      <c r="C299" s="37">
        <v>15.821</v>
      </c>
      <c r="D299" s="37">
        <f>C299+E299</f>
        <v>17.062999999999999</v>
      </c>
      <c r="E299" s="37">
        <f>VLOOKUP(A299,'расход по ИПУ'!A:B,2,0)</f>
        <v>1.242</v>
      </c>
      <c r="F299" s="37">
        <f>B299</f>
        <v>61.7</v>
      </c>
      <c r="H299" s="37">
        <f t="shared" si="118"/>
        <v>1.242</v>
      </c>
      <c r="I299" s="37">
        <f t="shared" si="119"/>
        <v>17.062999999999999</v>
      </c>
      <c r="K299" s="37">
        <f t="shared" si="123"/>
        <v>17.062999999999999</v>
      </c>
      <c r="L299" s="37">
        <f t="shared" si="110"/>
        <v>20.065999999999999</v>
      </c>
      <c r="M299" s="37">
        <f t="shared" si="120"/>
        <v>3.0030000000000001</v>
      </c>
      <c r="N299" s="37">
        <f t="shared" si="111"/>
        <v>61.7</v>
      </c>
      <c r="P299" s="37">
        <f t="shared" si="121"/>
        <v>3.0030000000000001</v>
      </c>
      <c r="Q299" s="37">
        <f t="shared" si="122"/>
        <v>20.065999999999999</v>
      </c>
      <c r="R299" s="101"/>
      <c r="S299">
        <v>20.065999999999999</v>
      </c>
      <c r="T299" s="37">
        <f t="shared" si="124"/>
        <v>0</v>
      </c>
    </row>
    <row r="300" spans="1:20" x14ac:dyDescent="0.3">
      <c r="A300" s="94" t="s">
        <v>443</v>
      </c>
      <c r="B300" s="95">
        <v>32.5</v>
      </c>
      <c r="C300" s="37">
        <v>5.2930000000000001</v>
      </c>
      <c r="G300" s="37">
        <f>B300*$G$797</f>
        <v>0.21995006800642947</v>
      </c>
      <c r="H300" s="37">
        <f t="shared" si="118"/>
        <v>0.21995006800642947</v>
      </c>
      <c r="I300" s="37">
        <f t="shared" si="119"/>
        <v>5.5129500680064298</v>
      </c>
      <c r="K300" s="37">
        <f t="shared" si="123"/>
        <v>5.5129500680064298</v>
      </c>
      <c r="L300" s="37">
        <f t="shared" si="110"/>
        <v>7.0380000000000003</v>
      </c>
      <c r="M300" s="37">
        <f t="shared" si="120"/>
        <v>1.5250499319935704</v>
      </c>
      <c r="N300" s="37">
        <f t="shared" si="111"/>
        <v>32.5</v>
      </c>
      <c r="P300" s="37">
        <f t="shared" si="121"/>
        <v>1.5250499319935704</v>
      </c>
      <c r="Q300" s="37">
        <f t="shared" si="122"/>
        <v>7.0380000000000003</v>
      </c>
      <c r="R300" s="101"/>
      <c r="S300">
        <v>7.0380000000000003</v>
      </c>
      <c r="T300" s="37">
        <f t="shared" si="124"/>
        <v>0</v>
      </c>
    </row>
    <row r="301" spans="1:20" x14ac:dyDescent="0.3">
      <c r="A301" s="94" t="s">
        <v>501</v>
      </c>
      <c r="B301" s="95">
        <v>33.6</v>
      </c>
      <c r="C301" s="37">
        <v>3.8029999999999999</v>
      </c>
      <c r="D301" s="37">
        <f>C301+E301</f>
        <v>4.1459999999999999</v>
      </c>
      <c r="E301" s="37">
        <f>VLOOKUP(A301,'расход по ИПУ'!A:B,2,0)</f>
        <v>0.34300000000000003</v>
      </c>
      <c r="F301" s="37">
        <f>B301</f>
        <v>33.6</v>
      </c>
      <c r="H301" s="37">
        <f t="shared" si="118"/>
        <v>0.34300000000000003</v>
      </c>
      <c r="I301" s="37">
        <f t="shared" si="119"/>
        <v>4.1459999999999999</v>
      </c>
      <c r="K301" s="37">
        <f t="shared" si="123"/>
        <v>4.1459999999999999</v>
      </c>
      <c r="L301" s="37">
        <f t="shared" si="110"/>
        <v>11.948</v>
      </c>
      <c r="M301" s="37">
        <f t="shared" si="120"/>
        <v>7.8020000000000005</v>
      </c>
      <c r="N301" s="37">
        <f t="shared" si="111"/>
        <v>33.6</v>
      </c>
      <c r="P301" s="37">
        <f t="shared" si="121"/>
        <v>7.8020000000000005</v>
      </c>
      <c r="Q301" s="37">
        <f t="shared" si="122"/>
        <v>11.948</v>
      </c>
      <c r="R301" s="101"/>
      <c r="S301">
        <v>11.948</v>
      </c>
      <c r="T301" s="37">
        <f t="shared" si="124"/>
        <v>0</v>
      </c>
    </row>
    <row r="302" spans="1:20" x14ac:dyDescent="0.3">
      <c r="A302" s="94" t="s">
        <v>264</v>
      </c>
      <c r="B302" s="95">
        <v>72.599999999999994</v>
      </c>
      <c r="C302" s="37">
        <v>7.2539999999999996</v>
      </c>
      <c r="G302" s="37">
        <f t="shared" ref="G302:G310" si="138">B302*$G$797</f>
        <v>0.49133461345436241</v>
      </c>
      <c r="H302" s="37">
        <f t="shared" si="118"/>
        <v>0.49133461345436241</v>
      </c>
      <c r="I302" s="37">
        <f t="shared" si="119"/>
        <v>7.7453346134543617</v>
      </c>
      <c r="K302" s="37">
        <f t="shared" si="123"/>
        <v>7.7453346134543617</v>
      </c>
      <c r="L302" s="37">
        <f t="shared" si="110"/>
        <v>8.3650000000000002</v>
      </c>
      <c r="M302" s="37">
        <f t="shared" si="120"/>
        <v>0.61966538654563852</v>
      </c>
      <c r="N302" s="37">
        <f t="shared" si="111"/>
        <v>72.599999999999994</v>
      </c>
      <c r="P302" s="37">
        <f t="shared" si="121"/>
        <v>0.61966538654563852</v>
      </c>
      <c r="Q302" s="37">
        <f t="shared" si="122"/>
        <v>8.3650000000000002</v>
      </c>
      <c r="R302" s="101"/>
      <c r="S302">
        <v>8.3650000000000002</v>
      </c>
      <c r="T302" s="37">
        <f t="shared" si="124"/>
        <v>0</v>
      </c>
    </row>
    <row r="303" spans="1:20" x14ac:dyDescent="0.3">
      <c r="A303" s="94" t="s">
        <v>489</v>
      </c>
      <c r="B303" s="95">
        <v>60.6</v>
      </c>
      <c r="C303" s="37">
        <v>9.3320000000000007</v>
      </c>
      <c r="G303" s="37">
        <f t="shared" si="138"/>
        <v>0.41012228065198852</v>
      </c>
      <c r="H303" s="37">
        <f t="shared" si="118"/>
        <v>0.41012228065198852</v>
      </c>
      <c r="I303" s="37">
        <f t="shared" si="119"/>
        <v>9.7421222806519889</v>
      </c>
      <c r="K303" s="37">
        <f>S303</f>
        <v>9.6509999999999998</v>
      </c>
      <c r="L303" s="37">
        <f t="shared" si="110"/>
        <v>9.6509999999999998</v>
      </c>
      <c r="M303" s="37">
        <f t="shared" si="120"/>
        <v>0</v>
      </c>
      <c r="N303" s="37">
        <f t="shared" si="111"/>
        <v>60.6</v>
      </c>
      <c r="P303" s="37">
        <f t="shared" si="121"/>
        <v>0</v>
      </c>
      <c r="Q303" s="37">
        <f t="shared" si="122"/>
        <v>9.6509999999999998</v>
      </c>
      <c r="R303" s="101"/>
      <c r="S303">
        <v>9.6509999999999998</v>
      </c>
      <c r="T303" s="37">
        <f t="shared" si="124"/>
        <v>0</v>
      </c>
    </row>
    <row r="304" spans="1:20" x14ac:dyDescent="0.3">
      <c r="A304" s="94" t="s">
        <v>429</v>
      </c>
      <c r="B304" s="95">
        <v>39.299999999999997</v>
      </c>
      <c r="C304" s="37">
        <v>8.1679999999999993</v>
      </c>
      <c r="G304" s="37">
        <f t="shared" si="138"/>
        <v>0.26597038992777472</v>
      </c>
      <c r="H304" s="37">
        <f t="shared" si="118"/>
        <v>0.26597038992777472</v>
      </c>
      <c r="I304" s="37">
        <f t="shared" si="119"/>
        <v>8.433970389927774</v>
      </c>
      <c r="K304" s="37">
        <f t="shared" si="123"/>
        <v>8.433970389927774</v>
      </c>
      <c r="L304" s="37">
        <f t="shared" si="110"/>
        <v>10.199999999999999</v>
      </c>
      <c r="M304" s="37">
        <f t="shared" si="120"/>
        <v>1.7660296100722253</v>
      </c>
      <c r="N304" s="37">
        <f t="shared" si="111"/>
        <v>39.299999999999997</v>
      </c>
      <c r="P304" s="37">
        <f t="shared" si="121"/>
        <v>1.7660296100722253</v>
      </c>
      <c r="Q304" s="37">
        <f t="shared" si="122"/>
        <v>10.199999999999999</v>
      </c>
      <c r="R304" s="101"/>
      <c r="S304">
        <v>10.199999999999999</v>
      </c>
      <c r="T304" s="37">
        <f t="shared" si="124"/>
        <v>0</v>
      </c>
    </row>
    <row r="305" spans="1:20" x14ac:dyDescent="0.3">
      <c r="A305" s="94" t="s">
        <v>492</v>
      </c>
      <c r="B305" s="95">
        <v>32</v>
      </c>
      <c r="C305" s="37">
        <v>4.8780000000000001</v>
      </c>
      <c r="G305" s="37">
        <f t="shared" si="138"/>
        <v>0.21656622080633056</v>
      </c>
      <c r="H305" s="37">
        <f t="shared" si="118"/>
        <v>0.21656622080633056</v>
      </c>
      <c r="I305" s="37">
        <f t="shared" si="119"/>
        <v>5.0945662208063309</v>
      </c>
      <c r="K305" s="37">
        <f>S305</f>
        <v>4.8780000000000001</v>
      </c>
      <c r="L305" s="37">
        <f t="shared" si="110"/>
        <v>4.8780000000000001</v>
      </c>
      <c r="M305" s="37">
        <f t="shared" si="120"/>
        <v>0</v>
      </c>
      <c r="N305" s="37">
        <f t="shared" si="111"/>
        <v>32</v>
      </c>
      <c r="P305" s="37">
        <f t="shared" si="121"/>
        <v>0</v>
      </c>
      <c r="Q305" s="37">
        <f t="shared" si="122"/>
        <v>4.8780000000000001</v>
      </c>
      <c r="S305">
        <v>4.8780000000000001</v>
      </c>
      <c r="T305" s="37">
        <f t="shared" si="124"/>
        <v>0</v>
      </c>
    </row>
    <row r="306" spans="1:20" x14ac:dyDescent="0.3">
      <c r="A306" s="94" t="s">
        <v>427</v>
      </c>
      <c r="B306" s="95">
        <v>31.7</v>
      </c>
      <c r="C306" s="37">
        <v>4.2910000000000004</v>
      </c>
      <c r="G306" s="37">
        <f t="shared" si="138"/>
        <v>0.21453591248627121</v>
      </c>
      <c r="H306" s="37">
        <f t="shared" si="118"/>
        <v>0.21453591248627121</v>
      </c>
      <c r="I306" s="37">
        <f t="shared" si="119"/>
        <v>4.5055359124862715</v>
      </c>
      <c r="K306" s="37">
        <f t="shared" si="123"/>
        <v>4.5055359124862715</v>
      </c>
      <c r="L306" s="37">
        <f t="shared" ref="L306:L369" si="139">K306+M306</f>
        <v>4.8780000000000001</v>
      </c>
      <c r="M306" s="37">
        <f t="shared" si="120"/>
        <v>0.37246408751372861</v>
      </c>
      <c r="N306" s="37">
        <f t="shared" ref="N306:N369" si="140">B306</f>
        <v>31.7</v>
      </c>
      <c r="P306" s="37">
        <f t="shared" si="121"/>
        <v>0.37246408751372861</v>
      </c>
      <c r="Q306" s="37">
        <f t="shared" si="122"/>
        <v>4.8780000000000001</v>
      </c>
      <c r="R306" s="101"/>
      <c r="S306">
        <v>4.8780000000000001</v>
      </c>
      <c r="T306" s="37">
        <f t="shared" si="124"/>
        <v>0</v>
      </c>
    </row>
    <row r="307" spans="1:20" x14ac:dyDescent="0.3">
      <c r="A307" s="94" t="s">
        <v>477</v>
      </c>
      <c r="B307" s="95">
        <v>39.1</v>
      </c>
      <c r="C307" s="37">
        <v>6.7930000000000001</v>
      </c>
      <c r="G307" s="37">
        <f t="shared" si="138"/>
        <v>0.26461685104773519</v>
      </c>
      <c r="H307" s="37">
        <f t="shared" si="118"/>
        <v>0.26461685104773519</v>
      </c>
      <c r="I307" s="37">
        <f t="shared" si="119"/>
        <v>7.0576168510477357</v>
      </c>
      <c r="K307" s="37">
        <f t="shared" si="123"/>
        <v>7.0576168510477357</v>
      </c>
      <c r="L307" s="37">
        <f t="shared" si="139"/>
        <v>8.8859999999999992</v>
      </c>
      <c r="M307" s="37">
        <f t="shared" si="120"/>
        <v>1.8283831489522635</v>
      </c>
      <c r="N307" s="37">
        <f t="shared" si="140"/>
        <v>39.1</v>
      </c>
      <c r="P307" s="37">
        <f t="shared" si="121"/>
        <v>1.8283831489522635</v>
      </c>
      <c r="Q307" s="37">
        <f t="shared" si="122"/>
        <v>8.8859999999999992</v>
      </c>
      <c r="R307" s="101"/>
      <c r="S307">
        <v>8.8859999999999992</v>
      </c>
      <c r="T307" s="37">
        <f t="shared" si="124"/>
        <v>0</v>
      </c>
    </row>
    <row r="308" spans="1:20" x14ac:dyDescent="0.3">
      <c r="A308" s="94" t="s">
        <v>494</v>
      </c>
      <c r="B308" s="95">
        <v>61.7</v>
      </c>
      <c r="C308" s="37">
        <v>12.385999999999999</v>
      </c>
      <c r="G308" s="37">
        <f t="shared" si="138"/>
        <v>0.41756674449220615</v>
      </c>
      <c r="H308" s="37">
        <f t="shared" si="118"/>
        <v>0.41756674449220615</v>
      </c>
      <c r="I308" s="37">
        <f t="shared" si="119"/>
        <v>12.803566744492205</v>
      </c>
      <c r="K308" s="37">
        <f t="shared" si="123"/>
        <v>12.803566744492205</v>
      </c>
      <c r="L308" s="37">
        <f t="shared" si="139"/>
        <v>15.532</v>
      </c>
      <c r="M308" s="37">
        <f t="shared" si="120"/>
        <v>2.7284332555077953</v>
      </c>
      <c r="N308" s="37">
        <f t="shared" si="140"/>
        <v>61.7</v>
      </c>
      <c r="P308" s="37">
        <f t="shared" si="121"/>
        <v>2.7284332555077953</v>
      </c>
      <c r="Q308" s="37">
        <f t="shared" si="122"/>
        <v>15.532</v>
      </c>
      <c r="R308" s="101"/>
      <c r="S308">
        <v>15.532</v>
      </c>
      <c r="T308" s="37">
        <f t="shared" si="124"/>
        <v>0</v>
      </c>
    </row>
    <row r="309" spans="1:20" x14ac:dyDescent="0.3">
      <c r="A309" s="94" t="s">
        <v>450</v>
      </c>
      <c r="B309" s="95">
        <v>32.5</v>
      </c>
      <c r="C309" s="37">
        <v>7.6180000000000003</v>
      </c>
      <c r="G309" s="37">
        <f t="shared" si="138"/>
        <v>0.21995006800642947</v>
      </c>
      <c r="H309" s="37">
        <f t="shared" si="118"/>
        <v>0.21995006800642947</v>
      </c>
      <c r="I309" s="37">
        <f t="shared" si="119"/>
        <v>7.83795006800643</v>
      </c>
      <c r="K309" s="37">
        <f t="shared" si="123"/>
        <v>7.83795006800643</v>
      </c>
      <c r="L309" s="37">
        <f t="shared" si="139"/>
        <v>9.0399999999999991</v>
      </c>
      <c r="M309" s="37">
        <f t="shared" si="120"/>
        <v>1.2020499319935691</v>
      </c>
      <c r="N309" s="37">
        <f t="shared" si="140"/>
        <v>32.5</v>
      </c>
      <c r="P309" s="37">
        <f t="shared" si="121"/>
        <v>1.2020499319935691</v>
      </c>
      <c r="Q309" s="37">
        <f t="shared" si="122"/>
        <v>9.0399999999999991</v>
      </c>
      <c r="R309" s="101"/>
      <c r="S309">
        <v>9.0399999999999991</v>
      </c>
      <c r="T309" s="37">
        <f t="shared" si="124"/>
        <v>0</v>
      </c>
    </row>
    <row r="310" spans="1:20" x14ac:dyDescent="0.3">
      <c r="A310" s="94" t="s">
        <v>496</v>
      </c>
      <c r="B310" s="95">
        <v>33.6</v>
      </c>
      <c r="C310" s="37">
        <v>6.2249999999999996</v>
      </c>
      <c r="G310" s="37">
        <f t="shared" si="138"/>
        <v>0.2273945318466471</v>
      </c>
      <c r="H310" s="37">
        <f t="shared" si="118"/>
        <v>0.2273945318466471</v>
      </c>
      <c r="I310" s="37">
        <f t="shared" si="119"/>
        <v>6.4523945318466467</v>
      </c>
      <c r="K310" s="37">
        <f t="shared" si="123"/>
        <v>6.4523945318466467</v>
      </c>
      <c r="L310" s="37">
        <f t="shared" si="139"/>
        <v>8.0630000000000006</v>
      </c>
      <c r="M310" s="37">
        <f t="shared" si="120"/>
        <v>1.6106054681533539</v>
      </c>
      <c r="N310" s="37">
        <f t="shared" si="140"/>
        <v>33.6</v>
      </c>
      <c r="P310" s="37">
        <f t="shared" si="121"/>
        <v>1.6106054681533539</v>
      </c>
      <c r="Q310" s="37">
        <f t="shared" si="122"/>
        <v>8.0630000000000006</v>
      </c>
      <c r="R310" s="101"/>
      <c r="S310">
        <v>8.0630000000000006</v>
      </c>
      <c r="T310" s="37">
        <f t="shared" si="124"/>
        <v>0</v>
      </c>
    </row>
    <row r="311" spans="1:20" x14ac:dyDescent="0.3">
      <c r="A311" s="94" t="s">
        <v>499</v>
      </c>
      <c r="B311" s="95">
        <v>60.6</v>
      </c>
      <c r="C311" s="37">
        <v>10.855</v>
      </c>
      <c r="D311" s="37">
        <f>C311+E311</f>
        <v>11.280000000000001</v>
      </c>
      <c r="E311" s="37">
        <f>VLOOKUP(A311,'расход по ИПУ'!A:B,2,0)</f>
        <v>0.42499999999999999</v>
      </c>
      <c r="F311" s="37">
        <f>B311</f>
        <v>60.6</v>
      </c>
      <c r="H311" s="37">
        <f t="shared" si="118"/>
        <v>0.42499999999999999</v>
      </c>
      <c r="I311" s="37">
        <f t="shared" si="119"/>
        <v>11.280000000000001</v>
      </c>
      <c r="K311" s="37">
        <f t="shared" si="123"/>
        <v>11.280000000000001</v>
      </c>
      <c r="L311" s="37">
        <f t="shared" si="139"/>
        <v>12.653</v>
      </c>
      <c r="M311" s="37">
        <f t="shared" si="120"/>
        <v>1.3729999999999993</v>
      </c>
      <c r="N311" s="37">
        <f t="shared" si="140"/>
        <v>60.6</v>
      </c>
      <c r="P311" s="37">
        <f t="shared" si="121"/>
        <v>1.3729999999999993</v>
      </c>
      <c r="Q311" s="37">
        <f t="shared" si="122"/>
        <v>12.653</v>
      </c>
      <c r="R311" s="101"/>
      <c r="S311">
        <v>12.653</v>
      </c>
      <c r="T311" s="37">
        <f t="shared" si="124"/>
        <v>0</v>
      </c>
    </row>
    <row r="312" spans="1:20" x14ac:dyDescent="0.3">
      <c r="A312" s="94" t="s">
        <v>431</v>
      </c>
      <c r="B312" s="95">
        <v>39.299999999999997</v>
      </c>
      <c r="C312" s="37">
        <v>7.5140000000000002</v>
      </c>
      <c r="G312" s="37">
        <f t="shared" ref="G312:G315" si="141">B312*$G$797</f>
        <v>0.26597038992777472</v>
      </c>
      <c r="H312" s="37">
        <f t="shared" si="118"/>
        <v>0.26597038992777472</v>
      </c>
      <c r="I312" s="37">
        <f t="shared" si="119"/>
        <v>7.779970389927775</v>
      </c>
      <c r="K312" s="37">
        <f t="shared" si="123"/>
        <v>7.779970389927775</v>
      </c>
      <c r="L312" s="37">
        <f t="shared" si="139"/>
        <v>8.7840000000000007</v>
      </c>
      <c r="M312" s="37">
        <f t="shared" si="120"/>
        <v>1.0040296100722257</v>
      </c>
      <c r="N312" s="37">
        <f t="shared" si="140"/>
        <v>39.299999999999997</v>
      </c>
      <c r="P312" s="37">
        <f t="shared" si="121"/>
        <v>1.0040296100722257</v>
      </c>
      <c r="Q312" s="37">
        <f t="shared" si="122"/>
        <v>8.7840000000000007</v>
      </c>
      <c r="R312" s="101"/>
      <c r="S312">
        <v>8.7840000000000007</v>
      </c>
      <c r="T312" s="37">
        <f t="shared" si="124"/>
        <v>0</v>
      </c>
    </row>
    <row r="313" spans="1:20" x14ac:dyDescent="0.3">
      <c r="A313" s="94" t="s">
        <v>261</v>
      </c>
      <c r="B313" s="95">
        <v>57.1</v>
      </c>
      <c r="C313" s="37">
        <v>2.4089999999999998</v>
      </c>
      <c r="G313" s="37">
        <f t="shared" si="141"/>
        <v>0.38643535025129611</v>
      </c>
      <c r="H313" s="37">
        <f t="shared" si="118"/>
        <v>0.38643535025129611</v>
      </c>
      <c r="I313" s="37">
        <f t="shared" si="119"/>
        <v>2.7954353502512959</v>
      </c>
      <c r="K313" s="37">
        <f t="shared" si="123"/>
        <v>2.7954353502512959</v>
      </c>
      <c r="L313" s="37">
        <f t="shared" si="139"/>
        <v>4.8810000000000002</v>
      </c>
      <c r="M313" s="37">
        <f t="shared" si="120"/>
        <v>2.0855646497487044</v>
      </c>
      <c r="N313" s="37">
        <f t="shared" si="140"/>
        <v>57.1</v>
      </c>
      <c r="P313" s="37">
        <f t="shared" si="121"/>
        <v>2.0855646497487044</v>
      </c>
      <c r="Q313" s="37">
        <f t="shared" si="122"/>
        <v>4.8810000000000002</v>
      </c>
      <c r="R313" s="101"/>
      <c r="S313">
        <v>4.8810000000000002</v>
      </c>
      <c r="T313" s="37">
        <f t="shared" si="124"/>
        <v>0</v>
      </c>
    </row>
    <row r="314" spans="1:20" x14ac:dyDescent="0.3">
      <c r="A314" s="94" t="s">
        <v>434</v>
      </c>
      <c r="B314" s="95">
        <v>32</v>
      </c>
      <c r="C314" s="37">
        <v>7.1230000000000002</v>
      </c>
      <c r="G314" s="37">
        <f t="shared" si="141"/>
        <v>0.21656622080633056</v>
      </c>
      <c r="H314" s="37">
        <f t="shared" si="118"/>
        <v>0.21656622080633056</v>
      </c>
      <c r="I314" s="37">
        <f t="shared" si="119"/>
        <v>7.339566220806331</v>
      </c>
      <c r="K314" s="37">
        <f t="shared" si="123"/>
        <v>7.339566220806331</v>
      </c>
      <c r="L314" s="37">
        <f t="shared" si="139"/>
        <v>8.9149999999999991</v>
      </c>
      <c r="M314" s="37">
        <f t="shared" si="120"/>
        <v>1.5754337791936681</v>
      </c>
      <c r="N314" s="37">
        <f t="shared" si="140"/>
        <v>32</v>
      </c>
      <c r="P314" s="37">
        <f t="shared" si="121"/>
        <v>1.5754337791936681</v>
      </c>
      <c r="Q314" s="37">
        <f t="shared" si="122"/>
        <v>8.9149999999999991</v>
      </c>
      <c r="R314" s="101"/>
      <c r="S314">
        <v>8.9149999999999991</v>
      </c>
      <c r="T314" s="37">
        <f t="shared" si="124"/>
        <v>0</v>
      </c>
    </row>
    <row r="315" spans="1:20" x14ac:dyDescent="0.3">
      <c r="A315" s="94" t="s">
        <v>445</v>
      </c>
      <c r="B315" s="95">
        <v>31.7</v>
      </c>
      <c r="C315" s="37">
        <v>9.1709999999999994</v>
      </c>
      <c r="G315" s="37">
        <f t="shared" si="141"/>
        <v>0.21453591248627121</v>
      </c>
      <c r="H315" s="37">
        <f t="shared" si="118"/>
        <v>0.21453591248627121</v>
      </c>
      <c r="I315" s="37">
        <f t="shared" si="119"/>
        <v>9.3855359124862705</v>
      </c>
      <c r="K315" s="37">
        <f t="shared" si="123"/>
        <v>9.3855359124862705</v>
      </c>
      <c r="L315" s="37">
        <f t="shared" si="139"/>
        <v>11.334</v>
      </c>
      <c r="M315" s="37">
        <f t="shared" si="120"/>
        <v>1.9484640875137291</v>
      </c>
      <c r="N315" s="37">
        <f t="shared" si="140"/>
        <v>31.7</v>
      </c>
      <c r="P315" s="37">
        <f t="shared" si="121"/>
        <v>1.9484640875137291</v>
      </c>
      <c r="Q315" s="37">
        <f t="shared" si="122"/>
        <v>11.334</v>
      </c>
      <c r="R315" s="101"/>
      <c r="S315">
        <v>11.334</v>
      </c>
      <c r="T315" s="37">
        <f t="shared" si="124"/>
        <v>0</v>
      </c>
    </row>
    <row r="316" spans="1:20" x14ac:dyDescent="0.3">
      <c r="A316" s="94" t="s">
        <v>418</v>
      </c>
      <c r="B316" s="95">
        <v>39.1</v>
      </c>
      <c r="C316" s="37">
        <v>3.9769999999999999</v>
      </c>
      <c r="D316" s="37">
        <f t="shared" ref="D316:D318" si="142">C316+E316</f>
        <v>4.1070000000000002</v>
      </c>
      <c r="E316" s="37">
        <f>VLOOKUP(A316,'расход по ИПУ'!A:B,2,0)</f>
        <v>0.13</v>
      </c>
      <c r="F316" s="37">
        <f t="shared" ref="F316:F318" si="143">B316</f>
        <v>39.1</v>
      </c>
      <c r="H316" s="37">
        <f t="shared" si="118"/>
        <v>0.13</v>
      </c>
      <c r="I316" s="37">
        <f t="shared" si="119"/>
        <v>4.1070000000000002</v>
      </c>
      <c r="K316" s="37">
        <f t="shared" si="123"/>
        <v>4.1070000000000002</v>
      </c>
      <c r="L316" s="37">
        <f t="shared" si="139"/>
        <v>5.2329999999999997</v>
      </c>
      <c r="M316" s="37">
        <f t="shared" si="120"/>
        <v>1.1259999999999994</v>
      </c>
      <c r="N316" s="37">
        <f t="shared" si="140"/>
        <v>39.1</v>
      </c>
      <c r="P316" s="37">
        <f t="shared" si="121"/>
        <v>1.1259999999999994</v>
      </c>
      <c r="Q316" s="37">
        <f t="shared" si="122"/>
        <v>5.2329999999999997</v>
      </c>
      <c r="R316" s="101"/>
      <c r="S316">
        <v>5.2329999999999997</v>
      </c>
      <c r="T316" s="37">
        <f t="shared" si="124"/>
        <v>0</v>
      </c>
    </row>
    <row r="317" spans="1:20" x14ac:dyDescent="0.3">
      <c r="A317" s="94" t="s">
        <v>438</v>
      </c>
      <c r="B317" s="95">
        <v>61.7</v>
      </c>
      <c r="C317" s="37">
        <v>5.22</v>
      </c>
      <c r="D317" s="37">
        <f t="shared" si="142"/>
        <v>5.6059999999999999</v>
      </c>
      <c r="E317" s="37">
        <f>VLOOKUP(A317,'расход по ИПУ'!A:B,2,0)</f>
        <v>0.38600000000000001</v>
      </c>
      <c r="F317" s="37">
        <f t="shared" si="143"/>
        <v>61.7</v>
      </c>
      <c r="H317" s="37">
        <f t="shared" si="118"/>
        <v>0.38600000000000001</v>
      </c>
      <c r="I317" s="37">
        <f t="shared" si="119"/>
        <v>5.6059999999999999</v>
      </c>
      <c r="K317" s="37">
        <f t="shared" si="123"/>
        <v>5.6059999999999999</v>
      </c>
      <c r="L317" s="37">
        <f t="shared" si="139"/>
        <v>7.5960000000000001</v>
      </c>
      <c r="M317" s="37">
        <f t="shared" si="120"/>
        <v>1.9900000000000002</v>
      </c>
      <c r="N317" s="37">
        <f t="shared" si="140"/>
        <v>61.7</v>
      </c>
      <c r="P317" s="37">
        <f t="shared" si="121"/>
        <v>1.9900000000000002</v>
      </c>
      <c r="Q317" s="37">
        <f t="shared" si="122"/>
        <v>7.5960000000000001</v>
      </c>
      <c r="R317" s="101"/>
      <c r="S317">
        <v>7.5960000000000001</v>
      </c>
      <c r="T317" s="37">
        <f t="shared" si="124"/>
        <v>0</v>
      </c>
    </row>
    <row r="318" spans="1:20" x14ac:dyDescent="0.3">
      <c r="A318" s="94" t="s">
        <v>441</v>
      </c>
      <c r="B318" s="95">
        <v>32.5</v>
      </c>
      <c r="C318" s="37">
        <v>4.1689999999999996</v>
      </c>
      <c r="D318" s="37">
        <f t="shared" si="142"/>
        <v>4.1689999999999996</v>
      </c>
      <c r="E318" s="37">
        <f>VLOOKUP(A318,'расход по ИПУ'!A:B,2,0)</f>
        <v>0</v>
      </c>
      <c r="F318" s="37">
        <f t="shared" si="143"/>
        <v>32.5</v>
      </c>
      <c r="H318" s="37">
        <f t="shared" si="118"/>
        <v>0</v>
      </c>
      <c r="I318" s="37">
        <f t="shared" si="119"/>
        <v>4.1689999999999996</v>
      </c>
      <c r="K318" s="37">
        <f t="shared" si="123"/>
        <v>4.1689999999999996</v>
      </c>
      <c r="L318" s="37">
        <f t="shared" si="139"/>
        <v>5.3109999999999999</v>
      </c>
      <c r="M318" s="37">
        <f t="shared" si="120"/>
        <v>1.1420000000000003</v>
      </c>
      <c r="N318" s="37">
        <f t="shared" si="140"/>
        <v>32.5</v>
      </c>
      <c r="P318" s="37">
        <f t="shared" si="121"/>
        <v>1.1420000000000003</v>
      </c>
      <c r="Q318" s="37">
        <f t="shared" si="122"/>
        <v>5.3109999999999999</v>
      </c>
      <c r="R318" s="101"/>
      <c r="S318">
        <v>5.3109999999999999</v>
      </c>
      <c r="T318" s="37">
        <f t="shared" si="124"/>
        <v>0</v>
      </c>
    </row>
    <row r="319" spans="1:20" x14ac:dyDescent="0.3">
      <c r="A319" s="94" t="s">
        <v>498</v>
      </c>
      <c r="B319" s="95">
        <v>33.6</v>
      </c>
      <c r="C319" s="37">
        <v>6.6539999999999999</v>
      </c>
      <c r="G319" s="37">
        <f t="shared" ref="G319:G321" si="144">B319*$G$797</f>
        <v>0.2273945318466471</v>
      </c>
      <c r="H319" s="37">
        <f t="shared" si="118"/>
        <v>0.2273945318466471</v>
      </c>
      <c r="I319" s="37">
        <f t="shared" si="119"/>
        <v>6.881394531846647</v>
      </c>
      <c r="K319" s="37">
        <f t="shared" si="123"/>
        <v>6.881394531846647</v>
      </c>
      <c r="L319" s="37">
        <f t="shared" si="139"/>
        <v>8.5190000000000001</v>
      </c>
      <c r="M319" s="37">
        <f t="shared" si="120"/>
        <v>1.6376054681533532</v>
      </c>
      <c r="N319" s="37">
        <f t="shared" si="140"/>
        <v>33.6</v>
      </c>
      <c r="P319" s="37">
        <f t="shared" si="121"/>
        <v>1.6376054681533532</v>
      </c>
      <c r="Q319" s="37">
        <f t="shared" si="122"/>
        <v>8.5190000000000001</v>
      </c>
      <c r="R319" s="101"/>
      <c r="S319">
        <v>8.5190000000000001</v>
      </c>
      <c r="T319" s="37">
        <f t="shared" si="124"/>
        <v>0</v>
      </c>
    </row>
    <row r="320" spans="1:20" x14ac:dyDescent="0.3">
      <c r="A320" s="94" t="s">
        <v>420</v>
      </c>
      <c r="B320" s="95">
        <v>60.6</v>
      </c>
      <c r="C320" s="37">
        <v>12.808</v>
      </c>
      <c r="G320" s="37">
        <f t="shared" si="144"/>
        <v>0.41012228065198852</v>
      </c>
      <c r="H320" s="37">
        <f t="shared" si="118"/>
        <v>0.41012228065198852</v>
      </c>
      <c r="I320" s="37">
        <f t="shared" si="119"/>
        <v>13.218122280651988</v>
      </c>
      <c r="K320" s="37">
        <f t="shared" si="123"/>
        <v>13.218122280651988</v>
      </c>
      <c r="L320" s="37">
        <f t="shared" si="139"/>
        <v>15.651</v>
      </c>
      <c r="M320" s="37">
        <f t="shared" si="120"/>
        <v>2.4328777193480118</v>
      </c>
      <c r="N320" s="37">
        <f t="shared" si="140"/>
        <v>60.6</v>
      </c>
      <c r="P320" s="37">
        <f t="shared" si="121"/>
        <v>2.4328777193480118</v>
      </c>
      <c r="Q320" s="37">
        <f t="shared" si="122"/>
        <v>15.651</v>
      </c>
      <c r="R320" s="101"/>
      <c r="S320">
        <v>15.651</v>
      </c>
      <c r="T320" s="37">
        <f t="shared" si="124"/>
        <v>0</v>
      </c>
    </row>
    <row r="321" spans="1:20" x14ac:dyDescent="0.3">
      <c r="A321" s="94" t="s">
        <v>448</v>
      </c>
      <c r="B321" s="95">
        <v>39.299999999999997</v>
      </c>
      <c r="C321" s="37">
        <v>6.6989999999999998</v>
      </c>
      <c r="G321" s="37">
        <f t="shared" si="144"/>
        <v>0.26597038992777472</v>
      </c>
      <c r="H321" s="37">
        <f t="shared" si="118"/>
        <v>0.26597038992777472</v>
      </c>
      <c r="I321" s="37">
        <f t="shared" si="119"/>
        <v>6.9649703899277746</v>
      </c>
      <c r="K321" s="37">
        <f t="shared" si="123"/>
        <v>6.9649703899277746</v>
      </c>
      <c r="L321" s="37">
        <f t="shared" si="139"/>
        <v>9.1660000000000004</v>
      </c>
      <c r="M321" s="37">
        <f t="shared" si="120"/>
        <v>2.2010296100722258</v>
      </c>
      <c r="N321" s="37">
        <f t="shared" si="140"/>
        <v>39.299999999999997</v>
      </c>
      <c r="P321" s="37">
        <f t="shared" si="121"/>
        <v>2.2010296100722258</v>
      </c>
      <c r="Q321" s="37">
        <f t="shared" si="122"/>
        <v>9.1660000000000004</v>
      </c>
      <c r="R321" s="101"/>
      <c r="S321">
        <v>9.1660000000000004</v>
      </c>
      <c r="T321" s="37">
        <f t="shared" si="124"/>
        <v>0</v>
      </c>
    </row>
    <row r="322" spans="1:20" x14ac:dyDescent="0.3">
      <c r="A322" s="94" t="s">
        <v>460</v>
      </c>
      <c r="B322" s="95">
        <v>32</v>
      </c>
      <c r="C322" s="37">
        <v>5.431</v>
      </c>
      <c r="D322" s="37">
        <f>C322+E322</f>
        <v>7.6619999999999999</v>
      </c>
      <c r="E322" s="37">
        <f>VLOOKUP(A322,'расход по ИПУ'!A:B,2,0)</f>
        <v>2.2309999999999999</v>
      </c>
      <c r="F322" s="37">
        <f>B322</f>
        <v>32</v>
      </c>
      <c r="H322" s="37">
        <f t="shared" si="118"/>
        <v>2.2309999999999999</v>
      </c>
      <c r="I322" s="37">
        <f t="shared" si="119"/>
        <v>7.6619999999999999</v>
      </c>
      <c r="K322" s="37">
        <f>S322</f>
        <v>6.5730000000000004</v>
      </c>
      <c r="L322" s="37">
        <f t="shared" si="139"/>
        <v>6.5730000000000004</v>
      </c>
      <c r="M322" s="37">
        <f t="shared" si="120"/>
        <v>0</v>
      </c>
      <c r="N322" s="37">
        <f t="shared" si="140"/>
        <v>32</v>
      </c>
      <c r="P322" s="37">
        <f t="shared" si="121"/>
        <v>0</v>
      </c>
      <c r="Q322" s="37">
        <f t="shared" si="122"/>
        <v>6.5730000000000004</v>
      </c>
      <c r="R322" s="101"/>
      <c r="S322">
        <v>6.5730000000000004</v>
      </c>
      <c r="T322" s="37">
        <f t="shared" si="124"/>
        <v>0</v>
      </c>
    </row>
    <row r="323" spans="1:20" x14ac:dyDescent="0.3">
      <c r="A323" s="94" t="s">
        <v>471</v>
      </c>
      <c r="B323" s="95">
        <v>31.7</v>
      </c>
      <c r="C323" s="37">
        <v>7.7939999999999996</v>
      </c>
      <c r="G323" s="37">
        <f>B323*$G$797</f>
        <v>0.21453591248627121</v>
      </c>
      <c r="H323" s="37">
        <f t="shared" ref="H323:H386" si="145">E323+G323</f>
        <v>0.21453591248627121</v>
      </c>
      <c r="I323" s="37">
        <f t="shared" ref="I323:I386" si="146">C323+H323</f>
        <v>8.0085359124862716</v>
      </c>
      <c r="K323" s="37">
        <f t="shared" ref="K323:K386" si="147">I323</f>
        <v>8.0085359124862716</v>
      </c>
      <c r="L323" s="37">
        <f t="shared" si="139"/>
        <v>10.35</v>
      </c>
      <c r="M323" s="37">
        <f t="shared" ref="M323:M386" si="148">S323-K323</f>
        <v>2.341464087513728</v>
      </c>
      <c r="N323" s="37">
        <f t="shared" si="140"/>
        <v>31.7</v>
      </c>
      <c r="P323" s="37">
        <f t="shared" ref="P323:P386" si="149">M323+O323</f>
        <v>2.341464087513728</v>
      </c>
      <c r="Q323" s="37">
        <f t="shared" ref="Q323:Q386" si="150">K323+P323</f>
        <v>10.35</v>
      </c>
      <c r="R323" s="101"/>
      <c r="S323">
        <v>10.35</v>
      </c>
      <c r="T323" s="37">
        <f t="shared" si="124"/>
        <v>0</v>
      </c>
    </row>
    <row r="324" spans="1:20" x14ac:dyDescent="0.3">
      <c r="A324" s="94" t="s">
        <v>331</v>
      </c>
      <c r="B324" s="95">
        <v>33.1</v>
      </c>
      <c r="C324" s="37">
        <v>8.4380000000000006</v>
      </c>
      <c r="D324" s="37">
        <f>C324+E324</f>
        <v>8.6920000000000002</v>
      </c>
      <c r="E324" s="37">
        <f>VLOOKUP(A324,'расход по ИПУ'!A:B,2,0)</f>
        <v>0.254</v>
      </c>
      <c r="F324" s="37">
        <f>B324</f>
        <v>33.1</v>
      </c>
      <c r="H324" s="37">
        <f t="shared" si="145"/>
        <v>0.254</v>
      </c>
      <c r="I324" s="37">
        <f t="shared" si="146"/>
        <v>8.6920000000000002</v>
      </c>
      <c r="K324" s="37">
        <f t="shared" si="147"/>
        <v>8.6920000000000002</v>
      </c>
      <c r="L324" s="37">
        <f t="shared" si="139"/>
        <v>9.7929999999999993</v>
      </c>
      <c r="M324" s="37">
        <f t="shared" si="148"/>
        <v>1.1009999999999991</v>
      </c>
      <c r="N324" s="37">
        <f t="shared" si="140"/>
        <v>33.1</v>
      </c>
      <c r="P324" s="37">
        <f t="shared" si="149"/>
        <v>1.1009999999999991</v>
      </c>
      <c r="Q324" s="37">
        <f t="shared" si="150"/>
        <v>9.7929999999999993</v>
      </c>
      <c r="R324" s="101"/>
      <c r="S324">
        <v>9.7929999999999993</v>
      </c>
      <c r="T324" s="37">
        <f t="shared" si="124"/>
        <v>0</v>
      </c>
    </row>
    <row r="325" spans="1:20" x14ac:dyDescent="0.3">
      <c r="A325" s="94" t="s">
        <v>439</v>
      </c>
      <c r="B325" s="95">
        <v>39.1</v>
      </c>
      <c r="C325" s="37">
        <v>7.6680000000000001</v>
      </c>
      <c r="G325" s="37">
        <f t="shared" ref="G325:G328" si="151">B325*$G$797</f>
        <v>0.26461685104773519</v>
      </c>
      <c r="H325" s="37">
        <f t="shared" si="145"/>
        <v>0.26461685104773519</v>
      </c>
      <c r="I325" s="37">
        <f t="shared" si="146"/>
        <v>7.9326168510477357</v>
      </c>
      <c r="K325" s="37">
        <f t="shared" si="147"/>
        <v>7.9326168510477357</v>
      </c>
      <c r="L325" s="37">
        <f t="shared" si="139"/>
        <v>8.766</v>
      </c>
      <c r="M325" s="37">
        <f t="shared" si="148"/>
        <v>0.83338314895226429</v>
      </c>
      <c r="N325" s="37">
        <f t="shared" si="140"/>
        <v>39.1</v>
      </c>
      <c r="P325" s="37">
        <f t="shared" si="149"/>
        <v>0.83338314895226429</v>
      </c>
      <c r="Q325" s="37">
        <f t="shared" si="150"/>
        <v>8.766</v>
      </c>
      <c r="R325" s="101"/>
      <c r="S325">
        <v>8.766</v>
      </c>
      <c r="T325" s="37">
        <f t="shared" si="124"/>
        <v>0</v>
      </c>
    </row>
    <row r="326" spans="1:20" x14ac:dyDescent="0.3">
      <c r="A326" s="94" t="s">
        <v>467</v>
      </c>
      <c r="B326" s="95">
        <v>61.7</v>
      </c>
      <c r="C326" s="37">
        <v>15.032</v>
      </c>
      <c r="G326" s="37">
        <f t="shared" si="151"/>
        <v>0.41756674449220615</v>
      </c>
      <c r="H326" s="37">
        <f t="shared" si="145"/>
        <v>0.41756674449220615</v>
      </c>
      <c r="I326" s="37">
        <f t="shared" si="146"/>
        <v>15.449566744492206</v>
      </c>
      <c r="K326" s="37">
        <f t="shared" si="147"/>
        <v>15.449566744492206</v>
      </c>
      <c r="L326" s="37">
        <f t="shared" si="139"/>
        <v>18.806999999999999</v>
      </c>
      <c r="M326" s="37">
        <f t="shared" si="148"/>
        <v>3.357433255507793</v>
      </c>
      <c r="N326" s="37">
        <f t="shared" si="140"/>
        <v>61.7</v>
      </c>
      <c r="P326" s="37">
        <f t="shared" si="149"/>
        <v>3.357433255507793</v>
      </c>
      <c r="Q326" s="37">
        <f t="shared" si="150"/>
        <v>18.806999999999999</v>
      </c>
      <c r="R326" s="101"/>
      <c r="S326">
        <v>18.806999999999999</v>
      </c>
      <c r="T326" s="37">
        <f t="shared" ref="T326:T389" si="152">S326-Q326</f>
        <v>0</v>
      </c>
    </row>
    <row r="327" spans="1:20" x14ac:dyDescent="0.3">
      <c r="A327" s="94" t="s">
        <v>436</v>
      </c>
      <c r="B327" s="95">
        <v>32.5</v>
      </c>
      <c r="C327" s="37">
        <v>6.1280000000000001</v>
      </c>
      <c r="G327" s="37">
        <f t="shared" si="151"/>
        <v>0.21995006800642947</v>
      </c>
      <c r="H327" s="37">
        <f t="shared" si="145"/>
        <v>0.21995006800642947</v>
      </c>
      <c r="I327" s="37">
        <f t="shared" si="146"/>
        <v>6.3479500680064298</v>
      </c>
      <c r="K327" s="37">
        <f t="shared" si="147"/>
        <v>6.3479500680064298</v>
      </c>
      <c r="L327" s="37">
        <f t="shared" si="139"/>
        <v>7.5510000000000002</v>
      </c>
      <c r="M327" s="37">
        <f t="shared" si="148"/>
        <v>1.2030499319935704</v>
      </c>
      <c r="N327" s="37">
        <f t="shared" si="140"/>
        <v>32.5</v>
      </c>
      <c r="P327" s="37">
        <f t="shared" si="149"/>
        <v>1.2030499319935704</v>
      </c>
      <c r="Q327" s="37">
        <f t="shared" si="150"/>
        <v>7.5510000000000002</v>
      </c>
      <c r="R327" s="101"/>
      <c r="S327">
        <v>7.5510000000000002</v>
      </c>
      <c r="T327" s="37">
        <f t="shared" si="152"/>
        <v>0</v>
      </c>
    </row>
    <row r="328" spans="1:20" x14ac:dyDescent="0.3">
      <c r="A328" s="94" t="s">
        <v>452</v>
      </c>
      <c r="B328" s="95">
        <v>33.6</v>
      </c>
      <c r="C328" s="37">
        <v>2.04</v>
      </c>
      <c r="G328" s="37">
        <f t="shared" si="151"/>
        <v>0.2273945318466471</v>
      </c>
      <c r="H328" s="37">
        <f t="shared" si="145"/>
        <v>0.2273945318466471</v>
      </c>
      <c r="I328" s="37">
        <f t="shared" si="146"/>
        <v>2.2673945318466471</v>
      </c>
      <c r="K328" s="37">
        <f t="shared" si="147"/>
        <v>2.2673945318466471</v>
      </c>
      <c r="L328" s="37">
        <f t="shared" si="139"/>
        <v>3.07</v>
      </c>
      <c r="M328" s="37">
        <f t="shared" si="148"/>
        <v>0.80260546815335276</v>
      </c>
      <c r="N328" s="37">
        <f t="shared" si="140"/>
        <v>33.6</v>
      </c>
      <c r="P328" s="37">
        <f t="shared" si="149"/>
        <v>0.80260546815335276</v>
      </c>
      <c r="Q328" s="37">
        <f t="shared" si="150"/>
        <v>3.07</v>
      </c>
      <c r="R328" s="101"/>
      <c r="S328">
        <v>3.07</v>
      </c>
      <c r="T328" s="37">
        <f t="shared" si="152"/>
        <v>0</v>
      </c>
    </row>
    <row r="329" spans="1:20" x14ac:dyDescent="0.3">
      <c r="A329" s="94" t="s">
        <v>433</v>
      </c>
      <c r="B329" s="95">
        <v>60.6</v>
      </c>
      <c r="C329" s="37">
        <v>5.3739999999999997</v>
      </c>
      <c r="D329" s="37">
        <f t="shared" ref="D329:D330" si="153">C329+E329</f>
        <v>5.3739999999999997</v>
      </c>
      <c r="E329" s="37">
        <f>VLOOKUP(A329,'расход по ИПУ'!A:B,2,0)</f>
        <v>0</v>
      </c>
      <c r="F329" s="37">
        <f t="shared" ref="F329:F330" si="154">B329</f>
        <v>60.6</v>
      </c>
      <c r="H329" s="37">
        <f t="shared" si="145"/>
        <v>0</v>
      </c>
      <c r="I329" s="37">
        <f t="shared" si="146"/>
        <v>5.3739999999999997</v>
      </c>
      <c r="K329" s="37">
        <f t="shared" si="147"/>
        <v>5.3739999999999997</v>
      </c>
      <c r="L329" s="37">
        <f t="shared" si="139"/>
        <v>6.4</v>
      </c>
      <c r="M329" s="37">
        <f t="shared" si="148"/>
        <v>1.0260000000000007</v>
      </c>
      <c r="N329" s="37">
        <f t="shared" si="140"/>
        <v>60.6</v>
      </c>
      <c r="P329" s="37">
        <f t="shared" si="149"/>
        <v>1.0260000000000007</v>
      </c>
      <c r="Q329" s="37">
        <f t="shared" si="150"/>
        <v>6.4</v>
      </c>
      <c r="R329" s="101"/>
      <c r="S329">
        <v>6.4</v>
      </c>
      <c r="T329" s="37">
        <f t="shared" si="152"/>
        <v>0</v>
      </c>
    </row>
    <row r="330" spans="1:20" x14ac:dyDescent="0.3">
      <c r="A330" s="94" t="s">
        <v>432</v>
      </c>
      <c r="B330" s="95">
        <v>39.299999999999997</v>
      </c>
      <c r="C330" s="37">
        <v>8.2889999999999997</v>
      </c>
      <c r="D330" s="37">
        <f t="shared" si="153"/>
        <v>8.2889999999999997</v>
      </c>
      <c r="E330" s="37">
        <f>VLOOKUP(A330,'расход по ИПУ'!A:B,2,0)</f>
        <v>0</v>
      </c>
      <c r="F330" s="37">
        <f t="shared" si="154"/>
        <v>39.299999999999997</v>
      </c>
      <c r="H330" s="37">
        <f t="shared" si="145"/>
        <v>0</v>
      </c>
      <c r="I330" s="37">
        <f t="shared" si="146"/>
        <v>8.2889999999999997</v>
      </c>
      <c r="K330" s="37">
        <f t="shared" si="147"/>
        <v>8.2889999999999997</v>
      </c>
      <c r="L330" s="37">
        <f t="shared" si="139"/>
        <v>10.113</v>
      </c>
      <c r="M330" s="37">
        <f t="shared" si="148"/>
        <v>1.8239999999999998</v>
      </c>
      <c r="N330" s="37">
        <f t="shared" si="140"/>
        <v>39.299999999999997</v>
      </c>
      <c r="P330" s="37">
        <f t="shared" si="149"/>
        <v>1.8239999999999998</v>
      </c>
      <c r="Q330" s="37">
        <f t="shared" si="150"/>
        <v>10.113</v>
      </c>
      <c r="R330" s="101"/>
      <c r="S330">
        <v>10.113</v>
      </c>
      <c r="T330" s="37">
        <f t="shared" si="152"/>
        <v>0</v>
      </c>
    </row>
    <row r="331" spans="1:20" x14ac:dyDescent="0.3">
      <c r="A331" s="94" t="s">
        <v>480</v>
      </c>
      <c r="B331" s="95">
        <v>32</v>
      </c>
      <c r="C331" s="37">
        <v>8.1419999999999995</v>
      </c>
      <c r="G331" s="37">
        <f t="shared" ref="G331:G337" si="155">B331*$G$797</f>
        <v>0.21656622080633056</v>
      </c>
      <c r="H331" s="37">
        <f t="shared" si="145"/>
        <v>0.21656622080633056</v>
      </c>
      <c r="I331" s="37">
        <f t="shared" si="146"/>
        <v>8.3585662208063294</v>
      </c>
      <c r="K331" s="37">
        <f t="shared" si="147"/>
        <v>8.3585662208063294</v>
      </c>
      <c r="L331" s="37">
        <f t="shared" si="139"/>
        <v>9.7520000000000007</v>
      </c>
      <c r="M331" s="37">
        <f t="shared" si="148"/>
        <v>1.3934337791936713</v>
      </c>
      <c r="N331" s="37">
        <f t="shared" si="140"/>
        <v>32</v>
      </c>
      <c r="P331" s="37">
        <f t="shared" si="149"/>
        <v>1.3934337791936713</v>
      </c>
      <c r="Q331" s="37">
        <f t="shared" si="150"/>
        <v>9.7520000000000007</v>
      </c>
      <c r="R331" s="101"/>
      <c r="S331">
        <v>9.7520000000000007</v>
      </c>
      <c r="T331" s="37">
        <f t="shared" si="152"/>
        <v>0</v>
      </c>
    </row>
    <row r="332" spans="1:20" x14ac:dyDescent="0.3">
      <c r="A332" s="94" t="s">
        <v>482</v>
      </c>
      <c r="B332" s="95">
        <v>31.7</v>
      </c>
      <c r="C332" s="37">
        <v>6.548</v>
      </c>
      <c r="G332" s="37">
        <f t="shared" si="155"/>
        <v>0.21453591248627121</v>
      </c>
      <c r="H332" s="37">
        <f t="shared" si="145"/>
        <v>0.21453591248627121</v>
      </c>
      <c r="I332" s="37">
        <f t="shared" si="146"/>
        <v>6.7625359124862712</v>
      </c>
      <c r="K332" s="37">
        <f t="shared" si="147"/>
        <v>6.7625359124862712</v>
      </c>
      <c r="L332" s="37">
        <f t="shared" si="139"/>
        <v>7.9480000000000004</v>
      </c>
      <c r="M332" s="37">
        <f t="shared" si="148"/>
        <v>1.1854640875137292</v>
      </c>
      <c r="N332" s="37">
        <f t="shared" si="140"/>
        <v>31.7</v>
      </c>
      <c r="P332" s="37">
        <f t="shared" si="149"/>
        <v>1.1854640875137292</v>
      </c>
      <c r="Q332" s="37">
        <f t="shared" si="150"/>
        <v>7.9480000000000004</v>
      </c>
      <c r="R332" s="101"/>
      <c r="S332">
        <v>7.9480000000000004</v>
      </c>
      <c r="T332" s="37">
        <f t="shared" si="152"/>
        <v>0</v>
      </c>
    </row>
    <row r="333" spans="1:20" x14ac:dyDescent="0.3">
      <c r="A333" s="94" t="s">
        <v>476</v>
      </c>
      <c r="B333" s="95">
        <v>39.1</v>
      </c>
      <c r="C333" s="37">
        <v>5.84</v>
      </c>
      <c r="G333" s="37">
        <f t="shared" si="155"/>
        <v>0.26461685104773519</v>
      </c>
      <c r="H333" s="37">
        <f t="shared" si="145"/>
        <v>0.26461685104773519</v>
      </c>
      <c r="I333" s="37">
        <f t="shared" si="146"/>
        <v>6.1046168510477354</v>
      </c>
      <c r="K333" s="37">
        <f t="shared" si="147"/>
        <v>6.1046168510477354</v>
      </c>
      <c r="L333" s="37">
        <f t="shared" si="139"/>
        <v>7.7309999999999999</v>
      </c>
      <c r="M333" s="37">
        <f t="shared" si="148"/>
        <v>1.6263831489522644</v>
      </c>
      <c r="N333" s="37">
        <f t="shared" si="140"/>
        <v>39.1</v>
      </c>
      <c r="P333" s="37">
        <f t="shared" si="149"/>
        <v>1.6263831489522644</v>
      </c>
      <c r="Q333" s="37">
        <f t="shared" si="150"/>
        <v>7.7309999999999999</v>
      </c>
      <c r="R333" s="101"/>
      <c r="S333">
        <v>7.7309999999999999</v>
      </c>
      <c r="T333" s="37">
        <f t="shared" si="152"/>
        <v>0</v>
      </c>
    </row>
    <row r="334" spans="1:20" x14ac:dyDescent="0.3">
      <c r="A334" s="94" t="s">
        <v>422</v>
      </c>
      <c r="B334" s="95">
        <v>61.7</v>
      </c>
      <c r="C334" s="37">
        <v>8.5389999999999997</v>
      </c>
      <c r="G334" s="37">
        <f t="shared" si="155"/>
        <v>0.41756674449220615</v>
      </c>
      <c r="H334" s="37">
        <f t="shared" si="145"/>
        <v>0.41756674449220615</v>
      </c>
      <c r="I334" s="37">
        <f t="shared" si="146"/>
        <v>8.9565667444922052</v>
      </c>
      <c r="K334" s="37">
        <f t="shared" si="147"/>
        <v>8.9565667444922052</v>
      </c>
      <c r="L334" s="37">
        <f t="shared" si="139"/>
        <v>10.983000000000001</v>
      </c>
      <c r="M334" s="37">
        <f t="shared" si="148"/>
        <v>2.0264332555077953</v>
      </c>
      <c r="N334" s="37">
        <f t="shared" si="140"/>
        <v>61.7</v>
      </c>
      <c r="P334" s="37">
        <f t="shared" si="149"/>
        <v>2.0264332555077953</v>
      </c>
      <c r="Q334" s="37">
        <f t="shared" si="150"/>
        <v>10.983000000000001</v>
      </c>
      <c r="R334" s="101"/>
      <c r="S334">
        <v>10.983000000000001</v>
      </c>
      <c r="T334" s="37">
        <f t="shared" si="152"/>
        <v>0</v>
      </c>
    </row>
    <row r="335" spans="1:20" x14ac:dyDescent="0.3">
      <c r="A335" s="94" t="s">
        <v>279</v>
      </c>
      <c r="B335" s="95">
        <v>34.1</v>
      </c>
      <c r="C335" s="37">
        <v>2.9159999999999999</v>
      </c>
      <c r="G335" s="37">
        <f t="shared" si="155"/>
        <v>0.230778379046746</v>
      </c>
      <c r="H335" s="37">
        <f t="shared" si="145"/>
        <v>0.230778379046746</v>
      </c>
      <c r="I335" s="37">
        <f t="shared" si="146"/>
        <v>3.1467783790467458</v>
      </c>
      <c r="K335" s="37">
        <f t="shared" si="147"/>
        <v>3.1467783790467458</v>
      </c>
      <c r="L335" s="37">
        <f t="shared" si="139"/>
        <v>3.94</v>
      </c>
      <c r="M335" s="37">
        <f t="shared" si="148"/>
        <v>0.7932216209532541</v>
      </c>
      <c r="N335" s="37">
        <f t="shared" si="140"/>
        <v>34.1</v>
      </c>
      <c r="P335" s="37">
        <f t="shared" si="149"/>
        <v>0.7932216209532541</v>
      </c>
      <c r="Q335" s="37">
        <f t="shared" si="150"/>
        <v>3.94</v>
      </c>
      <c r="R335" s="101"/>
      <c r="S335">
        <v>3.94</v>
      </c>
      <c r="T335" s="37">
        <f t="shared" si="152"/>
        <v>0</v>
      </c>
    </row>
    <row r="336" spans="1:20" x14ac:dyDescent="0.3">
      <c r="A336" s="94" t="s">
        <v>137</v>
      </c>
      <c r="B336" s="95">
        <v>33.1</v>
      </c>
      <c r="C336" s="37">
        <v>9.4849999999999994</v>
      </c>
      <c r="G336" s="37">
        <f t="shared" si="155"/>
        <v>0.22401068464654819</v>
      </c>
      <c r="H336" s="37">
        <f t="shared" si="145"/>
        <v>0.22401068464654819</v>
      </c>
      <c r="I336" s="37">
        <f t="shared" si="146"/>
        <v>9.7090106846465485</v>
      </c>
      <c r="K336" s="37">
        <f t="shared" si="147"/>
        <v>9.7090106846465485</v>
      </c>
      <c r="L336" s="37">
        <f t="shared" si="139"/>
        <v>11.128</v>
      </c>
      <c r="M336" s="37">
        <f t="shared" si="148"/>
        <v>1.4189893153534516</v>
      </c>
      <c r="N336" s="37">
        <f t="shared" si="140"/>
        <v>33.1</v>
      </c>
      <c r="P336" s="37">
        <f t="shared" si="149"/>
        <v>1.4189893153534516</v>
      </c>
      <c r="Q336" s="37">
        <f t="shared" si="150"/>
        <v>11.128</v>
      </c>
      <c r="R336" s="101"/>
      <c r="S336">
        <v>11.128</v>
      </c>
      <c r="T336" s="37">
        <f t="shared" si="152"/>
        <v>0</v>
      </c>
    </row>
    <row r="337" spans="1:20" x14ac:dyDescent="0.3">
      <c r="A337" s="94" t="s">
        <v>440</v>
      </c>
      <c r="B337" s="95">
        <v>32.5</v>
      </c>
      <c r="C337" s="37">
        <v>5.9210000000000003</v>
      </c>
      <c r="G337" s="37">
        <f t="shared" si="155"/>
        <v>0.21995006800642947</v>
      </c>
      <c r="H337" s="37">
        <f t="shared" si="145"/>
        <v>0.21995006800642947</v>
      </c>
      <c r="I337" s="37">
        <f t="shared" si="146"/>
        <v>6.14095006800643</v>
      </c>
      <c r="K337" s="37">
        <f t="shared" si="147"/>
        <v>6.14095006800643</v>
      </c>
      <c r="L337" s="37">
        <f t="shared" si="139"/>
        <v>7.6580000000000004</v>
      </c>
      <c r="M337" s="37">
        <f t="shared" si="148"/>
        <v>1.5170499319935704</v>
      </c>
      <c r="N337" s="37">
        <f t="shared" si="140"/>
        <v>32.5</v>
      </c>
      <c r="P337" s="37">
        <f t="shared" si="149"/>
        <v>1.5170499319935704</v>
      </c>
      <c r="Q337" s="37">
        <f t="shared" si="150"/>
        <v>7.6580000000000004</v>
      </c>
      <c r="R337" s="101"/>
      <c r="S337">
        <v>7.6580000000000004</v>
      </c>
      <c r="T337" s="37">
        <f t="shared" si="152"/>
        <v>0</v>
      </c>
    </row>
    <row r="338" spans="1:20" x14ac:dyDescent="0.3">
      <c r="A338" s="94" t="s">
        <v>500</v>
      </c>
      <c r="B338" s="95">
        <v>33.6</v>
      </c>
      <c r="C338" s="37">
        <v>3.738</v>
      </c>
      <c r="D338" s="37">
        <f>C338+E338</f>
        <v>3.903</v>
      </c>
      <c r="E338" s="37">
        <f>VLOOKUP(A338,'расход по ИПУ'!A:B,2,0)</f>
        <v>0.16500000000000001</v>
      </c>
      <c r="F338" s="37">
        <f>B338</f>
        <v>33.6</v>
      </c>
      <c r="H338" s="37">
        <f t="shared" si="145"/>
        <v>0.16500000000000001</v>
      </c>
      <c r="I338" s="37">
        <f t="shared" si="146"/>
        <v>3.903</v>
      </c>
      <c r="K338" s="37">
        <f t="shared" si="147"/>
        <v>3.903</v>
      </c>
      <c r="L338" s="37">
        <f t="shared" si="139"/>
        <v>4.8029999999999999</v>
      </c>
      <c r="M338" s="37">
        <f t="shared" si="148"/>
        <v>0.89999999999999991</v>
      </c>
      <c r="N338" s="37">
        <f t="shared" si="140"/>
        <v>33.6</v>
      </c>
      <c r="P338" s="37">
        <f t="shared" si="149"/>
        <v>0.89999999999999991</v>
      </c>
      <c r="Q338" s="37">
        <f t="shared" si="150"/>
        <v>4.8029999999999999</v>
      </c>
      <c r="R338" s="101"/>
      <c r="S338">
        <v>4.8029999999999999</v>
      </c>
      <c r="T338" s="37">
        <f t="shared" si="152"/>
        <v>0</v>
      </c>
    </row>
    <row r="339" spans="1:20" x14ac:dyDescent="0.3">
      <c r="A339" s="94" t="s">
        <v>455</v>
      </c>
      <c r="B339" s="95">
        <v>60.6</v>
      </c>
      <c r="C339" s="37">
        <v>11.596</v>
      </c>
      <c r="G339" s="37">
        <f t="shared" ref="G339:G341" si="156">B339*$G$797</f>
        <v>0.41012228065198852</v>
      </c>
      <c r="H339" s="37">
        <f t="shared" si="145"/>
        <v>0.41012228065198852</v>
      </c>
      <c r="I339" s="37">
        <f t="shared" si="146"/>
        <v>12.006122280651988</v>
      </c>
      <c r="K339" s="37">
        <f t="shared" si="147"/>
        <v>12.006122280651988</v>
      </c>
      <c r="L339" s="37">
        <f t="shared" si="139"/>
        <v>13.702</v>
      </c>
      <c r="M339" s="37">
        <f t="shared" si="148"/>
        <v>1.6958777193480117</v>
      </c>
      <c r="N339" s="37">
        <f t="shared" si="140"/>
        <v>60.6</v>
      </c>
      <c r="P339" s="37">
        <f t="shared" si="149"/>
        <v>1.6958777193480117</v>
      </c>
      <c r="Q339" s="37">
        <f t="shared" si="150"/>
        <v>13.702</v>
      </c>
      <c r="R339" s="101"/>
      <c r="S339">
        <v>13.702</v>
      </c>
      <c r="T339" s="37">
        <f t="shared" si="152"/>
        <v>0</v>
      </c>
    </row>
    <row r="340" spans="1:20" x14ac:dyDescent="0.3">
      <c r="A340" s="94" t="s">
        <v>454</v>
      </c>
      <c r="B340" s="95">
        <v>39.299999999999997</v>
      </c>
      <c r="C340" s="37">
        <v>7.3719999999999999</v>
      </c>
      <c r="G340" s="37">
        <f t="shared" si="156"/>
        <v>0.26597038992777472</v>
      </c>
      <c r="H340" s="37">
        <f t="shared" si="145"/>
        <v>0.26597038992777472</v>
      </c>
      <c r="I340" s="37">
        <f t="shared" si="146"/>
        <v>7.6379703899277747</v>
      </c>
      <c r="K340" s="37">
        <f t="shared" si="147"/>
        <v>7.6379703899277747</v>
      </c>
      <c r="L340" s="37">
        <f t="shared" si="139"/>
        <v>9.5340000000000007</v>
      </c>
      <c r="M340" s="37">
        <f t="shared" si="148"/>
        <v>1.896029610072226</v>
      </c>
      <c r="N340" s="37">
        <f t="shared" si="140"/>
        <v>39.299999999999997</v>
      </c>
      <c r="P340" s="37">
        <f t="shared" si="149"/>
        <v>1.896029610072226</v>
      </c>
      <c r="Q340" s="37">
        <f t="shared" si="150"/>
        <v>9.5340000000000007</v>
      </c>
      <c r="R340" s="101"/>
      <c r="S340">
        <v>9.5340000000000007</v>
      </c>
      <c r="T340" s="37">
        <f t="shared" si="152"/>
        <v>0</v>
      </c>
    </row>
    <row r="341" spans="1:20" x14ac:dyDescent="0.3">
      <c r="A341" s="94" t="s">
        <v>487</v>
      </c>
      <c r="B341" s="95">
        <v>32</v>
      </c>
      <c r="C341" s="37">
        <v>4.4189999999999996</v>
      </c>
      <c r="G341" s="37">
        <f t="shared" si="156"/>
        <v>0.21656622080633056</v>
      </c>
      <c r="H341" s="37">
        <f t="shared" si="145"/>
        <v>0.21656622080633056</v>
      </c>
      <c r="I341" s="37">
        <f t="shared" si="146"/>
        <v>4.6355662208063304</v>
      </c>
      <c r="K341" s="37">
        <f t="shared" si="147"/>
        <v>4.6355662208063304</v>
      </c>
      <c r="L341" s="37">
        <f t="shared" si="139"/>
        <v>5.1340000000000003</v>
      </c>
      <c r="M341" s="37">
        <f t="shared" si="148"/>
        <v>0.49843377919366993</v>
      </c>
      <c r="N341" s="37">
        <f t="shared" si="140"/>
        <v>32</v>
      </c>
      <c r="P341" s="37">
        <f t="shared" si="149"/>
        <v>0.49843377919366993</v>
      </c>
      <c r="Q341" s="37">
        <f t="shared" si="150"/>
        <v>5.1340000000000003</v>
      </c>
      <c r="R341" s="101"/>
      <c r="S341">
        <v>5.1340000000000003</v>
      </c>
      <c r="T341" s="37">
        <f t="shared" si="152"/>
        <v>0</v>
      </c>
    </row>
    <row r="342" spans="1:20" x14ac:dyDescent="0.3">
      <c r="A342" s="94" t="s">
        <v>412</v>
      </c>
      <c r="B342" s="95">
        <v>31.7</v>
      </c>
      <c r="C342" s="37">
        <v>4.3849999999999998</v>
      </c>
      <c r="D342" s="37">
        <f>C342+E342</f>
        <v>4.5619999999999994</v>
      </c>
      <c r="E342" s="37">
        <f>VLOOKUP(A342,'расход по ИПУ'!A:B,2,0)</f>
        <v>0.17699999999999999</v>
      </c>
      <c r="F342" s="37">
        <f>B342</f>
        <v>31.7</v>
      </c>
      <c r="H342" s="37">
        <f t="shared" si="145"/>
        <v>0.17699999999999999</v>
      </c>
      <c r="I342" s="37">
        <f t="shared" si="146"/>
        <v>4.5619999999999994</v>
      </c>
      <c r="K342" s="37">
        <f t="shared" si="147"/>
        <v>4.5619999999999994</v>
      </c>
      <c r="L342" s="37">
        <f t="shared" si="139"/>
        <v>5.3609999999999998</v>
      </c>
      <c r="M342" s="37">
        <f t="shared" si="148"/>
        <v>0.79900000000000038</v>
      </c>
      <c r="N342" s="37">
        <f t="shared" si="140"/>
        <v>31.7</v>
      </c>
      <c r="P342" s="37">
        <f t="shared" si="149"/>
        <v>0.79900000000000038</v>
      </c>
      <c r="Q342" s="37">
        <f t="shared" si="150"/>
        <v>5.3609999999999998</v>
      </c>
      <c r="R342" s="101"/>
      <c r="S342">
        <v>5.3609999999999998</v>
      </c>
      <c r="T342" s="37">
        <f t="shared" si="152"/>
        <v>0</v>
      </c>
    </row>
    <row r="343" spans="1:20" x14ac:dyDescent="0.3">
      <c r="A343" s="94" t="s">
        <v>466</v>
      </c>
      <c r="B343" s="95">
        <v>39.1</v>
      </c>
      <c r="C343" s="37">
        <v>3.9849999999999999</v>
      </c>
      <c r="G343" s="37">
        <f t="shared" ref="G343:G345" si="157">B343*$G$797</f>
        <v>0.26461685104773519</v>
      </c>
      <c r="H343" s="37">
        <f t="shared" si="145"/>
        <v>0.26461685104773519</v>
      </c>
      <c r="I343" s="37">
        <f t="shared" si="146"/>
        <v>4.249616851047735</v>
      </c>
      <c r="K343" s="37">
        <f>S343</f>
        <v>3.9849999999999999</v>
      </c>
      <c r="L343" s="37">
        <f t="shared" si="139"/>
        <v>3.9849999999999999</v>
      </c>
      <c r="M343" s="37">
        <f t="shared" si="148"/>
        <v>0</v>
      </c>
      <c r="N343" s="37">
        <f t="shared" si="140"/>
        <v>39.1</v>
      </c>
      <c r="P343" s="37">
        <f t="shared" si="149"/>
        <v>0</v>
      </c>
      <c r="Q343" s="37">
        <f t="shared" si="150"/>
        <v>3.9849999999999999</v>
      </c>
      <c r="R343" s="101"/>
      <c r="S343">
        <v>3.9849999999999999</v>
      </c>
      <c r="T343" s="37">
        <f t="shared" si="152"/>
        <v>0</v>
      </c>
    </row>
    <row r="344" spans="1:20" x14ac:dyDescent="0.3">
      <c r="A344" s="94" t="s">
        <v>474</v>
      </c>
      <c r="B344" s="95">
        <v>61.7</v>
      </c>
      <c r="C344" s="37">
        <v>10.97</v>
      </c>
      <c r="G344" s="37">
        <f t="shared" si="157"/>
        <v>0.41756674449220615</v>
      </c>
      <c r="H344" s="37">
        <f t="shared" si="145"/>
        <v>0.41756674449220615</v>
      </c>
      <c r="I344" s="37">
        <f t="shared" si="146"/>
        <v>11.387566744492206</v>
      </c>
      <c r="K344" s="37">
        <f t="shared" si="147"/>
        <v>11.387566744492206</v>
      </c>
      <c r="L344" s="37">
        <f t="shared" si="139"/>
        <v>13.327</v>
      </c>
      <c r="M344" s="37">
        <f t="shared" si="148"/>
        <v>1.9394332555077938</v>
      </c>
      <c r="N344" s="37">
        <f t="shared" si="140"/>
        <v>61.7</v>
      </c>
      <c r="P344" s="37">
        <f t="shared" si="149"/>
        <v>1.9394332555077938</v>
      </c>
      <c r="Q344" s="37">
        <f t="shared" si="150"/>
        <v>13.327</v>
      </c>
      <c r="R344" s="101"/>
      <c r="S344">
        <v>13.327</v>
      </c>
      <c r="T344" s="37">
        <f t="shared" si="152"/>
        <v>0</v>
      </c>
    </row>
    <row r="345" spans="1:20" x14ac:dyDescent="0.3">
      <c r="A345" s="94" t="s">
        <v>414</v>
      </c>
      <c r="B345" s="95">
        <v>32.5</v>
      </c>
      <c r="C345" s="37">
        <v>7.8819999999999997</v>
      </c>
      <c r="G345" s="37">
        <f t="shared" si="157"/>
        <v>0.21995006800642947</v>
      </c>
      <c r="H345" s="37">
        <f t="shared" si="145"/>
        <v>0.21995006800642947</v>
      </c>
      <c r="I345" s="37">
        <f t="shared" si="146"/>
        <v>8.1019500680064294</v>
      </c>
      <c r="K345" s="37">
        <f t="shared" si="147"/>
        <v>8.1019500680064294</v>
      </c>
      <c r="L345" s="37">
        <f t="shared" si="139"/>
        <v>8.2739999999999991</v>
      </c>
      <c r="M345" s="37">
        <f t="shared" si="148"/>
        <v>0.17204993199356977</v>
      </c>
      <c r="N345" s="37">
        <f t="shared" si="140"/>
        <v>32.5</v>
      </c>
      <c r="P345" s="37">
        <f t="shared" si="149"/>
        <v>0.17204993199356977</v>
      </c>
      <c r="Q345" s="37">
        <f t="shared" si="150"/>
        <v>8.2739999999999991</v>
      </c>
      <c r="R345" s="101"/>
      <c r="S345">
        <v>8.2739999999999991</v>
      </c>
      <c r="T345" s="37">
        <f t="shared" si="152"/>
        <v>0</v>
      </c>
    </row>
    <row r="346" spans="1:20" x14ac:dyDescent="0.3">
      <c r="A346" s="94" t="s">
        <v>430</v>
      </c>
      <c r="B346" s="95">
        <v>33.6</v>
      </c>
      <c r="C346" s="37">
        <v>5.6740000000000004</v>
      </c>
      <c r="D346" s="37">
        <f t="shared" ref="D346:D347" si="158">C346+E346</f>
        <v>5.6740000000000004</v>
      </c>
      <c r="E346" s="37">
        <f>VLOOKUP(A346,'расход по ИПУ'!A:B,2,0)</f>
        <v>0</v>
      </c>
      <c r="F346" s="37">
        <f t="shared" ref="F346:F347" si="159">B346</f>
        <v>33.6</v>
      </c>
      <c r="H346" s="37">
        <f t="shared" si="145"/>
        <v>0</v>
      </c>
      <c r="I346" s="37">
        <f t="shared" si="146"/>
        <v>5.6740000000000004</v>
      </c>
      <c r="K346" s="37">
        <f t="shared" si="147"/>
        <v>5.6740000000000004</v>
      </c>
      <c r="L346" s="37">
        <f t="shared" si="139"/>
        <v>6.851</v>
      </c>
      <c r="M346" s="37">
        <f t="shared" si="148"/>
        <v>1.1769999999999996</v>
      </c>
      <c r="N346" s="37">
        <f t="shared" si="140"/>
        <v>33.6</v>
      </c>
      <c r="P346" s="37">
        <f t="shared" si="149"/>
        <v>1.1769999999999996</v>
      </c>
      <c r="Q346" s="37">
        <f t="shared" si="150"/>
        <v>6.851</v>
      </c>
      <c r="R346" s="101"/>
      <c r="S346">
        <v>6.851</v>
      </c>
      <c r="T346" s="37">
        <f t="shared" si="152"/>
        <v>0</v>
      </c>
    </row>
    <row r="347" spans="1:20" x14ac:dyDescent="0.3">
      <c r="A347" s="94" t="s">
        <v>332</v>
      </c>
      <c r="B347" s="95">
        <v>36.700000000000003</v>
      </c>
      <c r="C347" s="37">
        <v>8.92</v>
      </c>
      <c r="D347" s="37">
        <f t="shared" si="158"/>
        <v>9.2710000000000008</v>
      </c>
      <c r="E347" s="37">
        <f>VLOOKUP(A347,'расход по ИПУ'!A:B,2,0)</f>
        <v>0.35099999999999998</v>
      </c>
      <c r="F347" s="37">
        <f t="shared" si="159"/>
        <v>36.700000000000003</v>
      </c>
      <c r="H347" s="37">
        <f t="shared" si="145"/>
        <v>0.35099999999999998</v>
      </c>
      <c r="I347" s="37">
        <f t="shared" si="146"/>
        <v>9.2710000000000008</v>
      </c>
      <c r="K347" s="37">
        <f t="shared" si="147"/>
        <v>9.2710000000000008</v>
      </c>
      <c r="L347" s="37">
        <f t="shared" si="139"/>
        <v>10.367000000000001</v>
      </c>
      <c r="M347" s="37">
        <f t="shared" si="148"/>
        <v>1.0960000000000001</v>
      </c>
      <c r="N347" s="37">
        <f t="shared" si="140"/>
        <v>36.700000000000003</v>
      </c>
      <c r="P347" s="37">
        <f t="shared" si="149"/>
        <v>1.0960000000000001</v>
      </c>
      <c r="Q347" s="37">
        <f t="shared" si="150"/>
        <v>10.367000000000001</v>
      </c>
      <c r="R347" s="101"/>
      <c r="S347">
        <v>10.367000000000001</v>
      </c>
      <c r="T347" s="37">
        <f t="shared" si="152"/>
        <v>0</v>
      </c>
    </row>
    <row r="348" spans="1:20" x14ac:dyDescent="0.3">
      <c r="A348" s="94" t="s">
        <v>470</v>
      </c>
      <c r="B348" s="95">
        <v>60.6</v>
      </c>
      <c r="C348" s="37">
        <v>6.9370000000000003</v>
      </c>
      <c r="G348" s="37">
        <f t="shared" ref="G348:G349" si="160">B348*$G$797</f>
        <v>0.41012228065198852</v>
      </c>
      <c r="H348" s="37">
        <f t="shared" si="145"/>
        <v>0.41012228065198852</v>
      </c>
      <c r="I348" s="37">
        <f t="shared" si="146"/>
        <v>7.3471222806519885</v>
      </c>
      <c r="K348" s="37">
        <f>S348</f>
        <v>7.056</v>
      </c>
      <c r="L348" s="37">
        <f t="shared" si="139"/>
        <v>7.056</v>
      </c>
      <c r="M348" s="37">
        <f t="shared" si="148"/>
        <v>0</v>
      </c>
      <c r="N348" s="37">
        <f t="shared" si="140"/>
        <v>60.6</v>
      </c>
      <c r="P348" s="37">
        <f t="shared" si="149"/>
        <v>0</v>
      </c>
      <c r="Q348" s="37">
        <f t="shared" si="150"/>
        <v>7.056</v>
      </c>
      <c r="R348" s="101"/>
      <c r="S348">
        <v>7.056</v>
      </c>
      <c r="T348" s="37">
        <f t="shared" si="152"/>
        <v>0</v>
      </c>
    </row>
    <row r="349" spans="1:20" x14ac:dyDescent="0.3">
      <c r="A349" s="94" t="s">
        <v>488</v>
      </c>
      <c r="B349" s="95">
        <v>39.299999999999997</v>
      </c>
      <c r="C349" s="37">
        <v>8.2880000000000003</v>
      </c>
      <c r="G349" s="37">
        <f t="shared" si="160"/>
        <v>0.26597038992777472</v>
      </c>
      <c r="H349" s="37">
        <f t="shared" si="145"/>
        <v>0.26597038992777472</v>
      </c>
      <c r="I349" s="37">
        <f t="shared" si="146"/>
        <v>8.553970389927775</v>
      </c>
      <c r="K349" s="37">
        <f t="shared" si="147"/>
        <v>8.553970389927775</v>
      </c>
      <c r="L349" s="37">
        <f t="shared" si="139"/>
        <v>10.94</v>
      </c>
      <c r="M349" s="37">
        <f t="shared" si="148"/>
        <v>2.3860296100722245</v>
      </c>
      <c r="N349" s="37">
        <f t="shared" si="140"/>
        <v>39.299999999999997</v>
      </c>
      <c r="P349" s="37">
        <f t="shared" si="149"/>
        <v>2.3860296100722245</v>
      </c>
      <c r="Q349" s="37">
        <f t="shared" si="150"/>
        <v>10.94</v>
      </c>
      <c r="R349" s="101"/>
      <c r="S349">
        <v>10.94</v>
      </c>
      <c r="T349" s="37">
        <f t="shared" si="152"/>
        <v>0</v>
      </c>
    </row>
    <row r="350" spans="1:20" x14ac:dyDescent="0.3">
      <c r="A350" s="94" t="s">
        <v>462</v>
      </c>
      <c r="B350" s="95">
        <v>32</v>
      </c>
      <c r="C350" s="37">
        <v>5.1360000000000001</v>
      </c>
      <c r="D350" s="37">
        <f t="shared" ref="D350:D353" si="161">C350+E350</f>
        <v>5.5170000000000003</v>
      </c>
      <c r="E350" s="37">
        <f>VLOOKUP(A350,'расход по ИПУ'!A:B,2,0)</f>
        <v>0.38100000000000001</v>
      </c>
      <c r="F350" s="37">
        <f t="shared" ref="F350:F353" si="162">B350</f>
        <v>32</v>
      </c>
      <c r="H350" s="37">
        <f t="shared" si="145"/>
        <v>0.38100000000000001</v>
      </c>
      <c r="I350" s="37">
        <f t="shared" si="146"/>
        <v>5.5170000000000003</v>
      </c>
      <c r="K350" s="37">
        <f t="shared" si="147"/>
        <v>5.5170000000000003</v>
      </c>
      <c r="L350" s="37">
        <f t="shared" si="139"/>
        <v>6.423</v>
      </c>
      <c r="M350" s="37">
        <f t="shared" si="148"/>
        <v>0.90599999999999969</v>
      </c>
      <c r="N350" s="37">
        <f t="shared" si="140"/>
        <v>32</v>
      </c>
      <c r="P350" s="37">
        <f t="shared" si="149"/>
        <v>0.90599999999999969</v>
      </c>
      <c r="Q350" s="37">
        <f t="shared" si="150"/>
        <v>6.423</v>
      </c>
      <c r="R350" s="101"/>
      <c r="S350">
        <v>6.423</v>
      </c>
      <c r="T350" s="37">
        <f t="shared" si="152"/>
        <v>0</v>
      </c>
    </row>
    <row r="351" spans="1:20" x14ac:dyDescent="0.3">
      <c r="A351" s="94" t="s">
        <v>2656</v>
      </c>
      <c r="B351" s="95">
        <v>31.7</v>
      </c>
      <c r="C351" s="37">
        <v>7.8019999999999996</v>
      </c>
      <c r="D351" s="37">
        <f t="shared" si="161"/>
        <v>8.2519999999999989</v>
      </c>
      <c r="E351" s="37">
        <f>VLOOKUP(A351,'расход по ИПУ'!A:B,2,0)</f>
        <v>0.45</v>
      </c>
      <c r="F351" s="37">
        <f t="shared" si="162"/>
        <v>31.7</v>
      </c>
      <c r="H351" s="37">
        <f t="shared" si="145"/>
        <v>0.45</v>
      </c>
      <c r="I351" s="37">
        <f t="shared" si="146"/>
        <v>8.2519999999999989</v>
      </c>
      <c r="K351" s="37">
        <f t="shared" si="147"/>
        <v>8.2519999999999989</v>
      </c>
      <c r="L351" s="37">
        <f t="shared" si="139"/>
        <v>9.1199999999999992</v>
      </c>
      <c r="M351" s="37">
        <f t="shared" si="148"/>
        <v>0.86800000000000033</v>
      </c>
      <c r="N351" s="37">
        <f t="shared" si="140"/>
        <v>31.7</v>
      </c>
      <c r="P351" s="37">
        <f t="shared" si="149"/>
        <v>0.86800000000000033</v>
      </c>
      <c r="Q351" s="37">
        <f t="shared" si="150"/>
        <v>9.1199999999999992</v>
      </c>
      <c r="R351" s="101"/>
      <c r="S351">
        <v>9.1199999999999992</v>
      </c>
      <c r="T351" s="37">
        <f t="shared" si="152"/>
        <v>0</v>
      </c>
    </row>
    <row r="352" spans="1:20" x14ac:dyDescent="0.3">
      <c r="A352" s="94" t="s">
        <v>973</v>
      </c>
      <c r="B352" s="95">
        <v>39.1</v>
      </c>
      <c r="C352" s="37">
        <v>2.456</v>
      </c>
      <c r="D352" s="37">
        <f t="shared" si="161"/>
        <v>2.456</v>
      </c>
      <c r="E352" s="37">
        <f>VLOOKUP(A352,'расход по ИПУ'!A:B,2,0)</f>
        <v>0</v>
      </c>
      <c r="F352" s="37">
        <f t="shared" si="162"/>
        <v>39.1</v>
      </c>
      <c r="H352" s="37">
        <f t="shared" si="145"/>
        <v>0</v>
      </c>
      <c r="I352" s="37">
        <f t="shared" si="146"/>
        <v>2.456</v>
      </c>
      <c r="K352" s="37">
        <f t="shared" si="147"/>
        <v>2.456</v>
      </c>
      <c r="L352" s="37">
        <f t="shared" si="139"/>
        <v>2.6629999999999998</v>
      </c>
      <c r="M352" s="37">
        <f t="shared" si="148"/>
        <v>0.20699999999999985</v>
      </c>
      <c r="N352" s="37">
        <f t="shared" si="140"/>
        <v>39.1</v>
      </c>
      <c r="P352" s="37">
        <f t="shared" si="149"/>
        <v>0.20699999999999985</v>
      </c>
      <c r="Q352" s="37">
        <f t="shared" si="150"/>
        <v>2.6629999999999998</v>
      </c>
      <c r="R352" s="101"/>
      <c r="S352">
        <v>2.6629999999999998</v>
      </c>
      <c r="T352" s="37">
        <f t="shared" si="152"/>
        <v>0</v>
      </c>
    </row>
    <row r="353" spans="1:20" x14ac:dyDescent="0.3">
      <c r="A353" s="94" t="s">
        <v>1525</v>
      </c>
      <c r="B353" s="95">
        <v>61.7</v>
      </c>
      <c r="C353" s="37">
        <v>10.962999999999999</v>
      </c>
      <c r="D353" s="37">
        <f t="shared" si="161"/>
        <v>11.562999999999999</v>
      </c>
      <c r="E353" s="37">
        <f>VLOOKUP(A353,'расход по ИПУ'!A:B,2,0)</f>
        <v>0.6</v>
      </c>
      <c r="F353" s="37">
        <f t="shared" si="162"/>
        <v>61.7</v>
      </c>
      <c r="H353" s="37">
        <f t="shared" si="145"/>
        <v>0.6</v>
      </c>
      <c r="I353" s="37">
        <f t="shared" si="146"/>
        <v>11.562999999999999</v>
      </c>
      <c r="K353" s="37">
        <f t="shared" si="147"/>
        <v>11.562999999999999</v>
      </c>
      <c r="L353" s="37">
        <f t="shared" si="139"/>
        <v>13.266</v>
      </c>
      <c r="M353" s="37">
        <f t="shared" si="148"/>
        <v>1.7030000000000012</v>
      </c>
      <c r="N353" s="37">
        <f t="shared" si="140"/>
        <v>61.7</v>
      </c>
      <c r="P353" s="37">
        <f t="shared" si="149"/>
        <v>1.7030000000000012</v>
      </c>
      <c r="Q353" s="37">
        <f t="shared" si="150"/>
        <v>13.266</v>
      </c>
      <c r="R353" s="101"/>
      <c r="S353">
        <v>13.266</v>
      </c>
      <c r="T353" s="37">
        <f t="shared" si="152"/>
        <v>0</v>
      </c>
    </row>
    <row r="354" spans="1:20" x14ac:dyDescent="0.3">
      <c r="A354" s="94" t="s">
        <v>2070</v>
      </c>
      <c r="B354" s="95">
        <v>32.5</v>
      </c>
      <c r="C354" s="37">
        <v>6.2690000000000001</v>
      </c>
      <c r="G354" s="37">
        <f t="shared" ref="G354:G356" si="163">B354*$G$797</f>
        <v>0.21995006800642947</v>
      </c>
      <c r="H354" s="37">
        <f t="shared" si="145"/>
        <v>0.21995006800642947</v>
      </c>
      <c r="I354" s="37">
        <f t="shared" si="146"/>
        <v>6.4889500680064298</v>
      </c>
      <c r="K354" s="37">
        <f t="shared" si="147"/>
        <v>6.4889500680064298</v>
      </c>
      <c r="L354" s="37">
        <f t="shared" si="139"/>
        <v>8.173</v>
      </c>
      <c r="M354" s="37">
        <f t="shared" si="148"/>
        <v>1.6840499319935702</v>
      </c>
      <c r="N354" s="37">
        <f t="shared" si="140"/>
        <v>32.5</v>
      </c>
      <c r="P354" s="37">
        <f t="shared" si="149"/>
        <v>1.6840499319935702</v>
      </c>
      <c r="Q354" s="37">
        <f t="shared" si="150"/>
        <v>8.173</v>
      </c>
      <c r="R354" s="101"/>
      <c r="S354">
        <v>8.173</v>
      </c>
      <c r="T354" s="37">
        <f t="shared" si="152"/>
        <v>0</v>
      </c>
    </row>
    <row r="355" spans="1:20" x14ac:dyDescent="0.3">
      <c r="A355" s="94" t="s">
        <v>1110</v>
      </c>
      <c r="B355" s="95">
        <v>33.6</v>
      </c>
      <c r="C355" s="37">
        <v>2.173</v>
      </c>
      <c r="G355" s="37">
        <f t="shared" si="163"/>
        <v>0.2273945318466471</v>
      </c>
      <c r="H355" s="37">
        <f t="shared" si="145"/>
        <v>0.2273945318466471</v>
      </c>
      <c r="I355" s="37">
        <f t="shared" si="146"/>
        <v>2.4003945318466471</v>
      </c>
      <c r="K355" s="37">
        <f>S355</f>
        <v>2.3620000000000001</v>
      </c>
      <c r="L355" s="37">
        <f t="shared" si="139"/>
        <v>2.3620000000000001</v>
      </c>
      <c r="M355" s="37">
        <f t="shared" si="148"/>
        <v>0</v>
      </c>
      <c r="N355" s="37">
        <f t="shared" si="140"/>
        <v>33.6</v>
      </c>
      <c r="P355" s="37">
        <f t="shared" si="149"/>
        <v>0</v>
      </c>
      <c r="Q355" s="37">
        <f t="shared" si="150"/>
        <v>2.3620000000000001</v>
      </c>
      <c r="R355" s="101"/>
      <c r="S355">
        <v>2.3620000000000001</v>
      </c>
      <c r="T355" s="37">
        <f t="shared" si="152"/>
        <v>0</v>
      </c>
    </row>
    <row r="356" spans="1:20" x14ac:dyDescent="0.3">
      <c r="A356" s="94" t="s">
        <v>1104</v>
      </c>
      <c r="B356" s="95">
        <v>60.6</v>
      </c>
      <c r="C356" s="37">
        <v>4.0090000000000003</v>
      </c>
      <c r="G356" s="37">
        <f t="shared" si="163"/>
        <v>0.41012228065198852</v>
      </c>
      <c r="H356" s="37">
        <f t="shared" si="145"/>
        <v>0.41012228065198852</v>
      </c>
      <c r="I356" s="37">
        <f t="shared" si="146"/>
        <v>4.4191222806519885</v>
      </c>
      <c r="K356" s="37">
        <f t="shared" si="147"/>
        <v>4.4191222806519885</v>
      </c>
      <c r="L356" s="37">
        <f t="shared" si="139"/>
        <v>4.859</v>
      </c>
      <c r="M356" s="37">
        <f t="shared" si="148"/>
        <v>0.43987771934801145</v>
      </c>
      <c r="N356" s="37">
        <f t="shared" si="140"/>
        <v>60.6</v>
      </c>
      <c r="P356" s="37">
        <f t="shared" si="149"/>
        <v>0.43987771934801145</v>
      </c>
      <c r="Q356" s="37">
        <f t="shared" si="150"/>
        <v>4.859</v>
      </c>
      <c r="R356" s="101"/>
      <c r="S356">
        <v>4.859</v>
      </c>
      <c r="T356" s="37">
        <f t="shared" si="152"/>
        <v>0</v>
      </c>
    </row>
    <row r="357" spans="1:20" x14ac:dyDescent="0.3">
      <c r="A357" s="94" t="s">
        <v>1037</v>
      </c>
      <c r="B357" s="95">
        <v>39.299999999999997</v>
      </c>
      <c r="C357" s="37">
        <v>2.919</v>
      </c>
      <c r="D357" s="37">
        <f>C357+E357</f>
        <v>3.109</v>
      </c>
      <c r="E357" s="37">
        <f>VLOOKUP(A357,'расход по ИПУ'!A:B,2,0)</f>
        <v>0.19</v>
      </c>
      <c r="F357" s="37">
        <f>B357</f>
        <v>39.299999999999997</v>
      </c>
      <c r="H357" s="37">
        <f t="shared" si="145"/>
        <v>0.19</v>
      </c>
      <c r="I357" s="37">
        <f t="shared" si="146"/>
        <v>3.109</v>
      </c>
      <c r="K357" s="37">
        <f t="shared" si="147"/>
        <v>3.109</v>
      </c>
      <c r="L357" s="37">
        <f t="shared" si="139"/>
        <v>3.2959999999999998</v>
      </c>
      <c r="M357" s="37">
        <f t="shared" si="148"/>
        <v>0.18699999999999983</v>
      </c>
      <c r="N357" s="37">
        <f t="shared" si="140"/>
        <v>39.299999999999997</v>
      </c>
      <c r="P357" s="37">
        <f t="shared" si="149"/>
        <v>0.18699999999999983</v>
      </c>
      <c r="Q357" s="37">
        <f t="shared" si="150"/>
        <v>3.2959999999999998</v>
      </c>
      <c r="R357" s="101"/>
      <c r="S357">
        <v>3.2959999999999998</v>
      </c>
      <c r="T357" s="37">
        <f t="shared" si="152"/>
        <v>0</v>
      </c>
    </row>
    <row r="358" spans="1:20" x14ac:dyDescent="0.3">
      <c r="A358" s="94" t="s">
        <v>193</v>
      </c>
      <c r="B358" s="95">
        <v>78.400000000000006</v>
      </c>
      <c r="C358" s="37">
        <v>4.524</v>
      </c>
      <c r="G358" s="37">
        <f>B358*$G$797</f>
        <v>0.53058724097550991</v>
      </c>
      <c r="H358" s="37">
        <f t="shared" si="145"/>
        <v>0.53058724097550991</v>
      </c>
      <c r="I358" s="37">
        <f t="shared" si="146"/>
        <v>5.0545872409755095</v>
      </c>
      <c r="K358" s="37">
        <f t="shared" si="147"/>
        <v>5.0545872409755095</v>
      </c>
      <c r="L358" s="37">
        <f t="shared" si="139"/>
        <v>5.3789999999999996</v>
      </c>
      <c r="M358" s="37">
        <f t="shared" si="148"/>
        <v>0.32441275902449007</v>
      </c>
      <c r="N358" s="37">
        <f t="shared" si="140"/>
        <v>78.400000000000006</v>
      </c>
      <c r="P358" s="37">
        <f t="shared" si="149"/>
        <v>0.32441275902449007</v>
      </c>
      <c r="Q358" s="37">
        <f t="shared" si="150"/>
        <v>5.3789999999999996</v>
      </c>
      <c r="R358" s="101"/>
      <c r="S358">
        <v>5.3789999999999996</v>
      </c>
      <c r="T358" s="37">
        <f t="shared" si="152"/>
        <v>0</v>
      </c>
    </row>
    <row r="359" spans="1:20" x14ac:dyDescent="0.3">
      <c r="A359" s="94" t="s">
        <v>999</v>
      </c>
      <c r="B359" s="95">
        <v>32</v>
      </c>
      <c r="C359" s="37">
        <v>5.0469999999999997</v>
      </c>
      <c r="D359" s="37">
        <f t="shared" ref="D359:D360" si="164">C359+E359</f>
        <v>5.0469999999999997</v>
      </c>
      <c r="E359" s="37">
        <f>VLOOKUP(A359,'расход по ИПУ'!A:B,2,0)</f>
        <v>0</v>
      </c>
      <c r="F359" s="37">
        <f t="shared" ref="F359:F360" si="165">B359</f>
        <v>32</v>
      </c>
      <c r="H359" s="37">
        <f t="shared" si="145"/>
        <v>0</v>
      </c>
      <c r="I359" s="37">
        <f t="shared" si="146"/>
        <v>5.0469999999999997</v>
      </c>
      <c r="K359" s="37">
        <f t="shared" si="147"/>
        <v>5.0469999999999997</v>
      </c>
      <c r="L359" s="37">
        <f t="shared" si="139"/>
        <v>6.2530000000000001</v>
      </c>
      <c r="M359" s="37">
        <f t="shared" si="148"/>
        <v>1.2060000000000004</v>
      </c>
      <c r="N359" s="37">
        <f t="shared" si="140"/>
        <v>32</v>
      </c>
      <c r="P359" s="37">
        <f t="shared" si="149"/>
        <v>1.2060000000000004</v>
      </c>
      <c r="Q359" s="37">
        <f t="shared" si="150"/>
        <v>6.2530000000000001</v>
      </c>
      <c r="R359" s="101"/>
      <c r="S359">
        <v>6.2530000000000001</v>
      </c>
      <c r="T359" s="37">
        <f t="shared" si="152"/>
        <v>0</v>
      </c>
    </row>
    <row r="360" spans="1:20" x14ac:dyDescent="0.3">
      <c r="A360" s="94" t="s">
        <v>2598</v>
      </c>
      <c r="B360" s="95">
        <v>31.7</v>
      </c>
      <c r="C360" s="37">
        <v>5.0469999999999997</v>
      </c>
      <c r="D360" s="37">
        <f t="shared" si="164"/>
        <v>5.484</v>
      </c>
      <c r="E360" s="37">
        <f>VLOOKUP(A360,'расход по ИПУ'!A:B,2,0)</f>
        <v>0.437</v>
      </c>
      <c r="F360" s="37">
        <f t="shared" si="165"/>
        <v>31.7</v>
      </c>
      <c r="H360" s="37">
        <f t="shared" si="145"/>
        <v>0.437</v>
      </c>
      <c r="I360" s="37">
        <f t="shared" si="146"/>
        <v>5.484</v>
      </c>
      <c r="K360" s="37">
        <f t="shared" si="147"/>
        <v>5.484</v>
      </c>
      <c r="L360" s="37">
        <f t="shared" si="139"/>
        <v>6.2569999999999997</v>
      </c>
      <c r="M360" s="37">
        <f t="shared" si="148"/>
        <v>0.77299999999999969</v>
      </c>
      <c r="N360" s="37">
        <f t="shared" si="140"/>
        <v>31.7</v>
      </c>
      <c r="P360" s="37">
        <f t="shared" si="149"/>
        <v>0.77299999999999969</v>
      </c>
      <c r="Q360" s="37">
        <f t="shared" si="150"/>
        <v>6.2569999999999997</v>
      </c>
      <c r="R360" s="101"/>
      <c r="S360">
        <v>6.2569999999999997</v>
      </c>
      <c r="T360" s="37">
        <f t="shared" si="152"/>
        <v>0</v>
      </c>
    </row>
    <row r="361" spans="1:20" x14ac:dyDescent="0.3">
      <c r="A361" s="94" t="s">
        <v>1176</v>
      </c>
      <c r="B361" s="95">
        <v>39.1</v>
      </c>
      <c r="C361" s="37">
        <v>3.1219999999999999</v>
      </c>
      <c r="G361" s="37">
        <f>B361*$G$797</f>
        <v>0.26461685104773519</v>
      </c>
      <c r="H361" s="37">
        <f t="shared" si="145"/>
        <v>0.26461685104773519</v>
      </c>
      <c r="I361" s="37">
        <f t="shared" si="146"/>
        <v>3.386616851047735</v>
      </c>
      <c r="K361" s="37">
        <f t="shared" si="147"/>
        <v>3.386616851047735</v>
      </c>
      <c r="L361" s="37">
        <f t="shared" si="139"/>
        <v>4.0090000000000003</v>
      </c>
      <c r="M361" s="37">
        <f t="shared" si="148"/>
        <v>0.62238314895226532</v>
      </c>
      <c r="N361" s="37">
        <f t="shared" si="140"/>
        <v>39.1</v>
      </c>
      <c r="P361" s="37">
        <f t="shared" si="149"/>
        <v>0.62238314895226532</v>
      </c>
      <c r="Q361" s="37">
        <f t="shared" si="150"/>
        <v>4.0090000000000003</v>
      </c>
      <c r="R361" s="101"/>
      <c r="S361">
        <v>4.0090000000000003</v>
      </c>
      <c r="T361" s="37">
        <f t="shared" si="152"/>
        <v>0</v>
      </c>
    </row>
    <row r="362" spans="1:20" x14ac:dyDescent="0.3">
      <c r="A362" s="94" t="s">
        <v>820</v>
      </c>
      <c r="B362" s="95">
        <v>61.7</v>
      </c>
      <c r="C362" s="37">
        <v>5.7960000000000003</v>
      </c>
      <c r="D362" s="37">
        <f>C362+E362</f>
        <v>6.7970000000000006</v>
      </c>
      <c r="E362" s="37">
        <f>VLOOKUP(A362,'расход по ИПУ'!A:B,2,0)</f>
        <v>1.0009999999999999</v>
      </c>
      <c r="F362" s="37">
        <f>B362</f>
        <v>61.7</v>
      </c>
      <c r="H362" s="37">
        <f t="shared" si="145"/>
        <v>1.0009999999999999</v>
      </c>
      <c r="I362" s="37">
        <f t="shared" si="146"/>
        <v>6.7970000000000006</v>
      </c>
      <c r="K362" s="37">
        <f t="shared" si="147"/>
        <v>6.7970000000000006</v>
      </c>
      <c r="L362" s="37">
        <f t="shared" si="139"/>
        <v>7.0720000000000001</v>
      </c>
      <c r="M362" s="37">
        <f t="shared" si="148"/>
        <v>0.27499999999999947</v>
      </c>
      <c r="N362" s="37">
        <f t="shared" si="140"/>
        <v>61.7</v>
      </c>
      <c r="P362" s="37">
        <f t="shared" si="149"/>
        <v>0.27499999999999947</v>
      </c>
      <c r="Q362" s="37">
        <f t="shared" si="150"/>
        <v>7.0720000000000001</v>
      </c>
      <c r="R362" s="101"/>
      <c r="S362">
        <v>7.0720000000000001</v>
      </c>
      <c r="T362" s="37">
        <f t="shared" si="152"/>
        <v>0</v>
      </c>
    </row>
    <row r="363" spans="1:20" x14ac:dyDescent="0.3">
      <c r="A363" s="94" t="s">
        <v>2004</v>
      </c>
      <c r="B363" s="95">
        <v>32.5</v>
      </c>
      <c r="C363" s="37">
        <v>3.6240000000000001</v>
      </c>
      <c r="G363" s="37">
        <f t="shared" ref="G363:G364" si="166">B363*$G$797</f>
        <v>0.21995006800642947</v>
      </c>
      <c r="H363" s="37">
        <f t="shared" si="145"/>
        <v>0.21995006800642947</v>
      </c>
      <c r="I363" s="37">
        <f t="shared" si="146"/>
        <v>3.8439500680064294</v>
      </c>
      <c r="K363" s="37">
        <f t="shared" si="147"/>
        <v>3.8439500680064294</v>
      </c>
      <c r="L363" s="37">
        <f t="shared" si="139"/>
        <v>7.6120000000000001</v>
      </c>
      <c r="M363" s="37">
        <f t="shared" si="148"/>
        <v>3.7680499319935707</v>
      </c>
      <c r="N363" s="37">
        <f t="shared" si="140"/>
        <v>32.5</v>
      </c>
      <c r="P363" s="37">
        <f t="shared" si="149"/>
        <v>3.7680499319935707</v>
      </c>
      <c r="Q363" s="37">
        <f t="shared" si="150"/>
        <v>7.6120000000000001</v>
      </c>
      <c r="R363" s="101"/>
      <c r="S363">
        <v>7.6120000000000001</v>
      </c>
      <c r="T363" s="37">
        <f t="shared" si="152"/>
        <v>0</v>
      </c>
    </row>
    <row r="364" spans="1:20" x14ac:dyDescent="0.3">
      <c r="A364" s="94" t="s">
        <v>2463</v>
      </c>
      <c r="B364" s="95">
        <v>33.6</v>
      </c>
      <c r="C364" s="37">
        <v>1.3859999999999999</v>
      </c>
      <c r="G364" s="37">
        <f t="shared" si="166"/>
        <v>0.2273945318466471</v>
      </c>
      <c r="H364" s="37">
        <f t="shared" si="145"/>
        <v>0.2273945318466471</v>
      </c>
      <c r="I364" s="37">
        <f t="shared" si="146"/>
        <v>1.6133945318466469</v>
      </c>
      <c r="K364" s="37">
        <f>S364</f>
        <v>1.4630000000000001</v>
      </c>
      <c r="L364" s="37">
        <f t="shared" si="139"/>
        <v>1.4630000000000001</v>
      </c>
      <c r="M364" s="37">
        <f t="shared" si="148"/>
        <v>0</v>
      </c>
      <c r="N364" s="37">
        <f t="shared" si="140"/>
        <v>33.6</v>
      </c>
      <c r="P364" s="37">
        <f t="shared" si="149"/>
        <v>0</v>
      </c>
      <c r="Q364" s="37">
        <f t="shared" si="150"/>
        <v>1.4630000000000001</v>
      </c>
      <c r="R364" s="101"/>
      <c r="S364">
        <v>1.4630000000000001</v>
      </c>
      <c r="T364" s="37">
        <f t="shared" si="152"/>
        <v>0</v>
      </c>
    </row>
    <row r="365" spans="1:20" x14ac:dyDescent="0.3">
      <c r="A365" s="94" t="s">
        <v>2010</v>
      </c>
      <c r="B365" s="95">
        <v>60.6</v>
      </c>
      <c r="C365" s="37">
        <v>5.3940000000000001</v>
      </c>
      <c r="D365" s="37">
        <f>C365+E365</f>
        <v>5.3940000000000001</v>
      </c>
      <c r="E365" s="37">
        <f>VLOOKUP(A365,'расход по ИПУ'!A:B,2,0)</f>
        <v>0</v>
      </c>
      <c r="F365" s="37">
        <f>B365</f>
        <v>60.6</v>
      </c>
      <c r="H365" s="37">
        <f t="shared" si="145"/>
        <v>0</v>
      </c>
      <c r="I365" s="37">
        <f t="shared" si="146"/>
        <v>5.3940000000000001</v>
      </c>
      <c r="K365" s="37">
        <f t="shared" si="147"/>
        <v>5.3940000000000001</v>
      </c>
      <c r="L365" s="37">
        <f t="shared" si="139"/>
        <v>7.1470000000000002</v>
      </c>
      <c r="M365" s="37">
        <f t="shared" si="148"/>
        <v>1.7530000000000001</v>
      </c>
      <c r="N365" s="37">
        <f t="shared" si="140"/>
        <v>60.6</v>
      </c>
      <c r="P365" s="37">
        <f t="shared" si="149"/>
        <v>1.7530000000000001</v>
      </c>
      <c r="Q365" s="37">
        <f t="shared" si="150"/>
        <v>7.1470000000000002</v>
      </c>
      <c r="R365" s="101"/>
      <c r="S365">
        <v>7.1470000000000002</v>
      </c>
      <c r="T365" s="37">
        <f t="shared" si="152"/>
        <v>0</v>
      </c>
    </row>
    <row r="366" spans="1:20" x14ac:dyDescent="0.3">
      <c r="A366" s="94" t="s">
        <v>2649</v>
      </c>
      <c r="B366" s="95">
        <v>39.299999999999997</v>
      </c>
      <c r="C366" s="37">
        <v>11.2</v>
      </c>
      <c r="G366" s="37">
        <f t="shared" ref="G366:G367" si="167">B366*$G$797</f>
        <v>0.26597038992777472</v>
      </c>
      <c r="H366" s="37">
        <f t="shared" si="145"/>
        <v>0.26597038992777472</v>
      </c>
      <c r="I366" s="37">
        <f t="shared" si="146"/>
        <v>11.465970389927774</v>
      </c>
      <c r="K366" s="37">
        <f t="shared" si="147"/>
        <v>11.465970389927774</v>
      </c>
      <c r="L366" s="37">
        <f t="shared" si="139"/>
        <v>13.367000000000001</v>
      </c>
      <c r="M366" s="37">
        <f t="shared" si="148"/>
        <v>1.9010296100722268</v>
      </c>
      <c r="N366" s="37">
        <f t="shared" si="140"/>
        <v>39.299999999999997</v>
      </c>
      <c r="P366" s="37">
        <f t="shared" si="149"/>
        <v>1.9010296100722268</v>
      </c>
      <c r="Q366" s="37">
        <f t="shared" si="150"/>
        <v>13.367000000000001</v>
      </c>
      <c r="R366" s="101"/>
      <c r="S366">
        <v>13.367000000000001</v>
      </c>
      <c r="T366" s="37">
        <f t="shared" si="152"/>
        <v>0</v>
      </c>
    </row>
    <row r="367" spans="1:20" x14ac:dyDescent="0.3">
      <c r="A367" s="94" t="s">
        <v>2094</v>
      </c>
      <c r="B367" s="95">
        <v>32</v>
      </c>
      <c r="C367" s="37">
        <v>0.3</v>
      </c>
      <c r="G367" s="37">
        <f t="shared" si="167"/>
        <v>0.21656622080633056</v>
      </c>
      <c r="H367" s="37">
        <f t="shared" si="145"/>
        <v>0.21656622080633056</v>
      </c>
      <c r="I367" s="37">
        <f t="shared" si="146"/>
        <v>0.51656622080633052</v>
      </c>
      <c r="K367" s="37">
        <f t="shared" si="147"/>
        <v>0.51656622080633052</v>
      </c>
      <c r="L367" s="37">
        <f t="shared" si="139"/>
        <v>1.5190000000000001</v>
      </c>
      <c r="M367" s="37">
        <f t="shared" si="148"/>
        <v>1.0024337791936695</v>
      </c>
      <c r="N367" s="37">
        <f t="shared" si="140"/>
        <v>32</v>
      </c>
      <c r="P367" s="37">
        <f t="shared" si="149"/>
        <v>1.0024337791936695</v>
      </c>
      <c r="Q367" s="37">
        <f t="shared" si="150"/>
        <v>1.5190000000000001</v>
      </c>
      <c r="R367" s="101"/>
      <c r="S367">
        <v>1.5189999999999999</v>
      </c>
      <c r="T367" s="37">
        <f t="shared" si="152"/>
        <v>0</v>
      </c>
    </row>
    <row r="368" spans="1:20" x14ac:dyDescent="0.3">
      <c r="A368" s="94" t="s">
        <v>1199</v>
      </c>
      <c r="B368" s="95">
        <v>31.7</v>
      </c>
      <c r="C368" s="37">
        <v>1.0860000000000001</v>
      </c>
      <c r="D368" s="37">
        <f>C368+E368</f>
        <v>1.0860000000000001</v>
      </c>
      <c r="E368" s="37">
        <f>VLOOKUP(A368,'расход по ИПУ'!A:B,2,0)</f>
        <v>0</v>
      </c>
      <c r="F368" s="37">
        <f>B368</f>
        <v>31.7</v>
      </c>
      <c r="H368" s="37">
        <f t="shared" si="145"/>
        <v>0</v>
      </c>
      <c r="I368" s="37">
        <f t="shared" si="146"/>
        <v>1.0860000000000001</v>
      </c>
      <c r="K368" s="37">
        <f t="shared" si="147"/>
        <v>1.0860000000000001</v>
      </c>
      <c r="L368" s="37">
        <f t="shared" si="139"/>
        <v>4.5389999999999997</v>
      </c>
      <c r="M368" s="37">
        <f t="shared" si="148"/>
        <v>3.4529999999999994</v>
      </c>
      <c r="N368" s="37">
        <f t="shared" si="140"/>
        <v>31.7</v>
      </c>
      <c r="P368" s="37">
        <f t="shared" si="149"/>
        <v>3.4529999999999994</v>
      </c>
      <c r="Q368" s="37">
        <f t="shared" si="150"/>
        <v>4.5389999999999997</v>
      </c>
      <c r="R368" s="101"/>
      <c r="S368">
        <v>4.5389999999999997</v>
      </c>
      <c r="T368" s="37">
        <f t="shared" si="152"/>
        <v>0</v>
      </c>
    </row>
    <row r="369" spans="1:20" x14ac:dyDescent="0.3">
      <c r="A369" s="94" t="s">
        <v>333</v>
      </c>
      <c r="B369" s="95">
        <v>72.599999999999994</v>
      </c>
      <c r="C369" s="37">
        <v>4.2350000000000003</v>
      </c>
      <c r="G369" s="37">
        <f t="shared" ref="G369:G372" si="168">B369*$G$797</f>
        <v>0.49133461345436241</v>
      </c>
      <c r="H369" s="37">
        <f t="shared" si="145"/>
        <v>0.49133461345436241</v>
      </c>
      <c r="I369" s="37">
        <f t="shared" si="146"/>
        <v>4.7263346134543625</v>
      </c>
      <c r="K369" s="37">
        <f t="shared" si="147"/>
        <v>4.7263346134543625</v>
      </c>
      <c r="L369" s="37">
        <f t="shared" si="139"/>
        <v>7.9139999999999997</v>
      </c>
      <c r="M369" s="37">
        <f t="shared" si="148"/>
        <v>3.1876653865456372</v>
      </c>
      <c r="N369" s="37">
        <f t="shared" si="140"/>
        <v>72.599999999999994</v>
      </c>
      <c r="P369" s="37">
        <f t="shared" si="149"/>
        <v>3.1876653865456372</v>
      </c>
      <c r="Q369" s="37">
        <f t="shared" si="150"/>
        <v>7.9139999999999997</v>
      </c>
      <c r="R369" s="101"/>
      <c r="S369">
        <v>7.9139999999999997</v>
      </c>
      <c r="T369" s="37">
        <f t="shared" si="152"/>
        <v>0</v>
      </c>
    </row>
    <row r="370" spans="1:20" x14ac:dyDescent="0.3">
      <c r="A370" s="94" t="s">
        <v>561</v>
      </c>
      <c r="B370" s="95">
        <v>39.1</v>
      </c>
      <c r="C370" s="37">
        <v>11.395</v>
      </c>
      <c r="G370" s="37">
        <f t="shared" si="168"/>
        <v>0.26461685104773519</v>
      </c>
      <c r="H370" s="37">
        <f t="shared" si="145"/>
        <v>0.26461685104773519</v>
      </c>
      <c r="I370" s="37">
        <f t="shared" si="146"/>
        <v>11.659616851047735</v>
      </c>
      <c r="K370" s="37">
        <f t="shared" si="147"/>
        <v>11.659616851047735</v>
      </c>
      <c r="L370" s="37">
        <f t="shared" ref="L370:L433" si="169">K370+M370</f>
        <v>13.62</v>
      </c>
      <c r="M370" s="37">
        <f t="shared" si="148"/>
        <v>1.9603831489522641</v>
      </c>
      <c r="N370" s="37">
        <f t="shared" ref="N370:N433" si="170">B370</f>
        <v>39.1</v>
      </c>
      <c r="P370" s="37">
        <f t="shared" si="149"/>
        <v>1.9603831489522641</v>
      </c>
      <c r="Q370" s="37">
        <f t="shared" si="150"/>
        <v>13.62</v>
      </c>
      <c r="R370" s="101"/>
      <c r="S370">
        <v>13.62</v>
      </c>
      <c r="T370" s="37">
        <f t="shared" si="152"/>
        <v>0</v>
      </c>
    </row>
    <row r="371" spans="1:20" x14ac:dyDescent="0.3">
      <c r="A371" s="94" t="s">
        <v>2549</v>
      </c>
      <c r="B371" s="95">
        <v>61.7</v>
      </c>
      <c r="C371" s="37">
        <v>9.59</v>
      </c>
      <c r="G371" s="37">
        <f t="shared" si="168"/>
        <v>0.41756674449220615</v>
      </c>
      <c r="H371" s="37">
        <f t="shared" si="145"/>
        <v>0.41756674449220615</v>
      </c>
      <c r="I371" s="37">
        <f t="shared" si="146"/>
        <v>10.007566744492205</v>
      </c>
      <c r="K371" s="37">
        <f t="shared" si="147"/>
        <v>10.007566744492205</v>
      </c>
      <c r="L371" s="37">
        <f t="shared" si="169"/>
        <v>12.345000000000001</v>
      </c>
      <c r="M371" s="37">
        <f t="shared" si="148"/>
        <v>2.3374332555077952</v>
      </c>
      <c r="N371" s="37">
        <f t="shared" si="170"/>
        <v>61.7</v>
      </c>
      <c r="P371" s="37">
        <f t="shared" si="149"/>
        <v>2.3374332555077952</v>
      </c>
      <c r="Q371" s="37">
        <f t="shared" si="150"/>
        <v>12.345000000000001</v>
      </c>
      <c r="R371" s="101"/>
      <c r="S371">
        <v>12.345000000000001</v>
      </c>
      <c r="T371" s="37">
        <f t="shared" si="152"/>
        <v>0</v>
      </c>
    </row>
    <row r="372" spans="1:20" x14ac:dyDescent="0.3">
      <c r="A372" s="94" t="s">
        <v>2131</v>
      </c>
      <c r="B372" s="95">
        <v>32.5</v>
      </c>
      <c r="C372" s="37">
        <v>5.4480000000000004</v>
      </c>
      <c r="G372" s="37">
        <f t="shared" si="168"/>
        <v>0.21995006800642947</v>
      </c>
      <c r="H372" s="37">
        <f t="shared" si="145"/>
        <v>0.21995006800642947</v>
      </c>
      <c r="I372" s="37">
        <f t="shared" si="146"/>
        <v>5.6679500680064301</v>
      </c>
      <c r="K372" s="37">
        <f t="shared" si="147"/>
        <v>5.6679500680064301</v>
      </c>
      <c r="L372" s="37">
        <f t="shared" si="169"/>
        <v>6.5410000000000004</v>
      </c>
      <c r="M372" s="37">
        <f t="shared" si="148"/>
        <v>0.87304993199357028</v>
      </c>
      <c r="N372" s="37">
        <f t="shared" si="170"/>
        <v>32.5</v>
      </c>
      <c r="P372" s="37">
        <f t="shared" si="149"/>
        <v>0.87304993199357028</v>
      </c>
      <c r="Q372" s="37">
        <f t="shared" si="150"/>
        <v>6.5410000000000004</v>
      </c>
      <c r="R372" s="101"/>
      <c r="S372">
        <v>6.5410000000000004</v>
      </c>
      <c r="T372" s="37">
        <f t="shared" si="152"/>
        <v>0</v>
      </c>
    </row>
    <row r="373" spans="1:20" x14ac:dyDescent="0.3">
      <c r="A373" s="94" t="s">
        <v>1258</v>
      </c>
      <c r="B373" s="95">
        <v>33.6</v>
      </c>
      <c r="C373" s="37">
        <v>5.7370000000000001</v>
      </c>
      <c r="D373" s="37">
        <f>C373+E373</f>
        <v>5.7370000000000001</v>
      </c>
      <c r="E373" s="37">
        <f>VLOOKUP(A373,'расход по ИПУ'!A:B,2,0)</f>
        <v>0</v>
      </c>
      <c r="F373" s="37">
        <f>B373</f>
        <v>33.6</v>
      </c>
      <c r="H373" s="37">
        <f t="shared" si="145"/>
        <v>0</v>
      </c>
      <c r="I373" s="37">
        <f t="shared" si="146"/>
        <v>5.7370000000000001</v>
      </c>
      <c r="K373" s="37">
        <f t="shared" si="147"/>
        <v>5.7370000000000001</v>
      </c>
      <c r="L373" s="37">
        <f t="shared" si="169"/>
        <v>7.484</v>
      </c>
      <c r="M373" s="37">
        <f t="shared" si="148"/>
        <v>1.7469999999999999</v>
      </c>
      <c r="N373" s="37">
        <f t="shared" si="170"/>
        <v>33.6</v>
      </c>
      <c r="P373" s="37">
        <f t="shared" si="149"/>
        <v>1.7469999999999999</v>
      </c>
      <c r="Q373" s="37">
        <f t="shared" si="150"/>
        <v>7.484</v>
      </c>
      <c r="R373" s="101"/>
      <c r="S373">
        <v>7.484</v>
      </c>
      <c r="T373" s="37">
        <f t="shared" si="152"/>
        <v>0</v>
      </c>
    </row>
    <row r="374" spans="1:20" x14ac:dyDescent="0.3">
      <c r="A374" s="94" t="s">
        <v>1920</v>
      </c>
      <c r="B374" s="95">
        <v>60.6</v>
      </c>
      <c r="C374" s="37">
        <v>15.266</v>
      </c>
      <c r="G374" s="37">
        <f>B374*$G$797</f>
        <v>0.41012228065198852</v>
      </c>
      <c r="H374" s="37">
        <f t="shared" si="145"/>
        <v>0.41012228065198852</v>
      </c>
      <c r="I374" s="37">
        <f t="shared" si="146"/>
        <v>15.676122280651988</v>
      </c>
      <c r="K374" s="37">
        <f t="shared" si="147"/>
        <v>15.676122280651988</v>
      </c>
      <c r="L374" s="37">
        <f t="shared" si="169"/>
        <v>18.701000000000001</v>
      </c>
      <c r="M374" s="37">
        <f t="shared" si="148"/>
        <v>3.0248777193480123</v>
      </c>
      <c r="N374" s="37">
        <f t="shared" si="170"/>
        <v>60.6</v>
      </c>
      <c r="P374" s="37">
        <f t="shared" si="149"/>
        <v>3.0248777193480123</v>
      </c>
      <c r="Q374" s="37">
        <f t="shared" si="150"/>
        <v>18.701000000000001</v>
      </c>
      <c r="R374" s="101"/>
      <c r="S374">
        <v>18.701000000000001</v>
      </c>
      <c r="T374" s="37">
        <f t="shared" si="152"/>
        <v>0</v>
      </c>
    </row>
    <row r="375" spans="1:20" x14ac:dyDescent="0.3">
      <c r="A375" s="94" t="s">
        <v>1117</v>
      </c>
      <c r="B375" s="95">
        <v>39.299999999999997</v>
      </c>
      <c r="C375" s="37">
        <v>8.3960000000000008</v>
      </c>
      <c r="D375" s="37">
        <f t="shared" ref="D375:D376" si="171">C375+E375</f>
        <v>8.9590000000000014</v>
      </c>
      <c r="E375" s="37">
        <f>VLOOKUP(A375,'расход по ИПУ'!A:B,2,0)</f>
        <v>0.56299999999999994</v>
      </c>
      <c r="F375" s="37">
        <f t="shared" ref="F375:F376" si="172">B375</f>
        <v>39.299999999999997</v>
      </c>
      <c r="H375" s="37">
        <f t="shared" si="145"/>
        <v>0.56299999999999994</v>
      </c>
      <c r="I375" s="37">
        <f t="shared" si="146"/>
        <v>8.9590000000000014</v>
      </c>
      <c r="K375" s="37">
        <f t="shared" si="147"/>
        <v>8.9590000000000014</v>
      </c>
      <c r="L375" s="37">
        <f t="shared" si="169"/>
        <v>10.343999999999999</v>
      </c>
      <c r="M375" s="37">
        <f t="shared" si="148"/>
        <v>1.384999999999998</v>
      </c>
      <c r="N375" s="37">
        <f t="shared" si="170"/>
        <v>39.299999999999997</v>
      </c>
      <c r="P375" s="37">
        <f t="shared" si="149"/>
        <v>1.384999999999998</v>
      </c>
      <c r="Q375" s="37">
        <f t="shared" si="150"/>
        <v>10.343999999999999</v>
      </c>
      <c r="R375" s="101"/>
      <c r="S375">
        <v>10.343999999999999</v>
      </c>
      <c r="T375" s="37">
        <f t="shared" si="152"/>
        <v>0</v>
      </c>
    </row>
    <row r="376" spans="1:20" x14ac:dyDescent="0.3">
      <c r="A376" s="94" t="s">
        <v>2023</v>
      </c>
      <c r="B376" s="95">
        <v>32</v>
      </c>
      <c r="C376" s="37">
        <v>6.048</v>
      </c>
      <c r="D376" s="37">
        <f t="shared" si="171"/>
        <v>6.1180000000000003</v>
      </c>
      <c r="E376" s="37">
        <f>VLOOKUP(A376,'расход по ИПУ'!A:B,2,0)</f>
        <v>7.0000000000000007E-2</v>
      </c>
      <c r="F376" s="37">
        <f t="shared" si="172"/>
        <v>32</v>
      </c>
      <c r="H376" s="37">
        <f t="shared" si="145"/>
        <v>7.0000000000000007E-2</v>
      </c>
      <c r="I376" s="37">
        <f t="shared" si="146"/>
        <v>6.1180000000000003</v>
      </c>
      <c r="K376" s="37">
        <f t="shared" si="147"/>
        <v>6.1180000000000003</v>
      </c>
      <c r="L376" s="37">
        <f t="shared" si="169"/>
        <v>6.2409999999999997</v>
      </c>
      <c r="M376" s="37">
        <f t="shared" si="148"/>
        <v>0.12299999999999933</v>
      </c>
      <c r="N376" s="37">
        <f t="shared" si="170"/>
        <v>32</v>
      </c>
      <c r="P376" s="37">
        <f t="shared" si="149"/>
        <v>0.12299999999999933</v>
      </c>
      <c r="Q376" s="37">
        <f t="shared" si="150"/>
        <v>6.2409999999999997</v>
      </c>
      <c r="R376" s="101"/>
      <c r="S376">
        <v>6.2409999999999997</v>
      </c>
      <c r="T376" s="37">
        <f t="shared" si="152"/>
        <v>0</v>
      </c>
    </row>
    <row r="377" spans="1:20" x14ac:dyDescent="0.3">
      <c r="A377" s="94" t="s">
        <v>2137</v>
      </c>
      <c r="B377" s="95">
        <v>31.7</v>
      </c>
      <c r="C377" s="37">
        <v>6.4160000000000004</v>
      </c>
      <c r="G377" s="37">
        <f t="shared" ref="G377:G378" si="173">B377*$G$797</f>
        <v>0.21453591248627121</v>
      </c>
      <c r="H377" s="37">
        <f t="shared" si="145"/>
        <v>0.21453591248627121</v>
      </c>
      <c r="I377" s="37">
        <f t="shared" si="146"/>
        <v>6.6305359124862715</v>
      </c>
      <c r="K377" s="37">
        <f t="shared" si="147"/>
        <v>6.6305359124862715</v>
      </c>
      <c r="L377" s="37">
        <f t="shared" si="169"/>
        <v>7.1669999999999998</v>
      </c>
      <c r="M377" s="37">
        <f t="shared" si="148"/>
        <v>0.53646408751372832</v>
      </c>
      <c r="N377" s="37">
        <f t="shared" si="170"/>
        <v>31.7</v>
      </c>
      <c r="P377" s="37">
        <f t="shared" si="149"/>
        <v>0.53646408751372832</v>
      </c>
      <c r="Q377" s="37">
        <f t="shared" si="150"/>
        <v>7.1669999999999998</v>
      </c>
      <c r="R377" s="101"/>
      <c r="S377">
        <v>7.1669999999999998</v>
      </c>
      <c r="T377" s="37">
        <f t="shared" si="152"/>
        <v>0</v>
      </c>
    </row>
    <row r="378" spans="1:20" x14ac:dyDescent="0.3">
      <c r="A378" s="94" t="s">
        <v>1825</v>
      </c>
      <c r="B378" s="95">
        <v>39.1</v>
      </c>
      <c r="C378" s="37">
        <v>9.6769999999999996</v>
      </c>
      <c r="G378" s="37">
        <f t="shared" si="173"/>
        <v>0.26461685104773519</v>
      </c>
      <c r="H378" s="37">
        <f t="shared" si="145"/>
        <v>0.26461685104773519</v>
      </c>
      <c r="I378" s="37">
        <f t="shared" si="146"/>
        <v>9.9416168510477352</v>
      </c>
      <c r="K378" s="37">
        <f t="shared" si="147"/>
        <v>9.9416168510477352</v>
      </c>
      <c r="L378" s="37">
        <f t="shared" si="169"/>
        <v>11.625</v>
      </c>
      <c r="M378" s="37">
        <f t="shared" si="148"/>
        <v>1.6833831489522648</v>
      </c>
      <c r="N378" s="37">
        <f t="shared" si="170"/>
        <v>39.1</v>
      </c>
      <c r="P378" s="37">
        <f t="shared" si="149"/>
        <v>1.6833831489522648</v>
      </c>
      <c r="Q378" s="37">
        <f t="shared" si="150"/>
        <v>11.625</v>
      </c>
      <c r="R378" s="101"/>
      <c r="S378">
        <v>11.625</v>
      </c>
      <c r="T378" s="37">
        <f t="shared" si="152"/>
        <v>0</v>
      </c>
    </row>
    <row r="379" spans="1:20" x14ac:dyDescent="0.3">
      <c r="A379" s="94" t="s">
        <v>2435</v>
      </c>
      <c r="B379" s="95">
        <v>61.7</v>
      </c>
      <c r="C379" s="37">
        <v>7.194</v>
      </c>
      <c r="D379" s="37">
        <f>C379+E379</f>
        <v>7.2640000000000002</v>
      </c>
      <c r="E379" s="37">
        <f>VLOOKUP(A379,'расход по ИПУ'!A:B,2,0)</f>
        <v>7.0000000000000007E-2</v>
      </c>
      <c r="F379" s="37">
        <f>B379</f>
        <v>61.7</v>
      </c>
      <c r="H379" s="37">
        <f t="shared" si="145"/>
        <v>7.0000000000000007E-2</v>
      </c>
      <c r="I379" s="37">
        <f t="shared" si="146"/>
        <v>7.2640000000000002</v>
      </c>
      <c r="K379" s="37">
        <f t="shared" si="147"/>
        <v>7.2640000000000002</v>
      </c>
      <c r="L379" s="37">
        <f t="shared" si="169"/>
        <v>8.4250000000000007</v>
      </c>
      <c r="M379" s="37">
        <f t="shared" si="148"/>
        <v>1.1610000000000005</v>
      </c>
      <c r="N379" s="37">
        <f t="shared" si="170"/>
        <v>61.7</v>
      </c>
      <c r="P379" s="37">
        <f t="shared" si="149"/>
        <v>1.1610000000000005</v>
      </c>
      <c r="Q379" s="37">
        <f t="shared" si="150"/>
        <v>8.4250000000000007</v>
      </c>
      <c r="R379" s="101"/>
      <c r="S379">
        <v>8.4250000000000007</v>
      </c>
      <c r="T379" s="37">
        <f t="shared" si="152"/>
        <v>0</v>
      </c>
    </row>
    <row r="380" spans="1:20" x14ac:dyDescent="0.3">
      <c r="A380" s="94" t="s">
        <v>225</v>
      </c>
      <c r="B380" s="95">
        <v>57.1</v>
      </c>
      <c r="C380" s="37">
        <v>4.7699999999999996</v>
      </c>
      <c r="G380" s="37">
        <f>B380*$G$797</f>
        <v>0.38643535025129611</v>
      </c>
      <c r="H380" s="37">
        <f t="shared" si="145"/>
        <v>0.38643535025129611</v>
      </c>
      <c r="I380" s="37">
        <f t="shared" si="146"/>
        <v>5.1564353502512956</v>
      </c>
      <c r="K380" s="37">
        <f t="shared" si="147"/>
        <v>5.1564353502512956</v>
      </c>
      <c r="L380" s="37">
        <f t="shared" si="169"/>
        <v>6.68</v>
      </c>
      <c r="M380" s="37">
        <f t="shared" si="148"/>
        <v>1.5235646497487041</v>
      </c>
      <c r="N380" s="37">
        <f t="shared" si="170"/>
        <v>57.1</v>
      </c>
      <c r="P380" s="37">
        <f t="shared" si="149"/>
        <v>1.5235646497487041</v>
      </c>
      <c r="Q380" s="37">
        <f t="shared" si="150"/>
        <v>6.68</v>
      </c>
      <c r="R380" s="101"/>
      <c r="S380">
        <v>6.68</v>
      </c>
      <c r="T380" s="37">
        <f t="shared" si="152"/>
        <v>0</v>
      </c>
    </row>
    <row r="381" spans="1:20" x14ac:dyDescent="0.3">
      <c r="A381" s="94" t="s">
        <v>1112</v>
      </c>
      <c r="B381" s="95">
        <v>32.5</v>
      </c>
      <c r="C381" s="37">
        <v>6.7140000000000004</v>
      </c>
      <c r="D381" s="37">
        <f t="shared" ref="D381:D383" si="174">C381+E381</f>
        <v>7.1480000000000006</v>
      </c>
      <c r="E381" s="37">
        <f>VLOOKUP(A381,'расход по ИПУ'!A:B,2,0)</f>
        <v>0.434</v>
      </c>
      <c r="F381" s="37">
        <f t="shared" ref="F381:F383" si="175">B381</f>
        <v>32.5</v>
      </c>
      <c r="H381" s="37">
        <f t="shared" si="145"/>
        <v>0.434</v>
      </c>
      <c r="I381" s="37">
        <f t="shared" si="146"/>
        <v>7.1480000000000006</v>
      </c>
      <c r="K381" s="37">
        <f t="shared" si="147"/>
        <v>7.1480000000000006</v>
      </c>
      <c r="L381" s="37">
        <f t="shared" si="169"/>
        <v>8.6229999999999993</v>
      </c>
      <c r="M381" s="37">
        <f t="shared" si="148"/>
        <v>1.4749999999999988</v>
      </c>
      <c r="N381" s="37">
        <f t="shared" si="170"/>
        <v>32.5</v>
      </c>
      <c r="P381" s="37">
        <f t="shared" si="149"/>
        <v>1.4749999999999988</v>
      </c>
      <c r="Q381" s="37">
        <f t="shared" si="150"/>
        <v>8.6229999999999993</v>
      </c>
      <c r="R381" s="101"/>
      <c r="S381">
        <v>8.6229999999999993</v>
      </c>
      <c r="T381" s="37">
        <f t="shared" si="152"/>
        <v>0</v>
      </c>
    </row>
    <row r="382" spans="1:20" x14ac:dyDescent="0.3">
      <c r="A382" s="94" t="s">
        <v>1988</v>
      </c>
      <c r="B382" s="95">
        <v>33.6</v>
      </c>
      <c r="C382" s="37">
        <v>5.65</v>
      </c>
      <c r="D382" s="37">
        <f t="shared" si="174"/>
        <v>5.96</v>
      </c>
      <c r="E382" s="37">
        <f>VLOOKUP(A382,'расход по ИПУ'!A:B,2,0)</f>
        <v>0.31</v>
      </c>
      <c r="F382" s="37">
        <f t="shared" si="175"/>
        <v>33.6</v>
      </c>
      <c r="H382" s="37">
        <f t="shared" si="145"/>
        <v>0.31</v>
      </c>
      <c r="I382" s="37">
        <f t="shared" si="146"/>
        <v>5.96</v>
      </c>
      <c r="K382" s="37">
        <f>S382</f>
        <v>5.7949999999999999</v>
      </c>
      <c r="L382" s="37">
        <f t="shared" si="169"/>
        <v>5.7949999999999999</v>
      </c>
      <c r="M382" s="37">
        <f t="shared" si="148"/>
        <v>0</v>
      </c>
      <c r="N382" s="37">
        <f t="shared" si="170"/>
        <v>33.6</v>
      </c>
      <c r="P382" s="37">
        <f t="shared" si="149"/>
        <v>0</v>
      </c>
      <c r="Q382" s="37">
        <f t="shared" si="150"/>
        <v>5.7949999999999999</v>
      </c>
      <c r="R382" s="101"/>
      <c r="S382">
        <v>5.7949999999999999</v>
      </c>
      <c r="T382" s="37">
        <f t="shared" si="152"/>
        <v>0</v>
      </c>
    </row>
    <row r="383" spans="1:20" x14ac:dyDescent="0.3">
      <c r="A383" s="94" t="s">
        <v>1119</v>
      </c>
      <c r="B383" s="95">
        <v>60.6</v>
      </c>
      <c r="C383" s="37">
        <v>10.281000000000001</v>
      </c>
      <c r="D383" s="37">
        <f t="shared" si="174"/>
        <v>10.281000000000001</v>
      </c>
      <c r="E383" s="37">
        <f>VLOOKUP(A383,'расход по ИПУ'!A:B,2,0)</f>
        <v>0</v>
      </c>
      <c r="F383" s="37">
        <f t="shared" si="175"/>
        <v>60.6</v>
      </c>
      <c r="H383" s="37">
        <f t="shared" si="145"/>
        <v>0</v>
      </c>
      <c r="I383" s="37">
        <f t="shared" si="146"/>
        <v>10.281000000000001</v>
      </c>
      <c r="K383" s="37">
        <f t="shared" si="147"/>
        <v>10.281000000000001</v>
      </c>
      <c r="L383" s="37">
        <f t="shared" si="169"/>
        <v>12.432</v>
      </c>
      <c r="M383" s="37">
        <f t="shared" si="148"/>
        <v>2.1509999999999998</v>
      </c>
      <c r="N383" s="37">
        <f t="shared" si="170"/>
        <v>60.6</v>
      </c>
      <c r="P383" s="37">
        <f t="shared" si="149"/>
        <v>2.1509999999999998</v>
      </c>
      <c r="Q383" s="37">
        <f t="shared" si="150"/>
        <v>12.432</v>
      </c>
      <c r="R383" s="101"/>
      <c r="S383">
        <v>12.432</v>
      </c>
      <c r="T383" s="37">
        <f t="shared" si="152"/>
        <v>0</v>
      </c>
    </row>
    <row r="384" spans="1:20" x14ac:dyDescent="0.3">
      <c r="A384" s="94" t="s">
        <v>1009</v>
      </c>
      <c r="B384" s="95">
        <v>39.299999999999997</v>
      </c>
      <c r="C384" s="37">
        <v>7.42</v>
      </c>
      <c r="G384" s="37">
        <f t="shared" ref="G384:G385" si="176">B384*$G$797</f>
        <v>0.26597038992777472</v>
      </c>
      <c r="H384" s="37">
        <f t="shared" si="145"/>
        <v>0.26597038992777472</v>
      </c>
      <c r="I384" s="37">
        <f t="shared" si="146"/>
        <v>7.6859703899277747</v>
      </c>
      <c r="K384" s="37">
        <f t="shared" si="147"/>
        <v>7.6859703899277747</v>
      </c>
      <c r="L384" s="37">
        <f t="shared" si="169"/>
        <v>9.048</v>
      </c>
      <c r="M384" s="37">
        <f t="shared" si="148"/>
        <v>1.3620296100722253</v>
      </c>
      <c r="N384" s="37">
        <f t="shared" si="170"/>
        <v>39.299999999999997</v>
      </c>
      <c r="P384" s="37">
        <f t="shared" si="149"/>
        <v>1.3620296100722253</v>
      </c>
      <c r="Q384" s="37">
        <f t="shared" si="150"/>
        <v>9.048</v>
      </c>
      <c r="R384" s="101"/>
      <c r="S384">
        <v>9.048</v>
      </c>
      <c r="T384" s="37">
        <f t="shared" si="152"/>
        <v>0</v>
      </c>
    </row>
    <row r="385" spans="1:20" x14ac:dyDescent="0.3">
      <c r="A385" s="94" t="s">
        <v>1178</v>
      </c>
      <c r="B385" s="95">
        <v>32</v>
      </c>
      <c r="C385" s="37">
        <v>6.601</v>
      </c>
      <c r="G385" s="37">
        <f t="shared" si="176"/>
        <v>0.21656622080633056</v>
      </c>
      <c r="H385" s="37">
        <f t="shared" si="145"/>
        <v>0.21656622080633056</v>
      </c>
      <c r="I385" s="37">
        <f t="shared" si="146"/>
        <v>6.8175662208063308</v>
      </c>
      <c r="K385" s="37">
        <f t="shared" si="147"/>
        <v>6.8175662208063308</v>
      </c>
      <c r="L385" s="37">
        <f t="shared" si="169"/>
        <v>8.26</v>
      </c>
      <c r="M385" s="37">
        <f t="shared" si="148"/>
        <v>1.442433779193669</v>
      </c>
      <c r="N385" s="37">
        <f t="shared" si="170"/>
        <v>32</v>
      </c>
      <c r="P385" s="37">
        <f t="shared" si="149"/>
        <v>1.442433779193669</v>
      </c>
      <c r="Q385" s="37">
        <f t="shared" si="150"/>
        <v>8.26</v>
      </c>
      <c r="R385" s="101"/>
      <c r="S385">
        <v>8.26</v>
      </c>
      <c r="T385" s="37">
        <f t="shared" si="152"/>
        <v>0</v>
      </c>
    </row>
    <row r="386" spans="1:20" x14ac:dyDescent="0.3">
      <c r="A386" s="94" t="s">
        <v>1527</v>
      </c>
      <c r="B386" s="95">
        <v>31.7</v>
      </c>
      <c r="C386" s="37">
        <v>0.997</v>
      </c>
      <c r="D386" s="37">
        <f t="shared" ref="D386:D388" si="177">C386+E386</f>
        <v>1.3740000000000001</v>
      </c>
      <c r="E386" s="37">
        <f>VLOOKUP(A386,'расход по ИПУ'!A:B,2,0)</f>
        <v>0.377</v>
      </c>
      <c r="F386" s="37">
        <f t="shared" ref="F386:F388" si="178">B386</f>
        <v>31.7</v>
      </c>
      <c r="H386" s="37">
        <f t="shared" si="145"/>
        <v>0.377</v>
      </c>
      <c r="I386" s="37">
        <f t="shared" si="146"/>
        <v>1.3740000000000001</v>
      </c>
      <c r="K386" s="37">
        <f t="shared" si="147"/>
        <v>1.3740000000000001</v>
      </c>
      <c r="L386" s="37">
        <f t="shared" si="169"/>
        <v>1.726</v>
      </c>
      <c r="M386" s="37">
        <f t="shared" si="148"/>
        <v>0.35199999999999987</v>
      </c>
      <c r="N386" s="37">
        <f t="shared" si="170"/>
        <v>31.7</v>
      </c>
      <c r="P386" s="37">
        <f t="shared" si="149"/>
        <v>0.35199999999999987</v>
      </c>
      <c r="Q386" s="37">
        <f t="shared" si="150"/>
        <v>1.726</v>
      </c>
      <c r="R386" s="101"/>
      <c r="S386">
        <v>1.726</v>
      </c>
      <c r="T386" s="37">
        <f t="shared" si="152"/>
        <v>0</v>
      </c>
    </row>
    <row r="387" spans="1:20" x14ac:dyDescent="0.3">
      <c r="A387" s="94" t="s">
        <v>1462</v>
      </c>
      <c r="B387" s="95">
        <v>39.1</v>
      </c>
      <c r="C387" s="37">
        <v>7.1989999999999998</v>
      </c>
      <c r="D387" s="37">
        <f t="shared" si="177"/>
        <v>7.1989999999999998</v>
      </c>
      <c r="E387" s="37">
        <f>VLOOKUP(A387,'расход по ИПУ'!A:B,2,0)</f>
        <v>0</v>
      </c>
      <c r="F387" s="37">
        <f t="shared" si="178"/>
        <v>39.1</v>
      </c>
      <c r="H387" s="37">
        <f t="shared" ref="H387:H450" si="179">E387+G387</f>
        <v>0</v>
      </c>
      <c r="I387" s="37">
        <f t="shared" ref="I387:I450" si="180">C387+H387</f>
        <v>7.1989999999999998</v>
      </c>
      <c r="K387" s="37">
        <f t="shared" ref="K387:K450" si="181">I387</f>
        <v>7.1989999999999998</v>
      </c>
      <c r="L387" s="37">
        <f t="shared" si="169"/>
        <v>8.9960000000000004</v>
      </c>
      <c r="M387" s="37">
        <f t="shared" ref="M387:M450" si="182">S387-K387</f>
        <v>1.7970000000000006</v>
      </c>
      <c r="N387" s="37">
        <f t="shared" si="170"/>
        <v>39.1</v>
      </c>
      <c r="P387" s="37">
        <f t="shared" ref="P387:P450" si="183">M387+O387</f>
        <v>1.7970000000000006</v>
      </c>
      <c r="Q387" s="37">
        <f t="shared" ref="Q387:Q450" si="184">K387+P387</f>
        <v>8.9960000000000004</v>
      </c>
      <c r="R387" s="101"/>
      <c r="S387">
        <v>8.9960000000000004</v>
      </c>
      <c r="T387" s="37">
        <f t="shared" si="152"/>
        <v>0</v>
      </c>
    </row>
    <row r="388" spans="1:20" x14ac:dyDescent="0.3">
      <c r="A388" s="94" t="s">
        <v>2531</v>
      </c>
      <c r="B388" s="95">
        <v>61.7</v>
      </c>
      <c r="C388" s="37">
        <v>8.9659999999999993</v>
      </c>
      <c r="D388" s="37">
        <f t="shared" si="177"/>
        <v>9.266</v>
      </c>
      <c r="E388" s="37">
        <f>VLOOKUP(A388,'расход по ИПУ'!A:B,2,0)</f>
        <v>0.3</v>
      </c>
      <c r="F388" s="37">
        <f t="shared" si="178"/>
        <v>61.7</v>
      </c>
      <c r="H388" s="37">
        <f t="shared" si="179"/>
        <v>0.3</v>
      </c>
      <c r="I388" s="37">
        <f t="shared" si="180"/>
        <v>9.266</v>
      </c>
      <c r="K388" s="37">
        <f t="shared" si="181"/>
        <v>9.266</v>
      </c>
      <c r="L388" s="37">
        <f t="shared" si="169"/>
        <v>11.07</v>
      </c>
      <c r="M388" s="37">
        <f t="shared" si="182"/>
        <v>1.8040000000000003</v>
      </c>
      <c r="N388" s="37">
        <f t="shared" si="170"/>
        <v>61.7</v>
      </c>
      <c r="P388" s="37">
        <f t="shared" si="183"/>
        <v>1.8040000000000003</v>
      </c>
      <c r="Q388" s="37">
        <f t="shared" si="184"/>
        <v>11.07</v>
      </c>
      <c r="R388" s="101"/>
      <c r="S388">
        <v>11.07</v>
      </c>
      <c r="T388" s="37">
        <f t="shared" si="152"/>
        <v>0</v>
      </c>
    </row>
    <row r="389" spans="1:20" x14ac:dyDescent="0.3">
      <c r="A389" s="94" t="s">
        <v>1080</v>
      </c>
      <c r="B389" s="95">
        <v>32.5</v>
      </c>
      <c r="C389" s="37">
        <v>7.0549999999999997</v>
      </c>
      <c r="G389" s="37">
        <f t="shared" ref="G389:G392" si="185">B389*$G$797</f>
        <v>0.21995006800642947</v>
      </c>
      <c r="H389" s="37">
        <f t="shared" si="179"/>
        <v>0.21995006800642947</v>
      </c>
      <c r="I389" s="37">
        <f t="shared" si="180"/>
        <v>7.2749500680064294</v>
      </c>
      <c r="K389" s="37">
        <f t="shared" si="181"/>
        <v>7.2749500680064294</v>
      </c>
      <c r="L389" s="37">
        <f t="shared" si="169"/>
        <v>9.2720000000000002</v>
      </c>
      <c r="M389" s="37">
        <f t="shared" si="182"/>
        <v>1.9970499319935708</v>
      </c>
      <c r="N389" s="37">
        <f t="shared" si="170"/>
        <v>32.5</v>
      </c>
      <c r="P389" s="37">
        <f t="shared" si="183"/>
        <v>1.9970499319935708</v>
      </c>
      <c r="Q389" s="37">
        <f t="shared" si="184"/>
        <v>9.2720000000000002</v>
      </c>
      <c r="R389" s="101"/>
      <c r="S389">
        <v>9.2720000000000002</v>
      </c>
      <c r="T389" s="37">
        <f t="shared" si="152"/>
        <v>0</v>
      </c>
    </row>
    <row r="390" spans="1:20" x14ac:dyDescent="0.3">
      <c r="A390" s="94" t="s">
        <v>2101</v>
      </c>
      <c r="B390" s="95">
        <v>33.6</v>
      </c>
      <c r="C390" s="37">
        <v>6.3179999999999996</v>
      </c>
      <c r="G390" s="37">
        <f t="shared" si="185"/>
        <v>0.2273945318466471</v>
      </c>
      <c r="H390" s="37">
        <f t="shared" si="179"/>
        <v>0.2273945318466471</v>
      </c>
      <c r="I390" s="37">
        <f t="shared" si="180"/>
        <v>6.5453945318466467</v>
      </c>
      <c r="K390" s="37">
        <f t="shared" si="181"/>
        <v>6.5453945318466467</v>
      </c>
      <c r="L390" s="37">
        <f t="shared" si="169"/>
        <v>7.72</v>
      </c>
      <c r="M390" s="37">
        <f t="shared" si="182"/>
        <v>1.1746054681533531</v>
      </c>
      <c r="N390" s="37">
        <f t="shared" si="170"/>
        <v>33.6</v>
      </c>
      <c r="P390" s="37">
        <f t="shared" si="183"/>
        <v>1.1746054681533531</v>
      </c>
      <c r="Q390" s="37">
        <f t="shared" si="184"/>
        <v>7.72</v>
      </c>
      <c r="R390" s="101"/>
      <c r="S390">
        <v>7.72</v>
      </c>
      <c r="T390" s="37">
        <f t="shared" ref="T390:T453" si="186">S390-Q390</f>
        <v>0</v>
      </c>
    </row>
    <row r="391" spans="1:20" x14ac:dyDescent="0.3">
      <c r="A391" s="94" t="s">
        <v>294</v>
      </c>
      <c r="B391" s="95">
        <v>33.1</v>
      </c>
      <c r="C391" s="37">
        <v>4.07</v>
      </c>
      <c r="G391" s="37">
        <f t="shared" si="185"/>
        <v>0.22401068464654819</v>
      </c>
      <c r="H391" s="37">
        <f t="shared" si="179"/>
        <v>0.22401068464654819</v>
      </c>
      <c r="I391" s="37">
        <f t="shared" si="180"/>
        <v>4.2940106846465484</v>
      </c>
      <c r="K391" s="37">
        <f t="shared" si="181"/>
        <v>4.2940106846465484</v>
      </c>
      <c r="L391" s="37">
        <f t="shared" si="169"/>
        <v>5.4409999999999998</v>
      </c>
      <c r="M391" s="37">
        <f t="shared" si="182"/>
        <v>1.1469893153534514</v>
      </c>
      <c r="N391" s="37">
        <f t="shared" si="170"/>
        <v>33.1</v>
      </c>
      <c r="P391" s="37">
        <f t="shared" si="183"/>
        <v>1.1469893153534514</v>
      </c>
      <c r="Q391" s="37">
        <f t="shared" si="184"/>
        <v>5.4409999999999998</v>
      </c>
      <c r="R391" s="101"/>
      <c r="S391">
        <v>5.4409999999999998</v>
      </c>
      <c r="T391" s="37">
        <f t="shared" si="186"/>
        <v>0</v>
      </c>
    </row>
    <row r="392" spans="1:20" x14ac:dyDescent="0.3">
      <c r="A392" s="94" t="s">
        <v>895</v>
      </c>
      <c r="B392" s="95">
        <v>60.6</v>
      </c>
      <c r="C392" s="37">
        <v>10.298999999999999</v>
      </c>
      <c r="G392" s="37">
        <f t="shared" si="185"/>
        <v>0.41012228065198852</v>
      </c>
      <c r="H392" s="37">
        <f t="shared" si="179"/>
        <v>0.41012228065198852</v>
      </c>
      <c r="I392" s="37">
        <f t="shared" si="180"/>
        <v>10.709122280651988</v>
      </c>
      <c r="K392" s="37">
        <f t="shared" si="181"/>
        <v>10.709122280651988</v>
      </c>
      <c r="L392" s="37">
        <f t="shared" si="169"/>
        <v>12.717000000000001</v>
      </c>
      <c r="M392" s="37">
        <f t="shared" si="182"/>
        <v>2.0078777193480128</v>
      </c>
      <c r="N392" s="37">
        <f t="shared" si="170"/>
        <v>60.6</v>
      </c>
      <c r="P392" s="37">
        <f t="shared" si="183"/>
        <v>2.0078777193480128</v>
      </c>
      <c r="Q392" s="37">
        <f t="shared" si="184"/>
        <v>12.717000000000001</v>
      </c>
      <c r="R392" s="101"/>
      <c r="S392">
        <v>12.717000000000001</v>
      </c>
      <c r="T392" s="37">
        <f t="shared" si="186"/>
        <v>0</v>
      </c>
    </row>
    <row r="393" spans="1:20" x14ac:dyDescent="0.3">
      <c r="A393" s="94" t="s">
        <v>1121</v>
      </c>
      <c r="B393" s="95">
        <v>39.299999999999997</v>
      </c>
      <c r="C393" s="37">
        <v>8.5190000000000001</v>
      </c>
      <c r="D393" s="37">
        <f>C393+E393</f>
        <v>8.6880000000000006</v>
      </c>
      <c r="E393" s="37">
        <f>VLOOKUP(A393,'расход по ИПУ'!A:B,2,0)</f>
        <v>0.16900000000000001</v>
      </c>
      <c r="F393" s="37">
        <f>B393</f>
        <v>39.299999999999997</v>
      </c>
      <c r="H393" s="37">
        <f t="shared" si="179"/>
        <v>0.16900000000000001</v>
      </c>
      <c r="I393" s="37">
        <f t="shared" si="180"/>
        <v>8.6880000000000006</v>
      </c>
      <c r="K393" s="37">
        <f t="shared" si="181"/>
        <v>8.6880000000000006</v>
      </c>
      <c r="L393" s="37">
        <f t="shared" si="169"/>
        <v>9.6020000000000003</v>
      </c>
      <c r="M393" s="37">
        <f t="shared" si="182"/>
        <v>0.9139999999999997</v>
      </c>
      <c r="N393" s="37">
        <f t="shared" si="170"/>
        <v>39.299999999999997</v>
      </c>
      <c r="P393" s="37">
        <f t="shared" si="183"/>
        <v>0.9139999999999997</v>
      </c>
      <c r="Q393" s="37">
        <f t="shared" si="184"/>
        <v>9.6020000000000003</v>
      </c>
      <c r="R393" s="101"/>
      <c r="S393">
        <v>9.6020000000000003</v>
      </c>
      <c r="T393" s="37">
        <f t="shared" si="186"/>
        <v>0</v>
      </c>
    </row>
    <row r="394" spans="1:20" x14ac:dyDescent="0.3">
      <c r="A394" s="94" t="s">
        <v>771</v>
      </c>
      <c r="B394" s="95">
        <v>32</v>
      </c>
      <c r="C394" s="37">
        <v>7.4240000000000004</v>
      </c>
      <c r="G394" s="37">
        <f t="shared" ref="G394:G397" si="187">B394*$G$797</f>
        <v>0.21656622080633056</v>
      </c>
      <c r="H394" s="37">
        <f t="shared" si="179"/>
        <v>0.21656622080633056</v>
      </c>
      <c r="I394" s="37">
        <f t="shared" si="180"/>
        <v>7.6405662208063312</v>
      </c>
      <c r="K394" s="37">
        <f t="shared" si="181"/>
        <v>7.6405662208063312</v>
      </c>
      <c r="L394" s="37">
        <f t="shared" si="169"/>
        <v>8.56</v>
      </c>
      <c r="M394" s="37">
        <f t="shared" si="182"/>
        <v>0.91943377919366931</v>
      </c>
      <c r="N394" s="37">
        <f t="shared" si="170"/>
        <v>32</v>
      </c>
      <c r="P394" s="37">
        <f t="shared" si="183"/>
        <v>0.91943377919366931</v>
      </c>
      <c r="Q394" s="37">
        <f t="shared" si="184"/>
        <v>8.56</v>
      </c>
      <c r="R394" s="101"/>
      <c r="S394">
        <v>8.56</v>
      </c>
      <c r="T394" s="37">
        <f t="shared" si="186"/>
        <v>0</v>
      </c>
    </row>
    <row r="395" spans="1:20" x14ac:dyDescent="0.3">
      <c r="A395" s="94" t="s">
        <v>1827</v>
      </c>
      <c r="B395" s="95">
        <v>31.7</v>
      </c>
      <c r="C395" s="37">
        <v>7.351</v>
      </c>
      <c r="G395" s="37">
        <f t="shared" si="187"/>
        <v>0.21453591248627121</v>
      </c>
      <c r="H395" s="37">
        <f t="shared" si="179"/>
        <v>0.21453591248627121</v>
      </c>
      <c r="I395" s="37">
        <f t="shared" si="180"/>
        <v>7.5655359124862711</v>
      </c>
      <c r="K395" s="37">
        <f t="shared" si="181"/>
        <v>7.5655359124862711</v>
      </c>
      <c r="L395" s="37">
        <f t="shared" si="169"/>
        <v>8.7040000000000006</v>
      </c>
      <c r="M395" s="37">
        <f t="shared" si="182"/>
        <v>1.1384640875137295</v>
      </c>
      <c r="N395" s="37">
        <f t="shared" si="170"/>
        <v>31.7</v>
      </c>
      <c r="P395" s="37">
        <f t="shared" si="183"/>
        <v>1.1384640875137295</v>
      </c>
      <c r="Q395" s="37">
        <f t="shared" si="184"/>
        <v>8.7040000000000006</v>
      </c>
      <c r="R395" s="101"/>
      <c r="S395">
        <v>8.7040000000000006</v>
      </c>
      <c r="T395" s="37">
        <f t="shared" si="186"/>
        <v>0</v>
      </c>
    </row>
    <row r="396" spans="1:20" x14ac:dyDescent="0.3">
      <c r="A396" s="94" t="s">
        <v>822</v>
      </c>
      <c r="B396" s="95">
        <v>39.1</v>
      </c>
      <c r="C396" s="37">
        <v>10.688000000000001</v>
      </c>
      <c r="G396" s="37">
        <f t="shared" si="187"/>
        <v>0.26461685104773519</v>
      </c>
      <c r="H396" s="37">
        <f t="shared" si="179"/>
        <v>0.26461685104773519</v>
      </c>
      <c r="I396" s="37">
        <f t="shared" si="180"/>
        <v>10.952616851047736</v>
      </c>
      <c r="K396" s="37">
        <f t="shared" si="181"/>
        <v>10.952616851047736</v>
      </c>
      <c r="L396" s="37">
        <f t="shared" si="169"/>
        <v>12.691000000000001</v>
      </c>
      <c r="M396" s="37">
        <f t="shared" si="182"/>
        <v>1.7383831489522645</v>
      </c>
      <c r="N396" s="37">
        <f t="shared" si="170"/>
        <v>39.1</v>
      </c>
      <c r="P396" s="37">
        <f t="shared" si="183"/>
        <v>1.7383831489522645</v>
      </c>
      <c r="Q396" s="37">
        <f t="shared" si="184"/>
        <v>12.691000000000001</v>
      </c>
      <c r="R396" s="101"/>
      <c r="S396">
        <v>12.691000000000001</v>
      </c>
      <c r="T396" s="37">
        <f t="shared" si="186"/>
        <v>0</v>
      </c>
    </row>
    <row r="397" spans="1:20" x14ac:dyDescent="0.3">
      <c r="A397" s="94" t="s">
        <v>1099</v>
      </c>
      <c r="B397" s="95">
        <v>61.7</v>
      </c>
      <c r="C397" s="37">
        <v>12.983000000000001</v>
      </c>
      <c r="G397" s="37">
        <f t="shared" si="187"/>
        <v>0.41756674449220615</v>
      </c>
      <c r="H397" s="37">
        <f t="shared" si="179"/>
        <v>0.41756674449220615</v>
      </c>
      <c r="I397" s="37">
        <f t="shared" si="180"/>
        <v>13.400566744492206</v>
      </c>
      <c r="K397" s="37">
        <f t="shared" si="181"/>
        <v>13.400566744492206</v>
      </c>
      <c r="L397" s="37">
        <f t="shared" si="169"/>
        <v>15.268000000000001</v>
      </c>
      <c r="M397" s="37">
        <f t="shared" si="182"/>
        <v>1.8674332555077946</v>
      </c>
      <c r="N397" s="37">
        <f t="shared" si="170"/>
        <v>61.7</v>
      </c>
      <c r="P397" s="37">
        <f t="shared" si="183"/>
        <v>1.8674332555077946</v>
      </c>
      <c r="Q397" s="37">
        <f t="shared" si="184"/>
        <v>15.268000000000001</v>
      </c>
      <c r="R397" s="101"/>
      <c r="S397">
        <v>15.268000000000001</v>
      </c>
      <c r="T397" s="37">
        <f t="shared" si="186"/>
        <v>0</v>
      </c>
    </row>
    <row r="398" spans="1:20" x14ac:dyDescent="0.3">
      <c r="A398" s="94" t="s">
        <v>2162</v>
      </c>
      <c r="B398" s="95">
        <v>32.5</v>
      </c>
      <c r="C398" s="37">
        <v>6.3360000000000003</v>
      </c>
      <c r="D398" s="37">
        <f>C398+E398</f>
        <v>6.3360000000000003</v>
      </c>
      <c r="E398" s="37">
        <f>VLOOKUP(A398,'расход по ИПУ'!A:B,2,0)</f>
        <v>0</v>
      </c>
      <c r="F398" s="37">
        <f>B398</f>
        <v>32.5</v>
      </c>
      <c r="H398" s="37">
        <f t="shared" si="179"/>
        <v>0</v>
      </c>
      <c r="I398" s="37">
        <f t="shared" si="180"/>
        <v>6.3360000000000003</v>
      </c>
      <c r="K398" s="37">
        <f t="shared" si="181"/>
        <v>6.3360000000000003</v>
      </c>
      <c r="L398" s="37">
        <f t="shared" si="169"/>
        <v>7.569</v>
      </c>
      <c r="M398" s="37">
        <f t="shared" si="182"/>
        <v>1.2329999999999997</v>
      </c>
      <c r="N398" s="37">
        <f t="shared" si="170"/>
        <v>32.5</v>
      </c>
      <c r="P398" s="37">
        <f t="shared" si="183"/>
        <v>1.2329999999999997</v>
      </c>
      <c r="Q398" s="37">
        <f t="shared" si="184"/>
        <v>7.569</v>
      </c>
      <c r="R398" s="101"/>
      <c r="S398">
        <v>7.569</v>
      </c>
      <c r="T398" s="37">
        <f t="shared" si="186"/>
        <v>0</v>
      </c>
    </row>
    <row r="399" spans="1:20" x14ac:dyDescent="0.3">
      <c r="A399" s="94" t="s">
        <v>722</v>
      </c>
      <c r="B399" s="95">
        <v>33.6</v>
      </c>
      <c r="C399" s="37">
        <v>5.468</v>
      </c>
      <c r="G399" s="37">
        <f>B399*$G$797</f>
        <v>0.2273945318466471</v>
      </c>
      <c r="H399" s="37">
        <f t="shared" si="179"/>
        <v>0.2273945318466471</v>
      </c>
      <c r="I399" s="37">
        <f t="shared" si="180"/>
        <v>5.695394531846647</v>
      </c>
      <c r="K399" s="37">
        <f t="shared" si="181"/>
        <v>5.695394531846647</v>
      </c>
      <c r="L399" s="37">
        <f t="shared" si="169"/>
        <v>6.48</v>
      </c>
      <c r="M399" s="37">
        <f t="shared" si="182"/>
        <v>0.78460546815335341</v>
      </c>
      <c r="N399" s="37">
        <f t="shared" si="170"/>
        <v>33.6</v>
      </c>
      <c r="P399" s="37">
        <f t="shared" si="183"/>
        <v>0.78460546815335341</v>
      </c>
      <c r="Q399" s="37">
        <f t="shared" si="184"/>
        <v>6.48</v>
      </c>
      <c r="R399" s="101"/>
      <c r="S399">
        <v>6.48</v>
      </c>
      <c r="T399" s="37">
        <f t="shared" si="186"/>
        <v>0</v>
      </c>
    </row>
    <row r="400" spans="1:20" x14ac:dyDescent="0.3">
      <c r="A400" s="94" t="s">
        <v>1295</v>
      </c>
      <c r="B400" s="95">
        <v>60.6</v>
      </c>
      <c r="C400" s="37">
        <v>10.601000000000001</v>
      </c>
      <c r="D400" s="37">
        <f>C400+E400</f>
        <v>11.670000000000002</v>
      </c>
      <c r="E400" s="37">
        <f>VLOOKUP(A400,'расход по ИПУ'!A:B,2,0)</f>
        <v>1.069</v>
      </c>
      <c r="F400" s="37">
        <f>B400</f>
        <v>60.6</v>
      </c>
      <c r="H400" s="37">
        <f t="shared" si="179"/>
        <v>1.069</v>
      </c>
      <c r="I400" s="37">
        <f t="shared" si="180"/>
        <v>11.670000000000002</v>
      </c>
      <c r="K400" s="37">
        <f>S400</f>
        <v>11.451000000000001</v>
      </c>
      <c r="L400" s="37">
        <f t="shared" si="169"/>
        <v>11.451000000000001</v>
      </c>
      <c r="M400" s="37">
        <f t="shared" si="182"/>
        <v>0</v>
      </c>
      <c r="N400" s="37">
        <f t="shared" si="170"/>
        <v>60.6</v>
      </c>
      <c r="P400" s="37">
        <f t="shared" si="183"/>
        <v>0</v>
      </c>
      <c r="Q400" s="37">
        <f t="shared" si="184"/>
        <v>11.451000000000001</v>
      </c>
      <c r="R400" s="101"/>
      <c r="S400">
        <v>11.451000000000001</v>
      </c>
      <c r="T400" s="37">
        <f t="shared" si="186"/>
        <v>0</v>
      </c>
    </row>
    <row r="401" spans="1:20" x14ac:dyDescent="0.3">
      <c r="A401" s="94" t="s">
        <v>1007</v>
      </c>
      <c r="B401" s="95">
        <v>39.299999999999997</v>
      </c>
      <c r="C401" s="37">
        <v>1E-3</v>
      </c>
      <c r="G401" s="37">
        <f>B401*$G$797</f>
        <v>0.26597038992777472</v>
      </c>
      <c r="H401" s="37">
        <f t="shared" si="179"/>
        <v>0.26597038992777472</v>
      </c>
      <c r="I401" s="37">
        <f t="shared" si="180"/>
        <v>0.26697038992777472</v>
      </c>
      <c r="K401" s="37">
        <f t="shared" si="181"/>
        <v>0.26697038992777472</v>
      </c>
      <c r="L401" s="37">
        <f t="shared" si="169"/>
        <v>0.42799999999999999</v>
      </c>
      <c r="M401" s="37">
        <f t="shared" si="182"/>
        <v>0.16102961007222527</v>
      </c>
      <c r="N401" s="37">
        <f t="shared" si="170"/>
        <v>39.299999999999997</v>
      </c>
      <c r="P401" s="37">
        <f t="shared" si="183"/>
        <v>0.16102961007222527</v>
      </c>
      <c r="Q401" s="37">
        <f t="shared" si="184"/>
        <v>0.42799999999999999</v>
      </c>
      <c r="R401" s="101"/>
      <c r="S401">
        <v>0.42799999999999999</v>
      </c>
      <c r="T401" s="37">
        <f t="shared" si="186"/>
        <v>0</v>
      </c>
    </row>
    <row r="402" spans="1:20" x14ac:dyDescent="0.3">
      <c r="A402" s="94" t="s">
        <v>93</v>
      </c>
      <c r="B402" s="95">
        <v>33.1</v>
      </c>
      <c r="C402" s="37">
        <v>2.7130000000000001</v>
      </c>
      <c r="D402" s="37">
        <f t="shared" ref="D402:D404" si="188">C402+E402</f>
        <v>2.7130000000000001</v>
      </c>
      <c r="E402" s="37">
        <f>VLOOKUP(A402,'расход по ИПУ'!A:B,2,0)</f>
        <v>0</v>
      </c>
      <c r="F402" s="37">
        <f t="shared" ref="F402:F404" si="189">B402</f>
        <v>33.1</v>
      </c>
      <c r="H402" s="37">
        <f t="shared" si="179"/>
        <v>0</v>
      </c>
      <c r="I402" s="37">
        <f t="shared" si="180"/>
        <v>2.7130000000000001</v>
      </c>
      <c r="K402" s="37">
        <f t="shared" si="181"/>
        <v>2.7130000000000001</v>
      </c>
      <c r="L402" s="37">
        <f t="shared" si="169"/>
        <v>3.63</v>
      </c>
      <c r="M402" s="37">
        <f t="shared" si="182"/>
        <v>0.91699999999999982</v>
      </c>
      <c r="N402" s="37">
        <f t="shared" si="170"/>
        <v>33.1</v>
      </c>
      <c r="P402" s="37">
        <f t="shared" si="183"/>
        <v>0.91699999999999982</v>
      </c>
      <c r="Q402" s="37">
        <f t="shared" si="184"/>
        <v>3.63</v>
      </c>
      <c r="R402" s="101"/>
      <c r="S402">
        <v>3.63</v>
      </c>
      <c r="T402" s="37">
        <f t="shared" si="186"/>
        <v>0</v>
      </c>
    </row>
    <row r="403" spans="1:20" x14ac:dyDescent="0.3">
      <c r="A403" s="94" t="s">
        <v>1996</v>
      </c>
      <c r="B403" s="95">
        <v>32</v>
      </c>
      <c r="C403" s="37">
        <v>4.4169999999999998</v>
      </c>
      <c r="D403" s="37">
        <f t="shared" si="188"/>
        <v>4.4169999999999998</v>
      </c>
      <c r="E403" s="37">
        <f>VLOOKUP(A403,'расход по ИПУ'!A:B,2,0)</f>
        <v>0</v>
      </c>
      <c r="F403" s="37">
        <f t="shared" si="189"/>
        <v>32</v>
      </c>
      <c r="H403" s="37">
        <f t="shared" si="179"/>
        <v>0</v>
      </c>
      <c r="I403" s="37">
        <f t="shared" si="180"/>
        <v>4.4169999999999998</v>
      </c>
      <c r="K403" s="37">
        <f t="shared" si="181"/>
        <v>4.4169999999999998</v>
      </c>
      <c r="L403" s="37">
        <f t="shared" si="169"/>
        <v>5.7069999999999999</v>
      </c>
      <c r="M403" s="37">
        <f t="shared" si="182"/>
        <v>1.29</v>
      </c>
      <c r="N403" s="37">
        <f t="shared" si="170"/>
        <v>32</v>
      </c>
      <c r="P403" s="37">
        <f t="shared" si="183"/>
        <v>1.29</v>
      </c>
      <c r="Q403" s="37">
        <f t="shared" si="184"/>
        <v>5.7069999999999999</v>
      </c>
      <c r="R403" s="101"/>
      <c r="S403">
        <v>5.7069999999999999</v>
      </c>
      <c r="T403" s="37">
        <f t="shared" si="186"/>
        <v>0</v>
      </c>
    </row>
    <row r="404" spans="1:20" x14ac:dyDescent="0.3">
      <c r="A404" s="94" t="s">
        <v>2099</v>
      </c>
      <c r="B404" s="95">
        <v>31.7</v>
      </c>
      <c r="C404" s="37">
        <v>1E-3</v>
      </c>
      <c r="D404" s="37">
        <f t="shared" si="188"/>
        <v>1E-3</v>
      </c>
      <c r="E404" s="37">
        <f>VLOOKUP(A404,'расход по ИПУ'!A:B,2,0)</f>
        <v>0</v>
      </c>
      <c r="F404" s="37">
        <f t="shared" si="189"/>
        <v>31.7</v>
      </c>
      <c r="H404" s="37">
        <f t="shared" si="179"/>
        <v>0</v>
      </c>
      <c r="I404" s="37">
        <f t="shared" si="180"/>
        <v>1E-3</v>
      </c>
      <c r="K404" s="37">
        <f t="shared" si="181"/>
        <v>1E-3</v>
      </c>
      <c r="L404" s="37">
        <f t="shared" si="169"/>
        <v>1E-3</v>
      </c>
      <c r="M404" s="37">
        <f t="shared" si="182"/>
        <v>0</v>
      </c>
      <c r="N404" s="37">
        <f t="shared" si="170"/>
        <v>31.7</v>
      </c>
      <c r="P404" s="37">
        <f t="shared" si="183"/>
        <v>0</v>
      </c>
      <c r="Q404" s="37">
        <f t="shared" si="184"/>
        <v>1E-3</v>
      </c>
      <c r="R404" s="101"/>
      <c r="S404">
        <v>1E-3</v>
      </c>
      <c r="T404" s="37">
        <f t="shared" si="186"/>
        <v>0</v>
      </c>
    </row>
    <row r="405" spans="1:20" x14ac:dyDescent="0.3">
      <c r="A405" s="94" t="s">
        <v>848</v>
      </c>
      <c r="B405" s="95">
        <v>39.1</v>
      </c>
      <c r="C405" s="37">
        <v>8.2149999999999999</v>
      </c>
      <c r="G405" s="37">
        <f t="shared" ref="G405:G407" si="190">B405*$G$797</f>
        <v>0.26461685104773519</v>
      </c>
      <c r="H405" s="37">
        <f t="shared" si="179"/>
        <v>0.26461685104773519</v>
      </c>
      <c r="I405" s="37">
        <f t="shared" si="180"/>
        <v>8.4796168510477354</v>
      </c>
      <c r="K405" s="37">
        <f t="shared" si="181"/>
        <v>8.4796168510477354</v>
      </c>
      <c r="L405" s="37">
        <f t="shared" si="169"/>
        <v>10.116</v>
      </c>
      <c r="M405" s="37">
        <f t="shared" si="182"/>
        <v>1.6363831489522642</v>
      </c>
      <c r="N405" s="37">
        <f t="shared" si="170"/>
        <v>39.1</v>
      </c>
      <c r="P405" s="37">
        <f t="shared" si="183"/>
        <v>1.6363831489522642</v>
      </c>
      <c r="Q405" s="37">
        <f t="shared" si="184"/>
        <v>10.116</v>
      </c>
      <c r="R405" s="101"/>
      <c r="S405">
        <v>10.116</v>
      </c>
      <c r="T405" s="37">
        <f t="shared" si="186"/>
        <v>0</v>
      </c>
    </row>
    <row r="406" spans="1:20" x14ac:dyDescent="0.3">
      <c r="A406" s="94" t="s">
        <v>2080</v>
      </c>
      <c r="B406" s="95">
        <v>61.7</v>
      </c>
      <c r="C406" s="37">
        <v>12.71</v>
      </c>
      <c r="G406" s="37">
        <f t="shared" si="190"/>
        <v>0.41756674449220615</v>
      </c>
      <c r="H406" s="37">
        <f t="shared" si="179"/>
        <v>0.41756674449220615</v>
      </c>
      <c r="I406" s="37">
        <f t="shared" si="180"/>
        <v>13.127566744492206</v>
      </c>
      <c r="K406" s="37">
        <f t="shared" si="181"/>
        <v>13.127566744492206</v>
      </c>
      <c r="L406" s="37">
        <f t="shared" si="169"/>
        <v>15.901999999999999</v>
      </c>
      <c r="M406" s="37">
        <f t="shared" si="182"/>
        <v>2.7744332555077929</v>
      </c>
      <c r="N406" s="37">
        <f t="shared" si="170"/>
        <v>61.7</v>
      </c>
      <c r="P406" s="37">
        <f t="shared" si="183"/>
        <v>2.7744332555077929</v>
      </c>
      <c r="Q406" s="37">
        <f t="shared" si="184"/>
        <v>15.901999999999999</v>
      </c>
      <c r="R406" s="101"/>
      <c r="S406">
        <v>15.901999999999999</v>
      </c>
      <c r="T406" s="37">
        <f t="shared" si="186"/>
        <v>0</v>
      </c>
    </row>
    <row r="407" spans="1:20" x14ac:dyDescent="0.3">
      <c r="A407" s="94" t="s">
        <v>1297</v>
      </c>
      <c r="B407" s="95">
        <v>32.5</v>
      </c>
      <c r="C407" s="37">
        <v>6.3390000000000004</v>
      </c>
      <c r="G407" s="37">
        <f t="shared" si="190"/>
        <v>0.21995006800642947</v>
      </c>
      <c r="H407" s="37">
        <f t="shared" si="179"/>
        <v>0.21995006800642947</v>
      </c>
      <c r="I407" s="37">
        <f t="shared" si="180"/>
        <v>6.5589500680064301</v>
      </c>
      <c r="K407" s="37">
        <f t="shared" si="181"/>
        <v>6.5589500680064301</v>
      </c>
      <c r="L407" s="37">
        <f t="shared" si="169"/>
        <v>7.6749999999999998</v>
      </c>
      <c r="M407" s="37">
        <f t="shared" si="182"/>
        <v>1.1160499319935697</v>
      </c>
      <c r="N407" s="37">
        <f t="shared" si="170"/>
        <v>32.5</v>
      </c>
      <c r="P407" s="37">
        <f t="shared" si="183"/>
        <v>1.1160499319935697</v>
      </c>
      <c r="Q407" s="37">
        <f t="shared" si="184"/>
        <v>7.6749999999999998</v>
      </c>
      <c r="R407" s="101"/>
      <c r="S407">
        <v>7.6749999999999998</v>
      </c>
      <c r="T407" s="37">
        <f t="shared" si="186"/>
        <v>0</v>
      </c>
    </row>
    <row r="408" spans="1:20" x14ac:dyDescent="0.3">
      <c r="A408" s="94" t="s">
        <v>522</v>
      </c>
      <c r="B408" s="95">
        <v>33.6</v>
      </c>
      <c r="C408" s="37">
        <v>4.03</v>
      </c>
      <c r="D408" s="37">
        <f>C408+E408</f>
        <v>4.2490000000000006</v>
      </c>
      <c r="E408" s="37">
        <f>VLOOKUP(A408,'расход по ИПУ'!A:B,2,0)</f>
        <v>0.219</v>
      </c>
      <c r="F408" s="37">
        <f>B408</f>
        <v>33.6</v>
      </c>
      <c r="H408" s="37">
        <f t="shared" si="179"/>
        <v>0.219</v>
      </c>
      <c r="I408" s="37">
        <f t="shared" si="180"/>
        <v>4.2490000000000006</v>
      </c>
      <c r="K408" s="37">
        <f t="shared" si="181"/>
        <v>4.2490000000000006</v>
      </c>
      <c r="L408" s="37">
        <f t="shared" si="169"/>
        <v>5.5359999999999996</v>
      </c>
      <c r="M408" s="37">
        <f t="shared" si="182"/>
        <v>1.286999999999999</v>
      </c>
      <c r="N408" s="37">
        <f t="shared" si="170"/>
        <v>33.6</v>
      </c>
      <c r="P408" s="37">
        <f t="shared" si="183"/>
        <v>1.286999999999999</v>
      </c>
      <c r="Q408" s="37">
        <f t="shared" si="184"/>
        <v>5.5359999999999996</v>
      </c>
      <c r="R408" s="101"/>
      <c r="S408">
        <v>5.5359999999999996</v>
      </c>
      <c r="T408" s="37">
        <f t="shared" si="186"/>
        <v>0</v>
      </c>
    </row>
    <row r="409" spans="1:20" x14ac:dyDescent="0.3">
      <c r="A409" s="94" t="s">
        <v>1957</v>
      </c>
      <c r="B409" s="95">
        <v>60.6</v>
      </c>
      <c r="C409" s="37">
        <v>11.34</v>
      </c>
      <c r="G409" s="37">
        <f>B409*$G$797</f>
        <v>0.41012228065198852</v>
      </c>
      <c r="H409" s="37">
        <f t="shared" si="179"/>
        <v>0.41012228065198852</v>
      </c>
      <c r="I409" s="37">
        <f t="shared" si="180"/>
        <v>11.750122280651988</v>
      </c>
      <c r="K409" s="37">
        <f t="shared" si="181"/>
        <v>11.750122280651988</v>
      </c>
      <c r="L409" s="37">
        <f t="shared" si="169"/>
        <v>14.002000000000001</v>
      </c>
      <c r="M409" s="37">
        <f t="shared" si="182"/>
        <v>2.2518777193480126</v>
      </c>
      <c r="N409" s="37">
        <f t="shared" si="170"/>
        <v>60.6</v>
      </c>
      <c r="P409" s="37">
        <f t="shared" si="183"/>
        <v>2.2518777193480126</v>
      </c>
      <c r="Q409" s="37">
        <f t="shared" si="184"/>
        <v>14.002000000000001</v>
      </c>
      <c r="R409" s="101"/>
      <c r="S409">
        <v>14.002000000000001</v>
      </c>
      <c r="T409" s="37">
        <f t="shared" si="186"/>
        <v>0</v>
      </c>
    </row>
    <row r="410" spans="1:20" x14ac:dyDescent="0.3">
      <c r="A410" s="94" t="s">
        <v>645</v>
      </c>
      <c r="B410" s="95">
        <v>39.299999999999997</v>
      </c>
      <c r="C410" s="37">
        <v>7.6740000000000004</v>
      </c>
      <c r="D410" s="37">
        <f t="shared" ref="D410:D411" si="191">C410+E410</f>
        <v>7.8530000000000006</v>
      </c>
      <c r="E410" s="37">
        <f>VLOOKUP(A410,'расход по ИПУ'!A:B,2,0)</f>
        <v>0.17899999999999999</v>
      </c>
      <c r="F410" s="37">
        <f t="shared" ref="F410:F411" si="192">B410</f>
        <v>39.299999999999997</v>
      </c>
      <c r="H410" s="37">
        <f t="shared" si="179"/>
        <v>0.17899999999999999</v>
      </c>
      <c r="I410" s="37">
        <f t="shared" si="180"/>
        <v>7.8530000000000006</v>
      </c>
      <c r="K410" s="37">
        <f t="shared" si="181"/>
        <v>7.8530000000000006</v>
      </c>
      <c r="L410" s="37">
        <f t="shared" si="169"/>
        <v>9.1300000000000008</v>
      </c>
      <c r="M410" s="37">
        <f t="shared" si="182"/>
        <v>1.2770000000000001</v>
      </c>
      <c r="N410" s="37">
        <f t="shared" si="170"/>
        <v>39.299999999999997</v>
      </c>
      <c r="P410" s="37">
        <f t="shared" si="183"/>
        <v>1.2770000000000001</v>
      </c>
      <c r="Q410" s="37">
        <f t="shared" si="184"/>
        <v>9.1300000000000008</v>
      </c>
      <c r="R410" s="101"/>
      <c r="S410">
        <v>9.1300000000000008</v>
      </c>
      <c r="T410" s="37">
        <f t="shared" si="186"/>
        <v>0</v>
      </c>
    </row>
    <row r="411" spans="1:20" x14ac:dyDescent="0.3">
      <c r="A411" s="94" t="s">
        <v>2269</v>
      </c>
      <c r="B411" s="95">
        <v>32</v>
      </c>
      <c r="C411" s="37">
        <v>0.68300000000000005</v>
      </c>
      <c r="D411" s="37">
        <f t="shared" si="191"/>
        <v>0.68300000000000005</v>
      </c>
      <c r="E411" s="37">
        <f>VLOOKUP(A411,'расход по ИПУ'!A:B,2,0)</f>
        <v>0</v>
      </c>
      <c r="F411" s="37">
        <f t="shared" si="192"/>
        <v>32</v>
      </c>
      <c r="H411" s="37">
        <f t="shared" si="179"/>
        <v>0</v>
      </c>
      <c r="I411" s="37">
        <f t="shared" si="180"/>
        <v>0.68300000000000005</v>
      </c>
      <c r="K411" s="37">
        <f t="shared" si="181"/>
        <v>0.68300000000000005</v>
      </c>
      <c r="L411" s="37">
        <f t="shared" si="169"/>
        <v>0.68300000000000005</v>
      </c>
      <c r="M411" s="37">
        <f t="shared" si="182"/>
        <v>0</v>
      </c>
      <c r="N411" s="37">
        <f t="shared" si="170"/>
        <v>32</v>
      </c>
      <c r="P411" s="37">
        <f t="shared" si="183"/>
        <v>0</v>
      </c>
      <c r="Q411" s="37">
        <f t="shared" si="184"/>
        <v>0.68300000000000005</v>
      </c>
      <c r="R411" s="101"/>
      <c r="S411">
        <v>0.68300000000000005</v>
      </c>
      <c r="T411" s="37">
        <f t="shared" si="186"/>
        <v>0</v>
      </c>
    </row>
    <row r="412" spans="1:20" x14ac:dyDescent="0.3">
      <c r="A412" s="94" t="s">
        <v>1529</v>
      </c>
      <c r="B412" s="95">
        <v>31.7</v>
      </c>
      <c r="C412" s="37">
        <v>7.0380000000000003</v>
      </c>
      <c r="G412" s="37">
        <f t="shared" ref="G412:G425" si="193">B412*$G$797</f>
        <v>0.21453591248627121</v>
      </c>
      <c r="H412" s="37">
        <f t="shared" si="179"/>
        <v>0.21453591248627121</v>
      </c>
      <c r="I412" s="37">
        <f t="shared" si="180"/>
        <v>7.2525359124862714</v>
      </c>
      <c r="K412" s="37">
        <f t="shared" si="181"/>
        <v>7.2525359124862714</v>
      </c>
      <c r="L412" s="37">
        <f t="shared" si="169"/>
        <v>7.9530000000000003</v>
      </c>
      <c r="M412" s="37">
        <f t="shared" si="182"/>
        <v>0.70046408751372891</v>
      </c>
      <c r="N412" s="37">
        <f t="shared" si="170"/>
        <v>31.7</v>
      </c>
      <c r="P412" s="37">
        <f t="shared" si="183"/>
        <v>0.70046408751372891</v>
      </c>
      <c r="Q412" s="37">
        <f t="shared" si="184"/>
        <v>7.9530000000000003</v>
      </c>
      <c r="R412" s="101"/>
      <c r="S412">
        <v>7.9530000000000003</v>
      </c>
      <c r="T412" s="37">
        <f t="shared" si="186"/>
        <v>0</v>
      </c>
    </row>
    <row r="413" spans="1:20" x14ac:dyDescent="0.3">
      <c r="A413" s="94" t="s">
        <v>260</v>
      </c>
      <c r="B413" s="95">
        <v>36.700000000000003</v>
      </c>
      <c r="C413" s="37">
        <v>6.1420000000000003</v>
      </c>
      <c r="G413" s="37">
        <f t="shared" si="193"/>
        <v>0.24837438448726037</v>
      </c>
      <c r="H413" s="37">
        <f t="shared" si="179"/>
        <v>0.24837438448726037</v>
      </c>
      <c r="I413" s="37">
        <f t="shared" si="180"/>
        <v>6.3903743844872611</v>
      </c>
      <c r="K413" s="37">
        <f t="shared" si="181"/>
        <v>6.3903743844872611</v>
      </c>
      <c r="L413" s="37">
        <f t="shared" si="169"/>
        <v>7.6349999999999998</v>
      </c>
      <c r="M413" s="37">
        <f t="shared" si="182"/>
        <v>1.2446256155127386</v>
      </c>
      <c r="N413" s="37">
        <f t="shared" si="170"/>
        <v>36.700000000000003</v>
      </c>
      <c r="P413" s="37">
        <f t="shared" si="183"/>
        <v>1.2446256155127386</v>
      </c>
      <c r="Q413" s="37">
        <f t="shared" si="184"/>
        <v>7.6349999999999998</v>
      </c>
      <c r="R413" s="101"/>
      <c r="S413">
        <v>7.6349999999999998</v>
      </c>
      <c r="T413" s="37">
        <f t="shared" si="186"/>
        <v>0</v>
      </c>
    </row>
    <row r="414" spans="1:20" x14ac:dyDescent="0.3">
      <c r="A414" s="94" t="s">
        <v>1072</v>
      </c>
      <c r="B414" s="95">
        <v>39.1</v>
      </c>
      <c r="C414" s="37">
        <v>5.16</v>
      </c>
      <c r="G414" s="37">
        <f t="shared" si="193"/>
        <v>0.26461685104773519</v>
      </c>
      <c r="H414" s="37">
        <f t="shared" si="179"/>
        <v>0.26461685104773519</v>
      </c>
      <c r="I414" s="37">
        <f t="shared" si="180"/>
        <v>5.4246168510477357</v>
      </c>
      <c r="K414" s="37">
        <f>S414</f>
        <v>5.16</v>
      </c>
      <c r="L414" s="37">
        <f t="shared" si="169"/>
        <v>5.16</v>
      </c>
      <c r="M414" s="37">
        <f t="shared" si="182"/>
        <v>0</v>
      </c>
      <c r="N414" s="37">
        <f t="shared" si="170"/>
        <v>39.1</v>
      </c>
      <c r="P414" s="37">
        <f t="shared" si="183"/>
        <v>0</v>
      </c>
      <c r="Q414" s="37">
        <f t="shared" si="184"/>
        <v>5.16</v>
      </c>
      <c r="R414" s="101"/>
      <c r="S414">
        <v>5.16</v>
      </c>
      <c r="T414" s="37">
        <f t="shared" si="186"/>
        <v>0</v>
      </c>
    </row>
    <row r="415" spans="1:20" x14ac:dyDescent="0.3">
      <c r="A415" s="94" t="s">
        <v>1305</v>
      </c>
      <c r="B415" s="95">
        <v>61.7</v>
      </c>
      <c r="C415" s="37">
        <v>10.121</v>
      </c>
      <c r="G415" s="37">
        <f t="shared" si="193"/>
        <v>0.41756674449220615</v>
      </c>
      <c r="H415" s="37">
        <f t="shared" si="179"/>
        <v>0.41756674449220615</v>
      </c>
      <c r="I415" s="37">
        <f t="shared" si="180"/>
        <v>10.538566744492206</v>
      </c>
      <c r="K415" s="37">
        <f t="shared" si="181"/>
        <v>10.538566744492206</v>
      </c>
      <c r="L415" s="37">
        <f t="shared" si="169"/>
        <v>12.97</v>
      </c>
      <c r="M415" s="37">
        <f t="shared" si="182"/>
        <v>2.4314332555077947</v>
      </c>
      <c r="N415" s="37">
        <f t="shared" si="170"/>
        <v>61.7</v>
      </c>
      <c r="P415" s="37">
        <f t="shared" si="183"/>
        <v>2.4314332555077947</v>
      </c>
      <c r="Q415" s="37">
        <f t="shared" si="184"/>
        <v>12.97</v>
      </c>
      <c r="R415" s="101"/>
      <c r="S415">
        <v>12.97</v>
      </c>
      <c r="T415" s="37">
        <f t="shared" si="186"/>
        <v>0</v>
      </c>
    </row>
    <row r="416" spans="1:20" x14ac:dyDescent="0.3">
      <c r="A416" s="94" t="s">
        <v>1201</v>
      </c>
      <c r="B416" s="95">
        <v>32.5</v>
      </c>
      <c r="C416" s="37">
        <v>5.2240000000000002</v>
      </c>
      <c r="G416" s="37">
        <f t="shared" si="193"/>
        <v>0.21995006800642947</v>
      </c>
      <c r="H416" s="37">
        <f t="shared" si="179"/>
        <v>0.21995006800642947</v>
      </c>
      <c r="I416" s="37">
        <f t="shared" si="180"/>
        <v>5.4439500680064299</v>
      </c>
      <c r="K416" s="37">
        <f t="shared" si="181"/>
        <v>5.4439500680064299</v>
      </c>
      <c r="L416" s="37">
        <f t="shared" si="169"/>
        <v>6.8380000000000001</v>
      </c>
      <c r="M416" s="37">
        <f t="shared" si="182"/>
        <v>1.3940499319935702</v>
      </c>
      <c r="N416" s="37">
        <f t="shared" si="170"/>
        <v>32.5</v>
      </c>
      <c r="P416" s="37">
        <f t="shared" si="183"/>
        <v>1.3940499319935702</v>
      </c>
      <c r="Q416" s="37">
        <f t="shared" si="184"/>
        <v>6.8380000000000001</v>
      </c>
      <c r="R416" s="101"/>
      <c r="S416">
        <v>6.8380000000000001</v>
      </c>
      <c r="T416" s="37">
        <f t="shared" si="186"/>
        <v>0</v>
      </c>
    </row>
    <row r="417" spans="1:20" x14ac:dyDescent="0.3">
      <c r="A417" s="94" t="s">
        <v>2608</v>
      </c>
      <c r="B417" s="95">
        <v>33.6</v>
      </c>
      <c r="C417" s="37">
        <v>6.5869999999999997</v>
      </c>
      <c r="G417" s="37">
        <f t="shared" si="193"/>
        <v>0.2273945318466471</v>
      </c>
      <c r="H417" s="37">
        <f t="shared" si="179"/>
        <v>0.2273945318466471</v>
      </c>
      <c r="I417" s="37">
        <f t="shared" si="180"/>
        <v>6.8143945318466468</v>
      </c>
      <c r="K417" s="37">
        <f t="shared" si="181"/>
        <v>6.8143945318466468</v>
      </c>
      <c r="L417" s="37">
        <f t="shared" si="169"/>
        <v>8.1340000000000003</v>
      </c>
      <c r="M417" s="37">
        <f t="shared" si="182"/>
        <v>1.3196054681533536</v>
      </c>
      <c r="N417" s="37">
        <f t="shared" si="170"/>
        <v>33.6</v>
      </c>
      <c r="P417" s="37">
        <f t="shared" si="183"/>
        <v>1.3196054681533536</v>
      </c>
      <c r="Q417" s="37">
        <f t="shared" si="184"/>
        <v>8.1340000000000003</v>
      </c>
      <c r="R417" s="101"/>
      <c r="S417">
        <v>8.1340000000000003</v>
      </c>
      <c r="T417" s="37">
        <f t="shared" si="186"/>
        <v>0</v>
      </c>
    </row>
    <row r="418" spans="1:20" x14ac:dyDescent="0.3">
      <c r="A418" s="94" t="s">
        <v>2666</v>
      </c>
      <c r="B418" s="95">
        <v>60.6</v>
      </c>
      <c r="C418" s="37">
        <v>13.954000000000001</v>
      </c>
      <c r="G418" s="37">
        <f t="shared" si="193"/>
        <v>0.41012228065198852</v>
      </c>
      <c r="H418" s="37">
        <f t="shared" si="179"/>
        <v>0.41012228065198852</v>
      </c>
      <c r="I418" s="37">
        <f t="shared" si="180"/>
        <v>14.364122280651989</v>
      </c>
      <c r="K418" s="37">
        <f t="shared" si="181"/>
        <v>14.364122280651989</v>
      </c>
      <c r="L418" s="37">
        <f t="shared" si="169"/>
        <v>16.989000000000001</v>
      </c>
      <c r="M418" s="37">
        <f t="shared" si="182"/>
        <v>2.624877719348012</v>
      </c>
      <c r="N418" s="37">
        <f t="shared" si="170"/>
        <v>60.6</v>
      </c>
      <c r="P418" s="37">
        <f t="shared" si="183"/>
        <v>2.624877719348012</v>
      </c>
      <c r="Q418" s="37">
        <f t="shared" si="184"/>
        <v>16.989000000000001</v>
      </c>
      <c r="R418" s="101"/>
      <c r="S418">
        <v>16.989000000000001</v>
      </c>
      <c r="T418" s="37">
        <f t="shared" si="186"/>
        <v>0</v>
      </c>
    </row>
    <row r="419" spans="1:20" x14ac:dyDescent="0.3">
      <c r="A419" s="94" t="s">
        <v>2680</v>
      </c>
      <c r="B419" s="95">
        <v>39.299999999999997</v>
      </c>
      <c r="C419" s="37">
        <v>7.5970000000000004</v>
      </c>
      <c r="G419" s="37">
        <f t="shared" si="193"/>
        <v>0.26597038992777472</v>
      </c>
      <c r="H419" s="37">
        <f t="shared" si="179"/>
        <v>0.26597038992777472</v>
      </c>
      <c r="I419" s="37">
        <f t="shared" si="180"/>
        <v>7.8629703899277752</v>
      </c>
      <c r="K419" s="37">
        <f t="shared" si="181"/>
        <v>7.8629703899277752</v>
      </c>
      <c r="L419" s="37">
        <f t="shared" si="169"/>
        <v>9.5809999999999995</v>
      </c>
      <c r="M419" s="37">
        <f t="shared" si="182"/>
        <v>1.7180296100722243</v>
      </c>
      <c r="N419" s="37">
        <f t="shared" si="170"/>
        <v>39.299999999999997</v>
      </c>
      <c r="P419" s="37">
        <f t="shared" si="183"/>
        <v>1.7180296100722243</v>
      </c>
      <c r="Q419" s="37">
        <f t="shared" si="184"/>
        <v>9.5809999999999995</v>
      </c>
      <c r="R419" s="101"/>
      <c r="S419">
        <v>9.5809999999999995</v>
      </c>
      <c r="T419" s="37">
        <f t="shared" si="186"/>
        <v>0</v>
      </c>
    </row>
    <row r="420" spans="1:20" x14ac:dyDescent="0.3">
      <c r="A420" s="94" t="s">
        <v>1114</v>
      </c>
      <c r="B420" s="95">
        <v>32</v>
      </c>
      <c r="C420" s="37">
        <v>7.9240000000000004</v>
      </c>
      <c r="G420" s="37">
        <f t="shared" si="193"/>
        <v>0.21656622080633056</v>
      </c>
      <c r="H420" s="37">
        <f t="shared" si="179"/>
        <v>0.21656622080633056</v>
      </c>
      <c r="I420" s="37">
        <f t="shared" si="180"/>
        <v>8.1405662208063312</v>
      </c>
      <c r="K420" s="37">
        <f t="shared" si="181"/>
        <v>8.1405662208063312</v>
      </c>
      <c r="L420" s="37">
        <f t="shared" si="169"/>
        <v>9.5069999999999997</v>
      </c>
      <c r="M420" s="37">
        <f t="shared" si="182"/>
        <v>1.3664337791936685</v>
      </c>
      <c r="N420" s="37">
        <f t="shared" si="170"/>
        <v>32</v>
      </c>
      <c r="P420" s="37">
        <f t="shared" si="183"/>
        <v>1.3664337791936685</v>
      </c>
      <c r="Q420" s="37">
        <f t="shared" si="184"/>
        <v>9.5069999999999997</v>
      </c>
      <c r="R420" s="101"/>
      <c r="S420">
        <v>9.5069999999999997</v>
      </c>
      <c r="T420" s="37">
        <f t="shared" si="186"/>
        <v>0</v>
      </c>
    </row>
    <row r="421" spans="1:20" x14ac:dyDescent="0.3">
      <c r="A421" s="94" t="s">
        <v>779</v>
      </c>
      <c r="B421" s="95">
        <v>31.7</v>
      </c>
      <c r="C421" s="37">
        <v>1E-3</v>
      </c>
      <c r="G421" s="37">
        <f t="shared" si="193"/>
        <v>0.21453591248627121</v>
      </c>
      <c r="H421" s="37">
        <f t="shared" si="179"/>
        <v>0.21453591248627121</v>
      </c>
      <c r="I421" s="37">
        <f t="shared" si="180"/>
        <v>0.21553591248627121</v>
      </c>
      <c r="K421" s="37">
        <f>S421</f>
        <v>8.9999999999999993E-3</v>
      </c>
      <c r="L421" s="37">
        <f t="shared" si="169"/>
        <v>8.9999999999999993E-3</v>
      </c>
      <c r="M421" s="37">
        <f t="shared" si="182"/>
        <v>0</v>
      </c>
      <c r="N421" s="37">
        <f t="shared" si="170"/>
        <v>31.7</v>
      </c>
      <c r="P421" s="37">
        <f t="shared" si="183"/>
        <v>0</v>
      </c>
      <c r="Q421" s="37">
        <f t="shared" si="184"/>
        <v>8.9999999999999993E-3</v>
      </c>
      <c r="R421" s="101"/>
      <c r="S421">
        <v>8.9999999999999993E-3</v>
      </c>
      <c r="T421" s="37">
        <f t="shared" si="186"/>
        <v>0</v>
      </c>
    </row>
    <row r="422" spans="1:20" x14ac:dyDescent="0.3">
      <c r="A422" s="94" t="s">
        <v>2002</v>
      </c>
      <c r="B422" s="95">
        <v>39.1</v>
      </c>
      <c r="C422" s="37">
        <v>5.7069999999999999</v>
      </c>
      <c r="G422" s="37">
        <f t="shared" si="193"/>
        <v>0.26461685104773519</v>
      </c>
      <c r="H422" s="37">
        <f t="shared" si="179"/>
        <v>0.26461685104773519</v>
      </c>
      <c r="I422" s="37">
        <f t="shared" si="180"/>
        <v>5.9716168510477354</v>
      </c>
      <c r="K422" s="37">
        <f t="shared" si="181"/>
        <v>5.9716168510477354</v>
      </c>
      <c r="L422" s="37">
        <f t="shared" si="169"/>
        <v>7.37</v>
      </c>
      <c r="M422" s="37">
        <f t="shared" si="182"/>
        <v>1.3983831489522647</v>
      </c>
      <c r="N422" s="37">
        <f t="shared" si="170"/>
        <v>39.1</v>
      </c>
      <c r="P422" s="37">
        <f t="shared" si="183"/>
        <v>1.3983831489522647</v>
      </c>
      <c r="Q422" s="37">
        <f t="shared" si="184"/>
        <v>7.37</v>
      </c>
      <c r="R422" s="101"/>
      <c r="S422">
        <v>7.37</v>
      </c>
      <c r="T422" s="37">
        <f t="shared" si="186"/>
        <v>0</v>
      </c>
    </row>
    <row r="423" spans="1:20" x14ac:dyDescent="0.3">
      <c r="A423" s="94" t="s">
        <v>1453</v>
      </c>
      <c r="B423" s="95">
        <v>61.7</v>
      </c>
      <c r="C423" s="37">
        <v>1E-3</v>
      </c>
      <c r="G423" s="37">
        <f t="shared" si="193"/>
        <v>0.41756674449220615</v>
      </c>
      <c r="H423" s="37">
        <f t="shared" si="179"/>
        <v>0.41756674449220615</v>
      </c>
      <c r="I423" s="37">
        <f t="shared" si="180"/>
        <v>0.41856674449220616</v>
      </c>
      <c r="K423" s="37">
        <f>S423</f>
        <v>1E-3</v>
      </c>
      <c r="L423" s="37">
        <f t="shared" si="169"/>
        <v>1E-3</v>
      </c>
      <c r="M423" s="37">
        <f t="shared" si="182"/>
        <v>0</v>
      </c>
      <c r="N423" s="37">
        <f t="shared" si="170"/>
        <v>61.7</v>
      </c>
      <c r="P423" s="37">
        <f t="shared" si="183"/>
        <v>0</v>
      </c>
      <c r="Q423" s="37">
        <f t="shared" si="184"/>
        <v>1E-3</v>
      </c>
      <c r="R423" s="101"/>
      <c r="S423">
        <v>1E-3</v>
      </c>
      <c r="T423" s="37">
        <f t="shared" si="186"/>
        <v>0</v>
      </c>
    </row>
    <row r="424" spans="1:20" x14ac:dyDescent="0.3">
      <c r="A424" s="94" t="s">
        <v>135</v>
      </c>
      <c r="B424" s="95">
        <v>78.400000000000006</v>
      </c>
      <c r="C424" s="37">
        <v>4.8639999999999999</v>
      </c>
      <c r="G424" s="37">
        <f t="shared" si="193"/>
        <v>0.53058724097550991</v>
      </c>
      <c r="H424" s="37">
        <f t="shared" si="179"/>
        <v>0.53058724097550991</v>
      </c>
      <c r="I424" s="37">
        <f t="shared" si="180"/>
        <v>5.3945872409755093</v>
      </c>
      <c r="K424" s="37">
        <f t="shared" si="181"/>
        <v>5.3945872409755093</v>
      </c>
      <c r="L424" s="37">
        <f t="shared" si="169"/>
        <v>6.1230000000000002</v>
      </c>
      <c r="M424" s="37">
        <f t="shared" si="182"/>
        <v>0.72841275902449087</v>
      </c>
      <c r="N424" s="37">
        <f t="shared" si="170"/>
        <v>78.400000000000006</v>
      </c>
      <c r="P424" s="37">
        <f t="shared" si="183"/>
        <v>0.72841275902449087</v>
      </c>
      <c r="Q424" s="37">
        <f t="shared" si="184"/>
        <v>6.1230000000000002</v>
      </c>
      <c r="R424" s="101"/>
      <c r="S424">
        <v>6.1230000000000002</v>
      </c>
      <c r="T424" s="37">
        <f t="shared" si="186"/>
        <v>0</v>
      </c>
    </row>
    <row r="425" spans="1:20" x14ac:dyDescent="0.3">
      <c r="A425" s="94" t="s">
        <v>2150</v>
      </c>
      <c r="B425" s="95">
        <v>32.5</v>
      </c>
      <c r="C425" s="37">
        <v>1E-3</v>
      </c>
      <c r="G425" s="37">
        <f t="shared" si="193"/>
        <v>0.21995006800642947</v>
      </c>
      <c r="H425" s="37">
        <f t="shared" si="179"/>
        <v>0.21995006800642947</v>
      </c>
      <c r="I425" s="37">
        <f t="shared" si="180"/>
        <v>0.22095006800642947</v>
      </c>
      <c r="K425" s="37">
        <f>S425</f>
        <v>1E-3</v>
      </c>
      <c r="L425" s="37">
        <f t="shared" si="169"/>
        <v>1E-3</v>
      </c>
      <c r="M425" s="37">
        <f t="shared" si="182"/>
        <v>0</v>
      </c>
      <c r="N425" s="37">
        <f t="shared" si="170"/>
        <v>32.5</v>
      </c>
      <c r="P425" s="37">
        <f t="shared" si="183"/>
        <v>0</v>
      </c>
      <c r="Q425" s="37">
        <f t="shared" si="184"/>
        <v>1E-3</v>
      </c>
      <c r="R425" s="101"/>
      <c r="S425">
        <v>1E-3</v>
      </c>
      <c r="T425" s="37">
        <f t="shared" si="186"/>
        <v>0</v>
      </c>
    </row>
    <row r="426" spans="1:20" x14ac:dyDescent="0.3">
      <c r="A426" s="94" t="s">
        <v>524</v>
      </c>
      <c r="B426" s="95">
        <v>33.6</v>
      </c>
      <c r="C426" s="37">
        <v>3.6680000000000001</v>
      </c>
      <c r="D426" s="37">
        <f>C426+E426</f>
        <v>3.7680000000000002</v>
      </c>
      <c r="E426" s="37">
        <f>VLOOKUP(A426,'расход по ИПУ'!A:B,2,0)</f>
        <v>0.1</v>
      </c>
      <c r="F426" s="37">
        <f>B426</f>
        <v>33.6</v>
      </c>
      <c r="H426" s="37">
        <f t="shared" si="179"/>
        <v>0.1</v>
      </c>
      <c r="I426" s="37">
        <f t="shared" si="180"/>
        <v>3.7680000000000002</v>
      </c>
      <c r="K426" s="37">
        <f t="shared" si="181"/>
        <v>3.7680000000000002</v>
      </c>
      <c r="L426" s="37">
        <f t="shared" si="169"/>
        <v>4.7770000000000001</v>
      </c>
      <c r="M426" s="37">
        <f t="shared" si="182"/>
        <v>1.0089999999999999</v>
      </c>
      <c r="N426" s="37">
        <f t="shared" si="170"/>
        <v>33.6</v>
      </c>
      <c r="P426" s="37">
        <f t="shared" si="183"/>
        <v>1.0089999999999999</v>
      </c>
      <c r="Q426" s="37">
        <f t="shared" si="184"/>
        <v>4.7770000000000001</v>
      </c>
      <c r="R426" s="101"/>
      <c r="S426">
        <v>4.7770000000000001</v>
      </c>
      <c r="T426" s="37">
        <f t="shared" si="186"/>
        <v>0</v>
      </c>
    </row>
    <row r="427" spans="1:20" x14ac:dyDescent="0.3">
      <c r="A427" s="94" t="s">
        <v>1464</v>
      </c>
      <c r="B427" s="95">
        <v>60.6</v>
      </c>
      <c r="C427" s="37">
        <v>12.662000000000001</v>
      </c>
      <c r="G427" s="37">
        <f t="shared" ref="G427:G429" si="194">B427*$G$797</f>
        <v>0.41012228065198852</v>
      </c>
      <c r="H427" s="37">
        <f t="shared" si="179"/>
        <v>0.41012228065198852</v>
      </c>
      <c r="I427" s="37">
        <f t="shared" si="180"/>
        <v>13.072122280651989</v>
      </c>
      <c r="K427" s="37">
        <f t="shared" si="181"/>
        <v>13.072122280651989</v>
      </c>
      <c r="L427" s="37">
        <f t="shared" si="169"/>
        <v>15.922000000000001</v>
      </c>
      <c r="M427" s="37">
        <f t="shared" si="182"/>
        <v>2.8498777193480116</v>
      </c>
      <c r="N427" s="37">
        <f t="shared" si="170"/>
        <v>60.6</v>
      </c>
      <c r="P427" s="37">
        <f t="shared" si="183"/>
        <v>2.8498777193480116</v>
      </c>
      <c r="Q427" s="37">
        <f t="shared" si="184"/>
        <v>15.922000000000001</v>
      </c>
      <c r="R427" s="101"/>
      <c r="S427">
        <v>15.922000000000001</v>
      </c>
      <c r="T427" s="37">
        <f t="shared" si="186"/>
        <v>0</v>
      </c>
    </row>
    <row r="428" spans="1:20" x14ac:dyDescent="0.3">
      <c r="A428" s="94" t="s">
        <v>755</v>
      </c>
      <c r="B428" s="95">
        <v>39.299999999999997</v>
      </c>
      <c r="C428" s="37">
        <v>3.3530000000000002</v>
      </c>
      <c r="G428" s="37">
        <f t="shared" si="194"/>
        <v>0.26597038992777472</v>
      </c>
      <c r="H428" s="37">
        <f t="shared" si="179"/>
        <v>0.26597038992777472</v>
      </c>
      <c r="I428" s="37">
        <f t="shared" si="180"/>
        <v>3.618970389927775</v>
      </c>
      <c r="K428" s="37">
        <f t="shared" si="181"/>
        <v>3.618970389927775</v>
      </c>
      <c r="L428" s="37">
        <f t="shared" si="169"/>
        <v>4.2779999999999996</v>
      </c>
      <c r="M428" s="37">
        <f t="shared" si="182"/>
        <v>0.6590296100722246</v>
      </c>
      <c r="N428" s="37">
        <f t="shared" si="170"/>
        <v>39.299999999999997</v>
      </c>
      <c r="P428" s="37">
        <f t="shared" si="183"/>
        <v>0.6590296100722246</v>
      </c>
      <c r="Q428" s="37">
        <f t="shared" si="184"/>
        <v>4.2779999999999996</v>
      </c>
      <c r="R428" s="101"/>
      <c r="S428">
        <v>4.2779999999999996</v>
      </c>
      <c r="T428" s="37">
        <f t="shared" si="186"/>
        <v>0</v>
      </c>
    </row>
    <row r="429" spans="1:20" x14ac:dyDescent="0.3">
      <c r="A429" s="94" t="s">
        <v>850</v>
      </c>
      <c r="B429" s="95">
        <v>32</v>
      </c>
      <c r="C429" s="37">
        <v>1E-3</v>
      </c>
      <c r="G429" s="37">
        <f t="shared" si="194"/>
        <v>0.21656622080633056</v>
      </c>
      <c r="H429" s="37">
        <f t="shared" si="179"/>
        <v>0.21656622080633056</v>
      </c>
      <c r="I429" s="37">
        <f t="shared" si="180"/>
        <v>0.21756622080633056</v>
      </c>
      <c r="K429" s="37">
        <f>S429</f>
        <v>1E-3</v>
      </c>
      <c r="L429" s="37">
        <f t="shared" si="169"/>
        <v>1E-3</v>
      </c>
      <c r="M429" s="37">
        <f t="shared" si="182"/>
        <v>0</v>
      </c>
      <c r="N429" s="37">
        <f t="shared" si="170"/>
        <v>32</v>
      </c>
      <c r="P429" s="37">
        <f t="shared" si="183"/>
        <v>0</v>
      </c>
      <c r="Q429" s="37">
        <f t="shared" si="184"/>
        <v>1E-3</v>
      </c>
      <c r="R429" s="101"/>
      <c r="S429">
        <v>1E-3</v>
      </c>
      <c r="T429" s="37">
        <f t="shared" si="186"/>
        <v>0</v>
      </c>
    </row>
    <row r="430" spans="1:20" x14ac:dyDescent="0.3">
      <c r="A430" s="94" t="s">
        <v>2182</v>
      </c>
      <c r="B430" s="95">
        <v>31.7</v>
      </c>
      <c r="C430" s="37">
        <v>4.9800000000000004</v>
      </c>
      <c r="D430" s="37">
        <f>C430+E430</f>
        <v>5.1940000000000008</v>
      </c>
      <c r="E430" s="37">
        <f>VLOOKUP(A430,'расход по ИПУ'!A:B,2,0)</f>
        <v>0.214</v>
      </c>
      <c r="F430" s="37">
        <f>B430</f>
        <v>31.7</v>
      </c>
      <c r="H430" s="37">
        <f t="shared" si="179"/>
        <v>0.214</v>
      </c>
      <c r="I430" s="37">
        <f t="shared" si="180"/>
        <v>5.1940000000000008</v>
      </c>
      <c r="K430" s="37">
        <f t="shared" si="181"/>
        <v>5.1940000000000008</v>
      </c>
      <c r="L430" s="37">
        <f t="shared" si="169"/>
        <v>7.1360000000000001</v>
      </c>
      <c r="M430" s="37">
        <f t="shared" si="182"/>
        <v>1.9419999999999993</v>
      </c>
      <c r="N430" s="37">
        <f t="shared" si="170"/>
        <v>31.7</v>
      </c>
      <c r="P430" s="37">
        <f t="shared" si="183"/>
        <v>1.9419999999999993</v>
      </c>
      <c r="Q430" s="37">
        <f t="shared" si="184"/>
        <v>7.1360000000000001</v>
      </c>
      <c r="R430" s="101"/>
      <c r="S430">
        <v>7.1360000000000001</v>
      </c>
      <c r="T430" s="37">
        <f t="shared" si="186"/>
        <v>0</v>
      </c>
    </row>
    <row r="431" spans="1:20" x14ac:dyDescent="0.3">
      <c r="A431" s="94" t="s">
        <v>911</v>
      </c>
      <c r="B431" s="95">
        <v>39.1</v>
      </c>
      <c r="C431" s="37">
        <v>1E-3</v>
      </c>
      <c r="G431" s="37">
        <f t="shared" ref="G431:G434" si="195">B431*$G$797</f>
        <v>0.26461685104773519</v>
      </c>
      <c r="H431" s="37">
        <f t="shared" si="179"/>
        <v>0.26461685104773519</v>
      </c>
      <c r="I431" s="37">
        <f t="shared" si="180"/>
        <v>0.26561685104773519</v>
      </c>
      <c r="K431" s="37">
        <f t="shared" ref="K431:K433" si="196">S431</f>
        <v>1E-3</v>
      </c>
      <c r="L431" s="37">
        <f t="shared" si="169"/>
        <v>1E-3</v>
      </c>
      <c r="M431" s="37">
        <f t="shared" si="182"/>
        <v>0</v>
      </c>
      <c r="N431" s="37">
        <f t="shared" si="170"/>
        <v>39.1</v>
      </c>
      <c r="P431" s="37">
        <f t="shared" si="183"/>
        <v>0</v>
      </c>
      <c r="Q431" s="37">
        <f t="shared" si="184"/>
        <v>1E-3</v>
      </c>
      <c r="R431" s="101"/>
      <c r="S431">
        <v>1E-3</v>
      </c>
      <c r="T431" s="37">
        <f t="shared" si="186"/>
        <v>0</v>
      </c>
    </row>
    <row r="432" spans="1:20" x14ac:dyDescent="0.3">
      <c r="A432" s="94" t="s">
        <v>1132</v>
      </c>
      <c r="B432" s="95">
        <v>61.7</v>
      </c>
      <c r="C432" s="37">
        <v>1E-3</v>
      </c>
      <c r="G432" s="37">
        <f t="shared" si="195"/>
        <v>0.41756674449220615</v>
      </c>
      <c r="H432" s="37">
        <f t="shared" si="179"/>
        <v>0.41756674449220615</v>
      </c>
      <c r="I432" s="37">
        <f t="shared" si="180"/>
        <v>0.41856674449220616</v>
      </c>
      <c r="K432" s="37">
        <f t="shared" si="196"/>
        <v>1E-3</v>
      </c>
      <c r="L432" s="37">
        <f t="shared" si="169"/>
        <v>1E-3</v>
      </c>
      <c r="M432" s="37">
        <f t="shared" si="182"/>
        <v>0</v>
      </c>
      <c r="N432" s="37">
        <f t="shared" si="170"/>
        <v>61.7</v>
      </c>
      <c r="P432" s="37">
        <f t="shared" si="183"/>
        <v>0</v>
      </c>
      <c r="Q432" s="37">
        <f t="shared" si="184"/>
        <v>1E-3</v>
      </c>
      <c r="R432" s="101"/>
      <c r="S432">
        <v>1E-3</v>
      </c>
      <c r="T432" s="37">
        <f t="shared" si="186"/>
        <v>0</v>
      </c>
    </row>
    <row r="433" spans="1:20" x14ac:dyDescent="0.3">
      <c r="A433" s="94" t="s">
        <v>1011</v>
      </c>
      <c r="B433" s="95">
        <v>32.5</v>
      </c>
      <c r="C433" s="37">
        <v>1E-3</v>
      </c>
      <c r="G433" s="37">
        <f t="shared" si="195"/>
        <v>0.21995006800642947</v>
      </c>
      <c r="H433" s="37">
        <f t="shared" si="179"/>
        <v>0.21995006800642947</v>
      </c>
      <c r="I433" s="37">
        <f t="shared" si="180"/>
        <v>0.22095006800642947</v>
      </c>
      <c r="K433" s="37">
        <f t="shared" si="196"/>
        <v>1E-3</v>
      </c>
      <c r="L433" s="37">
        <f t="shared" si="169"/>
        <v>1E-3</v>
      </c>
      <c r="M433" s="37">
        <f t="shared" si="182"/>
        <v>0</v>
      </c>
      <c r="N433" s="37">
        <f t="shared" si="170"/>
        <v>32.5</v>
      </c>
      <c r="P433" s="37">
        <f t="shared" si="183"/>
        <v>0</v>
      </c>
      <c r="Q433" s="37">
        <f t="shared" si="184"/>
        <v>1E-3</v>
      </c>
      <c r="R433" s="101"/>
      <c r="S433">
        <v>1E-3</v>
      </c>
      <c r="T433" s="37">
        <f t="shared" si="186"/>
        <v>0</v>
      </c>
    </row>
    <row r="434" spans="1:20" x14ac:dyDescent="0.3">
      <c r="A434" s="94" t="s">
        <v>2139</v>
      </c>
      <c r="B434" s="95">
        <v>33.6</v>
      </c>
      <c r="C434" s="37">
        <v>6.63</v>
      </c>
      <c r="G434" s="37">
        <f t="shared" si="195"/>
        <v>0.2273945318466471</v>
      </c>
      <c r="H434" s="37">
        <f t="shared" si="179"/>
        <v>0.2273945318466471</v>
      </c>
      <c r="I434" s="37">
        <f t="shared" si="180"/>
        <v>6.8573945318466469</v>
      </c>
      <c r="K434" s="37">
        <f t="shared" si="181"/>
        <v>6.8573945318466469</v>
      </c>
      <c r="L434" s="37">
        <f t="shared" ref="L434:L497" si="197">K434+M434</f>
        <v>8.1430000000000007</v>
      </c>
      <c r="M434" s="37">
        <f t="shared" si="182"/>
        <v>1.2856054681533537</v>
      </c>
      <c r="N434" s="37">
        <f t="shared" ref="N434:N497" si="198">B434</f>
        <v>33.6</v>
      </c>
      <c r="P434" s="37">
        <f t="shared" si="183"/>
        <v>1.2856054681533537</v>
      </c>
      <c r="Q434" s="37">
        <f t="shared" si="184"/>
        <v>8.1430000000000007</v>
      </c>
      <c r="R434" s="101"/>
      <c r="S434">
        <v>8.1430000000000007</v>
      </c>
      <c r="T434" s="37">
        <f t="shared" si="186"/>
        <v>0</v>
      </c>
    </row>
    <row r="435" spans="1:20" x14ac:dyDescent="0.3">
      <c r="A435" s="94" t="s">
        <v>205</v>
      </c>
      <c r="B435" s="95">
        <v>72.599999999999994</v>
      </c>
      <c r="C435" s="37">
        <v>22.936</v>
      </c>
      <c r="D435" s="37">
        <f t="shared" ref="D435:D436" si="199">C435+E435</f>
        <v>22.936</v>
      </c>
      <c r="E435" s="37">
        <f>VLOOKUP(A435,'расход по ИПУ'!A:B,2,0)</f>
        <v>0</v>
      </c>
      <c r="F435" s="37">
        <f t="shared" ref="F435:F436" si="200">B435</f>
        <v>72.599999999999994</v>
      </c>
      <c r="H435" s="37">
        <f t="shared" si="179"/>
        <v>0</v>
      </c>
      <c r="I435" s="37">
        <f t="shared" si="180"/>
        <v>22.936</v>
      </c>
      <c r="K435" s="37">
        <f t="shared" si="181"/>
        <v>22.936</v>
      </c>
      <c r="L435" s="37">
        <f t="shared" si="197"/>
        <v>26.766999999999999</v>
      </c>
      <c r="M435" s="37">
        <f t="shared" si="182"/>
        <v>3.8309999999999995</v>
      </c>
      <c r="N435" s="37">
        <f t="shared" si="198"/>
        <v>72.599999999999994</v>
      </c>
      <c r="P435" s="37">
        <f t="shared" si="183"/>
        <v>3.8309999999999995</v>
      </c>
      <c r="Q435" s="37">
        <f t="shared" si="184"/>
        <v>26.766999999999999</v>
      </c>
      <c r="R435" s="101"/>
      <c r="S435">
        <v>26.766999999999999</v>
      </c>
      <c r="T435" s="37">
        <f t="shared" si="186"/>
        <v>0</v>
      </c>
    </row>
    <row r="436" spans="1:20" x14ac:dyDescent="0.3">
      <c r="A436" s="94" t="s">
        <v>1013</v>
      </c>
      <c r="B436" s="95">
        <v>60.6</v>
      </c>
      <c r="C436" s="37">
        <v>10.933</v>
      </c>
      <c r="D436" s="37">
        <f t="shared" si="199"/>
        <v>11.048999999999999</v>
      </c>
      <c r="E436" s="37">
        <f>VLOOKUP(A436,'расход по ИПУ'!A:B,2,0)</f>
        <v>0.11600000000000001</v>
      </c>
      <c r="F436" s="37">
        <f t="shared" si="200"/>
        <v>60.6</v>
      </c>
      <c r="H436" s="37">
        <f t="shared" si="179"/>
        <v>0.11600000000000001</v>
      </c>
      <c r="I436" s="37">
        <f t="shared" si="180"/>
        <v>11.048999999999999</v>
      </c>
      <c r="K436" s="37">
        <f t="shared" si="181"/>
        <v>11.048999999999999</v>
      </c>
      <c r="L436" s="37">
        <f t="shared" si="197"/>
        <v>12.18</v>
      </c>
      <c r="M436" s="37">
        <f t="shared" si="182"/>
        <v>1.1310000000000002</v>
      </c>
      <c r="N436" s="37">
        <f t="shared" si="198"/>
        <v>60.6</v>
      </c>
      <c r="P436" s="37">
        <f t="shared" si="183"/>
        <v>1.1310000000000002</v>
      </c>
      <c r="Q436" s="37">
        <f t="shared" si="184"/>
        <v>12.18</v>
      </c>
      <c r="R436" s="101"/>
      <c r="S436">
        <v>12.18</v>
      </c>
      <c r="T436" s="37">
        <f t="shared" si="186"/>
        <v>0</v>
      </c>
    </row>
    <row r="437" spans="1:20" x14ac:dyDescent="0.3">
      <c r="A437" s="94" t="s">
        <v>2513</v>
      </c>
      <c r="B437" s="95">
        <v>39.299999999999997</v>
      </c>
      <c r="C437" s="37">
        <v>8.77</v>
      </c>
      <c r="G437" s="37">
        <f>B437*$G$797</f>
        <v>0.26597038992777472</v>
      </c>
      <c r="H437" s="37">
        <f t="shared" si="179"/>
        <v>0.26597038992777472</v>
      </c>
      <c r="I437" s="37">
        <f t="shared" si="180"/>
        <v>9.0359703899277743</v>
      </c>
      <c r="K437" s="37">
        <f t="shared" si="181"/>
        <v>9.0359703899277743</v>
      </c>
      <c r="L437" s="37">
        <f t="shared" si="197"/>
        <v>10.92</v>
      </c>
      <c r="M437" s="37">
        <f t="shared" si="182"/>
        <v>1.8840296100722256</v>
      </c>
      <c r="N437" s="37">
        <f t="shared" si="198"/>
        <v>39.299999999999997</v>
      </c>
      <c r="P437" s="37">
        <f t="shared" si="183"/>
        <v>1.8840296100722256</v>
      </c>
      <c r="Q437" s="37">
        <f t="shared" si="184"/>
        <v>10.92</v>
      </c>
      <c r="R437" s="101"/>
      <c r="S437">
        <v>10.92</v>
      </c>
      <c r="T437" s="37">
        <f t="shared" si="186"/>
        <v>0</v>
      </c>
    </row>
    <row r="438" spans="1:20" x14ac:dyDescent="0.3">
      <c r="A438" s="94" t="s">
        <v>1225</v>
      </c>
      <c r="B438" s="95">
        <v>32</v>
      </c>
      <c r="C438" s="37">
        <v>6.1619999999999999</v>
      </c>
      <c r="D438" s="37">
        <f t="shared" ref="D438:D439" si="201">C438+E438</f>
        <v>6.4710000000000001</v>
      </c>
      <c r="E438" s="37">
        <f>VLOOKUP(A438,'расход по ИПУ'!A:B,2,0)</f>
        <v>0.309</v>
      </c>
      <c r="F438" s="37">
        <f t="shared" ref="F438:F439" si="202">B438</f>
        <v>32</v>
      </c>
      <c r="H438" s="37">
        <f t="shared" si="179"/>
        <v>0.309</v>
      </c>
      <c r="I438" s="37">
        <f t="shared" si="180"/>
        <v>6.4710000000000001</v>
      </c>
      <c r="K438" s="37">
        <f t="shared" si="181"/>
        <v>6.4710000000000001</v>
      </c>
      <c r="L438" s="37">
        <f t="shared" si="197"/>
        <v>7.3070000000000004</v>
      </c>
      <c r="M438" s="37">
        <f t="shared" si="182"/>
        <v>0.8360000000000003</v>
      </c>
      <c r="N438" s="37">
        <f t="shared" si="198"/>
        <v>32</v>
      </c>
      <c r="P438" s="37">
        <f t="shared" si="183"/>
        <v>0.8360000000000003</v>
      </c>
      <c r="Q438" s="37">
        <f t="shared" si="184"/>
        <v>7.3070000000000004</v>
      </c>
      <c r="R438" s="101"/>
      <c r="S438">
        <v>7.3070000000000004</v>
      </c>
      <c r="T438" s="37">
        <f t="shared" si="186"/>
        <v>0</v>
      </c>
    </row>
    <row r="439" spans="1:20" x14ac:dyDescent="0.3">
      <c r="A439" s="94" t="s">
        <v>2291</v>
      </c>
      <c r="B439" s="95">
        <v>31.7</v>
      </c>
      <c r="C439" s="37">
        <v>7.4119999999999999</v>
      </c>
      <c r="D439" s="37">
        <f t="shared" si="201"/>
        <v>7.5629999999999997</v>
      </c>
      <c r="E439" s="37">
        <f>VLOOKUP(A439,'расход по ИПУ'!A:B,2,0)</f>
        <v>0.151</v>
      </c>
      <c r="F439" s="37">
        <f t="shared" si="202"/>
        <v>31.7</v>
      </c>
      <c r="H439" s="37">
        <f t="shared" si="179"/>
        <v>0.151</v>
      </c>
      <c r="I439" s="37">
        <f t="shared" si="180"/>
        <v>7.5629999999999997</v>
      </c>
      <c r="K439" s="37">
        <f t="shared" si="181"/>
        <v>7.5629999999999997</v>
      </c>
      <c r="L439" s="37">
        <f t="shared" si="197"/>
        <v>8.4930000000000003</v>
      </c>
      <c r="M439" s="37">
        <f t="shared" si="182"/>
        <v>0.9300000000000006</v>
      </c>
      <c r="N439" s="37">
        <f t="shared" si="198"/>
        <v>31.7</v>
      </c>
      <c r="P439" s="37">
        <f t="shared" si="183"/>
        <v>0.9300000000000006</v>
      </c>
      <c r="Q439" s="37">
        <f t="shared" si="184"/>
        <v>8.4930000000000003</v>
      </c>
      <c r="R439" s="101"/>
      <c r="S439">
        <v>8.4930000000000003</v>
      </c>
      <c r="T439" s="37">
        <f t="shared" si="186"/>
        <v>0</v>
      </c>
    </row>
    <row r="440" spans="1:20" x14ac:dyDescent="0.3">
      <c r="A440" s="94" t="s">
        <v>781</v>
      </c>
      <c r="B440" s="95">
        <v>39.1</v>
      </c>
      <c r="C440" s="37">
        <v>1.9039999999999999</v>
      </c>
      <c r="G440" s="37">
        <f t="shared" ref="G440:G442" si="203">B440*$G$797</f>
        <v>0.26461685104773519</v>
      </c>
      <c r="H440" s="37">
        <f t="shared" si="179"/>
        <v>0.26461685104773519</v>
      </c>
      <c r="I440" s="37">
        <f t="shared" si="180"/>
        <v>2.1686168510477351</v>
      </c>
      <c r="K440" s="37">
        <f>S440</f>
        <v>1.9039999999999999</v>
      </c>
      <c r="L440" s="37">
        <f t="shared" si="197"/>
        <v>1.9039999999999999</v>
      </c>
      <c r="M440" s="37">
        <f t="shared" si="182"/>
        <v>0</v>
      </c>
      <c r="N440" s="37">
        <f t="shared" si="198"/>
        <v>39.1</v>
      </c>
      <c r="P440" s="37">
        <f t="shared" si="183"/>
        <v>0</v>
      </c>
      <c r="Q440" s="37">
        <f t="shared" si="184"/>
        <v>1.9039999999999999</v>
      </c>
      <c r="R440" s="101"/>
      <c r="S440">
        <v>1.9039999999999999</v>
      </c>
      <c r="T440" s="37">
        <f t="shared" si="186"/>
        <v>0</v>
      </c>
    </row>
    <row r="441" spans="1:20" x14ac:dyDescent="0.3">
      <c r="A441" s="94" t="s">
        <v>2354</v>
      </c>
      <c r="B441" s="95">
        <v>61.7</v>
      </c>
      <c r="C441" s="37">
        <v>13.613</v>
      </c>
      <c r="G441" s="37">
        <f t="shared" si="203"/>
        <v>0.41756674449220615</v>
      </c>
      <c r="H441" s="37">
        <f t="shared" si="179"/>
        <v>0.41756674449220615</v>
      </c>
      <c r="I441" s="37">
        <f t="shared" si="180"/>
        <v>14.030566744492205</v>
      </c>
      <c r="K441" s="37">
        <f t="shared" si="181"/>
        <v>14.030566744492205</v>
      </c>
      <c r="L441" s="37">
        <f t="shared" si="197"/>
        <v>16.396999999999998</v>
      </c>
      <c r="M441" s="37">
        <f t="shared" si="182"/>
        <v>2.3664332555077934</v>
      </c>
      <c r="N441" s="37">
        <f t="shared" si="198"/>
        <v>61.7</v>
      </c>
      <c r="P441" s="37">
        <f t="shared" si="183"/>
        <v>2.3664332555077934</v>
      </c>
      <c r="Q441" s="37">
        <f t="shared" si="184"/>
        <v>16.396999999999998</v>
      </c>
      <c r="R441" s="101"/>
      <c r="S441">
        <v>16.396999999999998</v>
      </c>
      <c r="T441" s="37">
        <f t="shared" si="186"/>
        <v>0</v>
      </c>
    </row>
    <row r="442" spans="1:20" x14ac:dyDescent="0.3">
      <c r="A442" s="94" t="s">
        <v>1844</v>
      </c>
      <c r="B442" s="95">
        <v>32.5</v>
      </c>
      <c r="C442" s="37">
        <v>6.625</v>
      </c>
      <c r="G442" s="37">
        <f t="shared" si="203"/>
        <v>0.21995006800642947</v>
      </c>
      <c r="H442" s="37">
        <f t="shared" si="179"/>
        <v>0.21995006800642947</v>
      </c>
      <c r="I442" s="37">
        <f t="shared" si="180"/>
        <v>6.8449500680064297</v>
      </c>
      <c r="K442" s="37">
        <f t="shared" si="181"/>
        <v>6.8449500680064297</v>
      </c>
      <c r="L442" s="37">
        <f t="shared" si="197"/>
        <v>8.08</v>
      </c>
      <c r="M442" s="37">
        <f t="shared" si="182"/>
        <v>1.2350499319935704</v>
      </c>
      <c r="N442" s="37">
        <f t="shared" si="198"/>
        <v>32.5</v>
      </c>
      <c r="P442" s="37">
        <f t="shared" si="183"/>
        <v>1.2350499319935704</v>
      </c>
      <c r="Q442" s="37">
        <f t="shared" si="184"/>
        <v>8.08</v>
      </c>
      <c r="R442" s="101"/>
      <c r="S442">
        <v>8.08</v>
      </c>
      <c r="T442" s="37">
        <f t="shared" si="186"/>
        <v>0</v>
      </c>
    </row>
    <row r="443" spans="1:20" x14ac:dyDescent="0.3">
      <c r="A443" s="94" t="s">
        <v>2406</v>
      </c>
      <c r="B443" s="95">
        <v>47.6</v>
      </c>
      <c r="C443" s="37">
        <v>5.0640000000000001</v>
      </c>
      <c r="D443" s="37">
        <f>C443+E443</f>
        <v>5.0640000000000001</v>
      </c>
      <c r="E443" s="37">
        <f>VLOOKUP(A443,'расход по ИПУ'!A:B,2,0)</f>
        <v>0</v>
      </c>
      <c r="F443" s="37">
        <f>B443</f>
        <v>47.6</v>
      </c>
      <c r="H443" s="37">
        <f t="shared" si="179"/>
        <v>0</v>
      </c>
      <c r="I443" s="37">
        <f t="shared" si="180"/>
        <v>5.0640000000000001</v>
      </c>
      <c r="K443" s="37">
        <f t="shared" si="181"/>
        <v>5.0640000000000001</v>
      </c>
      <c r="L443" s="37">
        <f t="shared" si="197"/>
        <v>6.5449999999999999</v>
      </c>
      <c r="M443" s="37">
        <f t="shared" si="182"/>
        <v>1.4809999999999999</v>
      </c>
      <c r="N443" s="37">
        <f t="shared" si="198"/>
        <v>47.6</v>
      </c>
      <c r="P443" s="37">
        <f t="shared" si="183"/>
        <v>1.4809999999999999</v>
      </c>
      <c r="Q443" s="37">
        <f t="shared" si="184"/>
        <v>6.5449999999999999</v>
      </c>
      <c r="R443" s="101"/>
      <c r="S443">
        <v>6.5449999999999999</v>
      </c>
      <c r="T443" s="37">
        <f t="shared" si="186"/>
        <v>0</v>
      </c>
    </row>
    <row r="444" spans="1:20" x14ac:dyDescent="0.3">
      <c r="A444" s="94" t="s">
        <v>563</v>
      </c>
      <c r="B444" s="95">
        <v>85.2</v>
      </c>
      <c r="C444" s="37">
        <v>6.0129999999999999</v>
      </c>
      <c r="G444" s="37">
        <f>B444*$G$797</f>
        <v>0.57660756289685511</v>
      </c>
      <c r="H444" s="37">
        <f t="shared" si="179"/>
        <v>0.57660756289685511</v>
      </c>
      <c r="I444" s="37">
        <f t="shared" si="180"/>
        <v>6.5896075628968553</v>
      </c>
      <c r="K444" s="37">
        <f t="shared" si="181"/>
        <v>6.5896075628968553</v>
      </c>
      <c r="L444" s="37">
        <f t="shared" si="197"/>
        <v>7.085</v>
      </c>
      <c r="M444" s="37">
        <f t="shared" si="182"/>
        <v>0.49539243710314462</v>
      </c>
      <c r="N444" s="37">
        <f t="shared" si="198"/>
        <v>85.2</v>
      </c>
      <c r="P444" s="37">
        <f t="shared" si="183"/>
        <v>0.49539243710314462</v>
      </c>
      <c r="Q444" s="37">
        <f t="shared" si="184"/>
        <v>7.085</v>
      </c>
      <c r="R444" s="101"/>
      <c r="S444">
        <v>7.085</v>
      </c>
      <c r="T444" s="37">
        <f t="shared" si="186"/>
        <v>0</v>
      </c>
    </row>
    <row r="445" spans="1:20" x14ac:dyDescent="0.3">
      <c r="A445" s="94" t="s">
        <v>1041</v>
      </c>
      <c r="B445" s="95">
        <v>55.9</v>
      </c>
      <c r="C445" s="37">
        <v>8.6910000000000007</v>
      </c>
      <c r="D445" s="37">
        <f>C445+E445</f>
        <v>8.6910000000000007</v>
      </c>
      <c r="E445" s="37">
        <f>VLOOKUP(A445,'расход по ИПУ'!A:B,2,0)</f>
        <v>0</v>
      </c>
      <c r="F445" s="37">
        <f>B445</f>
        <v>55.9</v>
      </c>
      <c r="H445" s="37">
        <f t="shared" si="179"/>
        <v>0</v>
      </c>
      <c r="I445" s="37">
        <f t="shared" si="180"/>
        <v>8.6910000000000007</v>
      </c>
      <c r="K445" s="37">
        <f t="shared" si="181"/>
        <v>8.6910000000000007</v>
      </c>
      <c r="L445" s="37">
        <f t="shared" si="197"/>
        <v>10.782</v>
      </c>
      <c r="M445" s="37">
        <f t="shared" si="182"/>
        <v>2.0909999999999993</v>
      </c>
      <c r="N445" s="37">
        <f t="shared" si="198"/>
        <v>55.9</v>
      </c>
      <c r="P445" s="37">
        <f t="shared" si="183"/>
        <v>2.0909999999999993</v>
      </c>
      <c r="Q445" s="37">
        <f t="shared" si="184"/>
        <v>10.782</v>
      </c>
      <c r="R445" s="101"/>
      <c r="S445">
        <v>10.782</v>
      </c>
      <c r="T445" s="37">
        <f t="shared" si="186"/>
        <v>0</v>
      </c>
    </row>
    <row r="446" spans="1:20" x14ac:dyDescent="0.3">
      <c r="A446" s="94" t="s">
        <v>323</v>
      </c>
      <c r="B446" s="95">
        <v>38.299999999999997</v>
      </c>
      <c r="C446" s="37">
        <v>4.407</v>
      </c>
      <c r="G446" s="37">
        <f t="shared" ref="G446:G447" si="204">B446*$G$797</f>
        <v>0.25920269552757685</v>
      </c>
      <c r="H446" s="37">
        <f t="shared" si="179"/>
        <v>0.25920269552757685</v>
      </c>
      <c r="I446" s="37">
        <f t="shared" si="180"/>
        <v>4.666202695527577</v>
      </c>
      <c r="K446" s="37">
        <f t="shared" si="181"/>
        <v>4.666202695527577</v>
      </c>
      <c r="L446" s="37">
        <f t="shared" si="197"/>
        <v>6.2560000000000002</v>
      </c>
      <c r="M446" s="37">
        <f t="shared" si="182"/>
        <v>1.5897973044724232</v>
      </c>
      <c r="N446" s="37">
        <f t="shared" si="198"/>
        <v>38.299999999999997</v>
      </c>
      <c r="P446" s="37">
        <f t="shared" si="183"/>
        <v>1.5897973044724232</v>
      </c>
      <c r="Q446" s="37">
        <f t="shared" si="184"/>
        <v>6.2560000000000002</v>
      </c>
      <c r="R446" s="101"/>
      <c r="S446">
        <v>6.2560000000000002</v>
      </c>
      <c r="T446" s="37">
        <f t="shared" si="186"/>
        <v>0</v>
      </c>
    </row>
    <row r="447" spans="1:20" x14ac:dyDescent="0.3">
      <c r="A447" s="94" t="s">
        <v>252</v>
      </c>
      <c r="B447" s="95">
        <v>57.1</v>
      </c>
      <c r="C447" s="37">
        <v>17.382000000000001</v>
      </c>
      <c r="G447" s="37">
        <f t="shared" si="204"/>
        <v>0.38643535025129611</v>
      </c>
      <c r="H447" s="37">
        <f t="shared" si="179"/>
        <v>0.38643535025129611</v>
      </c>
      <c r="I447" s="37">
        <f t="shared" si="180"/>
        <v>17.768435350251298</v>
      </c>
      <c r="K447" s="37">
        <f>S447</f>
        <v>17.382000000000001</v>
      </c>
      <c r="L447" s="37">
        <f t="shared" si="197"/>
        <v>17.382000000000001</v>
      </c>
      <c r="M447" s="37">
        <f t="shared" si="182"/>
        <v>0</v>
      </c>
      <c r="N447" s="37">
        <f t="shared" si="198"/>
        <v>57.1</v>
      </c>
      <c r="P447" s="37">
        <f t="shared" si="183"/>
        <v>0</v>
      </c>
      <c r="Q447" s="37">
        <f t="shared" si="184"/>
        <v>17.382000000000001</v>
      </c>
      <c r="R447" s="101"/>
      <c r="S447">
        <v>17.382000000000001</v>
      </c>
      <c r="T447" s="37">
        <f t="shared" si="186"/>
        <v>0</v>
      </c>
    </row>
    <row r="448" spans="1:20" x14ac:dyDescent="0.3">
      <c r="A448" s="94" t="s">
        <v>1846</v>
      </c>
      <c r="B448" s="95">
        <v>45.8</v>
      </c>
      <c r="C448" s="37">
        <v>10.728999999999999</v>
      </c>
      <c r="D448" s="37">
        <f>C448+E448</f>
        <v>10.728999999999999</v>
      </c>
      <c r="E448" s="37">
        <f>VLOOKUP(A448,'расход по ИПУ'!A:B,2,0)</f>
        <v>0</v>
      </c>
      <c r="F448" s="37">
        <f>B448</f>
        <v>45.8</v>
      </c>
      <c r="H448" s="37">
        <f t="shared" si="179"/>
        <v>0</v>
      </c>
      <c r="I448" s="37">
        <f t="shared" si="180"/>
        <v>10.728999999999999</v>
      </c>
      <c r="K448" s="37">
        <f t="shared" si="181"/>
        <v>10.728999999999999</v>
      </c>
      <c r="L448" s="37">
        <f t="shared" si="197"/>
        <v>13.347</v>
      </c>
      <c r="M448" s="37">
        <f t="shared" si="182"/>
        <v>2.6180000000000003</v>
      </c>
      <c r="N448" s="37">
        <f t="shared" si="198"/>
        <v>45.8</v>
      </c>
      <c r="P448" s="37">
        <f t="shared" si="183"/>
        <v>2.6180000000000003</v>
      </c>
      <c r="Q448" s="37">
        <f t="shared" si="184"/>
        <v>13.347</v>
      </c>
      <c r="R448" s="101"/>
      <c r="S448">
        <v>13.347</v>
      </c>
      <c r="T448" s="37">
        <f t="shared" si="186"/>
        <v>0</v>
      </c>
    </row>
    <row r="449" spans="1:20" x14ac:dyDescent="0.3">
      <c r="A449" s="94" t="s">
        <v>2521</v>
      </c>
      <c r="B449" s="95">
        <v>45.3</v>
      </c>
      <c r="C449" s="37">
        <v>4.3570000000000002</v>
      </c>
      <c r="G449" s="37">
        <f t="shared" ref="G449:G450" si="205">B449*$G$797</f>
        <v>0.30657655632896169</v>
      </c>
      <c r="H449" s="37">
        <f t="shared" si="179"/>
        <v>0.30657655632896169</v>
      </c>
      <c r="I449" s="37">
        <f t="shared" si="180"/>
        <v>4.6635765563289615</v>
      </c>
      <c r="K449" s="37">
        <f t="shared" si="181"/>
        <v>4.6635765563289615</v>
      </c>
      <c r="L449" s="37">
        <f t="shared" si="197"/>
        <v>5.931</v>
      </c>
      <c r="M449" s="37">
        <f t="shared" si="182"/>
        <v>1.2674234436710385</v>
      </c>
      <c r="N449" s="37">
        <f t="shared" si="198"/>
        <v>45.3</v>
      </c>
      <c r="P449" s="37">
        <f t="shared" si="183"/>
        <v>1.2674234436710385</v>
      </c>
      <c r="Q449" s="37">
        <f t="shared" si="184"/>
        <v>5.931</v>
      </c>
      <c r="R449" s="101"/>
      <c r="S449">
        <v>5.931</v>
      </c>
      <c r="T449" s="37">
        <f t="shared" si="186"/>
        <v>0</v>
      </c>
    </row>
    <row r="450" spans="1:20" x14ac:dyDescent="0.3">
      <c r="A450" s="94" t="s">
        <v>2192</v>
      </c>
      <c r="B450" s="95">
        <v>56.2</v>
      </c>
      <c r="C450" s="37">
        <v>8</v>
      </c>
      <c r="G450" s="37">
        <f t="shared" si="205"/>
        <v>0.38034442529111806</v>
      </c>
      <c r="H450" s="37">
        <f t="shared" si="179"/>
        <v>0.38034442529111806</v>
      </c>
      <c r="I450" s="37">
        <f t="shared" si="180"/>
        <v>8.3803444252911188</v>
      </c>
      <c r="K450" s="37">
        <f t="shared" si="181"/>
        <v>8.3803444252911188</v>
      </c>
      <c r="L450" s="37">
        <f t="shared" si="197"/>
        <v>10.294</v>
      </c>
      <c r="M450" s="37">
        <f t="shared" si="182"/>
        <v>1.9136555747088817</v>
      </c>
      <c r="N450" s="37">
        <f t="shared" si="198"/>
        <v>56.2</v>
      </c>
      <c r="P450" s="37">
        <f t="shared" si="183"/>
        <v>1.9136555747088817</v>
      </c>
      <c r="Q450" s="37">
        <f t="shared" si="184"/>
        <v>10.294</v>
      </c>
      <c r="R450" s="101"/>
      <c r="S450">
        <v>10.294</v>
      </c>
      <c r="T450" s="37">
        <f t="shared" si="186"/>
        <v>0</v>
      </c>
    </row>
    <row r="451" spans="1:20" x14ac:dyDescent="0.3">
      <c r="A451" s="94" t="s">
        <v>2356</v>
      </c>
      <c r="B451" s="95">
        <v>86.3</v>
      </c>
      <c r="C451" s="37">
        <v>7.1109999999999998</v>
      </c>
      <c r="D451" s="37">
        <f>C451+E451</f>
        <v>7.1109999999999998</v>
      </c>
      <c r="E451" s="37">
        <f>VLOOKUP(A451,'расход по ИПУ'!A:B,2,0)</f>
        <v>0</v>
      </c>
      <c r="F451" s="37">
        <f>B451</f>
        <v>86.3</v>
      </c>
      <c r="H451" s="37">
        <f t="shared" ref="H451:H514" si="206">E451+G451</f>
        <v>0</v>
      </c>
      <c r="I451" s="37">
        <f t="shared" ref="I451:I514" si="207">C451+H451</f>
        <v>7.1109999999999998</v>
      </c>
      <c r="K451" s="37">
        <f t="shared" ref="K451:K513" si="208">I451</f>
        <v>7.1109999999999998</v>
      </c>
      <c r="L451" s="37">
        <f t="shared" si="197"/>
        <v>8.7780000000000005</v>
      </c>
      <c r="M451" s="37">
        <f t="shared" ref="M451:M514" si="209">S451-K451</f>
        <v>1.6670000000000007</v>
      </c>
      <c r="N451" s="37">
        <f t="shared" si="198"/>
        <v>86.3</v>
      </c>
      <c r="P451" s="37">
        <f t="shared" ref="P451:P514" si="210">M451+O451</f>
        <v>1.6670000000000007</v>
      </c>
      <c r="Q451" s="37">
        <f t="shared" ref="Q451:Q514" si="211">K451+P451</f>
        <v>8.7780000000000005</v>
      </c>
      <c r="R451" s="101"/>
      <c r="S451">
        <v>8.7780000000000005</v>
      </c>
      <c r="T451" s="37">
        <f t="shared" si="186"/>
        <v>0</v>
      </c>
    </row>
    <row r="452" spans="1:20" x14ac:dyDescent="0.3">
      <c r="A452" s="94" t="s">
        <v>2408</v>
      </c>
      <c r="B452" s="95">
        <v>46.3</v>
      </c>
      <c r="C452" s="37">
        <v>5.5220000000000002</v>
      </c>
      <c r="G452" s="37">
        <f t="shared" ref="G452:G456" si="212">B452*$G$797</f>
        <v>0.3133442507291595</v>
      </c>
      <c r="H452" s="37">
        <f t="shared" si="206"/>
        <v>0.3133442507291595</v>
      </c>
      <c r="I452" s="37">
        <f t="shared" si="207"/>
        <v>5.8353442507291593</v>
      </c>
      <c r="K452" s="37">
        <f t="shared" si="208"/>
        <v>5.8353442507291593</v>
      </c>
      <c r="L452" s="37">
        <f t="shared" si="197"/>
        <v>7.4690000000000003</v>
      </c>
      <c r="M452" s="37">
        <f t="shared" si="209"/>
        <v>1.633655749270841</v>
      </c>
      <c r="N452" s="37">
        <f t="shared" si="198"/>
        <v>46.3</v>
      </c>
      <c r="P452" s="37">
        <f t="shared" si="210"/>
        <v>1.633655749270841</v>
      </c>
      <c r="Q452" s="37">
        <f t="shared" si="211"/>
        <v>7.4690000000000003</v>
      </c>
      <c r="R452" s="101"/>
      <c r="S452">
        <v>7.4690000000000003</v>
      </c>
      <c r="T452" s="37">
        <f t="shared" si="186"/>
        <v>0</v>
      </c>
    </row>
    <row r="453" spans="1:20" x14ac:dyDescent="0.3">
      <c r="A453" s="94" t="s">
        <v>2164</v>
      </c>
      <c r="B453" s="95">
        <v>83.2</v>
      </c>
      <c r="C453" s="37">
        <v>19.241</v>
      </c>
      <c r="G453" s="37">
        <f t="shared" si="212"/>
        <v>0.56307217409645949</v>
      </c>
      <c r="H453" s="37">
        <f t="shared" si="206"/>
        <v>0.56307217409645949</v>
      </c>
      <c r="I453" s="37">
        <f t="shared" si="207"/>
        <v>19.804072174096458</v>
      </c>
      <c r="K453" s="37">
        <f t="shared" si="208"/>
        <v>19.804072174096458</v>
      </c>
      <c r="L453" s="37">
        <f t="shared" si="197"/>
        <v>22.343</v>
      </c>
      <c r="M453" s="37">
        <f t="shared" si="209"/>
        <v>2.5389278259035422</v>
      </c>
      <c r="N453" s="37">
        <f t="shared" si="198"/>
        <v>83.2</v>
      </c>
      <c r="P453" s="37">
        <f t="shared" si="210"/>
        <v>2.5389278259035422</v>
      </c>
      <c r="Q453" s="37">
        <f t="shared" si="211"/>
        <v>22.343</v>
      </c>
      <c r="R453" s="101"/>
      <c r="S453">
        <v>22.343</v>
      </c>
      <c r="T453" s="37">
        <f t="shared" si="186"/>
        <v>0</v>
      </c>
    </row>
    <row r="454" spans="1:20" x14ac:dyDescent="0.3">
      <c r="A454" s="94" t="s">
        <v>1141</v>
      </c>
      <c r="B454" s="95">
        <v>35.700000000000003</v>
      </c>
      <c r="C454" s="37">
        <v>8.81</v>
      </c>
      <c r="G454" s="37">
        <f t="shared" si="212"/>
        <v>0.24160669008706256</v>
      </c>
      <c r="H454" s="37">
        <f t="shared" si="206"/>
        <v>0.24160669008706256</v>
      </c>
      <c r="I454" s="37">
        <f t="shared" si="207"/>
        <v>9.0516066900870626</v>
      </c>
      <c r="K454" s="37">
        <f t="shared" si="208"/>
        <v>9.0516066900870626</v>
      </c>
      <c r="L454" s="37">
        <f t="shared" si="197"/>
        <v>9.0530000000000008</v>
      </c>
      <c r="M454" s="37">
        <f t="shared" si="209"/>
        <v>1.3933099129381787E-3</v>
      </c>
      <c r="N454" s="37">
        <f t="shared" si="198"/>
        <v>35.700000000000003</v>
      </c>
      <c r="P454" s="37">
        <f t="shared" si="210"/>
        <v>1.3933099129381787E-3</v>
      </c>
      <c r="Q454" s="37">
        <f t="shared" si="211"/>
        <v>9.0530000000000008</v>
      </c>
      <c r="R454" s="101"/>
      <c r="S454">
        <v>9.0530000000000008</v>
      </c>
      <c r="T454" s="37">
        <f t="shared" ref="T454:T517" si="213">S454-Q454</f>
        <v>0</v>
      </c>
    </row>
    <row r="455" spans="1:20" x14ac:dyDescent="0.3">
      <c r="A455" s="94" t="s">
        <v>1180</v>
      </c>
      <c r="B455" s="95">
        <v>31.7</v>
      </c>
      <c r="C455" s="37">
        <v>5.27</v>
      </c>
      <c r="G455" s="37">
        <f t="shared" si="212"/>
        <v>0.21453591248627121</v>
      </c>
      <c r="H455" s="37">
        <f t="shared" si="206"/>
        <v>0.21453591248627121</v>
      </c>
      <c r="I455" s="37">
        <f t="shared" si="207"/>
        <v>5.4845359124862707</v>
      </c>
      <c r="K455" s="37">
        <f t="shared" si="208"/>
        <v>5.4845359124862707</v>
      </c>
      <c r="L455" s="37">
        <f t="shared" si="197"/>
        <v>7.1420000000000003</v>
      </c>
      <c r="M455" s="37">
        <f t="shared" si="209"/>
        <v>1.6574640875137296</v>
      </c>
      <c r="N455" s="37">
        <f t="shared" si="198"/>
        <v>31.7</v>
      </c>
      <c r="P455" s="37">
        <f t="shared" si="210"/>
        <v>1.6574640875137296</v>
      </c>
      <c r="Q455" s="37">
        <f t="shared" si="211"/>
        <v>7.1420000000000003</v>
      </c>
      <c r="R455" s="101"/>
      <c r="S455">
        <v>7.1420000000000003</v>
      </c>
      <c r="T455" s="37">
        <f t="shared" si="213"/>
        <v>0</v>
      </c>
    </row>
    <row r="456" spans="1:20" x14ac:dyDescent="0.3">
      <c r="A456" s="94" t="s">
        <v>2643</v>
      </c>
      <c r="B456" s="95">
        <v>35.700000000000003</v>
      </c>
      <c r="C456" s="37">
        <v>9.8800000000000008</v>
      </c>
      <c r="G456" s="37">
        <f t="shared" si="212"/>
        <v>0.24160669008706256</v>
      </c>
      <c r="H456" s="37">
        <f t="shared" si="206"/>
        <v>0.24160669008706256</v>
      </c>
      <c r="I456" s="37">
        <f t="shared" si="207"/>
        <v>10.121606690087063</v>
      </c>
      <c r="K456" s="37">
        <f t="shared" si="208"/>
        <v>10.121606690087063</v>
      </c>
      <c r="L456" s="37">
        <f t="shared" si="197"/>
        <v>11.54</v>
      </c>
      <c r="M456" s="37">
        <f t="shared" si="209"/>
        <v>1.4183933099129362</v>
      </c>
      <c r="N456" s="37">
        <f t="shared" si="198"/>
        <v>35.700000000000003</v>
      </c>
      <c r="P456" s="37">
        <f t="shared" si="210"/>
        <v>1.4183933099129362</v>
      </c>
      <c r="Q456" s="37">
        <f t="shared" si="211"/>
        <v>11.54</v>
      </c>
      <c r="R456" s="101"/>
      <c r="S456">
        <v>11.54</v>
      </c>
      <c r="T456" s="37">
        <f t="shared" si="213"/>
        <v>0</v>
      </c>
    </row>
    <row r="457" spans="1:20" x14ac:dyDescent="0.3">
      <c r="A457" s="94" t="s">
        <v>1045</v>
      </c>
      <c r="B457" s="95">
        <v>76.7</v>
      </c>
      <c r="C457" s="37">
        <v>29.545000000000002</v>
      </c>
      <c r="D457" s="37">
        <f>C457+E457</f>
        <v>30.243000000000002</v>
      </c>
      <c r="E457" s="37">
        <f>VLOOKUP(A457,'расход по ИПУ'!A:B,2,0)</f>
        <v>0.69799999999999995</v>
      </c>
      <c r="F457" s="37">
        <f>B457</f>
        <v>76.7</v>
      </c>
      <c r="H457" s="37">
        <f t="shared" si="206"/>
        <v>0.69799999999999995</v>
      </c>
      <c r="I457" s="37">
        <f t="shared" si="207"/>
        <v>30.243000000000002</v>
      </c>
      <c r="K457" s="37">
        <f t="shared" si="208"/>
        <v>30.243000000000002</v>
      </c>
      <c r="L457" s="37">
        <f t="shared" si="197"/>
        <v>35.716999999999999</v>
      </c>
      <c r="M457" s="37">
        <f t="shared" si="209"/>
        <v>5.4739999999999966</v>
      </c>
      <c r="N457" s="37">
        <f t="shared" si="198"/>
        <v>76.7</v>
      </c>
      <c r="P457" s="37">
        <f t="shared" si="210"/>
        <v>5.4739999999999966</v>
      </c>
      <c r="Q457" s="37">
        <f t="shared" si="211"/>
        <v>35.716999999999999</v>
      </c>
      <c r="R457" s="101"/>
      <c r="S457">
        <v>35.716999999999999</v>
      </c>
      <c r="T457" s="37">
        <f t="shared" si="213"/>
        <v>0</v>
      </c>
    </row>
    <row r="458" spans="1:20" x14ac:dyDescent="0.3">
      <c r="A458" s="94" t="s">
        <v>287</v>
      </c>
      <c r="B458" s="95">
        <v>33.1</v>
      </c>
      <c r="C458" s="37">
        <v>5.617</v>
      </c>
      <c r="G458" s="37">
        <f t="shared" ref="G458:G459" si="214">B458*$G$797</f>
        <v>0.22401068464654819</v>
      </c>
      <c r="H458" s="37">
        <f t="shared" si="206"/>
        <v>0.22401068464654819</v>
      </c>
      <c r="I458" s="37">
        <f t="shared" si="207"/>
        <v>5.8410106846465482</v>
      </c>
      <c r="K458" s="37">
        <f>S458</f>
        <v>5.617</v>
      </c>
      <c r="L458" s="37">
        <f t="shared" si="197"/>
        <v>5.617</v>
      </c>
      <c r="M458" s="37">
        <f t="shared" si="209"/>
        <v>0</v>
      </c>
      <c r="N458" s="37">
        <f t="shared" si="198"/>
        <v>33.1</v>
      </c>
      <c r="P458" s="37">
        <f t="shared" si="210"/>
        <v>0</v>
      </c>
      <c r="Q458" s="37">
        <f t="shared" si="211"/>
        <v>5.617</v>
      </c>
      <c r="R458" s="101"/>
      <c r="S458">
        <v>5.617</v>
      </c>
      <c r="T458" s="37">
        <f t="shared" si="213"/>
        <v>0</v>
      </c>
    </row>
    <row r="459" spans="1:20" x14ac:dyDescent="0.3">
      <c r="A459" s="94" t="s">
        <v>2082</v>
      </c>
      <c r="B459" s="95">
        <v>81.8</v>
      </c>
      <c r="C459" s="37">
        <v>2.3119999999999998</v>
      </c>
      <c r="G459" s="37">
        <f t="shared" si="214"/>
        <v>0.55359740193618245</v>
      </c>
      <c r="H459" s="37">
        <f t="shared" si="206"/>
        <v>0.55359740193618245</v>
      </c>
      <c r="I459" s="37">
        <f t="shared" si="207"/>
        <v>2.8655974019361823</v>
      </c>
      <c r="K459" s="37">
        <f t="shared" si="208"/>
        <v>2.8655974019361823</v>
      </c>
      <c r="L459" s="37">
        <f t="shared" si="197"/>
        <v>5.2690000000000001</v>
      </c>
      <c r="M459" s="37">
        <f t="shared" si="209"/>
        <v>2.4034025980638178</v>
      </c>
      <c r="N459" s="37">
        <f t="shared" si="198"/>
        <v>81.8</v>
      </c>
      <c r="P459" s="37">
        <f t="shared" si="210"/>
        <v>2.4034025980638178</v>
      </c>
      <c r="Q459" s="37">
        <f t="shared" si="211"/>
        <v>5.2690000000000001</v>
      </c>
      <c r="R459" s="101"/>
      <c r="S459">
        <v>5.2690000000000001</v>
      </c>
      <c r="T459" s="37">
        <f t="shared" si="213"/>
        <v>0</v>
      </c>
    </row>
    <row r="460" spans="1:20" x14ac:dyDescent="0.3">
      <c r="A460" s="94" t="s">
        <v>1231</v>
      </c>
      <c r="B460" s="95">
        <v>34.4</v>
      </c>
      <c r="C460" s="37">
        <v>9.8859999999999992</v>
      </c>
      <c r="D460" s="37">
        <f>C460+E460</f>
        <v>9.8859999999999992</v>
      </c>
      <c r="E460" s="37">
        <f>VLOOKUP(A460,'расход по ИПУ'!A:B,2,0)</f>
        <v>0</v>
      </c>
      <c r="F460" s="37">
        <f>B460</f>
        <v>34.4</v>
      </c>
      <c r="H460" s="37">
        <f t="shared" si="206"/>
        <v>0</v>
      </c>
      <c r="I460" s="37">
        <f t="shared" si="207"/>
        <v>9.8859999999999992</v>
      </c>
      <c r="K460" s="37">
        <f t="shared" si="208"/>
        <v>9.8859999999999992</v>
      </c>
      <c r="L460" s="37">
        <f t="shared" si="197"/>
        <v>11.435</v>
      </c>
      <c r="M460" s="37">
        <f t="shared" si="209"/>
        <v>1.5490000000000013</v>
      </c>
      <c r="N460" s="37">
        <f t="shared" si="198"/>
        <v>34.4</v>
      </c>
      <c r="P460" s="37">
        <f t="shared" si="210"/>
        <v>1.5490000000000013</v>
      </c>
      <c r="Q460" s="37">
        <f t="shared" si="211"/>
        <v>11.435</v>
      </c>
      <c r="R460" s="101"/>
      <c r="S460">
        <v>11.435</v>
      </c>
      <c r="T460" s="37">
        <f t="shared" si="213"/>
        <v>0</v>
      </c>
    </row>
    <row r="461" spans="1:20" x14ac:dyDescent="0.3">
      <c r="A461" s="94" t="s">
        <v>1047</v>
      </c>
      <c r="B461" s="95">
        <v>30.7</v>
      </c>
      <c r="C461" s="37">
        <v>4.3959999999999999</v>
      </c>
      <c r="G461" s="37">
        <f t="shared" ref="G461:G462" si="215">B461*$G$797</f>
        <v>0.20776821808607338</v>
      </c>
      <c r="H461" s="37">
        <f t="shared" si="206"/>
        <v>0.20776821808607338</v>
      </c>
      <c r="I461" s="37">
        <f t="shared" si="207"/>
        <v>4.6037682180860733</v>
      </c>
      <c r="K461" s="37">
        <f t="shared" si="208"/>
        <v>4.6037682180860733</v>
      </c>
      <c r="L461" s="37">
        <f t="shared" si="197"/>
        <v>5.6849999999999996</v>
      </c>
      <c r="M461" s="37">
        <f t="shared" si="209"/>
        <v>1.0812317819139263</v>
      </c>
      <c r="N461" s="37">
        <f t="shared" si="198"/>
        <v>30.7</v>
      </c>
      <c r="P461" s="37">
        <f t="shared" si="210"/>
        <v>1.0812317819139263</v>
      </c>
      <c r="Q461" s="37">
        <f t="shared" si="211"/>
        <v>5.6849999999999996</v>
      </c>
      <c r="R461" s="101"/>
      <c r="S461">
        <v>5.6849999999999996</v>
      </c>
      <c r="T461" s="37">
        <f t="shared" si="213"/>
        <v>0</v>
      </c>
    </row>
    <row r="462" spans="1:20" x14ac:dyDescent="0.3">
      <c r="A462" s="94" t="s">
        <v>2551</v>
      </c>
      <c r="B462" s="95">
        <v>34.299999999999997</v>
      </c>
      <c r="C462" s="37">
        <v>6.6070000000000002</v>
      </c>
      <c r="G462" s="37">
        <f t="shared" si="215"/>
        <v>0.23213191792678556</v>
      </c>
      <c r="H462" s="37">
        <f t="shared" si="206"/>
        <v>0.23213191792678556</v>
      </c>
      <c r="I462" s="37">
        <f t="shared" si="207"/>
        <v>6.8391319179267853</v>
      </c>
      <c r="K462" s="37">
        <f t="shared" si="208"/>
        <v>6.8391319179267853</v>
      </c>
      <c r="L462" s="37">
        <f t="shared" si="197"/>
        <v>7.8559999999999999</v>
      </c>
      <c r="M462" s="37">
        <f t="shared" si="209"/>
        <v>1.0168680820732146</v>
      </c>
      <c r="N462" s="37">
        <f t="shared" si="198"/>
        <v>34.299999999999997</v>
      </c>
      <c r="P462" s="37">
        <f t="shared" si="210"/>
        <v>1.0168680820732146</v>
      </c>
      <c r="Q462" s="37">
        <f t="shared" si="211"/>
        <v>7.8559999999999999</v>
      </c>
      <c r="R462" s="101"/>
      <c r="S462">
        <v>7.8559999999999999</v>
      </c>
      <c r="T462" s="37">
        <f t="shared" si="213"/>
        <v>0</v>
      </c>
    </row>
    <row r="463" spans="1:20" x14ac:dyDescent="0.3">
      <c r="A463" s="94" t="s">
        <v>2271</v>
      </c>
      <c r="B463" s="95">
        <v>75.7</v>
      </c>
      <c r="C463" s="37">
        <v>16.407</v>
      </c>
      <c r="D463" s="37">
        <f>C463+E463</f>
        <v>16.407</v>
      </c>
      <c r="E463" s="37">
        <f>VLOOKUP(A463,'расход по ИПУ'!A:B,2,0)</f>
        <v>0</v>
      </c>
      <c r="F463" s="37">
        <f>B463</f>
        <v>75.7</v>
      </c>
      <c r="H463" s="37">
        <f t="shared" si="206"/>
        <v>0</v>
      </c>
      <c r="I463" s="37">
        <f t="shared" si="207"/>
        <v>16.407</v>
      </c>
      <c r="K463" s="37">
        <f t="shared" si="208"/>
        <v>16.407</v>
      </c>
      <c r="L463" s="37">
        <f t="shared" si="197"/>
        <v>18.824000000000002</v>
      </c>
      <c r="M463" s="37">
        <f t="shared" si="209"/>
        <v>2.4170000000000016</v>
      </c>
      <c r="N463" s="37">
        <f t="shared" si="198"/>
        <v>75.7</v>
      </c>
      <c r="P463" s="37">
        <f t="shared" si="210"/>
        <v>2.4170000000000016</v>
      </c>
      <c r="Q463" s="37">
        <f t="shared" si="211"/>
        <v>18.824000000000002</v>
      </c>
      <c r="R463" s="101"/>
      <c r="S463">
        <v>18.824000000000002</v>
      </c>
      <c r="T463" s="37">
        <f t="shared" si="213"/>
        <v>0</v>
      </c>
    </row>
    <row r="464" spans="1:20" x14ac:dyDescent="0.3">
      <c r="A464" s="94" t="s">
        <v>2442</v>
      </c>
      <c r="B464" s="95">
        <v>81.8</v>
      </c>
      <c r="C464" s="37">
        <v>5.5940000000000003</v>
      </c>
      <c r="G464" s="37">
        <f>B464*$G$797</f>
        <v>0.55359740193618245</v>
      </c>
      <c r="H464" s="37">
        <f t="shared" si="206"/>
        <v>0.55359740193618245</v>
      </c>
      <c r="I464" s="37">
        <f t="shared" si="207"/>
        <v>6.1475974019361832</v>
      </c>
      <c r="K464" s="37">
        <f t="shared" si="208"/>
        <v>6.1475974019361832</v>
      </c>
      <c r="L464" s="37">
        <f t="shared" si="197"/>
        <v>6.9139999999999997</v>
      </c>
      <c r="M464" s="37">
        <f t="shared" si="209"/>
        <v>0.7664025980638165</v>
      </c>
      <c r="N464" s="37">
        <f t="shared" si="198"/>
        <v>81.8</v>
      </c>
      <c r="P464" s="37">
        <f t="shared" si="210"/>
        <v>0.7664025980638165</v>
      </c>
      <c r="Q464" s="37">
        <f t="shared" si="211"/>
        <v>6.9139999999999997</v>
      </c>
      <c r="R464" s="101"/>
      <c r="S464">
        <v>6.9139999999999997</v>
      </c>
      <c r="T464" s="37">
        <f t="shared" si="213"/>
        <v>0</v>
      </c>
    </row>
    <row r="465" spans="1:20" x14ac:dyDescent="0.3">
      <c r="A465" s="94" t="s">
        <v>526</v>
      </c>
      <c r="B465" s="95">
        <v>34.4</v>
      </c>
      <c r="C465" s="37">
        <v>7.86</v>
      </c>
      <c r="D465" s="37">
        <f>C465+E465</f>
        <v>8.2000000000000011</v>
      </c>
      <c r="E465" s="37">
        <f>VLOOKUP(A465,'расход по ИПУ'!A:B,2,0)</f>
        <v>0.34</v>
      </c>
      <c r="F465" s="37">
        <f>B465</f>
        <v>34.4</v>
      </c>
      <c r="H465" s="37">
        <f t="shared" si="206"/>
        <v>0.34</v>
      </c>
      <c r="I465" s="37">
        <f t="shared" si="207"/>
        <v>8.2000000000000011</v>
      </c>
      <c r="K465" s="37">
        <f t="shared" si="208"/>
        <v>8.2000000000000011</v>
      </c>
      <c r="L465" s="37">
        <f t="shared" si="197"/>
        <v>9.33</v>
      </c>
      <c r="M465" s="37">
        <f t="shared" si="209"/>
        <v>1.129999999999999</v>
      </c>
      <c r="N465" s="37">
        <f t="shared" si="198"/>
        <v>34.4</v>
      </c>
      <c r="P465" s="37">
        <f t="shared" si="210"/>
        <v>1.129999999999999</v>
      </c>
      <c r="Q465" s="37">
        <f t="shared" si="211"/>
        <v>9.33</v>
      </c>
      <c r="R465" s="101"/>
      <c r="S465">
        <v>9.33</v>
      </c>
      <c r="T465" s="37">
        <f t="shared" si="213"/>
        <v>0</v>
      </c>
    </row>
    <row r="466" spans="1:20" x14ac:dyDescent="0.3">
      <c r="A466" s="94" t="s">
        <v>2345</v>
      </c>
      <c r="B466" s="95">
        <v>30.7</v>
      </c>
      <c r="C466" s="37">
        <v>3.077</v>
      </c>
      <c r="G466" s="37">
        <f>B466*$G$797</f>
        <v>0.20776821808607338</v>
      </c>
      <c r="H466" s="37">
        <f t="shared" si="206"/>
        <v>0.20776821808607338</v>
      </c>
      <c r="I466" s="37">
        <f t="shared" si="207"/>
        <v>3.2847682180860733</v>
      </c>
      <c r="K466" s="37">
        <f t="shared" si="208"/>
        <v>3.2847682180860733</v>
      </c>
      <c r="L466" s="37">
        <f t="shared" si="197"/>
        <v>3.74</v>
      </c>
      <c r="M466" s="37">
        <f t="shared" si="209"/>
        <v>0.45523178191392688</v>
      </c>
      <c r="N466" s="37">
        <f t="shared" si="198"/>
        <v>30.7</v>
      </c>
      <c r="P466" s="37">
        <f t="shared" si="210"/>
        <v>0.45523178191392688</v>
      </c>
      <c r="Q466" s="37">
        <f t="shared" si="211"/>
        <v>3.74</v>
      </c>
      <c r="R466" s="101"/>
      <c r="S466">
        <v>3.74</v>
      </c>
      <c r="T466" s="37">
        <f t="shared" si="213"/>
        <v>0</v>
      </c>
    </row>
    <row r="467" spans="1:20" x14ac:dyDescent="0.3">
      <c r="A467" s="94" t="s">
        <v>647</v>
      </c>
      <c r="B467" s="95">
        <v>34.299999999999997</v>
      </c>
      <c r="C467" s="37">
        <v>3.6509999999999998</v>
      </c>
      <c r="D467" s="37">
        <f>C467+E467</f>
        <v>3.6509999999999998</v>
      </c>
      <c r="E467" s="37">
        <f>VLOOKUP(A467,'расход по ИПУ'!A:B,2,0)</f>
        <v>0</v>
      </c>
      <c r="F467" s="37">
        <f>B467</f>
        <v>34.299999999999997</v>
      </c>
      <c r="H467" s="37">
        <f t="shared" si="206"/>
        <v>0</v>
      </c>
      <c r="I467" s="37">
        <f t="shared" si="207"/>
        <v>3.6509999999999998</v>
      </c>
      <c r="K467" s="37">
        <f t="shared" si="208"/>
        <v>3.6509999999999998</v>
      </c>
      <c r="L467" s="37">
        <f t="shared" si="197"/>
        <v>4.9649999999999999</v>
      </c>
      <c r="M467" s="37">
        <f t="shared" si="209"/>
        <v>1.3140000000000001</v>
      </c>
      <c r="N467" s="37">
        <f t="shared" si="198"/>
        <v>34.299999999999997</v>
      </c>
      <c r="P467" s="37">
        <f t="shared" si="210"/>
        <v>1.3140000000000001</v>
      </c>
      <c r="Q467" s="37">
        <f t="shared" si="211"/>
        <v>4.9649999999999999</v>
      </c>
      <c r="R467" s="101"/>
      <c r="S467">
        <v>4.9649999999999999</v>
      </c>
      <c r="T467" s="37">
        <f t="shared" si="213"/>
        <v>0</v>
      </c>
    </row>
    <row r="468" spans="1:20" x14ac:dyDescent="0.3">
      <c r="A468" s="94" t="s">
        <v>2414</v>
      </c>
      <c r="B468" s="95">
        <v>75.7</v>
      </c>
      <c r="C468" s="37">
        <v>12.305999999999999</v>
      </c>
      <c r="G468" s="37">
        <f t="shared" ref="G468:G470" si="216">B468*$G$797</f>
        <v>0.51231446609497577</v>
      </c>
      <c r="H468" s="37">
        <f t="shared" si="206"/>
        <v>0.51231446609497577</v>
      </c>
      <c r="I468" s="37">
        <f t="shared" si="207"/>
        <v>12.818314466094975</v>
      </c>
      <c r="K468" s="37">
        <f t="shared" si="208"/>
        <v>12.818314466094975</v>
      </c>
      <c r="L468" s="37">
        <f t="shared" si="197"/>
        <v>14.648999999999999</v>
      </c>
      <c r="M468" s="37">
        <f t="shared" si="209"/>
        <v>1.8306855339050241</v>
      </c>
      <c r="N468" s="37">
        <f t="shared" si="198"/>
        <v>75.7</v>
      </c>
      <c r="P468" s="37">
        <f t="shared" si="210"/>
        <v>1.8306855339050241</v>
      </c>
      <c r="Q468" s="37">
        <f t="shared" si="211"/>
        <v>14.648999999999999</v>
      </c>
      <c r="R468" s="101"/>
      <c r="S468">
        <v>14.648999999999999</v>
      </c>
      <c r="T468" s="37">
        <f t="shared" si="213"/>
        <v>0</v>
      </c>
    </row>
    <row r="469" spans="1:20" x14ac:dyDescent="0.3">
      <c r="A469" s="94" t="s">
        <v>217</v>
      </c>
      <c r="B469" s="95">
        <v>33.1</v>
      </c>
      <c r="C469" s="37">
        <v>5.7949999999999999</v>
      </c>
      <c r="G469" s="37">
        <f t="shared" si="216"/>
        <v>0.22401068464654819</v>
      </c>
      <c r="H469" s="37">
        <f t="shared" si="206"/>
        <v>0.22401068464654819</v>
      </c>
      <c r="I469" s="37">
        <f t="shared" si="207"/>
        <v>6.0190106846465481</v>
      </c>
      <c r="K469" s="37">
        <f>S469</f>
        <v>5.7949999999999999</v>
      </c>
      <c r="L469" s="37">
        <f t="shared" si="197"/>
        <v>5.7949999999999999</v>
      </c>
      <c r="M469" s="37">
        <f t="shared" si="209"/>
        <v>0</v>
      </c>
      <c r="N469" s="37">
        <f t="shared" si="198"/>
        <v>33.1</v>
      </c>
      <c r="P469" s="37">
        <f t="shared" si="210"/>
        <v>0</v>
      </c>
      <c r="Q469" s="37">
        <f t="shared" si="211"/>
        <v>5.7949999999999999</v>
      </c>
      <c r="R469" s="101"/>
      <c r="S469">
        <v>5.7949999999999999</v>
      </c>
      <c r="T469" s="37">
        <f t="shared" si="213"/>
        <v>0</v>
      </c>
    </row>
    <row r="470" spans="1:20" x14ac:dyDescent="0.3">
      <c r="A470" s="94" t="s">
        <v>2582</v>
      </c>
      <c r="B470" s="95">
        <v>81.8</v>
      </c>
      <c r="C470" s="37">
        <v>16.010999999999999</v>
      </c>
      <c r="G470" s="37">
        <f t="shared" si="216"/>
        <v>0.55359740193618245</v>
      </c>
      <c r="H470" s="37">
        <f t="shared" si="206"/>
        <v>0.55359740193618245</v>
      </c>
      <c r="I470" s="37">
        <f t="shared" si="207"/>
        <v>16.564597401936183</v>
      </c>
      <c r="K470" s="37">
        <f t="shared" si="208"/>
        <v>16.564597401936183</v>
      </c>
      <c r="L470" s="37">
        <f t="shared" si="197"/>
        <v>18.094999999999999</v>
      </c>
      <c r="M470" s="37">
        <f t="shared" si="209"/>
        <v>1.5304025980638158</v>
      </c>
      <c r="N470" s="37">
        <f t="shared" si="198"/>
        <v>81.8</v>
      </c>
      <c r="P470" s="37">
        <f t="shared" si="210"/>
        <v>1.5304025980638158</v>
      </c>
      <c r="Q470" s="37">
        <f t="shared" si="211"/>
        <v>18.094999999999999</v>
      </c>
      <c r="R470" s="101"/>
      <c r="S470">
        <v>18.094999999999999</v>
      </c>
      <c r="T470" s="37">
        <f t="shared" si="213"/>
        <v>0</v>
      </c>
    </row>
    <row r="471" spans="1:20" x14ac:dyDescent="0.3">
      <c r="A471" s="94" t="s">
        <v>2568</v>
      </c>
      <c r="B471" s="95">
        <v>34.4</v>
      </c>
      <c r="C471" s="37">
        <v>3.4350000000000001</v>
      </c>
      <c r="D471" s="37">
        <f>C471+E471</f>
        <v>6.8620000000000001</v>
      </c>
      <c r="E471" s="37">
        <f>VLOOKUP(A471,'расход по ИПУ'!A:B,2,0)</f>
        <v>3.427</v>
      </c>
      <c r="F471" s="37">
        <f>B471</f>
        <v>34.4</v>
      </c>
      <c r="H471" s="37">
        <f t="shared" si="206"/>
        <v>3.427</v>
      </c>
      <c r="I471" s="37">
        <f t="shared" si="207"/>
        <v>6.8620000000000001</v>
      </c>
      <c r="K471" s="37">
        <f>S471</f>
        <v>4.508</v>
      </c>
      <c r="L471" s="37">
        <f t="shared" si="197"/>
        <v>4.508</v>
      </c>
      <c r="M471" s="37">
        <f t="shared" si="209"/>
        <v>0</v>
      </c>
      <c r="N471" s="37">
        <f t="shared" si="198"/>
        <v>34.4</v>
      </c>
      <c r="P471" s="37">
        <f t="shared" si="210"/>
        <v>0</v>
      </c>
      <c r="Q471" s="37">
        <f t="shared" si="211"/>
        <v>4.508</v>
      </c>
      <c r="R471" s="101"/>
      <c r="S471">
        <v>4.508</v>
      </c>
      <c r="T471" s="37">
        <f t="shared" si="213"/>
        <v>0</v>
      </c>
    </row>
    <row r="472" spans="1:20" x14ac:dyDescent="0.3">
      <c r="A472" s="94" t="s">
        <v>730</v>
      </c>
      <c r="B472" s="95">
        <v>30.7</v>
      </c>
      <c r="C472" s="37">
        <v>2.0950000000000002</v>
      </c>
      <c r="G472" s="37">
        <f>B472*$G$797</f>
        <v>0.20776821808607338</v>
      </c>
      <c r="H472" s="37">
        <f t="shared" si="206"/>
        <v>0.20776821808607338</v>
      </c>
      <c r="I472" s="37">
        <f t="shared" si="207"/>
        <v>2.3027682180860736</v>
      </c>
      <c r="K472" s="37">
        <f t="shared" si="208"/>
        <v>2.3027682180860736</v>
      </c>
      <c r="L472" s="37">
        <f t="shared" si="197"/>
        <v>2.9289999999999998</v>
      </c>
      <c r="M472" s="37">
        <f t="shared" si="209"/>
        <v>0.62623178191392626</v>
      </c>
      <c r="N472" s="37">
        <f t="shared" si="198"/>
        <v>30.7</v>
      </c>
      <c r="P472" s="37">
        <f t="shared" si="210"/>
        <v>0.62623178191392626</v>
      </c>
      <c r="Q472" s="37">
        <f t="shared" si="211"/>
        <v>2.9289999999999998</v>
      </c>
      <c r="R472" s="101"/>
      <c r="S472">
        <v>2.9289999999999998</v>
      </c>
      <c r="T472" s="37">
        <f t="shared" si="213"/>
        <v>0</v>
      </c>
    </row>
    <row r="473" spans="1:20" x14ac:dyDescent="0.3">
      <c r="A473" s="94" t="s">
        <v>2668</v>
      </c>
      <c r="B473" s="95">
        <v>34.299999999999997</v>
      </c>
      <c r="C473" s="37">
        <v>6.2069999999999999</v>
      </c>
      <c r="D473" s="37">
        <f>C473+E473</f>
        <v>6.2069999999999999</v>
      </c>
      <c r="E473" s="37">
        <f>VLOOKUP(A473,'расход по ИПУ'!A:B,2,0)</f>
        <v>0</v>
      </c>
      <c r="F473" s="37">
        <f>B473</f>
        <v>34.299999999999997</v>
      </c>
      <c r="H473" s="37">
        <f t="shared" si="206"/>
        <v>0</v>
      </c>
      <c r="I473" s="37">
        <f t="shared" si="207"/>
        <v>6.2069999999999999</v>
      </c>
      <c r="K473" s="37">
        <f t="shared" si="208"/>
        <v>6.2069999999999999</v>
      </c>
      <c r="L473" s="37">
        <f t="shared" si="197"/>
        <v>7.1520000000000001</v>
      </c>
      <c r="M473" s="37">
        <f t="shared" si="209"/>
        <v>0.94500000000000028</v>
      </c>
      <c r="N473" s="37">
        <f t="shared" si="198"/>
        <v>34.299999999999997</v>
      </c>
      <c r="P473" s="37">
        <f t="shared" si="210"/>
        <v>0.94500000000000028</v>
      </c>
      <c r="Q473" s="37">
        <f t="shared" si="211"/>
        <v>7.1520000000000001</v>
      </c>
      <c r="R473" s="101"/>
      <c r="S473">
        <v>7.1520000000000001</v>
      </c>
      <c r="T473" s="37">
        <f t="shared" si="213"/>
        <v>0</v>
      </c>
    </row>
    <row r="474" spans="1:20" x14ac:dyDescent="0.3">
      <c r="A474" s="94" t="s">
        <v>2553</v>
      </c>
      <c r="B474" s="95">
        <v>75.7</v>
      </c>
      <c r="C474" s="37">
        <v>6.88</v>
      </c>
      <c r="G474" s="37">
        <f t="shared" ref="G474:G484" si="217">B474*$G$797</f>
        <v>0.51231446609497577</v>
      </c>
      <c r="H474" s="37">
        <f t="shared" si="206"/>
        <v>0.51231446609497577</v>
      </c>
      <c r="I474" s="37">
        <f t="shared" si="207"/>
        <v>7.3923144660949758</v>
      </c>
      <c r="K474" s="37">
        <f t="shared" si="208"/>
        <v>7.3923144660949758</v>
      </c>
      <c r="L474" s="37">
        <f t="shared" si="197"/>
        <v>9.8089999999999993</v>
      </c>
      <c r="M474" s="37">
        <f t="shared" si="209"/>
        <v>2.4166855339050235</v>
      </c>
      <c r="N474" s="37">
        <f t="shared" si="198"/>
        <v>75.7</v>
      </c>
      <c r="P474" s="37">
        <f t="shared" si="210"/>
        <v>2.4166855339050235</v>
      </c>
      <c r="Q474" s="37">
        <f t="shared" si="211"/>
        <v>9.8089999999999993</v>
      </c>
      <c r="R474" s="101"/>
      <c r="S474">
        <v>9.8089999999999993</v>
      </c>
      <c r="T474" s="37">
        <f t="shared" si="213"/>
        <v>0</v>
      </c>
    </row>
    <row r="475" spans="1:20" x14ac:dyDescent="0.3">
      <c r="A475" s="94" t="s">
        <v>1387</v>
      </c>
      <c r="B475" s="95">
        <v>81.8</v>
      </c>
      <c r="C475" s="37">
        <v>0.46700000000000003</v>
      </c>
      <c r="G475" s="37">
        <f t="shared" si="217"/>
        <v>0.55359740193618245</v>
      </c>
      <c r="H475" s="37">
        <f t="shared" si="206"/>
        <v>0.55359740193618245</v>
      </c>
      <c r="I475" s="37">
        <f t="shared" si="207"/>
        <v>1.0205974019361825</v>
      </c>
      <c r="K475" s="37">
        <f t="shared" si="208"/>
        <v>1.0205974019361825</v>
      </c>
      <c r="L475" s="37">
        <f t="shared" si="197"/>
        <v>5.4359999999999999</v>
      </c>
      <c r="M475" s="37">
        <f t="shared" si="209"/>
        <v>4.4154025980638174</v>
      </c>
      <c r="N475" s="37">
        <f t="shared" si="198"/>
        <v>81.8</v>
      </c>
      <c r="P475" s="37">
        <f t="shared" si="210"/>
        <v>4.4154025980638174</v>
      </c>
      <c r="Q475" s="37">
        <f t="shared" si="211"/>
        <v>5.4359999999999999</v>
      </c>
      <c r="R475" s="101"/>
      <c r="S475">
        <v>5.4359999999999999</v>
      </c>
      <c r="T475" s="37">
        <f t="shared" si="213"/>
        <v>0</v>
      </c>
    </row>
    <row r="476" spans="1:20" x14ac:dyDescent="0.3">
      <c r="A476" s="94" t="s">
        <v>528</v>
      </c>
      <c r="B476" s="95">
        <v>34.4</v>
      </c>
      <c r="C476" s="37">
        <v>3.8250000000000002</v>
      </c>
      <c r="G476" s="37">
        <f t="shared" si="217"/>
        <v>0.23280868736680535</v>
      </c>
      <c r="H476" s="37">
        <f t="shared" si="206"/>
        <v>0.23280868736680535</v>
      </c>
      <c r="I476" s="37">
        <f t="shared" si="207"/>
        <v>4.0578086873668058</v>
      </c>
      <c r="K476" s="37">
        <f t="shared" si="208"/>
        <v>4.0578086873668058</v>
      </c>
      <c r="L476" s="37">
        <f t="shared" si="197"/>
        <v>4.3890000000000002</v>
      </c>
      <c r="M476" s="37">
        <f t="shared" si="209"/>
        <v>0.33119131263319446</v>
      </c>
      <c r="N476" s="37">
        <f t="shared" si="198"/>
        <v>34.4</v>
      </c>
      <c r="P476" s="37">
        <f t="shared" si="210"/>
        <v>0.33119131263319446</v>
      </c>
      <c r="Q476" s="37">
        <f t="shared" si="211"/>
        <v>4.3890000000000002</v>
      </c>
      <c r="R476" s="101"/>
      <c r="S476">
        <v>4.3890000000000002</v>
      </c>
      <c r="T476" s="37">
        <f t="shared" si="213"/>
        <v>0</v>
      </c>
    </row>
    <row r="477" spans="1:20" x14ac:dyDescent="0.3">
      <c r="A477" s="94" t="s">
        <v>2578</v>
      </c>
      <c r="B477" s="95">
        <v>30.7</v>
      </c>
      <c r="C477" s="37">
        <v>4.2080000000000002</v>
      </c>
      <c r="G477" s="37">
        <f t="shared" si="217"/>
        <v>0.20776821808607338</v>
      </c>
      <c r="H477" s="37">
        <f t="shared" si="206"/>
        <v>0.20776821808607338</v>
      </c>
      <c r="I477" s="37">
        <f t="shared" si="207"/>
        <v>4.4157682180860736</v>
      </c>
      <c r="K477" s="37">
        <f t="shared" si="208"/>
        <v>4.4157682180860736</v>
      </c>
      <c r="L477" s="37">
        <f t="shared" si="197"/>
        <v>5.5069999999999997</v>
      </c>
      <c r="M477" s="37">
        <f t="shared" si="209"/>
        <v>1.0912317819139261</v>
      </c>
      <c r="N477" s="37">
        <f t="shared" si="198"/>
        <v>30.7</v>
      </c>
      <c r="P477" s="37">
        <f t="shared" si="210"/>
        <v>1.0912317819139261</v>
      </c>
      <c r="Q477" s="37">
        <f t="shared" si="211"/>
        <v>5.5069999999999997</v>
      </c>
      <c r="R477" s="101"/>
      <c r="S477">
        <v>5.5069999999999997</v>
      </c>
      <c r="T477" s="37">
        <f t="shared" si="213"/>
        <v>0</v>
      </c>
    </row>
    <row r="478" spans="1:20" x14ac:dyDescent="0.3">
      <c r="A478" s="94" t="s">
        <v>2227</v>
      </c>
      <c r="B478" s="95">
        <v>34.299999999999997</v>
      </c>
      <c r="C478" s="37">
        <v>8.4830000000000005</v>
      </c>
      <c r="G478" s="37">
        <f t="shared" si="217"/>
        <v>0.23213191792678556</v>
      </c>
      <c r="H478" s="37">
        <f t="shared" si="206"/>
        <v>0.23213191792678556</v>
      </c>
      <c r="I478" s="37">
        <f t="shared" si="207"/>
        <v>8.7151319179267865</v>
      </c>
      <c r="K478" s="37">
        <f t="shared" si="208"/>
        <v>8.7151319179267865</v>
      </c>
      <c r="L478" s="37">
        <f t="shared" si="197"/>
        <v>10.172000000000001</v>
      </c>
      <c r="M478" s="37">
        <f t="shared" si="209"/>
        <v>1.4568680820732141</v>
      </c>
      <c r="N478" s="37">
        <f t="shared" si="198"/>
        <v>34.299999999999997</v>
      </c>
      <c r="P478" s="37">
        <f t="shared" si="210"/>
        <v>1.4568680820732141</v>
      </c>
      <c r="Q478" s="37">
        <f t="shared" si="211"/>
        <v>10.172000000000001</v>
      </c>
      <c r="R478" s="101"/>
      <c r="S478">
        <v>10.172000000000001</v>
      </c>
      <c r="T478" s="37">
        <f t="shared" si="213"/>
        <v>0</v>
      </c>
    </row>
    <row r="479" spans="1:20" x14ac:dyDescent="0.3">
      <c r="A479" s="94" t="s">
        <v>1635</v>
      </c>
      <c r="B479" s="95">
        <v>75.7</v>
      </c>
      <c r="C479" s="37">
        <v>13.455</v>
      </c>
      <c r="G479" s="37">
        <f t="shared" si="217"/>
        <v>0.51231446609497577</v>
      </c>
      <c r="H479" s="37">
        <f t="shared" si="206"/>
        <v>0.51231446609497577</v>
      </c>
      <c r="I479" s="37">
        <f t="shared" si="207"/>
        <v>13.967314466094976</v>
      </c>
      <c r="K479" s="37">
        <f t="shared" si="208"/>
        <v>13.967314466094976</v>
      </c>
      <c r="L479" s="37">
        <f t="shared" si="197"/>
        <v>17.042999999999999</v>
      </c>
      <c r="M479" s="37">
        <f t="shared" si="209"/>
        <v>3.0756855339050233</v>
      </c>
      <c r="N479" s="37">
        <f t="shared" si="198"/>
        <v>75.7</v>
      </c>
      <c r="P479" s="37">
        <f t="shared" si="210"/>
        <v>3.0756855339050233</v>
      </c>
      <c r="Q479" s="37">
        <f t="shared" si="211"/>
        <v>17.042999999999999</v>
      </c>
      <c r="R479" s="101"/>
      <c r="S479">
        <v>17.042999999999999</v>
      </c>
      <c r="T479" s="37">
        <f t="shared" si="213"/>
        <v>0</v>
      </c>
    </row>
    <row r="480" spans="1:20" x14ac:dyDescent="0.3">
      <c r="A480" s="94" t="s">
        <v>132</v>
      </c>
      <c r="B480" s="95">
        <v>36.700000000000003</v>
      </c>
      <c r="C480" s="37">
        <v>2.66</v>
      </c>
      <c r="G480" s="37">
        <f t="shared" si="217"/>
        <v>0.24837438448726037</v>
      </c>
      <c r="H480" s="37">
        <f t="shared" si="206"/>
        <v>0.24837438448726037</v>
      </c>
      <c r="I480" s="37">
        <f t="shared" si="207"/>
        <v>2.9083743844872605</v>
      </c>
      <c r="K480" s="37">
        <f>S480</f>
        <v>2.66</v>
      </c>
      <c r="L480" s="37">
        <f t="shared" si="197"/>
        <v>2.66</v>
      </c>
      <c r="M480" s="37">
        <f t="shared" si="209"/>
        <v>0</v>
      </c>
      <c r="N480" s="37">
        <f t="shared" si="198"/>
        <v>36.700000000000003</v>
      </c>
      <c r="P480" s="37">
        <f t="shared" si="210"/>
        <v>0</v>
      </c>
      <c r="Q480" s="37">
        <f t="shared" si="211"/>
        <v>2.66</v>
      </c>
      <c r="R480" s="101"/>
      <c r="S480">
        <v>2.66</v>
      </c>
      <c r="T480" s="37">
        <f t="shared" si="213"/>
        <v>0</v>
      </c>
    </row>
    <row r="481" spans="1:20" x14ac:dyDescent="0.3">
      <c r="A481" s="94" t="s">
        <v>856</v>
      </c>
      <c r="B481" s="95">
        <v>81.8</v>
      </c>
      <c r="C481" s="37">
        <v>11.215999999999999</v>
      </c>
      <c r="G481" s="37">
        <f t="shared" si="217"/>
        <v>0.55359740193618245</v>
      </c>
      <c r="H481" s="37">
        <f t="shared" si="206"/>
        <v>0.55359740193618245</v>
      </c>
      <c r="I481" s="37">
        <f t="shared" si="207"/>
        <v>11.769597401936181</v>
      </c>
      <c r="K481" s="37">
        <f t="shared" si="208"/>
        <v>11.769597401936181</v>
      </c>
      <c r="L481" s="37">
        <f t="shared" si="197"/>
        <v>14.69</v>
      </c>
      <c r="M481" s="37">
        <f t="shared" si="209"/>
        <v>2.9204025980638182</v>
      </c>
      <c r="N481" s="37">
        <f t="shared" si="198"/>
        <v>81.8</v>
      </c>
      <c r="P481" s="37">
        <f t="shared" si="210"/>
        <v>2.9204025980638182</v>
      </c>
      <c r="Q481" s="37">
        <f t="shared" si="211"/>
        <v>14.69</v>
      </c>
      <c r="R481" s="101"/>
      <c r="S481">
        <v>14.69</v>
      </c>
      <c r="T481" s="37">
        <f t="shared" si="213"/>
        <v>0</v>
      </c>
    </row>
    <row r="482" spans="1:20" x14ac:dyDescent="0.3">
      <c r="A482" s="94" t="s">
        <v>2194</v>
      </c>
      <c r="B482" s="95">
        <v>34.4</v>
      </c>
      <c r="C482" s="37">
        <v>6.5</v>
      </c>
      <c r="G482" s="37">
        <f t="shared" si="217"/>
        <v>0.23280868736680535</v>
      </c>
      <c r="H482" s="37">
        <f t="shared" si="206"/>
        <v>0.23280868736680535</v>
      </c>
      <c r="I482" s="37">
        <f t="shared" si="207"/>
        <v>6.7328086873668056</v>
      </c>
      <c r="K482" s="37">
        <f t="shared" si="208"/>
        <v>6.7328086873668056</v>
      </c>
      <c r="L482" s="37">
        <f t="shared" si="197"/>
        <v>8.4079999999999995</v>
      </c>
      <c r="M482" s="37">
        <f t="shared" si="209"/>
        <v>1.6751913126331939</v>
      </c>
      <c r="N482" s="37">
        <f t="shared" si="198"/>
        <v>34.4</v>
      </c>
      <c r="P482" s="37">
        <f t="shared" si="210"/>
        <v>1.6751913126331939</v>
      </c>
      <c r="Q482" s="37">
        <f t="shared" si="211"/>
        <v>8.4079999999999995</v>
      </c>
      <c r="R482" s="101"/>
      <c r="S482">
        <v>8.4079999999999995</v>
      </c>
      <c r="T482" s="37">
        <f t="shared" si="213"/>
        <v>0</v>
      </c>
    </row>
    <row r="483" spans="1:20" x14ac:dyDescent="0.3">
      <c r="A483" s="94" t="s">
        <v>913</v>
      </c>
      <c r="B483" s="95">
        <v>30.7</v>
      </c>
      <c r="C483" s="37">
        <v>5.9690000000000003</v>
      </c>
      <c r="G483" s="37">
        <f t="shared" si="217"/>
        <v>0.20776821808607338</v>
      </c>
      <c r="H483" s="37">
        <f t="shared" si="206"/>
        <v>0.20776821808607338</v>
      </c>
      <c r="I483" s="37">
        <f t="shared" si="207"/>
        <v>6.1767682180860737</v>
      </c>
      <c r="K483" s="37">
        <f t="shared" si="208"/>
        <v>6.1767682180860737</v>
      </c>
      <c r="L483" s="37">
        <f t="shared" si="197"/>
        <v>7.1669999999999998</v>
      </c>
      <c r="M483" s="37">
        <f t="shared" si="209"/>
        <v>0.99023178191392613</v>
      </c>
      <c r="N483" s="37">
        <f t="shared" si="198"/>
        <v>30.7</v>
      </c>
      <c r="P483" s="37">
        <f t="shared" si="210"/>
        <v>0.99023178191392613</v>
      </c>
      <c r="Q483" s="37">
        <f t="shared" si="211"/>
        <v>7.1669999999999998</v>
      </c>
      <c r="R483" s="101"/>
      <c r="S483">
        <v>7.1669999999999998</v>
      </c>
      <c r="T483" s="37">
        <f t="shared" si="213"/>
        <v>0</v>
      </c>
    </row>
    <row r="484" spans="1:20" x14ac:dyDescent="0.3">
      <c r="A484" s="94" t="s">
        <v>2196</v>
      </c>
      <c r="B484" s="95">
        <v>34.299999999999997</v>
      </c>
      <c r="C484" s="37">
        <v>7.3129999999999997</v>
      </c>
      <c r="G484" s="37">
        <f t="shared" si="217"/>
        <v>0.23213191792678556</v>
      </c>
      <c r="H484" s="37">
        <f t="shared" si="206"/>
        <v>0.23213191792678556</v>
      </c>
      <c r="I484" s="37">
        <f t="shared" si="207"/>
        <v>7.5451319179267848</v>
      </c>
      <c r="K484" s="37">
        <f t="shared" si="208"/>
        <v>7.5451319179267848</v>
      </c>
      <c r="L484" s="37">
        <f t="shared" si="197"/>
        <v>9.0180000000000007</v>
      </c>
      <c r="M484" s="37">
        <f t="shared" si="209"/>
        <v>1.4728680820732158</v>
      </c>
      <c r="N484" s="37">
        <f t="shared" si="198"/>
        <v>34.299999999999997</v>
      </c>
      <c r="P484" s="37">
        <f t="shared" si="210"/>
        <v>1.4728680820732158</v>
      </c>
      <c r="Q484" s="37">
        <f t="shared" si="211"/>
        <v>9.0180000000000007</v>
      </c>
      <c r="R484" s="101"/>
      <c r="S484">
        <v>9.0180000000000007</v>
      </c>
      <c r="T484" s="37">
        <f t="shared" si="213"/>
        <v>0</v>
      </c>
    </row>
    <row r="485" spans="1:20" x14ac:dyDescent="0.3">
      <c r="A485" s="94" t="s">
        <v>1426</v>
      </c>
      <c r="B485" s="95">
        <v>75.7</v>
      </c>
      <c r="C485" s="37">
        <v>10.754</v>
      </c>
      <c r="D485" s="37">
        <f>C485+E485</f>
        <v>10.926</v>
      </c>
      <c r="E485" s="37">
        <f>VLOOKUP(A485,'расход по ИПУ'!A:B,2,0)</f>
        <v>0.17199999999999999</v>
      </c>
      <c r="F485" s="37">
        <f>B485</f>
        <v>75.7</v>
      </c>
      <c r="H485" s="37">
        <f t="shared" si="206"/>
        <v>0.17199999999999999</v>
      </c>
      <c r="I485" s="37">
        <f t="shared" si="207"/>
        <v>10.926</v>
      </c>
      <c r="K485" s="37">
        <f t="shared" si="208"/>
        <v>10.926</v>
      </c>
      <c r="L485" s="37">
        <f t="shared" si="197"/>
        <v>12.821999999999999</v>
      </c>
      <c r="M485" s="37">
        <f t="shared" si="209"/>
        <v>1.895999999999999</v>
      </c>
      <c r="N485" s="37">
        <f t="shared" si="198"/>
        <v>75.7</v>
      </c>
      <c r="P485" s="37">
        <f t="shared" si="210"/>
        <v>1.895999999999999</v>
      </c>
      <c r="Q485" s="37">
        <f t="shared" si="211"/>
        <v>12.821999999999999</v>
      </c>
      <c r="R485" s="101"/>
      <c r="S485">
        <v>12.821999999999999</v>
      </c>
      <c r="T485" s="37">
        <f t="shared" si="213"/>
        <v>0</v>
      </c>
    </row>
    <row r="486" spans="1:20" x14ac:dyDescent="0.3">
      <c r="A486" s="94" t="s">
        <v>1049</v>
      </c>
      <c r="B486" s="95">
        <v>81.8</v>
      </c>
      <c r="C486" s="37">
        <v>4.6379999999999999</v>
      </c>
      <c r="G486" s="37">
        <f t="shared" ref="G486:G487" si="218">B486*$G$797</f>
        <v>0.55359740193618245</v>
      </c>
      <c r="H486" s="37">
        <f t="shared" si="206"/>
        <v>0.55359740193618245</v>
      </c>
      <c r="I486" s="37">
        <f t="shared" si="207"/>
        <v>5.1915974019361819</v>
      </c>
      <c r="K486" s="37">
        <f t="shared" si="208"/>
        <v>5.1915974019361819</v>
      </c>
      <c r="L486" s="37">
        <f t="shared" si="197"/>
        <v>6.0380000000000003</v>
      </c>
      <c r="M486" s="37">
        <f t="shared" si="209"/>
        <v>0.84640259806381835</v>
      </c>
      <c r="N486" s="37">
        <f t="shared" si="198"/>
        <v>81.8</v>
      </c>
      <c r="P486" s="37">
        <f t="shared" si="210"/>
        <v>0.84640259806381835</v>
      </c>
      <c r="Q486" s="37">
        <f t="shared" si="211"/>
        <v>6.0380000000000003</v>
      </c>
      <c r="R486" s="101"/>
      <c r="S486">
        <v>6.0380000000000003</v>
      </c>
      <c r="T486" s="37">
        <f t="shared" si="213"/>
        <v>0</v>
      </c>
    </row>
    <row r="487" spans="1:20" x14ac:dyDescent="0.3">
      <c r="A487" s="94" t="s">
        <v>1432</v>
      </c>
      <c r="B487" s="95">
        <v>34.4</v>
      </c>
      <c r="C487" s="37">
        <v>9.6300000000000008</v>
      </c>
      <c r="G487" s="37">
        <f t="shared" si="218"/>
        <v>0.23280868736680535</v>
      </c>
      <c r="H487" s="37">
        <f t="shared" si="206"/>
        <v>0.23280868736680535</v>
      </c>
      <c r="I487" s="37">
        <f t="shared" si="207"/>
        <v>9.8628086873668064</v>
      </c>
      <c r="K487" s="37">
        <f t="shared" si="208"/>
        <v>9.8628086873668064</v>
      </c>
      <c r="L487" s="37">
        <f t="shared" si="197"/>
        <v>11.468</v>
      </c>
      <c r="M487" s="37">
        <f t="shared" si="209"/>
        <v>1.6051913126331936</v>
      </c>
      <c r="N487" s="37">
        <f t="shared" si="198"/>
        <v>34.4</v>
      </c>
      <c r="P487" s="37">
        <f t="shared" si="210"/>
        <v>1.6051913126331936</v>
      </c>
      <c r="Q487" s="37">
        <f t="shared" si="211"/>
        <v>11.468</v>
      </c>
      <c r="R487" s="101"/>
      <c r="S487">
        <v>11.468</v>
      </c>
      <c r="T487" s="37">
        <f t="shared" si="213"/>
        <v>0</v>
      </c>
    </row>
    <row r="488" spans="1:20" x14ac:dyDescent="0.3">
      <c r="A488" s="94" t="s">
        <v>962</v>
      </c>
      <c r="B488" s="95">
        <v>30.7</v>
      </c>
      <c r="C488" s="37">
        <v>1.64</v>
      </c>
      <c r="D488" s="37">
        <f>C488+E488</f>
        <v>1.9319999999999999</v>
      </c>
      <c r="E488" s="37">
        <f>VLOOKUP(A488,'расход по ИПУ'!A:B,2,0)</f>
        <v>0.29199999999999998</v>
      </c>
      <c r="F488" s="37">
        <f>B488</f>
        <v>30.7</v>
      </c>
      <c r="H488" s="37">
        <f t="shared" si="206"/>
        <v>0.29199999999999998</v>
      </c>
      <c r="I488" s="37">
        <f t="shared" si="207"/>
        <v>1.9319999999999999</v>
      </c>
      <c r="K488" s="37">
        <f t="shared" si="208"/>
        <v>1.9319999999999999</v>
      </c>
      <c r="L488" s="37">
        <f t="shared" si="197"/>
        <v>2.1040000000000001</v>
      </c>
      <c r="M488" s="37">
        <f t="shared" si="209"/>
        <v>0.17200000000000015</v>
      </c>
      <c r="N488" s="37">
        <f t="shared" si="198"/>
        <v>30.7</v>
      </c>
      <c r="P488" s="37">
        <f t="shared" si="210"/>
        <v>0.17200000000000015</v>
      </c>
      <c r="Q488" s="37">
        <f t="shared" si="211"/>
        <v>2.1040000000000001</v>
      </c>
      <c r="R488" s="101"/>
      <c r="S488">
        <v>2.1040000000000001</v>
      </c>
      <c r="T488" s="37">
        <f t="shared" si="213"/>
        <v>0</v>
      </c>
    </row>
    <row r="489" spans="1:20" x14ac:dyDescent="0.3">
      <c r="A489" s="94" t="s">
        <v>2184</v>
      </c>
      <c r="B489" s="95">
        <v>34.299999999999997</v>
      </c>
      <c r="C489" s="37">
        <v>9.0210000000000008</v>
      </c>
      <c r="G489" s="37">
        <f>B489*$G$797</f>
        <v>0.23213191792678556</v>
      </c>
      <c r="H489" s="37">
        <f t="shared" si="206"/>
        <v>0.23213191792678556</v>
      </c>
      <c r="I489" s="37">
        <f t="shared" si="207"/>
        <v>9.2531319179267868</v>
      </c>
      <c r="K489" s="37">
        <f t="shared" si="208"/>
        <v>9.2531319179267868</v>
      </c>
      <c r="L489" s="37">
        <f t="shared" si="197"/>
        <v>11.67</v>
      </c>
      <c r="M489" s="37">
        <f t="shared" si="209"/>
        <v>2.4168680820732131</v>
      </c>
      <c r="N489" s="37">
        <f t="shared" si="198"/>
        <v>34.299999999999997</v>
      </c>
      <c r="P489" s="37">
        <f t="shared" si="210"/>
        <v>2.4168680820732131</v>
      </c>
      <c r="Q489" s="37">
        <f t="shared" si="211"/>
        <v>11.67</v>
      </c>
      <c r="R489" s="101"/>
      <c r="S489">
        <v>11.67</v>
      </c>
      <c r="T489" s="37">
        <f t="shared" si="213"/>
        <v>0</v>
      </c>
    </row>
    <row r="490" spans="1:20" x14ac:dyDescent="0.3">
      <c r="A490" s="94" t="s">
        <v>2584</v>
      </c>
      <c r="B490" s="95">
        <v>75.7</v>
      </c>
      <c r="C490" s="37">
        <v>6.8120000000000003</v>
      </c>
      <c r="D490" s="37">
        <f>C490+E490</f>
        <v>7.1440000000000001</v>
      </c>
      <c r="E490" s="37">
        <f>VLOOKUP(A490,'расход по ИПУ'!A:B,2,0)</f>
        <v>0.33200000000000002</v>
      </c>
      <c r="F490" s="37">
        <f>B490</f>
        <v>75.7</v>
      </c>
      <c r="H490" s="37">
        <f t="shared" si="206"/>
        <v>0.33200000000000002</v>
      </c>
      <c r="I490" s="37">
        <f t="shared" si="207"/>
        <v>7.1440000000000001</v>
      </c>
      <c r="K490" s="37">
        <f t="shared" si="208"/>
        <v>7.1440000000000001</v>
      </c>
      <c r="L490" s="37">
        <f t="shared" si="197"/>
        <v>7.3</v>
      </c>
      <c r="M490" s="37">
        <f t="shared" si="209"/>
        <v>0.15599999999999969</v>
      </c>
      <c r="N490" s="37">
        <f t="shared" si="198"/>
        <v>75.7</v>
      </c>
      <c r="P490" s="37">
        <f t="shared" si="210"/>
        <v>0.15599999999999969</v>
      </c>
      <c r="Q490" s="37">
        <f t="shared" si="211"/>
        <v>7.3</v>
      </c>
      <c r="R490" s="101"/>
      <c r="S490">
        <v>7.3</v>
      </c>
      <c r="T490" s="37">
        <f t="shared" si="213"/>
        <v>0</v>
      </c>
    </row>
    <row r="491" spans="1:20" x14ac:dyDescent="0.3">
      <c r="A491" s="94" t="s">
        <v>221</v>
      </c>
      <c r="B491" s="95">
        <v>78.400000000000006</v>
      </c>
      <c r="C491" s="37">
        <v>8.9589999999999996</v>
      </c>
      <c r="G491" s="37">
        <f t="shared" ref="G491:G493" si="219">B491*$G$797</f>
        <v>0.53058724097550991</v>
      </c>
      <c r="H491" s="37">
        <f t="shared" si="206"/>
        <v>0.53058724097550991</v>
      </c>
      <c r="I491" s="37">
        <f t="shared" si="207"/>
        <v>9.48958724097551</v>
      </c>
      <c r="K491" s="37">
        <f>S491</f>
        <v>8.9589999999999996</v>
      </c>
      <c r="L491" s="37">
        <f t="shared" si="197"/>
        <v>8.9589999999999996</v>
      </c>
      <c r="M491" s="37">
        <f t="shared" si="209"/>
        <v>0</v>
      </c>
      <c r="N491" s="37">
        <f t="shared" si="198"/>
        <v>78.400000000000006</v>
      </c>
      <c r="P491" s="37">
        <f t="shared" si="210"/>
        <v>0</v>
      </c>
      <c r="Q491" s="37">
        <f t="shared" si="211"/>
        <v>8.9589999999999996</v>
      </c>
      <c r="R491" s="101"/>
      <c r="S491">
        <v>8.9589999999999996</v>
      </c>
      <c r="T491" s="37">
        <f t="shared" si="213"/>
        <v>0</v>
      </c>
    </row>
    <row r="492" spans="1:20" x14ac:dyDescent="0.3">
      <c r="A492" s="94" t="s">
        <v>1787</v>
      </c>
      <c r="B492" s="95">
        <v>81.8</v>
      </c>
      <c r="C492" s="37">
        <v>8.5410000000000004</v>
      </c>
      <c r="G492" s="37">
        <f t="shared" si="219"/>
        <v>0.55359740193618245</v>
      </c>
      <c r="H492" s="37">
        <f t="shared" si="206"/>
        <v>0.55359740193618245</v>
      </c>
      <c r="I492" s="37">
        <f t="shared" si="207"/>
        <v>9.0945974019361824</v>
      </c>
      <c r="K492" s="37">
        <f t="shared" si="208"/>
        <v>9.0945974019361824</v>
      </c>
      <c r="L492" s="37">
        <f t="shared" si="197"/>
        <v>11.028</v>
      </c>
      <c r="M492" s="37">
        <f t="shared" si="209"/>
        <v>1.9334025980638181</v>
      </c>
      <c r="N492" s="37">
        <f t="shared" si="198"/>
        <v>81.8</v>
      </c>
      <c r="P492" s="37">
        <f t="shared" si="210"/>
        <v>1.9334025980638181</v>
      </c>
      <c r="Q492" s="37">
        <f t="shared" si="211"/>
        <v>11.028</v>
      </c>
      <c r="R492" s="101"/>
      <c r="S492">
        <v>11.028</v>
      </c>
      <c r="T492" s="37">
        <f t="shared" si="213"/>
        <v>0</v>
      </c>
    </row>
    <row r="493" spans="1:20" x14ac:dyDescent="0.3">
      <c r="A493" s="94" t="s">
        <v>1679</v>
      </c>
      <c r="B493" s="95">
        <v>34.4</v>
      </c>
      <c r="C493" s="37">
        <v>5.3380000000000001</v>
      </c>
      <c r="G493" s="37">
        <f t="shared" si="219"/>
        <v>0.23280868736680535</v>
      </c>
      <c r="H493" s="37">
        <f t="shared" si="206"/>
        <v>0.23280868736680535</v>
      </c>
      <c r="I493" s="37">
        <f t="shared" si="207"/>
        <v>5.5708086873668057</v>
      </c>
      <c r="K493" s="37">
        <f t="shared" si="208"/>
        <v>5.5708086873668057</v>
      </c>
      <c r="L493" s="37">
        <f t="shared" si="197"/>
        <v>6.3879999999999999</v>
      </c>
      <c r="M493" s="37">
        <f t="shared" si="209"/>
        <v>0.81719131263319422</v>
      </c>
      <c r="N493" s="37">
        <f t="shared" si="198"/>
        <v>34.4</v>
      </c>
      <c r="P493" s="37">
        <f t="shared" si="210"/>
        <v>0.81719131263319422</v>
      </c>
      <c r="Q493" s="37">
        <f t="shared" si="211"/>
        <v>6.3879999999999999</v>
      </c>
      <c r="R493" s="101"/>
      <c r="S493">
        <v>6.3879999999999999</v>
      </c>
      <c r="T493" s="37">
        <f t="shared" si="213"/>
        <v>0</v>
      </c>
    </row>
    <row r="494" spans="1:20" x14ac:dyDescent="0.3">
      <c r="A494" s="94" t="s">
        <v>1757</v>
      </c>
      <c r="B494" s="95">
        <v>30.7</v>
      </c>
      <c r="C494" s="37">
        <v>2.6869999999999998</v>
      </c>
      <c r="D494" s="37">
        <f>C494+E494</f>
        <v>3.024</v>
      </c>
      <c r="E494" s="37">
        <f>VLOOKUP(A494,'расход по ИПУ'!A:B,2,0)</f>
        <v>0.33700000000000002</v>
      </c>
      <c r="F494" s="37">
        <f>B494</f>
        <v>30.7</v>
      </c>
      <c r="H494" s="37">
        <f t="shared" si="206"/>
        <v>0.33700000000000002</v>
      </c>
      <c r="I494" s="37">
        <f t="shared" si="207"/>
        <v>3.024</v>
      </c>
      <c r="K494" s="37">
        <f t="shared" si="208"/>
        <v>3.024</v>
      </c>
      <c r="L494" s="37">
        <f t="shared" si="197"/>
        <v>3.9350000000000001</v>
      </c>
      <c r="M494" s="37">
        <f t="shared" si="209"/>
        <v>0.91100000000000003</v>
      </c>
      <c r="N494" s="37">
        <f t="shared" si="198"/>
        <v>30.7</v>
      </c>
      <c r="P494" s="37">
        <f t="shared" si="210"/>
        <v>0.91100000000000003</v>
      </c>
      <c r="Q494" s="37">
        <f t="shared" si="211"/>
        <v>3.9350000000000001</v>
      </c>
      <c r="R494" s="101"/>
      <c r="S494">
        <v>3.9350000000000001</v>
      </c>
      <c r="T494" s="37">
        <f t="shared" si="213"/>
        <v>0</v>
      </c>
    </row>
    <row r="495" spans="1:20" x14ac:dyDescent="0.3">
      <c r="A495" s="94" t="s">
        <v>1854</v>
      </c>
      <c r="B495" s="95">
        <v>34.299999999999997</v>
      </c>
      <c r="C495" s="37">
        <v>7.6769999999999996</v>
      </c>
      <c r="G495" s="37">
        <f t="shared" ref="G495:G496" si="220">B495*$G$797</f>
        <v>0.23213191792678556</v>
      </c>
      <c r="H495" s="37">
        <f t="shared" si="206"/>
        <v>0.23213191792678556</v>
      </c>
      <c r="I495" s="37">
        <f t="shared" si="207"/>
        <v>7.9091319179267856</v>
      </c>
      <c r="K495" s="37">
        <f t="shared" si="208"/>
        <v>7.9091319179267856</v>
      </c>
      <c r="L495" s="37">
        <f t="shared" si="197"/>
        <v>8.9459999999999997</v>
      </c>
      <c r="M495" s="37">
        <f t="shared" si="209"/>
        <v>1.0368680820732141</v>
      </c>
      <c r="N495" s="37">
        <f t="shared" si="198"/>
        <v>34.299999999999997</v>
      </c>
      <c r="P495" s="37">
        <f t="shared" si="210"/>
        <v>1.0368680820732141</v>
      </c>
      <c r="Q495" s="37">
        <f t="shared" si="211"/>
        <v>8.9459999999999997</v>
      </c>
      <c r="R495" s="101"/>
      <c r="S495">
        <v>8.9459999999999997</v>
      </c>
      <c r="T495" s="37">
        <f t="shared" si="213"/>
        <v>0</v>
      </c>
    </row>
    <row r="496" spans="1:20" x14ac:dyDescent="0.3">
      <c r="A496" s="94" t="s">
        <v>979</v>
      </c>
      <c r="B496" s="95">
        <v>75.7</v>
      </c>
      <c r="C496" s="37">
        <v>3.7269999999999999</v>
      </c>
      <c r="G496" s="37">
        <f t="shared" si="220"/>
        <v>0.51231446609497577</v>
      </c>
      <c r="H496" s="37">
        <f t="shared" si="206"/>
        <v>0.51231446609497577</v>
      </c>
      <c r="I496" s="37">
        <f t="shared" si="207"/>
        <v>4.2393144660949753</v>
      </c>
      <c r="K496" s="37">
        <f t="shared" si="208"/>
        <v>4.2393144660949753</v>
      </c>
      <c r="L496" s="37">
        <f t="shared" si="197"/>
        <v>5.9249999999999998</v>
      </c>
      <c r="M496" s="37">
        <f t="shared" si="209"/>
        <v>1.6856855339050245</v>
      </c>
      <c r="N496" s="37">
        <f t="shared" si="198"/>
        <v>75.7</v>
      </c>
      <c r="P496" s="37">
        <f t="shared" si="210"/>
        <v>1.6856855339050245</v>
      </c>
      <c r="Q496" s="37">
        <f t="shared" si="211"/>
        <v>5.9249999999999998</v>
      </c>
      <c r="R496" s="101"/>
      <c r="S496">
        <v>5.9249999999999998</v>
      </c>
      <c r="T496" s="37">
        <f t="shared" si="213"/>
        <v>0</v>
      </c>
    </row>
    <row r="497" spans="1:20" x14ac:dyDescent="0.3">
      <c r="A497" s="94" t="s">
        <v>1763</v>
      </c>
      <c r="B497" s="95">
        <v>81.8</v>
      </c>
      <c r="C497" s="37">
        <v>2.5259999999999998</v>
      </c>
      <c r="D497" s="37">
        <f>C497+E497</f>
        <v>2.5259999999999998</v>
      </c>
      <c r="E497" s="37">
        <f>VLOOKUP(A497,'расход по ИПУ'!A:B,2,0)</f>
        <v>0</v>
      </c>
      <c r="F497" s="37">
        <f>B497</f>
        <v>81.8</v>
      </c>
      <c r="H497" s="37">
        <f t="shared" si="206"/>
        <v>0</v>
      </c>
      <c r="I497" s="37">
        <f t="shared" si="207"/>
        <v>2.5259999999999998</v>
      </c>
      <c r="K497" s="37">
        <f t="shared" si="208"/>
        <v>2.5259999999999998</v>
      </c>
      <c r="L497" s="37">
        <f t="shared" si="197"/>
        <v>5.8239999999999998</v>
      </c>
      <c r="M497" s="37">
        <f t="shared" si="209"/>
        <v>3.298</v>
      </c>
      <c r="N497" s="37">
        <f t="shared" si="198"/>
        <v>81.8</v>
      </c>
      <c r="P497" s="37">
        <f t="shared" si="210"/>
        <v>3.298</v>
      </c>
      <c r="Q497" s="37">
        <f t="shared" si="211"/>
        <v>5.8239999999999998</v>
      </c>
      <c r="R497" s="101"/>
      <c r="S497">
        <v>5.8239999999999998</v>
      </c>
      <c r="T497" s="37">
        <f t="shared" si="213"/>
        <v>0</v>
      </c>
    </row>
    <row r="498" spans="1:20" x14ac:dyDescent="0.3">
      <c r="A498" s="94" t="s">
        <v>934</v>
      </c>
      <c r="B498" s="95">
        <v>34.4</v>
      </c>
      <c r="C498" s="37">
        <v>6.883</v>
      </c>
      <c r="G498" s="37">
        <f t="shared" ref="G498:G500" si="221">B498*$G$797</f>
        <v>0.23280868736680535</v>
      </c>
      <c r="H498" s="37">
        <f t="shared" si="206"/>
        <v>0.23280868736680535</v>
      </c>
      <c r="I498" s="37">
        <f t="shared" si="207"/>
        <v>7.1158086873668056</v>
      </c>
      <c r="K498" s="37">
        <f t="shared" si="208"/>
        <v>7.1158086873668056</v>
      </c>
      <c r="L498" s="37">
        <f t="shared" ref="L498:L561" si="222">K498+M498</f>
        <v>8.4420000000000002</v>
      </c>
      <c r="M498" s="37">
        <f t="shared" si="209"/>
        <v>1.3261913126331946</v>
      </c>
      <c r="N498" s="37">
        <f t="shared" ref="N498:N561" si="223">B498</f>
        <v>34.4</v>
      </c>
      <c r="P498" s="37">
        <f t="shared" si="210"/>
        <v>1.3261913126331946</v>
      </c>
      <c r="Q498" s="37">
        <f t="shared" si="211"/>
        <v>8.4420000000000002</v>
      </c>
      <c r="R498" s="101"/>
      <c r="S498">
        <v>8.4420000000000002</v>
      </c>
      <c r="T498" s="37">
        <f t="shared" si="213"/>
        <v>0</v>
      </c>
    </row>
    <row r="499" spans="1:20" x14ac:dyDescent="0.3">
      <c r="A499" s="94" t="s">
        <v>2638</v>
      </c>
      <c r="B499" s="95">
        <v>30.7</v>
      </c>
      <c r="C499" s="37">
        <v>1E-3</v>
      </c>
      <c r="G499" s="37">
        <f t="shared" si="221"/>
        <v>0.20776821808607338</v>
      </c>
      <c r="H499" s="37">
        <f t="shared" si="206"/>
        <v>0.20776821808607338</v>
      </c>
      <c r="I499" s="37">
        <f t="shared" si="207"/>
        <v>0.20876821808607338</v>
      </c>
      <c r="K499" s="37">
        <f t="shared" ref="K499:K500" si="224">S499</f>
        <v>1E-3</v>
      </c>
      <c r="L499" s="37">
        <f t="shared" si="222"/>
        <v>1E-3</v>
      </c>
      <c r="M499" s="37">
        <f t="shared" si="209"/>
        <v>0</v>
      </c>
      <c r="N499" s="37">
        <f t="shared" si="223"/>
        <v>30.7</v>
      </c>
      <c r="P499" s="37">
        <f t="shared" si="210"/>
        <v>0</v>
      </c>
      <c r="Q499" s="37">
        <f t="shared" si="211"/>
        <v>1E-3</v>
      </c>
      <c r="R499" s="101"/>
      <c r="S499">
        <v>1E-3</v>
      </c>
      <c r="T499" s="37">
        <f t="shared" si="213"/>
        <v>0</v>
      </c>
    </row>
    <row r="500" spans="1:20" x14ac:dyDescent="0.3">
      <c r="A500" s="94" t="s">
        <v>2503</v>
      </c>
      <c r="B500" s="95">
        <v>34.299999999999997</v>
      </c>
      <c r="C500" s="37">
        <v>1E-3</v>
      </c>
      <c r="G500" s="37">
        <f t="shared" si="221"/>
        <v>0.23213191792678556</v>
      </c>
      <c r="H500" s="37">
        <f t="shared" si="206"/>
        <v>0.23213191792678556</v>
      </c>
      <c r="I500" s="37">
        <f t="shared" si="207"/>
        <v>0.23313191792678556</v>
      </c>
      <c r="K500" s="37">
        <f t="shared" si="224"/>
        <v>1E-3</v>
      </c>
      <c r="L500" s="37">
        <f t="shared" si="222"/>
        <v>1E-3</v>
      </c>
      <c r="M500" s="37">
        <f t="shared" si="209"/>
        <v>0</v>
      </c>
      <c r="N500" s="37">
        <f t="shared" si="223"/>
        <v>34.299999999999997</v>
      </c>
      <c r="P500" s="37">
        <f t="shared" si="210"/>
        <v>0</v>
      </c>
      <c r="Q500" s="37">
        <f t="shared" si="211"/>
        <v>1E-3</v>
      </c>
      <c r="R500" s="101"/>
      <c r="S500">
        <v>1E-3</v>
      </c>
      <c r="T500" s="37">
        <f t="shared" si="213"/>
        <v>0</v>
      </c>
    </row>
    <row r="501" spans="1:20" x14ac:dyDescent="0.3">
      <c r="A501" s="94" t="s">
        <v>1059</v>
      </c>
      <c r="B501" s="95">
        <v>75.7</v>
      </c>
      <c r="C501" s="37">
        <v>16.867999999999999</v>
      </c>
      <c r="D501" s="37">
        <f>C501+E501</f>
        <v>17.363999999999997</v>
      </c>
      <c r="E501" s="37">
        <f>VLOOKUP(A501,'расход по ИПУ'!A:B,2,0)</f>
        <v>0.496</v>
      </c>
      <c r="F501" s="37">
        <f>B501</f>
        <v>75.7</v>
      </c>
      <c r="H501" s="37">
        <f t="shared" si="206"/>
        <v>0.496</v>
      </c>
      <c r="I501" s="37">
        <f t="shared" si="207"/>
        <v>17.363999999999997</v>
      </c>
      <c r="K501" s="37">
        <f t="shared" si="208"/>
        <v>17.363999999999997</v>
      </c>
      <c r="L501" s="37">
        <f t="shared" si="222"/>
        <v>19.14</v>
      </c>
      <c r="M501" s="37">
        <f t="shared" si="209"/>
        <v>1.7760000000000034</v>
      </c>
      <c r="N501" s="37">
        <f t="shared" si="223"/>
        <v>75.7</v>
      </c>
      <c r="P501" s="37">
        <f t="shared" si="210"/>
        <v>1.7760000000000034</v>
      </c>
      <c r="Q501" s="37">
        <f t="shared" si="211"/>
        <v>19.14</v>
      </c>
      <c r="R501" s="101"/>
      <c r="S501">
        <v>19.14</v>
      </c>
      <c r="T501" s="37">
        <f t="shared" si="213"/>
        <v>0</v>
      </c>
    </row>
    <row r="502" spans="1:20" x14ac:dyDescent="0.3">
      <c r="A502" s="94" t="s">
        <v>339</v>
      </c>
      <c r="B502" s="95">
        <v>72.599999999999994</v>
      </c>
      <c r="C502" s="37">
        <v>18.91</v>
      </c>
      <c r="G502" s="37">
        <f>B502*$G$797</f>
        <v>0.49133461345436241</v>
      </c>
      <c r="H502" s="37">
        <f t="shared" si="206"/>
        <v>0.49133461345436241</v>
      </c>
      <c r="I502" s="37">
        <f t="shared" si="207"/>
        <v>19.401334613454363</v>
      </c>
      <c r="K502" s="37">
        <f t="shared" si="208"/>
        <v>19.401334613454363</v>
      </c>
      <c r="L502" s="37">
        <f t="shared" si="222"/>
        <v>21.783999999999999</v>
      </c>
      <c r="M502" s="37">
        <f t="shared" si="209"/>
        <v>2.3826653865456358</v>
      </c>
      <c r="N502" s="37">
        <f t="shared" si="223"/>
        <v>72.599999999999994</v>
      </c>
      <c r="P502" s="37">
        <f t="shared" si="210"/>
        <v>2.3826653865456358</v>
      </c>
      <c r="Q502" s="37">
        <f t="shared" si="211"/>
        <v>21.783999999999999</v>
      </c>
      <c r="R502" s="101"/>
      <c r="S502">
        <v>21.783999999999999</v>
      </c>
      <c r="T502" s="37">
        <f t="shared" si="213"/>
        <v>0</v>
      </c>
    </row>
    <row r="503" spans="1:20" x14ac:dyDescent="0.3">
      <c r="A503" s="94" t="s">
        <v>1879</v>
      </c>
      <c r="B503" s="95">
        <v>81.8</v>
      </c>
      <c r="C503" s="37">
        <v>16.146000000000001</v>
      </c>
      <c r="D503" s="37">
        <f>C503+E503</f>
        <v>16.53</v>
      </c>
      <c r="E503" s="37">
        <f>VLOOKUP(A503,'расход по ИПУ'!A:B,2,0)</f>
        <v>0.38400000000000001</v>
      </c>
      <c r="F503" s="37">
        <f>B503</f>
        <v>81.8</v>
      </c>
      <c r="H503" s="37">
        <f t="shared" si="206"/>
        <v>0.38400000000000001</v>
      </c>
      <c r="I503" s="37">
        <f t="shared" si="207"/>
        <v>16.53</v>
      </c>
      <c r="K503" s="37">
        <f t="shared" si="208"/>
        <v>16.53</v>
      </c>
      <c r="L503" s="37">
        <f t="shared" si="222"/>
        <v>18.645</v>
      </c>
      <c r="M503" s="37">
        <f t="shared" si="209"/>
        <v>2.1149999999999984</v>
      </c>
      <c r="N503" s="37">
        <f t="shared" si="223"/>
        <v>81.8</v>
      </c>
      <c r="P503" s="37">
        <f t="shared" si="210"/>
        <v>2.1149999999999984</v>
      </c>
      <c r="Q503" s="37">
        <f t="shared" si="211"/>
        <v>18.645</v>
      </c>
      <c r="R503" s="101"/>
      <c r="S503">
        <v>18.645</v>
      </c>
      <c r="T503" s="37">
        <f t="shared" si="213"/>
        <v>0</v>
      </c>
    </row>
    <row r="504" spans="1:20" x14ac:dyDescent="0.3">
      <c r="A504" s="94" t="s">
        <v>1789</v>
      </c>
      <c r="B504" s="95">
        <v>34.4</v>
      </c>
      <c r="C504" s="37">
        <v>6.8860000000000001</v>
      </c>
      <c r="G504" s="37">
        <f t="shared" ref="G504:G508" si="225">B504*$G$797</f>
        <v>0.23280868736680535</v>
      </c>
      <c r="H504" s="37">
        <f t="shared" si="206"/>
        <v>0.23280868736680535</v>
      </c>
      <c r="I504" s="37">
        <f t="shared" si="207"/>
        <v>7.1188086873668057</v>
      </c>
      <c r="K504" s="37">
        <f t="shared" si="208"/>
        <v>7.1188086873668057</v>
      </c>
      <c r="L504" s="37">
        <f t="shared" si="222"/>
        <v>7.6849999999999996</v>
      </c>
      <c r="M504" s="37">
        <f t="shared" si="209"/>
        <v>0.56619131263319389</v>
      </c>
      <c r="N504" s="37">
        <f t="shared" si="223"/>
        <v>34.4</v>
      </c>
      <c r="P504" s="37">
        <f t="shared" si="210"/>
        <v>0.56619131263319389</v>
      </c>
      <c r="Q504" s="37">
        <f t="shared" si="211"/>
        <v>7.6849999999999996</v>
      </c>
      <c r="R504" s="101"/>
      <c r="S504">
        <v>7.6849999999999996</v>
      </c>
      <c r="T504" s="37">
        <f t="shared" si="213"/>
        <v>0</v>
      </c>
    </row>
    <row r="505" spans="1:20" x14ac:dyDescent="0.3">
      <c r="A505" s="94" t="s">
        <v>1674</v>
      </c>
      <c r="B505" s="95">
        <v>30.7</v>
      </c>
      <c r="C505" s="37">
        <v>5.8440000000000003</v>
      </c>
      <c r="G505" s="37">
        <f t="shared" si="225"/>
        <v>0.20776821808607338</v>
      </c>
      <c r="H505" s="37">
        <f t="shared" si="206"/>
        <v>0.20776821808607338</v>
      </c>
      <c r="I505" s="37">
        <f t="shared" si="207"/>
        <v>6.0517682180860737</v>
      </c>
      <c r="K505" s="37">
        <f t="shared" si="208"/>
        <v>6.0517682180860737</v>
      </c>
      <c r="L505" s="37">
        <f t="shared" si="222"/>
        <v>6.9539999999999997</v>
      </c>
      <c r="M505" s="37">
        <f t="shared" si="209"/>
        <v>0.90223178191392606</v>
      </c>
      <c r="N505" s="37">
        <f t="shared" si="223"/>
        <v>30.7</v>
      </c>
      <c r="P505" s="37">
        <f t="shared" si="210"/>
        <v>0.90223178191392606</v>
      </c>
      <c r="Q505" s="37">
        <f t="shared" si="211"/>
        <v>6.9539999999999997</v>
      </c>
      <c r="R505" s="101"/>
      <c r="S505">
        <v>6.9539999999999997</v>
      </c>
      <c r="T505" s="37">
        <f t="shared" si="213"/>
        <v>0</v>
      </c>
    </row>
    <row r="506" spans="1:20" x14ac:dyDescent="0.3">
      <c r="A506" s="94" t="s">
        <v>1875</v>
      </c>
      <c r="B506" s="95">
        <v>34.299999999999997</v>
      </c>
      <c r="C506" s="37">
        <v>9.0269999999999992</v>
      </c>
      <c r="G506" s="37">
        <f t="shared" si="225"/>
        <v>0.23213191792678556</v>
      </c>
      <c r="H506" s="37">
        <f t="shared" si="206"/>
        <v>0.23213191792678556</v>
      </c>
      <c r="I506" s="37">
        <f t="shared" si="207"/>
        <v>9.2591319179267852</v>
      </c>
      <c r="K506" s="37">
        <f t="shared" si="208"/>
        <v>9.2591319179267852</v>
      </c>
      <c r="L506" s="37">
        <f t="shared" si="222"/>
        <v>10.571999999999999</v>
      </c>
      <c r="M506" s="37">
        <f t="shared" si="209"/>
        <v>1.3128680820732139</v>
      </c>
      <c r="N506" s="37">
        <f t="shared" si="223"/>
        <v>34.299999999999997</v>
      </c>
      <c r="P506" s="37">
        <f t="shared" si="210"/>
        <v>1.3128680820732139</v>
      </c>
      <c r="Q506" s="37">
        <f t="shared" si="211"/>
        <v>10.571999999999999</v>
      </c>
      <c r="R506" s="101"/>
      <c r="S506">
        <v>10.571999999999999</v>
      </c>
      <c r="T506" s="37">
        <f t="shared" si="213"/>
        <v>0</v>
      </c>
    </row>
    <row r="507" spans="1:20" x14ac:dyDescent="0.3">
      <c r="A507" s="94" t="s">
        <v>1891</v>
      </c>
      <c r="B507" s="95">
        <v>75.7</v>
      </c>
      <c r="C507" s="37">
        <v>1.9239999999999999</v>
      </c>
      <c r="G507" s="37">
        <f t="shared" si="225"/>
        <v>0.51231446609497577</v>
      </c>
      <c r="H507" s="37">
        <f t="shared" si="206"/>
        <v>0.51231446609497577</v>
      </c>
      <c r="I507" s="37">
        <f t="shared" si="207"/>
        <v>2.4363144660949758</v>
      </c>
      <c r="K507" s="37">
        <f t="shared" si="208"/>
        <v>2.4363144660949758</v>
      </c>
      <c r="L507" s="37">
        <f t="shared" si="222"/>
        <v>4.1660000000000004</v>
      </c>
      <c r="M507" s="37">
        <f t="shared" si="209"/>
        <v>1.7296855339050246</v>
      </c>
      <c r="N507" s="37">
        <f t="shared" si="223"/>
        <v>75.7</v>
      </c>
      <c r="P507" s="37">
        <f t="shared" si="210"/>
        <v>1.7296855339050246</v>
      </c>
      <c r="Q507" s="37">
        <f t="shared" si="211"/>
        <v>4.1660000000000004</v>
      </c>
      <c r="R507" s="101"/>
      <c r="S507">
        <v>4.1660000000000004</v>
      </c>
      <c r="T507" s="37">
        <f t="shared" si="213"/>
        <v>0</v>
      </c>
    </row>
    <row r="508" spans="1:20" x14ac:dyDescent="0.3">
      <c r="A508" s="94" t="s">
        <v>1893</v>
      </c>
      <c r="B508" s="95">
        <v>81.8</v>
      </c>
      <c r="C508" s="37">
        <v>1E-3</v>
      </c>
      <c r="G508" s="37">
        <f t="shared" si="225"/>
        <v>0.55359740193618245</v>
      </c>
      <c r="H508" s="37">
        <f t="shared" si="206"/>
        <v>0.55359740193618245</v>
      </c>
      <c r="I508" s="37">
        <f t="shared" si="207"/>
        <v>0.55459740193618245</v>
      </c>
      <c r="K508" s="37">
        <f>S508</f>
        <v>1E-3</v>
      </c>
      <c r="L508" s="37">
        <f t="shared" si="222"/>
        <v>1E-3</v>
      </c>
      <c r="M508" s="37">
        <f t="shared" si="209"/>
        <v>0</v>
      </c>
      <c r="N508" s="37">
        <f t="shared" si="223"/>
        <v>81.8</v>
      </c>
      <c r="P508" s="37">
        <f t="shared" si="210"/>
        <v>0</v>
      </c>
      <c r="Q508" s="37">
        <f t="shared" si="211"/>
        <v>1E-3</v>
      </c>
      <c r="R508" s="101"/>
      <c r="S508">
        <v>1E-3</v>
      </c>
      <c r="T508" s="37">
        <f t="shared" si="213"/>
        <v>0</v>
      </c>
    </row>
    <row r="509" spans="1:20" x14ac:dyDescent="0.3">
      <c r="A509" s="94" t="s">
        <v>1773</v>
      </c>
      <c r="B509" s="95">
        <v>34.4</v>
      </c>
      <c r="C509" s="37">
        <v>7.1619999999999999</v>
      </c>
      <c r="D509" s="37">
        <f t="shared" ref="D509:D511" si="226">C509+E509</f>
        <v>7.1619999999999999</v>
      </c>
      <c r="E509" s="37">
        <f>VLOOKUP(A509,'расход по ИПУ'!A:B,2,0)</f>
        <v>0</v>
      </c>
      <c r="F509" s="37">
        <f t="shared" ref="F509:F511" si="227">B509</f>
        <v>34.4</v>
      </c>
      <c r="H509" s="37">
        <f t="shared" si="206"/>
        <v>0</v>
      </c>
      <c r="I509" s="37">
        <f t="shared" si="207"/>
        <v>7.1619999999999999</v>
      </c>
      <c r="K509" s="37">
        <f t="shared" si="208"/>
        <v>7.1619999999999999</v>
      </c>
      <c r="L509" s="37">
        <f t="shared" si="222"/>
        <v>7.9660000000000002</v>
      </c>
      <c r="M509" s="37">
        <f t="shared" si="209"/>
        <v>0.80400000000000027</v>
      </c>
      <c r="N509" s="37">
        <f t="shared" si="223"/>
        <v>34.4</v>
      </c>
      <c r="P509" s="37">
        <f t="shared" si="210"/>
        <v>0.80400000000000027</v>
      </c>
      <c r="Q509" s="37">
        <f t="shared" si="211"/>
        <v>7.9660000000000002</v>
      </c>
      <c r="R509" s="101"/>
      <c r="S509">
        <v>7.9660000000000002</v>
      </c>
      <c r="T509" s="37">
        <f t="shared" si="213"/>
        <v>0</v>
      </c>
    </row>
    <row r="510" spans="1:20" x14ac:dyDescent="0.3">
      <c r="A510" s="94" t="s">
        <v>1801</v>
      </c>
      <c r="B510" s="95">
        <v>30.7</v>
      </c>
      <c r="C510" s="37">
        <v>5.6079999999999997</v>
      </c>
      <c r="D510" s="37">
        <f t="shared" si="226"/>
        <v>5.6079999999999997</v>
      </c>
      <c r="E510" s="37">
        <f>VLOOKUP(A510,'расход по ИПУ'!A:B,2,0)</f>
        <v>0</v>
      </c>
      <c r="F510" s="37">
        <f t="shared" si="227"/>
        <v>30.7</v>
      </c>
      <c r="H510" s="37">
        <f t="shared" si="206"/>
        <v>0</v>
      </c>
      <c r="I510" s="37">
        <f t="shared" si="207"/>
        <v>5.6079999999999997</v>
      </c>
      <c r="K510" s="37">
        <f t="shared" si="208"/>
        <v>5.6079999999999997</v>
      </c>
      <c r="L510" s="37">
        <f t="shared" si="222"/>
        <v>6.6269999999999998</v>
      </c>
      <c r="M510" s="37">
        <f t="shared" si="209"/>
        <v>1.0190000000000001</v>
      </c>
      <c r="N510" s="37">
        <f t="shared" si="223"/>
        <v>30.7</v>
      </c>
      <c r="P510" s="37">
        <f t="shared" si="210"/>
        <v>1.0190000000000001</v>
      </c>
      <c r="Q510" s="37">
        <f t="shared" si="211"/>
        <v>6.6269999999999998</v>
      </c>
      <c r="R510" s="101"/>
      <c r="S510">
        <v>6.6269999999999998</v>
      </c>
      <c r="T510" s="37">
        <f t="shared" si="213"/>
        <v>0</v>
      </c>
    </row>
    <row r="511" spans="1:20" x14ac:dyDescent="0.3">
      <c r="A511" s="94" t="s">
        <v>1808</v>
      </c>
      <c r="B511" s="95">
        <v>34.299999999999997</v>
      </c>
      <c r="C511" s="37">
        <v>5.0380000000000003</v>
      </c>
      <c r="D511" s="37">
        <f t="shared" si="226"/>
        <v>5.5579999999999998</v>
      </c>
      <c r="E511" s="37">
        <f>VLOOKUP(A511,'расход по ИПУ'!A:B,2,0)</f>
        <v>0.52</v>
      </c>
      <c r="F511" s="37">
        <f t="shared" si="227"/>
        <v>34.299999999999997</v>
      </c>
      <c r="H511" s="37">
        <f t="shared" si="206"/>
        <v>0.52</v>
      </c>
      <c r="I511" s="37">
        <f t="shared" si="207"/>
        <v>5.5579999999999998</v>
      </c>
      <c r="K511" s="37">
        <f t="shared" si="208"/>
        <v>5.5579999999999998</v>
      </c>
      <c r="L511" s="37">
        <f t="shared" si="222"/>
        <v>6.0190000000000001</v>
      </c>
      <c r="M511" s="37">
        <f t="shared" si="209"/>
        <v>0.4610000000000003</v>
      </c>
      <c r="N511" s="37">
        <f t="shared" si="223"/>
        <v>34.299999999999997</v>
      </c>
      <c r="P511" s="37">
        <f t="shared" si="210"/>
        <v>0.4610000000000003</v>
      </c>
      <c r="Q511" s="37">
        <f t="shared" si="211"/>
        <v>6.0190000000000001</v>
      </c>
      <c r="R511" s="101"/>
      <c r="S511">
        <v>6.0190000000000001</v>
      </c>
      <c r="T511" s="37">
        <f t="shared" si="213"/>
        <v>0</v>
      </c>
    </row>
    <row r="512" spans="1:20" x14ac:dyDescent="0.3">
      <c r="A512" s="94" t="s">
        <v>2533</v>
      </c>
      <c r="B512" s="95">
        <v>75.7</v>
      </c>
      <c r="C512" s="37">
        <v>12.441000000000001</v>
      </c>
      <c r="G512" s="37">
        <f t="shared" ref="G512:G519" si="228">B512*$G$797</f>
        <v>0.51231446609497577</v>
      </c>
      <c r="H512" s="37">
        <f t="shared" si="206"/>
        <v>0.51231446609497577</v>
      </c>
      <c r="I512" s="37">
        <f t="shared" si="207"/>
        <v>12.953314466094977</v>
      </c>
      <c r="K512" s="37">
        <f t="shared" si="208"/>
        <v>12.953314466094977</v>
      </c>
      <c r="L512" s="37">
        <f t="shared" si="222"/>
        <v>16.021000000000001</v>
      </c>
      <c r="M512" s="37">
        <f t="shared" si="209"/>
        <v>3.0676855339050242</v>
      </c>
      <c r="N512" s="37">
        <f t="shared" si="223"/>
        <v>75.7</v>
      </c>
      <c r="P512" s="37">
        <f t="shared" si="210"/>
        <v>3.0676855339050242</v>
      </c>
      <c r="Q512" s="37">
        <f t="shared" si="211"/>
        <v>16.021000000000001</v>
      </c>
      <c r="R512" s="101"/>
      <c r="S512">
        <v>16.021000000000001</v>
      </c>
      <c r="T512" s="37">
        <f t="shared" si="213"/>
        <v>0</v>
      </c>
    </row>
    <row r="513" spans="1:20" x14ac:dyDescent="0.3">
      <c r="A513" s="94" t="s">
        <v>360</v>
      </c>
      <c r="B513" s="95">
        <v>57.1</v>
      </c>
      <c r="C513" s="37">
        <v>8.5389999999999997</v>
      </c>
      <c r="G513" s="37">
        <f t="shared" si="228"/>
        <v>0.38643535025129611</v>
      </c>
      <c r="H513" s="37">
        <f t="shared" si="206"/>
        <v>0.38643535025129611</v>
      </c>
      <c r="I513" s="37">
        <f t="shared" si="207"/>
        <v>8.9254353502512966</v>
      </c>
      <c r="K513" s="37">
        <f t="shared" si="208"/>
        <v>8.9254353502512966</v>
      </c>
      <c r="L513" s="37">
        <f t="shared" si="222"/>
        <v>11.074</v>
      </c>
      <c r="M513" s="37">
        <f t="shared" si="209"/>
        <v>2.1485646497487032</v>
      </c>
      <c r="N513" s="37">
        <f t="shared" si="223"/>
        <v>57.1</v>
      </c>
      <c r="P513" s="37">
        <f t="shared" si="210"/>
        <v>2.1485646497487032</v>
      </c>
      <c r="Q513" s="37">
        <f t="shared" si="211"/>
        <v>11.074</v>
      </c>
      <c r="R513" s="101"/>
      <c r="S513">
        <v>11.074</v>
      </c>
      <c r="T513" s="37">
        <f t="shared" si="213"/>
        <v>0</v>
      </c>
    </row>
    <row r="514" spans="1:20" x14ac:dyDescent="0.3">
      <c r="A514" s="94" t="s">
        <v>945</v>
      </c>
      <c r="B514" s="95">
        <v>81.8</v>
      </c>
      <c r="C514" s="37">
        <v>2.7559999999999998</v>
      </c>
      <c r="G514" s="37">
        <f t="shared" si="228"/>
        <v>0.55359740193618245</v>
      </c>
      <c r="H514" s="37">
        <f t="shared" si="206"/>
        <v>0.55359740193618245</v>
      </c>
      <c r="I514" s="37">
        <f t="shared" si="207"/>
        <v>3.3095974019361822</v>
      </c>
      <c r="K514" s="37">
        <f>S514</f>
        <v>2.7559999999999998</v>
      </c>
      <c r="L514" s="37">
        <f t="shared" si="222"/>
        <v>2.7559999999999998</v>
      </c>
      <c r="M514" s="37">
        <f t="shared" si="209"/>
        <v>0</v>
      </c>
      <c r="N514" s="37">
        <f t="shared" si="223"/>
        <v>81.8</v>
      </c>
      <c r="P514" s="37">
        <f t="shared" si="210"/>
        <v>0</v>
      </c>
      <c r="Q514" s="37">
        <f t="shared" si="211"/>
        <v>2.7559999999999998</v>
      </c>
      <c r="R514" s="101"/>
      <c r="S514">
        <v>2.7559999999999998</v>
      </c>
      <c r="T514" s="37">
        <f t="shared" si="213"/>
        <v>0</v>
      </c>
    </row>
    <row r="515" spans="1:20" x14ac:dyDescent="0.3">
      <c r="A515" s="94" t="s">
        <v>2524</v>
      </c>
      <c r="B515" s="95">
        <v>34.4</v>
      </c>
      <c r="C515" s="37">
        <v>2.7839999999999998</v>
      </c>
      <c r="G515" s="37">
        <f t="shared" si="228"/>
        <v>0.23280868736680535</v>
      </c>
      <c r="H515" s="37">
        <f t="shared" ref="H515:H578" si="229">E515+G515</f>
        <v>0.23280868736680535</v>
      </c>
      <c r="I515" s="37">
        <f t="shared" ref="I515:I578" si="230">C515+H515</f>
        <v>3.016808687366805</v>
      </c>
      <c r="K515" s="37">
        <f t="shared" ref="K515:K578" si="231">I515</f>
        <v>3.016808687366805</v>
      </c>
      <c r="L515" s="37">
        <f t="shared" si="222"/>
        <v>4.3140000000000001</v>
      </c>
      <c r="M515" s="37">
        <f t="shared" ref="M515:M578" si="232">S515-K515</f>
        <v>1.2971913126331951</v>
      </c>
      <c r="N515" s="37">
        <f t="shared" si="223"/>
        <v>34.4</v>
      </c>
      <c r="P515" s="37">
        <f t="shared" ref="P515:P578" si="233">M515+O515</f>
        <v>1.2971913126331951</v>
      </c>
      <c r="Q515" s="37">
        <f t="shared" ref="Q515:Q578" si="234">K515+P515</f>
        <v>4.3140000000000001</v>
      </c>
      <c r="R515" s="101"/>
      <c r="S515">
        <v>4.3140000000000001</v>
      </c>
      <c r="T515" s="37">
        <f t="shared" si="213"/>
        <v>0</v>
      </c>
    </row>
    <row r="516" spans="1:20" x14ac:dyDescent="0.3">
      <c r="A516" s="94" t="s">
        <v>1666</v>
      </c>
      <c r="B516" s="95">
        <v>30.7</v>
      </c>
      <c r="C516" s="37">
        <v>2.8940000000000001</v>
      </c>
      <c r="G516" s="37">
        <f t="shared" si="228"/>
        <v>0.20776821808607338</v>
      </c>
      <c r="H516" s="37">
        <f t="shared" si="229"/>
        <v>0.20776821808607338</v>
      </c>
      <c r="I516" s="37">
        <f t="shared" si="230"/>
        <v>3.1017682180860735</v>
      </c>
      <c r="K516" s="37">
        <f t="shared" si="231"/>
        <v>3.1017682180860735</v>
      </c>
      <c r="L516" s="37">
        <f t="shared" si="222"/>
        <v>4.3159999999999998</v>
      </c>
      <c r="M516" s="37">
        <f t="shared" si="232"/>
        <v>1.2142317819139263</v>
      </c>
      <c r="N516" s="37">
        <f t="shared" si="223"/>
        <v>30.7</v>
      </c>
      <c r="P516" s="37">
        <f t="shared" si="233"/>
        <v>1.2142317819139263</v>
      </c>
      <c r="Q516" s="37">
        <f t="shared" si="234"/>
        <v>4.3159999999999998</v>
      </c>
      <c r="R516" s="101"/>
      <c r="S516">
        <v>4.3159999999999998</v>
      </c>
      <c r="T516" s="37">
        <f t="shared" si="213"/>
        <v>0</v>
      </c>
    </row>
    <row r="517" spans="1:20" x14ac:dyDescent="0.3">
      <c r="A517" s="94" t="s">
        <v>2121</v>
      </c>
      <c r="B517" s="95">
        <v>34.299999999999997</v>
      </c>
      <c r="C517" s="37">
        <v>0.66</v>
      </c>
      <c r="G517" s="37">
        <f t="shared" si="228"/>
        <v>0.23213191792678556</v>
      </c>
      <c r="H517" s="37">
        <f t="shared" si="229"/>
        <v>0.23213191792678556</v>
      </c>
      <c r="I517" s="37">
        <f t="shared" si="230"/>
        <v>0.89213191792678559</v>
      </c>
      <c r="K517" s="37">
        <f t="shared" si="231"/>
        <v>0.89213191792678559</v>
      </c>
      <c r="L517" s="37">
        <f t="shared" si="222"/>
        <v>1.272</v>
      </c>
      <c r="M517" s="37">
        <f t="shared" si="232"/>
        <v>0.37986808207321443</v>
      </c>
      <c r="N517" s="37">
        <f t="shared" si="223"/>
        <v>34.299999999999997</v>
      </c>
      <c r="P517" s="37">
        <f t="shared" si="233"/>
        <v>0.37986808207321443</v>
      </c>
      <c r="Q517" s="37">
        <f t="shared" si="234"/>
        <v>1.272</v>
      </c>
      <c r="R517" s="101"/>
      <c r="S517">
        <v>1.272</v>
      </c>
      <c r="T517" s="37">
        <f t="shared" si="213"/>
        <v>0</v>
      </c>
    </row>
    <row r="518" spans="1:20" x14ac:dyDescent="0.3">
      <c r="A518" s="94" t="s">
        <v>1735</v>
      </c>
      <c r="B518" s="95">
        <v>75.7</v>
      </c>
      <c r="C518" s="37">
        <v>1E-3</v>
      </c>
      <c r="G518" s="37">
        <f t="shared" si="228"/>
        <v>0.51231446609497577</v>
      </c>
      <c r="H518" s="37">
        <f t="shared" si="229"/>
        <v>0.51231446609497577</v>
      </c>
      <c r="I518" s="37">
        <f t="shared" si="230"/>
        <v>0.51331446609497577</v>
      </c>
      <c r="K518" s="37">
        <f t="shared" si="231"/>
        <v>0.51331446609497577</v>
      </c>
      <c r="L518" s="37">
        <f t="shared" si="222"/>
        <v>1.446</v>
      </c>
      <c r="M518" s="37">
        <f t="shared" si="232"/>
        <v>0.93268553390502418</v>
      </c>
      <c r="N518" s="37">
        <f t="shared" si="223"/>
        <v>75.7</v>
      </c>
      <c r="P518" s="37">
        <f t="shared" si="233"/>
        <v>0.93268553390502418</v>
      </c>
      <c r="Q518" s="37">
        <f t="shared" si="234"/>
        <v>1.446</v>
      </c>
      <c r="R518" s="101"/>
      <c r="S518">
        <v>1.446</v>
      </c>
      <c r="T518" s="37">
        <f t="shared" ref="T518:T581" si="235">S518-Q518</f>
        <v>0</v>
      </c>
    </row>
    <row r="519" spans="1:20" x14ac:dyDescent="0.3">
      <c r="A519" s="94" t="s">
        <v>1705</v>
      </c>
      <c r="B519" s="95">
        <v>81.8</v>
      </c>
      <c r="C519" s="37">
        <v>17.065999999999999</v>
      </c>
      <c r="G519" s="37">
        <f t="shared" si="228"/>
        <v>0.55359740193618245</v>
      </c>
      <c r="H519" s="37">
        <f t="shared" si="229"/>
        <v>0.55359740193618245</v>
      </c>
      <c r="I519" s="37">
        <f t="shared" si="230"/>
        <v>17.619597401936183</v>
      </c>
      <c r="K519" s="37">
        <f t="shared" si="231"/>
        <v>17.619597401936183</v>
      </c>
      <c r="L519" s="37">
        <f t="shared" si="222"/>
        <v>20.076000000000001</v>
      </c>
      <c r="M519" s="37">
        <f t="shared" si="232"/>
        <v>2.4564025980638178</v>
      </c>
      <c r="N519" s="37">
        <f t="shared" si="223"/>
        <v>81.8</v>
      </c>
      <c r="P519" s="37">
        <f t="shared" si="233"/>
        <v>2.4564025980638178</v>
      </c>
      <c r="Q519" s="37">
        <f t="shared" si="234"/>
        <v>20.076000000000001</v>
      </c>
      <c r="R519" s="101"/>
      <c r="S519">
        <v>20.076000000000001</v>
      </c>
      <c r="T519" s="37">
        <f t="shared" si="235"/>
        <v>0</v>
      </c>
    </row>
    <row r="520" spans="1:20" x14ac:dyDescent="0.3">
      <c r="A520" s="94" t="s">
        <v>1715</v>
      </c>
      <c r="B520" s="95">
        <v>34.4</v>
      </c>
      <c r="C520" s="37">
        <v>7.8890000000000002</v>
      </c>
      <c r="D520" s="37">
        <f t="shared" ref="D520:D521" si="236">C520+E520</f>
        <v>7.8890000000000002</v>
      </c>
      <c r="E520" s="37">
        <f>VLOOKUP(A520,'расход по ИПУ'!A:B,2,0)</f>
        <v>0</v>
      </c>
      <c r="F520" s="37">
        <f t="shared" ref="F520:F521" si="237">B520</f>
        <v>34.4</v>
      </c>
      <c r="H520" s="37">
        <f t="shared" si="229"/>
        <v>0</v>
      </c>
      <c r="I520" s="37">
        <f t="shared" si="230"/>
        <v>7.8890000000000002</v>
      </c>
      <c r="K520" s="37">
        <f t="shared" si="231"/>
        <v>7.8890000000000002</v>
      </c>
      <c r="L520" s="37">
        <f t="shared" si="222"/>
        <v>9.7609999999999992</v>
      </c>
      <c r="M520" s="37">
        <f t="shared" si="232"/>
        <v>1.871999999999999</v>
      </c>
      <c r="N520" s="37">
        <f t="shared" si="223"/>
        <v>34.4</v>
      </c>
      <c r="P520" s="37">
        <f t="shared" si="233"/>
        <v>1.871999999999999</v>
      </c>
      <c r="Q520" s="37">
        <f t="shared" si="234"/>
        <v>9.7609999999999992</v>
      </c>
      <c r="R520" s="101"/>
      <c r="S520">
        <v>9.7609999999999992</v>
      </c>
      <c r="T520" s="37">
        <f t="shared" si="235"/>
        <v>0</v>
      </c>
    </row>
    <row r="521" spans="1:20" x14ac:dyDescent="0.3">
      <c r="A521" s="94" t="s">
        <v>2620</v>
      </c>
      <c r="B521" s="95">
        <v>30.7</v>
      </c>
      <c r="C521" s="37">
        <v>6.173</v>
      </c>
      <c r="D521" s="37">
        <f t="shared" si="236"/>
        <v>6.2560000000000002</v>
      </c>
      <c r="E521" s="37">
        <f>VLOOKUP(A521,'расход по ИПУ'!A:B,2,0)</f>
        <v>8.3000000000000004E-2</v>
      </c>
      <c r="F521" s="37">
        <f t="shared" si="237"/>
        <v>30.7</v>
      </c>
      <c r="H521" s="37">
        <f t="shared" si="229"/>
        <v>8.3000000000000004E-2</v>
      </c>
      <c r="I521" s="37">
        <f t="shared" si="230"/>
        <v>6.2560000000000002</v>
      </c>
      <c r="K521" s="37">
        <f t="shared" si="231"/>
        <v>6.2560000000000002</v>
      </c>
      <c r="L521" s="37">
        <f t="shared" si="222"/>
        <v>6.9930000000000003</v>
      </c>
      <c r="M521" s="37">
        <f t="shared" si="232"/>
        <v>0.7370000000000001</v>
      </c>
      <c r="N521" s="37">
        <f t="shared" si="223"/>
        <v>30.7</v>
      </c>
      <c r="P521" s="37">
        <f t="shared" si="233"/>
        <v>0.7370000000000001</v>
      </c>
      <c r="Q521" s="37">
        <f t="shared" si="234"/>
        <v>6.9930000000000003</v>
      </c>
      <c r="R521" s="101"/>
      <c r="S521">
        <v>6.9930000000000003</v>
      </c>
      <c r="T521" s="37">
        <f t="shared" si="235"/>
        <v>0</v>
      </c>
    </row>
    <row r="522" spans="1:20" x14ac:dyDescent="0.3">
      <c r="A522" s="94" t="s">
        <v>1741</v>
      </c>
      <c r="B522" s="95">
        <v>34.299999999999997</v>
      </c>
      <c r="C522" s="37">
        <v>7.1360000000000001</v>
      </c>
      <c r="G522" s="37">
        <f>B522*$G$797</f>
        <v>0.23213191792678556</v>
      </c>
      <c r="H522" s="37">
        <f t="shared" si="229"/>
        <v>0.23213191792678556</v>
      </c>
      <c r="I522" s="37">
        <f t="shared" si="230"/>
        <v>7.3681319179267852</v>
      </c>
      <c r="K522" s="37">
        <f t="shared" si="231"/>
        <v>7.3681319179267852</v>
      </c>
      <c r="L522" s="37">
        <f t="shared" si="222"/>
        <v>8.2769999999999992</v>
      </c>
      <c r="M522" s="37">
        <f t="shared" si="232"/>
        <v>0.90886808207321401</v>
      </c>
      <c r="N522" s="37">
        <f t="shared" si="223"/>
        <v>34.299999999999997</v>
      </c>
      <c r="P522" s="37">
        <f t="shared" si="233"/>
        <v>0.90886808207321401</v>
      </c>
      <c r="Q522" s="37">
        <f t="shared" si="234"/>
        <v>8.2769999999999992</v>
      </c>
      <c r="R522" s="101"/>
      <c r="S522">
        <v>8.2769999999999992</v>
      </c>
      <c r="T522" s="37">
        <f t="shared" si="235"/>
        <v>0</v>
      </c>
    </row>
    <row r="523" spans="1:20" x14ac:dyDescent="0.3">
      <c r="A523" s="94" t="s">
        <v>2495</v>
      </c>
      <c r="B523" s="95">
        <v>75.7</v>
      </c>
      <c r="C523" s="37">
        <v>16.327000000000002</v>
      </c>
      <c r="D523" s="37">
        <f>C523+E523</f>
        <v>17.477</v>
      </c>
      <c r="E523" s="37">
        <f>VLOOKUP(A523,'расход по ИПУ'!A:B,2,0)</f>
        <v>1.1499999999999999</v>
      </c>
      <c r="F523" s="37">
        <f>B523</f>
        <v>75.7</v>
      </c>
      <c r="H523" s="37">
        <f t="shared" si="229"/>
        <v>1.1499999999999999</v>
      </c>
      <c r="I523" s="37">
        <f t="shared" si="230"/>
        <v>17.477</v>
      </c>
      <c r="K523" s="37">
        <f t="shared" si="231"/>
        <v>17.477</v>
      </c>
      <c r="L523" s="37">
        <f t="shared" si="222"/>
        <v>19.311</v>
      </c>
      <c r="M523" s="37">
        <f t="shared" si="232"/>
        <v>1.8339999999999996</v>
      </c>
      <c r="N523" s="37">
        <f t="shared" si="223"/>
        <v>75.7</v>
      </c>
      <c r="P523" s="37">
        <f t="shared" si="233"/>
        <v>1.8339999999999996</v>
      </c>
      <c r="Q523" s="37">
        <f t="shared" si="234"/>
        <v>19.311</v>
      </c>
      <c r="R523" s="101"/>
      <c r="S523">
        <v>19.311</v>
      </c>
      <c r="T523" s="37">
        <f t="shared" si="235"/>
        <v>0</v>
      </c>
    </row>
    <row r="524" spans="1:20" x14ac:dyDescent="0.3">
      <c r="A524" s="94" t="s">
        <v>284</v>
      </c>
      <c r="B524" s="95">
        <v>33.1</v>
      </c>
      <c r="C524" s="37">
        <v>0.13500000000000001</v>
      </c>
      <c r="G524" s="37">
        <f t="shared" ref="G524:G526" si="238">B524*$G$797</f>
        <v>0.22401068464654819</v>
      </c>
      <c r="H524" s="37">
        <f t="shared" si="229"/>
        <v>0.22401068464654819</v>
      </c>
      <c r="I524" s="37">
        <f t="shared" si="230"/>
        <v>0.35901068464654817</v>
      </c>
      <c r="K524" s="37">
        <f t="shared" ref="K524:K525" si="239">S524</f>
        <v>0.13500000000000001</v>
      </c>
      <c r="L524" s="37">
        <f t="shared" si="222"/>
        <v>0.13500000000000001</v>
      </c>
      <c r="M524" s="37">
        <f t="shared" si="232"/>
        <v>0</v>
      </c>
      <c r="N524" s="37">
        <f t="shared" si="223"/>
        <v>33.1</v>
      </c>
      <c r="P524" s="37">
        <f t="shared" si="233"/>
        <v>0</v>
      </c>
      <c r="Q524" s="37">
        <f t="shared" si="234"/>
        <v>0.13500000000000001</v>
      </c>
      <c r="R524" s="101"/>
      <c r="S524">
        <v>0.13500000000000001</v>
      </c>
      <c r="T524" s="37">
        <f t="shared" si="235"/>
        <v>0</v>
      </c>
    </row>
    <row r="525" spans="1:20" x14ac:dyDescent="0.3">
      <c r="A525" s="94" t="s">
        <v>2481</v>
      </c>
      <c r="B525" s="95">
        <v>81.8</v>
      </c>
      <c r="C525" s="37">
        <v>1E-3</v>
      </c>
      <c r="G525" s="37">
        <f t="shared" si="238"/>
        <v>0.55359740193618245</v>
      </c>
      <c r="H525" s="37">
        <f t="shared" si="229"/>
        <v>0.55359740193618245</v>
      </c>
      <c r="I525" s="37">
        <f t="shared" si="230"/>
        <v>0.55459740193618245</v>
      </c>
      <c r="K525" s="37">
        <f t="shared" si="239"/>
        <v>1E-3</v>
      </c>
      <c r="L525" s="37">
        <f t="shared" si="222"/>
        <v>1E-3</v>
      </c>
      <c r="M525" s="37">
        <f t="shared" si="232"/>
        <v>0</v>
      </c>
      <c r="N525" s="37">
        <f t="shared" si="223"/>
        <v>81.8</v>
      </c>
      <c r="P525" s="37">
        <f t="shared" si="233"/>
        <v>0</v>
      </c>
      <c r="Q525" s="37">
        <f t="shared" si="234"/>
        <v>1E-3</v>
      </c>
      <c r="R525" s="101"/>
      <c r="S525">
        <v>1E-3</v>
      </c>
      <c r="T525" s="37">
        <f t="shared" si="235"/>
        <v>0</v>
      </c>
    </row>
    <row r="526" spans="1:20" x14ac:dyDescent="0.3">
      <c r="A526" s="94" t="s">
        <v>2535</v>
      </c>
      <c r="B526" s="95">
        <v>34.4</v>
      </c>
      <c r="C526" s="37">
        <v>7.33</v>
      </c>
      <c r="G526" s="37">
        <f t="shared" si="238"/>
        <v>0.23280868736680535</v>
      </c>
      <c r="H526" s="37">
        <f t="shared" si="229"/>
        <v>0.23280868736680535</v>
      </c>
      <c r="I526" s="37">
        <f t="shared" si="230"/>
        <v>7.5628086873668057</v>
      </c>
      <c r="K526" s="37">
        <f t="shared" si="231"/>
        <v>7.5628086873668057</v>
      </c>
      <c r="L526" s="37">
        <f t="shared" si="222"/>
        <v>8.6859999999999999</v>
      </c>
      <c r="M526" s="37">
        <f t="shared" si="232"/>
        <v>1.1231913126331943</v>
      </c>
      <c r="N526" s="37">
        <f t="shared" si="223"/>
        <v>34.4</v>
      </c>
      <c r="P526" s="37">
        <f t="shared" si="233"/>
        <v>1.1231913126331943</v>
      </c>
      <c r="Q526" s="37">
        <f t="shared" si="234"/>
        <v>8.6859999999999999</v>
      </c>
      <c r="R526" s="101"/>
      <c r="S526">
        <v>8.6859999999999999</v>
      </c>
      <c r="T526" s="37">
        <f t="shared" si="235"/>
        <v>0</v>
      </c>
    </row>
    <row r="527" spans="1:20" x14ac:dyDescent="0.3">
      <c r="A527" s="94" t="s">
        <v>1791</v>
      </c>
      <c r="B527" s="95">
        <v>30.7</v>
      </c>
      <c r="C527" s="37">
        <v>3.8530000000000002</v>
      </c>
      <c r="D527" s="37">
        <f>C527+E527</f>
        <v>3.8530000000000002</v>
      </c>
      <c r="E527" s="37">
        <f>VLOOKUP(A527,'расход по ИПУ'!A:B,2,0)</f>
        <v>0</v>
      </c>
      <c r="F527" s="37">
        <f>B527</f>
        <v>30.7</v>
      </c>
      <c r="H527" s="37">
        <f t="shared" si="229"/>
        <v>0</v>
      </c>
      <c r="I527" s="37">
        <f t="shared" si="230"/>
        <v>3.8530000000000002</v>
      </c>
      <c r="K527" s="37">
        <f t="shared" si="231"/>
        <v>3.8530000000000002</v>
      </c>
      <c r="L527" s="37">
        <f t="shared" si="222"/>
        <v>5.1509999999999998</v>
      </c>
      <c r="M527" s="37">
        <f t="shared" si="232"/>
        <v>1.2979999999999996</v>
      </c>
      <c r="N527" s="37">
        <f t="shared" si="223"/>
        <v>30.7</v>
      </c>
      <c r="P527" s="37">
        <f t="shared" si="233"/>
        <v>1.2979999999999996</v>
      </c>
      <c r="Q527" s="37">
        <f t="shared" si="234"/>
        <v>5.1509999999999998</v>
      </c>
      <c r="R527" s="101"/>
      <c r="S527">
        <v>5.1509999999999998</v>
      </c>
      <c r="T527" s="37">
        <f t="shared" si="235"/>
        <v>0</v>
      </c>
    </row>
    <row r="528" spans="1:20" x14ac:dyDescent="0.3">
      <c r="A528" s="94" t="s">
        <v>2622</v>
      </c>
      <c r="B528" s="95">
        <v>34.299999999999997</v>
      </c>
      <c r="C528" s="37">
        <v>6.6559999999999997</v>
      </c>
      <c r="G528" s="37">
        <f t="shared" ref="G528:G529" si="240">B528*$G$797</f>
        <v>0.23213191792678556</v>
      </c>
      <c r="H528" s="37">
        <f t="shared" si="229"/>
        <v>0.23213191792678556</v>
      </c>
      <c r="I528" s="37">
        <f t="shared" si="230"/>
        <v>6.8881319179267848</v>
      </c>
      <c r="K528" s="37">
        <f t="shared" si="231"/>
        <v>6.8881319179267848</v>
      </c>
      <c r="L528" s="37">
        <f t="shared" si="222"/>
        <v>8.9930000000000003</v>
      </c>
      <c r="M528" s="37">
        <f t="shared" si="232"/>
        <v>2.1048680820732155</v>
      </c>
      <c r="N528" s="37">
        <f t="shared" si="223"/>
        <v>34.299999999999997</v>
      </c>
      <c r="P528" s="37">
        <f t="shared" si="233"/>
        <v>2.1048680820732155</v>
      </c>
      <c r="Q528" s="37">
        <f t="shared" si="234"/>
        <v>8.9930000000000003</v>
      </c>
      <c r="R528" s="101"/>
      <c r="S528">
        <v>8.9930000000000003</v>
      </c>
      <c r="T528" s="37">
        <f t="shared" si="235"/>
        <v>0</v>
      </c>
    </row>
    <row r="529" spans="1:20" x14ac:dyDescent="0.3">
      <c r="A529" s="94" t="s">
        <v>2614</v>
      </c>
      <c r="B529" s="95">
        <v>75.7</v>
      </c>
      <c r="C529" s="37">
        <v>15.949</v>
      </c>
      <c r="G529" s="37">
        <f t="shared" si="240"/>
        <v>0.51231446609497577</v>
      </c>
      <c r="H529" s="37">
        <f t="shared" si="229"/>
        <v>0.51231446609497577</v>
      </c>
      <c r="I529" s="37">
        <f t="shared" si="230"/>
        <v>16.461314466094976</v>
      </c>
      <c r="K529" s="37">
        <f t="shared" si="231"/>
        <v>16.461314466094976</v>
      </c>
      <c r="L529" s="37">
        <f t="shared" si="222"/>
        <v>17.978000000000002</v>
      </c>
      <c r="M529" s="37">
        <f t="shared" si="232"/>
        <v>1.5166855339050258</v>
      </c>
      <c r="N529" s="37">
        <f t="shared" si="223"/>
        <v>75.7</v>
      </c>
      <c r="P529" s="37">
        <f t="shared" si="233"/>
        <v>1.5166855339050258</v>
      </c>
      <c r="Q529" s="37">
        <f t="shared" si="234"/>
        <v>17.978000000000002</v>
      </c>
      <c r="R529" s="101"/>
      <c r="S529">
        <v>17.978000000000002</v>
      </c>
      <c r="T529" s="37">
        <f t="shared" si="235"/>
        <v>0</v>
      </c>
    </row>
    <row r="530" spans="1:20" x14ac:dyDescent="0.3">
      <c r="A530" s="94" t="s">
        <v>2640</v>
      </c>
      <c r="B530" s="95">
        <v>81.8</v>
      </c>
      <c r="C530" s="37">
        <v>1.3149999999999999</v>
      </c>
      <c r="D530" s="37">
        <f>C530+E530</f>
        <v>2.7829999999999999</v>
      </c>
      <c r="E530" s="37">
        <f>VLOOKUP(A530,'расход по ИПУ'!A:B,2,0)</f>
        <v>1.468</v>
      </c>
      <c r="F530" s="37">
        <f>B530</f>
        <v>81.8</v>
      </c>
      <c r="H530" s="37">
        <f t="shared" si="229"/>
        <v>1.468</v>
      </c>
      <c r="I530" s="37">
        <f t="shared" si="230"/>
        <v>2.7829999999999999</v>
      </c>
      <c r="K530" s="37">
        <f t="shared" si="231"/>
        <v>2.7829999999999999</v>
      </c>
      <c r="L530" s="37">
        <f t="shared" si="222"/>
        <v>3.8050000000000002</v>
      </c>
      <c r="M530" s="37">
        <f t="shared" si="232"/>
        <v>1.0220000000000002</v>
      </c>
      <c r="N530" s="37">
        <f t="shared" si="223"/>
        <v>81.8</v>
      </c>
      <c r="P530" s="37">
        <f t="shared" si="233"/>
        <v>1.0220000000000002</v>
      </c>
      <c r="Q530" s="37">
        <f t="shared" si="234"/>
        <v>3.8050000000000002</v>
      </c>
      <c r="R530" s="101"/>
      <c r="S530">
        <v>3.8050000000000002</v>
      </c>
      <c r="T530" s="37">
        <f t="shared" si="235"/>
        <v>0</v>
      </c>
    </row>
    <row r="531" spans="1:20" x14ac:dyDescent="0.3">
      <c r="A531" s="94" t="s">
        <v>1797</v>
      </c>
      <c r="B531" s="95">
        <v>34.4</v>
      </c>
      <c r="C531" s="37">
        <v>8.657</v>
      </c>
      <c r="G531" s="37">
        <f t="shared" ref="G531:G535" si="241">B531*$G$797</f>
        <v>0.23280868736680535</v>
      </c>
      <c r="H531" s="37">
        <f t="shared" si="229"/>
        <v>0.23280868736680535</v>
      </c>
      <c r="I531" s="37">
        <f t="shared" si="230"/>
        <v>8.8898086873668056</v>
      </c>
      <c r="K531" s="37">
        <f t="shared" si="231"/>
        <v>8.8898086873668056</v>
      </c>
      <c r="L531" s="37">
        <f t="shared" si="222"/>
        <v>10.115</v>
      </c>
      <c r="M531" s="37">
        <f t="shared" si="232"/>
        <v>1.2251913126331946</v>
      </c>
      <c r="N531" s="37">
        <f t="shared" si="223"/>
        <v>34.4</v>
      </c>
      <c r="P531" s="37">
        <f t="shared" si="233"/>
        <v>1.2251913126331946</v>
      </c>
      <c r="Q531" s="37">
        <f t="shared" si="234"/>
        <v>10.115</v>
      </c>
      <c r="R531" s="101"/>
      <c r="S531">
        <v>10.115</v>
      </c>
      <c r="T531" s="37">
        <f t="shared" si="235"/>
        <v>0</v>
      </c>
    </row>
    <row r="532" spans="1:20" x14ac:dyDescent="0.3">
      <c r="A532" s="94" t="s">
        <v>2497</v>
      </c>
      <c r="B532" s="95">
        <v>30.7</v>
      </c>
      <c r="C532" s="37">
        <v>1E-3</v>
      </c>
      <c r="G532" s="37">
        <f t="shared" si="241"/>
        <v>0.20776821808607338</v>
      </c>
      <c r="H532" s="37">
        <f t="shared" si="229"/>
        <v>0.20776821808607338</v>
      </c>
      <c r="I532" s="37">
        <f t="shared" si="230"/>
        <v>0.20876821808607338</v>
      </c>
      <c r="K532" s="37">
        <f>S532</f>
        <v>1E-3</v>
      </c>
      <c r="L532" s="37">
        <f t="shared" si="222"/>
        <v>1E-3</v>
      </c>
      <c r="M532" s="37">
        <f t="shared" si="232"/>
        <v>0</v>
      </c>
      <c r="N532" s="37">
        <f t="shared" si="223"/>
        <v>30.7</v>
      </c>
      <c r="P532" s="37">
        <f t="shared" si="233"/>
        <v>0</v>
      </c>
      <c r="Q532" s="37">
        <f t="shared" si="234"/>
        <v>1E-3</v>
      </c>
      <c r="R532" s="101"/>
      <c r="S532">
        <v>1E-3</v>
      </c>
      <c r="T532" s="37">
        <f t="shared" si="235"/>
        <v>0</v>
      </c>
    </row>
    <row r="533" spans="1:20" x14ac:dyDescent="0.3">
      <c r="A533" s="94" t="s">
        <v>1949</v>
      </c>
      <c r="B533" s="95">
        <v>34.299999999999997</v>
      </c>
      <c r="C533" s="37">
        <v>2.9540000000000002</v>
      </c>
      <c r="G533" s="37">
        <f t="shared" si="241"/>
        <v>0.23213191792678556</v>
      </c>
      <c r="H533" s="37">
        <f t="shared" si="229"/>
        <v>0.23213191792678556</v>
      </c>
      <c r="I533" s="37">
        <f t="shared" si="230"/>
        <v>3.1861319179267857</v>
      </c>
      <c r="K533" s="37">
        <f t="shared" si="231"/>
        <v>3.1861319179267857</v>
      </c>
      <c r="L533" s="37">
        <f t="shared" si="222"/>
        <v>4.4710000000000001</v>
      </c>
      <c r="M533" s="37">
        <f t="shared" si="232"/>
        <v>1.2848680820732143</v>
      </c>
      <c r="N533" s="37">
        <f t="shared" si="223"/>
        <v>34.299999999999997</v>
      </c>
      <c r="P533" s="37">
        <f t="shared" si="233"/>
        <v>1.2848680820732143</v>
      </c>
      <c r="Q533" s="37">
        <f t="shared" si="234"/>
        <v>4.4710000000000001</v>
      </c>
      <c r="R533" s="101"/>
      <c r="S533">
        <v>4.4710000000000001</v>
      </c>
      <c r="T533" s="37">
        <f t="shared" si="235"/>
        <v>0</v>
      </c>
    </row>
    <row r="534" spans="1:20" x14ac:dyDescent="0.3">
      <c r="A534" s="94" t="s">
        <v>1652</v>
      </c>
      <c r="B534" s="95">
        <v>75.7</v>
      </c>
      <c r="C534" s="37">
        <v>8.1850000000000005</v>
      </c>
      <c r="G534" s="37">
        <f t="shared" si="241"/>
        <v>0.51231446609497577</v>
      </c>
      <c r="H534" s="37">
        <f t="shared" si="229"/>
        <v>0.51231446609497577</v>
      </c>
      <c r="I534" s="37">
        <f t="shared" si="230"/>
        <v>8.6973144660949764</v>
      </c>
      <c r="K534" s="37">
        <f t="shared" si="231"/>
        <v>8.6973144660949764</v>
      </c>
      <c r="L534" s="37">
        <f t="shared" si="222"/>
        <v>11.045999999999999</v>
      </c>
      <c r="M534" s="37">
        <f t="shared" si="232"/>
        <v>2.348685533905023</v>
      </c>
      <c r="N534" s="37">
        <f t="shared" si="223"/>
        <v>75.7</v>
      </c>
      <c r="P534" s="37">
        <f t="shared" si="233"/>
        <v>2.348685533905023</v>
      </c>
      <c r="Q534" s="37">
        <f t="shared" si="234"/>
        <v>11.045999999999999</v>
      </c>
      <c r="R534" s="101"/>
      <c r="S534">
        <v>11.045999999999999</v>
      </c>
      <c r="T534" s="37">
        <f t="shared" si="235"/>
        <v>0</v>
      </c>
    </row>
    <row r="535" spans="1:20" x14ac:dyDescent="0.3">
      <c r="A535" s="94" t="s">
        <v>334</v>
      </c>
      <c r="B535" s="95">
        <v>33.1</v>
      </c>
      <c r="C535" s="37">
        <v>5.1280000000000001</v>
      </c>
      <c r="G535" s="37">
        <f t="shared" si="241"/>
        <v>0.22401068464654819</v>
      </c>
      <c r="H535" s="37">
        <f t="shared" si="229"/>
        <v>0.22401068464654819</v>
      </c>
      <c r="I535" s="37">
        <f t="shared" si="230"/>
        <v>5.3520106846465483</v>
      </c>
      <c r="K535" s="37">
        <f t="shared" si="231"/>
        <v>5.3520106846465483</v>
      </c>
      <c r="L535" s="37">
        <f t="shared" si="222"/>
        <v>6.6890000000000001</v>
      </c>
      <c r="M535" s="37">
        <f t="shared" si="232"/>
        <v>1.3369893153534518</v>
      </c>
      <c r="N535" s="37">
        <f t="shared" si="223"/>
        <v>33.1</v>
      </c>
      <c r="P535" s="37">
        <f t="shared" si="233"/>
        <v>1.3369893153534518</v>
      </c>
      <c r="Q535" s="37">
        <f t="shared" si="234"/>
        <v>6.6890000000000001</v>
      </c>
      <c r="R535" s="101"/>
      <c r="S535">
        <v>6.6890000000000001</v>
      </c>
      <c r="T535" s="37">
        <f t="shared" si="235"/>
        <v>0</v>
      </c>
    </row>
    <row r="536" spans="1:20" x14ac:dyDescent="0.3">
      <c r="A536" s="94" t="s">
        <v>1747</v>
      </c>
      <c r="B536" s="95">
        <v>81.8</v>
      </c>
      <c r="C536" s="37">
        <v>16.856999999999999</v>
      </c>
      <c r="D536" s="37">
        <f t="shared" ref="D536:D537" si="242">C536+E536</f>
        <v>16.856999999999999</v>
      </c>
      <c r="E536" s="37">
        <f>VLOOKUP(A536,'расход по ИПУ'!A:B,2,0)</f>
        <v>0</v>
      </c>
      <c r="F536" s="37">
        <f t="shared" ref="F536:F537" si="243">B536</f>
        <v>81.8</v>
      </c>
      <c r="H536" s="37">
        <f t="shared" si="229"/>
        <v>0</v>
      </c>
      <c r="I536" s="37">
        <f t="shared" si="230"/>
        <v>16.856999999999999</v>
      </c>
      <c r="K536" s="37">
        <f t="shared" si="231"/>
        <v>16.856999999999999</v>
      </c>
      <c r="L536" s="37">
        <f t="shared" si="222"/>
        <v>19.343</v>
      </c>
      <c r="M536" s="37">
        <f t="shared" si="232"/>
        <v>2.4860000000000007</v>
      </c>
      <c r="N536" s="37">
        <f t="shared" si="223"/>
        <v>81.8</v>
      </c>
      <c r="P536" s="37">
        <f t="shared" si="233"/>
        <v>2.4860000000000007</v>
      </c>
      <c r="Q536" s="37">
        <f t="shared" si="234"/>
        <v>19.343</v>
      </c>
      <c r="R536" s="101"/>
      <c r="S536">
        <v>19.343</v>
      </c>
      <c r="T536" s="37">
        <f t="shared" si="235"/>
        <v>0</v>
      </c>
    </row>
    <row r="537" spans="1:20" x14ac:dyDescent="0.3">
      <c r="A537" s="94" t="s">
        <v>1909</v>
      </c>
      <c r="B537" s="95">
        <v>34.4</v>
      </c>
      <c r="C537" s="37">
        <v>5.2539999999999996</v>
      </c>
      <c r="D537" s="37">
        <f t="shared" si="242"/>
        <v>5.5739999999999998</v>
      </c>
      <c r="E537" s="37">
        <f>VLOOKUP(A537,'расход по ИПУ'!A:B,2,0)</f>
        <v>0.32</v>
      </c>
      <c r="F537" s="37">
        <f t="shared" si="243"/>
        <v>34.4</v>
      </c>
      <c r="H537" s="37">
        <f t="shared" si="229"/>
        <v>0.32</v>
      </c>
      <c r="I537" s="37">
        <f t="shared" si="230"/>
        <v>5.5739999999999998</v>
      </c>
      <c r="K537" s="37">
        <f t="shared" si="231"/>
        <v>5.5739999999999998</v>
      </c>
      <c r="L537" s="37">
        <f t="shared" si="222"/>
        <v>6.7880000000000003</v>
      </c>
      <c r="M537" s="37">
        <f t="shared" si="232"/>
        <v>1.2140000000000004</v>
      </c>
      <c r="N537" s="37">
        <f t="shared" si="223"/>
        <v>34.4</v>
      </c>
      <c r="P537" s="37">
        <f t="shared" si="233"/>
        <v>1.2140000000000004</v>
      </c>
      <c r="Q537" s="37">
        <f t="shared" si="234"/>
        <v>6.7880000000000003</v>
      </c>
      <c r="R537" s="101"/>
      <c r="S537">
        <v>6.7880000000000003</v>
      </c>
      <c r="T537" s="37">
        <f t="shared" si="235"/>
        <v>0</v>
      </c>
    </row>
    <row r="538" spans="1:20" x14ac:dyDescent="0.3">
      <c r="A538" s="94" t="s">
        <v>1707</v>
      </c>
      <c r="B538" s="95">
        <v>30.7</v>
      </c>
      <c r="C538" s="37">
        <v>3.8250000000000002</v>
      </c>
      <c r="G538" s="37">
        <f t="shared" ref="G538:G540" si="244">B538*$G$797</f>
        <v>0.20776821808607338</v>
      </c>
      <c r="H538" s="37">
        <f t="shared" si="229"/>
        <v>0.20776821808607338</v>
      </c>
      <c r="I538" s="37">
        <f t="shared" si="230"/>
        <v>4.0327682180860736</v>
      </c>
      <c r="K538" s="37">
        <f t="shared" si="231"/>
        <v>4.0327682180860736</v>
      </c>
      <c r="L538" s="37">
        <f t="shared" si="222"/>
        <v>5.1859999999999999</v>
      </c>
      <c r="M538" s="37">
        <f t="shared" si="232"/>
        <v>1.1532317819139264</v>
      </c>
      <c r="N538" s="37">
        <f t="shared" si="223"/>
        <v>30.7</v>
      </c>
      <c r="P538" s="37">
        <f t="shared" si="233"/>
        <v>1.1532317819139264</v>
      </c>
      <c r="Q538" s="37">
        <f t="shared" si="234"/>
        <v>5.1859999999999999</v>
      </c>
      <c r="R538" s="101"/>
      <c r="S538">
        <v>5.1859999999999999</v>
      </c>
      <c r="T538" s="37">
        <f t="shared" si="235"/>
        <v>0</v>
      </c>
    </row>
    <row r="539" spans="1:20" x14ac:dyDescent="0.3">
      <c r="A539" s="94" t="s">
        <v>1759</v>
      </c>
      <c r="B539" s="95">
        <v>34.299999999999997</v>
      </c>
      <c r="C539" s="37">
        <v>9.8439999999999994</v>
      </c>
      <c r="G539" s="37">
        <f t="shared" si="244"/>
        <v>0.23213191792678556</v>
      </c>
      <c r="H539" s="37">
        <f t="shared" si="229"/>
        <v>0.23213191792678556</v>
      </c>
      <c r="I539" s="37">
        <f t="shared" si="230"/>
        <v>10.076131917926785</v>
      </c>
      <c r="K539" s="37">
        <f t="shared" si="231"/>
        <v>10.076131917926785</v>
      </c>
      <c r="L539" s="37">
        <f t="shared" si="222"/>
        <v>11.638</v>
      </c>
      <c r="M539" s="37">
        <f t="shared" si="232"/>
        <v>1.5618680820732145</v>
      </c>
      <c r="N539" s="37">
        <f t="shared" si="223"/>
        <v>34.299999999999997</v>
      </c>
      <c r="P539" s="37">
        <f t="shared" si="233"/>
        <v>1.5618680820732145</v>
      </c>
      <c r="Q539" s="37">
        <f t="shared" si="234"/>
        <v>11.638</v>
      </c>
      <c r="R539" s="101"/>
      <c r="S539">
        <v>11.638</v>
      </c>
      <c r="T539" s="37">
        <f t="shared" si="235"/>
        <v>0</v>
      </c>
    </row>
    <row r="540" spans="1:20" x14ac:dyDescent="0.3">
      <c r="A540" s="94" t="s">
        <v>1687</v>
      </c>
      <c r="B540" s="95">
        <v>75.7</v>
      </c>
      <c r="C540" s="37">
        <v>3.6280000000000001</v>
      </c>
      <c r="G540" s="37">
        <f t="shared" si="244"/>
        <v>0.51231446609497577</v>
      </c>
      <c r="H540" s="37">
        <f t="shared" si="229"/>
        <v>0.51231446609497577</v>
      </c>
      <c r="I540" s="37">
        <f t="shared" si="230"/>
        <v>4.140314466094976</v>
      </c>
      <c r="K540" s="37">
        <f t="shared" si="231"/>
        <v>4.140314466094976</v>
      </c>
      <c r="L540" s="37">
        <f t="shared" si="222"/>
        <v>5.0620000000000003</v>
      </c>
      <c r="M540" s="37">
        <f t="shared" si="232"/>
        <v>0.92168553390502428</v>
      </c>
      <c r="N540" s="37">
        <f t="shared" si="223"/>
        <v>75.7</v>
      </c>
      <c r="P540" s="37">
        <f t="shared" si="233"/>
        <v>0.92168553390502428</v>
      </c>
      <c r="Q540" s="37">
        <f t="shared" si="234"/>
        <v>5.0620000000000003</v>
      </c>
      <c r="R540" s="101"/>
      <c r="S540">
        <v>5.0620000000000003</v>
      </c>
      <c r="T540" s="37">
        <f t="shared" si="235"/>
        <v>0</v>
      </c>
    </row>
    <row r="541" spans="1:20" x14ac:dyDescent="0.3">
      <c r="A541" s="94" t="s">
        <v>2501</v>
      </c>
      <c r="B541" s="95">
        <v>81.8</v>
      </c>
      <c r="C541" s="37">
        <v>3.008</v>
      </c>
      <c r="D541" s="37">
        <f>C541+E541</f>
        <v>3.0209999999999999</v>
      </c>
      <c r="E541" s="37">
        <f>VLOOKUP(A541,'расход по ИПУ'!A:B,2,0)</f>
        <v>1.2999999999999999E-2</v>
      </c>
      <c r="F541" s="37">
        <f>B541</f>
        <v>81.8</v>
      </c>
      <c r="H541" s="37">
        <f t="shared" si="229"/>
        <v>1.2999999999999999E-2</v>
      </c>
      <c r="I541" s="37">
        <f t="shared" si="230"/>
        <v>3.0209999999999999</v>
      </c>
      <c r="K541" s="37">
        <f t="shared" si="231"/>
        <v>3.0209999999999999</v>
      </c>
      <c r="L541" s="37">
        <f t="shared" si="222"/>
        <v>3.3839999999999999</v>
      </c>
      <c r="M541" s="37">
        <f t="shared" si="232"/>
        <v>0.36299999999999999</v>
      </c>
      <c r="N541" s="37">
        <f t="shared" si="223"/>
        <v>81.8</v>
      </c>
      <c r="P541" s="37">
        <f t="shared" si="233"/>
        <v>0.36299999999999999</v>
      </c>
      <c r="Q541" s="37">
        <f t="shared" si="234"/>
        <v>3.3839999999999999</v>
      </c>
      <c r="R541" s="101"/>
      <c r="S541">
        <v>3.3839999999999999</v>
      </c>
      <c r="T541" s="37">
        <f t="shared" si="235"/>
        <v>0</v>
      </c>
    </row>
    <row r="542" spans="1:20" x14ac:dyDescent="0.3">
      <c r="A542" s="94" t="s">
        <v>903</v>
      </c>
      <c r="B542" s="95">
        <v>34.4</v>
      </c>
      <c r="C542" s="37">
        <v>7.5279999999999996</v>
      </c>
      <c r="G542" s="37">
        <f t="shared" ref="G542:G546" si="245">B542*$G$797</f>
        <v>0.23280868736680535</v>
      </c>
      <c r="H542" s="37">
        <f t="shared" si="229"/>
        <v>0.23280868736680535</v>
      </c>
      <c r="I542" s="37">
        <f t="shared" si="230"/>
        <v>7.7608086873668052</v>
      </c>
      <c r="K542" s="37">
        <f t="shared" si="231"/>
        <v>7.7608086873668052</v>
      </c>
      <c r="L542" s="37">
        <f t="shared" si="222"/>
        <v>9.5220000000000002</v>
      </c>
      <c r="M542" s="37">
        <f t="shared" si="232"/>
        <v>1.7611913126331951</v>
      </c>
      <c r="N542" s="37">
        <f t="shared" si="223"/>
        <v>34.4</v>
      </c>
      <c r="P542" s="37">
        <f t="shared" si="233"/>
        <v>1.7611913126331951</v>
      </c>
      <c r="Q542" s="37">
        <f t="shared" si="234"/>
        <v>9.5220000000000002</v>
      </c>
      <c r="R542" s="101"/>
      <c r="S542">
        <v>9.5220000000000002</v>
      </c>
      <c r="T542" s="37">
        <f t="shared" si="235"/>
        <v>0</v>
      </c>
    </row>
    <row r="543" spans="1:20" x14ac:dyDescent="0.3">
      <c r="A543" s="94" t="s">
        <v>936</v>
      </c>
      <c r="B543" s="95">
        <v>30.7</v>
      </c>
      <c r="C543" s="37">
        <v>1E-3</v>
      </c>
      <c r="G543" s="37">
        <f t="shared" si="245"/>
        <v>0.20776821808607338</v>
      </c>
      <c r="H543" s="37">
        <f t="shared" si="229"/>
        <v>0.20776821808607338</v>
      </c>
      <c r="I543" s="37">
        <f t="shared" si="230"/>
        <v>0.20876821808607338</v>
      </c>
      <c r="K543" s="37">
        <f>S543</f>
        <v>1E-3</v>
      </c>
      <c r="L543" s="37">
        <f t="shared" si="222"/>
        <v>1E-3</v>
      </c>
      <c r="M543" s="37">
        <f t="shared" si="232"/>
        <v>0</v>
      </c>
      <c r="N543" s="37">
        <f t="shared" si="223"/>
        <v>30.7</v>
      </c>
      <c r="P543" s="37">
        <f t="shared" si="233"/>
        <v>0</v>
      </c>
      <c r="Q543" s="37">
        <f t="shared" si="234"/>
        <v>1E-3</v>
      </c>
      <c r="R543" s="101"/>
      <c r="S543">
        <v>1E-3</v>
      </c>
      <c r="T543" s="37">
        <f t="shared" si="235"/>
        <v>0</v>
      </c>
    </row>
    <row r="544" spans="1:20" x14ac:dyDescent="0.3">
      <c r="A544" s="94" t="s">
        <v>1810</v>
      </c>
      <c r="B544" s="95">
        <v>34.299999999999997</v>
      </c>
      <c r="C544" s="37">
        <v>10.087999999999999</v>
      </c>
      <c r="G544" s="37">
        <f t="shared" si="245"/>
        <v>0.23213191792678556</v>
      </c>
      <c r="H544" s="37">
        <f t="shared" si="229"/>
        <v>0.23213191792678556</v>
      </c>
      <c r="I544" s="37">
        <f t="shared" si="230"/>
        <v>10.320131917926785</v>
      </c>
      <c r="K544" s="37">
        <f t="shared" si="231"/>
        <v>10.320131917926785</v>
      </c>
      <c r="L544" s="37">
        <f t="shared" si="222"/>
        <v>11.988</v>
      </c>
      <c r="M544" s="37">
        <f t="shared" si="232"/>
        <v>1.6678680820732144</v>
      </c>
      <c r="N544" s="37">
        <f t="shared" si="223"/>
        <v>34.299999999999997</v>
      </c>
      <c r="P544" s="37">
        <f t="shared" si="233"/>
        <v>1.6678680820732144</v>
      </c>
      <c r="Q544" s="37">
        <f t="shared" si="234"/>
        <v>11.988</v>
      </c>
      <c r="R544" s="101"/>
      <c r="S544">
        <v>11.988</v>
      </c>
      <c r="T544" s="37">
        <f t="shared" si="235"/>
        <v>0</v>
      </c>
    </row>
    <row r="545" spans="1:20" x14ac:dyDescent="0.3">
      <c r="A545" s="94" t="s">
        <v>2485</v>
      </c>
      <c r="B545" s="95">
        <v>75.7</v>
      </c>
      <c r="C545" s="37">
        <v>15.161</v>
      </c>
      <c r="G545" s="37">
        <f t="shared" si="245"/>
        <v>0.51231446609497577</v>
      </c>
      <c r="H545" s="37">
        <f t="shared" si="229"/>
        <v>0.51231446609497577</v>
      </c>
      <c r="I545" s="37">
        <f t="shared" si="230"/>
        <v>15.673314466094975</v>
      </c>
      <c r="K545" s="37">
        <f t="shared" si="231"/>
        <v>15.673314466094975</v>
      </c>
      <c r="L545" s="37">
        <f t="shared" si="222"/>
        <v>18.920999999999999</v>
      </c>
      <c r="M545" s="37">
        <f t="shared" si="232"/>
        <v>3.2476855339050239</v>
      </c>
      <c r="N545" s="37">
        <f t="shared" si="223"/>
        <v>75.7</v>
      </c>
      <c r="P545" s="37">
        <f t="shared" si="233"/>
        <v>3.2476855339050239</v>
      </c>
      <c r="Q545" s="37">
        <f t="shared" si="234"/>
        <v>18.920999999999999</v>
      </c>
      <c r="R545" s="101"/>
      <c r="S545">
        <v>18.920999999999999</v>
      </c>
      <c r="T545" s="37">
        <f t="shared" si="235"/>
        <v>0</v>
      </c>
    </row>
    <row r="546" spans="1:20" x14ac:dyDescent="0.3">
      <c r="A546" s="94" t="s">
        <v>361</v>
      </c>
      <c r="B546" s="95">
        <v>36.700000000000003</v>
      </c>
      <c r="C546" s="37">
        <v>4.0090000000000003</v>
      </c>
      <c r="G546" s="37">
        <f t="shared" si="245"/>
        <v>0.24837438448726037</v>
      </c>
      <c r="H546" s="37">
        <f t="shared" si="229"/>
        <v>0.24837438448726037</v>
      </c>
      <c r="I546" s="37">
        <f t="shared" si="230"/>
        <v>4.2573743844872611</v>
      </c>
      <c r="K546" s="37">
        <f t="shared" si="231"/>
        <v>4.2573743844872611</v>
      </c>
      <c r="L546" s="37">
        <f t="shared" si="222"/>
        <v>5.6210000000000004</v>
      </c>
      <c r="M546" s="37">
        <f t="shared" si="232"/>
        <v>1.3636256155127393</v>
      </c>
      <c r="N546" s="37">
        <f t="shared" si="223"/>
        <v>36.700000000000003</v>
      </c>
      <c r="P546" s="37">
        <f t="shared" si="233"/>
        <v>1.3636256155127393</v>
      </c>
      <c r="Q546" s="37">
        <f t="shared" si="234"/>
        <v>5.6210000000000004</v>
      </c>
      <c r="R546" s="101"/>
      <c r="S546">
        <v>5.6210000000000004</v>
      </c>
      <c r="T546" s="37">
        <f t="shared" si="235"/>
        <v>0</v>
      </c>
    </row>
    <row r="547" spans="1:20" x14ac:dyDescent="0.3">
      <c r="A547" s="94" t="s">
        <v>1696</v>
      </c>
      <c r="B547" s="95">
        <v>81.8</v>
      </c>
      <c r="C547" s="37">
        <v>6.3959999999999999</v>
      </c>
      <c r="D547" s="37">
        <f>C547+E547</f>
        <v>6.3959999999999999</v>
      </c>
      <c r="E547" s="37">
        <f>VLOOKUP(A547,'расход по ИПУ'!A:B,2,0)</f>
        <v>0</v>
      </c>
      <c r="F547" s="37">
        <f>B547</f>
        <v>81.8</v>
      </c>
      <c r="H547" s="37">
        <f t="shared" si="229"/>
        <v>0</v>
      </c>
      <c r="I547" s="37">
        <f t="shared" si="230"/>
        <v>6.3959999999999999</v>
      </c>
      <c r="K547" s="37">
        <f t="shared" si="231"/>
        <v>6.3959999999999999</v>
      </c>
      <c r="L547" s="37">
        <f t="shared" si="222"/>
        <v>9.8409999999999993</v>
      </c>
      <c r="M547" s="37">
        <f t="shared" si="232"/>
        <v>3.4449999999999994</v>
      </c>
      <c r="N547" s="37">
        <f t="shared" si="223"/>
        <v>81.8</v>
      </c>
      <c r="P547" s="37">
        <f t="shared" si="233"/>
        <v>3.4449999999999994</v>
      </c>
      <c r="Q547" s="37">
        <f t="shared" si="234"/>
        <v>9.8409999999999993</v>
      </c>
      <c r="R547" s="101"/>
      <c r="S547">
        <v>9.8409999999999993</v>
      </c>
      <c r="T547" s="37">
        <f t="shared" si="235"/>
        <v>0</v>
      </c>
    </row>
    <row r="548" spans="1:20" x14ac:dyDescent="0.3">
      <c r="A548" s="94" t="s">
        <v>1083</v>
      </c>
      <c r="B548" s="95">
        <v>34.4</v>
      </c>
      <c r="C548" s="37">
        <v>11.148999999999999</v>
      </c>
      <c r="G548" s="37">
        <f t="shared" ref="G548:G554" si="246">B548*$G$797</f>
        <v>0.23280868736680535</v>
      </c>
      <c r="H548" s="37">
        <f t="shared" si="229"/>
        <v>0.23280868736680535</v>
      </c>
      <c r="I548" s="37">
        <f t="shared" si="230"/>
        <v>11.381808687366805</v>
      </c>
      <c r="K548" s="37">
        <f t="shared" si="231"/>
        <v>11.381808687366805</v>
      </c>
      <c r="L548" s="37">
        <f t="shared" si="222"/>
        <v>14.670999999999999</v>
      </c>
      <c r="M548" s="37">
        <f t="shared" si="232"/>
        <v>3.2891913126331946</v>
      </c>
      <c r="N548" s="37">
        <f t="shared" si="223"/>
        <v>34.4</v>
      </c>
      <c r="P548" s="37">
        <f t="shared" si="233"/>
        <v>3.2891913126331946</v>
      </c>
      <c r="Q548" s="37">
        <f t="shared" si="234"/>
        <v>14.670999999999999</v>
      </c>
      <c r="R548" s="101"/>
      <c r="S548">
        <v>14.670999999999999</v>
      </c>
      <c r="T548" s="37">
        <f t="shared" si="235"/>
        <v>0</v>
      </c>
    </row>
    <row r="549" spans="1:20" x14ac:dyDescent="0.3">
      <c r="A549" s="94" t="s">
        <v>1994</v>
      </c>
      <c r="B549" s="95">
        <v>30.7</v>
      </c>
      <c r="C549" s="37">
        <v>6.5960000000000001</v>
      </c>
      <c r="G549" s="37">
        <f t="shared" si="246"/>
        <v>0.20776821808607338</v>
      </c>
      <c r="H549" s="37">
        <f t="shared" si="229"/>
        <v>0.20776821808607338</v>
      </c>
      <c r="I549" s="37">
        <f t="shared" si="230"/>
        <v>6.8037682180860735</v>
      </c>
      <c r="K549" s="37">
        <f t="shared" si="231"/>
        <v>6.8037682180860735</v>
      </c>
      <c r="L549" s="37">
        <f t="shared" si="222"/>
        <v>7.734</v>
      </c>
      <c r="M549" s="37">
        <f t="shared" si="232"/>
        <v>0.93023178191392653</v>
      </c>
      <c r="N549" s="37">
        <f t="shared" si="223"/>
        <v>30.7</v>
      </c>
      <c r="P549" s="37">
        <f t="shared" si="233"/>
        <v>0.93023178191392653</v>
      </c>
      <c r="Q549" s="37">
        <f t="shared" si="234"/>
        <v>7.734</v>
      </c>
      <c r="R549" s="101"/>
      <c r="S549">
        <v>7.734</v>
      </c>
      <c r="T549" s="37">
        <f t="shared" si="235"/>
        <v>0</v>
      </c>
    </row>
    <row r="550" spans="1:20" x14ac:dyDescent="0.3">
      <c r="A550" s="94" t="s">
        <v>1911</v>
      </c>
      <c r="B550" s="95">
        <v>34.299999999999997</v>
      </c>
      <c r="C550" s="37">
        <v>6.9260000000000002</v>
      </c>
      <c r="G550" s="37">
        <f t="shared" si="246"/>
        <v>0.23213191792678556</v>
      </c>
      <c r="H550" s="37">
        <f t="shared" si="229"/>
        <v>0.23213191792678556</v>
      </c>
      <c r="I550" s="37">
        <f t="shared" si="230"/>
        <v>7.1581319179267862</v>
      </c>
      <c r="K550" s="37">
        <f t="shared" si="231"/>
        <v>7.1581319179267862</v>
      </c>
      <c r="L550" s="37">
        <f t="shared" si="222"/>
        <v>8.3149999999999995</v>
      </c>
      <c r="M550" s="37">
        <f t="shared" si="232"/>
        <v>1.1568680820732133</v>
      </c>
      <c r="N550" s="37">
        <f t="shared" si="223"/>
        <v>34.299999999999997</v>
      </c>
      <c r="P550" s="37">
        <f t="shared" si="233"/>
        <v>1.1568680820732133</v>
      </c>
      <c r="Q550" s="37">
        <f t="shared" si="234"/>
        <v>8.3149999999999995</v>
      </c>
      <c r="R550" s="101"/>
      <c r="S550">
        <v>8.3149999999999995</v>
      </c>
      <c r="T550" s="37">
        <f t="shared" si="235"/>
        <v>0</v>
      </c>
    </row>
    <row r="551" spans="1:20" x14ac:dyDescent="0.3">
      <c r="A551" s="94" t="s">
        <v>1654</v>
      </c>
      <c r="B551" s="95">
        <v>75.7</v>
      </c>
      <c r="C551" s="37">
        <v>1E-3</v>
      </c>
      <c r="G551" s="37">
        <f t="shared" si="246"/>
        <v>0.51231446609497577</v>
      </c>
      <c r="H551" s="37">
        <f t="shared" si="229"/>
        <v>0.51231446609497577</v>
      </c>
      <c r="I551" s="37">
        <f t="shared" si="230"/>
        <v>0.51331446609497577</v>
      </c>
      <c r="K551" s="37">
        <f>S551</f>
        <v>1E-3</v>
      </c>
      <c r="L551" s="37">
        <f t="shared" si="222"/>
        <v>1E-3</v>
      </c>
      <c r="M551" s="37">
        <f t="shared" si="232"/>
        <v>0</v>
      </c>
      <c r="N551" s="37">
        <f t="shared" si="223"/>
        <v>75.7</v>
      </c>
      <c r="P551" s="37">
        <f t="shared" si="233"/>
        <v>0</v>
      </c>
      <c r="Q551" s="37">
        <f t="shared" si="234"/>
        <v>1E-3</v>
      </c>
      <c r="R551" s="101"/>
      <c r="S551">
        <v>1E-3</v>
      </c>
      <c r="T551" s="37">
        <f t="shared" si="235"/>
        <v>0</v>
      </c>
    </row>
    <row r="552" spans="1:20" x14ac:dyDescent="0.3">
      <c r="A552" s="94" t="s">
        <v>1834</v>
      </c>
      <c r="B552" s="95">
        <v>81.8</v>
      </c>
      <c r="C552" s="37">
        <v>7.8079999999999998</v>
      </c>
      <c r="G552" s="37">
        <f t="shared" si="246"/>
        <v>0.55359740193618245</v>
      </c>
      <c r="H552" s="37">
        <f t="shared" si="229"/>
        <v>0.55359740193618245</v>
      </c>
      <c r="I552" s="37">
        <f t="shared" si="230"/>
        <v>8.3615974019361818</v>
      </c>
      <c r="K552" s="37">
        <f t="shared" si="231"/>
        <v>8.3615974019361818</v>
      </c>
      <c r="L552" s="37">
        <f t="shared" si="222"/>
        <v>10.363</v>
      </c>
      <c r="M552" s="37">
        <f t="shared" si="232"/>
        <v>2.0014025980638177</v>
      </c>
      <c r="N552" s="37">
        <f t="shared" si="223"/>
        <v>81.8</v>
      </c>
      <c r="P552" s="37">
        <f t="shared" si="233"/>
        <v>2.0014025980638177</v>
      </c>
      <c r="Q552" s="37">
        <f t="shared" si="234"/>
        <v>10.363</v>
      </c>
      <c r="R552" s="101"/>
      <c r="S552">
        <v>10.363</v>
      </c>
      <c r="T552" s="37">
        <f t="shared" si="235"/>
        <v>0</v>
      </c>
    </row>
    <row r="553" spans="1:20" x14ac:dyDescent="0.3">
      <c r="A553" s="94" t="s">
        <v>1061</v>
      </c>
      <c r="B553" s="95">
        <v>34.4</v>
      </c>
      <c r="C553" s="37">
        <v>0.79900000000000004</v>
      </c>
      <c r="G553" s="37">
        <f t="shared" si="246"/>
        <v>0.23280868736680535</v>
      </c>
      <c r="H553" s="37">
        <f t="shared" si="229"/>
        <v>0.23280868736680535</v>
      </c>
      <c r="I553" s="37">
        <f t="shared" si="230"/>
        <v>1.0318086873668053</v>
      </c>
      <c r="K553" s="37">
        <f>S553</f>
        <v>0.79900000000000004</v>
      </c>
      <c r="L553" s="37">
        <f t="shared" si="222"/>
        <v>0.79900000000000004</v>
      </c>
      <c r="M553" s="37">
        <f t="shared" si="232"/>
        <v>0</v>
      </c>
      <c r="N553" s="37">
        <f t="shared" si="223"/>
        <v>34.4</v>
      </c>
      <c r="P553" s="37">
        <f t="shared" si="233"/>
        <v>0</v>
      </c>
      <c r="Q553" s="37">
        <f t="shared" si="234"/>
        <v>0.79900000000000004</v>
      </c>
      <c r="R553" s="101"/>
      <c r="S553">
        <v>0.79900000000000004</v>
      </c>
      <c r="T553" s="37">
        <f t="shared" si="235"/>
        <v>0</v>
      </c>
    </row>
    <row r="554" spans="1:20" x14ac:dyDescent="0.3">
      <c r="A554" s="94" t="s">
        <v>1689</v>
      </c>
      <c r="B554" s="95">
        <v>30.7</v>
      </c>
      <c r="C554" s="37">
        <v>6.5880000000000001</v>
      </c>
      <c r="G554" s="37">
        <f t="shared" si="246"/>
        <v>0.20776821808607338</v>
      </c>
      <c r="H554" s="37">
        <f t="shared" si="229"/>
        <v>0.20776821808607338</v>
      </c>
      <c r="I554" s="37">
        <f t="shared" si="230"/>
        <v>6.7957682180860735</v>
      </c>
      <c r="K554" s="37">
        <f t="shared" si="231"/>
        <v>6.7957682180860735</v>
      </c>
      <c r="L554" s="37">
        <f t="shared" si="222"/>
        <v>8.0269999999999992</v>
      </c>
      <c r="M554" s="37">
        <f t="shared" si="232"/>
        <v>1.2312317819139258</v>
      </c>
      <c r="N554" s="37">
        <f t="shared" si="223"/>
        <v>30.7</v>
      </c>
      <c r="P554" s="37">
        <f t="shared" si="233"/>
        <v>1.2312317819139258</v>
      </c>
      <c r="Q554" s="37">
        <f t="shared" si="234"/>
        <v>8.0269999999999992</v>
      </c>
      <c r="R554" s="101"/>
      <c r="S554">
        <v>8.0269999999999992</v>
      </c>
      <c r="T554" s="37">
        <f t="shared" si="235"/>
        <v>0</v>
      </c>
    </row>
    <row r="555" spans="1:20" x14ac:dyDescent="0.3">
      <c r="A555" s="94" t="s">
        <v>1951</v>
      </c>
      <c r="B555" s="95">
        <v>34.299999999999997</v>
      </c>
      <c r="C555" s="37">
        <v>5.5579999999999998</v>
      </c>
      <c r="D555" s="37">
        <f>C555+E555</f>
        <v>5.5579999999999998</v>
      </c>
      <c r="E555" s="37">
        <f>VLOOKUP(A555,'расход по ИПУ'!A:B,2,0)</f>
        <v>0</v>
      </c>
      <c r="F555" s="37">
        <f>B555</f>
        <v>34.299999999999997</v>
      </c>
      <c r="H555" s="37">
        <f t="shared" si="229"/>
        <v>0</v>
      </c>
      <c r="I555" s="37">
        <f t="shared" si="230"/>
        <v>5.5579999999999998</v>
      </c>
      <c r="K555" s="37">
        <f t="shared" si="231"/>
        <v>5.5579999999999998</v>
      </c>
      <c r="L555" s="37">
        <f t="shared" si="222"/>
        <v>7.5629999999999997</v>
      </c>
      <c r="M555" s="37">
        <f t="shared" si="232"/>
        <v>2.0049999999999999</v>
      </c>
      <c r="N555" s="37">
        <f t="shared" si="223"/>
        <v>34.299999999999997</v>
      </c>
      <c r="P555" s="37">
        <f t="shared" si="233"/>
        <v>2.0049999999999999</v>
      </c>
      <c r="Q555" s="37">
        <f t="shared" si="234"/>
        <v>7.5629999999999997</v>
      </c>
      <c r="R555" s="101"/>
      <c r="S555">
        <v>7.5629999999999997</v>
      </c>
      <c r="T555" s="37">
        <f t="shared" si="235"/>
        <v>0</v>
      </c>
    </row>
    <row r="556" spans="1:20" x14ac:dyDescent="0.3">
      <c r="A556" s="94" t="s">
        <v>2013</v>
      </c>
      <c r="B556" s="95">
        <v>75.7</v>
      </c>
      <c r="C556" s="37">
        <v>14.358000000000001</v>
      </c>
      <c r="G556" s="37">
        <f t="shared" ref="G556:G558" si="247">B556*$G$797</f>
        <v>0.51231446609497577</v>
      </c>
      <c r="H556" s="37">
        <f t="shared" si="229"/>
        <v>0.51231446609497577</v>
      </c>
      <c r="I556" s="37">
        <f t="shared" si="230"/>
        <v>14.870314466094976</v>
      </c>
      <c r="K556" s="37">
        <f t="shared" si="231"/>
        <v>14.870314466094976</v>
      </c>
      <c r="L556" s="37">
        <f t="shared" si="222"/>
        <v>18.459</v>
      </c>
      <c r="M556" s="37">
        <f t="shared" si="232"/>
        <v>3.5886855339050232</v>
      </c>
      <c r="N556" s="37">
        <f t="shared" si="223"/>
        <v>75.7</v>
      </c>
      <c r="P556" s="37">
        <f t="shared" si="233"/>
        <v>3.5886855339050232</v>
      </c>
      <c r="Q556" s="37">
        <f t="shared" si="234"/>
        <v>18.459</v>
      </c>
      <c r="R556" s="101"/>
      <c r="S556">
        <v>18.459</v>
      </c>
      <c r="T556" s="37">
        <f t="shared" si="235"/>
        <v>0</v>
      </c>
    </row>
    <row r="557" spans="1:20" x14ac:dyDescent="0.3">
      <c r="A557" s="94" t="s">
        <v>248</v>
      </c>
      <c r="B557" s="95">
        <v>79.7</v>
      </c>
      <c r="C557" s="37">
        <v>22.491</v>
      </c>
      <c r="G557" s="37">
        <f t="shared" si="247"/>
        <v>0.53938524369576712</v>
      </c>
      <c r="H557" s="37">
        <f t="shared" si="229"/>
        <v>0.53938524369576712</v>
      </c>
      <c r="I557" s="37">
        <f t="shared" si="230"/>
        <v>23.030385243695768</v>
      </c>
      <c r="K557" s="37">
        <f t="shared" si="231"/>
        <v>23.030385243695768</v>
      </c>
      <c r="L557" s="37">
        <f t="shared" si="222"/>
        <v>27.114999999999998</v>
      </c>
      <c r="M557" s="37">
        <f t="shared" si="232"/>
        <v>4.0846147563042301</v>
      </c>
      <c r="N557" s="37">
        <f t="shared" si="223"/>
        <v>79.7</v>
      </c>
      <c r="P557" s="37">
        <f t="shared" si="233"/>
        <v>4.0846147563042301</v>
      </c>
      <c r="Q557" s="37">
        <f t="shared" si="234"/>
        <v>27.114999999999998</v>
      </c>
      <c r="R557" s="101"/>
      <c r="S557">
        <v>27.114999999999998</v>
      </c>
      <c r="T557" s="37">
        <f t="shared" si="235"/>
        <v>0</v>
      </c>
    </row>
    <row r="558" spans="1:20" x14ac:dyDescent="0.3">
      <c r="A558" s="94" t="s">
        <v>345</v>
      </c>
      <c r="B558" s="95">
        <v>78.400000000000006</v>
      </c>
      <c r="C558" s="37">
        <v>1E-3</v>
      </c>
      <c r="G558" s="37">
        <f t="shared" si="247"/>
        <v>0.53058724097550991</v>
      </c>
      <c r="H558" s="37">
        <f t="shared" si="229"/>
        <v>0.53058724097550991</v>
      </c>
      <c r="I558" s="37">
        <f t="shared" si="230"/>
        <v>0.53158724097550991</v>
      </c>
      <c r="K558" s="37">
        <f t="shared" si="231"/>
        <v>0.53158724097550991</v>
      </c>
      <c r="L558" s="37">
        <f t="shared" si="222"/>
        <v>2.5619999999999998</v>
      </c>
      <c r="M558" s="37">
        <f t="shared" si="232"/>
        <v>2.03041275902449</v>
      </c>
      <c r="N558" s="37">
        <f t="shared" si="223"/>
        <v>78.400000000000006</v>
      </c>
      <c r="P558" s="37">
        <f t="shared" si="233"/>
        <v>2.03041275902449</v>
      </c>
      <c r="Q558" s="37">
        <f t="shared" si="234"/>
        <v>2.5619999999999998</v>
      </c>
      <c r="R558" s="101"/>
      <c r="S558">
        <v>2.5619999999999998</v>
      </c>
      <c r="T558" s="37">
        <f t="shared" si="235"/>
        <v>0</v>
      </c>
    </row>
    <row r="559" spans="1:20" x14ac:dyDescent="0.3">
      <c r="A559" s="94" t="s">
        <v>1128</v>
      </c>
      <c r="B559" s="95">
        <v>81.8</v>
      </c>
      <c r="C559" s="37">
        <v>14.999000000000001</v>
      </c>
      <c r="D559" s="37">
        <f>C559+E559</f>
        <v>15.299000000000001</v>
      </c>
      <c r="E559" s="37">
        <f>VLOOKUP(A559,'расход по ИПУ'!A:B,2,0)</f>
        <v>0.3</v>
      </c>
      <c r="F559" s="37">
        <f>B559</f>
        <v>81.8</v>
      </c>
      <c r="H559" s="37">
        <f t="shared" si="229"/>
        <v>0.3</v>
      </c>
      <c r="I559" s="37">
        <f t="shared" si="230"/>
        <v>15.299000000000001</v>
      </c>
      <c r="K559" s="37">
        <f t="shared" si="231"/>
        <v>15.299000000000001</v>
      </c>
      <c r="L559" s="37">
        <f t="shared" si="222"/>
        <v>17.882999999999999</v>
      </c>
      <c r="M559" s="37">
        <f t="shared" si="232"/>
        <v>2.5839999999999979</v>
      </c>
      <c r="N559" s="37">
        <f t="shared" si="223"/>
        <v>81.8</v>
      </c>
      <c r="P559" s="37">
        <f t="shared" si="233"/>
        <v>2.5839999999999979</v>
      </c>
      <c r="Q559" s="37">
        <f t="shared" si="234"/>
        <v>17.882999999999999</v>
      </c>
      <c r="R559" s="101"/>
      <c r="S559">
        <v>17.882999999999999</v>
      </c>
      <c r="T559" s="37">
        <f t="shared" si="235"/>
        <v>0</v>
      </c>
    </row>
    <row r="560" spans="1:20" x14ac:dyDescent="0.3">
      <c r="A560" s="94" t="s">
        <v>1725</v>
      </c>
      <c r="B560" s="95">
        <v>34.4</v>
      </c>
      <c r="C560" s="37">
        <v>1E-3</v>
      </c>
      <c r="G560" s="37">
        <f t="shared" ref="G560:G567" si="248">B560*$G$797</f>
        <v>0.23280868736680535</v>
      </c>
      <c r="H560" s="37">
        <f t="shared" si="229"/>
        <v>0.23280868736680535</v>
      </c>
      <c r="I560" s="37">
        <f t="shared" si="230"/>
        <v>0.23380868736680535</v>
      </c>
      <c r="K560" s="37">
        <f>S560</f>
        <v>1E-3</v>
      </c>
      <c r="L560" s="37">
        <f t="shared" si="222"/>
        <v>1E-3</v>
      </c>
      <c r="M560" s="37">
        <f t="shared" si="232"/>
        <v>0</v>
      </c>
      <c r="N560" s="37">
        <f t="shared" si="223"/>
        <v>34.4</v>
      </c>
      <c r="P560" s="37">
        <f t="shared" si="233"/>
        <v>0</v>
      </c>
      <c r="Q560" s="37">
        <f t="shared" si="234"/>
        <v>1E-3</v>
      </c>
      <c r="R560" s="101"/>
      <c r="S560">
        <v>1E-3</v>
      </c>
      <c r="T560" s="37">
        <f t="shared" si="235"/>
        <v>0</v>
      </c>
    </row>
    <row r="561" spans="1:20" x14ac:dyDescent="0.3">
      <c r="A561" s="94" t="s">
        <v>942</v>
      </c>
      <c r="B561" s="95">
        <v>30.7</v>
      </c>
      <c r="C561" s="37">
        <v>6.3520000000000003</v>
      </c>
      <c r="G561" s="37">
        <f t="shared" si="248"/>
        <v>0.20776821808607338</v>
      </c>
      <c r="H561" s="37">
        <f t="shared" si="229"/>
        <v>0.20776821808607338</v>
      </c>
      <c r="I561" s="37">
        <f t="shared" si="230"/>
        <v>6.5597682180860737</v>
      </c>
      <c r="K561" s="37">
        <f t="shared" si="231"/>
        <v>6.5597682180860737</v>
      </c>
      <c r="L561" s="37">
        <f t="shared" si="222"/>
        <v>7.5590000000000002</v>
      </c>
      <c r="M561" s="37">
        <f t="shared" si="232"/>
        <v>0.99923178191392648</v>
      </c>
      <c r="N561" s="37">
        <f t="shared" si="223"/>
        <v>30.7</v>
      </c>
      <c r="P561" s="37">
        <f t="shared" si="233"/>
        <v>0.99923178191392648</v>
      </c>
      <c r="Q561" s="37">
        <f t="shared" si="234"/>
        <v>7.5590000000000002</v>
      </c>
      <c r="R561" s="101"/>
      <c r="S561">
        <v>7.5590000000000002</v>
      </c>
      <c r="T561" s="37">
        <f t="shared" si="235"/>
        <v>0</v>
      </c>
    </row>
    <row r="562" spans="1:20" x14ac:dyDescent="0.3">
      <c r="A562" s="94" t="s">
        <v>2469</v>
      </c>
      <c r="B562" s="95">
        <v>34.299999999999997</v>
      </c>
      <c r="C562" s="37">
        <v>8.4550000000000001</v>
      </c>
      <c r="G562" s="37">
        <f t="shared" si="248"/>
        <v>0.23213191792678556</v>
      </c>
      <c r="H562" s="37">
        <f t="shared" si="229"/>
        <v>0.23213191792678556</v>
      </c>
      <c r="I562" s="37">
        <f t="shared" si="230"/>
        <v>8.6871319179267861</v>
      </c>
      <c r="K562" s="37">
        <f t="shared" si="231"/>
        <v>8.6871319179267861</v>
      </c>
      <c r="L562" s="37">
        <f t="shared" ref="L562:L625" si="249">K562+M562</f>
        <v>10.000999999999999</v>
      </c>
      <c r="M562" s="37">
        <f t="shared" si="232"/>
        <v>1.3138680820732134</v>
      </c>
      <c r="N562" s="37">
        <f t="shared" ref="N562:N625" si="250">B562</f>
        <v>34.299999999999997</v>
      </c>
      <c r="P562" s="37">
        <f t="shared" si="233"/>
        <v>1.3138680820732134</v>
      </c>
      <c r="Q562" s="37">
        <f t="shared" si="234"/>
        <v>10.000999999999999</v>
      </c>
      <c r="R562" s="101"/>
      <c r="S562">
        <v>10.000999999999999</v>
      </c>
      <c r="T562" s="37">
        <f t="shared" si="235"/>
        <v>0</v>
      </c>
    </row>
    <row r="563" spans="1:20" x14ac:dyDescent="0.3">
      <c r="A563" s="94" t="s">
        <v>1870</v>
      </c>
      <c r="B563" s="95">
        <v>75.7</v>
      </c>
      <c r="C563" s="37">
        <v>13.435</v>
      </c>
      <c r="G563" s="37">
        <f t="shared" si="248"/>
        <v>0.51231446609497577</v>
      </c>
      <c r="H563" s="37">
        <f t="shared" si="229"/>
        <v>0.51231446609497577</v>
      </c>
      <c r="I563" s="37">
        <f t="shared" si="230"/>
        <v>13.947314466094976</v>
      </c>
      <c r="K563" s="37">
        <f t="shared" si="231"/>
        <v>13.947314466094976</v>
      </c>
      <c r="L563" s="37">
        <f t="shared" si="249"/>
        <v>16.559999999999999</v>
      </c>
      <c r="M563" s="37">
        <f t="shared" si="232"/>
        <v>2.6126855339050223</v>
      </c>
      <c r="N563" s="37">
        <f t="shared" si="250"/>
        <v>75.7</v>
      </c>
      <c r="P563" s="37">
        <f t="shared" si="233"/>
        <v>2.6126855339050223</v>
      </c>
      <c r="Q563" s="37">
        <f t="shared" si="234"/>
        <v>16.559999999999999</v>
      </c>
      <c r="R563" s="101"/>
      <c r="S563">
        <v>16.559999999999999</v>
      </c>
      <c r="T563" s="37">
        <f t="shared" si="235"/>
        <v>0</v>
      </c>
    </row>
    <row r="564" spans="1:20" x14ac:dyDescent="0.3">
      <c r="A564" s="94" t="s">
        <v>1818</v>
      </c>
      <c r="B564" s="95">
        <v>114.2</v>
      </c>
      <c r="C564" s="37">
        <v>16.387</v>
      </c>
      <c r="G564" s="37">
        <f t="shared" si="248"/>
        <v>0.77287070050259221</v>
      </c>
      <c r="H564" s="37">
        <f t="shared" si="229"/>
        <v>0.77287070050259221</v>
      </c>
      <c r="I564" s="37">
        <f t="shared" si="230"/>
        <v>17.159870700502594</v>
      </c>
      <c r="K564" s="37">
        <f t="shared" si="231"/>
        <v>17.159870700502594</v>
      </c>
      <c r="L564" s="37">
        <f t="shared" si="249"/>
        <v>20.329999999999998</v>
      </c>
      <c r="M564" s="37">
        <f t="shared" si="232"/>
        <v>3.170129299497404</v>
      </c>
      <c r="N564" s="37">
        <f t="shared" si="250"/>
        <v>114.2</v>
      </c>
      <c r="P564" s="37">
        <f t="shared" si="233"/>
        <v>3.170129299497404</v>
      </c>
      <c r="Q564" s="37">
        <f t="shared" si="234"/>
        <v>20.329999999999998</v>
      </c>
      <c r="R564" s="101"/>
      <c r="S564">
        <v>20.329999999999998</v>
      </c>
      <c r="T564" s="37">
        <f t="shared" si="235"/>
        <v>0</v>
      </c>
    </row>
    <row r="565" spans="1:20" x14ac:dyDescent="0.3">
      <c r="A565" s="94" t="s">
        <v>988</v>
      </c>
      <c r="B565" s="95">
        <v>47.7</v>
      </c>
      <c r="C565" s="37">
        <v>1E-3</v>
      </c>
      <c r="G565" s="37">
        <f t="shared" si="248"/>
        <v>0.32281902288943654</v>
      </c>
      <c r="H565" s="37">
        <f t="shared" si="229"/>
        <v>0.32281902288943654</v>
      </c>
      <c r="I565" s="37">
        <f t="shared" si="230"/>
        <v>0.32381902288943654</v>
      </c>
      <c r="K565" s="37">
        <f>S565</f>
        <v>1E-3</v>
      </c>
      <c r="L565" s="37">
        <f t="shared" si="249"/>
        <v>1E-3</v>
      </c>
      <c r="M565" s="37">
        <f t="shared" si="232"/>
        <v>0</v>
      </c>
      <c r="N565" s="37">
        <f t="shared" si="250"/>
        <v>47.7</v>
      </c>
      <c r="P565" s="37">
        <f t="shared" si="233"/>
        <v>0</v>
      </c>
      <c r="Q565" s="37">
        <f t="shared" si="234"/>
        <v>1E-3</v>
      </c>
      <c r="R565" s="101"/>
      <c r="S565">
        <v>1E-3</v>
      </c>
      <c r="T565" s="37">
        <f t="shared" si="235"/>
        <v>0</v>
      </c>
    </row>
    <row r="566" spans="1:20" x14ac:dyDescent="0.3">
      <c r="A566" s="94" t="s">
        <v>1877</v>
      </c>
      <c r="B566" s="95">
        <v>42.9</v>
      </c>
      <c r="C566" s="37">
        <v>0.54800000000000004</v>
      </c>
      <c r="G566" s="37">
        <f t="shared" si="248"/>
        <v>0.2903340897684869</v>
      </c>
      <c r="H566" s="37">
        <f t="shared" si="229"/>
        <v>0.2903340897684869</v>
      </c>
      <c r="I566" s="37">
        <f t="shared" si="230"/>
        <v>0.838334089768487</v>
      </c>
      <c r="K566" s="37">
        <f t="shared" si="231"/>
        <v>0.838334089768487</v>
      </c>
      <c r="L566" s="37">
        <f t="shared" si="249"/>
        <v>1.47</v>
      </c>
      <c r="M566" s="37">
        <f t="shared" si="232"/>
        <v>0.63166591023151297</v>
      </c>
      <c r="N566" s="37">
        <f t="shared" si="250"/>
        <v>42.9</v>
      </c>
      <c r="P566" s="37">
        <f t="shared" si="233"/>
        <v>0.63166591023151297</v>
      </c>
      <c r="Q566" s="37">
        <f t="shared" si="234"/>
        <v>1.47</v>
      </c>
      <c r="R566" s="101"/>
      <c r="S566">
        <v>1.47</v>
      </c>
      <c r="T566" s="37">
        <f t="shared" si="235"/>
        <v>0</v>
      </c>
    </row>
    <row r="567" spans="1:20" x14ac:dyDescent="0.3">
      <c r="A567" s="94" t="s">
        <v>2455</v>
      </c>
      <c r="B567" s="95">
        <v>47.5</v>
      </c>
      <c r="C567" s="37">
        <v>8.0440000000000005</v>
      </c>
      <c r="G567" s="37">
        <f t="shared" si="248"/>
        <v>0.32146548400939695</v>
      </c>
      <c r="H567" s="37">
        <f t="shared" si="229"/>
        <v>0.32146548400939695</v>
      </c>
      <c r="I567" s="37">
        <f t="shared" si="230"/>
        <v>8.3654654840093983</v>
      </c>
      <c r="K567" s="37">
        <f t="shared" si="231"/>
        <v>8.3654654840093983</v>
      </c>
      <c r="L567" s="37">
        <f t="shared" si="249"/>
        <v>10.625999999999999</v>
      </c>
      <c r="M567" s="37">
        <f t="shared" si="232"/>
        <v>2.2605345159906012</v>
      </c>
      <c r="N567" s="37">
        <f t="shared" si="250"/>
        <v>47.5</v>
      </c>
      <c r="P567" s="37">
        <f t="shared" si="233"/>
        <v>2.2605345159906012</v>
      </c>
      <c r="Q567" s="37">
        <f t="shared" si="234"/>
        <v>10.625999999999999</v>
      </c>
      <c r="R567" s="101"/>
      <c r="S567">
        <v>10.625999999999999</v>
      </c>
      <c r="T567" s="37">
        <f t="shared" si="235"/>
        <v>0</v>
      </c>
    </row>
    <row r="568" spans="1:20" x14ac:dyDescent="0.3">
      <c r="A568" s="94" t="s">
        <v>664</v>
      </c>
      <c r="B568" s="95">
        <v>106.3</v>
      </c>
      <c r="C568" s="37">
        <v>15.252000000000001</v>
      </c>
      <c r="D568" s="37">
        <f>C568+E568</f>
        <v>15.452</v>
      </c>
      <c r="E568" s="37">
        <f>VLOOKUP(A568,'расход по ИПУ'!A:B,2,0)</f>
        <v>0.2</v>
      </c>
      <c r="F568" s="37">
        <f>B568</f>
        <v>106.3</v>
      </c>
      <c r="H568" s="37">
        <f t="shared" si="229"/>
        <v>0.2</v>
      </c>
      <c r="I568" s="37">
        <f t="shared" si="230"/>
        <v>15.452</v>
      </c>
      <c r="K568" s="37">
        <f t="shared" si="231"/>
        <v>15.452</v>
      </c>
      <c r="L568" s="37">
        <f t="shared" si="249"/>
        <v>18.869</v>
      </c>
      <c r="M568" s="37">
        <f t="shared" si="232"/>
        <v>3.4169999999999998</v>
      </c>
      <c r="N568" s="37">
        <f t="shared" si="250"/>
        <v>106.3</v>
      </c>
      <c r="P568" s="37">
        <f t="shared" si="233"/>
        <v>3.4169999999999998</v>
      </c>
      <c r="Q568" s="37">
        <f t="shared" si="234"/>
        <v>18.869</v>
      </c>
      <c r="R568" s="101"/>
      <c r="S568">
        <v>18.869</v>
      </c>
      <c r="T568" s="37">
        <f t="shared" si="235"/>
        <v>0</v>
      </c>
    </row>
    <row r="569" spans="1:20" x14ac:dyDescent="0.3">
      <c r="A569" s="94" t="s">
        <v>347</v>
      </c>
      <c r="B569" s="95">
        <v>72.599999999999994</v>
      </c>
      <c r="C569" s="37">
        <v>0.88500000000000001</v>
      </c>
      <c r="G569" s="37">
        <f>B569*$G$797</f>
        <v>0.49133461345436241</v>
      </c>
      <c r="H569" s="37">
        <f t="shared" si="229"/>
        <v>0.49133461345436241</v>
      </c>
      <c r="I569" s="37">
        <f t="shared" si="230"/>
        <v>1.3763346134543624</v>
      </c>
      <c r="K569" s="37">
        <f>S569</f>
        <v>0.88500000000000001</v>
      </c>
      <c r="L569" s="37">
        <f t="shared" si="249"/>
        <v>0.88500000000000001</v>
      </c>
      <c r="M569" s="37">
        <f t="shared" si="232"/>
        <v>0</v>
      </c>
      <c r="N569" s="37">
        <f t="shared" si="250"/>
        <v>72.599999999999994</v>
      </c>
      <c r="P569" s="37">
        <f t="shared" si="233"/>
        <v>0</v>
      </c>
      <c r="Q569" s="37">
        <f t="shared" si="234"/>
        <v>0.88500000000000001</v>
      </c>
      <c r="R569" s="101"/>
      <c r="S569">
        <v>0.88500000000000001</v>
      </c>
      <c r="T569" s="37">
        <f t="shared" si="235"/>
        <v>0</v>
      </c>
    </row>
    <row r="570" spans="1:20" x14ac:dyDescent="0.3">
      <c r="A570" s="94" t="s">
        <v>2505</v>
      </c>
      <c r="B570" s="95">
        <v>41.9</v>
      </c>
      <c r="C570" s="37">
        <v>13.417</v>
      </c>
      <c r="D570" s="37">
        <f t="shared" ref="D570:D571" si="251">C570+E570</f>
        <v>14.151</v>
      </c>
      <c r="E570" s="37">
        <f>VLOOKUP(A570,'расход по ИПУ'!A:B,2,0)</f>
        <v>0.73399999999999999</v>
      </c>
      <c r="F570" s="37">
        <f t="shared" ref="F570:F571" si="252">B570</f>
        <v>41.9</v>
      </c>
      <c r="H570" s="37">
        <f t="shared" si="229"/>
        <v>0.73399999999999999</v>
      </c>
      <c r="I570" s="37">
        <f t="shared" si="230"/>
        <v>14.151</v>
      </c>
      <c r="K570" s="37">
        <f t="shared" si="231"/>
        <v>14.151</v>
      </c>
      <c r="L570" s="37">
        <f t="shared" si="249"/>
        <v>15.305999999999999</v>
      </c>
      <c r="M570" s="37">
        <f t="shared" si="232"/>
        <v>1.1549999999999994</v>
      </c>
      <c r="N570" s="37">
        <f t="shared" si="250"/>
        <v>41.9</v>
      </c>
      <c r="P570" s="37">
        <f t="shared" si="233"/>
        <v>1.1549999999999994</v>
      </c>
      <c r="Q570" s="37">
        <f t="shared" si="234"/>
        <v>15.305999999999999</v>
      </c>
      <c r="R570" s="101"/>
      <c r="S570">
        <v>15.305999999999999</v>
      </c>
      <c r="T570" s="37">
        <f t="shared" si="235"/>
        <v>0</v>
      </c>
    </row>
    <row r="571" spans="1:20" x14ac:dyDescent="0.3">
      <c r="A571" s="94" t="s">
        <v>2444</v>
      </c>
      <c r="B571" s="95">
        <v>80.7</v>
      </c>
      <c r="C571" s="37">
        <v>14.688000000000001</v>
      </c>
      <c r="D571" s="37">
        <f t="shared" si="251"/>
        <v>15.688000000000001</v>
      </c>
      <c r="E571" s="37">
        <f>VLOOKUP(A571,'расход по ИПУ'!A:B,2,0)</f>
        <v>1</v>
      </c>
      <c r="F571" s="37">
        <f t="shared" si="252"/>
        <v>80.7</v>
      </c>
      <c r="H571" s="37">
        <f t="shared" si="229"/>
        <v>1</v>
      </c>
      <c r="I571" s="37">
        <f t="shared" si="230"/>
        <v>15.688000000000001</v>
      </c>
      <c r="K571" s="37">
        <f t="shared" si="231"/>
        <v>15.688000000000001</v>
      </c>
      <c r="L571" s="37">
        <f t="shared" si="249"/>
        <v>17.515999999999998</v>
      </c>
      <c r="M571" s="37">
        <f t="shared" si="232"/>
        <v>1.8279999999999976</v>
      </c>
      <c r="N571" s="37">
        <f t="shared" si="250"/>
        <v>80.7</v>
      </c>
      <c r="P571" s="37">
        <f t="shared" si="233"/>
        <v>1.8279999999999976</v>
      </c>
      <c r="Q571" s="37">
        <f t="shared" si="234"/>
        <v>17.515999999999998</v>
      </c>
      <c r="R571" s="101"/>
      <c r="S571">
        <v>17.515999999999998</v>
      </c>
      <c r="T571" s="37">
        <f t="shared" si="235"/>
        <v>0</v>
      </c>
    </row>
    <row r="572" spans="1:20" x14ac:dyDescent="0.3">
      <c r="A572" s="94" t="s">
        <v>2471</v>
      </c>
      <c r="B572" s="95">
        <v>63.7</v>
      </c>
      <c r="C572" s="37">
        <v>1E-3</v>
      </c>
      <c r="G572" s="37">
        <f>B572*$G$797</f>
        <v>0.43110213329260177</v>
      </c>
      <c r="H572" s="37">
        <f t="shared" si="229"/>
        <v>0.43110213329260177</v>
      </c>
      <c r="I572" s="37">
        <f t="shared" si="230"/>
        <v>0.43210213329260178</v>
      </c>
      <c r="K572" s="37">
        <f>S572</f>
        <v>1E-3</v>
      </c>
      <c r="L572" s="37">
        <f t="shared" si="249"/>
        <v>1E-3</v>
      </c>
      <c r="M572" s="37">
        <f t="shared" si="232"/>
        <v>0</v>
      </c>
      <c r="N572" s="37">
        <f t="shared" si="250"/>
        <v>63.7</v>
      </c>
      <c r="P572" s="37">
        <f t="shared" si="233"/>
        <v>0</v>
      </c>
      <c r="Q572" s="37">
        <f t="shared" si="234"/>
        <v>1E-3</v>
      </c>
      <c r="R572" s="101"/>
      <c r="S572">
        <v>1E-3</v>
      </c>
      <c r="T572" s="37">
        <f t="shared" si="235"/>
        <v>0</v>
      </c>
    </row>
    <row r="573" spans="1:20" x14ac:dyDescent="0.3">
      <c r="A573" s="94" t="s">
        <v>1727</v>
      </c>
      <c r="B573" s="95">
        <v>63.7</v>
      </c>
      <c r="C573" s="37">
        <v>11.404</v>
      </c>
      <c r="D573" s="37">
        <f>C573+E573</f>
        <v>11.852</v>
      </c>
      <c r="E573" s="37">
        <f>VLOOKUP(A573,'расход по ИПУ'!A:B,2,0)</f>
        <v>0.44800000000000001</v>
      </c>
      <c r="F573" s="37">
        <f>B573</f>
        <v>63.7</v>
      </c>
      <c r="H573" s="37">
        <f t="shared" si="229"/>
        <v>0.44800000000000001</v>
      </c>
      <c r="I573" s="37">
        <f t="shared" si="230"/>
        <v>11.852</v>
      </c>
      <c r="K573" s="37">
        <f t="shared" si="231"/>
        <v>11.852</v>
      </c>
      <c r="L573" s="37">
        <f t="shared" si="249"/>
        <v>13.199</v>
      </c>
      <c r="M573" s="37">
        <f t="shared" si="232"/>
        <v>1.3469999999999995</v>
      </c>
      <c r="N573" s="37">
        <f t="shared" si="250"/>
        <v>63.7</v>
      </c>
      <c r="P573" s="37">
        <f t="shared" si="233"/>
        <v>1.3469999999999995</v>
      </c>
      <c r="Q573" s="37">
        <f t="shared" si="234"/>
        <v>13.199</v>
      </c>
      <c r="R573" s="101"/>
      <c r="S573">
        <v>13.199</v>
      </c>
      <c r="T573" s="37">
        <f t="shared" si="235"/>
        <v>0</v>
      </c>
    </row>
    <row r="574" spans="1:20" x14ac:dyDescent="0.3">
      <c r="A574" s="94" t="s">
        <v>2452</v>
      </c>
      <c r="B574" s="95">
        <v>40.700000000000003</v>
      </c>
      <c r="C574" s="37">
        <v>12.085000000000001</v>
      </c>
      <c r="G574" s="37">
        <f t="shared" ref="G574:G585" si="253">B574*$G$797</f>
        <v>0.2754451620880517</v>
      </c>
      <c r="H574" s="37">
        <f t="shared" si="229"/>
        <v>0.2754451620880517</v>
      </c>
      <c r="I574" s="37">
        <f t="shared" si="230"/>
        <v>12.360445162088052</v>
      </c>
      <c r="K574" s="37">
        <f t="shared" si="231"/>
        <v>12.360445162088052</v>
      </c>
      <c r="L574" s="37">
        <f t="shared" si="249"/>
        <v>13.757</v>
      </c>
      <c r="M574" s="37">
        <f t="shared" si="232"/>
        <v>1.3965548379119479</v>
      </c>
      <c r="N574" s="37">
        <f t="shared" si="250"/>
        <v>40.700000000000003</v>
      </c>
      <c r="P574" s="37">
        <f t="shared" si="233"/>
        <v>1.3965548379119479</v>
      </c>
      <c r="Q574" s="37">
        <f t="shared" si="234"/>
        <v>13.757</v>
      </c>
      <c r="R574" s="101"/>
      <c r="S574">
        <v>13.757</v>
      </c>
      <c r="T574" s="37">
        <f t="shared" si="235"/>
        <v>0</v>
      </c>
    </row>
    <row r="575" spans="1:20" x14ac:dyDescent="0.3">
      <c r="A575" s="94" t="s">
        <v>1733</v>
      </c>
      <c r="B575" s="95">
        <v>79.400000000000006</v>
      </c>
      <c r="C575" s="37">
        <v>15.808999999999999</v>
      </c>
      <c r="G575" s="37">
        <f t="shared" si="253"/>
        <v>0.53735493537570778</v>
      </c>
      <c r="H575" s="37">
        <f t="shared" si="229"/>
        <v>0.53735493537570778</v>
      </c>
      <c r="I575" s="37">
        <f t="shared" si="230"/>
        <v>16.346354935375707</v>
      </c>
      <c r="K575" s="37">
        <f t="shared" si="231"/>
        <v>16.346354935375707</v>
      </c>
      <c r="L575" s="37">
        <f t="shared" si="249"/>
        <v>18.483000000000001</v>
      </c>
      <c r="M575" s="37">
        <f t="shared" si="232"/>
        <v>2.1366450646242932</v>
      </c>
      <c r="N575" s="37">
        <f t="shared" si="250"/>
        <v>79.400000000000006</v>
      </c>
      <c r="P575" s="37">
        <f t="shared" si="233"/>
        <v>2.1366450646242932</v>
      </c>
      <c r="Q575" s="37">
        <f t="shared" si="234"/>
        <v>18.483000000000001</v>
      </c>
      <c r="R575" s="101"/>
      <c r="S575">
        <v>18.483000000000001</v>
      </c>
      <c r="T575" s="37">
        <f t="shared" si="235"/>
        <v>0</v>
      </c>
    </row>
    <row r="576" spans="1:20" x14ac:dyDescent="0.3">
      <c r="A576" s="94" t="s">
        <v>2258</v>
      </c>
      <c r="B576" s="95">
        <v>62.5</v>
      </c>
      <c r="C576" s="37">
        <v>1E-3</v>
      </c>
      <c r="G576" s="37">
        <f t="shared" si="253"/>
        <v>0.42298090001236438</v>
      </c>
      <c r="H576" s="37">
        <f t="shared" si="229"/>
        <v>0.42298090001236438</v>
      </c>
      <c r="I576" s="37">
        <f t="shared" si="230"/>
        <v>0.42398090001236438</v>
      </c>
      <c r="K576" s="37">
        <f>S576</f>
        <v>1E-3</v>
      </c>
      <c r="L576" s="37">
        <f t="shared" si="249"/>
        <v>1E-3</v>
      </c>
      <c r="M576" s="37">
        <f t="shared" si="232"/>
        <v>0</v>
      </c>
      <c r="N576" s="37">
        <f t="shared" si="250"/>
        <v>62.5</v>
      </c>
      <c r="P576" s="37">
        <f t="shared" si="233"/>
        <v>0</v>
      </c>
      <c r="Q576" s="37">
        <f t="shared" si="234"/>
        <v>1E-3</v>
      </c>
      <c r="R576" s="101"/>
      <c r="S576">
        <v>1E-3</v>
      </c>
      <c r="T576" s="37">
        <f t="shared" si="235"/>
        <v>0</v>
      </c>
    </row>
    <row r="577" spans="1:20" x14ac:dyDescent="0.3">
      <c r="A577" s="94" t="s">
        <v>1668</v>
      </c>
      <c r="B577" s="95">
        <v>62.6</v>
      </c>
      <c r="C577" s="37">
        <v>9.9190000000000005</v>
      </c>
      <c r="G577" s="37">
        <f t="shared" si="253"/>
        <v>0.42365766945238414</v>
      </c>
      <c r="H577" s="37">
        <f t="shared" si="229"/>
        <v>0.42365766945238414</v>
      </c>
      <c r="I577" s="37">
        <f t="shared" si="230"/>
        <v>10.342657669452384</v>
      </c>
      <c r="K577" s="37">
        <f t="shared" si="231"/>
        <v>10.342657669452384</v>
      </c>
      <c r="L577" s="37">
        <f t="shared" si="249"/>
        <v>11.339</v>
      </c>
      <c r="M577" s="37">
        <f t="shared" si="232"/>
        <v>0.99634233054761623</v>
      </c>
      <c r="N577" s="37">
        <f t="shared" si="250"/>
        <v>62.6</v>
      </c>
      <c r="P577" s="37">
        <f t="shared" si="233"/>
        <v>0.99634233054761623</v>
      </c>
      <c r="Q577" s="37">
        <f t="shared" si="234"/>
        <v>11.339</v>
      </c>
      <c r="R577" s="101"/>
      <c r="S577">
        <v>11.339</v>
      </c>
      <c r="T577" s="37">
        <f t="shared" si="235"/>
        <v>0</v>
      </c>
    </row>
    <row r="578" spans="1:20" x14ac:dyDescent="0.3">
      <c r="A578" s="94" t="s">
        <v>2062</v>
      </c>
      <c r="B578" s="95">
        <v>40.700000000000003</v>
      </c>
      <c r="C578" s="37">
        <v>12.122</v>
      </c>
      <c r="G578" s="37">
        <f t="shared" si="253"/>
        <v>0.2754451620880517</v>
      </c>
      <c r="H578" s="37">
        <f t="shared" si="229"/>
        <v>0.2754451620880517</v>
      </c>
      <c r="I578" s="37">
        <f t="shared" si="230"/>
        <v>12.397445162088051</v>
      </c>
      <c r="K578" s="37">
        <f t="shared" si="231"/>
        <v>12.397445162088051</v>
      </c>
      <c r="L578" s="37">
        <f t="shared" si="249"/>
        <v>13.154</v>
      </c>
      <c r="M578" s="37">
        <f t="shared" si="232"/>
        <v>0.75655483791194911</v>
      </c>
      <c r="N578" s="37">
        <f t="shared" si="250"/>
        <v>40.700000000000003</v>
      </c>
      <c r="P578" s="37">
        <f t="shared" si="233"/>
        <v>0.75655483791194911</v>
      </c>
      <c r="Q578" s="37">
        <f t="shared" si="234"/>
        <v>13.154</v>
      </c>
      <c r="R578" s="101"/>
      <c r="S578">
        <v>13.154</v>
      </c>
      <c r="T578" s="37">
        <f t="shared" si="235"/>
        <v>0</v>
      </c>
    </row>
    <row r="579" spans="1:20" x14ac:dyDescent="0.3">
      <c r="A579" s="94" t="s">
        <v>1065</v>
      </c>
      <c r="B579" s="95">
        <v>79.400000000000006</v>
      </c>
      <c r="C579" s="37">
        <v>19.806000000000001</v>
      </c>
      <c r="G579" s="37">
        <f t="shared" si="253"/>
        <v>0.53735493537570778</v>
      </c>
      <c r="H579" s="37">
        <f t="shared" ref="H579:H642" si="254">E579+G579</f>
        <v>0.53735493537570778</v>
      </c>
      <c r="I579" s="37">
        <f t="shared" ref="I579:I642" si="255">C579+H579</f>
        <v>20.343354935375707</v>
      </c>
      <c r="K579" s="37">
        <f t="shared" ref="K579:K641" si="256">I579</f>
        <v>20.343354935375707</v>
      </c>
      <c r="L579" s="37">
        <f t="shared" si="249"/>
        <v>23.835999999999999</v>
      </c>
      <c r="M579" s="37">
        <f t="shared" ref="M579:M642" si="257">S579-K579</f>
        <v>3.4926450646242913</v>
      </c>
      <c r="N579" s="37">
        <f t="shared" si="250"/>
        <v>79.400000000000006</v>
      </c>
      <c r="P579" s="37">
        <f t="shared" ref="P579:P642" si="258">M579+O579</f>
        <v>3.4926450646242913</v>
      </c>
      <c r="Q579" s="37">
        <f t="shared" ref="Q579:Q642" si="259">K579+P579</f>
        <v>23.835999999999999</v>
      </c>
      <c r="R579" s="101"/>
      <c r="S579">
        <v>23.835999999999999</v>
      </c>
      <c r="T579" s="37">
        <f t="shared" si="235"/>
        <v>0</v>
      </c>
    </row>
    <row r="580" spans="1:20" x14ac:dyDescent="0.3">
      <c r="A580" s="94" t="s">
        <v>297</v>
      </c>
      <c r="B580" s="95">
        <v>57.1</v>
      </c>
      <c r="C580" s="37">
        <v>7.32</v>
      </c>
      <c r="G580" s="37">
        <f t="shared" si="253"/>
        <v>0.38643535025129611</v>
      </c>
      <c r="H580" s="37">
        <f t="shared" si="254"/>
        <v>0.38643535025129611</v>
      </c>
      <c r="I580" s="37">
        <f t="shared" si="255"/>
        <v>7.7064353502512963</v>
      </c>
      <c r="K580" s="37">
        <f t="shared" si="256"/>
        <v>7.7064353502512963</v>
      </c>
      <c r="L580" s="37">
        <f t="shared" si="249"/>
        <v>8.4990000000000006</v>
      </c>
      <c r="M580" s="37">
        <f t="shared" si="257"/>
        <v>0.79256464974870422</v>
      </c>
      <c r="N580" s="37">
        <f t="shared" si="250"/>
        <v>57.1</v>
      </c>
      <c r="P580" s="37">
        <f t="shared" si="258"/>
        <v>0.79256464974870422</v>
      </c>
      <c r="Q580" s="37">
        <f t="shared" si="259"/>
        <v>8.4990000000000006</v>
      </c>
      <c r="R580" s="101"/>
      <c r="S580">
        <v>8.4990000000000006</v>
      </c>
      <c r="T580" s="37">
        <f t="shared" si="235"/>
        <v>0</v>
      </c>
    </row>
    <row r="581" spans="1:20" x14ac:dyDescent="0.3">
      <c r="A581" s="94" t="s">
        <v>2624</v>
      </c>
      <c r="B581" s="95">
        <v>62.5</v>
      </c>
      <c r="C581" s="37">
        <v>8.0340000000000007</v>
      </c>
      <c r="G581" s="37">
        <f t="shared" si="253"/>
        <v>0.42298090001236438</v>
      </c>
      <c r="H581" s="37">
        <f t="shared" si="254"/>
        <v>0.42298090001236438</v>
      </c>
      <c r="I581" s="37">
        <f t="shared" si="255"/>
        <v>8.4569809000123648</v>
      </c>
      <c r="K581" s="37">
        <f t="shared" si="256"/>
        <v>8.4569809000123648</v>
      </c>
      <c r="L581" s="37">
        <f t="shared" si="249"/>
        <v>8.4640000000000004</v>
      </c>
      <c r="M581" s="37">
        <f t="shared" si="257"/>
        <v>7.019099987635613E-3</v>
      </c>
      <c r="N581" s="37">
        <f t="shared" si="250"/>
        <v>62.5</v>
      </c>
      <c r="P581" s="37">
        <f t="shared" si="258"/>
        <v>7.019099987635613E-3</v>
      </c>
      <c r="Q581" s="37">
        <f t="shared" si="259"/>
        <v>8.4640000000000004</v>
      </c>
      <c r="R581" s="101"/>
      <c r="S581">
        <v>8.4640000000000004</v>
      </c>
      <c r="T581" s="37">
        <f t="shared" si="235"/>
        <v>0</v>
      </c>
    </row>
    <row r="582" spans="1:20" x14ac:dyDescent="0.3">
      <c r="A582" s="94" t="s">
        <v>2616</v>
      </c>
      <c r="B582" s="95">
        <v>62.6</v>
      </c>
      <c r="C582" s="37">
        <v>5.0119999999999996</v>
      </c>
      <c r="G582" s="37">
        <f t="shared" si="253"/>
        <v>0.42365766945238414</v>
      </c>
      <c r="H582" s="37">
        <f t="shared" si="254"/>
        <v>0.42365766945238414</v>
      </c>
      <c r="I582" s="37">
        <f t="shared" si="255"/>
        <v>5.4356576694523842</v>
      </c>
      <c r="K582" s="37">
        <f t="shared" si="256"/>
        <v>5.4356576694523842</v>
      </c>
      <c r="L582" s="37">
        <f t="shared" si="249"/>
        <v>6.83</v>
      </c>
      <c r="M582" s="37">
        <f t="shared" si="257"/>
        <v>1.3943423305476159</v>
      </c>
      <c r="N582" s="37">
        <f t="shared" si="250"/>
        <v>62.6</v>
      </c>
      <c r="P582" s="37">
        <f t="shared" si="258"/>
        <v>1.3943423305476159</v>
      </c>
      <c r="Q582" s="37">
        <f t="shared" si="259"/>
        <v>6.83</v>
      </c>
      <c r="R582" s="101"/>
      <c r="S582">
        <v>6.83</v>
      </c>
      <c r="T582" s="37">
        <f t="shared" ref="T582:T645" si="260">S582-Q582</f>
        <v>0</v>
      </c>
    </row>
    <row r="583" spans="1:20" x14ac:dyDescent="0.3">
      <c r="A583" s="94" t="s">
        <v>1085</v>
      </c>
      <c r="B583" s="95">
        <v>40.700000000000003</v>
      </c>
      <c r="C583" s="37">
        <v>7.1379999999999999</v>
      </c>
      <c r="G583" s="37">
        <f t="shared" si="253"/>
        <v>0.2754451620880517</v>
      </c>
      <c r="H583" s="37">
        <f t="shared" si="254"/>
        <v>0.2754451620880517</v>
      </c>
      <c r="I583" s="37">
        <f t="shared" si="255"/>
        <v>7.4134451620880517</v>
      </c>
      <c r="K583" s="37">
        <f t="shared" si="256"/>
        <v>7.4134451620880517</v>
      </c>
      <c r="L583" s="37">
        <f t="shared" si="249"/>
        <v>9.4139999999999997</v>
      </c>
      <c r="M583" s="37">
        <f t="shared" si="257"/>
        <v>2.000554837911948</v>
      </c>
      <c r="N583" s="37">
        <f t="shared" si="250"/>
        <v>40.700000000000003</v>
      </c>
      <c r="P583" s="37">
        <f t="shared" si="258"/>
        <v>2.000554837911948</v>
      </c>
      <c r="Q583" s="37">
        <f t="shared" si="259"/>
        <v>9.4139999999999997</v>
      </c>
      <c r="R583" s="101"/>
      <c r="S583">
        <v>9.4139999999999997</v>
      </c>
      <c r="T583" s="37">
        <f t="shared" si="260"/>
        <v>0</v>
      </c>
    </row>
    <row r="584" spans="1:20" x14ac:dyDescent="0.3">
      <c r="A584" s="94" t="s">
        <v>2628</v>
      </c>
      <c r="B584" s="95">
        <v>79.400000000000006</v>
      </c>
      <c r="C584" s="37">
        <v>1E-3</v>
      </c>
      <c r="G584" s="37">
        <f t="shared" si="253"/>
        <v>0.53735493537570778</v>
      </c>
      <c r="H584" s="37">
        <f t="shared" si="254"/>
        <v>0.53735493537570778</v>
      </c>
      <c r="I584" s="37">
        <f t="shared" si="255"/>
        <v>0.53835493537570778</v>
      </c>
      <c r="K584" s="37">
        <f t="shared" ref="K584:K585" si="261">S584</f>
        <v>1E-3</v>
      </c>
      <c r="L584" s="37">
        <f t="shared" si="249"/>
        <v>1E-3</v>
      </c>
      <c r="M584" s="37">
        <f t="shared" si="257"/>
        <v>0</v>
      </c>
      <c r="N584" s="37">
        <f t="shared" si="250"/>
        <v>79.400000000000006</v>
      </c>
      <c r="P584" s="37">
        <f t="shared" si="258"/>
        <v>0</v>
      </c>
      <c r="Q584" s="37">
        <f t="shared" si="259"/>
        <v>1E-3</v>
      </c>
      <c r="R584" s="101"/>
      <c r="S584">
        <v>1E-3</v>
      </c>
      <c r="T584" s="37">
        <f t="shared" si="260"/>
        <v>0</v>
      </c>
    </row>
    <row r="585" spans="1:20" x14ac:dyDescent="0.3">
      <c r="A585" s="94" t="s">
        <v>1737</v>
      </c>
      <c r="B585" s="95">
        <v>62.5</v>
      </c>
      <c r="C585" s="37">
        <v>1E-3</v>
      </c>
      <c r="G585" s="37">
        <f t="shared" si="253"/>
        <v>0.42298090001236438</v>
      </c>
      <c r="H585" s="37">
        <f t="shared" si="254"/>
        <v>0.42298090001236438</v>
      </c>
      <c r="I585" s="37">
        <f t="shared" si="255"/>
        <v>0.42398090001236438</v>
      </c>
      <c r="K585" s="37">
        <f t="shared" si="261"/>
        <v>1E-3</v>
      </c>
      <c r="L585" s="37">
        <f t="shared" si="249"/>
        <v>1E-3</v>
      </c>
      <c r="M585" s="37">
        <f t="shared" si="257"/>
        <v>0</v>
      </c>
      <c r="N585" s="37">
        <f t="shared" si="250"/>
        <v>62.5</v>
      </c>
      <c r="P585" s="37">
        <f t="shared" si="258"/>
        <v>0</v>
      </c>
      <c r="Q585" s="37">
        <f t="shared" si="259"/>
        <v>1E-3</v>
      </c>
      <c r="R585" s="101"/>
      <c r="S585">
        <v>1E-3</v>
      </c>
      <c r="T585" s="37">
        <f t="shared" si="260"/>
        <v>0</v>
      </c>
    </row>
    <row r="586" spans="1:20" x14ac:dyDescent="0.3">
      <c r="A586" s="94" t="s">
        <v>2543</v>
      </c>
      <c r="B586" s="95">
        <v>62.6</v>
      </c>
      <c r="C586" s="37">
        <v>6.2930000000000001</v>
      </c>
      <c r="D586" s="37">
        <f>C586+E586</f>
        <v>6.9110000000000005</v>
      </c>
      <c r="E586" s="37">
        <f>VLOOKUP(A586,'расход по ИПУ'!A:B,2,0)</f>
        <v>0.61799999999999999</v>
      </c>
      <c r="F586" s="37">
        <f>B586</f>
        <v>62.6</v>
      </c>
      <c r="H586" s="37">
        <f t="shared" si="254"/>
        <v>0.61799999999999999</v>
      </c>
      <c r="I586" s="37">
        <f t="shared" si="255"/>
        <v>6.9110000000000005</v>
      </c>
      <c r="K586" s="37">
        <f t="shared" si="256"/>
        <v>6.9110000000000005</v>
      </c>
      <c r="L586" s="37">
        <f t="shared" si="249"/>
        <v>9.4060000000000006</v>
      </c>
      <c r="M586" s="37">
        <f t="shared" si="257"/>
        <v>2.4950000000000001</v>
      </c>
      <c r="N586" s="37">
        <f t="shared" si="250"/>
        <v>62.6</v>
      </c>
      <c r="P586" s="37">
        <f t="shared" si="258"/>
        <v>2.4950000000000001</v>
      </c>
      <c r="Q586" s="37">
        <f t="shared" si="259"/>
        <v>9.4060000000000006</v>
      </c>
      <c r="R586" s="101"/>
      <c r="S586">
        <v>9.4060000000000006</v>
      </c>
      <c r="T586" s="37">
        <f t="shared" si="260"/>
        <v>0</v>
      </c>
    </row>
    <row r="587" spans="1:20" x14ac:dyDescent="0.3">
      <c r="A587" s="94" t="s">
        <v>2511</v>
      </c>
      <c r="B587" s="95">
        <v>40.700000000000003</v>
      </c>
      <c r="C587" s="37">
        <v>7.6310000000000002</v>
      </c>
      <c r="G587" s="37">
        <f t="shared" ref="G587:G591" si="262">B587*$G$797</f>
        <v>0.2754451620880517</v>
      </c>
      <c r="H587" s="37">
        <f t="shared" si="254"/>
        <v>0.2754451620880517</v>
      </c>
      <c r="I587" s="37">
        <f t="shared" si="255"/>
        <v>7.906445162088052</v>
      </c>
      <c r="K587" s="37">
        <f t="shared" si="256"/>
        <v>7.906445162088052</v>
      </c>
      <c r="L587" s="37">
        <f t="shared" si="249"/>
        <v>10.055999999999999</v>
      </c>
      <c r="M587" s="37">
        <f t="shared" si="257"/>
        <v>2.1495548379119471</v>
      </c>
      <c r="N587" s="37">
        <f t="shared" si="250"/>
        <v>40.700000000000003</v>
      </c>
      <c r="P587" s="37">
        <f t="shared" si="258"/>
        <v>2.1495548379119471</v>
      </c>
      <c r="Q587" s="37">
        <f t="shared" si="259"/>
        <v>10.055999999999999</v>
      </c>
      <c r="R587" s="101"/>
      <c r="S587">
        <v>10.055999999999999</v>
      </c>
      <c r="T587" s="37">
        <f t="shared" si="260"/>
        <v>0</v>
      </c>
    </row>
    <row r="588" spans="1:20" x14ac:dyDescent="0.3">
      <c r="A588" s="94" t="s">
        <v>2632</v>
      </c>
      <c r="B588" s="95">
        <v>79.400000000000006</v>
      </c>
      <c r="C588" s="37">
        <v>13.18</v>
      </c>
      <c r="G588" s="37">
        <f t="shared" si="262"/>
        <v>0.53735493537570778</v>
      </c>
      <c r="H588" s="37">
        <f t="shared" si="254"/>
        <v>0.53735493537570778</v>
      </c>
      <c r="I588" s="37">
        <f t="shared" si="255"/>
        <v>13.717354935375708</v>
      </c>
      <c r="K588" s="37">
        <f t="shared" si="256"/>
        <v>13.717354935375708</v>
      </c>
      <c r="L588" s="37">
        <f t="shared" si="249"/>
        <v>15.186999999999999</v>
      </c>
      <c r="M588" s="37">
        <f t="shared" si="257"/>
        <v>1.4696450646242916</v>
      </c>
      <c r="N588" s="37">
        <f t="shared" si="250"/>
        <v>79.400000000000006</v>
      </c>
      <c r="P588" s="37">
        <f t="shared" si="258"/>
        <v>1.4696450646242916</v>
      </c>
      <c r="Q588" s="37">
        <f t="shared" si="259"/>
        <v>15.186999999999999</v>
      </c>
      <c r="R588" s="101"/>
      <c r="S588">
        <v>15.186999999999999</v>
      </c>
      <c r="T588" s="37">
        <f t="shared" si="260"/>
        <v>0</v>
      </c>
    </row>
    <row r="589" spans="1:20" x14ac:dyDescent="0.3">
      <c r="A589" s="94" t="s">
        <v>1755</v>
      </c>
      <c r="B589" s="95">
        <v>62.5</v>
      </c>
      <c r="C589" s="37">
        <v>6.2679999999999998</v>
      </c>
      <c r="G589" s="37">
        <f t="shared" si="262"/>
        <v>0.42298090001236438</v>
      </c>
      <c r="H589" s="37">
        <f t="shared" si="254"/>
        <v>0.42298090001236438</v>
      </c>
      <c r="I589" s="37">
        <f t="shared" si="255"/>
        <v>6.6909809000123639</v>
      </c>
      <c r="K589" s="37">
        <f t="shared" si="256"/>
        <v>6.6909809000123639</v>
      </c>
      <c r="L589" s="37">
        <f t="shared" si="249"/>
        <v>8.3989999999999991</v>
      </c>
      <c r="M589" s="37">
        <f t="shared" si="257"/>
        <v>1.7080190999876352</v>
      </c>
      <c r="N589" s="37">
        <f t="shared" si="250"/>
        <v>62.5</v>
      </c>
      <c r="P589" s="37">
        <f t="shared" si="258"/>
        <v>1.7080190999876352</v>
      </c>
      <c r="Q589" s="37">
        <f t="shared" si="259"/>
        <v>8.3989999999999991</v>
      </c>
      <c r="R589" s="101"/>
      <c r="S589">
        <v>8.3989999999999991</v>
      </c>
      <c r="T589" s="37">
        <f t="shared" si="260"/>
        <v>0</v>
      </c>
    </row>
    <row r="590" spans="1:20" x14ac:dyDescent="0.3">
      <c r="A590" s="94" t="s">
        <v>1761</v>
      </c>
      <c r="B590" s="95">
        <v>62.6</v>
      </c>
      <c r="C590" s="37">
        <v>6.556</v>
      </c>
      <c r="G590" s="37">
        <f t="shared" si="262"/>
        <v>0.42365766945238414</v>
      </c>
      <c r="H590" s="37">
        <f t="shared" si="254"/>
        <v>0.42365766945238414</v>
      </c>
      <c r="I590" s="37">
        <f t="shared" si="255"/>
        <v>6.9796576694523846</v>
      </c>
      <c r="K590" s="37">
        <f t="shared" si="256"/>
        <v>6.9796576694523846</v>
      </c>
      <c r="L590" s="37">
        <f t="shared" si="249"/>
        <v>7.2009999999999996</v>
      </c>
      <c r="M590" s="37">
        <f t="shared" si="257"/>
        <v>0.22134233054761498</v>
      </c>
      <c r="N590" s="37">
        <f t="shared" si="250"/>
        <v>62.6</v>
      </c>
      <c r="P590" s="37">
        <f t="shared" si="258"/>
        <v>0.22134233054761498</v>
      </c>
      <c r="Q590" s="37">
        <f t="shared" si="259"/>
        <v>7.2009999999999996</v>
      </c>
      <c r="R590" s="101"/>
      <c r="S590">
        <v>7.2009999999999996</v>
      </c>
      <c r="T590" s="37">
        <f t="shared" si="260"/>
        <v>0</v>
      </c>
    </row>
    <row r="591" spans="1:20" x14ac:dyDescent="0.3">
      <c r="A591" s="94" t="s">
        <v>262</v>
      </c>
      <c r="B591" s="95">
        <v>33.1</v>
      </c>
      <c r="C591" s="37">
        <v>5.6879999999999997</v>
      </c>
      <c r="G591" s="37">
        <f t="shared" si="262"/>
        <v>0.22401068464654819</v>
      </c>
      <c r="H591" s="37">
        <f t="shared" si="254"/>
        <v>0.22401068464654819</v>
      </c>
      <c r="I591" s="37">
        <f t="shared" si="255"/>
        <v>5.9120106846465479</v>
      </c>
      <c r="K591" s="37">
        <f t="shared" si="256"/>
        <v>5.9120106846465479</v>
      </c>
      <c r="L591" s="37">
        <f t="shared" si="249"/>
        <v>6.4459999999999997</v>
      </c>
      <c r="M591" s="37">
        <f t="shared" si="257"/>
        <v>0.53398931535345184</v>
      </c>
      <c r="N591" s="37">
        <f t="shared" si="250"/>
        <v>33.1</v>
      </c>
      <c r="P591" s="37">
        <f t="shared" si="258"/>
        <v>0.53398931535345184</v>
      </c>
      <c r="Q591" s="37">
        <f t="shared" si="259"/>
        <v>6.4459999999999997</v>
      </c>
      <c r="R591" s="101"/>
      <c r="S591">
        <v>6.4459999999999997</v>
      </c>
      <c r="T591" s="37">
        <f t="shared" si="260"/>
        <v>0</v>
      </c>
    </row>
    <row r="592" spans="1:20" x14ac:dyDescent="0.3">
      <c r="A592" s="94" t="s">
        <v>2630</v>
      </c>
      <c r="B592" s="95">
        <v>40.700000000000003</v>
      </c>
      <c r="C592" s="37">
        <v>8.8919999999999995</v>
      </c>
      <c r="D592" s="37">
        <f>C592+E592</f>
        <v>9.4319999999999986</v>
      </c>
      <c r="E592" s="37">
        <f>VLOOKUP(A592,'расход по ИПУ'!A:B,2,0)</f>
        <v>0.54</v>
      </c>
      <c r="F592" s="37">
        <f>B592</f>
        <v>40.700000000000003</v>
      </c>
      <c r="H592" s="37">
        <f t="shared" si="254"/>
        <v>0.54</v>
      </c>
      <c r="I592" s="37">
        <f t="shared" si="255"/>
        <v>9.4319999999999986</v>
      </c>
      <c r="K592" s="37">
        <f t="shared" si="256"/>
        <v>9.4319999999999986</v>
      </c>
      <c r="L592" s="37">
        <f t="shared" si="249"/>
        <v>11.025</v>
      </c>
      <c r="M592" s="37">
        <f t="shared" si="257"/>
        <v>1.5930000000000017</v>
      </c>
      <c r="N592" s="37">
        <f t="shared" si="250"/>
        <v>40.700000000000003</v>
      </c>
      <c r="P592" s="37">
        <f t="shared" si="258"/>
        <v>1.5930000000000017</v>
      </c>
      <c r="Q592" s="37">
        <f t="shared" si="259"/>
        <v>11.025</v>
      </c>
      <c r="R592" s="101"/>
      <c r="S592">
        <v>11.025</v>
      </c>
      <c r="T592" s="37">
        <f t="shared" si="260"/>
        <v>0</v>
      </c>
    </row>
    <row r="593" spans="1:20" x14ac:dyDescent="0.3">
      <c r="A593" s="94" t="s">
        <v>1895</v>
      </c>
      <c r="B593" s="95">
        <v>79.400000000000006</v>
      </c>
      <c r="C593" s="37">
        <v>12.577</v>
      </c>
      <c r="G593" s="37">
        <f t="shared" ref="G593:G595" si="263">B593*$G$797</f>
        <v>0.53735493537570778</v>
      </c>
      <c r="H593" s="37">
        <f t="shared" si="254"/>
        <v>0.53735493537570778</v>
      </c>
      <c r="I593" s="37">
        <f t="shared" si="255"/>
        <v>13.114354935375708</v>
      </c>
      <c r="K593" s="37">
        <f t="shared" si="256"/>
        <v>13.114354935375708</v>
      </c>
      <c r="L593" s="37">
        <f t="shared" si="249"/>
        <v>14.013999999999999</v>
      </c>
      <c r="M593" s="37">
        <f t="shared" si="257"/>
        <v>0.89964506462429128</v>
      </c>
      <c r="N593" s="37">
        <f t="shared" si="250"/>
        <v>79.400000000000006</v>
      </c>
      <c r="P593" s="37">
        <f t="shared" si="258"/>
        <v>0.89964506462429128</v>
      </c>
      <c r="Q593" s="37">
        <f t="shared" si="259"/>
        <v>14.013999999999999</v>
      </c>
      <c r="R593" s="101"/>
      <c r="S593">
        <v>14.013999999999999</v>
      </c>
      <c r="T593" s="37">
        <f t="shared" si="260"/>
        <v>0</v>
      </c>
    </row>
    <row r="594" spans="1:20" x14ac:dyDescent="0.3">
      <c r="A594" s="94" t="s">
        <v>1840</v>
      </c>
      <c r="B594" s="95">
        <v>62.5</v>
      </c>
      <c r="C594" s="37">
        <v>10.728999999999999</v>
      </c>
      <c r="G594" s="37">
        <f t="shared" si="263"/>
        <v>0.42298090001236438</v>
      </c>
      <c r="H594" s="37">
        <f t="shared" si="254"/>
        <v>0.42298090001236438</v>
      </c>
      <c r="I594" s="37">
        <f t="shared" si="255"/>
        <v>11.151980900012363</v>
      </c>
      <c r="K594" s="37">
        <f t="shared" si="256"/>
        <v>11.151980900012363</v>
      </c>
      <c r="L594" s="37">
        <f t="shared" si="249"/>
        <v>12.798999999999999</v>
      </c>
      <c r="M594" s="37">
        <f t="shared" si="257"/>
        <v>1.6470190999876362</v>
      </c>
      <c r="N594" s="37">
        <f t="shared" si="250"/>
        <v>62.5</v>
      </c>
      <c r="P594" s="37">
        <f t="shared" si="258"/>
        <v>1.6470190999876362</v>
      </c>
      <c r="Q594" s="37">
        <f t="shared" si="259"/>
        <v>12.798999999999999</v>
      </c>
      <c r="R594" s="101"/>
      <c r="S594">
        <v>12.798999999999999</v>
      </c>
      <c r="T594" s="37">
        <f t="shared" si="260"/>
        <v>0</v>
      </c>
    </row>
    <row r="595" spans="1:20" x14ac:dyDescent="0.3">
      <c r="A595" s="94" t="s">
        <v>1856</v>
      </c>
      <c r="B595" s="95">
        <v>62.6</v>
      </c>
      <c r="C595" s="37">
        <v>1.7110000000000001</v>
      </c>
      <c r="G595" s="37">
        <f t="shared" si="263"/>
        <v>0.42365766945238414</v>
      </c>
      <c r="H595" s="37">
        <f t="shared" si="254"/>
        <v>0.42365766945238414</v>
      </c>
      <c r="I595" s="37">
        <f t="shared" si="255"/>
        <v>2.134657669452384</v>
      </c>
      <c r="K595" s="37">
        <f t="shared" si="256"/>
        <v>2.134657669452384</v>
      </c>
      <c r="L595" s="37">
        <f t="shared" si="249"/>
        <v>2.484</v>
      </c>
      <c r="M595" s="37">
        <f t="shared" si="257"/>
        <v>0.34934233054761599</v>
      </c>
      <c r="N595" s="37">
        <f t="shared" si="250"/>
        <v>62.6</v>
      </c>
      <c r="P595" s="37">
        <f t="shared" si="258"/>
        <v>0.34934233054761599</v>
      </c>
      <c r="Q595" s="37">
        <f t="shared" si="259"/>
        <v>2.484</v>
      </c>
      <c r="R595" s="101"/>
      <c r="S595">
        <v>2.484</v>
      </c>
      <c r="T595" s="37">
        <f t="shared" si="260"/>
        <v>0</v>
      </c>
    </row>
    <row r="596" spans="1:20" x14ac:dyDescent="0.3">
      <c r="A596" s="94" t="s">
        <v>2590</v>
      </c>
      <c r="B596" s="95">
        <v>40.700000000000003</v>
      </c>
      <c r="C596" s="37">
        <v>7.1619999999999999</v>
      </c>
      <c r="D596" s="37">
        <f t="shared" ref="D596:D597" si="264">C596+E596</f>
        <v>7.1619999999999999</v>
      </c>
      <c r="E596" s="37">
        <f>VLOOKUP(A596,'расход по ИПУ'!A:B,2,0)</f>
        <v>0</v>
      </c>
      <c r="F596" s="37">
        <f t="shared" ref="F596:F597" si="265">B596</f>
        <v>40.700000000000003</v>
      </c>
      <c r="H596" s="37">
        <f t="shared" si="254"/>
        <v>0</v>
      </c>
      <c r="I596" s="37">
        <f t="shared" si="255"/>
        <v>7.1619999999999999</v>
      </c>
      <c r="K596" s="37">
        <f t="shared" si="256"/>
        <v>7.1619999999999999</v>
      </c>
      <c r="L596" s="37">
        <f t="shared" si="249"/>
        <v>8.6059999999999999</v>
      </c>
      <c r="M596" s="37">
        <f t="shared" si="257"/>
        <v>1.444</v>
      </c>
      <c r="N596" s="37">
        <f t="shared" si="250"/>
        <v>40.700000000000003</v>
      </c>
      <c r="P596" s="37">
        <f t="shared" si="258"/>
        <v>1.444</v>
      </c>
      <c r="Q596" s="37">
        <f t="shared" si="259"/>
        <v>8.6059999999999999</v>
      </c>
      <c r="R596" s="101"/>
      <c r="S596">
        <v>8.6059999999999999</v>
      </c>
      <c r="T596" s="37">
        <f t="shared" si="260"/>
        <v>0</v>
      </c>
    </row>
    <row r="597" spans="1:20" x14ac:dyDescent="0.3">
      <c r="A597" s="94" t="s">
        <v>2064</v>
      </c>
      <c r="B597" s="95">
        <v>79.400000000000006</v>
      </c>
      <c r="C597" s="37">
        <v>12.672000000000001</v>
      </c>
      <c r="D597" s="37">
        <f t="shared" si="264"/>
        <v>13.045</v>
      </c>
      <c r="E597" s="37">
        <f>VLOOKUP(A597,'расход по ИПУ'!A:B,2,0)</f>
        <v>0.373</v>
      </c>
      <c r="F597" s="37">
        <f t="shared" si="265"/>
        <v>79.400000000000006</v>
      </c>
      <c r="H597" s="37">
        <f t="shared" si="254"/>
        <v>0.373</v>
      </c>
      <c r="I597" s="37">
        <f t="shared" si="255"/>
        <v>13.045</v>
      </c>
      <c r="K597" s="37">
        <f t="shared" si="256"/>
        <v>13.045</v>
      </c>
      <c r="L597" s="37">
        <f t="shared" si="249"/>
        <v>14.429</v>
      </c>
      <c r="M597" s="37">
        <f t="shared" si="257"/>
        <v>1.3840000000000003</v>
      </c>
      <c r="N597" s="37">
        <f t="shared" si="250"/>
        <v>79.400000000000006</v>
      </c>
      <c r="P597" s="37">
        <f t="shared" si="258"/>
        <v>1.3840000000000003</v>
      </c>
      <c r="Q597" s="37">
        <f t="shared" si="259"/>
        <v>14.429</v>
      </c>
      <c r="R597" s="101"/>
      <c r="S597">
        <v>14.429</v>
      </c>
      <c r="T597" s="37">
        <f t="shared" si="260"/>
        <v>0</v>
      </c>
    </row>
    <row r="598" spans="1:20" x14ac:dyDescent="0.3">
      <c r="A598" s="94" t="s">
        <v>1096</v>
      </c>
      <c r="B598" s="95">
        <v>62.5</v>
      </c>
      <c r="C598" s="37">
        <v>8.0009999999999994</v>
      </c>
      <c r="G598" s="37">
        <f t="shared" ref="G598:G599" si="266">B598*$G$797</f>
        <v>0.42298090001236438</v>
      </c>
      <c r="H598" s="37">
        <f t="shared" si="254"/>
        <v>0.42298090001236438</v>
      </c>
      <c r="I598" s="37">
        <f t="shared" si="255"/>
        <v>8.4239809000123635</v>
      </c>
      <c r="K598" s="37">
        <f t="shared" si="256"/>
        <v>8.4239809000123635</v>
      </c>
      <c r="L598" s="37">
        <f t="shared" si="249"/>
        <v>10.535</v>
      </c>
      <c r="M598" s="37">
        <f t="shared" si="257"/>
        <v>2.1110190999876366</v>
      </c>
      <c r="N598" s="37">
        <f t="shared" si="250"/>
        <v>62.5</v>
      </c>
      <c r="P598" s="37">
        <f t="shared" si="258"/>
        <v>2.1110190999876366</v>
      </c>
      <c r="Q598" s="37">
        <f t="shared" si="259"/>
        <v>10.535</v>
      </c>
      <c r="R598" s="101"/>
      <c r="S598">
        <v>10.535</v>
      </c>
      <c r="T598" s="37">
        <f t="shared" si="260"/>
        <v>0</v>
      </c>
    </row>
    <row r="599" spans="1:20" x14ac:dyDescent="0.3">
      <c r="A599" s="94" t="s">
        <v>2596</v>
      </c>
      <c r="B599" s="95">
        <v>62.6</v>
      </c>
      <c r="C599" s="37">
        <v>12.118</v>
      </c>
      <c r="G599" s="37">
        <f t="shared" si="266"/>
        <v>0.42365766945238414</v>
      </c>
      <c r="H599" s="37">
        <f t="shared" si="254"/>
        <v>0.42365766945238414</v>
      </c>
      <c r="I599" s="37">
        <f t="shared" si="255"/>
        <v>12.541657669452384</v>
      </c>
      <c r="K599" s="37">
        <f t="shared" si="256"/>
        <v>12.541657669452384</v>
      </c>
      <c r="L599" s="37">
        <f t="shared" si="249"/>
        <v>14.423999999999999</v>
      </c>
      <c r="M599" s="37">
        <f t="shared" si="257"/>
        <v>1.8823423305476155</v>
      </c>
      <c r="N599" s="37">
        <f t="shared" si="250"/>
        <v>62.6</v>
      </c>
      <c r="P599" s="37">
        <f t="shared" si="258"/>
        <v>1.8823423305476155</v>
      </c>
      <c r="Q599" s="37">
        <f t="shared" si="259"/>
        <v>14.423999999999999</v>
      </c>
      <c r="R599" s="101"/>
      <c r="S599">
        <v>14.423999999999999</v>
      </c>
      <c r="T599" s="37">
        <f t="shared" si="260"/>
        <v>0</v>
      </c>
    </row>
    <row r="600" spans="1:20" x14ac:dyDescent="0.3">
      <c r="A600" s="94" t="s">
        <v>952</v>
      </c>
      <c r="B600" s="95">
        <v>40.700000000000003</v>
      </c>
      <c r="C600" s="37">
        <v>9.9689999999999994</v>
      </c>
      <c r="D600" s="37">
        <f t="shared" ref="D600:D601" si="267">C600+E600</f>
        <v>9.9689999999999994</v>
      </c>
      <c r="E600" s="37">
        <f>VLOOKUP(A600,'расход по ИПУ'!A:B,2,0)</f>
        <v>0</v>
      </c>
      <c r="F600" s="37">
        <f t="shared" ref="F600:F601" si="268">B600</f>
        <v>40.700000000000003</v>
      </c>
      <c r="H600" s="37">
        <f t="shared" si="254"/>
        <v>0</v>
      </c>
      <c r="I600" s="37">
        <f t="shared" si="255"/>
        <v>9.9689999999999994</v>
      </c>
      <c r="K600" s="37">
        <f t="shared" si="256"/>
        <v>9.9689999999999994</v>
      </c>
      <c r="L600" s="37">
        <f t="shared" si="249"/>
        <v>11.614000000000001</v>
      </c>
      <c r="M600" s="37">
        <f t="shared" si="257"/>
        <v>1.6450000000000014</v>
      </c>
      <c r="N600" s="37">
        <f t="shared" si="250"/>
        <v>40.700000000000003</v>
      </c>
      <c r="P600" s="37">
        <f t="shared" si="258"/>
        <v>1.6450000000000014</v>
      </c>
      <c r="Q600" s="37">
        <f t="shared" si="259"/>
        <v>11.614000000000001</v>
      </c>
      <c r="R600" s="101"/>
      <c r="S600">
        <v>11.614000000000001</v>
      </c>
      <c r="T600" s="37">
        <f t="shared" si="260"/>
        <v>0</v>
      </c>
    </row>
    <row r="601" spans="1:20" x14ac:dyDescent="0.3">
      <c r="A601" s="94" t="s">
        <v>1986</v>
      </c>
      <c r="B601" s="95">
        <v>79.400000000000006</v>
      </c>
      <c r="C601" s="37">
        <v>2.4500000000000002</v>
      </c>
      <c r="D601" s="37">
        <f t="shared" si="267"/>
        <v>2.8000000000000003</v>
      </c>
      <c r="E601" s="37">
        <f>VLOOKUP(A601,'расход по ИПУ'!A:B,2,0)</f>
        <v>0.35</v>
      </c>
      <c r="F601" s="37">
        <f t="shared" si="268"/>
        <v>79.400000000000006</v>
      </c>
      <c r="H601" s="37">
        <f t="shared" si="254"/>
        <v>0.35</v>
      </c>
      <c r="I601" s="37">
        <f t="shared" si="255"/>
        <v>2.8000000000000003</v>
      </c>
      <c r="K601" s="37">
        <f t="shared" si="256"/>
        <v>2.8000000000000003</v>
      </c>
      <c r="L601" s="37">
        <f t="shared" si="249"/>
        <v>4.1909999999999998</v>
      </c>
      <c r="M601" s="37">
        <f t="shared" si="257"/>
        <v>1.3909999999999996</v>
      </c>
      <c r="N601" s="37">
        <f t="shared" si="250"/>
        <v>79.400000000000006</v>
      </c>
      <c r="P601" s="37">
        <f t="shared" si="258"/>
        <v>1.3909999999999996</v>
      </c>
      <c r="Q601" s="37">
        <f t="shared" si="259"/>
        <v>4.1909999999999998</v>
      </c>
      <c r="R601" s="101"/>
      <c r="S601">
        <v>4.1909999999999998</v>
      </c>
      <c r="T601" s="37">
        <f t="shared" si="260"/>
        <v>0</v>
      </c>
    </row>
    <row r="602" spans="1:20" x14ac:dyDescent="0.3">
      <c r="A602" s="94" t="s">
        <v>223</v>
      </c>
      <c r="B602" s="95">
        <v>33.1</v>
      </c>
      <c r="C602" s="37">
        <v>2.8159999999999998</v>
      </c>
      <c r="G602" s="37">
        <f>B602*$G$797</f>
        <v>0.22401068464654819</v>
      </c>
      <c r="H602" s="37">
        <f t="shared" si="254"/>
        <v>0.22401068464654819</v>
      </c>
      <c r="I602" s="37">
        <f t="shared" si="255"/>
        <v>3.040010684646548</v>
      </c>
      <c r="K602" s="37">
        <f t="shared" si="256"/>
        <v>3.040010684646548</v>
      </c>
      <c r="L602" s="37">
        <f t="shared" si="249"/>
        <v>3.4860000000000002</v>
      </c>
      <c r="M602" s="37">
        <f t="shared" si="257"/>
        <v>0.44598931535345221</v>
      </c>
      <c r="N602" s="37">
        <f t="shared" si="250"/>
        <v>33.1</v>
      </c>
      <c r="P602" s="37">
        <f t="shared" si="258"/>
        <v>0.44598931535345221</v>
      </c>
      <c r="Q602" s="37">
        <f t="shared" si="259"/>
        <v>3.4860000000000002</v>
      </c>
      <c r="R602" s="101"/>
      <c r="S602">
        <v>3.4860000000000002</v>
      </c>
      <c r="T602" s="37">
        <f t="shared" si="260"/>
        <v>0</v>
      </c>
    </row>
    <row r="603" spans="1:20" x14ac:dyDescent="0.3">
      <c r="A603" s="94" t="s">
        <v>1187</v>
      </c>
      <c r="B603" s="95">
        <v>62.5</v>
      </c>
      <c r="C603" s="37">
        <v>9.7639999999999993</v>
      </c>
      <c r="D603" s="37">
        <f>C603+E603</f>
        <v>10.171999999999999</v>
      </c>
      <c r="E603" s="37">
        <f>VLOOKUP(A603,'расход по ИПУ'!A:B,2,0)</f>
        <v>0.40799999999999997</v>
      </c>
      <c r="F603" s="37">
        <f>B603</f>
        <v>62.5</v>
      </c>
      <c r="H603" s="37">
        <f t="shared" si="254"/>
        <v>0.40799999999999997</v>
      </c>
      <c r="I603" s="37">
        <f t="shared" si="255"/>
        <v>10.171999999999999</v>
      </c>
      <c r="K603" s="37">
        <f t="shared" si="256"/>
        <v>10.171999999999999</v>
      </c>
      <c r="L603" s="37">
        <f t="shared" si="249"/>
        <v>11.423999999999999</v>
      </c>
      <c r="M603" s="37">
        <f t="shared" si="257"/>
        <v>1.2520000000000007</v>
      </c>
      <c r="N603" s="37">
        <f t="shared" si="250"/>
        <v>62.5</v>
      </c>
      <c r="P603" s="37">
        <f t="shared" si="258"/>
        <v>1.2520000000000007</v>
      </c>
      <c r="Q603" s="37">
        <f t="shared" si="259"/>
        <v>11.423999999999999</v>
      </c>
      <c r="R603" s="101"/>
      <c r="S603">
        <v>11.423999999999999</v>
      </c>
      <c r="T603" s="37">
        <f t="shared" si="260"/>
        <v>0</v>
      </c>
    </row>
    <row r="604" spans="1:20" x14ac:dyDescent="0.3">
      <c r="A604" s="94" t="s">
        <v>666</v>
      </c>
      <c r="B604" s="95">
        <v>62.6</v>
      </c>
      <c r="C604" s="37">
        <v>8.3260000000000005</v>
      </c>
      <c r="G604" s="37">
        <f t="shared" ref="G604:G607" si="269">B604*$G$797</f>
        <v>0.42365766945238414</v>
      </c>
      <c r="H604" s="37">
        <f t="shared" si="254"/>
        <v>0.42365766945238414</v>
      </c>
      <c r="I604" s="37">
        <f t="shared" si="255"/>
        <v>8.7496576694523842</v>
      </c>
      <c r="K604" s="37">
        <f t="shared" si="256"/>
        <v>8.7496576694523842</v>
      </c>
      <c r="L604" s="37">
        <f t="shared" si="249"/>
        <v>9.8339999999999996</v>
      </c>
      <c r="M604" s="37">
        <f t="shared" si="257"/>
        <v>1.0843423305476154</v>
      </c>
      <c r="N604" s="37">
        <f t="shared" si="250"/>
        <v>62.6</v>
      </c>
      <c r="P604" s="37">
        <f t="shared" si="258"/>
        <v>1.0843423305476154</v>
      </c>
      <c r="Q604" s="37">
        <f t="shared" si="259"/>
        <v>9.8339999999999996</v>
      </c>
      <c r="R604" s="101"/>
      <c r="S604">
        <v>9.8339999999999996</v>
      </c>
      <c r="T604" s="37">
        <f t="shared" si="260"/>
        <v>0</v>
      </c>
    </row>
    <row r="605" spans="1:20" x14ac:dyDescent="0.3">
      <c r="A605" s="94" t="s">
        <v>982</v>
      </c>
      <c r="B605" s="95">
        <v>40.700000000000003</v>
      </c>
      <c r="C605" s="37">
        <v>12.896000000000001</v>
      </c>
      <c r="G605" s="37">
        <f t="shared" si="269"/>
        <v>0.2754451620880517</v>
      </c>
      <c r="H605" s="37">
        <f t="shared" si="254"/>
        <v>0.2754451620880517</v>
      </c>
      <c r="I605" s="37">
        <f t="shared" si="255"/>
        <v>13.171445162088052</v>
      </c>
      <c r="K605" s="37">
        <f t="shared" si="256"/>
        <v>13.171445162088052</v>
      </c>
      <c r="L605" s="37">
        <f t="shared" si="249"/>
        <v>15.284000000000001</v>
      </c>
      <c r="M605" s="37">
        <f t="shared" si="257"/>
        <v>2.112554837911949</v>
      </c>
      <c r="N605" s="37">
        <f t="shared" si="250"/>
        <v>40.700000000000003</v>
      </c>
      <c r="P605" s="37">
        <f t="shared" si="258"/>
        <v>2.112554837911949</v>
      </c>
      <c r="Q605" s="37">
        <f t="shared" si="259"/>
        <v>15.284000000000001</v>
      </c>
      <c r="R605" s="101"/>
      <c r="S605">
        <v>15.284000000000001</v>
      </c>
      <c r="T605" s="37">
        <f t="shared" si="260"/>
        <v>0</v>
      </c>
    </row>
    <row r="606" spans="1:20" x14ac:dyDescent="0.3">
      <c r="A606" s="94" t="s">
        <v>1063</v>
      </c>
      <c r="B606" s="95">
        <v>79.400000000000006</v>
      </c>
      <c r="C606" s="37">
        <v>6.0359999999999996</v>
      </c>
      <c r="G606" s="37">
        <f t="shared" si="269"/>
        <v>0.53735493537570778</v>
      </c>
      <c r="H606" s="37">
        <f t="shared" si="254"/>
        <v>0.53735493537570778</v>
      </c>
      <c r="I606" s="37">
        <f t="shared" si="255"/>
        <v>6.5733549353757077</v>
      </c>
      <c r="K606" s="37">
        <f t="shared" si="256"/>
        <v>6.5733549353757077</v>
      </c>
      <c r="L606" s="37">
        <f t="shared" si="249"/>
        <v>8.2309999999999999</v>
      </c>
      <c r="M606" s="37">
        <f t="shared" si="257"/>
        <v>1.6576450646242922</v>
      </c>
      <c r="N606" s="37">
        <f t="shared" si="250"/>
        <v>79.400000000000006</v>
      </c>
      <c r="P606" s="37">
        <f t="shared" si="258"/>
        <v>1.6576450646242922</v>
      </c>
      <c r="Q606" s="37">
        <f t="shared" si="259"/>
        <v>8.2309999999999999</v>
      </c>
      <c r="R606" s="101"/>
      <c r="S606">
        <v>8.2309999999999999</v>
      </c>
      <c r="T606" s="37">
        <f t="shared" si="260"/>
        <v>0</v>
      </c>
    </row>
    <row r="607" spans="1:20" x14ac:dyDescent="0.3">
      <c r="A607" s="94" t="s">
        <v>2560</v>
      </c>
      <c r="B607" s="95">
        <v>62.5</v>
      </c>
      <c r="C607" s="37">
        <v>1E-3</v>
      </c>
      <c r="G607" s="37">
        <f t="shared" si="269"/>
        <v>0.42298090001236438</v>
      </c>
      <c r="H607" s="37">
        <f t="shared" si="254"/>
        <v>0.42298090001236438</v>
      </c>
      <c r="I607" s="37">
        <f t="shared" si="255"/>
        <v>0.42398090001236438</v>
      </c>
      <c r="K607" s="37">
        <f t="shared" si="256"/>
        <v>0.42398090001236438</v>
      </c>
      <c r="L607" s="37">
        <f t="shared" si="249"/>
        <v>1.867</v>
      </c>
      <c r="M607" s="37">
        <f t="shared" si="257"/>
        <v>1.4430190999876356</v>
      </c>
      <c r="N607" s="37">
        <f t="shared" si="250"/>
        <v>62.5</v>
      </c>
      <c r="P607" s="37">
        <f t="shared" si="258"/>
        <v>1.4430190999876356</v>
      </c>
      <c r="Q607" s="37">
        <f t="shared" si="259"/>
        <v>1.867</v>
      </c>
      <c r="R607" s="101"/>
      <c r="S607">
        <v>1.867</v>
      </c>
      <c r="T607" s="37">
        <f t="shared" si="260"/>
        <v>0</v>
      </c>
    </row>
    <row r="608" spans="1:20" x14ac:dyDescent="0.3">
      <c r="A608" s="94" t="s">
        <v>1897</v>
      </c>
      <c r="B608" s="95">
        <v>62.6</v>
      </c>
      <c r="C608" s="37">
        <v>3.1030000000000002</v>
      </c>
      <c r="D608" s="37">
        <f t="shared" ref="D608:D609" si="270">C608+E608</f>
        <v>3.177</v>
      </c>
      <c r="E608" s="37">
        <f>VLOOKUP(A608,'расход по ИПУ'!A:B,2,0)</f>
        <v>7.3999999999999996E-2</v>
      </c>
      <c r="F608" s="37">
        <f t="shared" ref="F608:F609" si="271">B608</f>
        <v>62.6</v>
      </c>
      <c r="H608" s="37">
        <f t="shared" si="254"/>
        <v>7.3999999999999996E-2</v>
      </c>
      <c r="I608" s="37">
        <f t="shared" si="255"/>
        <v>3.177</v>
      </c>
      <c r="K608" s="37">
        <f t="shared" si="256"/>
        <v>3.177</v>
      </c>
      <c r="L608" s="37">
        <f t="shared" si="249"/>
        <v>3.5030000000000001</v>
      </c>
      <c r="M608" s="37">
        <f t="shared" si="257"/>
        <v>0.32600000000000007</v>
      </c>
      <c r="N608" s="37">
        <f t="shared" si="250"/>
        <v>62.6</v>
      </c>
      <c r="P608" s="37">
        <f t="shared" si="258"/>
        <v>0.32600000000000007</v>
      </c>
      <c r="Q608" s="37">
        <f t="shared" si="259"/>
        <v>3.5030000000000001</v>
      </c>
      <c r="R608" s="101"/>
      <c r="S608">
        <v>3.5030000000000001</v>
      </c>
      <c r="T608" s="37">
        <f t="shared" si="260"/>
        <v>0</v>
      </c>
    </row>
    <row r="609" spans="1:20" x14ac:dyDescent="0.3">
      <c r="A609" s="94" t="s">
        <v>1901</v>
      </c>
      <c r="B609" s="95">
        <v>40.700000000000003</v>
      </c>
      <c r="C609" s="37">
        <v>1.921</v>
      </c>
      <c r="D609" s="37">
        <f t="shared" si="270"/>
        <v>1.921</v>
      </c>
      <c r="E609" s="37">
        <f>VLOOKUP(A609,'расход по ИПУ'!A:B,2,0)</f>
        <v>0</v>
      </c>
      <c r="F609" s="37">
        <f t="shared" si="271"/>
        <v>40.700000000000003</v>
      </c>
      <c r="H609" s="37">
        <f t="shared" si="254"/>
        <v>0</v>
      </c>
      <c r="I609" s="37">
        <f t="shared" si="255"/>
        <v>1.921</v>
      </c>
      <c r="K609" s="37">
        <f t="shared" si="256"/>
        <v>1.921</v>
      </c>
      <c r="L609" s="37">
        <f t="shared" si="249"/>
        <v>2.9430000000000001</v>
      </c>
      <c r="M609" s="37">
        <f t="shared" si="257"/>
        <v>1.022</v>
      </c>
      <c r="N609" s="37">
        <f t="shared" si="250"/>
        <v>40.700000000000003</v>
      </c>
      <c r="P609" s="37">
        <f t="shared" si="258"/>
        <v>1.022</v>
      </c>
      <c r="Q609" s="37">
        <f t="shared" si="259"/>
        <v>2.9430000000000001</v>
      </c>
      <c r="R609" s="101"/>
      <c r="S609">
        <v>2.9430000000000001</v>
      </c>
      <c r="T609" s="37">
        <f t="shared" si="260"/>
        <v>0</v>
      </c>
    </row>
    <row r="610" spans="1:20" x14ac:dyDescent="0.3">
      <c r="A610" s="94" t="s">
        <v>905</v>
      </c>
      <c r="B610" s="95">
        <v>79.400000000000006</v>
      </c>
      <c r="C610" s="37">
        <v>15.481</v>
      </c>
      <c r="G610" s="37">
        <f>B610*$G$797</f>
        <v>0.53735493537570778</v>
      </c>
      <c r="H610" s="37">
        <f t="shared" si="254"/>
        <v>0.53735493537570778</v>
      </c>
      <c r="I610" s="37">
        <f t="shared" si="255"/>
        <v>16.018354935375708</v>
      </c>
      <c r="K610" s="37">
        <f>S610</f>
        <v>15.744</v>
      </c>
      <c r="L610" s="37">
        <f t="shared" si="249"/>
        <v>15.744</v>
      </c>
      <c r="M610" s="37">
        <f t="shared" si="257"/>
        <v>0</v>
      </c>
      <c r="N610" s="37">
        <f t="shared" si="250"/>
        <v>79.400000000000006</v>
      </c>
      <c r="P610" s="37">
        <f t="shared" si="258"/>
        <v>0</v>
      </c>
      <c r="Q610" s="37">
        <f t="shared" si="259"/>
        <v>15.744</v>
      </c>
      <c r="R610" s="101"/>
      <c r="S610">
        <v>15.744</v>
      </c>
      <c r="T610" s="37">
        <f t="shared" si="260"/>
        <v>0</v>
      </c>
    </row>
    <row r="611" spans="1:20" x14ac:dyDescent="0.3">
      <c r="A611" s="94" t="s">
        <v>2129</v>
      </c>
      <c r="B611" s="95">
        <v>62.5</v>
      </c>
      <c r="C611" s="37">
        <v>4.4980000000000002</v>
      </c>
      <c r="D611" s="37">
        <f t="shared" ref="D611:D612" si="272">C611+E611</f>
        <v>5.09</v>
      </c>
      <c r="E611" s="37">
        <f>VLOOKUP(A611,'расход по ИПУ'!A:B,2,0)</f>
        <v>0.59199999999999997</v>
      </c>
      <c r="F611" s="37">
        <f t="shared" ref="F611:F612" si="273">B611</f>
        <v>62.5</v>
      </c>
      <c r="H611" s="37">
        <f t="shared" si="254"/>
        <v>0.59199999999999997</v>
      </c>
      <c r="I611" s="37">
        <f t="shared" si="255"/>
        <v>5.09</v>
      </c>
      <c r="K611" s="37">
        <f t="shared" si="256"/>
        <v>5.09</v>
      </c>
      <c r="L611" s="37">
        <f t="shared" si="249"/>
        <v>6.6379999999999999</v>
      </c>
      <c r="M611" s="37">
        <f t="shared" si="257"/>
        <v>1.548</v>
      </c>
      <c r="N611" s="37">
        <f t="shared" si="250"/>
        <v>62.5</v>
      </c>
      <c r="P611" s="37">
        <f t="shared" si="258"/>
        <v>1.548</v>
      </c>
      <c r="Q611" s="37">
        <f t="shared" si="259"/>
        <v>6.6379999999999999</v>
      </c>
      <c r="R611" s="101"/>
      <c r="S611">
        <v>6.6379999999999999</v>
      </c>
      <c r="T611" s="37">
        <f t="shared" si="260"/>
        <v>0</v>
      </c>
    </row>
    <row r="612" spans="1:20" x14ac:dyDescent="0.3">
      <c r="A612" s="94" t="s">
        <v>1067</v>
      </c>
      <c r="B612" s="95">
        <v>62.6</v>
      </c>
      <c r="C612" s="37">
        <v>2.42</v>
      </c>
      <c r="D612" s="37">
        <f t="shared" si="272"/>
        <v>2.4659999999999997</v>
      </c>
      <c r="E612" s="37">
        <f>VLOOKUP(A612,'расход по ИПУ'!A:B,2,0)</f>
        <v>4.5999999999999999E-2</v>
      </c>
      <c r="F612" s="37">
        <f t="shared" si="273"/>
        <v>62.6</v>
      </c>
      <c r="H612" s="37">
        <f t="shared" si="254"/>
        <v>4.5999999999999999E-2</v>
      </c>
      <c r="I612" s="37">
        <f t="shared" si="255"/>
        <v>2.4659999999999997</v>
      </c>
      <c r="K612" s="37">
        <f t="shared" si="256"/>
        <v>2.4659999999999997</v>
      </c>
      <c r="L612" s="37">
        <f t="shared" si="249"/>
        <v>3.9630000000000001</v>
      </c>
      <c r="M612" s="37">
        <f t="shared" si="257"/>
        <v>1.4970000000000003</v>
      </c>
      <c r="N612" s="37">
        <f t="shared" si="250"/>
        <v>62.6</v>
      </c>
      <c r="P612" s="37">
        <f t="shared" si="258"/>
        <v>1.4970000000000003</v>
      </c>
      <c r="Q612" s="37">
        <f t="shared" si="259"/>
        <v>3.9630000000000001</v>
      </c>
      <c r="R612" s="101"/>
      <c r="S612">
        <v>3.9630000000000001</v>
      </c>
      <c r="T612" s="37">
        <f t="shared" si="260"/>
        <v>0</v>
      </c>
    </row>
    <row r="613" spans="1:20" x14ac:dyDescent="0.3">
      <c r="A613" s="94" t="s">
        <v>351</v>
      </c>
      <c r="B613" s="95">
        <v>36.700000000000003</v>
      </c>
      <c r="C613" s="37">
        <v>6.1210000000000004</v>
      </c>
      <c r="G613" s="37">
        <f t="shared" ref="G613:G614" si="274">B613*$G$797</f>
        <v>0.24837438448726037</v>
      </c>
      <c r="H613" s="37">
        <f t="shared" si="254"/>
        <v>0.24837438448726037</v>
      </c>
      <c r="I613" s="37">
        <f t="shared" si="255"/>
        <v>6.3693743844872612</v>
      </c>
      <c r="K613" s="37">
        <f t="shared" si="256"/>
        <v>6.3693743844872612</v>
      </c>
      <c r="L613" s="37">
        <f t="shared" si="249"/>
        <v>7.375</v>
      </c>
      <c r="M613" s="37">
        <f t="shared" si="257"/>
        <v>1.0056256155127388</v>
      </c>
      <c r="N613" s="37">
        <f t="shared" si="250"/>
        <v>36.700000000000003</v>
      </c>
      <c r="P613" s="37">
        <f t="shared" si="258"/>
        <v>1.0056256155127388</v>
      </c>
      <c r="Q613" s="37">
        <f t="shared" si="259"/>
        <v>7.375</v>
      </c>
      <c r="R613" s="101"/>
      <c r="S613">
        <v>7.375</v>
      </c>
      <c r="T613" s="37">
        <f t="shared" si="260"/>
        <v>0</v>
      </c>
    </row>
    <row r="614" spans="1:20" x14ac:dyDescent="0.3">
      <c r="A614" s="94" t="s">
        <v>1106</v>
      </c>
      <c r="B614" s="95">
        <v>40.700000000000003</v>
      </c>
      <c r="C614" s="37">
        <v>9.1310000000000002</v>
      </c>
      <c r="G614" s="37">
        <f t="shared" si="274"/>
        <v>0.2754451620880517</v>
      </c>
      <c r="H614" s="37">
        <f t="shared" si="254"/>
        <v>0.2754451620880517</v>
      </c>
      <c r="I614" s="37">
        <f t="shared" si="255"/>
        <v>9.4064451620880511</v>
      </c>
      <c r="K614" s="37">
        <f>S614</f>
        <v>9.3569999999999993</v>
      </c>
      <c r="L614" s="37">
        <f t="shared" si="249"/>
        <v>9.3569999999999993</v>
      </c>
      <c r="M614" s="37">
        <f t="shared" si="257"/>
        <v>0</v>
      </c>
      <c r="N614" s="37">
        <f t="shared" si="250"/>
        <v>40.700000000000003</v>
      </c>
      <c r="P614" s="37">
        <f t="shared" si="258"/>
        <v>0</v>
      </c>
      <c r="Q614" s="37">
        <f t="shared" si="259"/>
        <v>9.3569999999999993</v>
      </c>
      <c r="R614" s="101"/>
      <c r="S614">
        <v>9.3569999999999993</v>
      </c>
      <c r="T614" s="37">
        <f t="shared" si="260"/>
        <v>0</v>
      </c>
    </row>
    <row r="615" spans="1:20" x14ac:dyDescent="0.3">
      <c r="A615" s="94" t="s">
        <v>2618</v>
      </c>
      <c r="B615" s="95">
        <v>79.400000000000006</v>
      </c>
      <c r="C615" s="37">
        <v>4.5979999999999999</v>
      </c>
      <c r="D615" s="37">
        <f>C615+E615</f>
        <v>4.5979999999999999</v>
      </c>
      <c r="E615" s="37">
        <f>VLOOKUP(A615,'расход по ИПУ'!A:B,2,0)</f>
        <v>0</v>
      </c>
      <c r="F615" s="37">
        <f>B615</f>
        <v>79.400000000000006</v>
      </c>
      <c r="H615" s="37">
        <f t="shared" si="254"/>
        <v>0</v>
      </c>
      <c r="I615" s="37">
        <f t="shared" si="255"/>
        <v>4.5979999999999999</v>
      </c>
      <c r="K615" s="37">
        <f t="shared" si="256"/>
        <v>4.5979999999999999</v>
      </c>
      <c r="L615" s="37">
        <f t="shared" si="249"/>
        <v>6.5540000000000003</v>
      </c>
      <c r="M615" s="37">
        <f t="shared" si="257"/>
        <v>1.9560000000000004</v>
      </c>
      <c r="N615" s="37">
        <f t="shared" si="250"/>
        <v>79.400000000000006</v>
      </c>
      <c r="P615" s="37">
        <f t="shared" si="258"/>
        <v>1.9560000000000004</v>
      </c>
      <c r="Q615" s="37">
        <f t="shared" si="259"/>
        <v>6.5540000000000003</v>
      </c>
      <c r="R615" s="101"/>
      <c r="S615">
        <v>6.5540000000000003</v>
      </c>
      <c r="T615" s="37">
        <f t="shared" si="260"/>
        <v>0</v>
      </c>
    </row>
    <row r="616" spans="1:20" x14ac:dyDescent="0.3">
      <c r="A616" s="94" t="s">
        <v>1676</v>
      </c>
      <c r="B616" s="95">
        <v>62.5</v>
      </c>
      <c r="C616" s="37">
        <v>1E-3</v>
      </c>
      <c r="G616" s="37">
        <f>B616*$G$797</f>
        <v>0.42298090001236438</v>
      </c>
      <c r="H616" s="37">
        <f t="shared" si="254"/>
        <v>0.42298090001236438</v>
      </c>
      <c r="I616" s="37">
        <f t="shared" si="255"/>
        <v>0.42398090001236438</v>
      </c>
      <c r="K616" s="37">
        <f>S616</f>
        <v>1E-3</v>
      </c>
      <c r="L616" s="37">
        <f t="shared" si="249"/>
        <v>1E-3</v>
      </c>
      <c r="M616" s="37">
        <f t="shared" si="257"/>
        <v>0</v>
      </c>
      <c r="N616" s="37">
        <f t="shared" si="250"/>
        <v>62.5</v>
      </c>
      <c r="P616" s="37">
        <f t="shared" si="258"/>
        <v>0</v>
      </c>
      <c r="Q616" s="37">
        <f t="shared" si="259"/>
        <v>1E-3</v>
      </c>
      <c r="R616" s="101"/>
      <c r="S616">
        <v>1E-3</v>
      </c>
      <c r="T616" s="37">
        <f t="shared" si="260"/>
        <v>0</v>
      </c>
    </row>
    <row r="617" spans="1:20" x14ac:dyDescent="0.3">
      <c r="A617" s="94" t="s">
        <v>2260</v>
      </c>
      <c r="B617" s="95">
        <v>62.6</v>
      </c>
      <c r="C617" s="37">
        <v>10.518000000000001</v>
      </c>
      <c r="D617" s="37">
        <f t="shared" ref="D617:D618" si="275">C617+E617</f>
        <v>10.519</v>
      </c>
      <c r="E617" s="37">
        <f>VLOOKUP(A617,'расход по ИПУ'!A:B,2,0)</f>
        <v>1E-3</v>
      </c>
      <c r="F617" s="37">
        <f t="shared" ref="F617:F618" si="276">B617</f>
        <v>62.6</v>
      </c>
      <c r="H617" s="37">
        <f t="shared" si="254"/>
        <v>1E-3</v>
      </c>
      <c r="I617" s="37">
        <f t="shared" si="255"/>
        <v>10.519</v>
      </c>
      <c r="K617" s="37">
        <f t="shared" si="256"/>
        <v>10.519</v>
      </c>
      <c r="L617" s="37">
        <f t="shared" si="249"/>
        <v>11.817</v>
      </c>
      <c r="M617" s="37">
        <f t="shared" si="257"/>
        <v>1.298</v>
      </c>
      <c r="N617" s="37">
        <f t="shared" si="250"/>
        <v>62.6</v>
      </c>
      <c r="P617" s="37">
        <f t="shared" si="258"/>
        <v>1.298</v>
      </c>
      <c r="Q617" s="37">
        <f t="shared" si="259"/>
        <v>11.817</v>
      </c>
      <c r="R617" s="101"/>
      <c r="S617">
        <v>11.817</v>
      </c>
      <c r="T617" s="37">
        <f t="shared" si="260"/>
        <v>0</v>
      </c>
    </row>
    <row r="618" spans="1:20" x14ac:dyDescent="0.3">
      <c r="A618" s="94" t="s">
        <v>1189</v>
      </c>
      <c r="B618" s="95">
        <v>40.700000000000003</v>
      </c>
      <c r="C618" s="37">
        <v>8.7739999999999991</v>
      </c>
      <c r="D618" s="37">
        <f t="shared" si="275"/>
        <v>9.2999999999999989</v>
      </c>
      <c r="E618" s="37">
        <f>VLOOKUP(A618,'расход по ИПУ'!A:B,2,0)</f>
        <v>0.52600000000000002</v>
      </c>
      <c r="F618" s="37">
        <f t="shared" si="276"/>
        <v>40.700000000000003</v>
      </c>
      <c r="H618" s="37">
        <f t="shared" si="254"/>
        <v>0.52600000000000002</v>
      </c>
      <c r="I618" s="37">
        <f t="shared" si="255"/>
        <v>9.2999999999999989</v>
      </c>
      <c r="K618" s="37">
        <f t="shared" si="256"/>
        <v>9.2999999999999989</v>
      </c>
      <c r="L618" s="37">
        <f t="shared" si="249"/>
        <v>10.504</v>
      </c>
      <c r="M618" s="37">
        <f t="shared" si="257"/>
        <v>1.2040000000000006</v>
      </c>
      <c r="N618" s="37">
        <f t="shared" si="250"/>
        <v>40.700000000000003</v>
      </c>
      <c r="P618" s="37">
        <f t="shared" si="258"/>
        <v>1.2040000000000006</v>
      </c>
      <c r="Q618" s="37">
        <f t="shared" si="259"/>
        <v>10.504</v>
      </c>
      <c r="R618" s="101"/>
      <c r="S618">
        <v>10.504</v>
      </c>
      <c r="T618" s="37">
        <f t="shared" si="260"/>
        <v>0</v>
      </c>
    </row>
    <row r="619" spans="1:20" x14ac:dyDescent="0.3">
      <c r="A619" s="94" t="s">
        <v>2654</v>
      </c>
      <c r="B619" s="95">
        <v>79.400000000000006</v>
      </c>
      <c r="C619" s="37">
        <v>17.097000000000001</v>
      </c>
      <c r="G619" s="37">
        <f t="shared" ref="G619:G620" si="277">B619*$G$797</f>
        <v>0.53735493537570778</v>
      </c>
      <c r="H619" s="37">
        <f t="shared" si="254"/>
        <v>0.53735493537570778</v>
      </c>
      <c r="I619" s="37">
        <f t="shared" si="255"/>
        <v>17.634354935375708</v>
      </c>
      <c r="K619" s="37">
        <f t="shared" si="256"/>
        <v>17.634354935375708</v>
      </c>
      <c r="L619" s="37">
        <f t="shared" si="249"/>
        <v>19.327999999999999</v>
      </c>
      <c r="M619" s="37">
        <f t="shared" si="257"/>
        <v>1.6936450646242918</v>
      </c>
      <c r="N619" s="37">
        <f t="shared" si="250"/>
        <v>79.400000000000006</v>
      </c>
      <c r="P619" s="37">
        <f t="shared" si="258"/>
        <v>1.6936450646242918</v>
      </c>
      <c r="Q619" s="37">
        <f t="shared" si="259"/>
        <v>19.327999999999999</v>
      </c>
      <c r="R619" s="101"/>
      <c r="S619">
        <v>19.327999999999999</v>
      </c>
      <c r="T619" s="37">
        <f t="shared" si="260"/>
        <v>0</v>
      </c>
    </row>
    <row r="620" spans="1:20" x14ac:dyDescent="0.3">
      <c r="A620" s="94" t="s">
        <v>1717</v>
      </c>
      <c r="B620" s="95">
        <v>62.5</v>
      </c>
      <c r="C620" s="37">
        <v>1E-3</v>
      </c>
      <c r="G620" s="37">
        <f t="shared" si="277"/>
        <v>0.42298090001236438</v>
      </c>
      <c r="H620" s="37">
        <f t="shared" si="254"/>
        <v>0.42298090001236438</v>
      </c>
      <c r="I620" s="37">
        <f t="shared" si="255"/>
        <v>0.42398090001236438</v>
      </c>
      <c r="K620" s="37">
        <f>S620</f>
        <v>1E-3</v>
      </c>
      <c r="L620" s="37">
        <f t="shared" si="249"/>
        <v>1E-3</v>
      </c>
      <c r="M620" s="37">
        <f t="shared" si="257"/>
        <v>0</v>
      </c>
      <c r="N620" s="37">
        <f t="shared" si="250"/>
        <v>62.5</v>
      </c>
      <c r="P620" s="37">
        <f t="shared" si="258"/>
        <v>0</v>
      </c>
      <c r="Q620" s="37">
        <f t="shared" si="259"/>
        <v>1E-3</v>
      </c>
      <c r="R620" s="101"/>
      <c r="S620">
        <v>1E-3</v>
      </c>
      <c r="T620" s="37">
        <f t="shared" si="260"/>
        <v>0</v>
      </c>
    </row>
    <row r="621" spans="1:20" x14ac:dyDescent="0.3">
      <c r="A621" s="94" t="s">
        <v>1092</v>
      </c>
      <c r="B621" s="95">
        <v>62.6</v>
      </c>
      <c r="C621" s="37">
        <v>10.167999999999999</v>
      </c>
      <c r="D621" s="37">
        <f>C621+E621</f>
        <v>10.831</v>
      </c>
      <c r="E621" s="37">
        <f>VLOOKUP(A621,'расход по ИПУ'!A:B,2,0)</f>
        <v>0.66300000000000003</v>
      </c>
      <c r="F621" s="37">
        <f>B621</f>
        <v>62.6</v>
      </c>
      <c r="H621" s="37">
        <f t="shared" si="254"/>
        <v>0.66300000000000003</v>
      </c>
      <c r="I621" s="37">
        <f t="shared" si="255"/>
        <v>10.831</v>
      </c>
      <c r="K621" s="37">
        <f t="shared" si="256"/>
        <v>10.831</v>
      </c>
      <c r="L621" s="37">
        <f t="shared" si="249"/>
        <v>11.968999999999999</v>
      </c>
      <c r="M621" s="37">
        <f t="shared" si="257"/>
        <v>1.1379999999999999</v>
      </c>
      <c r="N621" s="37">
        <f t="shared" si="250"/>
        <v>62.6</v>
      </c>
      <c r="P621" s="37">
        <f t="shared" si="258"/>
        <v>1.1379999999999999</v>
      </c>
      <c r="Q621" s="37">
        <f t="shared" si="259"/>
        <v>11.968999999999999</v>
      </c>
      <c r="R621" s="101"/>
      <c r="S621">
        <v>11.968999999999999</v>
      </c>
      <c r="T621" s="37">
        <f t="shared" si="260"/>
        <v>0</v>
      </c>
    </row>
    <row r="622" spans="1:20" x14ac:dyDescent="0.3">
      <c r="A622" s="94" t="s">
        <v>2090</v>
      </c>
      <c r="B622" s="95">
        <v>40.700000000000003</v>
      </c>
      <c r="C622" s="37">
        <v>11.74</v>
      </c>
      <c r="G622" s="37">
        <f>B622*$G$797</f>
        <v>0.2754451620880517</v>
      </c>
      <c r="H622" s="37">
        <f t="shared" si="254"/>
        <v>0.2754451620880517</v>
      </c>
      <c r="I622" s="37">
        <f t="shared" si="255"/>
        <v>12.015445162088051</v>
      </c>
      <c r="K622" s="37">
        <f t="shared" si="256"/>
        <v>12.015445162088051</v>
      </c>
      <c r="L622" s="37">
        <f t="shared" si="249"/>
        <v>13.347</v>
      </c>
      <c r="M622" s="37">
        <f t="shared" si="257"/>
        <v>1.3315548379119484</v>
      </c>
      <c r="N622" s="37">
        <f t="shared" si="250"/>
        <v>40.700000000000003</v>
      </c>
      <c r="P622" s="37">
        <f t="shared" si="258"/>
        <v>1.3315548379119484</v>
      </c>
      <c r="Q622" s="37">
        <f t="shared" si="259"/>
        <v>13.347</v>
      </c>
      <c r="R622" s="101"/>
      <c r="S622">
        <v>13.347</v>
      </c>
      <c r="T622" s="37">
        <f t="shared" si="260"/>
        <v>0</v>
      </c>
    </row>
    <row r="623" spans="1:20" x14ac:dyDescent="0.3">
      <c r="A623" s="94" t="s">
        <v>920</v>
      </c>
      <c r="B623" s="95">
        <v>79.400000000000006</v>
      </c>
      <c r="C623" s="37">
        <v>15.866</v>
      </c>
      <c r="D623" s="37">
        <f>C623+E623</f>
        <v>16.478999999999999</v>
      </c>
      <c r="E623" s="37">
        <f>VLOOKUP(A623,'расход по ИПУ'!A:B,2,0)</f>
        <v>0.61299999999999999</v>
      </c>
      <c r="F623" s="37">
        <f>B623</f>
        <v>79.400000000000006</v>
      </c>
      <c r="H623" s="37">
        <f t="shared" si="254"/>
        <v>0.61299999999999999</v>
      </c>
      <c r="I623" s="37">
        <f t="shared" si="255"/>
        <v>16.478999999999999</v>
      </c>
      <c r="K623" s="37">
        <f t="shared" si="256"/>
        <v>16.478999999999999</v>
      </c>
      <c r="L623" s="37">
        <f t="shared" si="249"/>
        <v>16.542000000000002</v>
      </c>
      <c r="M623" s="37">
        <f t="shared" si="257"/>
        <v>6.3000000000002387E-2</v>
      </c>
      <c r="N623" s="37">
        <f t="shared" si="250"/>
        <v>79.400000000000006</v>
      </c>
      <c r="P623" s="37">
        <f t="shared" si="258"/>
        <v>6.3000000000002387E-2</v>
      </c>
      <c r="Q623" s="37">
        <f t="shared" si="259"/>
        <v>16.542000000000002</v>
      </c>
      <c r="R623" s="101"/>
      <c r="S623">
        <v>16.542000000000002</v>
      </c>
      <c r="T623" s="37">
        <f t="shared" si="260"/>
        <v>0</v>
      </c>
    </row>
    <row r="624" spans="1:20" x14ac:dyDescent="0.3">
      <c r="A624" s="94" t="s">
        <v>214</v>
      </c>
      <c r="B624" s="95">
        <v>78.400000000000006</v>
      </c>
      <c r="C624" s="37">
        <v>4.6130000000000004</v>
      </c>
      <c r="G624" s="37">
        <f t="shared" ref="G624:G629" si="278">B624*$G$797</f>
        <v>0.53058724097550991</v>
      </c>
      <c r="H624" s="37">
        <f t="shared" si="254"/>
        <v>0.53058724097550991</v>
      </c>
      <c r="I624" s="37">
        <f t="shared" si="255"/>
        <v>5.1435872409755099</v>
      </c>
      <c r="K624" s="37">
        <f t="shared" si="256"/>
        <v>5.1435872409755099</v>
      </c>
      <c r="L624" s="37">
        <f t="shared" si="249"/>
        <v>5.5330000000000004</v>
      </c>
      <c r="M624" s="37">
        <f t="shared" si="257"/>
        <v>0.38941275902449046</v>
      </c>
      <c r="N624" s="37">
        <f t="shared" si="250"/>
        <v>78.400000000000006</v>
      </c>
      <c r="P624" s="37">
        <f t="shared" si="258"/>
        <v>0.38941275902449046</v>
      </c>
      <c r="Q624" s="37">
        <f t="shared" si="259"/>
        <v>5.5330000000000004</v>
      </c>
      <c r="R624" s="101"/>
      <c r="S624">
        <v>5.5330000000000004</v>
      </c>
      <c r="T624" s="37">
        <f t="shared" si="260"/>
        <v>0</v>
      </c>
    </row>
    <row r="625" spans="1:20" x14ac:dyDescent="0.3">
      <c r="A625" s="94" t="s">
        <v>2545</v>
      </c>
      <c r="B625" s="95">
        <v>62.5</v>
      </c>
      <c r="C625" s="37">
        <v>8.4019999999999992</v>
      </c>
      <c r="G625" s="37">
        <f t="shared" si="278"/>
        <v>0.42298090001236438</v>
      </c>
      <c r="H625" s="37">
        <f t="shared" si="254"/>
        <v>0.42298090001236438</v>
      </c>
      <c r="I625" s="37">
        <f t="shared" si="255"/>
        <v>8.8249809000123633</v>
      </c>
      <c r="K625" s="37">
        <f>S625</f>
        <v>8.7759999999999998</v>
      </c>
      <c r="L625" s="37">
        <f t="shared" si="249"/>
        <v>8.7759999999999998</v>
      </c>
      <c r="M625" s="37">
        <f t="shared" si="257"/>
        <v>0</v>
      </c>
      <c r="N625" s="37">
        <f t="shared" si="250"/>
        <v>62.5</v>
      </c>
      <c r="P625" s="37">
        <f t="shared" si="258"/>
        <v>0</v>
      </c>
      <c r="Q625" s="37">
        <f t="shared" si="259"/>
        <v>8.7759999999999998</v>
      </c>
      <c r="R625" s="101"/>
      <c r="S625">
        <v>8.7759999999999998</v>
      </c>
      <c r="T625" s="37">
        <f t="shared" si="260"/>
        <v>0</v>
      </c>
    </row>
    <row r="626" spans="1:20" x14ac:dyDescent="0.3">
      <c r="A626" s="94" t="s">
        <v>1149</v>
      </c>
      <c r="B626" s="95">
        <v>62.6</v>
      </c>
      <c r="C626" s="37">
        <v>7.6310000000000002</v>
      </c>
      <c r="G626" s="37">
        <f t="shared" si="278"/>
        <v>0.42365766945238414</v>
      </c>
      <c r="H626" s="37">
        <f t="shared" si="254"/>
        <v>0.42365766945238414</v>
      </c>
      <c r="I626" s="37">
        <f t="shared" si="255"/>
        <v>8.0546576694523839</v>
      </c>
      <c r="K626" s="37">
        <f t="shared" si="256"/>
        <v>8.0546576694523839</v>
      </c>
      <c r="L626" s="37">
        <f t="shared" ref="L626:L689" si="279">K626+M626</f>
        <v>8.532</v>
      </c>
      <c r="M626" s="37">
        <f t="shared" si="257"/>
        <v>0.4773423305476161</v>
      </c>
      <c r="N626" s="37">
        <f t="shared" ref="N626:N689" si="280">B626</f>
        <v>62.6</v>
      </c>
      <c r="P626" s="37">
        <f t="shared" si="258"/>
        <v>0.4773423305476161</v>
      </c>
      <c r="Q626" s="37">
        <f t="shared" si="259"/>
        <v>8.532</v>
      </c>
      <c r="R626" s="101"/>
      <c r="S626">
        <v>8.532</v>
      </c>
      <c r="T626" s="37">
        <f t="shared" si="260"/>
        <v>0</v>
      </c>
    </row>
    <row r="627" spans="1:20" x14ac:dyDescent="0.3">
      <c r="A627" s="94" t="s">
        <v>1108</v>
      </c>
      <c r="B627" s="95">
        <v>40.700000000000003</v>
      </c>
      <c r="C627" s="37">
        <v>9.4139999999999997</v>
      </c>
      <c r="G627" s="37">
        <f t="shared" si="278"/>
        <v>0.2754451620880517</v>
      </c>
      <c r="H627" s="37">
        <f t="shared" si="254"/>
        <v>0.2754451620880517</v>
      </c>
      <c r="I627" s="37">
        <f t="shared" si="255"/>
        <v>9.6894451620880506</v>
      </c>
      <c r="K627" s="37">
        <f t="shared" si="256"/>
        <v>9.6894451620880506</v>
      </c>
      <c r="L627" s="37">
        <f t="shared" si="279"/>
        <v>11.047000000000001</v>
      </c>
      <c r="M627" s="37">
        <f t="shared" si="257"/>
        <v>1.35755483791195</v>
      </c>
      <c r="N627" s="37">
        <f t="shared" si="280"/>
        <v>40.700000000000003</v>
      </c>
      <c r="P627" s="37">
        <f t="shared" si="258"/>
        <v>1.35755483791195</v>
      </c>
      <c r="Q627" s="37">
        <f t="shared" si="259"/>
        <v>11.047000000000001</v>
      </c>
      <c r="R627" s="101"/>
      <c r="S627">
        <v>11.047000000000001</v>
      </c>
      <c r="T627" s="37">
        <f t="shared" si="260"/>
        <v>0</v>
      </c>
    </row>
    <row r="628" spans="1:20" x14ac:dyDescent="0.3">
      <c r="A628" s="94" t="s">
        <v>2433</v>
      </c>
      <c r="B628" s="95">
        <v>79.400000000000006</v>
      </c>
      <c r="C628" s="37">
        <v>7.9089999999999998</v>
      </c>
      <c r="G628" s="37">
        <f t="shared" si="278"/>
        <v>0.53735493537570778</v>
      </c>
      <c r="H628" s="37">
        <f t="shared" si="254"/>
        <v>0.53735493537570778</v>
      </c>
      <c r="I628" s="37">
        <f t="shared" si="255"/>
        <v>8.446354935375707</v>
      </c>
      <c r="K628" s="37">
        <f t="shared" si="256"/>
        <v>8.446354935375707</v>
      </c>
      <c r="L628" s="37">
        <f t="shared" si="279"/>
        <v>11.718</v>
      </c>
      <c r="M628" s="37">
        <f t="shared" si="257"/>
        <v>3.2716450646242929</v>
      </c>
      <c r="N628" s="37">
        <f t="shared" si="280"/>
        <v>79.400000000000006</v>
      </c>
      <c r="P628" s="37">
        <f t="shared" si="258"/>
        <v>3.2716450646242929</v>
      </c>
      <c r="Q628" s="37">
        <f t="shared" si="259"/>
        <v>11.718</v>
      </c>
      <c r="R628" s="101"/>
      <c r="S628">
        <v>11.718</v>
      </c>
      <c r="T628" s="37">
        <f t="shared" si="260"/>
        <v>0</v>
      </c>
    </row>
    <row r="629" spans="1:20" x14ac:dyDescent="0.3">
      <c r="A629" s="94" t="s">
        <v>804</v>
      </c>
      <c r="B629" s="95">
        <v>62.5</v>
      </c>
      <c r="C629" s="37">
        <v>10.083</v>
      </c>
      <c r="G629" s="37">
        <f t="shared" si="278"/>
        <v>0.42298090001236438</v>
      </c>
      <c r="H629" s="37">
        <f t="shared" si="254"/>
        <v>0.42298090001236438</v>
      </c>
      <c r="I629" s="37">
        <f t="shared" si="255"/>
        <v>10.505980900012364</v>
      </c>
      <c r="K629" s="37">
        <f t="shared" si="256"/>
        <v>10.505980900012364</v>
      </c>
      <c r="L629" s="37">
        <f t="shared" si="279"/>
        <v>12.45</v>
      </c>
      <c r="M629" s="37">
        <f t="shared" si="257"/>
        <v>1.944019099987635</v>
      </c>
      <c r="N629" s="37">
        <f t="shared" si="280"/>
        <v>62.5</v>
      </c>
      <c r="P629" s="37">
        <f t="shared" si="258"/>
        <v>1.944019099987635</v>
      </c>
      <c r="Q629" s="37">
        <f t="shared" si="259"/>
        <v>12.45</v>
      </c>
      <c r="R629" s="101"/>
      <c r="S629">
        <v>12.45</v>
      </c>
      <c r="T629" s="37">
        <f t="shared" si="260"/>
        <v>0</v>
      </c>
    </row>
    <row r="630" spans="1:20" x14ac:dyDescent="0.3">
      <c r="A630" s="94" t="s">
        <v>2487</v>
      </c>
      <c r="B630" s="95">
        <v>62.6</v>
      </c>
      <c r="C630" s="37">
        <v>5.6749999999999998</v>
      </c>
      <c r="D630" s="37">
        <f>C630+E630</f>
        <v>5.6789999999999994</v>
      </c>
      <c r="E630" s="37">
        <f>VLOOKUP(A630,'расход по ИПУ'!A:B,2,0)</f>
        <v>4.0000000000000001E-3</v>
      </c>
      <c r="F630" s="37">
        <f>B630</f>
        <v>62.6</v>
      </c>
      <c r="H630" s="37">
        <f t="shared" si="254"/>
        <v>4.0000000000000001E-3</v>
      </c>
      <c r="I630" s="37">
        <f t="shared" si="255"/>
        <v>5.6789999999999994</v>
      </c>
      <c r="K630" s="37">
        <f t="shared" si="256"/>
        <v>5.6789999999999994</v>
      </c>
      <c r="L630" s="37">
        <f t="shared" si="279"/>
        <v>6.4450000000000003</v>
      </c>
      <c r="M630" s="37">
        <f t="shared" si="257"/>
        <v>0.7660000000000009</v>
      </c>
      <c r="N630" s="37">
        <f t="shared" si="280"/>
        <v>62.6</v>
      </c>
      <c r="P630" s="37">
        <f t="shared" si="258"/>
        <v>0.7660000000000009</v>
      </c>
      <c r="Q630" s="37">
        <f t="shared" si="259"/>
        <v>6.4450000000000003</v>
      </c>
      <c r="R630" s="101"/>
      <c r="S630">
        <v>6.4450000000000003</v>
      </c>
      <c r="T630" s="37">
        <f t="shared" si="260"/>
        <v>0</v>
      </c>
    </row>
    <row r="631" spans="1:20" x14ac:dyDescent="0.3">
      <c r="A631" s="94" t="s">
        <v>2605</v>
      </c>
      <c r="B631" s="95">
        <v>40.700000000000003</v>
      </c>
      <c r="C631" s="37">
        <v>8.2759999999999998</v>
      </c>
      <c r="G631" s="37">
        <f>B631*$G$797</f>
        <v>0.2754451620880517</v>
      </c>
      <c r="H631" s="37">
        <f t="shared" si="254"/>
        <v>0.2754451620880517</v>
      </c>
      <c r="I631" s="37">
        <f t="shared" si="255"/>
        <v>8.5514451620880507</v>
      </c>
      <c r="K631" s="37">
        <f t="shared" si="256"/>
        <v>8.5514451620880507</v>
      </c>
      <c r="L631" s="37">
        <f t="shared" si="279"/>
        <v>10.131</v>
      </c>
      <c r="M631" s="37">
        <f t="shared" si="257"/>
        <v>1.5795548379119495</v>
      </c>
      <c r="N631" s="37">
        <f t="shared" si="280"/>
        <v>40.700000000000003</v>
      </c>
      <c r="P631" s="37">
        <f t="shared" si="258"/>
        <v>1.5795548379119495</v>
      </c>
      <c r="Q631" s="37">
        <f t="shared" si="259"/>
        <v>10.131</v>
      </c>
      <c r="R631" s="101"/>
      <c r="S631">
        <v>10.131</v>
      </c>
      <c r="T631" s="37">
        <f t="shared" si="260"/>
        <v>0</v>
      </c>
    </row>
    <row r="632" spans="1:20" x14ac:dyDescent="0.3">
      <c r="A632" s="94" t="s">
        <v>1416</v>
      </c>
      <c r="B632" s="95">
        <v>79.400000000000006</v>
      </c>
      <c r="C632" s="37">
        <v>11.84</v>
      </c>
      <c r="D632" s="37">
        <f>C632+E632</f>
        <v>12.606</v>
      </c>
      <c r="E632" s="37">
        <f>VLOOKUP(A632,'расход по ИПУ'!A:B,2,0)</f>
        <v>0.76600000000000001</v>
      </c>
      <c r="F632" s="37">
        <f>B632</f>
        <v>79.400000000000006</v>
      </c>
      <c r="H632" s="37">
        <f t="shared" si="254"/>
        <v>0.76600000000000001</v>
      </c>
      <c r="I632" s="37">
        <f t="shared" si="255"/>
        <v>12.606</v>
      </c>
      <c r="K632" s="37">
        <f t="shared" si="256"/>
        <v>12.606</v>
      </c>
      <c r="L632" s="37">
        <f t="shared" si="279"/>
        <v>14.675000000000001</v>
      </c>
      <c r="M632" s="37">
        <f t="shared" si="257"/>
        <v>2.0690000000000008</v>
      </c>
      <c r="N632" s="37">
        <f t="shared" si="280"/>
        <v>79.400000000000006</v>
      </c>
      <c r="P632" s="37">
        <f t="shared" si="258"/>
        <v>2.0690000000000008</v>
      </c>
      <c r="Q632" s="37">
        <f t="shared" si="259"/>
        <v>14.675000000000001</v>
      </c>
      <c r="R632" s="101"/>
      <c r="S632">
        <v>14.675000000000001</v>
      </c>
      <c r="T632" s="37">
        <f t="shared" si="260"/>
        <v>0</v>
      </c>
    </row>
    <row r="633" spans="1:20" x14ac:dyDescent="0.3">
      <c r="A633" s="94" t="s">
        <v>1739</v>
      </c>
      <c r="B633" s="95">
        <v>62.5</v>
      </c>
      <c r="C633" s="37">
        <v>1E-3</v>
      </c>
      <c r="G633" s="37">
        <f t="shared" ref="G633:G638" si="281">B633*$G$797</f>
        <v>0.42298090001236438</v>
      </c>
      <c r="H633" s="37">
        <f t="shared" si="254"/>
        <v>0.42298090001236438</v>
      </c>
      <c r="I633" s="37">
        <f t="shared" si="255"/>
        <v>0.42398090001236438</v>
      </c>
      <c r="K633" s="37">
        <f>S633</f>
        <v>1E-3</v>
      </c>
      <c r="L633" s="37">
        <f t="shared" si="279"/>
        <v>1E-3</v>
      </c>
      <c r="M633" s="37">
        <f t="shared" si="257"/>
        <v>0</v>
      </c>
      <c r="N633" s="37">
        <f t="shared" si="280"/>
        <v>62.5</v>
      </c>
      <c r="P633" s="37">
        <f t="shared" si="258"/>
        <v>0</v>
      </c>
      <c r="Q633" s="37">
        <f t="shared" si="259"/>
        <v>1E-3</v>
      </c>
      <c r="R633" s="101"/>
      <c r="S633">
        <v>1E-3</v>
      </c>
      <c r="T633" s="37">
        <f t="shared" si="260"/>
        <v>0</v>
      </c>
    </row>
    <row r="634" spans="1:20" x14ac:dyDescent="0.3">
      <c r="A634" s="94" t="s">
        <v>1842</v>
      </c>
      <c r="B634" s="95">
        <v>62.6</v>
      </c>
      <c r="C634" s="37">
        <v>7.5590000000000002</v>
      </c>
      <c r="G634" s="37">
        <f t="shared" si="281"/>
        <v>0.42365766945238414</v>
      </c>
      <c r="H634" s="37">
        <f t="shared" si="254"/>
        <v>0.42365766945238414</v>
      </c>
      <c r="I634" s="37">
        <f t="shared" si="255"/>
        <v>7.9826576694523848</v>
      </c>
      <c r="K634" s="37">
        <f t="shared" si="256"/>
        <v>7.9826576694523848</v>
      </c>
      <c r="L634" s="37">
        <f t="shared" si="279"/>
        <v>10.377000000000001</v>
      </c>
      <c r="M634" s="37">
        <f t="shared" si="257"/>
        <v>2.3943423305476159</v>
      </c>
      <c r="N634" s="37">
        <f t="shared" si="280"/>
        <v>62.6</v>
      </c>
      <c r="P634" s="37">
        <f t="shared" si="258"/>
        <v>2.3943423305476159</v>
      </c>
      <c r="Q634" s="37">
        <f t="shared" si="259"/>
        <v>10.377000000000001</v>
      </c>
      <c r="R634" s="101"/>
      <c r="S634">
        <v>10.377000000000001</v>
      </c>
      <c r="T634" s="37">
        <f t="shared" si="260"/>
        <v>0</v>
      </c>
    </row>
    <row r="635" spans="1:20" x14ac:dyDescent="0.3">
      <c r="A635" s="94" t="s">
        <v>256</v>
      </c>
      <c r="B635" s="95">
        <v>72.599999999999994</v>
      </c>
      <c r="C635" s="37">
        <v>1E-3</v>
      </c>
      <c r="G635" s="37">
        <f t="shared" si="281"/>
        <v>0.49133461345436241</v>
      </c>
      <c r="H635" s="37">
        <f t="shared" si="254"/>
        <v>0.49133461345436241</v>
      </c>
      <c r="I635" s="37">
        <f t="shared" si="255"/>
        <v>0.49233461345436241</v>
      </c>
      <c r="K635" s="37">
        <f>S635</f>
        <v>1E-3</v>
      </c>
      <c r="L635" s="37">
        <f t="shared" si="279"/>
        <v>1E-3</v>
      </c>
      <c r="M635" s="37">
        <f t="shared" si="257"/>
        <v>0</v>
      </c>
      <c r="N635" s="37">
        <f t="shared" si="280"/>
        <v>72.599999999999994</v>
      </c>
      <c r="P635" s="37">
        <f t="shared" si="258"/>
        <v>0</v>
      </c>
      <c r="Q635" s="37">
        <f t="shared" si="259"/>
        <v>1E-3</v>
      </c>
      <c r="R635" s="101"/>
      <c r="S635">
        <v>1E-3</v>
      </c>
      <c r="T635" s="37">
        <f t="shared" si="260"/>
        <v>0</v>
      </c>
    </row>
    <row r="636" spans="1:20" x14ac:dyDescent="0.3">
      <c r="A636" s="94" t="s">
        <v>810</v>
      </c>
      <c r="B636" s="95">
        <v>40.700000000000003</v>
      </c>
      <c r="C636" s="37">
        <v>6.9189999999999996</v>
      </c>
      <c r="G636" s="37">
        <f t="shared" si="281"/>
        <v>0.2754451620880517</v>
      </c>
      <c r="H636" s="37">
        <f t="shared" si="254"/>
        <v>0.2754451620880517</v>
      </c>
      <c r="I636" s="37">
        <f t="shared" si="255"/>
        <v>7.1944451620880514</v>
      </c>
      <c r="K636" s="37">
        <f t="shared" si="256"/>
        <v>7.1944451620880514</v>
      </c>
      <c r="L636" s="37">
        <f t="shared" si="279"/>
        <v>9.0860000000000003</v>
      </c>
      <c r="M636" s="37">
        <f t="shared" si="257"/>
        <v>1.8915548379119489</v>
      </c>
      <c r="N636" s="37">
        <f t="shared" si="280"/>
        <v>40.700000000000003</v>
      </c>
      <c r="P636" s="37">
        <f t="shared" si="258"/>
        <v>1.8915548379119489</v>
      </c>
      <c r="Q636" s="37">
        <f t="shared" si="259"/>
        <v>9.0860000000000003</v>
      </c>
      <c r="R636" s="101"/>
      <c r="S636">
        <v>9.0860000000000003</v>
      </c>
      <c r="T636" s="37">
        <f t="shared" si="260"/>
        <v>0</v>
      </c>
    </row>
    <row r="637" spans="1:20" x14ac:dyDescent="0.3">
      <c r="A637" s="94" t="s">
        <v>1130</v>
      </c>
      <c r="B637" s="95">
        <v>79.400000000000006</v>
      </c>
      <c r="C637" s="37">
        <v>1E-3</v>
      </c>
      <c r="G637" s="37">
        <f t="shared" si="281"/>
        <v>0.53735493537570778</v>
      </c>
      <c r="H637" s="37">
        <f t="shared" si="254"/>
        <v>0.53735493537570778</v>
      </c>
      <c r="I637" s="37">
        <f t="shared" si="255"/>
        <v>0.53835493537570778</v>
      </c>
      <c r="K637" s="37">
        <f>S637</f>
        <v>1E-3</v>
      </c>
      <c r="L637" s="37">
        <f t="shared" si="279"/>
        <v>1E-3</v>
      </c>
      <c r="M637" s="37">
        <f t="shared" si="257"/>
        <v>0</v>
      </c>
      <c r="N637" s="37">
        <f t="shared" si="280"/>
        <v>79.400000000000006</v>
      </c>
      <c r="P637" s="37">
        <f t="shared" si="258"/>
        <v>0</v>
      </c>
      <c r="Q637" s="37">
        <f t="shared" si="259"/>
        <v>1E-3</v>
      </c>
      <c r="R637" s="101"/>
      <c r="S637">
        <v>1E-3</v>
      </c>
      <c r="T637" s="37">
        <f t="shared" si="260"/>
        <v>0</v>
      </c>
    </row>
    <row r="638" spans="1:20" x14ac:dyDescent="0.3">
      <c r="A638" s="94" t="s">
        <v>672</v>
      </c>
      <c r="B638" s="95">
        <v>62.5</v>
      </c>
      <c r="C638" s="37">
        <v>14.959</v>
      </c>
      <c r="G638" s="37">
        <f t="shared" si="281"/>
        <v>0.42298090001236438</v>
      </c>
      <c r="H638" s="37">
        <f t="shared" si="254"/>
        <v>0.42298090001236438</v>
      </c>
      <c r="I638" s="37">
        <f t="shared" si="255"/>
        <v>15.381980900012364</v>
      </c>
      <c r="K638" s="37">
        <f t="shared" si="256"/>
        <v>15.381980900012364</v>
      </c>
      <c r="L638" s="37">
        <f t="shared" si="279"/>
        <v>18.041</v>
      </c>
      <c r="M638" s="37">
        <f t="shared" si="257"/>
        <v>2.6590190999876366</v>
      </c>
      <c r="N638" s="37">
        <f t="shared" si="280"/>
        <v>62.5</v>
      </c>
      <c r="P638" s="37">
        <f t="shared" si="258"/>
        <v>2.6590190999876366</v>
      </c>
      <c r="Q638" s="37">
        <f t="shared" si="259"/>
        <v>18.041</v>
      </c>
      <c r="R638" s="101"/>
      <c r="S638">
        <v>18.041</v>
      </c>
      <c r="T638" s="37">
        <f t="shared" si="260"/>
        <v>0</v>
      </c>
    </row>
    <row r="639" spans="1:20" x14ac:dyDescent="0.3">
      <c r="A639" s="94" t="s">
        <v>1418</v>
      </c>
      <c r="B639" s="95">
        <v>62.6</v>
      </c>
      <c r="C639" s="37">
        <v>10.379</v>
      </c>
      <c r="D639" s="37">
        <f>C639+E639</f>
        <v>10.859</v>
      </c>
      <c r="E639" s="37">
        <f>VLOOKUP(A639,'расход по ИПУ'!A:B,2,0)</f>
        <v>0.48</v>
      </c>
      <c r="F639" s="37">
        <f>B639</f>
        <v>62.6</v>
      </c>
      <c r="H639" s="37">
        <f t="shared" si="254"/>
        <v>0.48</v>
      </c>
      <c r="I639" s="37">
        <f t="shared" si="255"/>
        <v>10.859</v>
      </c>
      <c r="K639" s="37">
        <f t="shared" si="256"/>
        <v>10.859</v>
      </c>
      <c r="L639" s="37">
        <f t="shared" si="279"/>
        <v>13.198</v>
      </c>
      <c r="M639" s="37">
        <f t="shared" si="257"/>
        <v>2.3390000000000004</v>
      </c>
      <c r="N639" s="37">
        <f t="shared" si="280"/>
        <v>62.6</v>
      </c>
      <c r="P639" s="37">
        <f t="shared" si="258"/>
        <v>2.3390000000000004</v>
      </c>
      <c r="Q639" s="37">
        <f t="shared" si="259"/>
        <v>13.198</v>
      </c>
      <c r="R639" s="101"/>
      <c r="S639">
        <v>13.198</v>
      </c>
      <c r="T639" s="37">
        <f t="shared" si="260"/>
        <v>0</v>
      </c>
    </row>
    <row r="640" spans="1:20" x14ac:dyDescent="0.3">
      <c r="A640" s="94" t="s">
        <v>812</v>
      </c>
      <c r="B640" s="95">
        <v>40.700000000000003</v>
      </c>
      <c r="C640" s="37">
        <v>10.445</v>
      </c>
      <c r="G640" s="37">
        <f t="shared" ref="G640:G642" si="282">B640*$G$797</f>
        <v>0.2754451620880517</v>
      </c>
      <c r="H640" s="37">
        <f t="shared" si="254"/>
        <v>0.2754451620880517</v>
      </c>
      <c r="I640" s="37">
        <f t="shared" si="255"/>
        <v>10.720445162088051</v>
      </c>
      <c r="K640" s="37">
        <f t="shared" si="256"/>
        <v>10.720445162088051</v>
      </c>
      <c r="L640" s="37">
        <f t="shared" si="279"/>
        <v>11.766</v>
      </c>
      <c r="M640" s="37">
        <f t="shared" si="257"/>
        <v>1.0455548379119488</v>
      </c>
      <c r="N640" s="37">
        <f t="shared" si="280"/>
        <v>40.700000000000003</v>
      </c>
      <c r="P640" s="37">
        <f t="shared" si="258"/>
        <v>1.0455548379119488</v>
      </c>
      <c r="Q640" s="37">
        <f t="shared" si="259"/>
        <v>11.766</v>
      </c>
      <c r="R640" s="101"/>
      <c r="S640">
        <v>11.766</v>
      </c>
      <c r="T640" s="37">
        <f t="shared" si="260"/>
        <v>0</v>
      </c>
    </row>
    <row r="641" spans="1:20" x14ac:dyDescent="0.3">
      <c r="A641" s="94" t="s">
        <v>1374</v>
      </c>
      <c r="B641" s="95">
        <v>79.400000000000006</v>
      </c>
      <c r="C641" s="37">
        <v>10.035</v>
      </c>
      <c r="G641" s="37">
        <f t="shared" si="282"/>
        <v>0.53735493537570778</v>
      </c>
      <c r="H641" s="37">
        <f t="shared" si="254"/>
        <v>0.53735493537570778</v>
      </c>
      <c r="I641" s="37">
        <f t="shared" si="255"/>
        <v>10.572354935375708</v>
      </c>
      <c r="K641" s="37">
        <f t="shared" si="256"/>
        <v>10.572354935375708</v>
      </c>
      <c r="L641" s="37">
        <f t="shared" si="279"/>
        <v>11.959</v>
      </c>
      <c r="M641" s="37">
        <f t="shared" si="257"/>
        <v>1.3866450646242914</v>
      </c>
      <c r="N641" s="37">
        <f t="shared" si="280"/>
        <v>79.400000000000006</v>
      </c>
      <c r="P641" s="37">
        <f t="shared" si="258"/>
        <v>1.3866450646242914</v>
      </c>
      <c r="Q641" s="37">
        <f t="shared" si="259"/>
        <v>11.959</v>
      </c>
      <c r="R641" s="101"/>
      <c r="S641">
        <v>11.959</v>
      </c>
      <c r="T641" s="37">
        <f t="shared" si="260"/>
        <v>0</v>
      </c>
    </row>
    <row r="642" spans="1:20" x14ac:dyDescent="0.3">
      <c r="A642" s="94" t="s">
        <v>643</v>
      </c>
      <c r="B642" s="95">
        <v>62.5</v>
      </c>
      <c r="C642" s="37">
        <v>1E-3</v>
      </c>
      <c r="G642" s="37">
        <f t="shared" si="282"/>
        <v>0.42298090001236438</v>
      </c>
      <c r="H642" s="37">
        <f t="shared" si="254"/>
        <v>0.42298090001236438</v>
      </c>
      <c r="I642" s="37">
        <f t="shared" si="255"/>
        <v>0.42398090001236438</v>
      </c>
      <c r="K642" s="37">
        <f>S642</f>
        <v>1E-3</v>
      </c>
      <c r="L642" s="37">
        <f t="shared" si="279"/>
        <v>1E-3</v>
      </c>
      <c r="M642" s="37">
        <f t="shared" si="257"/>
        <v>0</v>
      </c>
      <c r="N642" s="37">
        <f t="shared" si="280"/>
        <v>62.5</v>
      </c>
      <c r="P642" s="37">
        <f t="shared" si="258"/>
        <v>0</v>
      </c>
      <c r="Q642" s="37">
        <f t="shared" si="259"/>
        <v>1E-3</v>
      </c>
      <c r="R642" s="101"/>
      <c r="S642">
        <v>1E-3</v>
      </c>
      <c r="T642" s="37">
        <f t="shared" si="260"/>
        <v>0</v>
      </c>
    </row>
    <row r="643" spans="1:20" x14ac:dyDescent="0.3">
      <c r="A643" s="94" t="s">
        <v>1191</v>
      </c>
      <c r="B643" s="95">
        <v>62.6</v>
      </c>
      <c r="C643" s="37">
        <v>3.8460000000000001</v>
      </c>
      <c r="D643" s="37">
        <f>C643+E643</f>
        <v>3.8460000000000001</v>
      </c>
      <c r="E643" s="37">
        <f>VLOOKUP(A643,'расход по ИПУ'!A:B,2,0)</f>
        <v>0</v>
      </c>
      <c r="F643" s="37">
        <f>B643</f>
        <v>62.6</v>
      </c>
      <c r="H643" s="37">
        <f t="shared" ref="H643:H706" si="283">E643+G643</f>
        <v>0</v>
      </c>
      <c r="I643" s="37">
        <f t="shared" ref="I643:I706" si="284">C643+H643</f>
        <v>3.8460000000000001</v>
      </c>
      <c r="K643" s="37">
        <f t="shared" ref="K643:K706" si="285">I643</f>
        <v>3.8460000000000001</v>
      </c>
      <c r="L643" s="37">
        <f t="shared" si="279"/>
        <v>4.5999999999999996</v>
      </c>
      <c r="M643" s="37">
        <f t="shared" ref="M643:M706" si="286">S643-K643</f>
        <v>0.75399999999999956</v>
      </c>
      <c r="N643" s="37">
        <f t="shared" si="280"/>
        <v>62.6</v>
      </c>
      <c r="P643" s="37">
        <f t="shared" ref="P643:P706" si="287">M643+O643</f>
        <v>0.75399999999999956</v>
      </c>
      <c r="Q643" s="37">
        <f t="shared" ref="Q643:Q706" si="288">K643+P643</f>
        <v>4.5999999999999996</v>
      </c>
      <c r="R643" s="101"/>
      <c r="S643">
        <v>4.5999999999999996</v>
      </c>
      <c r="T643" s="37">
        <f t="shared" si="260"/>
        <v>0</v>
      </c>
    </row>
    <row r="644" spans="1:20" x14ac:dyDescent="0.3">
      <c r="A644" s="94" t="s">
        <v>2479</v>
      </c>
      <c r="B644" s="95">
        <v>40.700000000000003</v>
      </c>
      <c r="C644" s="37">
        <v>13.606999999999999</v>
      </c>
      <c r="G644" s="37">
        <f>B644*$G$797</f>
        <v>0.2754451620880517</v>
      </c>
      <c r="H644" s="37">
        <f t="shared" si="283"/>
        <v>0.2754451620880517</v>
      </c>
      <c r="I644" s="37">
        <f t="shared" si="284"/>
        <v>13.88244516208805</v>
      </c>
      <c r="K644" s="37">
        <f t="shared" si="285"/>
        <v>13.88244516208805</v>
      </c>
      <c r="L644" s="37">
        <f t="shared" si="279"/>
        <v>15.946</v>
      </c>
      <c r="M644" s="37">
        <f t="shared" si="286"/>
        <v>2.0635548379119495</v>
      </c>
      <c r="N644" s="37">
        <f t="shared" si="280"/>
        <v>40.700000000000003</v>
      </c>
      <c r="P644" s="37">
        <f t="shared" si="287"/>
        <v>2.0635548379119495</v>
      </c>
      <c r="Q644" s="37">
        <f t="shared" si="288"/>
        <v>15.946</v>
      </c>
      <c r="R644" s="101"/>
      <c r="S644">
        <v>15.946</v>
      </c>
      <c r="T644" s="37">
        <f t="shared" si="260"/>
        <v>0</v>
      </c>
    </row>
    <row r="645" spans="1:20" x14ac:dyDescent="0.3">
      <c r="A645" s="94" t="s">
        <v>926</v>
      </c>
      <c r="B645" s="95">
        <v>79.400000000000006</v>
      </c>
      <c r="C645" s="37">
        <v>18.762</v>
      </c>
      <c r="D645" s="37">
        <f t="shared" ref="D645:D646" si="289">C645+E645</f>
        <v>18.762</v>
      </c>
      <c r="E645" s="37">
        <f>VLOOKUP(A645,'расход по ИПУ'!A:B,2,0)</f>
        <v>0</v>
      </c>
      <c r="F645" s="37">
        <f t="shared" ref="F645:F646" si="290">B645</f>
        <v>79.400000000000006</v>
      </c>
      <c r="H645" s="37">
        <f t="shared" si="283"/>
        <v>0</v>
      </c>
      <c r="I645" s="37">
        <f t="shared" si="284"/>
        <v>18.762</v>
      </c>
      <c r="K645" s="37">
        <f t="shared" si="285"/>
        <v>18.762</v>
      </c>
      <c r="L645" s="37">
        <f t="shared" si="279"/>
        <v>22.449000000000002</v>
      </c>
      <c r="M645" s="37">
        <f t="shared" si="286"/>
        <v>3.6870000000000012</v>
      </c>
      <c r="N645" s="37">
        <f t="shared" si="280"/>
        <v>79.400000000000006</v>
      </c>
      <c r="P645" s="37">
        <f t="shared" si="287"/>
        <v>3.6870000000000012</v>
      </c>
      <c r="Q645" s="37">
        <f t="shared" si="288"/>
        <v>22.449000000000002</v>
      </c>
      <c r="R645" s="101"/>
      <c r="S645">
        <v>22.449000000000002</v>
      </c>
      <c r="T645" s="37">
        <f t="shared" si="260"/>
        <v>0</v>
      </c>
    </row>
    <row r="646" spans="1:20" x14ac:dyDescent="0.3">
      <c r="A646" s="94" t="s">
        <v>321</v>
      </c>
      <c r="B646" s="95">
        <v>57.1</v>
      </c>
      <c r="C646" s="37">
        <v>11.36</v>
      </c>
      <c r="D646" s="37">
        <f t="shared" si="289"/>
        <v>12.690999999999999</v>
      </c>
      <c r="E646" s="37">
        <f>VLOOKUP(A646,'расход по ИПУ'!A:B,2,0)</f>
        <v>1.331</v>
      </c>
      <c r="F646" s="37">
        <f t="shared" si="290"/>
        <v>57.1</v>
      </c>
      <c r="H646" s="37">
        <f t="shared" si="283"/>
        <v>1.331</v>
      </c>
      <c r="I646" s="37">
        <f t="shared" si="284"/>
        <v>12.690999999999999</v>
      </c>
      <c r="K646" s="37">
        <f t="shared" si="285"/>
        <v>12.690999999999999</v>
      </c>
      <c r="L646" s="37">
        <f t="shared" si="279"/>
        <v>13.747999999999999</v>
      </c>
      <c r="M646" s="37">
        <f t="shared" si="286"/>
        <v>1.0570000000000004</v>
      </c>
      <c r="N646" s="37">
        <f t="shared" si="280"/>
        <v>57.1</v>
      </c>
      <c r="P646" s="37">
        <f t="shared" si="287"/>
        <v>1.0570000000000004</v>
      </c>
      <c r="Q646" s="37">
        <f t="shared" si="288"/>
        <v>13.747999999999999</v>
      </c>
      <c r="R646" s="101"/>
      <c r="S646">
        <v>13.747999999999999</v>
      </c>
      <c r="T646" s="37">
        <f t="shared" ref="T646:T709" si="291">S646-Q646</f>
        <v>0</v>
      </c>
    </row>
    <row r="647" spans="1:20" x14ac:dyDescent="0.3">
      <c r="A647" s="94" t="s">
        <v>1376</v>
      </c>
      <c r="B647" s="95">
        <v>62.5</v>
      </c>
      <c r="C647" s="37">
        <v>1E-3</v>
      </c>
      <c r="G647" s="37">
        <f t="shared" ref="G647:G649" si="292">B647*$G$797</f>
        <v>0.42298090001236438</v>
      </c>
      <c r="H647" s="37">
        <f t="shared" si="283"/>
        <v>0.42298090001236438</v>
      </c>
      <c r="I647" s="37">
        <f t="shared" si="284"/>
        <v>0.42398090001236438</v>
      </c>
      <c r="K647" s="37">
        <f t="shared" si="285"/>
        <v>0.42398090001236438</v>
      </c>
      <c r="L647" s="37">
        <f t="shared" si="279"/>
        <v>1.798</v>
      </c>
      <c r="M647" s="37">
        <f t="shared" si="286"/>
        <v>1.3740190999876356</v>
      </c>
      <c r="N647" s="37">
        <f t="shared" si="280"/>
        <v>62.5</v>
      </c>
      <c r="P647" s="37">
        <f t="shared" si="287"/>
        <v>1.3740190999876356</v>
      </c>
      <c r="Q647" s="37">
        <f t="shared" si="288"/>
        <v>1.798</v>
      </c>
      <c r="R647" s="101"/>
      <c r="S647">
        <v>1.798</v>
      </c>
      <c r="T647" s="37">
        <f t="shared" si="291"/>
        <v>0</v>
      </c>
    </row>
    <row r="648" spans="1:20" x14ac:dyDescent="0.3">
      <c r="A648" s="94" t="s">
        <v>1101</v>
      </c>
      <c r="B648" s="95">
        <v>62.6</v>
      </c>
      <c r="C648" s="37">
        <v>12.414999999999999</v>
      </c>
      <c r="G648" s="37">
        <f t="shared" si="292"/>
        <v>0.42365766945238414</v>
      </c>
      <c r="H648" s="37">
        <f t="shared" si="283"/>
        <v>0.42365766945238414</v>
      </c>
      <c r="I648" s="37">
        <f t="shared" si="284"/>
        <v>12.838657669452383</v>
      </c>
      <c r="K648" s="37">
        <f t="shared" si="285"/>
        <v>12.838657669452383</v>
      </c>
      <c r="L648" s="37">
        <f t="shared" si="279"/>
        <v>13.651999999999999</v>
      </c>
      <c r="M648" s="37">
        <f t="shared" si="286"/>
        <v>0.8133423305476164</v>
      </c>
      <c r="N648" s="37">
        <f t="shared" si="280"/>
        <v>62.6</v>
      </c>
      <c r="P648" s="37">
        <f t="shared" si="287"/>
        <v>0.8133423305476164</v>
      </c>
      <c r="Q648" s="37">
        <f t="shared" si="288"/>
        <v>13.651999999999999</v>
      </c>
      <c r="R648" s="101"/>
      <c r="S648">
        <v>13.651999999999999</v>
      </c>
      <c r="T648" s="37">
        <f t="shared" si="291"/>
        <v>0</v>
      </c>
    </row>
    <row r="649" spans="1:20" x14ac:dyDescent="0.3">
      <c r="A649" s="94" t="s">
        <v>2021</v>
      </c>
      <c r="B649" s="95">
        <v>40.700000000000003</v>
      </c>
      <c r="C649" s="37">
        <v>8.9529999999999994</v>
      </c>
      <c r="G649" s="37">
        <f t="shared" si="292"/>
        <v>0.2754451620880517</v>
      </c>
      <c r="H649" s="37">
        <f t="shared" si="283"/>
        <v>0.2754451620880517</v>
      </c>
      <c r="I649" s="37">
        <f t="shared" si="284"/>
        <v>9.2284451620880503</v>
      </c>
      <c r="K649" s="37">
        <f t="shared" si="285"/>
        <v>9.2284451620880503</v>
      </c>
      <c r="L649" s="37">
        <f t="shared" si="279"/>
        <v>9.8699999999999992</v>
      </c>
      <c r="M649" s="37">
        <f t="shared" si="286"/>
        <v>0.64155483791194889</v>
      </c>
      <c r="N649" s="37">
        <f t="shared" si="280"/>
        <v>40.700000000000003</v>
      </c>
      <c r="P649" s="37">
        <f t="shared" si="287"/>
        <v>0.64155483791194889</v>
      </c>
      <c r="Q649" s="37">
        <f t="shared" si="288"/>
        <v>9.8699999999999992</v>
      </c>
      <c r="R649" s="101"/>
      <c r="S649">
        <v>9.8699999999999992</v>
      </c>
      <c r="T649" s="37">
        <f t="shared" si="291"/>
        <v>0</v>
      </c>
    </row>
    <row r="650" spans="1:20" x14ac:dyDescent="0.3">
      <c r="A650" s="94" t="s">
        <v>2092</v>
      </c>
      <c r="B650" s="95">
        <v>79.400000000000006</v>
      </c>
      <c r="C650" s="37">
        <v>7.9349999999999996</v>
      </c>
      <c r="D650" s="37">
        <f>C650+E650</f>
        <v>8.4960000000000004</v>
      </c>
      <c r="E650" s="37">
        <f>VLOOKUP(A650,'расход по ИПУ'!A:B,2,0)</f>
        <v>0.56100000000000005</v>
      </c>
      <c r="F650" s="37">
        <f>B650</f>
        <v>79.400000000000006</v>
      </c>
      <c r="H650" s="37">
        <f t="shared" si="283"/>
        <v>0.56100000000000005</v>
      </c>
      <c r="I650" s="37">
        <f t="shared" si="284"/>
        <v>8.4960000000000004</v>
      </c>
      <c r="K650" s="37">
        <f t="shared" si="285"/>
        <v>8.4960000000000004</v>
      </c>
      <c r="L650" s="37">
        <f t="shared" si="279"/>
        <v>10.353999999999999</v>
      </c>
      <c r="M650" s="37">
        <f t="shared" si="286"/>
        <v>1.8579999999999988</v>
      </c>
      <c r="N650" s="37">
        <f t="shared" si="280"/>
        <v>79.400000000000006</v>
      </c>
      <c r="P650" s="37">
        <f t="shared" si="287"/>
        <v>1.8579999999999988</v>
      </c>
      <c r="Q650" s="37">
        <f t="shared" si="288"/>
        <v>10.353999999999999</v>
      </c>
      <c r="R650" s="101"/>
      <c r="S650">
        <v>10.353999999999999</v>
      </c>
      <c r="T650" s="37">
        <f t="shared" si="291"/>
        <v>0</v>
      </c>
    </row>
    <row r="651" spans="1:20" x14ac:dyDescent="0.3">
      <c r="A651" s="94" t="s">
        <v>990</v>
      </c>
      <c r="B651" s="95">
        <v>62.5</v>
      </c>
      <c r="C651" s="37">
        <v>2.9860000000000002</v>
      </c>
      <c r="G651" s="37">
        <f t="shared" ref="G651:G653" si="293">B651*$G$797</f>
        <v>0.42298090001236438</v>
      </c>
      <c r="H651" s="37">
        <f t="shared" si="283"/>
        <v>0.42298090001236438</v>
      </c>
      <c r="I651" s="37">
        <f t="shared" si="284"/>
        <v>3.4089809000123648</v>
      </c>
      <c r="K651" s="37">
        <f>S651</f>
        <v>3.03</v>
      </c>
      <c r="L651" s="37">
        <f t="shared" si="279"/>
        <v>3.03</v>
      </c>
      <c r="M651" s="37">
        <f t="shared" si="286"/>
        <v>0</v>
      </c>
      <c r="N651" s="37">
        <f t="shared" si="280"/>
        <v>62.5</v>
      </c>
      <c r="P651" s="37">
        <f t="shared" si="287"/>
        <v>0</v>
      </c>
      <c r="Q651" s="37">
        <f t="shared" si="288"/>
        <v>3.03</v>
      </c>
      <c r="R651" s="101"/>
      <c r="S651">
        <v>3.03</v>
      </c>
      <c r="T651" s="37">
        <f t="shared" si="291"/>
        <v>0</v>
      </c>
    </row>
    <row r="652" spans="1:20" x14ac:dyDescent="0.3">
      <c r="A652" s="94" t="s">
        <v>2072</v>
      </c>
      <c r="B652" s="95">
        <v>62.6</v>
      </c>
      <c r="C652" s="37">
        <v>10.688000000000001</v>
      </c>
      <c r="G652" s="37">
        <f t="shared" si="293"/>
        <v>0.42365766945238414</v>
      </c>
      <c r="H652" s="37">
        <f t="shared" si="283"/>
        <v>0.42365766945238414</v>
      </c>
      <c r="I652" s="37">
        <f t="shared" si="284"/>
        <v>11.111657669452384</v>
      </c>
      <c r="K652" s="37">
        <f t="shared" si="285"/>
        <v>11.111657669452384</v>
      </c>
      <c r="L652" s="37">
        <f t="shared" si="279"/>
        <v>12.77</v>
      </c>
      <c r="M652" s="37">
        <f t="shared" si="286"/>
        <v>1.6583423305476153</v>
      </c>
      <c r="N652" s="37">
        <f t="shared" si="280"/>
        <v>62.6</v>
      </c>
      <c r="P652" s="37">
        <f t="shared" si="287"/>
        <v>1.6583423305476153</v>
      </c>
      <c r="Q652" s="37">
        <f t="shared" si="288"/>
        <v>12.77</v>
      </c>
      <c r="R652" s="101"/>
      <c r="S652">
        <v>12.77</v>
      </c>
      <c r="T652" s="37">
        <f t="shared" si="291"/>
        <v>0</v>
      </c>
    </row>
    <row r="653" spans="1:20" x14ac:dyDescent="0.3">
      <c r="A653" s="94" t="s">
        <v>1070</v>
      </c>
      <c r="B653" s="95">
        <v>40.700000000000003</v>
      </c>
      <c r="C653" s="37">
        <v>11.04</v>
      </c>
      <c r="G653" s="37">
        <f t="shared" si="293"/>
        <v>0.2754451620880517</v>
      </c>
      <c r="H653" s="37">
        <f t="shared" si="283"/>
        <v>0.2754451620880517</v>
      </c>
      <c r="I653" s="37">
        <f t="shared" si="284"/>
        <v>11.31544516208805</v>
      </c>
      <c r="K653" s="37">
        <f t="shared" si="285"/>
        <v>11.31544516208805</v>
      </c>
      <c r="L653" s="37">
        <f t="shared" si="279"/>
        <v>12.859</v>
      </c>
      <c r="M653" s="37">
        <f t="shared" si="286"/>
        <v>1.5435548379119499</v>
      </c>
      <c r="N653" s="37">
        <f t="shared" si="280"/>
        <v>40.700000000000003</v>
      </c>
      <c r="P653" s="37">
        <f t="shared" si="287"/>
        <v>1.5435548379119499</v>
      </c>
      <c r="Q653" s="37">
        <f t="shared" si="288"/>
        <v>12.859</v>
      </c>
      <c r="R653" s="101"/>
      <c r="S653">
        <v>12.859</v>
      </c>
      <c r="T653" s="37">
        <f t="shared" si="291"/>
        <v>0</v>
      </c>
    </row>
    <row r="654" spans="1:20" x14ac:dyDescent="0.3">
      <c r="A654" s="94" t="s">
        <v>2634</v>
      </c>
      <c r="B654" s="95">
        <v>79.400000000000006</v>
      </c>
      <c r="C654" s="37">
        <v>16.471</v>
      </c>
      <c r="D654" s="37">
        <f>C654+E654</f>
        <v>17.518999999999998</v>
      </c>
      <c r="E654" s="37">
        <f>VLOOKUP(A654,'расход по ИПУ'!A:B,2,0)</f>
        <v>1.048</v>
      </c>
      <c r="F654" s="37">
        <f>B654</f>
        <v>79.400000000000006</v>
      </c>
      <c r="H654" s="37">
        <f t="shared" si="283"/>
        <v>1.048</v>
      </c>
      <c r="I654" s="37">
        <f t="shared" si="284"/>
        <v>17.518999999999998</v>
      </c>
      <c r="K654" s="37">
        <f>S654</f>
        <v>16.734000000000002</v>
      </c>
      <c r="L654" s="37">
        <f t="shared" si="279"/>
        <v>16.734000000000002</v>
      </c>
      <c r="M654" s="37">
        <f t="shared" si="286"/>
        <v>0</v>
      </c>
      <c r="N654" s="37">
        <f t="shared" si="280"/>
        <v>79.400000000000006</v>
      </c>
      <c r="P654" s="37">
        <f t="shared" si="287"/>
        <v>0</v>
      </c>
      <c r="Q654" s="37">
        <f t="shared" si="288"/>
        <v>16.734000000000002</v>
      </c>
      <c r="R654" s="101"/>
      <c r="S654">
        <v>16.734000000000002</v>
      </c>
      <c r="T654" s="37">
        <f t="shared" si="291"/>
        <v>0</v>
      </c>
    </row>
    <row r="655" spans="1:20" x14ac:dyDescent="0.3">
      <c r="A655" s="94" t="s">
        <v>1087</v>
      </c>
      <c r="B655" s="95">
        <v>62.5</v>
      </c>
      <c r="C655" s="37">
        <v>15.728</v>
      </c>
      <c r="G655" s="37">
        <f t="shared" ref="G655:G658" si="294">B655*$G$797</f>
        <v>0.42298090001236438</v>
      </c>
      <c r="H655" s="37">
        <f t="shared" si="283"/>
        <v>0.42298090001236438</v>
      </c>
      <c r="I655" s="37">
        <f t="shared" si="284"/>
        <v>16.150980900012364</v>
      </c>
      <c r="K655" s="37">
        <f t="shared" si="285"/>
        <v>16.150980900012364</v>
      </c>
      <c r="L655" s="37">
        <f t="shared" si="279"/>
        <v>19.161999999999999</v>
      </c>
      <c r="M655" s="37">
        <f t="shared" si="286"/>
        <v>3.0110190999876352</v>
      </c>
      <c r="N655" s="37">
        <f t="shared" si="280"/>
        <v>62.5</v>
      </c>
      <c r="P655" s="37">
        <f t="shared" si="287"/>
        <v>3.0110190999876352</v>
      </c>
      <c r="Q655" s="37">
        <f t="shared" si="288"/>
        <v>19.161999999999999</v>
      </c>
      <c r="R655" s="101"/>
      <c r="S655">
        <v>19.161999999999999</v>
      </c>
      <c r="T655" s="37">
        <f t="shared" si="291"/>
        <v>0</v>
      </c>
    </row>
    <row r="656" spans="1:20" x14ac:dyDescent="0.3">
      <c r="A656" s="94" t="s">
        <v>1094</v>
      </c>
      <c r="B656" s="95">
        <v>62.6</v>
      </c>
      <c r="C656" s="37">
        <v>4.4370000000000003</v>
      </c>
      <c r="G656" s="37">
        <f t="shared" si="294"/>
        <v>0.42365766945238414</v>
      </c>
      <c r="H656" s="37">
        <f t="shared" si="283"/>
        <v>0.42365766945238414</v>
      </c>
      <c r="I656" s="37">
        <f t="shared" si="284"/>
        <v>4.8606576694523849</v>
      </c>
      <c r="K656" s="37">
        <f t="shared" si="285"/>
        <v>4.8606576694523849</v>
      </c>
      <c r="L656" s="37">
        <f t="shared" si="279"/>
        <v>5.476</v>
      </c>
      <c r="M656" s="37">
        <f t="shared" si="286"/>
        <v>0.61534233054761511</v>
      </c>
      <c r="N656" s="37">
        <f t="shared" si="280"/>
        <v>62.6</v>
      </c>
      <c r="P656" s="37">
        <f t="shared" si="287"/>
        <v>0.61534233054761511</v>
      </c>
      <c r="Q656" s="37">
        <f t="shared" si="288"/>
        <v>5.476</v>
      </c>
      <c r="R656" s="101"/>
      <c r="S656">
        <v>5.476</v>
      </c>
      <c r="T656" s="37">
        <f t="shared" si="291"/>
        <v>0</v>
      </c>
    </row>
    <row r="657" spans="1:20" x14ac:dyDescent="0.3">
      <c r="A657" s="94" t="s">
        <v>363</v>
      </c>
      <c r="B657" s="95">
        <v>33.1</v>
      </c>
      <c r="C657" s="37">
        <v>1.0109999999999999</v>
      </c>
      <c r="G657" s="37">
        <f t="shared" si="294"/>
        <v>0.22401068464654819</v>
      </c>
      <c r="H657" s="37">
        <f t="shared" si="283"/>
        <v>0.22401068464654819</v>
      </c>
      <c r="I657" s="37">
        <f t="shared" si="284"/>
        <v>1.2350106846465481</v>
      </c>
      <c r="K657" s="37">
        <f t="shared" si="285"/>
        <v>1.2350106846465481</v>
      </c>
      <c r="L657" s="37">
        <f t="shared" si="279"/>
        <v>2.5369999999999999</v>
      </c>
      <c r="M657" s="37">
        <f t="shared" si="286"/>
        <v>1.3019893153534519</v>
      </c>
      <c r="N657" s="37">
        <f t="shared" si="280"/>
        <v>33.1</v>
      </c>
      <c r="P657" s="37">
        <f t="shared" si="287"/>
        <v>1.3019893153534519</v>
      </c>
      <c r="Q657" s="37">
        <f t="shared" si="288"/>
        <v>2.5369999999999999</v>
      </c>
      <c r="R657" s="101"/>
      <c r="S657">
        <v>2.5369999999999999</v>
      </c>
      <c r="T657" s="37">
        <f t="shared" si="291"/>
        <v>0</v>
      </c>
    </row>
    <row r="658" spans="1:20" x14ac:dyDescent="0.3">
      <c r="A658" s="94" t="s">
        <v>970</v>
      </c>
      <c r="B658" s="95">
        <v>57.1</v>
      </c>
      <c r="C658" s="37">
        <v>4.6870000000000003</v>
      </c>
      <c r="G658" s="37">
        <f t="shared" si="294"/>
        <v>0.38643535025129611</v>
      </c>
      <c r="H658" s="37">
        <f t="shared" si="283"/>
        <v>0.38643535025129611</v>
      </c>
      <c r="I658" s="37">
        <f t="shared" si="284"/>
        <v>5.0734353502512963</v>
      </c>
      <c r="K658" s="37">
        <f t="shared" si="285"/>
        <v>5.0734353502512963</v>
      </c>
      <c r="L658" s="37">
        <f t="shared" si="279"/>
        <v>6.0970000000000004</v>
      </c>
      <c r="M658" s="37">
        <f t="shared" si="286"/>
        <v>1.0235646497487041</v>
      </c>
      <c r="N658" s="37">
        <f t="shared" si="280"/>
        <v>57.1</v>
      </c>
      <c r="P658" s="37">
        <f t="shared" si="287"/>
        <v>1.0235646497487041</v>
      </c>
      <c r="Q658" s="37">
        <f t="shared" si="288"/>
        <v>6.0970000000000004</v>
      </c>
      <c r="R658" s="101"/>
      <c r="S658">
        <v>6.0970000000000004</v>
      </c>
      <c r="T658" s="37">
        <f t="shared" si="291"/>
        <v>0</v>
      </c>
    </row>
    <row r="659" spans="1:20" x14ac:dyDescent="0.3">
      <c r="A659" s="94" t="s">
        <v>553</v>
      </c>
      <c r="B659" s="95">
        <v>107.7</v>
      </c>
      <c r="C659" s="37">
        <v>7.2160000000000002</v>
      </c>
      <c r="D659" s="37">
        <f>C659+E659</f>
        <v>7.2160000000000002</v>
      </c>
      <c r="E659" s="37">
        <f>VLOOKUP(A659,'расход по ИПУ'!A:B,2,0)</f>
        <v>0</v>
      </c>
      <c r="F659" s="37">
        <f>B659</f>
        <v>107.7</v>
      </c>
      <c r="H659" s="37">
        <f t="shared" si="283"/>
        <v>0</v>
      </c>
      <c r="I659" s="37">
        <f t="shared" si="284"/>
        <v>7.2160000000000002</v>
      </c>
      <c r="K659" s="37">
        <f t="shared" si="285"/>
        <v>7.2160000000000002</v>
      </c>
      <c r="L659" s="37">
        <f t="shared" si="279"/>
        <v>13.462999999999999</v>
      </c>
      <c r="M659" s="37">
        <f t="shared" si="286"/>
        <v>6.246999999999999</v>
      </c>
      <c r="N659" s="37">
        <f t="shared" si="280"/>
        <v>107.7</v>
      </c>
      <c r="P659" s="37">
        <f t="shared" si="287"/>
        <v>6.246999999999999</v>
      </c>
      <c r="Q659" s="37">
        <f t="shared" si="288"/>
        <v>13.462999999999999</v>
      </c>
      <c r="R659" s="101"/>
      <c r="S659">
        <v>13.462999999999999</v>
      </c>
      <c r="T659" s="37">
        <f t="shared" si="291"/>
        <v>0</v>
      </c>
    </row>
    <row r="660" spans="1:20" x14ac:dyDescent="0.3">
      <c r="A660" s="94" t="s">
        <v>1151</v>
      </c>
      <c r="B660" s="95">
        <v>85.2</v>
      </c>
      <c r="C660" s="37">
        <v>10.750999999999999</v>
      </c>
      <c r="G660" s="37">
        <f t="shared" ref="G660:G663" si="295">B660*$G$797</f>
        <v>0.57660756289685511</v>
      </c>
      <c r="H660" s="37">
        <f t="shared" si="283"/>
        <v>0.57660756289685511</v>
      </c>
      <c r="I660" s="37">
        <f t="shared" si="284"/>
        <v>11.327607562896855</v>
      </c>
      <c r="K660" s="37">
        <f t="shared" si="285"/>
        <v>11.327607562896855</v>
      </c>
      <c r="L660" s="37">
        <f t="shared" si="279"/>
        <v>13.961</v>
      </c>
      <c r="M660" s="37">
        <f t="shared" si="286"/>
        <v>2.6333924371031454</v>
      </c>
      <c r="N660" s="37">
        <f t="shared" si="280"/>
        <v>85.2</v>
      </c>
      <c r="P660" s="37">
        <f t="shared" si="287"/>
        <v>2.6333924371031454</v>
      </c>
      <c r="Q660" s="37">
        <f t="shared" si="288"/>
        <v>13.961</v>
      </c>
      <c r="R660" s="101"/>
      <c r="S660">
        <v>13.961</v>
      </c>
      <c r="T660" s="37">
        <f t="shared" si="291"/>
        <v>0</v>
      </c>
    </row>
    <row r="661" spans="1:20" x14ac:dyDescent="0.3">
      <c r="A661" s="94" t="s">
        <v>2566</v>
      </c>
      <c r="B661" s="95">
        <v>86.5</v>
      </c>
      <c r="C661" s="37">
        <v>10.202999999999999</v>
      </c>
      <c r="G661" s="37">
        <f t="shared" si="295"/>
        <v>0.58540556561711232</v>
      </c>
      <c r="H661" s="37">
        <f t="shared" si="283"/>
        <v>0.58540556561711232</v>
      </c>
      <c r="I661" s="37">
        <f t="shared" si="284"/>
        <v>10.788405565617111</v>
      </c>
      <c r="K661" s="37">
        <f t="shared" si="285"/>
        <v>10.788405565617111</v>
      </c>
      <c r="L661" s="37">
        <f t="shared" si="279"/>
        <v>12.406000000000001</v>
      </c>
      <c r="M661" s="37">
        <f t="shared" si="286"/>
        <v>1.6175944343828892</v>
      </c>
      <c r="N661" s="37">
        <f t="shared" si="280"/>
        <v>86.5</v>
      </c>
      <c r="P661" s="37">
        <f t="shared" si="287"/>
        <v>1.6175944343828892</v>
      </c>
      <c r="Q661" s="37">
        <f t="shared" si="288"/>
        <v>12.406000000000001</v>
      </c>
      <c r="R661" s="101"/>
      <c r="S661">
        <v>12.406000000000001</v>
      </c>
      <c r="T661" s="37">
        <f t="shared" si="291"/>
        <v>0</v>
      </c>
    </row>
    <row r="662" spans="1:20" x14ac:dyDescent="0.3">
      <c r="A662" s="94" t="s">
        <v>2461</v>
      </c>
      <c r="B662" s="95">
        <v>80</v>
      </c>
      <c r="C662" s="37">
        <v>17.995000000000001</v>
      </c>
      <c r="G662" s="37">
        <f t="shared" si="295"/>
        <v>0.54141555201582636</v>
      </c>
      <c r="H662" s="37">
        <f t="shared" si="283"/>
        <v>0.54141555201582636</v>
      </c>
      <c r="I662" s="37">
        <f t="shared" si="284"/>
        <v>18.536415552015828</v>
      </c>
      <c r="K662" s="37">
        <f t="shared" si="285"/>
        <v>18.536415552015828</v>
      </c>
      <c r="L662" s="37">
        <f t="shared" si="279"/>
        <v>21.434999999999999</v>
      </c>
      <c r="M662" s="37">
        <f t="shared" si="286"/>
        <v>2.8985844479841703</v>
      </c>
      <c r="N662" s="37">
        <f t="shared" si="280"/>
        <v>80</v>
      </c>
      <c r="P662" s="37">
        <f t="shared" si="287"/>
        <v>2.8985844479841703</v>
      </c>
      <c r="Q662" s="37">
        <f t="shared" si="288"/>
        <v>21.434999999999999</v>
      </c>
      <c r="R662" s="101"/>
      <c r="S662">
        <v>21.434999999999999</v>
      </c>
      <c r="T662" s="37">
        <f t="shared" si="291"/>
        <v>0</v>
      </c>
    </row>
    <row r="663" spans="1:20" x14ac:dyDescent="0.3">
      <c r="A663" s="94" t="s">
        <v>1424</v>
      </c>
      <c r="B663" s="95">
        <v>52.2</v>
      </c>
      <c r="C663" s="37">
        <v>11.069000000000001</v>
      </c>
      <c r="G663" s="37">
        <f t="shared" si="295"/>
        <v>0.35327364769032676</v>
      </c>
      <c r="H663" s="37">
        <f t="shared" si="283"/>
        <v>0.35327364769032676</v>
      </c>
      <c r="I663" s="37">
        <f t="shared" si="284"/>
        <v>11.422273647690327</v>
      </c>
      <c r="K663" s="37">
        <f t="shared" si="285"/>
        <v>11.422273647690327</v>
      </c>
      <c r="L663" s="37">
        <f t="shared" si="279"/>
        <v>13.935</v>
      </c>
      <c r="M663" s="37">
        <f t="shared" si="286"/>
        <v>2.5127263523096737</v>
      </c>
      <c r="N663" s="37">
        <f t="shared" si="280"/>
        <v>52.2</v>
      </c>
      <c r="P663" s="37">
        <f t="shared" si="287"/>
        <v>2.5127263523096737</v>
      </c>
      <c r="Q663" s="37">
        <f t="shared" si="288"/>
        <v>13.935</v>
      </c>
      <c r="R663" s="101"/>
      <c r="S663">
        <v>13.935</v>
      </c>
      <c r="T663" s="37">
        <f t="shared" si="291"/>
        <v>0</v>
      </c>
    </row>
    <row r="664" spans="1:20" x14ac:dyDescent="0.3">
      <c r="A664" s="94" t="s">
        <v>2186</v>
      </c>
      <c r="B664" s="95">
        <v>51.9</v>
      </c>
      <c r="C664" s="37">
        <v>8.282</v>
      </c>
      <c r="D664" s="37">
        <f>C664+E664</f>
        <v>8.282</v>
      </c>
      <c r="E664" s="37">
        <f>VLOOKUP(A664,'расход по ИПУ'!A:B,2,0)</f>
        <v>0</v>
      </c>
      <c r="F664" s="37">
        <f>B664</f>
        <v>51.9</v>
      </c>
      <c r="H664" s="37">
        <f t="shared" si="283"/>
        <v>0</v>
      </c>
      <c r="I664" s="37">
        <f t="shared" si="284"/>
        <v>8.282</v>
      </c>
      <c r="K664" s="37">
        <f t="shared" si="285"/>
        <v>8.282</v>
      </c>
      <c r="L664" s="37">
        <f t="shared" si="279"/>
        <v>10.231</v>
      </c>
      <c r="M664" s="37">
        <f t="shared" si="286"/>
        <v>1.9489999999999998</v>
      </c>
      <c r="N664" s="37">
        <f t="shared" si="280"/>
        <v>51.9</v>
      </c>
      <c r="P664" s="37">
        <f t="shared" si="287"/>
        <v>1.9489999999999998</v>
      </c>
      <c r="Q664" s="37">
        <f t="shared" si="288"/>
        <v>10.231</v>
      </c>
      <c r="R664" s="101"/>
      <c r="S664">
        <v>10.231</v>
      </c>
      <c r="T664" s="37">
        <f t="shared" si="291"/>
        <v>0</v>
      </c>
    </row>
    <row r="665" spans="1:20" x14ac:dyDescent="0.3">
      <c r="A665" s="94" t="s">
        <v>1076</v>
      </c>
      <c r="B665" s="95">
        <v>74</v>
      </c>
      <c r="C665" s="37">
        <v>22.263999999999999</v>
      </c>
      <c r="G665" s="37">
        <f t="shared" ref="G665:G675" si="296">B665*$G$797</f>
        <v>0.50080938561463939</v>
      </c>
      <c r="H665" s="37">
        <f t="shared" si="283"/>
        <v>0.50080938561463939</v>
      </c>
      <c r="I665" s="37">
        <f t="shared" si="284"/>
        <v>22.76480938561464</v>
      </c>
      <c r="K665" s="37">
        <f t="shared" si="285"/>
        <v>22.76480938561464</v>
      </c>
      <c r="L665" s="37">
        <f t="shared" si="279"/>
        <v>25.782</v>
      </c>
      <c r="M665" s="37">
        <f t="shared" si="286"/>
        <v>3.0171906143853597</v>
      </c>
      <c r="N665" s="37">
        <f t="shared" si="280"/>
        <v>74</v>
      </c>
      <c r="P665" s="37">
        <f t="shared" si="287"/>
        <v>3.0171906143853597</v>
      </c>
      <c r="Q665" s="37">
        <f t="shared" si="288"/>
        <v>25.782</v>
      </c>
      <c r="R665" s="101"/>
      <c r="S665">
        <v>25.782</v>
      </c>
      <c r="T665" s="37">
        <f t="shared" si="291"/>
        <v>0</v>
      </c>
    </row>
    <row r="666" spans="1:20" x14ac:dyDescent="0.3">
      <c r="A666" s="94" t="s">
        <v>2580</v>
      </c>
      <c r="B666" s="95">
        <v>78.400000000000006</v>
      </c>
      <c r="C666" s="37">
        <v>17.013000000000002</v>
      </c>
      <c r="G666" s="37">
        <f t="shared" si="296"/>
        <v>0.53058724097550991</v>
      </c>
      <c r="H666" s="37">
        <f t="shared" si="283"/>
        <v>0.53058724097550991</v>
      </c>
      <c r="I666" s="37">
        <f t="shared" si="284"/>
        <v>17.543587240975512</v>
      </c>
      <c r="K666" s="37">
        <f t="shared" si="285"/>
        <v>17.543587240975512</v>
      </c>
      <c r="L666" s="37">
        <f t="shared" si="279"/>
        <v>19.460999999999999</v>
      </c>
      <c r="M666" s="37">
        <f t="shared" si="286"/>
        <v>1.9174127590244865</v>
      </c>
      <c r="N666" s="37">
        <f t="shared" si="280"/>
        <v>78.400000000000006</v>
      </c>
      <c r="P666" s="37">
        <f t="shared" si="287"/>
        <v>1.9174127590244865</v>
      </c>
      <c r="Q666" s="37">
        <f t="shared" si="288"/>
        <v>19.460999999999999</v>
      </c>
      <c r="R666" s="101"/>
      <c r="S666">
        <v>19.460999999999999</v>
      </c>
      <c r="T666" s="37">
        <f t="shared" si="291"/>
        <v>0</v>
      </c>
    </row>
    <row r="667" spans="1:20" x14ac:dyDescent="0.3">
      <c r="A667" s="94" t="s">
        <v>840</v>
      </c>
      <c r="B667" s="95">
        <v>51.1</v>
      </c>
      <c r="C667" s="37">
        <v>6.0529999999999999</v>
      </c>
      <c r="G667" s="37">
        <f t="shared" si="296"/>
        <v>0.34582918385010913</v>
      </c>
      <c r="H667" s="37">
        <f t="shared" si="283"/>
        <v>0.34582918385010913</v>
      </c>
      <c r="I667" s="37">
        <f t="shared" si="284"/>
        <v>6.3988291838501095</v>
      </c>
      <c r="K667" s="37">
        <f>S667</f>
        <v>6.0529999999999999</v>
      </c>
      <c r="L667" s="37">
        <f t="shared" si="279"/>
        <v>6.0529999999999999</v>
      </c>
      <c r="M667" s="37">
        <f t="shared" si="286"/>
        <v>0</v>
      </c>
      <c r="N667" s="37">
        <f t="shared" si="280"/>
        <v>51.1</v>
      </c>
      <c r="P667" s="37">
        <f t="shared" si="287"/>
        <v>0</v>
      </c>
      <c r="Q667" s="37">
        <f t="shared" si="288"/>
        <v>6.0529999999999999</v>
      </c>
      <c r="R667" s="101"/>
      <c r="S667">
        <v>6.0529999999999999</v>
      </c>
      <c r="T667" s="37">
        <f t="shared" si="291"/>
        <v>0</v>
      </c>
    </row>
    <row r="668" spans="1:20" x14ac:dyDescent="0.3">
      <c r="A668" s="94" t="s">
        <v>257</v>
      </c>
      <c r="B668" s="95">
        <v>72.599999999999994</v>
      </c>
      <c r="C668" s="37">
        <v>17.414999999999999</v>
      </c>
      <c r="G668" s="37">
        <f t="shared" si="296"/>
        <v>0.49133461345436241</v>
      </c>
      <c r="H668" s="37">
        <f t="shared" si="283"/>
        <v>0.49133461345436241</v>
      </c>
      <c r="I668" s="37">
        <f t="shared" si="284"/>
        <v>17.906334613454362</v>
      </c>
      <c r="K668" s="37">
        <f t="shared" si="285"/>
        <v>17.906334613454362</v>
      </c>
      <c r="L668" s="37">
        <f t="shared" si="279"/>
        <v>21.349</v>
      </c>
      <c r="M668" s="37">
        <f t="shared" si="286"/>
        <v>3.442665386545638</v>
      </c>
      <c r="N668" s="37">
        <f t="shared" si="280"/>
        <v>72.599999999999994</v>
      </c>
      <c r="P668" s="37">
        <f t="shared" si="287"/>
        <v>3.442665386545638</v>
      </c>
      <c r="Q668" s="37">
        <f t="shared" si="288"/>
        <v>21.349</v>
      </c>
      <c r="R668" s="101"/>
      <c r="S668">
        <v>21.349</v>
      </c>
      <c r="T668" s="37">
        <f t="shared" si="291"/>
        <v>0</v>
      </c>
    </row>
    <row r="669" spans="1:20" x14ac:dyDescent="0.3">
      <c r="A669" s="94" t="s">
        <v>265</v>
      </c>
      <c r="B669" s="95">
        <v>33.1</v>
      </c>
      <c r="C669" s="37">
        <v>7.8819999999999997</v>
      </c>
      <c r="G669" s="37">
        <f t="shared" si="296"/>
        <v>0.22401068464654819</v>
      </c>
      <c r="H669" s="37">
        <f t="shared" si="283"/>
        <v>0.22401068464654819</v>
      </c>
      <c r="I669" s="37">
        <f t="shared" si="284"/>
        <v>8.1060106846465487</v>
      </c>
      <c r="K669" s="37">
        <f t="shared" si="285"/>
        <v>8.1060106846465487</v>
      </c>
      <c r="L669" s="37">
        <f t="shared" si="279"/>
        <v>9.032</v>
      </c>
      <c r="M669" s="37">
        <f t="shared" si="286"/>
        <v>0.9259893153534513</v>
      </c>
      <c r="N669" s="37">
        <f t="shared" si="280"/>
        <v>33.1</v>
      </c>
      <c r="P669" s="37">
        <f t="shared" si="287"/>
        <v>0.9259893153534513</v>
      </c>
      <c r="Q669" s="37">
        <f t="shared" si="288"/>
        <v>9.032</v>
      </c>
      <c r="R669" s="101"/>
      <c r="S669">
        <v>9.032</v>
      </c>
      <c r="T669" s="37">
        <f t="shared" si="291"/>
        <v>0</v>
      </c>
    </row>
    <row r="670" spans="1:20" x14ac:dyDescent="0.3">
      <c r="A670" s="94" t="s">
        <v>1227</v>
      </c>
      <c r="B670" s="95">
        <v>50.8</v>
      </c>
      <c r="C670" s="37">
        <v>8.4689999999999994</v>
      </c>
      <c r="G670" s="37">
        <f t="shared" si="296"/>
        <v>0.34379887553004973</v>
      </c>
      <c r="H670" s="37">
        <f t="shared" si="283"/>
        <v>0.34379887553004973</v>
      </c>
      <c r="I670" s="37">
        <f t="shared" si="284"/>
        <v>8.8127988755300493</v>
      </c>
      <c r="K670" s="37">
        <f t="shared" si="285"/>
        <v>8.8127988755300493</v>
      </c>
      <c r="L670" s="37">
        <f t="shared" si="279"/>
        <v>10.132999999999999</v>
      </c>
      <c r="M670" s="37">
        <f t="shared" si="286"/>
        <v>1.3202011244699499</v>
      </c>
      <c r="N670" s="37">
        <f t="shared" si="280"/>
        <v>50.8</v>
      </c>
      <c r="P670" s="37">
        <f t="shared" si="287"/>
        <v>1.3202011244699499</v>
      </c>
      <c r="Q670" s="37">
        <f t="shared" si="288"/>
        <v>10.132999999999999</v>
      </c>
      <c r="R670" s="101"/>
      <c r="S670">
        <v>10.132999999999999</v>
      </c>
      <c r="T670" s="37">
        <f t="shared" si="291"/>
        <v>0</v>
      </c>
    </row>
    <row r="671" spans="1:20" x14ac:dyDescent="0.3">
      <c r="A671" s="94" t="s">
        <v>2047</v>
      </c>
      <c r="B671" s="95">
        <v>72.7</v>
      </c>
      <c r="C671" s="37">
        <v>14.08</v>
      </c>
      <c r="G671" s="37">
        <f t="shared" si="296"/>
        <v>0.49201138289438229</v>
      </c>
      <c r="H671" s="37">
        <f t="shared" si="283"/>
        <v>0.49201138289438229</v>
      </c>
      <c r="I671" s="37">
        <f t="shared" si="284"/>
        <v>14.572011382894383</v>
      </c>
      <c r="K671" s="37">
        <f t="shared" si="285"/>
        <v>14.572011382894383</v>
      </c>
      <c r="L671" s="37">
        <f t="shared" si="279"/>
        <v>16.684999999999999</v>
      </c>
      <c r="M671" s="37">
        <f t="shared" si="286"/>
        <v>2.112988617105616</v>
      </c>
      <c r="N671" s="37">
        <f t="shared" si="280"/>
        <v>72.7</v>
      </c>
      <c r="P671" s="37">
        <f t="shared" si="287"/>
        <v>2.112988617105616</v>
      </c>
      <c r="Q671" s="37">
        <f t="shared" si="288"/>
        <v>16.684999999999999</v>
      </c>
      <c r="R671" s="101"/>
      <c r="S671">
        <v>16.684999999999999</v>
      </c>
      <c r="T671" s="37">
        <f t="shared" si="291"/>
        <v>0</v>
      </c>
    </row>
    <row r="672" spans="1:20" x14ac:dyDescent="0.3">
      <c r="A672" s="94" t="s">
        <v>2592</v>
      </c>
      <c r="B672" s="95">
        <v>78.400000000000006</v>
      </c>
      <c r="C672" s="37">
        <v>17.434000000000001</v>
      </c>
      <c r="G672" s="37">
        <f t="shared" si="296"/>
        <v>0.53058724097550991</v>
      </c>
      <c r="H672" s="37">
        <f t="shared" si="283"/>
        <v>0.53058724097550991</v>
      </c>
      <c r="I672" s="37">
        <f t="shared" si="284"/>
        <v>17.964587240975511</v>
      </c>
      <c r="K672" s="37">
        <f t="shared" si="285"/>
        <v>17.964587240975511</v>
      </c>
      <c r="L672" s="37">
        <f t="shared" si="279"/>
        <v>18.913</v>
      </c>
      <c r="M672" s="37">
        <f t="shared" si="286"/>
        <v>0.94841275902448885</v>
      </c>
      <c r="N672" s="37">
        <f t="shared" si="280"/>
        <v>78.400000000000006</v>
      </c>
      <c r="P672" s="37">
        <f t="shared" si="287"/>
        <v>0.94841275902448885</v>
      </c>
      <c r="Q672" s="37">
        <f t="shared" si="288"/>
        <v>18.913</v>
      </c>
      <c r="R672" s="101"/>
      <c r="S672">
        <v>18.913</v>
      </c>
      <c r="T672" s="37">
        <f t="shared" si="291"/>
        <v>0</v>
      </c>
    </row>
    <row r="673" spans="1:20" x14ac:dyDescent="0.3">
      <c r="A673" s="94" t="s">
        <v>1395</v>
      </c>
      <c r="B673" s="95">
        <v>51.1</v>
      </c>
      <c r="C673" s="37">
        <v>13.292</v>
      </c>
      <c r="G673" s="37">
        <f t="shared" si="296"/>
        <v>0.34582918385010913</v>
      </c>
      <c r="H673" s="37">
        <f t="shared" si="283"/>
        <v>0.34582918385010913</v>
      </c>
      <c r="I673" s="37">
        <f t="shared" si="284"/>
        <v>13.637829183850108</v>
      </c>
      <c r="K673" s="37">
        <f t="shared" si="285"/>
        <v>13.637829183850108</v>
      </c>
      <c r="L673" s="37">
        <f t="shared" si="279"/>
        <v>15.95</v>
      </c>
      <c r="M673" s="37">
        <f t="shared" si="286"/>
        <v>2.3121708161498908</v>
      </c>
      <c r="N673" s="37">
        <f t="shared" si="280"/>
        <v>51.1</v>
      </c>
      <c r="P673" s="37">
        <f t="shared" si="287"/>
        <v>2.3121708161498908</v>
      </c>
      <c r="Q673" s="37">
        <f t="shared" si="288"/>
        <v>15.95</v>
      </c>
      <c r="R673" s="101"/>
      <c r="S673">
        <v>15.95</v>
      </c>
      <c r="T673" s="37">
        <f t="shared" si="291"/>
        <v>0</v>
      </c>
    </row>
    <row r="674" spans="1:20" x14ac:dyDescent="0.3">
      <c r="A674" s="94" t="s">
        <v>2586</v>
      </c>
      <c r="B674" s="95">
        <v>50.8</v>
      </c>
      <c r="C674" s="37">
        <v>12.677</v>
      </c>
      <c r="G674" s="37">
        <f t="shared" si="296"/>
        <v>0.34379887553004973</v>
      </c>
      <c r="H674" s="37">
        <f t="shared" si="283"/>
        <v>0.34379887553004973</v>
      </c>
      <c r="I674" s="37">
        <f t="shared" si="284"/>
        <v>13.020798875530049</v>
      </c>
      <c r="K674" s="37">
        <f t="shared" si="285"/>
        <v>13.020798875530049</v>
      </c>
      <c r="L674" s="37">
        <f t="shared" si="279"/>
        <v>13.944000000000001</v>
      </c>
      <c r="M674" s="37">
        <f t="shared" si="286"/>
        <v>0.9232011244699514</v>
      </c>
      <c r="N674" s="37">
        <f t="shared" si="280"/>
        <v>50.8</v>
      </c>
      <c r="P674" s="37">
        <f t="shared" si="287"/>
        <v>0.9232011244699514</v>
      </c>
      <c r="Q674" s="37">
        <f t="shared" si="288"/>
        <v>13.944000000000001</v>
      </c>
      <c r="R674" s="101"/>
      <c r="S674">
        <v>13.944000000000001</v>
      </c>
      <c r="T674" s="37">
        <f t="shared" si="291"/>
        <v>0</v>
      </c>
    </row>
    <row r="675" spans="1:20" x14ac:dyDescent="0.3">
      <c r="A675" s="94" t="s">
        <v>2229</v>
      </c>
      <c r="B675" s="95">
        <v>72.7</v>
      </c>
      <c r="C675" s="37">
        <v>21.847000000000001</v>
      </c>
      <c r="G675" s="37">
        <f t="shared" si="296"/>
        <v>0.49201138289438229</v>
      </c>
      <c r="H675" s="37">
        <f t="shared" si="283"/>
        <v>0.49201138289438229</v>
      </c>
      <c r="I675" s="37">
        <f t="shared" si="284"/>
        <v>22.339011382894384</v>
      </c>
      <c r="K675" s="37">
        <f t="shared" si="285"/>
        <v>22.339011382894384</v>
      </c>
      <c r="L675" s="37">
        <f t="shared" si="279"/>
        <v>24.779</v>
      </c>
      <c r="M675" s="37">
        <f t="shared" si="286"/>
        <v>2.439988617105616</v>
      </c>
      <c r="N675" s="37">
        <f t="shared" si="280"/>
        <v>72.7</v>
      </c>
      <c r="P675" s="37">
        <f t="shared" si="287"/>
        <v>2.439988617105616</v>
      </c>
      <c r="Q675" s="37">
        <f t="shared" si="288"/>
        <v>24.779</v>
      </c>
      <c r="R675" s="101"/>
      <c r="S675">
        <v>24.779</v>
      </c>
      <c r="T675" s="37">
        <f t="shared" si="291"/>
        <v>0</v>
      </c>
    </row>
    <row r="676" spans="1:20" x14ac:dyDescent="0.3">
      <c r="A676" s="94" t="s">
        <v>825</v>
      </c>
      <c r="B676" s="95">
        <v>78.400000000000006</v>
      </c>
      <c r="C676" s="37">
        <v>15.79</v>
      </c>
      <c r="D676" s="37">
        <f t="shared" ref="D676:D678" si="297">C676+E676</f>
        <v>16.309999999999999</v>
      </c>
      <c r="E676" s="37">
        <f>VLOOKUP(A676,'расход по ИПУ'!A:B,2,0)</f>
        <v>0.52</v>
      </c>
      <c r="F676" s="37">
        <f t="shared" ref="F676:F678" si="298">B676</f>
        <v>78.400000000000006</v>
      </c>
      <c r="H676" s="37">
        <f t="shared" si="283"/>
        <v>0.52</v>
      </c>
      <c r="I676" s="37">
        <f t="shared" si="284"/>
        <v>16.309999999999999</v>
      </c>
      <c r="K676" s="37">
        <f t="shared" si="285"/>
        <v>16.309999999999999</v>
      </c>
      <c r="L676" s="37">
        <f t="shared" si="279"/>
        <v>18.167000000000002</v>
      </c>
      <c r="M676" s="37">
        <f t="shared" si="286"/>
        <v>1.8570000000000029</v>
      </c>
      <c r="N676" s="37">
        <f t="shared" si="280"/>
        <v>78.400000000000006</v>
      </c>
      <c r="P676" s="37">
        <f t="shared" si="287"/>
        <v>1.8570000000000029</v>
      </c>
      <c r="Q676" s="37">
        <f t="shared" si="288"/>
        <v>18.167000000000002</v>
      </c>
      <c r="R676" s="101"/>
      <c r="S676">
        <v>18.167000000000002</v>
      </c>
      <c r="T676" s="37">
        <f t="shared" si="291"/>
        <v>0</v>
      </c>
    </row>
    <row r="677" spans="1:20" x14ac:dyDescent="0.3">
      <c r="A677" s="94" t="s">
        <v>2672</v>
      </c>
      <c r="B677" s="95">
        <v>51.1</v>
      </c>
      <c r="C677" s="37">
        <v>11.055999999999999</v>
      </c>
      <c r="D677" s="37">
        <f t="shared" si="297"/>
        <v>12.555999999999999</v>
      </c>
      <c r="E677" s="37">
        <f>VLOOKUP(A677,'расход по ИПУ'!A:B,2,0)</f>
        <v>1.5</v>
      </c>
      <c r="F677" s="37">
        <f t="shared" si="298"/>
        <v>51.1</v>
      </c>
      <c r="H677" s="37">
        <f t="shared" si="283"/>
        <v>1.5</v>
      </c>
      <c r="I677" s="37">
        <f t="shared" si="284"/>
        <v>12.555999999999999</v>
      </c>
      <c r="K677" s="37">
        <f t="shared" si="285"/>
        <v>12.555999999999999</v>
      </c>
      <c r="L677" s="37">
        <f t="shared" si="279"/>
        <v>12.771000000000001</v>
      </c>
      <c r="M677" s="37">
        <f t="shared" si="286"/>
        <v>0.21500000000000163</v>
      </c>
      <c r="N677" s="37">
        <f t="shared" si="280"/>
        <v>51.1</v>
      </c>
      <c r="P677" s="37">
        <f t="shared" si="287"/>
        <v>0.21500000000000163</v>
      </c>
      <c r="Q677" s="37">
        <f t="shared" si="288"/>
        <v>12.771000000000001</v>
      </c>
      <c r="R677" s="101"/>
      <c r="S677">
        <v>12.771000000000001</v>
      </c>
      <c r="T677" s="37">
        <f t="shared" si="291"/>
        <v>0</v>
      </c>
    </row>
    <row r="678" spans="1:20" x14ac:dyDescent="0.3">
      <c r="A678" s="94" t="s">
        <v>2209</v>
      </c>
      <c r="B678" s="95">
        <v>50.8</v>
      </c>
      <c r="C678" s="37">
        <v>14.951000000000001</v>
      </c>
      <c r="D678" s="37">
        <f t="shared" si="297"/>
        <v>14.951000000000001</v>
      </c>
      <c r="E678" s="37">
        <f>VLOOKUP(A678,'расход по ИПУ'!A:B,2,0)</f>
        <v>0</v>
      </c>
      <c r="F678" s="37">
        <f t="shared" si="298"/>
        <v>50.8</v>
      </c>
      <c r="H678" s="37">
        <f t="shared" si="283"/>
        <v>0</v>
      </c>
      <c r="I678" s="37">
        <f t="shared" si="284"/>
        <v>14.951000000000001</v>
      </c>
      <c r="K678" s="37">
        <f t="shared" si="285"/>
        <v>14.951000000000001</v>
      </c>
      <c r="L678" s="37">
        <f t="shared" si="279"/>
        <v>17.652000000000001</v>
      </c>
      <c r="M678" s="37">
        <f t="shared" si="286"/>
        <v>2.7010000000000005</v>
      </c>
      <c r="N678" s="37">
        <f t="shared" si="280"/>
        <v>50.8</v>
      </c>
      <c r="P678" s="37">
        <f t="shared" si="287"/>
        <v>2.7010000000000005</v>
      </c>
      <c r="Q678" s="37">
        <f t="shared" si="288"/>
        <v>17.652000000000001</v>
      </c>
      <c r="R678" s="101"/>
      <c r="S678">
        <v>17.652000000000001</v>
      </c>
      <c r="T678" s="37">
        <f t="shared" si="291"/>
        <v>0</v>
      </c>
    </row>
    <row r="679" spans="1:20" x14ac:dyDescent="0.3">
      <c r="A679" s="94" t="s">
        <v>842</v>
      </c>
      <c r="B679" s="95">
        <v>72.7</v>
      </c>
      <c r="C679" s="37">
        <v>19.506</v>
      </c>
      <c r="G679" s="37">
        <f>B679*$G$797</f>
        <v>0.49201138289438229</v>
      </c>
      <c r="H679" s="37">
        <f t="shared" si="283"/>
        <v>0.49201138289438229</v>
      </c>
      <c r="I679" s="37">
        <f t="shared" si="284"/>
        <v>19.998011382894383</v>
      </c>
      <c r="K679" s="37">
        <f t="shared" si="285"/>
        <v>19.998011382894383</v>
      </c>
      <c r="L679" s="37">
        <f t="shared" si="279"/>
        <v>23.597999999999999</v>
      </c>
      <c r="M679" s="37">
        <f t="shared" si="286"/>
        <v>3.5999886171056161</v>
      </c>
      <c r="N679" s="37">
        <f t="shared" si="280"/>
        <v>72.7</v>
      </c>
      <c r="P679" s="37">
        <f t="shared" si="287"/>
        <v>3.5999886171056161</v>
      </c>
      <c r="Q679" s="37">
        <f t="shared" si="288"/>
        <v>23.597999999999999</v>
      </c>
      <c r="R679" s="101"/>
      <c r="S679">
        <v>23.597999999999999</v>
      </c>
      <c r="T679" s="37">
        <f t="shared" si="291"/>
        <v>0</v>
      </c>
    </row>
    <row r="680" spans="1:20" x14ac:dyDescent="0.3">
      <c r="A680" s="94" t="s">
        <v>322</v>
      </c>
      <c r="B680" s="95">
        <v>36.700000000000003</v>
      </c>
      <c r="C680" s="37">
        <v>6.0789999999999997</v>
      </c>
      <c r="D680" s="37">
        <f t="shared" ref="D680:D681" si="299">C680+E680</f>
        <v>6.6589999999999998</v>
      </c>
      <c r="E680" s="37">
        <f>VLOOKUP(A680,'расход по ИПУ'!A:B,2,0)</f>
        <v>0.57999999999999996</v>
      </c>
      <c r="F680" s="37">
        <f t="shared" ref="F680:F681" si="300">B680</f>
        <v>36.700000000000003</v>
      </c>
      <c r="H680" s="37">
        <f t="shared" si="283"/>
        <v>0.57999999999999996</v>
      </c>
      <c r="I680" s="37">
        <f t="shared" si="284"/>
        <v>6.6589999999999998</v>
      </c>
      <c r="K680" s="37">
        <f t="shared" si="285"/>
        <v>6.6589999999999998</v>
      </c>
      <c r="L680" s="37">
        <f t="shared" si="279"/>
        <v>7.2119999999999997</v>
      </c>
      <c r="M680" s="37">
        <f t="shared" si="286"/>
        <v>0.55299999999999994</v>
      </c>
      <c r="N680" s="37">
        <f t="shared" si="280"/>
        <v>36.700000000000003</v>
      </c>
      <c r="P680" s="37">
        <f t="shared" si="287"/>
        <v>0.55299999999999994</v>
      </c>
      <c r="Q680" s="37">
        <f t="shared" si="288"/>
        <v>7.2119999999999997</v>
      </c>
      <c r="R680" s="101"/>
      <c r="S680">
        <v>7.2119999999999997</v>
      </c>
      <c r="T680" s="37">
        <f t="shared" si="291"/>
        <v>0</v>
      </c>
    </row>
    <row r="681" spans="1:20" x14ac:dyDescent="0.3">
      <c r="A681" s="94" t="s">
        <v>1043</v>
      </c>
      <c r="B681" s="95">
        <v>78.400000000000006</v>
      </c>
      <c r="C681" s="37">
        <v>19.719000000000001</v>
      </c>
      <c r="D681" s="37">
        <f t="shared" si="299"/>
        <v>20.859000000000002</v>
      </c>
      <c r="E681" s="37">
        <f>VLOOKUP(A681,'расход по ИПУ'!A:B,2,0)</f>
        <v>1.1399999999999999</v>
      </c>
      <c r="F681" s="37">
        <f t="shared" si="300"/>
        <v>78.400000000000006</v>
      </c>
      <c r="H681" s="37">
        <f t="shared" si="283"/>
        <v>1.1399999999999999</v>
      </c>
      <c r="I681" s="37">
        <f t="shared" si="284"/>
        <v>20.859000000000002</v>
      </c>
      <c r="K681" s="37">
        <f t="shared" si="285"/>
        <v>20.859000000000002</v>
      </c>
      <c r="L681" s="37">
        <f t="shared" si="279"/>
        <v>23.599</v>
      </c>
      <c r="M681" s="37">
        <f t="shared" si="286"/>
        <v>2.7399999999999984</v>
      </c>
      <c r="N681" s="37">
        <f t="shared" si="280"/>
        <v>78.400000000000006</v>
      </c>
      <c r="P681" s="37">
        <f t="shared" si="287"/>
        <v>2.7399999999999984</v>
      </c>
      <c r="Q681" s="37">
        <f t="shared" si="288"/>
        <v>23.599</v>
      </c>
      <c r="R681" s="101"/>
      <c r="S681">
        <v>23.599</v>
      </c>
      <c r="T681" s="37">
        <f t="shared" si="291"/>
        <v>0</v>
      </c>
    </row>
    <row r="682" spans="1:20" x14ac:dyDescent="0.3">
      <c r="A682" s="94" t="s">
        <v>964</v>
      </c>
      <c r="B682" s="95">
        <v>51.1</v>
      </c>
      <c r="C682" s="37">
        <v>11.553000000000001</v>
      </c>
      <c r="G682" s="37">
        <f t="shared" ref="G682:G683" si="301">B682*$G$797</f>
        <v>0.34582918385010913</v>
      </c>
      <c r="H682" s="37">
        <f t="shared" si="283"/>
        <v>0.34582918385010913</v>
      </c>
      <c r="I682" s="37">
        <f t="shared" si="284"/>
        <v>11.898829183850109</v>
      </c>
      <c r="K682" s="37">
        <f t="shared" si="285"/>
        <v>11.898829183850109</v>
      </c>
      <c r="L682" s="37">
        <f t="shared" si="279"/>
        <v>13.545999999999999</v>
      </c>
      <c r="M682" s="37">
        <f t="shared" si="286"/>
        <v>1.6471708161498899</v>
      </c>
      <c r="N682" s="37">
        <f t="shared" si="280"/>
        <v>51.1</v>
      </c>
      <c r="P682" s="37">
        <f t="shared" si="287"/>
        <v>1.6471708161498899</v>
      </c>
      <c r="Q682" s="37">
        <f t="shared" si="288"/>
        <v>13.545999999999999</v>
      </c>
      <c r="R682" s="101"/>
      <c r="S682">
        <v>13.545999999999999</v>
      </c>
      <c r="T682" s="37">
        <f t="shared" si="291"/>
        <v>0</v>
      </c>
    </row>
    <row r="683" spans="1:20" x14ac:dyDescent="0.3">
      <c r="A683" s="94" t="s">
        <v>1143</v>
      </c>
      <c r="B683" s="95">
        <v>50.8</v>
      </c>
      <c r="C683" s="37">
        <v>6.5439999999999996</v>
      </c>
      <c r="G683" s="37">
        <f t="shared" si="301"/>
        <v>0.34379887553004973</v>
      </c>
      <c r="H683" s="37">
        <f t="shared" si="283"/>
        <v>0.34379887553004973</v>
      </c>
      <c r="I683" s="37">
        <f t="shared" si="284"/>
        <v>6.8877988755300494</v>
      </c>
      <c r="K683" s="37">
        <f>S683</f>
        <v>6.5439999999999996</v>
      </c>
      <c r="L683" s="37">
        <f t="shared" si="279"/>
        <v>6.5439999999999996</v>
      </c>
      <c r="M683" s="37">
        <f t="shared" si="286"/>
        <v>0</v>
      </c>
      <c r="N683" s="37">
        <f t="shared" si="280"/>
        <v>50.8</v>
      </c>
      <c r="P683" s="37">
        <f t="shared" si="287"/>
        <v>0</v>
      </c>
      <c r="Q683" s="37">
        <f t="shared" si="288"/>
        <v>6.5439999999999996</v>
      </c>
      <c r="R683" s="101"/>
      <c r="S683">
        <v>6.5439999999999996</v>
      </c>
      <c r="T683" s="37">
        <f t="shared" si="291"/>
        <v>0</v>
      </c>
    </row>
    <row r="684" spans="1:20" x14ac:dyDescent="0.3">
      <c r="A684" s="94" t="s">
        <v>2347</v>
      </c>
      <c r="B684" s="95">
        <v>72.7</v>
      </c>
      <c r="C684" s="37">
        <v>12.746</v>
      </c>
      <c r="D684" s="37">
        <f t="shared" ref="D684:D686" si="302">C684+E684</f>
        <v>12.837</v>
      </c>
      <c r="E684" s="37">
        <f>VLOOKUP(A684,'расход по ИПУ'!A:B,2,0)</f>
        <v>9.0999999999999998E-2</v>
      </c>
      <c r="F684" s="37">
        <f t="shared" ref="F684:F686" si="303">B684</f>
        <v>72.7</v>
      </c>
      <c r="H684" s="37">
        <f t="shared" si="283"/>
        <v>9.0999999999999998E-2</v>
      </c>
      <c r="I684" s="37">
        <f t="shared" si="284"/>
        <v>12.837</v>
      </c>
      <c r="K684" s="37">
        <f t="shared" si="285"/>
        <v>12.837</v>
      </c>
      <c r="L684" s="37">
        <f t="shared" si="279"/>
        <v>14.193</v>
      </c>
      <c r="M684" s="37">
        <f t="shared" si="286"/>
        <v>1.3559999999999999</v>
      </c>
      <c r="N684" s="37">
        <f t="shared" si="280"/>
        <v>72.7</v>
      </c>
      <c r="P684" s="37">
        <f t="shared" si="287"/>
        <v>1.3559999999999999</v>
      </c>
      <c r="Q684" s="37">
        <f t="shared" si="288"/>
        <v>14.193</v>
      </c>
      <c r="R684" s="101"/>
      <c r="S684">
        <v>14.193</v>
      </c>
      <c r="T684" s="37">
        <f t="shared" si="291"/>
        <v>0</v>
      </c>
    </row>
    <row r="685" spans="1:20" x14ac:dyDescent="0.3">
      <c r="A685" s="94" t="s">
        <v>1434</v>
      </c>
      <c r="B685" s="95">
        <v>78.400000000000006</v>
      </c>
      <c r="C685" s="37">
        <v>21.1</v>
      </c>
      <c r="D685" s="37">
        <f t="shared" si="302"/>
        <v>21.1</v>
      </c>
      <c r="E685" s="37">
        <f>VLOOKUP(A685,'расход по ИПУ'!A:B,2,0)</f>
        <v>0</v>
      </c>
      <c r="F685" s="37">
        <f t="shared" si="303"/>
        <v>78.400000000000006</v>
      </c>
      <c r="H685" s="37">
        <f t="shared" si="283"/>
        <v>0</v>
      </c>
      <c r="I685" s="37">
        <f t="shared" si="284"/>
        <v>21.1</v>
      </c>
      <c r="K685" s="37">
        <f t="shared" si="285"/>
        <v>21.1</v>
      </c>
      <c r="L685" s="37">
        <f t="shared" si="279"/>
        <v>25.277000000000001</v>
      </c>
      <c r="M685" s="37">
        <f t="shared" si="286"/>
        <v>4.1769999999999996</v>
      </c>
      <c r="N685" s="37">
        <f t="shared" si="280"/>
        <v>78.400000000000006</v>
      </c>
      <c r="P685" s="37">
        <f t="shared" si="287"/>
        <v>4.1769999999999996</v>
      </c>
      <c r="Q685" s="37">
        <f t="shared" si="288"/>
        <v>25.277000000000001</v>
      </c>
      <c r="R685" s="101"/>
      <c r="S685">
        <v>25.277000000000001</v>
      </c>
      <c r="T685" s="37">
        <f t="shared" si="291"/>
        <v>0</v>
      </c>
    </row>
    <row r="686" spans="1:20" x14ac:dyDescent="0.3">
      <c r="A686" s="94" t="s">
        <v>2158</v>
      </c>
      <c r="B686" s="95">
        <v>51.1</v>
      </c>
      <c r="C686" s="37">
        <v>12.289</v>
      </c>
      <c r="D686" s="37">
        <f t="shared" si="302"/>
        <v>12.289</v>
      </c>
      <c r="E686" s="37">
        <f>VLOOKUP(A686,'расход по ИПУ'!A:B,2,0)</f>
        <v>0</v>
      </c>
      <c r="F686" s="37">
        <f t="shared" si="303"/>
        <v>51.1</v>
      </c>
      <c r="H686" s="37">
        <f t="shared" si="283"/>
        <v>0</v>
      </c>
      <c r="I686" s="37">
        <f t="shared" si="284"/>
        <v>12.289</v>
      </c>
      <c r="K686" s="37">
        <f t="shared" si="285"/>
        <v>12.289</v>
      </c>
      <c r="L686" s="37">
        <f t="shared" si="279"/>
        <v>14.491</v>
      </c>
      <c r="M686" s="37">
        <f t="shared" si="286"/>
        <v>2.202</v>
      </c>
      <c r="N686" s="37">
        <f t="shared" si="280"/>
        <v>51.1</v>
      </c>
      <c r="P686" s="37">
        <f t="shared" si="287"/>
        <v>2.202</v>
      </c>
      <c r="Q686" s="37">
        <f t="shared" si="288"/>
        <v>14.491</v>
      </c>
      <c r="R686" s="101"/>
      <c r="S686">
        <v>14.491</v>
      </c>
      <c r="T686" s="37">
        <f t="shared" si="291"/>
        <v>0</v>
      </c>
    </row>
    <row r="687" spans="1:20" x14ac:dyDescent="0.3">
      <c r="A687" s="94" t="s">
        <v>1531</v>
      </c>
      <c r="B687" s="95">
        <v>50.8</v>
      </c>
      <c r="C687" s="37">
        <v>15.282</v>
      </c>
      <c r="G687" s="37">
        <f>B687*$G$797</f>
        <v>0.34379887553004973</v>
      </c>
      <c r="H687" s="37">
        <f t="shared" si="283"/>
        <v>0.34379887553004973</v>
      </c>
      <c r="I687" s="37">
        <f t="shared" si="284"/>
        <v>15.62579887553005</v>
      </c>
      <c r="K687" s="37">
        <f t="shared" si="285"/>
        <v>15.62579887553005</v>
      </c>
      <c r="L687" s="37">
        <f t="shared" si="279"/>
        <v>17.361000000000001</v>
      </c>
      <c r="M687" s="37">
        <f t="shared" si="286"/>
        <v>1.7352011244699508</v>
      </c>
      <c r="N687" s="37">
        <f t="shared" si="280"/>
        <v>50.8</v>
      </c>
      <c r="P687" s="37">
        <f t="shared" si="287"/>
        <v>1.7352011244699508</v>
      </c>
      <c r="Q687" s="37">
        <f t="shared" si="288"/>
        <v>17.361000000000001</v>
      </c>
      <c r="R687" s="101"/>
      <c r="S687">
        <v>17.361000000000001</v>
      </c>
      <c r="T687" s="37">
        <f t="shared" si="291"/>
        <v>0</v>
      </c>
    </row>
    <row r="688" spans="1:20" x14ac:dyDescent="0.3">
      <c r="A688" s="94" t="s">
        <v>1443</v>
      </c>
      <c r="B688" s="95">
        <v>72.7</v>
      </c>
      <c r="C688" s="37">
        <v>22.516999999999999</v>
      </c>
      <c r="D688" s="37">
        <f t="shared" ref="D688:D691" si="304">C688+E688</f>
        <v>23.652999999999999</v>
      </c>
      <c r="E688" s="37">
        <f>VLOOKUP(A688,'расход по ИПУ'!A:B,2,0)</f>
        <v>1.1359999999999999</v>
      </c>
      <c r="F688" s="37">
        <f t="shared" ref="F688:F691" si="305">B688</f>
        <v>72.7</v>
      </c>
      <c r="H688" s="37">
        <f t="shared" si="283"/>
        <v>1.1359999999999999</v>
      </c>
      <c r="I688" s="37">
        <f t="shared" si="284"/>
        <v>23.652999999999999</v>
      </c>
      <c r="K688" s="37">
        <f t="shared" si="285"/>
        <v>23.652999999999999</v>
      </c>
      <c r="L688" s="37">
        <f t="shared" si="279"/>
        <v>26.044</v>
      </c>
      <c r="M688" s="37">
        <f t="shared" si="286"/>
        <v>2.3910000000000018</v>
      </c>
      <c r="N688" s="37">
        <f t="shared" si="280"/>
        <v>72.7</v>
      </c>
      <c r="P688" s="37">
        <f t="shared" si="287"/>
        <v>2.3910000000000018</v>
      </c>
      <c r="Q688" s="37">
        <f t="shared" si="288"/>
        <v>26.044</v>
      </c>
      <c r="R688" s="101"/>
      <c r="S688">
        <v>26.044</v>
      </c>
      <c r="T688" s="37">
        <f t="shared" si="291"/>
        <v>0</v>
      </c>
    </row>
    <row r="689" spans="1:20" x14ac:dyDescent="0.3">
      <c r="A689" s="94" t="s">
        <v>1445</v>
      </c>
      <c r="B689" s="95">
        <v>78.400000000000006</v>
      </c>
      <c r="C689" s="37">
        <v>18.466000000000001</v>
      </c>
      <c r="D689" s="37">
        <f t="shared" si="304"/>
        <v>19.406000000000002</v>
      </c>
      <c r="E689" s="37">
        <f>VLOOKUP(A689,'расход по ИПУ'!A:B,2,0)</f>
        <v>0.94</v>
      </c>
      <c r="F689" s="37">
        <f t="shared" si="305"/>
        <v>78.400000000000006</v>
      </c>
      <c r="H689" s="37">
        <f t="shared" si="283"/>
        <v>0.94</v>
      </c>
      <c r="I689" s="37">
        <f t="shared" si="284"/>
        <v>19.406000000000002</v>
      </c>
      <c r="K689" s="37">
        <f t="shared" si="285"/>
        <v>19.406000000000002</v>
      </c>
      <c r="L689" s="37">
        <f t="shared" si="279"/>
        <v>21.992999999999999</v>
      </c>
      <c r="M689" s="37">
        <f t="shared" si="286"/>
        <v>2.5869999999999962</v>
      </c>
      <c r="N689" s="37">
        <f t="shared" si="280"/>
        <v>78.400000000000006</v>
      </c>
      <c r="P689" s="37">
        <f t="shared" si="287"/>
        <v>2.5869999999999962</v>
      </c>
      <c r="Q689" s="37">
        <f t="shared" si="288"/>
        <v>21.992999999999999</v>
      </c>
      <c r="R689" s="101"/>
      <c r="S689">
        <v>21.992999999999999</v>
      </c>
      <c r="T689" s="37">
        <f t="shared" si="291"/>
        <v>0</v>
      </c>
    </row>
    <row r="690" spans="1:20" x14ac:dyDescent="0.3">
      <c r="A690" s="94" t="s">
        <v>2594</v>
      </c>
      <c r="B690" s="95">
        <v>51.1</v>
      </c>
      <c r="C690" s="37">
        <v>12.085000000000001</v>
      </c>
      <c r="D690" s="37">
        <f t="shared" si="304"/>
        <v>12.585000000000001</v>
      </c>
      <c r="E690" s="37">
        <f>VLOOKUP(A690,'расход по ИПУ'!A:B,2,0)</f>
        <v>0.5</v>
      </c>
      <c r="F690" s="37">
        <f t="shared" si="305"/>
        <v>51.1</v>
      </c>
      <c r="H690" s="37">
        <f t="shared" si="283"/>
        <v>0.5</v>
      </c>
      <c r="I690" s="37">
        <f t="shared" si="284"/>
        <v>12.585000000000001</v>
      </c>
      <c r="K690" s="37">
        <f t="shared" si="285"/>
        <v>12.585000000000001</v>
      </c>
      <c r="L690" s="37">
        <f t="shared" ref="L690:L753" si="306">K690+M690</f>
        <v>14.144</v>
      </c>
      <c r="M690" s="37">
        <f t="shared" si="286"/>
        <v>1.5589999999999993</v>
      </c>
      <c r="N690" s="37">
        <f t="shared" ref="N690:N753" si="307">B690</f>
        <v>51.1</v>
      </c>
      <c r="P690" s="37">
        <f t="shared" si="287"/>
        <v>1.5589999999999993</v>
      </c>
      <c r="Q690" s="37">
        <f t="shared" si="288"/>
        <v>14.144</v>
      </c>
      <c r="R690" s="101"/>
      <c r="S690">
        <v>14.144</v>
      </c>
      <c r="T690" s="37">
        <f t="shared" si="291"/>
        <v>0</v>
      </c>
    </row>
    <row r="691" spans="1:20" x14ac:dyDescent="0.3">
      <c r="A691" s="94" t="s">
        <v>237</v>
      </c>
      <c r="B691" s="95">
        <v>78.400000000000006</v>
      </c>
      <c r="C691" s="37">
        <v>19.606000000000002</v>
      </c>
      <c r="D691" s="37">
        <f t="shared" si="304"/>
        <v>19.606000000000002</v>
      </c>
      <c r="E691" s="37">
        <f>VLOOKUP(A691,'расход по ИПУ'!A:B,2,0)</f>
        <v>0</v>
      </c>
      <c r="F691" s="37">
        <f t="shared" si="305"/>
        <v>78.400000000000006</v>
      </c>
      <c r="H691" s="37">
        <f t="shared" si="283"/>
        <v>0</v>
      </c>
      <c r="I691" s="37">
        <f t="shared" si="284"/>
        <v>19.606000000000002</v>
      </c>
      <c r="K691" s="37">
        <f t="shared" si="285"/>
        <v>19.606000000000002</v>
      </c>
      <c r="L691" s="37">
        <f t="shared" si="306"/>
        <v>22.707999999999998</v>
      </c>
      <c r="M691" s="37">
        <f t="shared" si="286"/>
        <v>3.1019999999999968</v>
      </c>
      <c r="N691" s="37">
        <f t="shared" si="307"/>
        <v>78.400000000000006</v>
      </c>
      <c r="P691" s="37">
        <f t="shared" si="287"/>
        <v>3.1019999999999968</v>
      </c>
      <c r="Q691" s="37">
        <f t="shared" si="288"/>
        <v>22.707999999999998</v>
      </c>
      <c r="R691" s="101"/>
      <c r="S691">
        <v>22.707999999999998</v>
      </c>
      <c r="T691" s="37">
        <f t="shared" si="291"/>
        <v>0</v>
      </c>
    </row>
    <row r="692" spans="1:20" x14ac:dyDescent="0.3">
      <c r="A692" s="94" t="s">
        <v>1500</v>
      </c>
      <c r="B692" s="95">
        <v>50.8</v>
      </c>
      <c r="C692" s="37">
        <v>12.247</v>
      </c>
      <c r="G692" s="37">
        <f>B692*$G$797</f>
        <v>0.34379887553004973</v>
      </c>
      <c r="H692" s="37">
        <f t="shared" si="283"/>
        <v>0.34379887553004973</v>
      </c>
      <c r="I692" s="37">
        <f t="shared" si="284"/>
        <v>12.59079887553005</v>
      </c>
      <c r="K692" s="37">
        <f t="shared" si="285"/>
        <v>12.59079887553005</v>
      </c>
      <c r="L692" s="37">
        <f t="shared" si="306"/>
        <v>15.0222</v>
      </c>
      <c r="M692" s="37">
        <f t="shared" si="286"/>
        <v>2.43140112446995</v>
      </c>
      <c r="N692" s="37">
        <f t="shared" si="307"/>
        <v>50.8</v>
      </c>
      <c r="P692" s="37">
        <f t="shared" si="287"/>
        <v>2.43140112446995</v>
      </c>
      <c r="Q692" s="37">
        <f t="shared" si="288"/>
        <v>15.0222</v>
      </c>
      <c r="R692" s="101"/>
      <c r="S692">
        <v>15.0222</v>
      </c>
      <c r="T692" s="37">
        <f t="shared" si="291"/>
        <v>0</v>
      </c>
    </row>
    <row r="693" spans="1:20" x14ac:dyDescent="0.3">
      <c r="A693" s="94" t="s">
        <v>548</v>
      </c>
      <c r="B693" s="95">
        <v>72.7</v>
      </c>
      <c r="C693" s="37">
        <v>10.211</v>
      </c>
      <c r="D693" s="37">
        <f>C693+E693</f>
        <v>11.282</v>
      </c>
      <c r="E693" s="37">
        <f>VLOOKUP(A693,'расход по ИПУ'!A:B,2,0)</f>
        <v>1.071</v>
      </c>
      <c r="F693" s="37">
        <f>B693</f>
        <v>72.7</v>
      </c>
      <c r="H693" s="37">
        <f t="shared" si="283"/>
        <v>1.071</v>
      </c>
      <c r="I693" s="37">
        <f t="shared" si="284"/>
        <v>11.282</v>
      </c>
      <c r="K693" s="37">
        <f t="shared" si="285"/>
        <v>11.282</v>
      </c>
      <c r="L693" s="37">
        <f t="shared" si="306"/>
        <v>12.465</v>
      </c>
      <c r="M693" s="37">
        <f t="shared" si="286"/>
        <v>1.1829999999999998</v>
      </c>
      <c r="N693" s="37">
        <f t="shared" si="307"/>
        <v>72.7</v>
      </c>
      <c r="P693" s="37">
        <f t="shared" si="287"/>
        <v>1.1829999999999998</v>
      </c>
      <c r="Q693" s="37">
        <f t="shared" si="288"/>
        <v>12.465</v>
      </c>
      <c r="R693" s="101"/>
      <c r="S693">
        <v>12.465</v>
      </c>
      <c r="T693" s="37">
        <f t="shared" si="291"/>
        <v>0</v>
      </c>
    </row>
    <row r="694" spans="1:20" x14ac:dyDescent="0.3">
      <c r="A694" s="94" t="s">
        <v>831</v>
      </c>
      <c r="B694" s="95">
        <v>78.400000000000006</v>
      </c>
      <c r="C694" s="37">
        <v>7.98</v>
      </c>
      <c r="G694" s="37">
        <f>B694*$G$797</f>
        <v>0.53058724097550991</v>
      </c>
      <c r="H694" s="37">
        <f t="shared" si="283"/>
        <v>0.53058724097550991</v>
      </c>
      <c r="I694" s="37">
        <f t="shared" si="284"/>
        <v>8.5105872409755108</v>
      </c>
      <c r="K694" s="37">
        <f t="shared" si="285"/>
        <v>8.5105872409755108</v>
      </c>
      <c r="L694" s="37">
        <f t="shared" si="306"/>
        <v>9.8142999999999994</v>
      </c>
      <c r="M694" s="37">
        <f t="shared" si="286"/>
        <v>1.3037127590244886</v>
      </c>
      <c r="N694" s="37">
        <f t="shared" si="307"/>
        <v>78.400000000000006</v>
      </c>
      <c r="P694" s="37">
        <f t="shared" si="287"/>
        <v>1.3037127590244886</v>
      </c>
      <c r="Q694" s="37">
        <f t="shared" si="288"/>
        <v>9.8142999999999994</v>
      </c>
      <c r="R694" s="101"/>
      <c r="S694">
        <v>9.8142999999999994</v>
      </c>
      <c r="T694" s="37">
        <f t="shared" si="291"/>
        <v>0</v>
      </c>
    </row>
    <row r="695" spans="1:20" x14ac:dyDescent="0.3">
      <c r="A695" s="94" t="s">
        <v>2113</v>
      </c>
      <c r="B695" s="95">
        <v>51.1</v>
      </c>
      <c r="C695" s="37">
        <v>11.471</v>
      </c>
      <c r="D695" s="37">
        <f t="shared" ref="D695:D696" si="308">C695+E695</f>
        <v>11.984999999999999</v>
      </c>
      <c r="E695" s="37">
        <f>VLOOKUP(A695,'расход по ИПУ'!A:B,2,0)</f>
        <v>0.51400000000000001</v>
      </c>
      <c r="F695" s="37">
        <f t="shared" ref="F695:F696" si="309">B695</f>
        <v>51.1</v>
      </c>
      <c r="H695" s="37">
        <f t="shared" si="283"/>
        <v>0.51400000000000001</v>
      </c>
      <c r="I695" s="37">
        <f t="shared" si="284"/>
        <v>11.984999999999999</v>
      </c>
      <c r="K695" s="37">
        <f t="shared" si="285"/>
        <v>11.984999999999999</v>
      </c>
      <c r="L695" s="37">
        <f t="shared" si="306"/>
        <v>12.04</v>
      </c>
      <c r="M695" s="37">
        <f t="shared" si="286"/>
        <v>5.4999999999999716E-2</v>
      </c>
      <c r="N695" s="37">
        <f t="shared" si="307"/>
        <v>51.1</v>
      </c>
      <c r="P695" s="37">
        <f t="shared" si="287"/>
        <v>5.4999999999999716E-2</v>
      </c>
      <c r="Q695" s="37">
        <f t="shared" si="288"/>
        <v>12.04</v>
      </c>
      <c r="R695" s="101"/>
      <c r="S695">
        <v>12.04</v>
      </c>
      <c r="T695" s="37">
        <f t="shared" si="291"/>
        <v>0</v>
      </c>
    </row>
    <row r="696" spans="1:20" x14ac:dyDescent="0.3">
      <c r="A696" s="94" t="s">
        <v>1971</v>
      </c>
      <c r="B696" s="95">
        <v>50.8</v>
      </c>
      <c r="C696" s="37">
        <v>10.516999999999999</v>
      </c>
      <c r="D696" s="37">
        <f t="shared" si="308"/>
        <v>11.056999999999999</v>
      </c>
      <c r="E696" s="37">
        <f>VLOOKUP(A696,'расход по ИПУ'!A:B,2,0)</f>
        <v>0.54</v>
      </c>
      <c r="F696" s="37">
        <f t="shared" si="309"/>
        <v>50.8</v>
      </c>
      <c r="H696" s="37">
        <f t="shared" si="283"/>
        <v>0.54</v>
      </c>
      <c r="I696" s="37">
        <f t="shared" si="284"/>
        <v>11.056999999999999</v>
      </c>
      <c r="K696" s="37">
        <f t="shared" si="285"/>
        <v>11.056999999999999</v>
      </c>
      <c r="L696" s="37">
        <f t="shared" si="306"/>
        <v>12.222</v>
      </c>
      <c r="M696" s="37">
        <f t="shared" si="286"/>
        <v>1.1650000000000009</v>
      </c>
      <c r="N696" s="37">
        <f t="shared" si="307"/>
        <v>50.8</v>
      </c>
      <c r="P696" s="37">
        <f t="shared" si="287"/>
        <v>1.1650000000000009</v>
      </c>
      <c r="Q696" s="37">
        <f t="shared" si="288"/>
        <v>12.222</v>
      </c>
      <c r="R696" s="101"/>
      <c r="S696">
        <v>12.222</v>
      </c>
      <c r="T696" s="37">
        <f t="shared" si="291"/>
        <v>0</v>
      </c>
    </row>
    <row r="697" spans="1:20" x14ac:dyDescent="0.3">
      <c r="A697" s="94" t="s">
        <v>2160</v>
      </c>
      <c r="B697" s="95">
        <v>72.7</v>
      </c>
      <c r="C697" s="37">
        <v>17.745999999999999</v>
      </c>
      <c r="G697" s="37">
        <f>B697*$G$797</f>
        <v>0.49201138289438229</v>
      </c>
      <c r="H697" s="37">
        <f t="shared" si="283"/>
        <v>0.49201138289438229</v>
      </c>
      <c r="I697" s="37">
        <f t="shared" si="284"/>
        <v>18.238011382894381</v>
      </c>
      <c r="K697" s="37">
        <f t="shared" si="285"/>
        <v>18.238011382894381</v>
      </c>
      <c r="L697" s="37">
        <f t="shared" si="306"/>
        <v>18.834</v>
      </c>
      <c r="M697" s="37">
        <f t="shared" si="286"/>
        <v>0.59598861710561835</v>
      </c>
      <c r="N697" s="37">
        <f t="shared" si="307"/>
        <v>72.7</v>
      </c>
      <c r="P697" s="37">
        <f t="shared" si="287"/>
        <v>0.59598861710561835</v>
      </c>
      <c r="Q697" s="37">
        <f t="shared" si="288"/>
        <v>18.834</v>
      </c>
      <c r="R697" s="101"/>
      <c r="S697">
        <v>18.834</v>
      </c>
      <c r="T697" s="37">
        <f t="shared" si="291"/>
        <v>0</v>
      </c>
    </row>
    <row r="698" spans="1:20" x14ac:dyDescent="0.3">
      <c r="A698" s="94" t="s">
        <v>1973</v>
      </c>
      <c r="B698" s="95">
        <v>78.400000000000006</v>
      </c>
      <c r="C698" s="37">
        <v>17.989000000000001</v>
      </c>
      <c r="D698" s="37">
        <f t="shared" ref="D698:D699" si="310">C698+E698</f>
        <v>18.708000000000002</v>
      </c>
      <c r="E698" s="37">
        <f>VLOOKUP(A698,'расход по ИПУ'!A:B,2,0)</f>
        <v>0.71899999999999997</v>
      </c>
      <c r="F698" s="37">
        <f t="shared" ref="F698:F699" si="311">B698</f>
        <v>78.400000000000006</v>
      </c>
      <c r="H698" s="37">
        <f t="shared" si="283"/>
        <v>0.71899999999999997</v>
      </c>
      <c r="I698" s="37">
        <f t="shared" si="284"/>
        <v>18.708000000000002</v>
      </c>
      <c r="K698" s="37">
        <f t="shared" si="285"/>
        <v>18.708000000000002</v>
      </c>
      <c r="L698" s="37">
        <f t="shared" si="306"/>
        <v>21.117999999999999</v>
      </c>
      <c r="M698" s="37">
        <f t="shared" si="286"/>
        <v>2.4099999999999966</v>
      </c>
      <c r="N698" s="37">
        <f t="shared" si="307"/>
        <v>78.400000000000006</v>
      </c>
      <c r="P698" s="37">
        <f t="shared" si="287"/>
        <v>2.4099999999999966</v>
      </c>
      <c r="Q698" s="37">
        <f t="shared" si="288"/>
        <v>21.117999999999999</v>
      </c>
      <c r="R698" s="101"/>
      <c r="S698">
        <v>21.117999999999999</v>
      </c>
      <c r="T698" s="37">
        <f t="shared" si="291"/>
        <v>0</v>
      </c>
    </row>
    <row r="699" spans="1:20" x14ac:dyDescent="0.3">
      <c r="A699" s="94" t="s">
        <v>2416</v>
      </c>
      <c r="B699" s="95">
        <v>51.1</v>
      </c>
      <c r="C699" s="37">
        <v>5.6</v>
      </c>
      <c r="D699" s="37">
        <f t="shared" si="310"/>
        <v>5.6</v>
      </c>
      <c r="E699" s="37">
        <f>VLOOKUP(A699,'расход по ИПУ'!A:B,2,0)</f>
        <v>0</v>
      </c>
      <c r="F699" s="37">
        <f t="shared" si="311"/>
        <v>51.1</v>
      </c>
      <c r="H699" s="37">
        <f t="shared" si="283"/>
        <v>0</v>
      </c>
      <c r="I699" s="37">
        <f t="shared" si="284"/>
        <v>5.6</v>
      </c>
      <c r="K699" s="37">
        <f t="shared" si="285"/>
        <v>5.6</v>
      </c>
      <c r="L699" s="37">
        <f t="shared" si="306"/>
        <v>6.8339999999999996</v>
      </c>
      <c r="M699" s="37">
        <f t="shared" si="286"/>
        <v>1.234</v>
      </c>
      <c r="N699" s="37">
        <f t="shared" si="307"/>
        <v>51.1</v>
      </c>
      <c r="P699" s="37">
        <f t="shared" si="287"/>
        <v>1.234</v>
      </c>
      <c r="Q699" s="37">
        <f t="shared" si="288"/>
        <v>6.8339999999999996</v>
      </c>
      <c r="R699" s="101"/>
      <c r="S699">
        <v>6.8339999999999996</v>
      </c>
      <c r="T699" s="37">
        <f t="shared" si="291"/>
        <v>0</v>
      </c>
    </row>
    <row r="700" spans="1:20" x14ac:dyDescent="0.3">
      <c r="A700" s="94" t="s">
        <v>580</v>
      </c>
      <c r="B700" s="95">
        <v>50.8</v>
      </c>
      <c r="C700" s="37">
        <v>13.625999999999999</v>
      </c>
      <c r="G700" s="37">
        <f t="shared" ref="G700:G701" si="312">B700*$G$797</f>
        <v>0.34379887553004973</v>
      </c>
      <c r="H700" s="37">
        <f t="shared" si="283"/>
        <v>0.34379887553004973</v>
      </c>
      <c r="I700" s="37">
        <f t="shared" si="284"/>
        <v>13.969798875530049</v>
      </c>
      <c r="K700" s="37">
        <f t="shared" si="285"/>
        <v>13.969798875530049</v>
      </c>
      <c r="L700" s="37">
        <f t="shared" si="306"/>
        <v>16.347999999999999</v>
      </c>
      <c r="M700" s="37">
        <f t="shared" si="286"/>
        <v>2.3782011244699497</v>
      </c>
      <c r="N700" s="37">
        <f t="shared" si="307"/>
        <v>50.8</v>
      </c>
      <c r="P700" s="37">
        <f t="shared" si="287"/>
        <v>2.3782011244699497</v>
      </c>
      <c r="Q700" s="37">
        <f t="shared" si="288"/>
        <v>16.347999999999999</v>
      </c>
      <c r="R700" s="101"/>
      <c r="S700">
        <v>16.347999999999999</v>
      </c>
      <c r="T700" s="37">
        <f t="shared" si="291"/>
        <v>0</v>
      </c>
    </row>
    <row r="701" spans="1:20" x14ac:dyDescent="0.3">
      <c r="A701" s="94" t="s">
        <v>1166</v>
      </c>
      <c r="B701" s="95">
        <v>72.7</v>
      </c>
      <c r="C701" s="37">
        <v>20.943999999999999</v>
      </c>
      <c r="G701" s="37">
        <f t="shared" si="312"/>
        <v>0.49201138289438229</v>
      </c>
      <c r="H701" s="37">
        <f t="shared" si="283"/>
        <v>0.49201138289438229</v>
      </c>
      <c r="I701" s="37">
        <f t="shared" si="284"/>
        <v>21.436011382894382</v>
      </c>
      <c r="K701" s="37">
        <f t="shared" si="285"/>
        <v>21.436011382894382</v>
      </c>
      <c r="L701" s="37">
        <f t="shared" si="306"/>
        <v>21.582999999999998</v>
      </c>
      <c r="M701" s="37">
        <f t="shared" si="286"/>
        <v>0.14698861710561673</v>
      </c>
      <c r="N701" s="37">
        <f t="shared" si="307"/>
        <v>72.7</v>
      </c>
      <c r="P701" s="37">
        <f t="shared" si="287"/>
        <v>0.14698861710561673</v>
      </c>
      <c r="Q701" s="37">
        <f t="shared" si="288"/>
        <v>21.582999999999998</v>
      </c>
      <c r="R701" s="101"/>
      <c r="S701">
        <v>21.582999999999998</v>
      </c>
      <c r="T701" s="37">
        <f t="shared" si="291"/>
        <v>0</v>
      </c>
    </row>
    <row r="702" spans="1:20" x14ac:dyDescent="0.3">
      <c r="A702" s="94" t="s">
        <v>309</v>
      </c>
      <c r="B702" s="95">
        <v>72.599999999999994</v>
      </c>
      <c r="C702" s="37">
        <v>22.135999999999999</v>
      </c>
      <c r="D702" s="37">
        <f>C702+E702</f>
        <v>23.512</v>
      </c>
      <c r="E702" s="37">
        <f>VLOOKUP(A702,'расход по ИПУ'!A:B,2,0)</f>
        <v>1.3759999999999999</v>
      </c>
      <c r="F702" s="37">
        <f>B702</f>
        <v>72.599999999999994</v>
      </c>
      <c r="H702" s="37">
        <f t="shared" si="283"/>
        <v>1.3759999999999999</v>
      </c>
      <c r="I702" s="37">
        <f t="shared" si="284"/>
        <v>23.512</v>
      </c>
      <c r="K702" s="37">
        <f t="shared" si="285"/>
        <v>23.512</v>
      </c>
      <c r="L702" s="37">
        <f t="shared" si="306"/>
        <v>26.236999999999998</v>
      </c>
      <c r="M702" s="37">
        <f t="shared" si="286"/>
        <v>2.7249999999999979</v>
      </c>
      <c r="N702" s="37">
        <f t="shared" si="307"/>
        <v>72.599999999999994</v>
      </c>
      <c r="P702" s="37">
        <f t="shared" si="287"/>
        <v>2.7249999999999979</v>
      </c>
      <c r="Q702" s="37">
        <f t="shared" si="288"/>
        <v>26.236999999999998</v>
      </c>
      <c r="R702" s="101"/>
      <c r="S702">
        <v>26.236999999999998</v>
      </c>
      <c r="T702" s="37">
        <f t="shared" si="291"/>
        <v>0</v>
      </c>
    </row>
    <row r="703" spans="1:20" x14ac:dyDescent="0.3">
      <c r="A703" s="94" t="s">
        <v>1927</v>
      </c>
      <c r="B703" s="95">
        <v>78.400000000000006</v>
      </c>
      <c r="C703" s="37">
        <v>10.327</v>
      </c>
      <c r="G703" s="37">
        <f>B703*$G$797</f>
        <v>0.53058724097550991</v>
      </c>
      <c r="H703" s="37">
        <f t="shared" si="283"/>
        <v>0.53058724097550991</v>
      </c>
      <c r="I703" s="37">
        <f t="shared" si="284"/>
        <v>10.85758724097551</v>
      </c>
      <c r="K703" s="37">
        <f>S703</f>
        <v>10.327</v>
      </c>
      <c r="L703" s="37">
        <f t="shared" si="306"/>
        <v>10.327</v>
      </c>
      <c r="M703" s="37">
        <f t="shared" si="286"/>
        <v>0</v>
      </c>
      <c r="N703" s="37">
        <f t="shared" si="307"/>
        <v>78.400000000000006</v>
      </c>
      <c r="P703" s="37">
        <f t="shared" si="287"/>
        <v>0</v>
      </c>
      <c r="Q703" s="37">
        <f t="shared" si="288"/>
        <v>10.327</v>
      </c>
      <c r="R703" s="101"/>
      <c r="S703">
        <v>10.327</v>
      </c>
      <c r="T703" s="37">
        <f t="shared" si="291"/>
        <v>0</v>
      </c>
    </row>
    <row r="704" spans="1:20" x14ac:dyDescent="0.3">
      <c r="A704" s="94" t="s">
        <v>833</v>
      </c>
      <c r="B704" s="95">
        <v>51.1</v>
      </c>
      <c r="C704" s="37">
        <v>9.2539999999999996</v>
      </c>
      <c r="D704" s="37">
        <f>C704+E704</f>
        <v>9.65</v>
      </c>
      <c r="E704" s="37">
        <f>VLOOKUP(A704,'расход по ИПУ'!A:B,2,0)</f>
        <v>0.39600000000000002</v>
      </c>
      <c r="F704" s="37">
        <f>B704</f>
        <v>51.1</v>
      </c>
      <c r="H704" s="37">
        <f t="shared" si="283"/>
        <v>0.39600000000000002</v>
      </c>
      <c r="I704" s="37">
        <f t="shared" si="284"/>
        <v>9.65</v>
      </c>
      <c r="K704" s="37">
        <f t="shared" si="285"/>
        <v>9.65</v>
      </c>
      <c r="L704" s="37">
        <f t="shared" si="306"/>
        <v>10.673999999999999</v>
      </c>
      <c r="M704" s="37">
        <f t="shared" si="286"/>
        <v>1.0239999999999991</v>
      </c>
      <c r="N704" s="37">
        <f t="shared" si="307"/>
        <v>51.1</v>
      </c>
      <c r="P704" s="37">
        <f t="shared" si="287"/>
        <v>1.0239999999999991</v>
      </c>
      <c r="Q704" s="37">
        <f t="shared" si="288"/>
        <v>10.673999999999999</v>
      </c>
      <c r="R704" s="101"/>
      <c r="S704">
        <v>10.673999999999999</v>
      </c>
      <c r="T704" s="37">
        <f t="shared" si="291"/>
        <v>0</v>
      </c>
    </row>
    <row r="705" spans="1:20" x14ac:dyDescent="0.3">
      <c r="A705" s="94" t="s">
        <v>2588</v>
      </c>
      <c r="B705" s="95">
        <v>50.8</v>
      </c>
      <c r="C705" s="37">
        <v>11.379</v>
      </c>
      <c r="G705" s="37">
        <f t="shared" ref="G705:G708" si="313">B705*$G$797</f>
        <v>0.34379887553004973</v>
      </c>
      <c r="H705" s="37">
        <f t="shared" si="283"/>
        <v>0.34379887553004973</v>
      </c>
      <c r="I705" s="37">
        <f t="shared" si="284"/>
        <v>11.722798875530049</v>
      </c>
      <c r="K705" s="37">
        <f t="shared" si="285"/>
        <v>11.722798875530049</v>
      </c>
      <c r="L705" s="37">
        <f t="shared" si="306"/>
        <v>14.478999999999999</v>
      </c>
      <c r="M705" s="37">
        <f t="shared" si="286"/>
        <v>2.7562011244699498</v>
      </c>
      <c r="N705" s="37">
        <f t="shared" si="307"/>
        <v>50.8</v>
      </c>
      <c r="P705" s="37">
        <f t="shared" si="287"/>
        <v>2.7562011244699498</v>
      </c>
      <c r="Q705" s="37">
        <f t="shared" si="288"/>
        <v>14.478999999999999</v>
      </c>
      <c r="R705" s="101"/>
      <c r="S705">
        <v>14.478999999999999</v>
      </c>
      <c r="T705" s="37">
        <f t="shared" si="291"/>
        <v>0</v>
      </c>
    </row>
    <row r="706" spans="1:20" x14ac:dyDescent="0.3">
      <c r="A706" s="94" t="s">
        <v>1203</v>
      </c>
      <c r="B706" s="95">
        <v>72.7</v>
      </c>
      <c r="C706" s="37">
        <v>20.439</v>
      </c>
      <c r="G706" s="37">
        <f t="shared" si="313"/>
        <v>0.49201138289438229</v>
      </c>
      <c r="H706" s="37">
        <f t="shared" si="283"/>
        <v>0.49201138289438229</v>
      </c>
      <c r="I706" s="37">
        <f t="shared" si="284"/>
        <v>20.931011382894383</v>
      </c>
      <c r="K706" s="37">
        <f t="shared" si="285"/>
        <v>20.931011382894383</v>
      </c>
      <c r="L706" s="37">
        <f t="shared" si="306"/>
        <v>24.768999999999998</v>
      </c>
      <c r="M706" s="37">
        <f t="shared" si="286"/>
        <v>3.8379886171056157</v>
      </c>
      <c r="N706" s="37">
        <f t="shared" si="307"/>
        <v>72.7</v>
      </c>
      <c r="P706" s="37">
        <f t="shared" si="287"/>
        <v>3.8379886171056157</v>
      </c>
      <c r="Q706" s="37">
        <f t="shared" si="288"/>
        <v>24.768999999999998</v>
      </c>
      <c r="R706" s="101"/>
      <c r="S706">
        <v>24.768999999999998</v>
      </c>
      <c r="T706" s="37">
        <f t="shared" si="291"/>
        <v>0</v>
      </c>
    </row>
    <row r="707" spans="1:20" x14ac:dyDescent="0.3">
      <c r="A707" s="94" t="s">
        <v>2293</v>
      </c>
      <c r="B707" s="95">
        <v>78.400000000000006</v>
      </c>
      <c r="C707" s="37">
        <v>3.597</v>
      </c>
      <c r="G707" s="37">
        <f t="shared" si="313"/>
        <v>0.53058724097550991</v>
      </c>
      <c r="H707" s="37">
        <f t="shared" ref="H707:H770" si="314">E707+G707</f>
        <v>0.53058724097550991</v>
      </c>
      <c r="I707" s="37">
        <f t="shared" ref="I707:I770" si="315">C707+H707</f>
        <v>4.1275872409755099</v>
      </c>
      <c r="K707" s="37">
        <f t="shared" ref="K707:K770" si="316">I707</f>
        <v>4.1275872409755099</v>
      </c>
      <c r="L707" s="37">
        <f t="shared" si="306"/>
        <v>5.3579999999999997</v>
      </c>
      <c r="M707" s="37">
        <f t="shared" ref="M707:M770" si="317">S707-K707</f>
        <v>1.2304127590244898</v>
      </c>
      <c r="N707" s="37">
        <f t="shared" si="307"/>
        <v>78.400000000000006</v>
      </c>
      <c r="P707" s="37">
        <f t="shared" ref="P707:P770" si="318">M707+O707</f>
        <v>1.2304127590244898</v>
      </c>
      <c r="Q707" s="37">
        <f t="shared" ref="Q707:Q770" si="319">K707+P707</f>
        <v>5.3579999999999997</v>
      </c>
      <c r="R707" s="101"/>
      <c r="S707">
        <v>5.3579999999999997</v>
      </c>
      <c r="T707" s="37">
        <f t="shared" si="291"/>
        <v>0</v>
      </c>
    </row>
    <row r="708" spans="1:20" x14ac:dyDescent="0.3">
      <c r="A708" s="94" t="s">
        <v>2658</v>
      </c>
      <c r="B708" s="95">
        <v>51.1</v>
      </c>
      <c r="C708" s="37">
        <v>7.08</v>
      </c>
      <c r="G708" s="37">
        <f t="shared" si="313"/>
        <v>0.34582918385010913</v>
      </c>
      <c r="H708" s="37">
        <f t="shared" si="314"/>
        <v>0.34582918385010913</v>
      </c>
      <c r="I708" s="37">
        <f t="shared" si="315"/>
        <v>7.4258291838501096</v>
      </c>
      <c r="K708" s="37">
        <f t="shared" si="316"/>
        <v>7.4258291838501096</v>
      </c>
      <c r="L708" s="37">
        <f t="shared" si="306"/>
        <v>8.1219999999999999</v>
      </c>
      <c r="M708" s="37">
        <f t="shared" si="317"/>
        <v>0.69617081614989029</v>
      </c>
      <c r="N708" s="37">
        <f t="shared" si="307"/>
        <v>51.1</v>
      </c>
      <c r="P708" s="37">
        <f t="shared" si="318"/>
        <v>0.69617081614989029</v>
      </c>
      <c r="Q708" s="37">
        <f t="shared" si="319"/>
        <v>8.1219999999999999</v>
      </c>
      <c r="R708" s="101"/>
      <c r="S708">
        <v>8.1219999999999999</v>
      </c>
      <c r="T708" s="37">
        <f t="shared" si="291"/>
        <v>0</v>
      </c>
    </row>
    <row r="709" spans="1:20" x14ac:dyDescent="0.3">
      <c r="A709" s="94" t="s">
        <v>2314</v>
      </c>
      <c r="B709" s="95">
        <v>50.8</v>
      </c>
      <c r="C709" s="37">
        <v>8.44</v>
      </c>
      <c r="D709" s="37">
        <f>C709+E709</f>
        <v>8.44</v>
      </c>
      <c r="E709" s="37">
        <f>VLOOKUP(A709,'расход по ИПУ'!A:B,2,0)</f>
        <v>0</v>
      </c>
      <c r="F709" s="37">
        <f>B709</f>
        <v>50.8</v>
      </c>
      <c r="H709" s="37">
        <f t="shared" si="314"/>
        <v>0</v>
      </c>
      <c r="I709" s="37">
        <f t="shared" si="315"/>
        <v>8.44</v>
      </c>
      <c r="K709" s="37">
        <f t="shared" si="316"/>
        <v>8.44</v>
      </c>
      <c r="L709" s="37">
        <f t="shared" si="306"/>
        <v>10.026999999999999</v>
      </c>
      <c r="M709" s="37">
        <f t="shared" si="317"/>
        <v>1.5869999999999997</v>
      </c>
      <c r="N709" s="37">
        <f t="shared" si="307"/>
        <v>50.8</v>
      </c>
      <c r="P709" s="37">
        <f t="shared" si="318"/>
        <v>1.5869999999999997</v>
      </c>
      <c r="Q709" s="37">
        <f t="shared" si="319"/>
        <v>10.026999999999999</v>
      </c>
      <c r="R709" s="101"/>
      <c r="S709">
        <v>10.026999999999999</v>
      </c>
      <c r="T709" s="37">
        <f t="shared" si="291"/>
        <v>0</v>
      </c>
    </row>
    <row r="710" spans="1:20" x14ac:dyDescent="0.3">
      <c r="A710" s="94" t="s">
        <v>1054</v>
      </c>
      <c r="B710" s="95">
        <v>72.7</v>
      </c>
      <c r="C710" s="37">
        <v>12.951000000000001</v>
      </c>
      <c r="G710" s="37">
        <f>B710*$G$797</f>
        <v>0.49201138289438229</v>
      </c>
      <c r="H710" s="37">
        <f t="shared" si="314"/>
        <v>0.49201138289438229</v>
      </c>
      <c r="I710" s="37">
        <f t="shared" si="315"/>
        <v>13.443011382894383</v>
      </c>
      <c r="K710" s="37">
        <f t="shared" si="316"/>
        <v>13.443011382894383</v>
      </c>
      <c r="L710" s="37">
        <f t="shared" si="306"/>
        <v>15.336</v>
      </c>
      <c r="M710" s="37">
        <f t="shared" si="317"/>
        <v>1.8929886171056172</v>
      </c>
      <c r="N710" s="37">
        <f t="shared" si="307"/>
        <v>72.7</v>
      </c>
      <c r="P710" s="37">
        <f t="shared" si="318"/>
        <v>1.8929886171056172</v>
      </c>
      <c r="Q710" s="37">
        <f t="shared" si="319"/>
        <v>15.336</v>
      </c>
      <c r="R710" s="101"/>
      <c r="S710">
        <v>15.336</v>
      </c>
      <c r="T710" s="37">
        <f t="shared" ref="T710:T773" si="320">S710-Q710</f>
        <v>0</v>
      </c>
    </row>
    <row r="711" spans="1:20" x14ac:dyDescent="0.3">
      <c r="A711" s="94" t="s">
        <v>1506</v>
      </c>
      <c r="B711" s="95">
        <v>78.400000000000006</v>
      </c>
      <c r="C711" s="37">
        <v>15.01</v>
      </c>
      <c r="D711" s="37">
        <f t="shared" ref="D711:D712" si="321">C711+E711</f>
        <v>15.513</v>
      </c>
      <c r="E711" s="37">
        <f>VLOOKUP(A711,'расход по ИПУ'!A:B,2,0)</f>
        <v>0.503</v>
      </c>
      <c r="F711" s="37">
        <f t="shared" ref="F711:F712" si="322">B711</f>
        <v>78.400000000000006</v>
      </c>
      <c r="H711" s="37">
        <f t="shared" si="314"/>
        <v>0.503</v>
      </c>
      <c r="I711" s="37">
        <f t="shared" si="315"/>
        <v>15.513</v>
      </c>
      <c r="K711" s="37">
        <f t="shared" si="316"/>
        <v>15.513</v>
      </c>
      <c r="L711" s="37">
        <f t="shared" si="306"/>
        <v>18.334</v>
      </c>
      <c r="M711" s="37">
        <f t="shared" si="317"/>
        <v>2.8209999999999997</v>
      </c>
      <c r="N711" s="37">
        <f t="shared" si="307"/>
        <v>78.400000000000006</v>
      </c>
      <c r="P711" s="37">
        <f t="shared" si="318"/>
        <v>2.8209999999999997</v>
      </c>
      <c r="Q711" s="37">
        <f t="shared" si="319"/>
        <v>18.334</v>
      </c>
      <c r="R711" s="101"/>
      <c r="S711">
        <v>18.334</v>
      </c>
      <c r="T711" s="37">
        <f t="shared" si="320"/>
        <v>0</v>
      </c>
    </row>
    <row r="712" spans="1:20" x14ac:dyDescent="0.3">
      <c r="A712" s="94" t="s">
        <v>2636</v>
      </c>
      <c r="B712" s="95">
        <v>51.1</v>
      </c>
      <c r="C712" s="37">
        <v>9.1760000000000002</v>
      </c>
      <c r="D712" s="37">
        <f t="shared" si="321"/>
        <v>9.5020000000000007</v>
      </c>
      <c r="E712" s="37">
        <f>VLOOKUP(A712,'расход по ИПУ'!A:B,2,0)</f>
        <v>0.32600000000000001</v>
      </c>
      <c r="F712" s="37">
        <f t="shared" si="322"/>
        <v>51.1</v>
      </c>
      <c r="H712" s="37">
        <f t="shared" si="314"/>
        <v>0.32600000000000001</v>
      </c>
      <c r="I712" s="37">
        <f t="shared" si="315"/>
        <v>9.5020000000000007</v>
      </c>
      <c r="K712" s="37">
        <f t="shared" si="316"/>
        <v>9.5020000000000007</v>
      </c>
      <c r="L712" s="37">
        <f t="shared" si="306"/>
        <v>9.8979999999999997</v>
      </c>
      <c r="M712" s="37">
        <f t="shared" si="317"/>
        <v>0.39599999999999902</v>
      </c>
      <c r="N712" s="37">
        <f t="shared" si="307"/>
        <v>51.1</v>
      </c>
      <c r="P712" s="37">
        <f t="shared" si="318"/>
        <v>0.39599999999999902</v>
      </c>
      <c r="Q712" s="37">
        <f t="shared" si="319"/>
        <v>9.8979999999999997</v>
      </c>
      <c r="R712" s="101"/>
      <c r="S712">
        <v>9.8979999999999997</v>
      </c>
      <c r="T712" s="37">
        <f t="shared" si="320"/>
        <v>0</v>
      </c>
    </row>
    <row r="713" spans="1:20" x14ac:dyDescent="0.3">
      <c r="A713" s="94" t="s">
        <v>364</v>
      </c>
      <c r="B713" s="95">
        <v>57.1</v>
      </c>
      <c r="C713" s="37">
        <v>7.6890000000000001</v>
      </c>
      <c r="G713" s="37">
        <f t="shared" ref="G713:G714" si="323">B713*$G$797</f>
        <v>0.38643535025129611</v>
      </c>
      <c r="H713" s="37">
        <f t="shared" si="314"/>
        <v>0.38643535025129611</v>
      </c>
      <c r="I713" s="37">
        <f t="shared" si="315"/>
        <v>8.075435350251297</v>
      </c>
      <c r="K713" s="37">
        <f t="shared" si="316"/>
        <v>8.075435350251297</v>
      </c>
      <c r="L713" s="37">
        <f t="shared" si="306"/>
        <v>9.6579999999999995</v>
      </c>
      <c r="M713" s="37">
        <f t="shared" si="317"/>
        <v>1.5825646497487025</v>
      </c>
      <c r="N713" s="37">
        <f t="shared" si="307"/>
        <v>57.1</v>
      </c>
      <c r="P713" s="37">
        <f t="shared" si="318"/>
        <v>1.5825646497487025</v>
      </c>
      <c r="Q713" s="37">
        <f t="shared" si="319"/>
        <v>9.6579999999999995</v>
      </c>
      <c r="R713" s="101"/>
      <c r="S713">
        <v>9.6579999999999995</v>
      </c>
      <c r="T713" s="37">
        <f t="shared" si="320"/>
        <v>0</v>
      </c>
    </row>
    <row r="714" spans="1:20" x14ac:dyDescent="0.3">
      <c r="A714" s="94" t="s">
        <v>1447</v>
      </c>
      <c r="B714" s="95">
        <v>50.8</v>
      </c>
      <c r="C714" s="37">
        <v>7.5069999999999997</v>
      </c>
      <c r="G714" s="37">
        <f t="shared" si="323"/>
        <v>0.34379887553004973</v>
      </c>
      <c r="H714" s="37">
        <f t="shared" si="314"/>
        <v>0.34379887553004973</v>
      </c>
      <c r="I714" s="37">
        <f t="shared" si="315"/>
        <v>7.8507988755300495</v>
      </c>
      <c r="K714" s="37">
        <f t="shared" ref="K714:K715" si="324">S714</f>
        <v>7.5069999999999997</v>
      </c>
      <c r="L714" s="37">
        <f t="shared" si="306"/>
        <v>7.5069999999999997</v>
      </c>
      <c r="M714" s="37">
        <f t="shared" si="317"/>
        <v>0</v>
      </c>
      <c r="N714" s="37">
        <f t="shared" si="307"/>
        <v>50.8</v>
      </c>
      <c r="P714" s="37">
        <f t="shared" si="318"/>
        <v>0</v>
      </c>
      <c r="Q714" s="37">
        <f t="shared" si="319"/>
        <v>7.5069999999999997</v>
      </c>
      <c r="R714" s="101"/>
      <c r="S714">
        <v>7.5069999999999997</v>
      </c>
      <c r="T714" s="37">
        <f t="shared" si="320"/>
        <v>0</v>
      </c>
    </row>
    <row r="715" spans="1:20" x14ac:dyDescent="0.3">
      <c r="A715" s="94" t="s">
        <v>1533</v>
      </c>
      <c r="B715" s="95">
        <v>72.7</v>
      </c>
      <c r="C715" s="37">
        <v>3.6560000000000001</v>
      </c>
      <c r="D715" s="37">
        <f>C715+E715</f>
        <v>3.7290000000000001</v>
      </c>
      <c r="E715" s="37">
        <f>VLOOKUP(A715,'расход по ИПУ'!A:B,2,0)</f>
        <v>7.2999999999999995E-2</v>
      </c>
      <c r="F715" s="37">
        <f>B715</f>
        <v>72.7</v>
      </c>
      <c r="H715" s="37">
        <f t="shared" si="314"/>
        <v>7.2999999999999995E-2</v>
      </c>
      <c r="I715" s="37">
        <f t="shared" si="315"/>
        <v>3.7290000000000001</v>
      </c>
      <c r="K715" s="37">
        <f t="shared" si="324"/>
        <v>3.6560000000000001</v>
      </c>
      <c r="L715" s="37">
        <f t="shared" si="306"/>
        <v>3.6560000000000001</v>
      </c>
      <c r="M715" s="37">
        <f t="shared" si="317"/>
        <v>0</v>
      </c>
      <c r="N715" s="37">
        <f t="shared" si="307"/>
        <v>72.7</v>
      </c>
      <c r="P715" s="37">
        <f t="shared" si="318"/>
        <v>0</v>
      </c>
      <c r="Q715" s="37">
        <f t="shared" si="319"/>
        <v>3.6560000000000001</v>
      </c>
      <c r="R715" s="101"/>
      <c r="S715">
        <v>3.6560000000000001</v>
      </c>
      <c r="T715" s="37">
        <f t="shared" si="320"/>
        <v>0</v>
      </c>
    </row>
    <row r="716" spans="1:20" x14ac:dyDescent="0.3">
      <c r="A716" s="94" t="s">
        <v>2312</v>
      </c>
      <c r="B716" s="95">
        <v>78.400000000000006</v>
      </c>
      <c r="C716" s="37">
        <v>13.497</v>
      </c>
      <c r="G716" s="37">
        <f t="shared" ref="G716:G718" si="325">B716*$G$797</f>
        <v>0.53058724097550991</v>
      </c>
      <c r="H716" s="37">
        <f t="shared" si="314"/>
        <v>0.53058724097550991</v>
      </c>
      <c r="I716" s="37">
        <f t="shared" si="315"/>
        <v>14.02758724097551</v>
      </c>
      <c r="K716" s="37">
        <f t="shared" si="316"/>
        <v>14.02758724097551</v>
      </c>
      <c r="L716" s="37">
        <f t="shared" si="306"/>
        <v>14.86</v>
      </c>
      <c r="M716" s="37">
        <f t="shared" si="317"/>
        <v>0.83241275902448919</v>
      </c>
      <c r="N716" s="37">
        <f t="shared" si="307"/>
        <v>78.400000000000006</v>
      </c>
      <c r="P716" s="37">
        <f t="shared" si="318"/>
        <v>0.83241275902448919</v>
      </c>
      <c r="Q716" s="37">
        <f t="shared" si="319"/>
        <v>14.86</v>
      </c>
      <c r="R716" s="101"/>
      <c r="S716">
        <v>14.86</v>
      </c>
      <c r="T716" s="37">
        <f t="shared" si="320"/>
        <v>0</v>
      </c>
    </row>
    <row r="717" spans="1:20" x14ac:dyDescent="0.3">
      <c r="A717" s="94" t="s">
        <v>1459</v>
      </c>
      <c r="B717" s="95">
        <v>51.1</v>
      </c>
      <c r="C717" s="37">
        <v>9.1489999999999991</v>
      </c>
      <c r="G717" s="37">
        <f t="shared" si="325"/>
        <v>0.34582918385010913</v>
      </c>
      <c r="H717" s="37">
        <f t="shared" si="314"/>
        <v>0.34582918385010913</v>
      </c>
      <c r="I717" s="37">
        <f t="shared" si="315"/>
        <v>9.4948291838501078</v>
      </c>
      <c r="K717" s="37">
        <f t="shared" si="316"/>
        <v>9.4948291838501078</v>
      </c>
      <c r="L717" s="37">
        <f t="shared" si="306"/>
        <v>11.182</v>
      </c>
      <c r="M717" s="37">
        <f t="shared" si="317"/>
        <v>1.6871708161498926</v>
      </c>
      <c r="N717" s="37">
        <f t="shared" si="307"/>
        <v>51.1</v>
      </c>
      <c r="P717" s="37">
        <f t="shared" si="318"/>
        <v>1.6871708161498926</v>
      </c>
      <c r="Q717" s="37">
        <f t="shared" si="319"/>
        <v>11.182</v>
      </c>
      <c r="R717" s="101"/>
      <c r="S717">
        <v>11.182</v>
      </c>
      <c r="T717" s="37">
        <f t="shared" si="320"/>
        <v>0</v>
      </c>
    </row>
    <row r="718" spans="1:20" x14ac:dyDescent="0.3">
      <c r="A718" s="94" t="s">
        <v>2645</v>
      </c>
      <c r="B718" s="95">
        <v>50.8</v>
      </c>
      <c r="C718" s="37">
        <v>11.989000000000001</v>
      </c>
      <c r="G718" s="37">
        <f t="shared" si="325"/>
        <v>0.34379887553004973</v>
      </c>
      <c r="H718" s="37">
        <f t="shared" si="314"/>
        <v>0.34379887553004973</v>
      </c>
      <c r="I718" s="37">
        <f t="shared" si="315"/>
        <v>12.332798875530051</v>
      </c>
      <c r="K718" s="37">
        <f t="shared" si="316"/>
        <v>12.332798875530051</v>
      </c>
      <c r="L718" s="37">
        <f t="shared" si="306"/>
        <v>14.234999999999999</v>
      </c>
      <c r="M718" s="37">
        <f t="shared" si="317"/>
        <v>1.9022011244699488</v>
      </c>
      <c r="N718" s="37">
        <f t="shared" si="307"/>
        <v>50.8</v>
      </c>
      <c r="P718" s="37">
        <f t="shared" si="318"/>
        <v>1.9022011244699488</v>
      </c>
      <c r="Q718" s="37">
        <f t="shared" si="319"/>
        <v>14.234999999999999</v>
      </c>
      <c r="R718" s="101"/>
      <c r="S718">
        <v>14.234999999999999</v>
      </c>
      <c r="T718" s="37">
        <f t="shared" si="320"/>
        <v>0</v>
      </c>
    </row>
    <row r="719" spans="1:20" x14ac:dyDescent="0.3">
      <c r="A719" s="94" t="s">
        <v>1549</v>
      </c>
      <c r="B719" s="95">
        <v>72.7</v>
      </c>
      <c r="C719" s="37">
        <v>21.297999999999998</v>
      </c>
      <c r="D719" s="37">
        <f t="shared" ref="D719:D721" si="326">C719+E719</f>
        <v>21.297999999999998</v>
      </c>
      <c r="E719" s="37">
        <f>VLOOKUP(A719,'расход по ИПУ'!A:B,2,0)</f>
        <v>0</v>
      </c>
      <c r="F719" s="37">
        <f t="shared" ref="F719:F721" si="327">B719</f>
        <v>72.7</v>
      </c>
      <c r="H719" s="37">
        <f t="shared" si="314"/>
        <v>0</v>
      </c>
      <c r="I719" s="37">
        <f t="shared" si="315"/>
        <v>21.297999999999998</v>
      </c>
      <c r="K719" s="37">
        <f t="shared" si="316"/>
        <v>21.297999999999998</v>
      </c>
      <c r="L719" s="37">
        <f t="shared" si="306"/>
        <v>24.199000000000002</v>
      </c>
      <c r="M719" s="37">
        <f t="shared" si="317"/>
        <v>2.9010000000000034</v>
      </c>
      <c r="N719" s="37">
        <f t="shared" si="307"/>
        <v>72.7</v>
      </c>
      <c r="P719" s="37">
        <f t="shared" si="318"/>
        <v>2.9010000000000034</v>
      </c>
      <c r="Q719" s="37">
        <f t="shared" si="319"/>
        <v>24.199000000000002</v>
      </c>
      <c r="R719" s="101"/>
      <c r="S719">
        <v>24.199000000000002</v>
      </c>
      <c r="T719" s="37">
        <f t="shared" si="320"/>
        <v>0</v>
      </c>
    </row>
    <row r="720" spans="1:20" x14ac:dyDescent="0.3">
      <c r="A720" s="94" t="s">
        <v>1578</v>
      </c>
      <c r="B720" s="95">
        <v>78.400000000000006</v>
      </c>
      <c r="C720" s="37">
        <v>11.451000000000001</v>
      </c>
      <c r="D720" s="37">
        <f t="shared" si="326"/>
        <v>12.451000000000001</v>
      </c>
      <c r="E720" s="37">
        <f>VLOOKUP(A720,'расход по ИПУ'!A:B,2,0)</f>
        <v>1</v>
      </c>
      <c r="F720" s="37">
        <f t="shared" si="327"/>
        <v>78.400000000000006</v>
      </c>
      <c r="H720" s="37">
        <f t="shared" si="314"/>
        <v>1</v>
      </c>
      <c r="I720" s="37">
        <f t="shared" si="315"/>
        <v>12.451000000000001</v>
      </c>
      <c r="K720" s="37">
        <f t="shared" si="316"/>
        <v>12.451000000000001</v>
      </c>
      <c r="L720" s="37">
        <f t="shared" si="306"/>
        <v>15.151999999999999</v>
      </c>
      <c r="M720" s="37">
        <f t="shared" si="317"/>
        <v>2.7009999999999987</v>
      </c>
      <c r="N720" s="37">
        <f t="shared" si="307"/>
        <v>78.400000000000006</v>
      </c>
      <c r="P720" s="37">
        <f t="shared" si="318"/>
        <v>2.7009999999999987</v>
      </c>
      <c r="Q720" s="37">
        <f t="shared" si="319"/>
        <v>15.151999999999999</v>
      </c>
      <c r="R720" s="101"/>
      <c r="S720">
        <v>15.151999999999999</v>
      </c>
      <c r="T720" s="37">
        <f t="shared" si="320"/>
        <v>0</v>
      </c>
    </row>
    <row r="721" spans="1:20" x14ac:dyDescent="0.3">
      <c r="A721" s="94" t="s">
        <v>762</v>
      </c>
      <c r="B721" s="95">
        <v>51.1</v>
      </c>
      <c r="C721" s="37">
        <v>1.02</v>
      </c>
      <c r="D721" s="37">
        <f t="shared" si="326"/>
        <v>1.02</v>
      </c>
      <c r="E721" s="37">
        <f>VLOOKUP(A721,'расход по ИПУ'!A:B,2,0)</f>
        <v>0</v>
      </c>
      <c r="F721" s="37">
        <f t="shared" si="327"/>
        <v>51.1</v>
      </c>
      <c r="H721" s="37">
        <f t="shared" si="314"/>
        <v>0</v>
      </c>
      <c r="I721" s="37">
        <f t="shared" si="315"/>
        <v>1.02</v>
      </c>
      <c r="K721" s="37">
        <f t="shared" si="316"/>
        <v>1.02</v>
      </c>
      <c r="L721" s="37">
        <f t="shared" si="306"/>
        <v>1.02</v>
      </c>
      <c r="M721" s="37">
        <f t="shared" si="317"/>
        <v>0</v>
      </c>
      <c r="N721" s="37">
        <f t="shared" si="307"/>
        <v>51.1</v>
      </c>
      <c r="P721" s="37">
        <f t="shared" si="318"/>
        <v>0</v>
      </c>
      <c r="Q721" s="37">
        <f t="shared" si="319"/>
        <v>1.02</v>
      </c>
      <c r="R721" s="101"/>
      <c r="S721">
        <v>1.02</v>
      </c>
      <c r="T721" s="37">
        <f t="shared" si="320"/>
        <v>0</v>
      </c>
    </row>
    <row r="722" spans="1:20" x14ac:dyDescent="0.3">
      <c r="A722" s="94" t="s">
        <v>2235</v>
      </c>
      <c r="B722" s="95">
        <v>50.8</v>
      </c>
      <c r="C722" s="37">
        <v>15.146000000000001</v>
      </c>
      <c r="G722" s="37">
        <f>B722*$G$797</f>
        <v>0.34379887553004973</v>
      </c>
      <c r="H722" s="37">
        <f t="shared" si="314"/>
        <v>0.34379887553004973</v>
      </c>
      <c r="I722" s="37">
        <f t="shared" si="315"/>
        <v>15.489798875530051</v>
      </c>
      <c r="K722" s="37">
        <f t="shared" si="316"/>
        <v>15.489798875530051</v>
      </c>
      <c r="L722" s="37">
        <f t="shared" si="306"/>
        <v>18.202999999999999</v>
      </c>
      <c r="M722" s="37">
        <f t="shared" si="317"/>
        <v>2.7132011244699488</v>
      </c>
      <c r="N722" s="37">
        <f t="shared" si="307"/>
        <v>50.8</v>
      </c>
      <c r="P722" s="37">
        <f t="shared" si="318"/>
        <v>2.7132011244699488</v>
      </c>
      <c r="Q722" s="37">
        <f t="shared" si="319"/>
        <v>18.202999999999999</v>
      </c>
      <c r="R722" s="101"/>
      <c r="S722">
        <v>18.202999999999999</v>
      </c>
      <c r="T722" s="37">
        <f t="shared" si="320"/>
        <v>0</v>
      </c>
    </row>
    <row r="723" spans="1:20" x14ac:dyDescent="0.3">
      <c r="A723" s="94" t="s">
        <v>1056</v>
      </c>
      <c r="B723" s="95">
        <v>72.7</v>
      </c>
      <c r="C723" s="37">
        <v>1E-3</v>
      </c>
      <c r="D723" s="37">
        <f t="shared" ref="D723:D724" si="328">C723+E723</f>
        <v>1E-3</v>
      </c>
      <c r="E723" s="37">
        <f>VLOOKUP(A723,'расход по ИПУ'!A:B,2,0)</f>
        <v>0</v>
      </c>
      <c r="F723" s="37">
        <f t="shared" ref="F723:F724" si="329">B723</f>
        <v>72.7</v>
      </c>
      <c r="H723" s="37">
        <f t="shared" si="314"/>
        <v>0</v>
      </c>
      <c r="I723" s="37">
        <f t="shared" si="315"/>
        <v>1E-3</v>
      </c>
      <c r="K723" s="37">
        <f t="shared" si="316"/>
        <v>1E-3</v>
      </c>
      <c r="L723" s="37">
        <f t="shared" si="306"/>
        <v>1.413</v>
      </c>
      <c r="M723" s="37">
        <f t="shared" si="317"/>
        <v>1.4120000000000001</v>
      </c>
      <c r="N723" s="37">
        <f t="shared" si="307"/>
        <v>72.7</v>
      </c>
      <c r="P723" s="37">
        <f t="shared" si="318"/>
        <v>1.4120000000000001</v>
      </c>
      <c r="Q723" s="37">
        <f t="shared" si="319"/>
        <v>1.413</v>
      </c>
      <c r="R723" s="101"/>
      <c r="S723">
        <v>1.413</v>
      </c>
      <c r="T723" s="37">
        <f t="shared" si="320"/>
        <v>0</v>
      </c>
    </row>
    <row r="724" spans="1:20" x14ac:dyDescent="0.3">
      <c r="A724" s="94" t="s">
        <v>184</v>
      </c>
      <c r="B724" s="95">
        <v>33.1</v>
      </c>
      <c r="C724" s="37">
        <v>5.9429999999999996</v>
      </c>
      <c r="D724" s="37">
        <f t="shared" si="328"/>
        <v>6.3039999999999994</v>
      </c>
      <c r="E724" s="37">
        <f>VLOOKUP(A724,'расход по ИПУ'!A:B,2,0)</f>
        <v>0.36099999999999999</v>
      </c>
      <c r="F724" s="37">
        <f t="shared" si="329"/>
        <v>33.1</v>
      </c>
      <c r="H724" s="37">
        <f t="shared" si="314"/>
        <v>0.36099999999999999</v>
      </c>
      <c r="I724" s="37">
        <f t="shared" si="315"/>
        <v>6.3039999999999994</v>
      </c>
      <c r="K724" s="37">
        <f t="shared" si="316"/>
        <v>6.3039999999999994</v>
      </c>
      <c r="L724" s="37">
        <f t="shared" si="306"/>
        <v>7.4240000000000004</v>
      </c>
      <c r="M724" s="37">
        <f t="shared" si="317"/>
        <v>1.120000000000001</v>
      </c>
      <c r="N724" s="37">
        <f t="shared" si="307"/>
        <v>33.1</v>
      </c>
      <c r="P724" s="37">
        <f t="shared" si="318"/>
        <v>1.120000000000001</v>
      </c>
      <c r="Q724" s="37">
        <f t="shared" si="319"/>
        <v>7.4240000000000004</v>
      </c>
      <c r="R724" s="101"/>
      <c r="S724">
        <v>7.4240000000000004</v>
      </c>
      <c r="T724" s="37">
        <f t="shared" si="320"/>
        <v>0</v>
      </c>
    </row>
    <row r="725" spans="1:20" x14ac:dyDescent="0.3">
      <c r="A725" s="94" t="s">
        <v>2377</v>
      </c>
      <c r="B725" s="95">
        <v>78.400000000000006</v>
      </c>
      <c r="C725" s="37">
        <v>10.375999999999999</v>
      </c>
      <c r="G725" s="37">
        <f t="shared" ref="G725:G726" si="330">B725*$G$797</f>
        <v>0.53058724097550991</v>
      </c>
      <c r="H725" s="37">
        <f t="shared" si="314"/>
        <v>0.53058724097550991</v>
      </c>
      <c r="I725" s="37">
        <f t="shared" si="315"/>
        <v>10.90658724097551</v>
      </c>
      <c r="K725" s="37">
        <f t="shared" ref="K725:K727" si="331">S725</f>
        <v>10.891999999999999</v>
      </c>
      <c r="L725" s="37">
        <f t="shared" si="306"/>
        <v>10.891999999999999</v>
      </c>
      <c r="M725" s="37">
        <f t="shared" si="317"/>
        <v>0</v>
      </c>
      <c r="N725" s="37">
        <f t="shared" si="307"/>
        <v>78.400000000000006</v>
      </c>
      <c r="P725" s="37">
        <f t="shared" si="318"/>
        <v>0</v>
      </c>
      <c r="Q725" s="37">
        <f t="shared" si="319"/>
        <v>10.891999999999999</v>
      </c>
      <c r="R725" s="101"/>
      <c r="S725">
        <v>10.891999999999999</v>
      </c>
      <c r="T725" s="37">
        <f t="shared" si="320"/>
        <v>0</v>
      </c>
    </row>
    <row r="726" spans="1:20" x14ac:dyDescent="0.3">
      <c r="A726" s="94" t="s">
        <v>1234</v>
      </c>
      <c r="B726" s="95">
        <v>51.1</v>
      </c>
      <c r="C726" s="37">
        <v>6.7530000000000001</v>
      </c>
      <c r="G726" s="37">
        <f t="shared" si="330"/>
        <v>0.34582918385010913</v>
      </c>
      <c r="H726" s="37">
        <f t="shared" si="314"/>
        <v>0.34582918385010913</v>
      </c>
      <c r="I726" s="37">
        <f t="shared" si="315"/>
        <v>7.0988291838501096</v>
      </c>
      <c r="K726" s="37">
        <f t="shared" si="331"/>
        <v>6.7530000000000001</v>
      </c>
      <c r="L726" s="37">
        <f t="shared" si="306"/>
        <v>6.7530000000000001</v>
      </c>
      <c r="M726" s="37">
        <f t="shared" si="317"/>
        <v>0</v>
      </c>
      <c r="N726" s="37">
        <f t="shared" si="307"/>
        <v>51.1</v>
      </c>
      <c r="P726" s="37">
        <f t="shared" si="318"/>
        <v>0</v>
      </c>
      <c r="Q726" s="37">
        <f t="shared" si="319"/>
        <v>6.7530000000000001</v>
      </c>
      <c r="R726" s="101"/>
      <c r="S726">
        <v>6.7530000000000001</v>
      </c>
      <c r="T726" s="37">
        <f t="shared" si="320"/>
        <v>0</v>
      </c>
    </row>
    <row r="727" spans="1:20" x14ac:dyDescent="0.3">
      <c r="A727" s="94" t="s">
        <v>1929</v>
      </c>
      <c r="B727" s="95">
        <v>50.8</v>
      </c>
      <c r="C727" s="37">
        <v>13.625999999999999</v>
      </c>
      <c r="D727" s="37">
        <f>C727+E727</f>
        <v>14.625999999999999</v>
      </c>
      <c r="E727" s="37">
        <f>VLOOKUP(A727,'расход по ИПУ'!A:B,2,0)</f>
        <v>1</v>
      </c>
      <c r="F727" s="37">
        <f>B727</f>
        <v>50.8</v>
      </c>
      <c r="H727" s="37">
        <f t="shared" si="314"/>
        <v>1</v>
      </c>
      <c r="I727" s="37">
        <f t="shared" si="315"/>
        <v>14.625999999999999</v>
      </c>
      <c r="K727" s="37">
        <f t="shared" si="331"/>
        <v>13.750999999999999</v>
      </c>
      <c r="L727" s="37">
        <f t="shared" si="306"/>
        <v>13.750999999999999</v>
      </c>
      <c r="M727" s="37">
        <f t="shared" si="317"/>
        <v>0</v>
      </c>
      <c r="N727" s="37">
        <f t="shared" si="307"/>
        <v>50.8</v>
      </c>
      <c r="P727" s="37">
        <f t="shared" si="318"/>
        <v>0</v>
      </c>
      <c r="Q727" s="37">
        <f t="shared" si="319"/>
        <v>13.750999999999999</v>
      </c>
      <c r="R727" s="101"/>
      <c r="S727">
        <v>13.750999999999999</v>
      </c>
      <c r="T727" s="37">
        <f t="shared" si="320"/>
        <v>0</v>
      </c>
    </row>
    <row r="728" spans="1:20" x14ac:dyDescent="0.3">
      <c r="A728" s="94" t="s">
        <v>1553</v>
      </c>
      <c r="B728" s="95">
        <v>72.7</v>
      </c>
      <c r="C728" s="37">
        <v>17.059000000000001</v>
      </c>
      <c r="G728" s="37">
        <f t="shared" ref="G728:G737" si="332">B728*$G$797</f>
        <v>0.49201138289438229</v>
      </c>
      <c r="H728" s="37">
        <f t="shared" si="314"/>
        <v>0.49201138289438229</v>
      </c>
      <c r="I728" s="37">
        <f t="shared" si="315"/>
        <v>17.551011382894384</v>
      </c>
      <c r="K728" s="37">
        <f t="shared" si="316"/>
        <v>17.551011382894384</v>
      </c>
      <c r="L728" s="37">
        <f t="shared" si="306"/>
        <v>19.936</v>
      </c>
      <c r="M728" s="37">
        <f t="shared" si="317"/>
        <v>2.3849886171056163</v>
      </c>
      <c r="N728" s="37">
        <f t="shared" si="307"/>
        <v>72.7</v>
      </c>
      <c r="P728" s="37">
        <f t="shared" si="318"/>
        <v>2.3849886171056163</v>
      </c>
      <c r="Q728" s="37">
        <f t="shared" si="319"/>
        <v>19.936</v>
      </c>
      <c r="R728" s="101"/>
      <c r="S728">
        <v>19.936</v>
      </c>
      <c r="T728" s="37">
        <f t="shared" si="320"/>
        <v>0</v>
      </c>
    </row>
    <row r="729" spans="1:20" x14ac:dyDescent="0.3">
      <c r="A729" s="94" t="s">
        <v>2651</v>
      </c>
      <c r="B729" s="95">
        <v>78.400000000000006</v>
      </c>
      <c r="C729" s="37">
        <v>16.161999999999999</v>
      </c>
      <c r="G729" s="37">
        <f t="shared" si="332"/>
        <v>0.53058724097550991</v>
      </c>
      <c r="H729" s="37">
        <f t="shared" si="314"/>
        <v>0.53058724097550991</v>
      </c>
      <c r="I729" s="37">
        <f t="shared" si="315"/>
        <v>16.692587240975509</v>
      </c>
      <c r="K729" s="37">
        <f t="shared" si="316"/>
        <v>16.692587240975509</v>
      </c>
      <c r="L729" s="37">
        <f t="shared" si="306"/>
        <v>18.731999999999999</v>
      </c>
      <c r="M729" s="37">
        <f t="shared" si="317"/>
        <v>2.0394127590244899</v>
      </c>
      <c r="N729" s="37">
        <f t="shared" si="307"/>
        <v>78.400000000000006</v>
      </c>
      <c r="P729" s="37">
        <f t="shared" si="318"/>
        <v>2.0394127590244899</v>
      </c>
      <c r="Q729" s="37">
        <f t="shared" si="319"/>
        <v>18.731999999999999</v>
      </c>
      <c r="R729" s="101"/>
      <c r="S729">
        <v>18.731999999999999</v>
      </c>
      <c r="T729" s="37">
        <f t="shared" si="320"/>
        <v>0</v>
      </c>
    </row>
    <row r="730" spans="1:20" x14ac:dyDescent="0.3">
      <c r="A730" s="94" t="s">
        <v>1555</v>
      </c>
      <c r="B730" s="95">
        <v>51.1</v>
      </c>
      <c r="C730" s="37">
        <v>5.8449999999999998</v>
      </c>
      <c r="G730" s="37">
        <f t="shared" si="332"/>
        <v>0.34582918385010913</v>
      </c>
      <c r="H730" s="37">
        <f t="shared" si="314"/>
        <v>0.34582918385010913</v>
      </c>
      <c r="I730" s="37">
        <f t="shared" si="315"/>
        <v>6.1908291838501093</v>
      </c>
      <c r="K730" s="37">
        <f t="shared" ref="K730:K733" si="333">S730</f>
        <v>5.8449999999999998</v>
      </c>
      <c r="L730" s="37">
        <f t="shared" si="306"/>
        <v>5.8449999999999998</v>
      </c>
      <c r="M730" s="37">
        <f t="shared" si="317"/>
        <v>0</v>
      </c>
      <c r="N730" s="37">
        <f t="shared" si="307"/>
        <v>51.1</v>
      </c>
      <c r="P730" s="37">
        <f t="shared" si="318"/>
        <v>0</v>
      </c>
      <c r="Q730" s="37">
        <f t="shared" si="319"/>
        <v>5.8449999999999998</v>
      </c>
      <c r="R730" s="101"/>
      <c r="S730">
        <v>5.8449999999999998</v>
      </c>
      <c r="T730" s="37">
        <f t="shared" si="320"/>
        <v>0</v>
      </c>
    </row>
    <row r="731" spans="1:20" x14ac:dyDescent="0.3">
      <c r="A731" s="94" t="s">
        <v>534</v>
      </c>
      <c r="B731" s="95">
        <v>50.8</v>
      </c>
      <c r="C731" s="37">
        <v>6.1849999999999996</v>
      </c>
      <c r="G731" s="37">
        <f t="shared" si="332"/>
        <v>0.34379887553004973</v>
      </c>
      <c r="H731" s="37">
        <f t="shared" si="314"/>
        <v>0.34379887553004973</v>
      </c>
      <c r="I731" s="37">
        <f t="shared" si="315"/>
        <v>6.5287988755300495</v>
      </c>
      <c r="K731" s="37">
        <f t="shared" si="333"/>
        <v>6.1849999999999996</v>
      </c>
      <c r="L731" s="37">
        <f t="shared" si="306"/>
        <v>6.1849999999999996</v>
      </c>
      <c r="M731" s="37">
        <f t="shared" si="317"/>
        <v>0</v>
      </c>
      <c r="N731" s="37">
        <f t="shared" si="307"/>
        <v>50.8</v>
      </c>
      <c r="P731" s="37">
        <f t="shared" si="318"/>
        <v>0</v>
      </c>
      <c r="Q731" s="37">
        <f t="shared" si="319"/>
        <v>6.1849999999999996</v>
      </c>
      <c r="R731" s="101"/>
      <c r="S731">
        <v>6.1849999999999996</v>
      </c>
      <c r="T731" s="37">
        <f t="shared" si="320"/>
        <v>0</v>
      </c>
    </row>
    <row r="732" spans="1:20" x14ac:dyDescent="0.3">
      <c r="A732" s="94" t="s">
        <v>1229</v>
      </c>
      <c r="B732" s="95">
        <v>72.7</v>
      </c>
      <c r="C732" s="37">
        <v>8.7560000000000002</v>
      </c>
      <c r="G732" s="37">
        <f t="shared" si="332"/>
        <v>0.49201138289438229</v>
      </c>
      <c r="H732" s="37">
        <f t="shared" si="314"/>
        <v>0.49201138289438229</v>
      </c>
      <c r="I732" s="37">
        <f t="shared" si="315"/>
        <v>9.2480113828943828</v>
      </c>
      <c r="K732" s="37">
        <f t="shared" si="333"/>
        <v>8.7560000000000002</v>
      </c>
      <c r="L732" s="37">
        <f t="shared" si="306"/>
        <v>8.7560000000000002</v>
      </c>
      <c r="M732" s="37">
        <f t="shared" si="317"/>
        <v>0</v>
      </c>
      <c r="N732" s="37">
        <f t="shared" si="307"/>
        <v>72.7</v>
      </c>
      <c r="P732" s="37">
        <f t="shared" si="318"/>
        <v>0</v>
      </c>
      <c r="Q732" s="37">
        <f t="shared" si="319"/>
        <v>8.7560000000000002</v>
      </c>
      <c r="R732" s="101"/>
      <c r="S732">
        <v>8.7560000000000002</v>
      </c>
      <c r="T732" s="37">
        <f t="shared" si="320"/>
        <v>0</v>
      </c>
    </row>
    <row r="733" spans="1:20" x14ac:dyDescent="0.3">
      <c r="A733" s="94" t="s">
        <v>2316</v>
      </c>
      <c r="B733" s="95">
        <v>78.400000000000006</v>
      </c>
      <c r="C733" s="37">
        <v>9.7720000000000002</v>
      </c>
      <c r="G733" s="37">
        <f t="shared" si="332"/>
        <v>0.53058724097550991</v>
      </c>
      <c r="H733" s="37">
        <f t="shared" si="314"/>
        <v>0.53058724097550991</v>
      </c>
      <c r="I733" s="37">
        <f t="shared" si="315"/>
        <v>10.302587240975511</v>
      </c>
      <c r="K733" s="37">
        <f t="shared" si="333"/>
        <v>9.7720000000000002</v>
      </c>
      <c r="L733" s="37">
        <f t="shared" si="306"/>
        <v>9.7720000000000002</v>
      </c>
      <c r="M733" s="37">
        <f t="shared" si="317"/>
        <v>0</v>
      </c>
      <c r="N733" s="37">
        <f t="shared" si="307"/>
        <v>78.400000000000006</v>
      </c>
      <c r="P733" s="37">
        <f t="shared" si="318"/>
        <v>0</v>
      </c>
      <c r="Q733" s="37">
        <f t="shared" si="319"/>
        <v>9.7720000000000002</v>
      </c>
      <c r="R733" s="101"/>
      <c r="S733">
        <v>9.7720000000000002</v>
      </c>
      <c r="T733" s="37">
        <f t="shared" si="320"/>
        <v>0</v>
      </c>
    </row>
    <row r="734" spans="1:20" x14ac:dyDescent="0.3">
      <c r="A734" s="94" t="s">
        <v>882</v>
      </c>
      <c r="B734" s="95">
        <v>51.1</v>
      </c>
      <c r="C734" s="37">
        <v>10.513</v>
      </c>
      <c r="G734" s="37">
        <f t="shared" si="332"/>
        <v>0.34582918385010913</v>
      </c>
      <c r="H734" s="37">
        <f t="shared" si="314"/>
        <v>0.34582918385010913</v>
      </c>
      <c r="I734" s="37">
        <f t="shared" si="315"/>
        <v>10.858829183850109</v>
      </c>
      <c r="K734" s="37">
        <f t="shared" si="316"/>
        <v>10.858829183850109</v>
      </c>
      <c r="L734" s="37">
        <f t="shared" si="306"/>
        <v>12.053000000000001</v>
      </c>
      <c r="M734" s="37">
        <f t="shared" si="317"/>
        <v>1.1941708161498923</v>
      </c>
      <c r="N734" s="37">
        <f t="shared" si="307"/>
        <v>51.1</v>
      </c>
      <c r="P734" s="37">
        <f t="shared" si="318"/>
        <v>1.1941708161498923</v>
      </c>
      <c r="Q734" s="37">
        <f t="shared" si="319"/>
        <v>12.053000000000001</v>
      </c>
      <c r="R734" s="101"/>
      <c r="S734">
        <v>12.053000000000001</v>
      </c>
      <c r="T734" s="37">
        <f t="shared" si="320"/>
        <v>0</v>
      </c>
    </row>
    <row r="735" spans="1:20" x14ac:dyDescent="0.3">
      <c r="A735" s="94" t="s">
        <v>314</v>
      </c>
      <c r="B735" s="95">
        <v>33.1</v>
      </c>
      <c r="C735" s="37">
        <v>7.5259999999999998</v>
      </c>
      <c r="G735" s="37">
        <f t="shared" si="332"/>
        <v>0.22401068464654819</v>
      </c>
      <c r="H735" s="37">
        <f t="shared" si="314"/>
        <v>0.22401068464654819</v>
      </c>
      <c r="I735" s="37">
        <f t="shared" si="315"/>
        <v>7.750010684646548</v>
      </c>
      <c r="K735" s="37">
        <f t="shared" si="316"/>
        <v>7.750010684646548</v>
      </c>
      <c r="L735" s="37">
        <f t="shared" si="306"/>
        <v>8.4410000000000007</v>
      </c>
      <c r="M735" s="37">
        <f t="shared" si="317"/>
        <v>0.69098931535345276</v>
      </c>
      <c r="N735" s="37">
        <f t="shared" si="307"/>
        <v>33.1</v>
      </c>
      <c r="P735" s="37">
        <f t="shared" si="318"/>
        <v>0.69098931535345276</v>
      </c>
      <c r="Q735" s="37">
        <f t="shared" si="319"/>
        <v>8.4410000000000007</v>
      </c>
      <c r="R735" s="101"/>
      <c r="S735">
        <v>8.4410000000000007</v>
      </c>
      <c r="T735" s="37">
        <f t="shared" si="320"/>
        <v>0</v>
      </c>
    </row>
    <row r="736" spans="1:20" x14ac:dyDescent="0.3">
      <c r="A736" s="94" t="s">
        <v>2647</v>
      </c>
      <c r="B736" s="95">
        <v>50.8</v>
      </c>
      <c r="C736" s="37">
        <v>8.6940000000000008</v>
      </c>
      <c r="G736" s="37">
        <f t="shared" si="332"/>
        <v>0.34379887553004973</v>
      </c>
      <c r="H736" s="37">
        <f t="shared" si="314"/>
        <v>0.34379887553004973</v>
      </c>
      <c r="I736" s="37">
        <f t="shared" si="315"/>
        <v>9.0377988755300507</v>
      </c>
      <c r="K736" s="37">
        <f t="shared" si="316"/>
        <v>9.0377988755300507</v>
      </c>
      <c r="L736" s="37">
        <f t="shared" si="306"/>
        <v>12.191000000000001</v>
      </c>
      <c r="M736" s="37">
        <f t="shared" si="317"/>
        <v>3.15320112446995</v>
      </c>
      <c r="N736" s="37">
        <f t="shared" si="307"/>
        <v>50.8</v>
      </c>
      <c r="P736" s="37">
        <f t="shared" si="318"/>
        <v>3.15320112446995</v>
      </c>
      <c r="Q736" s="37">
        <f t="shared" si="319"/>
        <v>12.191000000000001</v>
      </c>
      <c r="R736" s="101"/>
      <c r="S736">
        <v>12.191000000000001</v>
      </c>
      <c r="T736" s="37">
        <f t="shared" si="320"/>
        <v>0</v>
      </c>
    </row>
    <row r="737" spans="1:20" x14ac:dyDescent="0.3">
      <c r="A737" s="94" t="s">
        <v>2662</v>
      </c>
      <c r="B737" s="95">
        <v>72.7</v>
      </c>
      <c r="C737" s="37">
        <v>19.786000000000001</v>
      </c>
      <c r="G737" s="37">
        <f t="shared" si="332"/>
        <v>0.49201138289438229</v>
      </c>
      <c r="H737" s="37">
        <f t="shared" si="314"/>
        <v>0.49201138289438229</v>
      </c>
      <c r="I737" s="37">
        <f t="shared" si="315"/>
        <v>20.278011382894384</v>
      </c>
      <c r="K737" s="37">
        <f>S737</f>
        <v>19.786000000000001</v>
      </c>
      <c r="L737" s="37">
        <f t="shared" si="306"/>
        <v>19.786000000000001</v>
      </c>
      <c r="M737" s="37">
        <f t="shared" si="317"/>
        <v>0</v>
      </c>
      <c r="N737" s="37">
        <f t="shared" si="307"/>
        <v>72.7</v>
      </c>
      <c r="P737" s="37">
        <f t="shared" si="318"/>
        <v>0</v>
      </c>
      <c r="Q737" s="37">
        <f t="shared" si="319"/>
        <v>19.786000000000001</v>
      </c>
      <c r="R737" s="101"/>
      <c r="S737">
        <v>19.786000000000001</v>
      </c>
      <c r="T737" s="37">
        <f t="shared" si="320"/>
        <v>0</v>
      </c>
    </row>
    <row r="738" spans="1:20" x14ac:dyDescent="0.3">
      <c r="A738" s="94" t="s">
        <v>2385</v>
      </c>
      <c r="B738" s="95">
        <v>78.400000000000006</v>
      </c>
      <c r="C738" s="37">
        <v>15.635</v>
      </c>
      <c r="D738" s="37">
        <f>C738+E738</f>
        <v>15.635</v>
      </c>
      <c r="E738" s="37">
        <f>VLOOKUP(A738,'расход по ИПУ'!A:B,2,0)</f>
        <v>0</v>
      </c>
      <c r="F738" s="37">
        <f>B738</f>
        <v>78.400000000000006</v>
      </c>
      <c r="H738" s="37">
        <f t="shared" si="314"/>
        <v>0</v>
      </c>
      <c r="I738" s="37">
        <f t="shared" si="315"/>
        <v>15.635</v>
      </c>
      <c r="K738" s="37">
        <f t="shared" si="316"/>
        <v>15.635</v>
      </c>
      <c r="L738" s="37">
        <f t="shared" si="306"/>
        <v>18.780999999999999</v>
      </c>
      <c r="M738" s="37">
        <f t="shared" si="317"/>
        <v>3.145999999999999</v>
      </c>
      <c r="N738" s="37">
        <f t="shared" si="307"/>
        <v>78.400000000000006</v>
      </c>
      <c r="P738" s="37">
        <f t="shared" si="318"/>
        <v>3.145999999999999</v>
      </c>
      <c r="Q738" s="37">
        <f t="shared" si="319"/>
        <v>18.780999999999999</v>
      </c>
      <c r="R738" s="101"/>
      <c r="S738">
        <v>18.780999999999999</v>
      </c>
      <c r="T738" s="37">
        <f t="shared" si="320"/>
        <v>0</v>
      </c>
    </row>
    <row r="739" spans="1:20" x14ac:dyDescent="0.3">
      <c r="A739" s="94" t="s">
        <v>858</v>
      </c>
      <c r="B739" s="95">
        <v>51.1</v>
      </c>
      <c r="C739" s="37">
        <v>9.1940000000000008</v>
      </c>
      <c r="G739" s="37">
        <f t="shared" ref="G739:G744" si="334">B739*$G$797</f>
        <v>0.34582918385010913</v>
      </c>
      <c r="H739" s="37">
        <f t="shared" si="314"/>
        <v>0.34582918385010913</v>
      </c>
      <c r="I739" s="37">
        <f t="shared" si="315"/>
        <v>9.5398291838501095</v>
      </c>
      <c r="K739" s="37">
        <f t="shared" si="316"/>
        <v>9.5398291838501095</v>
      </c>
      <c r="L739" s="37">
        <f t="shared" si="306"/>
        <v>10.093999999999999</v>
      </c>
      <c r="M739" s="37">
        <f t="shared" si="317"/>
        <v>0.55417081614988994</v>
      </c>
      <c r="N739" s="37">
        <f t="shared" si="307"/>
        <v>51.1</v>
      </c>
      <c r="P739" s="37">
        <f t="shared" si="318"/>
        <v>0.55417081614988994</v>
      </c>
      <c r="Q739" s="37">
        <f t="shared" si="319"/>
        <v>10.093999999999999</v>
      </c>
      <c r="R739" s="101"/>
      <c r="S739">
        <v>10.093999999999999</v>
      </c>
      <c r="T739" s="37">
        <f t="shared" si="320"/>
        <v>0</v>
      </c>
    </row>
    <row r="740" spans="1:20" x14ac:dyDescent="0.3">
      <c r="A740" s="94" t="s">
        <v>1557</v>
      </c>
      <c r="B740" s="95">
        <v>50.8</v>
      </c>
      <c r="C740" s="37">
        <v>15.275</v>
      </c>
      <c r="G740" s="37">
        <f t="shared" si="334"/>
        <v>0.34379887553004973</v>
      </c>
      <c r="H740" s="37">
        <f t="shared" si="314"/>
        <v>0.34379887553004973</v>
      </c>
      <c r="I740" s="37">
        <f t="shared" si="315"/>
        <v>15.61879887553005</v>
      </c>
      <c r="K740" s="37">
        <f t="shared" si="316"/>
        <v>15.61879887553005</v>
      </c>
      <c r="L740" s="37">
        <f t="shared" si="306"/>
        <v>18.501999999999999</v>
      </c>
      <c r="M740" s="37">
        <f t="shared" si="317"/>
        <v>2.8832011244699487</v>
      </c>
      <c r="N740" s="37">
        <f t="shared" si="307"/>
        <v>50.8</v>
      </c>
      <c r="P740" s="37">
        <f t="shared" si="318"/>
        <v>2.8832011244699487</v>
      </c>
      <c r="Q740" s="37">
        <f t="shared" si="319"/>
        <v>18.501999999999999</v>
      </c>
      <c r="R740" s="101"/>
      <c r="S740">
        <v>18.501999999999999</v>
      </c>
      <c r="T740" s="37">
        <f t="shared" si="320"/>
        <v>0</v>
      </c>
    </row>
    <row r="741" spans="1:20" x14ac:dyDescent="0.3">
      <c r="A741" s="94" t="s">
        <v>1254</v>
      </c>
      <c r="B741" s="95">
        <v>72.7</v>
      </c>
      <c r="C741" s="37">
        <v>15.512</v>
      </c>
      <c r="G741" s="37">
        <f t="shared" si="334"/>
        <v>0.49201138289438229</v>
      </c>
      <c r="H741" s="37">
        <f t="shared" si="314"/>
        <v>0.49201138289438229</v>
      </c>
      <c r="I741" s="37">
        <f t="shared" si="315"/>
        <v>16.004011382894383</v>
      </c>
      <c r="K741" s="37">
        <f t="shared" si="316"/>
        <v>16.004011382894383</v>
      </c>
      <c r="L741" s="37">
        <f t="shared" si="306"/>
        <v>18.686</v>
      </c>
      <c r="M741" s="37">
        <f t="shared" si="317"/>
        <v>2.6819886171056169</v>
      </c>
      <c r="N741" s="37">
        <f t="shared" si="307"/>
        <v>72.7</v>
      </c>
      <c r="P741" s="37">
        <f t="shared" si="318"/>
        <v>2.6819886171056169</v>
      </c>
      <c r="Q741" s="37">
        <f t="shared" si="319"/>
        <v>18.686</v>
      </c>
      <c r="R741" s="101"/>
      <c r="S741">
        <v>18.686</v>
      </c>
      <c r="T741" s="37">
        <f t="shared" si="320"/>
        <v>0</v>
      </c>
    </row>
    <row r="742" spans="1:20" x14ac:dyDescent="0.3">
      <c r="A742" s="94" t="s">
        <v>1168</v>
      </c>
      <c r="B742" s="95">
        <v>78.400000000000006</v>
      </c>
      <c r="C742" s="37">
        <v>1E-3</v>
      </c>
      <c r="G742" s="37">
        <f t="shared" si="334"/>
        <v>0.53058724097550991</v>
      </c>
      <c r="H742" s="37">
        <f t="shared" si="314"/>
        <v>0.53058724097550991</v>
      </c>
      <c r="I742" s="37">
        <f t="shared" si="315"/>
        <v>0.53158724097550991</v>
      </c>
      <c r="K742" s="37">
        <f>S742</f>
        <v>1E-3</v>
      </c>
      <c r="L742" s="37">
        <f t="shared" si="306"/>
        <v>1E-3</v>
      </c>
      <c r="M742" s="37">
        <f t="shared" si="317"/>
        <v>0</v>
      </c>
      <c r="N742" s="37">
        <f t="shared" si="307"/>
        <v>78.400000000000006</v>
      </c>
      <c r="P742" s="37">
        <f t="shared" si="318"/>
        <v>0</v>
      </c>
      <c r="Q742" s="37">
        <f t="shared" si="319"/>
        <v>1E-3</v>
      </c>
      <c r="R742" s="101"/>
      <c r="S742">
        <v>1E-3</v>
      </c>
      <c r="T742" s="37">
        <f t="shared" si="320"/>
        <v>0</v>
      </c>
    </row>
    <row r="743" spans="1:20" x14ac:dyDescent="0.3">
      <c r="A743" s="94" t="s">
        <v>1975</v>
      </c>
      <c r="B743" s="95">
        <v>51.1</v>
      </c>
      <c r="C743" s="37">
        <v>9.3320000000000007</v>
      </c>
      <c r="G743" s="37">
        <f t="shared" si="334"/>
        <v>0.34582918385010913</v>
      </c>
      <c r="H743" s="37">
        <f t="shared" si="314"/>
        <v>0.34582918385010913</v>
      </c>
      <c r="I743" s="37">
        <f t="shared" si="315"/>
        <v>9.6778291838501094</v>
      </c>
      <c r="K743" s="37">
        <f t="shared" si="316"/>
        <v>9.6778291838501094</v>
      </c>
      <c r="L743" s="37">
        <f t="shared" si="306"/>
        <v>11.721</v>
      </c>
      <c r="M743" s="37">
        <f t="shared" si="317"/>
        <v>2.0431708161498907</v>
      </c>
      <c r="N743" s="37">
        <f t="shared" si="307"/>
        <v>51.1</v>
      </c>
      <c r="P743" s="37">
        <f t="shared" si="318"/>
        <v>2.0431708161498907</v>
      </c>
      <c r="Q743" s="37">
        <f t="shared" si="319"/>
        <v>11.721</v>
      </c>
      <c r="R743" s="101"/>
      <c r="S743">
        <v>11.721</v>
      </c>
      <c r="T743" s="37">
        <f t="shared" si="320"/>
        <v>0</v>
      </c>
    </row>
    <row r="744" spans="1:20" x14ac:dyDescent="0.3">
      <c r="A744" s="94" t="s">
        <v>542</v>
      </c>
      <c r="B744" s="95">
        <v>50.8</v>
      </c>
      <c r="C744" s="37">
        <v>6.6420000000000003</v>
      </c>
      <c r="G744" s="37">
        <f t="shared" si="334"/>
        <v>0.34379887553004973</v>
      </c>
      <c r="H744" s="37">
        <f t="shared" si="314"/>
        <v>0.34379887553004973</v>
      </c>
      <c r="I744" s="37">
        <f t="shared" si="315"/>
        <v>6.9857988755300502</v>
      </c>
      <c r="K744" s="37">
        <f t="shared" si="316"/>
        <v>6.9857988755300502</v>
      </c>
      <c r="L744" s="37">
        <f t="shared" si="306"/>
        <v>8.141</v>
      </c>
      <c r="M744" s="37">
        <f t="shared" si="317"/>
        <v>1.1552011244699498</v>
      </c>
      <c r="N744" s="37">
        <f t="shared" si="307"/>
        <v>50.8</v>
      </c>
      <c r="P744" s="37">
        <f t="shared" si="318"/>
        <v>1.1552011244699498</v>
      </c>
      <c r="Q744" s="37">
        <f t="shared" si="319"/>
        <v>8.141</v>
      </c>
      <c r="R744" s="101"/>
      <c r="S744">
        <v>8.141</v>
      </c>
      <c r="T744" s="37">
        <f t="shared" si="320"/>
        <v>0</v>
      </c>
    </row>
    <row r="745" spans="1:20" x14ac:dyDescent="0.3">
      <c r="A745" s="94" t="s">
        <v>2670</v>
      </c>
      <c r="B745" s="95">
        <v>72.7</v>
      </c>
      <c r="C745" s="37">
        <v>10.824</v>
      </c>
      <c r="D745" s="37">
        <f>C745+E745</f>
        <v>10.911</v>
      </c>
      <c r="E745" s="37">
        <f>VLOOKUP(A745,'расход по ИПУ'!A:B,2,0)</f>
        <v>8.6999999999999994E-2</v>
      </c>
      <c r="F745" s="37">
        <f>B745</f>
        <v>72.7</v>
      </c>
      <c r="H745" s="37">
        <f t="shared" si="314"/>
        <v>8.6999999999999994E-2</v>
      </c>
      <c r="I745" s="37">
        <f t="shared" si="315"/>
        <v>10.911</v>
      </c>
      <c r="K745" s="37">
        <f t="shared" si="316"/>
        <v>10.911</v>
      </c>
      <c r="L745" s="37">
        <f t="shared" si="306"/>
        <v>13.54</v>
      </c>
      <c r="M745" s="37">
        <f t="shared" si="317"/>
        <v>2.6289999999999996</v>
      </c>
      <c r="N745" s="37">
        <f t="shared" si="307"/>
        <v>72.7</v>
      </c>
      <c r="P745" s="37">
        <f t="shared" si="318"/>
        <v>2.6289999999999996</v>
      </c>
      <c r="Q745" s="37">
        <f t="shared" si="319"/>
        <v>13.54</v>
      </c>
      <c r="R745" s="101"/>
      <c r="S745">
        <v>13.54</v>
      </c>
      <c r="T745" s="37">
        <f t="shared" si="320"/>
        <v>0</v>
      </c>
    </row>
    <row r="746" spans="1:20" x14ac:dyDescent="0.3">
      <c r="A746" s="94" t="s">
        <v>283</v>
      </c>
      <c r="B746" s="95">
        <v>36.700000000000003</v>
      </c>
      <c r="C746" s="37">
        <v>5.6479999999999997</v>
      </c>
      <c r="G746" s="37">
        <f>B746*$G$797</f>
        <v>0.24837438448726037</v>
      </c>
      <c r="H746" s="37">
        <f t="shared" si="314"/>
        <v>0.24837438448726037</v>
      </c>
      <c r="I746" s="37">
        <f t="shared" si="315"/>
        <v>5.8963743844872605</v>
      </c>
      <c r="K746" s="37">
        <f t="shared" si="316"/>
        <v>5.8963743844872605</v>
      </c>
      <c r="L746" s="37">
        <f t="shared" si="306"/>
        <v>6.641</v>
      </c>
      <c r="M746" s="37">
        <f t="shared" si="317"/>
        <v>0.74462561551273954</v>
      </c>
      <c r="N746" s="37">
        <f t="shared" si="307"/>
        <v>36.700000000000003</v>
      </c>
      <c r="P746" s="37">
        <f t="shared" si="318"/>
        <v>0.74462561551273954</v>
      </c>
      <c r="Q746" s="37">
        <f t="shared" si="319"/>
        <v>6.641</v>
      </c>
      <c r="R746" s="101"/>
      <c r="S746">
        <v>6.641</v>
      </c>
      <c r="T746" s="37">
        <f t="shared" si="320"/>
        <v>0</v>
      </c>
    </row>
    <row r="747" spans="1:20" x14ac:dyDescent="0.3">
      <c r="A747" s="94" t="s">
        <v>2674</v>
      </c>
      <c r="B747" s="95">
        <v>78.400000000000006</v>
      </c>
      <c r="C747" s="37">
        <v>13.981</v>
      </c>
      <c r="D747" s="37">
        <f t="shared" ref="D747:D748" si="335">C747+E747</f>
        <v>13.981</v>
      </c>
      <c r="E747" s="37">
        <f>VLOOKUP(A747,'расход по ИПУ'!A:B,2,0)</f>
        <v>0</v>
      </c>
      <c r="F747" s="37">
        <f t="shared" ref="F747:F748" si="336">B747</f>
        <v>78.400000000000006</v>
      </c>
      <c r="H747" s="37">
        <f t="shared" si="314"/>
        <v>0</v>
      </c>
      <c r="I747" s="37">
        <f t="shared" si="315"/>
        <v>13.981</v>
      </c>
      <c r="K747" s="37">
        <f t="shared" si="316"/>
        <v>13.981</v>
      </c>
      <c r="L747" s="37">
        <f t="shared" si="306"/>
        <v>16.381</v>
      </c>
      <c r="M747" s="37">
        <f t="shared" si="317"/>
        <v>2.4000000000000004</v>
      </c>
      <c r="N747" s="37">
        <f t="shared" si="307"/>
        <v>78.400000000000006</v>
      </c>
      <c r="P747" s="37">
        <f t="shared" si="318"/>
        <v>2.4000000000000004</v>
      </c>
      <c r="Q747" s="37">
        <f t="shared" si="319"/>
        <v>16.381</v>
      </c>
      <c r="R747" s="101"/>
      <c r="S747">
        <v>16.381</v>
      </c>
      <c r="T747" s="37">
        <f t="shared" si="320"/>
        <v>0</v>
      </c>
    </row>
    <row r="748" spans="1:20" x14ac:dyDescent="0.3">
      <c r="A748" s="94" t="s">
        <v>1508</v>
      </c>
      <c r="B748" s="95">
        <v>51.1</v>
      </c>
      <c r="C748" s="37">
        <v>6.266</v>
      </c>
      <c r="D748" s="37">
        <f t="shared" si="335"/>
        <v>6.266</v>
      </c>
      <c r="E748" s="37">
        <f>VLOOKUP(A748,'расход по ИПУ'!A:B,2,0)</f>
        <v>0</v>
      </c>
      <c r="F748" s="37">
        <f t="shared" si="336"/>
        <v>51.1</v>
      </c>
      <c r="H748" s="37">
        <f t="shared" si="314"/>
        <v>0</v>
      </c>
      <c r="I748" s="37">
        <f t="shared" si="315"/>
        <v>6.266</v>
      </c>
      <c r="K748" s="37">
        <f t="shared" si="316"/>
        <v>6.266</v>
      </c>
      <c r="L748" s="37">
        <f t="shared" si="306"/>
        <v>6.4550000000000001</v>
      </c>
      <c r="M748" s="37">
        <f t="shared" si="317"/>
        <v>0.18900000000000006</v>
      </c>
      <c r="N748" s="37">
        <f t="shared" si="307"/>
        <v>51.1</v>
      </c>
      <c r="P748" s="37">
        <f t="shared" si="318"/>
        <v>0.18900000000000006</v>
      </c>
      <c r="Q748" s="37">
        <f t="shared" si="319"/>
        <v>6.4550000000000001</v>
      </c>
      <c r="R748" s="101"/>
      <c r="S748">
        <v>6.4550000000000001</v>
      </c>
      <c r="T748" s="37">
        <f t="shared" si="320"/>
        <v>0</v>
      </c>
    </row>
    <row r="749" spans="1:20" x14ac:dyDescent="0.3">
      <c r="A749" s="94" t="s">
        <v>1271</v>
      </c>
      <c r="B749" s="95">
        <v>50.8</v>
      </c>
      <c r="C749" s="37">
        <v>15.29</v>
      </c>
      <c r="G749" s="37">
        <f t="shared" ref="G749:G751" si="337">B749*$G$797</f>
        <v>0.34379887553004973</v>
      </c>
      <c r="H749" s="37">
        <f t="shared" si="314"/>
        <v>0.34379887553004973</v>
      </c>
      <c r="I749" s="37">
        <f t="shared" si="315"/>
        <v>15.633798875530049</v>
      </c>
      <c r="K749" s="37">
        <f t="shared" si="316"/>
        <v>15.633798875530049</v>
      </c>
      <c r="L749" s="37">
        <f t="shared" si="306"/>
        <v>18.524000000000001</v>
      </c>
      <c r="M749" s="37">
        <f t="shared" si="317"/>
        <v>2.8902011244699519</v>
      </c>
      <c r="N749" s="37">
        <f t="shared" si="307"/>
        <v>50.8</v>
      </c>
      <c r="P749" s="37">
        <f t="shared" si="318"/>
        <v>2.8902011244699519</v>
      </c>
      <c r="Q749" s="37">
        <f t="shared" si="319"/>
        <v>18.524000000000001</v>
      </c>
      <c r="R749" s="101"/>
      <c r="S749">
        <v>18.524000000000001</v>
      </c>
      <c r="T749" s="37">
        <f t="shared" si="320"/>
        <v>0</v>
      </c>
    </row>
    <row r="750" spans="1:20" x14ac:dyDescent="0.3">
      <c r="A750" s="94" t="s">
        <v>2362</v>
      </c>
      <c r="B750" s="95">
        <v>72.7</v>
      </c>
      <c r="C750" s="37">
        <v>21.379000000000001</v>
      </c>
      <c r="G750" s="37">
        <f t="shared" si="337"/>
        <v>0.49201138289438229</v>
      </c>
      <c r="H750" s="37">
        <f t="shared" si="314"/>
        <v>0.49201138289438229</v>
      </c>
      <c r="I750" s="37">
        <f t="shared" si="315"/>
        <v>21.871011382894384</v>
      </c>
      <c r="K750" s="37">
        <f t="shared" si="316"/>
        <v>21.871011382894384</v>
      </c>
      <c r="L750" s="37">
        <f t="shared" si="306"/>
        <v>22.922000000000001</v>
      </c>
      <c r="M750" s="37">
        <f t="shared" si="317"/>
        <v>1.0509886171056166</v>
      </c>
      <c r="N750" s="37">
        <f t="shared" si="307"/>
        <v>72.7</v>
      </c>
      <c r="P750" s="37">
        <f t="shared" si="318"/>
        <v>1.0509886171056166</v>
      </c>
      <c r="Q750" s="37">
        <f t="shared" si="319"/>
        <v>22.922000000000001</v>
      </c>
      <c r="R750" s="101"/>
      <c r="S750">
        <v>22.922000000000001</v>
      </c>
      <c r="T750" s="37">
        <f t="shared" si="320"/>
        <v>0</v>
      </c>
    </row>
    <row r="751" spans="1:20" x14ac:dyDescent="0.3">
      <c r="A751" s="94" t="s">
        <v>550</v>
      </c>
      <c r="B751" s="95">
        <v>108.5</v>
      </c>
      <c r="C751" s="37">
        <v>2.657</v>
      </c>
      <c r="G751" s="37">
        <f t="shared" si="337"/>
        <v>0.73429484242146459</v>
      </c>
      <c r="H751" s="37">
        <f t="shared" si="314"/>
        <v>0.73429484242146459</v>
      </c>
      <c r="I751" s="37">
        <f t="shared" si="315"/>
        <v>3.3912948424214644</v>
      </c>
      <c r="K751" s="37">
        <f t="shared" si="316"/>
        <v>3.3912948424214644</v>
      </c>
      <c r="L751" s="37">
        <f t="shared" si="306"/>
        <v>4.649</v>
      </c>
      <c r="M751" s="37">
        <f t="shared" si="317"/>
        <v>1.2577051575785356</v>
      </c>
      <c r="N751" s="37">
        <f t="shared" si="307"/>
        <v>108.5</v>
      </c>
      <c r="P751" s="37">
        <f t="shared" si="318"/>
        <v>1.2577051575785356</v>
      </c>
      <c r="Q751" s="37">
        <f t="shared" si="319"/>
        <v>4.649</v>
      </c>
      <c r="R751" s="101"/>
      <c r="S751">
        <v>4.649</v>
      </c>
      <c r="T751" s="37">
        <f t="shared" si="320"/>
        <v>0</v>
      </c>
    </row>
    <row r="752" spans="1:20" x14ac:dyDescent="0.3">
      <c r="A752" s="94" t="s">
        <v>1137</v>
      </c>
      <c r="B752" s="95">
        <v>71.5</v>
      </c>
      <c r="C752" s="37">
        <v>12.7</v>
      </c>
      <c r="D752" s="37">
        <f t="shared" ref="D752:D753" si="338">C752+E752</f>
        <v>13.879999999999999</v>
      </c>
      <c r="E752" s="37">
        <f>VLOOKUP(A752,'расход по ИПУ'!A:B,2,0)</f>
        <v>1.18</v>
      </c>
      <c r="F752" s="37">
        <f t="shared" ref="F752:F753" si="339">B752</f>
        <v>71.5</v>
      </c>
      <c r="H752" s="37">
        <f t="shared" si="314"/>
        <v>1.18</v>
      </c>
      <c r="I752" s="37">
        <f t="shared" si="315"/>
        <v>13.879999999999999</v>
      </c>
      <c r="K752" s="37">
        <f t="shared" si="316"/>
        <v>13.879999999999999</v>
      </c>
      <c r="L752" s="37">
        <f t="shared" si="306"/>
        <v>16.425000000000001</v>
      </c>
      <c r="M752" s="37">
        <f t="shared" si="317"/>
        <v>2.5450000000000017</v>
      </c>
      <c r="N752" s="37">
        <f t="shared" si="307"/>
        <v>71.5</v>
      </c>
      <c r="P752" s="37">
        <f t="shared" si="318"/>
        <v>2.5450000000000017</v>
      </c>
      <c r="Q752" s="37">
        <f t="shared" si="319"/>
        <v>16.425000000000001</v>
      </c>
      <c r="R752" s="101"/>
      <c r="S752">
        <v>16.425000000000001</v>
      </c>
      <c r="T752" s="37">
        <f t="shared" si="320"/>
        <v>0</v>
      </c>
    </row>
    <row r="753" spans="1:20" x14ac:dyDescent="0.3">
      <c r="A753" s="94" t="s">
        <v>2425</v>
      </c>
      <c r="B753" s="95">
        <v>71.2</v>
      </c>
      <c r="C753" s="37">
        <v>15.055999999999999</v>
      </c>
      <c r="D753" s="37">
        <f t="shared" si="338"/>
        <v>15.055999999999999</v>
      </c>
      <c r="E753" s="37">
        <f>VLOOKUP(A753,'расход по ИПУ'!A:B,2,0)</f>
        <v>0</v>
      </c>
      <c r="F753" s="37">
        <f t="shared" si="339"/>
        <v>71.2</v>
      </c>
      <c r="H753" s="37">
        <f t="shared" si="314"/>
        <v>0</v>
      </c>
      <c r="I753" s="37">
        <f t="shared" si="315"/>
        <v>15.055999999999999</v>
      </c>
      <c r="K753" s="37">
        <f t="shared" si="316"/>
        <v>15.055999999999999</v>
      </c>
      <c r="L753" s="37">
        <f t="shared" si="306"/>
        <v>18.227</v>
      </c>
      <c r="M753" s="37">
        <f t="shared" si="317"/>
        <v>3.1710000000000012</v>
      </c>
      <c r="N753" s="37">
        <f t="shared" si="307"/>
        <v>71.2</v>
      </c>
      <c r="P753" s="37">
        <f t="shared" si="318"/>
        <v>3.1710000000000012</v>
      </c>
      <c r="Q753" s="37">
        <f t="shared" si="319"/>
        <v>18.227</v>
      </c>
      <c r="R753" s="101"/>
      <c r="S753">
        <v>18.227</v>
      </c>
      <c r="T753" s="37">
        <f t="shared" si="320"/>
        <v>0</v>
      </c>
    </row>
    <row r="754" spans="1:20" x14ac:dyDescent="0.3">
      <c r="A754" s="94" t="s">
        <v>2610</v>
      </c>
      <c r="B754" s="95">
        <v>102.8</v>
      </c>
      <c r="C754" s="37">
        <v>9.49</v>
      </c>
      <c r="G754" s="37">
        <f t="shared" ref="G754:G755" si="340">B754*$G$797</f>
        <v>0.69571898434033685</v>
      </c>
      <c r="H754" s="37">
        <f t="shared" si="314"/>
        <v>0.69571898434033685</v>
      </c>
      <c r="I754" s="37">
        <f t="shared" si="315"/>
        <v>10.185718984340337</v>
      </c>
      <c r="K754" s="37">
        <f t="shared" si="316"/>
        <v>10.185718984340337</v>
      </c>
      <c r="L754" s="37">
        <f t="shared" ref="L754:L780" si="341">K754+M754</f>
        <v>12.367000000000001</v>
      </c>
      <c r="M754" s="37">
        <f t="shared" si="317"/>
        <v>2.181281015659664</v>
      </c>
      <c r="N754" s="37">
        <f t="shared" ref="N754:N780" si="342">B754</f>
        <v>102.8</v>
      </c>
      <c r="P754" s="37">
        <f t="shared" si="318"/>
        <v>2.181281015659664</v>
      </c>
      <c r="Q754" s="37">
        <f t="shared" si="319"/>
        <v>12.367000000000001</v>
      </c>
      <c r="R754" s="101"/>
      <c r="S754">
        <v>12.367000000000001</v>
      </c>
      <c r="T754" s="37">
        <f t="shared" si="320"/>
        <v>0</v>
      </c>
    </row>
    <row r="755" spans="1:20" x14ac:dyDescent="0.3">
      <c r="A755" s="94" t="s">
        <v>298</v>
      </c>
      <c r="B755" s="95">
        <v>78.400000000000006</v>
      </c>
      <c r="C755" s="37">
        <v>1E-3</v>
      </c>
      <c r="G755" s="37">
        <f t="shared" si="340"/>
        <v>0.53058724097550991</v>
      </c>
      <c r="H755" s="37">
        <f t="shared" si="314"/>
        <v>0.53058724097550991</v>
      </c>
      <c r="I755" s="37">
        <f t="shared" si="315"/>
        <v>0.53158724097550991</v>
      </c>
      <c r="K755" s="37">
        <f t="shared" si="316"/>
        <v>0.53158724097550991</v>
      </c>
      <c r="L755" s="37">
        <f t="shared" si="341"/>
        <v>2.94</v>
      </c>
      <c r="M755" s="37">
        <f t="shared" si="317"/>
        <v>2.4084127590244901</v>
      </c>
      <c r="N755" s="37">
        <f t="shared" si="342"/>
        <v>78.400000000000006</v>
      </c>
      <c r="P755" s="37">
        <f t="shared" si="318"/>
        <v>2.4084127590244901</v>
      </c>
      <c r="Q755" s="37">
        <f t="shared" si="319"/>
        <v>2.94</v>
      </c>
      <c r="R755" s="101"/>
      <c r="S755">
        <v>2.94</v>
      </c>
      <c r="T755" s="37">
        <f t="shared" si="320"/>
        <v>0</v>
      </c>
    </row>
    <row r="756" spans="1:20" x14ac:dyDescent="0.3">
      <c r="A756" s="94" t="s">
        <v>341</v>
      </c>
      <c r="B756" s="95">
        <v>72.599999999999994</v>
      </c>
      <c r="C756" s="37">
        <v>13.541</v>
      </c>
      <c r="D756" s="37">
        <f t="shared" ref="D756:D757" si="343">C756+E756</f>
        <v>14.257</v>
      </c>
      <c r="E756" s="37">
        <f>VLOOKUP(A756,'расход по ИПУ'!A:B,2,0)</f>
        <v>0.71599999999999997</v>
      </c>
      <c r="F756" s="37">
        <f t="shared" ref="F756:F757" si="344">B756</f>
        <v>72.599999999999994</v>
      </c>
      <c r="H756" s="37">
        <f t="shared" si="314"/>
        <v>0.71599999999999997</v>
      </c>
      <c r="I756" s="37">
        <f t="shared" si="315"/>
        <v>14.257</v>
      </c>
      <c r="K756" s="37">
        <f t="shared" si="316"/>
        <v>14.257</v>
      </c>
      <c r="L756" s="37">
        <f t="shared" si="341"/>
        <v>15.88</v>
      </c>
      <c r="M756" s="37">
        <f t="shared" si="317"/>
        <v>1.6230000000000011</v>
      </c>
      <c r="N756" s="37">
        <f t="shared" si="342"/>
        <v>72.599999999999994</v>
      </c>
      <c r="P756" s="37">
        <f t="shared" si="318"/>
        <v>1.6230000000000011</v>
      </c>
      <c r="Q756" s="37">
        <f t="shared" si="319"/>
        <v>15.88</v>
      </c>
      <c r="R756" s="101"/>
      <c r="S756">
        <v>15.88</v>
      </c>
      <c r="T756" s="37">
        <f t="shared" si="320"/>
        <v>0</v>
      </c>
    </row>
    <row r="757" spans="1:20" x14ac:dyDescent="0.3">
      <c r="A757" s="94" t="s">
        <v>335</v>
      </c>
      <c r="B757" s="95">
        <v>57.1</v>
      </c>
      <c r="C757" s="37">
        <v>20.155000000000001</v>
      </c>
      <c r="D757" s="37">
        <f t="shared" si="343"/>
        <v>21.449000000000002</v>
      </c>
      <c r="E757" s="37">
        <f>VLOOKUP(A757,'расход по ИПУ'!A:B,2,0)</f>
        <v>1.294</v>
      </c>
      <c r="F757" s="37">
        <f t="shared" si="344"/>
        <v>57.1</v>
      </c>
      <c r="H757" s="37">
        <f t="shared" si="314"/>
        <v>1.294</v>
      </c>
      <c r="I757" s="37">
        <f t="shared" si="315"/>
        <v>21.449000000000002</v>
      </c>
      <c r="K757" s="37">
        <f t="shared" si="316"/>
        <v>21.449000000000002</v>
      </c>
      <c r="L757" s="37">
        <f t="shared" si="341"/>
        <v>23.489000000000001</v>
      </c>
      <c r="M757" s="37">
        <f t="shared" si="317"/>
        <v>2.0399999999999991</v>
      </c>
      <c r="N757" s="37">
        <f t="shared" si="342"/>
        <v>57.1</v>
      </c>
      <c r="P757" s="37">
        <f t="shared" si="318"/>
        <v>2.0399999999999991</v>
      </c>
      <c r="Q757" s="37">
        <f t="shared" si="319"/>
        <v>23.489000000000001</v>
      </c>
      <c r="R757" s="101"/>
      <c r="S757">
        <v>23.489000000000001</v>
      </c>
      <c r="T757" s="37">
        <f t="shared" si="320"/>
        <v>0</v>
      </c>
    </row>
    <row r="758" spans="1:20" x14ac:dyDescent="0.3">
      <c r="A758" s="94" t="s">
        <v>212</v>
      </c>
      <c r="B758" s="95">
        <v>57.1</v>
      </c>
      <c r="C758" s="37">
        <v>5.8810000000000002</v>
      </c>
      <c r="G758" s="37">
        <f>B758*$G$797</f>
        <v>0.38643535025129611</v>
      </c>
      <c r="H758" s="37">
        <f t="shared" si="314"/>
        <v>0.38643535025129611</v>
      </c>
      <c r="I758" s="37">
        <f t="shared" si="315"/>
        <v>6.2674353502512963</v>
      </c>
      <c r="K758" s="37">
        <f t="shared" si="316"/>
        <v>6.2674353502512963</v>
      </c>
      <c r="L758" s="37">
        <f t="shared" si="341"/>
        <v>7.8129999999999997</v>
      </c>
      <c r="M758" s="37">
        <f t="shared" si="317"/>
        <v>1.5455646497487034</v>
      </c>
      <c r="N758" s="37">
        <f t="shared" si="342"/>
        <v>57.1</v>
      </c>
      <c r="P758" s="37">
        <f t="shared" si="318"/>
        <v>1.5455646497487034</v>
      </c>
      <c r="Q758" s="37">
        <f t="shared" si="319"/>
        <v>7.8129999999999997</v>
      </c>
      <c r="R758" s="101"/>
      <c r="S758">
        <v>7.8129999999999997</v>
      </c>
      <c r="T758" s="37">
        <f t="shared" si="320"/>
        <v>0</v>
      </c>
    </row>
    <row r="759" spans="1:20" x14ac:dyDescent="0.3">
      <c r="A759" s="94" t="s">
        <v>354</v>
      </c>
      <c r="B759" s="95">
        <v>33.1</v>
      </c>
      <c r="C759" s="37">
        <v>4.3129999999999997</v>
      </c>
      <c r="D759" s="37">
        <f>C759+E759</f>
        <v>4.3129999999999997</v>
      </c>
      <c r="E759" s="37">
        <f>VLOOKUP(A759,'расход по ИПУ'!A:B,2,0)</f>
        <v>0</v>
      </c>
      <c r="F759" s="37">
        <f>B759</f>
        <v>33.1</v>
      </c>
      <c r="H759" s="37">
        <f t="shared" si="314"/>
        <v>0</v>
      </c>
      <c r="I759" s="37">
        <f t="shared" si="315"/>
        <v>4.3129999999999997</v>
      </c>
      <c r="K759" s="37">
        <f t="shared" si="316"/>
        <v>4.3129999999999997</v>
      </c>
      <c r="L759" s="37">
        <f t="shared" si="341"/>
        <v>4.9329999999999998</v>
      </c>
      <c r="M759" s="37">
        <f t="shared" si="317"/>
        <v>0.62000000000000011</v>
      </c>
      <c r="N759" s="37">
        <f t="shared" si="342"/>
        <v>33.1</v>
      </c>
      <c r="P759" s="37">
        <f t="shared" si="318"/>
        <v>0.62000000000000011</v>
      </c>
      <c r="Q759" s="37">
        <f t="shared" si="319"/>
        <v>4.9329999999999998</v>
      </c>
      <c r="R759" s="101"/>
      <c r="S759">
        <v>4.9329999999999998</v>
      </c>
      <c r="T759" s="37">
        <f t="shared" si="320"/>
        <v>0</v>
      </c>
    </row>
    <row r="760" spans="1:20" x14ac:dyDescent="0.3">
      <c r="A760" s="94" t="s">
        <v>234</v>
      </c>
      <c r="B760" s="95">
        <v>33.1</v>
      </c>
      <c r="C760" s="37">
        <v>7.3760000000000003</v>
      </c>
      <c r="G760" s="37">
        <f>B760*$G$797</f>
        <v>0.22401068464654819</v>
      </c>
      <c r="H760" s="37">
        <f t="shared" si="314"/>
        <v>0.22401068464654819</v>
      </c>
      <c r="I760" s="37">
        <f t="shared" si="315"/>
        <v>7.6000106846465485</v>
      </c>
      <c r="K760" s="37">
        <f t="shared" si="316"/>
        <v>7.6000106846465485</v>
      </c>
      <c r="L760" s="37">
        <f t="shared" si="341"/>
        <v>8.9920000000000009</v>
      </c>
      <c r="M760" s="37">
        <f t="shared" si="317"/>
        <v>1.3919893153534524</v>
      </c>
      <c r="N760" s="37">
        <f t="shared" si="342"/>
        <v>33.1</v>
      </c>
      <c r="P760" s="37">
        <f t="shared" si="318"/>
        <v>1.3919893153534524</v>
      </c>
      <c r="Q760" s="37">
        <f t="shared" si="319"/>
        <v>8.9920000000000009</v>
      </c>
      <c r="R760" s="101"/>
      <c r="S760">
        <v>8.9920000000000009</v>
      </c>
      <c r="T760" s="37">
        <f t="shared" si="320"/>
        <v>0</v>
      </c>
    </row>
    <row r="761" spans="1:20" x14ac:dyDescent="0.3">
      <c r="A761" s="94" t="s">
        <v>343</v>
      </c>
      <c r="B761" s="95">
        <v>36.700000000000003</v>
      </c>
      <c r="C761" s="37">
        <v>4.1440000000000001</v>
      </c>
      <c r="D761" s="37">
        <f>C761+E761</f>
        <v>4.1450000000000005</v>
      </c>
      <c r="E761" s="37">
        <f>VLOOKUP(A761,'расход по ИПУ'!A:B,2,0)</f>
        <v>1E-3</v>
      </c>
      <c r="F761" s="37">
        <f>B761</f>
        <v>36.700000000000003</v>
      </c>
      <c r="H761" s="37">
        <f t="shared" si="314"/>
        <v>1E-3</v>
      </c>
      <c r="I761" s="37">
        <f t="shared" si="315"/>
        <v>4.1450000000000005</v>
      </c>
      <c r="K761" s="37">
        <f t="shared" si="316"/>
        <v>4.1450000000000005</v>
      </c>
      <c r="L761" s="37">
        <f t="shared" si="341"/>
        <v>4.2359999999999998</v>
      </c>
      <c r="M761" s="37">
        <f t="shared" si="317"/>
        <v>9.0999999999999304E-2</v>
      </c>
      <c r="N761" s="37">
        <f t="shared" si="342"/>
        <v>36.700000000000003</v>
      </c>
      <c r="P761" s="37">
        <f t="shared" si="318"/>
        <v>9.0999999999999304E-2</v>
      </c>
      <c r="Q761" s="37">
        <f t="shared" si="319"/>
        <v>4.2359999999999998</v>
      </c>
      <c r="R761" s="101"/>
      <c r="S761">
        <v>4.2359999999999998</v>
      </c>
      <c r="T761" s="37">
        <f t="shared" si="320"/>
        <v>0</v>
      </c>
    </row>
    <row r="762" spans="1:20" x14ac:dyDescent="0.3">
      <c r="A762" s="94" t="s">
        <v>232</v>
      </c>
      <c r="B762" s="95">
        <v>78.400000000000006</v>
      </c>
      <c r="C762" s="37">
        <v>15.76</v>
      </c>
      <c r="G762" s="37">
        <f>B762*$G$797</f>
        <v>0.53058724097550991</v>
      </c>
      <c r="H762" s="37">
        <f t="shared" si="314"/>
        <v>0.53058724097550991</v>
      </c>
      <c r="I762" s="37">
        <f t="shared" si="315"/>
        <v>16.290587240975508</v>
      </c>
      <c r="K762" s="37">
        <f t="shared" si="316"/>
        <v>16.290587240975508</v>
      </c>
      <c r="L762" s="37">
        <f t="shared" si="341"/>
        <v>18.846</v>
      </c>
      <c r="M762" s="37">
        <f t="shared" si="317"/>
        <v>2.5554127590244917</v>
      </c>
      <c r="N762" s="37">
        <f t="shared" si="342"/>
        <v>78.400000000000006</v>
      </c>
      <c r="P762" s="37">
        <f t="shared" si="318"/>
        <v>2.5554127590244917</v>
      </c>
      <c r="Q762" s="37">
        <f t="shared" si="319"/>
        <v>18.846</v>
      </c>
      <c r="R762" s="101"/>
      <c r="S762">
        <v>18.846</v>
      </c>
      <c r="T762" s="37">
        <f t="shared" si="320"/>
        <v>0</v>
      </c>
    </row>
    <row r="763" spans="1:20" x14ac:dyDescent="0.3">
      <c r="A763" s="94" t="s">
        <v>213</v>
      </c>
      <c r="B763" s="95">
        <v>72.599999999999994</v>
      </c>
      <c r="C763" s="37">
        <v>3.3969999999999998</v>
      </c>
      <c r="D763" s="37">
        <f t="shared" ref="D763:D767" si="345">C763+E763</f>
        <v>3.3969999999999998</v>
      </c>
      <c r="E763" s="37">
        <f>VLOOKUP(A763,'расход по ИПУ'!A:B,2,0)</f>
        <v>0</v>
      </c>
      <c r="F763" s="37">
        <f t="shared" ref="F763:F767" si="346">B763</f>
        <v>72.599999999999994</v>
      </c>
      <c r="H763" s="37">
        <f t="shared" si="314"/>
        <v>0</v>
      </c>
      <c r="I763" s="37">
        <f t="shared" si="315"/>
        <v>3.3969999999999998</v>
      </c>
      <c r="K763" s="37">
        <f t="shared" si="316"/>
        <v>3.3969999999999998</v>
      </c>
      <c r="L763" s="37">
        <f t="shared" si="341"/>
        <v>5.7720000000000002</v>
      </c>
      <c r="M763" s="37">
        <f t="shared" si="317"/>
        <v>2.3750000000000004</v>
      </c>
      <c r="N763" s="37">
        <f t="shared" si="342"/>
        <v>72.599999999999994</v>
      </c>
      <c r="P763" s="37">
        <f t="shared" si="318"/>
        <v>2.3750000000000004</v>
      </c>
      <c r="Q763" s="37">
        <f t="shared" si="319"/>
        <v>5.7720000000000002</v>
      </c>
      <c r="R763" s="101"/>
      <c r="S763">
        <v>5.7720000000000002</v>
      </c>
      <c r="T763" s="37">
        <f t="shared" si="320"/>
        <v>0</v>
      </c>
    </row>
    <row r="764" spans="1:20" x14ac:dyDescent="0.3">
      <c r="A764" s="94" t="s">
        <v>342</v>
      </c>
      <c r="B764" s="95">
        <v>57.1</v>
      </c>
      <c r="C764" s="37">
        <v>9.5649999999999995</v>
      </c>
      <c r="D764" s="37">
        <f t="shared" si="345"/>
        <v>9.5649999999999995</v>
      </c>
      <c r="E764" s="37">
        <f>VLOOKUP(A764,'расход по ИПУ'!A:B,2,0)</f>
        <v>0</v>
      </c>
      <c r="F764" s="37">
        <f t="shared" si="346"/>
        <v>57.1</v>
      </c>
      <c r="H764" s="37">
        <f t="shared" si="314"/>
        <v>0</v>
      </c>
      <c r="I764" s="37">
        <f t="shared" si="315"/>
        <v>9.5649999999999995</v>
      </c>
      <c r="K764" s="37">
        <f t="shared" si="316"/>
        <v>9.5649999999999995</v>
      </c>
      <c r="L764" s="37">
        <f t="shared" si="341"/>
        <v>9.5649999999999995</v>
      </c>
      <c r="M764" s="37">
        <f t="shared" si="317"/>
        <v>0</v>
      </c>
      <c r="N764" s="37">
        <f t="shared" si="342"/>
        <v>57.1</v>
      </c>
      <c r="P764" s="37">
        <f t="shared" si="318"/>
        <v>0</v>
      </c>
      <c r="Q764" s="37">
        <f t="shared" si="319"/>
        <v>9.5649999999999995</v>
      </c>
      <c r="R764" s="101"/>
      <c r="S764">
        <v>9.5649999999999995</v>
      </c>
      <c r="T764" s="37">
        <f t="shared" si="320"/>
        <v>0</v>
      </c>
    </row>
    <row r="765" spans="1:20" x14ac:dyDescent="0.3">
      <c r="A765" s="94" t="s">
        <v>340</v>
      </c>
      <c r="B765" s="95">
        <v>33.1</v>
      </c>
      <c r="C765" s="37">
        <v>3.2480000000000002</v>
      </c>
      <c r="D765" s="37">
        <f t="shared" si="345"/>
        <v>3.2480000000000002</v>
      </c>
      <c r="E765" s="37">
        <f>VLOOKUP(A765,'расход по ИПУ'!A:B,2,0)</f>
        <v>0</v>
      </c>
      <c r="F765" s="37">
        <f t="shared" si="346"/>
        <v>33.1</v>
      </c>
      <c r="H765" s="37">
        <f t="shared" si="314"/>
        <v>0</v>
      </c>
      <c r="I765" s="37">
        <f t="shared" si="315"/>
        <v>3.2480000000000002</v>
      </c>
      <c r="K765" s="37">
        <f t="shared" si="316"/>
        <v>3.2480000000000002</v>
      </c>
      <c r="L765" s="37">
        <f t="shared" si="341"/>
        <v>4.8040000000000003</v>
      </c>
      <c r="M765" s="37">
        <f t="shared" si="317"/>
        <v>1.556</v>
      </c>
      <c r="N765" s="37">
        <f t="shared" si="342"/>
        <v>33.1</v>
      </c>
      <c r="P765" s="37">
        <f t="shared" si="318"/>
        <v>1.556</v>
      </c>
      <c r="Q765" s="37">
        <f t="shared" si="319"/>
        <v>4.8040000000000003</v>
      </c>
      <c r="R765" s="101"/>
      <c r="S765">
        <v>4.8040000000000003</v>
      </c>
      <c r="T765" s="37">
        <f t="shared" si="320"/>
        <v>0</v>
      </c>
    </row>
    <row r="766" spans="1:20" x14ac:dyDescent="0.3">
      <c r="A766" s="94" t="s">
        <v>365</v>
      </c>
      <c r="B766" s="95">
        <v>33.1</v>
      </c>
      <c r="C766" s="37">
        <v>3.3530000000000002</v>
      </c>
      <c r="D766" s="37">
        <f t="shared" si="345"/>
        <v>3.7060000000000004</v>
      </c>
      <c r="E766" s="37">
        <f>VLOOKUP(A766,'расход по ИПУ'!A:B,2,0)</f>
        <v>0.35299999999999998</v>
      </c>
      <c r="F766" s="37">
        <f t="shared" si="346"/>
        <v>33.1</v>
      </c>
      <c r="H766" s="37">
        <f t="shared" si="314"/>
        <v>0.35299999999999998</v>
      </c>
      <c r="I766" s="37">
        <f t="shared" si="315"/>
        <v>3.7060000000000004</v>
      </c>
      <c r="K766" s="37">
        <f>S766</f>
        <v>3.3530000000000002</v>
      </c>
      <c r="L766" s="37">
        <f t="shared" si="341"/>
        <v>3.3530000000000002</v>
      </c>
      <c r="M766" s="37">
        <f t="shared" si="317"/>
        <v>0</v>
      </c>
      <c r="N766" s="37">
        <f t="shared" si="342"/>
        <v>33.1</v>
      </c>
      <c r="P766" s="37">
        <f t="shared" si="318"/>
        <v>0</v>
      </c>
      <c r="Q766" s="37">
        <f t="shared" si="319"/>
        <v>3.3530000000000002</v>
      </c>
      <c r="R766" s="101"/>
      <c r="S766">
        <v>3.3530000000000002</v>
      </c>
      <c r="T766" s="37">
        <f t="shared" si="320"/>
        <v>0</v>
      </c>
    </row>
    <row r="767" spans="1:20" x14ac:dyDescent="0.3">
      <c r="A767" s="94" t="s">
        <v>253</v>
      </c>
      <c r="B767" s="95">
        <v>36.700000000000003</v>
      </c>
      <c r="C767" s="37">
        <v>7.8109999999999999</v>
      </c>
      <c r="D767" s="37">
        <f t="shared" si="345"/>
        <v>8.0229999999999997</v>
      </c>
      <c r="E767" s="37">
        <f>VLOOKUP(A767,'расход по ИПУ'!A:B,2,0)</f>
        <v>0.21199999999999999</v>
      </c>
      <c r="F767" s="37">
        <f t="shared" si="346"/>
        <v>36.700000000000003</v>
      </c>
      <c r="H767" s="37">
        <f t="shared" si="314"/>
        <v>0.21199999999999999</v>
      </c>
      <c r="I767" s="37">
        <f t="shared" si="315"/>
        <v>8.0229999999999997</v>
      </c>
      <c r="K767" s="37">
        <f t="shared" si="316"/>
        <v>8.0229999999999997</v>
      </c>
      <c r="L767" s="37">
        <f t="shared" si="341"/>
        <v>9.0649999999999995</v>
      </c>
      <c r="M767" s="37">
        <f t="shared" si="317"/>
        <v>1.0419999999999998</v>
      </c>
      <c r="N767" s="37">
        <f t="shared" si="342"/>
        <v>36.700000000000003</v>
      </c>
      <c r="P767" s="37">
        <f t="shared" si="318"/>
        <v>1.0419999999999998</v>
      </c>
      <c r="Q767" s="37">
        <f t="shared" si="319"/>
        <v>9.0649999999999995</v>
      </c>
      <c r="R767" s="101"/>
      <c r="S767">
        <v>9.0649999999999995</v>
      </c>
      <c r="T767" s="37">
        <f t="shared" si="320"/>
        <v>0</v>
      </c>
    </row>
    <row r="768" spans="1:20" x14ac:dyDescent="0.3">
      <c r="A768" s="94" t="s">
        <v>349</v>
      </c>
      <c r="B768" s="95">
        <v>33.1</v>
      </c>
      <c r="C768" s="37">
        <v>6.4539999999999997</v>
      </c>
      <c r="G768" s="37">
        <f t="shared" ref="G768:G772" si="347">B768*$G$797</f>
        <v>0.22401068464654819</v>
      </c>
      <c r="H768" s="37">
        <f t="shared" si="314"/>
        <v>0.22401068464654819</v>
      </c>
      <c r="I768" s="37">
        <f t="shared" si="315"/>
        <v>6.6780106846465479</v>
      </c>
      <c r="K768" s="37">
        <f t="shared" si="316"/>
        <v>6.6780106846465479</v>
      </c>
      <c r="L768" s="37">
        <f t="shared" si="341"/>
        <v>7.798</v>
      </c>
      <c r="M768" s="37">
        <f t="shared" si="317"/>
        <v>1.1199893153534521</v>
      </c>
      <c r="N768" s="37">
        <f t="shared" si="342"/>
        <v>33.1</v>
      </c>
      <c r="P768" s="37">
        <f t="shared" si="318"/>
        <v>1.1199893153534521</v>
      </c>
      <c r="Q768" s="37">
        <f t="shared" si="319"/>
        <v>7.798</v>
      </c>
      <c r="R768" s="101"/>
      <c r="S768">
        <v>7.798</v>
      </c>
      <c r="T768" s="37">
        <f t="shared" si="320"/>
        <v>0</v>
      </c>
    </row>
    <row r="769" spans="1:20" x14ac:dyDescent="0.3">
      <c r="A769" s="94" t="s">
        <v>249</v>
      </c>
      <c r="B769" s="95">
        <v>78.400000000000006</v>
      </c>
      <c r="C769" s="37">
        <v>14.289</v>
      </c>
      <c r="G769" s="37">
        <f t="shared" si="347"/>
        <v>0.53058724097550991</v>
      </c>
      <c r="H769" s="37">
        <f t="shared" si="314"/>
        <v>0.53058724097550991</v>
      </c>
      <c r="I769" s="37">
        <f t="shared" si="315"/>
        <v>14.81958724097551</v>
      </c>
      <c r="K769" s="37">
        <f t="shared" si="316"/>
        <v>14.81958724097551</v>
      </c>
      <c r="L769" s="37">
        <f t="shared" si="341"/>
        <v>15.442</v>
      </c>
      <c r="M769" s="37">
        <f t="shared" si="317"/>
        <v>0.62241275902449011</v>
      </c>
      <c r="N769" s="37">
        <f t="shared" si="342"/>
        <v>78.400000000000006</v>
      </c>
      <c r="P769" s="37">
        <f t="shared" si="318"/>
        <v>0.62241275902449011</v>
      </c>
      <c r="Q769" s="37">
        <f t="shared" si="319"/>
        <v>15.442</v>
      </c>
      <c r="R769" s="101"/>
      <c r="S769">
        <v>15.442</v>
      </c>
      <c r="T769" s="37">
        <f t="shared" si="320"/>
        <v>0</v>
      </c>
    </row>
    <row r="770" spans="1:20" x14ac:dyDescent="0.3">
      <c r="A770" s="94" t="s">
        <v>190</v>
      </c>
      <c r="B770" s="95">
        <v>72.599999999999994</v>
      </c>
      <c r="C770" s="37">
        <v>22.279</v>
      </c>
      <c r="G770" s="37">
        <f t="shared" si="347"/>
        <v>0.49133461345436241</v>
      </c>
      <c r="H770" s="37">
        <f t="shared" si="314"/>
        <v>0.49133461345436241</v>
      </c>
      <c r="I770" s="37">
        <f t="shared" si="315"/>
        <v>22.770334613454363</v>
      </c>
      <c r="K770" s="37">
        <f t="shared" si="316"/>
        <v>22.770334613454363</v>
      </c>
      <c r="L770" s="37">
        <f t="shared" si="341"/>
        <v>26.948</v>
      </c>
      <c r="M770" s="37">
        <f t="shared" si="317"/>
        <v>4.1776653865456375</v>
      </c>
      <c r="N770" s="37">
        <f t="shared" si="342"/>
        <v>72.599999999999994</v>
      </c>
      <c r="P770" s="37">
        <f t="shared" si="318"/>
        <v>4.1776653865456375</v>
      </c>
      <c r="Q770" s="37">
        <f t="shared" si="319"/>
        <v>26.948</v>
      </c>
      <c r="R770" s="101"/>
      <c r="S770">
        <v>26.948</v>
      </c>
      <c r="T770" s="37">
        <f t="shared" si="320"/>
        <v>0</v>
      </c>
    </row>
    <row r="771" spans="1:20" x14ac:dyDescent="0.3">
      <c r="A771" s="94" t="s">
        <v>277</v>
      </c>
      <c r="B771" s="95">
        <v>57.1</v>
      </c>
      <c r="C771" s="37">
        <v>9.8659999999999997</v>
      </c>
      <c r="G771" s="37">
        <f t="shared" si="347"/>
        <v>0.38643535025129611</v>
      </c>
      <c r="H771" s="37">
        <f t="shared" ref="H771:H795" si="348">E771+G771</f>
        <v>0.38643535025129611</v>
      </c>
      <c r="I771" s="37">
        <f t="shared" ref="I771:I795" si="349">C771+H771</f>
        <v>10.252435350251297</v>
      </c>
      <c r="K771" s="37">
        <f t="shared" ref="K771:K795" si="350">I771</f>
        <v>10.252435350251297</v>
      </c>
      <c r="L771" s="37">
        <f t="shared" si="341"/>
        <v>11.314</v>
      </c>
      <c r="M771" s="37">
        <f t="shared" ref="M771:M793" si="351">S771-K771</f>
        <v>1.0615646497487035</v>
      </c>
      <c r="N771" s="37">
        <f t="shared" si="342"/>
        <v>57.1</v>
      </c>
      <c r="P771" s="37">
        <f t="shared" ref="P771:P795" si="352">M771+O771</f>
        <v>1.0615646497487035</v>
      </c>
      <c r="Q771" s="37">
        <f t="shared" ref="Q771:Q795" si="353">K771+P771</f>
        <v>11.314</v>
      </c>
      <c r="R771" s="101"/>
      <c r="S771">
        <v>11.314</v>
      </c>
      <c r="T771" s="37">
        <f t="shared" si="320"/>
        <v>0</v>
      </c>
    </row>
    <row r="772" spans="1:20" x14ac:dyDescent="0.3">
      <c r="A772" s="94" t="s">
        <v>308</v>
      </c>
      <c r="B772" s="95">
        <v>33.1</v>
      </c>
      <c r="C772" s="37">
        <v>8.8000000000000007</v>
      </c>
      <c r="G772" s="37">
        <f t="shared" si="347"/>
        <v>0.22401068464654819</v>
      </c>
      <c r="H772" s="37">
        <f t="shared" si="348"/>
        <v>0.22401068464654819</v>
      </c>
      <c r="I772" s="37">
        <f t="shared" si="349"/>
        <v>9.0240106846465498</v>
      </c>
      <c r="K772" s="37">
        <f t="shared" si="350"/>
        <v>9.0240106846465498</v>
      </c>
      <c r="L772" s="37">
        <f t="shared" si="341"/>
        <v>9.4280000000000008</v>
      </c>
      <c r="M772" s="37">
        <f t="shared" si="351"/>
        <v>0.40398931535345106</v>
      </c>
      <c r="N772" s="37">
        <f t="shared" si="342"/>
        <v>33.1</v>
      </c>
      <c r="P772" s="37">
        <f t="shared" si="352"/>
        <v>0.40398931535345106</v>
      </c>
      <c r="Q772" s="37">
        <f t="shared" si="353"/>
        <v>9.4280000000000008</v>
      </c>
      <c r="R772" s="101"/>
      <c r="S772">
        <v>9.4280000000000008</v>
      </c>
      <c r="T772" s="37">
        <f t="shared" si="320"/>
        <v>0</v>
      </c>
    </row>
    <row r="773" spans="1:20" x14ac:dyDescent="0.3">
      <c r="A773" s="94" t="s">
        <v>215</v>
      </c>
      <c r="B773" s="95">
        <v>33.1</v>
      </c>
      <c r="C773" s="37">
        <v>5.6859999999999999</v>
      </c>
      <c r="D773" s="37">
        <f>C773+E773</f>
        <v>6.6859999999999999</v>
      </c>
      <c r="E773" s="37">
        <f>VLOOKUP(A773,'расход по ИПУ'!A:B,2,0)</f>
        <v>1</v>
      </c>
      <c r="F773" s="37">
        <f>B773</f>
        <v>33.1</v>
      </c>
      <c r="H773" s="37">
        <f t="shared" si="348"/>
        <v>1</v>
      </c>
      <c r="I773" s="37">
        <f t="shared" si="349"/>
        <v>6.6859999999999999</v>
      </c>
      <c r="K773" s="37">
        <f t="shared" si="350"/>
        <v>6.6859999999999999</v>
      </c>
      <c r="L773" s="37">
        <f t="shared" si="341"/>
        <v>7.1280000000000001</v>
      </c>
      <c r="M773" s="37">
        <f t="shared" si="351"/>
        <v>0.44200000000000017</v>
      </c>
      <c r="N773" s="37">
        <f t="shared" si="342"/>
        <v>33.1</v>
      </c>
      <c r="P773" s="37">
        <f t="shared" si="352"/>
        <v>0.44200000000000017</v>
      </c>
      <c r="Q773" s="37">
        <f t="shared" si="353"/>
        <v>7.1280000000000001</v>
      </c>
      <c r="R773" s="101"/>
      <c r="S773">
        <v>7.1280000000000001</v>
      </c>
      <c r="T773" s="37">
        <f t="shared" si="320"/>
        <v>0</v>
      </c>
    </row>
    <row r="774" spans="1:20" x14ac:dyDescent="0.3">
      <c r="A774" s="94" t="s">
        <v>276</v>
      </c>
      <c r="B774" s="95">
        <v>36.700000000000003</v>
      </c>
      <c r="C774" s="37">
        <v>6.7510000000000003</v>
      </c>
      <c r="G774" s="37">
        <f t="shared" ref="G774:G776" si="354">B774*$G$797</f>
        <v>0.24837438448726037</v>
      </c>
      <c r="H774" s="37">
        <f t="shared" si="348"/>
        <v>0.24837438448726037</v>
      </c>
      <c r="I774" s="37">
        <f t="shared" si="349"/>
        <v>6.9993743844872611</v>
      </c>
      <c r="K774" s="37">
        <f t="shared" si="350"/>
        <v>6.9993743844872611</v>
      </c>
      <c r="L774" s="37">
        <f t="shared" si="341"/>
        <v>8.3040000000000003</v>
      </c>
      <c r="M774" s="37">
        <f t="shared" si="351"/>
        <v>1.3046256155127391</v>
      </c>
      <c r="N774" s="37">
        <f t="shared" si="342"/>
        <v>36.700000000000003</v>
      </c>
      <c r="P774" s="37">
        <f t="shared" si="352"/>
        <v>1.3046256155127391</v>
      </c>
      <c r="Q774" s="37">
        <f t="shared" si="353"/>
        <v>8.3040000000000003</v>
      </c>
      <c r="R774" s="101"/>
      <c r="S774">
        <v>8.3040000000000003</v>
      </c>
      <c r="T774" s="37">
        <f t="shared" ref="T774:T795" si="355">S774-Q774</f>
        <v>0</v>
      </c>
    </row>
    <row r="775" spans="1:20" x14ac:dyDescent="0.3">
      <c r="A775" s="94" t="s">
        <v>357</v>
      </c>
      <c r="B775" s="95">
        <v>78.400000000000006</v>
      </c>
      <c r="C775" s="37">
        <v>4.742</v>
      </c>
      <c r="G775" s="37">
        <f t="shared" si="354"/>
        <v>0.53058724097550991</v>
      </c>
      <c r="H775" s="37">
        <f t="shared" si="348"/>
        <v>0.53058724097550991</v>
      </c>
      <c r="I775" s="37">
        <f t="shared" si="349"/>
        <v>5.2725872409755095</v>
      </c>
      <c r="K775" s="37">
        <f t="shared" ref="K775:K776" si="356">S775</f>
        <v>4.742</v>
      </c>
      <c r="L775" s="37">
        <f t="shared" si="341"/>
        <v>4.742</v>
      </c>
      <c r="M775" s="37">
        <f t="shared" si="351"/>
        <v>0</v>
      </c>
      <c r="N775" s="37">
        <f t="shared" si="342"/>
        <v>78.400000000000006</v>
      </c>
      <c r="P775" s="37">
        <f t="shared" si="352"/>
        <v>0</v>
      </c>
      <c r="Q775" s="37">
        <f t="shared" si="353"/>
        <v>4.742</v>
      </c>
      <c r="R775" s="101"/>
      <c r="S775">
        <v>4.742</v>
      </c>
      <c r="T775" s="37">
        <f t="shared" si="355"/>
        <v>0</v>
      </c>
    </row>
    <row r="776" spans="1:20" x14ac:dyDescent="0.3">
      <c r="A776" s="94" t="s">
        <v>348</v>
      </c>
      <c r="B776" s="95">
        <v>72.599999999999994</v>
      </c>
      <c r="C776" s="37">
        <v>1.4470000000000001</v>
      </c>
      <c r="G776" s="37">
        <f t="shared" si="354"/>
        <v>0.49133461345436241</v>
      </c>
      <c r="H776" s="37">
        <f t="shared" si="348"/>
        <v>0.49133461345436241</v>
      </c>
      <c r="I776" s="37">
        <f t="shared" si="349"/>
        <v>1.9383346134543624</v>
      </c>
      <c r="K776" s="37">
        <f t="shared" si="356"/>
        <v>1.4470000000000001</v>
      </c>
      <c r="L776" s="37">
        <f t="shared" si="341"/>
        <v>1.4470000000000001</v>
      </c>
      <c r="M776" s="37">
        <f t="shared" si="351"/>
        <v>0</v>
      </c>
      <c r="N776" s="37">
        <f t="shared" si="342"/>
        <v>72.599999999999994</v>
      </c>
      <c r="P776" s="37">
        <f t="shared" si="352"/>
        <v>0</v>
      </c>
      <c r="Q776" s="37">
        <f t="shared" si="353"/>
        <v>1.4470000000000001</v>
      </c>
      <c r="R776" s="101"/>
      <c r="S776">
        <v>1.4470000000000001</v>
      </c>
      <c r="T776" s="37">
        <f t="shared" si="355"/>
        <v>0</v>
      </c>
    </row>
    <row r="777" spans="1:20" x14ac:dyDescent="0.3">
      <c r="A777" s="94" t="s">
        <v>355</v>
      </c>
      <c r="B777" s="95">
        <v>57.1</v>
      </c>
      <c r="C777" s="37">
        <v>10.962</v>
      </c>
      <c r="D777" s="37">
        <f t="shared" ref="D777:D778" si="357">C777+E777</f>
        <v>11.481999999999999</v>
      </c>
      <c r="E777" s="37">
        <f>VLOOKUP(A777,'расход по ИПУ'!A:B,2,0)</f>
        <v>0.52</v>
      </c>
      <c r="F777" s="37">
        <f t="shared" ref="F777:F778" si="358">B777</f>
        <v>57.1</v>
      </c>
      <c r="H777" s="37">
        <f t="shared" si="348"/>
        <v>0.52</v>
      </c>
      <c r="I777" s="37">
        <f t="shared" si="349"/>
        <v>11.481999999999999</v>
      </c>
      <c r="K777" s="37">
        <f t="shared" si="350"/>
        <v>11.481999999999999</v>
      </c>
      <c r="L777" s="37">
        <f t="shared" si="341"/>
        <v>13.278</v>
      </c>
      <c r="M777" s="37">
        <f t="shared" si="351"/>
        <v>1.7960000000000012</v>
      </c>
      <c r="N777" s="37">
        <f t="shared" si="342"/>
        <v>57.1</v>
      </c>
      <c r="P777" s="37">
        <f t="shared" si="352"/>
        <v>1.7960000000000012</v>
      </c>
      <c r="Q777" s="37">
        <f t="shared" si="353"/>
        <v>13.278</v>
      </c>
      <c r="R777" s="101"/>
      <c r="S777">
        <v>13.278</v>
      </c>
      <c r="T777" s="37">
        <f t="shared" si="355"/>
        <v>0</v>
      </c>
    </row>
    <row r="778" spans="1:20" x14ac:dyDescent="0.3">
      <c r="A778" s="94" t="s">
        <v>362</v>
      </c>
      <c r="B778" s="95">
        <v>33.1</v>
      </c>
      <c r="C778" s="37">
        <v>5.39</v>
      </c>
      <c r="D778" s="37">
        <f t="shared" si="357"/>
        <v>5.39</v>
      </c>
      <c r="E778" s="37">
        <f>VLOOKUP(A778,'расход по ИПУ'!A:B,2,0)</f>
        <v>0</v>
      </c>
      <c r="F778" s="37">
        <f t="shared" si="358"/>
        <v>33.1</v>
      </c>
      <c r="H778" s="37">
        <f t="shared" si="348"/>
        <v>0</v>
      </c>
      <c r="I778" s="37">
        <f t="shared" si="349"/>
        <v>5.39</v>
      </c>
      <c r="K778" s="37">
        <f t="shared" si="350"/>
        <v>5.39</v>
      </c>
      <c r="L778" s="37">
        <f t="shared" si="341"/>
        <v>5.7759999999999998</v>
      </c>
      <c r="M778" s="37">
        <f t="shared" si="351"/>
        <v>0.38600000000000012</v>
      </c>
      <c r="N778" s="37">
        <f t="shared" si="342"/>
        <v>33.1</v>
      </c>
      <c r="P778" s="37">
        <f t="shared" si="352"/>
        <v>0.38600000000000012</v>
      </c>
      <c r="Q778" s="37">
        <f t="shared" si="353"/>
        <v>5.7759999999999998</v>
      </c>
      <c r="R778" s="101"/>
      <c r="S778">
        <v>5.7759999999999998</v>
      </c>
      <c r="T778" s="37">
        <f t="shared" si="355"/>
        <v>0</v>
      </c>
    </row>
    <row r="779" spans="1:20" x14ac:dyDescent="0.3">
      <c r="A779" s="94" t="s">
        <v>1779</v>
      </c>
      <c r="B779" s="95">
        <v>103.7</v>
      </c>
      <c r="C779" s="37">
        <v>16.559999999999999</v>
      </c>
      <c r="G779" s="37">
        <f>B779*$G$797</f>
        <v>0.70180990930051501</v>
      </c>
      <c r="H779" s="37">
        <f t="shared" si="348"/>
        <v>0.70180990930051501</v>
      </c>
      <c r="I779" s="37">
        <f t="shared" si="349"/>
        <v>17.261809909300514</v>
      </c>
      <c r="K779" s="37">
        <f t="shared" si="350"/>
        <v>17.261809909300514</v>
      </c>
      <c r="L779" s="37">
        <f t="shared" si="341"/>
        <v>39.799999999999997</v>
      </c>
      <c r="M779" s="37">
        <f t="shared" si="351"/>
        <v>22.538190090699484</v>
      </c>
      <c r="N779" s="37">
        <f t="shared" si="342"/>
        <v>103.7</v>
      </c>
      <c r="P779" s="37">
        <f t="shared" si="352"/>
        <v>22.538190090699484</v>
      </c>
      <c r="Q779" s="37">
        <f t="shared" si="353"/>
        <v>39.799999999999997</v>
      </c>
      <c r="R779" s="101"/>
      <c r="S779">
        <v>39.799999999999997</v>
      </c>
      <c r="T779" s="37">
        <f t="shared" si="355"/>
        <v>0</v>
      </c>
    </row>
    <row r="780" spans="1:20" x14ac:dyDescent="0.3">
      <c r="A780" s="94" t="s">
        <v>1709</v>
      </c>
      <c r="B780" s="95">
        <v>128.6</v>
      </c>
      <c r="C780" s="37">
        <v>22.321000000000002</v>
      </c>
      <c r="D780" s="37">
        <f>C780+E780</f>
        <v>22.321000000000002</v>
      </c>
      <c r="E780" s="37">
        <f>VLOOKUP(A780,'расход по ИПУ'!A:B,2,0)</f>
        <v>0</v>
      </c>
      <c r="F780" s="37">
        <f>B780</f>
        <v>128.6</v>
      </c>
      <c r="H780" s="37">
        <f t="shared" si="348"/>
        <v>0</v>
      </c>
      <c r="I780" s="37">
        <f t="shared" si="349"/>
        <v>22.321000000000002</v>
      </c>
      <c r="K780" s="37">
        <f t="shared" si="350"/>
        <v>22.321000000000002</v>
      </c>
      <c r="L780" s="37">
        <f t="shared" si="341"/>
        <v>25.963999999999999</v>
      </c>
      <c r="M780" s="37">
        <f t="shared" si="351"/>
        <v>3.6429999999999971</v>
      </c>
      <c r="N780" s="37">
        <f t="shared" si="342"/>
        <v>128.6</v>
      </c>
      <c r="P780" s="37">
        <f t="shared" si="352"/>
        <v>3.6429999999999971</v>
      </c>
      <c r="Q780" s="37">
        <f t="shared" si="353"/>
        <v>25.963999999999999</v>
      </c>
      <c r="R780" s="101"/>
      <c r="S780">
        <v>25.963999999999999</v>
      </c>
      <c r="T780" s="37">
        <f t="shared" si="355"/>
        <v>0</v>
      </c>
    </row>
    <row r="781" spans="1:20" x14ac:dyDescent="0.3">
      <c r="A781" s="94" t="s">
        <v>984</v>
      </c>
      <c r="B781" s="95">
        <v>175.1</v>
      </c>
      <c r="G781" s="37">
        <f t="shared" ref="G781:G782" si="359">B781*$G$797</f>
        <v>1.18502328947464</v>
      </c>
      <c r="H781" s="37">
        <f t="shared" si="348"/>
        <v>1.18502328947464</v>
      </c>
      <c r="I781" s="37">
        <f t="shared" si="349"/>
        <v>1.18502328947464</v>
      </c>
      <c r="K781" s="37">
        <f t="shared" si="350"/>
        <v>1.18502328947464</v>
      </c>
      <c r="O781" s="37">
        <f>B781*$O$797</f>
        <v>5.0312422859314925</v>
      </c>
      <c r="P781" s="37">
        <f t="shared" si="352"/>
        <v>5.0312422859314925</v>
      </c>
      <c r="Q781" s="37">
        <f t="shared" si="353"/>
        <v>6.2162655754061324</v>
      </c>
      <c r="R781" s="101"/>
      <c r="T781" s="37">
        <f t="shared" si="355"/>
        <v>-6.2162655754061324</v>
      </c>
    </row>
    <row r="782" spans="1:20" x14ac:dyDescent="0.3">
      <c r="A782" s="94" t="s">
        <v>2252</v>
      </c>
      <c r="B782" s="95">
        <v>122.4</v>
      </c>
      <c r="C782" s="37">
        <v>3.4580000000000002</v>
      </c>
      <c r="G782" s="37">
        <f t="shared" si="359"/>
        <v>0.82836579458421444</v>
      </c>
      <c r="H782" s="37">
        <f t="shared" si="348"/>
        <v>0.82836579458421444</v>
      </c>
      <c r="I782" s="37">
        <f t="shared" si="349"/>
        <v>4.2863657945842144</v>
      </c>
      <c r="K782" s="37">
        <f>S782</f>
        <v>3.4580000000000002</v>
      </c>
      <c r="L782" s="37">
        <f t="shared" ref="L782:L783" si="360">K782+M782</f>
        <v>3.4580000000000002</v>
      </c>
      <c r="M782" s="37">
        <f t="shared" si="351"/>
        <v>0</v>
      </c>
      <c r="N782" s="37">
        <f t="shared" ref="N782:N783" si="361">B782</f>
        <v>122.4</v>
      </c>
      <c r="P782" s="37">
        <f t="shared" si="352"/>
        <v>0</v>
      </c>
      <c r="Q782" s="37">
        <f t="shared" si="353"/>
        <v>3.4580000000000002</v>
      </c>
      <c r="R782" s="101"/>
      <c r="S782">
        <v>3.4580000000000002</v>
      </c>
      <c r="T782" s="37">
        <f t="shared" si="355"/>
        <v>0</v>
      </c>
    </row>
    <row r="783" spans="1:20" x14ac:dyDescent="0.3">
      <c r="A783" s="94" t="s">
        <v>1979</v>
      </c>
      <c r="B783" s="95">
        <v>106.3</v>
      </c>
      <c r="C783" s="37">
        <v>40</v>
      </c>
      <c r="D783" s="37">
        <f>C783+E783</f>
        <v>40</v>
      </c>
      <c r="E783" s="37">
        <f>VLOOKUP(A783,'расход по ИПУ'!A:B,2,0)</f>
        <v>0</v>
      </c>
      <c r="F783" s="37">
        <f>B783</f>
        <v>106.3</v>
      </c>
      <c r="H783" s="37">
        <f t="shared" si="348"/>
        <v>0</v>
      </c>
      <c r="I783" s="37">
        <f t="shared" si="349"/>
        <v>40</v>
      </c>
      <c r="K783" s="37">
        <f t="shared" si="350"/>
        <v>40</v>
      </c>
      <c r="L783" s="37">
        <f t="shared" si="360"/>
        <v>46</v>
      </c>
      <c r="M783" s="37">
        <f t="shared" si="351"/>
        <v>6</v>
      </c>
      <c r="N783" s="37">
        <f t="shared" si="361"/>
        <v>106.3</v>
      </c>
      <c r="P783" s="37">
        <f t="shared" si="352"/>
        <v>6</v>
      </c>
      <c r="Q783" s="37">
        <f t="shared" si="353"/>
        <v>46</v>
      </c>
      <c r="R783" s="101"/>
      <c r="S783">
        <v>46</v>
      </c>
      <c r="T783" s="37">
        <f t="shared" si="355"/>
        <v>0</v>
      </c>
    </row>
    <row r="784" spans="1:20" x14ac:dyDescent="0.3">
      <c r="A784" s="94" t="s">
        <v>1656</v>
      </c>
      <c r="B784" s="95">
        <v>60.2</v>
      </c>
      <c r="G784" s="37">
        <f t="shared" ref="G784:G795" si="362">B784*$G$797</f>
        <v>0.40741520289190941</v>
      </c>
      <c r="H784" s="37">
        <f t="shared" si="348"/>
        <v>0.40741520289190941</v>
      </c>
      <c r="I784" s="37">
        <f t="shared" si="349"/>
        <v>0.40741520289190941</v>
      </c>
      <c r="K784" s="37">
        <f t="shared" si="350"/>
        <v>0.40741520289190941</v>
      </c>
      <c r="O784" s="37">
        <f>B784*$O$797</f>
        <v>1.729758912696036</v>
      </c>
      <c r="P784" s="37">
        <f t="shared" si="352"/>
        <v>1.729758912696036</v>
      </c>
      <c r="Q784" s="37">
        <f t="shared" si="353"/>
        <v>2.1371741155879453</v>
      </c>
      <c r="R784" s="101"/>
      <c r="T784" s="37">
        <f t="shared" si="355"/>
        <v>-2.1371741155879453</v>
      </c>
    </row>
    <row r="785" spans="1:20" x14ac:dyDescent="0.3">
      <c r="A785" s="94" t="s">
        <v>1862</v>
      </c>
      <c r="B785" s="95">
        <v>98.6</v>
      </c>
      <c r="C785" s="37">
        <v>4.2329999999999997</v>
      </c>
      <c r="G785" s="37">
        <f t="shared" si="362"/>
        <v>0.66729466785950597</v>
      </c>
      <c r="H785" s="37">
        <f t="shared" si="348"/>
        <v>0.66729466785950597</v>
      </c>
      <c r="I785" s="37">
        <f t="shared" si="349"/>
        <v>4.9002946678595052</v>
      </c>
      <c r="K785" s="37">
        <f t="shared" si="350"/>
        <v>4.9002946678595052</v>
      </c>
      <c r="L785" s="37">
        <f>K785+M785</f>
        <v>24.233000000000001</v>
      </c>
      <c r="M785" s="37">
        <f t="shared" si="351"/>
        <v>19.332705332140495</v>
      </c>
      <c r="N785" s="37">
        <f>B785</f>
        <v>98.6</v>
      </c>
      <c r="P785" s="37">
        <f t="shared" si="352"/>
        <v>19.332705332140495</v>
      </c>
      <c r="Q785" s="37">
        <f t="shared" si="353"/>
        <v>24.233000000000001</v>
      </c>
      <c r="R785" s="101"/>
      <c r="S785">
        <v>24.233000000000001</v>
      </c>
      <c r="T785" s="37">
        <f t="shared" si="355"/>
        <v>0</v>
      </c>
    </row>
    <row r="786" spans="1:20" x14ac:dyDescent="0.3">
      <c r="A786" s="94" t="s">
        <v>1799</v>
      </c>
      <c r="B786" s="95">
        <v>35.299999999999997</v>
      </c>
      <c r="G786" s="37">
        <f t="shared" si="362"/>
        <v>0.23889961232698337</v>
      </c>
      <c r="H786" s="37">
        <f t="shared" si="348"/>
        <v>0.23889961232698337</v>
      </c>
      <c r="I786" s="37">
        <f t="shared" si="349"/>
        <v>0.23889961232698337</v>
      </c>
      <c r="K786" s="37">
        <f t="shared" si="350"/>
        <v>0.23889961232698337</v>
      </c>
      <c r="O786" s="37">
        <f t="shared" ref="O786:O787" si="363">B786*$O$797</f>
        <v>1.014293847477908</v>
      </c>
      <c r="P786" s="37">
        <f t="shared" si="352"/>
        <v>1.014293847477908</v>
      </c>
      <c r="Q786" s="37">
        <f t="shared" si="353"/>
        <v>1.2531934598048913</v>
      </c>
      <c r="R786" s="101"/>
      <c r="T786" s="37">
        <f t="shared" si="355"/>
        <v>-1.2531934598048913</v>
      </c>
    </row>
    <row r="787" spans="1:20" x14ac:dyDescent="0.3">
      <c r="A787" s="94" t="s">
        <v>1873</v>
      </c>
      <c r="B787" s="95">
        <v>51.4</v>
      </c>
      <c r="C787" s="37">
        <v>1.341</v>
      </c>
      <c r="G787" s="37">
        <f t="shared" si="362"/>
        <v>0.34785949217016843</v>
      </c>
      <c r="H787" s="37">
        <f t="shared" si="348"/>
        <v>0.34785949217016843</v>
      </c>
      <c r="I787" s="37">
        <f t="shared" si="349"/>
        <v>1.6888594921701685</v>
      </c>
      <c r="K787" s="37">
        <f t="shared" si="350"/>
        <v>1.6888594921701685</v>
      </c>
      <c r="O787" s="37">
        <f t="shared" si="363"/>
        <v>1.4769037892454524</v>
      </c>
      <c r="P787" s="37">
        <f t="shared" si="352"/>
        <v>1.4769037892454524</v>
      </c>
      <c r="Q787" s="37">
        <f t="shared" si="353"/>
        <v>3.1657632814156207</v>
      </c>
      <c r="R787" s="101"/>
      <c r="T787" s="37">
        <f t="shared" si="355"/>
        <v>-3.1657632814156207</v>
      </c>
    </row>
    <row r="788" spans="1:20" x14ac:dyDescent="0.3">
      <c r="A788" s="94" t="s">
        <v>1703</v>
      </c>
      <c r="B788" s="95">
        <v>97.1</v>
      </c>
      <c r="C788" s="37">
        <v>31.57</v>
      </c>
      <c r="G788" s="37">
        <f t="shared" si="362"/>
        <v>0.65714312625920923</v>
      </c>
      <c r="H788" s="37">
        <f t="shared" si="348"/>
        <v>0.65714312625920923</v>
      </c>
      <c r="I788" s="37">
        <f t="shared" si="349"/>
        <v>32.227143126259207</v>
      </c>
      <c r="K788" s="37">
        <f>S788</f>
        <v>31.57</v>
      </c>
      <c r="L788" s="37">
        <f>K788+M788</f>
        <v>31.57</v>
      </c>
      <c r="M788" s="37">
        <f t="shared" si="351"/>
        <v>0</v>
      </c>
      <c r="N788" s="37">
        <f>B788</f>
        <v>97.1</v>
      </c>
      <c r="P788" s="37">
        <f t="shared" si="352"/>
        <v>0</v>
      </c>
      <c r="Q788" s="37">
        <f t="shared" si="353"/>
        <v>31.57</v>
      </c>
      <c r="R788" s="101"/>
      <c r="S788">
        <v>31.57</v>
      </c>
      <c r="T788" s="37">
        <f t="shared" si="355"/>
        <v>0</v>
      </c>
    </row>
    <row r="789" spans="1:20" x14ac:dyDescent="0.3">
      <c r="A789" s="94" t="s">
        <v>2626</v>
      </c>
      <c r="B789" s="95">
        <v>46.1</v>
      </c>
      <c r="G789" s="37">
        <f t="shared" si="362"/>
        <v>0.31199071184911997</v>
      </c>
      <c r="H789" s="37">
        <f t="shared" si="348"/>
        <v>0.31199071184911997</v>
      </c>
      <c r="I789" s="37">
        <f t="shared" si="349"/>
        <v>0.31199071184911997</v>
      </c>
      <c r="K789" s="37">
        <f t="shared" si="350"/>
        <v>0.31199071184911997</v>
      </c>
      <c r="O789" s="37">
        <f t="shared" ref="O789:O792" si="364">B789*$O$797</f>
        <v>1.3246160444399877</v>
      </c>
      <c r="P789" s="37">
        <f t="shared" si="352"/>
        <v>1.3246160444399877</v>
      </c>
      <c r="Q789" s="37">
        <f t="shared" si="353"/>
        <v>1.6366067562891078</v>
      </c>
      <c r="R789" s="101"/>
      <c r="T789" s="37">
        <f t="shared" si="355"/>
        <v>-1.6366067562891078</v>
      </c>
    </row>
    <row r="790" spans="1:20" x14ac:dyDescent="0.3">
      <c r="A790" s="94" t="s">
        <v>1781</v>
      </c>
      <c r="B790" s="95">
        <v>552.1</v>
      </c>
      <c r="G790" s="37">
        <f t="shared" si="362"/>
        <v>3.7364440783492223</v>
      </c>
      <c r="H790" s="37">
        <f t="shared" si="348"/>
        <v>3.7364440783492223</v>
      </c>
      <c r="I790" s="37">
        <f t="shared" si="349"/>
        <v>3.7364440783492223</v>
      </c>
      <c r="K790" s="37">
        <f t="shared" si="350"/>
        <v>3.7364440783492223</v>
      </c>
      <c r="O790" s="37">
        <f t="shared" si="364"/>
        <v>15.863785642848528</v>
      </c>
      <c r="P790" s="37">
        <f t="shared" si="352"/>
        <v>15.863785642848528</v>
      </c>
      <c r="Q790" s="37">
        <f t="shared" si="353"/>
        <v>19.600229721197749</v>
      </c>
      <c r="R790" s="101"/>
      <c r="T790" s="37">
        <f t="shared" si="355"/>
        <v>-19.600229721197749</v>
      </c>
    </row>
    <row r="791" spans="1:20" x14ac:dyDescent="0.3">
      <c r="A791" s="94" t="s">
        <v>1864</v>
      </c>
      <c r="B791" s="95">
        <v>118.4</v>
      </c>
      <c r="G791" s="37">
        <f t="shared" si="362"/>
        <v>0.80129501698342309</v>
      </c>
      <c r="H791" s="37">
        <f t="shared" si="348"/>
        <v>0.80129501698342309</v>
      </c>
      <c r="I791" s="37">
        <f t="shared" si="349"/>
        <v>0.80129501698342309</v>
      </c>
      <c r="K791" s="37">
        <f t="shared" si="350"/>
        <v>0.80129501698342309</v>
      </c>
      <c r="O791" s="37">
        <f t="shared" si="364"/>
        <v>3.4020507518805756</v>
      </c>
      <c r="P791" s="37">
        <f t="shared" si="352"/>
        <v>3.4020507518805756</v>
      </c>
      <c r="Q791" s="37">
        <f t="shared" si="353"/>
        <v>4.2033457688639988</v>
      </c>
      <c r="R791" s="101"/>
      <c r="T791" s="37">
        <f t="shared" si="355"/>
        <v>-4.2033457688639988</v>
      </c>
    </row>
    <row r="792" spans="1:20" x14ac:dyDescent="0.3">
      <c r="A792" s="94" t="s">
        <v>897</v>
      </c>
      <c r="B792" s="95">
        <v>42.1</v>
      </c>
      <c r="G792" s="37">
        <f t="shared" si="362"/>
        <v>0.28491993424832868</v>
      </c>
      <c r="H792" s="37">
        <f t="shared" si="348"/>
        <v>0.28491993424832868</v>
      </c>
      <c r="I792" s="37">
        <f t="shared" si="349"/>
        <v>0.28491993424832868</v>
      </c>
      <c r="K792" s="37">
        <f t="shared" si="350"/>
        <v>0.28491993424832868</v>
      </c>
      <c r="O792" s="37">
        <f t="shared" si="364"/>
        <v>1.2096818974169952</v>
      </c>
      <c r="P792" s="37">
        <f t="shared" si="352"/>
        <v>1.2096818974169952</v>
      </c>
      <c r="Q792" s="37">
        <f t="shared" si="353"/>
        <v>1.4946018316653238</v>
      </c>
      <c r="R792" s="101"/>
      <c r="T792" s="37">
        <f t="shared" si="355"/>
        <v>-1.4946018316653238</v>
      </c>
    </row>
    <row r="793" spans="1:20" x14ac:dyDescent="0.3">
      <c r="A793" s="94" t="s">
        <v>1903</v>
      </c>
      <c r="B793" s="95">
        <v>65.5</v>
      </c>
      <c r="C793" s="37">
        <v>75.2</v>
      </c>
      <c r="G793" s="37">
        <f t="shared" si="362"/>
        <v>0.44328398321295787</v>
      </c>
      <c r="H793" s="37">
        <f t="shared" si="348"/>
        <v>0.44328398321295787</v>
      </c>
      <c r="I793" s="37">
        <f t="shared" si="349"/>
        <v>75.643283983212967</v>
      </c>
      <c r="K793" s="37">
        <f t="shared" si="350"/>
        <v>75.643283983212967</v>
      </c>
      <c r="M793" s="37">
        <f t="shared" si="351"/>
        <v>30.356716016787033</v>
      </c>
      <c r="N793" s="37">
        <f>B793</f>
        <v>65.5</v>
      </c>
      <c r="P793" s="37">
        <f t="shared" si="352"/>
        <v>30.356716016787033</v>
      </c>
      <c r="Q793" s="37">
        <f t="shared" si="353"/>
        <v>106</v>
      </c>
      <c r="R793" s="101"/>
      <c r="S793">
        <v>106</v>
      </c>
      <c r="T793" s="37">
        <f t="shared" si="355"/>
        <v>0</v>
      </c>
    </row>
    <row r="794" spans="1:20" x14ac:dyDescent="0.3">
      <c r="A794" s="94" t="s">
        <v>1650</v>
      </c>
      <c r="B794" s="95">
        <v>175.5</v>
      </c>
      <c r="G794" s="37">
        <f t="shared" si="362"/>
        <v>1.1877303672347193</v>
      </c>
      <c r="H794" s="37">
        <f t="shared" si="348"/>
        <v>1.1877303672347193</v>
      </c>
      <c r="I794" s="37">
        <f t="shared" si="349"/>
        <v>1.1877303672347193</v>
      </c>
      <c r="K794" s="37">
        <f t="shared" si="350"/>
        <v>1.1877303672347193</v>
      </c>
      <c r="O794" s="37">
        <f t="shared" ref="O794:O795" si="365">B794*$O$797</f>
        <v>5.0427357006337923</v>
      </c>
      <c r="P794" s="37">
        <f t="shared" si="352"/>
        <v>5.0427357006337923</v>
      </c>
      <c r="Q794" s="37">
        <f t="shared" si="353"/>
        <v>6.2304660678685115</v>
      </c>
      <c r="R794" s="101"/>
      <c r="T794" s="37">
        <f t="shared" si="355"/>
        <v>-6.2304660678685115</v>
      </c>
    </row>
    <row r="795" spans="1:20" x14ac:dyDescent="0.3">
      <c r="A795" s="94" t="s">
        <v>1848</v>
      </c>
      <c r="B795" s="95">
        <v>53.2</v>
      </c>
      <c r="G795" s="37">
        <f t="shared" si="362"/>
        <v>0.36004134209052457</v>
      </c>
      <c r="H795" s="37">
        <f t="shared" si="348"/>
        <v>0.36004134209052457</v>
      </c>
      <c r="I795" s="37">
        <f t="shared" si="349"/>
        <v>0.36004134209052457</v>
      </c>
      <c r="K795" s="37">
        <f t="shared" si="350"/>
        <v>0.36004134209052457</v>
      </c>
      <c r="O795" s="37">
        <f t="shared" si="365"/>
        <v>1.5286241554057991</v>
      </c>
      <c r="P795" s="37">
        <f t="shared" si="352"/>
        <v>1.5286241554057991</v>
      </c>
      <c r="Q795" s="37">
        <f t="shared" si="353"/>
        <v>1.8886654974963237</v>
      </c>
      <c r="R795" s="101"/>
      <c r="T795" s="37">
        <f t="shared" si="355"/>
        <v>-1.8886654974963237</v>
      </c>
    </row>
    <row r="797" spans="1:20" x14ac:dyDescent="0.3">
      <c r="E797" s="38">
        <f>SUM(E2:E795)</f>
        <v>93.047000000000011</v>
      </c>
      <c r="F797" s="38">
        <f>SUM(F2:F795)</f>
        <v>13748.700000000015</v>
      </c>
      <c r="G797" s="114">
        <f>E797/F797</f>
        <v>6.76769440019783E-3</v>
      </c>
      <c r="H797" s="38">
        <f>SUM(H2:H795)</f>
        <v>296.15363018321688</v>
      </c>
      <c r="M797" s="38">
        <f>SUM(M2:M795)</f>
        <v>1219.1007507655265</v>
      </c>
      <c r="N797" s="38">
        <f>SUM(N2:N795)</f>
        <v>42427.799999999901</v>
      </c>
      <c r="O797" s="114">
        <f>M797/N797</f>
        <v>2.8733536755748103E-2</v>
      </c>
      <c r="P797" s="38">
        <f>SUM(P2:P795)</f>
        <v>1257.3766950778586</v>
      </c>
    </row>
    <row r="799" spans="1:20" x14ac:dyDescent="0.3">
      <c r="M799" s="49"/>
    </row>
    <row r="800" spans="1:20" x14ac:dyDescent="0.3">
      <c r="S800" s="37"/>
    </row>
  </sheetData>
  <autoFilter ref="A1:X795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4"/>
  <sheetViews>
    <sheetView workbookViewId="0">
      <selection activeCell="M5" sqref="M5"/>
    </sheetView>
  </sheetViews>
  <sheetFormatPr defaultRowHeight="14.4" x14ac:dyDescent="0.3"/>
  <cols>
    <col min="1" max="1" width="45.44140625" style="53" bestFit="1" customWidth="1"/>
    <col min="2" max="16384" width="8.88671875" style="53"/>
  </cols>
  <sheetData>
    <row r="1" spans="1:13" x14ac:dyDescent="0.3">
      <c r="A1" s="103" t="s">
        <v>2816</v>
      </c>
      <c r="B1" s="102" t="s">
        <v>2817</v>
      </c>
      <c r="C1" s="102" t="s">
        <v>2818</v>
      </c>
      <c r="D1" s="102" t="s">
        <v>2819</v>
      </c>
      <c r="E1" s="102"/>
      <c r="F1" s="102" t="s">
        <v>2820</v>
      </c>
      <c r="G1" s="102" t="s">
        <v>2821</v>
      </c>
      <c r="H1" s="102" t="s">
        <v>2822</v>
      </c>
      <c r="I1" s="102" t="s">
        <v>2823</v>
      </c>
      <c r="J1" s="102" t="s">
        <v>2824</v>
      </c>
      <c r="K1" s="102" t="s">
        <v>2825</v>
      </c>
      <c r="L1" s="102"/>
      <c r="M1" s="104" t="s">
        <v>411</v>
      </c>
    </row>
    <row r="2" spans="1:13" x14ac:dyDescent="0.3">
      <c r="A2" s="103" t="s">
        <v>398</v>
      </c>
      <c r="B2" s="104" t="s">
        <v>399</v>
      </c>
      <c r="C2" s="104" t="s">
        <v>399</v>
      </c>
      <c r="D2" s="104" t="s">
        <v>399</v>
      </c>
      <c r="E2" s="104"/>
      <c r="F2" s="104" t="s">
        <v>399</v>
      </c>
      <c r="G2" s="104" t="s">
        <v>399</v>
      </c>
      <c r="H2" s="104" t="s">
        <v>399</v>
      </c>
      <c r="I2" s="104" t="s">
        <v>399</v>
      </c>
      <c r="J2" s="104" t="s">
        <v>399</v>
      </c>
      <c r="K2" s="104" t="s">
        <v>399</v>
      </c>
      <c r="L2" s="104"/>
      <c r="M2" s="104" t="s">
        <v>399</v>
      </c>
    </row>
    <row r="3" spans="1:13" x14ac:dyDescent="0.3">
      <c r="A3" s="102"/>
      <c r="B3" s="104" t="s">
        <v>2826</v>
      </c>
      <c r="C3" s="104" t="s">
        <v>2826</v>
      </c>
      <c r="D3" s="104" t="s">
        <v>2826</v>
      </c>
      <c r="E3" s="104"/>
      <c r="F3" s="104" t="s">
        <v>2826</v>
      </c>
      <c r="G3" s="104" t="s">
        <v>2826</v>
      </c>
      <c r="H3" s="104" t="s">
        <v>2826</v>
      </c>
      <c r="I3" s="104" t="s">
        <v>2826</v>
      </c>
      <c r="J3" s="104" t="s">
        <v>2826</v>
      </c>
      <c r="K3" s="104" t="s">
        <v>2826</v>
      </c>
      <c r="L3" s="104"/>
      <c r="M3" s="104" t="s">
        <v>2826</v>
      </c>
    </row>
    <row r="4" spans="1:13" x14ac:dyDescent="0.3">
      <c r="A4" s="102" t="s">
        <v>2812</v>
      </c>
      <c r="B4" s="105">
        <v>-1652.61</v>
      </c>
      <c r="C4" s="106">
        <v>109.02200000000001</v>
      </c>
      <c r="D4" s="106">
        <v>40.164999999999999</v>
      </c>
      <c r="E4" s="106" t="s">
        <v>2828</v>
      </c>
      <c r="F4" s="106">
        <v>20.178000000000001</v>
      </c>
      <c r="G4" s="106">
        <v>26.056000000000001</v>
      </c>
      <c r="H4" s="106">
        <v>47.930999999999997</v>
      </c>
      <c r="I4" s="106">
        <v>117.785</v>
      </c>
      <c r="J4" s="106">
        <v>180.559</v>
      </c>
      <c r="K4" s="105">
        <v>8393.3850000000002</v>
      </c>
      <c r="L4" s="106" t="s">
        <v>2827</v>
      </c>
      <c r="M4" s="105">
        <v>7282.4709999999995</v>
      </c>
    </row>
    <row r="5" spans="1:13" x14ac:dyDescent="0.3">
      <c r="A5" s="107" t="s">
        <v>355</v>
      </c>
      <c r="B5" s="108">
        <v>0.52</v>
      </c>
      <c r="C5" s="109"/>
      <c r="D5" s="109"/>
      <c r="E5" s="108">
        <f>SUM(B5:D5)</f>
        <v>0.52</v>
      </c>
      <c r="F5" s="109"/>
      <c r="G5" s="109"/>
      <c r="H5" s="109"/>
      <c r="I5" s="108">
        <v>0.42199999999999999</v>
      </c>
      <c r="J5" s="108">
        <v>0.83599999999999997</v>
      </c>
      <c r="K5" s="109"/>
      <c r="L5" s="108">
        <f>SUM(F5:K5)</f>
        <v>1.258</v>
      </c>
      <c r="M5" s="110">
        <v>1.778</v>
      </c>
    </row>
    <row r="6" spans="1:13" x14ac:dyDescent="0.3">
      <c r="A6" s="107" t="s">
        <v>459</v>
      </c>
      <c r="B6" s="108">
        <v>1.05</v>
      </c>
      <c r="C6" s="108">
        <v>0.2</v>
      </c>
      <c r="D6" s="109"/>
      <c r="E6" s="108">
        <f t="shared" ref="E6:E69" si="0">SUM(B6:D6)</f>
        <v>1.25</v>
      </c>
      <c r="F6" s="109"/>
      <c r="G6" s="109"/>
      <c r="H6" s="109"/>
      <c r="I6" s="108">
        <v>0.32600000000000001</v>
      </c>
      <c r="J6" s="108">
        <v>0.28299999999999997</v>
      </c>
      <c r="K6" s="108">
        <v>0.96499999999999997</v>
      </c>
      <c r="L6" s="108">
        <f t="shared" ref="L6:L69" si="1">SUM(F6:K6)</f>
        <v>1.5739999999999998</v>
      </c>
      <c r="M6" s="110">
        <v>2.8239999999999998</v>
      </c>
    </row>
    <row r="7" spans="1:13" x14ac:dyDescent="0.3">
      <c r="A7" s="107" t="s">
        <v>2531</v>
      </c>
      <c r="B7" s="108">
        <v>0.3</v>
      </c>
      <c r="C7" s="109"/>
      <c r="D7" s="109"/>
      <c r="E7" s="108">
        <f t="shared" si="0"/>
        <v>0.3</v>
      </c>
      <c r="F7" s="109"/>
      <c r="G7" s="109"/>
      <c r="H7" s="109"/>
      <c r="I7" s="108">
        <v>0.40100000000000002</v>
      </c>
      <c r="J7" s="108">
        <v>0.78700000000000003</v>
      </c>
      <c r="K7" s="109"/>
      <c r="L7" s="108">
        <f t="shared" si="1"/>
        <v>1.1880000000000002</v>
      </c>
      <c r="M7" s="110">
        <v>1.488</v>
      </c>
    </row>
    <row r="8" spans="1:13" x14ac:dyDescent="0.3">
      <c r="A8" s="107" t="s">
        <v>483</v>
      </c>
      <c r="B8" s="108">
        <v>1.694</v>
      </c>
      <c r="C8" s="109"/>
      <c r="D8" s="109"/>
      <c r="E8" s="108">
        <f t="shared" si="0"/>
        <v>1.694</v>
      </c>
      <c r="F8" s="109"/>
      <c r="G8" s="109"/>
      <c r="H8" s="109"/>
      <c r="I8" s="109"/>
      <c r="J8" s="109"/>
      <c r="K8" s="109"/>
      <c r="L8" s="108">
        <f t="shared" si="1"/>
        <v>0</v>
      </c>
      <c r="M8" s="110">
        <v>1.694</v>
      </c>
    </row>
    <row r="9" spans="1:13" x14ac:dyDescent="0.3">
      <c r="A9" s="107" t="s">
        <v>2670</v>
      </c>
      <c r="B9" s="108">
        <v>8.6999999999999994E-2</v>
      </c>
      <c r="C9" s="109"/>
      <c r="D9" s="109"/>
      <c r="E9" s="108">
        <f t="shared" si="0"/>
        <v>8.6999999999999994E-2</v>
      </c>
      <c r="F9" s="109"/>
      <c r="G9" s="109"/>
      <c r="H9" s="109"/>
      <c r="I9" s="108">
        <v>0.28100000000000003</v>
      </c>
      <c r="J9" s="108">
        <v>1.0109999999999999</v>
      </c>
      <c r="K9" s="108">
        <v>1.1839999999999999</v>
      </c>
      <c r="L9" s="108">
        <f t="shared" si="1"/>
        <v>2.476</v>
      </c>
      <c r="M9" s="110">
        <v>2.5630000000000002</v>
      </c>
    </row>
    <row r="10" spans="1:13" x14ac:dyDescent="0.3">
      <c r="A10" s="107" t="s">
        <v>1137</v>
      </c>
      <c r="B10" s="108">
        <v>1.18</v>
      </c>
      <c r="C10" s="108">
        <v>1.2E-2</v>
      </c>
      <c r="D10" s="109"/>
      <c r="E10" s="108">
        <f t="shared" si="0"/>
        <v>1.1919999999999999</v>
      </c>
      <c r="F10" s="109"/>
      <c r="G10" s="109"/>
      <c r="H10" s="109"/>
      <c r="I10" s="108">
        <v>0.66300000000000003</v>
      </c>
      <c r="J10" s="108">
        <v>1.39</v>
      </c>
      <c r="K10" s="109"/>
      <c r="L10" s="108">
        <f t="shared" si="1"/>
        <v>2.0529999999999999</v>
      </c>
      <c r="M10" s="110">
        <v>3.2450000000000001</v>
      </c>
    </row>
    <row r="11" spans="1:13" x14ac:dyDescent="0.3">
      <c r="A11" s="107" t="s">
        <v>920</v>
      </c>
      <c r="B11" s="108">
        <v>0.61299999999999999</v>
      </c>
      <c r="C11" s="108">
        <v>0.17199999999999999</v>
      </c>
      <c r="D11" s="109"/>
      <c r="E11" s="108">
        <f t="shared" si="0"/>
        <v>0.78499999999999992</v>
      </c>
      <c r="F11" s="109"/>
      <c r="G11" s="109"/>
      <c r="H11" s="109"/>
      <c r="I11" s="109"/>
      <c r="J11" s="108">
        <v>6.2E-2</v>
      </c>
      <c r="K11" s="108">
        <v>0.35</v>
      </c>
      <c r="L11" s="108">
        <f t="shared" si="1"/>
        <v>0.41199999999999998</v>
      </c>
      <c r="M11" s="110">
        <v>1.1970000000000001</v>
      </c>
    </row>
    <row r="12" spans="1:13" x14ac:dyDescent="0.3">
      <c r="A12" s="107" t="s">
        <v>465</v>
      </c>
      <c r="B12" s="108">
        <v>0.53</v>
      </c>
      <c r="C12" s="108">
        <v>3.4000000000000002E-2</v>
      </c>
      <c r="D12" s="109"/>
      <c r="E12" s="108">
        <f t="shared" si="0"/>
        <v>0.56400000000000006</v>
      </c>
      <c r="F12" s="109"/>
      <c r="G12" s="109"/>
      <c r="H12" s="109"/>
      <c r="I12" s="108">
        <v>0.24099999999999999</v>
      </c>
      <c r="J12" s="108">
        <v>0.90400000000000003</v>
      </c>
      <c r="K12" s="109"/>
      <c r="L12" s="108">
        <f t="shared" si="1"/>
        <v>1.145</v>
      </c>
      <c r="M12" s="110">
        <v>1.7090000000000001</v>
      </c>
    </row>
    <row r="13" spans="1:13" x14ac:dyDescent="0.3">
      <c r="A13" s="107" t="s">
        <v>1862</v>
      </c>
      <c r="B13" s="108">
        <v>20</v>
      </c>
      <c r="C13" s="109"/>
      <c r="D13" s="109"/>
      <c r="E13" s="108">
        <f t="shared" si="0"/>
        <v>20</v>
      </c>
      <c r="F13" s="109"/>
      <c r="G13" s="109"/>
      <c r="H13" s="109"/>
      <c r="I13" s="109"/>
      <c r="J13" s="109"/>
      <c r="K13" s="109"/>
      <c r="L13" s="108">
        <f t="shared" si="1"/>
        <v>0</v>
      </c>
      <c r="M13" s="110">
        <v>20</v>
      </c>
    </row>
    <row r="14" spans="1:13" x14ac:dyDescent="0.3">
      <c r="A14" s="107" t="s">
        <v>174</v>
      </c>
      <c r="B14" s="108">
        <v>0.67900000000000005</v>
      </c>
      <c r="C14" s="109"/>
      <c r="D14" s="109"/>
      <c r="E14" s="108">
        <f t="shared" si="0"/>
        <v>0.67900000000000005</v>
      </c>
      <c r="F14" s="109"/>
      <c r="G14" s="109"/>
      <c r="H14" s="109"/>
      <c r="I14" s="109"/>
      <c r="J14" s="108">
        <v>0.61</v>
      </c>
      <c r="K14" s="108">
        <v>0.32500000000000001</v>
      </c>
      <c r="L14" s="108">
        <f t="shared" si="1"/>
        <v>0.93500000000000005</v>
      </c>
      <c r="M14" s="110">
        <v>1.6140000000000001</v>
      </c>
    </row>
    <row r="15" spans="1:13" x14ac:dyDescent="0.3">
      <c r="A15" s="107" t="s">
        <v>444</v>
      </c>
      <c r="B15" s="108">
        <v>0.96799999999999997</v>
      </c>
      <c r="C15" s="108">
        <v>4.2999999999999997E-2</v>
      </c>
      <c r="D15" s="109"/>
      <c r="E15" s="108">
        <f t="shared" si="0"/>
        <v>1.0109999999999999</v>
      </c>
      <c r="F15" s="109"/>
      <c r="G15" s="109"/>
      <c r="H15" s="109"/>
      <c r="I15" s="108">
        <v>0.27500000000000002</v>
      </c>
      <c r="J15" s="108">
        <v>0.52100000000000002</v>
      </c>
      <c r="K15" s="109"/>
      <c r="L15" s="108">
        <f t="shared" si="1"/>
        <v>0.79600000000000004</v>
      </c>
      <c r="M15" s="110">
        <v>1.8069999999999999</v>
      </c>
    </row>
    <row r="16" spans="1:13" x14ac:dyDescent="0.3">
      <c r="A16" s="107" t="s">
        <v>2113</v>
      </c>
      <c r="B16" s="108">
        <v>0.51400000000000001</v>
      </c>
      <c r="C16" s="108">
        <v>0.14499999999999999</v>
      </c>
      <c r="D16" s="109"/>
      <c r="E16" s="108">
        <f t="shared" si="0"/>
        <v>0.65900000000000003</v>
      </c>
      <c r="F16" s="109"/>
      <c r="G16" s="109"/>
      <c r="H16" s="109"/>
      <c r="I16" s="108">
        <v>0.19900000000000001</v>
      </c>
      <c r="J16" s="108">
        <v>1.0999999999999999E-2</v>
      </c>
      <c r="K16" s="108">
        <v>0.18099999999999999</v>
      </c>
      <c r="L16" s="108">
        <f t="shared" si="1"/>
        <v>0.39100000000000001</v>
      </c>
      <c r="M16" s="110">
        <v>1.05</v>
      </c>
    </row>
    <row r="17" spans="1:13" x14ac:dyDescent="0.3">
      <c r="A17" s="107" t="s">
        <v>230</v>
      </c>
      <c r="B17" s="108">
        <v>0.49099999999999999</v>
      </c>
      <c r="C17" s="108">
        <v>0.183</v>
      </c>
      <c r="D17" s="109"/>
      <c r="E17" s="108">
        <f t="shared" si="0"/>
        <v>0.67399999999999993</v>
      </c>
      <c r="F17" s="109"/>
      <c r="G17" s="109"/>
      <c r="H17" s="109"/>
      <c r="I17" s="109"/>
      <c r="J17" s="108">
        <v>0.32100000000000001</v>
      </c>
      <c r="K17" s="109"/>
      <c r="L17" s="108">
        <f t="shared" si="1"/>
        <v>0.32100000000000001</v>
      </c>
      <c r="M17" s="110">
        <v>0.995</v>
      </c>
    </row>
    <row r="18" spans="1:13" x14ac:dyDescent="0.3">
      <c r="A18" s="107" t="s">
        <v>2495</v>
      </c>
      <c r="B18" s="108">
        <v>1.1499999999999999</v>
      </c>
      <c r="C18" s="108">
        <v>0.28999999999999998</v>
      </c>
      <c r="D18" s="109"/>
      <c r="E18" s="108">
        <f t="shared" si="0"/>
        <v>1.44</v>
      </c>
      <c r="F18" s="109"/>
      <c r="G18" s="109"/>
      <c r="H18" s="109"/>
      <c r="I18" s="108">
        <v>0.34</v>
      </c>
      <c r="J18" s="108">
        <v>0.52</v>
      </c>
      <c r="K18" s="108">
        <v>1.5</v>
      </c>
      <c r="L18" s="108">
        <f t="shared" si="1"/>
        <v>2.3600000000000003</v>
      </c>
      <c r="M18" s="110">
        <v>3.8</v>
      </c>
    </row>
    <row r="19" spans="1:13" x14ac:dyDescent="0.3">
      <c r="A19" s="107" t="s">
        <v>2501</v>
      </c>
      <c r="B19" s="108">
        <v>1.2999999999999999E-2</v>
      </c>
      <c r="C19" s="109"/>
      <c r="D19" s="109"/>
      <c r="E19" s="108">
        <f t="shared" si="0"/>
        <v>1.2999999999999999E-2</v>
      </c>
      <c r="F19" s="109"/>
      <c r="G19" s="109"/>
      <c r="H19" s="109"/>
      <c r="I19" s="109"/>
      <c r="J19" s="108">
        <v>2E-3</v>
      </c>
      <c r="K19" s="109"/>
      <c r="L19" s="108">
        <f t="shared" si="1"/>
        <v>2E-3</v>
      </c>
      <c r="M19" s="110">
        <v>1.4999999999999999E-2</v>
      </c>
    </row>
    <row r="20" spans="1:13" x14ac:dyDescent="0.3">
      <c r="A20" s="107" t="s">
        <v>221</v>
      </c>
      <c r="B20" s="108">
        <v>4.6669999999999998</v>
      </c>
      <c r="C20" s="109"/>
      <c r="D20" s="109"/>
      <c r="E20" s="108">
        <f t="shared" si="0"/>
        <v>4.6669999999999998</v>
      </c>
      <c r="F20" s="109"/>
      <c r="G20" s="109"/>
      <c r="H20" s="109"/>
      <c r="I20" s="108">
        <v>1E-3</v>
      </c>
      <c r="J20" s="109"/>
      <c r="K20" s="109"/>
      <c r="L20" s="108">
        <f t="shared" si="1"/>
        <v>1E-3</v>
      </c>
      <c r="M20" s="110">
        <v>4.6680000000000001</v>
      </c>
    </row>
    <row r="21" spans="1:13" x14ac:dyDescent="0.3">
      <c r="A21" s="107" t="s">
        <v>2064</v>
      </c>
      <c r="B21" s="108">
        <v>0.373</v>
      </c>
      <c r="C21" s="109"/>
      <c r="D21" s="109"/>
      <c r="E21" s="108">
        <f t="shared" si="0"/>
        <v>0.373</v>
      </c>
      <c r="F21" s="109"/>
      <c r="G21" s="109"/>
      <c r="H21" s="109"/>
      <c r="I21" s="108">
        <v>0.34200000000000003</v>
      </c>
      <c r="J21" s="108">
        <v>0.70599999999999996</v>
      </c>
      <c r="K21" s="109"/>
      <c r="L21" s="108">
        <f t="shared" si="1"/>
        <v>1.048</v>
      </c>
      <c r="M21" s="110">
        <v>1.421</v>
      </c>
    </row>
    <row r="22" spans="1:13" x14ac:dyDescent="0.3">
      <c r="A22" s="107" t="s">
        <v>290</v>
      </c>
      <c r="B22" s="108">
        <v>0.28100000000000003</v>
      </c>
      <c r="C22" s="109"/>
      <c r="D22" s="109"/>
      <c r="E22" s="108">
        <f t="shared" si="0"/>
        <v>0.28100000000000003</v>
      </c>
      <c r="F22" s="109"/>
      <c r="G22" s="109"/>
      <c r="H22" s="109"/>
      <c r="I22" s="108">
        <v>0.255</v>
      </c>
      <c r="J22" s="108">
        <v>0.51700000000000002</v>
      </c>
      <c r="K22" s="108">
        <v>0.94799999999999995</v>
      </c>
      <c r="L22" s="108">
        <f t="shared" si="1"/>
        <v>1.72</v>
      </c>
      <c r="M22" s="110">
        <v>2.0009999999999999</v>
      </c>
    </row>
    <row r="23" spans="1:13" x14ac:dyDescent="0.3">
      <c r="A23" s="107" t="s">
        <v>350</v>
      </c>
      <c r="B23" s="108">
        <v>0.46100000000000002</v>
      </c>
      <c r="C23" s="108">
        <v>1.7000000000000001E-2</v>
      </c>
      <c r="D23" s="109"/>
      <c r="E23" s="108">
        <f t="shared" si="0"/>
        <v>0.47800000000000004</v>
      </c>
      <c r="F23" s="109"/>
      <c r="G23" s="109"/>
      <c r="H23" s="109"/>
      <c r="I23" s="109"/>
      <c r="J23" s="108">
        <v>1.2689999999999999</v>
      </c>
      <c r="K23" s="108">
        <v>0.84699999999999998</v>
      </c>
      <c r="L23" s="108">
        <f t="shared" si="1"/>
        <v>2.1159999999999997</v>
      </c>
      <c r="M23" s="110">
        <v>2.5939999999999999</v>
      </c>
    </row>
    <row r="24" spans="1:13" x14ac:dyDescent="0.3">
      <c r="A24" s="107" t="s">
        <v>1426</v>
      </c>
      <c r="B24" s="108">
        <v>0.17199999999999999</v>
      </c>
      <c r="C24" s="108">
        <v>1E-3</v>
      </c>
      <c r="D24" s="108">
        <v>1E-3</v>
      </c>
      <c r="E24" s="108">
        <f t="shared" si="0"/>
        <v>0.17399999999999999</v>
      </c>
      <c r="F24" s="108">
        <v>1E-3</v>
      </c>
      <c r="G24" s="108">
        <v>1E-3</v>
      </c>
      <c r="H24" s="108">
        <v>1E-3</v>
      </c>
      <c r="I24" s="108">
        <v>0.19900000000000001</v>
      </c>
      <c r="J24" s="108">
        <v>0.66700000000000004</v>
      </c>
      <c r="K24" s="108">
        <v>0.82499999999999996</v>
      </c>
      <c r="L24" s="108">
        <f t="shared" si="1"/>
        <v>1.694</v>
      </c>
      <c r="M24" s="110">
        <v>1.8680000000000001</v>
      </c>
    </row>
    <row r="25" spans="1:13" x14ac:dyDescent="0.3">
      <c r="A25" s="107" t="s">
        <v>1986</v>
      </c>
      <c r="B25" s="108">
        <v>0.35</v>
      </c>
      <c r="C25" s="109"/>
      <c r="D25" s="109"/>
      <c r="E25" s="108">
        <f t="shared" si="0"/>
        <v>0.35</v>
      </c>
      <c r="F25" s="109"/>
      <c r="G25" s="109"/>
      <c r="H25" s="109"/>
      <c r="I25" s="108">
        <v>0.192</v>
      </c>
      <c r="J25" s="108">
        <v>0.70799999999999996</v>
      </c>
      <c r="K25" s="109"/>
      <c r="L25" s="108">
        <f t="shared" si="1"/>
        <v>0.89999999999999991</v>
      </c>
      <c r="M25" s="110">
        <v>1.25</v>
      </c>
    </row>
    <row r="26" spans="1:13" x14ac:dyDescent="0.3">
      <c r="A26" s="107" t="s">
        <v>522</v>
      </c>
      <c r="B26" s="108">
        <v>0.219</v>
      </c>
      <c r="C26" s="109"/>
      <c r="D26" s="109"/>
      <c r="E26" s="108">
        <f t="shared" si="0"/>
        <v>0.219</v>
      </c>
      <c r="F26" s="109"/>
      <c r="G26" s="109"/>
      <c r="H26" s="109"/>
      <c r="I26" s="108">
        <v>0.13100000000000001</v>
      </c>
      <c r="J26" s="108">
        <v>0.41199999999999998</v>
      </c>
      <c r="K26" s="108">
        <v>0.61599999999999999</v>
      </c>
      <c r="L26" s="108">
        <f t="shared" si="1"/>
        <v>1.1589999999999998</v>
      </c>
      <c r="M26" s="110">
        <v>1.3779999999999999</v>
      </c>
    </row>
    <row r="27" spans="1:13" x14ac:dyDescent="0.3">
      <c r="A27" s="107" t="s">
        <v>1988</v>
      </c>
      <c r="B27" s="108">
        <v>0.31</v>
      </c>
      <c r="C27" s="108">
        <v>2.1000000000000001E-2</v>
      </c>
      <c r="D27" s="109"/>
      <c r="E27" s="108">
        <f t="shared" si="0"/>
        <v>0.33100000000000002</v>
      </c>
      <c r="F27" s="109"/>
      <c r="G27" s="109"/>
      <c r="H27" s="109"/>
      <c r="I27" s="109"/>
      <c r="J27" s="108">
        <v>0.56299999999999994</v>
      </c>
      <c r="K27" s="108">
        <v>0.377</v>
      </c>
      <c r="L27" s="108">
        <f t="shared" si="1"/>
        <v>0.94</v>
      </c>
      <c r="M27" s="110">
        <v>1.2709999999999999</v>
      </c>
    </row>
    <row r="28" spans="1:13" x14ac:dyDescent="0.3">
      <c r="A28" s="107" t="s">
        <v>320</v>
      </c>
      <c r="B28" s="108">
        <v>0.42</v>
      </c>
      <c r="C28" s="108">
        <v>1.0999999999999999E-2</v>
      </c>
      <c r="D28" s="108">
        <v>0.01</v>
      </c>
      <c r="E28" s="108">
        <f t="shared" si="0"/>
        <v>0.441</v>
      </c>
      <c r="F28" s="108">
        <v>0.01</v>
      </c>
      <c r="G28" s="108">
        <v>0.01</v>
      </c>
      <c r="H28" s="108">
        <v>0.1</v>
      </c>
      <c r="I28" s="108">
        <v>0.23</v>
      </c>
      <c r="J28" s="108">
        <v>0.01</v>
      </c>
      <c r="K28" s="109"/>
      <c r="L28" s="108">
        <f t="shared" si="1"/>
        <v>0.36000000000000004</v>
      </c>
      <c r="M28" s="110">
        <v>0.80100000000000005</v>
      </c>
    </row>
    <row r="29" spans="1:13" x14ac:dyDescent="0.3">
      <c r="A29" s="107" t="s">
        <v>524</v>
      </c>
      <c r="B29" s="108">
        <v>0.1</v>
      </c>
      <c r="C29" s="108">
        <v>0.08</v>
      </c>
      <c r="D29" s="109"/>
      <c r="E29" s="108">
        <f t="shared" si="0"/>
        <v>0.18</v>
      </c>
      <c r="F29" s="109"/>
      <c r="G29" s="109"/>
      <c r="H29" s="109"/>
      <c r="I29" s="108">
        <v>0.13</v>
      </c>
      <c r="J29" s="108">
        <v>0.34499999999999997</v>
      </c>
      <c r="K29" s="108">
        <v>0.34499999999999997</v>
      </c>
      <c r="L29" s="108">
        <f t="shared" si="1"/>
        <v>0.82</v>
      </c>
      <c r="M29" s="110">
        <v>1</v>
      </c>
    </row>
    <row r="30" spans="1:13" x14ac:dyDescent="0.3">
      <c r="A30" s="107" t="s">
        <v>309</v>
      </c>
      <c r="B30" s="108">
        <v>1.3759999999999999</v>
      </c>
      <c r="C30" s="108">
        <v>0.71799999999999997</v>
      </c>
      <c r="D30" s="109"/>
      <c r="E30" s="108">
        <f t="shared" si="0"/>
        <v>2.0939999999999999</v>
      </c>
      <c r="F30" s="109"/>
      <c r="G30" s="109"/>
      <c r="H30" s="109"/>
      <c r="I30" s="109"/>
      <c r="J30" s="108">
        <v>1.3919999999999999</v>
      </c>
      <c r="K30" s="108">
        <v>1.3640000000000001</v>
      </c>
      <c r="L30" s="108">
        <f t="shared" si="1"/>
        <v>2.7560000000000002</v>
      </c>
      <c r="M30" s="110">
        <v>4.8499999999999996</v>
      </c>
    </row>
    <row r="31" spans="1:13" x14ac:dyDescent="0.3">
      <c r="A31" s="107" t="s">
        <v>1092</v>
      </c>
      <c r="B31" s="108">
        <v>0.66300000000000003</v>
      </c>
      <c r="C31" s="108">
        <v>0.30099999999999999</v>
      </c>
      <c r="D31" s="109"/>
      <c r="E31" s="108">
        <f t="shared" si="0"/>
        <v>0.96399999999999997</v>
      </c>
      <c r="F31" s="109"/>
      <c r="G31" s="109"/>
      <c r="H31" s="109"/>
      <c r="I31" s="109"/>
      <c r="J31" s="108">
        <v>0.53200000000000003</v>
      </c>
      <c r="K31" s="108">
        <v>0.66500000000000004</v>
      </c>
      <c r="L31" s="108">
        <f t="shared" si="1"/>
        <v>1.1970000000000001</v>
      </c>
      <c r="M31" s="110">
        <v>2.161</v>
      </c>
    </row>
    <row r="32" spans="1:13" x14ac:dyDescent="0.3">
      <c r="A32" s="107" t="s">
        <v>268</v>
      </c>
      <c r="B32" s="108">
        <v>2.5000000000000001E-2</v>
      </c>
      <c r="C32" s="108">
        <v>3.0000000000000001E-3</v>
      </c>
      <c r="D32" s="109"/>
      <c r="E32" s="108">
        <f t="shared" si="0"/>
        <v>2.8000000000000001E-2</v>
      </c>
      <c r="F32" s="109"/>
      <c r="G32" s="109"/>
      <c r="H32" s="109"/>
      <c r="I32" s="108">
        <v>8.3000000000000004E-2</v>
      </c>
      <c r="J32" s="108">
        <v>0.221</v>
      </c>
      <c r="K32" s="109"/>
      <c r="L32" s="108">
        <f t="shared" si="1"/>
        <v>0.30399999999999999</v>
      </c>
      <c r="M32" s="110">
        <v>0.33200000000000002</v>
      </c>
    </row>
    <row r="33" spans="1:13" x14ac:dyDescent="0.3">
      <c r="A33" s="107" t="s">
        <v>191</v>
      </c>
      <c r="B33" s="108">
        <v>0.35799999999999998</v>
      </c>
      <c r="C33" s="109"/>
      <c r="D33" s="109"/>
      <c r="E33" s="108">
        <f t="shared" si="0"/>
        <v>0.35799999999999998</v>
      </c>
      <c r="F33" s="109"/>
      <c r="G33" s="109"/>
      <c r="H33" s="109"/>
      <c r="I33" s="109"/>
      <c r="J33" s="109"/>
      <c r="K33" s="108">
        <v>0.52</v>
      </c>
      <c r="L33" s="108">
        <f t="shared" si="1"/>
        <v>0.52</v>
      </c>
      <c r="M33" s="110">
        <v>0.878</v>
      </c>
    </row>
    <row r="34" spans="1:13" x14ac:dyDescent="0.3">
      <c r="A34" s="107" t="s">
        <v>1128</v>
      </c>
      <c r="B34" s="108">
        <v>0.3</v>
      </c>
      <c r="C34" s="108">
        <v>0.3</v>
      </c>
      <c r="D34" s="109"/>
      <c r="E34" s="108">
        <f t="shared" si="0"/>
        <v>0.6</v>
      </c>
      <c r="F34" s="109"/>
      <c r="G34" s="109"/>
      <c r="H34" s="109"/>
      <c r="I34" s="108">
        <v>0.2</v>
      </c>
      <c r="J34" s="108">
        <v>1</v>
      </c>
      <c r="K34" s="108">
        <v>0.9</v>
      </c>
      <c r="L34" s="108">
        <f t="shared" si="1"/>
        <v>2.1</v>
      </c>
      <c r="M34" s="110">
        <v>2.7</v>
      </c>
    </row>
    <row r="35" spans="1:13" x14ac:dyDescent="0.3">
      <c r="A35" s="107" t="s">
        <v>332</v>
      </c>
      <c r="B35" s="108">
        <v>0.35099999999999998</v>
      </c>
      <c r="C35" s="108">
        <v>0.158</v>
      </c>
      <c r="D35" s="109"/>
      <c r="E35" s="108">
        <f t="shared" si="0"/>
        <v>0.50900000000000001</v>
      </c>
      <c r="F35" s="109"/>
      <c r="G35" s="109"/>
      <c r="H35" s="109"/>
      <c r="I35" s="108">
        <v>0.152</v>
      </c>
      <c r="J35" s="108">
        <v>0.57399999999999995</v>
      </c>
      <c r="K35" s="109"/>
      <c r="L35" s="108">
        <f t="shared" si="1"/>
        <v>0.72599999999999998</v>
      </c>
      <c r="M35" s="110">
        <v>1.2350000000000001</v>
      </c>
    </row>
    <row r="36" spans="1:13" x14ac:dyDescent="0.3">
      <c r="A36" s="107" t="s">
        <v>183</v>
      </c>
      <c r="B36" s="108">
        <v>0.745</v>
      </c>
      <c r="C36" s="108">
        <v>0.155</v>
      </c>
      <c r="D36" s="109"/>
      <c r="E36" s="108">
        <f t="shared" si="0"/>
        <v>0.9</v>
      </c>
      <c r="F36" s="109"/>
      <c r="G36" s="109"/>
      <c r="H36" s="109"/>
      <c r="I36" s="109"/>
      <c r="J36" s="109"/>
      <c r="K36" s="109"/>
      <c r="L36" s="108">
        <f t="shared" si="1"/>
        <v>0</v>
      </c>
      <c r="M36" s="110">
        <v>0.9</v>
      </c>
    </row>
    <row r="37" spans="1:13" x14ac:dyDescent="0.3">
      <c r="A37" s="107" t="s">
        <v>101</v>
      </c>
      <c r="B37" s="108">
        <v>0.09</v>
      </c>
      <c r="C37" s="109"/>
      <c r="D37" s="109"/>
      <c r="E37" s="108">
        <f t="shared" si="0"/>
        <v>0.09</v>
      </c>
      <c r="F37" s="109"/>
      <c r="G37" s="109"/>
      <c r="H37" s="109"/>
      <c r="I37" s="109"/>
      <c r="J37" s="109"/>
      <c r="K37" s="109"/>
      <c r="L37" s="108">
        <f t="shared" si="1"/>
        <v>0</v>
      </c>
      <c r="M37" s="110">
        <v>0.09</v>
      </c>
    </row>
    <row r="38" spans="1:13" x14ac:dyDescent="0.3">
      <c r="A38" s="107" t="s">
        <v>365</v>
      </c>
      <c r="B38" s="108">
        <v>0.35299999999999998</v>
      </c>
      <c r="C38" s="109"/>
      <c r="D38" s="109"/>
      <c r="E38" s="108">
        <f t="shared" si="0"/>
        <v>0.35299999999999998</v>
      </c>
      <c r="F38" s="109"/>
      <c r="G38" s="109"/>
      <c r="H38" s="109"/>
      <c r="I38" s="109"/>
      <c r="J38" s="109"/>
      <c r="K38" s="109"/>
      <c r="L38" s="108">
        <f t="shared" si="1"/>
        <v>0</v>
      </c>
      <c r="M38" s="110">
        <v>0.35299999999999998</v>
      </c>
    </row>
    <row r="39" spans="1:13" x14ac:dyDescent="0.3">
      <c r="A39" s="107" t="s">
        <v>253</v>
      </c>
      <c r="B39" s="108">
        <v>0.21199999999999999</v>
      </c>
      <c r="C39" s="108">
        <v>2.4E-2</v>
      </c>
      <c r="D39" s="109"/>
      <c r="E39" s="108">
        <f t="shared" si="0"/>
        <v>0.23599999999999999</v>
      </c>
      <c r="F39" s="109"/>
      <c r="G39" s="109"/>
      <c r="H39" s="109"/>
      <c r="I39" s="108">
        <v>0.223</v>
      </c>
      <c r="J39" s="108">
        <v>0.374</v>
      </c>
      <c r="K39" s="108">
        <v>0.48499999999999999</v>
      </c>
      <c r="L39" s="108">
        <f t="shared" si="1"/>
        <v>1.0819999999999999</v>
      </c>
      <c r="M39" s="110">
        <v>1.3180000000000001</v>
      </c>
    </row>
    <row r="40" spans="1:13" x14ac:dyDescent="0.3">
      <c r="A40" s="107" t="s">
        <v>241</v>
      </c>
      <c r="B40" s="108">
        <v>2</v>
      </c>
      <c r="C40" s="108">
        <v>0.5</v>
      </c>
      <c r="D40" s="109"/>
      <c r="E40" s="108">
        <f t="shared" si="0"/>
        <v>2.5</v>
      </c>
      <c r="F40" s="109"/>
      <c r="G40" s="109"/>
      <c r="H40" s="109"/>
      <c r="I40" s="109"/>
      <c r="J40" s="109"/>
      <c r="K40" s="109"/>
      <c r="L40" s="108">
        <f t="shared" si="1"/>
        <v>0</v>
      </c>
      <c r="M40" s="110">
        <v>2.5</v>
      </c>
    </row>
    <row r="41" spans="1:13" x14ac:dyDescent="0.3">
      <c r="A41" s="107" t="s">
        <v>820</v>
      </c>
      <c r="B41" s="108">
        <v>1.0009999999999999</v>
      </c>
      <c r="C41" s="109"/>
      <c r="D41" s="109"/>
      <c r="E41" s="108">
        <f t="shared" si="0"/>
        <v>1.0009999999999999</v>
      </c>
      <c r="F41" s="109"/>
      <c r="G41" s="109"/>
      <c r="H41" s="109"/>
      <c r="I41" s="108">
        <v>1</v>
      </c>
      <c r="J41" s="109"/>
      <c r="K41" s="109"/>
      <c r="L41" s="108">
        <f t="shared" si="1"/>
        <v>1</v>
      </c>
      <c r="M41" s="110">
        <v>2.0009999999999999</v>
      </c>
    </row>
    <row r="42" spans="1:13" x14ac:dyDescent="0.3">
      <c r="A42" s="107" t="s">
        <v>903</v>
      </c>
      <c r="B42" s="108">
        <v>4.4960000000000004</v>
      </c>
      <c r="C42" s="109"/>
      <c r="D42" s="109"/>
      <c r="E42" s="108">
        <f t="shared" si="0"/>
        <v>4.4960000000000004</v>
      </c>
      <c r="F42" s="109"/>
      <c r="G42" s="109"/>
      <c r="H42" s="109"/>
      <c r="I42" s="109"/>
      <c r="J42" s="109"/>
      <c r="K42" s="109"/>
      <c r="L42" s="108">
        <f t="shared" si="1"/>
        <v>0</v>
      </c>
      <c r="M42" s="110">
        <v>4.4960000000000004</v>
      </c>
    </row>
    <row r="43" spans="1:13" x14ac:dyDescent="0.3">
      <c r="A43" s="107" t="s">
        <v>1045</v>
      </c>
      <c r="B43" s="108">
        <v>0.69799999999999995</v>
      </c>
      <c r="C43" s="109"/>
      <c r="D43" s="109"/>
      <c r="E43" s="108">
        <f t="shared" si="0"/>
        <v>0.69799999999999995</v>
      </c>
      <c r="F43" s="109"/>
      <c r="G43" s="109"/>
      <c r="H43" s="109"/>
      <c r="I43" s="108">
        <v>1.375</v>
      </c>
      <c r="J43" s="108">
        <v>2.1349999999999998</v>
      </c>
      <c r="K43" s="109"/>
      <c r="L43" s="108">
        <f t="shared" si="1"/>
        <v>3.51</v>
      </c>
      <c r="M43" s="110">
        <v>4.2080000000000002</v>
      </c>
    </row>
    <row r="44" spans="1:13" x14ac:dyDescent="0.3">
      <c r="A44" s="107" t="s">
        <v>1727</v>
      </c>
      <c r="B44" s="108">
        <v>0.44800000000000001</v>
      </c>
      <c r="C44" s="109"/>
      <c r="D44" s="109"/>
      <c r="E44" s="108">
        <f t="shared" si="0"/>
        <v>0.44800000000000001</v>
      </c>
      <c r="F44" s="109"/>
      <c r="G44" s="109"/>
      <c r="H44" s="109"/>
      <c r="I44" s="108">
        <v>0.17499999999999999</v>
      </c>
      <c r="J44" s="108">
        <v>0.628</v>
      </c>
      <c r="K44" s="109"/>
      <c r="L44" s="108">
        <f t="shared" si="1"/>
        <v>0.80299999999999994</v>
      </c>
      <c r="M44" s="110">
        <v>1.2509999999999999</v>
      </c>
    </row>
    <row r="45" spans="1:13" x14ac:dyDescent="0.3">
      <c r="A45" s="107" t="s">
        <v>418</v>
      </c>
      <c r="B45" s="108">
        <v>0.13</v>
      </c>
      <c r="C45" s="109"/>
      <c r="D45" s="109"/>
      <c r="E45" s="108">
        <f t="shared" si="0"/>
        <v>0.13</v>
      </c>
      <c r="F45" s="109"/>
      <c r="G45" s="109"/>
      <c r="H45" s="109"/>
      <c r="I45" s="109"/>
      <c r="J45" s="109"/>
      <c r="K45" s="108">
        <v>1.111</v>
      </c>
      <c r="L45" s="108">
        <f t="shared" si="1"/>
        <v>1.111</v>
      </c>
      <c r="M45" s="110">
        <v>1.2410000000000001</v>
      </c>
    </row>
    <row r="46" spans="1:13" x14ac:dyDescent="0.3">
      <c r="A46" s="107" t="s">
        <v>2598</v>
      </c>
      <c r="B46" s="108">
        <v>0.437</v>
      </c>
      <c r="C46" s="109"/>
      <c r="D46" s="109"/>
      <c r="E46" s="108">
        <f t="shared" si="0"/>
        <v>0.437</v>
      </c>
      <c r="F46" s="109"/>
      <c r="G46" s="109"/>
      <c r="H46" s="109"/>
      <c r="I46" s="108">
        <v>0.26100000000000001</v>
      </c>
      <c r="J46" s="108">
        <v>0.25800000000000001</v>
      </c>
      <c r="K46" s="109"/>
      <c r="L46" s="108">
        <f t="shared" si="1"/>
        <v>0.51900000000000002</v>
      </c>
      <c r="M46" s="110">
        <v>0.95599999999999996</v>
      </c>
    </row>
    <row r="47" spans="1:13" x14ac:dyDescent="0.3">
      <c r="A47" s="107" t="s">
        <v>259</v>
      </c>
      <c r="B47" s="108">
        <v>0.442</v>
      </c>
      <c r="C47" s="109"/>
      <c r="D47" s="109"/>
      <c r="E47" s="108">
        <f t="shared" si="0"/>
        <v>0.442</v>
      </c>
      <c r="F47" s="109"/>
      <c r="G47" s="109"/>
      <c r="H47" s="109"/>
      <c r="I47" s="108">
        <v>0.45300000000000001</v>
      </c>
      <c r="J47" s="108">
        <v>0.92100000000000004</v>
      </c>
      <c r="K47" s="108">
        <v>0.79300000000000004</v>
      </c>
      <c r="L47" s="108">
        <f t="shared" si="1"/>
        <v>2.1670000000000003</v>
      </c>
      <c r="M47" s="110">
        <v>2.609</v>
      </c>
    </row>
    <row r="48" spans="1:13" x14ac:dyDescent="0.3">
      <c r="A48" s="107" t="s">
        <v>417</v>
      </c>
      <c r="B48" s="108">
        <v>0.63300000000000001</v>
      </c>
      <c r="C48" s="109"/>
      <c r="D48" s="109"/>
      <c r="E48" s="108">
        <f t="shared" si="0"/>
        <v>0.63300000000000001</v>
      </c>
      <c r="F48" s="108">
        <v>0.28799999999999998</v>
      </c>
      <c r="G48" s="109"/>
      <c r="H48" s="109"/>
      <c r="I48" s="109"/>
      <c r="J48" s="109"/>
      <c r="K48" s="109"/>
      <c r="L48" s="108">
        <f t="shared" si="1"/>
        <v>0.28799999999999998</v>
      </c>
      <c r="M48" s="110">
        <v>0.92100000000000004</v>
      </c>
    </row>
    <row r="49" spans="1:13" x14ac:dyDescent="0.3">
      <c r="A49" s="107" t="s">
        <v>1757</v>
      </c>
      <c r="B49" s="108">
        <v>0.33700000000000002</v>
      </c>
      <c r="C49" s="108">
        <v>8.5999999999999993E-2</v>
      </c>
      <c r="D49" s="109"/>
      <c r="E49" s="108">
        <f t="shared" si="0"/>
        <v>0.42300000000000004</v>
      </c>
      <c r="F49" s="109"/>
      <c r="G49" s="109"/>
      <c r="H49" s="109"/>
      <c r="I49" s="108">
        <v>0.121</v>
      </c>
      <c r="J49" s="108">
        <v>0.34599999999999997</v>
      </c>
      <c r="K49" s="108">
        <v>0.52700000000000002</v>
      </c>
      <c r="L49" s="108">
        <f t="shared" si="1"/>
        <v>0.99399999999999999</v>
      </c>
      <c r="M49" s="110">
        <v>1.417</v>
      </c>
    </row>
    <row r="50" spans="1:13" x14ac:dyDescent="0.3">
      <c r="A50" s="107" t="s">
        <v>446</v>
      </c>
      <c r="B50" s="108">
        <v>0.67700000000000005</v>
      </c>
      <c r="C50" s="109"/>
      <c r="D50" s="109"/>
      <c r="E50" s="108">
        <f t="shared" si="0"/>
        <v>0.67700000000000005</v>
      </c>
      <c r="F50" s="109"/>
      <c r="G50" s="109"/>
      <c r="H50" s="109"/>
      <c r="I50" s="109"/>
      <c r="J50" s="109"/>
      <c r="K50" s="109"/>
      <c r="L50" s="108">
        <f t="shared" si="1"/>
        <v>0</v>
      </c>
      <c r="M50" s="110">
        <v>0.67700000000000005</v>
      </c>
    </row>
    <row r="51" spans="1:13" x14ac:dyDescent="0.3">
      <c r="A51" s="107" t="s">
        <v>2455</v>
      </c>
      <c r="B51" s="108">
        <v>7.7480000000000002</v>
      </c>
      <c r="C51" s="109"/>
      <c r="D51" s="109"/>
      <c r="E51" s="108">
        <f t="shared" si="0"/>
        <v>7.7480000000000002</v>
      </c>
      <c r="F51" s="109"/>
      <c r="G51" s="109"/>
      <c r="H51" s="109"/>
      <c r="I51" s="109"/>
      <c r="J51" s="109"/>
      <c r="K51" s="108">
        <v>2.129</v>
      </c>
      <c r="L51" s="108">
        <f t="shared" si="1"/>
        <v>2.129</v>
      </c>
      <c r="M51" s="110">
        <v>9.8770000000000007</v>
      </c>
    </row>
    <row r="52" spans="1:13" x14ac:dyDescent="0.3">
      <c r="A52" s="107" t="s">
        <v>154</v>
      </c>
      <c r="B52" s="108">
        <v>1.4</v>
      </c>
      <c r="C52" s="108">
        <v>0.1</v>
      </c>
      <c r="D52" s="109"/>
      <c r="E52" s="108">
        <f t="shared" si="0"/>
        <v>1.5</v>
      </c>
      <c r="F52" s="109"/>
      <c r="G52" s="109"/>
      <c r="H52" s="109"/>
      <c r="I52" s="109"/>
      <c r="J52" s="109"/>
      <c r="K52" s="109"/>
      <c r="L52" s="108">
        <f t="shared" si="1"/>
        <v>0</v>
      </c>
      <c r="M52" s="110">
        <v>1.5</v>
      </c>
    </row>
    <row r="53" spans="1:13" x14ac:dyDescent="0.3">
      <c r="A53" s="107" t="s">
        <v>1187</v>
      </c>
      <c r="B53" s="108">
        <v>0.40799999999999997</v>
      </c>
      <c r="C53" s="109"/>
      <c r="D53" s="109"/>
      <c r="E53" s="108">
        <f t="shared" si="0"/>
        <v>0.40799999999999997</v>
      </c>
      <c r="F53" s="108">
        <v>4.1000000000000002E-2</v>
      </c>
      <c r="G53" s="109"/>
      <c r="H53" s="109"/>
      <c r="I53" s="108">
        <v>0.29199999999999998</v>
      </c>
      <c r="J53" s="109"/>
      <c r="K53" s="109"/>
      <c r="L53" s="108">
        <f t="shared" si="1"/>
        <v>0.33299999999999996</v>
      </c>
      <c r="M53" s="110">
        <v>0.74099999999999999</v>
      </c>
    </row>
    <row r="54" spans="1:13" x14ac:dyDescent="0.3">
      <c r="A54" s="107" t="s">
        <v>1189</v>
      </c>
      <c r="B54" s="108">
        <v>0.52600000000000002</v>
      </c>
      <c r="C54" s="108">
        <v>0.17100000000000001</v>
      </c>
      <c r="D54" s="109"/>
      <c r="E54" s="108">
        <f t="shared" si="0"/>
        <v>0.69700000000000006</v>
      </c>
      <c r="F54" s="109"/>
      <c r="G54" s="109"/>
      <c r="H54" s="109"/>
      <c r="I54" s="109"/>
      <c r="J54" s="108">
        <v>0.51100000000000001</v>
      </c>
      <c r="K54" s="108">
        <v>0.629</v>
      </c>
      <c r="L54" s="108">
        <f t="shared" si="1"/>
        <v>1.1400000000000001</v>
      </c>
      <c r="M54" s="110">
        <v>1.837</v>
      </c>
    </row>
    <row r="55" spans="1:13" x14ac:dyDescent="0.3">
      <c r="A55" s="107" t="s">
        <v>2620</v>
      </c>
      <c r="B55" s="108">
        <v>8.3000000000000004E-2</v>
      </c>
      <c r="C55" s="108">
        <v>1.4E-2</v>
      </c>
      <c r="D55" s="109"/>
      <c r="E55" s="108">
        <f t="shared" si="0"/>
        <v>9.7000000000000003E-2</v>
      </c>
      <c r="F55" s="109"/>
      <c r="G55" s="109"/>
      <c r="H55" s="109"/>
      <c r="I55" s="108">
        <v>0.20599999999999999</v>
      </c>
      <c r="J55" s="108">
        <v>0.311</v>
      </c>
      <c r="K55" s="108">
        <v>0.219</v>
      </c>
      <c r="L55" s="108">
        <f t="shared" si="1"/>
        <v>0.73599999999999999</v>
      </c>
      <c r="M55" s="110">
        <v>0.83299999999999996</v>
      </c>
    </row>
    <row r="56" spans="1:13" x14ac:dyDescent="0.3">
      <c r="A56" s="107" t="s">
        <v>424</v>
      </c>
      <c r="B56" s="108">
        <v>1.319</v>
      </c>
      <c r="C56" s="109"/>
      <c r="D56" s="109"/>
      <c r="E56" s="108">
        <f t="shared" si="0"/>
        <v>1.319</v>
      </c>
      <c r="F56" s="109"/>
      <c r="G56" s="109"/>
      <c r="H56" s="109"/>
      <c r="I56" s="109"/>
      <c r="J56" s="109"/>
      <c r="K56" s="109"/>
      <c r="L56" s="108">
        <f t="shared" si="1"/>
        <v>0</v>
      </c>
      <c r="M56" s="110">
        <v>1.319</v>
      </c>
    </row>
    <row r="57" spans="1:13" x14ac:dyDescent="0.3">
      <c r="A57" s="107" t="s">
        <v>1225</v>
      </c>
      <c r="B57" s="108">
        <v>0.309</v>
      </c>
      <c r="C57" s="109"/>
      <c r="D57" s="109"/>
      <c r="E57" s="108">
        <f t="shared" si="0"/>
        <v>0.309</v>
      </c>
      <c r="F57" s="109"/>
      <c r="G57" s="109"/>
      <c r="H57" s="109"/>
      <c r="I57" s="109"/>
      <c r="J57" s="108">
        <v>0.59699999999999998</v>
      </c>
      <c r="K57" s="109"/>
      <c r="L57" s="108">
        <f t="shared" si="1"/>
        <v>0.59699999999999998</v>
      </c>
      <c r="M57" s="110">
        <v>0.90600000000000003</v>
      </c>
    </row>
    <row r="58" spans="1:13" x14ac:dyDescent="0.3">
      <c r="A58" s="107" t="s">
        <v>69</v>
      </c>
      <c r="B58" s="108">
        <v>4.6269999999999998</v>
      </c>
      <c r="C58" s="109"/>
      <c r="D58" s="109"/>
      <c r="E58" s="108">
        <f t="shared" si="0"/>
        <v>4.6269999999999998</v>
      </c>
      <c r="F58" s="109"/>
      <c r="G58" s="108">
        <v>0.10199999999999999</v>
      </c>
      <c r="H58" s="109"/>
      <c r="I58" s="108">
        <v>0.44400000000000001</v>
      </c>
      <c r="J58" s="108">
        <v>1.0960000000000001</v>
      </c>
      <c r="K58" s="109"/>
      <c r="L58" s="108">
        <f t="shared" si="1"/>
        <v>1.6420000000000001</v>
      </c>
      <c r="M58" s="110">
        <v>6.2690000000000001</v>
      </c>
    </row>
    <row r="59" spans="1:13" x14ac:dyDescent="0.3">
      <c r="A59" s="107" t="s">
        <v>121</v>
      </c>
      <c r="B59" s="108">
        <v>0.58899999999999997</v>
      </c>
      <c r="C59" s="109"/>
      <c r="D59" s="108">
        <v>8.0000000000000002E-3</v>
      </c>
      <c r="E59" s="108">
        <f t="shared" si="0"/>
        <v>0.59699999999999998</v>
      </c>
      <c r="F59" s="109"/>
      <c r="G59" s="109"/>
      <c r="H59" s="109"/>
      <c r="I59" s="108">
        <v>0.191</v>
      </c>
      <c r="J59" s="109"/>
      <c r="K59" s="109"/>
      <c r="L59" s="108">
        <f t="shared" si="1"/>
        <v>0.191</v>
      </c>
      <c r="M59" s="110">
        <v>0.78800000000000003</v>
      </c>
    </row>
    <row r="60" spans="1:13" x14ac:dyDescent="0.3">
      <c r="A60" s="107" t="s">
        <v>2568</v>
      </c>
      <c r="B60" s="108">
        <v>3.427</v>
      </c>
      <c r="C60" s="108">
        <v>9.1999999999999998E-2</v>
      </c>
      <c r="D60" s="109"/>
      <c r="E60" s="108">
        <f t="shared" si="0"/>
        <v>3.5190000000000001</v>
      </c>
      <c r="F60" s="109"/>
      <c r="G60" s="109"/>
      <c r="H60" s="109"/>
      <c r="I60" s="108">
        <v>6.3E-2</v>
      </c>
      <c r="J60" s="108">
        <v>0.34899999999999998</v>
      </c>
      <c r="K60" s="108">
        <v>0.50900000000000001</v>
      </c>
      <c r="L60" s="108">
        <f t="shared" si="1"/>
        <v>0.92100000000000004</v>
      </c>
      <c r="M60" s="110">
        <v>4.4400000000000004</v>
      </c>
    </row>
    <row r="61" spans="1:13" x14ac:dyDescent="0.3">
      <c r="A61" s="107" t="s">
        <v>2672</v>
      </c>
      <c r="B61" s="108">
        <v>1.5</v>
      </c>
      <c r="C61" s="108">
        <v>0.2</v>
      </c>
      <c r="D61" s="109"/>
      <c r="E61" s="108">
        <f t="shared" si="0"/>
        <v>1.7</v>
      </c>
      <c r="F61" s="109"/>
      <c r="G61" s="109"/>
      <c r="H61" s="109"/>
      <c r="I61" s="108">
        <v>0.3</v>
      </c>
      <c r="J61" s="108">
        <v>0.4</v>
      </c>
      <c r="K61" s="109"/>
      <c r="L61" s="108">
        <f t="shared" si="1"/>
        <v>0.7</v>
      </c>
      <c r="M61" s="110">
        <v>2.4</v>
      </c>
    </row>
    <row r="62" spans="1:13" x14ac:dyDescent="0.3">
      <c r="A62" s="107" t="s">
        <v>2435</v>
      </c>
      <c r="B62" s="108">
        <v>7.0000000000000007E-2</v>
      </c>
      <c r="C62" s="109"/>
      <c r="D62" s="109"/>
      <c r="E62" s="108">
        <f t="shared" si="0"/>
        <v>7.0000000000000007E-2</v>
      </c>
      <c r="F62" s="109"/>
      <c r="G62" s="109"/>
      <c r="H62" s="109"/>
      <c r="I62" s="108">
        <v>1.7999999999999999E-2</v>
      </c>
      <c r="J62" s="108">
        <v>0.41299999999999998</v>
      </c>
      <c r="K62" s="108">
        <v>0.52700000000000002</v>
      </c>
      <c r="L62" s="108">
        <f t="shared" si="1"/>
        <v>0.95799999999999996</v>
      </c>
      <c r="M62" s="110">
        <v>1.028</v>
      </c>
    </row>
    <row r="63" spans="1:13" x14ac:dyDescent="0.3">
      <c r="A63" s="107" t="s">
        <v>115</v>
      </c>
      <c r="B63" s="108">
        <v>0.8</v>
      </c>
      <c r="C63" s="108">
        <v>0.3</v>
      </c>
      <c r="D63" s="109"/>
      <c r="E63" s="108">
        <f t="shared" si="0"/>
        <v>1.1000000000000001</v>
      </c>
      <c r="F63" s="109"/>
      <c r="G63" s="109"/>
      <c r="H63" s="109"/>
      <c r="I63" s="109"/>
      <c r="J63" s="108">
        <v>1.5</v>
      </c>
      <c r="K63" s="109"/>
      <c r="L63" s="108">
        <f t="shared" si="1"/>
        <v>1.5</v>
      </c>
      <c r="M63" s="110">
        <v>2.6</v>
      </c>
    </row>
    <row r="64" spans="1:13" x14ac:dyDescent="0.3">
      <c r="A64" s="107" t="s">
        <v>1971</v>
      </c>
      <c r="B64" s="108">
        <v>0.54</v>
      </c>
      <c r="C64" s="108">
        <v>0.03</v>
      </c>
      <c r="D64" s="109"/>
      <c r="E64" s="108">
        <f t="shared" si="0"/>
        <v>0.57000000000000006</v>
      </c>
      <c r="F64" s="109"/>
      <c r="G64" s="109"/>
      <c r="H64" s="109"/>
      <c r="I64" s="109"/>
      <c r="J64" s="108">
        <v>0.67</v>
      </c>
      <c r="K64" s="108">
        <v>0.7</v>
      </c>
      <c r="L64" s="108">
        <f t="shared" si="1"/>
        <v>1.37</v>
      </c>
      <c r="M64" s="110">
        <v>1.94</v>
      </c>
    </row>
    <row r="65" spans="1:13" x14ac:dyDescent="0.3">
      <c r="A65" s="107" t="s">
        <v>1973</v>
      </c>
      <c r="B65" s="108">
        <v>0.71899999999999997</v>
      </c>
      <c r="C65" s="108">
        <v>4.2999999999999997E-2</v>
      </c>
      <c r="D65" s="109"/>
      <c r="E65" s="108">
        <f t="shared" si="0"/>
        <v>0.76200000000000001</v>
      </c>
      <c r="F65" s="109"/>
      <c r="G65" s="109"/>
      <c r="H65" s="109"/>
      <c r="I65" s="108">
        <v>0.42399999999999999</v>
      </c>
      <c r="J65" s="108">
        <v>1.022</v>
      </c>
      <c r="K65" s="109"/>
      <c r="L65" s="108">
        <f t="shared" si="1"/>
        <v>1.446</v>
      </c>
      <c r="M65" s="110">
        <v>2.2080000000000002</v>
      </c>
    </row>
    <row r="66" spans="1:13" x14ac:dyDescent="0.3">
      <c r="A66" s="107" t="s">
        <v>1112</v>
      </c>
      <c r="B66" s="108">
        <v>0.434</v>
      </c>
      <c r="C66" s="108">
        <v>1.0999999999999999E-2</v>
      </c>
      <c r="D66" s="109"/>
      <c r="E66" s="108">
        <f t="shared" si="0"/>
        <v>0.44500000000000001</v>
      </c>
      <c r="F66" s="109"/>
      <c r="G66" s="109"/>
      <c r="H66" s="109"/>
      <c r="I66" s="108">
        <v>0.33500000000000002</v>
      </c>
      <c r="J66" s="108">
        <v>0.68100000000000005</v>
      </c>
      <c r="K66" s="108">
        <v>0.624</v>
      </c>
      <c r="L66" s="108">
        <f t="shared" si="1"/>
        <v>1.6400000000000001</v>
      </c>
      <c r="M66" s="110">
        <v>2.085</v>
      </c>
    </row>
    <row r="67" spans="1:13" x14ac:dyDescent="0.3">
      <c r="A67" s="107" t="s">
        <v>2505</v>
      </c>
      <c r="B67" s="108">
        <v>0.73399999999999999</v>
      </c>
      <c r="C67" s="109"/>
      <c r="D67" s="109"/>
      <c r="E67" s="108">
        <f t="shared" si="0"/>
        <v>0.73399999999999999</v>
      </c>
      <c r="F67" s="108">
        <v>2.5000000000000001E-2</v>
      </c>
      <c r="G67" s="109"/>
      <c r="H67" s="108">
        <v>2.2000000000000002</v>
      </c>
      <c r="I67" s="108">
        <v>0.13600000000000001</v>
      </c>
      <c r="J67" s="109"/>
      <c r="K67" s="109"/>
      <c r="L67" s="108">
        <f t="shared" si="1"/>
        <v>2.3610000000000002</v>
      </c>
      <c r="M67" s="110">
        <v>3.0950000000000002</v>
      </c>
    </row>
    <row r="68" spans="1:13" x14ac:dyDescent="0.3">
      <c r="A68" s="107" t="s">
        <v>479</v>
      </c>
      <c r="B68" s="108">
        <v>0.875</v>
      </c>
      <c r="C68" s="108">
        <v>0.1</v>
      </c>
      <c r="D68" s="109"/>
      <c r="E68" s="108">
        <f t="shared" si="0"/>
        <v>0.97499999999999998</v>
      </c>
      <c r="F68" s="109"/>
      <c r="G68" s="109"/>
      <c r="H68" s="109"/>
      <c r="I68" s="108">
        <v>0.51300000000000001</v>
      </c>
      <c r="J68" s="109"/>
      <c r="K68" s="109"/>
      <c r="L68" s="108">
        <f t="shared" si="1"/>
        <v>0.51300000000000001</v>
      </c>
      <c r="M68" s="110">
        <v>1.488</v>
      </c>
    </row>
    <row r="69" spans="1:13" x14ac:dyDescent="0.3">
      <c r="A69" s="107" t="s">
        <v>664</v>
      </c>
      <c r="B69" s="108">
        <v>0.2</v>
      </c>
      <c r="C69" s="108">
        <v>0.8</v>
      </c>
      <c r="D69" s="108">
        <v>1</v>
      </c>
      <c r="E69" s="108">
        <f t="shared" si="0"/>
        <v>2</v>
      </c>
      <c r="F69" s="108">
        <v>1</v>
      </c>
      <c r="G69" s="108">
        <v>1</v>
      </c>
      <c r="H69" s="108">
        <v>1</v>
      </c>
      <c r="I69" s="108">
        <v>2</v>
      </c>
      <c r="J69" s="108">
        <v>3</v>
      </c>
      <c r="K69" s="108">
        <v>5</v>
      </c>
      <c r="L69" s="108">
        <f t="shared" si="1"/>
        <v>13</v>
      </c>
      <c r="M69" s="110">
        <v>15</v>
      </c>
    </row>
    <row r="70" spans="1:13" x14ac:dyDescent="0.3">
      <c r="A70" s="107" t="s">
        <v>2640</v>
      </c>
      <c r="B70" s="108">
        <v>1.468</v>
      </c>
      <c r="C70" s="108">
        <v>0.10299999999999999</v>
      </c>
      <c r="D70" s="109"/>
      <c r="E70" s="108">
        <f t="shared" ref="E70:E133" si="2">SUM(B70:D70)</f>
        <v>1.571</v>
      </c>
      <c r="F70" s="109"/>
      <c r="G70" s="109"/>
      <c r="H70" s="109"/>
      <c r="I70" s="109"/>
      <c r="J70" s="108">
        <v>0.88400000000000001</v>
      </c>
      <c r="K70" s="109"/>
      <c r="L70" s="108">
        <f t="shared" ref="L70:L133" si="3">SUM(F70:K70)</f>
        <v>0.88400000000000001</v>
      </c>
      <c r="M70" s="110">
        <v>2.4550000000000001</v>
      </c>
    </row>
    <row r="71" spans="1:13" x14ac:dyDescent="0.3">
      <c r="A71" s="107" t="s">
        <v>2092</v>
      </c>
      <c r="B71" s="108">
        <v>0.56100000000000005</v>
      </c>
      <c r="C71" s="108">
        <v>0.158</v>
      </c>
      <c r="D71" s="109"/>
      <c r="E71" s="108">
        <f t="shared" si="2"/>
        <v>0.71900000000000008</v>
      </c>
      <c r="F71" s="109"/>
      <c r="G71" s="109"/>
      <c r="H71" s="109"/>
      <c r="I71" s="108">
        <v>0.24</v>
      </c>
      <c r="J71" s="108">
        <v>0.84199999999999997</v>
      </c>
      <c r="K71" s="108">
        <v>1.056</v>
      </c>
      <c r="L71" s="108">
        <f t="shared" si="3"/>
        <v>2.1379999999999999</v>
      </c>
      <c r="M71" s="110">
        <v>2.8570000000000002</v>
      </c>
    </row>
    <row r="72" spans="1:13" x14ac:dyDescent="0.3">
      <c r="A72" s="107" t="s">
        <v>75</v>
      </c>
      <c r="B72" s="108">
        <v>0.5</v>
      </c>
      <c r="C72" s="108">
        <v>0.5</v>
      </c>
      <c r="D72" s="109"/>
      <c r="E72" s="108">
        <f t="shared" si="2"/>
        <v>1</v>
      </c>
      <c r="F72" s="109"/>
      <c r="G72" s="109"/>
      <c r="H72" s="109"/>
      <c r="I72" s="109"/>
      <c r="J72" s="108">
        <v>0.5</v>
      </c>
      <c r="K72" s="109"/>
      <c r="L72" s="108">
        <f t="shared" si="3"/>
        <v>0.5</v>
      </c>
      <c r="M72" s="110">
        <v>1.5</v>
      </c>
    </row>
    <row r="73" spans="1:13" x14ac:dyDescent="0.3">
      <c r="A73" s="107" t="s">
        <v>322</v>
      </c>
      <c r="B73" s="108">
        <v>0.57999999999999996</v>
      </c>
      <c r="C73" s="109"/>
      <c r="D73" s="109"/>
      <c r="E73" s="108">
        <f t="shared" si="2"/>
        <v>0.57999999999999996</v>
      </c>
      <c r="F73" s="109"/>
      <c r="G73" s="109"/>
      <c r="H73" s="109"/>
      <c r="I73" s="109"/>
      <c r="J73" s="108">
        <v>0.27</v>
      </c>
      <c r="K73" s="108">
        <v>0.35</v>
      </c>
      <c r="L73" s="108">
        <f t="shared" si="3"/>
        <v>0.62</v>
      </c>
      <c r="M73" s="110">
        <v>1.2</v>
      </c>
    </row>
    <row r="74" spans="1:13" x14ac:dyDescent="0.3">
      <c r="A74" s="107" t="s">
        <v>435</v>
      </c>
      <c r="B74" s="108">
        <v>0.3</v>
      </c>
      <c r="C74" s="109"/>
      <c r="D74" s="109"/>
      <c r="E74" s="108">
        <f t="shared" si="2"/>
        <v>0.3</v>
      </c>
      <c r="F74" s="109"/>
      <c r="G74" s="109"/>
      <c r="H74" s="109"/>
      <c r="I74" s="108">
        <v>0.2</v>
      </c>
      <c r="J74" s="108">
        <v>0.3</v>
      </c>
      <c r="K74" s="108">
        <v>0.4</v>
      </c>
      <c r="L74" s="108">
        <f t="shared" si="3"/>
        <v>0.9</v>
      </c>
      <c r="M74" s="110">
        <v>1.2</v>
      </c>
    </row>
    <row r="75" spans="1:13" x14ac:dyDescent="0.3">
      <c r="A75" s="107" t="s">
        <v>84</v>
      </c>
      <c r="B75" s="108">
        <v>0.36599999999999999</v>
      </c>
      <c r="C75" s="109"/>
      <c r="D75" s="109"/>
      <c r="E75" s="108">
        <f t="shared" si="2"/>
        <v>0.36599999999999999</v>
      </c>
      <c r="F75" s="109"/>
      <c r="G75" s="109"/>
      <c r="H75" s="109"/>
      <c r="I75" s="108">
        <v>0.14199999999999999</v>
      </c>
      <c r="J75" s="108">
        <v>0.50800000000000001</v>
      </c>
      <c r="K75" s="108">
        <v>0.71899999999999997</v>
      </c>
      <c r="L75" s="108">
        <f t="shared" si="3"/>
        <v>1.369</v>
      </c>
      <c r="M75" s="110">
        <v>1.7350000000000001</v>
      </c>
    </row>
    <row r="76" spans="1:13" x14ac:dyDescent="0.3">
      <c r="A76" s="107" t="s">
        <v>1879</v>
      </c>
      <c r="B76" s="108">
        <v>0.38400000000000001</v>
      </c>
      <c r="C76" s="108">
        <v>0.05</v>
      </c>
      <c r="D76" s="109"/>
      <c r="E76" s="108">
        <f t="shared" si="2"/>
        <v>0.434</v>
      </c>
      <c r="F76" s="109"/>
      <c r="G76" s="109"/>
      <c r="H76" s="109"/>
      <c r="I76" s="108">
        <v>0.36099999999999999</v>
      </c>
      <c r="J76" s="108">
        <v>0.75900000000000001</v>
      </c>
      <c r="K76" s="108">
        <v>0.60899999999999999</v>
      </c>
      <c r="L76" s="108">
        <f t="shared" si="3"/>
        <v>1.7290000000000001</v>
      </c>
      <c r="M76" s="110">
        <v>2.1629999999999998</v>
      </c>
    </row>
    <row r="77" spans="1:13" x14ac:dyDescent="0.3">
      <c r="A77" s="107" t="s">
        <v>2023</v>
      </c>
      <c r="B77" s="108">
        <v>7.0000000000000007E-2</v>
      </c>
      <c r="C77" s="108">
        <v>1E-3</v>
      </c>
      <c r="D77" s="109"/>
      <c r="E77" s="108">
        <f t="shared" si="2"/>
        <v>7.1000000000000008E-2</v>
      </c>
      <c r="F77" s="109"/>
      <c r="G77" s="109"/>
      <c r="H77" s="109"/>
      <c r="I77" s="108">
        <v>9.4E-2</v>
      </c>
      <c r="J77" s="108">
        <v>9.8000000000000004E-2</v>
      </c>
      <c r="K77" s="109"/>
      <c r="L77" s="108">
        <f t="shared" si="3"/>
        <v>0.192</v>
      </c>
      <c r="M77" s="110">
        <v>0.26300000000000001</v>
      </c>
    </row>
    <row r="78" spans="1:13" x14ac:dyDescent="0.3">
      <c r="A78" s="107" t="s">
        <v>413</v>
      </c>
      <c r="B78" s="108">
        <v>1.881</v>
      </c>
      <c r="C78" s="109"/>
      <c r="D78" s="109"/>
      <c r="E78" s="108">
        <f t="shared" si="2"/>
        <v>1.881</v>
      </c>
      <c r="F78" s="109"/>
      <c r="G78" s="109"/>
      <c r="H78" s="109"/>
      <c r="I78" s="108">
        <v>0.47</v>
      </c>
      <c r="J78" s="109"/>
      <c r="K78" s="109"/>
      <c r="L78" s="108">
        <f t="shared" si="3"/>
        <v>0.47</v>
      </c>
      <c r="M78" s="110">
        <v>2.351</v>
      </c>
    </row>
    <row r="79" spans="1:13" x14ac:dyDescent="0.3">
      <c r="A79" s="107" t="s">
        <v>85</v>
      </c>
      <c r="B79" s="108">
        <v>1.07</v>
      </c>
      <c r="C79" s="108">
        <v>1</v>
      </c>
      <c r="D79" s="108">
        <v>1</v>
      </c>
      <c r="E79" s="108">
        <f t="shared" si="2"/>
        <v>3.0700000000000003</v>
      </c>
      <c r="F79" s="108">
        <v>0.7</v>
      </c>
      <c r="G79" s="109"/>
      <c r="H79" s="109"/>
      <c r="I79" s="108">
        <v>0.378</v>
      </c>
      <c r="J79" s="108">
        <v>0.58699999999999997</v>
      </c>
      <c r="K79" s="108">
        <v>1.1859999999999999</v>
      </c>
      <c r="L79" s="108">
        <f t="shared" si="3"/>
        <v>2.851</v>
      </c>
      <c r="M79" s="110">
        <v>5.9210000000000003</v>
      </c>
    </row>
    <row r="80" spans="1:13" x14ac:dyDescent="0.3">
      <c r="A80" s="107" t="s">
        <v>272</v>
      </c>
      <c r="B80" s="108">
        <v>3.0000000000000001E-3</v>
      </c>
      <c r="C80" s="109"/>
      <c r="D80" s="109"/>
      <c r="E80" s="108">
        <f t="shared" si="2"/>
        <v>3.0000000000000001E-3</v>
      </c>
      <c r="F80" s="109"/>
      <c r="G80" s="109"/>
      <c r="H80" s="109"/>
      <c r="I80" s="108">
        <v>4.0000000000000001E-3</v>
      </c>
      <c r="J80" s="108">
        <v>1.2E-2</v>
      </c>
      <c r="K80" s="109"/>
      <c r="L80" s="108">
        <f t="shared" si="3"/>
        <v>1.6E-2</v>
      </c>
      <c r="M80" s="110">
        <v>1.9E-2</v>
      </c>
    </row>
    <row r="81" spans="1:13" x14ac:dyDescent="0.3">
      <c r="A81" s="107" t="s">
        <v>329</v>
      </c>
      <c r="B81" s="108">
        <v>1.343</v>
      </c>
      <c r="C81" s="109"/>
      <c r="D81" s="109"/>
      <c r="E81" s="108">
        <f t="shared" si="2"/>
        <v>1.343</v>
      </c>
      <c r="F81" s="109"/>
      <c r="G81" s="109"/>
      <c r="H81" s="109"/>
      <c r="I81" s="109"/>
      <c r="J81" s="108">
        <v>0.127</v>
      </c>
      <c r="K81" s="109"/>
      <c r="L81" s="108">
        <f t="shared" si="3"/>
        <v>0.127</v>
      </c>
      <c r="M81" s="110">
        <v>1.47</v>
      </c>
    </row>
    <row r="82" spans="1:13" x14ac:dyDescent="0.3">
      <c r="A82" s="107" t="s">
        <v>2594</v>
      </c>
      <c r="B82" s="108">
        <v>0.5</v>
      </c>
      <c r="C82" s="108">
        <v>0.1</v>
      </c>
      <c r="D82" s="109"/>
      <c r="E82" s="108">
        <f t="shared" si="2"/>
        <v>0.6</v>
      </c>
      <c r="F82" s="109"/>
      <c r="G82" s="109"/>
      <c r="H82" s="109"/>
      <c r="I82" s="108">
        <v>0.28999999999999998</v>
      </c>
      <c r="J82" s="108">
        <v>0.65</v>
      </c>
      <c r="K82" s="108">
        <v>0.73</v>
      </c>
      <c r="L82" s="108">
        <f t="shared" si="3"/>
        <v>1.67</v>
      </c>
      <c r="M82" s="110">
        <v>2.27</v>
      </c>
    </row>
    <row r="83" spans="1:13" x14ac:dyDescent="0.3">
      <c r="A83" s="107" t="s">
        <v>1808</v>
      </c>
      <c r="B83" s="108">
        <v>0.52</v>
      </c>
      <c r="C83" s="108">
        <v>2.8000000000000001E-2</v>
      </c>
      <c r="D83" s="109"/>
      <c r="E83" s="108">
        <f t="shared" si="2"/>
        <v>0.54800000000000004</v>
      </c>
      <c r="F83" s="109"/>
      <c r="G83" s="109"/>
      <c r="H83" s="109"/>
      <c r="I83" s="108">
        <v>9.7000000000000003E-2</v>
      </c>
      <c r="J83" s="108">
        <v>0.26400000000000001</v>
      </c>
      <c r="K83" s="108">
        <v>0.31</v>
      </c>
      <c r="L83" s="108">
        <f t="shared" si="3"/>
        <v>0.67100000000000004</v>
      </c>
      <c r="M83" s="110">
        <v>1.2190000000000001</v>
      </c>
    </row>
    <row r="84" spans="1:13" x14ac:dyDescent="0.3">
      <c r="A84" s="107" t="s">
        <v>327</v>
      </c>
      <c r="B84" s="108">
        <v>1E-3</v>
      </c>
      <c r="C84" s="108">
        <v>1E-3</v>
      </c>
      <c r="D84" s="108">
        <v>1E-3</v>
      </c>
      <c r="E84" s="108">
        <f t="shared" si="2"/>
        <v>3.0000000000000001E-3</v>
      </c>
      <c r="F84" s="108">
        <v>1E-3</v>
      </c>
      <c r="G84" s="108">
        <v>1E-3</v>
      </c>
      <c r="H84" s="108">
        <v>1E-3</v>
      </c>
      <c r="I84" s="108">
        <v>0.01</v>
      </c>
      <c r="J84" s="108">
        <v>0.01</v>
      </c>
      <c r="K84" s="109"/>
      <c r="L84" s="108">
        <f t="shared" si="3"/>
        <v>2.3E-2</v>
      </c>
      <c r="M84" s="110">
        <v>2.5999999999999999E-2</v>
      </c>
    </row>
    <row r="85" spans="1:13" x14ac:dyDescent="0.3">
      <c r="A85" s="107" t="s">
        <v>73</v>
      </c>
      <c r="B85" s="108">
        <v>1.276</v>
      </c>
      <c r="C85" s="108">
        <v>0.58099999999999996</v>
      </c>
      <c r="D85" s="109"/>
      <c r="E85" s="108">
        <f t="shared" si="2"/>
        <v>1.857</v>
      </c>
      <c r="F85" s="109"/>
      <c r="G85" s="109"/>
      <c r="H85" s="109"/>
      <c r="I85" s="108">
        <v>0.61199999999999999</v>
      </c>
      <c r="J85" s="108">
        <v>0.67100000000000004</v>
      </c>
      <c r="K85" s="108">
        <v>1.0049999999999999</v>
      </c>
      <c r="L85" s="108">
        <f t="shared" si="3"/>
        <v>2.2879999999999998</v>
      </c>
      <c r="M85" s="110">
        <v>4.1449999999999996</v>
      </c>
    </row>
    <row r="86" spans="1:13" x14ac:dyDescent="0.3">
      <c r="A86" s="107" t="s">
        <v>129</v>
      </c>
      <c r="B86" s="108">
        <v>0.58499999999999996</v>
      </c>
      <c r="C86" s="109"/>
      <c r="D86" s="108">
        <v>0.11799999999999999</v>
      </c>
      <c r="E86" s="108">
        <f t="shared" si="2"/>
        <v>0.70299999999999996</v>
      </c>
      <c r="F86" s="109"/>
      <c r="G86" s="109"/>
      <c r="H86" s="109"/>
      <c r="I86" s="109"/>
      <c r="J86" s="108">
        <v>0.72199999999999998</v>
      </c>
      <c r="K86" s="108">
        <v>0.94099999999999995</v>
      </c>
      <c r="L86" s="108">
        <f t="shared" si="3"/>
        <v>1.6629999999999998</v>
      </c>
      <c r="M86" s="110">
        <v>2.3660000000000001</v>
      </c>
    </row>
    <row r="87" spans="1:13" x14ac:dyDescent="0.3">
      <c r="A87" s="107" t="s">
        <v>1117</v>
      </c>
      <c r="B87" s="108">
        <v>0.56299999999999994</v>
      </c>
      <c r="C87" s="108">
        <v>0.34899999999999998</v>
      </c>
      <c r="D87" s="109"/>
      <c r="E87" s="108">
        <f t="shared" si="2"/>
        <v>0.91199999999999992</v>
      </c>
      <c r="F87" s="109"/>
      <c r="G87" s="109"/>
      <c r="H87" s="109"/>
      <c r="I87" s="109"/>
      <c r="J87" s="109"/>
      <c r="K87" s="109"/>
      <c r="L87" s="108">
        <f t="shared" si="3"/>
        <v>0</v>
      </c>
      <c r="M87" s="110">
        <v>0.91200000000000003</v>
      </c>
    </row>
    <row r="88" spans="1:13" x14ac:dyDescent="0.3">
      <c r="A88" s="107" t="s">
        <v>1897</v>
      </c>
      <c r="B88" s="108">
        <v>7.3999999999999996E-2</v>
      </c>
      <c r="C88" s="109"/>
      <c r="D88" s="109"/>
      <c r="E88" s="108">
        <f t="shared" si="2"/>
        <v>7.3999999999999996E-2</v>
      </c>
      <c r="F88" s="109"/>
      <c r="G88" s="109"/>
      <c r="H88" s="109"/>
      <c r="I88" s="109"/>
      <c r="J88" s="108">
        <v>0.20300000000000001</v>
      </c>
      <c r="K88" s="108">
        <v>0.10199999999999999</v>
      </c>
      <c r="L88" s="108">
        <f t="shared" si="3"/>
        <v>0.30499999999999999</v>
      </c>
      <c r="M88" s="110">
        <v>0.379</v>
      </c>
    </row>
    <row r="89" spans="1:13" x14ac:dyDescent="0.3">
      <c r="A89" s="107" t="s">
        <v>1121</v>
      </c>
      <c r="B89" s="108">
        <v>0.16900000000000001</v>
      </c>
      <c r="C89" s="109"/>
      <c r="D89" s="109"/>
      <c r="E89" s="108">
        <f t="shared" si="2"/>
        <v>0.16900000000000001</v>
      </c>
      <c r="F89" s="109"/>
      <c r="G89" s="109"/>
      <c r="H89" s="109"/>
      <c r="I89" s="108">
        <v>0.107</v>
      </c>
      <c r="J89" s="108">
        <v>0.17699999999999999</v>
      </c>
      <c r="K89" s="108">
        <v>0.59599999999999997</v>
      </c>
      <c r="L89" s="108">
        <f t="shared" si="3"/>
        <v>0.87999999999999989</v>
      </c>
      <c r="M89" s="110">
        <v>1.0489999999999999</v>
      </c>
    </row>
    <row r="90" spans="1:13" x14ac:dyDescent="0.3">
      <c r="A90" s="107" t="s">
        <v>1506</v>
      </c>
      <c r="B90" s="108">
        <v>0.503</v>
      </c>
      <c r="C90" s="108">
        <v>4</v>
      </c>
      <c r="D90" s="109"/>
      <c r="E90" s="108">
        <f t="shared" si="2"/>
        <v>4.5030000000000001</v>
      </c>
      <c r="F90" s="108">
        <v>4</v>
      </c>
      <c r="G90" s="108">
        <v>4.18</v>
      </c>
      <c r="H90" s="109"/>
      <c r="I90" s="108">
        <v>0.52400000000000002</v>
      </c>
      <c r="J90" s="108">
        <v>9.6000000000000002E-2</v>
      </c>
      <c r="K90" s="109"/>
      <c r="L90" s="108">
        <f t="shared" si="3"/>
        <v>8.8000000000000007</v>
      </c>
      <c r="M90" s="110">
        <v>13.303000000000001</v>
      </c>
    </row>
    <row r="91" spans="1:13" x14ac:dyDescent="0.3">
      <c r="A91" s="107" t="s">
        <v>335</v>
      </c>
      <c r="B91" s="108">
        <v>1.294</v>
      </c>
      <c r="C91" s="108">
        <v>1.2999999999999999E-2</v>
      </c>
      <c r="D91" s="109"/>
      <c r="E91" s="108">
        <f t="shared" si="2"/>
        <v>1.3069999999999999</v>
      </c>
      <c r="F91" s="109"/>
      <c r="G91" s="109"/>
      <c r="H91" s="109"/>
      <c r="I91" s="108">
        <v>0.57199999999999995</v>
      </c>
      <c r="J91" s="108">
        <v>1.3140000000000001</v>
      </c>
      <c r="K91" s="108">
        <v>0.92600000000000005</v>
      </c>
      <c r="L91" s="108">
        <f t="shared" si="3"/>
        <v>2.8120000000000003</v>
      </c>
      <c r="M91" s="110">
        <v>4.1189999999999998</v>
      </c>
    </row>
    <row r="92" spans="1:13" x14ac:dyDescent="0.3">
      <c r="A92" s="107" t="s">
        <v>2291</v>
      </c>
      <c r="B92" s="108">
        <v>0.151</v>
      </c>
      <c r="C92" s="109"/>
      <c r="D92" s="109"/>
      <c r="E92" s="108">
        <f t="shared" si="2"/>
        <v>0.151</v>
      </c>
      <c r="F92" s="109"/>
      <c r="G92" s="109"/>
      <c r="H92" s="109"/>
      <c r="I92" s="109"/>
      <c r="J92" s="109"/>
      <c r="K92" s="108">
        <v>0.94</v>
      </c>
      <c r="L92" s="108">
        <f t="shared" si="3"/>
        <v>0.94</v>
      </c>
      <c r="M92" s="110">
        <v>1.091</v>
      </c>
    </row>
    <row r="93" spans="1:13" x14ac:dyDescent="0.3">
      <c r="A93" s="107" t="s">
        <v>211</v>
      </c>
      <c r="B93" s="108">
        <v>1.6E-2</v>
      </c>
      <c r="C93" s="109"/>
      <c r="D93" s="109"/>
      <c r="E93" s="108">
        <f t="shared" si="2"/>
        <v>1.6E-2</v>
      </c>
      <c r="F93" s="109"/>
      <c r="G93" s="109"/>
      <c r="H93" s="109"/>
      <c r="I93" s="109"/>
      <c r="J93" s="108">
        <v>0.13600000000000001</v>
      </c>
      <c r="K93" s="108">
        <v>0.41799999999999998</v>
      </c>
      <c r="L93" s="108">
        <f t="shared" si="3"/>
        <v>0.55400000000000005</v>
      </c>
      <c r="M93" s="110">
        <v>0.56999999999999995</v>
      </c>
    </row>
    <row r="94" spans="1:13" x14ac:dyDescent="0.3">
      <c r="A94" s="107" t="s">
        <v>2129</v>
      </c>
      <c r="B94" s="108">
        <v>0.59199999999999997</v>
      </c>
      <c r="C94" s="108">
        <v>0.11799999999999999</v>
      </c>
      <c r="D94" s="109"/>
      <c r="E94" s="108">
        <f t="shared" si="2"/>
        <v>0.71</v>
      </c>
      <c r="F94" s="109"/>
      <c r="G94" s="109"/>
      <c r="H94" s="109"/>
      <c r="I94" s="108">
        <v>0.23599999999999999</v>
      </c>
      <c r="J94" s="108">
        <v>0.64800000000000002</v>
      </c>
      <c r="K94" s="108">
        <v>0.80400000000000005</v>
      </c>
      <c r="L94" s="108">
        <f t="shared" si="3"/>
        <v>1.6880000000000002</v>
      </c>
      <c r="M94" s="110">
        <v>2.3980000000000001</v>
      </c>
    </row>
    <row r="95" spans="1:13" x14ac:dyDescent="0.3">
      <c r="A95" s="107" t="s">
        <v>95</v>
      </c>
      <c r="B95" s="108">
        <v>8.5570000000000004</v>
      </c>
      <c r="C95" s="109"/>
      <c r="D95" s="109"/>
      <c r="E95" s="108">
        <f t="shared" si="2"/>
        <v>8.5570000000000004</v>
      </c>
      <c r="F95" s="108">
        <v>0.66</v>
      </c>
      <c r="G95" s="109"/>
      <c r="H95" s="109"/>
      <c r="I95" s="108">
        <v>0.878</v>
      </c>
      <c r="J95" s="108">
        <v>1.2490000000000001</v>
      </c>
      <c r="K95" s="108">
        <v>1.55</v>
      </c>
      <c r="L95" s="108">
        <f t="shared" si="3"/>
        <v>4.3369999999999997</v>
      </c>
      <c r="M95" s="110">
        <v>12.894</v>
      </c>
    </row>
    <row r="96" spans="1:13" x14ac:dyDescent="0.3">
      <c r="A96" s="107" t="s">
        <v>99</v>
      </c>
      <c r="B96" s="108">
        <v>7.9000000000000001E-2</v>
      </c>
      <c r="C96" s="109"/>
      <c r="D96" s="109"/>
      <c r="E96" s="108">
        <f t="shared" si="2"/>
        <v>7.9000000000000001E-2</v>
      </c>
      <c r="F96" s="109"/>
      <c r="G96" s="109"/>
      <c r="H96" s="109"/>
      <c r="I96" s="108">
        <v>0.63500000000000001</v>
      </c>
      <c r="J96" s="108">
        <v>0.77700000000000002</v>
      </c>
      <c r="K96" s="108">
        <v>0.85399999999999998</v>
      </c>
      <c r="L96" s="108">
        <f t="shared" si="3"/>
        <v>2.266</v>
      </c>
      <c r="M96" s="110">
        <v>2.3450000000000002</v>
      </c>
    </row>
    <row r="97" spans="1:13" x14ac:dyDescent="0.3">
      <c r="A97" s="107" t="s">
        <v>178</v>
      </c>
      <c r="B97" s="108">
        <v>0.245</v>
      </c>
      <c r="C97" s="108">
        <v>0.1</v>
      </c>
      <c r="D97" s="109"/>
      <c r="E97" s="108">
        <f t="shared" si="2"/>
        <v>0.34499999999999997</v>
      </c>
      <c r="F97" s="109"/>
      <c r="G97" s="108">
        <v>1E-3</v>
      </c>
      <c r="H97" s="108">
        <v>1E-3</v>
      </c>
      <c r="I97" s="109"/>
      <c r="J97" s="108">
        <v>0.998</v>
      </c>
      <c r="K97" s="108">
        <v>0.01</v>
      </c>
      <c r="L97" s="108">
        <f t="shared" si="3"/>
        <v>1.01</v>
      </c>
      <c r="M97" s="110">
        <v>1.355</v>
      </c>
    </row>
    <row r="98" spans="1:13" x14ac:dyDescent="0.3">
      <c r="A98" s="107" t="s">
        <v>2584</v>
      </c>
      <c r="B98" s="108">
        <v>0.33200000000000002</v>
      </c>
      <c r="C98" s="109"/>
      <c r="D98" s="109"/>
      <c r="E98" s="108">
        <f t="shared" si="2"/>
        <v>0.33200000000000002</v>
      </c>
      <c r="F98" s="109"/>
      <c r="G98" s="109"/>
      <c r="H98" s="109"/>
      <c r="I98" s="108">
        <v>0.54900000000000004</v>
      </c>
      <c r="J98" s="108">
        <v>0.20499999999999999</v>
      </c>
      <c r="K98" s="109"/>
      <c r="L98" s="108">
        <f t="shared" si="3"/>
        <v>0.754</v>
      </c>
      <c r="M98" s="110">
        <v>1.0860000000000001</v>
      </c>
    </row>
    <row r="99" spans="1:13" x14ac:dyDescent="0.3">
      <c r="A99" s="107" t="s">
        <v>1013</v>
      </c>
      <c r="B99" s="108">
        <v>0.11600000000000001</v>
      </c>
      <c r="C99" s="109"/>
      <c r="D99" s="109"/>
      <c r="E99" s="108">
        <f t="shared" si="2"/>
        <v>0.11600000000000001</v>
      </c>
      <c r="F99" s="109"/>
      <c r="G99" s="109"/>
      <c r="H99" s="109"/>
      <c r="I99" s="108">
        <v>7.4999999999999997E-2</v>
      </c>
      <c r="J99" s="108">
        <v>0.46</v>
      </c>
      <c r="K99" s="108">
        <v>0.63200000000000001</v>
      </c>
      <c r="L99" s="108">
        <f t="shared" si="3"/>
        <v>1.167</v>
      </c>
      <c r="M99" s="110">
        <v>1.2829999999999999</v>
      </c>
    </row>
    <row r="100" spans="1:13" x14ac:dyDescent="0.3">
      <c r="A100" s="107" t="s">
        <v>825</v>
      </c>
      <c r="B100" s="108">
        <v>0.52</v>
      </c>
      <c r="C100" s="109"/>
      <c r="D100" s="109"/>
      <c r="E100" s="108">
        <f t="shared" si="2"/>
        <v>0.52</v>
      </c>
      <c r="F100" s="109"/>
      <c r="G100" s="109"/>
      <c r="H100" s="109"/>
      <c r="I100" s="108">
        <v>0.27900000000000003</v>
      </c>
      <c r="J100" s="108">
        <v>0.52900000000000003</v>
      </c>
      <c r="K100" s="108">
        <v>1.21</v>
      </c>
      <c r="L100" s="108">
        <f t="shared" si="3"/>
        <v>2.0179999999999998</v>
      </c>
      <c r="M100" s="110">
        <v>2.5379999999999998</v>
      </c>
    </row>
    <row r="101" spans="1:13" x14ac:dyDescent="0.3">
      <c r="A101" s="107" t="s">
        <v>460</v>
      </c>
      <c r="B101" s="108">
        <v>2.2309999999999999</v>
      </c>
      <c r="C101" s="109"/>
      <c r="D101" s="109"/>
      <c r="E101" s="108">
        <f t="shared" si="2"/>
        <v>2.2309999999999999</v>
      </c>
      <c r="F101" s="109"/>
      <c r="G101" s="109"/>
      <c r="H101" s="109"/>
      <c r="I101" s="108">
        <v>0.20699999999999999</v>
      </c>
      <c r="J101" s="109"/>
      <c r="K101" s="108">
        <v>0.85699999999999998</v>
      </c>
      <c r="L101" s="108">
        <f t="shared" si="3"/>
        <v>1.0640000000000001</v>
      </c>
      <c r="M101" s="110">
        <v>3.2949999999999999</v>
      </c>
    </row>
    <row r="102" spans="1:13" x14ac:dyDescent="0.3">
      <c r="A102" s="107" t="s">
        <v>833</v>
      </c>
      <c r="B102" s="108">
        <v>0.39600000000000002</v>
      </c>
      <c r="C102" s="108">
        <v>8.5000000000000006E-2</v>
      </c>
      <c r="D102" s="109"/>
      <c r="E102" s="108">
        <f t="shared" si="2"/>
        <v>0.48100000000000004</v>
      </c>
      <c r="F102" s="109"/>
      <c r="G102" s="109"/>
      <c r="H102" s="109"/>
      <c r="I102" s="108">
        <v>0.183</v>
      </c>
      <c r="J102" s="108">
        <v>0.44500000000000001</v>
      </c>
      <c r="K102" s="108">
        <v>0.56799999999999995</v>
      </c>
      <c r="L102" s="108">
        <f t="shared" si="3"/>
        <v>1.196</v>
      </c>
      <c r="M102" s="110">
        <v>1.677</v>
      </c>
    </row>
    <row r="103" spans="1:13" x14ac:dyDescent="0.3">
      <c r="A103" s="107" t="s">
        <v>140</v>
      </c>
      <c r="B103" s="108">
        <v>8.4629999999999992</v>
      </c>
      <c r="C103" s="109"/>
      <c r="D103" s="109"/>
      <c r="E103" s="108">
        <f t="shared" si="2"/>
        <v>8.4629999999999992</v>
      </c>
      <c r="F103" s="109"/>
      <c r="G103" s="109"/>
      <c r="H103" s="109"/>
      <c r="I103" s="108">
        <v>0.52500000000000002</v>
      </c>
      <c r="J103" s="109"/>
      <c r="K103" s="109"/>
      <c r="L103" s="108">
        <f t="shared" si="3"/>
        <v>0.52500000000000002</v>
      </c>
      <c r="M103" s="110">
        <v>8.9879999999999995</v>
      </c>
    </row>
    <row r="104" spans="1:13" x14ac:dyDescent="0.3">
      <c r="A104" s="107" t="s">
        <v>162</v>
      </c>
      <c r="B104" s="108">
        <v>3.859</v>
      </c>
      <c r="C104" s="108">
        <v>0.17</v>
      </c>
      <c r="D104" s="109"/>
      <c r="E104" s="108">
        <f t="shared" si="2"/>
        <v>4.0289999999999999</v>
      </c>
      <c r="F104" s="109"/>
      <c r="G104" s="109"/>
      <c r="H104" s="109"/>
      <c r="I104" s="108">
        <v>0.49299999999999999</v>
      </c>
      <c r="J104" s="108">
        <v>1.121</v>
      </c>
      <c r="K104" s="109"/>
      <c r="L104" s="108">
        <f t="shared" si="3"/>
        <v>1.6139999999999999</v>
      </c>
      <c r="M104" s="110">
        <v>5.6429999999999998</v>
      </c>
    </row>
    <row r="105" spans="1:13" x14ac:dyDescent="0.3">
      <c r="A105" s="107" t="s">
        <v>2487</v>
      </c>
      <c r="B105" s="108">
        <v>4.0000000000000001E-3</v>
      </c>
      <c r="C105" s="109"/>
      <c r="D105" s="109"/>
      <c r="E105" s="108">
        <f t="shared" si="2"/>
        <v>4.0000000000000001E-3</v>
      </c>
      <c r="F105" s="109"/>
      <c r="G105" s="109"/>
      <c r="H105" s="109"/>
      <c r="I105" s="109"/>
      <c r="J105" s="108">
        <v>0.06</v>
      </c>
      <c r="K105" s="108">
        <v>0.41199999999999998</v>
      </c>
      <c r="L105" s="108">
        <f t="shared" si="3"/>
        <v>0.47199999999999998</v>
      </c>
      <c r="M105" s="110">
        <v>0.47599999999999998</v>
      </c>
    </row>
    <row r="106" spans="1:13" x14ac:dyDescent="0.3">
      <c r="A106" s="107" t="s">
        <v>2347</v>
      </c>
      <c r="B106" s="108">
        <v>9.0999999999999998E-2</v>
      </c>
      <c r="C106" s="108">
        <v>8.9999999999999993E-3</v>
      </c>
      <c r="D106" s="109"/>
      <c r="E106" s="108">
        <f t="shared" si="2"/>
        <v>9.9999999999999992E-2</v>
      </c>
      <c r="F106" s="109"/>
      <c r="G106" s="109"/>
      <c r="H106" s="109"/>
      <c r="I106" s="108">
        <v>0.186</v>
      </c>
      <c r="J106" s="109"/>
      <c r="K106" s="109"/>
      <c r="L106" s="108">
        <f t="shared" si="3"/>
        <v>0.186</v>
      </c>
      <c r="M106" s="110">
        <v>0.28599999999999998</v>
      </c>
    </row>
    <row r="107" spans="1:13" x14ac:dyDescent="0.3">
      <c r="A107" s="107" t="s">
        <v>274</v>
      </c>
      <c r="B107" s="108">
        <v>4.0439999999999996</v>
      </c>
      <c r="C107" s="108">
        <v>2.5999999999999999E-2</v>
      </c>
      <c r="D107" s="109"/>
      <c r="E107" s="108">
        <f t="shared" si="2"/>
        <v>4.0699999999999994</v>
      </c>
      <c r="F107" s="109"/>
      <c r="G107" s="109"/>
      <c r="H107" s="109"/>
      <c r="I107" s="109"/>
      <c r="J107" s="109"/>
      <c r="K107" s="109"/>
      <c r="L107" s="108">
        <f t="shared" si="3"/>
        <v>0</v>
      </c>
      <c r="M107" s="110">
        <v>4.07</v>
      </c>
    </row>
    <row r="108" spans="1:13" x14ac:dyDescent="0.3">
      <c r="A108" s="107" t="s">
        <v>2182</v>
      </c>
      <c r="B108" s="108">
        <v>0.214</v>
      </c>
      <c r="C108" s="108">
        <v>2.7E-2</v>
      </c>
      <c r="D108" s="109"/>
      <c r="E108" s="108">
        <f t="shared" si="2"/>
        <v>0.24099999999999999</v>
      </c>
      <c r="F108" s="109"/>
      <c r="G108" s="109"/>
      <c r="H108" s="109"/>
      <c r="I108" s="108">
        <v>0.121</v>
      </c>
      <c r="J108" s="108">
        <v>0.47799999999999998</v>
      </c>
      <c r="K108" s="109"/>
      <c r="L108" s="108">
        <f t="shared" si="3"/>
        <v>0.59899999999999998</v>
      </c>
      <c r="M108" s="110">
        <v>0.84</v>
      </c>
    </row>
    <row r="109" spans="1:13" x14ac:dyDescent="0.3">
      <c r="A109" s="107" t="s">
        <v>478</v>
      </c>
      <c r="B109" s="108">
        <v>0.98899999999999999</v>
      </c>
      <c r="C109" s="108">
        <v>1.2999999999999999E-2</v>
      </c>
      <c r="D109" s="109"/>
      <c r="E109" s="108">
        <f t="shared" si="2"/>
        <v>1.002</v>
      </c>
      <c r="F109" s="109"/>
      <c r="G109" s="109"/>
      <c r="H109" s="109"/>
      <c r="I109" s="108">
        <v>0.52500000000000002</v>
      </c>
      <c r="J109" s="108">
        <v>1.23</v>
      </c>
      <c r="K109" s="108">
        <v>1.6</v>
      </c>
      <c r="L109" s="108">
        <f t="shared" si="3"/>
        <v>3.355</v>
      </c>
      <c r="M109" s="110">
        <v>4.3570000000000002</v>
      </c>
    </row>
    <row r="110" spans="1:13" x14ac:dyDescent="0.3">
      <c r="A110" s="107" t="s">
        <v>184</v>
      </c>
      <c r="B110" s="108">
        <v>0.36099999999999999</v>
      </c>
      <c r="C110" s="108">
        <v>3.6999999999999998E-2</v>
      </c>
      <c r="D110" s="109"/>
      <c r="E110" s="108">
        <f t="shared" si="2"/>
        <v>0.39799999999999996</v>
      </c>
      <c r="F110" s="109"/>
      <c r="G110" s="109"/>
      <c r="H110" s="109"/>
      <c r="I110" s="108">
        <v>0.248</v>
      </c>
      <c r="J110" s="108">
        <v>0.49</v>
      </c>
      <c r="K110" s="108">
        <v>0.58899999999999997</v>
      </c>
      <c r="L110" s="108">
        <f t="shared" si="3"/>
        <v>1.327</v>
      </c>
      <c r="M110" s="110">
        <v>1.7250000000000001</v>
      </c>
    </row>
    <row r="111" spans="1:13" x14ac:dyDescent="0.3">
      <c r="A111" s="107" t="s">
        <v>255</v>
      </c>
      <c r="B111" s="108">
        <v>0.6</v>
      </c>
      <c r="C111" s="108">
        <v>0.12</v>
      </c>
      <c r="D111" s="109"/>
      <c r="E111" s="108">
        <f t="shared" si="2"/>
        <v>0.72</v>
      </c>
      <c r="F111" s="109"/>
      <c r="G111" s="109"/>
      <c r="H111" s="109"/>
      <c r="I111" s="108">
        <v>0.35</v>
      </c>
      <c r="J111" s="108">
        <v>0.63</v>
      </c>
      <c r="K111" s="109"/>
      <c r="L111" s="108">
        <f t="shared" si="3"/>
        <v>0.98</v>
      </c>
      <c r="M111" s="110">
        <v>1.7</v>
      </c>
    </row>
    <row r="112" spans="1:13" x14ac:dyDescent="0.3">
      <c r="A112" s="107" t="s">
        <v>431</v>
      </c>
      <c r="B112" s="108">
        <v>7.4829999999999997</v>
      </c>
      <c r="C112" s="109"/>
      <c r="D112" s="109"/>
      <c r="E112" s="108">
        <f t="shared" si="2"/>
        <v>7.4829999999999997</v>
      </c>
      <c r="F112" s="109"/>
      <c r="G112" s="109"/>
      <c r="H112" s="109"/>
      <c r="I112" s="109"/>
      <c r="J112" s="109"/>
      <c r="K112" s="109"/>
      <c r="L112" s="108">
        <f t="shared" si="3"/>
        <v>0</v>
      </c>
      <c r="M112" s="110">
        <v>7.4829999999999997</v>
      </c>
    </row>
    <row r="113" spans="1:13" x14ac:dyDescent="0.3">
      <c r="A113" s="107" t="s">
        <v>1527</v>
      </c>
      <c r="B113" s="108">
        <v>0.377</v>
      </c>
      <c r="C113" s="109"/>
      <c r="D113" s="109"/>
      <c r="E113" s="108">
        <f t="shared" si="2"/>
        <v>0.377</v>
      </c>
      <c r="F113" s="109"/>
      <c r="G113" s="109"/>
      <c r="H113" s="109"/>
      <c r="I113" s="109"/>
      <c r="J113" s="108">
        <v>0.29099999999999998</v>
      </c>
      <c r="K113" s="108">
        <v>0.33400000000000002</v>
      </c>
      <c r="L113" s="108">
        <f t="shared" si="3"/>
        <v>0.625</v>
      </c>
      <c r="M113" s="110">
        <v>1.002</v>
      </c>
    </row>
    <row r="114" spans="1:13" x14ac:dyDescent="0.3">
      <c r="A114" s="107" t="s">
        <v>1525</v>
      </c>
      <c r="B114" s="108">
        <v>0.6</v>
      </c>
      <c r="C114" s="109"/>
      <c r="D114" s="109"/>
      <c r="E114" s="108">
        <f t="shared" si="2"/>
        <v>0.6</v>
      </c>
      <c r="F114" s="109"/>
      <c r="G114" s="109"/>
      <c r="H114" s="109"/>
      <c r="I114" s="108">
        <v>0.436</v>
      </c>
      <c r="J114" s="109"/>
      <c r="K114" s="109"/>
      <c r="L114" s="108">
        <f t="shared" si="3"/>
        <v>0.436</v>
      </c>
      <c r="M114" s="110">
        <v>1.036</v>
      </c>
    </row>
    <row r="115" spans="1:13" x14ac:dyDescent="0.3">
      <c r="A115" s="107" t="s">
        <v>2260</v>
      </c>
      <c r="B115" s="108">
        <v>1E-3</v>
      </c>
      <c r="C115" s="108">
        <v>0.315</v>
      </c>
      <c r="D115" s="109"/>
      <c r="E115" s="108">
        <f t="shared" si="2"/>
        <v>0.316</v>
      </c>
      <c r="F115" s="109"/>
      <c r="G115" s="109"/>
      <c r="H115" s="109"/>
      <c r="I115" s="108">
        <v>1E-3</v>
      </c>
      <c r="J115" s="108">
        <v>0.46800000000000003</v>
      </c>
      <c r="K115" s="108">
        <v>0.60699999999999998</v>
      </c>
      <c r="L115" s="108">
        <f t="shared" si="3"/>
        <v>1.0760000000000001</v>
      </c>
      <c r="M115" s="110">
        <v>1.3919999999999999</v>
      </c>
    </row>
    <row r="116" spans="1:13" x14ac:dyDescent="0.3">
      <c r="A116" s="107" t="s">
        <v>1533</v>
      </c>
      <c r="B116" s="108">
        <v>7.2999999999999995E-2</v>
      </c>
      <c r="C116" s="108">
        <v>1E-3</v>
      </c>
      <c r="D116" s="109"/>
      <c r="E116" s="108">
        <f t="shared" si="2"/>
        <v>7.3999999999999996E-2</v>
      </c>
      <c r="F116" s="109"/>
      <c r="G116" s="109"/>
      <c r="H116" s="109"/>
      <c r="I116" s="109"/>
      <c r="J116" s="109"/>
      <c r="K116" s="109"/>
      <c r="L116" s="108">
        <f t="shared" si="3"/>
        <v>0</v>
      </c>
      <c r="M116" s="110">
        <v>7.3999999999999996E-2</v>
      </c>
    </row>
    <row r="117" spans="1:13" x14ac:dyDescent="0.3">
      <c r="A117" s="107" t="s">
        <v>1416</v>
      </c>
      <c r="B117" s="108">
        <v>0.76600000000000001</v>
      </c>
      <c r="C117" s="108">
        <v>0.189</v>
      </c>
      <c r="D117" s="109"/>
      <c r="E117" s="108">
        <f t="shared" si="2"/>
        <v>0.95500000000000007</v>
      </c>
      <c r="F117" s="109"/>
      <c r="G117" s="109"/>
      <c r="H117" s="109"/>
      <c r="I117" s="108">
        <v>0.28499999999999998</v>
      </c>
      <c r="J117" s="108">
        <v>0.80800000000000005</v>
      </c>
      <c r="K117" s="108">
        <v>1.18</v>
      </c>
      <c r="L117" s="108">
        <f t="shared" si="3"/>
        <v>2.2729999999999997</v>
      </c>
      <c r="M117" s="110">
        <v>3.2280000000000002</v>
      </c>
    </row>
    <row r="118" spans="1:13" x14ac:dyDescent="0.3">
      <c r="A118" s="107" t="s">
        <v>1418</v>
      </c>
      <c r="B118" s="108">
        <v>0.48</v>
      </c>
      <c r="C118" s="108">
        <v>0.109</v>
      </c>
      <c r="D118" s="109"/>
      <c r="E118" s="108">
        <f t="shared" si="2"/>
        <v>0.58899999999999997</v>
      </c>
      <c r="F118" s="109"/>
      <c r="G118" s="109"/>
      <c r="H118" s="109"/>
      <c r="I118" s="108">
        <v>0.45600000000000002</v>
      </c>
      <c r="J118" s="108">
        <v>0.78500000000000003</v>
      </c>
      <c r="K118" s="109"/>
      <c r="L118" s="108">
        <f t="shared" si="3"/>
        <v>1.2410000000000001</v>
      </c>
      <c r="M118" s="110">
        <v>1.83</v>
      </c>
    </row>
    <row r="119" spans="1:13" x14ac:dyDescent="0.3">
      <c r="A119" s="107" t="s">
        <v>343</v>
      </c>
      <c r="B119" s="108">
        <v>1E-3</v>
      </c>
      <c r="C119" s="109"/>
      <c r="D119" s="109"/>
      <c r="E119" s="108">
        <f t="shared" si="2"/>
        <v>1E-3</v>
      </c>
      <c r="F119" s="109"/>
      <c r="G119" s="109"/>
      <c r="H119" s="109"/>
      <c r="I119" s="108">
        <v>2E-3</v>
      </c>
      <c r="J119" s="108">
        <v>1E-3</v>
      </c>
      <c r="K119" s="108">
        <v>6.4000000000000001E-2</v>
      </c>
      <c r="L119" s="108">
        <f t="shared" si="3"/>
        <v>6.7000000000000004E-2</v>
      </c>
      <c r="M119" s="110">
        <v>6.8000000000000005E-2</v>
      </c>
    </row>
    <row r="120" spans="1:13" x14ac:dyDescent="0.3">
      <c r="A120" s="107" t="s">
        <v>2543</v>
      </c>
      <c r="B120" s="108">
        <v>0.61799999999999999</v>
      </c>
      <c r="C120" s="108">
        <v>0.28899999999999998</v>
      </c>
      <c r="D120" s="109"/>
      <c r="E120" s="108">
        <f t="shared" si="2"/>
        <v>0.90700000000000003</v>
      </c>
      <c r="F120" s="109"/>
      <c r="G120" s="109"/>
      <c r="H120" s="109"/>
      <c r="I120" s="108">
        <v>0.41499999999999998</v>
      </c>
      <c r="J120" s="108">
        <v>0.996</v>
      </c>
      <c r="K120" s="109"/>
      <c r="L120" s="108">
        <f t="shared" si="3"/>
        <v>1.411</v>
      </c>
      <c r="M120" s="110">
        <v>2.3180000000000001</v>
      </c>
    </row>
    <row r="121" spans="1:13" x14ac:dyDescent="0.3">
      <c r="A121" s="107" t="s">
        <v>548</v>
      </c>
      <c r="B121" s="108">
        <v>1.071</v>
      </c>
      <c r="C121" s="108">
        <v>7.4999999999999997E-2</v>
      </c>
      <c r="D121" s="109"/>
      <c r="E121" s="108">
        <f t="shared" si="2"/>
        <v>1.1459999999999999</v>
      </c>
      <c r="F121" s="109"/>
      <c r="G121" s="109"/>
      <c r="H121" s="109"/>
      <c r="I121" s="108">
        <v>0.378</v>
      </c>
      <c r="J121" s="108">
        <v>0.85299999999999998</v>
      </c>
      <c r="K121" s="109"/>
      <c r="L121" s="108">
        <f t="shared" si="3"/>
        <v>1.2309999999999999</v>
      </c>
      <c r="M121" s="110">
        <v>2.3769999999999998</v>
      </c>
    </row>
    <row r="122" spans="1:13" x14ac:dyDescent="0.3">
      <c r="A122" s="107" t="s">
        <v>1779</v>
      </c>
      <c r="B122" s="108">
        <v>12.74</v>
      </c>
      <c r="C122" s="109"/>
      <c r="D122" s="109"/>
      <c r="E122" s="108">
        <f t="shared" si="2"/>
        <v>12.74</v>
      </c>
      <c r="F122" s="108">
        <v>0.3</v>
      </c>
      <c r="G122" s="109"/>
      <c r="H122" s="109"/>
      <c r="I122" s="109"/>
      <c r="J122" s="109"/>
      <c r="K122" s="109"/>
      <c r="L122" s="108">
        <f t="shared" si="3"/>
        <v>0.3</v>
      </c>
      <c r="M122" s="110">
        <v>13.04</v>
      </c>
    </row>
    <row r="123" spans="1:13" x14ac:dyDescent="0.3">
      <c r="A123" s="107" t="s">
        <v>341</v>
      </c>
      <c r="B123" s="108">
        <v>0.71599999999999997</v>
      </c>
      <c r="C123" s="109"/>
      <c r="D123" s="109"/>
      <c r="E123" s="108">
        <f t="shared" si="2"/>
        <v>0.71599999999999997</v>
      </c>
      <c r="F123" s="109"/>
      <c r="G123" s="109"/>
      <c r="H123" s="109"/>
      <c r="I123" s="109"/>
      <c r="J123" s="109"/>
      <c r="K123" s="109"/>
      <c r="L123" s="108">
        <f t="shared" si="3"/>
        <v>0</v>
      </c>
      <c r="M123" s="110">
        <v>0.71599999999999997</v>
      </c>
    </row>
    <row r="124" spans="1:13" x14ac:dyDescent="0.3">
      <c r="A124" s="107" t="s">
        <v>119</v>
      </c>
      <c r="B124" s="108">
        <v>5.6000000000000001E-2</v>
      </c>
      <c r="C124" s="109"/>
      <c r="D124" s="109"/>
      <c r="E124" s="108">
        <f t="shared" si="2"/>
        <v>5.6000000000000001E-2</v>
      </c>
      <c r="F124" s="109"/>
      <c r="G124" s="109"/>
      <c r="H124" s="109"/>
      <c r="I124" s="108">
        <v>0.55500000000000005</v>
      </c>
      <c r="J124" s="108">
        <v>0.86</v>
      </c>
      <c r="K124" s="108">
        <v>0.98299999999999998</v>
      </c>
      <c r="L124" s="108">
        <f t="shared" si="3"/>
        <v>2.3980000000000001</v>
      </c>
      <c r="M124" s="110">
        <v>2.4540000000000002</v>
      </c>
    </row>
    <row r="125" spans="1:13" x14ac:dyDescent="0.3">
      <c r="A125" s="107" t="s">
        <v>501</v>
      </c>
      <c r="B125" s="108">
        <v>0.34300000000000003</v>
      </c>
      <c r="C125" s="108">
        <v>0.121</v>
      </c>
      <c r="D125" s="109"/>
      <c r="E125" s="108">
        <f t="shared" si="2"/>
        <v>0.46400000000000002</v>
      </c>
      <c r="F125" s="109"/>
      <c r="G125" s="109"/>
      <c r="H125" s="109"/>
      <c r="I125" s="109"/>
      <c r="J125" s="109"/>
      <c r="K125" s="109"/>
      <c r="L125" s="108">
        <f t="shared" si="3"/>
        <v>0</v>
      </c>
      <c r="M125" s="110">
        <v>0.46400000000000002</v>
      </c>
    </row>
    <row r="126" spans="1:13" x14ac:dyDescent="0.3">
      <c r="A126" s="107" t="s">
        <v>164</v>
      </c>
      <c r="B126" s="108">
        <v>0.9</v>
      </c>
      <c r="C126" s="108">
        <v>0.5</v>
      </c>
      <c r="D126" s="109"/>
      <c r="E126" s="108">
        <f t="shared" si="2"/>
        <v>1.4</v>
      </c>
      <c r="F126" s="109"/>
      <c r="G126" s="109"/>
      <c r="H126" s="109"/>
      <c r="I126" s="108">
        <v>0.128</v>
      </c>
      <c r="J126" s="108">
        <v>0.46400000000000002</v>
      </c>
      <c r="K126" s="109"/>
      <c r="L126" s="108">
        <f t="shared" si="3"/>
        <v>0.59200000000000008</v>
      </c>
      <c r="M126" s="110">
        <v>1.992</v>
      </c>
    </row>
    <row r="127" spans="1:13" x14ac:dyDescent="0.3">
      <c r="A127" s="107" t="s">
        <v>189</v>
      </c>
      <c r="B127" s="108">
        <v>0.79200000000000004</v>
      </c>
      <c r="C127" s="108">
        <v>0.107</v>
      </c>
      <c r="D127" s="109"/>
      <c r="E127" s="108">
        <f t="shared" si="2"/>
        <v>0.89900000000000002</v>
      </c>
      <c r="F127" s="109"/>
      <c r="G127" s="109"/>
      <c r="H127" s="109"/>
      <c r="I127" s="108">
        <v>0.438</v>
      </c>
      <c r="J127" s="108">
        <v>0.98299999999999998</v>
      </c>
      <c r="K127" s="108">
        <v>0.84299999999999997</v>
      </c>
      <c r="L127" s="108">
        <f t="shared" si="3"/>
        <v>2.2640000000000002</v>
      </c>
      <c r="M127" s="110">
        <v>3.1629999999999998</v>
      </c>
    </row>
    <row r="128" spans="1:13" x14ac:dyDescent="0.3">
      <c r="A128" s="107" t="s">
        <v>2656</v>
      </c>
      <c r="B128" s="108">
        <v>0.45</v>
      </c>
      <c r="C128" s="108">
        <v>0.105</v>
      </c>
      <c r="D128" s="109"/>
      <c r="E128" s="108">
        <f t="shared" si="2"/>
        <v>0.55500000000000005</v>
      </c>
      <c r="F128" s="109"/>
      <c r="G128" s="109"/>
      <c r="H128" s="109"/>
      <c r="I128" s="108">
        <v>0.16800000000000001</v>
      </c>
      <c r="J128" s="108">
        <v>0.378</v>
      </c>
      <c r="K128" s="109"/>
      <c r="L128" s="108">
        <f t="shared" si="3"/>
        <v>0.54600000000000004</v>
      </c>
      <c r="M128" s="110">
        <v>1.101</v>
      </c>
    </row>
    <row r="129" spans="1:13" x14ac:dyDescent="0.3">
      <c r="A129" s="107" t="s">
        <v>484</v>
      </c>
      <c r="B129" s="108">
        <v>1.242</v>
      </c>
      <c r="C129" s="108">
        <v>0.26600000000000001</v>
      </c>
      <c r="D129" s="108">
        <v>1E-3</v>
      </c>
      <c r="E129" s="108">
        <f t="shared" si="2"/>
        <v>1.5089999999999999</v>
      </c>
      <c r="F129" s="109"/>
      <c r="G129" s="109"/>
      <c r="H129" s="109"/>
      <c r="I129" s="108">
        <v>0.43099999999999999</v>
      </c>
      <c r="J129" s="108">
        <v>1.385</v>
      </c>
      <c r="K129" s="109"/>
      <c r="L129" s="108">
        <f t="shared" si="3"/>
        <v>1.8160000000000001</v>
      </c>
      <c r="M129" s="110">
        <v>3.3250000000000002</v>
      </c>
    </row>
    <row r="130" spans="1:13" x14ac:dyDescent="0.3">
      <c r="A130" s="107" t="s">
        <v>645</v>
      </c>
      <c r="B130" s="108">
        <v>0.17899999999999999</v>
      </c>
      <c r="C130" s="108">
        <v>7.0999999999999994E-2</v>
      </c>
      <c r="D130" s="108">
        <v>4.0000000000000001E-3</v>
      </c>
      <c r="E130" s="108">
        <f t="shared" si="2"/>
        <v>0.254</v>
      </c>
      <c r="F130" s="109"/>
      <c r="G130" s="109"/>
      <c r="H130" s="109"/>
      <c r="I130" s="108">
        <v>8.4000000000000005E-2</v>
      </c>
      <c r="J130" s="108">
        <v>0.55700000000000005</v>
      </c>
      <c r="K130" s="108">
        <v>0.48499999999999999</v>
      </c>
      <c r="L130" s="108">
        <f t="shared" si="3"/>
        <v>1.1259999999999999</v>
      </c>
      <c r="M130" s="110">
        <v>1.38</v>
      </c>
    </row>
    <row r="131" spans="1:13" x14ac:dyDescent="0.3">
      <c r="A131" s="107" t="s">
        <v>1305</v>
      </c>
      <c r="B131" s="108">
        <v>6.42</v>
      </c>
      <c r="C131" s="109"/>
      <c r="D131" s="109"/>
      <c r="E131" s="108">
        <f t="shared" si="2"/>
        <v>6.42</v>
      </c>
      <c r="F131" s="109"/>
      <c r="G131" s="109"/>
      <c r="H131" s="109"/>
      <c r="I131" s="108">
        <v>0.54200000000000004</v>
      </c>
      <c r="J131" s="108">
        <v>1.02</v>
      </c>
      <c r="K131" s="109"/>
      <c r="L131" s="108">
        <f t="shared" si="3"/>
        <v>1.5620000000000001</v>
      </c>
      <c r="M131" s="110">
        <v>7.9820000000000002</v>
      </c>
    </row>
    <row r="132" spans="1:13" x14ac:dyDescent="0.3">
      <c r="A132" s="107" t="s">
        <v>1037</v>
      </c>
      <c r="B132" s="108">
        <v>0.19</v>
      </c>
      <c r="C132" s="108">
        <v>7.0000000000000007E-2</v>
      </c>
      <c r="D132" s="109"/>
      <c r="E132" s="108">
        <f t="shared" si="2"/>
        <v>0.26</v>
      </c>
      <c r="F132" s="109"/>
      <c r="G132" s="109"/>
      <c r="H132" s="109"/>
      <c r="I132" s="109"/>
      <c r="J132" s="108">
        <v>0.23</v>
      </c>
      <c r="K132" s="108">
        <v>0.11</v>
      </c>
      <c r="L132" s="108">
        <f t="shared" si="3"/>
        <v>0.34</v>
      </c>
      <c r="M132" s="110">
        <v>0.6</v>
      </c>
    </row>
    <row r="133" spans="1:13" x14ac:dyDescent="0.3">
      <c r="A133" s="107" t="s">
        <v>1295</v>
      </c>
      <c r="B133" s="108">
        <v>1.069</v>
      </c>
      <c r="C133" s="109"/>
      <c r="D133" s="109"/>
      <c r="E133" s="108">
        <f t="shared" si="2"/>
        <v>1.069</v>
      </c>
      <c r="F133" s="109"/>
      <c r="G133" s="109"/>
      <c r="H133" s="109"/>
      <c r="I133" s="109"/>
      <c r="J133" s="108">
        <v>0.29499999999999998</v>
      </c>
      <c r="K133" s="109"/>
      <c r="L133" s="108">
        <f t="shared" si="3"/>
        <v>0.29499999999999998</v>
      </c>
      <c r="M133" s="110">
        <v>1.3640000000000001</v>
      </c>
    </row>
    <row r="134" spans="1:13" x14ac:dyDescent="0.3">
      <c r="A134" s="107" t="s">
        <v>321</v>
      </c>
      <c r="B134" s="108">
        <v>1.331</v>
      </c>
      <c r="C134" s="108">
        <v>2.9000000000000001E-2</v>
      </c>
      <c r="D134" s="109"/>
      <c r="E134" s="108">
        <f t="shared" ref="E134:E197" si="4">SUM(B134:D134)</f>
        <v>1.3599999999999999</v>
      </c>
      <c r="F134" s="109"/>
      <c r="G134" s="109"/>
      <c r="H134" s="109"/>
      <c r="I134" s="108">
        <v>0.46899999999999997</v>
      </c>
      <c r="J134" s="108">
        <v>0.81599999999999995</v>
      </c>
      <c r="K134" s="109"/>
      <c r="L134" s="108">
        <f t="shared" ref="L134:L197" si="5">SUM(F134:K134)</f>
        <v>1.2849999999999999</v>
      </c>
      <c r="M134" s="110">
        <v>2.645</v>
      </c>
    </row>
    <row r="135" spans="1:13" x14ac:dyDescent="0.3">
      <c r="A135" s="107" t="s">
        <v>1065</v>
      </c>
      <c r="B135" s="108">
        <v>20.138999999999999</v>
      </c>
      <c r="C135" s="108">
        <v>2.1999999999999999E-2</v>
      </c>
      <c r="D135" s="109"/>
      <c r="E135" s="108">
        <f t="shared" si="4"/>
        <v>20.160999999999998</v>
      </c>
      <c r="F135" s="109"/>
      <c r="G135" s="109"/>
      <c r="H135" s="109"/>
      <c r="I135" s="108">
        <v>0.65</v>
      </c>
      <c r="J135" s="108">
        <v>1.383</v>
      </c>
      <c r="K135" s="108">
        <v>1.171</v>
      </c>
      <c r="L135" s="108">
        <f t="shared" si="5"/>
        <v>3.2039999999999997</v>
      </c>
      <c r="M135" s="110">
        <v>23.364999999999998</v>
      </c>
    </row>
    <row r="136" spans="1:13" x14ac:dyDescent="0.3">
      <c r="A136" s="107" t="s">
        <v>1067</v>
      </c>
      <c r="B136" s="108">
        <v>4.5999999999999999E-2</v>
      </c>
      <c r="C136" s="109"/>
      <c r="D136" s="109"/>
      <c r="E136" s="108">
        <f t="shared" si="4"/>
        <v>4.5999999999999999E-2</v>
      </c>
      <c r="F136" s="109"/>
      <c r="G136" s="109"/>
      <c r="H136" s="109"/>
      <c r="I136" s="108">
        <v>0.112</v>
      </c>
      <c r="J136" s="108">
        <v>1.159</v>
      </c>
      <c r="K136" s="109"/>
      <c r="L136" s="108">
        <f t="shared" si="5"/>
        <v>1.2710000000000001</v>
      </c>
      <c r="M136" s="110">
        <v>1.3169999999999999</v>
      </c>
    </row>
    <row r="137" spans="1:13" x14ac:dyDescent="0.3">
      <c r="A137" s="107" t="s">
        <v>526</v>
      </c>
      <c r="B137" s="108">
        <v>0.34</v>
      </c>
      <c r="C137" s="109"/>
      <c r="D137" s="108">
        <v>8.6999999999999994E-2</v>
      </c>
      <c r="E137" s="108">
        <f t="shared" si="4"/>
        <v>0.42700000000000005</v>
      </c>
      <c r="F137" s="109"/>
      <c r="G137" s="109"/>
      <c r="H137" s="109"/>
      <c r="I137" s="108">
        <v>0.02</v>
      </c>
      <c r="J137" s="108">
        <v>0.32200000000000001</v>
      </c>
      <c r="K137" s="108">
        <v>0.27900000000000003</v>
      </c>
      <c r="L137" s="108">
        <f t="shared" si="5"/>
        <v>0.621</v>
      </c>
      <c r="M137" s="110">
        <v>1.048</v>
      </c>
    </row>
    <row r="138" spans="1:13" x14ac:dyDescent="0.3">
      <c r="A138" s="107" t="s">
        <v>781</v>
      </c>
      <c r="B138" s="111">
        <v>-1900.096</v>
      </c>
      <c r="C138" s="109"/>
      <c r="D138" s="109"/>
      <c r="E138" s="108">
        <f t="shared" si="4"/>
        <v>-1900.096</v>
      </c>
      <c r="F138" s="109"/>
      <c r="G138" s="109"/>
      <c r="H138" s="109"/>
      <c r="I138" s="109"/>
      <c r="J138" s="109"/>
      <c r="K138" s="109"/>
      <c r="L138" s="108">
        <f t="shared" si="5"/>
        <v>0</v>
      </c>
      <c r="M138" s="112">
        <v>-1900.096</v>
      </c>
    </row>
    <row r="139" spans="1:13" x14ac:dyDescent="0.3">
      <c r="A139" s="107" t="s">
        <v>247</v>
      </c>
      <c r="B139" s="108">
        <v>9.3510000000000009</v>
      </c>
      <c r="C139" s="108">
        <v>0.17100000000000001</v>
      </c>
      <c r="D139" s="109"/>
      <c r="E139" s="108">
        <f t="shared" si="4"/>
        <v>9.5220000000000002</v>
      </c>
      <c r="F139" s="109"/>
      <c r="G139" s="109"/>
      <c r="H139" s="109"/>
      <c r="I139" s="109"/>
      <c r="J139" s="109"/>
      <c r="K139" s="109"/>
      <c r="L139" s="108">
        <f t="shared" si="5"/>
        <v>0</v>
      </c>
      <c r="M139" s="110">
        <v>9.5220000000000002</v>
      </c>
    </row>
    <row r="140" spans="1:13" x14ac:dyDescent="0.3">
      <c r="A140" s="107" t="s">
        <v>495</v>
      </c>
      <c r="B140" s="108">
        <v>0.94</v>
      </c>
      <c r="C140" s="108">
        <v>0.57999999999999996</v>
      </c>
      <c r="D140" s="109"/>
      <c r="E140" s="108">
        <f t="shared" si="4"/>
        <v>1.52</v>
      </c>
      <c r="F140" s="109"/>
      <c r="G140" s="109"/>
      <c r="H140" s="109"/>
      <c r="I140" s="109"/>
      <c r="J140" s="109"/>
      <c r="K140" s="108">
        <v>2.08</v>
      </c>
      <c r="L140" s="108">
        <f t="shared" si="5"/>
        <v>2.08</v>
      </c>
      <c r="M140" s="110">
        <v>3.6</v>
      </c>
    </row>
    <row r="141" spans="1:13" x14ac:dyDescent="0.3">
      <c r="A141" s="107" t="s">
        <v>2636</v>
      </c>
      <c r="B141" s="108">
        <v>0.32600000000000001</v>
      </c>
      <c r="C141" s="108">
        <v>2.786</v>
      </c>
      <c r="D141" s="109"/>
      <c r="E141" s="108">
        <f t="shared" si="4"/>
        <v>3.1120000000000001</v>
      </c>
      <c r="F141" s="109"/>
      <c r="G141" s="109"/>
      <c r="H141" s="109"/>
      <c r="I141" s="109"/>
      <c r="J141" s="109"/>
      <c r="K141" s="108">
        <v>3.7999999999999999E-2</v>
      </c>
      <c r="L141" s="108">
        <f t="shared" si="5"/>
        <v>3.7999999999999999E-2</v>
      </c>
      <c r="M141" s="110">
        <v>3.15</v>
      </c>
    </row>
    <row r="142" spans="1:13" x14ac:dyDescent="0.3">
      <c r="A142" s="107" t="s">
        <v>2634</v>
      </c>
      <c r="B142" s="108">
        <v>1.048</v>
      </c>
      <c r="C142" s="108">
        <v>0.34899999999999998</v>
      </c>
      <c r="D142" s="109"/>
      <c r="E142" s="108">
        <f t="shared" si="4"/>
        <v>1.397</v>
      </c>
      <c r="F142" s="109"/>
      <c r="G142" s="109"/>
      <c r="H142" s="109"/>
      <c r="I142" s="109"/>
      <c r="J142" s="109"/>
      <c r="K142" s="109"/>
      <c r="L142" s="108">
        <f t="shared" si="5"/>
        <v>0</v>
      </c>
      <c r="M142" s="110">
        <v>1.397</v>
      </c>
    </row>
    <row r="143" spans="1:13" x14ac:dyDescent="0.3">
      <c r="A143" s="107" t="s">
        <v>89</v>
      </c>
      <c r="B143" s="108">
        <v>0.55800000000000005</v>
      </c>
      <c r="C143" s="108">
        <v>7.9000000000000001E-2</v>
      </c>
      <c r="D143" s="109"/>
      <c r="E143" s="108">
        <f t="shared" si="4"/>
        <v>0.63700000000000001</v>
      </c>
      <c r="F143" s="109"/>
      <c r="G143" s="109"/>
      <c r="H143" s="109"/>
      <c r="I143" s="109"/>
      <c r="J143" s="109"/>
      <c r="K143" s="109"/>
      <c r="L143" s="108">
        <f t="shared" si="5"/>
        <v>0</v>
      </c>
      <c r="M143" s="110">
        <v>0.63700000000000001</v>
      </c>
    </row>
    <row r="144" spans="1:13" x14ac:dyDescent="0.3">
      <c r="A144" s="107" t="s">
        <v>96</v>
      </c>
      <c r="B144" s="108">
        <v>0.219</v>
      </c>
      <c r="C144" s="109"/>
      <c r="D144" s="109"/>
      <c r="E144" s="108">
        <f t="shared" si="4"/>
        <v>0.219</v>
      </c>
      <c r="F144" s="109"/>
      <c r="G144" s="109"/>
      <c r="H144" s="109"/>
      <c r="I144" s="108">
        <v>0.19700000000000001</v>
      </c>
      <c r="J144" s="108">
        <v>0.51</v>
      </c>
      <c r="K144" s="108">
        <v>0.46899999999999997</v>
      </c>
      <c r="L144" s="108">
        <f t="shared" si="5"/>
        <v>1.1760000000000002</v>
      </c>
      <c r="M144" s="110">
        <v>1.395</v>
      </c>
    </row>
    <row r="145" spans="1:13" x14ac:dyDescent="0.3">
      <c r="A145" s="107" t="s">
        <v>2444</v>
      </c>
      <c r="B145" s="108">
        <v>1</v>
      </c>
      <c r="C145" s="109"/>
      <c r="D145" s="109"/>
      <c r="E145" s="108">
        <f t="shared" si="4"/>
        <v>1</v>
      </c>
      <c r="F145" s="109"/>
      <c r="G145" s="109"/>
      <c r="H145" s="109"/>
      <c r="I145" s="109"/>
      <c r="J145" s="108">
        <v>2</v>
      </c>
      <c r="K145" s="108">
        <v>0.4</v>
      </c>
      <c r="L145" s="108">
        <f t="shared" si="5"/>
        <v>2.4</v>
      </c>
      <c r="M145" s="110">
        <v>3.4</v>
      </c>
    </row>
    <row r="146" spans="1:13" x14ac:dyDescent="0.3">
      <c r="A146" s="107" t="s">
        <v>1909</v>
      </c>
      <c r="B146" s="108">
        <v>0.32</v>
      </c>
      <c r="C146" s="109"/>
      <c r="D146" s="109"/>
      <c r="E146" s="108">
        <f t="shared" si="4"/>
        <v>0.32</v>
      </c>
      <c r="F146" s="109"/>
      <c r="G146" s="109"/>
      <c r="H146" s="109"/>
      <c r="I146" s="108">
        <v>0.26400000000000001</v>
      </c>
      <c r="J146" s="109"/>
      <c r="K146" s="108">
        <v>0.27</v>
      </c>
      <c r="L146" s="108">
        <f t="shared" si="5"/>
        <v>0.53400000000000003</v>
      </c>
      <c r="M146" s="110">
        <v>0.85399999999999998</v>
      </c>
    </row>
    <row r="147" spans="1:13" x14ac:dyDescent="0.3">
      <c r="A147" s="107" t="s">
        <v>1903</v>
      </c>
      <c r="B147" s="108">
        <v>10</v>
      </c>
      <c r="C147" s="109"/>
      <c r="D147" s="109"/>
      <c r="E147" s="108">
        <f t="shared" si="4"/>
        <v>10</v>
      </c>
      <c r="F147" s="109"/>
      <c r="G147" s="109"/>
      <c r="H147" s="108">
        <v>1</v>
      </c>
      <c r="I147" s="108">
        <v>9.8000000000000007</v>
      </c>
      <c r="J147" s="108">
        <v>10</v>
      </c>
      <c r="K147" s="108">
        <v>10</v>
      </c>
      <c r="L147" s="108">
        <f t="shared" si="5"/>
        <v>30.8</v>
      </c>
      <c r="M147" s="110">
        <v>40.799999999999997</v>
      </c>
    </row>
    <row r="148" spans="1:13" x14ac:dyDescent="0.3">
      <c r="A148" s="107" t="s">
        <v>331</v>
      </c>
      <c r="B148" s="108">
        <v>0.254</v>
      </c>
      <c r="C148" s="108">
        <v>5.7000000000000002E-2</v>
      </c>
      <c r="D148" s="109"/>
      <c r="E148" s="108">
        <f t="shared" si="4"/>
        <v>0.311</v>
      </c>
      <c r="F148" s="109"/>
      <c r="G148" s="109"/>
      <c r="H148" s="109"/>
      <c r="I148" s="108">
        <v>0.17799999999999999</v>
      </c>
      <c r="J148" s="108">
        <v>0.53500000000000003</v>
      </c>
      <c r="K148" s="109"/>
      <c r="L148" s="108">
        <f t="shared" si="5"/>
        <v>0.71300000000000008</v>
      </c>
      <c r="M148" s="110">
        <v>1.024</v>
      </c>
    </row>
    <row r="149" spans="1:13" x14ac:dyDescent="0.3">
      <c r="A149" s="107" t="s">
        <v>72</v>
      </c>
      <c r="B149" s="108">
        <v>1.2609999999999999</v>
      </c>
      <c r="C149" s="109"/>
      <c r="D149" s="109"/>
      <c r="E149" s="108">
        <f t="shared" si="4"/>
        <v>1.2609999999999999</v>
      </c>
      <c r="F149" s="109"/>
      <c r="G149" s="109"/>
      <c r="H149" s="109"/>
      <c r="I149" s="109"/>
      <c r="J149" s="108">
        <v>0.54900000000000004</v>
      </c>
      <c r="K149" s="109"/>
      <c r="L149" s="108">
        <f t="shared" si="5"/>
        <v>0.54900000000000004</v>
      </c>
      <c r="M149" s="110">
        <v>1.81</v>
      </c>
    </row>
    <row r="150" spans="1:13" x14ac:dyDescent="0.3">
      <c r="A150" s="107" t="s">
        <v>215</v>
      </c>
      <c r="B150" s="108">
        <v>1</v>
      </c>
      <c r="C150" s="108">
        <v>0.38600000000000001</v>
      </c>
      <c r="D150" s="109"/>
      <c r="E150" s="108">
        <f t="shared" si="4"/>
        <v>1.3860000000000001</v>
      </c>
      <c r="F150" s="109"/>
      <c r="G150" s="109"/>
      <c r="H150" s="109"/>
      <c r="I150" s="108">
        <v>3.7999999999999999E-2</v>
      </c>
      <c r="J150" s="108">
        <v>0.61899999999999999</v>
      </c>
      <c r="K150" s="108">
        <v>0.54500000000000004</v>
      </c>
      <c r="L150" s="108">
        <f t="shared" si="5"/>
        <v>1.202</v>
      </c>
      <c r="M150" s="110">
        <v>2.5880000000000001</v>
      </c>
    </row>
    <row r="151" spans="1:13" x14ac:dyDescent="0.3">
      <c r="A151" s="107" t="s">
        <v>426</v>
      </c>
      <c r="B151" s="108">
        <v>0.433</v>
      </c>
      <c r="C151" s="108">
        <v>8.9999999999999993E-3</v>
      </c>
      <c r="D151" s="109"/>
      <c r="E151" s="108">
        <f t="shared" si="4"/>
        <v>0.442</v>
      </c>
      <c r="F151" s="109"/>
      <c r="G151" s="109"/>
      <c r="H151" s="109"/>
      <c r="I151" s="108">
        <v>0.31</v>
      </c>
      <c r="J151" s="108">
        <v>0.52900000000000003</v>
      </c>
      <c r="K151" s="109"/>
      <c r="L151" s="108">
        <f t="shared" si="5"/>
        <v>0.83899999999999997</v>
      </c>
      <c r="M151" s="110">
        <v>1.2809999999999999</v>
      </c>
    </row>
    <row r="152" spans="1:13" x14ac:dyDescent="0.3">
      <c r="A152" s="107" t="s">
        <v>1043</v>
      </c>
      <c r="B152" s="108">
        <v>1.1399999999999999</v>
      </c>
      <c r="C152" s="108">
        <v>0.41499999999999998</v>
      </c>
      <c r="D152" s="109"/>
      <c r="E152" s="108">
        <f t="shared" si="4"/>
        <v>1.5549999999999999</v>
      </c>
      <c r="F152" s="109"/>
      <c r="G152" s="109"/>
      <c r="H152" s="109"/>
      <c r="I152" s="108">
        <v>0.35399999999999998</v>
      </c>
      <c r="J152" s="108">
        <v>1.1000000000000001</v>
      </c>
      <c r="K152" s="108">
        <v>1.7450000000000001</v>
      </c>
      <c r="L152" s="108">
        <f t="shared" si="5"/>
        <v>3.1990000000000003</v>
      </c>
      <c r="M152" s="110">
        <v>4.7539999999999996</v>
      </c>
    </row>
    <row r="153" spans="1:13" x14ac:dyDescent="0.3">
      <c r="A153" s="107" t="s">
        <v>438</v>
      </c>
      <c r="B153" s="108">
        <v>0.38600000000000001</v>
      </c>
      <c r="C153" s="109"/>
      <c r="D153" s="109"/>
      <c r="E153" s="108">
        <f t="shared" si="4"/>
        <v>0.38600000000000001</v>
      </c>
      <c r="F153" s="109"/>
      <c r="G153" s="109"/>
      <c r="H153" s="109"/>
      <c r="I153" s="109"/>
      <c r="J153" s="109"/>
      <c r="K153" s="109"/>
      <c r="L153" s="108">
        <f t="shared" si="5"/>
        <v>0</v>
      </c>
      <c r="M153" s="110">
        <v>0.38600000000000001</v>
      </c>
    </row>
    <row r="154" spans="1:13" x14ac:dyDescent="0.3">
      <c r="A154" s="107" t="s">
        <v>412</v>
      </c>
      <c r="B154" s="108">
        <v>0.17699999999999999</v>
      </c>
      <c r="C154" s="108">
        <v>5.0999999999999997E-2</v>
      </c>
      <c r="D154" s="109"/>
      <c r="E154" s="108">
        <f t="shared" si="4"/>
        <v>0.22799999999999998</v>
      </c>
      <c r="F154" s="109"/>
      <c r="G154" s="109"/>
      <c r="H154" s="109"/>
      <c r="I154" s="108">
        <v>0.41599999999999998</v>
      </c>
      <c r="J154" s="108">
        <v>0.26400000000000001</v>
      </c>
      <c r="K154" s="108">
        <v>0.25600000000000001</v>
      </c>
      <c r="L154" s="108">
        <f t="shared" si="5"/>
        <v>0.93599999999999994</v>
      </c>
      <c r="M154" s="110">
        <v>1.1639999999999999</v>
      </c>
    </row>
    <row r="155" spans="1:13" x14ac:dyDescent="0.3">
      <c r="A155" s="107" t="s">
        <v>1929</v>
      </c>
      <c r="B155" s="108">
        <v>1</v>
      </c>
      <c r="C155" s="109"/>
      <c r="D155" s="108">
        <v>9.2230000000000008</v>
      </c>
      <c r="E155" s="108">
        <f t="shared" si="4"/>
        <v>10.223000000000001</v>
      </c>
      <c r="F155" s="109"/>
      <c r="G155" s="109"/>
      <c r="H155" s="108">
        <v>0.17</v>
      </c>
      <c r="I155" s="109"/>
      <c r="J155" s="109"/>
      <c r="K155" s="109"/>
      <c r="L155" s="108">
        <f t="shared" si="5"/>
        <v>0.17</v>
      </c>
      <c r="M155" s="110">
        <v>10.393000000000001</v>
      </c>
    </row>
    <row r="156" spans="1:13" x14ac:dyDescent="0.3">
      <c r="A156" s="107" t="s">
        <v>159</v>
      </c>
      <c r="B156" s="108">
        <v>0.45400000000000001</v>
      </c>
      <c r="C156" s="109"/>
      <c r="D156" s="108">
        <v>2E-3</v>
      </c>
      <c r="E156" s="108">
        <f t="shared" si="4"/>
        <v>0.45600000000000002</v>
      </c>
      <c r="F156" s="109"/>
      <c r="G156" s="109"/>
      <c r="H156" s="109"/>
      <c r="I156" s="109"/>
      <c r="J156" s="108">
        <v>0.83099999999999996</v>
      </c>
      <c r="K156" s="108">
        <v>1.026</v>
      </c>
      <c r="L156" s="108">
        <f t="shared" si="5"/>
        <v>1.857</v>
      </c>
      <c r="M156" s="110">
        <v>2.3130000000000002</v>
      </c>
    </row>
    <row r="157" spans="1:13" x14ac:dyDescent="0.3">
      <c r="A157" s="107" t="s">
        <v>962</v>
      </c>
      <c r="B157" s="108">
        <v>0.29199999999999998</v>
      </c>
      <c r="C157" s="108">
        <v>1E-3</v>
      </c>
      <c r="D157" s="109"/>
      <c r="E157" s="108">
        <f t="shared" si="4"/>
        <v>0.29299999999999998</v>
      </c>
      <c r="F157" s="109"/>
      <c r="G157" s="109"/>
      <c r="H157" s="109"/>
      <c r="I157" s="109"/>
      <c r="J157" s="108">
        <v>0.24299999999999999</v>
      </c>
      <c r="K157" s="109"/>
      <c r="L157" s="108">
        <f t="shared" si="5"/>
        <v>0.24299999999999999</v>
      </c>
      <c r="M157" s="110">
        <v>0.53600000000000003</v>
      </c>
    </row>
    <row r="158" spans="1:13" x14ac:dyDescent="0.3">
      <c r="A158" s="107" t="s">
        <v>1443</v>
      </c>
      <c r="B158" s="108">
        <v>1.1359999999999999</v>
      </c>
      <c r="C158" s="108">
        <v>0.56000000000000005</v>
      </c>
      <c r="D158" s="109"/>
      <c r="E158" s="108">
        <f t="shared" si="4"/>
        <v>1.696</v>
      </c>
      <c r="F158" s="109"/>
      <c r="G158" s="109"/>
      <c r="H158" s="109"/>
      <c r="I158" s="108">
        <v>0.27</v>
      </c>
      <c r="J158" s="108">
        <v>1.0409999999999999</v>
      </c>
      <c r="K158" s="108">
        <v>1.5449999999999999</v>
      </c>
      <c r="L158" s="108">
        <f t="shared" si="5"/>
        <v>2.8559999999999999</v>
      </c>
      <c r="M158" s="110">
        <v>4.5519999999999996</v>
      </c>
    </row>
    <row r="159" spans="1:13" x14ac:dyDescent="0.3">
      <c r="A159" s="107" t="s">
        <v>462</v>
      </c>
      <c r="B159" s="108">
        <v>0.38100000000000001</v>
      </c>
      <c r="C159" s="108">
        <v>0.13500000000000001</v>
      </c>
      <c r="D159" s="109"/>
      <c r="E159" s="108">
        <f t="shared" si="4"/>
        <v>0.51600000000000001</v>
      </c>
      <c r="F159" s="109"/>
      <c r="G159" s="109"/>
      <c r="H159" s="109"/>
      <c r="I159" s="108">
        <v>0.16800000000000001</v>
      </c>
      <c r="J159" s="108">
        <v>0.316</v>
      </c>
      <c r="K159" s="109"/>
      <c r="L159" s="108">
        <f t="shared" si="5"/>
        <v>0.48399999999999999</v>
      </c>
      <c r="M159" s="110">
        <v>1</v>
      </c>
    </row>
    <row r="160" spans="1:13" x14ac:dyDescent="0.3">
      <c r="A160" s="107" t="s">
        <v>319</v>
      </c>
      <c r="B160" s="108">
        <v>4.6159999999999997</v>
      </c>
      <c r="C160" s="109"/>
      <c r="D160" s="109"/>
      <c r="E160" s="108">
        <f t="shared" si="4"/>
        <v>4.6159999999999997</v>
      </c>
      <c r="F160" s="109"/>
      <c r="G160" s="109"/>
      <c r="H160" s="109"/>
      <c r="I160" s="109"/>
      <c r="J160" s="109"/>
      <c r="K160" s="109"/>
      <c r="L160" s="108">
        <f t="shared" si="5"/>
        <v>0</v>
      </c>
      <c r="M160" s="110">
        <v>4.6159999999999997</v>
      </c>
    </row>
    <row r="161" spans="1:13" x14ac:dyDescent="0.3">
      <c r="A161" s="107" t="s">
        <v>1578</v>
      </c>
      <c r="B161" s="108">
        <v>1</v>
      </c>
      <c r="C161" s="109"/>
      <c r="D161" s="108">
        <v>0.01</v>
      </c>
      <c r="E161" s="108">
        <f t="shared" si="4"/>
        <v>1.01</v>
      </c>
      <c r="F161" s="109"/>
      <c r="G161" s="109"/>
      <c r="H161" s="108">
        <v>0.01</v>
      </c>
      <c r="I161" s="108">
        <v>0.98</v>
      </c>
      <c r="J161" s="109"/>
      <c r="K161" s="109"/>
      <c r="L161" s="108">
        <f t="shared" si="5"/>
        <v>0.99</v>
      </c>
      <c r="M161" s="110">
        <v>2</v>
      </c>
    </row>
    <row r="162" spans="1:13" x14ac:dyDescent="0.3">
      <c r="A162" s="107" t="s">
        <v>1445</v>
      </c>
      <c r="B162" s="108">
        <v>0.94</v>
      </c>
      <c r="C162" s="109"/>
      <c r="D162" s="109"/>
      <c r="E162" s="108">
        <f t="shared" si="4"/>
        <v>0.94</v>
      </c>
      <c r="F162" s="109"/>
      <c r="G162" s="109"/>
      <c r="H162" s="109"/>
      <c r="I162" s="108">
        <v>0.2</v>
      </c>
      <c r="J162" s="108">
        <v>1.2</v>
      </c>
      <c r="K162" s="108">
        <v>1.5</v>
      </c>
      <c r="L162" s="108">
        <f t="shared" si="5"/>
        <v>2.9</v>
      </c>
      <c r="M162" s="110">
        <v>3.84</v>
      </c>
    </row>
    <row r="163" spans="1:13" x14ac:dyDescent="0.3">
      <c r="A163" s="107" t="s">
        <v>214</v>
      </c>
      <c r="B163" s="108">
        <v>4.5439999999999996</v>
      </c>
      <c r="C163" s="109"/>
      <c r="D163" s="108">
        <v>6.8000000000000005E-2</v>
      </c>
      <c r="E163" s="108">
        <f t="shared" si="4"/>
        <v>4.6119999999999992</v>
      </c>
      <c r="F163" s="109"/>
      <c r="G163" s="109"/>
      <c r="H163" s="109"/>
      <c r="I163" s="109"/>
      <c r="J163" s="109"/>
      <c r="K163" s="108">
        <v>0.749</v>
      </c>
      <c r="L163" s="108">
        <f t="shared" si="5"/>
        <v>0.749</v>
      </c>
      <c r="M163" s="110">
        <v>5.3609999999999998</v>
      </c>
    </row>
    <row r="164" spans="1:13" x14ac:dyDescent="0.3">
      <c r="A164" s="107" t="s">
        <v>447</v>
      </c>
      <c r="B164" s="108">
        <v>0.30199999999999999</v>
      </c>
      <c r="C164" s="109"/>
      <c r="D164" s="109"/>
      <c r="E164" s="108">
        <f t="shared" si="4"/>
        <v>0.30199999999999999</v>
      </c>
      <c r="F164" s="109"/>
      <c r="G164" s="109"/>
      <c r="H164" s="109"/>
      <c r="I164" s="108">
        <v>0.28100000000000003</v>
      </c>
      <c r="J164" s="108">
        <v>0.72499999999999998</v>
      </c>
      <c r="K164" s="108">
        <v>0.80400000000000005</v>
      </c>
      <c r="L164" s="108">
        <f t="shared" si="5"/>
        <v>1.81</v>
      </c>
      <c r="M164" s="110">
        <v>2.1120000000000001</v>
      </c>
    </row>
    <row r="165" spans="1:13" x14ac:dyDescent="0.3">
      <c r="A165" s="107" t="s">
        <v>339</v>
      </c>
      <c r="B165" s="108">
        <v>9.65</v>
      </c>
      <c r="C165" s="108">
        <v>4.2679999999999998</v>
      </c>
      <c r="D165" s="109"/>
      <c r="E165" s="108">
        <f t="shared" si="4"/>
        <v>13.917999999999999</v>
      </c>
      <c r="F165" s="109"/>
      <c r="G165" s="109"/>
      <c r="H165" s="109"/>
      <c r="I165" s="108">
        <v>0.442</v>
      </c>
      <c r="J165" s="108">
        <v>1.05</v>
      </c>
      <c r="K165" s="108">
        <v>1.07</v>
      </c>
      <c r="L165" s="108">
        <f t="shared" si="5"/>
        <v>2.5620000000000003</v>
      </c>
      <c r="M165" s="110">
        <v>16.48</v>
      </c>
    </row>
    <row r="166" spans="1:13" x14ac:dyDescent="0.3">
      <c r="A166" s="107" t="s">
        <v>111</v>
      </c>
      <c r="B166" s="108">
        <v>0.5</v>
      </c>
      <c r="C166" s="109"/>
      <c r="D166" s="109"/>
      <c r="E166" s="108">
        <f t="shared" si="4"/>
        <v>0.5</v>
      </c>
      <c r="F166" s="109"/>
      <c r="G166" s="109"/>
      <c r="H166" s="109"/>
      <c r="I166" s="109"/>
      <c r="J166" s="108">
        <v>0.5</v>
      </c>
      <c r="K166" s="109"/>
      <c r="L166" s="108">
        <f t="shared" si="5"/>
        <v>0.5</v>
      </c>
      <c r="M166" s="110">
        <v>1</v>
      </c>
    </row>
    <row r="167" spans="1:13" x14ac:dyDescent="0.3">
      <c r="A167" s="107" t="s">
        <v>147</v>
      </c>
      <c r="B167" s="108">
        <v>0.82799999999999996</v>
      </c>
      <c r="C167" s="109"/>
      <c r="D167" s="109"/>
      <c r="E167" s="108">
        <f t="shared" si="4"/>
        <v>0.82799999999999996</v>
      </c>
      <c r="F167" s="109"/>
      <c r="G167" s="109"/>
      <c r="H167" s="109"/>
      <c r="I167" s="109"/>
      <c r="J167" s="109"/>
      <c r="K167" s="109"/>
      <c r="L167" s="108">
        <f t="shared" si="5"/>
        <v>0</v>
      </c>
      <c r="M167" s="110">
        <v>0.82799999999999996</v>
      </c>
    </row>
    <row r="168" spans="1:13" x14ac:dyDescent="0.3">
      <c r="A168" s="107" t="s">
        <v>499</v>
      </c>
      <c r="B168" s="108">
        <v>0.42499999999999999</v>
      </c>
      <c r="C168" s="108">
        <v>9.5000000000000001E-2</v>
      </c>
      <c r="D168" s="109"/>
      <c r="E168" s="108">
        <f t="shared" si="4"/>
        <v>0.52</v>
      </c>
      <c r="F168" s="109"/>
      <c r="G168" s="109"/>
      <c r="H168" s="109"/>
      <c r="I168" s="108">
        <v>0.20899999999999999</v>
      </c>
      <c r="J168" s="108">
        <v>0.60599999999999998</v>
      </c>
      <c r="K168" s="108">
        <v>0.60099999999999998</v>
      </c>
      <c r="L168" s="108">
        <f t="shared" si="5"/>
        <v>1.4159999999999999</v>
      </c>
      <c r="M168" s="110">
        <v>1.9359999999999999</v>
      </c>
    </row>
    <row r="169" spans="1:13" x14ac:dyDescent="0.3">
      <c r="A169" s="107" t="s">
        <v>2630</v>
      </c>
      <c r="B169" s="108">
        <v>0.54</v>
      </c>
      <c r="C169" s="109"/>
      <c r="D169" s="109"/>
      <c r="E169" s="108">
        <f t="shared" si="4"/>
        <v>0.54</v>
      </c>
      <c r="F169" s="108">
        <v>8.2000000000000003E-2</v>
      </c>
      <c r="G169" s="109"/>
      <c r="H169" s="109"/>
      <c r="I169" s="109"/>
      <c r="J169" s="109"/>
      <c r="K169" s="109"/>
      <c r="L169" s="108">
        <f t="shared" si="5"/>
        <v>8.2000000000000003E-2</v>
      </c>
      <c r="M169" s="110">
        <v>0.622</v>
      </c>
    </row>
    <row r="170" spans="1:13" x14ac:dyDescent="0.3">
      <c r="A170" s="107" t="s">
        <v>500</v>
      </c>
      <c r="B170" s="108">
        <v>0.16500000000000001</v>
      </c>
      <c r="C170" s="109"/>
      <c r="D170" s="109"/>
      <c r="E170" s="108">
        <f t="shared" si="4"/>
        <v>0.16500000000000001</v>
      </c>
      <c r="F170" s="109"/>
      <c r="G170" s="109"/>
      <c r="H170" s="109"/>
      <c r="I170" s="108">
        <v>0.17899999999999999</v>
      </c>
      <c r="J170" s="108">
        <v>0.45800000000000002</v>
      </c>
      <c r="K170" s="108">
        <v>0.33400000000000002</v>
      </c>
      <c r="L170" s="108">
        <f t="shared" si="5"/>
        <v>0.97100000000000009</v>
      </c>
      <c r="M170" s="110">
        <v>1.1359999999999999</v>
      </c>
    </row>
    <row r="171" spans="1:13" x14ac:dyDescent="0.3">
      <c r="A171" s="107" t="s">
        <v>49</v>
      </c>
      <c r="B171" s="108">
        <v>1.3939999999999999</v>
      </c>
      <c r="C171" s="108">
        <v>2.6190000000000002</v>
      </c>
      <c r="D171" s="109"/>
      <c r="E171" s="108">
        <f t="shared" si="4"/>
        <v>4.0129999999999999</v>
      </c>
      <c r="F171" s="109"/>
      <c r="G171" s="109"/>
      <c r="H171" s="109"/>
      <c r="I171" s="109"/>
      <c r="J171" s="108">
        <v>1.0999999999999999E-2</v>
      </c>
      <c r="K171" s="109"/>
      <c r="L171" s="108">
        <f t="shared" si="5"/>
        <v>1.0999999999999999E-2</v>
      </c>
      <c r="M171" s="110">
        <v>4.024</v>
      </c>
    </row>
    <row r="172" spans="1:13" x14ac:dyDescent="0.3">
      <c r="A172" s="107" t="s">
        <v>1059</v>
      </c>
      <c r="B172" s="108">
        <v>0.496</v>
      </c>
      <c r="C172" s="108">
        <v>0.34100000000000003</v>
      </c>
      <c r="D172" s="109"/>
      <c r="E172" s="108">
        <f t="shared" si="4"/>
        <v>0.83699999999999997</v>
      </c>
      <c r="F172" s="109"/>
      <c r="G172" s="109"/>
      <c r="H172" s="109"/>
      <c r="I172" s="108">
        <v>4.4999999999999998E-2</v>
      </c>
      <c r="J172" s="109"/>
      <c r="K172" s="109"/>
      <c r="L172" s="108">
        <f t="shared" si="5"/>
        <v>4.4999999999999998E-2</v>
      </c>
      <c r="M172" s="110">
        <v>0.88200000000000001</v>
      </c>
    </row>
    <row r="173" spans="1:13" x14ac:dyDescent="0.3">
      <c r="A173" s="107" t="s">
        <v>810</v>
      </c>
      <c r="B173" s="108">
        <v>6.8940000000000001</v>
      </c>
      <c r="C173" s="108">
        <v>7.8E-2</v>
      </c>
      <c r="D173" s="109"/>
      <c r="E173" s="108">
        <f t="shared" si="4"/>
        <v>6.9720000000000004</v>
      </c>
      <c r="F173" s="109"/>
      <c r="G173" s="109"/>
      <c r="H173" s="109"/>
      <c r="I173" s="109"/>
      <c r="J173" s="109"/>
      <c r="K173" s="108">
        <v>1.55</v>
      </c>
      <c r="L173" s="108">
        <f t="shared" si="5"/>
        <v>1.55</v>
      </c>
      <c r="M173" s="110">
        <v>8.5220000000000002</v>
      </c>
    </row>
    <row r="174" spans="1:13" x14ac:dyDescent="0.3">
      <c r="A174" s="107" t="s">
        <v>313</v>
      </c>
      <c r="B174" s="109"/>
      <c r="C174" s="108">
        <v>1.996</v>
      </c>
      <c r="D174" s="108">
        <v>10.852</v>
      </c>
      <c r="E174" s="108">
        <f t="shared" si="4"/>
        <v>12.848000000000001</v>
      </c>
      <c r="F174" s="108">
        <v>7.0519999999999996</v>
      </c>
      <c r="G174" s="109"/>
      <c r="H174" s="109"/>
      <c r="I174" s="108">
        <v>1E-3</v>
      </c>
      <c r="J174" s="108">
        <v>0.79900000000000004</v>
      </c>
      <c r="K174" s="108">
        <v>8.0000000000000002E-3</v>
      </c>
      <c r="L174" s="108">
        <f t="shared" si="5"/>
        <v>7.86</v>
      </c>
      <c r="M174" s="110">
        <v>20.707999999999998</v>
      </c>
    </row>
    <row r="175" spans="1:13" x14ac:dyDescent="0.3">
      <c r="A175" s="107" t="s">
        <v>1696</v>
      </c>
      <c r="B175" s="109"/>
      <c r="C175" s="108">
        <v>4.43</v>
      </c>
      <c r="D175" s="109"/>
      <c r="E175" s="108">
        <f t="shared" si="4"/>
        <v>4.43</v>
      </c>
      <c r="F175" s="109"/>
      <c r="G175" s="109"/>
      <c r="H175" s="109"/>
      <c r="I175" s="108">
        <v>0.4</v>
      </c>
      <c r="J175" s="108">
        <v>1</v>
      </c>
      <c r="K175" s="108">
        <v>1</v>
      </c>
      <c r="L175" s="108">
        <f t="shared" si="5"/>
        <v>2.4</v>
      </c>
      <c r="M175" s="110">
        <v>6.83</v>
      </c>
    </row>
    <row r="176" spans="1:13" x14ac:dyDescent="0.3">
      <c r="A176" s="107" t="s">
        <v>204</v>
      </c>
      <c r="B176" s="109"/>
      <c r="C176" s="108">
        <v>2E-3</v>
      </c>
      <c r="D176" s="109"/>
      <c r="E176" s="108">
        <f t="shared" si="4"/>
        <v>2E-3</v>
      </c>
      <c r="F176" s="109"/>
      <c r="G176" s="109"/>
      <c r="H176" s="109"/>
      <c r="I176" s="109"/>
      <c r="J176" s="109"/>
      <c r="K176" s="109"/>
      <c r="L176" s="108">
        <f t="shared" si="5"/>
        <v>0</v>
      </c>
      <c r="M176" s="110">
        <v>2E-3</v>
      </c>
    </row>
    <row r="177" spans="1:13" x14ac:dyDescent="0.3">
      <c r="A177" s="107" t="s">
        <v>999</v>
      </c>
      <c r="B177" s="109"/>
      <c r="C177" s="108">
        <v>3.9969999999999999</v>
      </c>
      <c r="D177" s="109"/>
      <c r="E177" s="108">
        <f t="shared" si="4"/>
        <v>3.9969999999999999</v>
      </c>
      <c r="F177" s="109"/>
      <c r="G177" s="109"/>
      <c r="H177" s="109"/>
      <c r="I177" s="109"/>
      <c r="J177" s="109"/>
      <c r="K177" s="109"/>
      <c r="L177" s="108">
        <f t="shared" si="5"/>
        <v>0</v>
      </c>
      <c r="M177" s="110">
        <v>3.9969999999999999</v>
      </c>
    </row>
    <row r="178" spans="1:13" x14ac:dyDescent="0.3">
      <c r="A178" s="107" t="s">
        <v>165</v>
      </c>
      <c r="B178" s="109"/>
      <c r="C178" s="108">
        <v>1.133</v>
      </c>
      <c r="D178" s="109"/>
      <c r="E178" s="108">
        <f t="shared" si="4"/>
        <v>1.133</v>
      </c>
      <c r="F178" s="109"/>
      <c r="G178" s="109"/>
      <c r="H178" s="109"/>
      <c r="I178" s="109"/>
      <c r="J178" s="109"/>
      <c r="K178" s="109"/>
      <c r="L178" s="108">
        <f t="shared" si="5"/>
        <v>0</v>
      </c>
      <c r="M178" s="110">
        <v>1.133</v>
      </c>
    </row>
    <row r="179" spans="1:13" x14ac:dyDescent="0.3">
      <c r="A179" s="107" t="s">
        <v>647</v>
      </c>
      <c r="B179" s="109"/>
      <c r="C179" s="108">
        <v>3.8170000000000002</v>
      </c>
      <c r="D179" s="109"/>
      <c r="E179" s="108">
        <f t="shared" si="4"/>
        <v>3.8170000000000002</v>
      </c>
      <c r="F179" s="109"/>
      <c r="G179" s="109"/>
      <c r="H179" s="109"/>
      <c r="I179" s="109"/>
      <c r="J179" s="108">
        <v>0.53700000000000003</v>
      </c>
      <c r="K179" s="109"/>
      <c r="L179" s="108">
        <f t="shared" si="5"/>
        <v>0.53700000000000003</v>
      </c>
      <c r="M179" s="110">
        <v>4.3540000000000001</v>
      </c>
    </row>
    <row r="180" spans="1:13" x14ac:dyDescent="0.3">
      <c r="A180" s="107" t="s">
        <v>340</v>
      </c>
      <c r="B180" s="109"/>
      <c r="C180" s="108">
        <v>3.1989999999999998</v>
      </c>
      <c r="D180" s="109"/>
      <c r="E180" s="108">
        <f t="shared" si="4"/>
        <v>3.1989999999999998</v>
      </c>
      <c r="F180" s="109"/>
      <c r="G180" s="109"/>
      <c r="H180" s="109"/>
      <c r="I180" s="109"/>
      <c r="J180" s="109"/>
      <c r="K180" s="109"/>
      <c r="L180" s="108">
        <f t="shared" si="5"/>
        <v>0</v>
      </c>
      <c r="M180" s="110">
        <v>3.1989999999999998</v>
      </c>
    </row>
    <row r="181" spans="1:13" x14ac:dyDescent="0.3">
      <c r="A181" s="107" t="s">
        <v>213</v>
      </c>
      <c r="B181" s="109"/>
      <c r="C181" s="108">
        <v>3.3959999999999999</v>
      </c>
      <c r="D181" s="109"/>
      <c r="E181" s="108">
        <f t="shared" si="4"/>
        <v>3.3959999999999999</v>
      </c>
      <c r="F181" s="109"/>
      <c r="G181" s="109"/>
      <c r="H181" s="109"/>
      <c r="I181" s="108">
        <v>0.2</v>
      </c>
      <c r="J181" s="108">
        <v>0.92400000000000004</v>
      </c>
      <c r="K181" s="109"/>
      <c r="L181" s="108">
        <f t="shared" si="5"/>
        <v>1.1240000000000001</v>
      </c>
      <c r="M181" s="110">
        <v>4.5199999999999996</v>
      </c>
    </row>
    <row r="182" spans="1:13" x14ac:dyDescent="0.3">
      <c r="A182" s="107" t="s">
        <v>1715</v>
      </c>
      <c r="B182" s="109"/>
      <c r="C182" s="108">
        <v>8.093</v>
      </c>
      <c r="D182" s="109"/>
      <c r="E182" s="108">
        <f t="shared" si="4"/>
        <v>8.093</v>
      </c>
      <c r="F182" s="109"/>
      <c r="G182" s="109"/>
      <c r="H182" s="109"/>
      <c r="I182" s="109"/>
      <c r="J182" s="108">
        <v>0.71499999999999997</v>
      </c>
      <c r="K182" s="109"/>
      <c r="L182" s="108">
        <f t="shared" si="5"/>
        <v>0.71499999999999997</v>
      </c>
      <c r="M182" s="110">
        <v>8.8079999999999998</v>
      </c>
    </row>
    <row r="183" spans="1:13" x14ac:dyDescent="0.3">
      <c r="A183" s="107" t="s">
        <v>83</v>
      </c>
      <c r="B183" s="109"/>
      <c r="C183" s="108">
        <v>1.2529999999999999</v>
      </c>
      <c r="D183" s="109"/>
      <c r="E183" s="108">
        <f t="shared" si="4"/>
        <v>1.2529999999999999</v>
      </c>
      <c r="F183" s="109"/>
      <c r="G183" s="109"/>
      <c r="H183" s="109"/>
      <c r="I183" s="109"/>
      <c r="J183" s="109"/>
      <c r="K183" s="108">
        <v>0.18</v>
      </c>
      <c r="L183" s="108">
        <f t="shared" si="5"/>
        <v>0.18</v>
      </c>
      <c r="M183" s="110">
        <v>1.4330000000000001</v>
      </c>
    </row>
    <row r="184" spans="1:13" x14ac:dyDescent="0.3">
      <c r="A184" s="107" t="s">
        <v>97</v>
      </c>
      <c r="B184" s="109"/>
      <c r="C184" s="108">
        <v>0.47299999999999998</v>
      </c>
      <c r="D184" s="109"/>
      <c r="E184" s="108">
        <f t="shared" si="4"/>
        <v>0.47299999999999998</v>
      </c>
      <c r="F184" s="109"/>
      <c r="G184" s="109"/>
      <c r="H184" s="109"/>
      <c r="I184" s="109"/>
      <c r="J184" s="109"/>
      <c r="K184" s="108">
        <v>0.71699999999999997</v>
      </c>
      <c r="L184" s="108">
        <f t="shared" si="5"/>
        <v>0.71699999999999997</v>
      </c>
      <c r="M184" s="110">
        <v>1.19</v>
      </c>
    </row>
    <row r="185" spans="1:13" x14ac:dyDescent="0.3">
      <c r="A185" s="107" t="s">
        <v>458</v>
      </c>
      <c r="B185" s="109"/>
      <c r="C185" s="108">
        <v>1.806</v>
      </c>
      <c r="D185" s="109"/>
      <c r="E185" s="108">
        <f t="shared" si="4"/>
        <v>1.806</v>
      </c>
      <c r="F185" s="109"/>
      <c r="G185" s="109"/>
      <c r="H185" s="109"/>
      <c r="I185" s="108">
        <v>0.29099999999999998</v>
      </c>
      <c r="J185" s="108">
        <v>0.55900000000000005</v>
      </c>
      <c r="K185" s="109"/>
      <c r="L185" s="108">
        <f t="shared" si="5"/>
        <v>0.85000000000000009</v>
      </c>
      <c r="M185" s="110">
        <v>2.6560000000000001</v>
      </c>
    </row>
    <row r="186" spans="1:13" x14ac:dyDescent="0.3">
      <c r="A186" s="107" t="s">
        <v>1119</v>
      </c>
      <c r="B186" s="109"/>
      <c r="C186" s="108">
        <v>0.41</v>
      </c>
      <c r="D186" s="109"/>
      <c r="E186" s="108">
        <f t="shared" si="4"/>
        <v>0.41</v>
      </c>
      <c r="F186" s="109"/>
      <c r="G186" s="109"/>
      <c r="H186" s="109"/>
      <c r="I186" s="109"/>
      <c r="J186" s="109"/>
      <c r="K186" s="109"/>
      <c r="L186" s="108">
        <f t="shared" si="5"/>
        <v>0</v>
      </c>
      <c r="M186" s="110">
        <v>0.41</v>
      </c>
    </row>
    <row r="187" spans="1:13" x14ac:dyDescent="0.3">
      <c r="A187" s="107" t="s">
        <v>1951</v>
      </c>
      <c r="B187" s="109"/>
      <c r="C187" s="108">
        <v>0.34</v>
      </c>
      <c r="D187" s="109"/>
      <c r="E187" s="108">
        <f t="shared" si="4"/>
        <v>0.34</v>
      </c>
      <c r="F187" s="109"/>
      <c r="G187" s="109"/>
      <c r="H187" s="109"/>
      <c r="I187" s="109"/>
      <c r="J187" s="109"/>
      <c r="K187" s="109"/>
      <c r="L187" s="108">
        <f t="shared" si="5"/>
        <v>0</v>
      </c>
      <c r="M187" s="110">
        <v>0.34</v>
      </c>
    </row>
    <row r="188" spans="1:13" x14ac:dyDescent="0.3">
      <c r="A188" s="107" t="s">
        <v>1747</v>
      </c>
      <c r="B188" s="109"/>
      <c r="C188" s="108">
        <v>1.0820000000000001</v>
      </c>
      <c r="D188" s="109"/>
      <c r="E188" s="108">
        <f t="shared" si="4"/>
        <v>1.0820000000000001</v>
      </c>
      <c r="F188" s="109"/>
      <c r="G188" s="109"/>
      <c r="H188" s="109"/>
      <c r="I188" s="109"/>
      <c r="J188" s="108">
        <v>1</v>
      </c>
      <c r="K188" s="109"/>
      <c r="L188" s="108">
        <f t="shared" si="5"/>
        <v>1</v>
      </c>
      <c r="M188" s="110">
        <v>2.0819999999999999</v>
      </c>
    </row>
    <row r="189" spans="1:13" x14ac:dyDescent="0.3">
      <c r="A189" s="107" t="s">
        <v>139</v>
      </c>
      <c r="B189" s="109"/>
      <c r="C189" s="108">
        <v>2.8980000000000001</v>
      </c>
      <c r="D189" s="108">
        <v>8.8999999999999996E-2</v>
      </c>
      <c r="E189" s="108">
        <f t="shared" si="4"/>
        <v>2.9870000000000001</v>
      </c>
      <c r="F189" s="109"/>
      <c r="G189" s="109"/>
      <c r="H189" s="109"/>
      <c r="I189" s="109"/>
      <c r="J189" s="109"/>
      <c r="K189" s="109"/>
      <c r="L189" s="108">
        <f t="shared" si="5"/>
        <v>0</v>
      </c>
      <c r="M189" s="110">
        <v>2.9870000000000001</v>
      </c>
    </row>
    <row r="190" spans="1:13" x14ac:dyDescent="0.3">
      <c r="A190" s="107" t="s">
        <v>1508</v>
      </c>
      <c r="B190" s="109"/>
      <c r="C190" s="108">
        <v>3.5999999999999997E-2</v>
      </c>
      <c r="D190" s="109"/>
      <c r="E190" s="108">
        <f t="shared" si="4"/>
        <v>3.5999999999999997E-2</v>
      </c>
      <c r="F190" s="109"/>
      <c r="G190" s="109"/>
      <c r="H190" s="109"/>
      <c r="I190" s="108">
        <v>6.0000000000000001E-3</v>
      </c>
      <c r="J190" s="109"/>
      <c r="K190" s="108">
        <v>0.156</v>
      </c>
      <c r="L190" s="108">
        <f t="shared" si="5"/>
        <v>0.16200000000000001</v>
      </c>
      <c r="M190" s="110">
        <v>0.19800000000000001</v>
      </c>
    </row>
    <row r="191" spans="1:13" x14ac:dyDescent="0.3">
      <c r="A191" s="107" t="s">
        <v>358</v>
      </c>
      <c r="B191" s="109"/>
      <c r="C191" s="108">
        <v>5.0000000000000001E-3</v>
      </c>
      <c r="D191" s="109"/>
      <c r="E191" s="108">
        <f t="shared" si="4"/>
        <v>5.0000000000000001E-3</v>
      </c>
      <c r="F191" s="109"/>
      <c r="G191" s="109"/>
      <c r="H191" s="109"/>
      <c r="I191" s="109"/>
      <c r="J191" s="109"/>
      <c r="K191" s="109"/>
      <c r="L191" s="108">
        <f t="shared" si="5"/>
        <v>0</v>
      </c>
      <c r="M191" s="110">
        <v>5.0000000000000001E-3</v>
      </c>
    </row>
    <row r="192" spans="1:13" x14ac:dyDescent="0.3">
      <c r="A192" s="107" t="s">
        <v>112</v>
      </c>
      <c r="B192" s="109"/>
      <c r="C192" s="108">
        <v>10.763</v>
      </c>
      <c r="D192" s="108">
        <v>8.1000000000000003E-2</v>
      </c>
      <c r="E192" s="108">
        <f t="shared" si="4"/>
        <v>10.843999999999999</v>
      </c>
      <c r="F192" s="109"/>
      <c r="G192" s="109"/>
      <c r="H192" s="109"/>
      <c r="I192" s="108">
        <v>3.7999999999999999E-2</v>
      </c>
      <c r="J192" s="109"/>
      <c r="K192" s="109"/>
      <c r="L192" s="108">
        <f t="shared" si="5"/>
        <v>3.7999999999999999E-2</v>
      </c>
      <c r="M192" s="110">
        <v>10.882</v>
      </c>
    </row>
    <row r="193" spans="1:13" x14ac:dyDescent="0.3">
      <c r="A193" s="107" t="s">
        <v>205</v>
      </c>
      <c r="B193" s="109"/>
      <c r="C193" s="108">
        <v>22.763000000000002</v>
      </c>
      <c r="D193" s="109"/>
      <c r="E193" s="108">
        <f t="shared" si="4"/>
        <v>22.763000000000002</v>
      </c>
      <c r="F193" s="109"/>
      <c r="G193" s="109"/>
      <c r="H193" s="108">
        <v>0.89</v>
      </c>
      <c r="I193" s="109"/>
      <c r="J193" s="109"/>
      <c r="K193" s="109"/>
      <c r="L193" s="108">
        <f t="shared" si="5"/>
        <v>0.89</v>
      </c>
      <c r="M193" s="110">
        <v>23.652999999999999</v>
      </c>
    </row>
    <row r="194" spans="1:13" x14ac:dyDescent="0.3">
      <c r="A194" s="107" t="s">
        <v>433</v>
      </c>
      <c r="B194" s="109"/>
      <c r="C194" s="108">
        <v>5.2990000000000004</v>
      </c>
      <c r="D194" s="109"/>
      <c r="E194" s="108">
        <f t="shared" si="4"/>
        <v>5.2990000000000004</v>
      </c>
      <c r="F194" s="108">
        <v>7.0000000000000007E-2</v>
      </c>
      <c r="G194" s="109"/>
      <c r="H194" s="109"/>
      <c r="I194" s="108">
        <v>0.04</v>
      </c>
      <c r="J194" s="109"/>
      <c r="K194" s="109"/>
      <c r="L194" s="108">
        <f t="shared" si="5"/>
        <v>0.11000000000000001</v>
      </c>
      <c r="M194" s="110">
        <v>5.4089999999999998</v>
      </c>
    </row>
    <row r="195" spans="1:13" x14ac:dyDescent="0.3">
      <c r="A195" s="107" t="s">
        <v>222</v>
      </c>
      <c r="B195" s="109"/>
      <c r="C195" s="108">
        <v>2.62</v>
      </c>
      <c r="D195" s="109"/>
      <c r="E195" s="108">
        <f t="shared" si="4"/>
        <v>2.62</v>
      </c>
      <c r="F195" s="109"/>
      <c r="G195" s="109"/>
      <c r="H195" s="109"/>
      <c r="I195" s="108">
        <v>0.65100000000000002</v>
      </c>
      <c r="J195" s="108">
        <v>1.248</v>
      </c>
      <c r="K195" s="109"/>
      <c r="L195" s="108">
        <f t="shared" si="5"/>
        <v>1.899</v>
      </c>
      <c r="M195" s="110">
        <v>4.5190000000000001</v>
      </c>
    </row>
    <row r="196" spans="1:13" x14ac:dyDescent="0.3">
      <c r="A196" s="107" t="s">
        <v>432</v>
      </c>
      <c r="B196" s="109"/>
      <c r="C196" s="108">
        <v>0.68600000000000005</v>
      </c>
      <c r="D196" s="109"/>
      <c r="E196" s="108">
        <f t="shared" si="4"/>
        <v>0.68600000000000005</v>
      </c>
      <c r="F196" s="109"/>
      <c r="G196" s="109"/>
      <c r="H196" s="109"/>
      <c r="I196" s="108">
        <v>0.28999999999999998</v>
      </c>
      <c r="J196" s="108">
        <v>2.1000000000000001E-2</v>
      </c>
      <c r="K196" s="109"/>
      <c r="L196" s="108">
        <f t="shared" si="5"/>
        <v>0.311</v>
      </c>
      <c r="M196" s="110">
        <v>0.997</v>
      </c>
    </row>
    <row r="197" spans="1:13" x14ac:dyDescent="0.3">
      <c r="A197" s="107" t="s">
        <v>441</v>
      </c>
      <c r="B197" s="109"/>
      <c r="C197" s="108">
        <v>0.30299999999999999</v>
      </c>
      <c r="D197" s="109"/>
      <c r="E197" s="108">
        <f t="shared" si="4"/>
        <v>0.30299999999999999</v>
      </c>
      <c r="F197" s="109"/>
      <c r="G197" s="109"/>
      <c r="H197" s="109"/>
      <c r="I197" s="108">
        <v>0.24199999999999999</v>
      </c>
      <c r="J197" s="108">
        <v>0.371</v>
      </c>
      <c r="K197" s="108">
        <v>0.217</v>
      </c>
      <c r="L197" s="108">
        <f t="shared" si="5"/>
        <v>0.83</v>
      </c>
      <c r="M197" s="110">
        <v>1.133</v>
      </c>
    </row>
    <row r="198" spans="1:13" x14ac:dyDescent="0.3">
      <c r="A198" s="107" t="s">
        <v>146</v>
      </c>
      <c r="B198" s="109"/>
      <c r="C198" s="108">
        <v>6.9000000000000006E-2</v>
      </c>
      <c r="D198" s="109"/>
      <c r="E198" s="108">
        <f t="shared" ref="E198:E261" si="6">SUM(B198:D198)</f>
        <v>6.9000000000000006E-2</v>
      </c>
      <c r="F198" s="109"/>
      <c r="G198" s="109"/>
      <c r="H198" s="109"/>
      <c r="I198" s="109"/>
      <c r="J198" s="109"/>
      <c r="K198" s="109"/>
      <c r="L198" s="108">
        <f t="shared" ref="L198:L261" si="7">SUM(F198:K198)</f>
        <v>0</v>
      </c>
      <c r="M198" s="110">
        <v>6.9000000000000006E-2</v>
      </c>
    </row>
    <row r="199" spans="1:13" x14ac:dyDescent="0.3">
      <c r="A199" s="107" t="s">
        <v>2668</v>
      </c>
      <c r="B199" s="109"/>
      <c r="C199" s="109"/>
      <c r="D199" s="108">
        <v>1.1859999999999999</v>
      </c>
      <c r="E199" s="108">
        <f t="shared" si="6"/>
        <v>1.1859999999999999</v>
      </c>
      <c r="F199" s="109"/>
      <c r="G199" s="109"/>
      <c r="H199" s="109"/>
      <c r="I199" s="109"/>
      <c r="J199" s="109"/>
      <c r="K199" s="109"/>
      <c r="L199" s="108">
        <f t="shared" si="7"/>
        <v>0</v>
      </c>
      <c r="M199" s="110">
        <v>1.1859999999999999</v>
      </c>
    </row>
    <row r="200" spans="1:13" x14ac:dyDescent="0.3">
      <c r="A200" s="107" t="s">
        <v>1231</v>
      </c>
      <c r="B200" s="109"/>
      <c r="C200" s="109"/>
      <c r="D200" s="108">
        <v>0.51</v>
      </c>
      <c r="E200" s="108">
        <f t="shared" si="6"/>
        <v>0.51</v>
      </c>
      <c r="F200" s="109"/>
      <c r="G200" s="109"/>
      <c r="H200" s="109"/>
      <c r="I200" s="108">
        <v>0.36</v>
      </c>
      <c r="J200" s="108">
        <v>0.35</v>
      </c>
      <c r="K200" s="109"/>
      <c r="L200" s="108">
        <f t="shared" si="7"/>
        <v>0.71</v>
      </c>
      <c r="M200" s="110">
        <v>1.22</v>
      </c>
    </row>
    <row r="201" spans="1:13" x14ac:dyDescent="0.3">
      <c r="A201" s="107" t="s">
        <v>1773</v>
      </c>
      <c r="B201" s="109"/>
      <c r="C201" s="109"/>
      <c r="D201" s="108">
        <v>0.84</v>
      </c>
      <c r="E201" s="108">
        <f t="shared" si="6"/>
        <v>0.84</v>
      </c>
      <c r="F201" s="109"/>
      <c r="G201" s="109"/>
      <c r="H201" s="109"/>
      <c r="I201" s="108">
        <v>0.1</v>
      </c>
      <c r="J201" s="108">
        <v>2.9</v>
      </c>
      <c r="K201" s="109"/>
      <c r="L201" s="108">
        <f t="shared" si="7"/>
        <v>3</v>
      </c>
      <c r="M201" s="110">
        <v>3.84</v>
      </c>
    </row>
    <row r="202" spans="1:13" x14ac:dyDescent="0.3">
      <c r="A202" s="107" t="s">
        <v>63</v>
      </c>
      <c r="B202" s="109"/>
      <c r="C202" s="109"/>
      <c r="D202" s="108">
        <v>2.7</v>
      </c>
      <c r="E202" s="108">
        <f t="shared" si="6"/>
        <v>2.7</v>
      </c>
      <c r="F202" s="109"/>
      <c r="G202" s="109"/>
      <c r="H202" s="109"/>
      <c r="I202" s="109"/>
      <c r="J202" s="109"/>
      <c r="K202" s="108">
        <v>0.84</v>
      </c>
      <c r="L202" s="108">
        <f t="shared" si="7"/>
        <v>0.84</v>
      </c>
      <c r="M202" s="110">
        <v>3.54</v>
      </c>
    </row>
    <row r="203" spans="1:13" x14ac:dyDescent="0.3">
      <c r="A203" s="107" t="s">
        <v>181</v>
      </c>
      <c r="B203" s="109"/>
      <c r="C203" s="109"/>
      <c r="D203" s="108">
        <v>0.49</v>
      </c>
      <c r="E203" s="108">
        <f t="shared" si="6"/>
        <v>0.49</v>
      </c>
      <c r="F203" s="109"/>
      <c r="G203" s="109"/>
      <c r="H203" s="108">
        <v>6</v>
      </c>
      <c r="I203" s="109"/>
      <c r="J203" s="108">
        <v>0.5</v>
      </c>
      <c r="K203" s="109"/>
      <c r="L203" s="108">
        <f t="shared" si="7"/>
        <v>6.5</v>
      </c>
      <c r="M203" s="110">
        <v>6.99</v>
      </c>
    </row>
    <row r="204" spans="1:13" x14ac:dyDescent="0.3">
      <c r="A204" s="107" t="s">
        <v>2186</v>
      </c>
      <c r="B204" s="109"/>
      <c r="C204" s="109"/>
      <c r="D204" s="108">
        <v>0.28899999999999998</v>
      </c>
      <c r="E204" s="108">
        <f t="shared" si="6"/>
        <v>0.28899999999999998</v>
      </c>
      <c r="F204" s="108">
        <v>1E-3</v>
      </c>
      <c r="G204" s="109"/>
      <c r="H204" s="109"/>
      <c r="I204" s="109"/>
      <c r="J204" s="108">
        <v>1.17</v>
      </c>
      <c r="K204" s="109"/>
      <c r="L204" s="108">
        <f t="shared" si="7"/>
        <v>1.1709999999999998</v>
      </c>
      <c r="M204" s="110">
        <v>1.46</v>
      </c>
    </row>
    <row r="205" spans="1:13" x14ac:dyDescent="0.3">
      <c r="A205" s="107" t="s">
        <v>2269</v>
      </c>
      <c r="B205" s="109"/>
      <c r="C205" s="109"/>
      <c r="D205" s="108">
        <v>2E-3</v>
      </c>
      <c r="E205" s="108">
        <f t="shared" si="6"/>
        <v>2E-3</v>
      </c>
      <c r="F205" s="109"/>
      <c r="G205" s="109"/>
      <c r="H205" s="109"/>
      <c r="I205" s="109"/>
      <c r="J205" s="109"/>
      <c r="K205" s="109"/>
      <c r="L205" s="108">
        <f t="shared" si="7"/>
        <v>0</v>
      </c>
      <c r="M205" s="110">
        <v>2E-3</v>
      </c>
    </row>
    <row r="206" spans="1:13" x14ac:dyDescent="0.3">
      <c r="A206" s="107" t="s">
        <v>1258</v>
      </c>
      <c r="B206" s="109"/>
      <c r="C206" s="109"/>
      <c r="D206" s="108">
        <v>0.317</v>
      </c>
      <c r="E206" s="108">
        <f t="shared" si="6"/>
        <v>0.317</v>
      </c>
      <c r="F206" s="109"/>
      <c r="G206" s="109"/>
      <c r="H206" s="109"/>
      <c r="I206" s="108">
        <v>0.188</v>
      </c>
      <c r="J206" s="108">
        <v>0.72099999999999997</v>
      </c>
      <c r="K206" s="109"/>
      <c r="L206" s="108">
        <f t="shared" si="7"/>
        <v>0.90900000000000003</v>
      </c>
      <c r="M206" s="110">
        <v>1.226</v>
      </c>
    </row>
    <row r="207" spans="1:13" x14ac:dyDescent="0.3">
      <c r="A207" s="107" t="s">
        <v>171</v>
      </c>
      <c r="B207" s="109"/>
      <c r="C207" s="109"/>
      <c r="D207" s="108">
        <v>7.3150000000000004</v>
      </c>
      <c r="E207" s="108">
        <f t="shared" si="6"/>
        <v>7.3150000000000004</v>
      </c>
      <c r="F207" s="109"/>
      <c r="G207" s="109"/>
      <c r="H207" s="109"/>
      <c r="I207" s="109"/>
      <c r="J207" s="109"/>
      <c r="K207" s="109"/>
      <c r="L207" s="108">
        <f t="shared" si="7"/>
        <v>0</v>
      </c>
      <c r="M207" s="110">
        <v>7.3150000000000004</v>
      </c>
    </row>
    <row r="208" spans="1:13" x14ac:dyDescent="0.3">
      <c r="A208" s="107" t="s">
        <v>486</v>
      </c>
      <c r="B208" s="109"/>
      <c r="C208" s="109"/>
      <c r="D208" s="108">
        <v>3.9140000000000001</v>
      </c>
      <c r="E208" s="108">
        <f t="shared" si="6"/>
        <v>3.9140000000000001</v>
      </c>
      <c r="F208" s="109"/>
      <c r="G208" s="109"/>
      <c r="H208" s="109"/>
      <c r="I208" s="108">
        <v>9.1999999999999998E-2</v>
      </c>
      <c r="J208" s="108">
        <v>0.59699999999999998</v>
      </c>
      <c r="K208" s="108">
        <v>0.65300000000000002</v>
      </c>
      <c r="L208" s="108">
        <f t="shared" si="7"/>
        <v>1.3420000000000001</v>
      </c>
      <c r="M208" s="110">
        <v>5.2560000000000002</v>
      </c>
    </row>
    <row r="209" spans="1:13" x14ac:dyDescent="0.3">
      <c r="A209" s="107" t="s">
        <v>51</v>
      </c>
      <c r="B209" s="109"/>
      <c r="C209" s="109"/>
      <c r="D209" s="108">
        <v>4.7E-2</v>
      </c>
      <c r="E209" s="108">
        <f t="shared" si="6"/>
        <v>4.7E-2</v>
      </c>
      <c r="F209" s="109"/>
      <c r="G209" s="109"/>
      <c r="H209" s="109"/>
      <c r="I209" s="109"/>
      <c r="J209" s="109"/>
      <c r="K209" s="109"/>
      <c r="L209" s="108">
        <f t="shared" si="7"/>
        <v>0</v>
      </c>
      <c r="M209" s="110">
        <v>4.7E-2</v>
      </c>
    </row>
    <row r="210" spans="1:13" x14ac:dyDescent="0.3">
      <c r="A210" s="107" t="s">
        <v>1041</v>
      </c>
      <c r="B210" s="109"/>
      <c r="C210" s="109"/>
      <c r="D210" s="109"/>
      <c r="E210" s="108">
        <f t="shared" si="6"/>
        <v>0</v>
      </c>
      <c r="F210" s="108">
        <v>4.1740000000000004</v>
      </c>
      <c r="G210" s="108">
        <v>1E-3</v>
      </c>
      <c r="H210" s="108">
        <v>1E-3</v>
      </c>
      <c r="I210" s="108">
        <v>5.0000000000000001E-3</v>
      </c>
      <c r="J210" s="108">
        <v>1.0629999999999999</v>
      </c>
      <c r="K210" s="109"/>
      <c r="L210" s="108">
        <f t="shared" si="7"/>
        <v>5.2440000000000007</v>
      </c>
      <c r="M210" s="110">
        <v>5.2439999999999998</v>
      </c>
    </row>
    <row r="211" spans="1:13" x14ac:dyDescent="0.3">
      <c r="A211" s="107" t="s">
        <v>2010</v>
      </c>
      <c r="B211" s="109"/>
      <c r="C211" s="109"/>
      <c r="D211" s="109"/>
      <c r="E211" s="108">
        <f t="shared" si="6"/>
        <v>0</v>
      </c>
      <c r="F211" s="108">
        <v>0.59699999999999998</v>
      </c>
      <c r="G211" s="109"/>
      <c r="H211" s="109"/>
      <c r="I211" s="108">
        <v>0.152</v>
      </c>
      <c r="J211" s="108">
        <v>0.84499999999999997</v>
      </c>
      <c r="K211" s="109"/>
      <c r="L211" s="108">
        <f t="shared" si="7"/>
        <v>1.5939999999999999</v>
      </c>
      <c r="M211" s="110">
        <v>1.5940000000000001</v>
      </c>
    </row>
    <row r="212" spans="1:13" x14ac:dyDescent="0.3">
      <c r="A212" s="107" t="s">
        <v>762</v>
      </c>
      <c r="B212" s="109"/>
      <c r="C212" s="109"/>
      <c r="D212" s="109"/>
      <c r="E212" s="108">
        <f t="shared" si="6"/>
        <v>0</v>
      </c>
      <c r="F212" s="108">
        <v>8.9999999999999993E-3</v>
      </c>
      <c r="G212" s="109"/>
      <c r="H212" s="109"/>
      <c r="I212" s="109"/>
      <c r="J212" s="109"/>
      <c r="K212" s="109"/>
      <c r="L212" s="108">
        <f t="shared" si="7"/>
        <v>8.9999999999999993E-3</v>
      </c>
      <c r="M212" s="110">
        <v>8.9999999999999993E-3</v>
      </c>
    </row>
    <row r="213" spans="1:13" x14ac:dyDescent="0.3">
      <c r="A213" s="107" t="s">
        <v>1462</v>
      </c>
      <c r="B213" s="109"/>
      <c r="C213" s="109"/>
      <c r="D213" s="109"/>
      <c r="E213" s="108">
        <f t="shared" si="6"/>
        <v>0</v>
      </c>
      <c r="F213" s="108">
        <v>0.26</v>
      </c>
      <c r="G213" s="109"/>
      <c r="H213" s="109"/>
      <c r="I213" s="108">
        <v>0.224</v>
      </c>
      <c r="J213" s="109"/>
      <c r="K213" s="108">
        <v>1.042</v>
      </c>
      <c r="L213" s="108">
        <f t="shared" si="7"/>
        <v>1.526</v>
      </c>
      <c r="M213" s="110">
        <v>1.526</v>
      </c>
    </row>
    <row r="214" spans="1:13" x14ac:dyDescent="0.3">
      <c r="A214" s="107" t="s">
        <v>430</v>
      </c>
      <c r="B214" s="109"/>
      <c r="C214" s="109"/>
      <c r="D214" s="109"/>
      <c r="E214" s="108">
        <f t="shared" si="6"/>
        <v>0</v>
      </c>
      <c r="F214" s="108">
        <v>0.443</v>
      </c>
      <c r="G214" s="109"/>
      <c r="H214" s="109"/>
      <c r="I214" s="109"/>
      <c r="J214" s="108">
        <v>0.441</v>
      </c>
      <c r="K214" s="109"/>
      <c r="L214" s="108">
        <f t="shared" si="7"/>
        <v>0.88400000000000001</v>
      </c>
      <c r="M214" s="110">
        <v>0.88400000000000001</v>
      </c>
    </row>
    <row r="215" spans="1:13" x14ac:dyDescent="0.3">
      <c r="A215" s="107" t="s">
        <v>342</v>
      </c>
      <c r="B215" s="109"/>
      <c r="C215" s="109"/>
      <c r="D215" s="109"/>
      <c r="E215" s="108">
        <f t="shared" si="6"/>
        <v>0</v>
      </c>
      <c r="F215" s="108">
        <v>0.46400000000000002</v>
      </c>
      <c r="G215" s="109"/>
      <c r="H215" s="109"/>
      <c r="I215" s="109"/>
      <c r="J215" s="109"/>
      <c r="K215" s="109"/>
      <c r="L215" s="108">
        <f t="shared" si="7"/>
        <v>0.46400000000000002</v>
      </c>
      <c r="M215" s="110">
        <v>0.46400000000000002</v>
      </c>
    </row>
    <row r="216" spans="1:13" x14ac:dyDescent="0.3">
      <c r="A216" s="107" t="s">
        <v>362</v>
      </c>
      <c r="B216" s="109"/>
      <c r="C216" s="109"/>
      <c r="D216" s="109"/>
      <c r="E216" s="108">
        <f t="shared" si="6"/>
        <v>0</v>
      </c>
      <c r="F216" s="109"/>
      <c r="G216" s="108">
        <v>10</v>
      </c>
      <c r="H216" s="109"/>
      <c r="I216" s="109"/>
      <c r="J216" s="108">
        <v>10</v>
      </c>
      <c r="K216" s="109"/>
      <c r="L216" s="108">
        <f t="shared" si="7"/>
        <v>20</v>
      </c>
      <c r="M216" s="110">
        <v>20</v>
      </c>
    </row>
    <row r="217" spans="1:13" x14ac:dyDescent="0.3">
      <c r="A217" s="107" t="s">
        <v>2356</v>
      </c>
      <c r="B217" s="109"/>
      <c r="C217" s="109"/>
      <c r="D217" s="109"/>
      <c r="E217" s="108">
        <f t="shared" si="6"/>
        <v>0</v>
      </c>
      <c r="F217" s="109"/>
      <c r="G217" s="108">
        <v>6.0590000000000002</v>
      </c>
      <c r="H217" s="109"/>
      <c r="I217" s="109"/>
      <c r="J217" s="109"/>
      <c r="K217" s="111">
        <v>8250.8889999999992</v>
      </c>
      <c r="L217" s="108">
        <f t="shared" si="7"/>
        <v>8256.9479999999985</v>
      </c>
      <c r="M217" s="112">
        <v>8256.9480000000003</v>
      </c>
    </row>
    <row r="218" spans="1:13" x14ac:dyDescent="0.3">
      <c r="A218" s="107" t="s">
        <v>269</v>
      </c>
      <c r="B218" s="109"/>
      <c r="C218" s="109"/>
      <c r="D218" s="109"/>
      <c r="E218" s="108">
        <f t="shared" si="6"/>
        <v>0</v>
      </c>
      <c r="F218" s="109"/>
      <c r="G218" s="108">
        <v>0.92800000000000005</v>
      </c>
      <c r="H218" s="109"/>
      <c r="I218" s="109"/>
      <c r="J218" s="109"/>
      <c r="K218" s="109"/>
      <c r="L218" s="108">
        <f t="shared" si="7"/>
        <v>0.92800000000000005</v>
      </c>
      <c r="M218" s="110">
        <v>0.92800000000000005</v>
      </c>
    </row>
    <row r="219" spans="1:13" x14ac:dyDescent="0.3">
      <c r="A219" s="107" t="s">
        <v>59</v>
      </c>
      <c r="B219" s="109"/>
      <c r="C219" s="109"/>
      <c r="D219" s="109"/>
      <c r="E219" s="108">
        <f t="shared" si="6"/>
        <v>0</v>
      </c>
      <c r="F219" s="109"/>
      <c r="G219" s="108">
        <v>2.774</v>
      </c>
      <c r="H219" s="109"/>
      <c r="I219" s="109"/>
      <c r="J219" s="109"/>
      <c r="K219" s="109"/>
      <c r="L219" s="108">
        <f t="shared" si="7"/>
        <v>2.774</v>
      </c>
      <c r="M219" s="110">
        <v>2.774</v>
      </c>
    </row>
    <row r="220" spans="1:13" x14ac:dyDescent="0.3">
      <c r="A220" s="107" t="s">
        <v>220</v>
      </c>
      <c r="B220" s="109"/>
      <c r="C220" s="109"/>
      <c r="D220" s="109"/>
      <c r="E220" s="108">
        <f t="shared" si="6"/>
        <v>0</v>
      </c>
      <c r="F220" s="109"/>
      <c r="G220" s="108">
        <v>0.999</v>
      </c>
      <c r="H220" s="108">
        <v>1.252</v>
      </c>
      <c r="I220" s="108">
        <v>0.128</v>
      </c>
      <c r="J220" s="108">
        <v>0.51</v>
      </c>
      <c r="K220" s="108">
        <v>0.31</v>
      </c>
      <c r="L220" s="108">
        <f t="shared" si="7"/>
        <v>3.1990000000000003</v>
      </c>
      <c r="M220" s="110">
        <v>3.1989999999999998</v>
      </c>
    </row>
    <row r="221" spans="1:13" x14ac:dyDescent="0.3">
      <c r="A221" s="107" t="s">
        <v>114</v>
      </c>
      <c r="B221" s="109"/>
      <c r="C221" s="109"/>
      <c r="D221" s="109"/>
      <c r="E221" s="108">
        <f t="shared" si="6"/>
        <v>0</v>
      </c>
      <c r="F221" s="109"/>
      <c r="G221" s="109"/>
      <c r="H221" s="108">
        <v>0.999</v>
      </c>
      <c r="I221" s="109"/>
      <c r="J221" s="109"/>
      <c r="K221" s="109"/>
      <c r="L221" s="108">
        <f t="shared" si="7"/>
        <v>0.999</v>
      </c>
      <c r="M221" s="110">
        <v>0.999</v>
      </c>
    </row>
    <row r="222" spans="1:13" x14ac:dyDescent="0.3">
      <c r="A222" s="107" t="s">
        <v>93</v>
      </c>
      <c r="B222" s="109"/>
      <c r="C222" s="109"/>
      <c r="D222" s="109"/>
      <c r="E222" s="108">
        <f t="shared" si="6"/>
        <v>0</v>
      </c>
      <c r="F222" s="109"/>
      <c r="G222" s="109"/>
      <c r="H222" s="108">
        <v>2.4609999999999999</v>
      </c>
      <c r="I222" s="109"/>
      <c r="J222" s="108">
        <v>0.2</v>
      </c>
      <c r="K222" s="109"/>
      <c r="L222" s="108">
        <f t="shared" si="7"/>
        <v>2.661</v>
      </c>
      <c r="M222" s="110">
        <v>2.661</v>
      </c>
    </row>
    <row r="223" spans="1:13" x14ac:dyDescent="0.3">
      <c r="A223" s="107" t="s">
        <v>1791</v>
      </c>
      <c r="B223" s="109"/>
      <c r="C223" s="109"/>
      <c r="D223" s="109"/>
      <c r="E223" s="108">
        <f t="shared" si="6"/>
        <v>0</v>
      </c>
      <c r="F223" s="109"/>
      <c r="G223" s="109"/>
      <c r="H223" s="108">
        <v>1E-3</v>
      </c>
      <c r="I223" s="109"/>
      <c r="J223" s="108">
        <v>4.391</v>
      </c>
      <c r="K223" s="109"/>
      <c r="L223" s="108">
        <f t="shared" si="7"/>
        <v>4.3920000000000003</v>
      </c>
      <c r="M223" s="110">
        <v>4.3920000000000003</v>
      </c>
    </row>
    <row r="224" spans="1:13" x14ac:dyDescent="0.3">
      <c r="A224" s="107" t="s">
        <v>312</v>
      </c>
      <c r="B224" s="109"/>
      <c r="C224" s="109"/>
      <c r="D224" s="109"/>
      <c r="E224" s="108">
        <f t="shared" si="6"/>
        <v>0</v>
      </c>
      <c r="F224" s="109"/>
      <c r="G224" s="109"/>
      <c r="H224" s="108">
        <v>1E-3</v>
      </c>
      <c r="I224" s="109"/>
      <c r="J224" s="109"/>
      <c r="K224" s="109"/>
      <c r="L224" s="108">
        <f t="shared" si="7"/>
        <v>1E-3</v>
      </c>
      <c r="M224" s="110">
        <v>1E-3</v>
      </c>
    </row>
    <row r="225" spans="1:13" x14ac:dyDescent="0.3">
      <c r="A225" s="107" t="s">
        <v>1979</v>
      </c>
      <c r="B225" s="109"/>
      <c r="C225" s="109"/>
      <c r="D225" s="109"/>
      <c r="E225" s="108">
        <f t="shared" si="6"/>
        <v>0</v>
      </c>
      <c r="F225" s="109"/>
      <c r="G225" s="109"/>
      <c r="H225" s="108">
        <v>31.843</v>
      </c>
      <c r="I225" s="109"/>
      <c r="J225" s="108">
        <v>3</v>
      </c>
      <c r="K225" s="109"/>
      <c r="L225" s="108">
        <f t="shared" si="7"/>
        <v>34.843000000000004</v>
      </c>
      <c r="M225" s="110">
        <v>34.843000000000004</v>
      </c>
    </row>
    <row r="226" spans="1:13" x14ac:dyDescent="0.3">
      <c r="A226" s="107" t="s">
        <v>180</v>
      </c>
      <c r="B226" s="109"/>
      <c r="C226" s="109"/>
      <c r="D226" s="109"/>
      <c r="E226" s="108">
        <f t="shared" si="6"/>
        <v>0</v>
      </c>
      <c r="F226" s="109"/>
      <c r="G226" s="109"/>
      <c r="H226" s="109"/>
      <c r="I226" s="108">
        <v>0.999</v>
      </c>
      <c r="J226" s="109"/>
      <c r="K226" s="109"/>
      <c r="L226" s="108">
        <f t="shared" si="7"/>
        <v>0.999</v>
      </c>
      <c r="M226" s="110">
        <v>0.999</v>
      </c>
    </row>
    <row r="227" spans="1:13" x14ac:dyDescent="0.3">
      <c r="A227" s="107" t="s">
        <v>1434</v>
      </c>
      <c r="B227" s="109"/>
      <c r="C227" s="109"/>
      <c r="D227" s="109"/>
      <c r="E227" s="108">
        <f t="shared" si="6"/>
        <v>0</v>
      </c>
      <c r="F227" s="109"/>
      <c r="G227" s="109"/>
      <c r="H227" s="109"/>
      <c r="I227" s="108">
        <v>10.163</v>
      </c>
      <c r="J227" s="109"/>
      <c r="K227" s="109"/>
      <c r="L227" s="108">
        <f t="shared" si="7"/>
        <v>10.163</v>
      </c>
      <c r="M227" s="110">
        <v>10.163</v>
      </c>
    </row>
    <row r="228" spans="1:13" x14ac:dyDescent="0.3">
      <c r="A228" s="107" t="s">
        <v>1801</v>
      </c>
      <c r="B228" s="109"/>
      <c r="C228" s="109"/>
      <c r="D228" s="109"/>
      <c r="E228" s="108">
        <f t="shared" si="6"/>
        <v>0</v>
      </c>
      <c r="F228" s="109"/>
      <c r="G228" s="109"/>
      <c r="H228" s="109"/>
      <c r="I228" s="108">
        <v>0.4</v>
      </c>
      <c r="J228" s="109"/>
      <c r="K228" s="108">
        <v>0.7</v>
      </c>
      <c r="L228" s="108">
        <f t="shared" si="7"/>
        <v>1.1000000000000001</v>
      </c>
      <c r="M228" s="110">
        <v>1.1000000000000001</v>
      </c>
    </row>
    <row r="229" spans="1:13" x14ac:dyDescent="0.3">
      <c r="A229" s="107" t="s">
        <v>354</v>
      </c>
      <c r="B229" s="109"/>
      <c r="C229" s="109"/>
      <c r="D229" s="109"/>
      <c r="E229" s="108">
        <f t="shared" si="6"/>
        <v>0</v>
      </c>
      <c r="F229" s="109"/>
      <c r="G229" s="109"/>
      <c r="H229" s="109"/>
      <c r="I229" s="108">
        <v>0.03</v>
      </c>
      <c r="J229" s="108">
        <v>0.13500000000000001</v>
      </c>
      <c r="K229" s="108">
        <v>0.28899999999999998</v>
      </c>
      <c r="L229" s="108">
        <f t="shared" si="7"/>
        <v>0.45399999999999996</v>
      </c>
      <c r="M229" s="110">
        <v>0.45400000000000001</v>
      </c>
    </row>
    <row r="230" spans="1:13" x14ac:dyDescent="0.3">
      <c r="A230" s="107" t="s">
        <v>1846</v>
      </c>
      <c r="B230" s="109"/>
      <c r="C230" s="109"/>
      <c r="D230" s="109"/>
      <c r="E230" s="108">
        <f t="shared" si="6"/>
        <v>0</v>
      </c>
      <c r="F230" s="109"/>
      <c r="G230" s="109"/>
      <c r="H230" s="109"/>
      <c r="I230" s="108">
        <v>9.3800000000000008</v>
      </c>
      <c r="J230" s="109"/>
      <c r="K230" s="109"/>
      <c r="L230" s="108">
        <f t="shared" si="7"/>
        <v>9.3800000000000008</v>
      </c>
      <c r="M230" s="110">
        <v>9.3800000000000008</v>
      </c>
    </row>
    <row r="231" spans="1:13" x14ac:dyDescent="0.3">
      <c r="A231" s="107" t="s">
        <v>926</v>
      </c>
      <c r="B231" s="109"/>
      <c r="C231" s="109"/>
      <c r="D231" s="109"/>
      <c r="E231" s="108">
        <f t="shared" si="6"/>
        <v>0</v>
      </c>
      <c r="F231" s="109"/>
      <c r="G231" s="109"/>
      <c r="H231" s="109"/>
      <c r="I231" s="108">
        <v>2.0219999999999998</v>
      </c>
      <c r="J231" s="109"/>
      <c r="K231" s="108">
        <v>3.25</v>
      </c>
      <c r="L231" s="108">
        <f t="shared" si="7"/>
        <v>5.2720000000000002</v>
      </c>
      <c r="M231" s="110">
        <v>5.2720000000000002</v>
      </c>
    </row>
    <row r="232" spans="1:13" x14ac:dyDescent="0.3">
      <c r="A232" s="107" t="s">
        <v>419</v>
      </c>
      <c r="B232" s="109"/>
      <c r="C232" s="109"/>
      <c r="D232" s="109"/>
      <c r="E232" s="108">
        <f t="shared" si="6"/>
        <v>0</v>
      </c>
      <c r="F232" s="109"/>
      <c r="G232" s="109"/>
      <c r="H232" s="109"/>
      <c r="I232" s="108">
        <v>5.81</v>
      </c>
      <c r="J232" s="108">
        <v>0.43099999999999999</v>
      </c>
      <c r="K232" s="109"/>
      <c r="L232" s="108">
        <f t="shared" si="7"/>
        <v>6.2409999999999997</v>
      </c>
      <c r="M232" s="110">
        <v>6.2409999999999997</v>
      </c>
    </row>
    <row r="233" spans="1:13" x14ac:dyDescent="0.3">
      <c r="A233" s="107" t="s">
        <v>1191</v>
      </c>
      <c r="B233" s="109"/>
      <c r="C233" s="109"/>
      <c r="D233" s="109"/>
      <c r="E233" s="108">
        <f t="shared" si="6"/>
        <v>0</v>
      </c>
      <c r="F233" s="109"/>
      <c r="G233" s="109"/>
      <c r="H233" s="109"/>
      <c r="I233" s="108">
        <v>0.108</v>
      </c>
      <c r="J233" s="108">
        <v>0.17499999999999999</v>
      </c>
      <c r="K233" s="108">
        <v>0.27100000000000002</v>
      </c>
      <c r="L233" s="108">
        <f t="shared" si="7"/>
        <v>0.55400000000000005</v>
      </c>
      <c r="M233" s="110">
        <v>0.55400000000000005</v>
      </c>
    </row>
    <row r="234" spans="1:13" x14ac:dyDescent="0.3">
      <c r="A234" s="107" t="s">
        <v>2416</v>
      </c>
      <c r="B234" s="109"/>
      <c r="C234" s="109"/>
      <c r="D234" s="109"/>
      <c r="E234" s="108">
        <f t="shared" si="6"/>
        <v>0</v>
      </c>
      <c r="F234" s="109"/>
      <c r="G234" s="109"/>
      <c r="H234" s="109"/>
      <c r="I234" s="108">
        <v>3.7519999999999998</v>
      </c>
      <c r="J234" s="108">
        <v>0.38700000000000001</v>
      </c>
      <c r="K234" s="108">
        <v>0.54700000000000004</v>
      </c>
      <c r="L234" s="108">
        <f t="shared" si="7"/>
        <v>4.6859999999999991</v>
      </c>
      <c r="M234" s="110">
        <v>4.6859999999999999</v>
      </c>
    </row>
    <row r="235" spans="1:13" x14ac:dyDescent="0.3">
      <c r="A235" s="107" t="s">
        <v>275</v>
      </c>
      <c r="B235" s="109"/>
      <c r="C235" s="109"/>
      <c r="D235" s="109"/>
      <c r="E235" s="108">
        <f t="shared" si="6"/>
        <v>0</v>
      </c>
      <c r="F235" s="109"/>
      <c r="G235" s="109"/>
      <c r="H235" s="109"/>
      <c r="I235" s="108">
        <v>6.8000000000000005E-2</v>
      </c>
      <c r="J235" s="108">
        <v>0.28100000000000003</v>
      </c>
      <c r="K235" s="109"/>
      <c r="L235" s="108">
        <f t="shared" si="7"/>
        <v>0.34900000000000003</v>
      </c>
      <c r="M235" s="110">
        <v>0.34899999999999998</v>
      </c>
    </row>
    <row r="236" spans="1:13" x14ac:dyDescent="0.3">
      <c r="A236" s="107" t="s">
        <v>485</v>
      </c>
      <c r="B236" s="109"/>
      <c r="C236" s="109"/>
      <c r="D236" s="109"/>
      <c r="E236" s="108">
        <f t="shared" si="6"/>
        <v>0</v>
      </c>
      <c r="F236" s="109"/>
      <c r="G236" s="109"/>
      <c r="H236" s="109"/>
      <c r="I236" s="108">
        <v>0.151</v>
      </c>
      <c r="J236" s="108">
        <v>0.28100000000000003</v>
      </c>
      <c r="K236" s="108">
        <v>0.152</v>
      </c>
      <c r="L236" s="108">
        <f t="shared" si="7"/>
        <v>0.58400000000000007</v>
      </c>
      <c r="M236" s="110">
        <v>0.58399999999999996</v>
      </c>
    </row>
    <row r="237" spans="1:13" x14ac:dyDescent="0.3">
      <c r="A237" s="107" t="s">
        <v>324</v>
      </c>
      <c r="B237" s="109"/>
      <c r="C237" s="109"/>
      <c r="D237" s="109"/>
      <c r="E237" s="108">
        <f t="shared" si="6"/>
        <v>0</v>
      </c>
      <c r="F237" s="109"/>
      <c r="G237" s="109"/>
      <c r="H237" s="109"/>
      <c r="I237" s="108">
        <v>1.0489999999999999</v>
      </c>
      <c r="J237" s="109"/>
      <c r="K237" s="109"/>
      <c r="L237" s="108">
        <f t="shared" si="7"/>
        <v>1.0489999999999999</v>
      </c>
      <c r="M237" s="110">
        <v>1.0489999999999999</v>
      </c>
    </row>
    <row r="238" spans="1:13" x14ac:dyDescent="0.3">
      <c r="A238" s="107" t="s">
        <v>62</v>
      </c>
      <c r="B238" s="109"/>
      <c r="C238" s="109"/>
      <c r="D238" s="109"/>
      <c r="E238" s="108">
        <f t="shared" si="6"/>
        <v>0</v>
      </c>
      <c r="F238" s="109"/>
      <c r="G238" s="109"/>
      <c r="H238" s="109"/>
      <c r="I238" s="108">
        <v>5.5640000000000001</v>
      </c>
      <c r="J238" s="109"/>
      <c r="K238" s="109"/>
      <c r="L238" s="108">
        <f t="shared" si="7"/>
        <v>5.5640000000000001</v>
      </c>
      <c r="M238" s="110">
        <v>5.5640000000000001</v>
      </c>
    </row>
    <row r="239" spans="1:13" x14ac:dyDescent="0.3">
      <c r="A239" s="107" t="s">
        <v>2425</v>
      </c>
      <c r="B239" s="109"/>
      <c r="C239" s="109"/>
      <c r="D239" s="109"/>
      <c r="E239" s="108">
        <f t="shared" si="6"/>
        <v>0</v>
      </c>
      <c r="F239" s="109"/>
      <c r="G239" s="109"/>
      <c r="H239" s="109"/>
      <c r="I239" s="108">
        <v>5.2750000000000004</v>
      </c>
      <c r="J239" s="109"/>
      <c r="K239" s="109"/>
      <c r="L239" s="108">
        <f t="shared" si="7"/>
        <v>5.2750000000000004</v>
      </c>
      <c r="M239" s="110">
        <v>5.2750000000000004</v>
      </c>
    </row>
    <row r="240" spans="1:13" x14ac:dyDescent="0.3">
      <c r="A240" s="107" t="s">
        <v>2271</v>
      </c>
      <c r="B240" s="109"/>
      <c r="C240" s="109"/>
      <c r="D240" s="109"/>
      <c r="E240" s="108">
        <f t="shared" si="6"/>
        <v>0</v>
      </c>
      <c r="F240" s="109"/>
      <c r="G240" s="109"/>
      <c r="H240" s="109"/>
      <c r="I240" s="108">
        <v>7.1520000000000001</v>
      </c>
      <c r="J240" s="108">
        <v>1</v>
      </c>
      <c r="K240" s="109"/>
      <c r="L240" s="108">
        <f t="shared" si="7"/>
        <v>8.152000000000001</v>
      </c>
      <c r="M240" s="110">
        <v>8.1519999999999992</v>
      </c>
    </row>
    <row r="241" spans="1:13" x14ac:dyDescent="0.3">
      <c r="A241" s="107" t="s">
        <v>194</v>
      </c>
      <c r="B241" s="109"/>
      <c r="C241" s="109"/>
      <c r="D241" s="109"/>
      <c r="E241" s="108">
        <f t="shared" si="6"/>
        <v>0</v>
      </c>
      <c r="F241" s="109"/>
      <c r="G241" s="109"/>
      <c r="H241" s="109"/>
      <c r="I241" s="108">
        <v>0.1</v>
      </c>
      <c r="J241" s="108">
        <v>0.1</v>
      </c>
      <c r="K241" s="108">
        <v>0.2</v>
      </c>
      <c r="L241" s="108">
        <f t="shared" si="7"/>
        <v>0.4</v>
      </c>
      <c r="M241" s="110">
        <v>0.4</v>
      </c>
    </row>
    <row r="242" spans="1:13" x14ac:dyDescent="0.3">
      <c r="A242" s="107" t="s">
        <v>2385</v>
      </c>
      <c r="B242" s="109"/>
      <c r="C242" s="109"/>
      <c r="D242" s="109"/>
      <c r="E242" s="108">
        <f t="shared" si="6"/>
        <v>0</v>
      </c>
      <c r="F242" s="109"/>
      <c r="G242" s="109"/>
      <c r="H242" s="109"/>
      <c r="I242" s="108">
        <v>7.806</v>
      </c>
      <c r="J242" s="108">
        <v>1.2809999999999999</v>
      </c>
      <c r="K242" s="109"/>
      <c r="L242" s="108">
        <f t="shared" si="7"/>
        <v>9.0869999999999997</v>
      </c>
      <c r="M242" s="110">
        <v>9.0869999999999997</v>
      </c>
    </row>
    <row r="243" spans="1:13" x14ac:dyDescent="0.3">
      <c r="A243" s="107" t="s">
        <v>186</v>
      </c>
      <c r="B243" s="109"/>
      <c r="C243" s="109"/>
      <c r="D243" s="109"/>
      <c r="E243" s="108">
        <f t="shared" si="6"/>
        <v>0</v>
      </c>
      <c r="F243" s="109"/>
      <c r="G243" s="109"/>
      <c r="H243" s="109"/>
      <c r="I243" s="108">
        <v>0.18099999999999999</v>
      </c>
      <c r="J243" s="108">
        <v>0.50600000000000001</v>
      </c>
      <c r="K243" s="109"/>
      <c r="L243" s="108">
        <f t="shared" si="7"/>
        <v>0.68700000000000006</v>
      </c>
      <c r="M243" s="110">
        <v>0.68700000000000006</v>
      </c>
    </row>
    <row r="244" spans="1:13" x14ac:dyDescent="0.3">
      <c r="A244" s="107" t="s">
        <v>136</v>
      </c>
      <c r="B244" s="109"/>
      <c r="C244" s="109"/>
      <c r="D244" s="109"/>
      <c r="E244" s="108">
        <f t="shared" si="6"/>
        <v>0</v>
      </c>
      <c r="F244" s="109"/>
      <c r="G244" s="109"/>
      <c r="H244" s="109"/>
      <c r="I244" s="108">
        <v>0.25</v>
      </c>
      <c r="J244" s="108">
        <v>8.5000000000000006E-2</v>
      </c>
      <c r="K244" s="108">
        <v>0.315</v>
      </c>
      <c r="L244" s="108">
        <f t="shared" si="7"/>
        <v>0.65</v>
      </c>
      <c r="M244" s="110">
        <v>0.65</v>
      </c>
    </row>
    <row r="245" spans="1:13" x14ac:dyDescent="0.3">
      <c r="A245" s="107" t="s">
        <v>239</v>
      </c>
      <c r="B245" s="109"/>
      <c r="C245" s="109"/>
      <c r="D245" s="109"/>
      <c r="E245" s="108">
        <f t="shared" si="6"/>
        <v>0</v>
      </c>
      <c r="F245" s="109"/>
      <c r="G245" s="109"/>
      <c r="H245" s="109"/>
      <c r="I245" s="108">
        <v>0.27200000000000002</v>
      </c>
      <c r="J245" s="109"/>
      <c r="K245" s="109"/>
      <c r="L245" s="108">
        <f t="shared" si="7"/>
        <v>0.27200000000000002</v>
      </c>
      <c r="M245" s="110">
        <v>0.27200000000000002</v>
      </c>
    </row>
    <row r="246" spans="1:13" x14ac:dyDescent="0.3">
      <c r="A246" s="107" t="s">
        <v>88</v>
      </c>
      <c r="B246" s="109"/>
      <c r="C246" s="109"/>
      <c r="D246" s="109"/>
      <c r="E246" s="108">
        <f t="shared" si="6"/>
        <v>0</v>
      </c>
      <c r="F246" s="109"/>
      <c r="G246" s="109"/>
      <c r="H246" s="109"/>
      <c r="I246" s="108">
        <v>0.5</v>
      </c>
      <c r="J246" s="108">
        <v>0.5</v>
      </c>
      <c r="K246" s="109"/>
      <c r="L246" s="108">
        <f t="shared" si="7"/>
        <v>1</v>
      </c>
      <c r="M246" s="110">
        <v>1</v>
      </c>
    </row>
    <row r="247" spans="1:13" x14ac:dyDescent="0.3">
      <c r="A247" s="107" t="s">
        <v>952</v>
      </c>
      <c r="B247" s="109"/>
      <c r="C247" s="109"/>
      <c r="D247" s="109"/>
      <c r="E247" s="108">
        <f t="shared" si="6"/>
        <v>0</v>
      </c>
      <c r="F247" s="109"/>
      <c r="G247" s="109"/>
      <c r="H247" s="109"/>
      <c r="I247" s="108">
        <v>9.76</v>
      </c>
      <c r="J247" s="109"/>
      <c r="K247" s="108">
        <v>1.087</v>
      </c>
      <c r="L247" s="108">
        <f t="shared" si="7"/>
        <v>10.847</v>
      </c>
      <c r="M247" s="110">
        <v>10.847</v>
      </c>
    </row>
    <row r="248" spans="1:13" x14ac:dyDescent="0.3">
      <c r="A248" s="107" t="s">
        <v>1199</v>
      </c>
      <c r="B248" s="109"/>
      <c r="C248" s="109"/>
      <c r="D248" s="109"/>
      <c r="E248" s="108">
        <f t="shared" si="6"/>
        <v>0</v>
      </c>
      <c r="F248" s="109"/>
      <c r="G248" s="109"/>
      <c r="H248" s="109"/>
      <c r="I248" s="108">
        <v>0.5</v>
      </c>
      <c r="J248" s="108">
        <v>0.5</v>
      </c>
      <c r="K248" s="109"/>
      <c r="L248" s="108">
        <f t="shared" si="7"/>
        <v>1</v>
      </c>
      <c r="M248" s="110">
        <v>1</v>
      </c>
    </row>
    <row r="249" spans="1:13" x14ac:dyDescent="0.3">
      <c r="A249" s="107" t="s">
        <v>106</v>
      </c>
      <c r="B249" s="109"/>
      <c r="C249" s="109"/>
      <c r="D249" s="109"/>
      <c r="E249" s="108">
        <f t="shared" si="6"/>
        <v>0</v>
      </c>
      <c r="F249" s="109"/>
      <c r="G249" s="109"/>
      <c r="H249" s="109"/>
      <c r="I249" s="109"/>
      <c r="J249" s="108">
        <v>20.154</v>
      </c>
      <c r="K249" s="109"/>
      <c r="L249" s="108">
        <f t="shared" si="7"/>
        <v>20.154</v>
      </c>
      <c r="M249" s="110">
        <v>20.154</v>
      </c>
    </row>
    <row r="250" spans="1:13" x14ac:dyDescent="0.3">
      <c r="A250" s="107" t="s">
        <v>2618</v>
      </c>
      <c r="B250" s="109"/>
      <c r="C250" s="109"/>
      <c r="D250" s="109"/>
      <c r="E250" s="108">
        <f t="shared" si="6"/>
        <v>0</v>
      </c>
      <c r="F250" s="109"/>
      <c r="G250" s="109"/>
      <c r="H250" s="109"/>
      <c r="I250" s="109"/>
      <c r="J250" s="108">
        <v>5.3760000000000003</v>
      </c>
      <c r="K250" s="109"/>
      <c r="L250" s="108">
        <f t="shared" si="7"/>
        <v>5.3760000000000003</v>
      </c>
      <c r="M250" s="110">
        <v>5.3760000000000003</v>
      </c>
    </row>
    <row r="251" spans="1:13" x14ac:dyDescent="0.3">
      <c r="A251" s="107" t="s">
        <v>2099</v>
      </c>
      <c r="B251" s="109"/>
      <c r="C251" s="109"/>
      <c r="D251" s="109"/>
      <c r="E251" s="108">
        <f t="shared" si="6"/>
        <v>0</v>
      </c>
      <c r="F251" s="109"/>
      <c r="G251" s="109"/>
      <c r="H251" s="109"/>
      <c r="I251" s="109"/>
      <c r="J251" s="108">
        <v>4.1980000000000004</v>
      </c>
      <c r="K251" s="109"/>
      <c r="L251" s="108">
        <f t="shared" si="7"/>
        <v>4.1980000000000004</v>
      </c>
      <c r="M251" s="110">
        <v>4.1980000000000004</v>
      </c>
    </row>
    <row r="252" spans="1:13" x14ac:dyDescent="0.3">
      <c r="A252" s="107" t="s">
        <v>2314</v>
      </c>
      <c r="B252" s="109"/>
      <c r="C252" s="109"/>
      <c r="D252" s="109"/>
      <c r="E252" s="108">
        <f t="shared" si="6"/>
        <v>0</v>
      </c>
      <c r="F252" s="109"/>
      <c r="G252" s="109"/>
      <c r="H252" s="109"/>
      <c r="I252" s="109"/>
      <c r="J252" s="108">
        <v>9.1859999999999999</v>
      </c>
      <c r="K252" s="109"/>
      <c r="L252" s="108">
        <f t="shared" si="7"/>
        <v>9.1859999999999999</v>
      </c>
      <c r="M252" s="110">
        <v>9.1859999999999999</v>
      </c>
    </row>
    <row r="253" spans="1:13" x14ac:dyDescent="0.3">
      <c r="A253" s="107" t="s">
        <v>237</v>
      </c>
      <c r="B253" s="109"/>
      <c r="C253" s="109"/>
      <c r="D253" s="109"/>
      <c r="E253" s="108">
        <f t="shared" si="6"/>
        <v>0</v>
      </c>
      <c r="F253" s="109"/>
      <c r="G253" s="109"/>
      <c r="H253" s="109"/>
      <c r="I253" s="109"/>
      <c r="J253" s="108">
        <v>2.9180000000000001</v>
      </c>
      <c r="K253" s="109"/>
      <c r="L253" s="108">
        <f t="shared" si="7"/>
        <v>2.9180000000000001</v>
      </c>
      <c r="M253" s="110">
        <v>2.9180000000000001</v>
      </c>
    </row>
    <row r="254" spans="1:13" x14ac:dyDescent="0.3">
      <c r="A254" s="107" t="s">
        <v>1996</v>
      </c>
      <c r="B254" s="109"/>
      <c r="C254" s="109"/>
      <c r="D254" s="109"/>
      <c r="E254" s="108">
        <f t="shared" si="6"/>
        <v>0</v>
      </c>
      <c r="F254" s="109"/>
      <c r="G254" s="109"/>
      <c r="H254" s="109"/>
      <c r="I254" s="109"/>
      <c r="J254" s="108">
        <v>0.58499999999999996</v>
      </c>
      <c r="K254" s="108">
        <v>0.49299999999999999</v>
      </c>
      <c r="L254" s="108">
        <f t="shared" si="7"/>
        <v>1.0779999999999998</v>
      </c>
      <c r="M254" s="110">
        <v>1.0780000000000001</v>
      </c>
    </row>
    <row r="255" spans="1:13" x14ac:dyDescent="0.3">
      <c r="A255" s="107" t="s">
        <v>1549</v>
      </c>
      <c r="B255" s="109"/>
      <c r="C255" s="109"/>
      <c r="D255" s="109"/>
      <c r="E255" s="108">
        <f t="shared" si="6"/>
        <v>0</v>
      </c>
      <c r="F255" s="109"/>
      <c r="G255" s="109"/>
      <c r="H255" s="109"/>
      <c r="I255" s="109"/>
      <c r="J255" s="108">
        <v>0.98</v>
      </c>
      <c r="K255" s="108">
        <v>1</v>
      </c>
      <c r="L255" s="108">
        <f t="shared" si="7"/>
        <v>1.98</v>
      </c>
      <c r="M255" s="110">
        <v>1.98</v>
      </c>
    </row>
    <row r="256" spans="1:13" x14ac:dyDescent="0.3">
      <c r="A256" s="107" t="s">
        <v>1056</v>
      </c>
      <c r="B256" s="109"/>
      <c r="C256" s="109"/>
      <c r="D256" s="109"/>
      <c r="E256" s="108">
        <f t="shared" si="6"/>
        <v>0</v>
      </c>
      <c r="F256" s="109"/>
      <c r="G256" s="109"/>
      <c r="H256" s="109"/>
      <c r="I256" s="109"/>
      <c r="J256" s="108">
        <v>0.21</v>
      </c>
      <c r="K256" s="108">
        <v>0.94</v>
      </c>
      <c r="L256" s="108">
        <f t="shared" si="7"/>
        <v>1.1499999999999999</v>
      </c>
      <c r="M256" s="110">
        <v>1.1499999999999999</v>
      </c>
    </row>
    <row r="257" spans="1:13" x14ac:dyDescent="0.3">
      <c r="A257" s="107" t="s">
        <v>1901</v>
      </c>
      <c r="B257" s="109"/>
      <c r="C257" s="109"/>
      <c r="D257" s="109"/>
      <c r="E257" s="108">
        <f t="shared" si="6"/>
        <v>0</v>
      </c>
      <c r="F257" s="109"/>
      <c r="G257" s="109"/>
      <c r="H257" s="109"/>
      <c r="I257" s="109"/>
      <c r="J257" s="108">
        <v>2.1339999999999999</v>
      </c>
      <c r="K257" s="109"/>
      <c r="L257" s="108">
        <f t="shared" si="7"/>
        <v>2.1339999999999999</v>
      </c>
      <c r="M257" s="110">
        <v>2.1339999999999999</v>
      </c>
    </row>
    <row r="258" spans="1:13" x14ac:dyDescent="0.3">
      <c r="A258" s="107" t="s">
        <v>2590</v>
      </c>
      <c r="B258" s="109"/>
      <c r="C258" s="109"/>
      <c r="D258" s="109"/>
      <c r="E258" s="108">
        <f t="shared" si="6"/>
        <v>0</v>
      </c>
      <c r="F258" s="109"/>
      <c r="G258" s="109"/>
      <c r="H258" s="109"/>
      <c r="I258" s="109"/>
      <c r="J258" s="108">
        <v>1</v>
      </c>
      <c r="K258" s="109"/>
      <c r="L258" s="108">
        <f t="shared" si="7"/>
        <v>1</v>
      </c>
      <c r="M258" s="110">
        <v>1</v>
      </c>
    </row>
    <row r="259" spans="1:13" x14ac:dyDescent="0.3">
      <c r="A259" s="107" t="s">
        <v>490</v>
      </c>
      <c r="B259" s="109"/>
      <c r="C259" s="109"/>
      <c r="D259" s="109"/>
      <c r="E259" s="108">
        <f t="shared" si="6"/>
        <v>0</v>
      </c>
      <c r="F259" s="109"/>
      <c r="G259" s="109"/>
      <c r="H259" s="109"/>
      <c r="I259" s="109"/>
      <c r="J259" s="108">
        <v>2.2440000000000002</v>
      </c>
      <c r="K259" s="109"/>
      <c r="L259" s="108">
        <f t="shared" si="7"/>
        <v>2.2440000000000002</v>
      </c>
      <c r="M259" s="110">
        <v>2.2440000000000002</v>
      </c>
    </row>
    <row r="260" spans="1:13" x14ac:dyDescent="0.3">
      <c r="A260" s="107" t="s">
        <v>2162</v>
      </c>
      <c r="B260" s="109"/>
      <c r="C260" s="109"/>
      <c r="D260" s="109"/>
      <c r="E260" s="108">
        <f t="shared" si="6"/>
        <v>0</v>
      </c>
      <c r="F260" s="109"/>
      <c r="G260" s="109"/>
      <c r="H260" s="109"/>
      <c r="I260" s="109"/>
      <c r="J260" s="108">
        <v>2.2240000000000002</v>
      </c>
      <c r="K260" s="109"/>
      <c r="L260" s="108">
        <f t="shared" si="7"/>
        <v>2.2240000000000002</v>
      </c>
      <c r="M260" s="110">
        <v>2.2240000000000002</v>
      </c>
    </row>
    <row r="261" spans="1:13" x14ac:dyDescent="0.3">
      <c r="A261" s="107" t="s">
        <v>1763</v>
      </c>
      <c r="B261" s="109"/>
      <c r="C261" s="109"/>
      <c r="D261" s="109"/>
      <c r="E261" s="108">
        <f t="shared" si="6"/>
        <v>0</v>
      </c>
      <c r="F261" s="109"/>
      <c r="G261" s="109"/>
      <c r="H261" s="109"/>
      <c r="I261" s="109"/>
      <c r="J261" s="108">
        <v>1</v>
      </c>
      <c r="K261" s="108">
        <v>1.474</v>
      </c>
      <c r="L261" s="108">
        <f t="shared" si="7"/>
        <v>2.4740000000000002</v>
      </c>
      <c r="M261" s="110">
        <v>2.4740000000000002</v>
      </c>
    </row>
    <row r="262" spans="1:13" x14ac:dyDescent="0.3">
      <c r="A262" s="107" t="s">
        <v>315</v>
      </c>
      <c r="B262" s="109"/>
      <c r="C262" s="109"/>
      <c r="D262" s="109"/>
      <c r="E262" s="108">
        <f t="shared" ref="E262:E274" si="8">SUM(B262:D262)</f>
        <v>0</v>
      </c>
      <c r="F262" s="109"/>
      <c r="G262" s="109"/>
      <c r="H262" s="109"/>
      <c r="I262" s="109"/>
      <c r="J262" s="108">
        <v>1E-3</v>
      </c>
      <c r="K262" s="109"/>
      <c r="L262" s="108">
        <f t="shared" ref="L262:L274" si="9">SUM(F262:K262)</f>
        <v>1E-3</v>
      </c>
      <c r="M262" s="110">
        <v>1E-3</v>
      </c>
    </row>
    <row r="263" spans="1:13" x14ac:dyDescent="0.3">
      <c r="A263" s="107" t="s">
        <v>2158</v>
      </c>
      <c r="B263" s="109"/>
      <c r="C263" s="109"/>
      <c r="D263" s="109"/>
      <c r="E263" s="108">
        <f t="shared" si="8"/>
        <v>0</v>
      </c>
      <c r="F263" s="109"/>
      <c r="G263" s="109"/>
      <c r="H263" s="109"/>
      <c r="I263" s="109"/>
      <c r="J263" s="108">
        <v>1.323</v>
      </c>
      <c r="K263" s="109"/>
      <c r="L263" s="108">
        <f t="shared" si="9"/>
        <v>1.323</v>
      </c>
      <c r="M263" s="110">
        <v>1.323</v>
      </c>
    </row>
    <row r="264" spans="1:13" x14ac:dyDescent="0.3">
      <c r="A264" s="107" t="s">
        <v>66</v>
      </c>
      <c r="B264" s="109"/>
      <c r="C264" s="109"/>
      <c r="D264" s="109"/>
      <c r="E264" s="108">
        <f t="shared" si="8"/>
        <v>0</v>
      </c>
      <c r="F264" s="109"/>
      <c r="G264" s="109"/>
      <c r="H264" s="109"/>
      <c r="I264" s="109"/>
      <c r="J264" s="108">
        <v>0.52500000000000002</v>
      </c>
      <c r="K264" s="108">
        <v>0.497</v>
      </c>
      <c r="L264" s="108">
        <f t="shared" si="9"/>
        <v>1.022</v>
      </c>
      <c r="M264" s="110">
        <v>1.022</v>
      </c>
    </row>
    <row r="265" spans="1:13" x14ac:dyDescent="0.3">
      <c r="A265" s="107" t="s">
        <v>2209</v>
      </c>
      <c r="B265" s="109"/>
      <c r="C265" s="109"/>
      <c r="D265" s="109"/>
      <c r="E265" s="108">
        <f t="shared" si="8"/>
        <v>0</v>
      </c>
      <c r="F265" s="109"/>
      <c r="G265" s="109"/>
      <c r="H265" s="109"/>
      <c r="I265" s="109"/>
      <c r="J265" s="109"/>
      <c r="K265" s="108">
        <v>0.45800000000000002</v>
      </c>
      <c r="L265" s="108">
        <f t="shared" si="9"/>
        <v>0.45800000000000002</v>
      </c>
      <c r="M265" s="110">
        <v>0.45800000000000002</v>
      </c>
    </row>
    <row r="266" spans="1:13" x14ac:dyDescent="0.3">
      <c r="A266" s="107" t="s">
        <v>2674</v>
      </c>
      <c r="B266" s="109"/>
      <c r="C266" s="109"/>
      <c r="D266" s="109"/>
      <c r="E266" s="108">
        <f t="shared" si="8"/>
        <v>0</v>
      </c>
      <c r="F266" s="109"/>
      <c r="G266" s="109"/>
      <c r="H266" s="109"/>
      <c r="I266" s="109"/>
      <c r="J266" s="109"/>
      <c r="K266" s="108">
        <v>14.968</v>
      </c>
      <c r="L266" s="108">
        <f t="shared" si="9"/>
        <v>14.968</v>
      </c>
      <c r="M266" s="110">
        <v>14.968</v>
      </c>
    </row>
    <row r="267" spans="1:13" x14ac:dyDescent="0.3">
      <c r="A267" s="107" t="s">
        <v>356</v>
      </c>
      <c r="B267" s="109"/>
      <c r="C267" s="109"/>
      <c r="D267" s="109"/>
      <c r="E267" s="108">
        <f t="shared" si="8"/>
        <v>0</v>
      </c>
      <c r="F267" s="109"/>
      <c r="G267" s="109"/>
      <c r="H267" s="109"/>
      <c r="I267" s="109"/>
      <c r="J267" s="109"/>
      <c r="K267" s="108">
        <v>5.7229999999999999</v>
      </c>
      <c r="L267" s="108">
        <f t="shared" si="9"/>
        <v>5.7229999999999999</v>
      </c>
      <c r="M267" s="110">
        <v>5.7229999999999999</v>
      </c>
    </row>
    <row r="268" spans="1:13" x14ac:dyDescent="0.3">
      <c r="A268" s="107" t="s">
        <v>102</v>
      </c>
      <c r="B268" s="109"/>
      <c r="C268" s="109"/>
      <c r="D268" s="109"/>
      <c r="E268" s="108">
        <f t="shared" si="8"/>
        <v>0</v>
      </c>
      <c r="F268" s="109"/>
      <c r="G268" s="109"/>
      <c r="H268" s="109"/>
      <c r="I268" s="109"/>
      <c r="J268" s="109"/>
      <c r="K268" s="108">
        <v>13.888</v>
      </c>
      <c r="L268" s="108">
        <f t="shared" si="9"/>
        <v>13.888</v>
      </c>
      <c r="M268" s="110">
        <v>13.888</v>
      </c>
    </row>
    <row r="269" spans="1:13" x14ac:dyDescent="0.3">
      <c r="A269" s="107" t="s">
        <v>2406</v>
      </c>
      <c r="B269" s="109"/>
      <c r="C269" s="109"/>
      <c r="D269" s="109"/>
      <c r="E269" s="108">
        <f t="shared" si="8"/>
        <v>0</v>
      </c>
      <c r="F269" s="109"/>
      <c r="G269" s="109"/>
      <c r="H269" s="109"/>
      <c r="I269" s="109"/>
      <c r="J269" s="109"/>
      <c r="K269" s="108">
        <v>5.2709999999999999</v>
      </c>
      <c r="L269" s="108">
        <f t="shared" si="9"/>
        <v>5.2709999999999999</v>
      </c>
      <c r="M269" s="110">
        <v>5.2709999999999999</v>
      </c>
    </row>
    <row r="270" spans="1:13" x14ac:dyDescent="0.3">
      <c r="A270" s="107" t="s">
        <v>973</v>
      </c>
      <c r="B270" s="109"/>
      <c r="C270" s="109"/>
      <c r="D270" s="109"/>
      <c r="E270" s="108">
        <f t="shared" si="8"/>
        <v>0</v>
      </c>
      <c r="F270" s="109"/>
      <c r="G270" s="109"/>
      <c r="H270" s="109"/>
      <c r="I270" s="109"/>
      <c r="J270" s="109"/>
      <c r="K270" s="108">
        <v>0.05</v>
      </c>
      <c r="L270" s="108">
        <f t="shared" si="9"/>
        <v>0.05</v>
      </c>
      <c r="M270" s="110">
        <v>0.05</v>
      </c>
    </row>
    <row r="271" spans="1:13" x14ac:dyDescent="0.3">
      <c r="A271" s="107" t="s">
        <v>461</v>
      </c>
      <c r="B271" s="109"/>
      <c r="C271" s="109"/>
      <c r="D271" s="109"/>
      <c r="E271" s="108">
        <f t="shared" si="8"/>
        <v>0</v>
      </c>
      <c r="F271" s="109"/>
      <c r="G271" s="109"/>
      <c r="H271" s="109"/>
      <c r="I271" s="109"/>
      <c r="J271" s="109"/>
      <c r="K271" s="108">
        <v>1E-3</v>
      </c>
      <c r="L271" s="108">
        <f t="shared" si="9"/>
        <v>1E-3</v>
      </c>
      <c r="M271" s="110">
        <v>1E-3</v>
      </c>
    </row>
    <row r="272" spans="1:13" x14ac:dyDescent="0.3">
      <c r="A272" s="107" t="s">
        <v>1709</v>
      </c>
      <c r="B272" s="109"/>
      <c r="C272" s="109"/>
      <c r="D272" s="109"/>
      <c r="E272" s="108">
        <f t="shared" si="8"/>
        <v>0</v>
      </c>
      <c r="F272" s="109"/>
      <c r="G272" s="109"/>
      <c r="H272" s="109"/>
      <c r="I272" s="109"/>
      <c r="J272" s="109"/>
      <c r="K272" s="108">
        <v>1.1140000000000001</v>
      </c>
      <c r="L272" s="108">
        <f t="shared" si="9"/>
        <v>1.1140000000000001</v>
      </c>
      <c r="M272" s="110">
        <v>1.1140000000000001</v>
      </c>
    </row>
    <row r="273" spans="1:13" x14ac:dyDescent="0.3">
      <c r="A273" s="107" t="s">
        <v>553</v>
      </c>
      <c r="B273" s="109"/>
      <c r="C273" s="109"/>
      <c r="D273" s="109"/>
      <c r="E273" s="108">
        <f t="shared" si="8"/>
        <v>0</v>
      </c>
      <c r="F273" s="109"/>
      <c r="G273" s="109"/>
      <c r="H273" s="109"/>
      <c r="I273" s="109"/>
      <c r="J273" s="109"/>
      <c r="K273" s="108">
        <v>9.1080000000000005</v>
      </c>
      <c r="L273" s="108">
        <f t="shared" si="9"/>
        <v>9.1080000000000005</v>
      </c>
      <c r="M273" s="110">
        <v>9.1080000000000005</v>
      </c>
    </row>
    <row r="274" spans="1:13" x14ac:dyDescent="0.3">
      <c r="A274" s="103" t="s">
        <v>411</v>
      </c>
      <c r="B274" s="105">
        <v>-1652.61</v>
      </c>
      <c r="C274" s="106">
        <v>109.02200000000001</v>
      </c>
      <c r="D274" s="106">
        <v>40.164999999999999</v>
      </c>
      <c r="E274" s="108">
        <f t="shared" si="8"/>
        <v>-1503.423</v>
      </c>
      <c r="F274" s="106">
        <v>20.178000000000001</v>
      </c>
      <c r="G274" s="106">
        <v>26.056000000000001</v>
      </c>
      <c r="H274" s="106">
        <v>47.930999999999997</v>
      </c>
      <c r="I274" s="106">
        <v>117.785</v>
      </c>
      <c r="J274" s="106">
        <v>180.559</v>
      </c>
      <c r="K274" s="105">
        <v>8393.3850000000002</v>
      </c>
      <c r="L274" s="108">
        <f t="shared" si="9"/>
        <v>8785.8940000000002</v>
      </c>
      <c r="M274" s="105">
        <v>7282.4709999999995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416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V1" sqref="AV1:AX1048576"/>
    </sheetView>
  </sheetViews>
  <sheetFormatPr defaultRowHeight="14.4" x14ac:dyDescent="0.3"/>
  <cols>
    <col min="1" max="1" width="22.33203125" customWidth="1"/>
    <col min="2" max="2" width="7.88671875" bestFit="1" customWidth="1"/>
    <col min="3" max="3" width="7.44140625" hidden="1" customWidth="1"/>
    <col min="4" max="4" width="17" hidden="1" customWidth="1"/>
    <col min="5" max="13" width="6.44140625" hidden="1" customWidth="1"/>
    <col min="14" max="16" width="7.44140625" hidden="1" customWidth="1"/>
    <col min="17" max="18" width="11.44140625" hidden="1" customWidth="1"/>
    <col min="19" max="19" width="12.5546875" hidden="1" customWidth="1"/>
    <col min="20" max="20" width="10" hidden="1" customWidth="1"/>
    <col min="21" max="22" width="0" hidden="1" customWidth="1"/>
    <col min="23" max="24" width="9.33203125" hidden="1" customWidth="1"/>
    <col min="25" max="25" width="12.33203125" hidden="1" customWidth="1"/>
    <col min="26" max="29" width="9.109375" hidden="1" customWidth="1"/>
    <col min="30" max="34" width="0" hidden="1" customWidth="1"/>
    <col min="35" max="38" width="10.21875" hidden="1" customWidth="1"/>
    <col min="39" max="43" width="9.109375" hidden="1" customWidth="1"/>
    <col min="44" max="44" width="11.5546875" hidden="1" customWidth="1"/>
    <col min="45" max="45" width="11.88671875" hidden="1" customWidth="1"/>
    <col min="46" max="46" width="12" hidden="1" customWidth="1"/>
    <col min="48" max="50" width="13.88671875" hidden="1" customWidth="1"/>
    <col min="51" max="51" width="13.88671875" bestFit="1" customWidth="1"/>
    <col min="52" max="56" width="10.109375" customWidth="1"/>
    <col min="57" max="59" width="13.88671875" bestFit="1" customWidth="1"/>
    <col min="60" max="61" width="15" bestFit="1" customWidth="1"/>
    <col min="62" max="62" width="13.77734375" bestFit="1" customWidth="1"/>
    <col min="63" max="63" width="15.6640625" bestFit="1" customWidth="1"/>
  </cols>
  <sheetData>
    <row r="1" spans="1:63" x14ac:dyDescent="0.3">
      <c r="A1" s="54"/>
      <c r="E1">
        <v>31</v>
      </c>
      <c r="F1">
        <v>28</v>
      </c>
      <c r="G1">
        <v>31</v>
      </c>
      <c r="H1">
        <v>30</v>
      </c>
      <c r="I1">
        <v>31</v>
      </c>
      <c r="J1">
        <v>30</v>
      </c>
      <c r="K1">
        <v>31</v>
      </c>
      <c r="L1">
        <v>31</v>
      </c>
      <c r="M1">
        <v>30</v>
      </c>
      <c r="N1">
        <v>31</v>
      </c>
      <c r="O1">
        <v>30</v>
      </c>
      <c r="P1">
        <v>31</v>
      </c>
      <c r="T1" s="50">
        <f>расш!G17</f>
        <v>0</v>
      </c>
      <c r="U1" s="50">
        <f>расш!G18</f>
        <v>0</v>
      </c>
      <c r="V1" s="50">
        <f>расш!G19</f>
        <v>0</v>
      </c>
      <c r="W1" s="50">
        <f>расш!P1</f>
        <v>1</v>
      </c>
      <c r="X1" s="50"/>
      <c r="Y1" s="70"/>
      <c r="Z1" s="70"/>
      <c r="AA1" s="70"/>
      <c r="AB1" s="70"/>
      <c r="AC1" s="70"/>
      <c r="AD1" s="50">
        <f>расш!P7</f>
        <v>0.38377443644285114</v>
      </c>
      <c r="AE1" s="50">
        <f>расш!P8</f>
        <v>0.26817720205322337</v>
      </c>
      <c r="AF1" s="50">
        <f>расш!P9</f>
        <v>0.34804836150392543</v>
      </c>
      <c r="AG1" s="71">
        <f>SUM(T1:AF1)</f>
        <v>1.9999999999999998</v>
      </c>
      <c r="AI1" s="50">
        <f>расш!M3</f>
        <v>0</v>
      </c>
      <c r="AJ1" s="50">
        <f>расш!M4</f>
        <v>0</v>
      </c>
      <c r="AK1" s="50">
        <f>расш!M5</f>
        <v>0</v>
      </c>
      <c r="AL1" s="50">
        <f>расш!M6</f>
        <v>6.7263521606845634E-3</v>
      </c>
      <c r="AR1" s="50">
        <f>расш!M12</f>
        <v>8.2952343049022981E-3</v>
      </c>
      <c r="AS1" s="50">
        <f>расш!M13</f>
        <v>8.9200944006761537E-3</v>
      </c>
      <c r="AT1" s="50">
        <f>расш!M14</f>
        <v>1.2851568111468169E-2</v>
      </c>
      <c r="AV1" s="118">
        <f>расш!C14</f>
        <v>2684.36</v>
      </c>
      <c r="AW1" s="118">
        <f>AV1</f>
        <v>2684.36</v>
      </c>
      <c r="AX1" s="118">
        <f t="shared" ref="AX1:BG1" si="0">AW1</f>
        <v>2684.36</v>
      </c>
      <c r="AY1" s="118">
        <f t="shared" si="0"/>
        <v>2684.36</v>
      </c>
      <c r="AZ1" s="118">
        <f t="shared" si="0"/>
        <v>2684.36</v>
      </c>
      <c r="BA1" s="118">
        <f t="shared" si="0"/>
        <v>2684.36</v>
      </c>
      <c r="BB1" s="118">
        <f t="shared" si="0"/>
        <v>2684.36</v>
      </c>
      <c r="BC1" s="118">
        <f t="shared" si="0"/>
        <v>2684.36</v>
      </c>
      <c r="BD1" s="118">
        <f t="shared" si="0"/>
        <v>2684.36</v>
      </c>
      <c r="BE1" s="118">
        <f t="shared" si="0"/>
        <v>2684.36</v>
      </c>
      <c r="BF1" s="118">
        <f t="shared" si="0"/>
        <v>2684.36</v>
      </c>
      <c r="BG1" s="118">
        <f t="shared" si="0"/>
        <v>2684.36</v>
      </c>
    </row>
    <row r="2" spans="1:63" s="48" customFormat="1" ht="139.19999999999999" x14ac:dyDescent="0.3">
      <c r="A2" s="66" t="s">
        <v>2813</v>
      </c>
      <c r="B2" s="55" t="s">
        <v>400</v>
      </c>
      <c r="C2" s="55" t="s">
        <v>389</v>
      </c>
      <c r="D2" s="56" t="s">
        <v>401</v>
      </c>
      <c r="E2" s="67">
        <v>1</v>
      </c>
      <c r="F2" s="67">
        <v>2</v>
      </c>
      <c r="G2" s="67">
        <v>3</v>
      </c>
      <c r="H2" s="67">
        <v>4</v>
      </c>
      <c r="I2" s="67">
        <v>5</v>
      </c>
      <c r="J2" s="67">
        <v>6</v>
      </c>
      <c r="K2" s="67">
        <v>7</v>
      </c>
      <c r="L2" s="67">
        <v>8</v>
      </c>
      <c r="M2" s="67">
        <v>9</v>
      </c>
      <c r="N2" s="67">
        <v>10</v>
      </c>
      <c r="O2" s="67">
        <v>11</v>
      </c>
      <c r="P2" s="67">
        <v>12</v>
      </c>
      <c r="Q2" s="67" t="s">
        <v>407</v>
      </c>
      <c r="R2" s="115" t="s">
        <v>2831</v>
      </c>
      <c r="S2" s="115" t="s">
        <v>2832</v>
      </c>
      <c r="T2" s="67">
        <v>1</v>
      </c>
      <c r="U2" s="67">
        <v>2</v>
      </c>
      <c r="V2" s="67">
        <v>3</v>
      </c>
      <c r="W2" s="67">
        <v>4</v>
      </c>
      <c r="X2" s="57" t="s">
        <v>402</v>
      </c>
      <c r="Y2" s="58">
        <v>5</v>
      </c>
      <c r="Z2" s="58">
        <v>6</v>
      </c>
      <c r="AA2" s="58">
        <v>7</v>
      </c>
      <c r="AB2" s="58">
        <v>8</v>
      </c>
      <c r="AC2" s="58">
        <v>9</v>
      </c>
      <c r="AD2" s="67">
        <v>10</v>
      </c>
      <c r="AE2" s="67">
        <v>11</v>
      </c>
      <c r="AF2" s="67">
        <v>12</v>
      </c>
      <c r="AG2" s="57" t="s">
        <v>403</v>
      </c>
      <c r="AH2" s="59" t="s">
        <v>404</v>
      </c>
      <c r="AI2" s="60">
        <v>1</v>
      </c>
      <c r="AJ2" s="61">
        <v>2</v>
      </c>
      <c r="AK2" s="61">
        <v>3</v>
      </c>
      <c r="AL2" s="61">
        <v>4</v>
      </c>
      <c r="AM2" s="62">
        <v>5</v>
      </c>
      <c r="AN2" s="62">
        <v>6</v>
      </c>
      <c r="AO2" s="62">
        <v>7</v>
      </c>
      <c r="AP2" s="62">
        <v>8</v>
      </c>
      <c r="AQ2" s="62">
        <v>9</v>
      </c>
      <c r="AR2" s="68">
        <v>10</v>
      </c>
      <c r="AS2" s="68">
        <v>11</v>
      </c>
      <c r="AT2" s="68">
        <v>12</v>
      </c>
      <c r="AU2" s="63" t="s">
        <v>405</v>
      </c>
      <c r="AV2" s="64">
        <v>1</v>
      </c>
      <c r="AW2" s="64">
        <v>2</v>
      </c>
      <c r="AX2" s="64">
        <v>3</v>
      </c>
      <c r="AY2" s="64">
        <v>4</v>
      </c>
      <c r="AZ2" s="62">
        <v>5</v>
      </c>
      <c r="BA2" s="62">
        <v>6</v>
      </c>
      <c r="BB2" s="62">
        <v>7</v>
      </c>
      <c r="BC2" s="62">
        <v>8</v>
      </c>
      <c r="BD2" s="62">
        <v>9</v>
      </c>
      <c r="BE2" s="69">
        <v>10</v>
      </c>
      <c r="BF2" s="69">
        <v>11</v>
      </c>
      <c r="BG2" s="69">
        <v>12</v>
      </c>
      <c r="BH2" s="65" t="s">
        <v>406</v>
      </c>
      <c r="BI2" s="48" t="s">
        <v>408</v>
      </c>
      <c r="BJ2" s="48" t="s">
        <v>409</v>
      </c>
      <c r="BK2" s="48" t="s">
        <v>410</v>
      </c>
    </row>
    <row r="3" spans="1:63" x14ac:dyDescent="0.3">
      <c r="A3" s="79" t="s">
        <v>1490</v>
      </c>
      <c r="B3" s="79" t="s">
        <v>1491</v>
      </c>
      <c r="C3" s="79">
        <f>VLOOKUP(B3,Площадь!A:B,2,0)</f>
        <v>15.6</v>
      </c>
      <c r="D3" s="97"/>
      <c r="E3">
        <v>31</v>
      </c>
      <c r="F3">
        <v>28</v>
      </c>
      <c r="G3">
        <v>31</v>
      </c>
      <c r="H3">
        <v>30</v>
      </c>
      <c r="I3">
        <v>31</v>
      </c>
      <c r="J3">
        <v>30</v>
      </c>
      <c r="K3">
        <v>31</v>
      </c>
      <c r="L3">
        <v>31</v>
      </c>
      <c r="M3">
        <v>30</v>
      </c>
      <c r="N3">
        <v>31</v>
      </c>
      <c r="O3">
        <v>30</v>
      </c>
      <c r="P3">
        <v>31</v>
      </c>
      <c r="Q3">
        <f>SUM(E3:P3)</f>
        <v>365</v>
      </c>
      <c r="R3" s="116"/>
      <c r="S3" s="99"/>
      <c r="T3" s="50">
        <f>R3*$T$1/31*E3</f>
        <v>0</v>
      </c>
      <c r="U3" s="50">
        <f>R3*$U$1/28*F3</f>
        <v>0</v>
      </c>
      <c r="V3" s="50">
        <f>R3*$V$1/31*G3</f>
        <v>0</v>
      </c>
      <c r="W3" s="50">
        <f>R3*W$1/30*H3</f>
        <v>0</v>
      </c>
      <c r="X3" s="50">
        <f>SUM(T3:W3)-R3</f>
        <v>0</v>
      </c>
      <c r="Y3" s="50"/>
      <c r="Z3" s="50"/>
      <c r="AA3" s="50"/>
      <c r="AB3" s="50"/>
      <c r="AC3" s="50"/>
      <c r="AD3" s="50">
        <f>(S3*$AD$1)/31*N3</f>
        <v>0</v>
      </c>
      <c r="AE3" s="50">
        <f>(S3*$AE$1)/30*O3</f>
        <v>0</v>
      </c>
      <c r="AF3" s="50">
        <f>(S3*$AF$1)/31*P3</f>
        <v>0</v>
      </c>
      <c r="AG3" s="50">
        <f t="shared" ref="AG3:AG66" si="1">S3-AD3-AE3-AF3</f>
        <v>0</v>
      </c>
      <c r="AI3" s="50">
        <f>(C3*$AI$1)/31*E3</f>
        <v>0</v>
      </c>
      <c r="AJ3" s="50">
        <f>(C3*$AJ$1)/28*F3</f>
        <v>0</v>
      </c>
      <c r="AK3" s="50">
        <f>(C3*$AK$1)/31*G3</f>
        <v>0</v>
      </c>
      <c r="AL3" s="50">
        <f>(C3*$AL$1)/30*H3</f>
        <v>0.10493109370667919</v>
      </c>
      <c r="AR3" s="50">
        <f>(C3*$AR$1)/31*N3</f>
        <v>0.12940565515647584</v>
      </c>
      <c r="AS3" s="50">
        <f>(C3*$AS$1)/30*O3</f>
        <v>0.139153472650548</v>
      </c>
      <c r="AT3" s="50">
        <f>(C3*$AT$1)/31*P3</f>
        <v>0.20048446253890342</v>
      </c>
      <c r="AV3" s="49">
        <f>(T3+AI3)*$AV$1</f>
        <v>0</v>
      </c>
      <c r="AW3" s="49">
        <f>(U3+AJ3)*$AW$1</f>
        <v>0</v>
      </c>
      <c r="AX3" s="49">
        <f>(V3+AK3)*$AX$1</f>
        <v>0</v>
      </c>
      <c r="AY3" s="49">
        <f>(W3+AL3)*$AY$1</f>
        <v>281.67283070246134</v>
      </c>
      <c r="AZ3" s="49">
        <f>(Y3+AM3)*$AZ$1</f>
        <v>0</v>
      </c>
      <c r="BA3" s="49">
        <f>(Z3+AN3)*$BA$1</f>
        <v>0</v>
      </c>
      <c r="BB3" s="49">
        <f>(AA3+AO3)*$BB$1</f>
        <v>0</v>
      </c>
      <c r="BC3" s="49">
        <f>(AB3+AP3)*$BC$1</f>
        <v>0</v>
      </c>
      <c r="BD3" s="49">
        <f>(AC3+AQ3)*$BD$1</f>
        <v>0</v>
      </c>
      <c r="BE3" s="49">
        <f>(AD3+AR3)*$BE$1</f>
        <v>347.37136447583748</v>
      </c>
      <c r="BF3" s="49">
        <f>(AE3+AS3)*$BF$1</f>
        <v>373.53801584422507</v>
      </c>
      <c r="BG3" s="49">
        <f>(AF3+AT3)*$BG$1</f>
        <v>538.17247186093084</v>
      </c>
      <c r="BH3" s="73">
        <f>SUM(AV3:BG3)</f>
        <v>1540.7546828834547</v>
      </c>
      <c r="BI3" s="49">
        <f>VLOOKUP(A3,'1_12'!B:Q,16,0)</f>
        <v>6030.18</v>
      </c>
      <c r="BJ3" s="74">
        <f>BH3-BI3</f>
        <v>-4489.4253171165456</v>
      </c>
      <c r="BK3" s="50">
        <f>(SUM(T3:W3)+SUM(AD3:AF3)+SUM(AI3:AL3)+SUM(AR3:AT3))/12/C3</f>
        <v>3.0661040814775986E-3</v>
      </c>
    </row>
    <row r="4" spans="1:63" x14ac:dyDescent="0.3">
      <c r="A4" s="79" t="s">
        <v>1682</v>
      </c>
      <c r="B4" s="79" t="s">
        <v>1683</v>
      </c>
      <c r="C4" s="79">
        <f>VLOOKUP(B4,Площадь!A:B,2,0)</f>
        <v>15.6</v>
      </c>
      <c r="D4" s="97"/>
      <c r="E4">
        <v>31</v>
      </c>
      <c r="F4">
        <v>28</v>
      </c>
      <c r="G4">
        <v>31</v>
      </c>
      <c r="H4">
        <v>30</v>
      </c>
      <c r="I4">
        <v>31</v>
      </c>
      <c r="J4">
        <v>30</v>
      </c>
      <c r="K4">
        <v>31</v>
      </c>
      <c r="L4">
        <v>31</v>
      </c>
      <c r="M4">
        <v>30</v>
      </c>
      <c r="N4">
        <v>31</v>
      </c>
      <c r="O4">
        <v>30</v>
      </c>
      <c r="P4">
        <v>31</v>
      </c>
      <c r="Q4">
        <f t="shared" ref="Q4:Q6" si="2">SUM(E4:P4)</f>
        <v>365</v>
      </c>
      <c r="R4" s="116"/>
      <c r="S4" s="99"/>
      <c r="T4" s="50">
        <f t="shared" ref="T4:T67" si="3">R4*$T$1/31*E4</f>
        <v>0</v>
      </c>
      <c r="U4" s="50">
        <f t="shared" ref="U4:U67" si="4">R4*$U$1/28*F4</f>
        <v>0</v>
      </c>
      <c r="V4" s="50">
        <f t="shared" ref="V4:V67" si="5">R4*$V$1/31*G4</f>
        <v>0</v>
      </c>
      <c r="W4" s="50">
        <f t="shared" ref="W4:W67" si="6">R4*W$1/30*H4</f>
        <v>0</v>
      </c>
      <c r="X4" s="50">
        <f t="shared" ref="X4:X67" si="7">SUM(T4:W4)-R4</f>
        <v>0</v>
      </c>
      <c r="Y4" s="50"/>
      <c r="Z4" s="50"/>
      <c r="AA4" s="50"/>
      <c r="AB4" s="50"/>
      <c r="AC4" s="50"/>
      <c r="AD4" s="50">
        <f t="shared" ref="AD4:AD67" si="8">(S4*$AD$1)/31*N4</f>
        <v>0</v>
      </c>
      <c r="AE4" s="50">
        <f t="shared" ref="AE4:AE67" si="9">(S4*$AE$1)/30*O4</f>
        <v>0</v>
      </c>
      <c r="AF4" s="50">
        <f t="shared" ref="AF4:AF67" si="10">(S4*$AF$1)/31*P4</f>
        <v>0</v>
      </c>
      <c r="AG4" s="50">
        <f t="shared" si="1"/>
        <v>0</v>
      </c>
      <c r="AI4" s="50">
        <f t="shared" ref="AI4:AI67" si="11">(C4*$AI$1)/31*E4</f>
        <v>0</v>
      </c>
      <c r="AJ4" s="50">
        <f t="shared" ref="AJ4:AJ67" si="12">(C4*$AJ$1)/28*F4</f>
        <v>0</v>
      </c>
      <c r="AK4" s="50">
        <f t="shared" ref="AK4:AK67" si="13">(C4*$AK$1)/31*G4</f>
        <v>0</v>
      </c>
      <c r="AL4" s="50">
        <f t="shared" ref="AL4:AL67" si="14">(C4*$AL$1)/30*H4</f>
        <v>0.10493109370667919</v>
      </c>
      <c r="AR4" s="50">
        <f t="shared" ref="AR4:AR67" si="15">(C4*$AR$1)/31*N4</f>
        <v>0.12940565515647584</v>
      </c>
      <c r="AS4" s="50">
        <f t="shared" ref="AS4:AS67" si="16">(C4*$AS$1)/30*O4</f>
        <v>0.139153472650548</v>
      </c>
      <c r="AT4" s="50">
        <f t="shared" ref="AT4:AT67" si="17">(C4*$AT$1)/31*P4</f>
        <v>0.20048446253890342</v>
      </c>
      <c r="AV4" s="49">
        <f t="shared" ref="AV4:AV67" si="18">(T4+AI4)*$AV$1</f>
        <v>0</v>
      </c>
      <c r="AW4" s="49">
        <f t="shared" ref="AW4:AW67" si="19">(U4+AJ4)*$AW$1</f>
        <v>0</v>
      </c>
      <c r="AX4" s="49">
        <f t="shared" ref="AX4:AX67" si="20">(V4+AK4)*$AX$1</f>
        <v>0</v>
      </c>
      <c r="AY4" s="49">
        <f t="shared" ref="AY4:AY67" si="21">(W4+AL4)*$AY$1</f>
        <v>281.67283070246134</v>
      </c>
      <c r="AZ4" s="49">
        <f t="shared" ref="AZ4:AZ67" si="22">(Y4+AM4)*$AZ$1</f>
        <v>0</v>
      </c>
      <c r="BA4" s="49">
        <f t="shared" ref="BA4:BA67" si="23">(Z4+AN4)*$BA$1</f>
        <v>0</v>
      </c>
      <c r="BB4" s="49">
        <f t="shared" ref="BB4:BB67" si="24">(AA4+AO4)*$BB$1</f>
        <v>0</v>
      </c>
      <c r="BC4" s="49">
        <f t="shared" ref="BC4:BC67" si="25">(AB4+AP4)*$BC$1</f>
        <v>0</v>
      </c>
      <c r="BD4" s="49">
        <f t="shared" ref="BD4:BD67" si="26">(AC4+AQ4)*$BD$1</f>
        <v>0</v>
      </c>
      <c r="BE4" s="49">
        <f t="shared" ref="BE4:BE67" si="27">(AD4+AR4)*$BE$1</f>
        <v>347.37136447583748</v>
      </c>
      <c r="BF4" s="49">
        <f t="shared" ref="BF4:BF67" si="28">(AE4+AS4)*$BF$1</f>
        <v>373.53801584422507</v>
      </c>
      <c r="BG4" s="49">
        <f t="shared" ref="BG4:BG67" si="29">(AF4+AT4)*$BG$1</f>
        <v>538.17247186093084</v>
      </c>
      <c r="BH4" s="73">
        <f t="shared" ref="BH4:BH67" si="30">SUM(AV4:BG4)</f>
        <v>1540.7546828834547</v>
      </c>
      <c r="BI4" s="49">
        <f>VLOOKUP(A4,'1_12'!B:Q,16,0)</f>
        <v>6030.18</v>
      </c>
      <c r="BJ4" s="74">
        <f t="shared" ref="BJ4:BJ67" si="31">BH4-BI4</f>
        <v>-4489.4253171165456</v>
      </c>
      <c r="BK4" s="50">
        <f t="shared" ref="BK4:BK67" si="32">(SUM(T4:W4)+SUM(AD4:AF4)+SUM(AI4:AL4)+SUM(AR4:AT4))/12/C4</f>
        <v>3.0661040814775986E-3</v>
      </c>
    </row>
    <row r="5" spans="1:63" x14ac:dyDescent="0.3">
      <c r="A5" s="79" t="s">
        <v>2348</v>
      </c>
      <c r="B5" s="79" t="s">
        <v>2349</v>
      </c>
      <c r="C5" s="79">
        <f>VLOOKUP(B5,Площадь!A:B,2,0)</f>
        <v>15.2</v>
      </c>
      <c r="D5" s="97"/>
      <c r="E5">
        <v>31</v>
      </c>
      <c r="F5">
        <v>28</v>
      </c>
      <c r="G5">
        <v>31</v>
      </c>
      <c r="H5">
        <v>30</v>
      </c>
      <c r="I5">
        <v>31</v>
      </c>
      <c r="J5">
        <v>30</v>
      </c>
      <c r="K5">
        <v>31</v>
      </c>
      <c r="L5">
        <v>31</v>
      </c>
      <c r="M5">
        <v>30</v>
      </c>
      <c r="N5">
        <v>31</v>
      </c>
      <c r="O5">
        <v>30</v>
      </c>
      <c r="P5">
        <v>31</v>
      </c>
      <c r="Q5">
        <f t="shared" si="2"/>
        <v>365</v>
      </c>
      <c r="R5" s="116"/>
      <c r="S5" s="99"/>
      <c r="T5" s="50">
        <f t="shared" si="3"/>
        <v>0</v>
      </c>
      <c r="U5" s="50">
        <f t="shared" si="4"/>
        <v>0</v>
      </c>
      <c r="V5" s="50">
        <f t="shared" si="5"/>
        <v>0</v>
      </c>
      <c r="W5" s="50">
        <f t="shared" si="6"/>
        <v>0</v>
      </c>
      <c r="X5" s="50">
        <f t="shared" si="7"/>
        <v>0</v>
      </c>
      <c r="Y5" s="50"/>
      <c r="Z5" s="50"/>
      <c r="AA5" s="50"/>
      <c r="AB5" s="50"/>
      <c r="AC5" s="50"/>
      <c r="AD5" s="50">
        <f t="shared" si="8"/>
        <v>0</v>
      </c>
      <c r="AE5" s="50">
        <f t="shared" si="9"/>
        <v>0</v>
      </c>
      <c r="AF5" s="50">
        <f t="shared" si="10"/>
        <v>0</v>
      </c>
      <c r="AG5" s="50">
        <f t="shared" si="1"/>
        <v>0</v>
      </c>
      <c r="AI5" s="50">
        <f t="shared" si="11"/>
        <v>0</v>
      </c>
      <c r="AJ5" s="50">
        <f t="shared" si="12"/>
        <v>0</v>
      </c>
      <c r="AK5" s="50">
        <f t="shared" si="13"/>
        <v>0</v>
      </c>
      <c r="AL5" s="50">
        <f t="shared" si="14"/>
        <v>0.10224055284240537</v>
      </c>
      <c r="AR5" s="50">
        <f t="shared" si="15"/>
        <v>0.12608756143451494</v>
      </c>
      <c r="AS5" s="50">
        <f t="shared" si="16"/>
        <v>0.13558543489027752</v>
      </c>
      <c r="AT5" s="50">
        <f t="shared" si="17"/>
        <v>0.19534383529431615</v>
      </c>
      <c r="AV5" s="49">
        <f t="shared" si="18"/>
        <v>0</v>
      </c>
      <c r="AW5" s="49">
        <f t="shared" si="19"/>
        <v>0</v>
      </c>
      <c r="AX5" s="49">
        <f t="shared" si="20"/>
        <v>0</v>
      </c>
      <c r="AY5" s="49">
        <f t="shared" si="21"/>
        <v>274.45045042803929</v>
      </c>
      <c r="AZ5" s="49">
        <f t="shared" si="22"/>
        <v>0</v>
      </c>
      <c r="BA5" s="49">
        <f t="shared" si="23"/>
        <v>0</v>
      </c>
      <c r="BB5" s="49">
        <f t="shared" si="24"/>
        <v>0</v>
      </c>
      <c r="BC5" s="49">
        <f t="shared" si="25"/>
        <v>0</v>
      </c>
      <c r="BD5" s="49">
        <f t="shared" si="26"/>
        <v>0</v>
      </c>
      <c r="BE5" s="49">
        <f t="shared" si="27"/>
        <v>338.46440641235455</v>
      </c>
      <c r="BF5" s="49">
        <f t="shared" si="28"/>
        <v>363.96011800206537</v>
      </c>
      <c r="BG5" s="49">
        <f t="shared" si="29"/>
        <v>524.37317771065057</v>
      </c>
      <c r="BH5" s="73">
        <f t="shared" si="30"/>
        <v>1501.2481525531098</v>
      </c>
      <c r="BI5" s="49">
        <f>VLOOKUP(A5,'1_12'!B:Q,16,0)</f>
        <v>5875.56</v>
      </c>
      <c r="BJ5" s="74">
        <f t="shared" si="31"/>
        <v>-4374.3118474468902</v>
      </c>
      <c r="BK5" s="50">
        <f t="shared" si="32"/>
        <v>3.0661040814775986E-3</v>
      </c>
    </row>
    <row r="6" spans="1:63" x14ac:dyDescent="0.3">
      <c r="A6" s="79" t="s">
        <v>1411</v>
      </c>
      <c r="B6" s="79" t="s">
        <v>1412</v>
      </c>
      <c r="C6" s="79">
        <f>VLOOKUP(B6,Площадь!A:B,2,0)</f>
        <v>15.2</v>
      </c>
      <c r="D6" s="97"/>
      <c r="E6">
        <v>31</v>
      </c>
      <c r="F6">
        <v>28</v>
      </c>
      <c r="G6">
        <v>31</v>
      </c>
      <c r="H6">
        <v>30</v>
      </c>
      <c r="I6">
        <v>31</v>
      </c>
      <c r="J6">
        <v>30</v>
      </c>
      <c r="K6">
        <v>31</v>
      </c>
      <c r="L6">
        <v>31</v>
      </c>
      <c r="M6">
        <v>30</v>
      </c>
      <c r="N6">
        <v>31</v>
      </c>
      <c r="O6">
        <v>30</v>
      </c>
      <c r="P6">
        <v>31</v>
      </c>
      <c r="Q6">
        <f t="shared" si="2"/>
        <v>365</v>
      </c>
      <c r="R6" s="116"/>
      <c r="S6" s="99"/>
      <c r="T6" s="50">
        <f t="shared" si="3"/>
        <v>0</v>
      </c>
      <c r="U6" s="50">
        <f t="shared" si="4"/>
        <v>0</v>
      </c>
      <c r="V6" s="50">
        <f t="shared" si="5"/>
        <v>0</v>
      </c>
      <c r="W6" s="50">
        <f t="shared" si="6"/>
        <v>0</v>
      </c>
      <c r="X6" s="50">
        <f t="shared" si="7"/>
        <v>0</v>
      </c>
      <c r="Y6" s="50"/>
      <c r="Z6" s="50"/>
      <c r="AA6" s="50"/>
      <c r="AB6" s="50"/>
      <c r="AC6" s="50"/>
      <c r="AD6" s="50">
        <f t="shared" si="8"/>
        <v>0</v>
      </c>
      <c r="AE6" s="50">
        <f t="shared" si="9"/>
        <v>0</v>
      </c>
      <c r="AF6" s="50">
        <f t="shared" si="10"/>
        <v>0</v>
      </c>
      <c r="AG6" s="50">
        <f t="shared" si="1"/>
        <v>0</v>
      </c>
      <c r="AI6" s="50">
        <f t="shared" si="11"/>
        <v>0</v>
      </c>
      <c r="AJ6" s="50">
        <f t="shared" si="12"/>
        <v>0</v>
      </c>
      <c r="AK6" s="50">
        <f t="shared" si="13"/>
        <v>0</v>
      </c>
      <c r="AL6" s="50">
        <f t="shared" si="14"/>
        <v>0.10224055284240537</v>
      </c>
      <c r="AR6" s="50">
        <f t="shared" si="15"/>
        <v>0.12608756143451494</v>
      </c>
      <c r="AS6" s="50">
        <f t="shared" si="16"/>
        <v>0.13558543489027752</v>
      </c>
      <c r="AT6" s="50">
        <f t="shared" si="17"/>
        <v>0.19534383529431615</v>
      </c>
      <c r="AV6" s="49">
        <f t="shared" si="18"/>
        <v>0</v>
      </c>
      <c r="AW6" s="49">
        <f t="shared" si="19"/>
        <v>0</v>
      </c>
      <c r="AX6" s="49">
        <f t="shared" si="20"/>
        <v>0</v>
      </c>
      <c r="AY6" s="49">
        <f t="shared" si="21"/>
        <v>274.45045042803929</v>
      </c>
      <c r="AZ6" s="49">
        <f t="shared" si="22"/>
        <v>0</v>
      </c>
      <c r="BA6" s="49">
        <f t="shared" si="23"/>
        <v>0</v>
      </c>
      <c r="BB6" s="49">
        <f t="shared" si="24"/>
        <v>0</v>
      </c>
      <c r="BC6" s="49">
        <f t="shared" si="25"/>
        <v>0</v>
      </c>
      <c r="BD6" s="49">
        <f t="shared" si="26"/>
        <v>0</v>
      </c>
      <c r="BE6" s="49">
        <f t="shared" si="27"/>
        <v>338.46440641235455</v>
      </c>
      <c r="BF6" s="49">
        <f t="shared" si="28"/>
        <v>363.96011800206537</v>
      </c>
      <c r="BG6" s="49">
        <f t="shared" si="29"/>
        <v>524.37317771065057</v>
      </c>
      <c r="BH6" s="73">
        <f t="shared" si="30"/>
        <v>1501.2481525531098</v>
      </c>
      <c r="BI6" s="49">
        <f>VLOOKUP(A6,'1_12'!B:Q,16,0)</f>
        <v>5875.56</v>
      </c>
      <c r="BJ6" s="74">
        <f t="shared" si="31"/>
        <v>-4374.3118474468902</v>
      </c>
      <c r="BK6" s="50">
        <f t="shared" si="32"/>
        <v>3.0661040814775986E-3</v>
      </c>
    </row>
    <row r="7" spans="1:63" x14ac:dyDescent="0.3">
      <c r="A7" s="79" t="s">
        <v>529</v>
      </c>
      <c r="B7" s="79" t="s">
        <v>530</v>
      </c>
      <c r="C7" s="79">
        <f>VLOOKUP(B7,Площадь!A:B,2,0)</f>
        <v>17.600000000000001</v>
      </c>
      <c r="D7" s="97"/>
      <c r="E7">
        <v>31</v>
      </c>
      <c r="F7">
        <v>28</v>
      </c>
      <c r="G7">
        <v>31</v>
      </c>
      <c r="H7">
        <v>30</v>
      </c>
      <c r="I7">
        <v>31</v>
      </c>
      <c r="J7">
        <v>30</v>
      </c>
      <c r="K7">
        <v>31</v>
      </c>
      <c r="L7">
        <v>31</v>
      </c>
      <c r="M7">
        <v>30</v>
      </c>
      <c r="N7">
        <v>3</v>
      </c>
      <c r="Q7">
        <f>SUM(E7:P7)</f>
        <v>276</v>
      </c>
      <c r="R7" s="116"/>
      <c r="S7" s="99"/>
      <c r="T7" s="50">
        <f t="shared" si="3"/>
        <v>0</v>
      </c>
      <c r="U7" s="50">
        <f t="shared" si="4"/>
        <v>0</v>
      </c>
      <c r="V7" s="50">
        <f t="shared" si="5"/>
        <v>0</v>
      </c>
      <c r="W7" s="50">
        <f t="shared" si="6"/>
        <v>0</v>
      </c>
      <c r="X7" s="50">
        <f t="shared" si="7"/>
        <v>0</v>
      </c>
      <c r="Y7" s="50"/>
      <c r="Z7" s="50"/>
      <c r="AA7" s="50"/>
      <c r="AB7" s="50"/>
      <c r="AC7" s="50"/>
      <c r="AD7" s="50">
        <f t="shared" si="8"/>
        <v>0</v>
      </c>
      <c r="AE7" s="50">
        <f t="shared" si="9"/>
        <v>0</v>
      </c>
      <c r="AF7" s="50">
        <f t="shared" si="10"/>
        <v>0</v>
      </c>
      <c r="AG7" s="50">
        <f t="shared" si="1"/>
        <v>0</v>
      </c>
      <c r="AI7" s="50">
        <f t="shared" si="11"/>
        <v>0</v>
      </c>
      <c r="AJ7" s="50">
        <f t="shared" si="12"/>
        <v>0</v>
      </c>
      <c r="AK7" s="50">
        <f t="shared" si="13"/>
        <v>0</v>
      </c>
      <c r="AL7" s="50">
        <f t="shared" si="14"/>
        <v>0.11838379802804834</v>
      </c>
      <c r="AR7" s="50">
        <f t="shared" si="15"/>
        <v>1.4128657138672304E-2</v>
      </c>
      <c r="AS7" s="50">
        <f t="shared" si="16"/>
        <v>0</v>
      </c>
      <c r="AT7" s="50">
        <f t="shared" si="17"/>
        <v>0</v>
      </c>
      <c r="AV7" s="49">
        <f t="shared" si="18"/>
        <v>0</v>
      </c>
      <c r="AW7" s="49">
        <f t="shared" si="19"/>
        <v>0</v>
      </c>
      <c r="AX7" s="49">
        <f t="shared" si="20"/>
        <v>0</v>
      </c>
      <c r="AY7" s="49">
        <f t="shared" si="21"/>
        <v>317.78473207457188</v>
      </c>
      <c r="AZ7" s="49">
        <f t="shared" si="22"/>
        <v>0</v>
      </c>
      <c r="BA7" s="49">
        <f t="shared" si="23"/>
        <v>0</v>
      </c>
      <c r="BB7" s="49">
        <f t="shared" si="24"/>
        <v>0</v>
      </c>
      <c r="BC7" s="49">
        <f t="shared" si="25"/>
        <v>0</v>
      </c>
      <c r="BD7" s="49">
        <f t="shared" si="26"/>
        <v>0</v>
      </c>
      <c r="BE7" s="49">
        <f t="shared" si="27"/>
        <v>37.926402076766387</v>
      </c>
      <c r="BF7" s="49">
        <f t="shared" si="28"/>
        <v>0</v>
      </c>
      <c r="BG7" s="49">
        <f t="shared" si="29"/>
        <v>0</v>
      </c>
      <c r="BH7" s="73">
        <f t="shared" si="30"/>
        <v>355.71113415133829</v>
      </c>
      <c r="BI7" s="49">
        <f>VLOOKUP(A7,'1_12'!B:Q,16,0)</f>
        <v>4608.6699999999992</v>
      </c>
      <c r="BJ7" s="74">
        <f t="shared" si="31"/>
        <v>-4252.9588658486609</v>
      </c>
      <c r="BK7" s="50">
        <f t="shared" si="32"/>
        <v>6.2742639756969997E-4</v>
      </c>
    </row>
    <row r="8" spans="1:63" x14ac:dyDescent="0.3">
      <c r="A8" s="79" t="s">
        <v>2784</v>
      </c>
      <c r="B8" s="79" t="s">
        <v>530</v>
      </c>
      <c r="C8" s="79">
        <f>VLOOKUP(B8,Площадь!A:B,2,0)</f>
        <v>17.600000000000001</v>
      </c>
      <c r="D8" s="97">
        <f>VLOOKUP(A8,'[1]3+паркинг2023'!$A:$E,5,0)</f>
        <v>45203</v>
      </c>
      <c r="N8">
        <f>31-N7</f>
        <v>28</v>
      </c>
      <c r="O8">
        <v>30</v>
      </c>
      <c r="P8">
        <v>31</v>
      </c>
      <c r="Q8">
        <f>SUM(E8:P8)</f>
        <v>89</v>
      </c>
      <c r="R8" s="116"/>
      <c r="S8" s="99"/>
      <c r="T8" s="50">
        <f t="shared" si="3"/>
        <v>0</v>
      </c>
      <c r="U8" s="50">
        <f t="shared" si="4"/>
        <v>0</v>
      </c>
      <c r="V8" s="50">
        <f t="shared" si="5"/>
        <v>0</v>
      </c>
      <c r="W8" s="50">
        <f t="shared" si="6"/>
        <v>0</v>
      </c>
      <c r="X8" s="50">
        <f t="shared" si="7"/>
        <v>0</v>
      </c>
      <c r="Y8" s="50"/>
      <c r="Z8" s="50"/>
      <c r="AA8" s="50"/>
      <c r="AB8" s="50"/>
      <c r="AC8" s="50"/>
      <c r="AD8" s="50">
        <f t="shared" si="8"/>
        <v>0</v>
      </c>
      <c r="AE8" s="50">
        <f t="shared" si="9"/>
        <v>0</v>
      </c>
      <c r="AF8" s="50">
        <f t="shared" si="10"/>
        <v>0</v>
      </c>
      <c r="AG8" s="50">
        <f t="shared" si="1"/>
        <v>0</v>
      </c>
      <c r="AI8" s="50">
        <f t="shared" si="11"/>
        <v>0</v>
      </c>
      <c r="AJ8" s="50">
        <f t="shared" si="12"/>
        <v>0</v>
      </c>
      <c r="AK8" s="50">
        <f t="shared" si="13"/>
        <v>0</v>
      </c>
      <c r="AL8" s="50">
        <f t="shared" si="14"/>
        <v>0</v>
      </c>
      <c r="AR8" s="50">
        <f t="shared" si="15"/>
        <v>0.13186746662760818</v>
      </c>
      <c r="AS8" s="50">
        <f t="shared" si="16"/>
        <v>0.15699366145190033</v>
      </c>
      <c r="AT8" s="50">
        <f t="shared" si="17"/>
        <v>0.22618759876183978</v>
      </c>
      <c r="AV8" s="49">
        <f t="shared" si="18"/>
        <v>0</v>
      </c>
      <c r="AW8" s="49">
        <f t="shared" si="19"/>
        <v>0</v>
      </c>
      <c r="AX8" s="49">
        <f t="shared" si="20"/>
        <v>0</v>
      </c>
      <c r="AY8" s="49">
        <f t="shared" si="21"/>
        <v>0</v>
      </c>
      <c r="AZ8" s="49">
        <f t="shared" si="22"/>
        <v>0</v>
      </c>
      <c r="BA8" s="49">
        <f t="shared" si="23"/>
        <v>0</v>
      </c>
      <c r="BB8" s="49">
        <f t="shared" si="24"/>
        <v>0</v>
      </c>
      <c r="BC8" s="49">
        <f t="shared" si="25"/>
        <v>0</v>
      </c>
      <c r="BD8" s="49">
        <f t="shared" si="26"/>
        <v>0</v>
      </c>
      <c r="BE8" s="49">
        <f t="shared" si="27"/>
        <v>353.9797527164863</v>
      </c>
      <c r="BF8" s="49">
        <f t="shared" si="28"/>
        <v>421.42750505502318</v>
      </c>
      <c r="BG8" s="49">
        <f t="shared" si="29"/>
        <v>607.16894261233222</v>
      </c>
      <c r="BH8" s="73">
        <f t="shared" si="30"/>
        <v>1382.5762003838418</v>
      </c>
      <c r="BI8" s="49">
        <f>VLOOKUP(A8,'1_12'!B:Q,16,0)</f>
        <v>2194.6</v>
      </c>
      <c r="BJ8" s="74">
        <f t="shared" si="31"/>
        <v>-812.02379961615816</v>
      </c>
      <c r="BK8" s="50">
        <f t="shared" si="32"/>
        <v>2.4386776839078988E-3</v>
      </c>
    </row>
    <row r="9" spans="1:63" x14ac:dyDescent="0.3">
      <c r="A9" s="79" t="s">
        <v>709</v>
      </c>
      <c r="B9" s="79" t="s">
        <v>710</v>
      </c>
      <c r="C9" s="79">
        <f>VLOOKUP(B9,Площадь!A:B,2,0)</f>
        <v>16.8</v>
      </c>
      <c r="D9" s="97"/>
      <c r="E9">
        <v>31</v>
      </c>
      <c r="F9">
        <v>28</v>
      </c>
      <c r="G9">
        <v>31</v>
      </c>
      <c r="H9">
        <v>30</v>
      </c>
      <c r="I9">
        <v>31</v>
      </c>
      <c r="J9">
        <v>30</v>
      </c>
      <c r="K9">
        <v>31</v>
      </c>
      <c r="L9">
        <v>31</v>
      </c>
      <c r="M9">
        <v>30</v>
      </c>
      <c r="N9">
        <v>31</v>
      </c>
      <c r="O9">
        <v>30</v>
      </c>
      <c r="P9">
        <v>31</v>
      </c>
      <c r="Q9">
        <f>SUM(E9:P9)</f>
        <v>365</v>
      </c>
      <c r="R9" s="116"/>
      <c r="S9" s="99"/>
      <c r="T9" s="50">
        <f t="shared" si="3"/>
        <v>0</v>
      </c>
      <c r="U9" s="50">
        <f t="shared" si="4"/>
        <v>0</v>
      </c>
      <c r="V9" s="50">
        <f t="shared" si="5"/>
        <v>0</v>
      </c>
      <c r="W9" s="50">
        <f t="shared" si="6"/>
        <v>0</v>
      </c>
      <c r="X9" s="50">
        <f t="shared" si="7"/>
        <v>0</v>
      </c>
      <c r="Y9" s="50"/>
      <c r="Z9" s="50"/>
      <c r="AA9" s="50"/>
      <c r="AB9" s="50"/>
      <c r="AC9" s="50"/>
      <c r="AD9" s="50">
        <f t="shared" si="8"/>
        <v>0</v>
      </c>
      <c r="AE9" s="50">
        <f t="shared" si="9"/>
        <v>0</v>
      </c>
      <c r="AF9" s="50">
        <f t="shared" si="10"/>
        <v>0</v>
      </c>
      <c r="AG9" s="50">
        <f t="shared" si="1"/>
        <v>0</v>
      </c>
      <c r="AI9" s="50">
        <f t="shared" si="11"/>
        <v>0</v>
      </c>
      <c r="AJ9" s="50">
        <f t="shared" si="12"/>
        <v>0</v>
      </c>
      <c r="AK9" s="50">
        <f t="shared" si="13"/>
        <v>0</v>
      </c>
      <c r="AL9" s="50">
        <f t="shared" si="14"/>
        <v>0.11300271629950066</v>
      </c>
      <c r="AR9" s="50">
        <f t="shared" si="15"/>
        <v>0.1393599363223586</v>
      </c>
      <c r="AS9" s="50">
        <f t="shared" si="16"/>
        <v>0.14985758593135939</v>
      </c>
      <c r="AT9" s="50">
        <f t="shared" si="17"/>
        <v>0.21590634427266525</v>
      </c>
      <c r="AV9" s="49">
        <f t="shared" si="18"/>
        <v>0</v>
      </c>
      <c r="AW9" s="49">
        <f t="shared" si="19"/>
        <v>0</v>
      </c>
      <c r="AX9" s="49">
        <f t="shared" si="20"/>
        <v>0</v>
      </c>
      <c r="AY9" s="49">
        <f t="shared" si="21"/>
        <v>303.33997152572761</v>
      </c>
      <c r="AZ9" s="49">
        <f t="shared" si="22"/>
        <v>0</v>
      </c>
      <c r="BA9" s="49">
        <f t="shared" si="23"/>
        <v>0</v>
      </c>
      <c r="BB9" s="49">
        <f t="shared" si="24"/>
        <v>0</v>
      </c>
      <c r="BC9" s="49">
        <f t="shared" si="25"/>
        <v>0</v>
      </c>
      <c r="BD9" s="49">
        <f t="shared" si="26"/>
        <v>0</v>
      </c>
      <c r="BE9" s="49">
        <f t="shared" si="27"/>
        <v>374.09223866628656</v>
      </c>
      <c r="BF9" s="49">
        <f t="shared" si="28"/>
        <v>402.27170937070395</v>
      </c>
      <c r="BG9" s="49">
        <f t="shared" si="29"/>
        <v>579.57035431177167</v>
      </c>
      <c r="BH9" s="73">
        <f t="shared" si="30"/>
        <v>1659.2742738744896</v>
      </c>
      <c r="BI9" s="49">
        <f>VLOOKUP(A9,'1_12'!B:Q,16,0)</f>
        <v>6494.0399999999991</v>
      </c>
      <c r="BJ9" s="74">
        <f t="shared" si="31"/>
        <v>-4834.7657261255099</v>
      </c>
      <c r="BK9" s="50">
        <f t="shared" si="32"/>
        <v>3.066104081477599E-3</v>
      </c>
    </row>
    <row r="10" spans="1:63" x14ac:dyDescent="0.3">
      <c r="A10" s="79" t="s">
        <v>537</v>
      </c>
      <c r="B10" s="79" t="s">
        <v>538</v>
      </c>
      <c r="C10" s="79">
        <f>VLOOKUP(B10,Площадь!A:B,2,0)</f>
        <v>20.7</v>
      </c>
      <c r="D10" s="97"/>
      <c r="E10">
        <v>31</v>
      </c>
      <c r="F10">
        <v>28</v>
      </c>
      <c r="G10">
        <v>31</v>
      </c>
      <c r="H10">
        <v>30</v>
      </c>
      <c r="I10">
        <v>31</v>
      </c>
      <c r="J10">
        <v>30</v>
      </c>
      <c r="K10">
        <v>31</v>
      </c>
      <c r="L10">
        <v>31</v>
      </c>
      <c r="M10">
        <v>30</v>
      </c>
      <c r="N10">
        <v>3</v>
      </c>
      <c r="Q10">
        <f t="shared" ref="Q10:Q13" si="33">SUM(E10:P10)</f>
        <v>276</v>
      </c>
      <c r="R10" s="116"/>
      <c r="S10" s="99"/>
      <c r="T10" s="50">
        <f t="shared" si="3"/>
        <v>0</v>
      </c>
      <c r="U10" s="50">
        <f t="shared" si="4"/>
        <v>0</v>
      </c>
      <c r="V10" s="50">
        <f t="shared" si="5"/>
        <v>0</v>
      </c>
      <c r="W10" s="50">
        <f t="shared" si="6"/>
        <v>0</v>
      </c>
      <c r="X10" s="50">
        <f t="shared" si="7"/>
        <v>0</v>
      </c>
      <c r="Y10" s="50"/>
      <c r="Z10" s="50"/>
      <c r="AA10" s="50"/>
      <c r="AB10" s="50"/>
      <c r="AC10" s="50"/>
      <c r="AD10" s="50">
        <f t="shared" si="8"/>
        <v>0</v>
      </c>
      <c r="AE10" s="50">
        <f t="shared" si="9"/>
        <v>0</v>
      </c>
      <c r="AF10" s="50">
        <f t="shared" si="10"/>
        <v>0</v>
      </c>
      <c r="AG10" s="50">
        <f t="shared" si="1"/>
        <v>0</v>
      </c>
      <c r="AI10" s="50">
        <f t="shared" si="11"/>
        <v>0</v>
      </c>
      <c r="AJ10" s="50">
        <f t="shared" si="12"/>
        <v>0</v>
      </c>
      <c r="AK10" s="50">
        <f t="shared" si="13"/>
        <v>0</v>
      </c>
      <c r="AL10" s="50">
        <f t="shared" si="14"/>
        <v>0.13923548972617045</v>
      </c>
      <c r="AR10" s="50">
        <f t="shared" si="15"/>
        <v>1.6617227430142989E-2</v>
      </c>
      <c r="AS10" s="50">
        <f t="shared" si="16"/>
        <v>0</v>
      </c>
      <c r="AT10" s="50">
        <f t="shared" si="17"/>
        <v>0</v>
      </c>
      <c r="AV10" s="49">
        <f t="shared" si="18"/>
        <v>0</v>
      </c>
      <c r="AW10" s="49">
        <f t="shared" si="19"/>
        <v>0</v>
      </c>
      <c r="AX10" s="49">
        <f t="shared" si="20"/>
        <v>0</v>
      </c>
      <c r="AY10" s="49">
        <f t="shared" si="21"/>
        <v>373.7581792013429</v>
      </c>
      <c r="AZ10" s="49">
        <f t="shared" si="22"/>
        <v>0</v>
      </c>
      <c r="BA10" s="49">
        <f t="shared" si="23"/>
        <v>0</v>
      </c>
      <c r="BB10" s="49">
        <f t="shared" si="24"/>
        <v>0</v>
      </c>
      <c r="BC10" s="49">
        <f t="shared" si="25"/>
        <v>0</v>
      </c>
      <c r="BD10" s="49">
        <f t="shared" si="26"/>
        <v>0</v>
      </c>
      <c r="BE10" s="49">
        <f t="shared" si="27"/>
        <v>44.606620624378635</v>
      </c>
      <c r="BF10" s="49">
        <f t="shared" si="28"/>
        <v>0</v>
      </c>
      <c r="BG10" s="49">
        <f t="shared" si="29"/>
        <v>0</v>
      </c>
      <c r="BH10" s="73">
        <f t="shared" si="30"/>
        <v>418.36479982572155</v>
      </c>
      <c r="BI10" s="49">
        <f>VLOOKUP(A10,'1_12'!B:Q,16,0)</f>
        <v>5420.3999999999987</v>
      </c>
      <c r="BJ10" s="74">
        <f t="shared" si="31"/>
        <v>-5002.0352001742776</v>
      </c>
      <c r="BK10" s="50">
        <f t="shared" si="32"/>
        <v>6.2742639756969986E-4</v>
      </c>
    </row>
    <row r="11" spans="1:63" x14ac:dyDescent="0.3">
      <c r="A11" s="79" t="s">
        <v>2783</v>
      </c>
      <c r="B11" s="79" t="s">
        <v>538</v>
      </c>
      <c r="C11" s="79">
        <f>VLOOKUP(B11,Площадь!A:B,2,0)</f>
        <v>20.7</v>
      </c>
      <c r="D11" s="97">
        <f>VLOOKUP(A11,'[1]3+паркинг2023'!$A:$E,5,0)</f>
        <v>45203</v>
      </c>
      <c r="N11">
        <f>31-N10</f>
        <v>28</v>
      </c>
      <c r="O11">
        <v>30</v>
      </c>
      <c r="P11">
        <v>31</v>
      </c>
      <c r="Q11">
        <f t="shared" si="33"/>
        <v>89</v>
      </c>
      <c r="R11" s="116"/>
      <c r="S11" s="99"/>
      <c r="T11" s="50">
        <f t="shared" si="3"/>
        <v>0</v>
      </c>
      <c r="U11" s="50">
        <f t="shared" si="4"/>
        <v>0</v>
      </c>
      <c r="V11" s="50">
        <f t="shared" si="5"/>
        <v>0</v>
      </c>
      <c r="W11" s="50">
        <f t="shared" si="6"/>
        <v>0</v>
      </c>
      <c r="X11" s="50">
        <f t="shared" si="7"/>
        <v>0</v>
      </c>
      <c r="Y11" s="50"/>
      <c r="Z11" s="50"/>
      <c r="AA11" s="50"/>
      <c r="AB11" s="50"/>
      <c r="AC11" s="50"/>
      <c r="AD11" s="50">
        <f t="shared" si="8"/>
        <v>0</v>
      </c>
      <c r="AE11" s="50">
        <f t="shared" si="9"/>
        <v>0</v>
      </c>
      <c r="AF11" s="50">
        <f t="shared" si="10"/>
        <v>0</v>
      </c>
      <c r="AG11" s="50">
        <f t="shared" si="1"/>
        <v>0</v>
      </c>
      <c r="AI11" s="50">
        <f t="shared" si="11"/>
        <v>0</v>
      </c>
      <c r="AJ11" s="50">
        <f t="shared" si="12"/>
        <v>0</v>
      </c>
      <c r="AK11" s="50">
        <f t="shared" si="13"/>
        <v>0</v>
      </c>
      <c r="AL11" s="50">
        <f t="shared" si="14"/>
        <v>0</v>
      </c>
      <c r="AR11" s="50">
        <f t="shared" si="15"/>
        <v>0.15509412268133457</v>
      </c>
      <c r="AS11" s="50">
        <f t="shared" si="16"/>
        <v>0.18464595409399637</v>
      </c>
      <c r="AT11" s="50">
        <f t="shared" si="17"/>
        <v>0.26602745990739107</v>
      </c>
      <c r="AV11" s="49">
        <f t="shared" si="18"/>
        <v>0</v>
      </c>
      <c r="AW11" s="49">
        <f t="shared" si="19"/>
        <v>0</v>
      </c>
      <c r="AX11" s="49">
        <f t="shared" si="20"/>
        <v>0</v>
      </c>
      <c r="AY11" s="49">
        <f t="shared" si="21"/>
        <v>0</v>
      </c>
      <c r="AZ11" s="49">
        <f t="shared" si="22"/>
        <v>0</v>
      </c>
      <c r="BA11" s="49">
        <f t="shared" si="23"/>
        <v>0</v>
      </c>
      <c r="BB11" s="49">
        <f t="shared" si="24"/>
        <v>0</v>
      </c>
      <c r="BC11" s="49">
        <f t="shared" si="25"/>
        <v>0</v>
      </c>
      <c r="BD11" s="49">
        <f t="shared" si="26"/>
        <v>0</v>
      </c>
      <c r="BE11" s="49">
        <f t="shared" si="27"/>
        <v>416.32845916086728</v>
      </c>
      <c r="BF11" s="49">
        <f t="shared" si="28"/>
        <v>495.65621333176011</v>
      </c>
      <c r="BG11" s="49">
        <f t="shared" si="29"/>
        <v>714.11347227700435</v>
      </c>
      <c r="BH11" s="73">
        <f t="shared" si="30"/>
        <v>1626.0981447696317</v>
      </c>
      <c r="BI11" s="49">
        <f>VLOOKUP(A11,'1_12'!B:Q,16,0)</f>
        <v>2581.14</v>
      </c>
      <c r="BJ11" s="74">
        <f t="shared" si="31"/>
        <v>-955.04185523036813</v>
      </c>
      <c r="BK11" s="50">
        <f t="shared" si="32"/>
        <v>2.4386776839078984E-3</v>
      </c>
    </row>
    <row r="12" spans="1:63" x14ac:dyDescent="0.3">
      <c r="A12" s="79" t="s">
        <v>659</v>
      </c>
      <c r="B12" s="79" t="s">
        <v>660</v>
      </c>
      <c r="C12" s="79">
        <f>VLOOKUP(B12,Площадь!A:B,2,0)</f>
        <v>21.9</v>
      </c>
      <c r="D12" s="97"/>
      <c r="E12">
        <v>31</v>
      </c>
      <c r="F12">
        <v>28</v>
      </c>
      <c r="G12">
        <v>31</v>
      </c>
      <c r="H12">
        <v>30</v>
      </c>
      <c r="I12">
        <v>31</v>
      </c>
      <c r="J12">
        <v>30</v>
      </c>
      <c r="K12">
        <v>31</v>
      </c>
      <c r="L12">
        <v>31</v>
      </c>
      <c r="M12">
        <v>30</v>
      </c>
      <c r="N12">
        <v>17</v>
      </c>
      <c r="Q12">
        <f t="shared" si="33"/>
        <v>290</v>
      </c>
      <c r="R12" s="116"/>
      <c r="S12" s="99"/>
      <c r="T12" s="50">
        <f t="shared" si="3"/>
        <v>0</v>
      </c>
      <c r="U12" s="50">
        <f t="shared" si="4"/>
        <v>0</v>
      </c>
      <c r="V12" s="50">
        <f t="shared" si="5"/>
        <v>0</v>
      </c>
      <c r="W12" s="50">
        <f t="shared" si="6"/>
        <v>0</v>
      </c>
      <c r="X12" s="50">
        <f t="shared" si="7"/>
        <v>0</v>
      </c>
      <c r="Y12" s="50"/>
      <c r="Z12" s="50"/>
      <c r="AA12" s="50"/>
      <c r="AB12" s="50"/>
      <c r="AC12" s="50"/>
      <c r="AD12" s="50">
        <f t="shared" si="8"/>
        <v>0</v>
      </c>
      <c r="AE12" s="50">
        <f t="shared" si="9"/>
        <v>0</v>
      </c>
      <c r="AF12" s="50">
        <f t="shared" si="10"/>
        <v>0</v>
      </c>
      <c r="AG12" s="50">
        <f t="shared" si="1"/>
        <v>0</v>
      </c>
      <c r="AI12" s="50">
        <f t="shared" si="11"/>
        <v>0</v>
      </c>
      <c r="AJ12" s="50">
        <f t="shared" si="12"/>
        <v>0</v>
      </c>
      <c r="AK12" s="50">
        <f t="shared" si="13"/>
        <v>0</v>
      </c>
      <c r="AL12" s="50">
        <f t="shared" si="14"/>
        <v>0.14730711231899193</v>
      </c>
      <c r="AR12" s="50">
        <f t="shared" si="15"/>
        <v>9.9623088119842759E-2</v>
      </c>
      <c r="AS12" s="50">
        <f t="shared" si="16"/>
        <v>0</v>
      </c>
      <c r="AT12" s="50">
        <f t="shared" si="17"/>
        <v>0</v>
      </c>
      <c r="AV12" s="49">
        <f t="shared" si="18"/>
        <v>0</v>
      </c>
      <c r="AW12" s="49">
        <f t="shared" si="19"/>
        <v>0</v>
      </c>
      <c r="AX12" s="49">
        <f t="shared" si="20"/>
        <v>0</v>
      </c>
      <c r="AY12" s="49">
        <f t="shared" si="21"/>
        <v>395.42532002460922</v>
      </c>
      <c r="AZ12" s="49">
        <f t="shared" si="22"/>
        <v>0</v>
      </c>
      <c r="BA12" s="49">
        <f t="shared" si="23"/>
        <v>0</v>
      </c>
      <c r="BB12" s="49">
        <f t="shared" si="24"/>
        <v>0</v>
      </c>
      <c r="BC12" s="49">
        <f t="shared" si="25"/>
        <v>0</v>
      </c>
      <c r="BD12" s="49">
        <f t="shared" si="26"/>
        <v>0</v>
      </c>
      <c r="BE12" s="49">
        <f t="shared" si="27"/>
        <v>267.42423282538113</v>
      </c>
      <c r="BF12" s="49">
        <f t="shared" si="28"/>
        <v>0</v>
      </c>
      <c r="BG12" s="49">
        <f t="shared" si="29"/>
        <v>0</v>
      </c>
      <c r="BH12" s="73">
        <f t="shared" si="30"/>
        <v>662.84955284999035</v>
      </c>
      <c r="BI12" s="49">
        <f>VLOOKUP(A12,'1_12'!B:Q,16,0)</f>
        <v>6159.41</v>
      </c>
      <c r="BJ12" s="74">
        <f t="shared" si="31"/>
        <v>-5496.5604471500092</v>
      </c>
      <c r="BK12" s="50">
        <f t="shared" si="32"/>
        <v>9.3961263485096915E-4</v>
      </c>
    </row>
    <row r="13" spans="1:63" x14ac:dyDescent="0.3">
      <c r="A13" s="79" t="s">
        <v>2781</v>
      </c>
      <c r="B13" s="79" t="s">
        <v>660</v>
      </c>
      <c r="C13" s="79">
        <f>VLOOKUP(B13,Площадь!A:B,2,0)</f>
        <v>21.9</v>
      </c>
      <c r="D13" s="97">
        <f>VLOOKUP(A13,'[1]3+паркинг2023'!$A:$E,5,0)</f>
        <v>45217</v>
      </c>
      <c r="N13">
        <f>31-N12</f>
        <v>14</v>
      </c>
      <c r="O13">
        <v>30</v>
      </c>
      <c r="P13">
        <v>31</v>
      </c>
      <c r="Q13">
        <f t="shared" si="33"/>
        <v>75</v>
      </c>
      <c r="R13" s="116"/>
      <c r="S13" s="99"/>
      <c r="T13" s="50">
        <f t="shared" si="3"/>
        <v>0</v>
      </c>
      <c r="U13" s="50">
        <f t="shared" si="4"/>
        <v>0</v>
      </c>
      <c r="V13" s="50">
        <f t="shared" si="5"/>
        <v>0</v>
      </c>
      <c r="W13" s="50">
        <f t="shared" si="6"/>
        <v>0</v>
      </c>
      <c r="X13" s="50">
        <f t="shared" si="7"/>
        <v>0</v>
      </c>
      <c r="Y13" s="50"/>
      <c r="Z13" s="50"/>
      <c r="AA13" s="50"/>
      <c r="AB13" s="50"/>
      <c r="AC13" s="50"/>
      <c r="AD13" s="50">
        <f t="shared" si="8"/>
        <v>0</v>
      </c>
      <c r="AE13" s="50">
        <f t="shared" si="9"/>
        <v>0</v>
      </c>
      <c r="AF13" s="50">
        <f t="shared" si="10"/>
        <v>0</v>
      </c>
      <c r="AG13" s="50">
        <f t="shared" si="1"/>
        <v>0</v>
      </c>
      <c r="AI13" s="50">
        <f t="shared" si="11"/>
        <v>0</v>
      </c>
      <c r="AJ13" s="50">
        <f t="shared" si="12"/>
        <v>0</v>
      </c>
      <c r="AK13" s="50">
        <f t="shared" si="13"/>
        <v>0</v>
      </c>
      <c r="AL13" s="50">
        <f t="shared" si="14"/>
        <v>0</v>
      </c>
      <c r="AR13" s="50">
        <f t="shared" si="15"/>
        <v>8.2042543157517564E-2</v>
      </c>
      <c r="AS13" s="50">
        <f t="shared" si="16"/>
        <v>0.19535006737480776</v>
      </c>
      <c r="AT13" s="50">
        <f t="shared" si="17"/>
        <v>0.28144934164115287</v>
      </c>
      <c r="AV13" s="49">
        <f t="shared" si="18"/>
        <v>0</v>
      </c>
      <c r="AW13" s="49">
        <f t="shared" si="19"/>
        <v>0</v>
      </c>
      <c r="AX13" s="49">
        <f t="shared" si="20"/>
        <v>0</v>
      </c>
      <c r="AY13" s="49">
        <f t="shared" si="21"/>
        <v>0</v>
      </c>
      <c r="AZ13" s="49">
        <f t="shared" si="22"/>
        <v>0</v>
      </c>
      <c r="BA13" s="49">
        <f t="shared" si="23"/>
        <v>0</v>
      </c>
      <c r="BB13" s="49">
        <f t="shared" si="24"/>
        <v>0</v>
      </c>
      <c r="BC13" s="49">
        <f t="shared" si="25"/>
        <v>0</v>
      </c>
      <c r="BD13" s="49">
        <f t="shared" si="26"/>
        <v>0</v>
      </c>
      <c r="BE13" s="49">
        <f t="shared" si="27"/>
        <v>220.23172115031386</v>
      </c>
      <c r="BF13" s="49">
        <f t="shared" si="28"/>
        <v>524.38990685823899</v>
      </c>
      <c r="BG13" s="49">
        <f t="shared" si="29"/>
        <v>755.51135472784517</v>
      </c>
      <c r="BH13" s="73">
        <f t="shared" si="30"/>
        <v>1500.1329827363979</v>
      </c>
      <c r="BI13" s="49">
        <f>VLOOKUP(A13,'1_12'!B:Q,16,0)</f>
        <v>2305.9900000000002</v>
      </c>
      <c r="BJ13" s="74">
        <f t="shared" si="31"/>
        <v>-805.8570172636023</v>
      </c>
      <c r="BK13" s="50">
        <f t="shared" si="32"/>
        <v>2.1264914466266297E-3</v>
      </c>
    </row>
    <row r="14" spans="1:63" x14ac:dyDescent="0.3">
      <c r="A14" s="79" t="s">
        <v>669</v>
      </c>
      <c r="B14" s="79" t="s">
        <v>670</v>
      </c>
      <c r="C14" s="79">
        <f>VLOOKUP(B14,Площадь!A:B,2,0)</f>
        <v>16.8</v>
      </c>
      <c r="D14" s="97"/>
      <c r="E14">
        <v>31</v>
      </c>
      <c r="F14">
        <v>28</v>
      </c>
      <c r="G14">
        <v>31</v>
      </c>
      <c r="H14">
        <v>30</v>
      </c>
      <c r="I14">
        <v>31</v>
      </c>
      <c r="J14">
        <v>30</v>
      </c>
      <c r="K14">
        <v>31</v>
      </c>
      <c r="L14">
        <v>31</v>
      </c>
      <c r="M14">
        <v>30</v>
      </c>
      <c r="N14">
        <v>31</v>
      </c>
      <c r="O14">
        <v>30</v>
      </c>
      <c r="P14">
        <v>31</v>
      </c>
      <c r="Q14">
        <f>SUM(E14:P14)</f>
        <v>365</v>
      </c>
      <c r="R14" s="116"/>
      <c r="S14" s="99"/>
      <c r="T14" s="50">
        <f t="shared" si="3"/>
        <v>0</v>
      </c>
      <c r="U14" s="50">
        <f t="shared" si="4"/>
        <v>0</v>
      </c>
      <c r="V14" s="50">
        <f t="shared" si="5"/>
        <v>0</v>
      </c>
      <c r="W14" s="50">
        <f t="shared" si="6"/>
        <v>0</v>
      </c>
      <c r="X14" s="50">
        <f t="shared" si="7"/>
        <v>0</v>
      </c>
      <c r="Y14" s="50"/>
      <c r="Z14" s="50"/>
      <c r="AA14" s="50"/>
      <c r="AB14" s="50"/>
      <c r="AC14" s="50"/>
      <c r="AD14" s="50">
        <f t="shared" si="8"/>
        <v>0</v>
      </c>
      <c r="AE14" s="50">
        <f t="shared" si="9"/>
        <v>0</v>
      </c>
      <c r="AF14" s="50">
        <f t="shared" si="10"/>
        <v>0</v>
      </c>
      <c r="AG14" s="50">
        <f t="shared" si="1"/>
        <v>0</v>
      </c>
      <c r="AI14" s="50">
        <f t="shared" si="11"/>
        <v>0</v>
      </c>
      <c r="AJ14" s="50">
        <f t="shared" si="12"/>
        <v>0</v>
      </c>
      <c r="AK14" s="50">
        <f t="shared" si="13"/>
        <v>0</v>
      </c>
      <c r="AL14" s="50">
        <f t="shared" si="14"/>
        <v>0.11300271629950066</v>
      </c>
      <c r="AR14" s="50">
        <f t="shared" si="15"/>
        <v>0.1393599363223586</v>
      </c>
      <c r="AS14" s="50">
        <f t="shared" si="16"/>
        <v>0.14985758593135939</v>
      </c>
      <c r="AT14" s="50">
        <f t="shared" si="17"/>
        <v>0.21590634427266525</v>
      </c>
      <c r="AV14" s="49">
        <f t="shared" si="18"/>
        <v>0</v>
      </c>
      <c r="AW14" s="49">
        <f t="shared" si="19"/>
        <v>0</v>
      </c>
      <c r="AX14" s="49">
        <f t="shared" si="20"/>
        <v>0</v>
      </c>
      <c r="AY14" s="49">
        <f t="shared" si="21"/>
        <v>303.33997152572761</v>
      </c>
      <c r="AZ14" s="49">
        <f t="shared" si="22"/>
        <v>0</v>
      </c>
      <c r="BA14" s="49">
        <f t="shared" si="23"/>
        <v>0</v>
      </c>
      <c r="BB14" s="49">
        <f t="shared" si="24"/>
        <v>0</v>
      </c>
      <c r="BC14" s="49">
        <f t="shared" si="25"/>
        <v>0</v>
      </c>
      <c r="BD14" s="49">
        <f t="shared" si="26"/>
        <v>0</v>
      </c>
      <c r="BE14" s="49">
        <f t="shared" si="27"/>
        <v>374.09223866628656</v>
      </c>
      <c r="BF14" s="49">
        <f t="shared" si="28"/>
        <v>402.27170937070395</v>
      </c>
      <c r="BG14" s="49">
        <f t="shared" si="29"/>
        <v>579.57035431177167</v>
      </c>
      <c r="BH14" s="73">
        <f t="shared" si="30"/>
        <v>1659.2742738744896</v>
      </c>
      <c r="BI14" s="49">
        <f>VLOOKUP(A14,'1_12'!B:Q,16,0)</f>
        <v>6494.0399999999991</v>
      </c>
      <c r="BJ14" s="74">
        <f t="shared" si="31"/>
        <v>-4834.7657261255099</v>
      </c>
      <c r="BK14" s="50">
        <f t="shared" si="32"/>
        <v>3.066104081477599E-3</v>
      </c>
    </row>
    <row r="15" spans="1:63" x14ac:dyDescent="0.3">
      <c r="A15" s="79" t="s">
        <v>1764</v>
      </c>
      <c r="B15" s="79" t="s">
        <v>1765</v>
      </c>
      <c r="C15" s="79">
        <f>VLOOKUP(B15,Площадь!A:B,2,0)</f>
        <v>15.8</v>
      </c>
      <c r="D15" s="97"/>
      <c r="E15">
        <v>31</v>
      </c>
      <c r="F15">
        <v>28</v>
      </c>
      <c r="G15">
        <v>31</v>
      </c>
      <c r="H15">
        <v>30</v>
      </c>
      <c r="I15">
        <v>16</v>
      </c>
      <c r="Q15">
        <f t="shared" ref="Q15:Q20" si="34">SUM(E15:P15)</f>
        <v>136</v>
      </c>
      <c r="R15" s="116"/>
      <c r="S15" s="99"/>
      <c r="T15" s="50">
        <f t="shared" si="3"/>
        <v>0</v>
      </c>
      <c r="U15" s="50">
        <f t="shared" si="4"/>
        <v>0</v>
      </c>
      <c r="V15" s="50">
        <f t="shared" si="5"/>
        <v>0</v>
      </c>
      <c r="W15" s="50">
        <f t="shared" si="6"/>
        <v>0</v>
      </c>
      <c r="X15" s="50">
        <f t="shared" si="7"/>
        <v>0</v>
      </c>
      <c r="Y15" s="50"/>
      <c r="Z15" s="50"/>
      <c r="AA15" s="50"/>
      <c r="AB15" s="50"/>
      <c r="AC15" s="50"/>
      <c r="AD15" s="50">
        <f t="shared" si="8"/>
        <v>0</v>
      </c>
      <c r="AE15" s="50">
        <f t="shared" si="9"/>
        <v>0</v>
      </c>
      <c r="AF15" s="50">
        <f t="shared" si="10"/>
        <v>0</v>
      </c>
      <c r="AG15" s="50">
        <f t="shared" si="1"/>
        <v>0</v>
      </c>
      <c r="AI15" s="50">
        <f t="shared" si="11"/>
        <v>0</v>
      </c>
      <c r="AJ15" s="50">
        <f t="shared" si="12"/>
        <v>0</v>
      </c>
      <c r="AK15" s="50">
        <f t="shared" si="13"/>
        <v>0</v>
      </c>
      <c r="AL15" s="50">
        <f t="shared" si="14"/>
        <v>0.10627636413881611</v>
      </c>
      <c r="AR15" s="50">
        <f t="shared" si="15"/>
        <v>0</v>
      </c>
      <c r="AS15" s="50">
        <f t="shared" si="16"/>
        <v>0</v>
      </c>
      <c r="AT15" s="50">
        <f t="shared" si="17"/>
        <v>0</v>
      </c>
      <c r="AV15" s="49">
        <f t="shared" si="18"/>
        <v>0</v>
      </c>
      <c r="AW15" s="49">
        <f t="shared" si="19"/>
        <v>0</v>
      </c>
      <c r="AX15" s="49">
        <f t="shared" si="20"/>
        <v>0</v>
      </c>
      <c r="AY15" s="49">
        <f t="shared" si="21"/>
        <v>285.28402083967245</v>
      </c>
      <c r="AZ15" s="49">
        <f t="shared" si="22"/>
        <v>0</v>
      </c>
      <c r="BA15" s="49">
        <f t="shared" si="23"/>
        <v>0</v>
      </c>
      <c r="BB15" s="49">
        <f t="shared" si="24"/>
        <v>0</v>
      </c>
      <c r="BC15" s="49">
        <f t="shared" si="25"/>
        <v>0</v>
      </c>
      <c r="BD15" s="49">
        <f t="shared" si="26"/>
        <v>0</v>
      </c>
      <c r="BE15" s="49">
        <f t="shared" si="27"/>
        <v>0</v>
      </c>
      <c r="BF15" s="49">
        <f t="shared" si="28"/>
        <v>0</v>
      </c>
      <c r="BG15" s="49">
        <f t="shared" si="29"/>
        <v>0</v>
      </c>
      <c r="BH15" s="73">
        <f t="shared" si="30"/>
        <v>285.28402083967245</v>
      </c>
      <c r="BI15" s="49">
        <f>VLOOKUP(A15,'1_12'!B:Q,16,0)</f>
        <v>1028.92</v>
      </c>
      <c r="BJ15" s="74">
        <f t="shared" si="31"/>
        <v>-743.63597916032768</v>
      </c>
      <c r="BK15" s="50">
        <f t="shared" si="32"/>
        <v>5.6052934672371358E-4</v>
      </c>
    </row>
    <row r="16" spans="1:63" x14ac:dyDescent="0.3">
      <c r="A16" s="79" t="s">
        <v>2727</v>
      </c>
      <c r="B16" s="79" t="s">
        <v>1765</v>
      </c>
      <c r="C16" s="79">
        <f>VLOOKUP(B16,Площадь!A:B,2,0)</f>
        <v>15.8</v>
      </c>
      <c r="D16" s="97">
        <f>VLOOKUP(A16,'[1]3+паркинг2023'!$A:$E,5,0)</f>
        <v>45063</v>
      </c>
      <c r="I16">
        <f>31-I15</f>
        <v>15</v>
      </c>
      <c r="J16">
        <v>30</v>
      </c>
      <c r="K16">
        <v>31</v>
      </c>
      <c r="L16">
        <v>31</v>
      </c>
      <c r="M16">
        <v>30</v>
      </c>
      <c r="N16">
        <v>31</v>
      </c>
      <c r="O16">
        <v>30</v>
      </c>
      <c r="P16">
        <v>31</v>
      </c>
      <c r="Q16">
        <f t="shared" si="34"/>
        <v>229</v>
      </c>
      <c r="R16" s="116"/>
      <c r="S16" s="99"/>
      <c r="T16" s="50">
        <f t="shared" si="3"/>
        <v>0</v>
      </c>
      <c r="U16" s="50">
        <f t="shared" si="4"/>
        <v>0</v>
      </c>
      <c r="V16" s="50">
        <f t="shared" si="5"/>
        <v>0</v>
      </c>
      <c r="W16" s="50">
        <f t="shared" si="6"/>
        <v>0</v>
      </c>
      <c r="X16" s="50">
        <f t="shared" si="7"/>
        <v>0</v>
      </c>
      <c r="Y16" s="50"/>
      <c r="Z16" s="50"/>
      <c r="AA16" s="50"/>
      <c r="AB16" s="50"/>
      <c r="AC16" s="50"/>
      <c r="AD16" s="50">
        <f t="shared" si="8"/>
        <v>0</v>
      </c>
      <c r="AE16" s="50">
        <f t="shared" si="9"/>
        <v>0</v>
      </c>
      <c r="AF16" s="50">
        <f t="shared" si="10"/>
        <v>0</v>
      </c>
      <c r="AG16" s="50">
        <f t="shared" si="1"/>
        <v>0</v>
      </c>
      <c r="AI16" s="50">
        <f t="shared" si="11"/>
        <v>0</v>
      </c>
      <c r="AJ16" s="50">
        <f t="shared" si="12"/>
        <v>0</v>
      </c>
      <c r="AK16" s="50">
        <f t="shared" si="13"/>
        <v>0</v>
      </c>
      <c r="AL16" s="50">
        <f t="shared" si="14"/>
        <v>0</v>
      </c>
      <c r="AR16" s="50">
        <f t="shared" si="15"/>
        <v>0.13106470201745632</v>
      </c>
      <c r="AS16" s="50">
        <f t="shared" si="16"/>
        <v>0.14093749153068325</v>
      </c>
      <c r="AT16" s="50">
        <f t="shared" si="17"/>
        <v>0.20305477616119708</v>
      </c>
      <c r="AV16" s="49">
        <f t="shared" si="18"/>
        <v>0</v>
      </c>
      <c r="AW16" s="49">
        <f t="shared" si="19"/>
        <v>0</v>
      </c>
      <c r="AX16" s="49">
        <f t="shared" si="20"/>
        <v>0</v>
      </c>
      <c r="AY16" s="49">
        <f t="shared" si="21"/>
        <v>0</v>
      </c>
      <c r="AZ16" s="49">
        <f t="shared" si="22"/>
        <v>0</v>
      </c>
      <c r="BA16" s="49">
        <f t="shared" si="23"/>
        <v>0</v>
      </c>
      <c r="BB16" s="49">
        <f t="shared" si="24"/>
        <v>0</v>
      </c>
      <c r="BC16" s="49">
        <f t="shared" si="25"/>
        <v>0</v>
      </c>
      <c r="BD16" s="49">
        <f t="shared" si="26"/>
        <v>0</v>
      </c>
      <c r="BE16" s="49">
        <f t="shared" si="27"/>
        <v>351.82484350757909</v>
      </c>
      <c r="BF16" s="49">
        <f t="shared" si="28"/>
        <v>378.32696476530492</v>
      </c>
      <c r="BG16" s="49">
        <f t="shared" si="29"/>
        <v>545.07211893607098</v>
      </c>
      <c r="BH16" s="73">
        <f t="shared" si="30"/>
        <v>1275.223927208955</v>
      </c>
      <c r="BI16" s="49">
        <f>VLOOKUP(A16,'1_12'!B:Q,16,0)</f>
        <v>5078.83</v>
      </c>
      <c r="BJ16" s="74">
        <f t="shared" si="31"/>
        <v>-3803.6060727910449</v>
      </c>
      <c r="BK16" s="50">
        <f t="shared" si="32"/>
        <v>2.5055747347538853E-3</v>
      </c>
    </row>
    <row r="17" spans="1:63" x14ac:dyDescent="0.3">
      <c r="A17" s="79" t="s">
        <v>598</v>
      </c>
      <c r="B17" s="79" t="s">
        <v>599</v>
      </c>
      <c r="C17" s="79">
        <f>VLOOKUP(B17,Площадь!A:B,2,0)</f>
        <v>15.8</v>
      </c>
      <c r="D17" s="97"/>
      <c r="E17">
        <v>31</v>
      </c>
      <c r="F17">
        <v>28</v>
      </c>
      <c r="G17">
        <v>31</v>
      </c>
      <c r="H17">
        <v>30</v>
      </c>
      <c r="I17">
        <v>16</v>
      </c>
      <c r="Q17">
        <f t="shared" si="34"/>
        <v>136</v>
      </c>
      <c r="R17" s="116"/>
      <c r="S17" s="99"/>
      <c r="T17" s="50">
        <f t="shared" si="3"/>
        <v>0</v>
      </c>
      <c r="U17" s="50">
        <f t="shared" si="4"/>
        <v>0</v>
      </c>
      <c r="V17" s="50">
        <f t="shared" si="5"/>
        <v>0</v>
      </c>
      <c r="W17" s="50">
        <f t="shared" si="6"/>
        <v>0</v>
      </c>
      <c r="X17" s="50">
        <f t="shared" si="7"/>
        <v>0</v>
      </c>
      <c r="Y17" s="50"/>
      <c r="Z17" s="50"/>
      <c r="AA17" s="50"/>
      <c r="AB17" s="50"/>
      <c r="AC17" s="50"/>
      <c r="AD17" s="50">
        <f t="shared" si="8"/>
        <v>0</v>
      </c>
      <c r="AE17" s="50">
        <f t="shared" si="9"/>
        <v>0</v>
      </c>
      <c r="AF17" s="50">
        <f t="shared" si="10"/>
        <v>0</v>
      </c>
      <c r="AG17" s="50">
        <f t="shared" si="1"/>
        <v>0</v>
      </c>
      <c r="AI17" s="50">
        <f t="shared" si="11"/>
        <v>0</v>
      </c>
      <c r="AJ17" s="50">
        <f t="shared" si="12"/>
        <v>0</v>
      </c>
      <c r="AK17" s="50">
        <f t="shared" si="13"/>
        <v>0</v>
      </c>
      <c r="AL17" s="50">
        <f t="shared" si="14"/>
        <v>0.10627636413881611</v>
      </c>
      <c r="AR17" s="50">
        <f t="shared" si="15"/>
        <v>0</v>
      </c>
      <c r="AS17" s="50">
        <f t="shared" si="16"/>
        <v>0</v>
      </c>
      <c r="AT17" s="50">
        <f t="shared" si="17"/>
        <v>0</v>
      </c>
      <c r="AV17" s="49">
        <f t="shared" si="18"/>
        <v>0</v>
      </c>
      <c r="AW17" s="49">
        <f t="shared" si="19"/>
        <v>0</v>
      </c>
      <c r="AX17" s="49">
        <f t="shared" si="20"/>
        <v>0</v>
      </c>
      <c r="AY17" s="49">
        <f t="shared" si="21"/>
        <v>285.28402083967245</v>
      </c>
      <c r="AZ17" s="49">
        <f t="shared" si="22"/>
        <v>0</v>
      </c>
      <c r="BA17" s="49">
        <f t="shared" si="23"/>
        <v>0</v>
      </c>
      <c r="BB17" s="49">
        <f t="shared" si="24"/>
        <v>0</v>
      </c>
      <c r="BC17" s="49">
        <f t="shared" si="25"/>
        <v>0</v>
      </c>
      <c r="BD17" s="49">
        <f t="shared" si="26"/>
        <v>0</v>
      </c>
      <c r="BE17" s="49">
        <f t="shared" si="27"/>
        <v>0</v>
      </c>
      <c r="BF17" s="49">
        <f t="shared" si="28"/>
        <v>0</v>
      </c>
      <c r="BG17" s="49">
        <f t="shared" si="29"/>
        <v>0</v>
      </c>
      <c r="BH17" s="73">
        <f t="shared" si="30"/>
        <v>285.28402083967245</v>
      </c>
      <c r="BI17" s="49">
        <f>VLOOKUP(A17,'1_12'!B:Q,16,0)</f>
        <v>1028.92</v>
      </c>
      <c r="BJ17" s="74">
        <f t="shared" si="31"/>
        <v>-743.63597916032768</v>
      </c>
      <c r="BK17" s="50">
        <f t="shared" si="32"/>
        <v>5.6052934672371358E-4</v>
      </c>
    </row>
    <row r="18" spans="1:63" x14ac:dyDescent="0.3">
      <c r="A18" s="79" t="s">
        <v>2721</v>
      </c>
      <c r="B18" s="79" t="s">
        <v>599</v>
      </c>
      <c r="C18" s="79">
        <f>VLOOKUP(B18,Площадь!A:B,2,0)</f>
        <v>15.8</v>
      </c>
      <c r="D18" s="97">
        <f>VLOOKUP(A18,'[1]3+паркинг2023'!$A:$E,5,0)</f>
        <v>45063</v>
      </c>
      <c r="I18">
        <f>31-I17</f>
        <v>15</v>
      </c>
      <c r="J18">
        <v>30</v>
      </c>
      <c r="K18">
        <v>31</v>
      </c>
      <c r="L18">
        <v>31</v>
      </c>
      <c r="M18">
        <v>30</v>
      </c>
      <c r="N18">
        <v>31</v>
      </c>
      <c r="O18">
        <v>30</v>
      </c>
      <c r="P18">
        <v>31</v>
      </c>
      <c r="Q18">
        <f t="shared" si="34"/>
        <v>229</v>
      </c>
      <c r="R18" s="116"/>
      <c r="S18" s="99"/>
      <c r="T18" s="50">
        <f t="shared" si="3"/>
        <v>0</v>
      </c>
      <c r="U18" s="50">
        <f t="shared" si="4"/>
        <v>0</v>
      </c>
      <c r="V18" s="50">
        <f t="shared" si="5"/>
        <v>0</v>
      </c>
      <c r="W18" s="50">
        <f t="shared" si="6"/>
        <v>0</v>
      </c>
      <c r="X18" s="50">
        <f t="shared" si="7"/>
        <v>0</v>
      </c>
      <c r="Y18" s="50"/>
      <c r="Z18" s="50"/>
      <c r="AA18" s="50"/>
      <c r="AB18" s="50"/>
      <c r="AC18" s="50"/>
      <c r="AD18" s="50">
        <f t="shared" si="8"/>
        <v>0</v>
      </c>
      <c r="AE18" s="50">
        <f t="shared" si="9"/>
        <v>0</v>
      </c>
      <c r="AF18" s="50">
        <f t="shared" si="10"/>
        <v>0</v>
      </c>
      <c r="AG18" s="50">
        <f t="shared" si="1"/>
        <v>0</v>
      </c>
      <c r="AI18" s="50">
        <f t="shared" si="11"/>
        <v>0</v>
      </c>
      <c r="AJ18" s="50">
        <f t="shared" si="12"/>
        <v>0</v>
      </c>
      <c r="AK18" s="50">
        <f t="shared" si="13"/>
        <v>0</v>
      </c>
      <c r="AL18" s="50">
        <f t="shared" si="14"/>
        <v>0</v>
      </c>
      <c r="AR18" s="50">
        <f t="shared" si="15"/>
        <v>0.13106470201745632</v>
      </c>
      <c r="AS18" s="50">
        <f t="shared" si="16"/>
        <v>0.14093749153068325</v>
      </c>
      <c r="AT18" s="50">
        <f t="shared" si="17"/>
        <v>0.20305477616119708</v>
      </c>
      <c r="AV18" s="49">
        <f t="shared" si="18"/>
        <v>0</v>
      </c>
      <c r="AW18" s="49">
        <f t="shared" si="19"/>
        <v>0</v>
      </c>
      <c r="AX18" s="49">
        <f t="shared" si="20"/>
        <v>0</v>
      </c>
      <c r="AY18" s="49">
        <f t="shared" si="21"/>
        <v>0</v>
      </c>
      <c r="AZ18" s="49">
        <f t="shared" si="22"/>
        <v>0</v>
      </c>
      <c r="BA18" s="49">
        <f t="shared" si="23"/>
        <v>0</v>
      </c>
      <c r="BB18" s="49">
        <f t="shared" si="24"/>
        <v>0</v>
      </c>
      <c r="BC18" s="49">
        <f t="shared" si="25"/>
        <v>0</v>
      </c>
      <c r="BD18" s="49">
        <f t="shared" si="26"/>
        <v>0</v>
      </c>
      <c r="BE18" s="49">
        <f t="shared" si="27"/>
        <v>351.82484350757909</v>
      </c>
      <c r="BF18" s="49">
        <f t="shared" si="28"/>
        <v>378.32696476530492</v>
      </c>
      <c r="BG18" s="49">
        <f t="shared" si="29"/>
        <v>545.07211893607098</v>
      </c>
      <c r="BH18" s="73">
        <f t="shared" si="30"/>
        <v>1275.223927208955</v>
      </c>
      <c r="BI18" s="49">
        <f>VLOOKUP(A18,'1_12'!B:Q,16,0)</f>
        <v>5078.83</v>
      </c>
      <c r="BJ18" s="74">
        <f t="shared" si="31"/>
        <v>-3803.6060727910449</v>
      </c>
      <c r="BK18" s="50">
        <f t="shared" si="32"/>
        <v>2.5055747347538853E-3</v>
      </c>
    </row>
    <row r="19" spans="1:63" x14ac:dyDescent="0.3">
      <c r="A19" s="79" t="s">
        <v>1255</v>
      </c>
      <c r="B19" s="79" t="s">
        <v>1256</v>
      </c>
      <c r="C19" s="79">
        <f>VLOOKUP(B19,Площадь!A:B,2,0)</f>
        <v>17.600000000000001</v>
      </c>
      <c r="D19" s="97"/>
      <c r="E19">
        <v>31</v>
      </c>
      <c r="F19">
        <v>28</v>
      </c>
      <c r="G19">
        <v>31</v>
      </c>
      <c r="H19">
        <v>5</v>
      </c>
      <c r="Q19">
        <f t="shared" si="34"/>
        <v>95</v>
      </c>
      <c r="R19" s="116"/>
      <c r="S19" s="99"/>
      <c r="T19" s="50">
        <f t="shared" si="3"/>
        <v>0</v>
      </c>
      <c r="U19" s="50">
        <f t="shared" si="4"/>
        <v>0</v>
      </c>
      <c r="V19" s="50">
        <f t="shared" si="5"/>
        <v>0</v>
      </c>
      <c r="W19" s="50">
        <f t="shared" si="6"/>
        <v>0</v>
      </c>
      <c r="X19" s="50">
        <f t="shared" si="7"/>
        <v>0</v>
      </c>
      <c r="Y19" s="50"/>
      <c r="Z19" s="50"/>
      <c r="AA19" s="50"/>
      <c r="AB19" s="50"/>
      <c r="AC19" s="50"/>
      <c r="AD19" s="50">
        <f t="shared" si="8"/>
        <v>0</v>
      </c>
      <c r="AE19" s="50">
        <f t="shared" si="9"/>
        <v>0</v>
      </c>
      <c r="AF19" s="50">
        <f t="shared" si="10"/>
        <v>0</v>
      </c>
      <c r="AG19" s="50">
        <f t="shared" si="1"/>
        <v>0</v>
      </c>
      <c r="AI19" s="50">
        <f t="shared" si="11"/>
        <v>0</v>
      </c>
      <c r="AJ19" s="50">
        <f t="shared" si="12"/>
        <v>0</v>
      </c>
      <c r="AK19" s="50">
        <f t="shared" si="13"/>
        <v>0</v>
      </c>
      <c r="AL19" s="50">
        <f t="shared" si="14"/>
        <v>1.9730633004674723E-2</v>
      </c>
      <c r="AR19" s="50">
        <f t="shared" si="15"/>
        <v>0</v>
      </c>
      <c r="AS19" s="50">
        <f t="shared" si="16"/>
        <v>0</v>
      </c>
      <c r="AT19" s="50">
        <f t="shared" si="17"/>
        <v>0</v>
      </c>
      <c r="AV19" s="49">
        <f t="shared" si="18"/>
        <v>0</v>
      </c>
      <c r="AW19" s="49">
        <f t="shared" si="19"/>
        <v>0</v>
      </c>
      <c r="AX19" s="49">
        <f t="shared" si="20"/>
        <v>0</v>
      </c>
      <c r="AY19" s="49">
        <f t="shared" si="21"/>
        <v>52.964122012428646</v>
      </c>
      <c r="AZ19" s="49">
        <f t="shared" si="22"/>
        <v>0</v>
      </c>
      <c r="BA19" s="49">
        <f t="shared" si="23"/>
        <v>0</v>
      </c>
      <c r="BB19" s="49">
        <f t="shared" si="24"/>
        <v>0</v>
      </c>
      <c r="BC19" s="49">
        <f t="shared" si="25"/>
        <v>0</v>
      </c>
      <c r="BD19" s="49">
        <f t="shared" si="26"/>
        <v>0</v>
      </c>
      <c r="BE19" s="49">
        <f t="shared" si="27"/>
        <v>0</v>
      </c>
      <c r="BF19" s="49">
        <f t="shared" si="28"/>
        <v>0</v>
      </c>
      <c r="BG19" s="49">
        <f t="shared" si="29"/>
        <v>0</v>
      </c>
      <c r="BH19" s="73">
        <f t="shared" si="30"/>
        <v>52.964122012428646</v>
      </c>
      <c r="BI19" s="49">
        <f>VLOOKUP(A19,'1_12'!B:Q,16,0)</f>
        <v>125.99</v>
      </c>
      <c r="BJ19" s="74">
        <f t="shared" si="31"/>
        <v>-73.025877987571349</v>
      </c>
      <c r="BK19" s="50">
        <f t="shared" si="32"/>
        <v>9.3421557787285611E-5</v>
      </c>
    </row>
    <row r="20" spans="1:63" x14ac:dyDescent="0.3">
      <c r="A20" s="79" t="s">
        <v>2711</v>
      </c>
      <c r="B20" s="79" t="s">
        <v>1256</v>
      </c>
      <c r="C20" s="79">
        <f>VLOOKUP(B20,Площадь!A:B,2,0)</f>
        <v>17.600000000000001</v>
      </c>
      <c r="D20" s="97">
        <f>VLOOKUP(A20,'[1]3+паркинг2023'!$A:$E,5,0)</f>
        <v>45022</v>
      </c>
      <c r="H20">
        <f>30-H19</f>
        <v>25</v>
      </c>
      <c r="I20">
        <v>31</v>
      </c>
      <c r="J20">
        <v>30</v>
      </c>
      <c r="K20">
        <v>31</v>
      </c>
      <c r="L20">
        <v>31</v>
      </c>
      <c r="M20">
        <v>30</v>
      </c>
      <c r="N20">
        <v>31</v>
      </c>
      <c r="O20">
        <v>30</v>
      </c>
      <c r="P20">
        <v>31</v>
      </c>
      <c r="Q20">
        <f t="shared" si="34"/>
        <v>270</v>
      </c>
      <c r="R20" s="116"/>
      <c r="S20" s="99"/>
      <c r="T20" s="50">
        <f t="shared" si="3"/>
        <v>0</v>
      </c>
      <c r="U20" s="50">
        <f t="shared" si="4"/>
        <v>0</v>
      </c>
      <c r="V20" s="50">
        <f t="shared" si="5"/>
        <v>0</v>
      </c>
      <c r="W20" s="50">
        <f t="shared" si="6"/>
        <v>0</v>
      </c>
      <c r="X20" s="50">
        <f t="shared" si="7"/>
        <v>0</v>
      </c>
      <c r="Y20" s="50"/>
      <c r="Z20" s="50"/>
      <c r="AA20" s="50"/>
      <c r="AB20" s="50"/>
      <c r="AC20" s="50"/>
      <c r="AD20" s="50">
        <f t="shared" si="8"/>
        <v>0</v>
      </c>
      <c r="AE20" s="50">
        <f t="shared" si="9"/>
        <v>0</v>
      </c>
      <c r="AF20" s="50">
        <f t="shared" si="10"/>
        <v>0</v>
      </c>
      <c r="AG20" s="50">
        <f t="shared" si="1"/>
        <v>0</v>
      </c>
      <c r="AI20" s="50">
        <f t="shared" si="11"/>
        <v>0</v>
      </c>
      <c r="AJ20" s="50">
        <f t="shared" si="12"/>
        <v>0</v>
      </c>
      <c r="AK20" s="50">
        <f t="shared" si="13"/>
        <v>0</v>
      </c>
      <c r="AL20" s="50">
        <f t="shared" si="14"/>
        <v>9.865316502337361E-2</v>
      </c>
      <c r="AR20" s="50">
        <f t="shared" si="15"/>
        <v>0.14599612376628046</v>
      </c>
      <c r="AS20" s="50">
        <f t="shared" si="16"/>
        <v>0.15699366145190033</v>
      </c>
      <c r="AT20" s="50">
        <f t="shared" si="17"/>
        <v>0.22618759876183978</v>
      </c>
      <c r="AV20" s="49">
        <f t="shared" si="18"/>
        <v>0</v>
      </c>
      <c r="AW20" s="49">
        <f t="shared" si="19"/>
        <v>0</v>
      </c>
      <c r="AX20" s="49">
        <f t="shared" si="20"/>
        <v>0</v>
      </c>
      <c r="AY20" s="49">
        <f t="shared" si="21"/>
        <v>264.8206100621432</v>
      </c>
      <c r="AZ20" s="49">
        <f t="shared" si="22"/>
        <v>0</v>
      </c>
      <c r="BA20" s="49">
        <f t="shared" si="23"/>
        <v>0</v>
      </c>
      <c r="BB20" s="49">
        <f t="shared" si="24"/>
        <v>0</v>
      </c>
      <c r="BC20" s="49">
        <f t="shared" si="25"/>
        <v>0</v>
      </c>
      <c r="BD20" s="49">
        <f t="shared" si="26"/>
        <v>0</v>
      </c>
      <c r="BE20" s="49">
        <f t="shared" si="27"/>
        <v>391.90615479325265</v>
      </c>
      <c r="BF20" s="49">
        <f t="shared" si="28"/>
        <v>421.42750505502318</v>
      </c>
      <c r="BG20" s="49">
        <f t="shared" si="29"/>
        <v>607.16894261233222</v>
      </c>
      <c r="BH20" s="73">
        <f t="shared" si="30"/>
        <v>1685.3232125227514</v>
      </c>
      <c r="BI20" s="49">
        <f>VLOOKUP(A20,'1_12'!B:Q,16,0)</f>
        <v>6677.29</v>
      </c>
      <c r="BJ20" s="74">
        <f t="shared" si="31"/>
        <v>-4991.9667874772485</v>
      </c>
      <c r="BK20" s="50">
        <f t="shared" si="32"/>
        <v>2.9726825236903128E-3</v>
      </c>
    </row>
    <row r="21" spans="1:63" x14ac:dyDescent="0.3">
      <c r="A21" s="79" t="s">
        <v>1730</v>
      </c>
      <c r="B21" s="79" t="s">
        <v>1731</v>
      </c>
      <c r="C21" s="79">
        <f>VLOOKUP(B21,Площадь!A:B,2,0)</f>
        <v>13.6</v>
      </c>
      <c r="D21" s="97"/>
      <c r="E21">
        <v>31</v>
      </c>
      <c r="F21">
        <v>28</v>
      </c>
      <c r="G21">
        <v>31</v>
      </c>
      <c r="H21">
        <v>30</v>
      </c>
      <c r="I21">
        <v>31</v>
      </c>
      <c r="J21">
        <v>30</v>
      </c>
      <c r="K21">
        <v>31</v>
      </c>
      <c r="L21">
        <v>31</v>
      </c>
      <c r="M21">
        <v>30</v>
      </c>
      <c r="N21">
        <v>31</v>
      </c>
      <c r="O21">
        <v>30</v>
      </c>
      <c r="P21">
        <v>31</v>
      </c>
      <c r="Q21">
        <f t="shared" ref="Q21:Q29" si="35">SUM(E21:P21)</f>
        <v>365</v>
      </c>
      <c r="R21" s="116"/>
      <c r="S21" s="99"/>
      <c r="T21" s="50">
        <f t="shared" si="3"/>
        <v>0</v>
      </c>
      <c r="U21" s="50">
        <f t="shared" si="4"/>
        <v>0</v>
      </c>
      <c r="V21" s="50">
        <f t="shared" si="5"/>
        <v>0</v>
      </c>
      <c r="W21" s="50">
        <f t="shared" si="6"/>
        <v>0</v>
      </c>
      <c r="X21" s="50">
        <f t="shared" si="7"/>
        <v>0</v>
      </c>
      <c r="Y21" s="50"/>
      <c r="Z21" s="50"/>
      <c r="AA21" s="50"/>
      <c r="AB21" s="50"/>
      <c r="AC21" s="50"/>
      <c r="AD21" s="50">
        <f t="shared" si="8"/>
        <v>0</v>
      </c>
      <c r="AE21" s="50">
        <f t="shared" si="9"/>
        <v>0</v>
      </c>
      <c r="AF21" s="50">
        <f t="shared" si="10"/>
        <v>0</v>
      </c>
      <c r="AG21" s="50">
        <f t="shared" si="1"/>
        <v>0</v>
      </c>
      <c r="AI21" s="50">
        <f t="shared" si="11"/>
        <v>0</v>
      </c>
      <c r="AJ21" s="50">
        <f t="shared" si="12"/>
        <v>0</v>
      </c>
      <c r="AK21" s="50">
        <f t="shared" si="13"/>
        <v>0</v>
      </c>
      <c r="AL21" s="50">
        <f t="shared" si="14"/>
        <v>9.1478389385310055E-2</v>
      </c>
      <c r="AR21" s="50">
        <f t="shared" si="15"/>
        <v>0.11281518654667125</v>
      </c>
      <c r="AS21" s="50">
        <f t="shared" si="16"/>
        <v>0.12131328384919567</v>
      </c>
      <c r="AT21" s="50">
        <f t="shared" si="17"/>
        <v>0.1747813263159671</v>
      </c>
      <c r="AV21" s="49">
        <f t="shared" si="18"/>
        <v>0</v>
      </c>
      <c r="AW21" s="49">
        <f t="shared" si="19"/>
        <v>0</v>
      </c>
      <c r="AX21" s="49">
        <f t="shared" si="20"/>
        <v>0</v>
      </c>
      <c r="AY21" s="49">
        <f t="shared" si="21"/>
        <v>245.56092933035092</v>
      </c>
      <c r="AZ21" s="49">
        <f t="shared" si="22"/>
        <v>0</v>
      </c>
      <c r="BA21" s="49">
        <f t="shared" si="23"/>
        <v>0</v>
      </c>
      <c r="BB21" s="49">
        <f t="shared" si="24"/>
        <v>0</v>
      </c>
      <c r="BC21" s="49">
        <f t="shared" si="25"/>
        <v>0</v>
      </c>
      <c r="BD21" s="49">
        <f t="shared" si="26"/>
        <v>0</v>
      </c>
      <c r="BE21" s="49">
        <f t="shared" si="27"/>
        <v>302.83657415842242</v>
      </c>
      <c r="BF21" s="49">
        <f t="shared" si="28"/>
        <v>325.64852663342691</v>
      </c>
      <c r="BG21" s="49">
        <f t="shared" si="29"/>
        <v>469.17600110952947</v>
      </c>
      <c r="BH21" s="73">
        <f t="shared" si="30"/>
        <v>1343.2220312317295</v>
      </c>
      <c r="BI21" s="49">
        <f>VLOOKUP(A21,'1_12'!B:Q,16,0)</f>
        <v>5257.08</v>
      </c>
      <c r="BJ21" s="74">
        <f t="shared" si="31"/>
        <v>-3913.8579687682704</v>
      </c>
      <c r="BK21" s="50">
        <f t="shared" si="32"/>
        <v>3.0661040814775986E-3</v>
      </c>
    </row>
    <row r="22" spans="1:63" x14ac:dyDescent="0.3">
      <c r="A22" s="79" t="s">
        <v>661</v>
      </c>
      <c r="B22" s="79" t="s">
        <v>662</v>
      </c>
      <c r="C22" s="79">
        <f>VLOOKUP(B22,Площадь!A:B,2,0)</f>
        <v>16.2</v>
      </c>
      <c r="D22" s="97"/>
      <c r="E22">
        <v>31</v>
      </c>
      <c r="F22">
        <v>28</v>
      </c>
      <c r="G22">
        <v>31</v>
      </c>
      <c r="H22">
        <v>30</v>
      </c>
      <c r="I22">
        <v>31</v>
      </c>
      <c r="J22">
        <v>30</v>
      </c>
      <c r="K22">
        <v>31</v>
      </c>
      <c r="L22">
        <v>31</v>
      </c>
      <c r="M22">
        <v>30</v>
      </c>
      <c r="N22">
        <v>31</v>
      </c>
      <c r="O22">
        <v>30</v>
      </c>
      <c r="P22">
        <v>31</v>
      </c>
      <c r="Q22">
        <f t="shared" si="35"/>
        <v>365</v>
      </c>
      <c r="R22" s="116"/>
      <c r="S22" s="99"/>
      <c r="T22" s="50">
        <f t="shared" si="3"/>
        <v>0</v>
      </c>
      <c r="U22" s="50">
        <f t="shared" si="4"/>
        <v>0</v>
      </c>
      <c r="V22" s="50">
        <f t="shared" si="5"/>
        <v>0</v>
      </c>
      <c r="W22" s="50">
        <f t="shared" si="6"/>
        <v>0</v>
      </c>
      <c r="X22" s="50">
        <f t="shared" si="7"/>
        <v>0</v>
      </c>
      <c r="Y22" s="50"/>
      <c r="Z22" s="50"/>
      <c r="AA22" s="50"/>
      <c r="AB22" s="50"/>
      <c r="AC22" s="50"/>
      <c r="AD22" s="50">
        <f t="shared" si="8"/>
        <v>0</v>
      </c>
      <c r="AE22" s="50">
        <f t="shared" si="9"/>
        <v>0</v>
      </c>
      <c r="AF22" s="50">
        <f t="shared" si="10"/>
        <v>0</v>
      </c>
      <c r="AG22" s="50">
        <f t="shared" si="1"/>
        <v>0</v>
      </c>
      <c r="AI22" s="50">
        <f t="shared" si="11"/>
        <v>0</v>
      </c>
      <c r="AJ22" s="50">
        <f t="shared" si="12"/>
        <v>0</v>
      </c>
      <c r="AK22" s="50">
        <f t="shared" si="13"/>
        <v>0</v>
      </c>
      <c r="AL22" s="50">
        <f t="shared" si="14"/>
        <v>0.10896690500308992</v>
      </c>
      <c r="AR22" s="50">
        <f t="shared" si="15"/>
        <v>0.13438279573941722</v>
      </c>
      <c r="AS22" s="50">
        <f t="shared" si="16"/>
        <v>0.14450552929095367</v>
      </c>
      <c r="AT22" s="50">
        <f t="shared" si="17"/>
        <v>0.20819540340578432</v>
      </c>
      <c r="AV22" s="49">
        <f t="shared" si="18"/>
        <v>0</v>
      </c>
      <c r="AW22" s="49">
        <f t="shared" si="19"/>
        <v>0</v>
      </c>
      <c r="AX22" s="49">
        <f t="shared" si="20"/>
        <v>0</v>
      </c>
      <c r="AY22" s="49">
        <f t="shared" si="21"/>
        <v>292.50640111409444</v>
      </c>
      <c r="AZ22" s="49">
        <f t="shared" si="22"/>
        <v>0</v>
      </c>
      <c r="BA22" s="49">
        <f t="shared" si="23"/>
        <v>0</v>
      </c>
      <c r="BB22" s="49">
        <f t="shared" si="24"/>
        <v>0</v>
      </c>
      <c r="BC22" s="49">
        <f t="shared" si="25"/>
        <v>0</v>
      </c>
      <c r="BD22" s="49">
        <f t="shared" si="26"/>
        <v>0</v>
      </c>
      <c r="BE22" s="49">
        <f t="shared" si="27"/>
        <v>360.73180157106202</v>
      </c>
      <c r="BF22" s="49">
        <f t="shared" si="28"/>
        <v>387.90486260746439</v>
      </c>
      <c r="BG22" s="49">
        <f t="shared" si="29"/>
        <v>558.87141308635125</v>
      </c>
      <c r="BH22" s="73">
        <f t="shared" si="30"/>
        <v>1600.0144783789719</v>
      </c>
      <c r="BI22" s="49">
        <f>VLOOKUP(A22,'1_12'!B:Q,16,0)</f>
        <v>6262.11</v>
      </c>
      <c r="BJ22" s="74">
        <f t="shared" si="31"/>
        <v>-4662.0955216210277</v>
      </c>
      <c r="BK22" s="50">
        <f t="shared" si="32"/>
        <v>3.0661040814775986E-3</v>
      </c>
    </row>
    <row r="23" spans="1:63" x14ac:dyDescent="0.3">
      <c r="A23" s="79" t="s">
        <v>813</v>
      </c>
      <c r="B23" s="79" t="s">
        <v>814</v>
      </c>
      <c r="C23" s="79">
        <f>VLOOKUP(B23,Площадь!A:B,2,0)</f>
        <v>18.8</v>
      </c>
      <c r="D23" s="97"/>
      <c r="E23">
        <v>31</v>
      </c>
      <c r="F23">
        <v>28</v>
      </c>
      <c r="G23">
        <v>31</v>
      </c>
      <c r="H23">
        <v>30</v>
      </c>
      <c r="I23">
        <v>31</v>
      </c>
      <c r="J23">
        <v>30</v>
      </c>
      <c r="K23">
        <v>31</v>
      </c>
      <c r="L23">
        <v>31</v>
      </c>
      <c r="M23">
        <v>30</v>
      </c>
      <c r="N23">
        <v>31</v>
      </c>
      <c r="O23">
        <v>30</v>
      </c>
      <c r="P23">
        <v>31</v>
      </c>
      <c r="Q23">
        <f t="shared" si="35"/>
        <v>365</v>
      </c>
      <c r="R23" s="116"/>
      <c r="S23" s="99"/>
      <c r="T23" s="50">
        <f t="shared" si="3"/>
        <v>0</v>
      </c>
      <c r="U23" s="50">
        <f t="shared" si="4"/>
        <v>0</v>
      </c>
      <c r="V23" s="50">
        <f t="shared" si="5"/>
        <v>0</v>
      </c>
      <c r="W23" s="50">
        <f t="shared" si="6"/>
        <v>0</v>
      </c>
      <c r="X23" s="50">
        <f t="shared" si="7"/>
        <v>0</v>
      </c>
      <c r="Y23" s="50"/>
      <c r="Z23" s="50"/>
      <c r="AA23" s="50"/>
      <c r="AB23" s="50"/>
      <c r="AC23" s="50"/>
      <c r="AD23" s="50">
        <f t="shared" si="8"/>
        <v>0</v>
      </c>
      <c r="AE23" s="50">
        <f t="shared" si="9"/>
        <v>0</v>
      </c>
      <c r="AF23" s="50">
        <f t="shared" si="10"/>
        <v>0</v>
      </c>
      <c r="AG23" s="50">
        <f t="shared" si="1"/>
        <v>0</v>
      </c>
      <c r="AI23" s="50">
        <f t="shared" si="11"/>
        <v>0</v>
      </c>
      <c r="AJ23" s="50">
        <f t="shared" si="12"/>
        <v>0</v>
      </c>
      <c r="AK23" s="50">
        <f t="shared" si="13"/>
        <v>0</v>
      </c>
      <c r="AL23" s="50">
        <f t="shared" si="14"/>
        <v>0.12645542062086979</v>
      </c>
      <c r="AR23" s="50">
        <f t="shared" si="15"/>
        <v>0.15595040493216322</v>
      </c>
      <c r="AS23" s="50">
        <f t="shared" si="16"/>
        <v>0.16769777473271169</v>
      </c>
      <c r="AT23" s="50">
        <f t="shared" si="17"/>
        <v>0.24160948049560158</v>
      </c>
      <c r="AV23" s="49">
        <f t="shared" si="18"/>
        <v>0</v>
      </c>
      <c r="AW23" s="49">
        <f t="shared" si="19"/>
        <v>0</v>
      </c>
      <c r="AX23" s="49">
        <f t="shared" si="20"/>
        <v>0</v>
      </c>
      <c r="AY23" s="49">
        <f t="shared" si="21"/>
        <v>339.45187289783803</v>
      </c>
      <c r="AZ23" s="49">
        <f t="shared" si="22"/>
        <v>0</v>
      </c>
      <c r="BA23" s="49">
        <f t="shared" si="23"/>
        <v>0</v>
      </c>
      <c r="BB23" s="49">
        <f t="shared" si="24"/>
        <v>0</v>
      </c>
      <c r="BC23" s="49">
        <f t="shared" si="25"/>
        <v>0</v>
      </c>
      <c r="BD23" s="49">
        <f t="shared" si="26"/>
        <v>0</v>
      </c>
      <c r="BE23" s="49">
        <f t="shared" si="27"/>
        <v>418.62702898370168</v>
      </c>
      <c r="BF23" s="49">
        <f t="shared" si="28"/>
        <v>450.16119858150199</v>
      </c>
      <c r="BG23" s="49">
        <f t="shared" si="29"/>
        <v>648.56682506317304</v>
      </c>
      <c r="BH23" s="73">
        <f t="shared" si="30"/>
        <v>1856.8069255262149</v>
      </c>
      <c r="BI23" s="49">
        <f>VLOOKUP(A23,'1_12'!B:Q,16,0)</f>
        <v>7267.14</v>
      </c>
      <c r="BJ23" s="74">
        <f t="shared" si="31"/>
        <v>-5410.333074473785</v>
      </c>
      <c r="BK23" s="50">
        <f t="shared" si="32"/>
        <v>3.0661040814775986E-3</v>
      </c>
    </row>
    <row r="24" spans="1:63" x14ac:dyDescent="0.3">
      <c r="A24" s="79" t="s">
        <v>567</v>
      </c>
      <c r="B24" s="79" t="s">
        <v>568</v>
      </c>
      <c r="C24" s="79">
        <f>VLOOKUP(B24,Площадь!A:B,2,0)</f>
        <v>13.8</v>
      </c>
      <c r="D24" s="97"/>
      <c r="E24">
        <v>31</v>
      </c>
      <c r="F24">
        <v>28</v>
      </c>
      <c r="G24">
        <v>31</v>
      </c>
      <c r="H24">
        <v>30</v>
      </c>
      <c r="I24">
        <v>31</v>
      </c>
      <c r="J24">
        <v>8</v>
      </c>
      <c r="Q24">
        <f t="shared" si="35"/>
        <v>159</v>
      </c>
      <c r="R24" s="116"/>
      <c r="S24" s="99"/>
      <c r="T24" s="50">
        <f t="shared" si="3"/>
        <v>0</v>
      </c>
      <c r="U24" s="50">
        <f t="shared" si="4"/>
        <v>0</v>
      </c>
      <c r="V24" s="50">
        <f t="shared" si="5"/>
        <v>0</v>
      </c>
      <c r="W24" s="50">
        <f t="shared" si="6"/>
        <v>0</v>
      </c>
      <c r="X24" s="50">
        <f t="shared" si="7"/>
        <v>0</v>
      </c>
      <c r="Y24" s="50"/>
      <c r="Z24" s="50"/>
      <c r="AA24" s="50"/>
      <c r="AB24" s="50"/>
      <c r="AC24" s="50"/>
      <c r="AD24" s="50">
        <f t="shared" si="8"/>
        <v>0</v>
      </c>
      <c r="AE24" s="50">
        <f t="shared" si="9"/>
        <v>0</v>
      </c>
      <c r="AF24" s="50">
        <f t="shared" si="10"/>
        <v>0</v>
      </c>
      <c r="AG24" s="50">
        <f t="shared" si="1"/>
        <v>0</v>
      </c>
      <c r="AI24" s="50">
        <f t="shared" si="11"/>
        <v>0</v>
      </c>
      <c r="AJ24" s="50">
        <f t="shared" si="12"/>
        <v>0</v>
      </c>
      <c r="AK24" s="50">
        <f t="shared" si="13"/>
        <v>0</v>
      </c>
      <c r="AL24" s="50">
        <f t="shared" si="14"/>
        <v>9.2823659817446974E-2</v>
      </c>
      <c r="AR24" s="50">
        <f t="shared" si="15"/>
        <v>0</v>
      </c>
      <c r="AS24" s="50">
        <f t="shared" si="16"/>
        <v>0</v>
      </c>
      <c r="AT24" s="50">
        <f t="shared" si="17"/>
        <v>0</v>
      </c>
      <c r="AV24" s="49">
        <f t="shared" si="18"/>
        <v>0</v>
      </c>
      <c r="AW24" s="49">
        <f t="shared" si="19"/>
        <v>0</v>
      </c>
      <c r="AX24" s="49">
        <f t="shared" si="20"/>
        <v>0</v>
      </c>
      <c r="AY24" s="49">
        <f t="shared" si="21"/>
        <v>249.17211946756197</v>
      </c>
      <c r="AZ24" s="49">
        <f t="shared" si="22"/>
        <v>0</v>
      </c>
      <c r="BA24" s="49">
        <f t="shared" si="23"/>
        <v>0</v>
      </c>
      <c r="BB24" s="49">
        <f t="shared" si="24"/>
        <v>0</v>
      </c>
      <c r="BC24" s="49">
        <f t="shared" si="25"/>
        <v>0</v>
      </c>
      <c r="BD24" s="49">
        <f t="shared" si="26"/>
        <v>0</v>
      </c>
      <c r="BE24" s="49">
        <f t="shared" si="27"/>
        <v>0</v>
      </c>
      <c r="BF24" s="49">
        <f t="shared" si="28"/>
        <v>0</v>
      </c>
      <c r="BG24" s="49">
        <f t="shared" si="29"/>
        <v>0</v>
      </c>
      <c r="BH24" s="73">
        <f t="shared" si="30"/>
        <v>249.17211946756197</v>
      </c>
      <c r="BI24" s="49">
        <f>VLOOKUP(A24,'1_12'!B:Q,16,0)</f>
        <v>1343.5300000000002</v>
      </c>
      <c r="BJ24" s="74">
        <f t="shared" si="31"/>
        <v>-1094.3578805324382</v>
      </c>
      <c r="BK24" s="50">
        <f t="shared" si="32"/>
        <v>5.6052934672371358E-4</v>
      </c>
    </row>
    <row r="25" spans="1:63" x14ac:dyDescent="0.3">
      <c r="A25" s="79" t="s">
        <v>2735</v>
      </c>
      <c r="B25" s="79" t="s">
        <v>568</v>
      </c>
      <c r="C25" s="79">
        <f>VLOOKUP(B25,Площадь!A:B,2,0)</f>
        <v>13.8</v>
      </c>
      <c r="D25" s="97">
        <f>VLOOKUP(A25,'[1]3+паркинг2023'!$A:$E,5,0)</f>
        <v>45086</v>
      </c>
      <c r="J25">
        <f>30-J24</f>
        <v>22</v>
      </c>
      <c r="K25">
        <v>31</v>
      </c>
      <c r="L25">
        <v>31</v>
      </c>
      <c r="M25">
        <v>30</v>
      </c>
      <c r="N25">
        <v>31</v>
      </c>
      <c r="O25">
        <v>30</v>
      </c>
      <c r="P25">
        <v>31</v>
      </c>
      <c r="Q25">
        <f t="shared" si="35"/>
        <v>206</v>
      </c>
      <c r="R25" s="116"/>
      <c r="S25" s="99"/>
      <c r="T25" s="50">
        <f t="shared" si="3"/>
        <v>0</v>
      </c>
      <c r="U25" s="50">
        <f t="shared" si="4"/>
        <v>0</v>
      </c>
      <c r="V25" s="50">
        <f t="shared" si="5"/>
        <v>0</v>
      </c>
      <c r="W25" s="50">
        <f t="shared" si="6"/>
        <v>0</v>
      </c>
      <c r="X25" s="50">
        <f t="shared" si="7"/>
        <v>0</v>
      </c>
      <c r="Y25" s="50"/>
      <c r="Z25" s="50"/>
      <c r="AA25" s="50"/>
      <c r="AB25" s="50"/>
      <c r="AC25" s="50"/>
      <c r="AD25" s="50">
        <f t="shared" si="8"/>
        <v>0</v>
      </c>
      <c r="AE25" s="50">
        <f t="shared" si="9"/>
        <v>0</v>
      </c>
      <c r="AF25" s="50">
        <f t="shared" si="10"/>
        <v>0</v>
      </c>
      <c r="AG25" s="50">
        <f t="shared" si="1"/>
        <v>0</v>
      </c>
      <c r="AI25" s="50">
        <f t="shared" si="11"/>
        <v>0</v>
      </c>
      <c r="AJ25" s="50">
        <f t="shared" si="12"/>
        <v>0</v>
      </c>
      <c r="AK25" s="50">
        <f t="shared" si="13"/>
        <v>0</v>
      </c>
      <c r="AL25" s="50">
        <f t="shared" si="14"/>
        <v>0</v>
      </c>
      <c r="AR25" s="50">
        <f t="shared" si="15"/>
        <v>0.11447423340765173</v>
      </c>
      <c r="AS25" s="50">
        <f t="shared" si="16"/>
        <v>0.12309730272933093</v>
      </c>
      <c r="AT25" s="50">
        <f t="shared" si="17"/>
        <v>0.17735163993826072</v>
      </c>
      <c r="AV25" s="49">
        <f t="shared" si="18"/>
        <v>0</v>
      </c>
      <c r="AW25" s="49">
        <f t="shared" si="19"/>
        <v>0</v>
      </c>
      <c r="AX25" s="49">
        <f t="shared" si="20"/>
        <v>0</v>
      </c>
      <c r="AY25" s="49">
        <f t="shared" si="21"/>
        <v>0</v>
      </c>
      <c r="AZ25" s="49">
        <f t="shared" si="22"/>
        <v>0</v>
      </c>
      <c r="BA25" s="49">
        <f t="shared" si="23"/>
        <v>0</v>
      </c>
      <c r="BB25" s="49">
        <f t="shared" si="24"/>
        <v>0</v>
      </c>
      <c r="BC25" s="49">
        <f t="shared" si="25"/>
        <v>0</v>
      </c>
      <c r="BD25" s="49">
        <f t="shared" si="26"/>
        <v>0</v>
      </c>
      <c r="BE25" s="49">
        <f t="shared" si="27"/>
        <v>307.29005319016403</v>
      </c>
      <c r="BF25" s="49">
        <f t="shared" si="28"/>
        <v>330.43747555450682</v>
      </c>
      <c r="BG25" s="49">
        <f t="shared" si="29"/>
        <v>476.0756481846696</v>
      </c>
      <c r="BH25" s="73">
        <f t="shared" si="30"/>
        <v>1113.8031769293405</v>
      </c>
      <c r="BI25" s="49">
        <f>VLOOKUP(A25,'1_12'!B:Q,16,0)</f>
        <v>3991.1200000000003</v>
      </c>
      <c r="BJ25" s="74">
        <f t="shared" si="31"/>
        <v>-2877.3168230706597</v>
      </c>
      <c r="BK25" s="50">
        <f t="shared" si="32"/>
        <v>2.5055747347538853E-3</v>
      </c>
    </row>
    <row r="26" spans="1:63" x14ac:dyDescent="0.3">
      <c r="A26" s="79" t="s">
        <v>1494</v>
      </c>
      <c r="B26" s="79" t="s">
        <v>1495</v>
      </c>
      <c r="C26" s="79">
        <f>VLOOKUP(B26,Площадь!A:B,2,0)</f>
        <v>16.7</v>
      </c>
      <c r="D26" s="97"/>
      <c r="E26">
        <v>31</v>
      </c>
      <c r="F26">
        <v>28</v>
      </c>
      <c r="G26">
        <v>31</v>
      </c>
      <c r="H26">
        <v>30</v>
      </c>
      <c r="I26">
        <v>29</v>
      </c>
      <c r="Q26">
        <f t="shared" si="35"/>
        <v>149</v>
      </c>
      <c r="R26" s="116"/>
      <c r="S26" s="99"/>
      <c r="T26" s="50">
        <f t="shared" si="3"/>
        <v>0</v>
      </c>
      <c r="U26" s="50">
        <f t="shared" si="4"/>
        <v>0</v>
      </c>
      <c r="V26" s="50">
        <f t="shared" si="5"/>
        <v>0</v>
      </c>
      <c r="W26" s="50">
        <f t="shared" si="6"/>
        <v>0</v>
      </c>
      <c r="X26" s="50">
        <f t="shared" si="7"/>
        <v>0</v>
      </c>
      <c r="Y26" s="50"/>
      <c r="Z26" s="50"/>
      <c r="AA26" s="50"/>
      <c r="AB26" s="50"/>
      <c r="AC26" s="50"/>
      <c r="AD26" s="50">
        <f t="shared" si="8"/>
        <v>0</v>
      </c>
      <c r="AE26" s="50">
        <f t="shared" si="9"/>
        <v>0</v>
      </c>
      <c r="AF26" s="50">
        <f t="shared" si="10"/>
        <v>0</v>
      </c>
      <c r="AG26" s="50">
        <f t="shared" si="1"/>
        <v>0</v>
      </c>
      <c r="AI26" s="50">
        <f t="shared" si="11"/>
        <v>0</v>
      </c>
      <c r="AJ26" s="50">
        <f t="shared" si="12"/>
        <v>0</v>
      </c>
      <c r="AK26" s="50">
        <f t="shared" si="13"/>
        <v>0</v>
      </c>
      <c r="AL26" s="50">
        <f t="shared" si="14"/>
        <v>0.1123300810834322</v>
      </c>
      <c r="AR26" s="50">
        <f t="shared" si="15"/>
        <v>0</v>
      </c>
      <c r="AS26" s="50">
        <f t="shared" si="16"/>
        <v>0</v>
      </c>
      <c r="AT26" s="50">
        <f t="shared" si="17"/>
        <v>0</v>
      </c>
      <c r="AV26" s="49">
        <f t="shared" si="18"/>
        <v>0</v>
      </c>
      <c r="AW26" s="49">
        <f t="shared" si="19"/>
        <v>0</v>
      </c>
      <c r="AX26" s="49">
        <f t="shared" si="20"/>
        <v>0</v>
      </c>
      <c r="AY26" s="49">
        <f t="shared" si="21"/>
        <v>301.53437645712211</v>
      </c>
      <c r="AZ26" s="49">
        <f t="shared" si="22"/>
        <v>0</v>
      </c>
      <c r="BA26" s="49">
        <f t="shared" si="23"/>
        <v>0</v>
      </c>
      <c r="BB26" s="49">
        <f t="shared" si="24"/>
        <v>0</v>
      </c>
      <c r="BC26" s="49">
        <f t="shared" si="25"/>
        <v>0</v>
      </c>
      <c r="BD26" s="49">
        <f t="shared" si="26"/>
        <v>0</v>
      </c>
      <c r="BE26" s="49">
        <f t="shared" si="27"/>
        <v>0</v>
      </c>
      <c r="BF26" s="49">
        <f t="shared" si="28"/>
        <v>0</v>
      </c>
      <c r="BG26" s="49">
        <f t="shared" si="29"/>
        <v>0</v>
      </c>
      <c r="BH26" s="73">
        <f t="shared" si="30"/>
        <v>301.53437645712211</v>
      </c>
      <c r="BI26" s="49">
        <f>VLOOKUP(A26,'1_12'!B:Q,16,0)</f>
        <v>1388.25</v>
      </c>
      <c r="BJ26" s="74">
        <f t="shared" si="31"/>
        <v>-1086.7156235428779</v>
      </c>
      <c r="BK26" s="50">
        <f t="shared" si="32"/>
        <v>5.6052934672371358E-4</v>
      </c>
    </row>
    <row r="27" spans="1:63" x14ac:dyDescent="0.3">
      <c r="A27" s="79" t="s">
        <v>2724</v>
      </c>
      <c r="B27" s="79" t="s">
        <v>1495</v>
      </c>
      <c r="C27" s="79">
        <f>VLOOKUP(B27,Площадь!A:B,2,0)</f>
        <v>16.7</v>
      </c>
      <c r="D27" s="97">
        <f>VLOOKUP(A27,'[1]3+паркинг2023'!$A:$E,5,0)</f>
        <v>45076</v>
      </c>
      <c r="I27">
        <f>31-I26</f>
        <v>2</v>
      </c>
      <c r="J27">
        <v>30</v>
      </c>
      <c r="K27">
        <v>31</v>
      </c>
      <c r="L27">
        <v>31</v>
      </c>
      <c r="M27">
        <v>30</v>
      </c>
      <c r="N27">
        <v>31</v>
      </c>
      <c r="O27">
        <v>30</v>
      </c>
      <c r="P27">
        <v>31</v>
      </c>
      <c r="Q27">
        <f t="shared" si="35"/>
        <v>216</v>
      </c>
      <c r="R27" s="116"/>
      <c r="S27" s="99"/>
      <c r="T27" s="50">
        <f t="shared" si="3"/>
        <v>0</v>
      </c>
      <c r="U27" s="50">
        <f t="shared" si="4"/>
        <v>0</v>
      </c>
      <c r="V27" s="50">
        <f t="shared" si="5"/>
        <v>0</v>
      </c>
      <c r="W27" s="50">
        <f t="shared" si="6"/>
        <v>0</v>
      </c>
      <c r="X27" s="50">
        <f t="shared" si="7"/>
        <v>0</v>
      </c>
      <c r="Y27" s="50"/>
      <c r="Z27" s="50"/>
      <c r="AA27" s="50"/>
      <c r="AB27" s="50"/>
      <c r="AC27" s="50"/>
      <c r="AD27" s="50">
        <f t="shared" si="8"/>
        <v>0</v>
      </c>
      <c r="AE27" s="50">
        <f t="shared" si="9"/>
        <v>0</v>
      </c>
      <c r="AF27" s="50">
        <f t="shared" si="10"/>
        <v>0</v>
      </c>
      <c r="AG27" s="50">
        <f t="shared" si="1"/>
        <v>0</v>
      </c>
      <c r="AI27" s="50">
        <f t="shared" si="11"/>
        <v>0</v>
      </c>
      <c r="AJ27" s="50">
        <f t="shared" si="12"/>
        <v>0</v>
      </c>
      <c r="AK27" s="50">
        <f t="shared" si="13"/>
        <v>0</v>
      </c>
      <c r="AL27" s="50">
        <f t="shared" si="14"/>
        <v>0</v>
      </c>
      <c r="AR27" s="50">
        <f t="shared" si="15"/>
        <v>0.13853041289186838</v>
      </c>
      <c r="AS27" s="50">
        <f t="shared" si="16"/>
        <v>0.14896557649129177</v>
      </c>
      <c r="AT27" s="50">
        <f t="shared" si="17"/>
        <v>0.2146211874615184</v>
      </c>
      <c r="AV27" s="49">
        <f t="shared" si="18"/>
        <v>0</v>
      </c>
      <c r="AW27" s="49">
        <f t="shared" si="19"/>
        <v>0</v>
      </c>
      <c r="AX27" s="49">
        <f t="shared" si="20"/>
        <v>0</v>
      </c>
      <c r="AY27" s="49">
        <f t="shared" si="21"/>
        <v>0</v>
      </c>
      <c r="AZ27" s="49">
        <f t="shared" si="22"/>
        <v>0</v>
      </c>
      <c r="BA27" s="49">
        <f t="shared" si="23"/>
        <v>0</v>
      </c>
      <c r="BB27" s="49">
        <f t="shared" si="24"/>
        <v>0</v>
      </c>
      <c r="BC27" s="49">
        <f t="shared" si="25"/>
        <v>0</v>
      </c>
      <c r="BD27" s="49">
        <f t="shared" si="26"/>
        <v>0</v>
      </c>
      <c r="BE27" s="49">
        <f t="shared" si="27"/>
        <v>371.86549915041581</v>
      </c>
      <c r="BF27" s="49">
        <f t="shared" si="28"/>
        <v>399.87723491016402</v>
      </c>
      <c r="BG27" s="49">
        <f t="shared" si="29"/>
        <v>576.1205307742016</v>
      </c>
      <c r="BH27" s="73">
        <f t="shared" si="30"/>
        <v>1347.8632648347814</v>
      </c>
      <c r="BI27" s="49">
        <f>VLOOKUP(A27,'1_12'!B:Q,16,0)</f>
        <v>5067.0900000000011</v>
      </c>
      <c r="BJ27" s="74">
        <f t="shared" si="31"/>
        <v>-3719.2267351652199</v>
      </c>
      <c r="BK27" s="50">
        <f t="shared" si="32"/>
        <v>2.5055747347538849E-3</v>
      </c>
    </row>
    <row r="28" spans="1:63" x14ac:dyDescent="0.3">
      <c r="A28" s="79" t="s">
        <v>727</v>
      </c>
      <c r="B28" s="79" t="s">
        <v>728</v>
      </c>
      <c r="C28" s="79">
        <f>VLOOKUP(B28,Площадь!A:B,2,0)</f>
        <v>16.7</v>
      </c>
      <c r="D28" s="97"/>
      <c r="E28">
        <v>31</v>
      </c>
      <c r="F28">
        <v>8</v>
      </c>
      <c r="Q28">
        <f t="shared" si="35"/>
        <v>39</v>
      </c>
      <c r="R28" s="116"/>
      <c r="S28" s="99"/>
      <c r="T28" s="50">
        <f t="shared" si="3"/>
        <v>0</v>
      </c>
      <c r="U28" s="50">
        <f t="shared" si="4"/>
        <v>0</v>
      </c>
      <c r="V28" s="50">
        <f t="shared" si="5"/>
        <v>0</v>
      </c>
      <c r="W28" s="50">
        <f t="shared" si="6"/>
        <v>0</v>
      </c>
      <c r="X28" s="50">
        <f t="shared" si="7"/>
        <v>0</v>
      </c>
      <c r="Y28" s="50"/>
      <c r="Z28" s="50"/>
      <c r="AA28" s="50"/>
      <c r="AB28" s="50"/>
      <c r="AC28" s="50"/>
      <c r="AD28" s="50">
        <f t="shared" si="8"/>
        <v>0</v>
      </c>
      <c r="AE28" s="50">
        <f t="shared" si="9"/>
        <v>0</v>
      </c>
      <c r="AF28" s="50">
        <f t="shared" si="10"/>
        <v>0</v>
      </c>
      <c r="AG28" s="50">
        <f t="shared" si="1"/>
        <v>0</v>
      </c>
      <c r="AI28" s="50">
        <f t="shared" si="11"/>
        <v>0</v>
      </c>
      <c r="AJ28" s="50">
        <f t="shared" si="12"/>
        <v>0</v>
      </c>
      <c r="AK28" s="50">
        <f t="shared" si="13"/>
        <v>0</v>
      </c>
      <c r="AL28" s="50">
        <f t="shared" si="14"/>
        <v>0</v>
      </c>
      <c r="AR28" s="50">
        <f t="shared" si="15"/>
        <v>0</v>
      </c>
      <c r="AS28" s="50">
        <f t="shared" si="16"/>
        <v>0</v>
      </c>
      <c r="AT28" s="50">
        <f t="shared" si="17"/>
        <v>0</v>
      </c>
      <c r="AV28" s="49">
        <f t="shared" si="18"/>
        <v>0</v>
      </c>
      <c r="AW28" s="49">
        <f t="shared" si="19"/>
        <v>0</v>
      </c>
      <c r="AX28" s="49">
        <f t="shared" si="20"/>
        <v>0</v>
      </c>
      <c r="AY28" s="49">
        <f t="shared" si="21"/>
        <v>0</v>
      </c>
      <c r="AZ28" s="49">
        <f t="shared" si="22"/>
        <v>0</v>
      </c>
      <c r="BA28" s="49">
        <f t="shared" si="23"/>
        <v>0</v>
      </c>
      <c r="BB28" s="49">
        <f t="shared" si="24"/>
        <v>0</v>
      </c>
      <c r="BC28" s="49">
        <f t="shared" si="25"/>
        <v>0</v>
      </c>
      <c r="BD28" s="49">
        <f t="shared" si="26"/>
        <v>0</v>
      </c>
      <c r="BE28" s="49">
        <f t="shared" si="27"/>
        <v>0</v>
      </c>
      <c r="BF28" s="49">
        <f t="shared" si="28"/>
        <v>0</v>
      </c>
      <c r="BG28" s="49">
        <f t="shared" si="29"/>
        <v>0</v>
      </c>
      <c r="BH28" s="73">
        <f t="shared" si="30"/>
        <v>0</v>
      </c>
      <c r="BI28" s="49">
        <f>VLOOKUP(A28,'1_12'!B:Q,16,0)</f>
        <v>0</v>
      </c>
      <c r="BJ28" s="74">
        <f t="shared" si="31"/>
        <v>0</v>
      </c>
      <c r="BK28" s="50">
        <f t="shared" si="32"/>
        <v>0</v>
      </c>
    </row>
    <row r="29" spans="1:63" x14ac:dyDescent="0.3">
      <c r="A29" s="79" t="s">
        <v>2681</v>
      </c>
      <c r="B29" s="79" t="s">
        <v>728</v>
      </c>
      <c r="C29" s="79">
        <f>VLOOKUP(B29,Площадь!A:B,2,0)</f>
        <v>16.7</v>
      </c>
      <c r="D29" s="97">
        <f>VLOOKUP(A29,'[1]3+паркинг2023'!$A:$E,5,0)</f>
        <v>44966</v>
      </c>
      <c r="F29">
        <f>28-F28</f>
        <v>20</v>
      </c>
      <c r="G29">
        <v>31</v>
      </c>
      <c r="H29">
        <v>30</v>
      </c>
      <c r="I29">
        <v>31</v>
      </c>
      <c r="J29">
        <v>30</v>
      </c>
      <c r="K29">
        <v>31</v>
      </c>
      <c r="L29">
        <v>31</v>
      </c>
      <c r="M29">
        <v>30</v>
      </c>
      <c r="N29">
        <v>31</v>
      </c>
      <c r="O29">
        <v>30</v>
      </c>
      <c r="P29">
        <v>31</v>
      </c>
      <c r="Q29">
        <f t="shared" si="35"/>
        <v>326</v>
      </c>
      <c r="R29" s="116"/>
      <c r="S29" s="99"/>
      <c r="T29" s="50">
        <f t="shared" si="3"/>
        <v>0</v>
      </c>
      <c r="U29" s="50">
        <f t="shared" si="4"/>
        <v>0</v>
      </c>
      <c r="V29" s="50">
        <f t="shared" si="5"/>
        <v>0</v>
      </c>
      <c r="W29" s="50">
        <f t="shared" si="6"/>
        <v>0</v>
      </c>
      <c r="X29" s="50">
        <f t="shared" si="7"/>
        <v>0</v>
      </c>
      <c r="Y29" s="50"/>
      <c r="Z29" s="50"/>
      <c r="AA29" s="50"/>
      <c r="AB29" s="50"/>
      <c r="AC29" s="50"/>
      <c r="AD29" s="50">
        <f t="shared" si="8"/>
        <v>0</v>
      </c>
      <c r="AE29" s="50">
        <f t="shared" si="9"/>
        <v>0</v>
      </c>
      <c r="AF29" s="50">
        <f t="shared" si="10"/>
        <v>0</v>
      </c>
      <c r="AG29" s="50">
        <f t="shared" si="1"/>
        <v>0</v>
      </c>
      <c r="AI29" s="50">
        <f t="shared" si="11"/>
        <v>0</v>
      </c>
      <c r="AJ29" s="50">
        <f t="shared" si="12"/>
        <v>0</v>
      </c>
      <c r="AK29" s="50">
        <f t="shared" si="13"/>
        <v>0</v>
      </c>
      <c r="AL29" s="50">
        <f t="shared" si="14"/>
        <v>0.1123300810834322</v>
      </c>
      <c r="AR29" s="50">
        <f t="shared" si="15"/>
        <v>0.13853041289186838</v>
      </c>
      <c r="AS29" s="50">
        <f t="shared" si="16"/>
        <v>0.14896557649129177</v>
      </c>
      <c r="AT29" s="50">
        <f t="shared" si="17"/>
        <v>0.2146211874615184</v>
      </c>
      <c r="AV29" s="49">
        <f t="shared" si="18"/>
        <v>0</v>
      </c>
      <c r="AW29" s="49">
        <f t="shared" si="19"/>
        <v>0</v>
      </c>
      <c r="AX29" s="49">
        <f t="shared" si="20"/>
        <v>0</v>
      </c>
      <c r="AY29" s="49">
        <f t="shared" si="21"/>
        <v>301.53437645712211</v>
      </c>
      <c r="AZ29" s="49">
        <f t="shared" si="22"/>
        <v>0</v>
      </c>
      <c r="BA29" s="49">
        <f t="shared" si="23"/>
        <v>0</v>
      </c>
      <c r="BB29" s="49">
        <f t="shared" si="24"/>
        <v>0</v>
      </c>
      <c r="BC29" s="49">
        <f t="shared" si="25"/>
        <v>0</v>
      </c>
      <c r="BD29" s="49">
        <f t="shared" si="26"/>
        <v>0</v>
      </c>
      <c r="BE29" s="49">
        <f t="shared" si="27"/>
        <v>371.86549915041581</v>
      </c>
      <c r="BF29" s="49">
        <f t="shared" si="28"/>
        <v>399.87723491016402</v>
      </c>
      <c r="BG29" s="49">
        <f t="shared" si="29"/>
        <v>576.1205307742016</v>
      </c>
      <c r="BH29" s="73">
        <f t="shared" si="30"/>
        <v>1649.3976412919037</v>
      </c>
      <c r="BI29" s="49">
        <f>VLOOKUP(A29,'1_12'!B:Q,16,0)</f>
        <v>6455.3400000000011</v>
      </c>
      <c r="BJ29" s="74">
        <f t="shared" si="31"/>
        <v>-4805.9423587080973</v>
      </c>
      <c r="BK29" s="50">
        <f t="shared" si="32"/>
        <v>3.0661040814775986E-3</v>
      </c>
    </row>
    <row r="30" spans="1:63" x14ac:dyDescent="0.3">
      <c r="A30" s="79" t="s">
        <v>1413</v>
      </c>
      <c r="B30" s="79" t="s">
        <v>1414</v>
      </c>
      <c r="C30" s="79">
        <f>VLOOKUP(B30,Площадь!A:B,2,0)</f>
        <v>13.8</v>
      </c>
      <c r="D30" s="97"/>
      <c r="E30">
        <v>31</v>
      </c>
      <c r="F30">
        <v>28</v>
      </c>
      <c r="G30">
        <v>31</v>
      </c>
      <c r="H30">
        <v>30</v>
      </c>
      <c r="I30">
        <v>31</v>
      </c>
      <c r="J30">
        <v>30</v>
      </c>
      <c r="K30">
        <v>31</v>
      </c>
      <c r="L30">
        <v>31</v>
      </c>
      <c r="M30">
        <v>30</v>
      </c>
      <c r="N30">
        <v>31</v>
      </c>
      <c r="O30">
        <v>30</v>
      </c>
      <c r="P30">
        <v>31</v>
      </c>
      <c r="Q30">
        <f t="shared" ref="Q30:Q33" si="36">SUM(E30:P30)</f>
        <v>365</v>
      </c>
      <c r="R30" s="116"/>
      <c r="S30" s="99"/>
      <c r="T30" s="50">
        <f t="shared" si="3"/>
        <v>0</v>
      </c>
      <c r="U30" s="50">
        <f t="shared" si="4"/>
        <v>0</v>
      </c>
      <c r="V30" s="50">
        <f t="shared" si="5"/>
        <v>0</v>
      </c>
      <c r="W30" s="50">
        <f t="shared" si="6"/>
        <v>0</v>
      </c>
      <c r="X30" s="50">
        <f t="shared" si="7"/>
        <v>0</v>
      </c>
      <c r="Y30" s="50"/>
      <c r="Z30" s="50"/>
      <c r="AA30" s="50"/>
      <c r="AB30" s="50"/>
      <c r="AC30" s="50"/>
      <c r="AD30" s="50">
        <f t="shared" si="8"/>
        <v>0</v>
      </c>
      <c r="AE30" s="50">
        <f t="shared" si="9"/>
        <v>0</v>
      </c>
      <c r="AF30" s="50">
        <f t="shared" si="10"/>
        <v>0</v>
      </c>
      <c r="AG30" s="50">
        <f t="shared" si="1"/>
        <v>0</v>
      </c>
      <c r="AI30" s="50">
        <f t="shared" si="11"/>
        <v>0</v>
      </c>
      <c r="AJ30" s="50">
        <f t="shared" si="12"/>
        <v>0</v>
      </c>
      <c r="AK30" s="50">
        <f t="shared" si="13"/>
        <v>0</v>
      </c>
      <c r="AL30" s="50">
        <f t="shared" si="14"/>
        <v>9.2823659817446974E-2</v>
      </c>
      <c r="AR30" s="50">
        <f t="shared" si="15"/>
        <v>0.11447423340765173</v>
      </c>
      <c r="AS30" s="50">
        <f t="shared" si="16"/>
        <v>0.12309730272933093</v>
      </c>
      <c r="AT30" s="50">
        <f t="shared" si="17"/>
        <v>0.17735163993826072</v>
      </c>
      <c r="AV30" s="49">
        <f t="shared" si="18"/>
        <v>0</v>
      </c>
      <c r="AW30" s="49">
        <f t="shared" si="19"/>
        <v>0</v>
      </c>
      <c r="AX30" s="49">
        <f t="shared" si="20"/>
        <v>0</v>
      </c>
      <c r="AY30" s="49">
        <f t="shared" si="21"/>
        <v>249.17211946756197</v>
      </c>
      <c r="AZ30" s="49">
        <f t="shared" si="22"/>
        <v>0</v>
      </c>
      <c r="BA30" s="49">
        <f t="shared" si="23"/>
        <v>0</v>
      </c>
      <c r="BB30" s="49">
        <f t="shared" si="24"/>
        <v>0</v>
      </c>
      <c r="BC30" s="49">
        <f t="shared" si="25"/>
        <v>0</v>
      </c>
      <c r="BD30" s="49">
        <f t="shared" si="26"/>
        <v>0</v>
      </c>
      <c r="BE30" s="49">
        <f t="shared" si="27"/>
        <v>307.29005319016403</v>
      </c>
      <c r="BF30" s="49">
        <f t="shared" si="28"/>
        <v>330.43747555450682</v>
      </c>
      <c r="BG30" s="49">
        <f t="shared" si="29"/>
        <v>476.0756481846696</v>
      </c>
      <c r="BH30" s="73">
        <f t="shared" si="30"/>
        <v>1362.9752963969024</v>
      </c>
      <c r="BI30" s="49">
        <f>VLOOKUP(A30,'1_12'!B:Q,16,0)</f>
        <v>5334.39</v>
      </c>
      <c r="BJ30" s="74">
        <f t="shared" si="31"/>
        <v>-3971.4147036030981</v>
      </c>
      <c r="BK30" s="50">
        <f t="shared" si="32"/>
        <v>3.066104081477599E-3</v>
      </c>
    </row>
    <row r="31" spans="1:63" x14ac:dyDescent="0.3">
      <c r="A31" s="79" t="s">
        <v>1669</v>
      </c>
      <c r="B31" s="79" t="s">
        <v>1670</v>
      </c>
      <c r="C31" s="79">
        <f>VLOOKUP(B31,Площадь!A:B,2,0)</f>
        <v>16.7</v>
      </c>
      <c r="D31" s="97"/>
      <c r="E31">
        <v>31</v>
      </c>
      <c r="F31">
        <v>28</v>
      </c>
      <c r="G31">
        <v>31</v>
      </c>
      <c r="H31">
        <v>30</v>
      </c>
      <c r="I31">
        <v>31</v>
      </c>
      <c r="J31">
        <v>30</v>
      </c>
      <c r="K31">
        <v>31</v>
      </c>
      <c r="L31">
        <v>31</v>
      </c>
      <c r="M31">
        <v>30</v>
      </c>
      <c r="N31">
        <v>31</v>
      </c>
      <c r="O31">
        <v>30</v>
      </c>
      <c r="P31">
        <v>31</v>
      </c>
      <c r="Q31">
        <f t="shared" si="36"/>
        <v>365</v>
      </c>
      <c r="R31" s="116"/>
      <c r="S31" s="99"/>
      <c r="T31" s="50">
        <f t="shared" si="3"/>
        <v>0</v>
      </c>
      <c r="U31" s="50">
        <f t="shared" si="4"/>
        <v>0</v>
      </c>
      <c r="V31" s="50">
        <f t="shared" si="5"/>
        <v>0</v>
      </c>
      <c r="W31" s="50">
        <f t="shared" si="6"/>
        <v>0</v>
      </c>
      <c r="X31" s="50">
        <f t="shared" si="7"/>
        <v>0</v>
      </c>
      <c r="Y31" s="50"/>
      <c r="Z31" s="50"/>
      <c r="AA31" s="50"/>
      <c r="AB31" s="50"/>
      <c r="AC31" s="50"/>
      <c r="AD31" s="50">
        <f t="shared" si="8"/>
        <v>0</v>
      </c>
      <c r="AE31" s="50">
        <f t="shared" si="9"/>
        <v>0</v>
      </c>
      <c r="AF31" s="50">
        <f t="shared" si="10"/>
        <v>0</v>
      </c>
      <c r="AG31" s="50">
        <f t="shared" si="1"/>
        <v>0</v>
      </c>
      <c r="AI31" s="50">
        <f t="shared" si="11"/>
        <v>0</v>
      </c>
      <c r="AJ31" s="50">
        <f t="shared" si="12"/>
        <v>0</v>
      </c>
      <c r="AK31" s="50">
        <f t="shared" si="13"/>
        <v>0</v>
      </c>
      <c r="AL31" s="50">
        <f t="shared" si="14"/>
        <v>0.1123300810834322</v>
      </c>
      <c r="AR31" s="50">
        <f t="shared" si="15"/>
        <v>0.13853041289186838</v>
      </c>
      <c r="AS31" s="50">
        <f t="shared" si="16"/>
        <v>0.14896557649129177</v>
      </c>
      <c r="AT31" s="50">
        <f t="shared" si="17"/>
        <v>0.2146211874615184</v>
      </c>
      <c r="AV31" s="49">
        <f t="shared" si="18"/>
        <v>0</v>
      </c>
      <c r="AW31" s="49">
        <f t="shared" si="19"/>
        <v>0</v>
      </c>
      <c r="AX31" s="49">
        <f t="shared" si="20"/>
        <v>0</v>
      </c>
      <c r="AY31" s="49">
        <f t="shared" si="21"/>
        <v>301.53437645712211</v>
      </c>
      <c r="AZ31" s="49">
        <f t="shared" si="22"/>
        <v>0</v>
      </c>
      <c r="BA31" s="49">
        <f t="shared" si="23"/>
        <v>0</v>
      </c>
      <c r="BB31" s="49">
        <f t="shared" si="24"/>
        <v>0</v>
      </c>
      <c r="BC31" s="49">
        <f t="shared" si="25"/>
        <v>0</v>
      </c>
      <c r="BD31" s="49">
        <f t="shared" si="26"/>
        <v>0</v>
      </c>
      <c r="BE31" s="49">
        <f t="shared" si="27"/>
        <v>371.86549915041581</v>
      </c>
      <c r="BF31" s="49">
        <f t="shared" si="28"/>
        <v>399.87723491016402</v>
      </c>
      <c r="BG31" s="49">
        <f t="shared" si="29"/>
        <v>576.1205307742016</v>
      </c>
      <c r="BH31" s="73">
        <f t="shared" si="30"/>
        <v>1649.3976412919037</v>
      </c>
      <c r="BI31" s="49">
        <f>VLOOKUP(A31,'1_12'!B:Q,16,0)</f>
        <v>6455.3400000000011</v>
      </c>
      <c r="BJ31" s="74">
        <f t="shared" si="31"/>
        <v>-4805.9423587080973</v>
      </c>
      <c r="BK31" s="50">
        <f t="shared" si="32"/>
        <v>3.0661040814775986E-3</v>
      </c>
    </row>
    <row r="32" spans="1:63" x14ac:dyDescent="0.3">
      <c r="A32" s="79" t="s">
        <v>815</v>
      </c>
      <c r="B32" s="79" t="s">
        <v>816</v>
      </c>
      <c r="C32" s="79">
        <f>VLOOKUP(B32,Площадь!A:B,2,0)</f>
        <v>16.7</v>
      </c>
      <c r="D32" s="97"/>
      <c r="E32">
        <v>31</v>
      </c>
      <c r="F32">
        <v>28</v>
      </c>
      <c r="G32">
        <v>31</v>
      </c>
      <c r="H32">
        <v>3</v>
      </c>
      <c r="Q32">
        <f t="shared" si="36"/>
        <v>93</v>
      </c>
      <c r="R32" s="116"/>
      <c r="S32" s="99"/>
      <c r="T32" s="50">
        <f t="shared" si="3"/>
        <v>0</v>
      </c>
      <c r="U32" s="50">
        <f t="shared" si="4"/>
        <v>0</v>
      </c>
      <c r="V32" s="50">
        <f t="shared" si="5"/>
        <v>0</v>
      </c>
      <c r="W32" s="50">
        <f t="shared" si="6"/>
        <v>0</v>
      </c>
      <c r="X32" s="50">
        <f t="shared" si="7"/>
        <v>0</v>
      </c>
      <c r="Y32" s="50"/>
      <c r="Z32" s="50"/>
      <c r="AA32" s="50"/>
      <c r="AB32" s="50"/>
      <c r="AC32" s="50"/>
      <c r="AD32" s="50">
        <f t="shared" si="8"/>
        <v>0</v>
      </c>
      <c r="AE32" s="50">
        <f t="shared" si="9"/>
        <v>0</v>
      </c>
      <c r="AF32" s="50">
        <f t="shared" si="10"/>
        <v>0</v>
      </c>
      <c r="AG32" s="50">
        <f t="shared" si="1"/>
        <v>0</v>
      </c>
      <c r="AI32" s="50">
        <f t="shared" si="11"/>
        <v>0</v>
      </c>
      <c r="AJ32" s="50">
        <f t="shared" si="12"/>
        <v>0</v>
      </c>
      <c r="AK32" s="50">
        <f t="shared" si="13"/>
        <v>0</v>
      </c>
      <c r="AL32" s="50">
        <f t="shared" si="14"/>
        <v>1.1233008108343219E-2</v>
      </c>
      <c r="AR32" s="50">
        <f t="shared" si="15"/>
        <v>0</v>
      </c>
      <c r="AS32" s="50">
        <f t="shared" si="16"/>
        <v>0</v>
      </c>
      <c r="AT32" s="50">
        <f t="shared" si="17"/>
        <v>0</v>
      </c>
      <c r="AV32" s="49">
        <f t="shared" si="18"/>
        <v>0</v>
      </c>
      <c r="AW32" s="49">
        <f t="shared" si="19"/>
        <v>0</v>
      </c>
      <c r="AX32" s="49">
        <f t="shared" si="20"/>
        <v>0</v>
      </c>
      <c r="AY32" s="49">
        <f t="shared" si="21"/>
        <v>30.153437645712206</v>
      </c>
      <c r="AZ32" s="49">
        <f t="shared" si="22"/>
        <v>0</v>
      </c>
      <c r="BA32" s="49">
        <f t="shared" si="23"/>
        <v>0</v>
      </c>
      <c r="BB32" s="49">
        <f t="shared" si="24"/>
        <v>0</v>
      </c>
      <c r="BC32" s="49">
        <f t="shared" si="25"/>
        <v>0</v>
      </c>
      <c r="BD32" s="49">
        <f t="shared" si="26"/>
        <v>0</v>
      </c>
      <c r="BE32" s="49">
        <f t="shared" si="27"/>
        <v>0</v>
      </c>
      <c r="BF32" s="49">
        <f t="shared" si="28"/>
        <v>0</v>
      </c>
      <c r="BG32" s="49">
        <f t="shared" si="29"/>
        <v>0</v>
      </c>
      <c r="BH32" s="73">
        <f t="shared" si="30"/>
        <v>30.153437645712206</v>
      </c>
      <c r="BI32" s="49">
        <f>VLOOKUP(A32,'1_12'!B:Q,16,0)</f>
        <v>71.67</v>
      </c>
      <c r="BJ32" s="74">
        <f t="shared" si="31"/>
        <v>-41.5165623542878</v>
      </c>
      <c r="BK32" s="50">
        <f t="shared" si="32"/>
        <v>5.6052934672371351E-5</v>
      </c>
    </row>
    <row r="33" spans="1:63" x14ac:dyDescent="0.3">
      <c r="A33" s="79" t="s">
        <v>2706</v>
      </c>
      <c r="B33" s="79" t="s">
        <v>816</v>
      </c>
      <c r="C33" s="79">
        <f>VLOOKUP(B33,Площадь!A:B,2,0)</f>
        <v>16.7</v>
      </c>
      <c r="D33" s="97">
        <f>VLOOKUP(A33,'[1]3+паркинг2023'!$A:$E,5,0)</f>
        <v>45020</v>
      </c>
      <c r="H33">
        <f>30-H32</f>
        <v>27</v>
      </c>
      <c r="I33">
        <v>31</v>
      </c>
      <c r="J33">
        <v>30</v>
      </c>
      <c r="K33">
        <v>31</v>
      </c>
      <c r="L33">
        <v>31</v>
      </c>
      <c r="M33">
        <v>30</v>
      </c>
      <c r="N33">
        <v>31</v>
      </c>
      <c r="O33">
        <v>30</v>
      </c>
      <c r="P33">
        <v>31</v>
      </c>
      <c r="Q33">
        <f t="shared" si="36"/>
        <v>272</v>
      </c>
      <c r="R33" s="116"/>
      <c r="S33" s="99"/>
      <c r="T33" s="50">
        <f t="shared" si="3"/>
        <v>0</v>
      </c>
      <c r="U33" s="50">
        <f t="shared" si="4"/>
        <v>0</v>
      </c>
      <c r="V33" s="50">
        <f t="shared" si="5"/>
        <v>0</v>
      </c>
      <c r="W33" s="50">
        <f t="shared" si="6"/>
        <v>0</v>
      </c>
      <c r="X33" s="50">
        <f t="shared" si="7"/>
        <v>0</v>
      </c>
      <c r="Y33" s="50"/>
      <c r="Z33" s="50"/>
      <c r="AA33" s="50"/>
      <c r="AB33" s="50"/>
      <c r="AC33" s="50"/>
      <c r="AD33" s="50">
        <f t="shared" si="8"/>
        <v>0</v>
      </c>
      <c r="AE33" s="50">
        <f t="shared" si="9"/>
        <v>0</v>
      </c>
      <c r="AF33" s="50">
        <f t="shared" si="10"/>
        <v>0</v>
      </c>
      <c r="AG33" s="50">
        <f t="shared" si="1"/>
        <v>0</v>
      </c>
      <c r="AI33" s="50">
        <f t="shared" si="11"/>
        <v>0</v>
      </c>
      <c r="AJ33" s="50">
        <f t="shared" si="12"/>
        <v>0</v>
      </c>
      <c r="AK33" s="50">
        <f t="shared" si="13"/>
        <v>0</v>
      </c>
      <c r="AL33" s="50">
        <f t="shared" si="14"/>
        <v>0.10109707297508898</v>
      </c>
      <c r="AR33" s="50">
        <f t="shared" si="15"/>
        <v>0.13853041289186838</v>
      </c>
      <c r="AS33" s="50">
        <f t="shared" si="16"/>
        <v>0.14896557649129177</v>
      </c>
      <c r="AT33" s="50">
        <f t="shared" si="17"/>
        <v>0.2146211874615184</v>
      </c>
      <c r="AV33" s="49">
        <f t="shared" si="18"/>
        <v>0</v>
      </c>
      <c r="AW33" s="49">
        <f t="shared" si="19"/>
        <v>0</v>
      </c>
      <c r="AX33" s="49">
        <f t="shared" si="20"/>
        <v>0</v>
      </c>
      <c r="AY33" s="49">
        <f t="shared" si="21"/>
        <v>271.38093881140986</v>
      </c>
      <c r="AZ33" s="49">
        <f t="shared" si="22"/>
        <v>0</v>
      </c>
      <c r="BA33" s="49">
        <f t="shared" si="23"/>
        <v>0</v>
      </c>
      <c r="BB33" s="49">
        <f t="shared" si="24"/>
        <v>0</v>
      </c>
      <c r="BC33" s="49">
        <f t="shared" si="25"/>
        <v>0</v>
      </c>
      <c r="BD33" s="49">
        <f t="shared" si="26"/>
        <v>0</v>
      </c>
      <c r="BE33" s="49">
        <f t="shared" si="27"/>
        <v>371.86549915041581</v>
      </c>
      <c r="BF33" s="49">
        <f t="shared" si="28"/>
        <v>399.87723491016402</v>
      </c>
      <c r="BG33" s="49">
        <f t="shared" si="29"/>
        <v>576.1205307742016</v>
      </c>
      <c r="BH33" s="73">
        <f t="shared" si="30"/>
        <v>1619.2442036461912</v>
      </c>
      <c r="BI33" s="49">
        <f>VLOOKUP(A33,'1_12'!B:Q,16,0)</f>
        <v>6383.670000000001</v>
      </c>
      <c r="BJ33" s="74">
        <f t="shared" si="31"/>
        <v>-4764.4257963538093</v>
      </c>
      <c r="BK33" s="50">
        <f t="shared" si="32"/>
        <v>3.010051146805227E-3</v>
      </c>
    </row>
    <row r="34" spans="1:63" x14ac:dyDescent="0.3">
      <c r="A34" s="79" t="s">
        <v>539</v>
      </c>
      <c r="B34" s="79" t="s">
        <v>540</v>
      </c>
      <c r="C34" s="79">
        <f>VLOOKUP(B34,Площадь!A:B,2,0)</f>
        <v>13.8</v>
      </c>
      <c r="D34" s="97"/>
      <c r="E34">
        <v>31</v>
      </c>
      <c r="F34">
        <v>28</v>
      </c>
      <c r="G34">
        <v>31</v>
      </c>
      <c r="H34">
        <v>30</v>
      </c>
      <c r="I34">
        <v>31</v>
      </c>
      <c r="J34">
        <v>30</v>
      </c>
      <c r="K34">
        <v>31</v>
      </c>
      <c r="L34">
        <v>31</v>
      </c>
      <c r="M34">
        <v>30</v>
      </c>
      <c r="N34">
        <v>31</v>
      </c>
      <c r="O34">
        <v>30</v>
      </c>
      <c r="P34">
        <v>31</v>
      </c>
      <c r="Q34">
        <f t="shared" ref="Q34:Q42" si="37">SUM(E34:P34)</f>
        <v>365</v>
      </c>
      <c r="R34" s="116"/>
      <c r="S34" s="99"/>
      <c r="T34" s="50">
        <f t="shared" si="3"/>
        <v>0</v>
      </c>
      <c r="U34" s="50">
        <f t="shared" si="4"/>
        <v>0</v>
      </c>
      <c r="V34" s="50">
        <f t="shared" si="5"/>
        <v>0</v>
      </c>
      <c r="W34" s="50">
        <f t="shared" si="6"/>
        <v>0</v>
      </c>
      <c r="X34" s="50">
        <f t="shared" si="7"/>
        <v>0</v>
      </c>
      <c r="Y34" s="50"/>
      <c r="Z34" s="50"/>
      <c r="AA34" s="50"/>
      <c r="AB34" s="50"/>
      <c r="AC34" s="50"/>
      <c r="AD34" s="50">
        <f t="shared" si="8"/>
        <v>0</v>
      </c>
      <c r="AE34" s="50">
        <f t="shared" si="9"/>
        <v>0</v>
      </c>
      <c r="AF34" s="50">
        <f t="shared" si="10"/>
        <v>0</v>
      </c>
      <c r="AG34" s="50">
        <f t="shared" si="1"/>
        <v>0</v>
      </c>
      <c r="AI34" s="50">
        <f t="shared" si="11"/>
        <v>0</v>
      </c>
      <c r="AJ34" s="50">
        <f t="shared" si="12"/>
        <v>0</v>
      </c>
      <c r="AK34" s="50">
        <f t="shared" si="13"/>
        <v>0</v>
      </c>
      <c r="AL34" s="50">
        <f t="shared" si="14"/>
        <v>9.2823659817446974E-2</v>
      </c>
      <c r="AR34" s="50">
        <f t="shared" si="15"/>
        <v>0.11447423340765173</v>
      </c>
      <c r="AS34" s="50">
        <f t="shared" si="16"/>
        <v>0.12309730272933093</v>
      </c>
      <c r="AT34" s="50">
        <f t="shared" si="17"/>
        <v>0.17735163993826072</v>
      </c>
      <c r="AV34" s="49">
        <f t="shared" si="18"/>
        <v>0</v>
      </c>
      <c r="AW34" s="49">
        <f t="shared" si="19"/>
        <v>0</v>
      </c>
      <c r="AX34" s="49">
        <f t="shared" si="20"/>
        <v>0</v>
      </c>
      <c r="AY34" s="49">
        <f t="shared" si="21"/>
        <v>249.17211946756197</v>
      </c>
      <c r="AZ34" s="49">
        <f t="shared" si="22"/>
        <v>0</v>
      </c>
      <c r="BA34" s="49">
        <f t="shared" si="23"/>
        <v>0</v>
      </c>
      <c r="BB34" s="49">
        <f t="shared" si="24"/>
        <v>0</v>
      </c>
      <c r="BC34" s="49">
        <f t="shared" si="25"/>
        <v>0</v>
      </c>
      <c r="BD34" s="49">
        <f t="shared" si="26"/>
        <v>0</v>
      </c>
      <c r="BE34" s="49">
        <f t="shared" si="27"/>
        <v>307.29005319016403</v>
      </c>
      <c r="BF34" s="49">
        <f t="shared" si="28"/>
        <v>330.43747555450682</v>
      </c>
      <c r="BG34" s="49">
        <f t="shared" si="29"/>
        <v>476.0756481846696</v>
      </c>
      <c r="BH34" s="73">
        <f t="shared" si="30"/>
        <v>1362.9752963969024</v>
      </c>
      <c r="BI34" s="49">
        <f>VLOOKUP(A34,'1_12'!B:Q,16,0)</f>
        <v>5334.39</v>
      </c>
      <c r="BJ34" s="74">
        <f t="shared" si="31"/>
        <v>-3971.4147036030981</v>
      </c>
      <c r="BK34" s="50">
        <f t="shared" si="32"/>
        <v>3.066104081477599E-3</v>
      </c>
    </row>
    <row r="35" spans="1:63" x14ac:dyDescent="0.3">
      <c r="A35" s="79" t="s">
        <v>1466</v>
      </c>
      <c r="B35" s="79" t="s">
        <v>1467</v>
      </c>
      <c r="C35" s="79">
        <f>VLOOKUP(B35,Площадь!A:B,2,0)</f>
        <v>16.7</v>
      </c>
      <c r="D35" s="97"/>
      <c r="E35">
        <v>31</v>
      </c>
      <c r="F35">
        <v>28</v>
      </c>
      <c r="G35">
        <v>31</v>
      </c>
      <c r="H35">
        <v>30</v>
      </c>
      <c r="I35">
        <v>31</v>
      </c>
      <c r="J35">
        <v>30</v>
      </c>
      <c r="K35">
        <v>31</v>
      </c>
      <c r="L35">
        <v>31</v>
      </c>
      <c r="M35">
        <v>30</v>
      </c>
      <c r="N35">
        <v>31</v>
      </c>
      <c r="O35">
        <v>30</v>
      </c>
      <c r="P35">
        <v>31</v>
      </c>
      <c r="Q35">
        <f t="shared" si="37"/>
        <v>365</v>
      </c>
      <c r="R35" s="116"/>
      <c r="S35" s="99"/>
      <c r="T35" s="50">
        <f t="shared" si="3"/>
        <v>0</v>
      </c>
      <c r="U35" s="50">
        <f t="shared" si="4"/>
        <v>0</v>
      </c>
      <c r="V35" s="50">
        <f t="shared" si="5"/>
        <v>0</v>
      </c>
      <c r="W35" s="50">
        <f t="shared" si="6"/>
        <v>0</v>
      </c>
      <c r="X35" s="50">
        <f t="shared" si="7"/>
        <v>0</v>
      </c>
      <c r="Y35" s="50"/>
      <c r="Z35" s="50"/>
      <c r="AA35" s="50"/>
      <c r="AB35" s="50"/>
      <c r="AC35" s="50"/>
      <c r="AD35" s="50">
        <f t="shared" si="8"/>
        <v>0</v>
      </c>
      <c r="AE35" s="50">
        <f t="shared" si="9"/>
        <v>0</v>
      </c>
      <c r="AF35" s="50">
        <f t="shared" si="10"/>
        <v>0</v>
      </c>
      <c r="AG35" s="50">
        <f t="shared" si="1"/>
        <v>0</v>
      </c>
      <c r="AI35" s="50">
        <f t="shared" si="11"/>
        <v>0</v>
      </c>
      <c r="AJ35" s="50">
        <f t="shared" si="12"/>
        <v>0</v>
      </c>
      <c r="AK35" s="50">
        <f t="shared" si="13"/>
        <v>0</v>
      </c>
      <c r="AL35" s="50">
        <f t="shared" si="14"/>
        <v>0.1123300810834322</v>
      </c>
      <c r="AR35" s="50">
        <f t="shared" si="15"/>
        <v>0.13853041289186838</v>
      </c>
      <c r="AS35" s="50">
        <f t="shared" si="16"/>
        <v>0.14896557649129177</v>
      </c>
      <c r="AT35" s="50">
        <f t="shared" si="17"/>
        <v>0.2146211874615184</v>
      </c>
      <c r="AV35" s="49">
        <f t="shared" si="18"/>
        <v>0</v>
      </c>
      <c r="AW35" s="49">
        <f t="shared" si="19"/>
        <v>0</v>
      </c>
      <c r="AX35" s="49">
        <f t="shared" si="20"/>
        <v>0</v>
      </c>
      <c r="AY35" s="49">
        <f t="shared" si="21"/>
        <v>301.53437645712211</v>
      </c>
      <c r="AZ35" s="49">
        <f t="shared" si="22"/>
        <v>0</v>
      </c>
      <c r="BA35" s="49">
        <f t="shared" si="23"/>
        <v>0</v>
      </c>
      <c r="BB35" s="49">
        <f t="shared" si="24"/>
        <v>0</v>
      </c>
      <c r="BC35" s="49">
        <f t="shared" si="25"/>
        <v>0</v>
      </c>
      <c r="BD35" s="49">
        <f t="shared" si="26"/>
        <v>0</v>
      </c>
      <c r="BE35" s="49">
        <f t="shared" si="27"/>
        <v>371.86549915041581</v>
      </c>
      <c r="BF35" s="49">
        <f t="shared" si="28"/>
        <v>399.87723491016402</v>
      </c>
      <c r="BG35" s="49">
        <f t="shared" si="29"/>
        <v>576.1205307742016</v>
      </c>
      <c r="BH35" s="73">
        <f t="shared" si="30"/>
        <v>1649.3976412919037</v>
      </c>
      <c r="BI35" s="49">
        <f>VLOOKUP(A35,'1_12'!B:Q,16,0)</f>
        <v>6455.3400000000011</v>
      </c>
      <c r="BJ35" s="74">
        <f t="shared" si="31"/>
        <v>-4805.9423587080973</v>
      </c>
      <c r="BK35" s="50">
        <f t="shared" si="32"/>
        <v>3.0661040814775986E-3</v>
      </c>
    </row>
    <row r="36" spans="1:63" x14ac:dyDescent="0.3">
      <c r="A36" s="79" t="s">
        <v>1659</v>
      </c>
      <c r="B36" s="79" t="s">
        <v>1660</v>
      </c>
      <c r="C36" s="79">
        <f>VLOOKUP(B36,Площадь!A:B,2,0)</f>
        <v>17.3</v>
      </c>
      <c r="D36" s="97"/>
      <c r="E36">
        <v>31</v>
      </c>
      <c r="F36">
        <v>28</v>
      </c>
      <c r="G36">
        <v>31</v>
      </c>
      <c r="H36">
        <v>30</v>
      </c>
      <c r="I36">
        <v>31</v>
      </c>
      <c r="J36">
        <v>30</v>
      </c>
      <c r="K36">
        <v>31</v>
      </c>
      <c r="L36">
        <v>31</v>
      </c>
      <c r="M36">
        <v>30</v>
      </c>
      <c r="N36">
        <v>31</v>
      </c>
      <c r="O36">
        <v>30</v>
      </c>
      <c r="P36">
        <v>31</v>
      </c>
      <c r="Q36">
        <f t="shared" si="37"/>
        <v>365</v>
      </c>
      <c r="R36" s="116"/>
      <c r="S36" s="99"/>
      <c r="T36" s="50">
        <f t="shared" si="3"/>
        <v>0</v>
      </c>
      <c r="U36" s="50">
        <f t="shared" si="4"/>
        <v>0</v>
      </c>
      <c r="V36" s="50">
        <f t="shared" si="5"/>
        <v>0</v>
      </c>
      <c r="W36" s="50">
        <f t="shared" si="6"/>
        <v>0</v>
      </c>
      <c r="X36" s="50">
        <f t="shared" si="7"/>
        <v>0</v>
      </c>
      <c r="Y36" s="50"/>
      <c r="Z36" s="50"/>
      <c r="AA36" s="50"/>
      <c r="AB36" s="50"/>
      <c r="AC36" s="50"/>
      <c r="AD36" s="50">
        <f t="shared" si="8"/>
        <v>0</v>
      </c>
      <c r="AE36" s="50">
        <f t="shared" si="9"/>
        <v>0</v>
      </c>
      <c r="AF36" s="50">
        <f t="shared" si="10"/>
        <v>0</v>
      </c>
      <c r="AG36" s="50">
        <f t="shared" si="1"/>
        <v>0</v>
      </c>
      <c r="AI36" s="50">
        <f t="shared" si="11"/>
        <v>0</v>
      </c>
      <c r="AJ36" s="50">
        <f t="shared" si="12"/>
        <v>0</v>
      </c>
      <c r="AK36" s="50">
        <f t="shared" si="13"/>
        <v>0</v>
      </c>
      <c r="AL36" s="50">
        <f t="shared" si="14"/>
        <v>0.11636589237984295</v>
      </c>
      <c r="AR36" s="50">
        <f t="shared" si="15"/>
        <v>0.14350755347480976</v>
      </c>
      <c r="AS36" s="50">
        <f t="shared" si="16"/>
        <v>0.15431763313169747</v>
      </c>
      <c r="AT36" s="50">
        <f t="shared" si="17"/>
        <v>0.22233212832839933</v>
      </c>
      <c r="AV36" s="49">
        <f t="shared" si="18"/>
        <v>0</v>
      </c>
      <c r="AW36" s="49">
        <f t="shared" si="19"/>
        <v>0</v>
      </c>
      <c r="AX36" s="49">
        <f t="shared" si="20"/>
        <v>0</v>
      </c>
      <c r="AY36" s="49">
        <f t="shared" si="21"/>
        <v>312.36794686875521</v>
      </c>
      <c r="AZ36" s="49">
        <f t="shared" si="22"/>
        <v>0</v>
      </c>
      <c r="BA36" s="49">
        <f t="shared" si="23"/>
        <v>0</v>
      </c>
      <c r="BB36" s="49">
        <f t="shared" si="24"/>
        <v>0</v>
      </c>
      <c r="BC36" s="49">
        <f t="shared" si="25"/>
        <v>0</v>
      </c>
      <c r="BD36" s="49">
        <f t="shared" si="26"/>
        <v>0</v>
      </c>
      <c r="BE36" s="49">
        <f t="shared" si="27"/>
        <v>385.22593624564036</v>
      </c>
      <c r="BF36" s="49">
        <f t="shared" si="28"/>
        <v>414.24408167340346</v>
      </c>
      <c r="BG36" s="49">
        <f t="shared" si="29"/>
        <v>596.81947199962201</v>
      </c>
      <c r="BH36" s="73">
        <f t="shared" si="30"/>
        <v>1708.6574367874211</v>
      </c>
      <c r="BI36" s="49">
        <f>VLOOKUP(A36,'1_12'!B:Q,16,0)</f>
        <v>6687.2699999999986</v>
      </c>
      <c r="BJ36" s="74">
        <f t="shared" si="31"/>
        <v>-4978.6125632125777</v>
      </c>
      <c r="BK36" s="50">
        <f t="shared" si="32"/>
        <v>3.0661040814775986E-3</v>
      </c>
    </row>
    <row r="37" spans="1:63" x14ac:dyDescent="0.3">
      <c r="A37" s="79" t="s">
        <v>592</v>
      </c>
      <c r="B37" s="79" t="s">
        <v>593</v>
      </c>
      <c r="C37" s="79">
        <f>VLOOKUP(B37,Площадь!A:B,2,0)</f>
        <v>16.7</v>
      </c>
      <c r="D37" s="97"/>
      <c r="E37">
        <v>31</v>
      </c>
      <c r="F37">
        <v>28</v>
      </c>
      <c r="G37">
        <v>31</v>
      </c>
      <c r="H37">
        <v>30</v>
      </c>
      <c r="I37">
        <v>31</v>
      </c>
      <c r="J37">
        <v>30</v>
      </c>
      <c r="K37">
        <v>31</v>
      </c>
      <c r="L37">
        <v>31</v>
      </c>
      <c r="M37">
        <v>30</v>
      </c>
      <c r="N37">
        <v>31</v>
      </c>
      <c r="O37">
        <v>30</v>
      </c>
      <c r="P37">
        <v>31</v>
      </c>
      <c r="Q37">
        <f t="shared" si="37"/>
        <v>365</v>
      </c>
      <c r="R37" s="116"/>
      <c r="S37" s="99"/>
      <c r="T37" s="50">
        <f t="shared" si="3"/>
        <v>0</v>
      </c>
      <c r="U37" s="50">
        <f t="shared" si="4"/>
        <v>0</v>
      </c>
      <c r="V37" s="50">
        <f t="shared" si="5"/>
        <v>0</v>
      </c>
      <c r="W37" s="50">
        <f t="shared" si="6"/>
        <v>0</v>
      </c>
      <c r="X37" s="50">
        <f t="shared" si="7"/>
        <v>0</v>
      </c>
      <c r="Y37" s="50"/>
      <c r="Z37" s="50"/>
      <c r="AA37" s="50"/>
      <c r="AB37" s="50"/>
      <c r="AC37" s="50"/>
      <c r="AD37" s="50">
        <f t="shared" si="8"/>
        <v>0</v>
      </c>
      <c r="AE37" s="50">
        <f t="shared" si="9"/>
        <v>0</v>
      </c>
      <c r="AF37" s="50">
        <f t="shared" si="10"/>
        <v>0</v>
      </c>
      <c r="AG37" s="50">
        <f t="shared" si="1"/>
        <v>0</v>
      </c>
      <c r="AI37" s="50">
        <f t="shared" si="11"/>
        <v>0</v>
      </c>
      <c r="AJ37" s="50">
        <f t="shared" si="12"/>
        <v>0</v>
      </c>
      <c r="AK37" s="50">
        <f t="shared" si="13"/>
        <v>0</v>
      </c>
      <c r="AL37" s="50">
        <f t="shared" si="14"/>
        <v>0.1123300810834322</v>
      </c>
      <c r="AR37" s="50">
        <f t="shared" si="15"/>
        <v>0.13853041289186838</v>
      </c>
      <c r="AS37" s="50">
        <f t="shared" si="16"/>
        <v>0.14896557649129177</v>
      </c>
      <c r="AT37" s="50">
        <f t="shared" si="17"/>
        <v>0.2146211874615184</v>
      </c>
      <c r="AV37" s="49">
        <f t="shared" si="18"/>
        <v>0</v>
      </c>
      <c r="AW37" s="49">
        <f t="shared" si="19"/>
        <v>0</v>
      </c>
      <c r="AX37" s="49">
        <f t="shared" si="20"/>
        <v>0</v>
      </c>
      <c r="AY37" s="49">
        <f t="shared" si="21"/>
        <v>301.53437645712211</v>
      </c>
      <c r="AZ37" s="49">
        <f t="shared" si="22"/>
        <v>0</v>
      </c>
      <c r="BA37" s="49">
        <f t="shared" si="23"/>
        <v>0</v>
      </c>
      <c r="BB37" s="49">
        <f t="shared" si="24"/>
        <v>0</v>
      </c>
      <c r="BC37" s="49">
        <f t="shared" si="25"/>
        <v>0</v>
      </c>
      <c r="BD37" s="49">
        <f t="shared" si="26"/>
        <v>0</v>
      </c>
      <c r="BE37" s="49">
        <f t="shared" si="27"/>
        <v>371.86549915041581</v>
      </c>
      <c r="BF37" s="49">
        <f t="shared" si="28"/>
        <v>399.87723491016402</v>
      </c>
      <c r="BG37" s="49">
        <f t="shared" si="29"/>
        <v>576.1205307742016</v>
      </c>
      <c r="BH37" s="73">
        <f t="shared" si="30"/>
        <v>1649.3976412919037</v>
      </c>
      <c r="BI37" s="49">
        <f>VLOOKUP(A37,'1_12'!B:Q,16,0)</f>
        <v>6455.3400000000011</v>
      </c>
      <c r="BJ37" s="74">
        <f t="shared" si="31"/>
        <v>-4805.9423587080973</v>
      </c>
      <c r="BK37" s="50">
        <f t="shared" si="32"/>
        <v>3.0661040814775986E-3</v>
      </c>
    </row>
    <row r="38" spans="1:63" x14ac:dyDescent="0.3">
      <c r="A38" s="79" t="s">
        <v>1661</v>
      </c>
      <c r="B38" s="79" t="s">
        <v>1662</v>
      </c>
      <c r="C38" s="79">
        <f>VLOOKUP(B38,Площадь!A:B,2,0)</f>
        <v>13.8</v>
      </c>
      <c r="D38" s="97"/>
      <c r="E38">
        <v>31</v>
      </c>
      <c r="F38">
        <v>28</v>
      </c>
      <c r="G38">
        <v>31</v>
      </c>
      <c r="H38">
        <v>30</v>
      </c>
      <c r="I38">
        <v>31</v>
      </c>
      <c r="J38">
        <v>30</v>
      </c>
      <c r="K38">
        <v>31</v>
      </c>
      <c r="L38">
        <v>31</v>
      </c>
      <c r="M38">
        <v>30</v>
      </c>
      <c r="N38">
        <v>31</v>
      </c>
      <c r="O38">
        <v>30</v>
      </c>
      <c r="P38">
        <v>31</v>
      </c>
      <c r="Q38">
        <f t="shared" si="37"/>
        <v>365</v>
      </c>
      <c r="R38" s="116"/>
      <c r="S38" s="99"/>
      <c r="T38" s="50">
        <f t="shared" si="3"/>
        <v>0</v>
      </c>
      <c r="U38" s="50">
        <f t="shared" si="4"/>
        <v>0</v>
      </c>
      <c r="V38" s="50">
        <f t="shared" si="5"/>
        <v>0</v>
      </c>
      <c r="W38" s="50">
        <f t="shared" si="6"/>
        <v>0</v>
      </c>
      <c r="X38" s="50">
        <f t="shared" si="7"/>
        <v>0</v>
      </c>
      <c r="Y38" s="50"/>
      <c r="Z38" s="50"/>
      <c r="AA38" s="50"/>
      <c r="AB38" s="50"/>
      <c r="AC38" s="50"/>
      <c r="AD38" s="50">
        <f t="shared" si="8"/>
        <v>0</v>
      </c>
      <c r="AE38" s="50">
        <f t="shared" si="9"/>
        <v>0</v>
      </c>
      <c r="AF38" s="50">
        <f t="shared" si="10"/>
        <v>0</v>
      </c>
      <c r="AG38" s="50">
        <f t="shared" si="1"/>
        <v>0</v>
      </c>
      <c r="AI38" s="50">
        <f t="shared" si="11"/>
        <v>0</v>
      </c>
      <c r="AJ38" s="50">
        <f t="shared" si="12"/>
        <v>0</v>
      </c>
      <c r="AK38" s="50">
        <f t="shared" si="13"/>
        <v>0</v>
      </c>
      <c r="AL38" s="50">
        <f t="shared" si="14"/>
        <v>9.2823659817446974E-2</v>
      </c>
      <c r="AR38" s="50">
        <f t="shared" si="15"/>
        <v>0.11447423340765173</v>
      </c>
      <c r="AS38" s="50">
        <f t="shared" si="16"/>
        <v>0.12309730272933093</v>
      </c>
      <c r="AT38" s="50">
        <f t="shared" si="17"/>
        <v>0.17735163993826072</v>
      </c>
      <c r="AV38" s="49">
        <f t="shared" si="18"/>
        <v>0</v>
      </c>
      <c r="AW38" s="49">
        <f t="shared" si="19"/>
        <v>0</v>
      </c>
      <c r="AX38" s="49">
        <f t="shared" si="20"/>
        <v>0</v>
      </c>
      <c r="AY38" s="49">
        <f t="shared" si="21"/>
        <v>249.17211946756197</v>
      </c>
      <c r="AZ38" s="49">
        <f t="shared" si="22"/>
        <v>0</v>
      </c>
      <c r="BA38" s="49">
        <f t="shared" si="23"/>
        <v>0</v>
      </c>
      <c r="BB38" s="49">
        <f t="shared" si="24"/>
        <v>0</v>
      </c>
      <c r="BC38" s="49">
        <f t="shared" si="25"/>
        <v>0</v>
      </c>
      <c r="BD38" s="49">
        <f t="shared" si="26"/>
        <v>0</v>
      </c>
      <c r="BE38" s="49">
        <f t="shared" si="27"/>
        <v>307.29005319016403</v>
      </c>
      <c r="BF38" s="49">
        <f t="shared" si="28"/>
        <v>330.43747555450682</v>
      </c>
      <c r="BG38" s="49">
        <f t="shared" si="29"/>
        <v>476.0756481846696</v>
      </c>
      <c r="BH38" s="73">
        <f t="shared" si="30"/>
        <v>1362.9752963969024</v>
      </c>
      <c r="BI38" s="49">
        <f>VLOOKUP(A38,'1_12'!B:Q,16,0)</f>
        <v>5334.39</v>
      </c>
      <c r="BJ38" s="74">
        <f t="shared" si="31"/>
        <v>-3971.4147036030981</v>
      </c>
      <c r="BK38" s="50">
        <f t="shared" si="32"/>
        <v>3.066104081477599E-3</v>
      </c>
    </row>
    <row r="39" spans="1:63" x14ac:dyDescent="0.3">
      <c r="A39" s="79" t="s">
        <v>640</v>
      </c>
      <c r="B39" s="79" t="s">
        <v>641</v>
      </c>
      <c r="C39" s="79">
        <f>VLOOKUP(B39,Площадь!A:B,2,0)</f>
        <v>16.7</v>
      </c>
      <c r="D39" s="97"/>
      <c r="E39">
        <v>31</v>
      </c>
      <c r="F39">
        <v>28</v>
      </c>
      <c r="G39">
        <v>31</v>
      </c>
      <c r="H39">
        <v>30</v>
      </c>
      <c r="I39">
        <v>31</v>
      </c>
      <c r="J39">
        <v>30</v>
      </c>
      <c r="K39">
        <v>31</v>
      </c>
      <c r="L39">
        <v>31</v>
      </c>
      <c r="M39">
        <v>30</v>
      </c>
      <c r="N39">
        <v>31</v>
      </c>
      <c r="O39">
        <v>30</v>
      </c>
      <c r="P39">
        <v>31</v>
      </c>
      <c r="Q39">
        <f t="shared" si="37"/>
        <v>365</v>
      </c>
      <c r="R39" s="116"/>
      <c r="S39" s="99"/>
      <c r="T39" s="50">
        <f t="shared" si="3"/>
        <v>0</v>
      </c>
      <c r="U39" s="50">
        <f t="shared" si="4"/>
        <v>0</v>
      </c>
      <c r="V39" s="50">
        <f t="shared" si="5"/>
        <v>0</v>
      </c>
      <c r="W39" s="50">
        <f t="shared" si="6"/>
        <v>0</v>
      </c>
      <c r="X39" s="50">
        <f t="shared" si="7"/>
        <v>0</v>
      </c>
      <c r="Y39" s="50"/>
      <c r="Z39" s="50"/>
      <c r="AA39" s="50"/>
      <c r="AB39" s="50"/>
      <c r="AC39" s="50"/>
      <c r="AD39" s="50">
        <f t="shared" si="8"/>
        <v>0</v>
      </c>
      <c r="AE39" s="50">
        <f t="shared" si="9"/>
        <v>0</v>
      </c>
      <c r="AF39" s="50">
        <f t="shared" si="10"/>
        <v>0</v>
      </c>
      <c r="AG39" s="50">
        <f t="shared" si="1"/>
        <v>0</v>
      </c>
      <c r="AI39" s="50">
        <f t="shared" si="11"/>
        <v>0</v>
      </c>
      <c r="AJ39" s="50">
        <f t="shared" si="12"/>
        <v>0</v>
      </c>
      <c r="AK39" s="50">
        <f t="shared" si="13"/>
        <v>0</v>
      </c>
      <c r="AL39" s="50">
        <f t="shared" si="14"/>
        <v>0.1123300810834322</v>
      </c>
      <c r="AR39" s="50">
        <f t="shared" si="15"/>
        <v>0.13853041289186838</v>
      </c>
      <c r="AS39" s="50">
        <f t="shared" si="16"/>
        <v>0.14896557649129177</v>
      </c>
      <c r="AT39" s="50">
        <f t="shared" si="17"/>
        <v>0.2146211874615184</v>
      </c>
      <c r="AV39" s="49">
        <f t="shared" si="18"/>
        <v>0</v>
      </c>
      <c r="AW39" s="49">
        <f t="shared" si="19"/>
        <v>0</v>
      </c>
      <c r="AX39" s="49">
        <f t="shared" si="20"/>
        <v>0</v>
      </c>
      <c r="AY39" s="49">
        <f t="shared" si="21"/>
        <v>301.53437645712211</v>
      </c>
      <c r="AZ39" s="49">
        <f t="shared" si="22"/>
        <v>0</v>
      </c>
      <c r="BA39" s="49">
        <f t="shared" si="23"/>
        <v>0</v>
      </c>
      <c r="BB39" s="49">
        <f t="shared" si="24"/>
        <v>0</v>
      </c>
      <c r="BC39" s="49">
        <f t="shared" si="25"/>
        <v>0</v>
      </c>
      <c r="BD39" s="49">
        <f t="shared" si="26"/>
        <v>0</v>
      </c>
      <c r="BE39" s="49">
        <f t="shared" si="27"/>
        <v>371.86549915041581</v>
      </c>
      <c r="BF39" s="49">
        <f t="shared" si="28"/>
        <v>399.87723491016402</v>
      </c>
      <c r="BG39" s="49">
        <f t="shared" si="29"/>
        <v>576.1205307742016</v>
      </c>
      <c r="BH39" s="73">
        <f t="shared" si="30"/>
        <v>1649.3976412919037</v>
      </c>
      <c r="BI39" s="49">
        <f>VLOOKUP(A39,'1_12'!B:Q,16,0)</f>
        <v>6455.3400000000011</v>
      </c>
      <c r="BJ39" s="74">
        <f t="shared" si="31"/>
        <v>-4805.9423587080973</v>
      </c>
      <c r="BK39" s="50">
        <f t="shared" si="32"/>
        <v>3.0661040814775986E-3</v>
      </c>
    </row>
    <row r="40" spans="1:63" x14ac:dyDescent="0.3">
      <c r="A40" s="79" t="s">
        <v>680</v>
      </c>
      <c r="B40" s="79" t="s">
        <v>681</v>
      </c>
      <c r="C40" s="79">
        <f>VLOOKUP(B40,Площадь!A:B,2,0)</f>
        <v>17</v>
      </c>
      <c r="D40" s="97"/>
      <c r="E40">
        <v>31</v>
      </c>
      <c r="F40">
        <v>28</v>
      </c>
      <c r="G40">
        <v>31</v>
      </c>
      <c r="H40">
        <v>30</v>
      </c>
      <c r="I40">
        <v>31</v>
      </c>
      <c r="J40">
        <v>30</v>
      </c>
      <c r="K40">
        <v>31</v>
      </c>
      <c r="L40">
        <v>31</v>
      </c>
      <c r="M40">
        <v>30</v>
      </c>
      <c r="N40">
        <v>31</v>
      </c>
      <c r="O40">
        <v>30</v>
      </c>
      <c r="P40">
        <v>31</v>
      </c>
      <c r="Q40">
        <f t="shared" si="37"/>
        <v>365</v>
      </c>
      <c r="R40" s="116"/>
      <c r="S40" s="99"/>
      <c r="T40" s="50">
        <f t="shared" si="3"/>
        <v>0</v>
      </c>
      <c r="U40" s="50">
        <f t="shared" si="4"/>
        <v>0</v>
      </c>
      <c r="V40" s="50">
        <f t="shared" si="5"/>
        <v>0</v>
      </c>
      <c r="W40" s="50">
        <f t="shared" si="6"/>
        <v>0</v>
      </c>
      <c r="X40" s="50">
        <f t="shared" si="7"/>
        <v>0</v>
      </c>
      <c r="Y40" s="50"/>
      <c r="Z40" s="50"/>
      <c r="AA40" s="50"/>
      <c r="AB40" s="50"/>
      <c r="AC40" s="50"/>
      <c r="AD40" s="50">
        <f t="shared" si="8"/>
        <v>0</v>
      </c>
      <c r="AE40" s="50">
        <f t="shared" si="9"/>
        <v>0</v>
      </c>
      <c r="AF40" s="50">
        <f t="shared" si="10"/>
        <v>0</v>
      </c>
      <c r="AG40" s="50">
        <f t="shared" si="1"/>
        <v>0</v>
      </c>
      <c r="AI40" s="50">
        <f t="shared" si="11"/>
        <v>0</v>
      </c>
      <c r="AJ40" s="50">
        <f t="shared" si="12"/>
        <v>0</v>
      </c>
      <c r="AK40" s="50">
        <f t="shared" si="13"/>
        <v>0</v>
      </c>
      <c r="AL40" s="50">
        <f t="shared" si="14"/>
        <v>0.11434798673163758</v>
      </c>
      <c r="AR40" s="50">
        <f t="shared" si="15"/>
        <v>0.14101898318333908</v>
      </c>
      <c r="AS40" s="50">
        <f t="shared" si="16"/>
        <v>0.15164160481149461</v>
      </c>
      <c r="AT40" s="50">
        <f t="shared" si="17"/>
        <v>0.21847665789495888</v>
      </c>
      <c r="AV40" s="49">
        <f t="shared" si="18"/>
        <v>0</v>
      </c>
      <c r="AW40" s="49">
        <f t="shared" si="19"/>
        <v>0</v>
      </c>
      <c r="AX40" s="49">
        <f t="shared" si="20"/>
        <v>0</v>
      </c>
      <c r="AY40" s="49">
        <f t="shared" si="21"/>
        <v>306.95116166293866</v>
      </c>
      <c r="AZ40" s="49">
        <f t="shared" si="22"/>
        <v>0</v>
      </c>
      <c r="BA40" s="49">
        <f t="shared" si="23"/>
        <v>0</v>
      </c>
      <c r="BB40" s="49">
        <f t="shared" si="24"/>
        <v>0</v>
      </c>
      <c r="BC40" s="49">
        <f t="shared" si="25"/>
        <v>0</v>
      </c>
      <c r="BD40" s="49">
        <f t="shared" si="26"/>
        <v>0</v>
      </c>
      <c r="BE40" s="49">
        <f t="shared" si="27"/>
        <v>378.54571769802811</v>
      </c>
      <c r="BF40" s="49">
        <f t="shared" si="28"/>
        <v>407.06065829178368</v>
      </c>
      <c r="BG40" s="49">
        <f t="shared" si="29"/>
        <v>586.4700013869118</v>
      </c>
      <c r="BH40" s="73">
        <f t="shared" si="30"/>
        <v>1679.0275390396623</v>
      </c>
      <c r="BI40" s="49">
        <f>VLOOKUP(A40,'1_12'!B:Q,16,0)</f>
        <v>6571.3499999999985</v>
      </c>
      <c r="BJ40" s="74">
        <f t="shared" si="31"/>
        <v>-4892.3224609603367</v>
      </c>
      <c r="BK40" s="50">
        <f t="shared" si="32"/>
        <v>3.066104081477599E-3</v>
      </c>
    </row>
    <row r="41" spans="1:63" x14ac:dyDescent="0.3">
      <c r="A41" s="79" t="s">
        <v>1302</v>
      </c>
      <c r="B41" s="79" t="s">
        <v>1303</v>
      </c>
      <c r="C41" s="79">
        <f>VLOOKUP(B41,Площадь!A:B,2,0)</f>
        <v>13.8</v>
      </c>
      <c r="D41" s="97"/>
      <c r="E41">
        <v>31</v>
      </c>
      <c r="F41">
        <v>28</v>
      </c>
      <c r="G41">
        <v>31</v>
      </c>
      <c r="H41">
        <v>30</v>
      </c>
      <c r="I41">
        <v>31</v>
      </c>
      <c r="J41">
        <v>30</v>
      </c>
      <c r="K41">
        <v>31</v>
      </c>
      <c r="L41">
        <v>31</v>
      </c>
      <c r="M41">
        <v>28</v>
      </c>
      <c r="Q41">
        <f t="shared" si="37"/>
        <v>271</v>
      </c>
      <c r="R41" s="116"/>
      <c r="S41" s="99"/>
      <c r="T41" s="50">
        <f t="shared" si="3"/>
        <v>0</v>
      </c>
      <c r="U41" s="50">
        <f t="shared" si="4"/>
        <v>0</v>
      </c>
      <c r="V41" s="50">
        <f t="shared" si="5"/>
        <v>0</v>
      </c>
      <c r="W41" s="50">
        <f t="shared" si="6"/>
        <v>0</v>
      </c>
      <c r="X41" s="50">
        <f t="shared" si="7"/>
        <v>0</v>
      </c>
      <c r="Y41" s="50"/>
      <c r="Z41" s="50"/>
      <c r="AA41" s="50"/>
      <c r="AB41" s="50"/>
      <c r="AC41" s="50"/>
      <c r="AD41" s="50">
        <f t="shared" si="8"/>
        <v>0</v>
      </c>
      <c r="AE41" s="50">
        <f t="shared" si="9"/>
        <v>0</v>
      </c>
      <c r="AF41" s="50">
        <f t="shared" si="10"/>
        <v>0</v>
      </c>
      <c r="AG41" s="50">
        <f t="shared" si="1"/>
        <v>0</v>
      </c>
      <c r="AI41" s="50">
        <f t="shared" si="11"/>
        <v>0</v>
      </c>
      <c r="AJ41" s="50">
        <f t="shared" si="12"/>
        <v>0</v>
      </c>
      <c r="AK41" s="50">
        <f t="shared" si="13"/>
        <v>0</v>
      </c>
      <c r="AL41" s="50">
        <f t="shared" si="14"/>
        <v>9.2823659817446974E-2</v>
      </c>
      <c r="AR41" s="50">
        <f t="shared" si="15"/>
        <v>0</v>
      </c>
      <c r="AS41" s="50">
        <f t="shared" si="16"/>
        <v>0</v>
      </c>
      <c r="AT41" s="50">
        <f t="shared" si="17"/>
        <v>0</v>
      </c>
      <c r="AV41" s="49">
        <f t="shared" si="18"/>
        <v>0</v>
      </c>
      <c r="AW41" s="49">
        <f t="shared" si="19"/>
        <v>0</v>
      </c>
      <c r="AX41" s="49">
        <f t="shared" si="20"/>
        <v>0</v>
      </c>
      <c r="AY41" s="49">
        <f t="shared" si="21"/>
        <v>249.17211946756197</v>
      </c>
      <c r="AZ41" s="49">
        <f t="shared" si="22"/>
        <v>0</v>
      </c>
      <c r="BA41" s="49">
        <f t="shared" si="23"/>
        <v>0</v>
      </c>
      <c r="BB41" s="49">
        <f t="shared" si="24"/>
        <v>0</v>
      </c>
      <c r="BC41" s="49">
        <f t="shared" si="25"/>
        <v>0</v>
      </c>
      <c r="BD41" s="49">
        <f t="shared" si="26"/>
        <v>0</v>
      </c>
      <c r="BE41" s="49">
        <f t="shared" si="27"/>
        <v>0</v>
      </c>
      <c r="BF41" s="49">
        <f t="shared" si="28"/>
        <v>0</v>
      </c>
      <c r="BG41" s="49">
        <f t="shared" si="29"/>
        <v>0</v>
      </c>
      <c r="BH41" s="73">
        <f t="shared" si="30"/>
        <v>249.17211946756197</v>
      </c>
      <c r="BI41" s="49">
        <f>VLOOKUP(A41,'1_12'!B:Q,16,0)</f>
        <v>3516.75</v>
      </c>
      <c r="BJ41" s="74">
        <f t="shared" si="31"/>
        <v>-3267.577880532438</v>
      </c>
      <c r="BK41" s="50">
        <f t="shared" si="32"/>
        <v>5.6052934672371358E-4</v>
      </c>
    </row>
    <row r="42" spans="1:63" x14ac:dyDescent="0.3">
      <c r="A42" s="79" t="s">
        <v>2772</v>
      </c>
      <c r="B42" s="79" t="s">
        <v>1303</v>
      </c>
      <c r="C42" s="79">
        <f>VLOOKUP(B42,Площадь!A:B,2,0)</f>
        <v>13.8</v>
      </c>
      <c r="D42" s="97">
        <f>VLOOKUP(A42,'[1]3+паркинг2023'!$A:$E,5,0)</f>
        <v>45198</v>
      </c>
      <c r="M42">
        <f>30-M41</f>
        <v>2</v>
      </c>
      <c r="N42">
        <v>31</v>
      </c>
      <c r="O42">
        <v>30</v>
      </c>
      <c r="P42">
        <v>31</v>
      </c>
      <c r="Q42">
        <f t="shared" si="37"/>
        <v>94</v>
      </c>
      <c r="R42" s="116"/>
      <c r="S42" s="99"/>
      <c r="T42" s="50">
        <f t="shared" si="3"/>
        <v>0</v>
      </c>
      <c r="U42" s="50">
        <f t="shared" si="4"/>
        <v>0</v>
      </c>
      <c r="V42" s="50">
        <f t="shared" si="5"/>
        <v>0</v>
      </c>
      <c r="W42" s="50">
        <f t="shared" si="6"/>
        <v>0</v>
      </c>
      <c r="X42" s="50">
        <f t="shared" si="7"/>
        <v>0</v>
      </c>
      <c r="Y42" s="50"/>
      <c r="Z42" s="50"/>
      <c r="AA42" s="50"/>
      <c r="AB42" s="50"/>
      <c r="AC42" s="50"/>
      <c r="AD42" s="50">
        <f t="shared" si="8"/>
        <v>0</v>
      </c>
      <c r="AE42" s="50">
        <f t="shared" si="9"/>
        <v>0</v>
      </c>
      <c r="AF42" s="50">
        <f t="shared" si="10"/>
        <v>0</v>
      </c>
      <c r="AG42" s="50">
        <f t="shared" si="1"/>
        <v>0</v>
      </c>
      <c r="AI42" s="50">
        <f t="shared" si="11"/>
        <v>0</v>
      </c>
      <c r="AJ42" s="50">
        <f t="shared" si="12"/>
        <v>0</v>
      </c>
      <c r="AK42" s="50">
        <f t="shared" si="13"/>
        <v>0</v>
      </c>
      <c r="AL42" s="50">
        <f t="shared" si="14"/>
        <v>0</v>
      </c>
      <c r="AR42" s="50">
        <f t="shared" si="15"/>
        <v>0.11447423340765173</v>
      </c>
      <c r="AS42" s="50">
        <f t="shared" si="16"/>
        <v>0.12309730272933093</v>
      </c>
      <c r="AT42" s="50">
        <f t="shared" si="17"/>
        <v>0.17735163993826072</v>
      </c>
      <c r="AV42" s="49">
        <f t="shared" si="18"/>
        <v>0</v>
      </c>
      <c r="AW42" s="49">
        <f t="shared" si="19"/>
        <v>0</v>
      </c>
      <c r="AX42" s="49">
        <f t="shared" si="20"/>
        <v>0</v>
      </c>
      <c r="AY42" s="49">
        <f t="shared" si="21"/>
        <v>0</v>
      </c>
      <c r="AZ42" s="49">
        <f t="shared" si="22"/>
        <v>0</v>
      </c>
      <c r="BA42" s="49">
        <f t="shared" si="23"/>
        <v>0</v>
      </c>
      <c r="BB42" s="49">
        <f t="shared" si="24"/>
        <v>0</v>
      </c>
      <c r="BC42" s="49">
        <f t="shared" si="25"/>
        <v>0</v>
      </c>
      <c r="BD42" s="49">
        <f t="shared" si="26"/>
        <v>0</v>
      </c>
      <c r="BE42" s="49">
        <f t="shared" si="27"/>
        <v>307.29005319016403</v>
      </c>
      <c r="BF42" s="49">
        <f t="shared" si="28"/>
        <v>330.43747555450682</v>
      </c>
      <c r="BG42" s="49">
        <f t="shared" si="29"/>
        <v>476.0756481846696</v>
      </c>
      <c r="BH42" s="73">
        <f t="shared" si="30"/>
        <v>1113.8031769293405</v>
      </c>
      <c r="BI42" s="49">
        <f>VLOOKUP(A42,'1_12'!B:Q,16,0)</f>
        <v>1817.64</v>
      </c>
      <c r="BJ42" s="74">
        <f t="shared" si="31"/>
        <v>-703.83682307065965</v>
      </c>
      <c r="BK42" s="50">
        <f t="shared" si="32"/>
        <v>2.5055747347538853E-3</v>
      </c>
    </row>
    <row r="43" spans="1:63" x14ac:dyDescent="0.3">
      <c r="A43" s="79" t="s">
        <v>1822</v>
      </c>
      <c r="B43" s="79" t="s">
        <v>1823</v>
      </c>
      <c r="C43" s="79">
        <f>VLOOKUP(B43,Площадь!A:B,2,0)</f>
        <v>15.3</v>
      </c>
      <c r="D43" s="97"/>
      <c r="E43">
        <v>31</v>
      </c>
      <c r="F43">
        <v>28</v>
      </c>
      <c r="G43">
        <v>31</v>
      </c>
      <c r="H43">
        <v>30</v>
      </c>
      <c r="I43">
        <v>31</v>
      </c>
      <c r="J43">
        <v>30</v>
      </c>
      <c r="K43">
        <v>31</v>
      </c>
      <c r="L43">
        <v>31</v>
      </c>
      <c r="M43">
        <v>30</v>
      </c>
      <c r="N43">
        <v>31</v>
      </c>
      <c r="O43">
        <v>30</v>
      </c>
      <c r="P43">
        <v>31</v>
      </c>
      <c r="Q43">
        <f t="shared" ref="Q43:Q53" si="38">SUM(E43:P43)</f>
        <v>365</v>
      </c>
      <c r="R43" s="116"/>
      <c r="S43" s="99"/>
      <c r="T43" s="50">
        <f t="shared" si="3"/>
        <v>0</v>
      </c>
      <c r="U43" s="50">
        <f t="shared" si="4"/>
        <v>0</v>
      </c>
      <c r="V43" s="50">
        <f t="shared" si="5"/>
        <v>0</v>
      </c>
      <c r="W43" s="50">
        <f t="shared" si="6"/>
        <v>0</v>
      </c>
      <c r="X43" s="50">
        <f t="shared" si="7"/>
        <v>0</v>
      </c>
      <c r="Y43" s="50"/>
      <c r="Z43" s="50"/>
      <c r="AA43" s="50"/>
      <c r="AB43" s="50"/>
      <c r="AC43" s="50"/>
      <c r="AD43" s="50">
        <f t="shared" si="8"/>
        <v>0</v>
      </c>
      <c r="AE43" s="50">
        <f t="shared" si="9"/>
        <v>0</v>
      </c>
      <c r="AF43" s="50">
        <f t="shared" si="10"/>
        <v>0</v>
      </c>
      <c r="AG43" s="50">
        <f t="shared" si="1"/>
        <v>0</v>
      </c>
      <c r="AI43" s="50">
        <f t="shared" si="11"/>
        <v>0</v>
      </c>
      <c r="AJ43" s="50">
        <f t="shared" si="12"/>
        <v>0</v>
      </c>
      <c r="AK43" s="50">
        <f t="shared" si="13"/>
        <v>0</v>
      </c>
      <c r="AL43" s="50">
        <f t="shared" si="14"/>
        <v>0.10291318805847383</v>
      </c>
      <c r="AR43" s="50">
        <f t="shared" si="15"/>
        <v>0.12691708486500516</v>
      </c>
      <c r="AS43" s="50">
        <f t="shared" si="16"/>
        <v>0.13647744433034514</v>
      </c>
      <c r="AT43" s="50">
        <f t="shared" si="17"/>
        <v>0.196628992105463</v>
      </c>
      <c r="AV43" s="49">
        <f t="shared" si="18"/>
        <v>0</v>
      </c>
      <c r="AW43" s="49">
        <f t="shared" si="19"/>
        <v>0</v>
      </c>
      <c r="AX43" s="49">
        <f t="shared" si="20"/>
        <v>0</v>
      </c>
      <c r="AY43" s="49">
        <f t="shared" si="21"/>
        <v>276.25604549664479</v>
      </c>
      <c r="AZ43" s="49">
        <f t="shared" si="22"/>
        <v>0</v>
      </c>
      <c r="BA43" s="49">
        <f t="shared" si="23"/>
        <v>0</v>
      </c>
      <c r="BB43" s="49">
        <f t="shared" si="24"/>
        <v>0</v>
      </c>
      <c r="BC43" s="49">
        <f t="shared" si="25"/>
        <v>0</v>
      </c>
      <c r="BD43" s="49">
        <f t="shared" si="26"/>
        <v>0</v>
      </c>
      <c r="BE43" s="49">
        <f t="shared" si="27"/>
        <v>340.6911459282253</v>
      </c>
      <c r="BF43" s="49">
        <f t="shared" si="28"/>
        <v>366.3545924626053</v>
      </c>
      <c r="BG43" s="49">
        <f t="shared" si="29"/>
        <v>527.82300124822063</v>
      </c>
      <c r="BH43" s="73">
        <f t="shared" si="30"/>
        <v>1511.1247851356961</v>
      </c>
      <c r="BI43" s="49">
        <f>VLOOKUP(A43,'1_12'!B:Q,16,0)</f>
        <v>5914.17</v>
      </c>
      <c r="BJ43" s="74">
        <f t="shared" si="31"/>
        <v>-4403.0452148643035</v>
      </c>
      <c r="BK43" s="50">
        <f t="shared" si="32"/>
        <v>3.066104081477599E-3</v>
      </c>
    </row>
    <row r="44" spans="1:63" x14ac:dyDescent="0.3">
      <c r="A44" s="79" t="s">
        <v>1468</v>
      </c>
      <c r="B44" s="79" t="s">
        <v>1469</v>
      </c>
      <c r="C44" s="79">
        <f>VLOOKUP(B44,Площадь!A:B,2,0)</f>
        <v>15.9</v>
      </c>
      <c r="D44" s="97"/>
      <c r="E44">
        <v>31</v>
      </c>
      <c r="F44">
        <v>28</v>
      </c>
      <c r="G44">
        <v>31</v>
      </c>
      <c r="H44">
        <v>30</v>
      </c>
      <c r="I44">
        <v>31</v>
      </c>
      <c r="J44">
        <v>30</v>
      </c>
      <c r="K44">
        <v>31</v>
      </c>
      <c r="L44">
        <v>31</v>
      </c>
      <c r="M44">
        <v>30</v>
      </c>
      <c r="N44">
        <v>31</v>
      </c>
      <c r="O44">
        <v>30</v>
      </c>
      <c r="P44">
        <v>31</v>
      </c>
      <c r="Q44">
        <f t="shared" si="38"/>
        <v>365</v>
      </c>
      <c r="R44" s="116"/>
      <c r="S44" s="99"/>
      <c r="T44" s="50">
        <f t="shared" si="3"/>
        <v>0</v>
      </c>
      <c r="U44" s="50">
        <f t="shared" si="4"/>
        <v>0</v>
      </c>
      <c r="V44" s="50">
        <f t="shared" si="5"/>
        <v>0</v>
      </c>
      <c r="W44" s="50">
        <f t="shared" si="6"/>
        <v>0</v>
      </c>
      <c r="X44" s="50">
        <f t="shared" si="7"/>
        <v>0</v>
      </c>
      <c r="Y44" s="50"/>
      <c r="Z44" s="50"/>
      <c r="AA44" s="50"/>
      <c r="AB44" s="50"/>
      <c r="AC44" s="50"/>
      <c r="AD44" s="50">
        <f t="shared" si="8"/>
        <v>0</v>
      </c>
      <c r="AE44" s="50">
        <f t="shared" si="9"/>
        <v>0</v>
      </c>
      <c r="AF44" s="50">
        <f t="shared" si="10"/>
        <v>0</v>
      </c>
      <c r="AG44" s="50">
        <f t="shared" si="1"/>
        <v>0</v>
      </c>
      <c r="AI44" s="50">
        <f t="shared" si="11"/>
        <v>0</v>
      </c>
      <c r="AJ44" s="50">
        <f t="shared" si="12"/>
        <v>0</v>
      </c>
      <c r="AK44" s="50">
        <f t="shared" si="13"/>
        <v>0</v>
      </c>
      <c r="AL44" s="50">
        <f t="shared" si="14"/>
        <v>0.10694899935488456</v>
      </c>
      <c r="AR44" s="50">
        <f t="shared" si="15"/>
        <v>0.13189422544794654</v>
      </c>
      <c r="AS44" s="50">
        <f t="shared" si="16"/>
        <v>0.14182950097075084</v>
      </c>
      <c r="AT44" s="50">
        <f t="shared" si="17"/>
        <v>0.20433993297234387</v>
      </c>
      <c r="AV44" s="49">
        <f t="shared" si="18"/>
        <v>0</v>
      </c>
      <c r="AW44" s="49">
        <f t="shared" si="19"/>
        <v>0</v>
      </c>
      <c r="AX44" s="49">
        <f t="shared" si="20"/>
        <v>0</v>
      </c>
      <c r="AY44" s="49">
        <f t="shared" si="21"/>
        <v>287.08961590827789</v>
      </c>
      <c r="AZ44" s="49">
        <f t="shared" si="22"/>
        <v>0</v>
      </c>
      <c r="BA44" s="49">
        <f t="shared" si="23"/>
        <v>0</v>
      </c>
      <c r="BB44" s="49">
        <f t="shared" si="24"/>
        <v>0</v>
      </c>
      <c r="BC44" s="49">
        <f t="shared" si="25"/>
        <v>0</v>
      </c>
      <c r="BD44" s="49">
        <f t="shared" si="26"/>
        <v>0</v>
      </c>
      <c r="BE44" s="49">
        <f t="shared" si="27"/>
        <v>354.05158302344978</v>
      </c>
      <c r="BF44" s="49">
        <f t="shared" si="28"/>
        <v>380.72143922584473</v>
      </c>
      <c r="BG44" s="49">
        <f t="shared" si="29"/>
        <v>548.52194247364105</v>
      </c>
      <c r="BH44" s="73">
        <f t="shared" si="30"/>
        <v>1570.3845806312133</v>
      </c>
      <c r="BI44" s="49">
        <f>VLOOKUP(A44,'1_12'!B:Q,16,0)</f>
        <v>6146.0999999999985</v>
      </c>
      <c r="BJ44" s="74">
        <f t="shared" si="31"/>
        <v>-4575.7154193687857</v>
      </c>
      <c r="BK44" s="50">
        <f t="shared" si="32"/>
        <v>3.0661040814775982E-3</v>
      </c>
    </row>
    <row r="45" spans="1:63" x14ac:dyDescent="0.3">
      <c r="A45" s="79" t="s">
        <v>571</v>
      </c>
      <c r="B45" s="79" t="s">
        <v>572</v>
      </c>
      <c r="C45" s="79">
        <f>VLOOKUP(B45,Площадь!A:B,2,0)</f>
        <v>15.2</v>
      </c>
      <c r="D45" s="97"/>
      <c r="E45">
        <v>31</v>
      </c>
      <c r="F45">
        <v>28</v>
      </c>
      <c r="G45">
        <v>31</v>
      </c>
      <c r="H45">
        <v>30</v>
      </c>
      <c r="I45">
        <v>31</v>
      </c>
      <c r="J45">
        <v>30</v>
      </c>
      <c r="K45">
        <v>31</v>
      </c>
      <c r="L45">
        <v>31</v>
      </c>
      <c r="M45">
        <v>30</v>
      </c>
      <c r="N45">
        <v>31</v>
      </c>
      <c r="O45">
        <v>30</v>
      </c>
      <c r="P45">
        <v>31</v>
      </c>
      <c r="Q45">
        <f t="shared" si="38"/>
        <v>365</v>
      </c>
      <c r="R45" s="116"/>
      <c r="S45" s="99"/>
      <c r="T45" s="50">
        <f t="shared" si="3"/>
        <v>0</v>
      </c>
      <c r="U45" s="50">
        <f t="shared" si="4"/>
        <v>0</v>
      </c>
      <c r="V45" s="50">
        <f t="shared" si="5"/>
        <v>0</v>
      </c>
      <c r="W45" s="50">
        <f t="shared" si="6"/>
        <v>0</v>
      </c>
      <c r="X45" s="50">
        <f t="shared" si="7"/>
        <v>0</v>
      </c>
      <c r="Y45" s="50"/>
      <c r="Z45" s="50"/>
      <c r="AA45" s="50"/>
      <c r="AB45" s="50"/>
      <c r="AC45" s="50"/>
      <c r="AD45" s="50">
        <f t="shared" si="8"/>
        <v>0</v>
      </c>
      <c r="AE45" s="50">
        <f t="shared" si="9"/>
        <v>0</v>
      </c>
      <c r="AF45" s="50">
        <f t="shared" si="10"/>
        <v>0</v>
      </c>
      <c r="AG45" s="50">
        <f t="shared" si="1"/>
        <v>0</v>
      </c>
      <c r="AI45" s="50">
        <f t="shared" si="11"/>
        <v>0</v>
      </c>
      <c r="AJ45" s="50">
        <f t="shared" si="12"/>
        <v>0</v>
      </c>
      <c r="AK45" s="50">
        <f t="shared" si="13"/>
        <v>0</v>
      </c>
      <c r="AL45" s="50">
        <f t="shared" si="14"/>
        <v>0.10224055284240537</v>
      </c>
      <c r="AR45" s="50">
        <f t="shared" si="15"/>
        <v>0.12608756143451494</v>
      </c>
      <c r="AS45" s="50">
        <f t="shared" si="16"/>
        <v>0.13558543489027752</v>
      </c>
      <c r="AT45" s="50">
        <f t="shared" si="17"/>
        <v>0.19534383529431615</v>
      </c>
      <c r="AV45" s="49">
        <f t="shared" si="18"/>
        <v>0</v>
      </c>
      <c r="AW45" s="49">
        <f t="shared" si="19"/>
        <v>0</v>
      </c>
      <c r="AX45" s="49">
        <f t="shared" si="20"/>
        <v>0</v>
      </c>
      <c r="AY45" s="49">
        <f t="shared" si="21"/>
        <v>274.45045042803929</v>
      </c>
      <c r="AZ45" s="49">
        <f t="shared" si="22"/>
        <v>0</v>
      </c>
      <c r="BA45" s="49">
        <f t="shared" si="23"/>
        <v>0</v>
      </c>
      <c r="BB45" s="49">
        <f t="shared" si="24"/>
        <v>0</v>
      </c>
      <c r="BC45" s="49">
        <f t="shared" si="25"/>
        <v>0</v>
      </c>
      <c r="BD45" s="49">
        <f t="shared" si="26"/>
        <v>0</v>
      </c>
      <c r="BE45" s="49">
        <f t="shared" si="27"/>
        <v>338.46440641235455</v>
      </c>
      <c r="BF45" s="49">
        <f t="shared" si="28"/>
        <v>363.96011800206537</v>
      </c>
      <c r="BG45" s="49">
        <f t="shared" si="29"/>
        <v>524.37317771065057</v>
      </c>
      <c r="BH45" s="73">
        <f t="shared" si="30"/>
        <v>1501.2481525531098</v>
      </c>
      <c r="BI45" s="49">
        <f>VLOOKUP(A45,'1_12'!B:Q,16,0)</f>
        <v>5875.56</v>
      </c>
      <c r="BJ45" s="74">
        <f t="shared" si="31"/>
        <v>-4374.3118474468902</v>
      </c>
      <c r="BK45" s="50">
        <f t="shared" si="32"/>
        <v>3.0661040814775986E-3</v>
      </c>
    </row>
    <row r="46" spans="1:63" x14ac:dyDescent="0.3">
      <c r="A46" s="79" t="s">
        <v>574</v>
      </c>
      <c r="B46" s="79" t="s">
        <v>575</v>
      </c>
      <c r="C46" s="79">
        <f>VLOOKUP(B46,Площадь!A:B,2,0)</f>
        <v>13.8</v>
      </c>
      <c r="D46" s="97"/>
      <c r="E46">
        <v>31</v>
      </c>
      <c r="F46">
        <v>28</v>
      </c>
      <c r="G46">
        <v>31</v>
      </c>
      <c r="H46">
        <v>30</v>
      </c>
      <c r="I46">
        <v>31</v>
      </c>
      <c r="J46">
        <v>30</v>
      </c>
      <c r="K46">
        <v>31</v>
      </c>
      <c r="L46">
        <v>31</v>
      </c>
      <c r="M46">
        <v>30</v>
      </c>
      <c r="N46">
        <v>31</v>
      </c>
      <c r="O46">
        <v>30</v>
      </c>
      <c r="P46">
        <v>31</v>
      </c>
      <c r="Q46">
        <f t="shared" si="38"/>
        <v>365</v>
      </c>
      <c r="R46" s="116"/>
      <c r="S46" s="99"/>
      <c r="T46" s="50">
        <f t="shared" si="3"/>
        <v>0</v>
      </c>
      <c r="U46" s="50">
        <f t="shared" si="4"/>
        <v>0</v>
      </c>
      <c r="V46" s="50">
        <f t="shared" si="5"/>
        <v>0</v>
      </c>
      <c r="W46" s="50">
        <f t="shared" si="6"/>
        <v>0</v>
      </c>
      <c r="X46" s="50">
        <f t="shared" si="7"/>
        <v>0</v>
      </c>
      <c r="Y46" s="50"/>
      <c r="Z46" s="50"/>
      <c r="AA46" s="50"/>
      <c r="AB46" s="50"/>
      <c r="AC46" s="50"/>
      <c r="AD46" s="50">
        <f t="shared" si="8"/>
        <v>0</v>
      </c>
      <c r="AE46" s="50">
        <f t="shared" si="9"/>
        <v>0</v>
      </c>
      <c r="AF46" s="50">
        <f t="shared" si="10"/>
        <v>0</v>
      </c>
      <c r="AG46" s="50">
        <f t="shared" si="1"/>
        <v>0</v>
      </c>
      <c r="AI46" s="50">
        <f t="shared" si="11"/>
        <v>0</v>
      </c>
      <c r="AJ46" s="50">
        <f t="shared" si="12"/>
        <v>0</v>
      </c>
      <c r="AK46" s="50">
        <f t="shared" si="13"/>
        <v>0</v>
      </c>
      <c r="AL46" s="50">
        <f t="shared" si="14"/>
        <v>9.2823659817446974E-2</v>
      </c>
      <c r="AR46" s="50">
        <f t="shared" si="15"/>
        <v>0.11447423340765173</v>
      </c>
      <c r="AS46" s="50">
        <f t="shared" si="16"/>
        <v>0.12309730272933093</v>
      </c>
      <c r="AT46" s="50">
        <f t="shared" si="17"/>
        <v>0.17735163993826072</v>
      </c>
      <c r="AV46" s="49">
        <f t="shared" si="18"/>
        <v>0</v>
      </c>
      <c r="AW46" s="49">
        <f t="shared" si="19"/>
        <v>0</v>
      </c>
      <c r="AX46" s="49">
        <f t="shared" si="20"/>
        <v>0</v>
      </c>
      <c r="AY46" s="49">
        <f t="shared" si="21"/>
        <v>249.17211946756197</v>
      </c>
      <c r="AZ46" s="49">
        <f t="shared" si="22"/>
        <v>0</v>
      </c>
      <c r="BA46" s="49">
        <f t="shared" si="23"/>
        <v>0</v>
      </c>
      <c r="BB46" s="49">
        <f t="shared" si="24"/>
        <v>0</v>
      </c>
      <c r="BC46" s="49">
        <f t="shared" si="25"/>
        <v>0</v>
      </c>
      <c r="BD46" s="49">
        <f t="shared" si="26"/>
        <v>0</v>
      </c>
      <c r="BE46" s="49">
        <f t="shared" si="27"/>
        <v>307.29005319016403</v>
      </c>
      <c r="BF46" s="49">
        <f t="shared" si="28"/>
        <v>330.43747555450682</v>
      </c>
      <c r="BG46" s="49">
        <f t="shared" si="29"/>
        <v>476.0756481846696</v>
      </c>
      <c r="BH46" s="73">
        <f t="shared" si="30"/>
        <v>1362.9752963969024</v>
      </c>
      <c r="BI46" s="49">
        <f>VLOOKUP(A46,'1_12'!B:Q,16,0)</f>
        <v>5334.39</v>
      </c>
      <c r="BJ46" s="74">
        <f t="shared" si="31"/>
        <v>-3971.4147036030981</v>
      </c>
      <c r="BK46" s="50">
        <f t="shared" si="32"/>
        <v>3.066104081477599E-3</v>
      </c>
    </row>
    <row r="47" spans="1:63" x14ac:dyDescent="0.3">
      <c r="A47" s="79" t="s">
        <v>1593</v>
      </c>
      <c r="B47" s="79" t="s">
        <v>1594</v>
      </c>
      <c r="C47" s="79">
        <f>VLOOKUP(B47,Площадь!A:B,2,0)</f>
        <v>16.899999999999999</v>
      </c>
      <c r="D47" s="97"/>
      <c r="E47">
        <v>31</v>
      </c>
      <c r="F47">
        <v>28</v>
      </c>
      <c r="G47">
        <v>31</v>
      </c>
      <c r="H47">
        <v>30</v>
      </c>
      <c r="I47">
        <v>31</v>
      </c>
      <c r="J47">
        <v>30</v>
      </c>
      <c r="K47">
        <v>31</v>
      </c>
      <c r="L47">
        <v>31</v>
      </c>
      <c r="M47">
        <v>30</v>
      </c>
      <c r="N47">
        <v>31</v>
      </c>
      <c r="O47">
        <v>30</v>
      </c>
      <c r="P47">
        <v>31</v>
      </c>
      <c r="Q47">
        <f t="shared" si="38"/>
        <v>365</v>
      </c>
      <c r="R47" s="116"/>
      <c r="S47" s="99"/>
      <c r="T47" s="50">
        <f t="shared" si="3"/>
        <v>0</v>
      </c>
      <c r="U47" s="50">
        <f t="shared" si="4"/>
        <v>0</v>
      </c>
      <c r="V47" s="50">
        <f t="shared" si="5"/>
        <v>0</v>
      </c>
      <c r="W47" s="50">
        <f t="shared" si="6"/>
        <v>0</v>
      </c>
      <c r="X47" s="50">
        <f t="shared" si="7"/>
        <v>0</v>
      </c>
      <c r="Y47" s="50"/>
      <c r="Z47" s="50"/>
      <c r="AA47" s="50"/>
      <c r="AB47" s="50"/>
      <c r="AC47" s="50"/>
      <c r="AD47" s="50">
        <f t="shared" si="8"/>
        <v>0</v>
      </c>
      <c r="AE47" s="50">
        <f t="shared" si="9"/>
        <v>0</v>
      </c>
      <c r="AF47" s="50">
        <f t="shared" si="10"/>
        <v>0</v>
      </c>
      <c r="AG47" s="50">
        <f t="shared" si="1"/>
        <v>0</v>
      </c>
      <c r="AI47" s="50">
        <f t="shared" si="11"/>
        <v>0</v>
      </c>
      <c r="AJ47" s="50">
        <f t="shared" si="12"/>
        <v>0</v>
      </c>
      <c r="AK47" s="50">
        <f t="shared" si="13"/>
        <v>0</v>
      </c>
      <c r="AL47" s="50">
        <f t="shared" si="14"/>
        <v>0.11367535151556911</v>
      </c>
      <c r="AR47" s="50">
        <f t="shared" si="15"/>
        <v>0.14018945975284883</v>
      </c>
      <c r="AS47" s="50">
        <f t="shared" si="16"/>
        <v>0.15074959537142699</v>
      </c>
      <c r="AT47" s="50">
        <f t="shared" si="17"/>
        <v>0.21719150108381202</v>
      </c>
      <c r="AV47" s="49">
        <f t="shared" si="18"/>
        <v>0</v>
      </c>
      <c r="AW47" s="49">
        <f t="shared" si="19"/>
        <v>0</v>
      </c>
      <c r="AX47" s="49">
        <f t="shared" si="20"/>
        <v>0</v>
      </c>
      <c r="AY47" s="49">
        <f t="shared" si="21"/>
        <v>305.1455665943331</v>
      </c>
      <c r="AZ47" s="49">
        <f t="shared" si="22"/>
        <v>0</v>
      </c>
      <c r="BA47" s="49">
        <f t="shared" si="23"/>
        <v>0</v>
      </c>
      <c r="BB47" s="49">
        <f t="shared" si="24"/>
        <v>0</v>
      </c>
      <c r="BC47" s="49">
        <f t="shared" si="25"/>
        <v>0</v>
      </c>
      <c r="BD47" s="49">
        <f t="shared" si="26"/>
        <v>0</v>
      </c>
      <c r="BE47" s="49">
        <f t="shared" si="27"/>
        <v>376.31897818215731</v>
      </c>
      <c r="BF47" s="49">
        <f t="shared" si="28"/>
        <v>404.66618383124376</v>
      </c>
      <c r="BG47" s="49">
        <f t="shared" si="29"/>
        <v>583.02017784934162</v>
      </c>
      <c r="BH47" s="73">
        <f t="shared" si="30"/>
        <v>1669.1509064570755</v>
      </c>
      <c r="BI47" s="49">
        <f>VLOOKUP(A47,'1_12'!B:Q,16,0)</f>
        <v>6532.6500000000015</v>
      </c>
      <c r="BJ47" s="74">
        <f t="shared" si="31"/>
        <v>-4863.4990935429259</v>
      </c>
      <c r="BK47" s="50">
        <f t="shared" si="32"/>
        <v>3.0661040814775982E-3</v>
      </c>
    </row>
    <row r="48" spans="1:63" x14ac:dyDescent="0.3">
      <c r="A48" s="79" t="s">
        <v>648</v>
      </c>
      <c r="B48" s="79" t="s">
        <v>649</v>
      </c>
      <c r="C48" s="79">
        <f>VLOOKUP(B48,Площадь!A:B,2,0)</f>
        <v>17.3</v>
      </c>
      <c r="D48" s="97"/>
      <c r="E48">
        <v>31</v>
      </c>
      <c r="F48">
        <v>28</v>
      </c>
      <c r="G48">
        <v>31</v>
      </c>
      <c r="H48">
        <v>30</v>
      </c>
      <c r="I48">
        <v>31</v>
      </c>
      <c r="J48">
        <v>30</v>
      </c>
      <c r="K48">
        <v>31</v>
      </c>
      <c r="L48">
        <v>31</v>
      </c>
      <c r="M48">
        <v>30</v>
      </c>
      <c r="N48">
        <v>31</v>
      </c>
      <c r="O48">
        <v>30</v>
      </c>
      <c r="P48">
        <v>31</v>
      </c>
      <c r="Q48">
        <f t="shared" si="38"/>
        <v>365</v>
      </c>
      <c r="R48" s="116"/>
      <c r="S48" s="99"/>
      <c r="T48" s="50">
        <f t="shared" si="3"/>
        <v>0</v>
      </c>
      <c r="U48" s="50">
        <f t="shared" si="4"/>
        <v>0</v>
      </c>
      <c r="V48" s="50">
        <f t="shared" si="5"/>
        <v>0</v>
      </c>
      <c r="W48" s="50">
        <f t="shared" si="6"/>
        <v>0</v>
      </c>
      <c r="X48" s="50">
        <f t="shared" si="7"/>
        <v>0</v>
      </c>
      <c r="Y48" s="50"/>
      <c r="Z48" s="50"/>
      <c r="AA48" s="50"/>
      <c r="AB48" s="50"/>
      <c r="AC48" s="50"/>
      <c r="AD48" s="50">
        <f t="shared" si="8"/>
        <v>0</v>
      </c>
      <c r="AE48" s="50">
        <f t="shared" si="9"/>
        <v>0</v>
      </c>
      <c r="AF48" s="50">
        <f t="shared" si="10"/>
        <v>0</v>
      </c>
      <c r="AG48" s="50">
        <f t="shared" si="1"/>
        <v>0</v>
      </c>
      <c r="AI48" s="50">
        <f t="shared" si="11"/>
        <v>0</v>
      </c>
      <c r="AJ48" s="50">
        <f t="shared" si="12"/>
        <v>0</v>
      </c>
      <c r="AK48" s="50">
        <f t="shared" si="13"/>
        <v>0</v>
      </c>
      <c r="AL48" s="50">
        <f t="shared" si="14"/>
        <v>0.11636589237984295</v>
      </c>
      <c r="AR48" s="50">
        <f t="shared" si="15"/>
        <v>0.14350755347480976</v>
      </c>
      <c r="AS48" s="50">
        <f t="shared" si="16"/>
        <v>0.15431763313169747</v>
      </c>
      <c r="AT48" s="50">
        <f t="shared" si="17"/>
        <v>0.22233212832839933</v>
      </c>
      <c r="AV48" s="49">
        <f t="shared" si="18"/>
        <v>0</v>
      </c>
      <c r="AW48" s="49">
        <f t="shared" si="19"/>
        <v>0</v>
      </c>
      <c r="AX48" s="49">
        <f t="shared" si="20"/>
        <v>0</v>
      </c>
      <c r="AY48" s="49">
        <f t="shared" si="21"/>
        <v>312.36794686875521</v>
      </c>
      <c r="AZ48" s="49">
        <f t="shared" si="22"/>
        <v>0</v>
      </c>
      <c r="BA48" s="49">
        <f t="shared" si="23"/>
        <v>0</v>
      </c>
      <c r="BB48" s="49">
        <f t="shared" si="24"/>
        <v>0</v>
      </c>
      <c r="BC48" s="49">
        <f t="shared" si="25"/>
        <v>0</v>
      </c>
      <c r="BD48" s="49">
        <f t="shared" si="26"/>
        <v>0</v>
      </c>
      <c r="BE48" s="49">
        <f t="shared" si="27"/>
        <v>385.22593624564036</v>
      </c>
      <c r="BF48" s="49">
        <f t="shared" si="28"/>
        <v>414.24408167340346</v>
      </c>
      <c r="BG48" s="49">
        <f t="shared" si="29"/>
        <v>596.81947199962201</v>
      </c>
      <c r="BH48" s="73">
        <f t="shared" si="30"/>
        <v>1708.6574367874211</v>
      </c>
      <c r="BI48" s="49">
        <f>VLOOKUP(A48,'1_12'!B:Q,16,0)</f>
        <v>6687.2699999999986</v>
      </c>
      <c r="BJ48" s="74">
        <f t="shared" si="31"/>
        <v>-4978.6125632125777</v>
      </c>
      <c r="BK48" s="50">
        <f t="shared" si="32"/>
        <v>3.0661040814775986E-3</v>
      </c>
    </row>
    <row r="49" spans="1:63" x14ac:dyDescent="0.3">
      <c r="A49" s="79" t="s">
        <v>1575</v>
      </c>
      <c r="B49" s="79" t="s">
        <v>1576</v>
      </c>
      <c r="C49" s="79">
        <f>VLOOKUP(B49,Площадь!A:B,2,0)</f>
        <v>15.8</v>
      </c>
      <c r="D49" s="97"/>
      <c r="E49">
        <v>31</v>
      </c>
      <c r="F49">
        <v>26</v>
      </c>
      <c r="Q49">
        <f t="shared" si="38"/>
        <v>57</v>
      </c>
      <c r="R49" s="116"/>
      <c r="S49" s="99"/>
      <c r="T49" s="50">
        <f t="shared" si="3"/>
        <v>0</v>
      </c>
      <c r="U49" s="50">
        <f t="shared" si="4"/>
        <v>0</v>
      </c>
      <c r="V49" s="50">
        <f t="shared" si="5"/>
        <v>0</v>
      </c>
      <c r="W49" s="50">
        <f t="shared" si="6"/>
        <v>0</v>
      </c>
      <c r="X49" s="50">
        <f t="shared" si="7"/>
        <v>0</v>
      </c>
      <c r="Y49" s="50"/>
      <c r="Z49" s="50"/>
      <c r="AA49" s="50"/>
      <c r="AB49" s="50"/>
      <c r="AC49" s="50"/>
      <c r="AD49" s="50">
        <f t="shared" si="8"/>
        <v>0</v>
      </c>
      <c r="AE49" s="50">
        <f t="shared" si="9"/>
        <v>0</v>
      </c>
      <c r="AF49" s="50">
        <f t="shared" si="10"/>
        <v>0</v>
      </c>
      <c r="AG49" s="50">
        <f t="shared" si="1"/>
        <v>0</v>
      </c>
      <c r="AI49" s="50">
        <f t="shared" si="11"/>
        <v>0</v>
      </c>
      <c r="AJ49" s="50">
        <f t="shared" si="12"/>
        <v>0</v>
      </c>
      <c r="AK49" s="50">
        <f t="shared" si="13"/>
        <v>0</v>
      </c>
      <c r="AL49" s="50">
        <f t="shared" si="14"/>
        <v>0</v>
      </c>
      <c r="AR49" s="50">
        <f t="shared" si="15"/>
        <v>0</v>
      </c>
      <c r="AS49" s="50">
        <f t="shared" si="16"/>
        <v>0</v>
      </c>
      <c r="AT49" s="50">
        <f t="shared" si="17"/>
        <v>0</v>
      </c>
      <c r="AV49" s="49">
        <f t="shared" si="18"/>
        <v>0</v>
      </c>
      <c r="AW49" s="49">
        <f t="shared" si="19"/>
        <v>0</v>
      </c>
      <c r="AX49" s="49">
        <f t="shared" si="20"/>
        <v>0</v>
      </c>
      <c r="AY49" s="49">
        <f t="shared" si="21"/>
        <v>0</v>
      </c>
      <c r="AZ49" s="49">
        <f t="shared" si="22"/>
        <v>0</v>
      </c>
      <c r="BA49" s="49">
        <f t="shared" si="23"/>
        <v>0</v>
      </c>
      <c r="BB49" s="49">
        <f t="shared" si="24"/>
        <v>0</v>
      </c>
      <c r="BC49" s="49">
        <f t="shared" si="25"/>
        <v>0</v>
      </c>
      <c r="BD49" s="49">
        <f t="shared" si="26"/>
        <v>0</v>
      </c>
      <c r="BE49" s="49">
        <f t="shared" si="27"/>
        <v>0</v>
      </c>
      <c r="BF49" s="49">
        <f t="shared" si="28"/>
        <v>0</v>
      </c>
      <c r="BG49" s="49">
        <f t="shared" si="29"/>
        <v>0</v>
      </c>
      <c r="BH49" s="73">
        <f t="shared" si="30"/>
        <v>0</v>
      </c>
      <c r="BI49" s="49">
        <f>VLOOKUP(A49,'1_12'!B:Q,16,0)</f>
        <v>0</v>
      </c>
      <c r="BJ49" s="74">
        <f t="shared" si="31"/>
        <v>0</v>
      </c>
      <c r="BK49" s="50">
        <f t="shared" si="32"/>
        <v>0</v>
      </c>
    </row>
    <row r="50" spans="1:63" x14ac:dyDescent="0.3">
      <c r="A50" s="79" t="s">
        <v>2685</v>
      </c>
      <c r="B50" s="79" t="s">
        <v>1576</v>
      </c>
      <c r="C50" s="79">
        <f>VLOOKUP(B50,Площадь!A:B,2,0)</f>
        <v>15.8</v>
      </c>
      <c r="D50" s="97">
        <f>VLOOKUP(A50,'[1]3+паркинг2023'!$A:$E,5,0)</f>
        <v>44984</v>
      </c>
      <c r="F50">
        <f>28-F49</f>
        <v>2</v>
      </c>
      <c r="G50">
        <v>31</v>
      </c>
      <c r="H50">
        <v>30</v>
      </c>
      <c r="I50">
        <v>31</v>
      </c>
      <c r="J50">
        <v>30</v>
      </c>
      <c r="K50">
        <v>31</v>
      </c>
      <c r="L50">
        <v>31</v>
      </c>
      <c r="M50">
        <v>30</v>
      </c>
      <c r="N50">
        <v>31</v>
      </c>
      <c r="O50">
        <v>30</v>
      </c>
      <c r="P50">
        <v>31</v>
      </c>
      <c r="Q50">
        <f t="shared" si="38"/>
        <v>308</v>
      </c>
      <c r="R50" s="116"/>
      <c r="S50" s="99"/>
      <c r="T50" s="50">
        <f t="shared" si="3"/>
        <v>0</v>
      </c>
      <c r="U50" s="50">
        <f t="shared" si="4"/>
        <v>0</v>
      </c>
      <c r="V50" s="50">
        <f t="shared" si="5"/>
        <v>0</v>
      </c>
      <c r="W50" s="50">
        <f t="shared" si="6"/>
        <v>0</v>
      </c>
      <c r="X50" s="50">
        <f t="shared" si="7"/>
        <v>0</v>
      </c>
      <c r="Y50" s="50"/>
      <c r="Z50" s="50"/>
      <c r="AA50" s="50"/>
      <c r="AB50" s="50"/>
      <c r="AC50" s="50"/>
      <c r="AD50" s="50">
        <f t="shared" si="8"/>
        <v>0</v>
      </c>
      <c r="AE50" s="50">
        <f t="shared" si="9"/>
        <v>0</v>
      </c>
      <c r="AF50" s="50">
        <f t="shared" si="10"/>
        <v>0</v>
      </c>
      <c r="AG50" s="50">
        <f t="shared" si="1"/>
        <v>0</v>
      </c>
      <c r="AI50" s="50">
        <f t="shared" si="11"/>
        <v>0</v>
      </c>
      <c r="AJ50" s="50">
        <f t="shared" si="12"/>
        <v>0</v>
      </c>
      <c r="AK50" s="50">
        <f t="shared" si="13"/>
        <v>0</v>
      </c>
      <c r="AL50" s="50">
        <f t="shared" si="14"/>
        <v>0.10627636413881611</v>
      </c>
      <c r="AR50" s="50">
        <f t="shared" si="15"/>
        <v>0.13106470201745632</v>
      </c>
      <c r="AS50" s="50">
        <f t="shared" si="16"/>
        <v>0.14093749153068325</v>
      </c>
      <c r="AT50" s="50">
        <f t="shared" si="17"/>
        <v>0.20305477616119708</v>
      </c>
      <c r="AV50" s="49">
        <f t="shared" si="18"/>
        <v>0</v>
      </c>
      <c r="AW50" s="49">
        <f t="shared" si="19"/>
        <v>0</v>
      </c>
      <c r="AX50" s="49">
        <f t="shared" si="20"/>
        <v>0</v>
      </c>
      <c r="AY50" s="49">
        <f t="shared" si="21"/>
        <v>285.28402083967245</v>
      </c>
      <c r="AZ50" s="49">
        <f t="shared" si="22"/>
        <v>0</v>
      </c>
      <c r="BA50" s="49">
        <f t="shared" si="23"/>
        <v>0</v>
      </c>
      <c r="BB50" s="49">
        <f t="shared" si="24"/>
        <v>0</v>
      </c>
      <c r="BC50" s="49">
        <f t="shared" si="25"/>
        <v>0</v>
      </c>
      <c r="BD50" s="49">
        <f t="shared" si="26"/>
        <v>0</v>
      </c>
      <c r="BE50" s="49">
        <f t="shared" si="27"/>
        <v>351.82484350757909</v>
      </c>
      <c r="BF50" s="49">
        <f t="shared" si="28"/>
        <v>378.32696476530492</v>
      </c>
      <c r="BG50" s="49">
        <f t="shared" si="29"/>
        <v>545.07211893607098</v>
      </c>
      <c r="BH50" s="73">
        <f t="shared" si="30"/>
        <v>1560.5079480486274</v>
      </c>
      <c r="BI50" s="49">
        <f>VLOOKUP(A50,'1_12'!B:Q,16,0)</f>
        <v>6107.49</v>
      </c>
      <c r="BJ50" s="74">
        <f t="shared" si="31"/>
        <v>-4546.9820519513723</v>
      </c>
      <c r="BK50" s="50">
        <f t="shared" si="32"/>
        <v>3.0661040814775986E-3</v>
      </c>
    </row>
    <row r="51" spans="1:63" x14ac:dyDescent="0.3">
      <c r="A51" s="79" t="s">
        <v>1720</v>
      </c>
      <c r="B51" s="79" t="s">
        <v>1721</v>
      </c>
      <c r="C51" s="79">
        <f>VLOOKUP(B51,Площадь!A:B,2,0)</f>
        <v>13.8</v>
      </c>
      <c r="D51" s="97"/>
      <c r="E51">
        <v>31</v>
      </c>
      <c r="F51">
        <v>8</v>
      </c>
      <c r="Q51">
        <f t="shared" si="38"/>
        <v>39</v>
      </c>
      <c r="R51" s="116"/>
      <c r="S51" s="99"/>
      <c r="T51" s="50">
        <f t="shared" si="3"/>
        <v>0</v>
      </c>
      <c r="U51" s="50">
        <f t="shared" si="4"/>
        <v>0</v>
      </c>
      <c r="V51" s="50">
        <f t="shared" si="5"/>
        <v>0</v>
      </c>
      <c r="W51" s="50">
        <f t="shared" si="6"/>
        <v>0</v>
      </c>
      <c r="X51" s="50">
        <f t="shared" si="7"/>
        <v>0</v>
      </c>
      <c r="Y51" s="50"/>
      <c r="Z51" s="50"/>
      <c r="AA51" s="50"/>
      <c r="AB51" s="50"/>
      <c r="AC51" s="50"/>
      <c r="AD51" s="50">
        <f t="shared" si="8"/>
        <v>0</v>
      </c>
      <c r="AE51" s="50">
        <f t="shared" si="9"/>
        <v>0</v>
      </c>
      <c r="AF51" s="50">
        <f t="shared" si="10"/>
        <v>0</v>
      </c>
      <c r="AG51" s="50">
        <f t="shared" si="1"/>
        <v>0</v>
      </c>
      <c r="AI51" s="50">
        <f t="shared" si="11"/>
        <v>0</v>
      </c>
      <c r="AJ51" s="50">
        <f t="shared" si="12"/>
        <v>0</v>
      </c>
      <c r="AK51" s="50">
        <f t="shared" si="13"/>
        <v>0</v>
      </c>
      <c r="AL51" s="50">
        <f t="shared" si="14"/>
        <v>0</v>
      </c>
      <c r="AR51" s="50">
        <f t="shared" si="15"/>
        <v>0</v>
      </c>
      <c r="AS51" s="50">
        <f t="shared" si="16"/>
        <v>0</v>
      </c>
      <c r="AT51" s="50">
        <f t="shared" si="17"/>
        <v>0</v>
      </c>
      <c r="AV51" s="49">
        <f t="shared" si="18"/>
        <v>0</v>
      </c>
      <c r="AW51" s="49">
        <f t="shared" si="19"/>
        <v>0</v>
      </c>
      <c r="AX51" s="49">
        <f t="shared" si="20"/>
        <v>0</v>
      </c>
      <c r="AY51" s="49">
        <f t="shared" si="21"/>
        <v>0</v>
      </c>
      <c r="AZ51" s="49">
        <f t="shared" si="22"/>
        <v>0</v>
      </c>
      <c r="BA51" s="49">
        <f t="shared" si="23"/>
        <v>0</v>
      </c>
      <c r="BB51" s="49">
        <f t="shared" si="24"/>
        <v>0</v>
      </c>
      <c r="BC51" s="49">
        <f t="shared" si="25"/>
        <v>0</v>
      </c>
      <c r="BD51" s="49">
        <f t="shared" si="26"/>
        <v>0</v>
      </c>
      <c r="BE51" s="49">
        <f t="shared" si="27"/>
        <v>0</v>
      </c>
      <c r="BF51" s="49">
        <f t="shared" si="28"/>
        <v>0</v>
      </c>
      <c r="BG51" s="49">
        <f t="shared" si="29"/>
        <v>0</v>
      </c>
      <c r="BH51" s="73">
        <f t="shared" si="30"/>
        <v>0</v>
      </c>
      <c r="BI51" s="49">
        <f>VLOOKUP(A51,'1_12'!B:Q,16,0)</f>
        <v>0</v>
      </c>
      <c r="BJ51" s="74">
        <f t="shared" si="31"/>
        <v>0</v>
      </c>
      <c r="BK51" s="50">
        <f t="shared" si="32"/>
        <v>0</v>
      </c>
    </row>
    <row r="52" spans="1:63" x14ac:dyDescent="0.3">
      <c r="A52" s="79" t="s">
        <v>2686</v>
      </c>
      <c r="B52" s="79" t="s">
        <v>1721</v>
      </c>
      <c r="C52" s="79">
        <f>VLOOKUP(B52,Площадь!A:B,2,0)</f>
        <v>13.8</v>
      </c>
      <c r="D52" s="97">
        <f>VLOOKUP(A52,'[1]3+паркинг2023'!$A:$E,5,0)</f>
        <v>44966</v>
      </c>
      <c r="F52">
        <f>28-F51</f>
        <v>20</v>
      </c>
      <c r="G52">
        <v>31</v>
      </c>
      <c r="H52">
        <v>30</v>
      </c>
      <c r="I52">
        <v>30</v>
      </c>
      <c r="Q52">
        <f t="shared" si="38"/>
        <v>111</v>
      </c>
      <c r="R52" s="116"/>
      <c r="S52" s="99"/>
      <c r="T52" s="50">
        <f t="shared" si="3"/>
        <v>0</v>
      </c>
      <c r="U52" s="50">
        <f t="shared" si="4"/>
        <v>0</v>
      </c>
      <c r="V52" s="50">
        <f t="shared" si="5"/>
        <v>0</v>
      </c>
      <c r="W52" s="50">
        <f t="shared" si="6"/>
        <v>0</v>
      </c>
      <c r="X52" s="50">
        <f t="shared" si="7"/>
        <v>0</v>
      </c>
      <c r="Y52" s="50"/>
      <c r="Z52" s="50"/>
      <c r="AA52" s="50"/>
      <c r="AB52" s="50"/>
      <c r="AC52" s="50"/>
      <c r="AD52" s="50">
        <f t="shared" si="8"/>
        <v>0</v>
      </c>
      <c r="AE52" s="50">
        <f t="shared" si="9"/>
        <v>0</v>
      </c>
      <c r="AF52" s="50">
        <f t="shared" si="10"/>
        <v>0</v>
      </c>
      <c r="AG52" s="50">
        <f t="shared" si="1"/>
        <v>0</v>
      </c>
      <c r="AI52" s="50">
        <f t="shared" si="11"/>
        <v>0</v>
      </c>
      <c r="AJ52" s="50">
        <f t="shared" si="12"/>
        <v>0</v>
      </c>
      <c r="AK52" s="50">
        <f t="shared" si="13"/>
        <v>0</v>
      </c>
      <c r="AL52" s="50">
        <f t="shared" si="14"/>
        <v>9.2823659817446974E-2</v>
      </c>
      <c r="AR52" s="50">
        <f t="shared" si="15"/>
        <v>0</v>
      </c>
      <c r="AS52" s="50">
        <f t="shared" si="16"/>
        <v>0</v>
      </c>
      <c r="AT52" s="50">
        <f t="shared" si="17"/>
        <v>0</v>
      </c>
      <c r="AV52" s="49">
        <f t="shared" si="18"/>
        <v>0</v>
      </c>
      <c r="AW52" s="49">
        <f t="shared" si="19"/>
        <v>0</v>
      </c>
      <c r="AX52" s="49">
        <f t="shared" si="20"/>
        <v>0</v>
      </c>
      <c r="AY52" s="49">
        <f t="shared" si="21"/>
        <v>249.17211946756197</v>
      </c>
      <c r="AZ52" s="49">
        <f t="shared" si="22"/>
        <v>0</v>
      </c>
      <c r="BA52" s="49">
        <f t="shared" si="23"/>
        <v>0</v>
      </c>
      <c r="BB52" s="49">
        <f t="shared" si="24"/>
        <v>0</v>
      </c>
      <c r="BC52" s="49">
        <f t="shared" si="25"/>
        <v>0</v>
      </c>
      <c r="BD52" s="49">
        <f t="shared" si="26"/>
        <v>0</v>
      </c>
      <c r="BE52" s="49">
        <f t="shared" si="27"/>
        <v>0</v>
      </c>
      <c r="BF52" s="49">
        <f t="shared" si="28"/>
        <v>0</v>
      </c>
      <c r="BG52" s="49">
        <f t="shared" si="29"/>
        <v>0</v>
      </c>
      <c r="BH52" s="73">
        <f t="shared" si="30"/>
        <v>249.17211946756197</v>
      </c>
      <c r="BI52" s="49">
        <f>VLOOKUP(A52,'1_12'!B:Q,16,0)</f>
        <v>1166.3000000000002</v>
      </c>
      <c r="BJ52" s="74">
        <f t="shared" si="31"/>
        <v>-917.12788053243821</v>
      </c>
      <c r="BK52" s="50">
        <f t="shared" si="32"/>
        <v>5.6052934672371358E-4</v>
      </c>
    </row>
    <row r="53" spans="1:63" x14ac:dyDescent="0.3">
      <c r="A53" s="79" t="s">
        <v>2726</v>
      </c>
      <c r="B53" s="79" t="s">
        <v>1721</v>
      </c>
      <c r="C53" s="79">
        <f>VLOOKUP(B53,Площадь!A:B,2,0)</f>
        <v>13.8</v>
      </c>
      <c r="D53" s="97">
        <f>VLOOKUP(A53,'[1]3+паркинг2023'!$A:$E,5,0)</f>
        <v>45077</v>
      </c>
      <c r="I53">
        <f>31-I52</f>
        <v>1</v>
      </c>
      <c r="J53">
        <v>30</v>
      </c>
      <c r="K53">
        <v>31</v>
      </c>
      <c r="L53">
        <v>31</v>
      </c>
      <c r="M53">
        <v>30</v>
      </c>
      <c r="N53">
        <v>31</v>
      </c>
      <c r="O53">
        <v>30</v>
      </c>
      <c r="P53">
        <v>31</v>
      </c>
      <c r="Q53">
        <f t="shared" si="38"/>
        <v>215</v>
      </c>
      <c r="R53" s="116"/>
      <c r="S53" s="99"/>
      <c r="T53" s="50">
        <f t="shared" si="3"/>
        <v>0</v>
      </c>
      <c r="U53" s="50">
        <f t="shared" si="4"/>
        <v>0</v>
      </c>
      <c r="V53" s="50">
        <f t="shared" si="5"/>
        <v>0</v>
      </c>
      <c r="W53" s="50">
        <f t="shared" si="6"/>
        <v>0</v>
      </c>
      <c r="X53" s="50">
        <f t="shared" si="7"/>
        <v>0</v>
      </c>
      <c r="Y53" s="50"/>
      <c r="Z53" s="50"/>
      <c r="AA53" s="50"/>
      <c r="AB53" s="50"/>
      <c r="AC53" s="50"/>
      <c r="AD53" s="50">
        <f t="shared" si="8"/>
        <v>0</v>
      </c>
      <c r="AE53" s="50">
        <f t="shared" si="9"/>
        <v>0</v>
      </c>
      <c r="AF53" s="50">
        <f t="shared" si="10"/>
        <v>0</v>
      </c>
      <c r="AG53" s="50">
        <f t="shared" si="1"/>
        <v>0</v>
      </c>
      <c r="AI53" s="50">
        <f t="shared" si="11"/>
        <v>0</v>
      </c>
      <c r="AJ53" s="50">
        <f t="shared" si="12"/>
        <v>0</v>
      </c>
      <c r="AK53" s="50">
        <f t="shared" si="13"/>
        <v>0</v>
      </c>
      <c r="AL53" s="50">
        <f t="shared" si="14"/>
        <v>0</v>
      </c>
      <c r="AR53" s="50">
        <f t="shared" si="15"/>
        <v>0.11447423340765173</v>
      </c>
      <c r="AS53" s="50">
        <f t="shared" si="16"/>
        <v>0.12309730272933093</v>
      </c>
      <c r="AT53" s="50">
        <f t="shared" si="17"/>
        <v>0.17735163993826072</v>
      </c>
      <c r="AV53" s="49">
        <f t="shared" si="18"/>
        <v>0</v>
      </c>
      <c r="AW53" s="49">
        <f t="shared" si="19"/>
        <v>0</v>
      </c>
      <c r="AX53" s="49">
        <f t="shared" si="20"/>
        <v>0</v>
      </c>
      <c r="AY53" s="49">
        <f t="shared" si="21"/>
        <v>0</v>
      </c>
      <c r="AZ53" s="49">
        <f t="shared" si="22"/>
        <v>0</v>
      </c>
      <c r="BA53" s="49">
        <f t="shared" si="23"/>
        <v>0</v>
      </c>
      <c r="BB53" s="49">
        <f t="shared" si="24"/>
        <v>0</v>
      </c>
      <c r="BC53" s="49">
        <f t="shared" si="25"/>
        <v>0</v>
      </c>
      <c r="BD53" s="49">
        <f t="shared" si="26"/>
        <v>0</v>
      </c>
      <c r="BE53" s="49">
        <f t="shared" si="27"/>
        <v>307.29005319016403</v>
      </c>
      <c r="BF53" s="49">
        <f t="shared" si="28"/>
        <v>330.43747555450682</v>
      </c>
      <c r="BG53" s="49">
        <f t="shared" si="29"/>
        <v>476.0756481846696</v>
      </c>
      <c r="BH53" s="73">
        <f t="shared" si="30"/>
        <v>1113.8031769293405</v>
      </c>
      <c r="BI53" s="49">
        <f>VLOOKUP(A53,'1_12'!B:Q,16,0)</f>
        <v>4168.3500000000004</v>
      </c>
      <c r="BJ53" s="74">
        <f t="shared" si="31"/>
        <v>-3054.5468230706601</v>
      </c>
      <c r="BK53" s="50">
        <f t="shared" si="32"/>
        <v>2.5055747347538853E-3</v>
      </c>
    </row>
    <row r="54" spans="1:63" x14ac:dyDescent="0.3">
      <c r="A54" s="79" t="s">
        <v>1830</v>
      </c>
      <c r="B54" s="79" t="s">
        <v>1831</v>
      </c>
      <c r="C54" s="79">
        <f>VLOOKUP(B54,Площадь!A:B,2,0)</f>
        <v>17.399999999999999</v>
      </c>
      <c r="D54" s="97"/>
      <c r="E54">
        <v>31</v>
      </c>
      <c r="F54">
        <v>28</v>
      </c>
      <c r="G54">
        <v>31</v>
      </c>
      <c r="H54">
        <v>30</v>
      </c>
      <c r="I54">
        <v>31</v>
      </c>
      <c r="J54">
        <v>30</v>
      </c>
      <c r="K54">
        <v>31</v>
      </c>
      <c r="L54">
        <v>31</v>
      </c>
      <c r="M54">
        <v>30</v>
      </c>
      <c r="N54">
        <v>31</v>
      </c>
      <c r="O54">
        <v>30</v>
      </c>
      <c r="P54">
        <v>31</v>
      </c>
      <c r="Q54">
        <f>SUM(E54:P54)</f>
        <v>365</v>
      </c>
      <c r="R54" s="116"/>
      <c r="S54" s="99"/>
      <c r="T54" s="50">
        <f t="shared" si="3"/>
        <v>0</v>
      </c>
      <c r="U54" s="50">
        <f t="shared" si="4"/>
        <v>0</v>
      </c>
      <c r="V54" s="50">
        <f t="shared" si="5"/>
        <v>0</v>
      </c>
      <c r="W54" s="50">
        <f t="shared" si="6"/>
        <v>0</v>
      </c>
      <c r="X54" s="50">
        <f t="shared" si="7"/>
        <v>0</v>
      </c>
      <c r="Y54" s="50"/>
      <c r="Z54" s="50"/>
      <c r="AA54" s="50"/>
      <c r="AB54" s="50"/>
      <c r="AC54" s="50"/>
      <c r="AD54" s="50">
        <f t="shared" si="8"/>
        <v>0</v>
      </c>
      <c r="AE54" s="50">
        <f t="shared" si="9"/>
        <v>0</v>
      </c>
      <c r="AF54" s="50">
        <f t="shared" si="10"/>
        <v>0</v>
      </c>
      <c r="AG54" s="50">
        <f t="shared" si="1"/>
        <v>0</v>
      </c>
      <c r="AI54" s="50">
        <f t="shared" si="11"/>
        <v>0</v>
      </c>
      <c r="AJ54" s="50">
        <f t="shared" si="12"/>
        <v>0</v>
      </c>
      <c r="AK54" s="50">
        <f t="shared" si="13"/>
        <v>0</v>
      </c>
      <c r="AL54" s="50">
        <f t="shared" si="14"/>
        <v>0.11703852759591139</v>
      </c>
      <c r="AR54" s="50">
        <f t="shared" si="15"/>
        <v>0.14433707690529998</v>
      </c>
      <c r="AS54" s="50">
        <f t="shared" si="16"/>
        <v>0.15520964257176506</v>
      </c>
      <c r="AT54" s="50">
        <f t="shared" si="17"/>
        <v>0.22361728513954612</v>
      </c>
      <c r="AV54" s="49">
        <f t="shared" si="18"/>
        <v>0</v>
      </c>
      <c r="AW54" s="49">
        <f t="shared" si="19"/>
        <v>0</v>
      </c>
      <c r="AX54" s="49">
        <f t="shared" si="20"/>
        <v>0</v>
      </c>
      <c r="AY54" s="49">
        <f t="shared" si="21"/>
        <v>314.17354193736071</v>
      </c>
      <c r="AZ54" s="49">
        <f t="shared" si="22"/>
        <v>0</v>
      </c>
      <c r="BA54" s="49">
        <f t="shared" si="23"/>
        <v>0</v>
      </c>
      <c r="BB54" s="49">
        <f t="shared" si="24"/>
        <v>0</v>
      </c>
      <c r="BC54" s="49">
        <f t="shared" si="25"/>
        <v>0</v>
      </c>
      <c r="BD54" s="49">
        <f t="shared" si="26"/>
        <v>0</v>
      </c>
      <c r="BE54" s="49">
        <f t="shared" si="27"/>
        <v>387.4526757615111</v>
      </c>
      <c r="BF54" s="49">
        <f t="shared" si="28"/>
        <v>416.63855613394327</v>
      </c>
      <c r="BG54" s="49">
        <f t="shared" si="29"/>
        <v>600.26929553719208</v>
      </c>
      <c r="BH54" s="73">
        <f t="shared" si="30"/>
        <v>1718.5340693700073</v>
      </c>
      <c r="BI54" s="49">
        <f>VLOOKUP(A54,'1_12'!B:Q,16,0)</f>
        <v>6725.97</v>
      </c>
      <c r="BJ54" s="74">
        <f t="shared" si="31"/>
        <v>-5007.435930629993</v>
      </c>
      <c r="BK54" s="50">
        <f t="shared" si="32"/>
        <v>3.0661040814775986E-3</v>
      </c>
    </row>
    <row r="55" spans="1:63" x14ac:dyDescent="0.3">
      <c r="A55" s="79" t="s">
        <v>1403</v>
      </c>
      <c r="B55" s="79" t="s">
        <v>1404</v>
      </c>
      <c r="C55" s="79">
        <f>VLOOKUP(B55,Площадь!A:B,2,0)</f>
        <v>15.8</v>
      </c>
      <c r="D55" s="97"/>
      <c r="E55">
        <v>31</v>
      </c>
      <c r="F55">
        <v>28</v>
      </c>
      <c r="G55">
        <v>31</v>
      </c>
      <c r="H55">
        <v>6</v>
      </c>
      <c r="Q55">
        <f t="shared" ref="Q55:Q56" si="39">SUM(E55:P55)</f>
        <v>96</v>
      </c>
      <c r="R55" s="116"/>
      <c r="S55" s="99"/>
      <c r="T55" s="50">
        <f t="shared" si="3"/>
        <v>0</v>
      </c>
      <c r="U55" s="50">
        <f t="shared" si="4"/>
        <v>0</v>
      </c>
      <c r="V55" s="50">
        <f t="shared" si="5"/>
        <v>0</v>
      </c>
      <c r="W55" s="50">
        <f t="shared" si="6"/>
        <v>0</v>
      </c>
      <c r="X55" s="50">
        <f t="shared" si="7"/>
        <v>0</v>
      </c>
      <c r="Y55" s="50"/>
      <c r="Z55" s="50"/>
      <c r="AA55" s="50"/>
      <c r="AB55" s="50"/>
      <c r="AC55" s="50"/>
      <c r="AD55" s="50">
        <f t="shared" si="8"/>
        <v>0</v>
      </c>
      <c r="AE55" s="50">
        <f t="shared" si="9"/>
        <v>0</v>
      </c>
      <c r="AF55" s="50">
        <f t="shared" si="10"/>
        <v>0</v>
      </c>
      <c r="AG55" s="50">
        <f t="shared" si="1"/>
        <v>0</v>
      </c>
      <c r="AI55" s="50">
        <f t="shared" si="11"/>
        <v>0</v>
      </c>
      <c r="AJ55" s="50">
        <f t="shared" si="12"/>
        <v>0</v>
      </c>
      <c r="AK55" s="50">
        <f t="shared" si="13"/>
        <v>0</v>
      </c>
      <c r="AL55" s="50">
        <f t="shared" si="14"/>
        <v>2.1255272827763225E-2</v>
      </c>
      <c r="AR55" s="50">
        <f t="shared" si="15"/>
        <v>0</v>
      </c>
      <c r="AS55" s="50">
        <f t="shared" si="16"/>
        <v>0</v>
      </c>
      <c r="AT55" s="50">
        <f t="shared" si="17"/>
        <v>0</v>
      </c>
      <c r="AV55" s="49">
        <f t="shared" si="18"/>
        <v>0</v>
      </c>
      <c r="AW55" s="49">
        <f t="shared" si="19"/>
        <v>0</v>
      </c>
      <c r="AX55" s="49">
        <f t="shared" si="20"/>
        <v>0</v>
      </c>
      <c r="AY55" s="49">
        <f t="shared" si="21"/>
        <v>57.056804167934494</v>
      </c>
      <c r="AZ55" s="49">
        <f t="shared" si="22"/>
        <v>0</v>
      </c>
      <c r="BA55" s="49">
        <f t="shared" si="23"/>
        <v>0</v>
      </c>
      <c r="BB55" s="49">
        <f t="shared" si="24"/>
        <v>0</v>
      </c>
      <c r="BC55" s="49">
        <f t="shared" si="25"/>
        <v>0</v>
      </c>
      <c r="BD55" s="49">
        <f t="shared" si="26"/>
        <v>0</v>
      </c>
      <c r="BE55" s="49">
        <f t="shared" si="27"/>
        <v>0</v>
      </c>
      <c r="BF55" s="49">
        <f t="shared" si="28"/>
        <v>0</v>
      </c>
      <c r="BG55" s="49">
        <f t="shared" si="29"/>
        <v>0</v>
      </c>
      <c r="BH55" s="73">
        <f t="shared" si="30"/>
        <v>57.056804167934494</v>
      </c>
      <c r="BI55" s="49">
        <f>VLOOKUP(A55,'1_12'!B:Q,16,0)</f>
        <v>135.72</v>
      </c>
      <c r="BJ55" s="74">
        <f t="shared" si="31"/>
        <v>-78.663195832065497</v>
      </c>
      <c r="BK55" s="50">
        <f t="shared" si="32"/>
        <v>1.1210586934474274E-4</v>
      </c>
    </row>
    <row r="56" spans="1:63" x14ac:dyDescent="0.3">
      <c r="A56" s="79" t="s">
        <v>2708</v>
      </c>
      <c r="B56" s="79" t="s">
        <v>1404</v>
      </c>
      <c r="C56" s="79">
        <f>VLOOKUP(B56,Площадь!A:B,2,0)</f>
        <v>15.8</v>
      </c>
      <c r="D56" s="97">
        <f>VLOOKUP(A56,'[1]3+паркинг2023'!$A:$E,5,0)</f>
        <v>45023</v>
      </c>
      <c r="H56">
        <f>30-H55</f>
        <v>24</v>
      </c>
      <c r="I56">
        <v>31</v>
      </c>
      <c r="J56">
        <v>30</v>
      </c>
      <c r="K56">
        <v>31</v>
      </c>
      <c r="L56">
        <v>31</v>
      </c>
      <c r="M56">
        <v>30</v>
      </c>
      <c r="N56">
        <v>31</v>
      </c>
      <c r="O56">
        <v>30</v>
      </c>
      <c r="P56">
        <v>31</v>
      </c>
      <c r="Q56">
        <f t="shared" si="39"/>
        <v>269</v>
      </c>
      <c r="R56" s="116"/>
      <c r="S56" s="99"/>
      <c r="T56" s="50">
        <f t="shared" si="3"/>
        <v>0</v>
      </c>
      <c r="U56" s="50">
        <f t="shared" si="4"/>
        <v>0</v>
      </c>
      <c r="V56" s="50">
        <f t="shared" si="5"/>
        <v>0</v>
      </c>
      <c r="W56" s="50">
        <f t="shared" si="6"/>
        <v>0</v>
      </c>
      <c r="X56" s="50">
        <f t="shared" si="7"/>
        <v>0</v>
      </c>
      <c r="Y56" s="50"/>
      <c r="Z56" s="50"/>
      <c r="AA56" s="50"/>
      <c r="AB56" s="50"/>
      <c r="AC56" s="50"/>
      <c r="AD56" s="50">
        <f t="shared" si="8"/>
        <v>0</v>
      </c>
      <c r="AE56" s="50">
        <f t="shared" si="9"/>
        <v>0</v>
      </c>
      <c r="AF56" s="50">
        <f t="shared" si="10"/>
        <v>0</v>
      </c>
      <c r="AG56" s="50">
        <f t="shared" si="1"/>
        <v>0</v>
      </c>
      <c r="AI56" s="50">
        <f t="shared" si="11"/>
        <v>0</v>
      </c>
      <c r="AJ56" s="50">
        <f t="shared" si="12"/>
        <v>0</v>
      </c>
      <c r="AK56" s="50">
        <f t="shared" si="13"/>
        <v>0</v>
      </c>
      <c r="AL56" s="50">
        <f t="shared" si="14"/>
        <v>8.5021091311052899E-2</v>
      </c>
      <c r="AR56" s="50">
        <f t="shared" si="15"/>
        <v>0.13106470201745632</v>
      </c>
      <c r="AS56" s="50">
        <f t="shared" si="16"/>
        <v>0.14093749153068325</v>
      </c>
      <c r="AT56" s="50">
        <f t="shared" si="17"/>
        <v>0.20305477616119708</v>
      </c>
      <c r="AV56" s="49">
        <f t="shared" si="18"/>
        <v>0</v>
      </c>
      <c r="AW56" s="49">
        <f t="shared" si="19"/>
        <v>0</v>
      </c>
      <c r="AX56" s="49">
        <f t="shared" si="20"/>
        <v>0</v>
      </c>
      <c r="AY56" s="49">
        <f t="shared" si="21"/>
        <v>228.22721667173798</v>
      </c>
      <c r="AZ56" s="49">
        <f t="shared" si="22"/>
        <v>0</v>
      </c>
      <c r="BA56" s="49">
        <f t="shared" si="23"/>
        <v>0</v>
      </c>
      <c r="BB56" s="49">
        <f t="shared" si="24"/>
        <v>0</v>
      </c>
      <c r="BC56" s="49">
        <f t="shared" si="25"/>
        <v>0</v>
      </c>
      <c r="BD56" s="49">
        <f t="shared" si="26"/>
        <v>0</v>
      </c>
      <c r="BE56" s="49">
        <f t="shared" si="27"/>
        <v>351.82484350757909</v>
      </c>
      <c r="BF56" s="49">
        <f t="shared" si="28"/>
        <v>378.32696476530492</v>
      </c>
      <c r="BG56" s="49">
        <f t="shared" si="29"/>
        <v>545.07211893607098</v>
      </c>
      <c r="BH56" s="73">
        <f t="shared" si="30"/>
        <v>1503.4511438806931</v>
      </c>
      <c r="BI56" s="49">
        <f>VLOOKUP(A56,'1_12'!B:Q,16,0)</f>
        <v>5971.7599999999993</v>
      </c>
      <c r="BJ56" s="74">
        <f t="shared" si="31"/>
        <v>-4468.3088561193063</v>
      </c>
      <c r="BK56" s="50">
        <f t="shared" si="32"/>
        <v>2.9539982121328558E-3</v>
      </c>
    </row>
    <row r="57" spans="1:63" x14ac:dyDescent="0.3">
      <c r="A57" s="79" t="s">
        <v>674</v>
      </c>
      <c r="B57" s="79" t="s">
        <v>675</v>
      </c>
      <c r="C57" s="79">
        <f>VLOOKUP(B57,Площадь!A:B,2,0)</f>
        <v>13.8</v>
      </c>
      <c r="D57" s="97"/>
      <c r="E57">
        <v>31</v>
      </c>
      <c r="F57">
        <v>28</v>
      </c>
      <c r="G57">
        <v>31</v>
      </c>
      <c r="H57">
        <v>30</v>
      </c>
      <c r="I57">
        <v>31</v>
      </c>
      <c r="J57">
        <v>30</v>
      </c>
      <c r="K57">
        <v>31</v>
      </c>
      <c r="L57">
        <v>31</v>
      </c>
      <c r="M57">
        <v>30</v>
      </c>
      <c r="N57">
        <v>31</v>
      </c>
      <c r="O57">
        <v>30</v>
      </c>
      <c r="P57">
        <v>31</v>
      </c>
      <c r="Q57">
        <f t="shared" ref="Q57:Q67" si="40">SUM(E57:P57)</f>
        <v>365</v>
      </c>
      <c r="R57" s="116"/>
      <c r="S57" s="99"/>
      <c r="T57" s="50">
        <f t="shared" si="3"/>
        <v>0</v>
      </c>
      <c r="U57" s="50">
        <f t="shared" si="4"/>
        <v>0</v>
      </c>
      <c r="V57" s="50">
        <f t="shared" si="5"/>
        <v>0</v>
      </c>
      <c r="W57" s="50">
        <f t="shared" si="6"/>
        <v>0</v>
      </c>
      <c r="X57" s="50">
        <f t="shared" si="7"/>
        <v>0</v>
      </c>
      <c r="Y57" s="50"/>
      <c r="Z57" s="50"/>
      <c r="AA57" s="50"/>
      <c r="AB57" s="50"/>
      <c r="AC57" s="50"/>
      <c r="AD57" s="50">
        <f t="shared" si="8"/>
        <v>0</v>
      </c>
      <c r="AE57" s="50">
        <f t="shared" si="9"/>
        <v>0</v>
      </c>
      <c r="AF57" s="50">
        <f t="shared" si="10"/>
        <v>0</v>
      </c>
      <c r="AG57" s="50">
        <f t="shared" si="1"/>
        <v>0</v>
      </c>
      <c r="AI57" s="50">
        <f t="shared" si="11"/>
        <v>0</v>
      </c>
      <c r="AJ57" s="50">
        <f t="shared" si="12"/>
        <v>0</v>
      </c>
      <c r="AK57" s="50">
        <f t="shared" si="13"/>
        <v>0</v>
      </c>
      <c r="AL57" s="50">
        <f t="shared" si="14"/>
        <v>9.2823659817446974E-2</v>
      </c>
      <c r="AR57" s="50">
        <f t="shared" si="15"/>
        <v>0.11447423340765173</v>
      </c>
      <c r="AS57" s="50">
        <f t="shared" si="16"/>
        <v>0.12309730272933093</v>
      </c>
      <c r="AT57" s="50">
        <f t="shared" si="17"/>
        <v>0.17735163993826072</v>
      </c>
      <c r="AV57" s="49">
        <f t="shared" si="18"/>
        <v>0</v>
      </c>
      <c r="AW57" s="49">
        <f t="shared" si="19"/>
        <v>0</v>
      </c>
      <c r="AX57" s="49">
        <f t="shared" si="20"/>
        <v>0</v>
      </c>
      <c r="AY57" s="49">
        <f t="shared" si="21"/>
        <v>249.17211946756197</v>
      </c>
      <c r="AZ57" s="49">
        <f t="shared" si="22"/>
        <v>0</v>
      </c>
      <c r="BA57" s="49">
        <f t="shared" si="23"/>
        <v>0</v>
      </c>
      <c r="BB57" s="49">
        <f t="shared" si="24"/>
        <v>0</v>
      </c>
      <c r="BC57" s="49">
        <f t="shared" si="25"/>
        <v>0</v>
      </c>
      <c r="BD57" s="49">
        <f t="shared" si="26"/>
        <v>0</v>
      </c>
      <c r="BE57" s="49">
        <f t="shared" si="27"/>
        <v>307.29005319016403</v>
      </c>
      <c r="BF57" s="49">
        <f t="shared" si="28"/>
        <v>330.43747555450682</v>
      </c>
      <c r="BG57" s="49">
        <f t="shared" si="29"/>
        <v>476.0756481846696</v>
      </c>
      <c r="BH57" s="73">
        <f t="shared" si="30"/>
        <v>1362.9752963969024</v>
      </c>
      <c r="BI57" s="49">
        <f>VLOOKUP(A57,'1_12'!B:Q,16,0)</f>
        <v>5334.39</v>
      </c>
      <c r="BJ57" s="74">
        <f t="shared" si="31"/>
        <v>-3971.4147036030981</v>
      </c>
      <c r="BK57" s="50">
        <f t="shared" si="32"/>
        <v>3.066104081477599E-3</v>
      </c>
    </row>
    <row r="58" spans="1:63" x14ac:dyDescent="0.3">
      <c r="A58" s="79" t="s">
        <v>691</v>
      </c>
      <c r="B58" s="79" t="s">
        <v>692</v>
      </c>
      <c r="C58" s="79">
        <f>VLOOKUP(B58,Площадь!A:B,2,0)</f>
        <v>17.399999999999999</v>
      </c>
      <c r="D58" s="97"/>
      <c r="E58">
        <v>31</v>
      </c>
      <c r="F58">
        <v>28</v>
      </c>
      <c r="G58">
        <v>31</v>
      </c>
      <c r="H58">
        <v>30</v>
      </c>
      <c r="I58">
        <v>31</v>
      </c>
      <c r="J58">
        <v>30</v>
      </c>
      <c r="K58">
        <v>31</v>
      </c>
      <c r="L58">
        <v>31</v>
      </c>
      <c r="M58">
        <v>30</v>
      </c>
      <c r="N58">
        <v>31</v>
      </c>
      <c r="O58">
        <v>30</v>
      </c>
      <c r="P58">
        <v>31</v>
      </c>
      <c r="Q58">
        <f t="shared" si="40"/>
        <v>365</v>
      </c>
      <c r="R58" s="116"/>
      <c r="S58" s="99"/>
      <c r="T58" s="50">
        <f t="shared" si="3"/>
        <v>0</v>
      </c>
      <c r="U58" s="50">
        <f t="shared" si="4"/>
        <v>0</v>
      </c>
      <c r="V58" s="50">
        <f t="shared" si="5"/>
        <v>0</v>
      </c>
      <c r="W58" s="50">
        <f t="shared" si="6"/>
        <v>0</v>
      </c>
      <c r="X58" s="50">
        <f t="shared" si="7"/>
        <v>0</v>
      </c>
      <c r="Y58" s="50"/>
      <c r="Z58" s="50"/>
      <c r="AA58" s="50"/>
      <c r="AB58" s="50"/>
      <c r="AC58" s="50"/>
      <c r="AD58" s="50">
        <f t="shared" si="8"/>
        <v>0</v>
      </c>
      <c r="AE58" s="50">
        <f t="shared" si="9"/>
        <v>0</v>
      </c>
      <c r="AF58" s="50">
        <f t="shared" si="10"/>
        <v>0</v>
      </c>
      <c r="AG58" s="50">
        <f t="shared" si="1"/>
        <v>0</v>
      </c>
      <c r="AI58" s="50">
        <f t="shared" si="11"/>
        <v>0</v>
      </c>
      <c r="AJ58" s="50">
        <f t="shared" si="12"/>
        <v>0</v>
      </c>
      <c r="AK58" s="50">
        <f t="shared" si="13"/>
        <v>0</v>
      </c>
      <c r="AL58" s="50">
        <f t="shared" si="14"/>
        <v>0.11703852759591139</v>
      </c>
      <c r="AR58" s="50">
        <f t="shared" si="15"/>
        <v>0.14433707690529998</v>
      </c>
      <c r="AS58" s="50">
        <f t="shared" si="16"/>
        <v>0.15520964257176506</v>
      </c>
      <c r="AT58" s="50">
        <f t="shared" si="17"/>
        <v>0.22361728513954612</v>
      </c>
      <c r="AV58" s="49">
        <f t="shared" si="18"/>
        <v>0</v>
      </c>
      <c r="AW58" s="49">
        <f t="shared" si="19"/>
        <v>0</v>
      </c>
      <c r="AX58" s="49">
        <f t="shared" si="20"/>
        <v>0</v>
      </c>
      <c r="AY58" s="49">
        <f t="shared" si="21"/>
        <v>314.17354193736071</v>
      </c>
      <c r="AZ58" s="49">
        <f t="shared" si="22"/>
        <v>0</v>
      </c>
      <c r="BA58" s="49">
        <f t="shared" si="23"/>
        <v>0</v>
      </c>
      <c r="BB58" s="49">
        <f t="shared" si="24"/>
        <v>0</v>
      </c>
      <c r="BC58" s="49">
        <f t="shared" si="25"/>
        <v>0</v>
      </c>
      <c r="BD58" s="49">
        <f t="shared" si="26"/>
        <v>0</v>
      </c>
      <c r="BE58" s="49">
        <f t="shared" si="27"/>
        <v>387.4526757615111</v>
      </c>
      <c r="BF58" s="49">
        <f t="shared" si="28"/>
        <v>416.63855613394327</v>
      </c>
      <c r="BG58" s="49">
        <f t="shared" si="29"/>
        <v>600.26929553719208</v>
      </c>
      <c r="BH58" s="73">
        <f t="shared" si="30"/>
        <v>1718.5340693700073</v>
      </c>
      <c r="BI58" s="49">
        <f>VLOOKUP(A58,'1_12'!B:Q,16,0)</f>
        <v>6725.97</v>
      </c>
      <c r="BJ58" s="74">
        <f t="shared" si="31"/>
        <v>-5007.435930629993</v>
      </c>
      <c r="BK58" s="50">
        <f t="shared" si="32"/>
        <v>3.0661040814775986E-3</v>
      </c>
    </row>
    <row r="59" spans="1:63" x14ac:dyDescent="0.3">
      <c r="A59" s="79" t="s">
        <v>1266</v>
      </c>
      <c r="B59" s="79" t="s">
        <v>1267</v>
      </c>
      <c r="C59" s="79">
        <f>VLOOKUP(B59,Площадь!A:B,2,0)</f>
        <v>15.8</v>
      </c>
      <c r="D59" s="97"/>
      <c r="E59">
        <v>31</v>
      </c>
      <c r="F59">
        <v>28</v>
      </c>
      <c r="G59">
        <v>31</v>
      </c>
      <c r="H59">
        <v>30</v>
      </c>
      <c r="I59">
        <v>31</v>
      </c>
      <c r="J59">
        <v>30</v>
      </c>
      <c r="K59">
        <v>31</v>
      </c>
      <c r="L59">
        <v>31</v>
      </c>
      <c r="M59">
        <v>30</v>
      </c>
      <c r="N59">
        <v>31</v>
      </c>
      <c r="O59">
        <v>30</v>
      </c>
      <c r="P59">
        <v>31</v>
      </c>
      <c r="Q59">
        <f t="shared" si="40"/>
        <v>365</v>
      </c>
      <c r="R59" s="116"/>
      <c r="S59" s="99"/>
      <c r="T59" s="50">
        <f t="shared" si="3"/>
        <v>0</v>
      </c>
      <c r="U59" s="50">
        <f t="shared" si="4"/>
        <v>0</v>
      </c>
      <c r="V59" s="50">
        <f t="shared" si="5"/>
        <v>0</v>
      </c>
      <c r="W59" s="50">
        <f t="shared" si="6"/>
        <v>0</v>
      </c>
      <c r="X59" s="50">
        <f t="shared" si="7"/>
        <v>0</v>
      </c>
      <c r="Y59" s="50"/>
      <c r="Z59" s="50"/>
      <c r="AA59" s="50"/>
      <c r="AB59" s="50"/>
      <c r="AC59" s="50"/>
      <c r="AD59" s="50">
        <f t="shared" si="8"/>
        <v>0</v>
      </c>
      <c r="AE59" s="50">
        <f t="shared" si="9"/>
        <v>0</v>
      </c>
      <c r="AF59" s="50">
        <f t="shared" si="10"/>
        <v>0</v>
      </c>
      <c r="AG59" s="50">
        <f t="shared" si="1"/>
        <v>0</v>
      </c>
      <c r="AI59" s="50">
        <f t="shared" si="11"/>
        <v>0</v>
      </c>
      <c r="AJ59" s="50">
        <f t="shared" si="12"/>
        <v>0</v>
      </c>
      <c r="AK59" s="50">
        <f t="shared" si="13"/>
        <v>0</v>
      </c>
      <c r="AL59" s="50">
        <f t="shared" si="14"/>
        <v>0.10627636413881611</v>
      </c>
      <c r="AR59" s="50">
        <f t="shared" si="15"/>
        <v>0.13106470201745632</v>
      </c>
      <c r="AS59" s="50">
        <f t="shared" si="16"/>
        <v>0.14093749153068325</v>
      </c>
      <c r="AT59" s="50">
        <f t="shared" si="17"/>
        <v>0.20305477616119708</v>
      </c>
      <c r="AV59" s="49">
        <f t="shared" si="18"/>
        <v>0</v>
      </c>
      <c r="AW59" s="49">
        <f t="shared" si="19"/>
        <v>0</v>
      </c>
      <c r="AX59" s="49">
        <f t="shared" si="20"/>
        <v>0</v>
      </c>
      <c r="AY59" s="49">
        <f t="shared" si="21"/>
        <v>285.28402083967245</v>
      </c>
      <c r="AZ59" s="49">
        <f t="shared" si="22"/>
        <v>0</v>
      </c>
      <c r="BA59" s="49">
        <f t="shared" si="23"/>
        <v>0</v>
      </c>
      <c r="BB59" s="49">
        <f t="shared" si="24"/>
        <v>0</v>
      </c>
      <c r="BC59" s="49">
        <f t="shared" si="25"/>
        <v>0</v>
      </c>
      <c r="BD59" s="49">
        <f t="shared" si="26"/>
        <v>0</v>
      </c>
      <c r="BE59" s="49">
        <f t="shared" si="27"/>
        <v>351.82484350757909</v>
      </c>
      <c r="BF59" s="49">
        <f t="shared" si="28"/>
        <v>378.32696476530492</v>
      </c>
      <c r="BG59" s="49">
        <f t="shared" si="29"/>
        <v>545.07211893607098</v>
      </c>
      <c r="BH59" s="73">
        <f t="shared" si="30"/>
        <v>1560.5079480486274</v>
      </c>
      <c r="BI59" s="49">
        <f>VLOOKUP(A59,'1_12'!B:Q,16,0)</f>
        <v>6107.49</v>
      </c>
      <c r="BJ59" s="74">
        <f t="shared" si="31"/>
        <v>-4546.9820519513723</v>
      </c>
      <c r="BK59" s="50">
        <f t="shared" si="32"/>
        <v>3.0661040814775986E-3</v>
      </c>
    </row>
    <row r="60" spans="1:63" x14ac:dyDescent="0.3">
      <c r="A60" s="79" t="s">
        <v>1770</v>
      </c>
      <c r="B60" s="79" t="s">
        <v>1771</v>
      </c>
      <c r="C60" s="79">
        <f>VLOOKUP(B60,Площадь!A:B,2,0)</f>
        <v>13.8</v>
      </c>
      <c r="D60" s="97"/>
      <c r="E60">
        <v>31</v>
      </c>
      <c r="F60">
        <v>28</v>
      </c>
      <c r="G60">
        <v>31</v>
      </c>
      <c r="H60">
        <v>30</v>
      </c>
      <c r="I60">
        <v>31</v>
      </c>
      <c r="J60">
        <v>30</v>
      </c>
      <c r="K60">
        <v>31</v>
      </c>
      <c r="L60">
        <v>31</v>
      </c>
      <c r="M60">
        <v>30</v>
      </c>
      <c r="N60">
        <v>31</v>
      </c>
      <c r="O60">
        <v>30</v>
      </c>
      <c r="P60">
        <v>31</v>
      </c>
      <c r="Q60">
        <f t="shared" si="40"/>
        <v>365</v>
      </c>
      <c r="R60" s="116"/>
      <c r="S60" s="99"/>
      <c r="T60" s="50">
        <f t="shared" si="3"/>
        <v>0</v>
      </c>
      <c r="U60" s="50">
        <f t="shared" si="4"/>
        <v>0</v>
      </c>
      <c r="V60" s="50">
        <f t="shared" si="5"/>
        <v>0</v>
      </c>
      <c r="W60" s="50">
        <f t="shared" si="6"/>
        <v>0</v>
      </c>
      <c r="X60" s="50">
        <f t="shared" si="7"/>
        <v>0</v>
      </c>
      <c r="Y60" s="50"/>
      <c r="Z60" s="50"/>
      <c r="AA60" s="50"/>
      <c r="AB60" s="50"/>
      <c r="AC60" s="50"/>
      <c r="AD60" s="50">
        <f t="shared" si="8"/>
        <v>0</v>
      </c>
      <c r="AE60" s="50">
        <f t="shared" si="9"/>
        <v>0</v>
      </c>
      <c r="AF60" s="50">
        <f t="shared" si="10"/>
        <v>0</v>
      </c>
      <c r="AG60" s="50">
        <f t="shared" si="1"/>
        <v>0</v>
      </c>
      <c r="AI60" s="50">
        <f t="shared" si="11"/>
        <v>0</v>
      </c>
      <c r="AJ60" s="50">
        <f t="shared" si="12"/>
        <v>0</v>
      </c>
      <c r="AK60" s="50">
        <f t="shared" si="13"/>
        <v>0</v>
      </c>
      <c r="AL60" s="50">
        <f t="shared" si="14"/>
        <v>9.2823659817446974E-2</v>
      </c>
      <c r="AR60" s="50">
        <f t="shared" si="15"/>
        <v>0.11447423340765173</v>
      </c>
      <c r="AS60" s="50">
        <f t="shared" si="16"/>
        <v>0.12309730272933093</v>
      </c>
      <c r="AT60" s="50">
        <f t="shared" si="17"/>
        <v>0.17735163993826072</v>
      </c>
      <c r="AV60" s="49">
        <f t="shared" si="18"/>
        <v>0</v>
      </c>
      <c r="AW60" s="49">
        <f t="shared" si="19"/>
        <v>0</v>
      </c>
      <c r="AX60" s="49">
        <f t="shared" si="20"/>
        <v>0</v>
      </c>
      <c r="AY60" s="49">
        <f t="shared" si="21"/>
        <v>249.17211946756197</v>
      </c>
      <c r="AZ60" s="49">
        <f t="shared" si="22"/>
        <v>0</v>
      </c>
      <c r="BA60" s="49">
        <f t="shared" si="23"/>
        <v>0</v>
      </c>
      <c r="BB60" s="49">
        <f t="shared" si="24"/>
        <v>0</v>
      </c>
      <c r="BC60" s="49">
        <f t="shared" si="25"/>
        <v>0</v>
      </c>
      <c r="BD60" s="49">
        <f t="shared" si="26"/>
        <v>0</v>
      </c>
      <c r="BE60" s="49">
        <f t="shared" si="27"/>
        <v>307.29005319016403</v>
      </c>
      <c r="BF60" s="49">
        <f t="shared" si="28"/>
        <v>330.43747555450682</v>
      </c>
      <c r="BG60" s="49">
        <f t="shared" si="29"/>
        <v>476.0756481846696</v>
      </c>
      <c r="BH60" s="73">
        <f t="shared" si="30"/>
        <v>1362.9752963969024</v>
      </c>
      <c r="BI60" s="49">
        <f>VLOOKUP(A60,'1_12'!B:Q,16,0)</f>
        <v>5334.39</v>
      </c>
      <c r="BJ60" s="74">
        <f t="shared" si="31"/>
        <v>-3971.4147036030981</v>
      </c>
      <c r="BK60" s="50">
        <f t="shared" si="32"/>
        <v>3.066104081477599E-3</v>
      </c>
    </row>
    <row r="61" spans="1:63" x14ac:dyDescent="0.3">
      <c r="A61" s="79" t="s">
        <v>1811</v>
      </c>
      <c r="B61" s="79" t="s">
        <v>1812</v>
      </c>
      <c r="C61" s="79">
        <f>VLOOKUP(B61,Площадь!A:B,2,0)</f>
        <v>17.399999999999999</v>
      </c>
      <c r="D61" s="97"/>
      <c r="E61">
        <v>31</v>
      </c>
      <c r="F61">
        <v>28</v>
      </c>
      <c r="G61">
        <v>31</v>
      </c>
      <c r="H61">
        <v>30</v>
      </c>
      <c r="I61">
        <v>31</v>
      </c>
      <c r="J61">
        <v>30</v>
      </c>
      <c r="K61">
        <v>31</v>
      </c>
      <c r="L61">
        <v>31</v>
      </c>
      <c r="M61">
        <v>30</v>
      </c>
      <c r="N61">
        <v>31</v>
      </c>
      <c r="O61">
        <v>30</v>
      </c>
      <c r="P61">
        <v>31</v>
      </c>
      <c r="Q61">
        <f t="shared" si="40"/>
        <v>365</v>
      </c>
      <c r="R61" s="116"/>
      <c r="S61" s="99"/>
      <c r="T61" s="50">
        <f t="shared" si="3"/>
        <v>0</v>
      </c>
      <c r="U61" s="50">
        <f t="shared" si="4"/>
        <v>0</v>
      </c>
      <c r="V61" s="50">
        <f t="shared" si="5"/>
        <v>0</v>
      </c>
      <c r="W61" s="50">
        <f t="shared" si="6"/>
        <v>0</v>
      </c>
      <c r="X61" s="50">
        <f t="shared" si="7"/>
        <v>0</v>
      </c>
      <c r="Y61" s="50"/>
      <c r="Z61" s="50"/>
      <c r="AA61" s="50"/>
      <c r="AB61" s="50"/>
      <c r="AC61" s="50"/>
      <c r="AD61" s="50">
        <f t="shared" si="8"/>
        <v>0</v>
      </c>
      <c r="AE61" s="50">
        <f t="shared" si="9"/>
        <v>0</v>
      </c>
      <c r="AF61" s="50">
        <f t="shared" si="10"/>
        <v>0</v>
      </c>
      <c r="AG61" s="50">
        <f t="shared" si="1"/>
        <v>0</v>
      </c>
      <c r="AI61" s="50">
        <f t="shared" si="11"/>
        <v>0</v>
      </c>
      <c r="AJ61" s="50">
        <f t="shared" si="12"/>
        <v>0</v>
      </c>
      <c r="AK61" s="50">
        <f t="shared" si="13"/>
        <v>0</v>
      </c>
      <c r="AL61" s="50">
        <f t="shared" si="14"/>
        <v>0.11703852759591139</v>
      </c>
      <c r="AR61" s="50">
        <f t="shared" si="15"/>
        <v>0.14433707690529998</v>
      </c>
      <c r="AS61" s="50">
        <f t="shared" si="16"/>
        <v>0.15520964257176506</v>
      </c>
      <c r="AT61" s="50">
        <f t="shared" si="17"/>
        <v>0.22361728513954612</v>
      </c>
      <c r="AV61" s="49">
        <f t="shared" si="18"/>
        <v>0</v>
      </c>
      <c r="AW61" s="49">
        <f t="shared" si="19"/>
        <v>0</v>
      </c>
      <c r="AX61" s="49">
        <f t="shared" si="20"/>
        <v>0</v>
      </c>
      <c r="AY61" s="49">
        <f t="shared" si="21"/>
        <v>314.17354193736071</v>
      </c>
      <c r="AZ61" s="49">
        <f t="shared" si="22"/>
        <v>0</v>
      </c>
      <c r="BA61" s="49">
        <f t="shared" si="23"/>
        <v>0</v>
      </c>
      <c r="BB61" s="49">
        <f t="shared" si="24"/>
        <v>0</v>
      </c>
      <c r="BC61" s="49">
        <f t="shared" si="25"/>
        <v>0</v>
      </c>
      <c r="BD61" s="49">
        <f t="shared" si="26"/>
        <v>0</v>
      </c>
      <c r="BE61" s="49">
        <f t="shared" si="27"/>
        <v>387.4526757615111</v>
      </c>
      <c r="BF61" s="49">
        <f t="shared" si="28"/>
        <v>416.63855613394327</v>
      </c>
      <c r="BG61" s="49">
        <f t="shared" si="29"/>
        <v>600.26929553719208</v>
      </c>
      <c r="BH61" s="73">
        <f t="shared" si="30"/>
        <v>1718.5340693700073</v>
      </c>
      <c r="BI61" s="49">
        <f>VLOOKUP(A61,'1_12'!B:Q,16,0)</f>
        <v>6725.97</v>
      </c>
      <c r="BJ61" s="74">
        <f t="shared" si="31"/>
        <v>-5007.435930629993</v>
      </c>
      <c r="BK61" s="50">
        <f t="shared" si="32"/>
        <v>3.0661040814775986E-3</v>
      </c>
    </row>
    <row r="62" spans="1:63" x14ac:dyDescent="0.3">
      <c r="A62" s="79" t="s">
        <v>1835</v>
      </c>
      <c r="B62" s="79" t="s">
        <v>1836</v>
      </c>
      <c r="C62" s="79">
        <f>VLOOKUP(B62,Площадь!A:B,2,0)</f>
        <v>15.6</v>
      </c>
      <c r="D62" s="97"/>
      <c r="E62">
        <v>31</v>
      </c>
      <c r="F62">
        <v>28</v>
      </c>
      <c r="G62">
        <v>31</v>
      </c>
      <c r="H62">
        <v>30</v>
      </c>
      <c r="I62">
        <v>31</v>
      </c>
      <c r="J62">
        <v>30</v>
      </c>
      <c r="K62">
        <v>31</v>
      </c>
      <c r="L62">
        <v>31</v>
      </c>
      <c r="M62">
        <v>30</v>
      </c>
      <c r="N62">
        <v>31</v>
      </c>
      <c r="O62">
        <v>30</v>
      </c>
      <c r="P62">
        <v>31</v>
      </c>
      <c r="Q62">
        <f t="shared" si="40"/>
        <v>365</v>
      </c>
      <c r="R62" s="116"/>
      <c r="S62" s="99"/>
      <c r="T62" s="50">
        <f t="shared" si="3"/>
        <v>0</v>
      </c>
      <c r="U62" s="50">
        <f t="shared" si="4"/>
        <v>0</v>
      </c>
      <c r="V62" s="50">
        <f t="shared" si="5"/>
        <v>0</v>
      </c>
      <c r="W62" s="50">
        <f t="shared" si="6"/>
        <v>0</v>
      </c>
      <c r="X62" s="50">
        <f t="shared" si="7"/>
        <v>0</v>
      </c>
      <c r="Y62" s="50"/>
      <c r="Z62" s="50"/>
      <c r="AA62" s="50"/>
      <c r="AB62" s="50"/>
      <c r="AC62" s="50"/>
      <c r="AD62" s="50">
        <f t="shared" si="8"/>
        <v>0</v>
      </c>
      <c r="AE62" s="50">
        <f t="shared" si="9"/>
        <v>0</v>
      </c>
      <c r="AF62" s="50">
        <f t="shared" si="10"/>
        <v>0</v>
      </c>
      <c r="AG62" s="50">
        <f t="shared" si="1"/>
        <v>0</v>
      </c>
      <c r="AI62" s="50">
        <f t="shared" si="11"/>
        <v>0</v>
      </c>
      <c r="AJ62" s="50">
        <f t="shared" si="12"/>
        <v>0</v>
      </c>
      <c r="AK62" s="50">
        <f t="shared" si="13"/>
        <v>0</v>
      </c>
      <c r="AL62" s="50">
        <f t="shared" si="14"/>
        <v>0.10493109370667919</v>
      </c>
      <c r="AR62" s="50">
        <f t="shared" si="15"/>
        <v>0.12940565515647584</v>
      </c>
      <c r="AS62" s="50">
        <f t="shared" si="16"/>
        <v>0.139153472650548</v>
      </c>
      <c r="AT62" s="50">
        <f t="shared" si="17"/>
        <v>0.20048446253890342</v>
      </c>
      <c r="AV62" s="49">
        <f t="shared" si="18"/>
        <v>0</v>
      </c>
      <c r="AW62" s="49">
        <f t="shared" si="19"/>
        <v>0</v>
      </c>
      <c r="AX62" s="49">
        <f t="shared" si="20"/>
        <v>0</v>
      </c>
      <c r="AY62" s="49">
        <f t="shared" si="21"/>
        <v>281.67283070246134</v>
      </c>
      <c r="AZ62" s="49">
        <f t="shared" si="22"/>
        <v>0</v>
      </c>
      <c r="BA62" s="49">
        <f t="shared" si="23"/>
        <v>0</v>
      </c>
      <c r="BB62" s="49">
        <f t="shared" si="24"/>
        <v>0</v>
      </c>
      <c r="BC62" s="49">
        <f t="shared" si="25"/>
        <v>0</v>
      </c>
      <c r="BD62" s="49">
        <f t="shared" si="26"/>
        <v>0</v>
      </c>
      <c r="BE62" s="49">
        <f t="shared" si="27"/>
        <v>347.37136447583748</v>
      </c>
      <c r="BF62" s="49">
        <f t="shared" si="28"/>
        <v>373.53801584422507</v>
      </c>
      <c r="BG62" s="49">
        <f t="shared" si="29"/>
        <v>538.17247186093084</v>
      </c>
      <c r="BH62" s="73">
        <f t="shared" si="30"/>
        <v>1540.7546828834547</v>
      </c>
      <c r="BI62" s="49">
        <f>VLOOKUP(A62,'1_12'!B:Q,16,0)</f>
        <v>6030.18</v>
      </c>
      <c r="BJ62" s="74">
        <f t="shared" si="31"/>
        <v>-4489.4253171165456</v>
      </c>
      <c r="BK62" s="50">
        <f t="shared" si="32"/>
        <v>3.0661040814775986E-3</v>
      </c>
    </row>
    <row r="63" spans="1:63" x14ac:dyDescent="0.3">
      <c r="A63" s="79" t="s">
        <v>600</v>
      </c>
      <c r="B63" s="79" t="s">
        <v>601</v>
      </c>
      <c r="C63" s="79">
        <f>VLOOKUP(B63,Площадь!A:B,2,0)</f>
        <v>13.6</v>
      </c>
      <c r="D63" s="97"/>
      <c r="E63">
        <v>31</v>
      </c>
      <c r="F63">
        <v>28</v>
      </c>
      <c r="G63">
        <v>31</v>
      </c>
      <c r="H63">
        <v>30</v>
      </c>
      <c r="I63">
        <v>31</v>
      </c>
      <c r="J63">
        <v>30</v>
      </c>
      <c r="K63">
        <v>31</v>
      </c>
      <c r="L63">
        <v>31</v>
      </c>
      <c r="M63">
        <v>30</v>
      </c>
      <c r="N63">
        <v>31</v>
      </c>
      <c r="O63">
        <v>30</v>
      </c>
      <c r="P63">
        <v>31</v>
      </c>
      <c r="Q63">
        <f t="shared" si="40"/>
        <v>365</v>
      </c>
      <c r="R63" s="116"/>
      <c r="S63" s="99"/>
      <c r="T63" s="50">
        <f t="shared" si="3"/>
        <v>0</v>
      </c>
      <c r="U63" s="50">
        <f t="shared" si="4"/>
        <v>0</v>
      </c>
      <c r="V63" s="50">
        <f t="shared" si="5"/>
        <v>0</v>
      </c>
      <c r="W63" s="50">
        <f t="shared" si="6"/>
        <v>0</v>
      </c>
      <c r="X63" s="50">
        <f t="shared" si="7"/>
        <v>0</v>
      </c>
      <c r="Y63" s="50"/>
      <c r="Z63" s="50"/>
      <c r="AA63" s="50"/>
      <c r="AB63" s="50"/>
      <c r="AC63" s="50"/>
      <c r="AD63" s="50">
        <f t="shared" si="8"/>
        <v>0</v>
      </c>
      <c r="AE63" s="50">
        <f t="shared" si="9"/>
        <v>0</v>
      </c>
      <c r="AF63" s="50">
        <f t="shared" si="10"/>
        <v>0</v>
      </c>
      <c r="AG63" s="50">
        <f t="shared" si="1"/>
        <v>0</v>
      </c>
      <c r="AI63" s="50">
        <f t="shared" si="11"/>
        <v>0</v>
      </c>
      <c r="AJ63" s="50">
        <f t="shared" si="12"/>
        <v>0</v>
      </c>
      <c r="AK63" s="50">
        <f t="shared" si="13"/>
        <v>0</v>
      </c>
      <c r="AL63" s="50">
        <f t="shared" si="14"/>
        <v>9.1478389385310055E-2</v>
      </c>
      <c r="AR63" s="50">
        <f t="shared" si="15"/>
        <v>0.11281518654667125</v>
      </c>
      <c r="AS63" s="50">
        <f t="shared" si="16"/>
        <v>0.12131328384919567</v>
      </c>
      <c r="AT63" s="50">
        <f t="shared" si="17"/>
        <v>0.1747813263159671</v>
      </c>
      <c r="AV63" s="49">
        <f t="shared" si="18"/>
        <v>0</v>
      </c>
      <c r="AW63" s="49">
        <f t="shared" si="19"/>
        <v>0</v>
      </c>
      <c r="AX63" s="49">
        <f t="shared" si="20"/>
        <v>0</v>
      </c>
      <c r="AY63" s="49">
        <f t="shared" si="21"/>
        <v>245.56092933035092</v>
      </c>
      <c r="AZ63" s="49">
        <f t="shared" si="22"/>
        <v>0</v>
      </c>
      <c r="BA63" s="49">
        <f t="shared" si="23"/>
        <v>0</v>
      </c>
      <c r="BB63" s="49">
        <f t="shared" si="24"/>
        <v>0</v>
      </c>
      <c r="BC63" s="49">
        <f t="shared" si="25"/>
        <v>0</v>
      </c>
      <c r="BD63" s="49">
        <f t="shared" si="26"/>
        <v>0</v>
      </c>
      <c r="BE63" s="49">
        <f t="shared" si="27"/>
        <v>302.83657415842242</v>
      </c>
      <c r="BF63" s="49">
        <f t="shared" si="28"/>
        <v>325.64852663342691</v>
      </c>
      <c r="BG63" s="49">
        <f t="shared" si="29"/>
        <v>469.17600110952947</v>
      </c>
      <c r="BH63" s="73">
        <f t="shared" si="30"/>
        <v>1343.2220312317295</v>
      </c>
      <c r="BI63" s="49">
        <f>VLOOKUP(A63,'1_12'!B:Q,16,0)</f>
        <v>5257.08</v>
      </c>
      <c r="BJ63" s="74">
        <f t="shared" si="31"/>
        <v>-3913.8579687682704</v>
      </c>
      <c r="BK63" s="50">
        <f t="shared" si="32"/>
        <v>3.0661040814775986E-3</v>
      </c>
    </row>
    <row r="64" spans="1:63" x14ac:dyDescent="0.3">
      <c r="A64" s="79" t="s">
        <v>569</v>
      </c>
      <c r="B64" s="79" t="s">
        <v>570</v>
      </c>
      <c r="C64" s="79">
        <f>VLOOKUP(B64,Площадь!A:B,2,0)</f>
        <v>13.6</v>
      </c>
      <c r="D64" s="97"/>
      <c r="E64">
        <v>31</v>
      </c>
      <c r="F64">
        <v>28</v>
      </c>
      <c r="G64">
        <v>31</v>
      </c>
      <c r="H64">
        <v>30</v>
      </c>
      <c r="I64">
        <v>31</v>
      </c>
      <c r="J64">
        <v>30</v>
      </c>
      <c r="K64">
        <v>31</v>
      </c>
      <c r="L64">
        <v>31</v>
      </c>
      <c r="M64">
        <v>30</v>
      </c>
      <c r="N64">
        <v>31</v>
      </c>
      <c r="O64">
        <v>30</v>
      </c>
      <c r="P64">
        <v>31</v>
      </c>
      <c r="Q64">
        <f t="shared" si="40"/>
        <v>365</v>
      </c>
      <c r="R64" s="116"/>
      <c r="S64" s="99"/>
      <c r="T64" s="50">
        <f t="shared" si="3"/>
        <v>0</v>
      </c>
      <c r="U64" s="50">
        <f t="shared" si="4"/>
        <v>0</v>
      </c>
      <c r="V64" s="50">
        <f t="shared" si="5"/>
        <v>0</v>
      </c>
      <c r="W64" s="50">
        <f t="shared" si="6"/>
        <v>0</v>
      </c>
      <c r="X64" s="50">
        <f t="shared" si="7"/>
        <v>0</v>
      </c>
      <c r="Y64" s="50"/>
      <c r="Z64" s="50"/>
      <c r="AA64" s="50"/>
      <c r="AB64" s="50"/>
      <c r="AC64" s="50"/>
      <c r="AD64" s="50">
        <f t="shared" si="8"/>
        <v>0</v>
      </c>
      <c r="AE64" s="50">
        <f t="shared" si="9"/>
        <v>0</v>
      </c>
      <c r="AF64" s="50">
        <f t="shared" si="10"/>
        <v>0</v>
      </c>
      <c r="AG64" s="50">
        <f t="shared" si="1"/>
        <v>0</v>
      </c>
      <c r="AI64" s="50">
        <f t="shared" si="11"/>
        <v>0</v>
      </c>
      <c r="AJ64" s="50">
        <f t="shared" si="12"/>
        <v>0</v>
      </c>
      <c r="AK64" s="50">
        <f t="shared" si="13"/>
        <v>0</v>
      </c>
      <c r="AL64" s="50">
        <f t="shared" si="14"/>
        <v>9.1478389385310055E-2</v>
      </c>
      <c r="AR64" s="50">
        <f t="shared" si="15"/>
        <v>0.11281518654667125</v>
      </c>
      <c r="AS64" s="50">
        <f t="shared" si="16"/>
        <v>0.12131328384919567</v>
      </c>
      <c r="AT64" s="50">
        <f t="shared" si="17"/>
        <v>0.1747813263159671</v>
      </c>
      <c r="AV64" s="49">
        <f t="shared" si="18"/>
        <v>0</v>
      </c>
      <c r="AW64" s="49">
        <f t="shared" si="19"/>
        <v>0</v>
      </c>
      <c r="AX64" s="49">
        <f t="shared" si="20"/>
        <v>0</v>
      </c>
      <c r="AY64" s="49">
        <f t="shared" si="21"/>
        <v>245.56092933035092</v>
      </c>
      <c r="AZ64" s="49">
        <f t="shared" si="22"/>
        <v>0</v>
      </c>
      <c r="BA64" s="49">
        <f t="shared" si="23"/>
        <v>0</v>
      </c>
      <c r="BB64" s="49">
        <f t="shared" si="24"/>
        <v>0</v>
      </c>
      <c r="BC64" s="49">
        <f t="shared" si="25"/>
        <v>0</v>
      </c>
      <c r="BD64" s="49">
        <f t="shared" si="26"/>
        <v>0</v>
      </c>
      <c r="BE64" s="49">
        <f t="shared" si="27"/>
        <v>302.83657415842242</v>
      </c>
      <c r="BF64" s="49">
        <f t="shared" si="28"/>
        <v>325.64852663342691</v>
      </c>
      <c r="BG64" s="49">
        <f t="shared" si="29"/>
        <v>469.17600110952947</v>
      </c>
      <c r="BH64" s="73">
        <f t="shared" si="30"/>
        <v>1343.2220312317295</v>
      </c>
      <c r="BI64" s="49">
        <f>VLOOKUP(A64,'1_12'!B:Q,16,0)</f>
        <v>5257.08</v>
      </c>
      <c r="BJ64" s="74">
        <f t="shared" si="31"/>
        <v>-3913.8579687682704</v>
      </c>
      <c r="BK64" s="50">
        <f t="shared" si="32"/>
        <v>3.0661040814775986E-3</v>
      </c>
    </row>
    <row r="65" spans="1:63" x14ac:dyDescent="0.3">
      <c r="A65" s="79" t="s">
        <v>1496</v>
      </c>
      <c r="B65" s="79" t="s">
        <v>1497</v>
      </c>
      <c r="C65" s="79">
        <f>VLOOKUP(B65,Площадь!A:B,2,0)</f>
        <v>17.3</v>
      </c>
      <c r="D65" s="97"/>
      <c r="E65">
        <v>31</v>
      </c>
      <c r="F65">
        <v>28</v>
      </c>
      <c r="G65">
        <v>31</v>
      </c>
      <c r="H65">
        <v>30</v>
      </c>
      <c r="I65">
        <v>31</v>
      </c>
      <c r="J65">
        <v>30</v>
      </c>
      <c r="K65">
        <v>31</v>
      </c>
      <c r="L65">
        <v>31</v>
      </c>
      <c r="M65">
        <v>30</v>
      </c>
      <c r="N65">
        <v>31</v>
      </c>
      <c r="O65">
        <v>30</v>
      </c>
      <c r="P65">
        <v>31</v>
      </c>
      <c r="Q65">
        <f t="shared" si="40"/>
        <v>365</v>
      </c>
      <c r="R65" s="116"/>
      <c r="S65" s="99"/>
      <c r="T65" s="50">
        <f t="shared" si="3"/>
        <v>0</v>
      </c>
      <c r="U65" s="50">
        <f t="shared" si="4"/>
        <v>0</v>
      </c>
      <c r="V65" s="50">
        <f t="shared" si="5"/>
        <v>0</v>
      </c>
      <c r="W65" s="50">
        <f t="shared" si="6"/>
        <v>0</v>
      </c>
      <c r="X65" s="50">
        <f t="shared" si="7"/>
        <v>0</v>
      </c>
      <c r="Y65" s="50"/>
      <c r="Z65" s="50"/>
      <c r="AA65" s="50"/>
      <c r="AB65" s="50"/>
      <c r="AC65" s="50"/>
      <c r="AD65" s="50">
        <f t="shared" si="8"/>
        <v>0</v>
      </c>
      <c r="AE65" s="50">
        <f t="shared" si="9"/>
        <v>0</v>
      </c>
      <c r="AF65" s="50">
        <f t="shared" si="10"/>
        <v>0</v>
      </c>
      <c r="AG65" s="50">
        <f t="shared" si="1"/>
        <v>0</v>
      </c>
      <c r="AI65" s="50">
        <f t="shared" si="11"/>
        <v>0</v>
      </c>
      <c r="AJ65" s="50">
        <f t="shared" si="12"/>
        <v>0</v>
      </c>
      <c r="AK65" s="50">
        <f t="shared" si="13"/>
        <v>0</v>
      </c>
      <c r="AL65" s="50">
        <f t="shared" si="14"/>
        <v>0.11636589237984295</v>
      </c>
      <c r="AR65" s="50">
        <f t="shared" si="15"/>
        <v>0.14350755347480976</v>
      </c>
      <c r="AS65" s="50">
        <f t="shared" si="16"/>
        <v>0.15431763313169747</v>
      </c>
      <c r="AT65" s="50">
        <f t="shared" si="17"/>
        <v>0.22233212832839933</v>
      </c>
      <c r="AV65" s="49">
        <f t="shared" si="18"/>
        <v>0</v>
      </c>
      <c r="AW65" s="49">
        <f t="shared" si="19"/>
        <v>0</v>
      </c>
      <c r="AX65" s="49">
        <f t="shared" si="20"/>
        <v>0</v>
      </c>
      <c r="AY65" s="49">
        <f t="shared" si="21"/>
        <v>312.36794686875521</v>
      </c>
      <c r="AZ65" s="49">
        <f t="shared" si="22"/>
        <v>0</v>
      </c>
      <c r="BA65" s="49">
        <f t="shared" si="23"/>
        <v>0</v>
      </c>
      <c r="BB65" s="49">
        <f t="shared" si="24"/>
        <v>0</v>
      </c>
      <c r="BC65" s="49">
        <f t="shared" si="25"/>
        <v>0</v>
      </c>
      <c r="BD65" s="49">
        <f t="shared" si="26"/>
        <v>0</v>
      </c>
      <c r="BE65" s="49">
        <f t="shared" si="27"/>
        <v>385.22593624564036</v>
      </c>
      <c r="BF65" s="49">
        <f t="shared" si="28"/>
        <v>414.24408167340346</v>
      </c>
      <c r="BG65" s="49">
        <f t="shared" si="29"/>
        <v>596.81947199962201</v>
      </c>
      <c r="BH65" s="73">
        <f t="shared" si="30"/>
        <v>1708.6574367874211</v>
      </c>
      <c r="BI65" s="49">
        <f>VLOOKUP(A65,'1_12'!B:Q,16,0)</f>
        <v>6687.2699999999986</v>
      </c>
      <c r="BJ65" s="74">
        <f t="shared" si="31"/>
        <v>-4978.6125632125777</v>
      </c>
      <c r="BK65" s="50">
        <f t="shared" si="32"/>
        <v>3.0661040814775986E-3</v>
      </c>
    </row>
    <row r="66" spans="1:63" x14ac:dyDescent="0.3">
      <c r="A66" s="79" t="s">
        <v>1354</v>
      </c>
      <c r="B66" s="79" t="s">
        <v>1355</v>
      </c>
      <c r="C66" s="79">
        <f>VLOOKUP(B66,Площадь!A:B,2,0)</f>
        <v>15.6</v>
      </c>
      <c r="D66" s="97"/>
      <c r="E66">
        <v>31</v>
      </c>
      <c r="F66">
        <v>28</v>
      </c>
      <c r="G66">
        <v>31</v>
      </c>
      <c r="H66">
        <v>30</v>
      </c>
      <c r="I66">
        <v>31</v>
      </c>
      <c r="J66">
        <v>30</v>
      </c>
      <c r="K66">
        <v>31</v>
      </c>
      <c r="L66">
        <v>31</v>
      </c>
      <c r="M66">
        <v>30</v>
      </c>
      <c r="N66">
        <v>30</v>
      </c>
      <c r="Q66">
        <f t="shared" si="40"/>
        <v>303</v>
      </c>
      <c r="R66" s="116"/>
      <c r="S66" s="99"/>
      <c r="T66" s="50">
        <f t="shared" si="3"/>
        <v>0</v>
      </c>
      <c r="U66" s="50">
        <f t="shared" si="4"/>
        <v>0</v>
      </c>
      <c r="V66" s="50">
        <f t="shared" si="5"/>
        <v>0</v>
      </c>
      <c r="W66" s="50">
        <f t="shared" si="6"/>
        <v>0</v>
      </c>
      <c r="X66" s="50">
        <f t="shared" si="7"/>
        <v>0</v>
      </c>
      <c r="Y66" s="50"/>
      <c r="Z66" s="50"/>
      <c r="AA66" s="50"/>
      <c r="AB66" s="50"/>
      <c r="AC66" s="50"/>
      <c r="AD66" s="50">
        <f t="shared" si="8"/>
        <v>0</v>
      </c>
      <c r="AE66" s="50">
        <f t="shared" si="9"/>
        <v>0</v>
      </c>
      <c r="AF66" s="50">
        <f t="shared" si="10"/>
        <v>0</v>
      </c>
      <c r="AG66" s="50">
        <f t="shared" si="1"/>
        <v>0</v>
      </c>
      <c r="AI66" s="50">
        <f t="shared" si="11"/>
        <v>0</v>
      </c>
      <c r="AJ66" s="50">
        <f t="shared" si="12"/>
        <v>0</v>
      </c>
      <c r="AK66" s="50">
        <f t="shared" si="13"/>
        <v>0</v>
      </c>
      <c r="AL66" s="50">
        <f t="shared" si="14"/>
        <v>0.10493109370667919</v>
      </c>
      <c r="AR66" s="50">
        <f t="shared" si="15"/>
        <v>0.12523127918368632</v>
      </c>
      <c r="AS66" s="50">
        <f t="shared" si="16"/>
        <v>0</v>
      </c>
      <c r="AT66" s="50">
        <f t="shared" si="17"/>
        <v>0</v>
      </c>
      <c r="AV66" s="49">
        <f t="shared" si="18"/>
        <v>0</v>
      </c>
      <c r="AW66" s="49">
        <f t="shared" si="19"/>
        <v>0</v>
      </c>
      <c r="AX66" s="49">
        <f t="shared" si="20"/>
        <v>0</v>
      </c>
      <c r="AY66" s="49">
        <f t="shared" si="21"/>
        <v>281.67283070246134</v>
      </c>
      <c r="AZ66" s="49">
        <f t="shared" si="22"/>
        <v>0</v>
      </c>
      <c r="BA66" s="49">
        <f t="shared" si="23"/>
        <v>0</v>
      </c>
      <c r="BB66" s="49">
        <f t="shared" si="24"/>
        <v>0</v>
      </c>
      <c r="BC66" s="49">
        <f t="shared" si="25"/>
        <v>0</v>
      </c>
      <c r="BD66" s="49">
        <f t="shared" si="26"/>
        <v>0</v>
      </c>
      <c r="BE66" s="49">
        <f t="shared" si="27"/>
        <v>336.16583658952021</v>
      </c>
      <c r="BF66" s="49">
        <f t="shared" si="28"/>
        <v>0</v>
      </c>
      <c r="BG66" s="49">
        <f t="shared" si="29"/>
        <v>0</v>
      </c>
      <c r="BH66" s="73">
        <f t="shared" si="30"/>
        <v>617.83866729198155</v>
      </c>
      <c r="BI66" s="49">
        <f>VLOOKUP(A66,'1_12'!B:Q,16,0)</f>
        <v>4668.53</v>
      </c>
      <c r="BJ66" s="74">
        <f t="shared" si="31"/>
        <v>-4050.6913327080183</v>
      </c>
      <c r="BK66" s="50">
        <f t="shared" si="32"/>
        <v>1.2294998551835765E-3</v>
      </c>
    </row>
    <row r="67" spans="1:63" x14ac:dyDescent="0.3">
      <c r="A67" s="79" t="s">
        <v>2785</v>
      </c>
      <c r="B67" s="79" t="s">
        <v>1355</v>
      </c>
      <c r="C67" s="79">
        <f>VLOOKUP(B67,Площадь!A:B,2,0)</f>
        <v>15.6</v>
      </c>
      <c r="D67" s="97">
        <f>VLOOKUP(A67,'[1]3+паркинг2023'!$A:$E,5,0)</f>
        <v>45230</v>
      </c>
      <c r="N67">
        <f>31-N66</f>
        <v>1</v>
      </c>
      <c r="O67">
        <v>30</v>
      </c>
      <c r="P67">
        <v>31</v>
      </c>
      <c r="Q67">
        <f t="shared" si="40"/>
        <v>62</v>
      </c>
      <c r="R67" s="116"/>
      <c r="S67" s="99"/>
      <c r="T67" s="50">
        <f t="shared" si="3"/>
        <v>0</v>
      </c>
      <c r="U67" s="50">
        <f t="shared" si="4"/>
        <v>0</v>
      </c>
      <c r="V67" s="50">
        <f t="shared" si="5"/>
        <v>0</v>
      </c>
      <c r="W67" s="50">
        <f t="shared" si="6"/>
        <v>0</v>
      </c>
      <c r="X67" s="50">
        <f t="shared" si="7"/>
        <v>0</v>
      </c>
      <c r="Y67" s="50"/>
      <c r="Z67" s="50"/>
      <c r="AA67" s="50"/>
      <c r="AB67" s="50"/>
      <c r="AC67" s="50"/>
      <c r="AD67" s="50">
        <f t="shared" si="8"/>
        <v>0</v>
      </c>
      <c r="AE67" s="50">
        <f t="shared" si="9"/>
        <v>0</v>
      </c>
      <c r="AF67" s="50">
        <f t="shared" si="10"/>
        <v>0</v>
      </c>
      <c r="AG67" s="50">
        <f t="shared" ref="AG67:AG130" si="41">S67-AD67-AE67-AF67</f>
        <v>0</v>
      </c>
      <c r="AI67" s="50">
        <f t="shared" si="11"/>
        <v>0</v>
      </c>
      <c r="AJ67" s="50">
        <f t="shared" si="12"/>
        <v>0</v>
      </c>
      <c r="AK67" s="50">
        <f t="shared" si="13"/>
        <v>0</v>
      </c>
      <c r="AL67" s="50">
        <f t="shared" si="14"/>
        <v>0</v>
      </c>
      <c r="AR67" s="50">
        <f t="shared" si="15"/>
        <v>4.1743759727895435E-3</v>
      </c>
      <c r="AS67" s="50">
        <f t="shared" si="16"/>
        <v>0.139153472650548</v>
      </c>
      <c r="AT67" s="50">
        <f t="shared" si="17"/>
        <v>0.20048446253890342</v>
      </c>
      <c r="AV67" s="49">
        <f t="shared" si="18"/>
        <v>0</v>
      </c>
      <c r="AW67" s="49">
        <f t="shared" si="19"/>
        <v>0</v>
      </c>
      <c r="AX67" s="49">
        <f t="shared" si="20"/>
        <v>0</v>
      </c>
      <c r="AY67" s="49">
        <f t="shared" si="21"/>
        <v>0</v>
      </c>
      <c r="AZ67" s="49">
        <f t="shared" si="22"/>
        <v>0</v>
      </c>
      <c r="BA67" s="49">
        <f t="shared" si="23"/>
        <v>0</v>
      </c>
      <c r="BB67" s="49">
        <f t="shared" si="24"/>
        <v>0</v>
      </c>
      <c r="BC67" s="49">
        <f t="shared" si="25"/>
        <v>0</v>
      </c>
      <c r="BD67" s="49">
        <f t="shared" si="26"/>
        <v>0</v>
      </c>
      <c r="BE67" s="49">
        <f t="shared" si="27"/>
        <v>11.20552788631734</v>
      </c>
      <c r="BF67" s="49">
        <f t="shared" si="28"/>
        <v>373.53801584422507</v>
      </c>
      <c r="BG67" s="49">
        <f t="shared" si="29"/>
        <v>538.17247186093084</v>
      </c>
      <c r="BH67" s="73">
        <f t="shared" si="30"/>
        <v>922.9160155914733</v>
      </c>
      <c r="BI67" s="49">
        <f>VLOOKUP(A67,'1_12'!B:Q,16,0)</f>
        <v>1361.65</v>
      </c>
      <c r="BJ67" s="74">
        <f t="shared" si="31"/>
        <v>-438.73398440852679</v>
      </c>
      <c r="BK67" s="50">
        <f t="shared" si="32"/>
        <v>1.8366042262940223E-3</v>
      </c>
    </row>
    <row r="68" spans="1:63" x14ac:dyDescent="0.3">
      <c r="A68" s="79" t="s">
        <v>1405</v>
      </c>
      <c r="B68" s="79" t="s">
        <v>1406</v>
      </c>
      <c r="C68" s="79">
        <f>VLOOKUP(B68,Площадь!A:B,2,0)</f>
        <v>13.6</v>
      </c>
      <c r="D68" s="97"/>
      <c r="E68">
        <v>31</v>
      </c>
      <c r="F68">
        <v>28</v>
      </c>
      <c r="G68">
        <v>31</v>
      </c>
      <c r="H68">
        <v>30</v>
      </c>
      <c r="I68">
        <v>31</v>
      </c>
      <c r="J68">
        <v>30</v>
      </c>
      <c r="K68">
        <v>31</v>
      </c>
      <c r="L68">
        <v>31</v>
      </c>
      <c r="M68">
        <v>30</v>
      </c>
      <c r="N68">
        <v>31</v>
      </c>
      <c r="O68">
        <v>30</v>
      </c>
      <c r="P68">
        <v>31</v>
      </c>
      <c r="Q68">
        <f t="shared" ref="Q68:Q79" si="42">SUM(E68:P68)</f>
        <v>365</v>
      </c>
      <c r="R68" s="116"/>
      <c r="S68" s="99"/>
      <c r="T68" s="50">
        <f t="shared" ref="T68:T131" si="43">R68*$T$1/31*E68</f>
        <v>0</v>
      </c>
      <c r="U68" s="50">
        <f t="shared" ref="U68:U131" si="44">R68*$U$1/28*F68</f>
        <v>0</v>
      </c>
      <c r="V68" s="50">
        <f t="shared" ref="V68:V131" si="45">R68*$V$1/31*G68</f>
        <v>0</v>
      </c>
      <c r="W68" s="50">
        <f t="shared" ref="W68:W131" si="46">R68*W$1/30*H68</f>
        <v>0</v>
      </c>
      <c r="X68" s="50">
        <f t="shared" ref="X68:X131" si="47">SUM(T68:W68)-R68</f>
        <v>0</v>
      </c>
      <c r="Y68" s="50"/>
      <c r="Z68" s="50"/>
      <c r="AA68" s="50"/>
      <c r="AB68" s="50"/>
      <c r="AC68" s="50"/>
      <c r="AD68" s="50">
        <f t="shared" ref="AD68:AD131" si="48">(S68*$AD$1)/31*N68</f>
        <v>0</v>
      </c>
      <c r="AE68" s="50">
        <f t="shared" ref="AE68:AE131" si="49">(S68*$AE$1)/30*O68</f>
        <v>0</v>
      </c>
      <c r="AF68" s="50">
        <f t="shared" ref="AF68:AF131" si="50">(S68*$AF$1)/31*P68</f>
        <v>0</v>
      </c>
      <c r="AG68" s="50">
        <f t="shared" si="41"/>
        <v>0</v>
      </c>
      <c r="AI68" s="50">
        <f t="shared" ref="AI68:AI131" si="51">(C68*$AI$1)/31*E68</f>
        <v>0</v>
      </c>
      <c r="AJ68" s="50">
        <f t="shared" ref="AJ68:AJ131" si="52">(C68*$AJ$1)/28*F68</f>
        <v>0</v>
      </c>
      <c r="AK68" s="50">
        <f t="shared" ref="AK68:AK131" si="53">(C68*$AK$1)/31*G68</f>
        <v>0</v>
      </c>
      <c r="AL68" s="50">
        <f t="shared" ref="AL68:AL131" si="54">(C68*$AL$1)/30*H68</f>
        <v>9.1478389385310055E-2</v>
      </c>
      <c r="AR68" s="50">
        <f t="shared" ref="AR68:AR131" si="55">(C68*$AR$1)/31*N68</f>
        <v>0.11281518654667125</v>
      </c>
      <c r="AS68" s="50">
        <f t="shared" ref="AS68:AS131" si="56">(C68*$AS$1)/30*O68</f>
        <v>0.12131328384919567</v>
      </c>
      <c r="AT68" s="50">
        <f t="shared" ref="AT68:AT131" si="57">(C68*$AT$1)/31*P68</f>
        <v>0.1747813263159671</v>
      </c>
      <c r="AV68" s="49">
        <f t="shared" ref="AV68:AV131" si="58">(T68+AI68)*$AV$1</f>
        <v>0</v>
      </c>
      <c r="AW68" s="49">
        <f t="shared" ref="AW68:AW131" si="59">(U68+AJ68)*$AW$1</f>
        <v>0</v>
      </c>
      <c r="AX68" s="49">
        <f t="shared" ref="AX68:AX131" si="60">(V68+AK68)*$AX$1</f>
        <v>0</v>
      </c>
      <c r="AY68" s="49">
        <f t="shared" ref="AY68:AY131" si="61">(W68+AL68)*$AY$1</f>
        <v>245.56092933035092</v>
      </c>
      <c r="AZ68" s="49">
        <f t="shared" ref="AZ68:AZ131" si="62">(Y68+AM68)*$AZ$1</f>
        <v>0</v>
      </c>
      <c r="BA68" s="49">
        <f t="shared" ref="BA68:BA131" si="63">(Z68+AN68)*$BA$1</f>
        <v>0</v>
      </c>
      <c r="BB68" s="49">
        <f t="shared" ref="BB68:BB131" si="64">(AA68+AO68)*$BB$1</f>
        <v>0</v>
      </c>
      <c r="BC68" s="49">
        <f t="shared" ref="BC68:BC131" si="65">(AB68+AP68)*$BC$1</f>
        <v>0</v>
      </c>
      <c r="BD68" s="49">
        <f t="shared" ref="BD68:BD131" si="66">(AC68+AQ68)*$BD$1</f>
        <v>0</v>
      </c>
      <c r="BE68" s="49">
        <f t="shared" ref="BE68:BE131" si="67">(AD68+AR68)*$BE$1</f>
        <v>302.83657415842242</v>
      </c>
      <c r="BF68" s="49">
        <f t="shared" ref="BF68:BF131" si="68">(AE68+AS68)*$BF$1</f>
        <v>325.64852663342691</v>
      </c>
      <c r="BG68" s="49">
        <f t="shared" ref="BG68:BG131" si="69">(AF68+AT68)*$BG$1</f>
        <v>469.17600110952947</v>
      </c>
      <c r="BH68" s="73">
        <f t="shared" ref="BH68:BH131" si="70">SUM(AV68:BG68)</f>
        <v>1343.2220312317295</v>
      </c>
      <c r="BI68" s="49">
        <f>VLOOKUP(A68,'1_12'!B:Q,16,0)</f>
        <v>5257.08</v>
      </c>
      <c r="BJ68" s="74">
        <f t="shared" ref="BJ68:BJ131" si="71">BH68-BI68</f>
        <v>-3913.8579687682704</v>
      </c>
      <c r="BK68" s="50">
        <f t="shared" ref="BK68:BK131" si="72">(SUM(T68:W68)+SUM(AD68:AF68)+SUM(AI68:AL68)+SUM(AR68:AT68))/12/C68</f>
        <v>3.0661040814775986E-3</v>
      </c>
    </row>
    <row r="69" spans="1:63" x14ac:dyDescent="0.3">
      <c r="A69" s="79" t="s">
        <v>1564</v>
      </c>
      <c r="B69" s="79" t="s">
        <v>1565</v>
      </c>
      <c r="C69" s="79">
        <f>VLOOKUP(B69,Площадь!A:B,2,0)</f>
        <v>17.3</v>
      </c>
      <c r="D69" s="97"/>
      <c r="E69">
        <v>31</v>
      </c>
      <c r="F69">
        <v>28</v>
      </c>
      <c r="G69">
        <v>31</v>
      </c>
      <c r="H69">
        <v>30</v>
      </c>
      <c r="I69">
        <v>31</v>
      </c>
      <c r="J69">
        <v>30</v>
      </c>
      <c r="K69">
        <v>31</v>
      </c>
      <c r="L69">
        <v>31</v>
      </c>
      <c r="M69">
        <v>30</v>
      </c>
      <c r="N69">
        <v>31</v>
      </c>
      <c r="O69">
        <v>30</v>
      </c>
      <c r="P69">
        <v>31</v>
      </c>
      <c r="Q69">
        <f t="shared" si="42"/>
        <v>365</v>
      </c>
      <c r="R69" s="116"/>
      <c r="S69" s="99"/>
      <c r="T69" s="50">
        <f t="shared" si="43"/>
        <v>0</v>
      </c>
      <c r="U69" s="50">
        <f t="shared" si="44"/>
        <v>0</v>
      </c>
      <c r="V69" s="50">
        <f t="shared" si="45"/>
        <v>0</v>
      </c>
      <c r="W69" s="50">
        <f t="shared" si="46"/>
        <v>0</v>
      </c>
      <c r="X69" s="50">
        <f t="shared" si="47"/>
        <v>0</v>
      </c>
      <c r="Y69" s="50"/>
      <c r="Z69" s="50"/>
      <c r="AA69" s="50"/>
      <c r="AB69" s="50"/>
      <c r="AC69" s="50"/>
      <c r="AD69" s="50">
        <f t="shared" si="48"/>
        <v>0</v>
      </c>
      <c r="AE69" s="50">
        <f t="shared" si="49"/>
        <v>0</v>
      </c>
      <c r="AF69" s="50">
        <f t="shared" si="50"/>
        <v>0</v>
      </c>
      <c r="AG69" s="50">
        <f t="shared" si="41"/>
        <v>0</v>
      </c>
      <c r="AI69" s="50">
        <f t="shared" si="51"/>
        <v>0</v>
      </c>
      <c r="AJ69" s="50">
        <f t="shared" si="52"/>
        <v>0</v>
      </c>
      <c r="AK69" s="50">
        <f t="shared" si="53"/>
        <v>0</v>
      </c>
      <c r="AL69" s="50">
        <f t="shared" si="54"/>
        <v>0.11636589237984295</v>
      </c>
      <c r="AR69" s="50">
        <f t="shared" si="55"/>
        <v>0.14350755347480976</v>
      </c>
      <c r="AS69" s="50">
        <f t="shared" si="56"/>
        <v>0.15431763313169747</v>
      </c>
      <c r="AT69" s="50">
        <f t="shared" si="57"/>
        <v>0.22233212832839933</v>
      </c>
      <c r="AV69" s="49">
        <f t="shared" si="58"/>
        <v>0</v>
      </c>
      <c r="AW69" s="49">
        <f t="shared" si="59"/>
        <v>0</v>
      </c>
      <c r="AX69" s="49">
        <f t="shared" si="60"/>
        <v>0</v>
      </c>
      <c r="AY69" s="49">
        <f t="shared" si="61"/>
        <v>312.36794686875521</v>
      </c>
      <c r="AZ69" s="49">
        <f t="shared" si="62"/>
        <v>0</v>
      </c>
      <c r="BA69" s="49">
        <f t="shared" si="63"/>
        <v>0</v>
      </c>
      <c r="BB69" s="49">
        <f t="shared" si="64"/>
        <v>0</v>
      </c>
      <c r="BC69" s="49">
        <f t="shared" si="65"/>
        <v>0</v>
      </c>
      <c r="BD69" s="49">
        <f t="shared" si="66"/>
        <v>0</v>
      </c>
      <c r="BE69" s="49">
        <f t="shared" si="67"/>
        <v>385.22593624564036</v>
      </c>
      <c r="BF69" s="49">
        <f t="shared" si="68"/>
        <v>414.24408167340346</v>
      </c>
      <c r="BG69" s="49">
        <f t="shared" si="69"/>
        <v>596.81947199962201</v>
      </c>
      <c r="BH69" s="73">
        <f t="shared" si="70"/>
        <v>1708.6574367874211</v>
      </c>
      <c r="BI69" s="49">
        <f>VLOOKUP(A69,'1_12'!B:Q,16,0)</f>
        <v>6687.2699999999986</v>
      </c>
      <c r="BJ69" s="74">
        <f t="shared" si="71"/>
        <v>-4978.6125632125777</v>
      </c>
      <c r="BK69" s="50">
        <f t="shared" si="72"/>
        <v>3.0661040814775986E-3</v>
      </c>
    </row>
    <row r="70" spans="1:63" x14ac:dyDescent="0.3">
      <c r="A70" s="79" t="s">
        <v>734</v>
      </c>
      <c r="B70" s="79" t="s">
        <v>735</v>
      </c>
      <c r="C70" s="79">
        <f>VLOOKUP(B70,Площадь!A:B,2,0)</f>
        <v>15.6</v>
      </c>
      <c r="D70" s="97"/>
      <c r="E70">
        <v>31</v>
      </c>
      <c r="F70">
        <v>28</v>
      </c>
      <c r="G70">
        <v>31</v>
      </c>
      <c r="H70">
        <v>30</v>
      </c>
      <c r="I70">
        <v>31</v>
      </c>
      <c r="J70">
        <v>30</v>
      </c>
      <c r="K70">
        <v>31</v>
      </c>
      <c r="L70">
        <v>31</v>
      </c>
      <c r="M70">
        <v>30</v>
      </c>
      <c r="N70">
        <v>31</v>
      </c>
      <c r="O70">
        <v>30</v>
      </c>
      <c r="P70">
        <v>31</v>
      </c>
      <c r="Q70">
        <f t="shared" si="42"/>
        <v>365</v>
      </c>
      <c r="R70" s="116"/>
      <c r="S70" s="99"/>
      <c r="T70" s="50">
        <f t="shared" si="43"/>
        <v>0</v>
      </c>
      <c r="U70" s="50">
        <f t="shared" si="44"/>
        <v>0</v>
      </c>
      <c r="V70" s="50">
        <f t="shared" si="45"/>
        <v>0</v>
      </c>
      <c r="W70" s="50">
        <f t="shared" si="46"/>
        <v>0</v>
      </c>
      <c r="X70" s="50">
        <f t="shared" si="47"/>
        <v>0</v>
      </c>
      <c r="Y70" s="50"/>
      <c r="Z70" s="50"/>
      <c r="AA70" s="50"/>
      <c r="AB70" s="50"/>
      <c r="AC70" s="50"/>
      <c r="AD70" s="50">
        <f t="shared" si="48"/>
        <v>0</v>
      </c>
      <c r="AE70" s="50">
        <f t="shared" si="49"/>
        <v>0</v>
      </c>
      <c r="AF70" s="50">
        <f t="shared" si="50"/>
        <v>0</v>
      </c>
      <c r="AG70" s="50">
        <f t="shared" si="41"/>
        <v>0</v>
      </c>
      <c r="AI70" s="50">
        <f t="shared" si="51"/>
        <v>0</v>
      </c>
      <c r="AJ70" s="50">
        <f t="shared" si="52"/>
        <v>0</v>
      </c>
      <c r="AK70" s="50">
        <f t="shared" si="53"/>
        <v>0</v>
      </c>
      <c r="AL70" s="50">
        <f t="shared" si="54"/>
        <v>0.10493109370667919</v>
      </c>
      <c r="AR70" s="50">
        <f t="shared" si="55"/>
        <v>0.12940565515647584</v>
      </c>
      <c r="AS70" s="50">
        <f t="shared" si="56"/>
        <v>0.139153472650548</v>
      </c>
      <c r="AT70" s="50">
        <f t="shared" si="57"/>
        <v>0.20048446253890342</v>
      </c>
      <c r="AV70" s="49">
        <f t="shared" si="58"/>
        <v>0</v>
      </c>
      <c r="AW70" s="49">
        <f t="shared" si="59"/>
        <v>0</v>
      </c>
      <c r="AX70" s="49">
        <f t="shared" si="60"/>
        <v>0</v>
      </c>
      <c r="AY70" s="49">
        <f t="shared" si="61"/>
        <v>281.67283070246134</v>
      </c>
      <c r="AZ70" s="49">
        <f t="shared" si="62"/>
        <v>0</v>
      </c>
      <c r="BA70" s="49">
        <f t="shared" si="63"/>
        <v>0</v>
      </c>
      <c r="BB70" s="49">
        <f t="shared" si="64"/>
        <v>0</v>
      </c>
      <c r="BC70" s="49">
        <f t="shared" si="65"/>
        <v>0</v>
      </c>
      <c r="BD70" s="49">
        <f t="shared" si="66"/>
        <v>0</v>
      </c>
      <c r="BE70" s="49">
        <f t="shared" si="67"/>
        <v>347.37136447583748</v>
      </c>
      <c r="BF70" s="49">
        <f t="shared" si="68"/>
        <v>373.53801584422507</v>
      </c>
      <c r="BG70" s="49">
        <f t="shared" si="69"/>
        <v>538.17247186093084</v>
      </c>
      <c r="BH70" s="73">
        <f t="shared" si="70"/>
        <v>1540.7546828834547</v>
      </c>
      <c r="BI70" s="49">
        <f>VLOOKUP(A70,'1_12'!B:Q,16,0)</f>
        <v>6030.18</v>
      </c>
      <c r="BJ70" s="74">
        <f t="shared" si="71"/>
        <v>-4489.4253171165456</v>
      </c>
      <c r="BK70" s="50">
        <f t="shared" si="72"/>
        <v>3.0661040814775986E-3</v>
      </c>
    </row>
    <row r="71" spans="1:63" x14ac:dyDescent="0.3">
      <c r="A71" s="79" t="s">
        <v>2230</v>
      </c>
      <c r="B71" s="79" t="s">
        <v>2231</v>
      </c>
      <c r="C71" s="79">
        <f>VLOOKUP(B71,Площадь!A:B,2,0)</f>
        <v>13.6</v>
      </c>
      <c r="D71" s="97"/>
      <c r="E71">
        <v>31</v>
      </c>
      <c r="F71">
        <v>28</v>
      </c>
      <c r="G71">
        <v>31</v>
      </c>
      <c r="H71">
        <v>30</v>
      </c>
      <c r="I71">
        <v>31</v>
      </c>
      <c r="J71">
        <v>30</v>
      </c>
      <c r="K71">
        <v>31</v>
      </c>
      <c r="L71">
        <v>31</v>
      </c>
      <c r="M71">
        <v>30</v>
      </c>
      <c r="N71">
        <v>31</v>
      </c>
      <c r="O71">
        <v>30</v>
      </c>
      <c r="P71">
        <v>31</v>
      </c>
      <c r="Q71">
        <f t="shared" si="42"/>
        <v>365</v>
      </c>
      <c r="R71" s="116"/>
      <c r="S71" s="99"/>
      <c r="T71" s="50">
        <f t="shared" si="43"/>
        <v>0</v>
      </c>
      <c r="U71" s="50">
        <f t="shared" si="44"/>
        <v>0</v>
      </c>
      <c r="V71" s="50">
        <f t="shared" si="45"/>
        <v>0</v>
      </c>
      <c r="W71" s="50">
        <f t="shared" si="46"/>
        <v>0</v>
      </c>
      <c r="X71" s="50">
        <f t="shared" si="47"/>
        <v>0</v>
      </c>
      <c r="Y71" s="50"/>
      <c r="Z71" s="50"/>
      <c r="AA71" s="50"/>
      <c r="AB71" s="50"/>
      <c r="AC71" s="50"/>
      <c r="AD71" s="50">
        <f t="shared" si="48"/>
        <v>0</v>
      </c>
      <c r="AE71" s="50">
        <f t="shared" si="49"/>
        <v>0</v>
      </c>
      <c r="AF71" s="50">
        <f t="shared" si="50"/>
        <v>0</v>
      </c>
      <c r="AG71" s="50">
        <f t="shared" si="41"/>
        <v>0</v>
      </c>
      <c r="AI71" s="50">
        <f t="shared" si="51"/>
        <v>0</v>
      </c>
      <c r="AJ71" s="50">
        <f t="shared" si="52"/>
        <v>0</v>
      </c>
      <c r="AK71" s="50">
        <f t="shared" si="53"/>
        <v>0</v>
      </c>
      <c r="AL71" s="50">
        <f t="shared" si="54"/>
        <v>9.1478389385310055E-2</v>
      </c>
      <c r="AR71" s="50">
        <f t="shared" si="55"/>
        <v>0.11281518654667125</v>
      </c>
      <c r="AS71" s="50">
        <f t="shared" si="56"/>
        <v>0.12131328384919567</v>
      </c>
      <c r="AT71" s="50">
        <f t="shared" si="57"/>
        <v>0.1747813263159671</v>
      </c>
      <c r="AV71" s="49">
        <f t="shared" si="58"/>
        <v>0</v>
      </c>
      <c r="AW71" s="49">
        <f t="shared" si="59"/>
        <v>0</v>
      </c>
      <c r="AX71" s="49">
        <f t="shared" si="60"/>
        <v>0</v>
      </c>
      <c r="AY71" s="49">
        <f t="shared" si="61"/>
        <v>245.56092933035092</v>
      </c>
      <c r="AZ71" s="49">
        <f t="shared" si="62"/>
        <v>0</v>
      </c>
      <c r="BA71" s="49">
        <f t="shared" si="63"/>
        <v>0</v>
      </c>
      <c r="BB71" s="49">
        <f t="shared" si="64"/>
        <v>0</v>
      </c>
      <c r="BC71" s="49">
        <f t="shared" si="65"/>
        <v>0</v>
      </c>
      <c r="BD71" s="49">
        <f t="shared" si="66"/>
        <v>0</v>
      </c>
      <c r="BE71" s="49">
        <f t="shared" si="67"/>
        <v>302.83657415842242</v>
      </c>
      <c r="BF71" s="49">
        <f t="shared" si="68"/>
        <v>325.64852663342691</v>
      </c>
      <c r="BG71" s="49">
        <f t="shared" si="69"/>
        <v>469.17600110952947</v>
      </c>
      <c r="BH71" s="73">
        <f t="shared" si="70"/>
        <v>1343.2220312317295</v>
      </c>
      <c r="BI71" s="49">
        <f>VLOOKUP(A71,'1_12'!B:Q,16,0)</f>
        <v>5257.08</v>
      </c>
      <c r="BJ71" s="74">
        <f t="shared" si="71"/>
        <v>-3913.8579687682704</v>
      </c>
      <c r="BK71" s="50">
        <f t="shared" si="72"/>
        <v>3.0661040814775986E-3</v>
      </c>
    </row>
    <row r="72" spans="1:63" x14ac:dyDescent="0.3">
      <c r="A72" s="79" t="s">
        <v>607</v>
      </c>
      <c r="B72" s="79" t="s">
        <v>608</v>
      </c>
      <c r="C72" s="79">
        <f>VLOOKUP(B72,Площадь!A:B,2,0)</f>
        <v>17.3</v>
      </c>
      <c r="D72" s="97"/>
      <c r="E72">
        <v>31</v>
      </c>
      <c r="F72">
        <v>28</v>
      </c>
      <c r="G72">
        <v>31</v>
      </c>
      <c r="H72">
        <v>30</v>
      </c>
      <c r="I72">
        <v>31</v>
      </c>
      <c r="J72">
        <v>30</v>
      </c>
      <c r="K72">
        <v>31</v>
      </c>
      <c r="L72">
        <v>31</v>
      </c>
      <c r="M72">
        <v>30</v>
      </c>
      <c r="N72">
        <v>31</v>
      </c>
      <c r="O72">
        <v>30</v>
      </c>
      <c r="P72">
        <v>31</v>
      </c>
      <c r="Q72">
        <f t="shared" si="42"/>
        <v>365</v>
      </c>
      <c r="R72" s="116"/>
      <c r="S72" s="99"/>
      <c r="T72" s="50">
        <f t="shared" si="43"/>
        <v>0</v>
      </c>
      <c r="U72" s="50">
        <f t="shared" si="44"/>
        <v>0</v>
      </c>
      <c r="V72" s="50">
        <f t="shared" si="45"/>
        <v>0</v>
      </c>
      <c r="W72" s="50">
        <f t="shared" si="46"/>
        <v>0</v>
      </c>
      <c r="X72" s="50">
        <f t="shared" si="47"/>
        <v>0</v>
      </c>
      <c r="Y72" s="50"/>
      <c r="Z72" s="50"/>
      <c r="AA72" s="50"/>
      <c r="AB72" s="50"/>
      <c r="AC72" s="50"/>
      <c r="AD72" s="50">
        <f t="shared" si="48"/>
        <v>0</v>
      </c>
      <c r="AE72" s="50">
        <f t="shared" si="49"/>
        <v>0</v>
      </c>
      <c r="AF72" s="50">
        <f t="shared" si="50"/>
        <v>0</v>
      </c>
      <c r="AG72" s="50">
        <f t="shared" si="41"/>
        <v>0</v>
      </c>
      <c r="AI72" s="50">
        <f t="shared" si="51"/>
        <v>0</v>
      </c>
      <c r="AJ72" s="50">
        <f t="shared" si="52"/>
        <v>0</v>
      </c>
      <c r="AK72" s="50">
        <f t="shared" si="53"/>
        <v>0</v>
      </c>
      <c r="AL72" s="50">
        <f t="shared" si="54"/>
        <v>0.11636589237984295</v>
      </c>
      <c r="AR72" s="50">
        <f t="shared" si="55"/>
        <v>0.14350755347480976</v>
      </c>
      <c r="AS72" s="50">
        <f t="shared" si="56"/>
        <v>0.15431763313169747</v>
      </c>
      <c r="AT72" s="50">
        <f t="shared" si="57"/>
        <v>0.22233212832839933</v>
      </c>
      <c r="AV72" s="49">
        <f t="shared" si="58"/>
        <v>0</v>
      </c>
      <c r="AW72" s="49">
        <f t="shared" si="59"/>
        <v>0</v>
      </c>
      <c r="AX72" s="49">
        <f t="shared" si="60"/>
        <v>0</v>
      </c>
      <c r="AY72" s="49">
        <f t="shared" si="61"/>
        <v>312.36794686875521</v>
      </c>
      <c r="AZ72" s="49">
        <f t="shared" si="62"/>
        <v>0</v>
      </c>
      <c r="BA72" s="49">
        <f t="shared" si="63"/>
        <v>0</v>
      </c>
      <c r="BB72" s="49">
        <f t="shared" si="64"/>
        <v>0</v>
      </c>
      <c r="BC72" s="49">
        <f t="shared" si="65"/>
        <v>0</v>
      </c>
      <c r="BD72" s="49">
        <f t="shared" si="66"/>
        <v>0</v>
      </c>
      <c r="BE72" s="49">
        <f t="shared" si="67"/>
        <v>385.22593624564036</v>
      </c>
      <c r="BF72" s="49">
        <f t="shared" si="68"/>
        <v>414.24408167340346</v>
      </c>
      <c r="BG72" s="49">
        <f t="shared" si="69"/>
        <v>596.81947199962201</v>
      </c>
      <c r="BH72" s="73">
        <f t="shared" si="70"/>
        <v>1708.6574367874211</v>
      </c>
      <c r="BI72" s="49">
        <f>VLOOKUP(A72,'1_12'!B:Q,16,0)</f>
        <v>6687.2699999999986</v>
      </c>
      <c r="BJ72" s="74">
        <f t="shared" si="71"/>
        <v>-4978.6125632125777</v>
      </c>
      <c r="BK72" s="50">
        <f t="shared" si="72"/>
        <v>3.0661040814775986E-3</v>
      </c>
    </row>
    <row r="73" spans="1:63" x14ac:dyDescent="0.3">
      <c r="A73" s="79" t="s">
        <v>694</v>
      </c>
      <c r="B73" s="79" t="s">
        <v>695</v>
      </c>
      <c r="C73" s="79">
        <f>VLOOKUP(B73,Площадь!A:B,2,0)</f>
        <v>15.1</v>
      </c>
      <c r="D73" s="97"/>
      <c r="E73">
        <v>31</v>
      </c>
      <c r="F73">
        <v>28</v>
      </c>
      <c r="G73">
        <v>31</v>
      </c>
      <c r="H73">
        <v>30</v>
      </c>
      <c r="I73">
        <v>31</v>
      </c>
      <c r="J73">
        <v>30</v>
      </c>
      <c r="K73">
        <v>31</v>
      </c>
      <c r="L73">
        <v>31</v>
      </c>
      <c r="M73">
        <v>30</v>
      </c>
      <c r="N73">
        <v>31</v>
      </c>
      <c r="O73">
        <v>30</v>
      </c>
      <c r="P73">
        <v>31</v>
      </c>
      <c r="Q73">
        <f t="shared" si="42"/>
        <v>365</v>
      </c>
      <c r="R73" s="116"/>
      <c r="S73" s="99"/>
      <c r="T73" s="50">
        <f t="shared" si="43"/>
        <v>0</v>
      </c>
      <c r="U73" s="50">
        <f t="shared" si="44"/>
        <v>0</v>
      </c>
      <c r="V73" s="50">
        <f t="shared" si="45"/>
        <v>0</v>
      </c>
      <c r="W73" s="50">
        <f t="shared" si="46"/>
        <v>0</v>
      </c>
      <c r="X73" s="50">
        <f t="shared" si="47"/>
        <v>0</v>
      </c>
      <c r="Y73" s="50"/>
      <c r="Z73" s="50"/>
      <c r="AA73" s="50"/>
      <c r="AB73" s="50"/>
      <c r="AC73" s="50"/>
      <c r="AD73" s="50">
        <f t="shared" si="48"/>
        <v>0</v>
      </c>
      <c r="AE73" s="50">
        <f t="shared" si="49"/>
        <v>0</v>
      </c>
      <c r="AF73" s="50">
        <f t="shared" si="50"/>
        <v>0</v>
      </c>
      <c r="AG73" s="50">
        <f t="shared" si="41"/>
        <v>0</v>
      </c>
      <c r="AI73" s="50">
        <f t="shared" si="51"/>
        <v>0</v>
      </c>
      <c r="AJ73" s="50">
        <f t="shared" si="52"/>
        <v>0</v>
      </c>
      <c r="AK73" s="50">
        <f t="shared" si="53"/>
        <v>0</v>
      </c>
      <c r="AL73" s="50">
        <f t="shared" si="54"/>
        <v>0.10156791762633691</v>
      </c>
      <c r="AR73" s="50">
        <f t="shared" si="55"/>
        <v>0.12525803800402469</v>
      </c>
      <c r="AS73" s="50">
        <f t="shared" si="56"/>
        <v>0.13469342545020993</v>
      </c>
      <c r="AT73" s="50">
        <f t="shared" si="57"/>
        <v>0.19405867848316935</v>
      </c>
      <c r="AV73" s="49">
        <f t="shared" si="58"/>
        <v>0</v>
      </c>
      <c r="AW73" s="49">
        <f t="shared" si="59"/>
        <v>0</v>
      </c>
      <c r="AX73" s="49">
        <f t="shared" si="60"/>
        <v>0</v>
      </c>
      <c r="AY73" s="49">
        <f t="shared" si="61"/>
        <v>272.64485535943373</v>
      </c>
      <c r="AZ73" s="49">
        <f t="shared" si="62"/>
        <v>0</v>
      </c>
      <c r="BA73" s="49">
        <f t="shared" si="63"/>
        <v>0</v>
      </c>
      <c r="BB73" s="49">
        <f t="shared" si="64"/>
        <v>0</v>
      </c>
      <c r="BC73" s="49">
        <f t="shared" si="65"/>
        <v>0</v>
      </c>
      <c r="BD73" s="49">
        <f t="shared" si="66"/>
        <v>0</v>
      </c>
      <c r="BE73" s="49">
        <f t="shared" si="67"/>
        <v>336.23766689648374</v>
      </c>
      <c r="BF73" s="49">
        <f t="shared" si="68"/>
        <v>361.56564354152556</v>
      </c>
      <c r="BG73" s="49">
        <f t="shared" si="69"/>
        <v>520.9233541730805</v>
      </c>
      <c r="BH73" s="73">
        <f t="shared" si="70"/>
        <v>1491.3715199705234</v>
      </c>
      <c r="BI73" s="49">
        <f>VLOOKUP(A73,'1_12'!B:Q,16,0)</f>
        <v>5836.86</v>
      </c>
      <c r="BJ73" s="74">
        <f t="shared" si="71"/>
        <v>-4345.4884800294767</v>
      </c>
      <c r="BK73" s="50">
        <f t="shared" si="72"/>
        <v>3.0661040814775986E-3</v>
      </c>
    </row>
    <row r="74" spans="1:63" x14ac:dyDescent="0.3">
      <c r="A74" s="79" t="s">
        <v>1581</v>
      </c>
      <c r="B74" s="79" t="s">
        <v>1582</v>
      </c>
      <c r="C74" s="79">
        <f>VLOOKUP(B74,Площадь!A:B,2,0)</f>
        <v>13.6</v>
      </c>
      <c r="D74" s="97"/>
      <c r="E74">
        <v>31</v>
      </c>
      <c r="F74">
        <v>28</v>
      </c>
      <c r="G74">
        <v>31</v>
      </c>
      <c r="H74">
        <v>30</v>
      </c>
      <c r="I74">
        <v>31</v>
      </c>
      <c r="J74">
        <v>30</v>
      </c>
      <c r="K74">
        <v>31</v>
      </c>
      <c r="L74">
        <v>31</v>
      </c>
      <c r="M74">
        <v>30</v>
      </c>
      <c r="N74">
        <v>31</v>
      </c>
      <c r="O74">
        <v>30</v>
      </c>
      <c r="P74">
        <v>31</v>
      </c>
      <c r="Q74">
        <f t="shared" si="42"/>
        <v>365</v>
      </c>
      <c r="R74" s="116"/>
      <c r="S74" s="99"/>
      <c r="T74" s="50">
        <f t="shared" si="43"/>
        <v>0</v>
      </c>
      <c r="U74" s="50">
        <f t="shared" si="44"/>
        <v>0</v>
      </c>
      <c r="V74" s="50">
        <f t="shared" si="45"/>
        <v>0</v>
      </c>
      <c r="W74" s="50">
        <f t="shared" si="46"/>
        <v>0</v>
      </c>
      <c r="X74" s="50">
        <f t="shared" si="47"/>
        <v>0</v>
      </c>
      <c r="Y74" s="50"/>
      <c r="Z74" s="50"/>
      <c r="AA74" s="50"/>
      <c r="AB74" s="50"/>
      <c r="AC74" s="50"/>
      <c r="AD74" s="50">
        <f t="shared" si="48"/>
        <v>0</v>
      </c>
      <c r="AE74" s="50">
        <f t="shared" si="49"/>
        <v>0</v>
      </c>
      <c r="AF74" s="50">
        <f t="shared" si="50"/>
        <v>0</v>
      </c>
      <c r="AG74" s="50">
        <f t="shared" si="41"/>
        <v>0</v>
      </c>
      <c r="AI74" s="50">
        <f t="shared" si="51"/>
        <v>0</v>
      </c>
      <c r="AJ74" s="50">
        <f t="shared" si="52"/>
        <v>0</v>
      </c>
      <c r="AK74" s="50">
        <f t="shared" si="53"/>
        <v>0</v>
      </c>
      <c r="AL74" s="50">
        <f t="shared" si="54"/>
        <v>9.1478389385310055E-2</v>
      </c>
      <c r="AR74" s="50">
        <f t="shared" si="55"/>
        <v>0.11281518654667125</v>
      </c>
      <c r="AS74" s="50">
        <f t="shared" si="56"/>
        <v>0.12131328384919567</v>
      </c>
      <c r="AT74" s="50">
        <f t="shared" si="57"/>
        <v>0.1747813263159671</v>
      </c>
      <c r="AV74" s="49">
        <f t="shared" si="58"/>
        <v>0</v>
      </c>
      <c r="AW74" s="49">
        <f t="shared" si="59"/>
        <v>0</v>
      </c>
      <c r="AX74" s="49">
        <f t="shared" si="60"/>
        <v>0</v>
      </c>
      <c r="AY74" s="49">
        <f t="shared" si="61"/>
        <v>245.56092933035092</v>
      </c>
      <c r="AZ74" s="49">
        <f t="shared" si="62"/>
        <v>0</v>
      </c>
      <c r="BA74" s="49">
        <f t="shared" si="63"/>
        <v>0</v>
      </c>
      <c r="BB74" s="49">
        <f t="shared" si="64"/>
        <v>0</v>
      </c>
      <c r="BC74" s="49">
        <f t="shared" si="65"/>
        <v>0</v>
      </c>
      <c r="BD74" s="49">
        <f t="shared" si="66"/>
        <v>0</v>
      </c>
      <c r="BE74" s="49">
        <f t="shared" si="67"/>
        <v>302.83657415842242</v>
      </c>
      <c r="BF74" s="49">
        <f t="shared" si="68"/>
        <v>325.64852663342691</v>
      </c>
      <c r="BG74" s="49">
        <f t="shared" si="69"/>
        <v>469.17600110952947</v>
      </c>
      <c r="BH74" s="73">
        <f t="shared" si="70"/>
        <v>1343.2220312317295</v>
      </c>
      <c r="BI74" s="49">
        <f>VLOOKUP(A74,'1_12'!B:Q,16,0)</f>
        <v>5257.08</v>
      </c>
      <c r="BJ74" s="74">
        <f t="shared" si="71"/>
        <v>-3913.8579687682704</v>
      </c>
      <c r="BK74" s="50">
        <f t="shared" si="72"/>
        <v>3.0661040814775986E-3</v>
      </c>
    </row>
    <row r="75" spans="1:63" x14ac:dyDescent="0.3">
      <c r="A75" s="79" t="s">
        <v>1306</v>
      </c>
      <c r="B75" s="79" t="s">
        <v>1307</v>
      </c>
      <c r="C75" s="79">
        <f>VLOOKUP(B75,Площадь!A:B,2,0)</f>
        <v>15.6</v>
      </c>
      <c r="D75" s="97"/>
      <c r="E75">
        <v>31</v>
      </c>
      <c r="F75">
        <v>28</v>
      </c>
      <c r="G75">
        <v>31</v>
      </c>
      <c r="H75">
        <v>30</v>
      </c>
      <c r="I75">
        <v>31</v>
      </c>
      <c r="J75">
        <v>30</v>
      </c>
      <c r="K75">
        <v>31</v>
      </c>
      <c r="L75">
        <v>31</v>
      </c>
      <c r="M75">
        <v>30</v>
      </c>
      <c r="N75">
        <v>31</v>
      </c>
      <c r="O75">
        <v>30</v>
      </c>
      <c r="P75">
        <v>31</v>
      </c>
      <c r="Q75">
        <f t="shared" si="42"/>
        <v>365</v>
      </c>
      <c r="R75" s="116"/>
      <c r="S75" s="99"/>
      <c r="T75" s="50">
        <f t="shared" si="43"/>
        <v>0</v>
      </c>
      <c r="U75" s="50">
        <f t="shared" si="44"/>
        <v>0</v>
      </c>
      <c r="V75" s="50">
        <f t="shared" si="45"/>
        <v>0</v>
      </c>
      <c r="W75" s="50">
        <f t="shared" si="46"/>
        <v>0</v>
      </c>
      <c r="X75" s="50">
        <f t="shared" si="47"/>
        <v>0</v>
      </c>
      <c r="Y75" s="50"/>
      <c r="Z75" s="50"/>
      <c r="AA75" s="50"/>
      <c r="AB75" s="50"/>
      <c r="AC75" s="50"/>
      <c r="AD75" s="50">
        <f t="shared" si="48"/>
        <v>0</v>
      </c>
      <c r="AE75" s="50">
        <f t="shared" si="49"/>
        <v>0</v>
      </c>
      <c r="AF75" s="50">
        <f t="shared" si="50"/>
        <v>0</v>
      </c>
      <c r="AG75" s="50">
        <f t="shared" si="41"/>
        <v>0</v>
      </c>
      <c r="AI75" s="50">
        <f t="shared" si="51"/>
        <v>0</v>
      </c>
      <c r="AJ75" s="50">
        <f t="shared" si="52"/>
        <v>0</v>
      </c>
      <c r="AK75" s="50">
        <f t="shared" si="53"/>
        <v>0</v>
      </c>
      <c r="AL75" s="50">
        <f t="shared" si="54"/>
        <v>0.10493109370667919</v>
      </c>
      <c r="AR75" s="50">
        <f t="shared" si="55"/>
        <v>0.12940565515647584</v>
      </c>
      <c r="AS75" s="50">
        <f t="shared" si="56"/>
        <v>0.139153472650548</v>
      </c>
      <c r="AT75" s="50">
        <f t="shared" si="57"/>
        <v>0.20048446253890342</v>
      </c>
      <c r="AV75" s="49">
        <f t="shared" si="58"/>
        <v>0</v>
      </c>
      <c r="AW75" s="49">
        <f t="shared" si="59"/>
        <v>0</v>
      </c>
      <c r="AX75" s="49">
        <f t="shared" si="60"/>
        <v>0</v>
      </c>
      <c r="AY75" s="49">
        <f t="shared" si="61"/>
        <v>281.67283070246134</v>
      </c>
      <c r="AZ75" s="49">
        <f t="shared" si="62"/>
        <v>0</v>
      </c>
      <c r="BA75" s="49">
        <f t="shared" si="63"/>
        <v>0</v>
      </c>
      <c r="BB75" s="49">
        <f t="shared" si="64"/>
        <v>0</v>
      </c>
      <c r="BC75" s="49">
        <f t="shared" si="65"/>
        <v>0</v>
      </c>
      <c r="BD75" s="49">
        <f t="shared" si="66"/>
        <v>0</v>
      </c>
      <c r="BE75" s="49">
        <f t="shared" si="67"/>
        <v>347.37136447583748</v>
      </c>
      <c r="BF75" s="49">
        <f t="shared" si="68"/>
        <v>373.53801584422507</v>
      </c>
      <c r="BG75" s="49">
        <f t="shared" si="69"/>
        <v>538.17247186093084</v>
      </c>
      <c r="BH75" s="73">
        <f t="shared" si="70"/>
        <v>1540.7546828834547</v>
      </c>
      <c r="BI75" s="49">
        <f>VLOOKUP(A75,'1_12'!B:Q,16,0)</f>
        <v>6030.18</v>
      </c>
      <c r="BJ75" s="74">
        <f t="shared" si="71"/>
        <v>-4489.4253171165456</v>
      </c>
      <c r="BK75" s="50">
        <f t="shared" si="72"/>
        <v>3.0661040814775986E-3</v>
      </c>
    </row>
    <row r="76" spans="1:63" x14ac:dyDescent="0.3">
      <c r="A76" s="79" t="s">
        <v>615</v>
      </c>
      <c r="B76" s="79" t="s">
        <v>616</v>
      </c>
      <c r="C76" s="79">
        <f>VLOOKUP(B76,Площадь!A:B,2,0)</f>
        <v>16.7</v>
      </c>
      <c r="D76" s="97"/>
      <c r="E76">
        <v>31</v>
      </c>
      <c r="F76">
        <v>28</v>
      </c>
      <c r="G76">
        <v>31</v>
      </c>
      <c r="H76">
        <v>30</v>
      </c>
      <c r="I76">
        <v>31</v>
      </c>
      <c r="J76">
        <v>30</v>
      </c>
      <c r="K76">
        <v>31</v>
      </c>
      <c r="L76">
        <v>31</v>
      </c>
      <c r="M76">
        <v>30</v>
      </c>
      <c r="N76">
        <v>31</v>
      </c>
      <c r="O76">
        <v>30</v>
      </c>
      <c r="P76">
        <v>31</v>
      </c>
      <c r="Q76">
        <f t="shared" si="42"/>
        <v>365</v>
      </c>
      <c r="R76" s="116"/>
      <c r="S76" s="99"/>
      <c r="T76" s="50">
        <f t="shared" si="43"/>
        <v>0</v>
      </c>
      <c r="U76" s="50">
        <f t="shared" si="44"/>
        <v>0</v>
      </c>
      <c r="V76" s="50">
        <f t="shared" si="45"/>
        <v>0</v>
      </c>
      <c r="W76" s="50">
        <f t="shared" si="46"/>
        <v>0</v>
      </c>
      <c r="X76" s="50">
        <f t="shared" si="47"/>
        <v>0</v>
      </c>
      <c r="Y76" s="50"/>
      <c r="Z76" s="50"/>
      <c r="AA76" s="50"/>
      <c r="AB76" s="50"/>
      <c r="AC76" s="50"/>
      <c r="AD76" s="50">
        <f t="shared" si="48"/>
        <v>0</v>
      </c>
      <c r="AE76" s="50">
        <f t="shared" si="49"/>
        <v>0</v>
      </c>
      <c r="AF76" s="50">
        <f t="shared" si="50"/>
        <v>0</v>
      </c>
      <c r="AG76" s="50">
        <f t="shared" si="41"/>
        <v>0</v>
      </c>
      <c r="AI76" s="50">
        <f t="shared" si="51"/>
        <v>0</v>
      </c>
      <c r="AJ76" s="50">
        <f t="shared" si="52"/>
        <v>0</v>
      </c>
      <c r="AK76" s="50">
        <f t="shared" si="53"/>
        <v>0</v>
      </c>
      <c r="AL76" s="50">
        <f t="shared" si="54"/>
        <v>0.1123300810834322</v>
      </c>
      <c r="AR76" s="50">
        <f t="shared" si="55"/>
        <v>0.13853041289186838</v>
      </c>
      <c r="AS76" s="50">
        <f t="shared" si="56"/>
        <v>0.14896557649129177</v>
      </c>
      <c r="AT76" s="50">
        <f t="shared" si="57"/>
        <v>0.2146211874615184</v>
      </c>
      <c r="AV76" s="49">
        <f t="shared" si="58"/>
        <v>0</v>
      </c>
      <c r="AW76" s="49">
        <f t="shared" si="59"/>
        <v>0</v>
      </c>
      <c r="AX76" s="49">
        <f t="shared" si="60"/>
        <v>0</v>
      </c>
      <c r="AY76" s="49">
        <f t="shared" si="61"/>
        <v>301.53437645712211</v>
      </c>
      <c r="AZ76" s="49">
        <f t="shared" si="62"/>
        <v>0</v>
      </c>
      <c r="BA76" s="49">
        <f t="shared" si="63"/>
        <v>0</v>
      </c>
      <c r="BB76" s="49">
        <f t="shared" si="64"/>
        <v>0</v>
      </c>
      <c r="BC76" s="49">
        <f t="shared" si="65"/>
        <v>0</v>
      </c>
      <c r="BD76" s="49">
        <f t="shared" si="66"/>
        <v>0</v>
      </c>
      <c r="BE76" s="49">
        <f t="shared" si="67"/>
        <v>371.86549915041581</v>
      </c>
      <c r="BF76" s="49">
        <f t="shared" si="68"/>
        <v>399.87723491016402</v>
      </c>
      <c r="BG76" s="49">
        <f t="shared" si="69"/>
        <v>576.1205307742016</v>
      </c>
      <c r="BH76" s="73">
        <f t="shared" si="70"/>
        <v>1649.3976412919037</v>
      </c>
      <c r="BI76" s="49">
        <f>VLOOKUP(A76,'1_12'!B:Q,16,0)</f>
        <v>6455.3400000000011</v>
      </c>
      <c r="BJ76" s="74">
        <f t="shared" si="71"/>
        <v>-4805.9423587080973</v>
      </c>
      <c r="BK76" s="50">
        <f t="shared" si="72"/>
        <v>3.0661040814775986E-3</v>
      </c>
    </row>
    <row r="77" spans="1:63" x14ac:dyDescent="0.3">
      <c r="A77" s="79" t="s">
        <v>2334</v>
      </c>
      <c r="B77" s="79" t="s">
        <v>2335</v>
      </c>
      <c r="C77" s="79">
        <f>VLOOKUP(B77,Площадь!A:B,2,0)</f>
        <v>15.4</v>
      </c>
      <c r="D77" s="97"/>
      <c r="E77">
        <v>31</v>
      </c>
      <c r="F77">
        <v>28</v>
      </c>
      <c r="G77">
        <v>31</v>
      </c>
      <c r="H77">
        <v>30</v>
      </c>
      <c r="I77">
        <v>31</v>
      </c>
      <c r="J77">
        <v>30</v>
      </c>
      <c r="K77">
        <v>31</v>
      </c>
      <c r="L77">
        <v>31</v>
      </c>
      <c r="M77">
        <v>30</v>
      </c>
      <c r="N77">
        <v>31</v>
      </c>
      <c r="O77">
        <v>30</v>
      </c>
      <c r="P77">
        <v>31</v>
      </c>
      <c r="Q77">
        <f t="shared" si="42"/>
        <v>365</v>
      </c>
      <c r="R77" s="116"/>
      <c r="S77" s="99"/>
      <c r="T77" s="50">
        <f t="shared" si="43"/>
        <v>0</v>
      </c>
      <c r="U77" s="50">
        <f t="shared" si="44"/>
        <v>0</v>
      </c>
      <c r="V77" s="50">
        <f t="shared" si="45"/>
        <v>0</v>
      </c>
      <c r="W77" s="50">
        <f t="shared" si="46"/>
        <v>0</v>
      </c>
      <c r="X77" s="50">
        <f t="shared" si="47"/>
        <v>0</v>
      </c>
      <c r="Y77" s="50"/>
      <c r="Z77" s="50"/>
      <c r="AA77" s="50"/>
      <c r="AB77" s="50"/>
      <c r="AC77" s="50"/>
      <c r="AD77" s="50">
        <f t="shared" si="48"/>
        <v>0</v>
      </c>
      <c r="AE77" s="50">
        <f t="shared" si="49"/>
        <v>0</v>
      </c>
      <c r="AF77" s="50">
        <f t="shared" si="50"/>
        <v>0</v>
      </c>
      <c r="AG77" s="50">
        <f t="shared" si="41"/>
        <v>0</v>
      </c>
      <c r="AI77" s="50">
        <f t="shared" si="51"/>
        <v>0</v>
      </c>
      <c r="AJ77" s="50">
        <f t="shared" si="52"/>
        <v>0</v>
      </c>
      <c r="AK77" s="50">
        <f t="shared" si="53"/>
        <v>0</v>
      </c>
      <c r="AL77" s="50">
        <f t="shared" si="54"/>
        <v>0.10358582327454229</v>
      </c>
      <c r="AR77" s="50">
        <f t="shared" si="55"/>
        <v>0.12774660829549539</v>
      </c>
      <c r="AS77" s="50">
        <f t="shared" si="56"/>
        <v>0.13736945377041276</v>
      </c>
      <c r="AT77" s="50">
        <f t="shared" si="57"/>
        <v>0.1979141489166098</v>
      </c>
      <c r="AV77" s="49">
        <f t="shared" si="58"/>
        <v>0</v>
      </c>
      <c r="AW77" s="49">
        <f t="shared" si="59"/>
        <v>0</v>
      </c>
      <c r="AX77" s="49">
        <f t="shared" si="60"/>
        <v>0</v>
      </c>
      <c r="AY77" s="49">
        <f t="shared" si="61"/>
        <v>278.06164056525034</v>
      </c>
      <c r="AZ77" s="49">
        <f t="shared" si="62"/>
        <v>0</v>
      </c>
      <c r="BA77" s="49">
        <f t="shared" si="63"/>
        <v>0</v>
      </c>
      <c r="BB77" s="49">
        <f t="shared" si="64"/>
        <v>0</v>
      </c>
      <c r="BC77" s="49">
        <f t="shared" si="65"/>
        <v>0</v>
      </c>
      <c r="BD77" s="49">
        <f t="shared" si="66"/>
        <v>0</v>
      </c>
      <c r="BE77" s="49">
        <f t="shared" si="67"/>
        <v>342.91788544409604</v>
      </c>
      <c r="BF77" s="49">
        <f t="shared" si="68"/>
        <v>368.74906692314522</v>
      </c>
      <c r="BG77" s="49">
        <f t="shared" si="69"/>
        <v>531.2728247857907</v>
      </c>
      <c r="BH77" s="73">
        <f t="shared" si="70"/>
        <v>1521.0014177182825</v>
      </c>
      <c r="BI77" s="49">
        <f>VLOOKUP(A77,'1_12'!B:Q,16,0)</f>
        <v>5952.87</v>
      </c>
      <c r="BJ77" s="74">
        <f t="shared" si="71"/>
        <v>-4431.868582281717</v>
      </c>
      <c r="BK77" s="50">
        <f t="shared" si="72"/>
        <v>3.0661040814775986E-3</v>
      </c>
    </row>
    <row r="78" spans="1:63" x14ac:dyDescent="0.3">
      <c r="A78" s="79" t="s">
        <v>1766</v>
      </c>
      <c r="B78" s="79" t="s">
        <v>1767</v>
      </c>
      <c r="C78" s="79">
        <f>VLOOKUP(B78,Площадь!A:B,2,0)</f>
        <v>13.6</v>
      </c>
      <c r="D78" s="97"/>
      <c r="E78">
        <v>31</v>
      </c>
      <c r="F78">
        <v>28</v>
      </c>
      <c r="G78">
        <v>3</v>
      </c>
      <c r="Q78">
        <f t="shared" si="42"/>
        <v>62</v>
      </c>
      <c r="R78" s="116"/>
      <c r="S78" s="99"/>
      <c r="T78" s="50">
        <f t="shared" si="43"/>
        <v>0</v>
      </c>
      <c r="U78" s="50">
        <f t="shared" si="44"/>
        <v>0</v>
      </c>
      <c r="V78" s="50">
        <f t="shared" si="45"/>
        <v>0</v>
      </c>
      <c r="W78" s="50">
        <f t="shared" si="46"/>
        <v>0</v>
      </c>
      <c r="X78" s="50">
        <f t="shared" si="47"/>
        <v>0</v>
      </c>
      <c r="Y78" s="50"/>
      <c r="Z78" s="50"/>
      <c r="AA78" s="50"/>
      <c r="AB78" s="50"/>
      <c r="AC78" s="50"/>
      <c r="AD78" s="50">
        <f t="shared" si="48"/>
        <v>0</v>
      </c>
      <c r="AE78" s="50">
        <f t="shared" si="49"/>
        <v>0</v>
      </c>
      <c r="AF78" s="50">
        <f t="shared" si="50"/>
        <v>0</v>
      </c>
      <c r="AG78" s="50">
        <f t="shared" si="41"/>
        <v>0</v>
      </c>
      <c r="AI78" s="50">
        <f t="shared" si="51"/>
        <v>0</v>
      </c>
      <c r="AJ78" s="50">
        <f t="shared" si="52"/>
        <v>0</v>
      </c>
      <c r="AK78" s="50">
        <f t="shared" si="53"/>
        <v>0</v>
      </c>
      <c r="AL78" s="50">
        <f t="shared" si="54"/>
        <v>0</v>
      </c>
      <c r="AR78" s="50">
        <f t="shared" si="55"/>
        <v>0</v>
      </c>
      <c r="AS78" s="50">
        <f t="shared" si="56"/>
        <v>0</v>
      </c>
      <c r="AT78" s="50">
        <f t="shared" si="57"/>
        <v>0</v>
      </c>
      <c r="AV78" s="49">
        <f t="shared" si="58"/>
        <v>0</v>
      </c>
      <c r="AW78" s="49">
        <f t="shared" si="59"/>
        <v>0</v>
      </c>
      <c r="AX78" s="49">
        <f t="shared" si="60"/>
        <v>0</v>
      </c>
      <c r="AY78" s="49">
        <f t="shared" si="61"/>
        <v>0</v>
      </c>
      <c r="AZ78" s="49">
        <f t="shared" si="62"/>
        <v>0</v>
      </c>
      <c r="BA78" s="49">
        <f t="shared" si="63"/>
        <v>0</v>
      </c>
      <c r="BB78" s="49">
        <f t="shared" si="64"/>
        <v>0</v>
      </c>
      <c r="BC78" s="49">
        <f t="shared" si="65"/>
        <v>0</v>
      </c>
      <c r="BD78" s="49">
        <f t="shared" si="66"/>
        <v>0</v>
      </c>
      <c r="BE78" s="49">
        <f t="shared" si="67"/>
        <v>0</v>
      </c>
      <c r="BF78" s="49">
        <f t="shared" si="68"/>
        <v>0</v>
      </c>
      <c r="BG78" s="49">
        <f t="shared" si="69"/>
        <v>0</v>
      </c>
      <c r="BH78" s="73">
        <f t="shared" si="70"/>
        <v>0</v>
      </c>
      <c r="BI78" s="49">
        <f>VLOOKUP(A78,'1_12'!B:Q,16,0)</f>
        <v>0</v>
      </c>
      <c r="BJ78" s="74">
        <f t="shared" si="71"/>
        <v>0</v>
      </c>
      <c r="BK78" s="50">
        <f t="shared" si="72"/>
        <v>0</v>
      </c>
    </row>
    <row r="79" spans="1:63" x14ac:dyDescent="0.3">
      <c r="A79" s="79" t="s">
        <v>2699</v>
      </c>
      <c r="B79" s="79" t="s">
        <v>1767</v>
      </c>
      <c r="C79" s="79">
        <f>VLOOKUP(B79,Площадь!A:B,2,0)</f>
        <v>13.6</v>
      </c>
      <c r="D79" s="97">
        <f>VLOOKUP(A79,'[1]3+паркинг2023'!$A:$E,5,0)</f>
        <v>44989</v>
      </c>
      <c r="G79">
        <f>31-G78</f>
        <v>28</v>
      </c>
      <c r="H79">
        <v>30</v>
      </c>
      <c r="I79">
        <v>31</v>
      </c>
      <c r="J79">
        <v>30</v>
      </c>
      <c r="K79">
        <v>31</v>
      </c>
      <c r="L79">
        <v>31</v>
      </c>
      <c r="M79">
        <v>30</v>
      </c>
      <c r="N79">
        <v>31</v>
      </c>
      <c r="O79">
        <v>30</v>
      </c>
      <c r="P79">
        <v>31</v>
      </c>
      <c r="Q79">
        <f t="shared" si="42"/>
        <v>303</v>
      </c>
      <c r="R79" s="116"/>
      <c r="S79" s="99"/>
      <c r="T79" s="50">
        <f t="shared" si="43"/>
        <v>0</v>
      </c>
      <c r="U79" s="50">
        <f t="shared" si="44"/>
        <v>0</v>
      </c>
      <c r="V79" s="50">
        <f t="shared" si="45"/>
        <v>0</v>
      </c>
      <c r="W79" s="50">
        <f t="shared" si="46"/>
        <v>0</v>
      </c>
      <c r="X79" s="50">
        <f t="shared" si="47"/>
        <v>0</v>
      </c>
      <c r="Y79" s="50"/>
      <c r="Z79" s="50"/>
      <c r="AA79" s="50"/>
      <c r="AB79" s="50"/>
      <c r="AC79" s="50"/>
      <c r="AD79" s="50">
        <f t="shared" si="48"/>
        <v>0</v>
      </c>
      <c r="AE79" s="50">
        <f t="shared" si="49"/>
        <v>0</v>
      </c>
      <c r="AF79" s="50">
        <f t="shared" si="50"/>
        <v>0</v>
      </c>
      <c r="AG79" s="50">
        <f t="shared" si="41"/>
        <v>0</v>
      </c>
      <c r="AI79" s="50">
        <f t="shared" si="51"/>
        <v>0</v>
      </c>
      <c r="AJ79" s="50">
        <f t="shared" si="52"/>
        <v>0</v>
      </c>
      <c r="AK79" s="50">
        <f t="shared" si="53"/>
        <v>0</v>
      </c>
      <c r="AL79" s="50">
        <f t="shared" si="54"/>
        <v>9.1478389385310055E-2</v>
      </c>
      <c r="AR79" s="50">
        <f t="shared" si="55"/>
        <v>0.11281518654667125</v>
      </c>
      <c r="AS79" s="50">
        <f t="shared" si="56"/>
        <v>0.12131328384919567</v>
      </c>
      <c r="AT79" s="50">
        <f t="shared" si="57"/>
        <v>0.1747813263159671</v>
      </c>
      <c r="AV79" s="49">
        <f t="shared" si="58"/>
        <v>0</v>
      </c>
      <c r="AW79" s="49">
        <f t="shared" si="59"/>
        <v>0</v>
      </c>
      <c r="AX79" s="49">
        <f t="shared" si="60"/>
        <v>0</v>
      </c>
      <c r="AY79" s="49">
        <f t="shared" si="61"/>
        <v>245.56092933035092</v>
      </c>
      <c r="AZ79" s="49">
        <f t="shared" si="62"/>
        <v>0</v>
      </c>
      <c r="BA79" s="49">
        <f t="shared" si="63"/>
        <v>0</v>
      </c>
      <c r="BB79" s="49">
        <f t="shared" si="64"/>
        <v>0</v>
      </c>
      <c r="BC79" s="49">
        <f t="shared" si="65"/>
        <v>0</v>
      </c>
      <c r="BD79" s="49">
        <f t="shared" si="66"/>
        <v>0</v>
      </c>
      <c r="BE79" s="49">
        <f t="shared" si="67"/>
        <v>302.83657415842242</v>
      </c>
      <c r="BF79" s="49">
        <f t="shared" si="68"/>
        <v>325.64852663342691</v>
      </c>
      <c r="BG79" s="49">
        <f t="shared" si="69"/>
        <v>469.17600110952947</v>
      </c>
      <c r="BH79" s="73">
        <f t="shared" si="70"/>
        <v>1343.2220312317295</v>
      </c>
      <c r="BI79" s="49">
        <f>VLOOKUP(A79,'1_12'!B:Q,16,0)</f>
        <v>5257.08</v>
      </c>
      <c r="BJ79" s="74">
        <f t="shared" si="71"/>
        <v>-3913.8579687682704</v>
      </c>
      <c r="BK79" s="50">
        <f t="shared" si="72"/>
        <v>3.0661040814775986E-3</v>
      </c>
    </row>
    <row r="80" spans="1:63" x14ac:dyDescent="0.3">
      <c r="A80" s="79" t="s">
        <v>1419</v>
      </c>
      <c r="B80" s="79" t="s">
        <v>1420</v>
      </c>
      <c r="C80" s="79">
        <f>VLOOKUP(B80,Площадь!A:B,2,0)</f>
        <v>16.7</v>
      </c>
      <c r="D80" s="97"/>
      <c r="E80">
        <v>31</v>
      </c>
      <c r="F80">
        <v>28</v>
      </c>
      <c r="G80">
        <v>31</v>
      </c>
      <c r="H80">
        <v>30</v>
      </c>
      <c r="I80">
        <v>31</v>
      </c>
      <c r="J80">
        <v>30</v>
      </c>
      <c r="K80">
        <v>31</v>
      </c>
      <c r="L80">
        <v>31</v>
      </c>
      <c r="M80">
        <v>30</v>
      </c>
      <c r="N80">
        <v>31</v>
      </c>
      <c r="O80">
        <v>30</v>
      </c>
      <c r="P80">
        <v>31</v>
      </c>
      <c r="Q80">
        <f t="shared" ref="Q80:Q111" si="73">SUM(E80:P80)</f>
        <v>365</v>
      </c>
      <c r="R80" s="116"/>
      <c r="S80" s="99"/>
      <c r="T80" s="50">
        <f t="shared" si="43"/>
        <v>0</v>
      </c>
      <c r="U80" s="50">
        <f t="shared" si="44"/>
        <v>0</v>
      </c>
      <c r="V80" s="50">
        <f t="shared" si="45"/>
        <v>0</v>
      </c>
      <c r="W80" s="50">
        <f t="shared" si="46"/>
        <v>0</v>
      </c>
      <c r="X80" s="50">
        <f t="shared" si="47"/>
        <v>0</v>
      </c>
      <c r="Y80" s="50"/>
      <c r="Z80" s="50"/>
      <c r="AA80" s="50"/>
      <c r="AB80" s="50"/>
      <c r="AC80" s="50"/>
      <c r="AD80" s="50">
        <f t="shared" si="48"/>
        <v>0</v>
      </c>
      <c r="AE80" s="50">
        <f t="shared" si="49"/>
        <v>0</v>
      </c>
      <c r="AF80" s="50">
        <f t="shared" si="50"/>
        <v>0</v>
      </c>
      <c r="AG80" s="50">
        <f t="shared" si="41"/>
        <v>0</v>
      </c>
      <c r="AI80" s="50">
        <f t="shared" si="51"/>
        <v>0</v>
      </c>
      <c r="AJ80" s="50">
        <f t="shared" si="52"/>
        <v>0</v>
      </c>
      <c r="AK80" s="50">
        <f t="shared" si="53"/>
        <v>0</v>
      </c>
      <c r="AL80" s="50">
        <f t="shared" si="54"/>
        <v>0.1123300810834322</v>
      </c>
      <c r="AR80" s="50">
        <f t="shared" si="55"/>
        <v>0.13853041289186838</v>
      </c>
      <c r="AS80" s="50">
        <f t="shared" si="56"/>
        <v>0.14896557649129177</v>
      </c>
      <c r="AT80" s="50">
        <f t="shared" si="57"/>
        <v>0.2146211874615184</v>
      </c>
      <c r="AV80" s="49">
        <f t="shared" si="58"/>
        <v>0</v>
      </c>
      <c r="AW80" s="49">
        <f t="shared" si="59"/>
        <v>0</v>
      </c>
      <c r="AX80" s="49">
        <f t="shared" si="60"/>
        <v>0</v>
      </c>
      <c r="AY80" s="49">
        <f t="shared" si="61"/>
        <v>301.53437645712211</v>
      </c>
      <c r="AZ80" s="49">
        <f t="shared" si="62"/>
        <v>0</v>
      </c>
      <c r="BA80" s="49">
        <f t="shared" si="63"/>
        <v>0</v>
      </c>
      <c r="BB80" s="49">
        <f t="shared" si="64"/>
        <v>0</v>
      </c>
      <c r="BC80" s="49">
        <f t="shared" si="65"/>
        <v>0</v>
      </c>
      <c r="BD80" s="49">
        <f t="shared" si="66"/>
        <v>0</v>
      </c>
      <c r="BE80" s="49">
        <f t="shared" si="67"/>
        <v>371.86549915041581</v>
      </c>
      <c r="BF80" s="49">
        <f t="shared" si="68"/>
        <v>399.87723491016402</v>
      </c>
      <c r="BG80" s="49">
        <f t="shared" si="69"/>
        <v>576.1205307742016</v>
      </c>
      <c r="BH80" s="73">
        <f t="shared" si="70"/>
        <v>1649.3976412919037</v>
      </c>
      <c r="BI80" s="49">
        <f>VLOOKUP(A80,'1_12'!B:Q,16,0)</f>
        <v>6455.3400000000011</v>
      </c>
      <c r="BJ80" s="74">
        <f t="shared" si="71"/>
        <v>-4805.9423587080973</v>
      </c>
      <c r="BK80" s="50">
        <f t="shared" si="72"/>
        <v>3.0661040814775986E-3</v>
      </c>
    </row>
    <row r="81" spans="1:63" x14ac:dyDescent="0.3">
      <c r="A81" s="79" t="s">
        <v>736</v>
      </c>
      <c r="B81" s="79" t="s">
        <v>737</v>
      </c>
      <c r="C81" s="79">
        <f>VLOOKUP(B81,Площадь!A:B,2,0)</f>
        <v>15.6</v>
      </c>
      <c r="D81" s="97"/>
      <c r="E81">
        <v>31</v>
      </c>
      <c r="F81">
        <v>28</v>
      </c>
      <c r="G81">
        <v>31</v>
      </c>
      <c r="H81">
        <v>30</v>
      </c>
      <c r="I81">
        <v>31</v>
      </c>
      <c r="J81">
        <v>30</v>
      </c>
      <c r="K81">
        <v>31</v>
      </c>
      <c r="L81">
        <v>31</v>
      </c>
      <c r="M81">
        <v>30</v>
      </c>
      <c r="N81">
        <v>31</v>
      </c>
      <c r="O81">
        <v>30</v>
      </c>
      <c r="P81">
        <v>31</v>
      </c>
      <c r="Q81">
        <f t="shared" si="73"/>
        <v>365</v>
      </c>
      <c r="R81" s="116"/>
      <c r="S81" s="99"/>
      <c r="T81" s="50">
        <f t="shared" si="43"/>
        <v>0</v>
      </c>
      <c r="U81" s="50">
        <f t="shared" si="44"/>
        <v>0</v>
      </c>
      <c r="V81" s="50">
        <f t="shared" si="45"/>
        <v>0</v>
      </c>
      <c r="W81" s="50">
        <f t="shared" si="46"/>
        <v>0</v>
      </c>
      <c r="X81" s="50">
        <f t="shared" si="47"/>
        <v>0</v>
      </c>
      <c r="Y81" s="50"/>
      <c r="Z81" s="50"/>
      <c r="AA81" s="50"/>
      <c r="AB81" s="50"/>
      <c r="AC81" s="50"/>
      <c r="AD81" s="50">
        <f t="shared" si="48"/>
        <v>0</v>
      </c>
      <c r="AE81" s="50">
        <f t="shared" si="49"/>
        <v>0</v>
      </c>
      <c r="AF81" s="50">
        <f t="shared" si="50"/>
        <v>0</v>
      </c>
      <c r="AG81" s="50">
        <f t="shared" si="41"/>
        <v>0</v>
      </c>
      <c r="AI81" s="50">
        <f t="shared" si="51"/>
        <v>0</v>
      </c>
      <c r="AJ81" s="50">
        <f t="shared" si="52"/>
        <v>0</v>
      </c>
      <c r="AK81" s="50">
        <f t="shared" si="53"/>
        <v>0</v>
      </c>
      <c r="AL81" s="50">
        <f t="shared" si="54"/>
        <v>0.10493109370667919</v>
      </c>
      <c r="AR81" s="50">
        <f t="shared" si="55"/>
        <v>0.12940565515647584</v>
      </c>
      <c r="AS81" s="50">
        <f t="shared" si="56"/>
        <v>0.139153472650548</v>
      </c>
      <c r="AT81" s="50">
        <f t="shared" si="57"/>
        <v>0.20048446253890342</v>
      </c>
      <c r="AV81" s="49">
        <f t="shared" si="58"/>
        <v>0</v>
      </c>
      <c r="AW81" s="49">
        <f t="shared" si="59"/>
        <v>0</v>
      </c>
      <c r="AX81" s="49">
        <f t="shared" si="60"/>
        <v>0</v>
      </c>
      <c r="AY81" s="49">
        <f t="shared" si="61"/>
        <v>281.67283070246134</v>
      </c>
      <c r="AZ81" s="49">
        <f t="shared" si="62"/>
        <v>0</v>
      </c>
      <c r="BA81" s="49">
        <f t="shared" si="63"/>
        <v>0</v>
      </c>
      <c r="BB81" s="49">
        <f t="shared" si="64"/>
        <v>0</v>
      </c>
      <c r="BC81" s="49">
        <f t="shared" si="65"/>
        <v>0</v>
      </c>
      <c r="BD81" s="49">
        <f t="shared" si="66"/>
        <v>0</v>
      </c>
      <c r="BE81" s="49">
        <f t="shared" si="67"/>
        <v>347.37136447583748</v>
      </c>
      <c r="BF81" s="49">
        <f t="shared" si="68"/>
        <v>373.53801584422507</v>
      </c>
      <c r="BG81" s="49">
        <f t="shared" si="69"/>
        <v>538.17247186093084</v>
      </c>
      <c r="BH81" s="73">
        <f t="shared" si="70"/>
        <v>1540.7546828834547</v>
      </c>
      <c r="BI81" s="49">
        <f>VLOOKUP(A81,'1_12'!B:Q,16,0)</f>
        <v>6030.18</v>
      </c>
      <c r="BJ81" s="74">
        <f t="shared" si="71"/>
        <v>-4489.4253171165456</v>
      </c>
      <c r="BK81" s="50">
        <f t="shared" si="72"/>
        <v>3.0661040814775986E-3</v>
      </c>
    </row>
    <row r="82" spans="1:63" x14ac:dyDescent="0.3">
      <c r="A82" s="79" t="s">
        <v>545</v>
      </c>
      <c r="B82" s="79" t="s">
        <v>546</v>
      </c>
      <c r="C82" s="79">
        <f>VLOOKUP(B82,Площадь!A:B,2,0)</f>
        <v>13.6</v>
      </c>
      <c r="D82" s="97"/>
      <c r="E82">
        <v>31</v>
      </c>
      <c r="F82">
        <v>28</v>
      </c>
      <c r="G82">
        <v>31</v>
      </c>
      <c r="H82">
        <v>30</v>
      </c>
      <c r="I82">
        <v>31</v>
      </c>
      <c r="J82">
        <v>30</v>
      </c>
      <c r="K82">
        <v>31</v>
      </c>
      <c r="L82">
        <v>31</v>
      </c>
      <c r="M82">
        <v>30</v>
      </c>
      <c r="N82">
        <v>31</v>
      </c>
      <c r="O82">
        <v>30</v>
      </c>
      <c r="P82">
        <v>31</v>
      </c>
      <c r="Q82">
        <f t="shared" si="73"/>
        <v>365</v>
      </c>
      <c r="R82" s="116"/>
      <c r="S82" s="99"/>
      <c r="T82" s="50">
        <f t="shared" si="43"/>
        <v>0</v>
      </c>
      <c r="U82" s="50">
        <f t="shared" si="44"/>
        <v>0</v>
      </c>
      <c r="V82" s="50">
        <f t="shared" si="45"/>
        <v>0</v>
      </c>
      <c r="W82" s="50">
        <f t="shared" si="46"/>
        <v>0</v>
      </c>
      <c r="X82" s="50">
        <f t="shared" si="47"/>
        <v>0</v>
      </c>
      <c r="Y82" s="50"/>
      <c r="Z82" s="50"/>
      <c r="AA82" s="50"/>
      <c r="AB82" s="50"/>
      <c r="AC82" s="50"/>
      <c r="AD82" s="50">
        <f t="shared" si="48"/>
        <v>0</v>
      </c>
      <c r="AE82" s="50">
        <f t="shared" si="49"/>
        <v>0</v>
      </c>
      <c r="AF82" s="50">
        <f t="shared" si="50"/>
        <v>0</v>
      </c>
      <c r="AG82" s="50">
        <f t="shared" si="41"/>
        <v>0</v>
      </c>
      <c r="AI82" s="50">
        <f t="shared" si="51"/>
        <v>0</v>
      </c>
      <c r="AJ82" s="50">
        <f t="shared" si="52"/>
        <v>0</v>
      </c>
      <c r="AK82" s="50">
        <f t="shared" si="53"/>
        <v>0</v>
      </c>
      <c r="AL82" s="50">
        <f t="shared" si="54"/>
        <v>9.1478389385310055E-2</v>
      </c>
      <c r="AR82" s="50">
        <f t="shared" si="55"/>
        <v>0.11281518654667125</v>
      </c>
      <c r="AS82" s="50">
        <f t="shared" si="56"/>
        <v>0.12131328384919567</v>
      </c>
      <c r="AT82" s="50">
        <f t="shared" si="57"/>
        <v>0.1747813263159671</v>
      </c>
      <c r="AV82" s="49">
        <f t="shared" si="58"/>
        <v>0</v>
      </c>
      <c r="AW82" s="49">
        <f t="shared" si="59"/>
        <v>0</v>
      </c>
      <c r="AX82" s="49">
        <f t="shared" si="60"/>
        <v>0</v>
      </c>
      <c r="AY82" s="49">
        <f t="shared" si="61"/>
        <v>245.56092933035092</v>
      </c>
      <c r="AZ82" s="49">
        <f t="shared" si="62"/>
        <v>0</v>
      </c>
      <c r="BA82" s="49">
        <f t="shared" si="63"/>
        <v>0</v>
      </c>
      <c r="BB82" s="49">
        <f t="shared" si="64"/>
        <v>0</v>
      </c>
      <c r="BC82" s="49">
        <f t="shared" si="65"/>
        <v>0</v>
      </c>
      <c r="BD82" s="49">
        <f t="shared" si="66"/>
        <v>0</v>
      </c>
      <c r="BE82" s="49">
        <f t="shared" si="67"/>
        <v>302.83657415842242</v>
      </c>
      <c r="BF82" s="49">
        <f t="shared" si="68"/>
        <v>325.64852663342691</v>
      </c>
      <c r="BG82" s="49">
        <f t="shared" si="69"/>
        <v>469.17600110952947</v>
      </c>
      <c r="BH82" s="73">
        <f t="shared" si="70"/>
        <v>1343.2220312317295</v>
      </c>
      <c r="BI82" s="49">
        <f>VLOOKUP(A82,'1_12'!B:Q,16,0)</f>
        <v>5257.08</v>
      </c>
      <c r="BJ82" s="74">
        <f t="shared" si="71"/>
        <v>-3913.8579687682704</v>
      </c>
      <c r="BK82" s="50">
        <f t="shared" si="72"/>
        <v>3.0661040814775986E-3</v>
      </c>
    </row>
    <row r="83" spans="1:63" x14ac:dyDescent="0.3">
      <c r="A83" s="79" t="s">
        <v>739</v>
      </c>
      <c r="B83" s="79" t="s">
        <v>740</v>
      </c>
      <c r="C83" s="79">
        <f>VLOOKUP(B83,Площадь!A:B,2,0)</f>
        <v>17.3</v>
      </c>
      <c r="D83" s="97"/>
      <c r="E83">
        <v>31</v>
      </c>
      <c r="F83">
        <v>28</v>
      </c>
      <c r="G83">
        <v>31</v>
      </c>
      <c r="H83">
        <v>30</v>
      </c>
      <c r="I83">
        <v>31</v>
      </c>
      <c r="J83">
        <v>30</v>
      </c>
      <c r="K83">
        <v>31</v>
      </c>
      <c r="L83">
        <v>31</v>
      </c>
      <c r="M83">
        <v>30</v>
      </c>
      <c r="N83">
        <v>31</v>
      </c>
      <c r="O83">
        <v>30</v>
      </c>
      <c r="P83">
        <v>31</v>
      </c>
      <c r="Q83">
        <f t="shared" si="73"/>
        <v>365</v>
      </c>
      <c r="R83" s="116"/>
      <c r="S83" s="99"/>
      <c r="T83" s="50">
        <f t="shared" si="43"/>
        <v>0</v>
      </c>
      <c r="U83" s="50">
        <f t="shared" si="44"/>
        <v>0</v>
      </c>
      <c r="V83" s="50">
        <f t="shared" si="45"/>
        <v>0</v>
      </c>
      <c r="W83" s="50">
        <f t="shared" si="46"/>
        <v>0</v>
      </c>
      <c r="X83" s="50">
        <f t="shared" si="47"/>
        <v>0</v>
      </c>
      <c r="Y83" s="50"/>
      <c r="Z83" s="50"/>
      <c r="AA83" s="50"/>
      <c r="AB83" s="50"/>
      <c r="AC83" s="50"/>
      <c r="AD83" s="50">
        <f t="shared" si="48"/>
        <v>0</v>
      </c>
      <c r="AE83" s="50">
        <f t="shared" si="49"/>
        <v>0</v>
      </c>
      <c r="AF83" s="50">
        <f t="shared" si="50"/>
        <v>0</v>
      </c>
      <c r="AG83" s="50">
        <f t="shared" si="41"/>
        <v>0</v>
      </c>
      <c r="AI83" s="50">
        <f t="shared" si="51"/>
        <v>0</v>
      </c>
      <c r="AJ83" s="50">
        <f t="shared" si="52"/>
        <v>0</v>
      </c>
      <c r="AK83" s="50">
        <f t="shared" si="53"/>
        <v>0</v>
      </c>
      <c r="AL83" s="50">
        <f t="shared" si="54"/>
        <v>0.11636589237984295</v>
      </c>
      <c r="AR83" s="50">
        <f t="shared" si="55"/>
        <v>0.14350755347480976</v>
      </c>
      <c r="AS83" s="50">
        <f t="shared" si="56"/>
        <v>0.15431763313169747</v>
      </c>
      <c r="AT83" s="50">
        <f t="shared" si="57"/>
        <v>0.22233212832839933</v>
      </c>
      <c r="AV83" s="49">
        <f t="shared" si="58"/>
        <v>0</v>
      </c>
      <c r="AW83" s="49">
        <f t="shared" si="59"/>
        <v>0</v>
      </c>
      <c r="AX83" s="49">
        <f t="shared" si="60"/>
        <v>0</v>
      </c>
      <c r="AY83" s="49">
        <f t="shared" si="61"/>
        <v>312.36794686875521</v>
      </c>
      <c r="AZ83" s="49">
        <f t="shared" si="62"/>
        <v>0</v>
      </c>
      <c r="BA83" s="49">
        <f t="shared" si="63"/>
        <v>0</v>
      </c>
      <c r="BB83" s="49">
        <f t="shared" si="64"/>
        <v>0</v>
      </c>
      <c r="BC83" s="49">
        <f t="shared" si="65"/>
        <v>0</v>
      </c>
      <c r="BD83" s="49">
        <f t="shared" si="66"/>
        <v>0</v>
      </c>
      <c r="BE83" s="49">
        <f t="shared" si="67"/>
        <v>385.22593624564036</v>
      </c>
      <c r="BF83" s="49">
        <f t="shared" si="68"/>
        <v>414.24408167340346</v>
      </c>
      <c r="BG83" s="49">
        <f t="shared" si="69"/>
        <v>596.81947199962201</v>
      </c>
      <c r="BH83" s="73">
        <f t="shared" si="70"/>
        <v>1708.6574367874211</v>
      </c>
      <c r="BI83" s="49">
        <f>VLOOKUP(A83,'1_12'!B:Q,16,0)</f>
        <v>6687.2699999999986</v>
      </c>
      <c r="BJ83" s="74">
        <f t="shared" si="71"/>
        <v>-4978.6125632125777</v>
      </c>
      <c r="BK83" s="50">
        <f t="shared" si="72"/>
        <v>3.0661040814775986E-3</v>
      </c>
    </row>
    <row r="84" spans="1:63" x14ac:dyDescent="0.3">
      <c r="A84" s="79" t="s">
        <v>2232</v>
      </c>
      <c r="B84" s="79" t="s">
        <v>2233</v>
      </c>
      <c r="C84" s="79">
        <f>VLOOKUP(B84,Площадь!A:B,2,0)</f>
        <v>15.6</v>
      </c>
      <c r="D84" s="97"/>
      <c r="E84">
        <v>31</v>
      </c>
      <c r="F84">
        <v>28</v>
      </c>
      <c r="G84">
        <v>31</v>
      </c>
      <c r="H84">
        <v>30</v>
      </c>
      <c r="I84">
        <v>31</v>
      </c>
      <c r="J84">
        <v>30</v>
      </c>
      <c r="K84">
        <v>31</v>
      </c>
      <c r="L84">
        <v>31</v>
      </c>
      <c r="M84">
        <v>30</v>
      </c>
      <c r="N84">
        <v>31</v>
      </c>
      <c r="O84">
        <v>30</v>
      </c>
      <c r="P84">
        <v>31</v>
      </c>
      <c r="Q84">
        <f t="shared" si="73"/>
        <v>365</v>
      </c>
      <c r="R84" s="116"/>
      <c r="S84" s="99"/>
      <c r="T84" s="50">
        <f t="shared" si="43"/>
        <v>0</v>
      </c>
      <c r="U84" s="50">
        <f t="shared" si="44"/>
        <v>0</v>
      </c>
      <c r="V84" s="50">
        <f t="shared" si="45"/>
        <v>0</v>
      </c>
      <c r="W84" s="50">
        <f t="shared" si="46"/>
        <v>0</v>
      </c>
      <c r="X84" s="50">
        <f t="shared" si="47"/>
        <v>0</v>
      </c>
      <c r="Y84" s="50"/>
      <c r="Z84" s="50"/>
      <c r="AA84" s="50"/>
      <c r="AB84" s="50"/>
      <c r="AC84" s="50"/>
      <c r="AD84" s="50">
        <f t="shared" si="48"/>
        <v>0</v>
      </c>
      <c r="AE84" s="50">
        <f t="shared" si="49"/>
        <v>0</v>
      </c>
      <c r="AF84" s="50">
        <f t="shared" si="50"/>
        <v>0</v>
      </c>
      <c r="AG84" s="50">
        <f t="shared" si="41"/>
        <v>0</v>
      </c>
      <c r="AI84" s="50">
        <f t="shared" si="51"/>
        <v>0</v>
      </c>
      <c r="AJ84" s="50">
        <f t="shared" si="52"/>
        <v>0</v>
      </c>
      <c r="AK84" s="50">
        <f t="shared" si="53"/>
        <v>0</v>
      </c>
      <c r="AL84" s="50">
        <f t="shared" si="54"/>
        <v>0.10493109370667919</v>
      </c>
      <c r="AR84" s="50">
        <f t="shared" si="55"/>
        <v>0.12940565515647584</v>
      </c>
      <c r="AS84" s="50">
        <f t="shared" si="56"/>
        <v>0.139153472650548</v>
      </c>
      <c r="AT84" s="50">
        <f t="shared" si="57"/>
        <v>0.20048446253890342</v>
      </c>
      <c r="AV84" s="49">
        <f t="shared" si="58"/>
        <v>0</v>
      </c>
      <c r="AW84" s="49">
        <f t="shared" si="59"/>
        <v>0</v>
      </c>
      <c r="AX84" s="49">
        <f t="shared" si="60"/>
        <v>0</v>
      </c>
      <c r="AY84" s="49">
        <f t="shared" si="61"/>
        <v>281.67283070246134</v>
      </c>
      <c r="AZ84" s="49">
        <f t="shared" si="62"/>
        <v>0</v>
      </c>
      <c r="BA84" s="49">
        <f t="shared" si="63"/>
        <v>0</v>
      </c>
      <c r="BB84" s="49">
        <f t="shared" si="64"/>
        <v>0</v>
      </c>
      <c r="BC84" s="49">
        <f t="shared" si="65"/>
        <v>0</v>
      </c>
      <c r="BD84" s="49">
        <f t="shared" si="66"/>
        <v>0</v>
      </c>
      <c r="BE84" s="49">
        <f t="shared" si="67"/>
        <v>347.37136447583748</v>
      </c>
      <c r="BF84" s="49">
        <f t="shared" si="68"/>
        <v>373.53801584422507</v>
      </c>
      <c r="BG84" s="49">
        <f t="shared" si="69"/>
        <v>538.17247186093084</v>
      </c>
      <c r="BH84" s="73">
        <f t="shared" si="70"/>
        <v>1540.7546828834547</v>
      </c>
      <c r="BI84" s="49">
        <f>VLOOKUP(A84,'1_12'!B:Q,16,0)</f>
        <v>6030.18</v>
      </c>
      <c r="BJ84" s="74">
        <f t="shared" si="71"/>
        <v>-4489.4253171165456</v>
      </c>
      <c r="BK84" s="50">
        <f t="shared" si="72"/>
        <v>3.0661040814775986E-3</v>
      </c>
    </row>
    <row r="85" spans="1:63" x14ac:dyDescent="0.3">
      <c r="A85" s="79" t="s">
        <v>576</v>
      </c>
      <c r="B85" s="79" t="s">
        <v>577</v>
      </c>
      <c r="C85" s="79">
        <f>VLOOKUP(B85,Площадь!A:B,2,0)</f>
        <v>13.6</v>
      </c>
      <c r="D85" s="97"/>
      <c r="E85">
        <v>31</v>
      </c>
      <c r="F85">
        <v>28</v>
      </c>
      <c r="G85">
        <v>31</v>
      </c>
      <c r="H85">
        <v>30</v>
      </c>
      <c r="I85">
        <v>31</v>
      </c>
      <c r="J85">
        <v>30</v>
      </c>
      <c r="K85">
        <v>31</v>
      </c>
      <c r="L85">
        <v>31</v>
      </c>
      <c r="M85">
        <v>30</v>
      </c>
      <c r="N85">
        <v>31</v>
      </c>
      <c r="O85">
        <v>30</v>
      </c>
      <c r="P85">
        <v>31</v>
      </c>
      <c r="Q85">
        <f t="shared" si="73"/>
        <v>365</v>
      </c>
      <c r="R85" s="116"/>
      <c r="S85" s="99"/>
      <c r="T85" s="50">
        <f t="shared" si="43"/>
        <v>0</v>
      </c>
      <c r="U85" s="50">
        <f t="shared" si="44"/>
        <v>0</v>
      </c>
      <c r="V85" s="50">
        <f t="shared" si="45"/>
        <v>0</v>
      </c>
      <c r="W85" s="50">
        <f t="shared" si="46"/>
        <v>0</v>
      </c>
      <c r="X85" s="50">
        <f t="shared" si="47"/>
        <v>0</v>
      </c>
      <c r="Y85" s="50"/>
      <c r="Z85" s="50"/>
      <c r="AA85" s="50"/>
      <c r="AB85" s="50"/>
      <c r="AC85" s="50"/>
      <c r="AD85" s="50">
        <f t="shared" si="48"/>
        <v>0</v>
      </c>
      <c r="AE85" s="50">
        <f t="shared" si="49"/>
        <v>0</v>
      </c>
      <c r="AF85" s="50">
        <f t="shared" si="50"/>
        <v>0</v>
      </c>
      <c r="AG85" s="50">
        <f t="shared" si="41"/>
        <v>0</v>
      </c>
      <c r="AI85" s="50">
        <f t="shared" si="51"/>
        <v>0</v>
      </c>
      <c r="AJ85" s="50">
        <f t="shared" si="52"/>
        <v>0</v>
      </c>
      <c r="AK85" s="50">
        <f t="shared" si="53"/>
        <v>0</v>
      </c>
      <c r="AL85" s="50">
        <f t="shared" si="54"/>
        <v>9.1478389385310055E-2</v>
      </c>
      <c r="AR85" s="50">
        <f t="shared" si="55"/>
        <v>0.11281518654667125</v>
      </c>
      <c r="AS85" s="50">
        <f t="shared" si="56"/>
        <v>0.12131328384919567</v>
      </c>
      <c r="AT85" s="50">
        <f t="shared" si="57"/>
        <v>0.1747813263159671</v>
      </c>
      <c r="AV85" s="49">
        <f t="shared" si="58"/>
        <v>0</v>
      </c>
      <c r="AW85" s="49">
        <f t="shared" si="59"/>
        <v>0</v>
      </c>
      <c r="AX85" s="49">
        <f t="shared" si="60"/>
        <v>0</v>
      </c>
      <c r="AY85" s="49">
        <f t="shared" si="61"/>
        <v>245.56092933035092</v>
      </c>
      <c r="AZ85" s="49">
        <f t="shared" si="62"/>
        <v>0</v>
      </c>
      <c r="BA85" s="49">
        <f t="shared" si="63"/>
        <v>0</v>
      </c>
      <c r="BB85" s="49">
        <f t="shared" si="64"/>
        <v>0</v>
      </c>
      <c r="BC85" s="49">
        <f t="shared" si="65"/>
        <v>0</v>
      </c>
      <c r="BD85" s="49">
        <f t="shared" si="66"/>
        <v>0</v>
      </c>
      <c r="BE85" s="49">
        <f t="shared" si="67"/>
        <v>302.83657415842242</v>
      </c>
      <c r="BF85" s="49">
        <f t="shared" si="68"/>
        <v>325.64852663342691</v>
      </c>
      <c r="BG85" s="49">
        <f t="shared" si="69"/>
        <v>469.17600110952947</v>
      </c>
      <c r="BH85" s="73">
        <f t="shared" si="70"/>
        <v>1343.2220312317295</v>
      </c>
      <c r="BI85" s="49">
        <f>VLOOKUP(A85,'1_12'!B:Q,16,0)</f>
        <v>5257.08</v>
      </c>
      <c r="BJ85" s="74">
        <f t="shared" si="71"/>
        <v>-3913.8579687682704</v>
      </c>
      <c r="BK85" s="50">
        <f t="shared" si="72"/>
        <v>3.0661040814775986E-3</v>
      </c>
    </row>
    <row r="86" spans="1:63" x14ac:dyDescent="0.3">
      <c r="A86" s="79" t="s">
        <v>1794</v>
      </c>
      <c r="B86" s="79" t="s">
        <v>1795</v>
      </c>
      <c r="C86" s="79">
        <f>VLOOKUP(B86,Площадь!A:B,2,0)</f>
        <v>17.3</v>
      </c>
      <c r="D86" s="97"/>
      <c r="E86">
        <v>31</v>
      </c>
      <c r="F86">
        <v>28</v>
      </c>
      <c r="G86">
        <v>31</v>
      </c>
      <c r="H86">
        <v>30</v>
      </c>
      <c r="I86">
        <v>31</v>
      </c>
      <c r="J86">
        <v>30</v>
      </c>
      <c r="K86">
        <v>31</v>
      </c>
      <c r="L86">
        <v>31</v>
      </c>
      <c r="M86">
        <v>30</v>
      </c>
      <c r="N86">
        <v>31</v>
      </c>
      <c r="O86">
        <v>30</v>
      </c>
      <c r="P86">
        <v>31</v>
      </c>
      <c r="Q86">
        <f t="shared" si="73"/>
        <v>365</v>
      </c>
      <c r="R86" s="116"/>
      <c r="S86" s="99"/>
      <c r="T86" s="50">
        <f t="shared" si="43"/>
        <v>0</v>
      </c>
      <c r="U86" s="50">
        <f t="shared" si="44"/>
        <v>0</v>
      </c>
      <c r="V86" s="50">
        <f t="shared" si="45"/>
        <v>0</v>
      </c>
      <c r="W86" s="50">
        <f t="shared" si="46"/>
        <v>0</v>
      </c>
      <c r="X86" s="50">
        <f t="shared" si="47"/>
        <v>0</v>
      </c>
      <c r="Y86" s="50"/>
      <c r="Z86" s="50"/>
      <c r="AA86" s="50"/>
      <c r="AB86" s="50"/>
      <c r="AC86" s="50"/>
      <c r="AD86" s="50">
        <f t="shared" si="48"/>
        <v>0</v>
      </c>
      <c r="AE86" s="50">
        <f t="shared" si="49"/>
        <v>0</v>
      </c>
      <c r="AF86" s="50">
        <f t="shared" si="50"/>
        <v>0</v>
      </c>
      <c r="AG86" s="50">
        <f t="shared" si="41"/>
        <v>0</v>
      </c>
      <c r="AI86" s="50">
        <f t="shared" si="51"/>
        <v>0</v>
      </c>
      <c r="AJ86" s="50">
        <f t="shared" si="52"/>
        <v>0</v>
      </c>
      <c r="AK86" s="50">
        <f t="shared" si="53"/>
        <v>0</v>
      </c>
      <c r="AL86" s="50">
        <f t="shared" si="54"/>
        <v>0.11636589237984295</v>
      </c>
      <c r="AR86" s="50">
        <f t="shared" si="55"/>
        <v>0.14350755347480976</v>
      </c>
      <c r="AS86" s="50">
        <f t="shared" si="56"/>
        <v>0.15431763313169747</v>
      </c>
      <c r="AT86" s="50">
        <f t="shared" si="57"/>
        <v>0.22233212832839933</v>
      </c>
      <c r="AV86" s="49">
        <f t="shared" si="58"/>
        <v>0</v>
      </c>
      <c r="AW86" s="49">
        <f t="shared" si="59"/>
        <v>0</v>
      </c>
      <c r="AX86" s="49">
        <f t="shared" si="60"/>
        <v>0</v>
      </c>
      <c r="AY86" s="49">
        <f t="shared" si="61"/>
        <v>312.36794686875521</v>
      </c>
      <c r="AZ86" s="49">
        <f t="shared" si="62"/>
        <v>0</v>
      </c>
      <c r="BA86" s="49">
        <f t="shared" si="63"/>
        <v>0</v>
      </c>
      <c r="BB86" s="49">
        <f t="shared" si="64"/>
        <v>0</v>
      </c>
      <c r="BC86" s="49">
        <f t="shared" si="65"/>
        <v>0</v>
      </c>
      <c r="BD86" s="49">
        <f t="shared" si="66"/>
        <v>0</v>
      </c>
      <c r="BE86" s="49">
        <f t="shared" si="67"/>
        <v>385.22593624564036</v>
      </c>
      <c r="BF86" s="49">
        <f t="shared" si="68"/>
        <v>414.24408167340346</v>
      </c>
      <c r="BG86" s="49">
        <f t="shared" si="69"/>
        <v>596.81947199962201</v>
      </c>
      <c r="BH86" s="73">
        <f t="shared" si="70"/>
        <v>1708.6574367874211</v>
      </c>
      <c r="BI86" s="49">
        <f>VLOOKUP(A86,'1_12'!B:Q,16,0)</f>
        <v>6687.2699999999986</v>
      </c>
      <c r="BJ86" s="74">
        <f t="shared" si="71"/>
        <v>-4978.6125632125777</v>
      </c>
      <c r="BK86" s="50">
        <f t="shared" si="72"/>
        <v>3.0661040814775986E-3</v>
      </c>
    </row>
    <row r="87" spans="1:63" x14ac:dyDescent="0.3">
      <c r="A87" s="79" t="s">
        <v>1849</v>
      </c>
      <c r="B87" s="79" t="s">
        <v>1850</v>
      </c>
      <c r="C87" s="79">
        <f>VLOOKUP(B87,Площадь!A:B,2,0)</f>
        <v>15.6</v>
      </c>
      <c r="D87" s="97"/>
      <c r="E87">
        <v>31</v>
      </c>
      <c r="F87">
        <v>28</v>
      </c>
      <c r="G87">
        <v>31</v>
      </c>
      <c r="H87">
        <v>30</v>
      </c>
      <c r="I87">
        <v>31</v>
      </c>
      <c r="J87">
        <v>30</v>
      </c>
      <c r="K87">
        <v>31</v>
      </c>
      <c r="L87">
        <v>31</v>
      </c>
      <c r="M87">
        <v>30</v>
      </c>
      <c r="N87">
        <v>31</v>
      </c>
      <c r="O87">
        <v>30</v>
      </c>
      <c r="P87">
        <v>31</v>
      </c>
      <c r="Q87">
        <f t="shared" si="73"/>
        <v>365</v>
      </c>
      <c r="R87" s="116"/>
      <c r="S87" s="99"/>
      <c r="T87" s="50">
        <f t="shared" si="43"/>
        <v>0</v>
      </c>
      <c r="U87" s="50">
        <f t="shared" si="44"/>
        <v>0</v>
      </c>
      <c r="V87" s="50">
        <f t="shared" si="45"/>
        <v>0</v>
      </c>
      <c r="W87" s="50">
        <f t="shared" si="46"/>
        <v>0</v>
      </c>
      <c r="X87" s="50">
        <f t="shared" si="47"/>
        <v>0</v>
      </c>
      <c r="Y87" s="50"/>
      <c r="Z87" s="50"/>
      <c r="AA87" s="50"/>
      <c r="AB87" s="50"/>
      <c r="AC87" s="50"/>
      <c r="AD87" s="50">
        <f t="shared" si="48"/>
        <v>0</v>
      </c>
      <c r="AE87" s="50">
        <f t="shared" si="49"/>
        <v>0</v>
      </c>
      <c r="AF87" s="50">
        <f t="shared" si="50"/>
        <v>0</v>
      </c>
      <c r="AG87" s="50">
        <f t="shared" si="41"/>
        <v>0</v>
      </c>
      <c r="AI87" s="50">
        <f t="shared" si="51"/>
        <v>0</v>
      </c>
      <c r="AJ87" s="50">
        <f t="shared" si="52"/>
        <v>0</v>
      </c>
      <c r="AK87" s="50">
        <f t="shared" si="53"/>
        <v>0</v>
      </c>
      <c r="AL87" s="50">
        <f t="shared" si="54"/>
        <v>0.10493109370667919</v>
      </c>
      <c r="AR87" s="50">
        <f t="shared" si="55"/>
        <v>0.12940565515647584</v>
      </c>
      <c r="AS87" s="50">
        <f t="shared" si="56"/>
        <v>0.139153472650548</v>
      </c>
      <c r="AT87" s="50">
        <f t="shared" si="57"/>
        <v>0.20048446253890342</v>
      </c>
      <c r="AV87" s="49">
        <f t="shared" si="58"/>
        <v>0</v>
      </c>
      <c r="AW87" s="49">
        <f t="shared" si="59"/>
        <v>0</v>
      </c>
      <c r="AX87" s="49">
        <f t="shared" si="60"/>
        <v>0</v>
      </c>
      <c r="AY87" s="49">
        <f t="shared" si="61"/>
        <v>281.67283070246134</v>
      </c>
      <c r="AZ87" s="49">
        <f t="shared" si="62"/>
        <v>0</v>
      </c>
      <c r="BA87" s="49">
        <f t="shared" si="63"/>
        <v>0</v>
      </c>
      <c r="BB87" s="49">
        <f t="shared" si="64"/>
        <v>0</v>
      </c>
      <c r="BC87" s="49">
        <f t="shared" si="65"/>
        <v>0</v>
      </c>
      <c r="BD87" s="49">
        <f t="shared" si="66"/>
        <v>0</v>
      </c>
      <c r="BE87" s="49">
        <f t="shared" si="67"/>
        <v>347.37136447583748</v>
      </c>
      <c r="BF87" s="49">
        <f t="shared" si="68"/>
        <v>373.53801584422507</v>
      </c>
      <c r="BG87" s="49">
        <f t="shared" si="69"/>
        <v>538.17247186093084</v>
      </c>
      <c r="BH87" s="73">
        <f t="shared" si="70"/>
        <v>1540.7546828834547</v>
      </c>
      <c r="BI87" s="49">
        <f>VLOOKUP(A87,'1_12'!B:Q,16,0)</f>
        <v>6030.18</v>
      </c>
      <c r="BJ87" s="74">
        <f t="shared" si="71"/>
        <v>-4489.4253171165456</v>
      </c>
      <c r="BK87" s="50">
        <f t="shared" si="72"/>
        <v>3.0661040814775986E-3</v>
      </c>
    </row>
    <row r="88" spans="1:63" x14ac:dyDescent="0.3">
      <c r="A88" s="79" t="s">
        <v>1259</v>
      </c>
      <c r="B88" s="79" t="s">
        <v>1260</v>
      </c>
      <c r="C88" s="79">
        <f>VLOOKUP(B88,Площадь!A:B,2,0)</f>
        <v>15.6</v>
      </c>
      <c r="D88" s="97"/>
      <c r="E88">
        <v>31</v>
      </c>
      <c r="F88">
        <v>28</v>
      </c>
      <c r="G88">
        <v>31</v>
      </c>
      <c r="H88">
        <v>30</v>
      </c>
      <c r="I88">
        <v>31</v>
      </c>
      <c r="J88">
        <v>30</v>
      </c>
      <c r="K88">
        <v>31</v>
      </c>
      <c r="L88">
        <v>31</v>
      </c>
      <c r="M88">
        <v>30</v>
      </c>
      <c r="N88">
        <v>31</v>
      </c>
      <c r="O88">
        <v>30</v>
      </c>
      <c r="P88">
        <v>31</v>
      </c>
      <c r="Q88">
        <f t="shared" si="73"/>
        <v>365</v>
      </c>
      <c r="R88" s="116"/>
      <c r="S88" s="99"/>
      <c r="T88" s="50">
        <f t="shared" si="43"/>
        <v>0</v>
      </c>
      <c r="U88" s="50">
        <f t="shared" si="44"/>
        <v>0</v>
      </c>
      <c r="V88" s="50">
        <f t="shared" si="45"/>
        <v>0</v>
      </c>
      <c r="W88" s="50">
        <f t="shared" si="46"/>
        <v>0</v>
      </c>
      <c r="X88" s="50">
        <f t="shared" si="47"/>
        <v>0</v>
      </c>
      <c r="Y88" s="50"/>
      <c r="Z88" s="50"/>
      <c r="AA88" s="50"/>
      <c r="AB88" s="50"/>
      <c r="AC88" s="50"/>
      <c r="AD88" s="50">
        <f t="shared" si="48"/>
        <v>0</v>
      </c>
      <c r="AE88" s="50">
        <f t="shared" si="49"/>
        <v>0</v>
      </c>
      <c r="AF88" s="50">
        <f t="shared" si="50"/>
        <v>0</v>
      </c>
      <c r="AG88" s="50">
        <f t="shared" si="41"/>
        <v>0</v>
      </c>
      <c r="AI88" s="50">
        <f t="shared" si="51"/>
        <v>0</v>
      </c>
      <c r="AJ88" s="50">
        <f t="shared" si="52"/>
        <v>0</v>
      </c>
      <c r="AK88" s="50">
        <f t="shared" si="53"/>
        <v>0</v>
      </c>
      <c r="AL88" s="50">
        <f t="shared" si="54"/>
        <v>0.10493109370667919</v>
      </c>
      <c r="AR88" s="50">
        <f t="shared" si="55"/>
        <v>0.12940565515647584</v>
      </c>
      <c r="AS88" s="50">
        <f t="shared" si="56"/>
        <v>0.139153472650548</v>
      </c>
      <c r="AT88" s="50">
        <f t="shared" si="57"/>
        <v>0.20048446253890342</v>
      </c>
      <c r="AV88" s="49">
        <f t="shared" si="58"/>
        <v>0</v>
      </c>
      <c r="AW88" s="49">
        <f t="shared" si="59"/>
        <v>0</v>
      </c>
      <c r="AX88" s="49">
        <f t="shared" si="60"/>
        <v>0</v>
      </c>
      <c r="AY88" s="49">
        <f t="shared" si="61"/>
        <v>281.67283070246134</v>
      </c>
      <c r="AZ88" s="49">
        <f t="shared" si="62"/>
        <v>0</v>
      </c>
      <c r="BA88" s="49">
        <f t="shared" si="63"/>
        <v>0</v>
      </c>
      <c r="BB88" s="49">
        <f t="shared" si="64"/>
        <v>0</v>
      </c>
      <c r="BC88" s="49">
        <f t="shared" si="65"/>
        <v>0</v>
      </c>
      <c r="BD88" s="49">
        <f t="shared" si="66"/>
        <v>0</v>
      </c>
      <c r="BE88" s="49">
        <f t="shared" si="67"/>
        <v>347.37136447583748</v>
      </c>
      <c r="BF88" s="49">
        <f t="shared" si="68"/>
        <v>373.53801584422507</v>
      </c>
      <c r="BG88" s="49">
        <f t="shared" si="69"/>
        <v>538.17247186093084</v>
      </c>
      <c r="BH88" s="73">
        <f t="shared" si="70"/>
        <v>1540.7546828834547</v>
      </c>
      <c r="BI88" s="49">
        <f>VLOOKUP(A88,'1_12'!B:Q,16,0)</f>
        <v>6030.18</v>
      </c>
      <c r="BJ88" s="74">
        <f t="shared" si="71"/>
        <v>-4489.4253171165456</v>
      </c>
      <c r="BK88" s="50">
        <f t="shared" si="72"/>
        <v>3.0661040814775986E-3</v>
      </c>
    </row>
    <row r="89" spans="1:63" x14ac:dyDescent="0.3">
      <c r="A89" s="79" t="s">
        <v>602</v>
      </c>
      <c r="B89" s="79" t="s">
        <v>603</v>
      </c>
      <c r="C89" s="79">
        <f>VLOOKUP(B89,Площадь!A:B,2,0)</f>
        <v>13.6</v>
      </c>
      <c r="D89" s="97"/>
      <c r="E89">
        <v>31</v>
      </c>
      <c r="F89">
        <v>28</v>
      </c>
      <c r="G89">
        <v>31</v>
      </c>
      <c r="H89">
        <v>30</v>
      </c>
      <c r="I89">
        <v>31</v>
      </c>
      <c r="J89">
        <v>30</v>
      </c>
      <c r="K89">
        <v>31</v>
      </c>
      <c r="L89">
        <v>31</v>
      </c>
      <c r="M89">
        <v>30</v>
      </c>
      <c r="N89">
        <v>31</v>
      </c>
      <c r="O89">
        <v>30</v>
      </c>
      <c r="P89">
        <v>31</v>
      </c>
      <c r="Q89">
        <f t="shared" si="73"/>
        <v>365</v>
      </c>
      <c r="R89" s="116"/>
      <c r="S89" s="99"/>
      <c r="T89" s="50">
        <f t="shared" si="43"/>
        <v>0</v>
      </c>
      <c r="U89" s="50">
        <f t="shared" si="44"/>
        <v>0</v>
      </c>
      <c r="V89" s="50">
        <f t="shared" si="45"/>
        <v>0</v>
      </c>
      <c r="W89" s="50">
        <f t="shared" si="46"/>
        <v>0</v>
      </c>
      <c r="X89" s="50">
        <f t="shared" si="47"/>
        <v>0</v>
      </c>
      <c r="Y89" s="50"/>
      <c r="Z89" s="50"/>
      <c r="AA89" s="50"/>
      <c r="AB89" s="50"/>
      <c r="AC89" s="50"/>
      <c r="AD89" s="50">
        <f t="shared" si="48"/>
        <v>0</v>
      </c>
      <c r="AE89" s="50">
        <f t="shared" si="49"/>
        <v>0</v>
      </c>
      <c r="AF89" s="50">
        <f t="shared" si="50"/>
        <v>0</v>
      </c>
      <c r="AG89" s="50">
        <f t="shared" si="41"/>
        <v>0</v>
      </c>
      <c r="AI89" s="50">
        <f t="shared" si="51"/>
        <v>0</v>
      </c>
      <c r="AJ89" s="50">
        <f t="shared" si="52"/>
        <v>0</v>
      </c>
      <c r="AK89" s="50">
        <f t="shared" si="53"/>
        <v>0</v>
      </c>
      <c r="AL89" s="50">
        <f t="shared" si="54"/>
        <v>9.1478389385310055E-2</v>
      </c>
      <c r="AR89" s="50">
        <f t="shared" si="55"/>
        <v>0.11281518654667125</v>
      </c>
      <c r="AS89" s="50">
        <f t="shared" si="56"/>
        <v>0.12131328384919567</v>
      </c>
      <c r="AT89" s="50">
        <f t="shared" si="57"/>
        <v>0.1747813263159671</v>
      </c>
      <c r="AV89" s="49">
        <f t="shared" si="58"/>
        <v>0</v>
      </c>
      <c r="AW89" s="49">
        <f t="shared" si="59"/>
        <v>0</v>
      </c>
      <c r="AX89" s="49">
        <f t="shared" si="60"/>
        <v>0</v>
      </c>
      <c r="AY89" s="49">
        <f t="shared" si="61"/>
        <v>245.56092933035092</v>
      </c>
      <c r="AZ89" s="49">
        <f t="shared" si="62"/>
        <v>0</v>
      </c>
      <c r="BA89" s="49">
        <f t="shared" si="63"/>
        <v>0</v>
      </c>
      <c r="BB89" s="49">
        <f t="shared" si="64"/>
        <v>0</v>
      </c>
      <c r="BC89" s="49">
        <f t="shared" si="65"/>
        <v>0</v>
      </c>
      <c r="BD89" s="49">
        <f t="shared" si="66"/>
        <v>0</v>
      </c>
      <c r="BE89" s="49">
        <f t="shared" si="67"/>
        <v>302.83657415842242</v>
      </c>
      <c r="BF89" s="49">
        <f t="shared" si="68"/>
        <v>325.64852663342691</v>
      </c>
      <c r="BG89" s="49">
        <f t="shared" si="69"/>
        <v>469.17600110952947</v>
      </c>
      <c r="BH89" s="73">
        <f t="shared" si="70"/>
        <v>1343.2220312317295</v>
      </c>
      <c r="BI89" s="49">
        <f>VLOOKUP(A89,'1_12'!B:Q,16,0)</f>
        <v>5257.08</v>
      </c>
      <c r="BJ89" s="74">
        <f t="shared" si="71"/>
        <v>-3913.8579687682704</v>
      </c>
      <c r="BK89" s="50">
        <f t="shared" si="72"/>
        <v>3.0661040814775986E-3</v>
      </c>
    </row>
    <row r="90" spans="1:63" x14ac:dyDescent="0.3">
      <c r="A90" s="79" t="s">
        <v>2445</v>
      </c>
      <c r="B90" s="79" t="s">
        <v>2446</v>
      </c>
      <c r="C90" s="79">
        <f>VLOOKUP(B90,Площадь!A:B,2,0)</f>
        <v>17.3</v>
      </c>
      <c r="D90" s="97"/>
      <c r="E90">
        <v>31</v>
      </c>
      <c r="F90">
        <v>28</v>
      </c>
      <c r="G90">
        <v>31</v>
      </c>
      <c r="H90">
        <v>30</v>
      </c>
      <c r="I90">
        <v>31</v>
      </c>
      <c r="J90">
        <v>30</v>
      </c>
      <c r="K90">
        <v>31</v>
      </c>
      <c r="L90">
        <v>31</v>
      </c>
      <c r="M90">
        <v>30</v>
      </c>
      <c r="N90">
        <v>31</v>
      </c>
      <c r="O90">
        <v>30</v>
      </c>
      <c r="P90">
        <v>31</v>
      </c>
      <c r="Q90">
        <f t="shared" si="73"/>
        <v>365</v>
      </c>
      <c r="R90" s="116"/>
      <c r="S90" s="99"/>
      <c r="T90" s="50">
        <f t="shared" si="43"/>
        <v>0</v>
      </c>
      <c r="U90" s="50">
        <f t="shared" si="44"/>
        <v>0</v>
      </c>
      <c r="V90" s="50">
        <f t="shared" si="45"/>
        <v>0</v>
      </c>
      <c r="W90" s="50">
        <f t="shared" si="46"/>
        <v>0</v>
      </c>
      <c r="X90" s="50">
        <f t="shared" si="47"/>
        <v>0</v>
      </c>
      <c r="Y90" s="50"/>
      <c r="Z90" s="50"/>
      <c r="AA90" s="50"/>
      <c r="AB90" s="50"/>
      <c r="AC90" s="50"/>
      <c r="AD90" s="50">
        <f t="shared" si="48"/>
        <v>0</v>
      </c>
      <c r="AE90" s="50">
        <f t="shared" si="49"/>
        <v>0</v>
      </c>
      <c r="AF90" s="50">
        <f t="shared" si="50"/>
        <v>0</v>
      </c>
      <c r="AG90" s="50">
        <f t="shared" si="41"/>
        <v>0</v>
      </c>
      <c r="AI90" s="50">
        <f t="shared" si="51"/>
        <v>0</v>
      </c>
      <c r="AJ90" s="50">
        <f t="shared" si="52"/>
        <v>0</v>
      </c>
      <c r="AK90" s="50">
        <f t="shared" si="53"/>
        <v>0</v>
      </c>
      <c r="AL90" s="50">
        <f t="shared" si="54"/>
        <v>0.11636589237984295</v>
      </c>
      <c r="AR90" s="50">
        <f t="shared" si="55"/>
        <v>0.14350755347480976</v>
      </c>
      <c r="AS90" s="50">
        <f t="shared" si="56"/>
        <v>0.15431763313169747</v>
      </c>
      <c r="AT90" s="50">
        <f t="shared" si="57"/>
        <v>0.22233212832839933</v>
      </c>
      <c r="AV90" s="49">
        <f t="shared" si="58"/>
        <v>0</v>
      </c>
      <c r="AW90" s="49">
        <f t="shared" si="59"/>
        <v>0</v>
      </c>
      <c r="AX90" s="49">
        <f t="shared" si="60"/>
        <v>0</v>
      </c>
      <c r="AY90" s="49">
        <f t="shared" si="61"/>
        <v>312.36794686875521</v>
      </c>
      <c r="AZ90" s="49">
        <f t="shared" si="62"/>
        <v>0</v>
      </c>
      <c r="BA90" s="49">
        <f t="shared" si="63"/>
        <v>0</v>
      </c>
      <c r="BB90" s="49">
        <f t="shared" si="64"/>
        <v>0</v>
      </c>
      <c r="BC90" s="49">
        <f t="shared" si="65"/>
        <v>0</v>
      </c>
      <c r="BD90" s="49">
        <f t="shared" si="66"/>
        <v>0</v>
      </c>
      <c r="BE90" s="49">
        <f t="shared" si="67"/>
        <v>385.22593624564036</v>
      </c>
      <c r="BF90" s="49">
        <f t="shared" si="68"/>
        <v>414.24408167340346</v>
      </c>
      <c r="BG90" s="49">
        <f t="shared" si="69"/>
        <v>596.81947199962201</v>
      </c>
      <c r="BH90" s="73">
        <f t="shared" si="70"/>
        <v>1708.6574367874211</v>
      </c>
      <c r="BI90" s="49">
        <f>VLOOKUP(A90,'1_12'!B:Q,16,0)</f>
        <v>6687.2699999999986</v>
      </c>
      <c r="BJ90" s="74">
        <f t="shared" si="71"/>
        <v>-4978.6125632125777</v>
      </c>
      <c r="BK90" s="50">
        <f t="shared" si="72"/>
        <v>3.0661040814775986E-3</v>
      </c>
    </row>
    <row r="91" spans="1:63" x14ac:dyDescent="0.3">
      <c r="A91" s="79" t="s">
        <v>676</v>
      </c>
      <c r="B91" s="79" t="s">
        <v>677</v>
      </c>
      <c r="C91" s="79">
        <f>VLOOKUP(B91,Площадь!A:B,2,0)</f>
        <v>15.6</v>
      </c>
      <c r="D91" s="97"/>
      <c r="E91">
        <v>31</v>
      </c>
      <c r="F91">
        <v>28</v>
      </c>
      <c r="G91">
        <v>31</v>
      </c>
      <c r="H91">
        <v>30</v>
      </c>
      <c r="I91">
        <v>31</v>
      </c>
      <c r="J91">
        <v>30</v>
      </c>
      <c r="K91">
        <v>31</v>
      </c>
      <c r="L91">
        <v>31</v>
      </c>
      <c r="M91">
        <v>30</v>
      </c>
      <c r="N91">
        <v>31</v>
      </c>
      <c r="O91">
        <v>30</v>
      </c>
      <c r="P91">
        <v>31</v>
      </c>
      <c r="Q91">
        <f t="shared" si="73"/>
        <v>365</v>
      </c>
      <c r="R91" s="116"/>
      <c r="S91" s="99"/>
      <c r="T91" s="50">
        <f t="shared" si="43"/>
        <v>0</v>
      </c>
      <c r="U91" s="50">
        <f t="shared" si="44"/>
        <v>0</v>
      </c>
      <c r="V91" s="50">
        <f t="shared" si="45"/>
        <v>0</v>
      </c>
      <c r="W91" s="50">
        <f t="shared" si="46"/>
        <v>0</v>
      </c>
      <c r="X91" s="50">
        <f t="shared" si="47"/>
        <v>0</v>
      </c>
      <c r="Y91" s="50"/>
      <c r="Z91" s="50"/>
      <c r="AA91" s="50"/>
      <c r="AB91" s="50"/>
      <c r="AC91" s="50"/>
      <c r="AD91" s="50">
        <f t="shared" si="48"/>
        <v>0</v>
      </c>
      <c r="AE91" s="50">
        <f t="shared" si="49"/>
        <v>0</v>
      </c>
      <c r="AF91" s="50">
        <f t="shared" si="50"/>
        <v>0</v>
      </c>
      <c r="AG91" s="50">
        <f t="shared" si="41"/>
        <v>0</v>
      </c>
      <c r="AI91" s="50">
        <f t="shared" si="51"/>
        <v>0</v>
      </c>
      <c r="AJ91" s="50">
        <f t="shared" si="52"/>
        <v>0</v>
      </c>
      <c r="AK91" s="50">
        <f t="shared" si="53"/>
        <v>0</v>
      </c>
      <c r="AL91" s="50">
        <f t="shared" si="54"/>
        <v>0.10493109370667919</v>
      </c>
      <c r="AR91" s="50">
        <f t="shared" si="55"/>
        <v>0.12940565515647584</v>
      </c>
      <c r="AS91" s="50">
        <f t="shared" si="56"/>
        <v>0.139153472650548</v>
      </c>
      <c r="AT91" s="50">
        <f t="shared" si="57"/>
        <v>0.20048446253890342</v>
      </c>
      <c r="AV91" s="49">
        <f t="shared" si="58"/>
        <v>0</v>
      </c>
      <c r="AW91" s="49">
        <f t="shared" si="59"/>
        <v>0</v>
      </c>
      <c r="AX91" s="49">
        <f t="shared" si="60"/>
        <v>0</v>
      </c>
      <c r="AY91" s="49">
        <f t="shared" si="61"/>
        <v>281.67283070246134</v>
      </c>
      <c r="AZ91" s="49">
        <f t="shared" si="62"/>
        <v>0</v>
      </c>
      <c r="BA91" s="49">
        <f t="shared" si="63"/>
        <v>0</v>
      </c>
      <c r="BB91" s="49">
        <f t="shared" si="64"/>
        <v>0</v>
      </c>
      <c r="BC91" s="49">
        <f t="shared" si="65"/>
        <v>0</v>
      </c>
      <c r="BD91" s="49">
        <f t="shared" si="66"/>
        <v>0</v>
      </c>
      <c r="BE91" s="49">
        <f t="shared" si="67"/>
        <v>347.37136447583748</v>
      </c>
      <c r="BF91" s="49">
        <f t="shared" si="68"/>
        <v>373.53801584422507</v>
      </c>
      <c r="BG91" s="49">
        <f t="shared" si="69"/>
        <v>538.17247186093084</v>
      </c>
      <c r="BH91" s="73">
        <f t="shared" si="70"/>
        <v>1540.7546828834547</v>
      </c>
      <c r="BI91" s="49">
        <f>VLOOKUP(A91,'1_12'!B:Q,16,0)</f>
        <v>6030.18</v>
      </c>
      <c r="BJ91" s="74">
        <f t="shared" si="71"/>
        <v>-4489.4253171165456</v>
      </c>
      <c r="BK91" s="50">
        <f t="shared" si="72"/>
        <v>3.0661040814775986E-3</v>
      </c>
    </row>
    <row r="92" spans="1:63" x14ac:dyDescent="0.3">
      <c r="A92" s="79" t="s">
        <v>696</v>
      </c>
      <c r="B92" s="79" t="s">
        <v>697</v>
      </c>
      <c r="C92" s="79">
        <f>VLOOKUP(B92,Площадь!A:B,2,0)</f>
        <v>13.6</v>
      </c>
      <c r="D92" s="97"/>
      <c r="E92">
        <v>31</v>
      </c>
      <c r="F92">
        <v>28</v>
      </c>
      <c r="G92">
        <v>31</v>
      </c>
      <c r="H92">
        <v>30</v>
      </c>
      <c r="I92">
        <v>31</v>
      </c>
      <c r="J92">
        <v>30</v>
      </c>
      <c r="K92">
        <v>31</v>
      </c>
      <c r="L92">
        <v>31</v>
      </c>
      <c r="M92">
        <v>30</v>
      </c>
      <c r="N92">
        <v>31</v>
      </c>
      <c r="O92">
        <v>30</v>
      </c>
      <c r="P92">
        <v>31</v>
      </c>
      <c r="Q92">
        <f t="shared" si="73"/>
        <v>365</v>
      </c>
      <c r="R92" s="116"/>
      <c r="S92" s="99"/>
      <c r="T92" s="50">
        <f t="shared" si="43"/>
        <v>0</v>
      </c>
      <c r="U92" s="50">
        <f t="shared" si="44"/>
        <v>0</v>
      </c>
      <c r="V92" s="50">
        <f t="shared" si="45"/>
        <v>0</v>
      </c>
      <c r="W92" s="50">
        <f t="shared" si="46"/>
        <v>0</v>
      </c>
      <c r="X92" s="50">
        <f t="shared" si="47"/>
        <v>0</v>
      </c>
      <c r="Y92" s="50"/>
      <c r="Z92" s="50"/>
      <c r="AA92" s="50"/>
      <c r="AB92" s="50"/>
      <c r="AC92" s="50"/>
      <c r="AD92" s="50">
        <f t="shared" si="48"/>
        <v>0</v>
      </c>
      <c r="AE92" s="50">
        <f t="shared" si="49"/>
        <v>0</v>
      </c>
      <c r="AF92" s="50">
        <f t="shared" si="50"/>
        <v>0</v>
      </c>
      <c r="AG92" s="50">
        <f t="shared" si="41"/>
        <v>0</v>
      </c>
      <c r="AI92" s="50">
        <f t="shared" si="51"/>
        <v>0</v>
      </c>
      <c r="AJ92" s="50">
        <f t="shared" si="52"/>
        <v>0</v>
      </c>
      <c r="AK92" s="50">
        <f t="shared" si="53"/>
        <v>0</v>
      </c>
      <c r="AL92" s="50">
        <f t="shared" si="54"/>
        <v>9.1478389385310055E-2</v>
      </c>
      <c r="AR92" s="50">
        <f t="shared" si="55"/>
        <v>0.11281518654667125</v>
      </c>
      <c r="AS92" s="50">
        <f t="shared" si="56"/>
        <v>0.12131328384919567</v>
      </c>
      <c r="AT92" s="50">
        <f t="shared" si="57"/>
        <v>0.1747813263159671</v>
      </c>
      <c r="AV92" s="49">
        <f t="shared" si="58"/>
        <v>0</v>
      </c>
      <c r="AW92" s="49">
        <f t="shared" si="59"/>
        <v>0</v>
      </c>
      <c r="AX92" s="49">
        <f t="shared" si="60"/>
        <v>0</v>
      </c>
      <c r="AY92" s="49">
        <f t="shared" si="61"/>
        <v>245.56092933035092</v>
      </c>
      <c r="AZ92" s="49">
        <f t="shared" si="62"/>
        <v>0</v>
      </c>
      <c r="BA92" s="49">
        <f t="shared" si="63"/>
        <v>0</v>
      </c>
      <c r="BB92" s="49">
        <f t="shared" si="64"/>
        <v>0</v>
      </c>
      <c r="BC92" s="49">
        <f t="shared" si="65"/>
        <v>0</v>
      </c>
      <c r="BD92" s="49">
        <f t="shared" si="66"/>
        <v>0</v>
      </c>
      <c r="BE92" s="49">
        <f t="shared" si="67"/>
        <v>302.83657415842242</v>
      </c>
      <c r="BF92" s="49">
        <f t="shared" si="68"/>
        <v>325.64852663342691</v>
      </c>
      <c r="BG92" s="49">
        <f t="shared" si="69"/>
        <v>469.17600110952947</v>
      </c>
      <c r="BH92" s="73">
        <f t="shared" si="70"/>
        <v>1343.2220312317295</v>
      </c>
      <c r="BI92" s="49">
        <f>VLOOKUP(A92,'1_12'!B:Q,16,0)</f>
        <v>5257.08</v>
      </c>
      <c r="BJ92" s="74">
        <f t="shared" si="71"/>
        <v>-3913.8579687682704</v>
      </c>
      <c r="BK92" s="50">
        <f t="shared" si="72"/>
        <v>3.0661040814775986E-3</v>
      </c>
    </row>
    <row r="93" spans="1:63" x14ac:dyDescent="0.3">
      <c r="A93" s="79" t="s">
        <v>609</v>
      </c>
      <c r="B93" s="79" t="s">
        <v>610</v>
      </c>
      <c r="C93" s="79">
        <f>VLOOKUP(B93,Площадь!A:B,2,0)</f>
        <v>17.3</v>
      </c>
      <c r="D93" s="97"/>
      <c r="E93">
        <v>31</v>
      </c>
      <c r="F93">
        <v>28</v>
      </c>
      <c r="G93">
        <v>31</v>
      </c>
      <c r="H93">
        <v>30</v>
      </c>
      <c r="I93">
        <v>31</v>
      </c>
      <c r="J93">
        <v>30</v>
      </c>
      <c r="K93">
        <v>31</v>
      </c>
      <c r="L93">
        <v>31</v>
      </c>
      <c r="M93">
        <v>30</v>
      </c>
      <c r="N93">
        <v>31</v>
      </c>
      <c r="O93">
        <v>30</v>
      </c>
      <c r="P93">
        <v>31</v>
      </c>
      <c r="Q93">
        <f t="shared" si="73"/>
        <v>365</v>
      </c>
      <c r="R93" s="116"/>
      <c r="S93" s="99"/>
      <c r="T93" s="50">
        <f t="shared" si="43"/>
        <v>0</v>
      </c>
      <c r="U93" s="50">
        <f t="shared" si="44"/>
        <v>0</v>
      </c>
      <c r="V93" s="50">
        <f t="shared" si="45"/>
        <v>0</v>
      </c>
      <c r="W93" s="50">
        <f t="shared" si="46"/>
        <v>0</v>
      </c>
      <c r="X93" s="50">
        <f t="shared" si="47"/>
        <v>0</v>
      </c>
      <c r="Y93" s="50"/>
      <c r="Z93" s="50"/>
      <c r="AA93" s="50"/>
      <c r="AB93" s="50"/>
      <c r="AC93" s="50"/>
      <c r="AD93" s="50">
        <f t="shared" si="48"/>
        <v>0</v>
      </c>
      <c r="AE93" s="50">
        <f t="shared" si="49"/>
        <v>0</v>
      </c>
      <c r="AF93" s="50">
        <f t="shared" si="50"/>
        <v>0</v>
      </c>
      <c r="AG93" s="50">
        <f t="shared" si="41"/>
        <v>0</v>
      </c>
      <c r="AI93" s="50">
        <f t="shared" si="51"/>
        <v>0</v>
      </c>
      <c r="AJ93" s="50">
        <f t="shared" si="52"/>
        <v>0</v>
      </c>
      <c r="AK93" s="50">
        <f t="shared" si="53"/>
        <v>0</v>
      </c>
      <c r="AL93" s="50">
        <f t="shared" si="54"/>
        <v>0.11636589237984295</v>
      </c>
      <c r="AR93" s="50">
        <f t="shared" si="55"/>
        <v>0.14350755347480976</v>
      </c>
      <c r="AS93" s="50">
        <f t="shared" si="56"/>
        <v>0.15431763313169747</v>
      </c>
      <c r="AT93" s="50">
        <f t="shared" si="57"/>
        <v>0.22233212832839933</v>
      </c>
      <c r="AV93" s="49">
        <f t="shared" si="58"/>
        <v>0</v>
      </c>
      <c r="AW93" s="49">
        <f t="shared" si="59"/>
        <v>0</v>
      </c>
      <c r="AX93" s="49">
        <f t="shared" si="60"/>
        <v>0</v>
      </c>
      <c r="AY93" s="49">
        <f t="shared" si="61"/>
        <v>312.36794686875521</v>
      </c>
      <c r="AZ93" s="49">
        <f t="shared" si="62"/>
        <v>0</v>
      </c>
      <c r="BA93" s="49">
        <f t="shared" si="63"/>
        <v>0</v>
      </c>
      <c r="BB93" s="49">
        <f t="shared" si="64"/>
        <v>0</v>
      </c>
      <c r="BC93" s="49">
        <f t="shared" si="65"/>
        <v>0</v>
      </c>
      <c r="BD93" s="49">
        <f t="shared" si="66"/>
        <v>0</v>
      </c>
      <c r="BE93" s="49">
        <f t="shared" si="67"/>
        <v>385.22593624564036</v>
      </c>
      <c r="BF93" s="49">
        <f t="shared" si="68"/>
        <v>414.24408167340346</v>
      </c>
      <c r="BG93" s="49">
        <f t="shared" si="69"/>
        <v>596.81947199962201</v>
      </c>
      <c r="BH93" s="73">
        <f t="shared" si="70"/>
        <v>1708.6574367874211</v>
      </c>
      <c r="BI93" s="49">
        <f>VLOOKUP(A93,'1_12'!B:Q,16,0)</f>
        <v>6687.2699999999986</v>
      </c>
      <c r="BJ93" s="74">
        <f t="shared" si="71"/>
        <v>-4978.6125632125777</v>
      </c>
      <c r="BK93" s="50">
        <f t="shared" si="72"/>
        <v>3.0661040814775986E-3</v>
      </c>
    </row>
    <row r="94" spans="1:63" x14ac:dyDescent="0.3">
      <c r="A94" s="79" t="s">
        <v>1324</v>
      </c>
      <c r="B94" s="79" t="s">
        <v>1325</v>
      </c>
      <c r="C94" s="79">
        <f>VLOOKUP(B94,Площадь!A:B,2,0)</f>
        <v>15.6</v>
      </c>
      <c r="D94" s="97"/>
      <c r="E94">
        <v>31</v>
      </c>
      <c r="F94">
        <v>28</v>
      </c>
      <c r="G94">
        <v>31</v>
      </c>
      <c r="H94">
        <v>30</v>
      </c>
      <c r="I94">
        <v>31</v>
      </c>
      <c r="J94">
        <v>30</v>
      </c>
      <c r="K94">
        <v>31</v>
      </c>
      <c r="L94">
        <v>31</v>
      </c>
      <c r="M94">
        <v>30</v>
      </c>
      <c r="N94">
        <v>31</v>
      </c>
      <c r="O94">
        <v>30</v>
      </c>
      <c r="P94">
        <v>31</v>
      </c>
      <c r="Q94">
        <f t="shared" si="73"/>
        <v>365</v>
      </c>
      <c r="R94" s="116"/>
      <c r="S94" s="99"/>
      <c r="T94" s="50">
        <f t="shared" si="43"/>
        <v>0</v>
      </c>
      <c r="U94" s="50">
        <f t="shared" si="44"/>
        <v>0</v>
      </c>
      <c r="V94" s="50">
        <f t="shared" si="45"/>
        <v>0</v>
      </c>
      <c r="W94" s="50">
        <f t="shared" si="46"/>
        <v>0</v>
      </c>
      <c r="X94" s="50">
        <f t="shared" si="47"/>
        <v>0</v>
      </c>
      <c r="Y94" s="50"/>
      <c r="Z94" s="50"/>
      <c r="AA94" s="50"/>
      <c r="AB94" s="50"/>
      <c r="AC94" s="50"/>
      <c r="AD94" s="50">
        <f t="shared" si="48"/>
        <v>0</v>
      </c>
      <c r="AE94" s="50">
        <f t="shared" si="49"/>
        <v>0</v>
      </c>
      <c r="AF94" s="50">
        <f t="shared" si="50"/>
        <v>0</v>
      </c>
      <c r="AG94" s="50">
        <f t="shared" si="41"/>
        <v>0</v>
      </c>
      <c r="AI94" s="50">
        <f t="shared" si="51"/>
        <v>0</v>
      </c>
      <c r="AJ94" s="50">
        <f t="shared" si="52"/>
        <v>0</v>
      </c>
      <c r="AK94" s="50">
        <f t="shared" si="53"/>
        <v>0</v>
      </c>
      <c r="AL94" s="50">
        <f t="shared" si="54"/>
        <v>0.10493109370667919</v>
      </c>
      <c r="AR94" s="50">
        <f t="shared" si="55"/>
        <v>0.12940565515647584</v>
      </c>
      <c r="AS94" s="50">
        <f t="shared" si="56"/>
        <v>0.139153472650548</v>
      </c>
      <c r="AT94" s="50">
        <f t="shared" si="57"/>
        <v>0.20048446253890342</v>
      </c>
      <c r="AV94" s="49">
        <f t="shared" si="58"/>
        <v>0</v>
      </c>
      <c r="AW94" s="49">
        <f t="shared" si="59"/>
        <v>0</v>
      </c>
      <c r="AX94" s="49">
        <f t="shared" si="60"/>
        <v>0</v>
      </c>
      <c r="AY94" s="49">
        <f t="shared" si="61"/>
        <v>281.67283070246134</v>
      </c>
      <c r="AZ94" s="49">
        <f t="shared" si="62"/>
        <v>0</v>
      </c>
      <c r="BA94" s="49">
        <f t="shared" si="63"/>
        <v>0</v>
      </c>
      <c r="BB94" s="49">
        <f t="shared" si="64"/>
        <v>0</v>
      </c>
      <c r="BC94" s="49">
        <f t="shared" si="65"/>
        <v>0</v>
      </c>
      <c r="BD94" s="49">
        <f t="shared" si="66"/>
        <v>0</v>
      </c>
      <c r="BE94" s="49">
        <f t="shared" si="67"/>
        <v>347.37136447583748</v>
      </c>
      <c r="BF94" s="49">
        <f t="shared" si="68"/>
        <v>373.53801584422507</v>
      </c>
      <c r="BG94" s="49">
        <f t="shared" si="69"/>
        <v>538.17247186093084</v>
      </c>
      <c r="BH94" s="73">
        <f t="shared" si="70"/>
        <v>1540.7546828834547</v>
      </c>
      <c r="BI94" s="49">
        <f>VLOOKUP(A94,'1_12'!B:Q,16,0)</f>
        <v>6030.18</v>
      </c>
      <c r="BJ94" s="74">
        <f t="shared" si="71"/>
        <v>-4489.4253171165456</v>
      </c>
      <c r="BK94" s="50">
        <f t="shared" si="72"/>
        <v>3.0661040814775986E-3</v>
      </c>
    </row>
    <row r="95" spans="1:63" x14ac:dyDescent="0.3">
      <c r="A95" s="79" t="s">
        <v>1813</v>
      </c>
      <c r="B95" s="79" t="s">
        <v>1814</v>
      </c>
      <c r="C95" s="79">
        <f>VLOOKUP(B95,Площадь!A:B,2,0)</f>
        <v>13.6</v>
      </c>
      <c r="D95" s="97"/>
      <c r="E95">
        <v>31</v>
      </c>
      <c r="F95">
        <v>28</v>
      </c>
      <c r="G95">
        <v>31</v>
      </c>
      <c r="H95">
        <v>30</v>
      </c>
      <c r="I95">
        <v>31</v>
      </c>
      <c r="J95">
        <v>30</v>
      </c>
      <c r="K95">
        <v>31</v>
      </c>
      <c r="L95">
        <v>31</v>
      </c>
      <c r="M95">
        <v>30</v>
      </c>
      <c r="N95">
        <v>31</v>
      </c>
      <c r="O95">
        <v>30</v>
      </c>
      <c r="P95">
        <v>31</v>
      </c>
      <c r="Q95">
        <f t="shared" si="73"/>
        <v>365</v>
      </c>
      <c r="R95" s="116"/>
      <c r="S95" s="99"/>
      <c r="T95" s="50">
        <f t="shared" si="43"/>
        <v>0</v>
      </c>
      <c r="U95" s="50">
        <f t="shared" si="44"/>
        <v>0</v>
      </c>
      <c r="V95" s="50">
        <f t="shared" si="45"/>
        <v>0</v>
      </c>
      <c r="W95" s="50">
        <f t="shared" si="46"/>
        <v>0</v>
      </c>
      <c r="X95" s="50">
        <f t="shared" si="47"/>
        <v>0</v>
      </c>
      <c r="Y95" s="50"/>
      <c r="Z95" s="50"/>
      <c r="AA95" s="50"/>
      <c r="AB95" s="50"/>
      <c r="AC95" s="50"/>
      <c r="AD95" s="50">
        <f t="shared" si="48"/>
        <v>0</v>
      </c>
      <c r="AE95" s="50">
        <f t="shared" si="49"/>
        <v>0</v>
      </c>
      <c r="AF95" s="50">
        <f t="shared" si="50"/>
        <v>0</v>
      </c>
      <c r="AG95" s="50">
        <f t="shared" si="41"/>
        <v>0</v>
      </c>
      <c r="AI95" s="50">
        <f t="shared" si="51"/>
        <v>0</v>
      </c>
      <c r="AJ95" s="50">
        <f t="shared" si="52"/>
        <v>0</v>
      </c>
      <c r="AK95" s="50">
        <f t="shared" si="53"/>
        <v>0</v>
      </c>
      <c r="AL95" s="50">
        <f t="shared" si="54"/>
        <v>9.1478389385310055E-2</v>
      </c>
      <c r="AR95" s="50">
        <f t="shared" si="55"/>
        <v>0.11281518654667125</v>
      </c>
      <c r="AS95" s="50">
        <f t="shared" si="56"/>
        <v>0.12131328384919567</v>
      </c>
      <c r="AT95" s="50">
        <f t="shared" si="57"/>
        <v>0.1747813263159671</v>
      </c>
      <c r="AV95" s="49">
        <f t="shared" si="58"/>
        <v>0</v>
      </c>
      <c r="AW95" s="49">
        <f t="shared" si="59"/>
        <v>0</v>
      </c>
      <c r="AX95" s="49">
        <f t="shared" si="60"/>
        <v>0</v>
      </c>
      <c r="AY95" s="49">
        <f t="shared" si="61"/>
        <v>245.56092933035092</v>
      </c>
      <c r="AZ95" s="49">
        <f t="shared" si="62"/>
        <v>0</v>
      </c>
      <c r="BA95" s="49">
        <f t="shared" si="63"/>
        <v>0</v>
      </c>
      <c r="BB95" s="49">
        <f t="shared" si="64"/>
        <v>0</v>
      </c>
      <c r="BC95" s="49">
        <f t="shared" si="65"/>
        <v>0</v>
      </c>
      <c r="BD95" s="49">
        <f t="shared" si="66"/>
        <v>0</v>
      </c>
      <c r="BE95" s="49">
        <f t="shared" si="67"/>
        <v>302.83657415842242</v>
      </c>
      <c r="BF95" s="49">
        <f t="shared" si="68"/>
        <v>325.64852663342691</v>
      </c>
      <c r="BG95" s="49">
        <f t="shared" si="69"/>
        <v>469.17600110952947</v>
      </c>
      <c r="BH95" s="73">
        <f t="shared" si="70"/>
        <v>1343.2220312317295</v>
      </c>
      <c r="BI95" s="49">
        <f>VLOOKUP(A95,'1_12'!B:Q,16,0)</f>
        <v>5257.08</v>
      </c>
      <c r="BJ95" s="74">
        <f t="shared" si="71"/>
        <v>-3913.8579687682704</v>
      </c>
      <c r="BK95" s="50">
        <f t="shared" si="72"/>
        <v>3.0661040814775986E-3</v>
      </c>
    </row>
    <row r="96" spans="1:63" x14ac:dyDescent="0.3">
      <c r="A96" s="79" t="s">
        <v>629</v>
      </c>
      <c r="B96" s="79" t="s">
        <v>630</v>
      </c>
      <c r="C96" s="79">
        <f>VLOOKUP(B96,Площадь!A:B,2,0)</f>
        <v>17.3</v>
      </c>
      <c r="D96" s="97"/>
      <c r="E96">
        <v>31</v>
      </c>
      <c r="F96">
        <v>28</v>
      </c>
      <c r="G96">
        <v>31</v>
      </c>
      <c r="H96">
        <v>30</v>
      </c>
      <c r="I96">
        <v>31</v>
      </c>
      <c r="J96">
        <v>30</v>
      </c>
      <c r="K96">
        <v>31</v>
      </c>
      <c r="L96">
        <v>31</v>
      </c>
      <c r="M96">
        <v>30</v>
      </c>
      <c r="N96">
        <v>31</v>
      </c>
      <c r="O96">
        <v>30</v>
      </c>
      <c r="P96">
        <v>31</v>
      </c>
      <c r="Q96">
        <f t="shared" si="73"/>
        <v>365</v>
      </c>
      <c r="R96" s="116"/>
      <c r="S96" s="99"/>
      <c r="T96" s="50">
        <f t="shared" si="43"/>
        <v>0</v>
      </c>
      <c r="U96" s="50">
        <f t="shared" si="44"/>
        <v>0</v>
      </c>
      <c r="V96" s="50">
        <f t="shared" si="45"/>
        <v>0</v>
      </c>
      <c r="W96" s="50">
        <f t="shared" si="46"/>
        <v>0</v>
      </c>
      <c r="X96" s="50">
        <f t="shared" si="47"/>
        <v>0</v>
      </c>
      <c r="Y96" s="50"/>
      <c r="Z96" s="50"/>
      <c r="AA96" s="50"/>
      <c r="AB96" s="50"/>
      <c r="AC96" s="50"/>
      <c r="AD96" s="50">
        <f t="shared" si="48"/>
        <v>0</v>
      </c>
      <c r="AE96" s="50">
        <f t="shared" si="49"/>
        <v>0</v>
      </c>
      <c r="AF96" s="50">
        <f t="shared" si="50"/>
        <v>0</v>
      </c>
      <c r="AG96" s="50">
        <f t="shared" si="41"/>
        <v>0</v>
      </c>
      <c r="AI96" s="50">
        <f t="shared" si="51"/>
        <v>0</v>
      </c>
      <c r="AJ96" s="50">
        <f t="shared" si="52"/>
        <v>0</v>
      </c>
      <c r="AK96" s="50">
        <f t="shared" si="53"/>
        <v>0</v>
      </c>
      <c r="AL96" s="50">
        <f t="shared" si="54"/>
        <v>0.11636589237984295</v>
      </c>
      <c r="AR96" s="50">
        <f t="shared" si="55"/>
        <v>0.14350755347480976</v>
      </c>
      <c r="AS96" s="50">
        <f t="shared" si="56"/>
        <v>0.15431763313169747</v>
      </c>
      <c r="AT96" s="50">
        <f t="shared" si="57"/>
        <v>0.22233212832839933</v>
      </c>
      <c r="AV96" s="49">
        <f t="shared" si="58"/>
        <v>0</v>
      </c>
      <c r="AW96" s="49">
        <f t="shared" si="59"/>
        <v>0</v>
      </c>
      <c r="AX96" s="49">
        <f t="shared" si="60"/>
        <v>0</v>
      </c>
      <c r="AY96" s="49">
        <f t="shared" si="61"/>
        <v>312.36794686875521</v>
      </c>
      <c r="AZ96" s="49">
        <f t="shared" si="62"/>
        <v>0</v>
      </c>
      <c r="BA96" s="49">
        <f t="shared" si="63"/>
        <v>0</v>
      </c>
      <c r="BB96" s="49">
        <f t="shared" si="64"/>
        <v>0</v>
      </c>
      <c r="BC96" s="49">
        <f t="shared" si="65"/>
        <v>0</v>
      </c>
      <c r="BD96" s="49">
        <f t="shared" si="66"/>
        <v>0</v>
      </c>
      <c r="BE96" s="49">
        <f t="shared" si="67"/>
        <v>385.22593624564036</v>
      </c>
      <c r="BF96" s="49">
        <f t="shared" si="68"/>
        <v>414.24408167340346</v>
      </c>
      <c r="BG96" s="49">
        <f t="shared" si="69"/>
        <v>596.81947199962201</v>
      </c>
      <c r="BH96" s="73">
        <f t="shared" si="70"/>
        <v>1708.6574367874211</v>
      </c>
      <c r="BI96" s="49">
        <f>VLOOKUP(A96,'1_12'!B:Q,16,0)</f>
        <v>6687.2699999999986</v>
      </c>
      <c r="BJ96" s="74">
        <f t="shared" si="71"/>
        <v>-4978.6125632125777</v>
      </c>
      <c r="BK96" s="50">
        <f t="shared" si="72"/>
        <v>3.0661040814775986E-3</v>
      </c>
    </row>
    <row r="97" spans="1:63" x14ac:dyDescent="0.3">
      <c r="A97" s="79" t="s">
        <v>2238</v>
      </c>
      <c r="B97" s="79" t="s">
        <v>2239</v>
      </c>
      <c r="C97" s="79">
        <f>VLOOKUP(B97,Площадь!A:B,2,0)</f>
        <v>15.6</v>
      </c>
      <c r="D97" s="97"/>
      <c r="E97">
        <v>31</v>
      </c>
      <c r="F97">
        <v>28</v>
      </c>
      <c r="G97">
        <v>31</v>
      </c>
      <c r="H97">
        <v>30</v>
      </c>
      <c r="I97">
        <v>31</v>
      </c>
      <c r="J97">
        <v>30</v>
      </c>
      <c r="K97">
        <v>31</v>
      </c>
      <c r="L97">
        <v>31</v>
      </c>
      <c r="M97">
        <v>30</v>
      </c>
      <c r="N97">
        <v>31</v>
      </c>
      <c r="O97">
        <v>30</v>
      </c>
      <c r="P97">
        <v>31</v>
      </c>
      <c r="Q97">
        <f t="shared" si="73"/>
        <v>365</v>
      </c>
      <c r="R97" s="116"/>
      <c r="S97" s="99"/>
      <c r="T97" s="50">
        <f t="shared" si="43"/>
        <v>0</v>
      </c>
      <c r="U97" s="50">
        <f t="shared" si="44"/>
        <v>0</v>
      </c>
      <c r="V97" s="50">
        <f t="shared" si="45"/>
        <v>0</v>
      </c>
      <c r="W97" s="50">
        <f t="shared" si="46"/>
        <v>0</v>
      </c>
      <c r="X97" s="50">
        <f t="shared" si="47"/>
        <v>0</v>
      </c>
      <c r="Y97" s="50"/>
      <c r="Z97" s="50"/>
      <c r="AA97" s="50"/>
      <c r="AB97" s="50"/>
      <c r="AC97" s="50"/>
      <c r="AD97" s="50">
        <f t="shared" si="48"/>
        <v>0</v>
      </c>
      <c r="AE97" s="50">
        <f t="shared" si="49"/>
        <v>0</v>
      </c>
      <c r="AF97" s="50">
        <f t="shared" si="50"/>
        <v>0</v>
      </c>
      <c r="AG97" s="50">
        <f t="shared" si="41"/>
        <v>0</v>
      </c>
      <c r="AI97" s="50">
        <f t="shared" si="51"/>
        <v>0</v>
      </c>
      <c r="AJ97" s="50">
        <f t="shared" si="52"/>
        <v>0</v>
      </c>
      <c r="AK97" s="50">
        <f t="shared" si="53"/>
        <v>0</v>
      </c>
      <c r="AL97" s="50">
        <f t="shared" si="54"/>
        <v>0.10493109370667919</v>
      </c>
      <c r="AR97" s="50">
        <f t="shared" si="55"/>
        <v>0.12940565515647584</v>
      </c>
      <c r="AS97" s="50">
        <f t="shared" si="56"/>
        <v>0.139153472650548</v>
      </c>
      <c r="AT97" s="50">
        <f t="shared" si="57"/>
        <v>0.20048446253890342</v>
      </c>
      <c r="AV97" s="49">
        <f t="shared" si="58"/>
        <v>0</v>
      </c>
      <c r="AW97" s="49">
        <f t="shared" si="59"/>
        <v>0</v>
      </c>
      <c r="AX97" s="49">
        <f t="shared" si="60"/>
        <v>0</v>
      </c>
      <c r="AY97" s="49">
        <f t="shared" si="61"/>
        <v>281.67283070246134</v>
      </c>
      <c r="AZ97" s="49">
        <f t="shared" si="62"/>
        <v>0</v>
      </c>
      <c r="BA97" s="49">
        <f t="shared" si="63"/>
        <v>0</v>
      </c>
      <c r="BB97" s="49">
        <f t="shared" si="64"/>
        <v>0</v>
      </c>
      <c r="BC97" s="49">
        <f t="shared" si="65"/>
        <v>0</v>
      </c>
      <c r="BD97" s="49">
        <f t="shared" si="66"/>
        <v>0</v>
      </c>
      <c r="BE97" s="49">
        <f t="shared" si="67"/>
        <v>347.37136447583748</v>
      </c>
      <c r="BF97" s="49">
        <f t="shared" si="68"/>
        <v>373.53801584422507</v>
      </c>
      <c r="BG97" s="49">
        <f t="shared" si="69"/>
        <v>538.17247186093084</v>
      </c>
      <c r="BH97" s="73">
        <f t="shared" si="70"/>
        <v>1540.7546828834547</v>
      </c>
      <c r="BI97" s="49">
        <f>VLOOKUP(A97,'1_12'!B:Q,16,0)</f>
        <v>6030.18</v>
      </c>
      <c r="BJ97" s="74">
        <f t="shared" si="71"/>
        <v>-4489.4253171165456</v>
      </c>
      <c r="BK97" s="50">
        <f t="shared" si="72"/>
        <v>3.0661040814775986E-3</v>
      </c>
    </row>
    <row r="98" spans="1:63" x14ac:dyDescent="0.3">
      <c r="A98" s="79" t="s">
        <v>1774</v>
      </c>
      <c r="B98" s="79" t="s">
        <v>1775</v>
      </c>
      <c r="C98" s="79">
        <f>VLOOKUP(B98,Площадь!A:B,2,0)</f>
        <v>13.6</v>
      </c>
      <c r="D98" s="97"/>
      <c r="E98">
        <v>31</v>
      </c>
      <c r="F98">
        <v>28</v>
      </c>
      <c r="G98">
        <v>31</v>
      </c>
      <c r="H98">
        <v>30</v>
      </c>
      <c r="I98">
        <v>31</v>
      </c>
      <c r="J98">
        <v>30</v>
      </c>
      <c r="K98">
        <v>31</v>
      </c>
      <c r="L98">
        <v>31</v>
      </c>
      <c r="M98">
        <v>30</v>
      </c>
      <c r="N98">
        <v>31</v>
      </c>
      <c r="O98">
        <v>30</v>
      </c>
      <c r="P98">
        <v>31</v>
      </c>
      <c r="Q98">
        <f t="shared" si="73"/>
        <v>365</v>
      </c>
      <c r="R98" s="116"/>
      <c r="S98" s="99"/>
      <c r="T98" s="50">
        <f t="shared" si="43"/>
        <v>0</v>
      </c>
      <c r="U98" s="50">
        <f t="shared" si="44"/>
        <v>0</v>
      </c>
      <c r="V98" s="50">
        <f t="shared" si="45"/>
        <v>0</v>
      </c>
      <c r="W98" s="50">
        <f t="shared" si="46"/>
        <v>0</v>
      </c>
      <c r="X98" s="50">
        <f t="shared" si="47"/>
        <v>0</v>
      </c>
      <c r="Y98" s="50"/>
      <c r="Z98" s="50"/>
      <c r="AA98" s="50"/>
      <c r="AB98" s="50"/>
      <c r="AC98" s="50"/>
      <c r="AD98" s="50">
        <f t="shared" si="48"/>
        <v>0</v>
      </c>
      <c r="AE98" s="50">
        <f t="shared" si="49"/>
        <v>0</v>
      </c>
      <c r="AF98" s="50">
        <f t="shared" si="50"/>
        <v>0</v>
      </c>
      <c r="AG98" s="50">
        <f t="shared" si="41"/>
        <v>0</v>
      </c>
      <c r="AI98" s="50">
        <f t="shared" si="51"/>
        <v>0</v>
      </c>
      <c r="AJ98" s="50">
        <f t="shared" si="52"/>
        <v>0</v>
      </c>
      <c r="AK98" s="50">
        <f t="shared" si="53"/>
        <v>0</v>
      </c>
      <c r="AL98" s="50">
        <f t="shared" si="54"/>
        <v>9.1478389385310055E-2</v>
      </c>
      <c r="AR98" s="50">
        <f t="shared" si="55"/>
        <v>0.11281518654667125</v>
      </c>
      <c r="AS98" s="50">
        <f t="shared" si="56"/>
        <v>0.12131328384919567</v>
      </c>
      <c r="AT98" s="50">
        <f t="shared" si="57"/>
        <v>0.1747813263159671</v>
      </c>
      <c r="AV98" s="49">
        <f t="shared" si="58"/>
        <v>0</v>
      </c>
      <c r="AW98" s="49">
        <f t="shared" si="59"/>
        <v>0</v>
      </c>
      <c r="AX98" s="49">
        <f t="shared" si="60"/>
        <v>0</v>
      </c>
      <c r="AY98" s="49">
        <f t="shared" si="61"/>
        <v>245.56092933035092</v>
      </c>
      <c r="AZ98" s="49">
        <f t="shared" si="62"/>
        <v>0</v>
      </c>
      <c r="BA98" s="49">
        <f t="shared" si="63"/>
        <v>0</v>
      </c>
      <c r="BB98" s="49">
        <f t="shared" si="64"/>
        <v>0</v>
      </c>
      <c r="BC98" s="49">
        <f t="shared" si="65"/>
        <v>0</v>
      </c>
      <c r="BD98" s="49">
        <f t="shared" si="66"/>
        <v>0</v>
      </c>
      <c r="BE98" s="49">
        <f t="shared" si="67"/>
        <v>302.83657415842242</v>
      </c>
      <c r="BF98" s="49">
        <f t="shared" si="68"/>
        <v>325.64852663342691</v>
      </c>
      <c r="BG98" s="49">
        <f t="shared" si="69"/>
        <v>469.17600110952947</v>
      </c>
      <c r="BH98" s="73">
        <f t="shared" si="70"/>
        <v>1343.2220312317295</v>
      </c>
      <c r="BI98" s="49">
        <f>VLOOKUP(A98,'1_12'!B:Q,16,0)</f>
        <v>5257.08</v>
      </c>
      <c r="BJ98" s="74">
        <f t="shared" si="71"/>
        <v>-3913.8579687682704</v>
      </c>
      <c r="BK98" s="50">
        <f t="shared" si="72"/>
        <v>3.0661040814775986E-3</v>
      </c>
    </row>
    <row r="99" spans="1:63" x14ac:dyDescent="0.3">
      <c r="A99" s="79" t="s">
        <v>1018</v>
      </c>
      <c r="B99" s="79" t="s">
        <v>1019</v>
      </c>
      <c r="C99" s="79">
        <f>VLOOKUP(B99,Площадь!A:B,2,0)</f>
        <v>13.6</v>
      </c>
      <c r="D99" s="97"/>
      <c r="E99">
        <v>31</v>
      </c>
      <c r="F99">
        <v>28</v>
      </c>
      <c r="G99">
        <v>31</v>
      </c>
      <c r="H99">
        <v>30</v>
      </c>
      <c r="I99">
        <v>31</v>
      </c>
      <c r="J99">
        <v>30</v>
      </c>
      <c r="K99">
        <v>31</v>
      </c>
      <c r="L99">
        <v>31</v>
      </c>
      <c r="M99">
        <v>30</v>
      </c>
      <c r="N99">
        <v>31</v>
      </c>
      <c r="O99">
        <v>30</v>
      </c>
      <c r="P99">
        <v>31</v>
      </c>
      <c r="Q99">
        <f t="shared" si="73"/>
        <v>365</v>
      </c>
      <c r="R99" s="116"/>
      <c r="S99" s="99"/>
      <c r="T99" s="50">
        <f t="shared" si="43"/>
        <v>0</v>
      </c>
      <c r="U99" s="50">
        <f t="shared" si="44"/>
        <v>0</v>
      </c>
      <c r="V99" s="50">
        <f t="shared" si="45"/>
        <v>0</v>
      </c>
      <c r="W99" s="50">
        <f t="shared" si="46"/>
        <v>0</v>
      </c>
      <c r="X99" s="50">
        <f t="shared" si="47"/>
        <v>0</v>
      </c>
      <c r="Y99" s="50"/>
      <c r="Z99" s="50"/>
      <c r="AA99" s="50"/>
      <c r="AB99" s="50"/>
      <c r="AC99" s="50"/>
      <c r="AD99" s="50">
        <f t="shared" si="48"/>
        <v>0</v>
      </c>
      <c r="AE99" s="50">
        <f t="shared" si="49"/>
        <v>0</v>
      </c>
      <c r="AF99" s="50">
        <f t="shared" si="50"/>
        <v>0</v>
      </c>
      <c r="AG99" s="50">
        <f t="shared" si="41"/>
        <v>0</v>
      </c>
      <c r="AI99" s="50">
        <f t="shared" si="51"/>
        <v>0</v>
      </c>
      <c r="AJ99" s="50">
        <f t="shared" si="52"/>
        <v>0</v>
      </c>
      <c r="AK99" s="50">
        <f t="shared" si="53"/>
        <v>0</v>
      </c>
      <c r="AL99" s="50">
        <f t="shared" si="54"/>
        <v>9.1478389385310055E-2</v>
      </c>
      <c r="AR99" s="50">
        <f t="shared" si="55"/>
        <v>0.11281518654667125</v>
      </c>
      <c r="AS99" s="50">
        <f t="shared" si="56"/>
        <v>0.12131328384919567</v>
      </c>
      <c r="AT99" s="50">
        <f t="shared" si="57"/>
        <v>0.1747813263159671</v>
      </c>
      <c r="AV99" s="49">
        <f t="shared" si="58"/>
        <v>0</v>
      </c>
      <c r="AW99" s="49">
        <f t="shared" si="59"/>
        <v>0</v>
      </c>
      <c r="AX99" s="49">
        <f t="shared" si="60"/>
        <v>0</v>
      </c>
      <c r="AY99" s="49">
        <f t="shared" si="61"/>
        <v>245.56092933035092</v>
      </c>
      <c r="AZ99" s="49">
        <f t="shared" si="62"/>
        <v>0</v>
      </c>
      <c r="BA99" s="49">
        <f t="shared" si="63"/>
        <v>0</v>
      </c>
      <c r="BB99" s="49">
        <f t="shared" si="64"/>
        <v>0</v>
      </c>
      <c r="BC99" s="49">
        <f t="shared" si="65"/>
        <v>0</v>
      </c>
      <c r="BD99" s="49">
        <f t="shared" si="66"/>
        <v>0</v>
      </c>
      <c r="BE99" s="49">
        <f t="shared" si="67"/>
        <v>302.83657415842242</v>
      </c>
      <c r="BF99" s="49">
        <f t="shared" si="68"/>
        <v>325.64852663342691</v>
      </c>
      <c r="BG99" s="49">
        <f t="shared" si="69"/>
        <v>469.17600110952947</v>
      </c>
      <c r="BH99" s="73">
        <f t="shared" si="70"/>
        <v>1343.2220312317295</v>
      </c>
      <c r="BI99" s="49">
        <f>VLOOKUP(A99,'1_12'!B:Q,16,0)</f>
        <v>5257.08</v>
      </c>
      <c r="BJ99" s="74">
        <f t="shared" si="71"/>
        <v>-3913.8579687682704</v>
      </c>
      <c r="BK99" s="50">
        <f t="shared" si="72"/>
        <v>3.0661040814775986E-3</v>
      </c>
    </row>
    <row r="100" spans="1:63" x14ac:dyDescent="0.3">
      <c r="A100" s="79" t="s">
        <v>653</v>
      </c>
      <c r="B100" s="79" t="s">
        <v>654</v>
      </c>
      <c r="C100" s="79">
        <f>VLOOKUP(B100,Площадь!A:B,2,0)</f>
        <v>17.3</v>
      </c>
      <c r="D100" s="97"/>
      <c r="E100">
        <v>31</v>
      </c>
      <c r="F100">
        <v>28</v>
      </c>
      <c r="G100">
        <v>31</v>
      </c>
      <c r="H100">
        <v>30</v>
      </c>
      <c r="I100">
        <v>31</v>
      </c>
      <c r="J100">
        <v>30</v>
      </c>
      <c r="K100">
        <v>31</v>
      </c>
      <c r="L100">
        <v>31</v>
      </c>
      <c r="M100">
        <v>30</v>
      </c>
      <c r="N100">
        <v>31</v>
      </c>
      <c r="O100">
        <v>30</v>
      </c>
      <c r="P100">
        <v>31</v>
      </c>
      <c r="Q100">
        <f t="shared" si="73"/>
        <v>365</v>
      </c>
      <c r="R100" s="116"/>
      <c r="S100" s="99"/>
      <c r="T100" s="50">
        <f t="shared" si="43"/>
        <v>0</v>
      </c>
      <c r="U100" s="50">
        <f t="shared" si="44"/>
        <v>0</v>
      </c>
      <c r="V100" s="50">
        <f t="shared" si="45"/>
        <v>0</v>
      </c>
      <c r="W100" s="50">
        <f t="shared" si="46"/>
        <v>0</v>
      </c>
      <c r="X100" s="50">
        <f t="shared" si="47"/>
        <v>0</v>
      </c>
      <c r="Y100" s="50"/>
      <c r="Z100" s="50"/>
      <c r="AA100" s="50"/>
      <c r="AB100" s="50"/>
      <c r="AC100" s="50"/>
      <c r="AD100" s="50">
        <f t="shared" si="48"/>
        <v>0</v>
      </c>
      <c r="AE100" s="50">
        <f t="shared" si="49"/>
        <v>0</v>
      </c>
      <c r="AF100" s="50">
        <f t="shared" si="50"/>
        <v>0</v>
      </c>
      <c r="AG100" s="50">
        <f t="shared" si="41"/>
        <v>0</v>
      </c>
      <c r="AI100" s="50">
        <f t="shared" si="51"/>
        <v>0</v>
      </c>
      <c r="AJ100" s="50">
        <f t="shared" si="52"/>
        <v>0</v>
      </c>
      <c r="AK100" s="50">
        <f t="shared" si="53"/>
        <v>0</v>
      </c>
      <c r="AL100" s="50">
        <f t="shared" si="54"/>
        <v>0.11636589237984295</v>
      </c>
      <c r="AR100" s="50">
        <f t="shared" si="55"/>
        <v>0.14350755347480976</v>
      </c>
      <c r="AS100" s="50">
        <f t="shared" si="56"/>
        <v>0.15431763313169747</v>
      </c>
      <c r="AT100" s="50">
        <f t="shared" si="57"/>
        <v>0.22233212832839933</v>
      </c>
      <c r="AV100" s="49">
        <f t="shared" si="58"/>
        <v>0</v>
      </c>
      <c r="AW100" s="49">
        <f t="shared" si="59"/>
        <v>0</v>
      </c>
      <c r="AX100" s="49">
        <f t="shared" si="60"/>
        <v>0</v>
      </c>
      <c r="AY100" s="49">
        <f t="shared" si="61"/>
        <v>312.36794686875521</v>
      </c>
      <c r="AZ100" s="49">
        <f t="shared" si="62"/>
        <v>0</v>
      </c>
      <c r="BA100" s="49">
        <f t="shared" si="63"/>
        <v>0</v>
      </c>
      <c r="BB100" s="49">
        <f t="shared" si="64"/>
        <v>0</v>
      </c>
      <c r="BC100" s="49">
        <f t="shared" si="65"/>
        <v>0</v>
      </c>
      <c r="BD100" s="49">
        <f t="shared" si="66"/>
        <v>0</v>
      </c>
      <c r="BE100" s="49">
        <f t="shared" si="67"/>
        <v>385.22593624564036</v>
      </c>
      <c r="BF100" s="49">
        <f t="shared" si="68"/>
        <v>414.24408167340346</v>
      </c>
      <c r="BG100" s="49">
        <f t="shared" si="69"/>
        <v>596.81947199962201</v>
      </c>
      <c r="BH100" s="73">
        <f t="shared" si="70"/>
        <v>1708.6574367874211</v>
      </c>
      <c r="BI100" s="49">
        <f>VLOOKUP(A100,'1_12'!B:Q,16,0)</f>
        <v>6687.2699999999986</v>
      </c>
      <c r="BJ100" s="74">
        <f t="shared" si="71"/>
        <v>-4978.6125632125777</v>
      </c>
      <c r="BK100" s="50">
        <f t="shared" si="72"/>
        <v>3.0661040814775986E-3</v>
      </c>
    </row>
    <row r="101" spans="1:63" x14ac:dyDescent="0.3">
      <c r="A101" s="79" t="s">
        <v>967</v>
      </c>
      <c r="B101" s="79" t="s">
        <v>968</v>
      </c>
      <c r="C101" s="79">
        <f>VLOOKUP(B101,Площадь!A:B,2,0)</f>
        <v>15.1</v>
      </c>
      <c r="D101" s="97"/>
      <c r="E101">
        <v>31</v>
      </c>
      <c r="F101">
        <v>28</v>
      </c>
      <c r="G101">
        <v>31</v>
      </c>
      <c r="H101">
        <v>30</v>
      </c>
      <c r="I101">
        <v>31</v>
      </c>
      <c r="J101">
        <v>30</v>
      </c>
      <c r="K101">
        <v>31</v>
      </c>
      <c r="L101">
        <v>31</v>
      </c>
      <c r="M101">
        <v>30</v>
      </c>
      <c r="N101">
        <v>31</v>
      </c>
      <c r="O101">
        <v>30</v>
      </c>
      <c r="P101">
        <v>31</v>
      </c>
      <c r="Q101">
        <f t="shared" si="73"/>
        <v>365</v>
      </c>
      <c r="R101" s="116"/>
      <c r="S101" s="99"/>
      <c r="T101" s="50">
        <f t="shared" si="43"/>
        <v>0</v>
      </c>
      <c r="U101" s="50">
        <f t="shared" si="44"/>
        <v>0</v>
      </c>
      <c r="V101" s="50">
        <f t="shared" si="45"/>
        <v>0</v>
      </c>
      <c r="W101" s="50">
        <f t="shared" si="46"/>
        <v>0</v>
      </c>
      <c r="X101" s="50">
        <f t="shared" si="47"/>
        <v>0</v>
      </c>
      <c r="Y101" s="50"/>
      <c r="Z101" s="50"/>
      <c r="AA101" s="50"/>
      <c r="AB101" s="50"/>
      <c r="AC101" s="50"/>
      <c r="AD101" s="50">
        <f t="shared" si="48"/>
        <v>0</v>
      </c>
      <c r="AE101" s="50">
        <f t="shared" si="49"/>
        <v>0</v>
      </c>
      <c r="AF101" s="50">
        <f t="shared" si="50"/>
        <v>0</v>
      </c>
      <c r="AG101" s="50">
        <f t="shared" si="41"/>
        <v>0</v>
      </c>
      <c r="AI101" s="50">
        <f t="shared" si="51"/>
        <v>0</v>
      </c>
      <c r="AJ101" s="50">
        <f t="shared" si="52"/>
        <v>0</v>
      </c>
      <c r="AK101" s="50">
        <f t="shared" si="53"/>
        <v>0</v>
      </c>
      <c r="AL101" s="50">
        <f t="shared" si="54"/>
        <v>0.10156791762633691</v>
      </c>
      <c r="AR101" s="50">
        <f t="shared" si="55"/>
        <v>0.12525803800402469</v>
      </c>
      <c r="AS101" s="50">
        <f t="shared" si="56"/>
        <v>0.13469342545020993</v>
      </c>
      <c r="AT101" s="50">
        <f t="shared" si="57"/>
        <v>0.19405867848316935</v>
      </c>
      <c r="AV101" s="49">
        <f t="shared" si="58"/>
        <v>0</v>
      </c>
      <c r="AW101" s="49">
        <f t="shared" si="59"/>
        <v>0</v>
      </c>
      <c r="AX101" s="49">
        <f t="shared" si="60"/>
        <v>0</v>
      </c>
      <c r="AY101" s="49">
        <f t="shared" si="61"/>
        <v>272.64485535943373</v>
      </c>
      <c r="AZ101" s="49">
        <f t="shared" si="62"/>
        <v>0</v>
      </c>
      <c r="BA101" s="49">
        <f t="shared" si="63"/>
        <v>0</v>
      </c>
      <c r="BB101" s="49">
        <f t="shared" si="64"/>
        <v>0</v>
      </c>
      <c r="BC101" s="49">
        <f t="shared" si="65"/>
        <v>0</v>
      </c>
      <c r="BD101" s="49">
        <f t="shared" si="66"/>
        <v>0</v>
      </c>
      <c r="BE101" s="49">
        <f t="shared" si="67"/>
        <v>336.23766689648374</v>
      </c>
      <c r="BF101" s="49">
        <f t="shared" si="68"/>
        <v>361.56564354152556</v>
      </c>
      <c r="BG101" s="49">
        <f t="shared" si="69"/>
        <v>520.9233541730805</v>
      </c>
      <c r="BH101" s="73">
        <f t="shared" si="70"/>
        <v>1491.3715199705234</v>
      </c>
      <c r="BI101" s="49">
        <f>VLOOKUP(A101,'1_12'!B:Q,16,0)</f>
        <v>5836.86</v>
      </c>
      <c r="BJ101" s="74">
        <f t="shared" si="71"/>
        <v>-4345.4884800294767</v>
      </c>
      <c r="BK101" s="50">
        <f t="shared" si="72"/>
        <v>3.0661040814775986E-3</v>
      </c>
    </row>
    <row r="102" spans="1:63" x14ac:dyDescent="0.3">
      <c r="A102" s="79" t="s">
        <v>1390</v>
      </c>
      <c r="B102" s="79" t="s">
        <v>1391</v>
      </c>
      <c r="C102" s="79">
        <f>VLOOKUP(B102,Площадь!A:B,2,0)</f>
        <v>13.6</v>
      </c>
      <c r="D102" s="97"/>
      <c r="E102">
        <v>31</v>
      </c>
      <c r="F102">
        <v>28</v>
      </c>
      <c r="G102">
        <v>31</v>
      </c>
      <c r="H102">
        <v>30</v>
      </c>
      <c r="I102">
        <v>31</v>
      </c>
      <c r="J102">
        <v>30</v>
      </c>
      <c r="K102">
        <v>31</v>
      </c>
      <c r="L102">
        <v>31</v>
      </c>
      <c r="M102">
        <v>30</v>
      </c>
      <c r="N102">
        <v>31</v>
      </c>
      <c r="O102">
        <v>30</v>
      </c>
      <c r="P102">
        <v>31</v>
      </c>
      <c r="Q102">
        <f t="shared" si="73"/>
        <v>365</v>
      </c>
      <c r="R102" s="116"/>
      <c r="S102" s="99"/>
      <c r="T102" s="50">
        <f t="shared" si="43"/>
        <v>0</v>
      </c>
      <c r="U102" s="50">
        <f t="shared" si="44"/>
        <v>0</v>
      </c>
      <c r="V102" s="50">
        <f t="shared" si="45"/>
        <v>0</v>
      </c>
      <c r="W102" s="50">
        <f t="shared" si="46"/>
        <v>0</v>
      </c>
      <c r="X102" s="50">
        <f t="shared" si="47"/>
        <v>0</v>
      </c>
      <c r="Y102" s="50"/>
      <c r="Z102" s="50"/>
      <c r="AA102" s="50"/>
      <c r="AB102" s="50"/>
      <c r="AC102" s="50"/>
      <c r="AD102" s="50">
        <f t="shared" si="48"/>
        <v>0</v>
      </c>
      <c r="AE102" s="50">
        <f t="shared" si="49"/>
        <v>0</v>
      </c>
      <c r="AF102" s="50">
        <f t="shared" si="50"/>
        <v>0</v>
      </c>
      <c r="AG102" s="50">
        <f t="shared" si="41"/>
        <v>0</v>
      </c>
      <c r="AI102" s="50">
        <f t="shared" si="51"/>
        <v>0</v>
      </c>
      <c r="AJ102" s="50">
        <f t="shared" si="52"/>
        <v>0</v>
      </c>
      <c r="AK102" s="50">
        <f t="shared" si="53"/>
        <v>0</v>
      </c>
      <c r="AL102" s="50">
        <f t="shared" si="54"/>
        <v>9.1478389385310055E-2</v>
      </c>
      <c r="AR102" s="50">
        <f t="shared" si="55"/>
        <v>0.11281518654667125</v>
      </c>
      <c r="AS102" s="50">
        <f t="shared" si="56"/>
        <v>0.12131328384919567</v>
      </c>
      <c r="AT102" s="50">
        <f t="shared" si="57"/>
        <v>0.1747813263159671</v>
      </c>
      <c r="AV102" s="49">
        <f t="shared" si="58"/>
        <v>0</v>
      </c>
      <c r="AW102" s="49">
        <f t="shared" si="59"/>
        <v>0</v>
      </c>
      <c r="AX102" s="49">
        <f t="shared" si="60"/>
        <v>0</v>
      </c>
      <c r="AY102" s="49">
        <f t="shared" si="61"/>
        <v>245.56092933035092</v>
      </c>
      <c r="AZ102" s="49">
        <f t="shared" si="62"/>
        <v>0</v>
      </c>
      <c r="BA102" s="49">
        <f t="shared" si="63"/>
        <v>0</v>
      </c>
      <c r="BB102" s="49">
        <f t="shared" si="64"/>
        <v>0</v>
      </c>
      <c r="BC102" s="49">
        <f t="shared" si="65"/>
        <v>0</v>
      </c>
      <c r="BD102" s="49">
        <f t="shared" si="66"/>
        <v>0</v>
      </c>
      <c r="BE102" s="49">
        <f t="shared" si="67"/>
        <v>302.83657415842242</v>
      </c>
      <c r="BF102" s="49">
        <f t="shared" si="68"/>
        <v>325.64852663342691</v>
      </c>
      <c r="BG102" s="49">
        <f t="shared" si="69"/>
        <v>469.17600110952947</v>
      </c>
      <c r="BH102" s="73">
        <f t="shared" si="70"/>
        <v>1343.2220312317295</v>
      </c>
      <c r="BI102" s="49">
        <f>VLOOKUP(A102,'1_12'!B:Q,16,0)</f>
        <v>5257.08</v>
      </c>
      <c r="BJ102" s="74">
        <f t="shared" si="71"/>
        <v>-3913.8579687682704</v>
      </c>
      <c r="BK102" s="50">
        <f t="shared" si="72"/>
        <v>3.0661040814775986E-3</v>
      </c>
    </row>
    <row r="103" spans="1:63" x14ac:dyDescent="0.3">
      <c r="A103" s="79" t="s">
        <v>974</v>
      </c>
      <c r="B103" s="79" t="s">
        <v>975</v>
      </c>
      <c r="C103" s="79">
        <f>VLOOKUP(B103,Площадь!A:B,2,0)</f>
        <v>16.7</v>
      </c>
      <c r="D103" s="97"/>
      <c r="E103">
        <v>31</v>
      </c>
      <c r="F103">
        <v>28</v>
      </c>
      <c r="G103">
        <v>31</v>
      </c>
      <c r="H103">
        <v>30</v>
      </c>
      <c r="I103">
        <v>31</v>
      </c>
      <c r="J103">
        <v>30</v>
      </c>
      <c r="K103">
        <v>31</v>
      </c>
      <c r="L103">
        <v>31</v>
      </c>
      <c r="M103">
        <v>30</v>
      </c>
      <c r="N103">
        <v>31</v>
      </c>
      <c r="O103">
        <v>30</v>
      </c>
      <c r="P103">
        <v>31</v>
      </c>
      <c r="Q103">
        <f t="shared" si="73"/>
        <v>365</v>
      </c>
      <c r="R103" s="116"/>
      <c r="S103" s="99"/>
      <c r="T103" s="50">
        <f t="shared" si="43"/>
        <v>0</v>
      </c>
      <c r="U103" s="50">
        <f t="shared" si="44"/>
        <v>0</v>
      </c>
      <c r="V103" s="50">
        <f t="shared" si="45"/>
        <v>0</v>
      </c>
      <c r="W103" s="50">
        <f t="shared" si="46"/>
        <v>0</v>
      </c>
      <c r="X103" s="50">
        <f t="shared" si="47"/>
        <v>0</v>
      </c>
      <c r="Y103" s="50"/>
      <c r="Z103" s="50"/>
      <c r="AA103" s="50"/>
      <c r="AB103" s="50"/>
      <c r="AC103" s="50"/>
      <c r="AD103" s="50">
        <f t="shared" si="48"/>
        <v>0</v>
      </c>
      <c r="AE103" s="50">
        <f t="shared" si="49"/>
        <v>0</v>
      </c>
      <c r="AF103" s="50">
        <f t="shared" si="50"/>
        <v>0</v>
      </c>
      <c r="AG103" s="50">
        <f t="shared" si="41"/>
        <v>0</v>
      </c>
      <c r="AI103" s="50">
        <f t="shared" si="51"/>
        <v>0</v>
      </c>
      <c r="AJ103" s="50">
        <f t="shared" si="52"/>
        <v>0</v>
      </c>
      <c r="AK103" s="50">
        <f t="shared" si="53"/>
        <v>0</v>
      </c>
      <c r="AL103" s="50">
        <f t="shared" si="54"/>
        <v>0.1123300810834322</v>
      </c>
      <c r="AR103" s="50">
        <f t="shared" si="55"/>
        <v>0.13853041289186838</v>
      </c>
      <c r="AS103" s="50">
        <f t="shared" si="56"/>
        <v>0.14896557649129177</v>
      </c>
      <c r="AT103" s="50">
        <f t="shared" si="57"/>
        <v>0.2146211874615184</v>
      </c>
      <c r="AV103" s="49">
        <f t="shared" si="58"/>
        <v>0</v>
      </c>
      <c r="AW103" s="49">
        <f t="shared" si="59"/>
        <v>0</v>
      </c>
      <c r="AX103" s="49">
        <f t="shared" si="60"/>
        <v>0</v>
      </c>
      <c r="AY103" s="49">
        <f t="shared" si="61"/>
        <v>301.53437645712211</v>
      </c>
      <c r="AZ103" s="49">
        <f t="shared" si="62"/>
        <v>0</v>
      </c>
      <c r="BA103" s="49">
        <f t="shared" si="63"/>
        <v>0</v>
      </c>
      <c r="BB103" s="49">
        <f t="shared" si="64"/>
        <v>0</v>
      </c>
      <c r="BC103" s="49">
        <f t="shared" si="65"/>
        <v>0</v>
      </c>
      <c r="BD103" s="49">
        <f t="shared" si="66"/>
        <v>0</v>
      </c>
      <c r="BE103" s="49">
        <f t="shared" si="67"/>
        <v>371.86549915041581</v>
      </c>
      <c r="BF103" s="49">
        <f t="shared" si="68"/>
        <v>399.87723491016402</v>
      </c>
      <c r="BG103" s="49">
        <f t="shared" si="69"/>
        <v>576.1205307742016</v>
      </c>
      <c r="BH103" s="73">
        <f t="shared" si="70"/>
        <v>1649.3976412919037</v>
      </c>
      <c r="BI103" s="49">
        <f>VLOOKUP(A103,'1_12'!B:Q,16,0)</f>
        <v>6455.3400000000011</v>
      </c>
      <c r="BJ103" s="74">
        <f t="shared" si="71"/>
        <v>-4805.9423587080973</v>
      </c>
      <c r="BK103" s="50">
        <f t="shared" si="72"/>
        <v>3.0661040814775986E-3</v>
      </c>
    </row>
    <row r="104" spans="1:63" x14ac:dyDescent="0.3">
      <c r="A104" s="79" t="s">
        <v>613</v>
      </c>
      <c r="B104" s="79" t="s">
        <v>614</v>
      </c>
      <c r="C104" s="79">
        <f>VLOOKUP(B104,Площадь!A:B,2,0)</f>
        <v>15.5</v>
      </c>
      <c r="D104" s="97"/>
      <c r="E104">
        <v>31</v>
      </c>
      <c r="F104">
        <v>28</v>
      </c>
      <c r="G104">
        <v>31</v>
      </c>
      <c r="H104">
        <v>30</v>
      </c>
      <c r="I104">
        <v>31</v>
      </c>
      <c r="J104">
        <v>30</v>
      </c>
      <c r="K104">
        <v>31</v>
      </c>
      <c r="L104">
        <v>31</v>
      </c>
      <c r="M104">
        <v>30</v>
      </c>
      <c r="N104">
        <v>31</v>
      </c>
      <c r="O104">
        <v>30</v>
      </c>
      <c r="P104">
        <v>31</v>
      </c>
      <c r="Q104">
        <f t="shared" si="73"/>
        <v>365</v>
      </c>
      <c r="R104" s="116"/>
      <c r="S104" s="99"/>
      <c r="T104" s="50">
        <f t="shared" si="43"/>
        <v>0</v>
      </c>
      <c r="U104" s="50">
        <f t="shared" si="44"/>
        <v>0</v>
      </c>
      <c r="V104" s="50">
        <f t="shared" si="45"/>
        <v>0</v>
      </c>
      <c r="W104" s="50">
        <f t="shared" si="46"/>
        <v>0</v>
      </c>
      <c r="X104" s="50">
        <f t="shared" si="47"/>
        <v>0</v>
      </c>
      <c r="Y104" s="50"/>
      <c r="Z104" s="50"/>
      <c r="AA104" s="50"/>
      <c r="AB104" s="50"/>
      <c r="AC104" s="50"/>
      <c r="AD104" s="50">
        <f t="shared" si="48"/>
        <v>0</v>
      </c>
      <c r="AE104" s="50">
        <f t="shared" si="49"/>
        <v>0</v>
      </c>
      <c r="AF104" s="50">
        <f t="shared" si="50"/>
        <v>0</v>
      </c>
      <c r="AG104" s="50">
        <f t="shared" si="41"/>
        <v>0</v>
      </c>
      <c r="AI104" s="50">
        <f t="shared" si="51"/>
        <v>0</v>
      </c>
      <c r="AJ104" s="50">
        <f t="shared" si="52"/>
        <v>0</v>
      </c>
      <c r="AK104" s="50">
        <f t="shared" si="53"/>
        <v>0</v>
      </c>
      <c r="AL104" s="50">
        <f t="shared" si="54"/>
        <v>0.10425845849061073</v>
      </c>
      <c r="AR104" s="50">
        <f t="shared" si="55"/>
        <v>0.12857613172598562</v>
      </c>
      <c r="AS104" s="50">
        <f t="shared" si="56"/>
        <v>0.13826146321048038</v>
      </c>
      <c r="AT104" s="50">
        <f t="shared" si="57"/>
        <v>0.19919930572775663</v>
      </c>
      <c r="AV104" s="49">
        <f t="shared" si="58"/>
        <v>0</v>
      </c>
      <c r="AW104" s="49">
        <f t="shared" si="59"/>
        <v>0</v>
      </c>
      <c r="AX104" s="49">
        <f t="shared" si="60"/>
        <v>0</v>
      </c>
      <c r="AY104" s="49">
        <f t="shared" si="61"/>
        <v>279.86723563385584</v>
      </c>
      <c r="AZ104" s="49">
        <f t="shared" si="62"/>
        <v>0</v>
      </c>
      <c r="BA104" s="49">
        <f t="shared" si="63"/>
        <v>0</v>
      </c>
      <c r="BB104" s="49">
        <f t="shared" si="64"/>
        <v>0</v>
      </c>
      <c r="BC104" s="49">
        <f t="shared" si="65"/>
        <v>0</v>
      </c>
      <c r="BD104" s="49">
        <f t="shared" si="66"/>
        <v>0</v>
      </c>
      <c r="BE104" s="49">
        <f t="shared" si="67"/>
        <v>345.14462495996673</v>
      </c>
      <c r="BF104" s="49">
        <f t="shared" si="68"/>
        <v>371.14354138368515</v>
      </c>
      <c r="BG104" s="49">
        <f t="shared" si="69"/>
        <v>534.72264832336077</v>
      </c>
      <c r="BH104" s="73">
        <f t="shared" si="70"/>
        <v>1530.8780503008684</v>
      </c>
      <c r="BI104" s="49">
        <f>VLOOKUP(A104,'1_12'!B:Q,16,0)</f>
        <v>5991.4800000000014</v>
      </c>
      <c r="BJ104" s="74">
        <f t="shared" si="71"/>
        <v>-4460.601949699133</v>
      </c>
      <c r="BK104" s="50">
        <f t="shared" si="72"/>
        <v>3.0661040814775986E-3</v>
      </c>
    </row>
    <row r="105" spans="1:63" x14ac:dyDescent="0.3">
      <c r="A105" s="79" t="s">
        <v>701</v>
      </c>
      <c r="B105" s="79" t="s">
        <v>702</v>
      </c>
      <c r="C105" s="79">
        <f>VLOOKUP(B105,Площадь!A:B,2,0)</f>
        <v>15</v>
      </c>
      <c r="D105" s="97"/>
      <c r="E105">
        <v>31</v>
      </c>
      <c r="F105">
        <v>28</v>
      </c>
      <c r="G105">
        <v>31</v>
      </c>
      <c r="H105">
        <v>30</v>
      </c>
      <c r="I105">
        <v>31</v>
      </c>
      <c r="J105">
        <v>30</v>
      </c>
      <c r="K105">
        <v>31</v>
      </c>
      <c r="L105">
        <v>31</v>
      </c>
      <c r="M105">
        <v>30</v>
      </c>
      <c r="N105">
        <v>31</v>
      </c>
      <c r="O105">
        <v>30</v>
      </c>
      <c r="P105">
        <v>31</v>
      </c>
      <c r="Q105">
        <f t="shared" si="73"/>
        <v>365</v>
      </c>
      <c r="R105" s="116"/>
      <c r="S105" s="99"/>
      <c r="T105" s="50">
        <f t="shared" si="43"/>
        <v>0</v>
      </c>
      <c r="U105" s="50">
        <f t="shared" si="44"/>
        <v>0</v>
      </c>
      <c r="V105" s="50">
        <f t="shared" si="45"/>
        <v>0</v>
      </c>
      <c r="W105" s="50">
        <f t="shared" si="46"/>
        <v>0</v>
      </c>
      <c r="X105" s="50">
        <f t="shared" si="47"/>
        <v>0</v>
      </c>
      <c r="Y105" s="50"/>
      <c r="Z105" s="50"/>
      <c r="AA105" s="50"/>
      <c r="AB105" s="50"/>
      <c r="AC105" s="50"/>
      <c r="AD105" s="50">
        <f t="shared" si="48"/>
        <v>0</v>
      </c>
      <c r="AE105" s="50">
        <f t="shared" si="49"/>
        <v>0</v>
      </c>
      <c r="AF105" s="50">
        <f t="shared" si="50"/>
        <v>0</v>
      </c>
      <c r="AG105" s="50">
        <f t="shared" si="41"/>
        <v>0</v>
      </c>
      <c r="AI105" s="50">
        <f t="shared" si="51"/>
        <v>0</v>
      </c>
      <c r="AJ105" s="50">
        <f t="shared" si="52"/>
        <v>0</v>
      </c>
      <c r="AK105" s="50">
        <f t="shared" si="53"/>
        <v>0</v>
      </c>
      <c r="AL105" s="50">
        <f t="shared" si="54"/>
        <v>0.10089528241026845</v>
      </c>
      <c r="AR105" s="50">
        <f t="shared" si="55"/>
        <v>0.12442851457353449</v>
      </c>
      <c r="AS105" s="50">
        <f t="shared" si="56"/>
        <v>0.13380141601014231</v>
      </c>
      <c r="AT105" s="50">
        <f t="shared" si="57"/>
        <v>0.19277352167202252</v>
      </c>
      <c r="AV105" s="49">
        <f t="shared" si="58"/>
        <v>0</v>
      </c>
      <c r="AW105" s="49">
        <f t="shared" si="59"/>
        <v>0</v>
      </c>
      <c r="AX105" s="49">
        <f t="shared" si="60"/>
        <v>0</v>
      </c>
      <c r="AY105" s="49">
        <f t="shared" si="61"/>
        <v>270.83926029082824</v>
      </c>
      <c r="AZ105" s="49">
        <f t="shared" si="62"/>
        <v>0</v>
      </c>
      <c r="BA105" s="49">
        <f t="shared" si="63"/>
        <v>0</v>
      </c>
      <c r="BB105" s="49">
        <f t="shared" si="64"/>
        <v>0</v>
      </c>
      <c r="BC105" s="49">
        <f t="shared" si="65"/>
        <v>0</v>
      </c>
      <c r="BD105" s="49">
        <f t="shared" si="66"/>
        <v>0</v>
      </c>
      <c r="BE105" s="49">
        <f t="shared" si="67"/>
        <v>334.01092738061305</v>
      </c>
      <c r="BF105" s="49">
        <f t="shared" si="68"/>
        <v>359.17116908098563</v>
      </c>
      <c r="BG105" s="49">
        <f t="shared" si="69"/>
        <v>517.47353063551043</v>
      </c>
      <c r="BH105" s="73">
        <f t="shared" si="70"/>
        <v>1481.4948873879375</v>
      </c>
      <c r="BI105" s="49">
        <f>VLOOKUP(A105,'1_12'!B:Q,16,0)</f>
        <v>5798.25</v>
      </c>
      <c r="BJ105" s="74">
        <f t="shared" si="71"/>
        <v>-4316.7551126120625</v>
      </c>
      <c r="BK105" s="50">
        <f t="shared" si="72"/>
        <v>3.0661040814775995E-3</v>
      </c>
    </row>
    <row r="106" spans="1:63" x14ac:dyDescent="0.3">
      <c r="A106" s="79" t="s">
        <v>667</v>
      </c>
      <c r="B106" s="79" t="s">
        <v>668</v>
      </c>
      <c r="C106" s="79">
        <f>VLOOKUP(B106,Площадь!A:B,2,0)</f>
        <v>13.6</v>
      </c>
      <c r="D106" s="97"/>
      <c r="E106">
        <v>31</v>
      </c>
      <c r="F106">
        <v>28</v>
      </c>
      <c r="G106">
        <v>31</v>
      </c>
      <c r="H106">
        <v>30</v>
      </c>
      <c r="I106">
        <v>31</v>
      </c>
      <c r="J106">
        <v>30</v>
      </c>
      <c r="K106">
        <v>31</v>
      </c>
      <c r="L106">
        <v>31</v>
      </c>
      <c r="M106">
        <v>30</v>
      </c>
      <c r="N106">
        <v>31</v>
      </c>
      <c r="O106">
        <v>30</v>
      </c>
      <c r="P106">
        <v>31</v>
      </c>
      <c r="Q106">
        <f t="shared" si="73"/>
        <v>365</v>
      </c>
      <c r="R106" s="116"/>
      <c r="S106" s="99"/>
      <c r="T106" s="50">
        <f t="shared" si="43"/>
        <v>0</v>
      </c>
      <c r="U106" s="50">
        <f t="shared" si="44"/>
        <v>0</v>
      </c>
      <c r="V106" s="50">
        <f t="shared" si="45"/>
        <v>0</v>
      </c>
      <c r="W106" s="50">
        <f t="shared" si="46"/>
        <v>0</v>
      </c>
      <c r="X106" s="50">
        <f t="shared" si="47"/>
        <v>0</v>
      </c>
      <c r="Y106" s="50"/>
      <c r="Z106" s="50"/>
      <c r="AA106" s="50"/>
      <c r="AB106" s="50"/>
      <c r="AC106" s="50"/>
      <c r="AD106" s="50">
        <f t="shared" si="48"/>
        <v>0</v>
      </c>
      <c r="AE106" s="50">
        <f t="shared" si="49"/>
        <v>0</v>
      </c>
      <c r="AF106" s="50">
        <f t="shared" si="50"/>
        <v>0</v>
      </c>
      <c r="AG106" s="50">
        <f t="shared" si="41"/>
        <v>0</v>
      </c>
      <c r="AI106" s="50">
        <f t="shared" si="51"/>
        <v>0</v>
      </c>
      <c r="AJ106" s="50">
        <f t="shared" si="52"/>
        <v>0</v>
      </c>
      <c r="AK106" s="50">
        <f t="shared" si="53"/>
        <v>0</v>
      </c>
      <c r="AL106" s="50">
        <f t="shared" si="54"/>
        <v>9.1478389385310055E-2</v>
      </c>
      <c r="AR106" s="50">
        <f t="shared" si="55"/>
        <v>0.11281518654667125</v>
      </c>
      <c r="AS106" s="50">
        <f t="shared" si="56"/>
        <v>0.12131328384919567</v>
      </c>
      <c r="AT106" s="50">
        <f t="shared" si="57"/>
        <v>0.1747813263159671</v>
      </c>
      <c r="AV106" s="49">
        <f t="shared" si="58"/>
        <v>0</v>
      </c>
      <c r="AW106" s="49">
        <f t="shared" si="59"/>
        <v>0</v>
      </c>
      <c r="AX106" s="49">
        <f t="shared" si="60"/>
        <v>0</v>
      </c>
      <c r="AY106" s="49">
        <f t="shared" si="61"/>
        <v>245.56092933035092</v>
      </c>
      <c r="AZ106" s="49">
        <f t="shared" si="62"/>
        <v>0</v>
      </c>
      <c r="BA106" s="49">
        <f t="shared" si="63"/>
        <v>0</v>
      </c>
      <c r="BB106" s="49">
        <f t="shared" si="64"/>
        <v>0</v>
      </c>
      <c r="BC106" s="49">
        <f t="shared" si="65"/>
        <v>0</v>
      </c>
      <c r="BD106" s="49">
        <f t="shared" si="66"/>
        <v>0</v>
      </c>
      <c r="BE106" s="49">
        <f t="shared" si="67"/>
        <v>302.83657415842242</v>
      </c>
      <c r="BF106" s="49">
        <f t="shared" si="68"/>
        <v>325.64852663342691</v>
      </c>
      <c r="BG106" s="49">
        <f t="shared" si="69"/>
        <v>469.17600110952947</v>
      </c>
      <c r="BH106" s="73">
        <f t="shared" si="70"/>
        <v>1343.2220312317295</v>
      </c>
      <c r="BI106" s="49">
        <f>VLOOKUP(A106,'1_12'!B:Q,16,0)</f>
        <v>5257.08</v>
      </c>
      <c r="BJ106" s="74">
        <f t="shared" si="71"/>
        <v>-3913.8579687682704</v>
      </c>
      <c r="BK106" s="50">
        <f t="shared" si="72"/>
        <v>3.0661040814775986E-3</v>
      </c>
    </row>
    <row r="107" spans="1:63" x14ac:dyDescent="0.3">
      <c r="A107" s="79" t="s">
        <v>531</v>
      </c>
      <c r="B107" s="79" t="s">
        <v>532</v>
      </c>
      <c r="C107" s="79">
        <f>VLOOKUP(B107,Площадь!A:B,2,0)</f>
        <v>16.600000000000001</v>
      </c>
      <c r="D107" s="97"/>
      <c r="E107">
        <v>31</v>
      </c>
      <c r="F107">
        <v>28</v>
      </c>
      <c r="G107">
        <v>31</v>
      </c>
      <c r="H107">
        <v>30</v>
      </c>
      <c r="I107">
        <v>31</v>
      </c>
      <c r="J107">
        <v>30</v>
      </c>
      <c r="K107">
        <v>31</v>
      </c>
      <c r="L107">
        <v>31</v>
      </c>
      <c r="M107">
        <v>30</v>
      </c>
      <c r="N107">
        <v>31</v>
      </c>
      <c r="O107">
        <v>30</v>
      </c>
      <c r="P107">
        <v>31</v>
      </c>
      <c r="Q107">
        <f t="shared" si="73"/>
        <v>365</v>
      </c>
      <c r="R107" s="116"/>
      <c r="S107" s="99"/>
      <c r="T107" s="50">
        <f t="shared" si="43"/>
        <v>0</v>
      </c>
      <c r="U107" s="50">
        <f t="shared" si="44"/>
        <v>0</v>
      </c>
      <c r="V107" s="50">
        <f t="shared" si="45"/>
        <v>0</v>
      </c>
      <c r="W107" s="50">
        <f t="shared" si="46"/>
        <v>0</v>
      </c>
      <c r="X107" s="50">
        <f t="shared" si="47"/>
        <v>0</v>
      </c>
      <c r="Y107" s="50"/>
      <c r="Z107" s="50"/>
      <c r="AA107" s="50"/>
      <c r="AB107" s="50"/>
      <c r="AC107" s="50"/>
      <c r="AD107" s="50">
        <f t="shared" si="48"/>
        <v>0</v>
      </c>
      <c r="AE107" s="50">
        <f t="shared" si="49"/>
        <v>0</v>
      </c>
      <c r="AF107" s="50">
        <f t="shared" si="50"/>
        <v>0</v>
      </c>
      <c r="AG107" s="50">
        <f t="shared" si="41"/>
        <v>0</v>
      </c>
      <c r="AI107" s="50">
        <f t="shared" si="51"/>
        <v>0</v>
      </c>
      <c r="AJ107" s="50">
        <f t="shared" si="52"/>
        <v>0</v>
      </c>
      <c r="AK107" s="50">
        <f t="shared" si="53"/>
        <v>0</v>
      </c>
      <c r="AL107" s="50">
        <f t="shared" si="54"/>
        <v>0.11165744586736376</v>
      </c>
      <c r="AR107" s="50">
        <f t="shared" si="55"/>
        <v>0.13770088946137815</v>
      </c>
      <c r="AS107" s="50">
        <f t="shared" si="56"/>
        <v>0.14807356705122415</v>
      </c>
      <c r="AT107" s="50">
        <f t="shared" si="57"/>
        <v>0.21333603065037163</v>
      </c>
      <c r="AV107" s="49">
        <f t="shared" si="58"/>
        <v>0</v>
      </c>
      <c r="AW107" s="49">
        <f t="shared" si="59"/>
        <v>0</v>
      </c>
      <c r="AX107" s="49">
        <f t="shared" si="60"/>
        <v>0</v>
      </c>
      <c r="AY107" s="49">
        <f t="shared" si="61"/>
        <v>299.72878138851661</v>
      </c>
      <c r="AZ107" s="49">
        <f t="shared" si="62"/>
        <v>0</v>
      </c>
      <c r="BA107" s="49">
        <f t="shared" si="63"/>
        <v>0</v>
      </c>
      <c r="BB107" s="49">
        <f t="shared" si="64"/>
        <v>0</v>
      </c>
      <c r="BC107" s="49">
        <f t="shared" si="65"/>
        <v>0</v>
      </c>
      <c r="BD107" s="49">
        <f t="shared" si="66"/>
        <v>0</v>
      </c>
      <c r="BE107" s="49">
        <f t="shared" si="67"/>
        <v>369.63875963454507</v>
      </c>
      <c r="BF107" s="49">
        <f t="shared" si="68"/>
        <v>397.4827604496241</v>
      </c>
      <c r="BG107" s="49">
        <f t="shared" si="69"/>
        <v>572.67070723663164</v>
      </c>
      <c r="BH107" s="73">
        <f t="shared" si="70"/>
        <v>1639.5210087093174</v>
      </c>
      <c r="BI107" s="49">
        <f>VLOOKUP(A107,'1_12'!B:Q,16,0)</f>
        <v>6416.7300000000014</v>
      </c>
      <c r="BJ107" s="74">
        <f t="shared" si="71"/>
        <v>-4777.208991290684</v>
      </c>
      <c r="BK107" s="50">
        <f t="shared" si="72"/>
        <v>3.0661040814775986E-3</v>
      </c>
    </row>
    <row r="108" spans="1:63" x14ac:dyDescent="0.3">
      <c r="A108" s="79" t="s">
        <v>1356</v>
      </c>
      <c r="B108" s="79" t="s">
        <v>1357</v>
      </c>
      <c r="C108" s="79">
        <f>VLOOKUP(B108,Площадь!A:B,2,0)</f>
        <v>15.5</v>
      </c>
      <c r="D108" s="97"/>
      <c r="E108">
        <v>31</v>
      </c>
      <c r="F108">
        <v>28</v>
      </c>
      <c r="G108">
        <v>31</v>
      </c>
      <c r="H108">
        <v>30</v>
      </c>
      <c r="I108">
        <v>31</v>
      </c>
      <c r="J108">
        <v>30</v>
      </c>
      <c r="K108">
        <v>31</v>
      </c>
      <c r="L108">
        <v>31</v>
      </c>
      <c r="M108">
        <v>30</v>
      </c>
      <c r="N108">
        <v>31</v>
      </c>
      <c r="O108">
        <v>30</v>
      </c>
      <c r="P108">
        <v>31</v>
      </c>
      <c r="Q108">
        <f t="shared" si="73"/>
        <v>365</v>
      </c>
      <c r="R108" s="116"/>
      <c r="S108" s="99"/>
      <c r="T108" s="50">
        <f t="shared" si="43"/>
        <v>0</v>
      </c>
      <c r="U108" s="50">
        <f t="shared" si="44"/>
        <v>0</v>
      </c>
      <c r="V108" s="50">
        <f t="shared" si="45"/>
        <v>0</v>
      </c>
      <c r="W108" s="50">
        <f t="shared" si="46"/>
        <v>0</v>
      </c>
      <c r="X108" s="50">
        <f t="shared" si="47"/>
        <v>0</v>
      </c>
      <c r="Y108" s="50"/>
      <c r="Z108" s="50"/>
      <c r="AA108" s="50"/>
      <c r="AB108" s="50"/>
      <c r="AC108" s="50"/>
      <c r="AD108" s="50">
        <f t="shared" si="48"/>
        <v>0</v>
      </c>
      <c r="AE108" s="50">
        <f t="shared" si="49"/>
        <v>0</v>
      </c>
      <c r="AF108" s="50">
        <f t="shared" si="50"/>
        <v>0</v>
      </c>
      <c r="AG108" s="50">
        <f t="shared" si="41"/>
        <v>0</v>
      </c>
      <c r="AI108" s="50">
        <f t="shared" si="51"/>
        <v>0</v>
      </c>
      <c r="AJ108" s="50">
        <f t="shared" si="52"/>
        <v>0</v>
      </c>
      <c r="AK108" s="50">
        <f t="shared" si="53"/>
        <v>0</v>
      </c>
      <c r="AL108" s="50">
        <f t="shared" si="54"/>
        <v>0.10425845849061073</v>
      </c>
      <c r="AR108" s="50">
        <f t="shared" si="55"/>
        <v>0.12857613172598562</v>
      </c>
      <c r="AS108" s="50">
        <f t="shared" si="56"/>
        <v>0.13826146321048038</v>
      </c>
      <c r="AT108" s="50">
        <f t="shared" si="57"/>
        <v>0.19919930572775663</v>
      </c>
      <c r="AV108" s="49">
        <f t="shared" si="58"/>
        <v>0</v>
      </c>
      <c r="AW108" s="49">
        <f t="shared" si="59"/>
        <v>0</v>
      </c>
      <c r="AX108" s="49">
        <f t="shared" si="60"/>
        <v>0</v>
      </c>
      <c r="AY108" s="49">
        <f t="shared" si="61"/>
        <v>279.86723563385584</v>
      </c>
      <c r="AZ108" s="49">
        <f t="shared" si="62"/>
        <v>0</v>
      </c>
      <c r="BA108" s="49">
        <f t="shared" si="63"/>
        <v>0</v>
      </c>
      <c r="BB108" s="49">
        <f t="shared" si="64"/>
        <v>0</v>
      </c>
      <c r="BC108" s="49">
        <f t="shared" si="65"/>
        <v>0</v>
      </c>
      <c r="BD108" s="49">
        <f t="shared" si="66"/>
        <v>0</v>
      </c>
      <c r="BE108" s="49">
        <f t="shared" si="67"/>
        <v>345.14462495996673</v>
      </c>
      <c r="BF108" s="49">
        <f t="shared" si="68"/>
        <v>371.14354138368515</v>
      </c>
      <c r="BG108" s="49">
        <f t="shared" si="69"/>
        <v>534.72264832336077</v>
      </c>
      <c r="BH108" s="73">
        <f t="shared" si="70"/>
        <v>1530.8780503008684</v>
      </c>
      <c r="BI108" s="49">
        <f>VLOOKUP(A108,'1_12'!B:Q,16,0)</f>
        <v>5991.4800000000014</v>
      </c>
      <c r="BJ108" s="74">
        <f t="shared" si="71"/>
        <v>-4460.601949699133</v>
      </c>
      <c r="BK108" s="50">
        <f t="shared" si="72"/>
        <v>3.0661040814775986E-3</v>
      </c>
    </row>
    <row r="109" spans="1:63" x14ac:dyDescent="0.3">
      <c r="A109" s="79" t="s">
        <v>711</v>
      </c>
      <c r="B109" s="79" t="s">
        <v>712</v>
      </c>
      <c r="C109" s="79">
        <f>VLOOKUP(B109,Площадь!A:B,2,0)</f>
        <v>17.3</v>
      </c>
      <c r="D109" s="97"/>
      <c r="E109">
        <v>31</v>
      </c>
      <c r="F109">
        <v>28</v>
      </c>
      <c r="G109">
        <v>31</v>
      </c>
      <c r="H109">
        <v>30</v>
      </c>
      <c r="I109">
        <v>31</v>
      </c>
      <c r="J109">
        <v>30</v>
      </c>
      <c r="K109">
        <v>31</v>
      </c>
      <c r="L109">
        <v>31</v>
      </c>
      <c r="M109">
        <v>30</v>
      </c>
      <c r="N109">
        <v>31</v>
      </c>
      <c r="O109">
        <v>30</v>
      </c>
      <c r="P109">
        <v>31</v>
      </c>
      <c r="Q109">
        <f t="shared" si="73"/>
        <v>365</v>
      </c>
      <c r="R109" s="116"/>
      <c r="S109" s="99"/>
      <c r="T109" s="50">
        <f t="shared" si="43"/>
        <v>0</v>
      </c>
      <c r="U109" s="50">
        <f t="shared" si="44"/>
        <v>0</v>
      </c>
      <c r="V109" s="50">
        <f t="shared" si="45"/>
        <v>0</v>
      </c>
      <c r="W109" s="50">
        <f t="shared" si="46"/>
        <v>0</v>
      </c>
      <c r="X109" s="50">
        <f t="shared" si="47"/>
        <v>0</v>
      </c>
      <c r="Y109" s="50"/>
      <c r="Z109" s="50"/>
      <c r="AA109" s="50"/>
      <c r="AB109" s="50"/>
      <c r="AC109" s="50"/>
      <c r="AD109" s="50">
        <f t="shared" si="48"/>
        <v>0</v>
      </c>
      <c r="AE109" s="50">
        <f t="shared" si="49"/>
        <v>0</v>
      </c>
      <c r="AF109" s="50">
        <f t="shared" si="50"/>
        <v>0</v>
      </c>
      <c r="AG109" s="50">
        <f t="shared" si="41"/>
        <v>0</v>
      </c>
      <c r="AI109" s="50">
        <f t="shared" si="51"/>
        <v>0</v>
      </c>
      <c r="AJ109" s="50">
        <f t="shared" si="52"/>
        <v>0</v>
      </c>
      <c r="AK109" s="50">
        <f t="shared" si="53"/>
        <v>0</v>
      </c>
      <c r="AL109" s="50">
        <f t="shared" si="54"/>
        <v>0.11636589237984295</v>
      </c>
      <c r="AR109" s="50">
        <f t="shared" si="55"/>
        <v>0.14350755347480976</v>
      </c>
      <c r="AS109" s="50">
        <f t="shared" si="56"/>
        <v>0.15431763313169747</v>
      </c>
      <c r="AT109" s="50">
        <f t="shared" si="57"/>
        <v>0.22233212832839933</v>
      </c>
      <c r="AV109" s="49">
        <f t="shared" si="58"/>
        <v>0</v>
      </c>
      <c r="AW109" s="49">
        <f t="shared" si="59"/>
        <v>0</v>
      </c>
      <c r="AX109" s="49">
        <f t="shared" si="60"/>
        <v>0</v>
      </c>
      <c r="AY109" s="49">
        <f t="shared" si="61"/>
        <v>312.36794686875521</v>
      </c>
      <c r="AZ109" s="49">
        <f t="shared" si="62"/>
        <v>0</v>
      </c>
      <c r="BA109" s="49">
        <f t="shared" si="63"/>
        <v>0</v>
      </c>
      <c r="BB109" s="49">
        <f t="shared" si="64"/>
        <v>0</v>
      </c>
      <c r="BC109" s="49">
        <f t="shared" si="65"/>
        <v>0</v>
      </c>
      <c r="BD109" s="49">
        <f t="shared" si="66"/>
        <v>0</v>
      </c>
      <c r="BE109" s="49">
        <f t="shared" si="67"/>
        <v>385.22593624564036</v>
      </c>
      <c r="BF109" s="49">
        <f t="shared" si="68"/>
        <v>414.24408167340346</v>
      </c>
      <c r="BG109" s="49">
        <f t="shared" si="69"/>
        <v>596.81947199962201</v>
      </c>
      <c r="BH109" s="73">
        <f t="shared" si="70"/>
        <v>1708.6574367874211</v>
      </c>
      <c r="BI109" s="49">
        <f>VLOOKUP(A109,'1_12'!B:Q,16,0)</f>
        <v>6687.2699999999986</v>
      </c>
      <c r="BJ109" s="74">
        <f t="shared" si="71"/>
        <v>-4978.6125632125777</v>
      </c>
      <c r="BK109" s="50">
        <f t="shared" si="72"/>
        <v>3.0661040814775986E-3</v>
      </c>
    </row>
    <row r="110" spans="1:63" x14ac:dyDescent="0.3">
      <c r="A110" s="79" t="s">
        <v>1748</v>
      </c>
      <c r="B110" s="79" t="s">
        <v>1749</v>
      </c>
      <c r="C110" s="79">
        <f>VLOOKUP(B110,Площадь!A:B,2,0)</f>
        <v>13.6</v>
      </c>
      <c r="D110" s="97"/>
      <c r="E110">
        <v>31</v>
      </c>
      <c r="F110">
        <v>28</v>
      </c>
      <c r="G110">
        <v>31</v>
      </c>
      <c r="H110">
        <v>30</v>
      </c>
      <c r="I110">
        <v>31</v>
      </c>
      <c r="J110">
        <v>30</v>
      </c>
      <c r="K110">
        <v>31</v>
      </c>
      <c r="L110">
        <v>31</v>
      </c>
      <c r="M110">
        <v>30</v>
      </c>
      <c r="N110">
        <v>30</v>
      </c>
      <c r="Q110">
        <f t="shared" si="73"/>
        <v>303</v>
      </c>
      <c r="R110" s="116"/>
      <c r="S110" s="99"/>
      <c r="T110" s="50">
        <f t="shared" si="43"/>
        <v>0</v>
      </c>
      <c r="U110" s="50">
        <f t="shared" si="44"/>
        <v>0</v>
      </c>
      <c r="V110" s="50">
        <f t="shared" si="45"/>
        <v>0</v>
      </c>
      <c r="W110" s="50">
        <f t="shared" si="46"/>
        <v>0</v>
      </c>
      <c r="X110" s="50">
        <f t="shared" si="47"/>
        <v>0</v>
      </c>
      <c r="Y110" s="50"/>
      <c r="Z110" s="50"/>
      <c r="AA110" s="50"/>
      <c r="AB110" s="50"/>
      <c r="AC110" s="50"/>
      <c r="AD110" s="50">
        <f t="shared" si="48"/>
        <v>0</v>
      </c>
      <c r="AE110" s="50">
        <f t="shared" si="49"/>
        <v>0</v>
      </c>
      <c r="AF110" s="50">
        <f t="shared" si="50"/>
        <v>0</v>
      </c>
      <c r="AG110" s="50">
        <f t="shared" si="41"/>
        <v>0</v>
      </c>
      <c r="AI110" s="50">
        <f t="shared" si="51"/>
        <v>0</v>
      </c>
      <c r="AJ110" s="50">
        <f t="shared" si="52"/>
        <v>0</v>
      </c>
      <c r="AK110" s="50">
        <f t="shared" si="53"/>
        <v>0</v>
      </c>
      <c r="AL110" s="50">
        <f t="shared" si="54"/>
        <v>9.1478389385310055E-2</v>
      </c>
      <c r="AR110" s="50">
        <f t="shared" si="55"/>
        <v>0.10917598698064959</v>
      </c>
      <c r="AS110" s="50">
        <f t="shared" si="56"/>
        <v>0</v>
      </c>
      <c r="AT110" s="50">
        <f t="shared" si="57"/>
        <v>0</v>
      </c>
      <c r="AV110" s="49">
        <f t="shared" si="58"/>
        <v>0</v>
      </c>
      <c r="AW110" s="49">
        <f t="shared" si="59"/>
        <v>0</v>
      </c>
      <c r="AX110" s="49">
        <f t="shared" si="60"/>
        <v>0</v>
      </c>
      <c r="AY110" s="49">
        <f t="shared" si="61"/>
        <v>245.56092933035092</v>
      </c>
      <c r="AZ110" s="49">
        <f t="shared" si="62"/>
        <v>0</v>
      </c>
      <c r="BA110" s="49">
        <f t="shared" si="63"/>
        <v>0</v>
      </c>
      <c r="BB110" s="49">
        <f t="shared" si="64"/>
        <v>0</v>
      </c>
      <c r="BC110" s="49">
        <f t="shared" si="65"/>
        <v>0</v>
      </c>
      <c r="BD110" s="49">
        <f t="shared" si="66"/>
        <v>0</v>
      </c>
      <c r="BE110" s="49">
        <f t="shared" si="67"/>
        <v>293.06765241137657</v>
      </c>
      <c r="BF110" s="49">
        <f t="shared" si="68"/>
        <v>0</v>
      </c>
      <c r="BG110" s="49">
        <f t="shared" si="69"/>
        <v>0</v>
      </c>
      <c r="BH110" s="73">
        <f t="shared" si="70"/>
        <v>538.62858174172743</v>
      </c>
      <c r="BI110" s="49">
        <f>VLOOKUP(A110,'1_12'!B:Q,16,0)</f>
        <v>4070</v>
      </c>
      <c r="BJ110" s="74">
        <f t="shared" si="71"/>
        <v>-3531.3714182582726</v>
      </c>
      <c r="BK110" s="50">
        <f t="shared" si="72"/>
        <v>1.2294998551835763E-3</v>
      </c>
    </row>
    <row r="111" spans="1:63" x14ac:dyDescent="0.3">
      <c r="A111" s="79" t="s">
        <v>2790</v>
      </c>
      <c r="B111" s="79" t="s">
        <v>1749</v>
      </c>
      <c r="C111" s="79">
        <f>VLOOKUP(B111,Площадь!A:B,2,0)</f>
        <v>13.6</v>
      </c>
      <c r="D111" s="97">
        <f>VLOOKUP(A111,'[1]3+паркинг2023'!$A:$E,5,0)</f>
        <v>45230</v>
      </c>
      <c r="N111">
        <f>31-N110</f>
        <v>1</v>
      </c>
      <c r="O111">
        <v>30</v>
      </c>
      <c r="P111">
        <v>31</v>
      </c>
      <c r="Q111">
        <f t="shared" si="73"/>
        <v>62</v>
      </c>
      <c r="R111" s="116"/>
      <c r="S111" s="99"/>
      <c r="T111" s="50">
        <f t="shared" si="43"/>
        <v>0</v>
      </c>
      <c r="U111" s="50">
        <f t="shared" si="44"/>
        <v>0</v>
      </c>
      <c r="V111" s="50">
        <f t="shared" si="45"/>
        <v>0</v>
      </c>
      <c r="W111" s="50">
        <f t="shared" si="46"/>
        <v>0</v>
      </c>
      <c r="X111" s="50">
        <f t="shared" si="47"/>
        <v>0</v>
      </c>
      <c r="Y111" s="50"/>
      <c r="Z111" s="50"/>
      <c r="AA111" s="50"/>
      <c r="AB111" s="50"/>
      <c r="AC111" s="50"/>
      <c r="AD111" s="50">
        <f t="shared" si="48"/>
        <v>0</v>
      </c>
      <c r="AE111" s="50">
        <f t="shared" si="49"/>
        <v>0</v>
      </c>
      <c r="AF111" s="50">
        <f t="shared" si="50"/>
        <v>0</v>
      </c>
      <c r="AG111" s="50">
        <f t="shared" si="41"/>
        <v>0</v>
      </c>
      <c r="AI111" s="50">
        <f t="shared" si="51"/>
        <v>0</v>
      </c>
      <c r="AJ111" s="50">
        <f t="shared" si="52"/>
        <v>0</v>
      </c>
      <c r="AK111" s="50">
        <f t="shared" si="53"/>
        <v>0</v>
      </c>
      <c r="AL111" s="50">
        <f t="shared" si="54"/>
        <v>0</v>
      </c>
      <c r="AR111" s="50">
        <f t="shared" si="55"/>
        <v>3.6391995660216532E-3</v>
      </c>
      <c r="AS111" s="50">
        <f t="shared" si="56"/>
        <v>0.12131328384919567</v>
      </c>
      <c r="AT111" s="50">
        <f t="shared" si="57"/>
        <v>0.1747813263159671</v>
      </c>
      <c r="AV111" s="49">
        <f t="shared" si="58"/>
        <v>0</v>
      </c>
      <c r="AW111" s="49">
        <f t="shared" si="59"/>
        <v>0</v>
      </c>
      <c r="AX111" s="49">
        <f t="shared" si="60"/>
        <v>0</v>
      </c>
      <c r="AY111" s="49">
        <f t="shared" si="61"/>
        <v>0</v>
      </c>
      <c r="AZ111" s="49">
        <f t="shared" si="62"/>
        <v>0</v>
      </c>
      <c r="BA111" s="49">
        <f t="shared" si="63"/>
        <v>0</v>
      </c>
      <c r="BB111" s="49">
        <f t="shared" si="64"/>
        <v>0</v>
      </c>
      <c r="BC111" s="49">
        <f t="shared" si="65"/>
        <v>0</v>
      </c>
      <c r="BD111" s="49">
        <f t="shared" si="66"/>
        <v>0</v>
      </c>
      <c r="BE111" s="49">
        <f t="shared" si="67"/>
        <v>9.7689217470458853</v>
      </c>
      <c r="BF111" s="49">
        <f t="shared" si="68"/>
        <v>325.64852663342691</v>
      </c>
      <c r="BG111" s="49">
        <f t="shared" si="69"/>
        <v>469.17600110952947</v>
      </c>
      <c r="BH111" s="73">
        <f t="shared" si="70"/>
        <v>804.59344949000229</v>
      </c>
      <c r="BI111" s="49">
        <f>VLOOKUP(A111,'1_12'!B:Q,16,0)</f>
        <v>1187.08</v>
      </c>
      <c r="BJ111" s="74">
        <f t="shared" si="71"/>
        <v>-382.48655050999764</v>
      </c>
      <c r="BK111" s="50">
        <f t="shared" si="72"/>
        <v>1.8366042262940221E-3</v>
      </c>
    </row>
    <row r="112" spans="1:63" x14ac:dyDescent="0.3">
      <c r="A112" s="79" t="s">
        <v>1710</v>
      </c>
      <c r="B112" s="79" t="s">
        <v>1711</v>
      </c>
      <c r="C112" s="79">
        <f>VLOOKUP(B112,Площадь!A:B,2,0)</f>
        <v>17.100000000000001</v>
      </c>
      <c r="D112" s="97"/>
      <c r="E112">
        <v>31</v>
      </c>
      <c r="F112">
        <v>28</v>
      </c>
      <c r="G112">
        <v>31</v>
      </c>
      <c r="H112">
        <v>30</v>
      </c>
      <c r="I112">
        <v>31</v>
      </c>
      <c r="J112">
        <v>30</v>
      </c>
      <c r="K112">
        <v>31</v>
      </c>
      <c r="L112">
        <v>31</v>
      </c>
      <c r="M112">
        <v>30</v>
      </c>
      <c r="N112">
        <v>31</v>
      </c>
      <c r="O112">
        <v>30</v>
      </c>
      <c r="P112">
        <v>31</v>
      </c>
      <c r="Q112">
        <f t="shared" ref="Q112:Q136" si="74">SUM(E112:P112)</f>
        <v>365</v>
      </c>
      <c r="R112" s="116"/>
      <c r="S112" s="99"/>
      <c r="T112" s="50">
        <f t="shared" si="43"/>
        <v>0</v>
      </c>
      <c r="U112" s="50">
        <f t="shared" si="44"/>
        <v>0</v>
      </c>
      <c r="V112" s="50">
        <f t="shared" si="45"/>
        <v>0</v>
      </c>
      <c r="W112" s="50">
        <f t="shared" si="46"/>
        <v>0</v>
      </c>
      <c r="X112" s="50">
        <f t="shared" si="47"/>
        <v>0</v>
      </c>
      <c r="Y112" s="50"/>
      <c r="Z112" s="50"/>
      <c r="AA112" s="50"/>
      <c r="AB112" s="50"/>
      <c r="AC112" s="50"/>
      <c r="AD112" s="50">
        <f t="shared" si="48"/>
        <v>0</v>
      </c>
      <c r="AE112" s="50">
        <f t="shared" si="49"/>
        <v>0</v>
      </c>
      <c r="AF112" s="50">
        <f t="shared" si="50"/>
        <v>0</v>
      </c>
      <c r="AG112" s="50">
        <f t="shared" si="41"/>
        <v>0</v>
      </c>
      <c r="AI112" s="50">
        <f t="shared" si="51"/>
        <v>0</v>
      </c>
      <c r="AJ112" s="50">
        <f t="shared" si="52"/>
        <v>0</v>
      </c>
      <c r="AK112" s="50">
        <f t="shared" si="53"/>
        <v>0</v>
      </c>
      <c r="AL112" s="50">
        <f t="shared" si="54"/>
        <v>0.11502062194770604</v>
      </c>
      <c r="AR112" s="50">
        <f t="shared" si="55"/>
        <v>0.14184850661382931</v>
      </c>
      <c r="AS112" s="50">
        <f t="shared" si="56"/>
        <v>0.15253361425156223</v>
      </c>
      <c r="AT112" s="50">
        <f t="shared" si="57"/>
        <v>0.2197618147061057</v>
      </c>
      <c r="AV112" s="49">
        <f t="shared" si="58"/>
        <v>0</v>
      </c>
      <c r="AW112" s="49">
        <f t="shared" si="59"/>
        <v>0</v>
      </c>
      <c r="AX112" s="49">
        <f t="shared" si="60"/>
        <v>0</v>
      </c>
      <c r="AY112" s="49">
        <f t="shared" si="61"/>
        <v>308.75675673154421</v>
      </c>
      <c r="AZ112" s="49">
        <f t="shared" si="62"/>
        <v>0</v>
      </c>
      <c r="BA112" s="49">
        <f t="shared" si="63"/>
        <v>0</v>
      </c>
      <c r="BB112" s="49">
        <f t="shared" si="64"/>
        <v>0</v>
      </c>
      <c r="BC112" s="49">
        <f t="shared" si="65"/>
        <v>0</v>
      </c>
      <c r="BD112" s="49">
        <f t="shared" si="66"/>
        <v>0</v>
      </c>
      <c r="BE112" s="49">
        <f t="shared" si="67"/>
        <v>380.77245721389886</v>
      </c>
      <c r="BF112" s="49">
        <f t="shared" si="68"/>
        <v>409.45513275232361</v>
      </c>
      <c r="BG112" s="49">
        <f t="shared" si="69"/>
        <v>589.91982492448187</v>
      </c>
      <c r="BH112" s="73">
        <f t="shared" si="70"/>
        <v>1688.9041716222487</v>
      </c>
      <c r="BI112" s="49">
        <f>VLOOKUP(A112,'1_12'!B:Q,16,0)</f>
        <v>6609.9600000000009</v>
      </c>
      <c r="BJ112" s="74">
        <f t="shared" si="71"/>
        <v>-4921.0558283777518</v>
      </c>
      <c r="BK112" s="50">
        <f t="shared" si="72"/>
        <v>3.0661040814775982E-3</v>
      </c>
    </row>
    <row r="113" spans="1:63" x14ac:dyDescent="0.3">
      <c r="A113" s="79" t="s">
        <v>1595</v>
      </c>
      <c r="B113" s="79" t="s">
        <v>1596</v>
      </c>
      <c r="C113" s="79">
        <f>VLOOKUP(B113,Площадь!A:B,2,0)</f>
        <v>15.5</v>
      </c>
      <c r="D113" s="97"/>
      <c r="E113">
        <v>31</v>
      </c>
      <c r="F113">
        <v>28</v>
      </c>
      <c r="G113">
        <v>31</v>
      </c>
      <c r="H113">
        <v>30</v>
      </c>
      <c r="I113">
        <v>31</v>
      </c>
      <c r="J113">
        <v>30</v>
      </c>
      <c r="K113">
        <v>31</v>
      </c>
      <c r="L113">
        <v>31</v>
      </c>
      <c r="M113">
        <v>30</v>
      </c>
      <c r="N113">
        <v>31</v>
      </c>
      <c r="O113">
        <v>30</v>
      </c>
      <c r="P113">
        <v>31</v>
      </c>
      <c r="Q113">
        <f t="shared" si="74"/>
        <v>365</v>
      </c>
      <c r="R113" s="116"/>
      <c r="S113" s="99"/>
      <c r="T113" s="50">
        <f t="shared" si="43"/>
        <v>0</v>
      </c>
      <c r="U113" s="50">
        <f t="shared" si="44"/>
        <v>0</v>
      </c>
      <c r="V113" s="50">
        <f t="shared" si="45"/>
        <v>0</v>
      </c>
      <c r="W113" s="50">
        <f t="shared" si="46"/>
        <v>0</v>
      </c>
      <c r="X113" s="50">
        <f t="shared" si="47"/>
        <v>0</v>
      </c>
      <c r="Y113" s="50"/>
      <c r="Z113" s="50"/>
      <c r="AA113" s="50"/>
      <c r="AB113" s="50"/>
      <c r="AC113" s="50"/>
      <c r="AD113" s="50">
        <f t="shared" si="48"/>
        <v>0</v>
      </c>
      <c r="AE113" s="50">
        <f t="shared" si="49"/>
        <v>0</v>
      </c>
      <c r="AF113" s="50">
        <f t="shared" si="50"/>
        <v>0</v>
      </c>
      <c r="AG113" s="50">
        <f t="shared" si="41"/>
        <v>0</v>
      </c>
      <c r="AI113" s="50">
        <f t="shared" si="51"/>
        <v>0</v>
      </c>
      <c r="AJ113" s="50">
        <f t="shared" si="52"/>
        <v>0</v>
      </c>
      <c r="AK113" s="50">
        <f t="shared" si="53"/>
        <v>0</v>
      </c>
      <c r="AL113" s="50">
        <f t="shared" si="54"/>
        <v>0.10425845849061073</v>
      </c>
      <c r="AR113" s="50">
        <f t="shared" si="55"/>
        <v>0.12857613172598562</v>
      </c>
      <c r="AS113" s="50">
        <f t="shared" si="56"/>
        <v>0.13826146321048038</v>
      </c>
      <c r="AT113" s="50">
        <f t="shared" si="57"/>
        <v>0.19919930572775663</v>
      </c>
      <c r="AV113" s="49">
        <f t="shared" si="58"/>
        <v>0</v>
      </c>
      <c r="AW113" s="49">
        <f t="shared" si="59"/>
        <v>0</v>
      </c>
      <c r="AX113" s="49">
        <f t="shared" si="60"/>
        <v>0</v>
      </c>
      <c r="AY113" s="49">
        <f t="shared" si="61"/>
        <v>279.86723563385584</v>
      </c>
      <c r="AZ113" s="49">
        <f t="shared" si="62"/>
        <v>0</v>
      </c>
      <c r="BA113" s="49">
        <f t="shared" si="63"/>
        <v>0</v>
      </c>
      <c r="BB113" s="49">
        <f t="shared" si="64"/>
        <v>0</v>
      </c>
      <c r="BC113" s="49">
        <f t="shared" si="65"/>
        <v>0</v>
      </c>
      <c r="BD113" s="49">
        <f t="shared" si="66"/>
        <v>0</v>
      </c>
      <c r="BE113" s="49">
        <f t="shared" si="67"/>
        <v>345.14462495996673</v>
      </c>
      <c r="BF113" s="49">
        <f t="shared" si="68"/>
        <v>371.14354138368515</v>
      </c>
      <c r="BG113" s="49">
        <f t="shared" si="69"/>
        <v>534.72264832336077</v>
      </c>
      <c r="BH113" s="73">
        <f t="shared" si="70"/>
        <v>1530.8780503008684</v>
      </c>
      <c r="BI113" s="49">
        <f>VLOOKUP(A113,'1_12'!B:Q,16,0)</f>
        <v>5991.4800000000014</v>
      </c>
      <c r="BJ113" s="74">
        <f t="shared" si="71"/>
        <v>-4460.601949699133</v>
      </c>
      <c r="BK113" s="50">
        <f t="shared" si="72"/>
        <v>3.0661040814775986E-3</v>
      </c>
    </row>
    <row r="114" spans="1:63" x14ac:dyDescent="0.3">
      <c r="A114" s="79" t="s">
        <v>1837</v>
      </c>
      <c r="B114" s="79" t="s">
        <v>1838</v>
      </c>
      <c r="C114" s="79">
        <f>VLOOKUP(B114,Площадь!A:B,2,0)</f>
        <v>13.6</v>
      </c>
      <c r="D114" s="97"/>
      <c r="E114">
        <v>31</v>
      </c>
      <c r="F114">
        <v>28</v>
      </c>
      <c r="G114">
        <v>31</v>
      </c>
      <c r="H114">
        <v>30</v>
      </c>
      <c r="I114">
        <v>31</v>
      </c>
      <c r="J114">
        <v>30</v>
      </c>
      <c r="K114">
        <v>31</v>
      </c>
      <c r="L114">
        <v>31</v>
      </c>
      <c r="M114">
        <v>30</v>
      </c>
      <c r="N114">
        <v>31</v>
      </c>
      <c r="O114">
        <v>30</v>
      </c>
      <c r="P114">
        <v>31</v>
      </c>
      <c r="Q114">
        <f t="shared" si="74"/>
        <v>365</v>
      </c>
      <c r="R114" s="116"/>
      <c r="S114" s="99"/>
      <c r="T114" s="50">
        <f t="shared" si="43"/>
        <v>0</v>
      </c>
      <c r="U114" s="50">
        <f t="shared" si="44"/>
        <v>0</v>
      </c>
      <c r="V114" s="50">
        <f t="shared" si="45"/>
        <v>0</v>
      </c>
      <c r="W114" s="50">
        <f t="shared" si="46"/>
        <v>0</v>
      </c>
      <c r="X114" s="50">
        <f t="shared" si="47"/>
        <v>0</v>
      </c>
      <c r="Y114" s="50"/>
      <c r="Z114" s="50"/>
      <c r="AA114" s="50"/>
      <c r="AB114" s="50"/>
      <c r="AC114" s="50"/>
      <c r="AD114" s="50">
        <f t="shared" si="48"/>
        <v>0</v>
      </c>
      <c r="AE114" s="50">
        <f t="shared" si="49"/>
        <v>0</v>
      </c>
      <c r="AF114" s="50">
        <f t="shared" si="50"/>
        <v>0</v>
      </c>
      <c r="AG114" s="50">
        <f t="shared" si="41"/>
        <v>0</v>
      </c>
      <c r="AI114" s="50">
        <f t="shared" si="51"/>
        <v>0</v>
      </c>
      <c r="AJ114" s="50">
        <f t="shared" si="52"/>
        <v>0</v>
      </c>
      <c r="AK114" s="50">
        <f t="shared" si="53"/>
        <v>0</v>
      </c>
      <c r="AL114" s="50">
        <f t="shared" si="54"/>
        <v>9.1478389385310055E-2</v>
      </c>
      <c r="AR114" s="50">
        <f t="shared" si="55"/>
        <v>0.11281518654667125</v>
      </c>
      <c r="AS114" s="50">
        <f t="shared" si="56"/>
        <v>0.12131328384919567</v>
      </c>
      <c r="AT114" s="50">
        <f t="shared" si="57"/>
        <v>0.1747813263159671</v>
      </c>
      <c r="AV114" s="49">
        <f t="shared" si="58"/>
        <v>0</v>
      </c>
      <c r="AW114" s="49">
        <f t="shared" si="59"/>
        <v>0</v>
      </c>
      <c r="AX114" s="49">
        <f t="shared" si="60"/>
        <v>0</v>
      </c>
      <c r="AY114" s="49">
        <f t="shared" si="61"/>
        <v>245.56092933035092</v>
      </c>
      <c r="AZ114" s="49">
        <f t="shared" si="62"/>
        <v>0</v>
      </c>
      <c r="BA114" s="49">
        <f t="shared" si="63"/>
        <v>0</v>
      </c>
      <c r="BB114" s="49">
        <f t="shared" si="64"/>
        <v>0</v>
      </c>
      <c r="BC114" s="49">
        <f t="shared" si="65"/>
        <v>0</v>
      </c>
      <c r="BD114" s="49">
        <f t="shared" si="66"/>
        <v>0</v>
      </c>
      <c r="BE114" s="49">
        <f t="shared" si="67"/>
        <v>302.83657415842242</v>
      </c>
      <c r="BF114" s="49">
        <f t="shared" si="68"/>
        <v>325.64852663342691</v>
      </c>
      <c r="BG114" s="49">
        <f t="shared" si="69"/>
        <v>469.17600110952947</v>
      </c>
      <c r="BH114" s="73">
        <f t="shared" si="70"/>
        <v>1343.2220312317295</v>
      </c>
      <c r="BI114" s="49">
        <f>VLOOKUP(A114,'1_12'!B:Q,16,0)</f>
        <v>5257.08</v>
      </c>
      <c r="BJ114" s="74">
        <f t="shared" si="71"/>
        <v>-3913.8579687682704</v>
      </c>
      <c r="BK114" s="50">
        <f t="shared" si="72"/>
        <v>3.0661040814775986E-3</v>
      </c>
    </row>
    <row r="115" spans="1:63" x14ac:dyDescent="0.3">
      <c r="A115" s="79" t="s">
        <v>1339</v>
      </c>
      <c r="B115" s="79" t="s">
        <v>1340</v>
      </c>
      <c r="C115" s="79">
        <f>VLOOKUP(B115,Площадь!A:B,2,0)</f>
        <v>17.100000000000001</v>
      </c>
      <c r="D115" s="97"/>
      <c r="E115">
        <v>31</v>
      </c>
      <c r="F115">
        <v>28</v>
      </c>
      <c r="G115">
        <v>31</v>
      </c>
      <c r="H115">
        <v>30</v>
      </c>
      <c r="I115">
        <v>31</v>
      </c>
      <c r="J115">
        <v>30</v>
      </c>
      <c r="K115">
        <v>31</v>
      </c>
      <c r="L115">
        <v>31</v>
      </c>
      <c r="M115">
        <v>30</v>
      </c>
      <c r="N115">
        <v>31</v>
      </c>
      <c r="O115">
        <v>30</v>
      </c>
      <c r="P115">
        <v>31</v>
      </c>
      <c r="Q115">
        <f t="shared" si="74"/>
        <v>365</v>
      </c>
      <c r="R115" s="116"/>
      <c r="S115" s="99"/>
      <c r="T115" s="50">
        <f t="shared" si="43"/>
        <v>0</v>
      </c>
      <c r="U115" s="50">
        <f t="shared" si="44"/>
        <v>0</v>
      </c>
      <c r="V115" s="50">
        <f t="shared" si="45"/>
        <v>0</v>
      </c>
      <c r="W115" s="50">
        <f t="shared" si="46"/>
        <v>0</v>
      </c>
      <c r="X115" s="50">
        <f t="shared" si="47"/>
        <v>0</v>
      </c>
      <c r="Y115" s="50"/>
      <c r="Z115" s="50"/>
      <c r="AA115" s="50"/>
      <c r="AB115" s="50"/>
      <c r="AC115" s="50"/>
      <c r="AD115" s="50">
        <f t="shared" si="48"/>
        <v>0</v>
      </c>
      <c r="AE115" s="50">
        <f t="shared" si="49"/>
        <v>0</v>
      </c>
      <c r="AF115" s="50">
        <f t="shared" si="50"/>
        <v>0</v>
      </c>
      <c r="AG115" s="50">
        <f t="shared" si="41"/>
        <v>0</v>
      </c>
      <c r="AI115" s="50">
        <f t="shared" si="51"/>
        <v>0</v>
      </c>
      <c r="AJ115" s="50">
        <f t="shared" si="52"/>
        <v>0</v>
      </c>
      <c r="AK115" s="50">
        <f t="shared" si="53"/>
        <v>0</v>
      </c>
      <c r="AL115" s="50">
        <f t="shared" si="54"/>
        <v>0.11502062194770604</v>
      </c>
      <c r="AR115" s="50">
        <f t="shared" si="55"/>
        <v>0.14184850661382931</v>
      </c>
      <c r="AS115" s="50">
        <f t="shared" si="56"/>
        <v>0.15253361425156223</v>
      </c>
      <c r="AT115" s="50">
        <f t="shared" si="57"/>
        <v>0.2197618147061057</v>
      </c>
      <c r="AV115" s="49">
        <f t="shared" si="58"/>
        <v>0</v>
      </c>
      <c r="AW115" s="49">
        <f t="shared" si="59"/>
        <v>0</v>
      </c>
      <c r="AX115" s="49">
        <f t="shared" si="60"/>
        <v>0</v>
      </c>
      <c r="AY115" s="49">
        <f t="shared" si="61"/>
        <v>308.75675673154421</v>
      </c>
      <c r="AZ115" s="49">
        <f t="shared" si="62"/>
        <v>0</v>
      </c>
      <c r="BA115" s="49">
        <f t="shared" si="63"/>
        <v>0</v>
      </c>
      <c r="BB115" s="49">
        <f t="shared" si="64"/>
        <v>0</v>
      </c>
      <c r="BC115" s="49">
        <f t="shared" si="65"/>
        <v>0</v>
      </c>
      <c r="BD115" s="49">
        <f t="shared" si="66"/>
        <v>0</v>
      </c>
      <c r="BE115" s="49">
        <f t="shared" si="67"/>
        <v>380.77245721389886</v>
      </c>
      <c r="BF115" s="49">
        <f t="shared" si="68"/>
        <v>409.45513275232361</v>
      </c>
      <c r="BG115" s="49">
        <f t="shared" si="69"/>
        <v>589.91982492448187</v>
      </c>
      <c r="BH115" s="73">
        <f t="shared" si="70"/>
        <v>1688.9041716222487</v>
      </c>
      <c r="BI115" s="49">
        <f>VLOOKUP(A115,'1_12'!B:Q,16,0)</f>
        <v>6609.9600000000009</v>
      </c>
      <c r="BJ115" s="74">
        <f t="shared" si="71"/>
        <v>-4921.0558283777518</v>
      </c>
      <c r="BK115" s="50">
        <f t="shared" si="72"/>
        <v>3.0661040814775982E-3</v>
      </c>
    </row>
    <row r="116" spans="1:63" x14ac:dyDescent="0.3">
      <c r="A116" s="79" t="s">
        <v>1851</v>
      </c>
      <c r="B116" s="79" t="s">
        <v>1852</v>
      </c>
      <c r="C116" s="79">
        <f>VLOOKUP(B116,Площадь!A:B,2,0)</f>
        <v>15.5</v>
      </c>
      <c r="D116" s="97"/>
      <c r="E116">
        <v>31</v>
      </c>
      <c r="F116">
        <v>28</v>
      </c>
      <c r="G116">
        <v>31</v>
      </c>
      <c r="H116">
        <v>30</v>
      </c>
      <c r="I116">
        <v>31</v>
      </c>
      <c r="J116">
        <v>30</v>
      </c>
      <c r="K116">
        <v>31</v>
      </c>
      <c r="L116">
        <v>31</v>
      </c>
      <c r="M116">
        <v>30</v>
      </c>
      <c r="N116">
        <v>31</v>
      </c>
      <c r="O116">
        <v>30</v>
      </c>
      <c r="P116">
        <v>31</v>
      </c>
      <c r="Q116">
        <f t="shared" si="74"/>
        <v>365</v>
      </c>
      <c r="R116" s="116"/>
      <c r="S116" s="99"/>
      <c r="T116" s="50">
        <f t="shared" si="43"/>
        <v>0</v>
      </c>
      <c r="U116" s="50">
        <f t="shared" si="44"/>
        <v>0</v>
      </c>
      <c r="V116" s="50">
        <f t="shared" si="45"/>
        <v>0</v>
      </c>
      <c r="W116" s="50">
        <f t="shared" si="46"/>
        <v>0</v>
      </c>
      <c r="X116" s="50">
        <f t="shared" si="47"/>
        <v>0</v>
      </c>
      <c r="Y116" s="50"/>
      <c r="Z116" s="50"/>
      <c r="AA116" s="50"/>
      <c r="AB116" s="50"/>
      <c r="AC116" s="50"/>
      <c r="AD116" s="50">
        <f t="shared" si="48"/>
        <v>0</v>
      </c>
      <c r="AE116" s="50">
        <f t="shared" si="49"/>
        <v>0</v>
      </c>
      <c r="AF116" s="50">
        <f t="shared" si="50"/>
        <v>0</v>
      </c>
      <c r="AG116" s="50">
        <f t="shared" si="41"/>
        <v>0</v>
      </c>
      <c r="AI116" s="50">
        <f t="shared" si="51"/>
        <v>0</v>
      </c>
      <c r="AJ116" s="50">
        <f t="shared" si="52"/>
        <v>0</v>
      </c>
      <c r="AK116" s="50">
        <f t="shared" si="53"/>
        <v>0</v>
      </c>
      <c r="AL116" s="50">
        <f t="shared" si="54"/>
        <v>0.10425845849061073</v>
      </c>
      <c r="AR116" s="50">
        <f t="shared" si="55"/>
        <v>0.12857613172598562</v>
      </c>
      <c r="AS116" s="50">
        <f t="shared" si="56"/>
        <v>0.13826146321048038</v>
      </c>
      <c r="AT116" s="50">
        <f t="shared" si="57"/>
        <v>0.19919930572775663</v>
      </c>
      <c r="AV116" s="49">
        <f t="shared" si="58"/>
        <v>0</v>
      </c>
      <c r="AW116" s="49">
        <f t="shared" si="59"/>
        <v>0</v>
      </c>
      <c r="AX116" s="49">
        <f t="shared" si="60"/>
        <v>0</v>
      </c>
      <c r="AY116" s="49">
        <f t="shared" si="61"/>
        <v>279.86723563385584</v>
      </c>
      <c r="AZ116" s="49">
        <f t="shared" si="62"/>
        <v>0</v>
      </c>
      <c r="BA116" s="49">
        <f t="shared" si="63"/>
        <v>0</v>
      </c>
      <c r="BB116" s="49">
        <f t="shared" si="64"/>
        <v>0</v>
      </c>
      <c r="BC116" s="49">
        <f t="shared" si="65"/>
        <v>0</v>
      </c>
      <c r="BD116" s="49">
        <f t="shared" si="66"/>
        <v>0</v>
      </c>
      <c r="BE116" s="49">
        <f t="shared" si="67"/>
        <v>345.14462495996673</v>
      </c>
      <c r="BF116" s="49">
        <f t="shared" si="68"/>
        <v>371.14354138368515</v>
      </c>
      <c r="BG116" s="49">
        <f t="shared" si="69"/>
        <v>534.72264832336077</v>
      </c>
      <c r="BH116" s="73">
        <f t="shared" si="70"/>
        <v>1530.8780503008684</v>
      </c>
      <c r="BI116" s="49">
        <f>VLOOKUP(A116,'1_12'!B:Q,16,0)</f>
        <v>5991.4800000000014</v>
      </c>
      <c r="BJ116" s="74">
        <f t="shared" si="71"/>
        <v>-4460.601949699133</v>
      </c>
      <c r="BK116" s="50">
        <f t="shared" si="72"/>
        <v>3.0661040814775986E-3</v>
      </c>
    </row>
    <row r="117" spans="1:63" x14ac:dyDescent="0.3">
      <c r="A117" s="79" t="s">
        <v>1828</v>
      </c>
      <c r="B117" s="79" t="s">
        <v>1829</v>
      </c>
      <c r="C117" s="79">
        <f>VLOOKUP(B117,Площадь!A:B,2,0)</f>
        <v>13.6</v>
      </c>
      <c r="D117" s="97"/>
      <c r="E117">
        <v>31</v>
      </c>
      <c r="F117">
        <v>28</v>
      </c>
      <c r="G117">
        <v>31</v>
      </c>
      <c r="H117">
        <v>30</v>
      </c>
      <c r="I117">
        <v>31</v>
      </c>
      <c r="J117">
        <v>30</v>
      </c>
      <c r="K117">
        <v>31</v>
      </c>
      <c r="L117">
        <v>31</v>
      </c>
      <c r="M117">
        <v>30</v>
      </c>
      <c r="N117">
        <v>31</v>
      </c>
      <c r="O117">
        <v>30</v>
      </c>
      <c r="P117">
        <v>31</v>
      </c>
      <c r="Q117">
        <f t="shared" si="74"/>
        <v>365</v>
      </c>
      <c r="R117" s="116"/>
      <c r="S117" s="99"/>
      <c r="T117" s="50">
        <f t="shared" si="43"/>
        <v>0</v>
      </c>
      <c r="U117" s="50">
        <f t="shared" si="44"/>
        <v>0</v>
      </c>
      <c r="V117" s="50">
        <f t="shared" si="45"/>
        <v>0</v>
      </c>
      <c r="W117" s="50">
        <f t="shared" si="46"/>
        <v>0</v>
      </c>
      <c r="X117" s="50">
        <f t="shared" si="47"/>
        <v>0</v>
      </c>
      <c r="Y117" s="50"/>
      <c r="Z117" s="50"/>
      <c r="AA117" s="50"/>
      <c r="AB117" s="50"/>
      <c r="AC117" s="50"/>
      <c r="AD117" s="50">
        <f t="shared" si="48"/>
        <v>0</v>
      </c>
      <c r="AE117" s="50">
        <f t="shared" si="49"/>
        <v>0</v>
      </c>
      <c r="AF117" s="50">
        <f t="shared" si="50"/>
        <v>0</v>
      </c>
      <c r="AG117" s="50">
        <f t="shared" si="41"/>
        <v>0</v>
      </c>
      <c r="AI117" s="50">
        <f t="shared" si="51"/>
        <v>0</v>
      </c>
      <c r="AJ117" s="50">
        <f t="shared" si="52"/>
        <v>0</v>
      </c>
      <c r="AK117" s="50">
        <f t="shared" si="53"/>
        <v>0</v>
      </c>
      <c r="AL117" s="50">
        <f t="shared" si="54"/>
        <v>9.1478389385310055E-2</v>
      </c>
      <c r="AR117" s="50">
        <f t="shared" si="55"/>
        <v>0.11281518654667125</v>
      </c>
      <c r="AS117" s="50">
        <f t="shared" si="56"/>
        <v>0.12131328384919567</v>
      </c>
      <c r="AT117" s="50">
        <f t="shared" si="57"/>
        <v>0.1747813263159671</v>
      </c>
      <c r="AV117" s="49">
        <f t="shared" si="58"/>
        <v>0</v>
      </c>
      <c r="AW117" s="49">
        <f t="shared" si="59"/>
        <v>0</v>
      </c>
      <c r="AX117" s="49">
        <f t="shared" si="60"/>
        <v>0</v>
      </c>
      <c r="AY117" s="49">
        <f t="shared" si="61"/>
        <v>245.56092933035092</v>
      </c>
      <c r="AZ117" s="49">
        <f t="shared" si="62"/>
        <v>0</v>
      </c>
      <c r="BA117" s="49">
        <f t="shared" si="63"/>
        <v>0</v>
      </c>
      <c r="BB117" s="49">
        <f t="shared" si="64"/>
        <v>0</v>
      </c>
      <c r="BC117" s="49">
        <f t="shared" si="65"/>
        <v>0</v>
      </c>
      <c r="BD117" s="49">
        <f t="shared" si="66"/>
        <v>0</v>
      </c>
      <c r="BE117" s="49">
        <f t="shared" si="67"/>
        <v>302.83657415842242</v>
      </c>
      <c r="BF117" s="49">
        <f t="shared" si="68"/>
        <v>325.64852663342691</v>
      </c>
      <c r="BG117" s="49">
        <f t="shared" si="69"/>
        <v>469.17600110952947</v>
      </c>
      <c r="BH117" s="73">
        <f t="shared" si="70"/>
        <v>1343.2220312317295</v>
      </c>
      <c r="BI117" s="49">
        <f>VLOOKUP(A117,'1_12'!B:Q,16,0)</f>
        <v>5257.08</v>
      </c>
      <c r="BJ117" s="74">
        <f t="shared" si="71"/>
        <v>-3913.8579687682704</v>
      </c>
      <c r="BK117" s="50">
        <f t="shared" si="72"/>
        <v>3.0661040814775986E-3</v>
      </c>
    </row>
    <row r="118" spans="1:63" x14ac:dyDescent="0.3">
      <c r="A118" s="79" t="s">
        <v>631</v>
      </c>
      <c r="B118" s="79" t="s">
        <v>632</v>
      </c>
      <c r="C118" s="79">
        <f>VLOOKUP(B118,Площадь!A:B,2,0)</f>
        <v>17.100000000000001</v>
      </c>
      <c r="D118" s="97"/>
      <c r="E118">
        <v>31</v>
      </c>
      <c r="F118">
        <v>28</v>
      </c>
      <c r="G118">
        <v>31</v>
      </c>
      <c r="H118">
        <v>30</v>
      </c>
      <c r="I118">
        <v>31</v>
      </c>
      <c r="J118">
        <v>30</v>
      </c>
      <c r="K118">
        <v>31</v>
      </c>
      <c r="L118">
        <v>31</v>
      </c>
      <c r="M118">
        <v>30</v>
      </c>
      <c r="N118">
        <v>31</v>
      </c>
      <c r="O118">
        <v>30</v>
      </c>
      <c r="P118">
        <v>31</v>
      </c>
      <c r="Q118">
        <f t="shared" si="74"/>
        <v>365</v>
      </c>
      <c r="R118" s="116"/>
      <c r="S118" s="99"/>
      <c r="T118" s="50">
        <f t="shared" si="43"/>
        <v>0</v>
      </c>
      <c r="U118" s="50">
        <f t="shared" si="44"/>
        <v>0</v>
      </c>
      <c r="V118" s="50">
        <f t="shared" si="45"/>
        <v>0</v>
      </c>
      <c r="W118" s="50">
        <f t="shared" si="46"/>
        <v>0</v>
      </c>
      <c r="X118" s="50">
        <f t="shared" si="47"/>
        <v>0</v>
      </c>
      <c r="Y118" s="50"/>
      <c r="Z118" s="50"/>
      <c r="AA118" s="50"/>
      <c r="AB118" s="50"/>
      <c r="AC118" s="50"/>
      <c r="AD118" s="50">
        <f t="shared" si="48"/>
        <v>0</v>
      </c>
      <c r="AE118" s="50">
        <f t="shared" si="49"/>
        <v>0</v>
      </c>
      <c r="AF118" s="50">
        <f t="shared" si="50"/>
        <v>0</v>
      </c>
      <c r="AG118" s="50">
        <f t="shared" si="41"/>
        <v>0</v>
      </c>
      <c r="AI118" s="50">
        <f t="shared" si="51"/>
        <v>0</v>
      </c>
      <c r="AJ118" s="50">
        <f t="shared" si="52"/>
        <v>0</v>
      </c>
      <c r="AK118" s="50">
        <f t="shared" si="53"/>
        <v>0</v>
      </c>
      <c r="AL118" s="50">
        <f t="shared" si="54"/>
        <v>0.11502062194770604</v>
      </c>
      <c r="AR118" s="50">
        <f t="shared" si="55"/>
        <v>0.14184850661382931</v>
      </c>
      <c r="AS118" s="50">
        <f t="shared" si="56"/>
        <v>0.15253361425156223</v>
      </c>
      <c r="AT118" s="50">
        <f t="shared" si="57"/>
        <v>0.2197618147061057</v>
      </c>
      <c r="AV118" s="49">
        <f t="shared" si="58"/>
        <v>0</v>
      </c>
      <c r="AW118" s="49">
        <f t="shared" si="59"/>
        <v>0</v>
      </c>
      <c r="AX118" s="49">
        <f t="shared" si="60"/>
        <v>0</v>
      </c>
      <c r="AY118" s="49">
        <f t="shared" si="61"/>
        <v>308.75675673154421</v>
      </c>
      <c r="AZ118" s="49">
        <f t="shared" si="62"/>
        <v>0</v>
      </c>
      <c r="BA118" s="49">
        <f t="shared" si="63"/>
        <v>0</v>
      </c>
      <c r="BB118" s="49">
        <f t="shared" si="64"/>
        <v>0</v>
      </c>
      <c r="BC118" s="49">
        <f t="shared" si="65"/>
        <v>0</v>
      </c>
      <c r="BD118" s="49">
        <f t="shared" si="66"/>
        <v>0</v>
      </c>
      <c r="BE118" s="49">
        <f t="shared" si="67"/>
        <v>380.77245721389886</v>
      </c>
      <c r="BF118" s="49">
        <f t="shared" si="68"/>
        <v>409.45513275232361</v>
      </c>
      <c r="BG118" s="49">
        <f t="shared" si="69"/>
        <v>589.91982492448187</v>
      </c>
      <c r="BH118" s="73">
        <f t="shared" si="70"/>
        <v>1688.9041716222487</v>
      </c>
      <c r="BI118" s="49">
        <f>VLOOKUP(A118,'1_12'!B:Q,16,0)</f>
        <v>6609.9600000000009</v>
      </c>
      <c r="BJ118" s="74">
        <f t="shared" si="71"/>
        <v>-4921.0558283777518</v>
      </c>
      <c r="BK118" s="50">
        <f t="shared" si="72"/>
        <v>3.0661040814775982E-3</v>
      </c>
    </row>
    <row r="119" spans="1:63" x14ac:dyDescent="0.3">
      <c r="A119" s="79" t="s">
        <v>1566</v>
      </c>
      <c r="B119" s="79" t="s">
        <v>1567</v>
      </c>
      <c r="C119" s="79">
        <f>VLOOKUP(B119,Площадь!A:B,2,0)</f>
        <v>15.5</v>
      </c>
      <c r="D119" s="97"/>
      <c r="E119">
        <v>31</v>
      </c>
      <c r="F119">
        <v>28</v>
      </c>
      <c r="G119">
        <v>31</v>
      </c>
      <c r="H119">
        <v>30</v>
      </c>
      <c r="I119">
        <v>31</v>
      </c>
      <c r="J119">
        <v>30</v>
      </c>
      <c r="K119">
        <v>31</v>
      </c>
      <c r="L119">
        <v>31</v>
      </c>
      <c r="M119">
        <v>30</v>
      </c>
      <c r="N119">
        <v>31</v>
      </c>
      <c r="O119">
        <v>30</v>
      </c>
      <c r="P119">
        <v>31</v>
      </c>
      <c r="Q119">
        <f t="shared" si="74"/>
        <v>365</v>
      </c>
      <c r="R119" s="116"/>
      <c r="S119" s="99"/>
      <c r="T119" s="50">
        <f t="shared" si="43"/>
        <v>0</v>
      </c>
      <c r="U119" s="50">
        <f t="shared" si="44"/>
        <v>0</v>
      </c>
      <c r="V119" s="50">
        <f t="shared" si="45"/>
        <v>0</v>
      </c>
      <c r="W119" s="50">
        <f t="shared" si="46"/>
        <v>0</v>
      </c>
      <c r="X119" s="50">
        <f t="shared" si="47"/>
        <v>0</v>
      </c>
      <c r="Y119" s="50"/>
      <c r="Z119" s="50"/>
      <c r="AA119" s="50"/>
      <c r="AB119" s="50"/>
      <c r="AC119" s="50"/>
      <c r="AD119" s="50">
        <f t="shared" si="48"/>
        <v>0</v>
      </c>
      <c r="AE119" s="50">
        <f t="shared" si="49"/>
        <v>0</v>
      </c>
      <c r="AF119" s="50">
        <f t="shared" si="50"/>
        <v>0</v>
      </c>
      <c r="AG119" s="50">
        <f t="shared" si="41"/>
        <v>0</v>
      </c>
      <c r="AI119" s="50">
        <f t="shared" si="51"/>
        <v>0</v>
      </c>
      <c r="AJ119" s="50">
        <f t="shared" si="52"/>
        <v>0</v>
      </c>
      <c r="AK119" s="50">
        <f t="shared" si="53"/>
        <v>0</v>
      </c>
      <c r="AL119" s="50">
        <f t="shared" si="54"/>
        <v>0.10425845849061073</v>
      </c>
      <c r="AR119" s="50">
        <f t="shared" si="55"/>
        <v>0.12857613172598562</v>
      </c>
      <c r="AS119" s="50">
        <f t="shared" si="56"/>
        <v>0.13826146321048038</v>
      </c>
      <c r="AT119" s="50">
        <f t="shared" si="57"/>
        <v>0.19919930572775663</v>
      </c>
      <c r="AV119" s="49">
        <f t="shared" si="58"/>
        <v>0</v>
      </c>
      <c r="AW119" s="49">
        <f t="shared" si="59"/>
        <v>0</v>
      </c>
      <c r="AX119" s="49">
        <f t="shared" si="60"/>
        <v>0</v>
      </c>
      <c r="AY119" s="49">
        <f t="shared" si="61"/>
        <v>279.86723563385584</v>
      </c>
      <c r="AZ119" s="49">
        <f t="shared" si="62"/>
        <v>0</v>
      </c>
      <c r="BA119" s="49">
        <f t="shared" si="63"/>
        <v>0</v>
      </c>
      <c r="BB119" s="49">
        <f t="shared" si="64"/>
        <v>0</v>
      </c>
      <c r="BC119" s="49">
        <f t="shared" si="65"/>
        <v>0</v>
      </c>
      <c r="BD119" s="49">
        <f t="shared" si="66"/>
        <v>0</v>
      </c>
      <c r="BE119" s="49">
        <f t="shared" si="67"/>
        <v>345.14462495996673</v>
      </c>
      <c r="BF119" s="49">
        <f t="shared" si="68"/>
        <v>371.14354138368515</v>
      </c>
      <c r="BG119" s="49">
        <f t="shared" si="69"/>
        <v>534.72264832336077</v>
      </c>
      <c r="BH119" s="73">
        <f t="shared" si="70"/>
        <v>1530.8780503008684</v>
      </c>
      <c r="BI119" s="49">
        <f>VLOOKUP(A119,'1_12'!B:Q,16,0)</f>
        <v>5991.4800000000014</v>
      </c>
      <c r="BJ119" s="74">
        <f t="shared" si="71"/>
        <v>-4460.601949699133</v>
      </c>
      <c r="BK119" s="50">
        <f t="shared" si="72"/>
        <v>3.0661040814775986E-3</v>
      </c>
    </row>
    <row r="120" spans="1:63" x14ac:dyDescent="0.3">
      <c r="A120" s="79" t="s">
        <v>1693</v>
      </c>
      <c r="B120" s="79" t="s">
        <v>1694</v>
      </c>
      <c r="C120" s="79">
        <f>VLOOKUP(B120,Площадь!A:B,2,0)</f>
        <v>13.6</v>
      </c>
      <c r="D120" s="97"/>
      <c r="E120">
        <v>31</v>
      </c>
      <c r="F120">
        <v>28</v>
      </c>
      <c r="G120">
        <v>31</v>
      </c>
      <c r="H120">
        <v>30</v>
      </c>
      <c r="I120">
        <v>31</v>
      </c>
      <c r="J120">
        <v>30</v>
      </c>
      <c r="K120">
        <v>31</v>
      </c>
      <c r="L120">
        <v>31</v>
      </c>
      <c r="M120">
        <v>30</v>
      </c>
      <c r="N120">
        <v>31</v>
      </c>
      <c r="O120">
        <v>30</v>
      </c>
      <c r="P120">
        <v>31</v>
      </c>
      <c r="Q120">
        <f t="shared" si="74"/>
        <v>365</v>
      </c>
      <c r="R120" s="116"/>
      <c r="S120" s="99"/>
      <c r="T120" s="50">
        <f t="shared" si="43"/>
        <v>0</v>
      </c>
      <c r="U120" s="50">
        <f t="shared" si="44"/>
        <v>0</v>
      </c>
      <c r="V120" s="50">
        <f t="shared" si="45"/>
        <v>0</v>
      </c>
      <c r="W120" s="50">
        <f t="shared" si="46"/>
        <v>0</v>
      </c>
      <c r="X120" s="50">
        <f t="shared" si="47"/>
        <v>0</v>
      </c>
      <c r="Y120" s="50"/>
      <c r="Z120" s="50"/>
      <c r="AA120" s="50"/>
      <c r="AB120" s="50"/>
      <c r="AC120" s="50"/>
      <c r="AD120" s="50">
        <f t="shared" si="48"/>
        <v>0</v>
      </c>
      <c r="AE120" s="50">
        <f t="shared" si="49"/>
        <v>0</v>
      </c>
      <c r="AF120" s="50">
        <f t="shared" si="50"/>
        <v>0</v>
      </c>
      <c r="AG120" s="50">
        <f t="shared" si="41"/>
        <v>0</v>
      </c>
      <c r="AI120" s="50">
        <f t="shared" si="51"/>
        <v>0</v>
      </c>
      <c r="AJ120" s="50">
        <f t="shared" si="52"/>
        <v>0</v>
      </c>
      <c r="AK120" s="50">
        <f t="shared" si="53"/>
        <v>0</v>
      </c>
      <c r="AL120" s="50">
        <f t="shared" si="54"/>
        <v>9.1478389385310055E-2</v>
      </c>
      <c r="AR120" s="50">
        <f t="shared" si="55"/>
        <v>0.11281518654667125</v>
      </c>
      <c r="AS120" s="50">
        <f t="shared" si="56"/>
        <v>0.12131328384919567</v>
      </c>
      <c r="AT120" s="50">
        <f t="shared" si="57"/>
        <v>0.1747813263159671</v>
      </c>
      <c r="AV120" s="49">
        <f t="shared" si="58"/>
        <v>0</v>
      </c>
      <c r="AW120" s="49">
        <f t="shared" si="59"/>
        <v>0</v>
      </c>
      <c r="AX120" s="49">
        <f t="shared" si="60"/>
        <v>0</v>
      </c>
      <c r="AY120" s="49">
        <f t="shared" si="61"/>
        <v>245.56092933035092</v>
      </c>
      <c r="AZ120" s="49">
        <f t="shared" si="62"/>
        <v>0</v>
      </c>
      <c r="BA120" s="49">
        <f t="shared" si="63"/>
        <v>0</v>
      </c>
      <c r="BB120" s="49">
        <f t="shared" si="64"/>
        <v>0</v>
      </c>
      <c r="BC120" s="49">
        <f t="shared" si="65"/>
        <v>0</v>
      </c>
      <c r="BD120" s="49">
        <f t="shared" si="66"/>
        <v>0</v>
      </c>
      <c r="BE120" s="49">
        <f t="shared" si="67"/>
        <v>302.83657415842242</v>
      </c>
      <c r="BF120" s="49">
        <f t="shared" si="68"/>
        <v>325.64852663342691</v>
      </c>
      <c r="BG120" s="49">
        <f t="shared" si="69"/>
        <v>469.17600110952947</v>
      </c>
      <c r="BH120" s="73">
        <f t="shared" si="70"/>
        <v>1343.2220312317295</v>
      </c>
      <c r="BI120" s="49">
        <f>VLOOKUP(A120,'1_12'!B:Q,16,0)</f>
        <v>5257.08</v>
      </c>
      <c r="BJ120" s="74">
        <f t="shared" si="71"/>
        <v>-3913.8579687682704</v>
      </c>
      <c r="BK120" s="50">
        <f t="shared" si="72"/>
        <v>3.0661040814775986E-3</v>
      </c>
    </row>
    <row r="121" spans="1:63" x14ac:dyDescent="0.3">
      <c r="A121" s="79" t="s">
        <v>1261</v>
      </c>
      <c r="B121" s="79" t="s">
        <v>1262</v>
      </c>
      <c r="C121" s="79">
        <f>VLOOKUP(B121,Площадь!A:B,2,0)</f>
        <v>14.6</v>
      </c>
      <c r="D121" s="97"/>
      <c r="E121">
        <v>31</v>
      </c>
      <c r="F121">
        <v>28</v>
      </c>
      <c r="G121">
        <v>31</v>
      </c>
      <c r="H121">
        <v>30</v>
      </c>
      <c r="I121">
        <v>31</v>
      </c>
      <c r="J121">
        <v>30</v>
      </c>
      <c r="K121">
        <v>31</v>
      </c>
      <c r="L121">
        <v>31</v>
      </c>
      <c r="M121">
        <v>30</v>
      </c>
      <c r="N121">
        <v>31</v>
      </c>
      <c r="O121">
        <v>30</v>
      </c>
      <c r="P121">
        <v>31</v>
      </c>
      <c r="Q121">
        <f t="shared" si="74"/>
        <v>365</v>
      </c>
      <c r="R121" s="116"/>
      <c r="S121" s="99"/>
      <c r="T121" s="50">
        <f t="shared" si="43"/>
        <v>0</v>
      </c>
      <c r="U121" s="50">
        <f t="shared" si="44"/>
        <v>0</v>
      </c>
      <c r="V121" s="50">
        <f t="shared" si="45"/>
        <v>0</v>
      </c>
      <c r="W121" s="50">
        <f t="shared" si="46"/>
        <v>0</v>
      </c>
      <c r="X121" s="50">
        <f t="shared" si="47"/>
        <v>0</v>
      </c>
      <c r="Y121" s="50"/>
      <c r="Z121" s="50"/>
      <c r="AA121" s="50"/>
      <c r="AB121" s="50"/>
      <c r="AC121" s="50"/>
      <c r="AD121" s="50">
        <f t="shared" si="48"/>
        <v>0</v>
      </c>
      <c r="AE121" s="50">
        <f t="shared" si="49"/>
        <v>0</v>
      </c>
      <c r="AF121" s="50">
        <f t="shared" si="50"/>
        <v>0</v>
      </c>
      <c r="AG121" s="50">
        <f t="shared" si="41"/>
        <v>0</v>
      </c>
      <c r="AI121" s="50">
        <f t="shared" si="51"/>
        <v>0</v>
      </c>
      <c r="AJ121" s="50">
        <f t="shared" si="52"/>
        <v>0</v>
      </c>
      <c r="AK121" s="50">
        <f t="shared" si="53"/>
        <v>0</v>
      </c>
      <c r="AL121" s="50">
        <f t="shared" si="54"/>
        <v>9.8204741545994623E-2</v>
      </c>
      <c r="AR121" s="50">
        <f t="shared" si="55"/>
        <v>0.12111042085157354</v>
      </c>
      <c r="AS121" s="50">
        <f t="shared" si="56"/>
        <v>0.13023337824987183</v>
      </c>
      <c r="AT121" s="50">
        <f t="shared" si="57"/>
        <v>0.18763289442743525</v>
      </c>
      <c r="AV121" s="49">
        <f t="shared" si="58"/>
        <v>0</v>
      </c>
      <c r="AW121" s="49">
        <f t="shared" si="59"/>
        <v>0</v>
      </c>
      <c r="AX121" s="49">
        <f t="shared" si="60"/>
        <v>0</v>
      </c>
      <c r="AY121" s="49">
        <f t="shared" si="61"/>
        <v>263.61688001640613</v>
      </c>
      <c r="AZ121" s="49">
        <f t="shared" si="62"/>
        <v>0</v>
      </c>
      <c r="BA121" s="49">
        <f t="shared" si="63"/>
        <v>0</v>
      </c>
      <c r="BB121" s="49">
        <f t="shared" si="64"/>
        <v>0</v>
      </c>
      <c r="BC121" s="49">
        <f t="shared" si="65"/>
        <v>0</v>
      </c>
      <c r="BD121" s="49">
        <f t="shared" si="66"/>
        <v>0</v>
      </c>
      <c r="BE121" s="49">
        <f t="shared" si="67"/>
        <v>325.10396931712995</v>
      </c>
      <c r="BF121" s="49">
        <f t="shared" si="68"/>
        <v>349.59327123882593</v>
      </c>
      <c r="BG121" s="49">
        <f t="shared" si="69"/>
        <v>503.6742364852301</v>
      </c>
      <c r="BH121" s="73">
        <f t="shared" si="70"/>
        <v>1441.9883570575921</v>
      </c>
      <c r="BI121" s="49">
        <f>VLOOKUP(A121,'1_12'!B:Q,16,0)</f>
        <v>5643.63</v>
      </c>
      <c r="BJ121" s="74">
        <f t="shared" si="71"/>
        <v>-4201.641642942408</v>
      </c>
      <c r="BK121" s="50">
        <f t="shared" si="72"/>
        <v>3.0661040814775986E-3</v>
      </c>
    </row>
    <row r="122" spans="1:63" x14ac:dyDescent="0.3">
      <c r="A122" s="79" t="s">
        <v>2050</v>
      </c>
      <c r="B122" s="79" t="s">
        <v>2051</v>
      </c>
      <c r="C122" s="79">
        <f>VLOOKUP(B122,Площадь!A:B,2,0)</f>
        <v>17.100000000000001</v>
      </c>
      <c r="D122" s="97"/>
      <c r="E122">
        <v>31</v>
      </c>
      <c r="F122">
        <v>28</v>
      </c>
      <c r="G122">
        <v>31</v>
      </c>
      <c r="H122">
        <v>30</v>
      </c>
      <c r="I122">
        <v>31</v>
      </c>
      <c r="J122">
        <v>30</v>
      </c>
      <c r="K122">
        <v>31</v>
      </c>
      <c r="L122">
        <v>31</v>
      </c>
      <c r="M122">
        <v>30</v>
      </c>
      <c r="N122">
        <v>31</v>
      </c>
      <c r="O122">
        <v>30</v>
      </c>
      <c r="P122">
        <v>31</v>
      </c>
      <c r="Q122">
        <f t="shared" si="74"/>
        <v>365</v>
      </c>
      <c r="R122" s="116"/>
      <c r="S122" s="99"/>
      <c r="T122" s="50">
        <f t="shared" si="43"/>
        <v>0</v>
      </c>
      <c r="U122" s="50">
        <f t="shared" si="44"/>
        <v>0</v>
      </c>
      <c r="V122" s="50">
        <f t="shared" si="45"/>
        <v>0</v>
      </c>
      <c r="W122" s="50">
        <f t="shared" si="46"/>
        <v>0</v>
      </c>
      <c r="X122" s="50">
        <f t="shared" si="47"/>
        <v>0</v>
      </c>
      <c r="Y122" s="50"/>
      <c r="Z122" s="50"/>
      <c r="AA122" s="50"/>
      <c r="AB122" s="50"/>
      <c r="AC122" s="50"/>
      <c r="AD122" s="50">
        <f t="shared" si="48"/>
        <v>0</v>
      </c>
      <c r="AE122" s="50">
        <f t="shared" si="49"/>
        <v>0</v>
      </c>
      <c r="AF122" s="50">
        <f t="shared" si="50"/>
        <v>0</v>
      </c>
      <c r="AG122" s="50">
        <f t="shared" si="41"/>
        <v>0</v>
      </c>
      <c r="AI122" s="50">
        <f t="shared" si="51"/>
        <v>0</v>
      </c>
      <c r="AJ122" s="50">
        <f t="shared" si="52"/>
        <v>0</v>
      </c>
      <c r="AK122" s="50">
        <f t="shared" si="53"/>
        <v>0</v>
      </c>
      <c r="AL122" s="50">
        <f t="shared" si="54"/>
        <v>0.11502062194770604</v>
      </c>
      <c r="AR122" s="50">
        <f t="shared" si="55"/>
        <v>0.14184850661382931</v>
      </c>
      <c r="AS122" s="50">
        <f t="shared" si="56"/>
        <v>0.15253361425156223</v>
      </c>
      <c r="AT122" s="50">
        <f t="shared" si="57"/>
        <v>0.2197618147061057</v>
      </c>
      <c r="AV122" s="49">
        <f t="shared" si="58"/>
        <v>0</v>
      </c>
      <c r="AW122" s="49">
        <f t="shared" si="59"/>
        <v>0</v>
      </c>
      <c r="AX122" s="49">
        <f t="shared" si="60"/>
        <v>0</v>
      </c>
      <c r="AY122" s="49">
        <f t="shared" si="61"/>
        <v>308.75675673154421</v>
      </c>
      <c r="AZ122" s="49">
        <f t="shared" si="62"/>
        <v>0</v>
      </c>
      <c r="BA122" s="49">
        <f t="shared" si="63"/>
        <v>0</v>
      </c>
      <c r="BB122" s="49">
        <f t="shared" si="64"/>
        <v>0</v>
      </c>
      <c r="BC122" s="49">
        <f t="shared" si="65"/>
        <v>0</v>
      </c>
      <c r="BD122" s="49">
        <f t="shared" si="66"/>
        <v>0</v>
      </c>
      <c r="BE122" s="49">
        <f t="shared" si="67"/>
        <v>380.77245721389886</v>
      </c>
      <c r="BF122" s="49">
        <f t="shared" si="68"/>
        <v>409.45513275232361</v>
      </c>
      <c r="BG122" s="49">
        <f t="shared" si="69"/>
        <v>589.91982492448187</v>
      </c>
      <c r="BH122" s="73">
        <f t="shared" si="70"/>
        <v>1688.9041716222487</v>
      </c>
      <c r="BI122" s="49">
        <f>VLOOKUP(A122,'1_12'!B:Q,16,0)</f>
        <v>6609.9600000000009</v>
      </c>
      <c r="BJ122" s="74">
        <f t="shared" si="71"/>
        <v>-4921.0558283777518</v>
      </c>
      <c r="BK122" s="50">
        <f t="shared" si="72"/>
        <v>3.0661040814775982E-3</v>
      </c>
    </row>
    <row r="123" spans="1:63" x14ac:dyDescent="0.3">
      <c r="A123" s="79" t="s">
        <v>2240</v>
      </c>
      <c r="B123" s="79" t="s">
        <v>2241</v>
      </c>
      <c r="C123" s="79">
        <f>VLOOKUP(B123,Площадь!A:B,2,0)</f>
        <v>15.5</v>
      </c>
      <c r="D123" s="97"/>
      <c r="E123">
        <v>31</v>
      </c>
      <c r="F123">
        <v>28</v>
      </c>
      <c r="G123">
        <v>31</v>
      </c>
      <c r="H123">
        <v>30</v>
      </c>
      <c r="I123">
        <v>31</v>
      </c>
      <c r="J123">
        <v>30</v>
      </c>
      <c r="K123">
        <v>31</v>
      </c>
      <c r="L123">
        <v>31</v>
      </c>
      <c r="M123">
        <v>30</v>
      </c>
      <c r="N123">
        <v>31</v>
      </c>
      <c r="O123">
        <v>30</v>
      </c>
      <c r="P123">
        <v>31</v>
      </c>
      <c r="Q123">
        <f t="shared" si="74"/>
        <v>365</v>
      </c>
      <c r="R123" s="116"/>
      <c r="S123" s="99"/>
      <c r="T123" s="50">
        <f t="shared" si="43"/>
        <v>0</v>
      </c>
      <c r="U123" s="50">
        <f t="shared" si="44"/>
        <v>0</v>
      </c>
      <c r="V123" s="50">
        <f t="shared" si="45"/>
        <v>0</v>
      </c>
      <c r="W123" s="50">
        <f t="shared" si="46"/>
        <v>0</v>
      </c>
      <c r="X123" s="50">
        <f t="shared" si="47"/>
        <v>0</v>
      </c>
      <c r="Y123" s="50"/>
      <c r="Z123" s="50"/>
      <c r="AA123" s="50"/>
      <c r="AB123" s="50"/>
      <c r="AC123" s="50"/>
      <c r="AD123" s="50">
        <f t="shared" si="48"/>
        <v>0</v>
      </c>
      <c r="AE123" s="50">
        <f t="shared" si="49"/>
        <v>0</v>
      </c>
      <c r="AF123" s="50">
        <f t="shared" si="50"/>
        <v>0</v>
      </c>
      <c r="AG123" s="50">
        <f t="shared" si="41"/>
        <v>0</v>
      </c>
      <c r="AI123" s="50">
        <f t="shared" si="51"/>
        <v>0</v>
      </c>
      <c r="AJ123" s="50">
        <f t="shared" si="52"/>
        <v>0</v>
      </c>
      <c r="AK123" s="50">
        <f t="shared" si="53"/>
        <v>0</v>
      </c>
      <c r="AL123" s="50">
        <f t="shared" si="54"/>
        <v>0.10425845849061073</v>
      </c>
      <c r="AR123" s="50">
        <f t="shared" si="55"/>
        <v>0.12857613172598562</v>
      </c>
      <c r="AS123" s="50">
        <f t="shared" si="56"/>
        <v>0.13826146321048038</v>
      </c>
      <c r="AT123" s="50">
        <f t="shared" si="57"/>
        <v>0.19919930572775663</v>
      </c>
      <c r="AV123" s="49">
        <f t="shared" si="58"/>
        <v>0</v>
      </c>
      <c r="AW123" s="49">
        <f t="shared" si="59"/>
        <v>0</v>
      </c>
      <c r="AX123" s="49">
        <f t="shared" si="60"/>
        <v>0</v>
      </c>
      <c r="AY123" s="49">
        <f t="shared" si="61"/>
        <v>279.86723563385584</v>
      </c>
      <c r="AZ123" s="49">
        <f t="shared" si="62"/>
        <v>0</v>
      </c>
      <c r="BA123" s="49">
        <f t="shared" si="63"/>
        <v>0</v>
      </c>
      <c r="BB123" s="49">
        <f t="shared" si="64"/>
        <v>0</v>
      </c>
      <c r="BC123" s="49">
        <f t="shared" si="65"/>
        <v>0</v>
      </c>
      <c r="BD123" s="49">
        <f t="shared" si="66"/>
        <v>0</v>
      </c>
      <c r="BE123" s="49">
        <f t="shared" si="67"/>
        <v>345.14462495996673</v>
      </c>
      <c r="BF123" s="49">
        <f t="shared" si="68"/>
        <v>371.14354138368515</v>
      </c>
      <c r="BG123" s="49">
        <f t="shared" si="69"/>
        <v>534.72264832336077</v>
      </c>
      <c r="BH123" s="73">
        <f t="shared" si="70"/>
        <v>1530.8780503008684</v>
      </c>
      <c r="BI123" s="49">
        <f>VLOOKUP(A123,'1_12'!B:Q,16,0)</f>
        <v>5991.4800000000014</v>
      </c>
      <c r="BJ123" s="74">
        <f t="shared" si="71"/>
        <v>-4460.601949699133</v>
      </c>
      <c r="BK123" s="50">
        <f t="shared" si="72"/>
        <v>3.0661040814775986E-3</v>
      </c>
    </row>
    <row r="124" spans="1:63" x14ac:dyDescent="0.3">
      <c r="A124" s="79" t="s">
        <v>2447</v>
      </c>
      <c r="B124" s="79" t="s">
        <v>2448</v>
      </c>
      <c r="C124" s="79">
        <f>VLOOKUP(B124,Площадь!A:B,2,0)</f>
        <v>13.6</v>
      </c>
      <c r="D124" s="97"/>
      <c r="E124">
        <v>31</v>
      </c>
      <c r="F124">
        <v>28</v>
      </c>
      <c r="G124">
        <v>31</v>
      </c>
      <c r="H124">
        <v>30</v>
      </c>
      <c r="I124">
        <v>31</v>
      </c>
      <c r="J124">
        <v>30</v>
      </c>
      <c r="K124">
        <v>31</v>
      </c>
      <c r="L124">
        <v>31</v>
      </c>
      <c r="M124">
        <v>30</v>
      </c>
      <c r="N124">
        <v>31</v>
      </c>
      <c r="O124">
        <v>30</v>
      </c>
      <c r="P124">
        <v>31</v>
      </c>
      <c r="Q124">
        <f t="shared" si="74"/>
        <v>365</v>
      </c>
      <c r="R124" s="116"/>
      <c r="S124" s="99"/>
      <c r="T124" s="50">
        <f t="shared" si="43"/>
        <v>0</v>
      </c>
      <c r="U124" s="50">
        <f t="shared" si="44"/>
        <v>0</v>
      </c>
      <c r="V124" s="50">
        <f t="shared" si="45"/>
        <v>0</v>
      </c>
      <c r="W124" s="50">
        <f t="shared" si="46"/>
        <v>0</v>
      </c>
      <c r="X124" s="50">
        <f t="shared" si="47"/>
        <v>0</v>
      </c>
      <c r="Y124" s="50"/>
      <c r="Z124" s="50"/>
      <c r="AA124" s="50"/>
      <c r="AB124" s="50"/>
      <c r="AC124" s="50"/>
      <c r="AD124" s="50">
        <f t="shared" si="48"/>
        <v>0</v>
      </c>
      <c r="AE124" s="50">
        <f t="shared" si="49"/>
        <v>0</v>
      </c>
      <c r="AF124" s="50">
        <f t="shared" si="50"/>
        <v>0</v>
      </c>
      <c r="AG124" s="50">
        <f t="shared" si="41"/>
        <v>0</v>
      </c>
      <c r="AI124" s="50">
        <f t="shared" si="51"/>
        <v>0</v>
      </c>
      <c r="AJ124" s="50">
        <f t="shared" si="52"/>
        <v>0</v>
      </c>
      <c r="AK124" s="50">
        <f t="shared" si="53"/>
        <v>0</v>
      </c>
      <c r="AL124" s="50">
        <f t="shared" si="54"/>
        <v>9.1478389385310055E-2</v>
      </c>
      <c r="AR124" s="50">
        <f t="shared" si="55"/>
        <v>0.11281518654667125</v>
      </c>
      <c r="AS124" s="50">
        <f t="shared" si="56"/>
        <v>0.12131328384919567</v>
      </c>
      <c r="AT124" s="50">
        <f t="shared" si="57"/>
        <v>0.1747813263159671</v>
      </c>
      <c r="AV124" s="49">
        <f t="shared" si="58"/>
        <v>0</v>
      </c>
      <c r="AW124" s="49">
        <f t="shared" si="59"/>
        <v>0</v>
      </c>
      <c r="AX124" s="49">
        <f t="shared" si="60"/>
        <v>0</v>
      </c>
      <c r="AY124" s="49">
        <f t="shared" si="61"/>
        <v>245.56092933035092</v>
      </c>
      <c r="AZ124" s="49">
        <f t="shared" si="62"/>
        <v>0</v>
      </c>
      <c r="BA124" s="49">
        <f t="shared" si="63"/>
        <v>0</v>
      </c>
      <c r="BB124" s="49">
        <f t="shared" si="64"/>
        <v>0</v>
      </c>
      <c r="BC124" s="49">
        <f t="shared" si="65"/>
        <v>0</v>
      </c>
      <c r="BD124" s="49">
        <f t="shared" si="66"/>
        <v>0</v>
      </c>
      <c r="BE124" s="49">
        <f t="shared" si="67"/>
        <v>302.83657415842242</v>
      </c>
      <c r="BF124" s="49">
        <f t="shared" si="68"/>
        <v>325.64852663342691</v>
      </c>
      <c r="BG124" s="49">
        <f t="shared" si="69"/>
        <v>469.17600110952947</v>
      </c>
      <c r="BH124" s="73">
        <f t="shared" si="70"/>
        <v>1343.2220312317295</v>
      </c>
      <c r="BI124" s="49">
        <f>VLOOKUP(A124,'1_12'!B:Q,16,0)</f>
        <v>5257.08</v>
      </c>
      <c r="BJ124" s="74">
        <f t="shared" si="71"/>
        <v>-3913.8579687682704</v>
      </c>
      <c r="BK124" s="50">
        <f t="shared" si="72"/>
        <v>3.0661040814775986E-3</v>
      </c>
    </row>
    <row r="125" spans="1:63" x14ac:dyDescent="0.3">
      <c r="A125" s="79" t="s">
        <v>535</v>
      </c>
      <c r="B125" s="79" t="s">
        <v>536</v>
      </c>
      <c r="C125" s="79">
        <f>VLOOKUP(B125,Площадь!A:B,2,0)</f>
        <v>17.100000000000001</v>
      </c>
      <c r="D125" s="97"/>
      <c r="E125">
        <v>31</v>
      </c>
      <c r="F125">
        <v>28</v>
      </c>
      <c r="G125">
        <v>31</v>
      </c>
      <c r="H125">
        <v>30</v>
      </c>
      <c r="I125">
        <v>31</v>
      </c>
      <c r="J125">
        <v>30</v>
      </c>
      <c r="K125">
        <v>31</v>
      </c>
      <c r="L125">
        <v>31</v>
      </c>
      <c r="M125">
        <v>30</v>
      </c>
      <c r="N125">
        <v>31</v>
      </c>
      <c r="O125">
        <v>30</v>
      </c>
      <c r="P125">
        <v>31</v>
      </c>
      <c r="Q125">
        <f t="shared" si="74"/>
        <v>365</v>
      </c>
      <c r="R125" s="116"/>
      <c r="S125" s="99"/>
      <c r="T125" s="50">
        <f t="shared" si="43"/>
        <v>0</v>
      </c>
      <c r="U125" s="50">
        <f t="shared" si="44"/>
        <v>0</v>
      </c>
      <c r="V125" s="50">
        <f t="shared" si="45"/>
        <v>0</v>
      </c>
      <c r="W125" s="50">
        <f t="shared" si="46"/>
        <v>0</v>
      </c>
      <c r="X125" s="50">
        <f t="shared" si="47"/>
        <v>0</v>
      </c>
      <c r="Y125" s="50"/>
      <c r="Z125" s="50"/>
      <c r="AA125" s="50"/>
      <c r="AB125" s="50"/>
      <c r="AC125" s="50"/>
      <c r="AD125" s="50">
        <f t="shared" si="48"/>
        <v>0</v>
      </c>
      <c r="AE125" s="50">
        <f t="shared" si="49"/>
        <v>0</v>
      </c>
      <c r="AF125" s="50">
        <f t="shared" si="50"/>
        <v>0</v>
      </c>
      <c r="AG125" s="50">
        <f t="shared" si="41"/>
        <v>0</v>
      </c>
      <c r="AI125" s="50">
        <f t="shared" si="51"/>
        <v>0</v>
      </c>
      <c r="AJ125" s="50">
        <f t="shared" si="52"/>
        <v>0</v>
      </c>
      <c r="AK125" s="50">
        <f t="shared" si="53"/>
        <v>0</v>
      </c>
      <c r="AL125" s="50">
        <f t="shared" si="54"/>
        <v>0.11502062194770604</v>
      </c>
      <c r="AR125" s="50">
        <f t="shared" si="55"/>
        <v>0.14184850661382931</v>
      </c>
      <c r="AS125" s="50">
        <f t="shared" si="56"/>
        <v>0.15253361425156223</v>
      </c>
      <c r="AT125" s="50">
        <f t="shared" si="57"/>
        <v>0.2197618147061057</v>
      </c>
      <c r="AV125" s="49">
        <f t="shared" si="58"/>
        <v>0</v>
      </c>
      <c r="AW125" s="49">
        <f t="shared" si="59"/>
        <v>0</v>
      </c>
      <c r="AX125" s="49">
        <f t="shared" si="60"/>
        <v>0</v>
      </c>
      <c r="AY125" s="49">
        <f t="shared" si="61"/>
        <v>308.75675673154421</v>
      </c>
      <c r="AZ125" s="49">
        <f t="shared" si="62"/>
        <v>0</v>
      </c>
      <c r="BA125" s="49">
        <f t="shared" si="63"/>
        <v>0</v>
      </c>
      <c r="BB125" s="49">
        <f t="shared" si="64"/>
        <v>0</v>
      </c>
      <c r="BC125" s="49">
        <f t="shared" si="65"/>
        <v>0</v>
      </c>
      <c r="BD125" s="49">
        <f t="shared" si="66"/>
        <v>0</v>
      </c>
      <c r="BE125" s="49">
        <f t="shared" si="67"/>
        <v>380.77245721389886</v>
      </c>
      <c r="BF125" s="49">
        <f t="shared" si="68"/>
        <v>409.45513275232361</v>
      </c>
      <c r="BG125" s="49">
        <f t="shared" si="69"/>
        <v>589.91982492448187</v>
      </c>
      <c r="BH125" s="73">
        <f t="shared" si="70"/>
        <v>1688.9041716222487</v>
      </c>
      <c r="BI125" s="49">
        <f>VLOOKUP(A125,'1_12'!B:Q,16,0)</f>
        <v>6609.9600000000009</v>
      </c>
      <c r="BJ125" s="74">
        <f t="shared" si="71"/>
        <v>-4921.0558283777518</v>
      </c>
      <c r="BK125" s="50">
        <f t="shared" si="72"/>
        <v>3.0661040814775982E-3</v>
      </c>
    </row>
    <row r="126" spans="1:63" x14ac:dyDescent="0.3">
      <c r="A126" s="79" t="s">
        <v>1671</v>
      </c>
      <c r="B126" s="79" t="s">
        <v>1672</v>
      </c>
      <c r="C126" s="79">
        <f>VLOOKUP(B126,Площадь!A:B,2,0)</f>
        <v>15.5</v>
      </c>
      <c r="D126" s="97"/>
      <c r="E126">
        <v>31</v>
      </c>
      <c r="F126">
        <v>28</v>
      </c>
      <c r="G126">
        <v>31</v>
      </c>
      <c r="H126">
        <v>30</v>
      </c>
      <c r="I126">
        <v>31</v>
      </c>
      <c r="J126">
        <v>30</v>
      </c>
      <c r="K126">
        <v>31</v>
      </c>
      <c r="L126">
        <v>31</v>
      </c>
      <c r="M126">
        <v>30</v>
      </c>
      <c r="N126">
        <v>31</v>
      </c>
      <c r="O126">
        <v>30</v>
      </c>
      <c r="P126">
        <v>31</v>
      </c>
      <c r="Q126">
        <f t="shared" si="74"/>
        <v>365</v>
      </c>
      <c r="R126" s="116"/>
      <c r="S126" s="99"/>
      <c r="T126" s="50">
        <f t="shared" si="43"/>
        <v>0</v>
      </c>
      <c r="U126" s="50">
        <f t="shared" si="44"/>
        <v>0</v>
      </c>
      <c r="V126" s="50">
        <f t="shared" si="45"/>
        <v>0</v>
      </c>
      <c r="W126" s="50">
        <f t="shared" si="46"/>
        <v>0</v>
      </c>
      <c r="X126" s="50">
        <f t="shared" si="47"/>
        <v>0</v>
      </c>
      <c r="Y126" s="50"/>
      <c r="Z126" s="50"/>
      <c r="AA126" s="50"/>
      <c r="AB126" s="50"/>
      <c r="AC126" s="50"/>
      <c r="AD126" s="50">
        <f t="shared" si="48"/>
        <v>0</v>
      </c>
      <c r="AE126" s="50">
        <f t="shared" si="49"/>
        <v>0</v>
      </c>
      <c r="AF126" s="50">
        <f t="shared" si="50"/>
        <v>0</v>
      </c>
      <c r="AG126" s="50">
        <f t="shared" si="41"/>
        <v>0</v>
      </c>
      <c r="AI126" s="50">
        <f t="shared" si="51"/>
        <v>0</v>
      </c>
      <c r="AJ126" s="50">
        <f t="shared" si="52"/>
        <v>0</v>
      </c>
      <c r="AK126" s="50">
        <f t="shared" si="53"/>
        <v>0</v>
      </c>
      <c r="AL126" s="50">
        <f t="shared" si="54"/>
        <v>0.10425845849061073</v>
      </c>
      <c r="AR126" s="50">
        <f t="shared" si="55"/>
        <v>0.12857613172598562</v>
      </c>
      <c r="AS126" s="50">
        <f t="shared" si="56"/>
        <v>0.13826146321048038</v>
      </c>
      <c r="AT126" s="50">
        <f t="shared" si="57"/>
        <v>0.19919930572775663</v>
      </c>
      <c r="AV126" s="49">
        <f t="shared" si="58"/>
        <v>0</v>
      </c>
      <c r="AW126" s="49">
        <f t="shared" si="59"/>
        <v>0</v>
      </c>
      <c r="AX126" s="49">
        <f t="shared" si="60"/>
        <v>0</v>
      </c>
      <c r="AY126" s="49">
        <f t="shared" si="61"/>
        <v>279.86723563385584</v>
      </c>
      <c r="AZ126" s="49">
        <f t="shared" si="62"/>
        <v>0</v>
      </c>
      <c r="BA126" s="49">
        <f t="shared" si="63"/>
        <v>0</v>
      </c>
      <c r="BB126" s="49">
        <f t="shared" si="64"/>
        <v>0</v>
      </c>
      <c r="BC126" s="49">
        <f t="shared" si="65"/>
        <v>0</v>
      </c>
      <c r="BD126" s="49">
        <f t="shared" si="66"/>
        <v>0</v>
      </c>
      <c r="BE126" s="49">
        <f t="shared" si="67"/>
        <v>345.14462495996673</v>
      </c>
      <c r="BF126" s="49">
        <f t="shared" si="68"/>
        <v>371.14354138368515</v>
      </c>
      <c r="BG126" s="49">
        <f t="shared" si="69"/>
        <v>534.72264832336077</v>
      </c>
      <c r="BH126" s="73">
        <f t="shared" si="70"/>
        <v>1530.8780503008684</v>
      </c>
      <c r="BI126" s="49">
        <f>VLOOKUP(A126,'1_12'!B:Q,16,0)</f>
        <v>5991.4800000000014</v>
      </c>
      <c r="BJ126" s="74">
        <f t="shared" si="71"/>
        <v>-4460.601949699133</v>
      </c>
      <c r="BK126" s="50">
        <f t="shared" si="72"/>
        <v>3.0661040814775986E-3</v>
      </c>
    </row>
    <row r="127" spans="1:63" x14ac:dyDescent="0.3">
      <c r="A127" s="79" t="s">
        <v>1326</v>
      </c>
      <c r="B127" s="79" t="s">
        <v>1327</v>
      </c>
      <c r="C127" s="79">
        <f>VLOOKUP(B127,Площадь!A:B,2,0)</f>
        <v>13.6</v>
      </c>
      <c r="D127" s="97"/>
      <c r="E127">
        <v>31</v>
      </c>
      <c r="F127">
        <v>28</v>
      </c>
      <c r="G127">
        <v>31</v>
      </c>
      <c r="H127">
        <v>30</v>
      </c>
      <c r="I127">
        <v>31</v>
      </c>
      <c r="J127">
        <v>30</v>
      </c>
      <c r="K127">
        <v>31</v>
      </c>
      <c r="L127">
        <v>31</v>
      </c>
      <c r="M127">
        <v>30</v>
      </c>
      <c r="N127">
        <v>31</v>
      </c>
      <c r="O127">
        <v>30</v>
      </c>
      <c r="P127">
        <v>31</v>
      </c>
      <c r="Q127">
        <f t="shared" si="74"/>
        <v>365</v>
      </c>
      <c r="R127" s="116"/>
      <c r="S127" s="99"/>
      <c r="T127" s="50">
        <f t="shared" si="43"/>
        <v>0</v>
      </c>
      <c r="U127" s="50">
        <f t="shared" si="44"/>
        <v>0</v>
      </c>
      <c r="V127" s="50">
        <f t="shared" si="45"/>
        <v>0</v>
      </c>
      <c r="W127" s="50">
        <f t="shared" si="46"/>
        <v>0</v>
      </c>
      <c r="X127" s="50">
        <f t="shared" si="47"/>
        <v>0</v>
      </c>
      <c r="Y127" s="50"/>
      <c r="Z127" s="50"/>
      <c r="AA127" s="50"/>
      <c r="AB127" s="50"/>
      <c r="AC127" s="50"/>
      <c r="AD127" s="50">
        <f t="shared" si="48"/>
        <v>0</v>
      </c>
      <c r="AE127" s="50">
        <f t="shared" si="49"/>
        <v>0</v>
      </c>
      <c r="AF127" s="50">
        <f t="shared" si="50"/>
        <v>0</v>
      </c>
      <c r="AG127" s="50">
        <f t="shared" si="41"/>
        <v>0</v>
      </c>
      <c r="AI127" s="50">
        <f t="shared" si="51"/>
        <v>0</v>
      </c>
      <c r="AJ127" s="50">
        <f t="shared" si="52"/>
        <v>0</v>
      </c>
      <c r="AK127" s="50">
        <f t="shared" si="53"/>
        <v>0</v>
      </c>
      <c r="AL127" s="50">
        <f t="shared" si="54"/>
        <v>9.1478389385310055E-2</v>
      </c>
      <c r="AR127" s="50">
        <f t="shared" si="55"/>
        <v>0.11281518654667125</v>
      </c>
      <c r="AS127" s="50">
        <f t="shared" si="56"/>
        <v>0.12131328384919567</v>
      </c>
      <c r="AT127" s="50">
        <f t="shared" si="57"/>
        <v>0.1747813263159671</v>
      </c>
      <c r="AV127" s="49">
        <f t="shared" si="58"/>
        <v>0</v>
      </c>
      <c r="AW127" s="49">
        <f t="shared" si="59"/>
        <v>0</v>
      </c>
      <c r="AX127" s="49">
        <f t="shared" si="60"/>
        <v>0</v>
      </c>
      <c r="AY127" s="49">
        <f t="shared" si="61"/>
        <v>245.56092933035092</v>
      </c>
      <c r="AZ127" s="49">
        <f t="shared" si="62"/>
        <v>0</v>
      </c>
      <c r="BA127" s="49">
        <f t="shared" si="63"/>
        <v>0</v>
      </c>
      <c r="BB127" s="49">
        <f t="shared" si="64"/>
        <v>0</v>
      </c>
      <c r="BC127" s="49">
        <f t="shared" si="65"/>
        <v>0</v>
      </c>
      <c r="BD127" s="49">
        <f t="shared" si="66"/>
        <v>0</v>
      </c>
      <c r="BE127" s="49">
        <f t="shared" si="67"/>
        <v>302.83657415842242</v>
      </c>
      <c r="BF127" s="49">
        <f t="shared" si="68"/>
        <v>325.64852663342691</v>
      </c>
      <c r="BG127" s="49">
        <f t="shared" si="69"/>
        <v>469.17600110952947</v>
      </c>
      <c r="BH127" s="73">
        <f t="shared" si="70"/>
        <v>1343.2220312317295</v>
      </c>
      <c r="BI127" s="49">
        <f>VLOOKUP(A127,'1_12'!B:Q,16,0)</f>
        <v>5257.08</v>
      </c>
      <c r="BJ127" s="74">
        <f t="shared" si="71"/>
        <v>-3913.8579687682704</v>
      </c>
      <c r="BK127" s="50">
        <f t="shared" si="72"/>
        <v>3.0661040814775986E-3</v>
      </c>
    </row>
    <row r="128" spans="1:63" x14ac:dyDescent="0.3">
      <c r="A128" s="79" t="s">
        <v>655</v>
      </c>
      <c r="B128" s="79" t="s">
        <v>656</v>
      </c>
      <c r="C128" s="79">
        <f>VLOOKUP(B128,Площадь!A:B,2,0)</f>
        <v>17.100000000000001</v>
      </c>
      <c r="D128" s="97"/>
      <c r="E128">
        <v>31</v>
      </c>
      <c r="F128">
        <v>28</v>
      </c>
      <c r="G128">
        <v>31</v>
      </c>
      <c r="H128">
        <v>30</v>
      </c>
      <c r="I128">
        <v>31</v>
      </c>
      <c r="J128">
        <v>30</v>
      </c>
      <c r="K128">
        <v>31</v>
      </c>
      <c r="L128">
        <v>31</v>
      </c>
      <c r="M128">
        <v>30</v>
      </c>
      <c r="N128">
        <v>31</v>
      </c>
      <c r="O128">
        <v>30</v>
      </c>
      <c r="P128">
        <v>31</v>
      </c>
      <c r="Q128">
        <f t="shared" si="74"/>
        <v>365</v>
      </c>
      <c r="R128" s="116"/>
      <c r="S128" s="99"/>
      <c r="T128" s="50">
        <f t="shared" si="43"/>
        <v>0</v>
      </c>
      <c r="U128" s="50">
        <f t="shared" si="44"/>
        <v>0</v>
      </c>
      <c r="V128" s="50">
        <f t="shared" si="45"/>
        <v>0</v>
      </c>
      <c r="W128" s="50">
        <f t="shared" si="46"/>
        <v>0</v>
      </c>
      <c r="X128" s="50">
        <f t="shared" si="47"/>
        <v>0</v>
      </c>
      <c r="Y128" s="50"/>
      <c r="Z128" s="50"/>
      <c r="AA128" s="50"/>
      <c r="AB128" s="50"/>
      <c r="AC128" s="50"/>
      <c r="AD128" s="50">
        <f t="shared" si="48"/>
        <v>0</v>
      </c>
      <c r="AE128" s="50">
        <f t="shared" si="49"/>
        <v>0</v>
      </c>
      <c r="AF128" s="50">
        <f t="shared" si="50"/>
        <v>0</v>
      </c>
      <c r="AG128" s="50">
        <f t="shared" si="41"/>
        <v>0</v>
      </c>
      <c r="AI128" s="50">
        <f t="shared" si="51"/>
        <v>0</v>
      </c>
      <c r="AJ128" s="50">
        <f t="shared" si="52"/>
        <v>0</v>
      </c>
      <c r="AK128" s="50">
        <f t="shared" si="53"/>
        <v>0</v>
      </c>
      <c r="AL128" s="50">
        <f t="shared" si="54"/>
        <v>0.11502062194770604</v>
      </c>
      <c r="AR128" s="50">
        <f t="shared" si="55"/>
        <v>0.14184850661382931</v>
      </c>
      <c r="AS128" s="50">
        <f t="shared" si="56"/>
        <v>0.15253361425156223</v>
      </c>
      <c r="AT128" s="50">
        <f t="shared" si="57"/>
        <v>0.2197618147061057</v>
      </c>
      <c r="AV128" s="49">
        <f t="shared" si="58"/>
        <v>0</v>
      </c>
      <c r="AW128" s="49">
        <f t="shared" si="59"/>
        <v>0</v>
      </c>
      <c r="AX128" s="49">
        <f t="shared" si="60"/>
        <v>0</v>
      </c>
      <c r="AY128" s="49">
        <f t="shared" si="61"/>
        <v>308.75675673154421</v>
      </c>
      <c r="AZ128" s="49">
        <f t="shared" si="62"/>
        <v>0</v>
      </c>
      <c r="BA128" s="49">
        <f t="shared" si="63"/>
        <v>0</v>
      </c>
      <c r="BB128" s="49">
        <f t="shared" si="64"/>
        <v>0</v>
      </c>
      <c r="BC128" s="49">
        <f t="shared" si="65"/>
        <v>0</v>
      </c>
      <c r="BD128" s="49">
        <f t="shared" si="66"/>
        <v>0</v>
      </c>
      <c r="BE128" s="49">
        <f t="shared" si="67"/>
        <v>380.77245721389886</v>
      </c>
      <c r="BF128" s="49">
        <f t="shared" si="68"/>
        <v>409.45513275232361</v>
      </c>
      <c r="BG128" s="49">
        <f t="shared" si="69"/>
        <v>589.91982492448187</v>
      </c>
      <c r="BH128" s="73">
        <f t="shared" si="70"/>
        <v>1688.9041716222487</v>
      </c>
      <c r="BI128" s="49">
        <f>VLOOKUP(A128,'1_12'!B:Q,16,0)</f>
        <v>6609.9600000000009</v>
      </c>
      <c r="BJ128" s="74">
        <f t="shared" si="71"/>
        <v>-4921.0558283777518</v>
      </c>
      <c r="BK128" s="50">
        <f t="shared" si="72"/>
        <v>3.0661040814775982E-3</v>
      </c>
    </row>
    <row r="129" spans="1:63" x14ac:dyDescent="0.3">
      <c r="A129" s="79" t="s">
        <v>703</v>
      </c>
      <c r="B129" s="79" t="s">
        <v>704</v>
      </c>
      <c r="C129" s="79">
        <f>VLOOKUP(B129,Площадь!A:B,2,0)</f>
        <v>15</v>
      </c>
      <c r="D129" s="97"/>
      <c r="E129">
        <v>31</v>
      </c>
      <c r="F129">
        <v>28</v>
      </c>
      <c r="G129">
        <v>31</v>
      </c>
      <c r="H129">
        <v>30</v>
      </c>
      <c r="I129">
        <v>31</v>
      </c>
      <c r="J129">
        <v>30</v>
      </c>
      <c r="K129">
        <v>31</v>
      </c>
      <c r="L129">
        <v>31</v>
      </c>
      <c r="M129">
        <v>30</v>
      </c>
      <c r="N129">
        <v>31</v>
      </c>
      <c r="O129">
        <v>30</v>
      </c>
      <c r="P129">
        <v>31</v>
      </c>
      <c r="Q129">
        <f t="shared" si="74"/>
        <v>365</v>
      </c>
      <c r="R129" s="116"/>
      <c r="S129" s="99"/>
      <c r="T129" s="50">
        <f t="shared" si="43"/>
        <v>0</v>
      </c>
      <c r="U129" s="50">
        <f t="shared" si="44"/>
        <v>0</v>
      </c>
      <c r="V129" s="50">
        <f t="shared" si="45"/>
        <v>0</v>
      </c>
      <c r="W129" s="50">
        <f t="shared" si="46"/>
        <v>0</v>
      </c>
      <c r="X129" s="50">
        <f t="shared" si="47"/>
        <v>0</v>
      </c>
      <c r="Y129" s="50"/>
      <c r="Z129" s="50"/>
      <c r="AA129" s="50"/>
      <c r="AB129" s="50"/>
      <c r="AC129" s="50"/>
      <c r="AD129" s="50">
        <f t="shared" si="48"/>
        <v>0</v>
      </c>
      <c r="AE129" s="50">
        <f t="shared" si="49"/>
        <v>0</v>
      </c>
      <c r="AF129" s="50">
        <f t="shared" si="50"/>
        <v>0</v>
      </c>
      <c r="AG129" s="50">
        <f t="shared" si="41"/>
        <v>0</v>
      </c>
      <c r="AI129" s="50">
        <f t="shared" si="51"/>
        <v>0</v>
      </c>
      <c r="AJ129" s="50">
        <f t="shared" si="52"/>
        <v>0</v>
      </c>
      <c r="AK129" s="50">
        <f t="shared" si="53"/>
        <v>0</v>
      </c>
      <c r="AL129" s="50">
        <f t="shared" si="54"/>
        <v>0.10089528241026845</v>
      </c>
      <c r="AR129" s="50">
        <f t="shared" si="55"/>
        <v>0.12442851457353449</v>
      </c>
      <c r="AS129" s="50">
        <f t="shared" si="56"/>
        <v>0.13380141601014231</v>
      </c>
      <c r="AT129" s="50">
        <f t="shared" si="57"/>
        <v>0.19277352167202252</v>
      </c>
      <c r="AV129" s="49">
        <f t="shared" si="58"/>
        <v>0</v>
      </c>
      <c r="AW129" s="49">
        <f t="shared" si="59"/>
        <v>0</v>
      </c>
      <c r="AX129" s="49">
        <f t="shared" si="60"/>
        <v>0</v>
      </c>
      <c r="AY129" s="49">
        <f t="shared" si="61"/>
        <v>270.83926029082824</v>
      </c>
      <c r="AZ129" s="49">
        <f t="shared" si="62"/>
        <v>0</v>
      </c>
      <c r="BA129" s="49">
        <f t="shared" si="63"/>
        <v>0</v>
      </c>
      <c r="BB129" s="49">
        <f t="shared" si="64"/>
        <v>0</v>
      </c>
      <c r="BC129" s="49">
        <f t="shared" si="65"/>
        <v>0</v>
      </c>
      <c r="BD129" s="49">
        <f t="shared" si="66"/>
        <v>0</v>
      </c>
      <c r="BE129" s="49">
        <f t="shared" si="67"/>
        <v>334.01092738061305</v>
      </c>
      <c r="BF129" s="49">
        <f t="shared" si="68"/>
        <v>359.17116908098563</v>
      </c>
      <c r="BG129" s="49">
        <f t="shared" si="69"/>
        <v>517.47353063551043</v>
      </c>
      <c r="BH129" s="73">
        <f t="shared" si="70"/>
        <v>1481.4948873879375</v>
      </c>
      <c r="BI129" s="49">
        <f>VLOOKUP(A129,'1_12'!B:Q,16,0)</f>
        <v>5798.25</v>
      </c>
      <c r="BJ129" s="74">
        <f t="shared" si="71"/>
        <v>-4316.7551126120625</v>
      </c>
      <c r="BK129" s="50">
        <f t="shared" si="72"/>
        <v>3.0661040814775995E-3</v>
      </c>
    </row>
    <row r="130" spans="1:63" x14ac:dyDescent="0.3">
      <c r="A130" s="79" t="s">
        <v>1815</v>
      </c>
      <c r="B130" s="79" t="s">
        <v>1816</v>
      </c>
      <c r="C130" s="79">
        <f>VLOOKUP(B130,Площадь!A:B,2,0)</f>
        <v>13.6</v>
      </c>
      <c r="D130" s="97"/>
      <c r="E130">
        <v>31</v>
      </c>
      <c r="F130">
        <v>28</v>
      </c>
      <c r="G130">
        <v>31</v>
      </c>
      <c r="H130">
        <v>30</v>
      </c>
      <c r="I130">
        <v>31</v>
      </c>
      <c r="J130">
        <v>30</v>
      </c>
      <c r="K130">
        <v>31</v>
      </c>
      <c r="L130">
        <v>31</v>
      </c>
      <c r="M130">
        <v>30</v>
      </c>
      <c r="N130">
        <v>31</v>
      </c>
      <c r="O130">
        <v>30</v>
      </c>
      <c r="P130">
        <v>31</v>
      </c>
      <c r="Q130">
        <f t="shared" si="74"/>
        <v>365</v>
      </c>
      <c r="R130" s="116"/>
      <c r="S130" s="99"/>
      <c r="T130" s="50">
        <f t="shared" si="43"/>
        <v>0</v>
      </c>
      <c r="U130" s="50">
        <f t="shared" si="44"/>
        <v>0</v>
      </c>
      <c r="V130" s="50">
        <f t="shared" si="45"/>
        <v>0</v>
      </c>
      <c r="W130" s="50">
        <f t="shared" si="46"/>
        <v>0</v>
      </c>
      <c r="X130" s="50">
        <f t="shared" si="47"/>
        <v>0</v>
      </c>
      <c r="Y130" s="50"/>
      <c r="Z130" s="50"/>
      <c r="AA130" s="50"/>
      <c r="AB130" s="50"/>
      <c r="AC130" s="50"/>
      <c r="AD130" s="50">
        <f t="shared" si="48"/>
        <v>0</v>
      </c>
      <c r="AE130" s="50">
        <f t="shared" si="49"/>
        <v>0</v>
      </c>
      <c r="AF130" s="50">
        <f t="shared" si="50"/>
        <v>0</v>
      </c>
      <c r="AG130" s="50">
        <f t="shared" si="41"/>
        <v>0</v>
      </c>
      <c r="AI130" s="50">
        <f t="shared" si="51"/>
        <v>0</v>
      </c>
      <c r="AJ130" s="50">
        <f t="shared" si="52"/>
        <v>0</v>
      </c>
      <c r="AK130" s="50">
        <f t="shared" si="53"/>
        <v>0</v>
      </c>
      <c r="AL130" s="50">
        <f t="shared" si="54"/>
        <v>9.1478389385310055E-2</v>
      </c>
      <c r="AR130" s="50">
        <f t="shared" si="55"/>
        <v>0.11281518654667125</v>
      </c>
      <c r="AS130" s="50">
        <f t="shared" si="56"/>
        <v>0.12131328384919567</v>
      </c>
      <c r="AT130" s="50">
        <f t="shared" si="57"/>
        <v>0.1747813263159671</v>
      </c>
      <c r="AV130" s="49">
        <f t="shared" si="58"/>
        <v>0</v>
      </c>
      <c r="AW130" s="49">
        <f t="shared" si="59"/>
        <v>0</v>
      </c>
      <c r="AX130" s="49">
        <f t="shared" si="60"/>
        <v>0</v>
      </c>
      <c r="AY130" s="49">
        <f t="shared" si="61"/>
        <v>245.56092933035092</v>
      </c>
      <c r="AZ130" s="49">
        <f t="shared" si="62"/>
        <v>0</v>
      </c>
      <c r="BA130" s="49">
        <f t="shared" si="63"/>
        <v>0</v>
      </c>
      <c r="BB130" s="49">
        <f t="shared" si="64"/>
        <v>0</v>
      </c>
      <c r="BC130" s="49">
        <f t="shared" si="65"/>
        <v>0</v>
      </c>
      <c r="BD130" s="49">
        <f t="shared" si="66"/>
        <v>0</v>
      </c>
      <c r="BE130" s="49">
        <f t="shared" si="67"/>
        <v>302.83657415842242</v>
      </c>
      <c r="BF130" s="49">
        <f t="shared" si="68"/>
        <v>325.64852663342691</v>
      </c>
      <c r="BG130" s="49">
        <f t="shared" si="69"/>
        <v>469.17600110952947</v>
      </c>
      <c r="BH130" s="73">
        <f t="shared" si="70"/>
        <v>1343.2220312317295</v>
      </c>
      <c r="BI130" s="49">
        <f>VLOOKUP(A130,'1_12'!B:Q,16,0)</f>
        <v>5257.08</v>
      </c>
      <c r="BJ130" s="74">
        <f t="shared" si="71"/>
        <v>-3913.8579687682704</v>
      </c>
      <c r="BK130" s="50">
        <f t="shared" si="72"/>
        <v>3.0661040814775986E-3</v>
      </c>
    </row>
    <row r="131" spans="1:63" x14ac:dyDescent="0.3">
      <c r="A131" s="79" t="s">
        <v>2458</v>
      </c>
      <c r="B131" s="79" t="s">
        <v>2459</v>
      </c>
      <c r="C131" s="79">
        <f>VLOOKUP(B131,Площадь!A:B,2,0)</f>
        <v>16.899999999999999</v>
      </c>
      <c r="D131" s="97"/>
      <c r="E131">
        <v>31</v>
      </c>
      <c r="F131">
        <v>28</v>
      </c>
      <c r="G131">
        <v>31</v>
      </c>
      <c r="H131">
        <v>30</v>
      </c>
      <c r="I131">
        <v>31</v>
      </c>
      <c r="J131">
        <v>30</v>
      </c>
      <c r="K131">
        <v>31</v>
      </c>
      <c r="L131">
        <v>31</v>
      </c>
      <c r="M131">
        <v>30</v>
      </c>
      <c r="N131">
        <v>31</v>
      </c>
      <c r="O131">
        <v>30</v>
      </c>
      <c r="P131">
        <v>31</v>
      </c>
      <c r="Q131">
        <f t="shared" si="74"/>
        <v>365</v>
      </c>
      <c r="R131" s="116"/>
      <c r="S131" s="99"/>
      <c r="T131" s="50">
        <f t="shared" si="43"/>
        <v>0</v>
      </c>
      <c r="U131" s="50">
        <f t="shared" si="44"/>
        <v>0</v>
      </c>
      <c r="V131" s="50">
        <f t="shared" si="45"/>
        <v>0</v>
      </c>
      <c r="W131" s="50">
        <f t="shared" si="46"/>
        <v>0</v>
      </c>
      <c r="X131" s="50">
        <f t="shared" si="47"/>
        <v>0</v>
      </c>
      <c r="Y131" s="50"/>
      <c r="Z131" s="50"/>
      <c r="AA131" s="50"/>
      <c r="AB131" s="50"/>
      <c r="AC131" s="50"/>
      <c r="AD131" s="50">
        <f t="shared" si="48"/>
        <v>0</v>
      </c>
      <c r="AE131" s="50">
        <f t="shared" si="49"/>
        <v>0</v>
      </c>
      <c r="AF131" s="50">
        <f t="shared" si="50"/>
        <v>0</v>
      </c>
      <c r="AG131" s="50">
        <f t="shared" ref="AG131:AG194" si="75">S131-AD131-AE131-AF131</f>
        <v>0</v>
      </c>
      <c r="AI131" s="50">
        <f t="shared" si="51"/>
        <v>0</v>
      </c>
      <c r="AJ131" s="50">
        <f t="shared" si="52"/>
        <v>0</v>
      </c>
      <c r="AK131" s="50">
        <f t="shared" si="53"/>
        <v>0</v>
      </c>
      <c r="AL131" s="50">
        <f t="shared" si="54"/>
        <v>0.11367535151556911</v>
      </c>
      <c r="AR131" s="50">
        <f t="shared" si="55"/>
        <v>0.14018945975284883</v>
      </c>
      <c r="AS131" s="50">
        <f t="shared" si="56"/>
        <v>0.15074959537142699</v>
      </c>
      <c r="AT131" s="50">
        <f t="shared" si="57"/>
        <v>0.21719150108381202</v>
      </c>
      <c r="AV131" s="49">
        <f t="shared" si="58"/>
        <v>0</v>
      </c>
      <c r="AW131" s="49">
        <f t="shared" si="59"/>
        <v>0</v>
      </c>
      <c r="AX131" s="49">
        <f t="shared" si="60"/>
        <v>0</v>
      </c>
      <c r="AY131" s="49">
        <f t="shared" si="61"/>
        <v>305.1455665943331</v>
      </c>
      <c r="AZ131" s="49">
        <f t="shared" si="62"/>
        <v>0</v>
      </c>
      <c r="BA131" s="49">
        <f t="shared" si="63"/>
        <v>0</v>
      </c>
      <c r="BB131" s="49">
        <f t="shared" si="64"/>
        <v>0</v>
      </c>
      <c r="BC131" s="49">
        <f t="shared" si="65"/>
        <v>0</v>
      </c>
      <c r="BD131" s="49">
        <f t="shared" si="66"/>
        <v>0</v>
      </c>
      <c r="BE131" s="49">
        <f t="shared" si="67"/>
        <v>376.31897818215731</v>
      </c>
      <c r="BF131" s="49">
        <f t="shared" si="68"/>
        <v>404.66618383124376</v>
      </c>
      <c r="BG131" s="49">
        <f t="shared" si="69"/>
        <v>583.02017784934162</v>
      </c>
      <c r="BH131" s="73">
        <f t="shared" si="70"/>
        <v>1669.1509064570755</v>
      </c>
      <c r="BI131" s="49">
        <f>VLOOKUP(A131,'1_12'!B:Q,16,0)</f>
        <v>6532.6500000000015</v>
      </c>
      <c r="BJ131" s="74">
        <f t="shared" si="71"/>
        <v>-4863.4990935429259</v>
      </c>
      <c r="BK131" s="50">
        <f t="shared" si="72"/>
        <v>3.0661040814775982E-3</v>
      </c>
    </row>
    <row r="132" spans="1:63" x14ac:dyDescent="0.3">
      <c r="A132" s="79" t="s">
        <v>1031</v>
      </c>
      <c r="B132" s="79" t="s">
        <v>1032</v>
      </c>
      <c r="C132" s="79">
        <f>VLOOKUP(B132,Площадь!A:B,2,0)</f>
        <v>13.6</v>
      </c>
      <c r="D132" s="97"/>
      <c r="E132">
        <v>31</v>
      </c>
      <c r="F132">
        <v>28</v>
      </c>
      <c r="G132">
        <v>31</v>
      </c>
      <c r="H132">
        <v>30</v>
      </c>
      <c r="I132">
        <v>31</v>
      </c>
      <c r="J132">
        <v>30</v>
      </c>
      <c r="K132">
        <v>31</v>
      </c>
      <c r="L132">
        <v>31</v>
      </c>
      <c r="M132">
        <v>30</v>
      </c>
      <c r="N132">
        <v>31</v>
      </c>
      <c r="O132">
        <v>30</v>
      </c>
      <c r="P132">
        <v>31</v>
      </c>
      <c r="Q132">
        <f t="shared" si="74"/>
        <v>365</v>
      </c>
      <c r="R132" s="116"/>
      <c r="S132" s="99"/>
      <c r="T132" s="50">
        <f t="shared" ref="T132:T195" si="76">R132*$T$1/31*E132</f>
        <v>0</v>
      </c>
      <c r="U132" s="50">
        <f t="shared" ref="U132:U195" si="77">R132*$U$1/28*F132</f>
        <v>0</v>
      </c>
      <c r="V132" s="50">
        <f t="shared" ref="V132:V195" si="78">R132*$V$1/31*G132</f>
        <v>0</v>
      </c>
      <c r="W132" s="50">
        <f t="shared" ref="W132:W195" si="79">R132*W$1/30*H132</f>
        <v>0</v>
      </c>
      <c r="X132" s="50">
        <f t="shared" ref="X132:X195" si="80">SUM(T132:W132)-R132</f>
        <v>0</v>
      </c>
      <c r="Y132" s="50"/>
      <c r="Z132" s="50"/>
      <c r="AA132" s="50"/>
      <c r="AB132" s="50"/>
      <c r="AC132" s="50"/>
      <c r="AD132" s="50">
        <f t="shared" ref="AD132:AD195" si="81">(S132*$AD$1)/31*N132</f>
        <v>0</v>
      </c>
      <c r="AE132" s="50">
        <f t="shared" ref="AE132:AE195" si="82">(S132*$AE$1)/30*O132</f>
        <v>0</v>
      </c>
      <c r="AF132" s="50">
        <f t="shared" ref="AF132:AF195" si="83">(S132*$AF$1)/31*P132</f>
        <v>0</v>
      </c>
      <c r="AG132" s="50">
        <f t="shared" si="75"/>
        <v>0</v>
      </c>
      <c r="AI132" s="50">
        <f t="shared" ref="AI132:AI195" si="84">(C132*$AI$1)/31*E132</f>
        <v>0</v>
      </c>
      <c r="AJ132" s="50">
        <f t="shared" ref="AJ132:AJ195" si="85">(C132*$AJ$1)/28*F132</f>
        <v>0</v>
      </c>
      <c r="AK132" s="50">
        <f t="shared" ref="AK132:AK195" si="86">(C132*$AK$1)/31*G132</f>
        <v>0</v>
      </c>
      <c r="AL132" s="50">
        <f t="shared" ref="AL132:AL195" si="87">(C132*$AL$1)/30*H132</f>
        <v>9.1478389385310055E-2</v>
      </c>
      <c r="AR132" s="50">
        <f t="shared" ref="AR132:AR195" si="88">(C132*$AR$1)/31*N132</f>
        <v>0.11281518654667125</v>
      </c>
      <c r="AS132" s="50">
        <f t="shared" ref="AS132:AS195" si="89">(C132*$AS$1)/30*O132</f>
        <v>0.12131328384919567</v>
      </c>
      <c r="AT132" s="50">
        <f t="shared" ref="AT132:AT195" si="90">(C132*$AT$1)/31*P132</f>
        <v>0.1747813263159671</v>
      </c>
      <c r="AV132" s="49">
        <f t="shared" ref="AV132:AV195" si="91">(T132+AI132)*$AV$1</f>
        <v>0</v>
      </c>
      <c r="AW132" s="49">
        <f t="shared" ref="AW132:AW195" si="92">(U132+AJ132)*$AW$1</f>
        <v>0</v>
      </c>
      <c r="AX132" s="49">
        <f t="shared" ref="AX132:AX195" si="93">(V132+AK132)*$AX$1</f>
        <v>0</v>
      </c>
      <c r="AY132" s="49">
        <f t="shared" ref="AY132:AY195" si="94">(W132+AL132)*$AY$1</f>
        <v>245.56092933035092</v>
      </c>
      <c r="AZ132" s="49">
        <f t="shared" ref="AZ132:AZ195" si="95">(Y132+AM132)*$AZ$1</f>
        <v>0</v>
      </c>
      <c r="BA132" s="49">
        <f t="shared" ref="BA132:BA195" si="96">(Z132+AN132)*$BA$1</f>
        <v>0</v>
      </c>
      <c r="BB132" s="49">
        <f t="shared" ref="BB132:BB195" si="97">(AA132+AO132)*$BB$1</f>
        <v>0</v>
      </c>
      <c r="BC132" s="49">
        <f t="shared" ref="BC132:BC195" si="98">(AB132+AP132)*$BC$1</f>
        <v>0</v>
      </c>
      <c r="BD132" s="49">
        <f t="shared" ref="BD132:BD195" si="99">(AC132+AQ132)*$BD$1</f>
        <v>0</v>
      </c>
      <c r="BE132" s="49">
        <f t="shared" ref="BE132:BE195" si="100">(AD132+AR132)*$BE$1</f>
        <v>302.83657415842242</v>
      </c>
      <c r="BF132" s="49">
        <f t="shared" ref="BF132:BF195" si="101">(AE132+AS132)*$BF$1</f>
        <v>325.64852663342691</v>
      </c>
      <c r="BG132" s="49">
        <f t="shared" ref="BG132:BG195" si="102">(AF132+AT132)*$BG$1</f>
        <v>469.17600110952947</v>
      </c>
      <c r="BH132" s="73">
        <f t="shared" ref="BH132:BH195" si="103">SUM(AV132:BG132)</f>
        <v>1343.2220312317295</v>
      </c>
      <c r="BI132" s="49">
        <f>VLOOKUP(A132,'1_12'!B:Q,16,0)</f>
        <v>5257.08</v>
      </c>
      <c r="BJ132" s="74">
        <f t="shared" ref="BJ132:BJ195" si="104">BH132-BI132</f>
        <v>-3913.8579687682704</v>
      </c>
      <c r="BK132" s="50">
        <f t="shared" ref="BK132:BK195" si="105">(SUM(T132:W132)+SUM(AD132:AF132)+SUM(AI132:AL132)+SUM(AR132:AT132))/12/C132</f>
        <v>3.0661040814775986E-3</v>
      </c>
    </row>
    <row r="133" spans="1:63" x14ac:dyDescent="0.3">
      <c r="A133" s="79" t="s">
        <v>1392</v>
      </c>
      <c r="B133" s="79" t="s">
        <v>1393</v>
      </c>
      <c r="C133" s="79">
        <f>VLOOKUP(B133,Площадь!A:B,2,0)</f>
        <v>14.6</v>
      </c>
      <c r="D133" s="97"/>
      <c r="E133">
        <v>31</v>
      </c>
      <c r="F133">
        <v>28</v>
      </c>
      <c r="G133">
        <v>31</v>
      </c>
      <c r="H133">
        <v>30</v>
      </c>
      <c r="I133">
        <v>31</v>
      </c>
      <c r="J133">
        <v>30</v>
      </c>
      <c r="K133">
        <v>31</v>
      </c>
      <c r="L133">
        <v>31</v>
      </c>
      <c r="M133">
        <v>30</v>
      </c>
      <c r="N133">
        <v>31</v>
      </c>
      <c r="O133">
        <v>30</v>
      </c>
      <c r="P133">
        <v>31</v>
      </c>
      <c r="Q133">
        <f t="shared" si="74"/>
        <v>365</v>
      </c>
      <c r="R133" s="116"/>
      <c r="S133" s="99"/>
      <c r="T133" s="50">
        <f t="shared" si="76"/>
        <v>0</v>
      </c>
      <c r="U133" s="50">
        <f t="shared" si="77"/>
        <v>0</v>
      </c>
      <c r="V133" s="50">
        <f t="shared" si="78"/>
        <v>0</v>
      </c>
      <c r="W133" s="50">
        <f t="shared" si="79"/>
        <v>0</v>
      </c>
      <c r="X133" s="50">
        <f t="shared" si="80"/>
        <v>0</v>
      </c>
      <c r="Y133" s="50"/>
      <c r="Z133" s="50"/>
      <c r="AA133" s="50"/>
      <c r="AB133" s="50"/>
      <c r="AC133" s="50"/>
      <c r="AD133" s="50">
        <f t="shared" si="81"/>
        <v>0</v>
      </c>
      <c r="AE133" s="50">
        <f t="shared" si="82"/>
        <v>0</v>
      </c>
      <c r="AF133" s="50">
        <f t="shared" si="83"/>
        <v>0</v>
      </c>
      <c r="AG133" s="50">
        <f t="shared" si="75"/>
        <v>0</v>
      </c>
      <c r="AI133" s="50">
        <f t="shared" si="84"/>
        <v>0</v>
      </c>
      <c r="AJ133" s="50">
        <f t="shared" si="85"/>
        <v>0</v>
      </c>
      <c r="AK133" s="50">
        <f t="shared" si="86"/>
        <v>0</v>
      </c>
      <c r="AL133" s="50">
        <f t="shared" si="87"/>
        <v>9.8204741545994623E-2</v>
      </c>
      <c r="AR133" s="50">
        <f t="shared" si="88"/>
        <v>0.12111042085157354</v>
      </c>
      <c r="AS133" s="50">
        <f t="shared" si="89"/>
        <v>0.13023337824987183</v>
      </c>
      <c r="AT133" s="50">
        <f t="shared" si="90"/>
        <v>0.18763289442743525</v>
      </c>
      <c r="AV133" s="49">
        <f t="shared" si="91"/>
        <v>0</v>
      </c>
      <c r="AW133" s="49">
        <f t="shared" si="92"/>
        <v>0</v>
      </c>
      <c r="AX133" s="49">
        <f t="shared" si="93"/>
        <v>0</v>
      </c>
      <c r="AY133" s="49">
        <f t="shared" si="94"/>
        <v>263.61688001640613</v>
      </c>
      <c r="AZ133" s="49">
        <f t="shared" si="95"/>
        <v>0</v>
      </c>
      <c r="BA133" s="49">
        <f t="shared" si="96"/>
        <v>0</v>
      </c>
      <c r="BB133" s="49">
        <f t="shared" si="97"/>
        <v>0</v>
      </c>
      <c r="BC133" s="49">
        <f t="shared" si="98"/>
        <v>0</v>
      </c>
      <c r="BD133" s="49">
        <f t="shared" si="99"/>
        <v>0</v>
      </c>
      <c r="BE133" s="49">
        <f t="shared" si="100"/>
        <v>325.10396931712995</v>
      </c>
      <c r="BF133" s="49">
        <f t="shared" si="101"/>
        <v>349.59327123882593</v>
      </c>
      <c r="BG133" s="49">
        <f t="shared" si="102"/>
        <v>503.6742364852301</v>
      </c>
      <c r="BH133" s="73">
        <f t="shared" si="103"/>
        <v>1441.9883570575921</v>
      </c>
      <c r="BI133" s="49">
        <f>VLOOKUP(A133,'1_12'!B:Q,16,0)</f>
        <v>5643.63</v>
      </c>
      <c r="BJ133" s="74">
        <f t="shared" si="104"/>
        <v>-4201.641642942408</v>
      </c>
      <c r="BK133" s="50">
        <f t="shared" si="105"/>
        <v>3.0661040814775986E-3</v>
      </c>
    </row>
    <row r="134" spans="1:63" x14ac:dyDescent="0.3">
      <c r="A134" s="79" t="s">
        <v>2338</v>
      </c>
      <c r="B134" s="79" t="s">
        <v>2339</v>
      </c>
      <c r="C134" s="79">
        <f>VLOOKUP(B134,Площадь!A:B,2,0)</f>
        <v>15.4</v>
      </c>
      <c r="D134" s="97"/>
      <c r="E134">
        <v>31</v>
      </c>
      <c r="F134">
        <v>28</v>
      </c>
      <c r="G134">
        <v>31</v>
      </c>
      <c r="H134">
        <v>30</v>
      </c>
      <c r="I134">
        <v>31</v>
      </c>
      <c r="J134">
        <v>30</v>
      </c>
      <c r="K134">
        <v>31</v>
      </c>
      <c r="L134">
        <v>31</v>
      </c>
      <c r="M134">
        <v>30</v>
      </c>
      <c r="N134">
        <v>31</v>
      </c>
      <c r="O134">
        <v>30</v>
      </c>
      <c r="P134">
        <v>31</v>
      </c>
      <c r="Q134">
        <f t="shared" si="74"/>
        <v>365</v>
      </c>
      <c r="R134" s="116"/>
      <c r="S134" s="99"/>
      <c r="T134" s="50">
        <f t="shared" si="76"/>
        <v>0</v>
      </c>
      <c r="U134" s="50">
        <f t="shared" si="77"/>
        <v>0</v>
      </c>
      <c r="V134" s="50">
        <f t="shared" si="78"/>
        <v>0</v>
      </c>
      <c r="W134" s="50">
        <f t="shared" si="79"/>
        <v>0</v>
      </c>
      <c r="X134" s="50">
        <f t="shared" si="80"/>
        <v>0</v>
      </c>
      <c r="Y134" s="50"/>
      <c r="Z134" s="50"/>
      <c r="AA134" s="50"/>
      <c r="AB134" s="50"/>
      <c r="AC134" s="50"/>
      <c r="AD134" s="50">
        <f t="shared" si="81"/>
        <v>0</v>
      </c>
      <c r="AE134" s="50">
        <f t="shared" si="82"/>
        <v>0</v>
      </c>
      <c r="AF134" s="50">
        <f t="shared" si="83"/>
        <v>0</v>
      </c>
      <c r="AG134" s="50">
        <f t="shared" si="75"/>
        <v>0</v>
      </c>
      <c r="AI134" s="50">
        <f t="shared" si="84"/>
        <v>0</v>
      </c>
      <c r="AJ134" s="50">
        <f t="shared" si="85"/>
        <v>0</v>
      </c>
      <c r="AK134" s="50">
        <f t="shared" si="86"/>
        <v>0</v>
      </c>
      <c r="AL134" s="50">
        <f t="shared" si="87"/>
        <v>0.10358582327454229</v>
      </c>
      <c r="AR134" s="50">
        <f t="shared" si="88"/>
        <v>0.12774660829549539</v>
      </c>
      <c r="AS134" s="50">
        <f t="shared" si="89"/>
        <v>0.13736945377041276</v>
      </c>
      <c r="AT134" s="50">
        <f t="shared" si="90"/>
        <v>0.1979141489166098</v>
      </c>
      <c r="AV134" s="49">
        <f t="shared" si="91"/>
        <v>0</v>
      </c>
      <c r="AW134" s="49">
        <f t="shared" si="92"/>
        <v>0</v>
      </c>
      <c r="AX134" s="49">
        <f t="shared" si="93"/>
        <v>0</v>
      </c>
      <c r="AY134" s="49">
        <f t="shared" si="94"/>
        <v>278.06164056525034</v>
      </c>
      <c r="AZ134" s="49">
        <f t="shared" si="95"/>
        <v>0</v>
      </c>
      <c r="BA134" s="49">
        <f t="shared" si="96"/>
        <v>0</v>
      </c>
      <c r="BB134" s="49">
        <f t="shared" si="97"/>
        <v>0</v>
      </c>
      <c r="BC134" s="49">
        <f t="shared" si="98"/>
        <v>0</v>
      </c>
      <c r="BD134" s="49">
        <f t="shared" si="99"/>
        <v>0</v>
      </c>
      <c r="BE134" s="49">
        <f t="shared" si="100"/>
        <v>342.91788544409604</v>
      </c>
      <c r="BF134" s="49">
        <f t="shared" si="101"/>
        <v>368.74906692314522</v>
      </c>
      <c r="BG134" s="49">
        <f t="shared" si="102"/>
        <v>531.2728247857907</v>
      </c>
      <c r="BH134" s="73">
        <f t="shared" si="103"/>
        <v>1521.0014177182825</v>
      </c>
      <c r="BI134" s="49">
        <f>VLOOKUP(A134,'1_12'!B:Q,16,0)</f>
        <v>5952.87</v>
      </c>
      <c r="BJ134" s="74">
        <f t="shared" si="104"/>
        <v>-4431.868582281717</v>
      </c>
      <c r="BK134" s="50">
        <f t="shared" si="105"/>
        <v>3.0661040814775986E-3</v>
      </c>
    </row>
    <row r="135" spans="1:63" x14ac:dyDescent="0.3">
      <c r="A135" s="79" t="s">
        <v>976</v>
      </c>
      <c r="B135" s="79" t="s">
        <v>977</v>
      </c>
      <c r="C135" s="79">
        <f>VLOOKUP(B135,Площадь!A:B,2,0)</f>
        <v>13.6</v>
      </c>
      <c r="D135" s="97"/>
      <c r="E135">
        <v>31</v>
      </c>
      <c r="F135">
        <v>13</v>
      </c>
      <c r="Q135">
        <f t="shared" si="74"/>
        <v>44</v>
      </c>
      <c r="R135" s="116"/>
      <c r="S135" s="99"/>
      <c r="T135" s="50">
        <f t="shared" si="76"/>
        <v>0</v>
      </c>
      <c r="U135" s="50">
        <f t="shared" si="77"/>
        <v>0</v>
      </c>
      <c r="V135" s="50">
        <f t="shared" si="78"/>
        <v>0</v>
      </c>
      <c r="W135" s="50">
        <f t="shared" si="79"/>
        <v>0</v>
      </c>
      <c r="X135" s="50">
        <f t="shared" si="80"/>
        <v>0</v>
      </c>
      <c r="Y135" s="50"/>
      <c r="Z135" s="50"/>
      <c r="AA135" s="50"/>
      <c r="AB135" s="50"/>
      <c r="AC135" s="50"/>
      <c r="AD135" s="50">
        <f t="shared" si="81"/>
        <v>0</v>
      </c>
      <c r="AE135" s="50">
        <f t="shared" si="82"/>
        <v>0</v>
      </c>
      <c r="AF135" s="50">
        <f t="shared" si="83"/>
        <v>0</v>
      </c>
      <c r="AG135" s="50">
        <f t="shared" si="75"/>
        <v>0</v>
      </c>
      <c r="AI135" s="50">
        <f t="shared" si="84"/>
        <v>0</v>
      </c>
      <c r="AJ135" s="50">
        <f t="shared" si="85"/>
        <v>0</v>
      </c>
      <c r="AK135" s="50">
        <f t="shared" si="86"/>
        <v>0</v>
      </c>
      <c r="AL135" s="50">
        <f t="shared" si="87"/>
        <v>0</v>
      </c>
      <c r="AR135" s="50">
        <f t="shared" si="88"/>
        <v>0</v>
      </c>
      <c r="AS135" s="50">
        <f t="shared" si="89"/>
        <v>0</v>
      </c>
      <c r="AT135" s="50">
        <f t="shared" si="90"/>
        <v>0</v>
      </c>
      <c r="AV135" s="49">
        <f t="shared" si="91"/>
        <v>0</v>
      </c>
      <c r="AW135" s="49">
        <f t="shared" si="92"/>
        <v>0</v>
      </c>
      <c r="AX135" s="49">
        <f t="shared" si="93"/>
        <v>0</v>
      </c>
      <c r="AY135" s="49">
        <f t="shared" si="94"/>
        <v>0</v>
      </c>
      <c r="AZ135" s="49">
        <f t="shared" si="95"/>
        <v>0</v>
      </c>
      <c r="BA135" s="49">
        <f t="shared" si="96"/>
        <v>0</v>
      </c>
      <c r="BB135" s="49">
        <f t="shared" si="97"/>
        <v>0</v>
      </c>
      <c r="BC135" s="49">
        <f t="shared" si="98"/>
        <v>0</v>
      </c>
      <c r="BD135" s="49">
        <f t="shared" si="99"/>
        <v>0</v>
      </c>
      <c r="BE135" s="49">
        <f t="shared" si="100"/>
        <v>0</v>
      </c>
      <c r="BF135" s="49">
        <f t="shared" si="101"/>
        <v>0</v>
      </c>
      <c r="BG135" s="49">
        <f t="shared" si="102"/>
        <v>0</v>
      </c>
      <c r="BH135" s="73">
        <f t="shared" si="103"/>
        <v>0</v>
      </c>
      <c r="BI135" s="49">
        <f>VLOOKUP(A135,'1_12'!B:Q,16,0)</f>
        <v>584.12</v>
      </c>
      <c r="BJ135" s="74">
        <f t="shared" si="104"/>
        <v>-584.12</v>
      </c>
      <c r="BK135" s="50">
        <f t="shared" si="105"/>
        <v>0</v>
      </c>
    </row>
    <row r="136" spans="1:63" x14ac:dyDescent="0.3">
      <c r="A136" s="79" t="s">
        <v>2722</v>
      </c>
      <c r="B136" s="79" t="s">
        <v>977</v>
      </c>
      <c r="C136" s="79">
        <f>VLOOKUP(B136,Площадь!A:B,2,0)</f>
        <v>13.6</v>
      </c>
      <c r="D136" s="97">
        <f>VLOOKUP(A136,'[1]3+паркинг2023'!$A:$E,5,0)</f>
        <v>44971</v>
      </c>
      <c r="F136">
        <f>28-F135</f>
        <v>15</v>
      </c>
      <c r="G136">
        <v>31</v>
      </c>
      <c r="H136">
        <v>30</v>
      </c>
      <c r="I136">
        <v>31</v>
      </c>
      <c r="J136">
        <v>30</v>
      </c>
      <c r="K136">
        <v>31</v>
      </c>
      <c r="L136">
        <v>31</v>
      </c>
      <c r="M136">
        <v>30</v>
      </c>
      <c r="N136">
        <v>31</v>
      </c>
      <c r="O136">
        <v>30</v>
      </c>
      <c r="P136">
        <v>31</v>
      </c>
      <c r="Q136">
        <f t="shared" si="74"/>
        <v>321</v>
      </c>
      <c r="R136" s="116"/>
      <c r="S136" s="99"/>
      <c r="T136" s="50">
        <f t="shared" si="76"/>
        <v>0</v>
      </c>
      <c r="U136" s="50">
        <f t="shared" si="77"/>
        <v>0</v>
      </c>
      <c r="V136" s="50">
        <f t="shared" si="78"/>
        <v>0</v>
      </c>
      <c r="W136" s="50">
        <f t="shared" si="79"/>
        <v>0</v>
      </c>
      <c r="X136" s="50">
        <f t="shared" si="80"/>
        <v>0</v>
      </c>
      <c r="Y136" s="50"/>
      <c r="Z136" s="50"/>
      <c r="AA136" s="50"/>
      <c r="AB136" s="50"/>
      <c r="AC136" s="50"/>
      <c r="AD136" s="50">
        <f t="shared" si="81"/>
        <v>0</v>
      </c>
      <c r="AE136" s="50">
        <f t="shared" si="82"/>
        <v>0</v>
      </c>
      <c r="AF136" s="50">
        <f t="shared" si="83"/>
        <v>0</v>
      </c>
      <c r="AG136" s="50">
        <f t="shared" si="75"/>
        <v>0</v>
      </c>
      <c r="AI136" s="50">
        <f t="shared" si="84"/>
        <v>0</v>
      </c>
      <c r="AJ136" s="50">
        <f t="shared" si="85"/>
        <v>0</v>
      </c>
      <c r="AK136" s="50">
        <f t="shared" si="86"/>
        <v>0</v>
      </c>
      <c r="AL136" s="50">
        <f t="shared" si="87"/>
        <v>9.1478389385310055E-2</v>
      </c>
      <c r="AR136" s="50">
        <f t="shared" si="88"/>
        <v>0.11281518654667125</v>
      </c>
      <c r="AS136" s="50">
        <f t="shared" si="89"/>
        <v>0.12131328384919567</v>
      </c>
      <c r="AT136" s="50">
        <f t="shared" si="90"/>
        <v>0.1747813263159671</v>
      </c>
      <c r="AV136" s="49">
        <f t="shared" si="91"/>
        <v>0</v>
      </c>
      <c r="AW136" s="49">
        <f t="shared" si="92"/>
        <v>0</v>
      </c>
      <c r="AX136" s="49">
        <f t="shared" si="93"/>
        <v>0</v>
      </c>
      <c r="AY136" s="49">
        <f t="shared" si="94"/>
        <v>245.56092933035092</v>
      </c>
      <c r="AZ136" s="49">
        <f t="shared" si="95"/>
        <v>0</v>
      </c>
      <c r="BA136" s="49">
        <f t="shared" si="96"/>
        <v>0</v>
      </c>
      <c r="BB136" s="49">
        <f t="shared" si="97"/>
        <v>0</v>
      </c>
      <c r="BC136" s="49">
        <f t="shared" si="98"/>
        <v>0</v>
      </c>
      <c r="BD136" s="49">
        <f t="shared" si="99"/>
        <v>0</v>
      </c>
      <c r="BE136" s="49">
        <f t="shared" si="100"/>
        <v>302.83657415842242</v>
      </c>
      <c r="BF136" s="49">
        <f t="shared" si="101"/>
        <v>325.64852663342691</v>
      </c>
      <c r="BG136" s="49">
        <f t="shared" si="102"/>
        <v>469.17600110952947</v>
      </c>
      <c r="BH136" s="73">
        <f t="shared" si="103"/>
        <v>1343.2220312317295</v>
      </c>
      <c r="BI136" s="49">
        <f>VLOOKUP(A136,'1_12'!B:Q,16,0)</f>
        <v>4672.96</v>
      </c>
      <c r="BJ136" s="74">
        <f t="shared" si="104"/>
        <v>-3329.7379687682705</v>
      </c>
      <c r="BK136" s="50">
        <f t="shared" si="105"/>
        <v>3.0661040814775986E-3</v>
      </c>
    </row>
    <row r="137" spans="1:63" x14ac:dyDescent="0.3">
      <c r="A137" s="79" t="s">
        <v>1397</v>
      </c>
      <c r="B137" s="79" t="s">
        <v>1398</v>
      </c>
      <c r="C137" s="79">
        <f>VLOOKUP(B137,Площадь!A:B,2,0)</f>
        <v>16.7</v>
      </c>
      <c r="D137" s="97"/>
      <c r="E137">
        <v>31</v>
      </c>
      <c r="F137">
        <v>28</v>
      </c>
      <c r="G137">
        <v>31</v>
      </c>
      <c r="H137">
        <v>30</v>
      </c>
      <c r="I137">
        <v>31</v>
      </c>
      <c r="J137">
        <v>30</v>
      </c>
      <c r="K137">
        <v>31</v>
      </c>
      <c r="L137">
        <v>31</v>
      </c>
      <c r="M137">
        <v>30</v>
      </c>
      <c r="N137">
        <v>31</v>
      </c>
      <c r="O137">
        <v>30</v>
      </c>
      <c r="P137">
        <v>31</v>
      </c>
      <c r="Q137">
        <f t="shared" ref="Q137:Q145" si="106">SUM(E137:P137)</f>
        <v>365</v>
      </c>
      <c r="R137" s="116"/>
      <c r="S137" s="99"/>
      <c r="T137" s="50">
        <f t="shared" si="76"/>
        <v>0</v>
      </c>
      <c r="U137" s="50">
        <f t="shared" si="77"/>
        <v>0</v>
      </c>
      <c r="V137" s="50">
        <f t="shared" si="78"/>
        <v>0</v>
      </c>
      <c r="W137" s="50">
        <f t="shared" si="79"/>
        <v>0</v>
      </c>
      <c r="X137" s="50">
        <f t="shared" si="80"/>
        <v>0</v>
      </c>
      <c r="Y137" s="50"/>
      <c r="Z137" s="50"/>
      <c r="AA137" s="50"/>
      <c r="AB137" s="50"/>
      <c r="AC137" s="50"/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75"/>
        <v>0</v>
      </c>
      <c r="AI137" s="50">
        <f t="shared" si="84"/>
        <v>0</v>
      </c>
      <c r="AJ137" s="50">
        <f t="shared" si="85"/>
        <v>0</v>
      </c>
      <c r="AK137" s="50">
        <f t="shared" si="86"/>
        <v>0</v>
      </c>
      <c r="AL137" s="50">
        <f t="shared" si="87"/>
        <v>0.1123300810834322</v>
      </c>
      <c r="AR137" s="50">
        <f t="shared" si="88"/>
        <v>0.13853041289186838</v>
      </c>
      <c r="AS137" s="50">
        <f t="shared" si="89"/>
        <v>0.14896557649129177</v>
      </c>
      <c r="AT137" s="50">
        <f t="shared" si="90"/>
        <v>0.2146211874615184</v>
      </c>
      <c r="AV137" s="49">
        <f t="shared" si="91"/>
        <v>0</v>
      </c>
      <c r="AW137" s="49">
        <f t="shared" si="92"/>
        <v>0</v>
      </c>
      <c r="AX137" s="49">
        <f t="shared" si="93"/>
        <v>0</v>
      </c>
      <c r="AY137" s="49">
        <f t="shared" si="94"/>
        <v>301.53437645712211</v>
      </c>
      <c r="AZ137" s="49">
        <f t="shared" si="95"/>
        <v>0</v>
      </c>
      <c r="BA137" s="49">
        <f t="shared" si="96"/>
        <v>0</v>
      </c>
      <c r="BB137" s="49">
        <f t="shared" si="97"/>
        <v>0</v>
      </c>
      <c r="BC137" s="49">
        <f t="shared" si="98"/>
        <v>0</v>
      </c>
      <c r="BD137" s="49">
        <f t="shared" si="99"/>
        <v>0</v>
      </c>
      <c r="BE137" s="49">
        <f t="shared" si="100"/>
        <v>371.86549915041581</v>
      </c>
      <c r="BF137" s="49">
        <f t="shared" si="101"/>
        <v>399.87723491016402</v>
      </c>
      <c r="BG137" s="49">
        <f t="shared" si="102"/>
        <v>576.1205307742016</v>
      </c>
      <c r="BH137" s="73">
        <f t="shared" si="103"/>
        <v>1649.3976412919037</v>
      </c>
      <c r="BI137" s="49">
        <f>VLOOKUP(A137,'1_12'!B:Q,16,0)</f>
        <v>6455.3400000000011</v>
      </c>
      <c r="BJ137" s="74">
        <f t="shared" si="104"/>
        <v>-4805.9423587080973</v>
      </c>
      <c r="BK137" s="50">
        <f t="shared" si="105"/>
        <v>3.0661040814775986E-3</v>
      </c>
    </row>
    <row r="138" spans="1:63" x14ac:dyDescent="0.3">
      <c r="A138" s="79" t="s">
        <v>1599</v>
      </c>
      <c r="B138" s="79" t="s">
        <v>1600</v>
      </c>
      <c r="C138" s="79">
        <f>VLOOKUP(B138,Площадь!A:B,2,0)</f>
        <v>15.6</v>
      </c>
      <c r="D138" s="97"/>
      <c r="E138">
        <v>31</v>
      </c>
      <c r="F138">
        <v>28</v>
      </c>
      <c r="G138">
        <v>31</v>
      </c>
      <c r="H138">
        <v>30</v>
      </c>
      <c r="I138">
        <v>31</v>
      </c>
      <c r="J138">
        <v>30</v>
      </c>
      <c r="K138">
        <v>31</v>
      </c>
      <c r="L138">
        <v>31</v>
      </c>
      <c r="M138">
        <v>30</v>
      </c>
      <c r="N138">
        <v>31</v>
      </c>
      <c r="O138">
        <v>30</v>
      </c>
      <c r="P138">
        <v>31</v>
      </c>
      <c r="Q138">
        <f t="shared" si="106"/>
        <v>365</v>
      </c>
      <c r="R138" s="116"/>
      <c r="S138" s="99"/>
      <c r="T138" s="50">
        <f t="shared" si="76"/>
        <v>0</v>
      </c>
      <c r="U138" s="50">
        <f t="shared" si="77"/>
        <v>0</v>
      </c>
      <c r="V138" s="50">
        <f t="shared" si="78"/>
        <v>0</v>
      </c>
      <c r="W138" s="50">
        <f t="shared" si="79"/>
        <v>0</v>
      </c>
      <c r="X138" s="50">
        <f t="shared" si="80"/>
        <v>0</v>
      </c>
      <c r="Y138" s="50"/>
      <c r="Z138" s="50"/>
      <c r="AA138" s="50"/>
      <c r="AB138" s="50"/>
      <c r="AC138" s="50"/>
      <c r="AD138" s="50">
        <f t="shared" si="81"/>
        <v>0</v>
      </c>
      <c r="AE138" s="50">
        <f t="shared" si="82"/>
        <v>0</v>
      </c>
      <c r="AF138" s="50">
        <f t="shared" si="83"/>
        <v>0</v>
      </c>
      <c r="AG138" s="50">
        <f t="shared" si="75"/>
        <v>0</v>
      </c>
      <c r="AI138" s="50">
        <f t="shared" si="84"/>
        <v>0</v>
      </c>
      <c r="AJ138" s="50">
        <f t="shared" si="85"/>
        <v>0</v>
      </c>
      <c r="AK138" s="50">
        <f t="shared" si="86"/>
        <v>0</v>
      </c>
      <c r="AL138" s="50">
        <f t="shared" si="87"/>
        <v>0.10493109370667919</v>
      </c>
      <c r="AR138" s="50">
        <f t="shared" si="88"/>
        <v>0.12940565515647584</v>
      </c>
      <c r="AS138" s="50">
        <f t="shared" si="89"/>
        <v>0.139153472650548</v>
      </c>
      <c r="AT138" s="50">
        <f t="shared" si="90"/>
        <v>0.20048446253890342</v>
      </c>
      <c r="AV138" s="49">
        <f t="shared" si="91"/>
        <v>0</v>
      </c>
      <c r="AW138" s="49">
        <f t="shared" si="92"/>
        <v>0</v>
      </c>
      <c r="AX138" s="49">
        <f t="shared" si="93"/>
        <v>0</v>
      </c>
      <c r="AY138" s="49">
        <f t="shared" si="94"/>
        <v>281.67283070246134</v>
      </c>
      <c r="AZ138" s="49">
        <f t="shared" si="95"/>
        <v>0</v>
      </c>
      <c r="BA138" s="49">
        <f t="shared" si="96"/>
        <v>0</v>
      </c>
      <c r="BB138" s="49">
        <f t="shared" si="97"/>
        <v>0</v>
      </c>
      <c r="BC138" s="49">
        <f t="shared" si="98"/>
        <v>0</v>
      </c>
      <c r="BD138" s="49">
        <f t="shared" si="99"/>
        <v>0</v>
      </c>
      <c r="BE138" s="49">
        <f t="shared" si="100"/>
        <v>347.37136447583748</v>
      </c>
      <c r="BF138" s="49">
        <f t="shared" si="101"/>
        <v>373.53801584422507</v>
      </c>
      <c r="BG138" s="49">
        <f t="shared" si="102"/>
        <v>538.17247186093084</v>
      </c>
      <c r="BH138" s="73">
        <f t="shared" si="103"/>
        <v>1540.7546828834547</v>
      </c>
      <c r="BI138" s="49">
        <f>VLOOKUP(A138,'1_12'!B:Q,16,0)</f>
        <v>6030.18</v>
      </c>
      <c r="BJ138" s="74">
        <f t="shared" si="104"/>
        <v>-4489.4253171165456</v>
      </c>
      <c r="BK138" s="50">
        <f t="shared" si="105"/>
        <v>3.0661040814775986E-3</v>
      </c>
    </row>
    <row r="139" spans="1:63" x14ac:dyDescent="0.3">
      <c r="A139" s="79" t="s">
        <v>2350</v>
      </c>
      <c r="B139" s="79" t="s">
        <v>2351</v>
      </c>
      <c r="C139" s="79">
        <f>VLOOKUP(B139,Площадь!A:B,2,0)</f>
        <v>13.6</v>
      </c>
      <c r="D139" s="97"/>
      <c r="E139">
        <v>31</v>
      </c>
      <c r="F139">
        <v>28</v>
      </c>
      <c r="G139">
        <v>31</v>
      </c>
      <c r="H139">
        <v>30</v>
      </c>
      <c r="I139">
        <v>31</v>
      </c>
      <c r="J139">
        <v>30</v>
      </c>
      <c r="K139">
        <v>31</v>
      </c>
      <c r="L139">
        <v>31</v>
      </c>
      <c r="M139">
        <v>30</v>
      </c>
      <c r="N139">
        <v>31</v>
      </c>
      <c r="O139">
        <v>30</v>
      </c>
      <c r="P139">
        <v>31</v>
      </c>
      <c r="Q139">
        <f t="shared" si="106"/>
        <v>365</v>
      </c>
      <c r="R139" s="116"/>
      <c r="S139" s="99"/>
      <c r="T139" s="50">
        <f t="shared" si="76"/>
        <v>0</v>
      </c>
      <c r="U139" s="50">
        <f t="shared" si="77"/>
        <v>0</v>
      </c>
      <c r="V139" s="50">
        <f t="shared" si="78"/>
        <v>0</v>
      </c>
      <c r="W139" s="50">
        <f t="shared" si="79"/>
        <v>0</v>
      </c>
      <c r="X139" s="50">
        <f t="shared" si="80"/>
        <v>0</v>
      </c>
      <c r="Y139" s="50"/>
      <c r="Z139" s="50"/>
      <c r="AA139" s="50"/>
      <c r="AB139" s="50"/>
      <c r="AC139" s="50"/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75"/>
        <v>0</v>
      </c>
      <c r="AI139" s="50">
        <f t="shared" si="84"/>
        <v>0</v>
      </c>
      <c r="AJ139" s="50">
        <f t="shared" si="85"/>
        <v>0</v>
      </c>
      <c r="AK139" s="50">
        <f t="shared" si="86"/>
        <v>0</v>
      </c>
      <c r="AL139" s="50">
        <f t="shared" si="87"/>
        <v>9.1478389385310055E-2</v>
      </c>
      <c r="AR139" s="50">
        <f t="shared" si="88"/>
        <v>0.11281518654667125</v>
      </c>
      <c r="AS139" s="50">
        <f t="shared" si="89"/>
        <v>0.12131328384919567</v>
      </c>
      <c r="AT139" s="50">
        <f t="shared" si="90"/>
        <v>0.1747813263159671</v>
      </c>
      <c r="AV139" s="49">
        <f t="shared" si="91"/>
        <v>0</v>
      </c>
      <c r="AW139" s="49">
        <f t="shared" si="92"/>
        <v>0</v>
      </c>
      <c r="AX139" s="49">
        <f t="shared" si="93"/>
        <v>0</v>
      </c>
      <c r="AY139" s="49">
        <f t="shared" si="94"/>
        <v>245.56092933035092</v>
      </c>
      <c r="AZ139" s="49">
        <f t="shared" si="95"/>
        <v>0</v>
      </c>
      <c r="BA139" s="49">
        <f t="shared" si="96"/>
        <v>0</v>
      </c>
      <c r="BB139" s="49">
        <f t="shared" si="97"/>
        <v>0</v>
      </c>
      <c r="BC139" s="49">
        <f t="shared" si="98"/>
        <v>0</v>
      </c>
      <c r="BD139" s="49">
        <f t="shared" si="99"/>
        <v>0</v>
      </c>
      <c r="BE139" s="49">
        <f t="shared" si="100"/>
        <v>302.83657415842242</v>
      </c>
      <c r="BF139" s="49">
        <f t="shared" si="101"/>
        <v>325.64852663342691</v>
      </c>
      <c r="BG139" s="49">
        <f t="shared" si="102"/>
        <v>469.17600110952947</v>
      </c>
      <c r="BH139" s="73">
        <f t="shared" si="103"/>
        <v>1343.2220312317295</v>
      </c>
      <c r="BI139" s="49">
        <f>VLOOKUP(A139,'1_12'!B:Q,16,0)</f>
        <v>5257.08</v>
      </c>
      <c r="BJ139" s="74">
        <f t="shared" si="104"/>
        <v>-3913.8579687682704</v>
      </c>
      <c r="BK139" s="50">
        <f t="shared" si="105"/>
        <v>3.0661040814775986E-3</v>
      </c>
    </row>
    <row r="140" spans="1:63" x14ac:dyDescent="0.3">
      <c r="A140" s="79" t="s">
        <v>1722</v>
      </c>
      <c r="B140" s="79" t="s">
        <v>1723</v>
      </c>
      <c r="C140" s="79">
        <f>VLOOKUP(B140,Площадь!A:B,2,0)</f>
        <v>17.3</v>
      </c>
      <c r="D140" s="97"/>
      <c r="E140">
        <v>31</v>
      </c>
      <c r="F140">
        <v>28</v>
      </c>
      <c r="G140">
        <v>31</v>
      </c>
      <c r="H140">
        <v>30</v>
      </c>
      <c r="I140">
        <v>31</v>
      </c>
      <c r="J140">
        <v>30</v>
      </c>
      <c r="K140">
        <v>31</v>
      </c>
      <c r="L140">
        <v>31</v>
      </c>
      <c r="M140">
        <v>30</v>
      </c>
      <c r="N140">
        <v>31</v>
      </c>
      <c r="O140">
        <v>30</v>
      </c>
      <c r="P140">
        <v>31</v>
      </c>
      <c r="Q140">
        <f t="shared" si="106"/>
        <v>365</v>
      </c>
      <c r="R140" s="116"/>
      <c r="S140" s="99"/>
      <c r="T140" s="50">
        <f t="shared" si="76"/>
        <v>0</v>
      </c>
      <c r="U140" s="50">
        <f t="shared" si="77"/>
        <v>0</v>
      </c>
      <c r="V140" s="50">
        <f t="shared" si="78"/>
        <v>0</v>
      </c>
      <c r="W140" s="50">
        <f t="shared" si="79"/>
        <v>0</v>
      </c>
      <c r="X140" s="50">
        <f t="shared" si="80"/>
        <v>0</v>
      </c>
      <c r="Y140" s="50"/>
      <c r="Z140" s="50"/>
      <c r="AA140" s="50"/>
      <c r="AB140" s="50"/>
      <c r="AC140" s="50"/>
      <c r="AD140" s="50">
        <f t="shared" si="81"/>
        <v>0</v>
      </c>
      <c r="AE140" s="50">
        <f t="shared" si="82"/>
        <v>0</v>
      </c>
      <c r="AF140" s="50">
        <f t="shared" si="83"/>
        <v>0</v>
      </c>
      <c r="AG140" s="50">
        <f t="shared" si="75"/>
        <v>0</v>
      </c>
      <c r="AI140" s="50">
        <f t="shared" si="84"/>
        <v>0</v>
      </c>
      <c r="AJ140" s="50">
        <f t="shared" si="85"/>
        <v>0</v>
      </c>
      <c r="AK140" s="50">
        <f t="shared" si="86"/>
        <v>0</v>
      </c>
      <c r="AL140" s="50">
        <f t="shared" si="87"/>
        <v>0.11636589237984295</v>
      </c>
      <c r="AR140" s="50">
        <f t="shared" si="88"/>
        <v>0.14350755347480976</v>
      </c>
      <c r="AS140" s="50">
        <f t="shared" si="89"/>
        <v>0.15431763313169747</v>
      </c>
      <c r="AT140" s="50">
        <f t="shared" si="90"/>
        <v>0.22233212832839933</v>
      </c>
      <c r="AV140" s="49">
        <f t="shared" si="91"/>
        <v>0</v>
      </c>
      <c r="AW140" s="49">
        <f t="shared" si="92"/>
        <v>0</v>
      </c>
      <c r="AX140" s="49">
        <f t="shared" si="93"/>
        <v>0</v>
      </c>
      <c r="AY140" s="49">
        <f t="shared" si="94"/>
        <v>312.36794686875521</v>
      </c>
      <c r="AZ140" s="49">
        <f t="shared" si="95"/>
        <v>0</v>
      </c>
      <c r="BA140" s="49">
        <f t="shared" si="96"/>
        <v>0</v>
      </c>
      <c r="BB140" s="49">
        <f t="shared" si="97"/>
        <v>0</v>
      </c>
      <c r="BC140" s="49">
        <f t="shared" si="98"/>
        <v>0</v>
      </c>
      <c r="BD140" s="49">
        <f t="shared" si="99"/>
        <v>0</v>
      </c>
      <c r="BE140" s="49">
        <f t="shared" si="100"/>
        <v>385.22593624564036</v>
      </c>
      <c r="BF140" s="49">
        <f t="shared" si="101"/>
        <v>414.24408167340346</v>
      </c>
      <c r="BG140" s="49">
        <f t="shared" si="102"/>
        <v>596.81947199962201</v>
      </c>
      <c r="BH140" s="73">
        <f t="shared" si="103"/>
        <v>1708.6574367874211</v>
      </c>
      <c r="BI140" s="49">
        <f>VLOOKUP(A140,'1_12'!B:Q,16,0)</f>
        <v>6687.2699999999986</v>
      </c>
      <c r="BJ140" s="74">
        <f t="shared" si="104"/>
        <v>-4978.6125632125777</v>
      </c>
      <c r="BK140" s="50">
        <f t="shared" si="105"/>
        <v>3.0661040814775986E-3</v>
      </c>
    </row>
    <row r="141" spans="1:63" x14ac:dyDescent="0.3">
      <c r="A141" s="79" t="s">
        <v>1857</v>
      </c>
      <c r="B141" s="79" t="s">
        <v>1858</v>
      </c>
      <c r="C141" s="79">
        <f>VLOOKUP(B141,Площадь!A:B,2,0)</f>
        <v>15.6</v>
      </c>
      <c r="D141" s="97"/>
      <c r="E141">
        <v>31</v>
      </c>
      <c r="F141">
        <v>28</v>
      </c>
      <c r="G141">
        <v>31</v>
      </c>
      <c r="H141">
        <v>30</v>
      </c>
      <c r="I141">
        <v>31</v>
      </c>
      <c r="J141">
        <v>30</v>
      </c>
      <c r="K141">
        <v>31</v>
      </c>
      <c r="L141">
        <v>31</v>
      </c>
      <c r="M141">
        <v>30</v>
      </c>
      <c r="N141">
        <v>31</v>
      </c>
      <c r="O141">
        <v>30</v>
      </c>
      <c r="P141">
        <v>31</v>
      </c>
      <c r="Q141">
        <f t="shared" si="106"/>
        <v>365</v>
      </c>
      <c r="R141" s="116"/>
      <c r="S141" s="99"/>
      <c r="T141" s="50">
        <f t="shared" si="76"/>
        <v>0</v>
      </c>
      <c r="U141" s="50">
        <f t="shared" si="77"/>
        <v>0</v>
      </c>
      <c r="V141" s="50">
        <f t="shared" si="78"/>
        <v>0</v>
      </c>
      <c r="W141" s="50">
        <f t="shared" si="79"/>
        <v>0</v>
      </c>
      <c r="X141" s="50">
        <f t="shared" si="80"/>
        <v>0</v>
      </c>
      <c r="Y141" s="50"/>
      <c r="Z141" s="50"/>
      <c r="AA141" s="50"/>
      <c r="AB141" s="50"/>
      <c r="AC141" s="50"/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75"/>
        <v>0</v>
      </c>
      <c r="AI141" s="50">
        <f t="shared" si="84"/>
        <v>0</v>
      </c>
      <c r="AJ141" s="50">
        <f t="shared" si="85"/>
        <v>0</v>
      </c>
      <c r="AK141" s="50">
        <f t="shared" si="86"/>
        <v>0</v>
      </c>
      <c r="AL141" s="50">
        <f t="shared" si="87"/>
        <v>0.10493109370667919</v>
      </c>
      <c r="AR141" s="50">
        <f t="shared" si="88"/>
        <v>0.12940565515647584</v>
      </c>
      <c r="AS141" s="50">
        <f t="shared" si="89"/>
        <v>0.139153472650548</v>
      </c>
      <c r="AT141" s="50">
        <f t="shared" si="90"/>
        <v>0.20048446253890342</v>
      </c>
      <c r="AV141" s="49">
        <f t="shared" si="91"/>
        <v>0</v>
      </c>
      <c r="AW141" s="49">
        <f t="shared" si="92"/>
        <v>0</v>
      </c>
      <c r="AX141" s="49">
        <f t="shared" si="93"/>
        <v>0</v>
      </c>
      <c r="AY141" s="49">
        <f t="shared" si="94"/>
        <v>281.67283070246134</v>
      </c>
      <c r="AZ141" s="49">
        <f t="shared" si="95"/>
        <v>0</v>
      </c>
      <c r="BA141" s="49">
        <f t="shared" si="96"/>
        <v>0</v>
      </c>
      <c r="BB141" s="49">
        <f t="shared" si="97"/>
        <v>0</v>
      </c>
      <c r="BC141" s="49">
        <f t="shared" si="98"/>
        <v>0</v>
      </c>
      <c r="BD141" s="49">
        <f t="shared" si="99"/>
        <v>0</v>
      </c>
      <c r="BE141" s="49">
        <f t="shared" si="100"/>
        <v>347.37136447583748</v>
      </c>
      <c r="BF141" s="49">
        <f t="shared" si="101"/>
        <v>373.53801584422507</v>
      </c>
      <c r="BG141" s="49">
        <f t="shared" si="102"/>
        <v>538.17247186093084</v>
      </c>
      <c r="BH141" s="73">
        <f t="shared" si="103"/>
        <v>1540.7546828834547</v>
      </c>
      <c r="BI141" s="49">
        <f>VLOOKUP(A141,'1_12'!B:Q,16,0)</f>
        <v>6030.18</v>
      </c>
      <c r="BJ141" s="74">
        <f t="shared" si="104"/>
        <v>-4489.4253171165456</v>
      </c>
      <c r="BK141" s="50">
        <f t="shared" si="105"/>
        <v>3.0661040814775986E-3</v>
      </c>
    </row>
    <row r="142" spans="1:63" x14ac:dyDescent="0.3">
      <c r="A142" s="79" t="s">
        <v>1981</v>
      </c>
      <c r="B142" s="79" t="s">
        <v>1982</v>
      </c>
      <c r="C142" s="79">
        <f>VLOOKUP(B142,Площадь!A:B,2,0)</f>
        <v>13.6</v>
      </c>
      <c r="D142" s="97"/>
      <c r="E142">
        <v>31</v>
      </c>
      <c r="F142">
        <v>28</v>
      </c>
      <c r="G142">
        <v>31</v>
      </c>
      <c r="H142">
        <v>30</v>
      </c>
      <c r="I142">
        <v>31</v>
      </c>
      <c r="J142">
        <v>30</v>
      </c>
      <c r="K142">
        <v>31</v>
      </c>
      <c r="L142">
        <v>15</v>
      </c>
      <c r="Q142">
        <f t="shared" si="106"/>
        <v>227</v>
      </c>
      <c r="R142" s="116"/>
      <c r="S142" s="99"/>
      <c r="T142" s="50">
        <f t="shared" si="76"/>
        <v>0</v>
      </c>
      <c r="U142" s="50">
        <f t="shared" si="77"/>
        <v>0</v>
      </c>
      <c r="V142" s="50">
        <f t="shared" si="78"/>
        <v>0</v>
      </c>
      <c r="W142" s="50">
        <f t="shared" si="79"/>
        <v>0</v>
      </c>
      <c r="X142" s="50">
        <f t="shared" si="80"/>
        <v>0</v>
      </c>
      <c r="Y142" s="50"/>
      <c r="Z142" s="50"/>
      <c r="AA142" s="50"/>
      <c r="AB142" s="50"/>
      <c r="AC142" s="50"/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75"/>
        <v>0</v>
      </c>
      <c r="AI142" s="50">
        <f t="shared" si="84"/>
        <v>0</v>
      </c>
      <c r="AJ142" s="50">
        <f t="shared" si="85"/>
        <v>0</v>
      </c>
      <c r="AK142" s="50">
        <f t="shared" si="86"/>
        <v>0</v>
      </c>
      <c r="AL142" s="50">
        <f t="shared" si="87"/>
        <v>9.1478389385310055E-2</v>
      </c>
      <c r="AR142" s="50">
        <f t="shared" si="88"/>
        <v>0</v>
      </c>
      <c r="AS142" s="50">
        <f t="shared" si="89"/>
        <v>0</v>
      </c>
      <c r="AT142" s="50">
        <f t="shared" si="90"/>
        <v>0</v>
      </c>
      <c r="AV142" s="49">
        <f t="shared" si="91"/>
        <v>0</v>
      </c>
      <c r="AW142" s="49">
        <f t="shared" si="92"/>
        <v>0</v>
      </c>
      <c r="AX142" s="49">
        <f t="shared" si="93"/>
        <v>0</v>
      </c>
      <c r="AY142" s="49">
        <f t="shared" si="94"/>
        <v>245.56092933035092</v>
      </c>
      <c r="AZ142" s="49">
        <f t="shared" si="95"/>
        <v>0</v>
      </c>
      <c r="BA142" s="49">
        <f t="shared" si="96"/>
        <v>0</v>
      </c>
      <c r="BB142" s="49">
        <f t="shared" si="97"/>
        <v>0</v>
      </c>
      <c r="BC142" s="49">
        <f t="shared" si="98"/>
        <v>0</v>
      </c>
      <c r="BD142" s="49">
        <f t="shared" si="99"/>
        <v>0</v>
      </c>
      <c r="BE142" s="49">
        <f t="shared" si="100"/>
        <v>0</v>
      </c>
      <c r="BF142" s="49">
        <f t="shared" si="101"/>
        <v>0</v>
      </c>
      <c r="BG142" s="49">
        <f t="shared" si="102"/>
        <v>0</v>
      </c>
      <c r="BH142" s="73">
        <f t="shared" si="103"/>
        <v>245.56092933035092</v>
      </c>
      <c r="BI142" s="49">
        <f>VLOOKUP(A142,'1_12'!B:Q,16,0)</f>
        <v>2619.12</v>
      </c>
      <c r="BJ142" s="74">
        <f t="shared" si="104"/>
        <v>-2373.5590706696489</v>
      </c>
      <c r="BK142" s="50">
        <f t="shared" si="105"/>
        <v>5.6052934672371358E-4</v>
      </c>
    </row>
    <row r="143" spans="1:63" x14ac:dyDescent="0.3">
      <c r="A143" s="79" t="s">
        <v>2767</v>
      </c>
      <c r="B143" s="79" t="s">
        <v>1982</v>
      </c>
      <c r="C143" s="79">
        <f>VLOOKUP(B143,Площадь!A:B,2,0)</f>
        <v>13.6</v>
      </c>
      <c r="D143" s="97">
        <f>VLOOKUP(A143,'[1]3+паркинг2023'!$A:$E,5,0)</f>
        <v>45154</v>
      </c>
      <c r="L143">
        <f>31-L142</f>
        <v>16</v>
      </c>
      <c r="M143">
        <v>30</v>
      </c>
      <c r="N143">
        <v>31</v>
      </c>
      <c r="O143">
        <v>30</v>
      </c>
      <c r="P143">
        <v>31</v>
      </c>
      <c r="Q143">
        <f t="shared" si="106"/>
        <v>138</v>
      </c>
      <c r="R143" s="116"/>
      <c r="S143" s="99"/>
      <c r="T143" s="50">
        <f t="shared" si="76"/>
        <v>0</v>
      </c>
      <c r="U143" s="50">
        <f t="shared" si="77"/>
        <v>0</v>
      </c>
      <c r="V143" s="50">
        <f t="shared" si="78"/>
        <v>0</v>
      </c>
      <c r="W143" s="50">
        <f t="shared" si="79"/>
        <v>0</v>
      </c>
      <c r="X143" s="50">
        <f t="shared" si="80"/>
        <v>0</v>
      </c>
      <c r="Y143" s="50"/>
      <c r="Z143" s="50"/>
      <c r="AA143" s="50"/>
      <c r="AB143" s="50"/>
      <c r="AC143" s="50"/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75"/>
        <v>0</v>
      </c>
      <c r="AI143" s="50">
        <f t="shared" si="84"/>
        <v>0</v>
      </c>
      <c r="AJ143" s="50">
        <f t="shared" si="85"/>
        <v>0</v>
      </c>
      <c r="AK143" s="50">
        <f t="shared" si="86"/>
        <v>0</v>
      </c>
      <c r="AL143" s="50">
        <f t="shared" si="87"/>
        <v>0</v>
      </c>
      <c r="AR143" s="50">
        <f t="shared" si="88"/>
        <v>0.11281518654667125</v>
      </c>
      <c r="AS143" s="50">
        <f t="shared" si="89"/>
        <v>0.12131328384919567</v>
      </c>
      <c r="AT143" s="50">
        <f t="shared" si="90"/>
        <v>0.1747813263159671</v>
      </c>
      <c r="AV143" s="49">
        <f t="shared" si="91"/>
        <v>0</v>
      </c>
      <c r="AW143" s="49">
        <f t="shared" si="92"/>
        <v>0</v>
      </c>
      <c r="AX143" s="49">
        <f t="shared" si="93"/>
        <v>0</v>
      </c>
      <c r="AY143" s="49">
        <f t="shared" si="94"/>
        <v>0</v>
      </c>
      <c r="AZ143" s="49">
        <f t="shared" si="95"/>
        <v>0</v>
      </c>
      <c r="BA143" s="49">
        <f t="shared" si="96"/>
        <v>0</v>
      </c>
      <c r="BB143" s="49">
        <f t="shared" si="97"/>
        <v>0</v>
      </c>
      <c r="BC143" s="49">
        <f t="shared" si="98"/>
        <v>0</v>
      </c>
      <c r="BD143" s="49">
        <f t="shared" si="99"/>
        <v>0</v>
      </c>
      <c r="BE143" s="49">
        <f t="shared" si="100"/>
        <v>302.83657415842242</v>
      </c>
      <c r="BF143" s="49">
        <f t="shared" si="101"/>
        <v>325.64852663342691</v>
      </c>
      <c r="BG143" s="49">
        <f t="shared" si="102"/>
        <v>469.17600110952947</v>
      </c>
      <c r="BH143" s="73">
        <f t="shared" si="103"/>
        <v>1097.661101901379</v>
      </c>
      <c r="BI143" s="49">
        <f>VLOOKUP(A143,'1_12'!B:Q,16,0)</f>
        <v>2637.96</v>
      </c>
      <c r="BJ143" s="74">
        <f t="shared" si="104"/>
        <v>-1540.2988980986211</v>
      </c>
      <c r="BK143" s="50">
        <f t="shared" si="105"/>
        <v>2.5055747347538849E-3</v>
      </c>
    </row>
    <row r="144" spans="1:63" x14ac:dyDescent="0.3">
      <c r="A144" s="79" t="s">
        <v>1345</v>
      </c>
      <c r="B144" s="79" t="s">
        <v>1346</v>
      </c>
      <c r="C144" s="79">
        <f>VLOOKUP(B144,Площадь!A:B,2,0)</f>
        <v>17.3</v>
      </c>
      <c r="D144" s="97"/>
      <c r="E144">
        <v>31</v>
      </c>
      <c r="F144">
        <v>13</v>
      </c>
      <c r="Q144">
        <f t="shared" si="106"/>
        <v>44</v>
      </c>
      <c r="R144" s="116"/>
      <c r="S144" s="99"/>
      <c r="T144" s="50">
        <f t="shared" si="76"/>
        <v>0</v>
      </c>
      <c r="U144" s="50">
        <f t="shared" si="77"/>
        <v>0</v>
      </c>
      <c r="V144" s="50">
        <f t="shared" si="78"/>
        <v>0</v>
      </c>
      <c r="W144" s="50">
        <f t="shared" si="79"/>
        <v>0</v>
      </c>
      <c r="X144" s="50">
        <f t="shared" si="80"/>
        <v>0</v>
      </c>
      <c r="Y144" s="50"/>
      <c r="Z144" s="50"/>
      <c r="AA144" s="50"/>
      <c r="AB144" s="50"/>
      <c r="AC144" s="50"/>
      <c r="AD144" s="50">
        <f t="shared" si="81"/>
        <v>0</v>
      </c>
      <c r="AE144" s="50">
        <f t="shared" si="82"/>
        <v>0</v>
      </c>
      <c r="AF144" s="50">
        <f t="shared" si="83"/>
        <v>0</v>
      </c>
      <c r="AG144" s="50">
        <f t="shared" si="75"/>
        <v>0</v>
      </c>
      <c r="AI144" s="50">
        <f t="shared" si="84"/>
        <v>0</v>
      </c>
      <c r="AJ144" s="50">
        <f t="shared" si="85"/>
        <v>0</v>
      </c>
      <c r="AK144" s="50">
        <f t="shared" si="86"/>
        <v>0</v>
      </c>
      <c r="AL144" s="50">
        <f t="shared" si="87"/>
        <v>0</v>
      </c>
      <c r="AR144" s="50">
        <f t="shared" si="88"/>
        <v>0</v>
      </c>
      <c r="AS144" s="50">
        <f t="shared" si="89"/>
        <v>0</v>
      </c>
      <c r="AT144" s="50">
        <f t="shared" si="90"/>
        <v>0</v>
      </c>
      <c r="AV144" s="49">
        <f t="shared" si="91"/>
        <v>0</v>
      </c>
      <c r="AW144" s="49">
        <f t="shared" si="92"/>
        <v>0</v>
      </c>
      <c r="AX144" s="49">
        <f t="shared" si="93"/>
        <v>0</v>
      </c>
      <c r="AY144" s="49">
        <f t="shared" si="94"/>
        <v>0</v>
      </c>
      <c r="AZ144" s="49">
        <f t="shared" si="95"/>
        <v>0</v>
      </c>
      <c r="BA144" s="49">
        <f t="shared" si="96"/>
        <v>0</v>
      </c>
      <c r="BB144" s="49">
        <f t="shared" si="97"/>
        <v>0</v>
      </c>
      <c r="BC144" s="49">
        <f t="shared" si="98"/>
        <v>0</v>
      </c>
      <c r="BD144" s="49">
        <f t="shared" si="99"/>
        <v>0</v>
      </c>
      <c r="BE144" s="49">
        <f t="shared" si="100"/>
        <v>0</v>
      </c>
      <c r="BF144" s="49">
        <f t="shared" si="101"/>
        <v>0</v>
      </c>
      <c r="BG144" s="49">
        <f t="shared" si="102"/>
        <v>0</v>
      </c>
      <c r="BH144" s="73">
        <f t="shared" si="103"/>
        <v>0</v>
      </c>
      <c r="BI144" s="49">
        <f>VLOOKUP(A144,'1_12'!B:Q,16,0)</f>
        <v>0</v>
      </c>
      <c r="BJ144" s="74">
        <f t="shared" si="104"/>
        <v>0</v>
      </c>
      <c r="BK144" s="50">
        <f t="shared" si="105"/>
        <v>0</v>
      </c>
    </row>
    <row r="145" spans="1:63" x14ac:dyDescent="0.3">
      <c r="A145" s="79" t="s">
        <v>2696</v>
      </c>
      <c r="B145" s="79" t="s">
        <v>1346</v>
      </c>
      <c r="C145" s="79">
        <f>VLOOKUP(B145,Площадь!A:B,2,0)</f>
        <v>17.3</v>
      </c>
      <c r="D145" s="97">
        <f>VLOOKUP(A145,'[1]3+паркинг2023'!$A:$E,5,0)</f>
        <v>44971</v>
      </c>
      <c r="F145">
        <f>28-F144</f>
        <v>15</v>
      </c>
      <c r="G145">
        <v>31</v>
      </c>
      <c r="H145">
        <v>30</v>
      </c>
      <c r="I145">
        <v>31</v>
      </c>
      <c r="J145">
        <v>30</v>
      </c>
      <c r="K145">
        <v>31</v>
      </c>
      <c r="L145">
        <v>31</v>
      </c>
      <c r="M145">
        <v>30</v>
      </c>
      <c r="N145">
        <v>31</v>
      </c>
      <c r="O145">
        <v>30</v>
      </c>
      <c r="P145">
        <v>31</v>
      </c>
      <c r="Q145">
        <f t="shared" si="106"/>
        <v>321</v>
      </c>
      <c r="R145" s="116"/>
      <c r="S145" s="99"/>
      <c r="T145" s="50">
        <f t="shared" si="76"/>
        <v>0</v>
      </c>
      <c r="U145" s="50">
        <f t="shared" si="77"/>
        <v>0</v>
      </c>
      <c r="V145" s="50">
        <f t="shared" si="78"/>
        <v>0</v>
      </c>
      <c r="W145" s="50">
        <f t="shared" si="79"/>
        <v>0</v>
      </c>
      <c r="X145" s="50">
        <f t="shared" si="80"/>
        <v>0</v>
      </c>
      <c r="Y145" s="50"/>
      <c r="Z145" s="50"/>
      <c r="AA145" s="50"/>
      <c r="AB145" s="50"/>
      <c r="AC145" s="50"/>
      <c r="AD145" s="50">
        <f t="shared" si="81"/>
        <v>0</v>
      </c>
      <c r="AE145" s="50">
        <f t="shared" si="82"/>
        <v>0</v>
      </c>
      <c r="AF145" s="50">
        <f t="shared" si="83"/>
        <v>0</v>
      </c>
      <c r="AG145" s="50">
        <f t="shared" si="75"/>
        <v>0</v>
      </c>
      <c r="AI145" s="50">
        <f t="shared" si="84"/>
        <v>0</v>
      </c>
      <c r="AJ145" s="50">
        <f t="shared" si="85"/>
        <v>0</v>
      </c>
      <c r="AK145" s="50">
        <f t="shared" si="86"/>
        <v>0</v>
      </c>
      <c r="AL145" s="50">
        <f t="shared" si="87"/>
        <v>0.11636589237984295</v>
      </c>
      <c r="AR145" s="50">
        <f t="shared" si="88"/>
        <v>0.14350755347480976</v>
      </c>
      <c r="AS145" s="50">
        <f t="shared" si="89"/>
        <v>0.15431763313169747</v>
      </c>
      <c r="AT145" s="50">
        <f t="shared" si="90"/>
        <v>0.22233212832839933</v>
      </c>
      <c r="AV145" s="49">
        <f t="shared" si="91"/>
        <v>0</v>
      </c>
      <c r="AW145" s="49">
        <f t="shared" si="92"/>
        <v>0</v>
      </c>
      <c r="AX145" s="49">
        <f t="shared" si="93"/>
        <v>0</v>
      </c>
      <c r="AY145" s="49">
        <f t="shared" si="94"/>
        <v>312.36794686875521</v>
      </c>
      <c r="AZ145" s="49">
        <f t="shared" si="95"/>
        <v>0</v>
      </c>
      <c r="BA145" s="49">
        <f t="shared" si="96"/>
        <v>0</v>
      </c>
      <c r="BB145" s="49">
        <f t="shared" si="97"/>
        <v>0</v>
      </c>
      <c r="BC145" s="49">
        <f t="shared" si="98"/>
        <v>0</v>
      </c>
      <c r="BD145" s="49">
        <f t="shared" si="99"/>
        <v>0</v>
      </c>
      <c r="BE145" s="49">
        <f t="shared" si="100"/>
        <v>385.22593624564036</v>
      </c>
      <c r="BF145" s="49">
        <f t="shared" si="101"/>
        <v>414.24408167340346</v>
      </c>
      <c r="BG145" s="49">
        <f t="shared" si="102"/>
        <v>596.81947199962201</v>
      </c>
      <c r="BH145" s="73">
        <f t="shared" si="103"/>
        <v>1708.6574367874211</v>
      </c>
      <c r="BI145" s="49">
        <f>VLOOKUP(A145,'1_12'!B:Q,16,0)</f>
        <v>6687.2699999999986</v>
      </c>
      <c r="BJ145" s="74">
        <f t="shared" si="104"/>
        <v>-4978.6125632125777</v>
      </c>
      <c r="BK145" s="50">
        <f t="shared" si="105"/>
        <v>3.0661040814775986E-3</v>
      </c>
    </row>
    <row r="146" spans="1:63" x14ac:dyDescent="0.3">
      <c r="A146" s="79" t="s">
        <v>1482</v>
      </c>
      <c r="B146" s="79" t="s">
        <v>1483</v>
      </c>
      <c r="C146" s="79">
        <f>VLOOKUP(B146,Площадь!A:B,2,0)</f>
        <v>15.6</v>
      </c>
      <c r="D146" s="97"/>
      <c r="E146">
        <v>31</v>
      </c>
      <c r="F146">
        <v>28</v>
      </c>
      <c r="G146">
        <v>31</v>
      </c>
      <c r="H146">
        <v>30</v>
      </c>
      <c r="I146">
        <v>31</v>
      </c>
      <c r="J146">
        <v>30</v>
      </c>
      <c r="K146">
        <v>31</v>
      </c>
      <c r="L146">
        <v>31</v>
      </c>
      <c r="M146">
        <v>30</v>
      </c>
      <c r="N146">
        <v>31</v>
      </c>
      <c r="O146">
        <v>30</v>
      </c>
      <c r="P146">
        <v>31</v>
      </c>
      <c r="Q146">
        <f t="shared" ref="Q146:Q155" si="107">SUM(E146:P146)</f>
        <v>365</v>
      </c>
      <c r="R146" s="116"/>
      <c r="S146" s="99"/>
      <c r="T146" s="50">
        <f t="shared" si="76"/>
        <v>0</v>
      </c>
      <c r="U146" s="50">
        <f t="shared" si="77"/>
        <v>0</v>
      </c>
      <c r="V146" s="50">
        <f t="shared" si="78"/>
        <v>0</v>
      </c>
      <c r="W146" s="50">
        <f t="shared" si="79"/>
        <v>0</v>
      </c>
      <c r="X146" s="50">
        <f t="shared" si="80"/>
        <v>0</v>
      </c>
      <c r="Y146" s="50"/>
      <c r="Z146" s="50"/>
      <c r="AA146" s="50"/>
      <c r="AB146" s="50"/>
      <c r="AC146" s="50"/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75"/>
        <v>0</v>
      </c>
      <c r="AI146" s="50">
        <f t="shared" si="84"/>
        <v>0</v>
      </c>
      <c r="AJ146" s="50">
        <f t="shared" si="85"/>
        <v>0</v>
      </c>
      <c r="AK146" s="50">
        <f t="shared" si="86"/>
        <v>0</v>
      </c>
      <c r="AL146" s="50">
        <f t="shared" si="87"/>
        <v>0.10493109370667919</v>
      </c>
      <c r="AR146" s="50">
        <f t="shared" si="88"/>
        <v>0.12940565515647584</v>
      </c>
      <c r="AS146" s="50">
        <f t="shared" si="89"/>
        <v>0.139153472650548</v>
      </c>
      <c r="AT146" s="50">
        <f t="shared" si="90"/>
        <v>0.20048446253890342</v>
      </c>
      <c r="AV146" s="49">
        <f t="shared" si="91"/>
        <v>0</v>
      </c>
      <c r="AW146" s="49">
        <f t="shared" si="92"/>
        <v>0</v>
      </c>
      <c r="AX146" s="49">
        <f t="shared" si="93"/>
        <v>0</v>
      </c>
      <c r="AY146" s="49">
        <f t="shared" si="94"/>
        <v>281.67283070246134</v>
      </c>
      <c r="AZ146" s="49">
        <f t="shared" si="95"/>
        <v>0</v>
      </c>
      <c r="BA146" s="49">
        <f t="shared" si="96"/>
        <v>0</v>
      </c>
      <c r="BB146" s="49">
        <f t="shared" si="97"/>
        <v>0</v>
      </c>
      <c r="BC146" s="49">
        <f t="shared" si="98"/>
        <v>0</v>
      </c>
      <c r="BD146" s="49">
        <f t="shared" si="99"/>
        <v>0</v>
      </c>
      <c r="BE146" s="49">
        <f t="shared" si="100"/>
        <v>347.37136447583748</v>
      </c>
      <c r="BF146" s="49">
        <f t="shared" si="101"/>
        <v>373.53801584422507</v>
      </c>
      <c r="BG146" s="49">
        <f t="shared" si="102"/>
        <v>538.17247186093084</v>
      </c>
      <c r="BH146" s="73">
        <f t="shared" si="103"/>
        <v>1540.7546828834547</v>
      </c>
      <c r="BI146" s="49">
        <f>VLOOKUP(A146,'1_12'!B:Q,16,0)</f>
        <v>6030.18</v>
      </c>
      <c r="BJ146" s="74">
        <f t="shared" si="104"/>
        <v>-4489.4253171165456</v>
      </c>
      <c r="BK146" s="50">
        <f t="shared" si="105"/>
        <v>3.0661040814775986E-3</v>
      </c>
    </row>
    <row r="147" spans="1:63" x14ac:dyDescent="0.3">
      <c r="A147" s="79" t="s">
        <v>2538</v>
      </c>
      <c r="B147" s="79" t="s">
        <v>2539</v>
      </c>
      <c r="C147" s="79">
        <f>VLOOKUP(B147,Площадь!A:B,2,0)</f>
        <v>15.6</v>
      </c>
      <c r="D147" s="97"/>
      <c r="E147">
        <v>31</v>
      </c>
      <c r="F147">
        <v>28</v>
      </c>
      <c r="G147">
        <v>31</v>
      </c>
      <c r="H147">
        <v>30</v>
      </c>
      <c r="I147">
        <v>31</v>
      </c>
      <c r="J147">
        <v>30</v>
      </c>
      <c r="K147">
        <v>31</v>
      </c>
      <c r="L147">
        <v>31</v>
      </c>
      <c r="M147">
        <v>30</v>
      </c>
      <c r="N147">
        <v>31</v>
      </c>
      <c r="O147">
        <v>30</v>
      </c>
      <c r="P147">
        <v>31</v>
      </c>
      <c r="Q147">
        <f t="shared" si="107"/>
        <v>365</v>
      </c>
      <c r="R147" s="116"/>
      <c r="S147" s="99"/>
      <c r="T147" s="50">
        <f t="shared" si="76"/>
        <v>0</v>
      </c>
      <c r="U147" s="50">
        <f t="shared" si="77"/>
        <v>0</v>
      </c>
      <c r="V147" s="50">
        <f t="shared" si="78"/>
        <v>0</v>
      </c>
      <c r="W147" s="50">
        <f t="shared" si="79"/>
        <v>0</v>
      </c>
      <c r="X147" s="50">
        <f t="shared" si="80"/>
        <v>0</v>
      </c>
      <c r="Y147" s="50"/>
      <c r="Z147" s="50"/>
      <c r="AA147" s="50"/>
      <c r="AB147" s="50"/>
      <c r="AC147" s="50"/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75"/>
        <v>0</v>
      </c>
      <c r="AI147" s="50">
        <f t="shared" si="84"/>
        <v>0</v>
      </c>
      <c r="AJ147" s="50">
        <f t="shared" si="85"/>
        <v>0</v>
      </c>
      <c r="AK147" s="50">
        <f t="shared" si="86"/>
        <v>0</v>
      </c>
      <c r="AL147" s="50">
        <f t="shared" si="87"/>
        <v>0.10493109370667919</v>
      </c>
      <c r="AR147" s="50">
        <f t="shared" si="88"/>
        <v>0.12940565515647584</v>
      </c>
      <c r="AS147" s="50">
        <f t="shared" si="89"/>
        <v>0.139153472650548</v>
      </c>
      <c r="AT147" s="50">
        <f t="shared" si="90"/>
        <v>0.20048446253890342</v>
      </c>
      <c r="AV147" s="49">
        <f t="shared" si="91"/>
        <v>0</v>
      </c>
      <c r="AW147" s="49">
        <f t="shared" si="92"/>
        <v>0</v>
      </c>
      <c r="AX147" s="49">
        <f t="shared" si="93"/>
        <v>0</v>
      </c>
      <c r="AY147" s="49">
        <f t="shared" si="94"/>
        <v>281.67283070246134</v>
      </c>
      <c r="AZ147" s="49">
        <f t="shared" si="95"/>
        <v>0</v>
      </c>
      <c r="BA147" s="49">
        <f t="shared" si="96"/>
        <v>0</v>
      </c>
      <c r="BB147" s="49">
        <f t="shared" si="97"/>
        <v>0</v>
      </c>
      <c r="BC147" s="49">
        <f t="shared" si="98"/>
        <v>0</v>
      </c>
      <c r="BD147" s="49">
        <f t="shared" si="99"/>
        <v>0</v>
      </c>
      <c r="BE147" s="49">
        <f t="shared" si="100"/>
        <v>347.37136447583748</v>
      </c>
      <c r="BF147" s="49">
        <f t="shared" si="101"/>
        <v>373.53801584422507</v>
      </c>
      <c r="BG147" s="49">
        <f t="shared" si="102"/>
        <v>538.17247186093084</v>
      </c>
      <c r="BH147" s="73">
        <f t="shared" si="103"/>
        <v>1540.7546828834547</v>
      </c>
      <c r="BI147" s="49">
        <f>VLOOKUP(A147,'1_12'!B:Q,16,0)</f>
        <v>6030.18</v>
      </c>
      <c r="BJ147" s="74">
        <f t="shared" si="104"/>
        <v>-4489.4253171165456</v>
      </c>
      <c r="BK147" s="50">
        <f t="shared" si="105"/>
        <v>3.0661040814775986E-3</v>
      </c>
    </row>
    <row r="148" spans="1:63" x14ac:dyDescent="0.3">
      <c r="A148" s="79" t="s">
        <v>2518</v>
      </c>
      <c r="B148" s="79" t="s">
        <v>2519</v>
      </c>
      <c r="C148" s="79">
        <f>VLOOKUP(B148,Площадь!A:B,2,0)</f>
        <v>13.6</v>
      </c>
      <c r="D148" s="97"/>
      <c r="E148">
        <v>31</v>
      </c>
      <c r="F148">
        <v>28</v>
      </c>
      <c r="G148">
        <v>31</v>
      </c>
      <c r="H148">
        <v>30</v>
      </c>
      <c r="I148">
        <v>31</v>
      </c>
      <c r="J148">
        <v>30</v>
      </c>
      <c r="K148">
        <v>31</v>
      </c>
      <c r="L148">
        <v>31</v>
      </c>
      <c r="M148">
        <v>30</v>
      </c>
      <c r="N148">
        <v>31</v>
      </c>
      <c r="O148">
        <v>30</v>
      </c>
      <c r="P148">
        <v>31</v>
      </c>
      <c r="Q148">
        <f t="shared" si="107"/>
        <v>365</v>
      </c>
      <c r="R148" s="116"/>
      <c r="S148" s="99"/>
      <c r="T148" s="50">
        <f t="shared" si="76"/>
        <v>0</v>
      </c>
      <c r="U148" s="50">
        <f t="shared" si="77"/>
        <v>0</v>
      </c>
      <c r="V148" s="50">
        <f t="shared" si="78"/>
        <v>0</v>
      </c>
      <c r="W148" s="50">
        <f t="shared" si="79"/>
        <v>0</v>
      </c>
      <c r="X148" s="50">
        <f t="shared" si="80"/>
        <v>0</v>
      </c>
      <c r="Y148" s="50"/>
      <c r="Z148" s="50"/>
      <c r="AA148" s="50"/>
      <c r="AB148" s="50"/>
      <c r="AC148" s="50"/>
      <c r="AD148" s="50">
        <f t="shared" si="81"/>
        <v>0</v>
      </c>
      <c r="AE148" s="50">
        <f t="shared" si="82"/>
        <v>0</v>
      </c>
      <c r="AF148" s="50">
        <f t="shared" si="83"/>
        <v>0</v>
      </c>
      <c r="AG148" s="50">
        <f t="shared" si="75"/>
        <v>0</v>
      </c>
      <c r="AI148" s="50">
        <f t="shared" si="84"/>
        <v>0</v>
      </c>
      <c r="AJ148" s="50">
        <f t="shared" si="85"/>
        <v>0</v>
      </c>
      <c r="AK148" s="50">
        <f t="shared" si="86"/>
        <v>0</v>
      </c>
      <c r="AL148" s="50">
        <f t="shared" si="87"/>
        <v>9.1478389385310055E-2</v>
      </c>
      <c r="AR148" s="50">
        <f t="shared" si="88"/>
        <v>0.11281518654667125</v>
      </c>
      <c r="AS148" s="50">
        <f t="shared" si="89"/>
        <v>0.12131328384919567</v>
      </c>
      <c r="AT148" s="50">
        <f t="shared" si="90"/>
        <v>0.1747813263159671</v>
      </c>
      <c r="AV148" s="49">
        <f t="shared" si="91"/>
        <v>0</v>
      </c>
      <c r="AW148" s="49">
        <f t="shared" si="92"/>
        <v>0</v>
      </c>
      <c r="AX148" s="49">
        <f t="shared" si="93"/>
        <v>0</v>
      </c>
      <c r="AY148" s="49">
        <f t="shared" si="94"/>
        <v>245.56092933035092</v>
      </c>
      <c r="AZ148" s="49">
        <f t="shared" si="95"/>
        <v>0</v>
      </c>
      <c r="BA148" s="49">
        <f t="shared" si="96"/>
        <v>0</v>
      </c>
      <c r="BB148" s="49">
        <f t="shared" si="97"/>
        <v>0</v>
      </c>
      <c r="BC148" s="49">
        <f t="shared" si="98"/>
        <v>0</v>
      </c>
      <c r="BD148" s="49">
        <f t="shared" si="99"/>
        <v>0</v>
      </c>
      <c r="BE148" s="49">
        <f t="shared" si="100"/>
        <v>302.83657415842242</v>
      </c>
      <c r="BF148" s="49">
        <f t="shared" si="101"/>
        <v>325.64852663342691</v>
      </c>
      <c r="BG148" s="49">
        <f t="shared" si="102"/>
        <v>469.17600110952947</v>
      </c>
      <c r="BH148" s="73">
        <f t="shared" si="103"/>
        <v>1343.2220312317295</v>
      </c>
      <c r="BI148" s="49">
        <f>VLOOKUP(A148,'1_12'!B:Q,16,0)</f>
        <v>5257.08</v>
      </c>
      <c r="BJ148" s="74">
        <f t="shared" si="104"/>
        <v>-3913.8579687682704</v>
      </c>
      <c r="BK148" s="50">
        <f t="shared" si="105"/>
        <v>3.0661040814775986E-3</v>
      </c>
    </row>
    <row r="149" spans="1:63" x14ac:dyDescent="0.3">
      <c r="A149" s="79" t="s">
        <v>1638</v>
      </c>
      <c r="B149" s="79" t="s">
        <v>1639</v>
      </c>
      <c r="C149" s="79">
        <f>VLOOKUP(B149,Площадь!A:B,2,0)</f>
        <v>17.3</v>
      </c>
      <c r="D149" s="97"/>
      <c r="E149">
        <v>31</v>
      </c>
      <c r="F149">
        <v>28</v>
      </c>
      <c r="G149">
        <v>31</v>
      </c>
      <c r="H149">
        <v>30</v>
      </c>
      <c r="I149">
        <v>31</v>
      </c>
      <c r="J149">
        <v>30</v>
      </c>
      <c r="K149">
        <v>31</v>
      </c>
      <c r="L149">
        <v>31</v>
      </c>
      <c r="M149">
        <v>30</v>
      </c>
      <c r="N149">
        <v>31</v>
      </c>
      <c r="O149">
        <v>30</v>
      </c>
      <c r="P149">
        <v>31</v>
      </c>
      <c r="Q149">
        <f t="shared" si="107"/>
        <v>365</v>
      </c>
      <c r="R149" s="116"/>
      <c r="S149" s="99"/>
      <c r="T149" s="50">
        <f t="shared" si="76"/>
        <v>0</v>
      </c>
      <c r="U149" s="50">
        <f t="shared" si="77"/>
        <v>0</v>
      </c>
      <c r="V149" s="50">
        <f t="shared" si="78"/>
        <v>0</v>
      </c>
      <c r="W149" s="50">
        <f t="shared" si="79"/>
        <v>0</v>
      </c>
      <c r="X149" s="50">
        <f t="shared" si="80"/>
        <v>0</v>
      </c>
      <c r="Y149" s="50"/>
      <c r="Z149" s="50"/>
      <c r="AA149" s="50"/>
      <c r="AB149" s="50"/>
      <c r="AC149" s="50"/>
      <c r="AD149" s="50">
        <f t="shared" si="81"/>
        <v>0</v>
      </c>
      <c r="AE149" s="50">
        <f t="shared" si="82"/>
        <v>0</v>
      </c>
      <c r="AF149" s="50">
        <f t="shared" si="83"/>
        <v>0</v>
      </c>
      <c r="AG149" s="50">
        <f t="shared" si="75"/>
        <v>0</v>
      </c>
      <c r="AI149" s="50">
        <f t="shared" si="84"/>
        <v>0</v>
      </c>
      <c r="AJ149" s="50">
        <f t="shared" si="85"/>
        <v>0</v>
      </c>
      <c r="AK149" s="50">
        <f t="shared" si="86"/>
        <v>0</v>
      </c>
      <c r="AL149" s="50">
        <f t="shared" si="87"/>
        <v>0.11636589237984295</v>
      </c>
      <c r="AR149" s="50">
        <f t="shared" si="88"/>
        <v>0.14350755347480976</v>
      </c>
      <c r="AS149" s="50">
        <f t="shared" si="89"/>
        <v>0.15431763313169747</v>
      </c>
      <c r="AT149" s="50">
        <f t="shared" si="90"/>
        <v>0.22233212832839933</v>
      </c>
      <c r="AV149" s="49">
        <f t="shared" si="91"/>
        <v>0</v>
      </c>
      <c r="AW149" s="49">
        <f t="shared" si="92"/>
        <v>0</v>
      </c>
      <c r="AX149" s="49">
        <f t="shared" si="93"/>
        <v>0</v>
      </c>
      <c r="AY149" s="49">
        <f t="shared" si="94"/>
        <v>312.36794686875521</v>
      </c>
      <c r="AZ149" s="49">
        <f t="shared" si="95"/>
        <v>0</v>
      </c>
      <c r="BA149" s="49">
        <f t="shared" si="96"/>
        <v>0</v>
      </c>
      <c r="BB149" s="49">
        <f t="shared" si="97"/>
        <v>0</v>
      </c>
      <c r="BC149" s="49">
        <f t="shared" si="98"/>
        <v>0</v>
      </c>
      <c r="BD149" s="49">
        <f t="shared" si="99"/>
        <v>0</v>
      </c>
      <c r="BE149" s="49">
        <f t="shared" si="100"/>
        <v>385.22593624564036</v>
      </c>
      <c r="BF149" s="49">
        <f t="shared" si="101"/>
        <v>414.24408167340346</v>
      </c>
      <c r="BG149" s="49">
        <f t="shared" si="102"/>
        <v>596.81947199962201</v>
      </c>
      <c r="BH149" s="73">
        <f t="shared" si="103"/>
        <v>1708.6574367874211</v>
      </c>
      <c r="BI149" s="49">
        <f>VLOOKUP(A149,'1_12'!B:Q,16,0)</f>
        <v>6687.2699999999986</v>
      </c>
      <c r="BJ149" s="74">
        <f t="shared" si="104"/>
        <v>-4978.6125632125777</v>
      </c>
      <c r="BK149" s="50">
        <f t="shared" si="105"/>
        <v>3.0661040814775986E-3</v>
      </c>
    </row>
    <row r="150" spans="1:63" x14ac:dyDescent="0.3">
      <c r="A150" s="79" t="s">
        <v>2242</v>
      </c>
      <c r="B150" s="79" t="s">
        <v>2243</v>
      </c>
      <c r="C150" s="79">
        <f>VLOOKUP(B150,Площадь!A:B,2,0)</f>
        <v>15.4</v>
      </c>
      <c r="D150" s="97"/>
      <c r="E150">
        <v>31</v>
      </c>
      <c r="F150">
        <v>28</v>
      </c>
      <c r="G150">
        <v>31</v>
      </c>
      <c r="H150">
        <v>30</v>
      </c>
      <c r="I150">
        <v>31</v>
      </c>
      <c r="J150">
        <v>30</v>
      </c>
      <c r="K150">
        <v>31</v>
      </c>
      <c r="L150">
        <v>31</v>
      </c>
      <c r="M150">
        <v>30</v>
      </c>
      <c r="N150">
        <v>31</v>
      </c>
      <c r="O150">
        <v>30</v>
      </c>
      <c r="P150">
        <v>31</v>
      </c>
      <c r="Q150">
        <f t="shared" si="107"/>
        <v>365</v>
      </c>
      <c r="R150" s="116"/>
      <c r="S150" s="99"/>
      <c r="T150" s="50">
        <f t="shared" si="76"/>
        <v>0</v>
      </c>
      <c r="U150" s="50">
        <f t="shared" si="77"/>
        <v>0</v>
      </c>
      <c r="V150" s="50">
        <f t="shared" si="78"/>
        <v>0</v>
      </c>
      <c r="W150" s="50">
        <f t="shared" si="79"/>
        <v>0</v>
      </c>
      <c r="X150" s="50">
        <f t="shared" si="80"/>
        <v>0</v>
      </c>
      <c r="Y150" s="50"/>
      <c r="Z150" s="50"/>
      <c r="AA150" s="50"/>
      <c r="AB150" s="50"/>
      <c r="AC150" s="50"/>
      <c r="AD150" s="50">
        <f t="shared" si="81"/>
        <v>0</v>
      </c>
      <c r="AE150" s="50">
        <f t="shared" si="82"/>
        <v>0</v>
      </c>
      <c r="AF150" s="50">
        <f t="shared" si="83"/>
        <v>0</v>
      </c>
      <c r="AG150" s="50">
        <f t="shared" si="75"/>
        <v>0</v>
      </c>
      <c r="AI150" s="50">
        <f t="shared" si="84"/>
        <v>0</v>
      </c>
      <c r="AJ150" s="50">
        <f t="shared" si="85"/>
        <v>0</v>
      </c>
      <c r="AK150" s="50">
        <f t="shared" si="86"/>
        <v>0</v>
      </c>
      <c r="AL150" s="50">
        <f t="shared" si="87"/>
        <v>0.10358582327454229</v>
      </c>
      <c r="AR150" s="50">
        <f t="shared" si="88"/>
        <v>0.12774660829549539</v>
      </c>
      <c r="AS150" s="50">
        <f t="shared" si="89"/>
        <v>0.13736945377041276</v>
      </c>
      <c r="AT150" s="50">
        <f t="shared" si="90"/>
        <v>0.1979141489166098</v>
      </c>
      <c r="AV150" s="49">
        <f t="shared" si="91"/>
        <v>0</v>
      </c>
      <c r="AW150" s="49">
        <f t="shared" si="92"/>
        <v>0</v>
      </c>
      <c r="AX150" s="49">
        <f t="shared" si="93"/>
        <v>0</v>
      </c>
      <c r="AY150" s="49">
        <f t="shared" si="94"/>
        <v>278.06164056525034</v>
      </c>
      <c r="AZ150" s="49">
        <f t="shared" si="95"/>
        <v>0</v>
      </c>
      <c r="BA150" s="49">
        <f t="shared" si="96"/>
        <v>0</v>
      </c>
      <c r="BB150" s="49">
        <f t="shared" si="97"/>
        <v>0</v>
      </c>
      <c r="BC150" s="49">
        <f t="shared" si="98"/>
        <v>0</v>
      </c>
      <c r="BD150" s="49">
        <f t="shared" si="99"/>
        <v>0</v>
      </c>
      <c r="BE150" s="49">
        <f t="shared" si="100"/>
        <v>342.91788544409604</v>
      </c>
      <c r="BF150" s="49">
        <f t="shared" si="101"/>
        <v>368.74906692314522</v>
      </c>
      <c r="BG150" s="49">
        <f t="shared" si="102"/>
        <v>531.2728247857907</v>
      </c>
      <c r="BH150" s="73">
        <f t="shared" si="103"/>
        <v>1521.0014177182825</v>
      </c>
      <c r="BI150" s="49">
        <f>VLOOKUP(A150,'1_12'!B:Q,16,0)</f>
        <v>5952.87</v>
      </c>
      <c r="BJ150" s="74">
        <f t="shared" si="104"/>
        <v>-4431.868582281717</v>
      </c>
      <c r="BK150" s="50">
        <f t="shared" si="105"/>
        <v>3.0661040814775986E-3</v>
      </c>
    </row>
    <row r="151" spans="1:63" x14ac:dyDescent="0.3">
      <c r="A151" s="79" t="s">
        <v>619</v>
      </c>
      <c r="B151" s="79" t="s">
        <v>620</v>
      </c>
      <c r="C151" s="79">
        <f>VLOOKUP(B151,Площадь!A:B,2,0)</f>
        <v>13.4</v>
      </c>
      <c r="D151" s="97"/>
      <c r="E151">
        <v>31</v>
      </c>
      <c r="F151">
        <v>28</v>
      </c>
      <c r="G151">
        <v>31</v>
      </c>
      <c r="H151">
        <v>30</v>
      </c>
      <c r="I151">
        <v>31</v>
      </c>
      <c r="J151">
        <v>30</v>
      </c>
      <c r="K151">
        <v>31</v>
      </c>
      <c r="L151">
        <v>31</v>
      </c>
      <c r="M151">
        <v>30</v>
      </c>
      <c r="N151">
        <v>31</v>
      </c>
      <c r="O151">
        <v>30</v>
      </c>
      <c r="P151">
        <v>31</v>
      </c>
      <c r="Q151">
        <f t="shared" si="107"/>
        <v>365</v>
      </c>
      <c r="R151" s="116"/>
      <c r="S151" s="99"/>
      <c r="T151" s="50">
        <f t="shared" si="76"/>
        <v>0</v>
      </c>
      <c r="U151" s="50">
        <f t="shared" si="77"/>
        <v>0</v>
      </c>
      <c r="V151" s="50">
        <f t="shared" si="78"/>
        <v>0</v>
      </c>
      <c r="W151" s="50">
        <f t="shared" si="79"/>
        <v>0</v>
      </c>
      <c r="X151" s="50">
        <f t="shared" si="80"/>
        <v>0</v>
      </c>
      <c r="Y151" s="50"/>
      <c r="Z151" s="50"/>
      <c r="AA151" s="50"/>
      <c r="AB151" s="50"/>
      <c r="AC151" s="50"/>
      <c r="AD151" s="50">
        <f t="shared" si="81"/>
        <v>0</v>
      </c>
      <c r="AE151" s="50">
        <f t="shared" si="82"/>
        <v>0</v>
      </c>
      <c r="AF151" s="50">
        <f t="shared" si="83"/>
        <v>0</v>
      </c>
      <c r="AG151" s="50">
        <f t="shared" si="75"/>
        <v>0</v>
      </c>
      <c r="AI151" s="50">
        <f t="shared" si="84"/>
        <v>0</v>
      </c>
      <c r="AJ151" s="50">
        <f t="shared" si="85"/>
        <v>0</v>
      </c>
      <c r="AK151" s="50">
        <f t="shared" si="86"/>
        <v>0</v>
      </c>
      <c r="AL151" s="50">
        <f t="shared" si="87"/>
        <v>9.013311895317315E-2</v>
      </c>
      <c r="AR151" s="50">
        <f t="shared" si="88"/>
        <v>0.1111561396856908</v>
      </c>
      <c r="AS151" s="50">
        <f t="shared" si="89"/>
        <v>0.11952926496906045</v>
      </c>
      <c r="AT151" s="50">
        <f t="shared" si="90"/>
        <v>0.17221101269367348</v>
      </c>
      <c r="AV151" s="49">
        <f t="shared" si="91"/>
        <v>0</v>
      </c>
      <c r="AW151" s="49">
        <f t="shared" si="92"/>
        <v>0</v>
      </c>
      <c r="AX151" s="49">
        <f t="shared" si="93"/>
        <v>0</v>
      </c>
      <c r="AY151" s="49">
        <f t="shared" si="94"/>
        <v>241.94973919313989</v>
      </c>
      <c r="AZ151" s="49">
        <f t="shared" si="95"/>
        <v>0</v>
      </c>
      <c r="BA151" s="49">
        <f t="shared" si="96"/>
        <v>0</v>
      </c>
      <c r="BB151" s="49">
        <f t="shared" si="97"/>
        <v>0</v>
      </c>
      <c r="BC151" s="49">
        <f t="shared" si="98"/>
        <v>0</v>
      </c>
      <c r="BD151" s="49">
        <f t="shared" si="99"/>
        <v>0</v>
      </c>
      <c r="BE151" s="49">
        <f t="shared" si="100"/>
        <v>298.38309512668098</v>
      </c>
      <c r="BF151" s="49">
        <f t="shared" si="101"/>
        <v>320.85957771234712</v>
      </c>
      <c r="BG151" s="49">
        <f t="shared" si="102"/>
        <v>462.27635403438933</v>
      </c>
      <c r="BH151" s="73">
        <f t="shared" si="103"/>
        <v>1323.4687660665572</v>
      </c>
      <c r="BI151" s="49">
        <f>VLOOKUP(A151,'1_12'!B:Q,16,0)</f>
        <v>5179.7699999999986</v>
      </c>
      <c r="BJ151" s="74">
        <f t="shared" si="104"/>
        <v>-3856.3012339334414</v>
      </c>
      <c r="BK151" s="50">
        <f t="shared" si="105"/>
        <v>3.066104081477599E-3</v>
      </c>
    </row>
    <row r="152" spans="1:63" x14ac:dyDescent="0.3">
      <c r="A152" s="79" t="s">
        <v>1983</v>
      </c>
      <c r="B152" s="79" t="s">
        <v>1984</v>
      </c>
      <c r="C152" s="79">
        <f>VLOOKUP(B152,Площадь!A:B,2,0)</f>
        <v>17</v>
      </c>
      <c r="D152" s="97"/>
      <c r="E152">
        <v>31</v>
      </c>
      <c r="F152">
        <v>28</v>
      </c>
      <c r="G152">
        <v>17</v>
      </c>
      <c r="Q152">
        <f t="shared" si="107"/>
        <v>76</v>
      </c>
      <c r="R152" s="116"/>
      <c r="S152" s="99"/>
      <c r="T152" s="50">
        <f t="shared" si="76"/>
        <v>0</v>
      </c>
      <c r="U152" s="50">
        <f t="shared" si="77"/>
        <v>0</v>
      </c>
      <c r="V152" s="50">
        <f t="shared" si="78"/>
        <v>0</v>
      </c>
      <c r="W152" s="50">
        <f t="shared" si="79"/>
        <v>0</v>
      </c>
      <c r="X152" s="50">
        <f t="shared" si="80"/>
        <v>0</v>
      </c>
      <c r="Y152" s="50"/>
      <c r="Z152" s="50"/>
      <c r="AA152" s="50"/>
      <c r="AB152" s="50"/>
      <c r="AC152" s="50"/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75"/>
        <v>0</v>
      </c>
      <c r="AI152" s="50">
        <f t="shared" si="84"/>
        <v>0</v>
      </c>
      <c r="AJ152" s="50">
        <f t="shared" si="85"/>
        <v>0</v>
      </c>
      <c r="AK152" s="50">
        <f t="shared" si="86"/>
        <v>0</v>
      </c>
      <c r="AL152" s="50">
        <f t="shared" si="87"/>
        <v>0</v>
      </c>
      <c r="AR152" s="50">
        <f t="shared" si="88"/>
        <v>0</v>
      </c>
      <c r="AS152" s="50">
        <f t="shared" si="89"/>
        <v>0</v>
      </c>
      <c r="AT152" s="50">
        <f t="shared" si="90"/>
        <v>0</v>
      </c>
      <c r="AV152" s="49">
        <f t="shared" si="91"/>
        <v>0</v>
      </c>
      <c r="AW152" s="49">
        <f t="shared" si="92"/>
        <v>0</v>
      </c>
      <c r="AX152" s="49">
        <f t="shared" si="93"/>
        <v>0</v>
      </c>
      <c r="AY152" s="49">
        <f t="shared" si="94"/>
        <v>0</v>
      </c>
      <c r="AZ152" s="49">
        <f t="shared" si="95"/>
        <v>0</v>
      </c>
      <c r="BA152" s="49">
        <f t="shared" si="96"/>
        <v>0</v>
      </c>
      <c r="BB152" s="49">
        <f t="shared" si="97"/>
        <v>0</v>
      </c>
      <c r="BC152" s="49">
        <f t="shared" si="98"/>
        <v>0</v>
      </c>
      <c r="BD152" s="49">
        <f t="shared" si="99"/>
        <v>0</v>
      </c>
      <c r="BE152" s="49">
        <f t="shared" si="100"/>
        <v>0</v>
      </c>
      <c r="BF152" s="49">
        <f t="shared" si="101"/>
        <v>0</v>
      </c>
      <c r="BG152" s="49">
        <f t="shared" si="102"/>
        <v>0</v>
      </c>
      <c r="BH152" s="73">
        <f t="shared" si="103"/>
        <v>0</v>
      </c>
      <c r="BI152" s="49">
        <f>VLOOKUP(A152,'1_12'!B:Q,16,0)</f>
        <v>0</v>
      </c>
      <c r="BJ152" s="74">
        <f t="shared" si="104"/>
        <v>0</v>
      </c>
      <c r="BK152" s="50">
        <f t="shared" si="105"/>
        <v>0</v>
      </c>
    </row>
    <row r="153" spans="1:63" x14ac:dyDescent="0.3">
      <c r="A153" s="79" t="s">
        <v>2700</v>
      </c>
      <c r="B153" s="79" t="s">
        <v>1984</v>
      </c>
      <c r="C153" s="79">
        <f>VLOOKUP(B153,Площадь!A:B,2,0)</f>
        <v>17</v>
      </c>
      <c r="D153" s="97">
        <f>VLOOKUP(A153,'[1]3+паркинг2023'!$A:$E,5,0)</f>
        <v>45003</v>
      </c>
      <c r="G153">
        <f>31-G152</f>
        <v>14</v>
      </c>
      <c r="H153">
        <v>30</v>
      </c>
      <c r="I153">
        <v>31</v>
      </c>
      <c r="J153">
        <v>30</v>
      </c>
      <c r="K153">
        <v>31</v>
      </c>
      <c r="L153">
        <v>31</v>
      </c>
      <c r="M153">
        <v>30</v>
      </c>
      <c r="N153">
        <v>31</v>
      </c>
      <c r="O153">
        <v>30</v>
      </c>
      <c r="P153">
        <v>31</v>
      </c>
      <c r="Q153">
        <f t="shared" si="107"/>
        <v>289</v>
      </c>
      <c r="R153" s="116"/>
      <c r="S153" s="99"/>
      <c r="T153" s="50">
        <f t="shared" si="76"/>
        <v>0</v>
      </c>
      <c r="U153" s="50">
        <f t="shared" si="77"/>
        <v>0</v>
      </c>
      <c r="V153" s="50">
        <f t="shared" si="78"/>
        <v>0</v>
      </c>
      <c r="W153" s="50">
        <f t="shared" si="79"/>
        <v>0</v>
      </c>
      <c r="X153" s="50">
        <f t="shared" si="80"/>
        <v>0</v>
      </c>
      <c r="Y153" s="50"/>
      <c r="Z153" s="50"/>
      <c r="AA153" s="50"/>
      <c r="AB153" s="50"/>
      <c r="AC153" s="50"/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75"/>
        <v>0</v>
      </c>
      <c r="AI153" s="50">
        <f t="shared" si="84"/>
        <v>0</v>
      </c>
      <c r="AJ153" s="50">
        <f t="shared" si="85"/>
        <v>0</v>
      </c>
      <c r="AK153" s="50">
        <f t="shared" si="86"/>
        <v>0</v>
      </c>
      <c r="AL153" s="50">
        <f t="shared" si="87"/>
        <v>0.11434798673163758</v>
      </c>
      <c r="AR153" s="50">
        <f t="shared" si="88"/>
        <v>0.14101898318333908</v>
      </c>
      <c r="AS153" s="50">
        <f t="shared" si="89"/>
        <v>0.15164160481149461</v>
      </c>
      <c r="AT153" s="50">
        <f t="shared" si="90"/>
        <v>0.21847665789495888</v>
      </c>
      <c r="AV153" s="49">
        <f t="shared" si="91"/>
        <v>0</v>
      </c>
      <c r="AW153" s="49">
        <f t="shared" si="92"/>
        <v>0</v>
      </c>
      <c r="AX153" s="49">
        <f t="shared" si="93"/>
        <v>0</v>
      </c>
      <c r="AY153" s="49">
        <f t="shared" si="94"/>
        <v>306.95116166293866</v>
      </c>
      <c r="AZ153" s="49">
        <f t="shared" si="95"/>
        <v>0</v>
      </c>
      <c r="BA153" s="49">
        <f t="shared" si="96"/>
        <v>0</v>
      </c>
      <c r="BB153" s="49">
        <f t="shared" si="97"/>
        <v>0</v>
      </c>
      <c r="BC153" s="49">
        <f t="shared" si="98"/>
        <v>0</v>
      </c>
      <c r="BD153" s="49">
        <f t="shared" si="99"/>
        <v>0</v>
      </c>
      <c r="BE153" s="49">
        <f t="shared" si="100"/>
        <v>378.54571769802811</v>
      </c>
      <c r="BF153" s="49">
        <f t="shared" si="101"/>
        <v>407.06065829178368</v>
      </c>
      <c r="BG153" s="49">
        <f t="shared" si="102"/>
        <v>586.4700013869118</v>
      </c>
      <c r="BH153" s="73">
        <f t="shared" si="103"/>
        <v>1679.0275390396623</v>
      </c>
      <c r="BI153" s="49">
        <f>VLOOKUP(A153,'1_12'!B:Q,16,0)</f>
        <v>6571.3499999999985</v>
      </c>
      <c r="BJ153" s="74">
        <f t="shared" si="104"/>
        <v>-4892.3224609603367</v>
      </c>
      <c r="BK153" s="50">
        <f t="shared" si="105"/>
        <v>3.066104081477599E-3</v>
      </c>
    </row>
    <row r="154" spans="1:63" x14ac:dyDescent="0.3">
      <c r="A154" s="79" t="s">
        <v>1742</v>
      </c>
      <c r="B154" s="79" t="s">
        <v>1743</v>
      </c>
      <c r="C154" s="79">
        <f>VLOOKUP(B154,Площадь!A:B,2,0)</f>
        <v>15.4</v>
      </c>
      <c r="D154" s="97"/>
      <c r="E154">
        <v>31</v>
      </c>
      <c r="F154">
        <v>28</v>
      </c>
      <c r="G154">
        <v>31</v>
      </c>
      <c r="H154">
        <v>12</v>
      </c>
      <c r="Q154">
        <f t="shared" si="107"/>
        <v>102</v>
      </c>
      <c r="R154" s="116"/>
      <c r="S154" s="99"/>
      <c r="T154" s="50">
        <f t="shared" si="76"/>
        <v>0</v>
      </c>
      <c r="U154" s="50">
        <f t="shared" si="77"/>
        <v>0</v>
      </c>
      <c r="V154" s="50">
        <f t="shared" si="78"/>
        <v>0</v>
      </c>
      <c r="W154" s="50">
        <f t="shared" si="79"/>
        <v>0</v>
      </c>
      <c r="X154" s="50">
        <f t="shared" si="80"/>
        <v>0</v>
      </c>
      <c r="Y154" s="50"/>
      <c r="Z154" s="50"/>
      <c r="AA154" s="50"/>
      <c r="AB154" s="50"/>
      <c r="AC154" s="50"/>
      <c r="AD154" s="50">
        <f t="shared" si="81"/>
        <v>0</v>
      </c>
      <c r="AE154" s="50">
        <f t="shared" si="82"/>
        <v>0</v>
      </c>
      <c r="AF154" s="50">
        <f t="shared" si="83"/>
        <v>0</v>
      </c>
      <c r="AG154" s="50">
        <f t="shared" si="75"/>
        <v>0</v>
      </c>
      <c r="AI154" s="50">
        <f t="shared" si="84"/>
        <v>0</v>
      </c>
      <c r="AJ154" s="50">
        <f t="shared" si="85"/>
        <v>0</v>
      </c>
      <c r="AK154" s="50">
        <f t="shared" si="86"/>
        <v>0</v>
      </c>
      <c r="AL154" s="50">
        <f t="shared" si="87"/>
        <v>4.1434329309816914E-2</v>
      </c>
      <c r="AR154" s="50">
        <f t="shared" si="88"/>
        <v>0</v>
      </c>
      <c r="AS154" s="50">
        <f t="shared" si="89"/>
        <v>0</v>
      </c>
      <c r="AT154" s="50">
        <f t="shared" si="90"/>
        <v>0</v>
      </c>
      <c r="AV154" s="49">
        <f t="shared" si="91"/>
        <v>0</v>
      </c>
      <c r="AW154" s="49">
        <f t="shared" si="92"/>
        <v>0</v>
      </c>
      <c r="AX154" s="49">
        <f t="shared" si="93"/>
        <v>0</v>
      </c>
      <c r="AY154" s="49">
        <f t="shared" si="94"/>
        <v>111.22465622610014</v>
      </c>
      <c r="AZ154" s="49">
        <f t="shared" si="95"/>
        <v>0</v>
      </c>
      <c r="BA154" s="49">
        <f t="shared" si="96"/>
        <v>0</v>
      </c>
      <c r="BB154" s="49">
        <f t="shared" si="97"/>
        <v>0</v>
      </c>
      <c r="BC154" s="49">
        <f t="shared" si="98"/>
        <v>0</v>
      </c>
      <c r="BD154" s="49">
        <f t="shared" si="99"/>
        <v>0</v>
      </c>
      <c r="BE154" s="49">
        <f t="shared" si="100"/>
        <v>0</v>
      </c>
      <c r="BF154" s="49">
        <f t="shared" si="101"/>
        <v>0</v>
      </c>
      <c r="BG154" s="49">
        <f t="shared" si="102"/>
        <v>0</v>
      </c>
      <c r="BH154" s="73">
        <f t="shared" si="103"/>
        <v>111.22465622610014</v>
      </c>
      <c r="BI154" s="49">
        <f>VLOOKUP(A154,'1_12'!B:Q,16,0)</f>
        <v>264.68</v>
      </c>
      <c r="BJ154" s="74">
        <f t="shared" si="104"/>
        <v>-153.45534377389987</v>
      </c>
      <c r="BK154" s="50">
        <f t="shared" si="105"/>
        <v>2.2421173868948546E-4</v>
      </c>
    </row>
    <row r="155" spans="1:63" x14ac:dyDescent="0.3">
      <c r="A155" s="79" t="s">
        <v>2715</v>
      </c>
      <c r="B155" s="79" t="s">
        <v>1743</v>
      </c>
      <c r="C155" s="79">
        <f>VLOOKUP(B155,Площадь!A:B,2,0)</f>
        <v>15.4</v>
      </c>
      <c r="D155" s="97">
        <f>VLOOKUP(A155,'[1]3+паркинг2023'!$A:$E,5,0)</f>
        <v>45029</v>
      </c>
      <c r="H155">
        <f>30-H154</f>
        <v>18</v>
      </c>
      <c r="I155">
        <v>31</v>
      </c>
      <c r="J155">
        <v>30</v>
      </c>
      <c r="K155">
        <v>31</v>
      </c>
      <c r="L155">
        <v>31</v>
      </c>
      <c r="M155">
        <v>30</v>
      </c>
      <c r="N155">
        <v>31</v>
      </c>
      <c r="O155">
        <v>30</v>
      </c>
      <c r="P155">
        <v>31</v>
      </c>
      <c r="Q155">
        <f t="shared" si="107"/>
        <v>263</v>
      </c>
      <c r="R155" s="116"/>
      <c r="S155" s="99"/>
      <c r="T155" s="50">
        <f t="shared" si="76"/>
        <v>0</v>
      </c>
      <c r="U155" s="50">
        <f t="shared" si="77"/>
        <v>0</v>
      </c>
      <c r="V155" s="50">
        <f t="shared" si="78"/>
        <v>0</v>
      </c>
      <c r="W155" s="50">
        <f t="shared" si="79"/>
        <v>0</v>
      </c>
      <c r="X155" s="50">
        <f t="shared" si="80"/>
        <v>0</v>
      </c>
      <c r="Y155" s="50"/>
      <c r="Z155" s="50"/>
      <c r="AA155" s="50"/>
      <c r="AB155" s="50"/>
      <c r="AC155" s="50"/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75"/>
        <v>0</v>
      </c>
      <c r="AI155" s="50">
        <f t="shared" si="84"/>
        <v>0</v>
      </c>
      <c r="AJ155" s="50">
        <f t="shared" si="85"/>
        <v>0</v>
      </c>
      <c r="AK155" s="50">
        <f t="shared" si="86"/>
        <v>0</v>
      </c>
      <c r="AL155" s="50">
        <f t="shared" si="87"/>
        <v>6.2151493964725371E-2</v>
      </c>
      <c r="AR155" s="50">
        <f t="shared" si="88"/>
        <v>0.12774660829549539</v>
      </c>
      <c r="AS155" s="50">
        <f t="shared" si="89"/>
        <v>0.13736945377041276</v>
      </c>
      <c r="AT155" s="50">
        <f t="shared" si="90"/>
        <v>0.1979141489166098</v>
      </c>
      <c r="AV155" s="49">
        <f t="shared" si="91"/>
        <v>0</v>
      </c>
      <c r="AW155" s="49">
        <f t="shared" si="92"/>
        <v>0</v>
      </c>
      <c r="AX155" s="49">
        <f t="shared" si="93"/>
        <v>0</v>
      </c>
      <c r="AY155" s="49">
        <f t="shared" si="94"/>
        <v>166.83698433915021</v>
      </c>
      <c r="AZ155" s="49">
        <f t="shared" si="95"/>
        <v>0</v>
      </c>
      <c r="BA155" s="49">
        <f t="shared" si="96"/>
        <v>0</v>
      </c>
      <c r="BB155" s="49">
        <f t="shared" si="97"/>
        <v>0</v>
      </c>
      <c r="BC155" s="49">
        <f t="shared" si="98"/>
        <v>0</v>
      </c>
      <c r="BD155" s="49">
        <f t="shared" si="99"/>
        <v>0</v>
      </c>
      <c r="BE155" s="49">
        <f t="shared" si="100"/>
        <v>342.91788544409604</v>
      </c>
      <c r="BF155" s="49">
        <f t="shared" si="101"/>
        <v>368.74906692314522</v>
      </c>
      <c r="BG155" s="49">
        <f t="shared" si="102"/>
        <v>531.2728247857907</v>
      </c>
      <c r="BH155" s="73">
        <f t="shared" si="103"/>
        <v>1409.7767614921822</v>
      </c>
      <c r="BI155" s="49">
        <f>VLOOKUP(A155,'1_12'!B:Q,16,0)</f>
        <v>5688.19</v>
      </c>
      <c r="BJ155" s="74">
        <f t="shared" si="104"/>
        <v>-4278.4132385078174</v>
      </c>
      <c r="BK155" s="50">
        <f t="shared" si="105"/>
        <v>2.8418923427881134E-3</v>
      </c>
    </row>
    <row r="156" spans="1:63" x14ac:dyDescent="0.3">
      <c r="A156" s="79" t="s">
        <v>1601</v>
      </c>
      <c r="B156" s="79" t="s">
        <v>1602</v>
      </c>
      <c r="C156" s="79">
        <f>VLOOKUP(B156,Площадь!A:B,2,0)</f>
        <v>13.4</v>
      </c>
      <c r="D156" s="97"/>
      <c r="E156">
        <v>31</v>
      </c>
      <c r="F156">
        <v>28</v>
      </c>
      <c r="G156">
        <v>31</v>
      </c>
      <c r="H156">
        <v>30</v>
      </c>
      <c r="I156">
        <v>31</v>
      </c>
      <c r="J156">
        <v>30</v>
      </c>
      <c r="K156">
        <v>31</v>
      </c>
      <c r="L156">
        <v>31</v>
      </c>
      <c r="M156">
        <v>30</v>
      </c>
      <c r="N156">
        <v>31</v>
      </c>
      <c r="O156">
        <v>30</v>
      </c>
      <c r="P156">
        <v>31</v>
      </c>
      <c r="Q156">
        <f t="shared" ref="Q156:Q165" si="108">SUM(E156:P156)</f>
        <v>365</v>
      </c>
      <c r="R156" s="116"/>
      <c r="S156" s="99"/>
      <c r="T156" s="50">
        <f t="shared" si="76"/>
        <v>0</v>
      </c>
      <c r="U156" s="50">
        <f t="shared" si="77"/>
        <v>0</v>
      </c>
      <c r="V156" s="50">
        <f t="shared" si="78"/>
        <v>0</v>
      </c>
      <c r="W156" s="50">
        <f t="shared" si="79"/>
        <v>0</v>
      </c>
      <c r="X156" s="50">
        <f t="shared" si="80"/>
        <v>0</v>
      </c>
      <c r="Y156" s="50"/>
      <c r="Z156" s="50"/>
      <c r="AA156" s="50"/>
      <c r="AB156" s="50"/>
      <c r="AC156" s="50"/>
      <c r="AD156" s="50">
        <f t="shared" si="81"/>
        <v>0</v>
      </c>
      <c r="AE156" s="50">
        <f t="shared" si="82"/>
        <v>0</v>
      </c>
      <c r="AF156" s="50">
        <f t="shared" si="83"/>
        <v>0</v>
      </c>
      <c r="AG156" s="50">
        <f t="shared" si="75"/>
        <v>0</v>
      </c>
      <c r="AI156" s="50">
        <f t="shared" si="84"/>
        <v>0</v>
      </c>
      <c r="AJ156" s="50">
        <f t="shared" si="85"/>
        <v>0</v>
      </c>
      <c r="AK156" s="50">
        <f t="shared" si="86"/>
        <v>0</v>
      </c>
      <c r="AL156" s="50">
        <f t="shared" si="87"/>
        <v>9.013311895317315E-2</v>
      </c>
      <c r="AR156" s="50">
        <f t="shared" si="88"/>
        <v>0.1111561396856908</v>
      </c>
      <c r="AS156" s="50">
        <f t="shared" si="89"/>
        <v>0.11952926496906045</v>
      </c>
      <c r="AT156" s="50">
        <f t="shared" si="90"/>
        <v>0.17221101269367348</v>
      </c>
      <c r="AV156" s="49">
        <f t="shared" si="91"/>
        <v>0</v>
      </c>
      <c r="AW156" s="49">
        <f t="shared" si="92"/>
        <v>0</v>
      </c>
      <c r="AX156" s="49">
        <f t="shared" si="93"/>
        <v>0</v>
      </c>
      <c r="AY156" s="49">
        <f t="shared" si="94"/>
        <v>241.94973919313989</v>
      </c>
      <c r="AZ156" s="49">
        <f t="shared" si="95"/>
        <v>0</v>
      </c>
      <c r="BA156" s="49">
        <f t="shared" si="96"/>
        <v>0</v>
      </c>
      <c r="BB156" s="49">
        <f t="shared" si="97"/>
        <v>0</v>
      </c>
      <c r="BC156" s="49">
        <f t="shared" si="98"/>
        <v>0</v>
      </c>
      <c r="BD156" s="49">
        <f t="shared" si="99"/>
        <v>0</v>
      </c>
      <c r="BE156" s="49">
        <f t="shared" si="100"/>
        <v>298.38309512668098</v>
      </c>
      <c r="BF156" s="49">
        <f t="shared" si="101"/>
        <v>320.85957771234712</v>
      </c>
      <c r="BG156" s="49">
        <f t="shared" si="102"/>
        <v>462.27635403438933</v>
      </c>
      <c r="BH156" s="73">
        <f t="shared" si="103"/>
        <v>1323.4687660665572</v>
      </c>
      <c r="BI156" s="49">
        <f>VLOOKUP(A156,'1_12'!B:Q,16,0)</f>
        <v>5179.7699999999986</v>
      </c>
      <c r="BJ156" s="74">
        <f t="shared" si="104"/>
        <v>-3856.3012339334414</v>
      </c>
      <c r="BK156" s="50">
        <f t="shared" si="105"/>
        <v>3.066104081477599E-3</v>
      </c>
    </row>
    <row r="157" spans="1:63" x14ac:dyDescent="0.3">
      <c r="A157" s="79" t="s">
        <v>1663</v>
      </c>
      <c r="B157" s="79" t="s">
        <v>1664</v>
      </c>
      <c r="C157" s="79">
        <f>VLOOKUP(B157,Площадь!A:B,2,0)</f>
        <v>17</v>
      </c>
      <c r="D157" s="97"/>
      <c r="E157">
        <v>31</v>
      </c>
      <c r="F157">
        <v>28</v>
      </c>
      <c r="G157">
        <v>31</v>
      </c>
      <c r="H157">
        <v>30</v>
      </c>
      <c r="I157">
        <v>31</v>
      </c>
      <c r="J157">
        <v>30</v>
      </c>
      <c r="K157">
        <v>31</v>
      </c>
      <c r="L157">
        <v>31</v>
      </c>
      <c r="M157">
        <v>30</v>
      </c>
      <c r="N157">
        <v>31</v>
      </c>
      <c r="O157">
        <v>30</v>
      </c>
      <c r="P157">
        <v>31</v>
      </c>
      <c r="Q157">
        <f t="shared" si="108"/>
        <v>365</v>
      </c>
      <c r="R157" s="116"/>
      <c r="S157" s="99"/>
      <c r="T157" s="50">
        <f t="shared" si="76"/>
        <v>0</v>
      </c>
      <c r="U157" s="50">
        <f t="shared" si="77"/>
        <v>0</v>
      </c>
      <c r="V157" s="50">
        <f t="shared" si="78"/>
        <v>0</v>
      </c>
      <c r="W157" s="50">
        <f t="shared" si="79"/>
        <v>0</v>
      </c>
      <c r="X157" s="50">
        <f t="shared" si="80"/>
        <v>0</v>
      </c>
      <c r="Y157" s="50"/>
      <c r="Z157" s="50"/>
      <c r="AA157" s="50"/>
      <c r="AB157" s="50"/>
      <c r="AC157" s="50"/>
      <c r="AD157" s="50">
        <f t="shared" si="81"/>
        <v>0</v>
      </c>
      <c r="AE157" s="50">
        <f t="shared" si="82"/>
        <v>0</v>
      </c>
      <c r="AF157" s="50">
        <f t="shared" si="83"/>
        <v>0</v>
      </c>
      <c r="AG157" s="50">
        <f t="shared" si="75"/>
        <v>0</v>
      </c>
      <c r="AI157" s="50">
        <f t="shared" si="84"/>
        <v>0</v>
      </c>
      <c r="AJ157" s="50">
        <f t="shared" si="85"/>
        <v>0</v>
      </c>
      <c r="AK157" s="50">
        <f t="shared" si="86"/>
        <v>0</v>
      </c>
      <c r="AL157" s="50">
        <f t="shared" si="87"/>
        <v>0.11434798673163758</v>
      </c>
      <c r="AR157" s="50">
        <f t="shared" si="88"/>
        <v>0.14101898318333908</v>
      </c>
      <c r="AS157" s="50">
        <f t="shared" si="89"/>
        <v>0.15164160481149461</v>
      </c>
      <c r="AT157" s="50">
        <f t="shared" si="90"/>
        <v>0.21847665789495888</v>
      </c>
      <c r="AV157" s="49">
        <f t="shared" si="91"/>
        <v>0</v>
      </c>
      <c r="AW157" s="49">
        <f t="shared" si="92"/>
        <v>0</v>
      </c>
      <c r="AX157" s="49">
        <f t="shared" si="93"/>
        <v>0</v>
      </c>
      <c r="AY157" s="49">
        <f t="shared" si="94"/>
        <v>306.95116166293866</v>
      </c>
      <c r="AZ157" s="49">
        <f t="shared" si="95"/>
        <v>0</v>
      </c>
      <c r="BA157" s="49">
        <f t="shared" si="96"/>
        <v>0</v>
      </c>
      <c r="BB157" s="49">
        <f t="shared" si="97"/>
        <v>0</v>
      </c>
      <c r="BC157" s="49">
        <f t="shared" si="98"/>
        <v>0</v>
      </c>
      <c r="BD157" s="49">
        <f t="shared" si="99"/>
        <v>0</v>
      </c>
      <c r="BE157" s="49">
        <f t="shared" si="100"/>
        <v>378.54571769802811</v>
      </c>
      <c r="BF157" s="49">
        <f t="shared" si="101"/>
        <v>407.06065829178368</v>
      </c>
      <c r="BG157" s="49">
        <f t="shared" si="102"/>
        <v>586.4700013869118</v>
      </c>
      <c r="BH157" s="73">
        <f t="shared" si="103"/>
        <v>1679.0275390396623</v>
      </c>
      <c r="BI157" s="49">
        <f>VLOOKUP(A157,'1_12'!B:Q,16,0)</f>
        <v>6571.3499999999985</v>
      </c>
      <c r="BJ157" s="74">
        <f t="shared" si="104"/>
        <v>-4892.3224609603367</v>
      </c>
      <c r="BK157" s="50">
        <f t="shared" si="105"/>
        <v>3.066104081477599E-3</v>
      </c>
    </row>
    <row r="158" spans="1:63" x14ac:dyDescent="0.3">
      <c r="A158" s="79" t="s">
        <v>1629</v>
      </c>
      <c r="B158" s="79" t="s">
        <v>1630</v>
      </c>
      <c r="C158" s="79">
        <f>VLOOKUP(B158,Площадь!A:B,2,0)</f>
        <v>15.4</v>
      </c>
      <c r="D158" s="97"/>
      <c r="E158">
        <v>31</v>
      </c>
      <c r="F158">
        <v>28</v>
      </c>
      <c r="G158">
        <v>31</v>
      </c>
      <c r="H158">
        <v>30</v>
      </c>
      <c r="I158">
        <v>31</v>
      </c>
      <c r="J158">
        <v>30</v>
      </c>
      <c r="K158">
        <v>31</v>
      </c>
      <c r="L158">
        <v>31</v>
      </c>
      <c r="M158">
        <v>30</v>
      </c>
      <c r="N158">
        <v>31</v>
      </c>
      <c r="O158">
        <v>30</v>
      </c>
      <c r="P158">
        <v>31</v>
      </c>
      <c r="Q158">
        <f t="shared" si="108"/>
        <v>365</v>
      </c>
      <c r="R158" s="116"/>
      <c r="S158" s="99"/>
      <c r="T158" s="50">
        <f t="shared" si="76"/>
        <v>0</v>
      </c>
      <c r="U158" s="50">
        <f t="shared" si="77"/>
        <v>0</v>
      </c>
      <c r="V158" s="50">
        <f t="shared" si="78"/>
        <v>0</v>
      </c>
      <c r="W158" s="50">
        <f t="shared" si="79"/>
        <v>0</v>
      </c>
      <c r="X158" s="50">
        <f t="shared" si="80"/>
        <v>0</v>
      </c>
      <c r="Y158" s="50"/>
      <c r="Z158" s="50"/>
      <c r="AA158" s="50"/>
      <c r="AB158" s="50"/>
      <c r="AC158" s="50"/>
      <c r="AD158" s="50">
        <f t="shared" si="81"/>
        <v>0</v>
      </c>
      <c r="AE158" s="50">
        <f t="shared" si="82"/>
        <v>0</v>
      </c>
      <c r="AF158" s="50">
        <f t="shared" si="83"/>
        <v>0</v>
      </c>
      <c r="AG158" s="50">
        <f t="shared" si="75"/>
        <v>0</v>
      </c>
      <c r="AI158" s="50">
        <f t="shared" si="84"/>
        <v>0</v>
      </c>
      <c r="AJ158" s="50">
        <f t="shared" si="85"/>
        <v>0</v>
      </c>
      <c r="AK158" s="50">
        <f t="shared" si="86"/>
        <v>0</v>
      </c>
      <c r="AL158" s="50">
        <f t="shared" si="87"/>
        <v>0.10358582327454229</v>
      </c>
      <c r="AR158" s="50">
        <f t="shared" si="88"/>
        <v>0.12774660829549539</v>
      </c>
      <c r="AS158" s="50">
        <f t="shared" si="89"/>
        <v>0.13736945377041276</v>
      </c>
      <c r="AT158" s="50">
        <f t="shared" si="90"/>
        <v>0.1979141489166098</v>
      </c>
      <c r="AV158" s="49">
        <f t="shared" si="91"/>
        <v>0</v>
      </c>
      <c r="AW158" s="49">
        <f t="shared" si="92"/>
        <v>0</v>
      </c>
      <c r="AX158" s="49">
        <f t="shared" si="93"/>
        <v>0</v>
      </c>
      <c r="AY158" s="49">
        <f t="shared" si="94"/>
        <v>278.06164056525034</v>
      </c>
      <c r="AZ158" s="49">
        <f t="shared" si="95"/>
        <v>0</v>
      </c>
      <c r="BA158" s="49">
        <f t="shared" si="96"/>
        <v>0</v>
      </c>
      <c r="BB158" s="49">
        <f t="shared" si="97"/>
        <v>0</v>
      </c>
      <c r="BC158" s="49">
        <f t="shared" si="98"/>
        <v>0</v>
      </c>
      <c r="BD158" s="49">
        <f t="shared" si="99"/>
        <v>0</v>
      </c>
      <c r="BE158" s="49">
        <f t="shared" si="100"/>
        <v>342.91788544409604</v>
      </c>
      <c r="BF158" s="49">
        <f t="shared" si="101"/>
        <v>368.74906692314522</v>
      </c>
      <c r="BG158" s="49">
        <f t="shared" si="102"/>
        <v>531.2728247857907</v>
      </c>
      <c r="BH158" s="73">
        <f t="shared" si="103"/>
        <v>1521.0014177182825</v>
      </c>
      <c r="BI158" s="49">
        <f>VLOOKUP(A158,'1_12'!B:Q,16,0)</f>
        <v>5952.87</v>
      </c>
      <c r="BJ158" s="74">
        <f t="shared" si="104"/>
        <v>-4431.868582281717</v>
      </c>
      <c r="BK158" s="50">
        <f t="shared" si="105"/>
        <v>3.0661040814775986E-3</v>
      </c>
    </row>
    <row r="159" spans="1:63" x14ac:dyDescent="0.3">
      <c r="A159" s="79" t="s">
        <v>2246</v>
      </c>
      <c r="B159" s="79" t="s">
        <v>2247</v>
      </c>
      <c r="C159" s="79">
        <f>VLOOKUP(B159,Площадь!A:B,2,0)</f>
        <v>13.4</v>
      </c>
      <c r="D159" s="97"/>
      <c r="E159">
        <v>31</v>
      </c>
      <c r="F159">
        <v>28</v>
      </c>
      <c r="G159">
        <v>31</v>
      </c>
      <c r="H159">
        <v>30</v>
      </c>
      <c r="I159">
        <v>31</v>
      </c>
      <c r="J159">
        <v>30</v>
      </c>
      <c r="K159">
        <v>31</v>
      </c>
      <c r="L159">
        <v>31</v>
      </c>
      <c r="M159">
        <v>30</v>
      </c>
      <c r="N159">
        <v>31</v>
      </c>
      <c r="O159">
        <v>30</v>
      </c>
      <c r="P159">
        <v>31</v>
      </c>
      <c r="Q159">
        <f t="shared" si="108"/>
        <v>365</v>
      </c>
      <c r="R159" s="116"/>
      <c r="S159" s="99"/>
      <c r="T159" s="50">
        <f t="shared" si="76"/>
        <v>0</v>
      </c>
      <c r="U159" s="50">
        <f t="shared" si="77"/>
        <v>0</v>
      </c>
      <c r="V159" s="50">
        <f t="shared" si="78"/>
        <v>0</v>
      </c>
      <c r="W159" s="50">
        <f t="shared" si="79"/>
        <v>0</v>
      </c>
      <c r="X159" s="50">
        <f t="shared" si="80"/>
        <v>0</v>
      </c>
      <c r="Y159" s="50"/>
      <c r="Z159" s="50"/>
      <c r="AA159" s="50"/>
      <c r="AB159" s="50"/>
      <c r="AC159" s="50"/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75"/>
        <v>0</v>
      </c>
      <c r="AI159" s="50">
        <f t="shared" si="84"/>
        <v>0</v>
      </c>
      <c r="AJ159" s="50">
        <f t="shared" si="85"/>
        <v>0</v>
      </c>
      <c r="AK159" s="50">
        <f t="shared" si="86"/>
        <v>0</v>
      </c>
      <c r="AL159" s="50">
        <f t="shared" si="87"/>
        <v>9.013311895317315E-2</v>
      </c>
      <c r="AR159" s="50">
        <f t="shared" si="88"/>
        <v>0.1111561396856908</v>
      </c>
      <c r="AS159" s="50">
        <f t="shared" si="89"/>
        <v>0.11952926496906045</v>
      </c>
      <c r="AT159" s="50">
        <f t="shared" si="90"/>
        <v>0.17221101269367348</v>
      </c>
      <c r="AV159" s="49">
        <f t="shared" si="91"/>
        <v>0</v>
      </c>
      <c r="AW159" s="49">
        <f t="shared" si="92"/>
        <v>0</v>
      </c>
      <c r="AX159" s="49">
        <f t="shared" si="93"/>
        <v>0</v>
      </c>
      <c r="AY159" s="49">
        <f t="shared" si="94"/>
        <v>241.94973919313989</v>
      </c>
      <c r="AZ159" s="49">
        <f t="shared" si="95"/>
        <v>0</v>
      </c>
      <c r="BA159" s="49">
        <f t="shared" si="96"/>
        <v>0</v>
      </c>
      <c r="BB159" s="49">
        <f t="shared" si="97"/>
        <v>0</v>
      </c>
      <c r="BC159" s="49">
        <f t="shared" si="98"/>
        <v>0</v>
      </c>
      <c r="BD159" s="49">
        <f t="shared" si="99"/>
        <v>0</v>
      </c>
      <c r="BE159" s="49">
        <f t="shared" si="100"/>
        <v>298.38309512668098</v>
      </c>
      <c r="BF159" s="49">
        <f t="shared" si="101"/>
        <v>320.85957771234712</v>
      </c>
      <c r="BG159" s="49">
        <f t="shared" si="102"/>
        <v>462.27635403438933</v>
      </c>
      <c r="BH159" s="73">
        <f t="shared" si="103"/>
        <v>1323.4687660665572</v>
      </c>
      <c r="BI159" s="49">
        <f>VLOOKUP(A159,'1_12'!B:Q,16,0)</f>
        <v>5179.7699999999986</v>
      </c>
      <c r="BJ159" s="74">
        <f t="shared" si="104"/>
        <v>-3856.3012339334414</v>
      </c>
      <c r="BK159" s="50">
        <f t="shared" si="105"/>
        <v>3.066104081477599E-3</v>
      </c>
    </row>
    <row r="160" spans="1:63" x14ac:dyDescent="0.3">
      <c r="A160" s="79" t="s">
        <v>636</v>
      </c>
      <c r="B160" s="79" t="s">
        <v>637</v>
      </c>
      <c r="C160" s="79">
        <f>VLOOKUP(B160,Площадь!A:B,2,0)</f>
        <v>13.6</v>
      </c>
      <c r="D160" s="97"/>
      <c r="E160">
        <v>31</v>
      </c>
      <c r="F160">
        <v>28</v>
      </c>
      <c r="G160">
        <v>31</v>
      </c>
      <c r="H160">
        <v>30</v>
      </c>
      <c r="I160">
        <v>31</v>
      </c>
      <c r="J160">
        <v>30</v>
      </c>
      <c r="K160">
        <v>31</v>
      </c>
      <c r="L160">
        <v>31</v>
      </c>
      <c r="M160">
        <v>30</v>
      </c>
      <c r="N160">
        <v>31</v>
      </c>
      <c r="O160">
        <v>30</v>
      </c>
      <c r="P160">
        <v>31</v>
      </c>
      <c r="Q160">
        <f t="shared" si="108"/>
        <v>365</v>
      </c>
      <c r="R160" s="116"/>
      <c r="S160" s="99"/>
      <c r="T160" s="50">
        <f t="shared" si="76"/>
        <v>0</v>
      </c>
      <c r="U160" s="50">
        <f t="shared" si="77"/>
        <v>0</v>
      </c>
      <c r="V160" s="50">
        <f t="shared" si="78"/>
        <v>0</v>
      </c>
      <c r="W160" s="50">
        <f t="shared" si="79"/>
        <v>0</v>
      </c>
      <c r="X160" s="50">
        <f t="shared" si="80"/>
        <v>0</v>
      </c>
      <c r="Y160" s="50"/>
      <c r="Z160" s="50"/>
      <c r="AA160" s="50"/>
      <c r="AB160" s="50"/>
      <c r="AC160" s="50"/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75"/>
        <v>0</v>
      </c>
      <c r="AI160" s="50">
        <f t="shared" si="84"/>
        <v>0</v>
      </c>
      <c r="AJ160" s="50">
        <f t="shared" si="85"/>
        <v>0</v>
      </c>
      <c r="AK160" s="50">
        <f t="shared" si="86"/>
        <v>0</v>
      </c>
      <c r="AL160" s="50">
        <f t="shared" si="87"/>
        <v>9.1478389385310055E-2</v>
      </c>
      <c r="AR160" s="50">
        <f t="shared" si="88"/>
        <v>0.11281518654667125</v>
      </c>
      <c r="AS160" s="50">
        <f t="shared" si="89"/>
        <v>0.12131328384919567</v>
      </c>
      <c r="AT160" s="50">
        <f t="shared" si="90"/>
        <v>0.1747813263159671</v>
      </c>
      <c r="AV160" s="49">
        <f t="shared" si="91"/>
        <v>0</v>
      </c>
      <c r="AW160" s="49">
        <f t="shared" si="92"/>
        <v>0</v>
      </c>
      <c r="AX160" s="49">
        <f t="shared" si="93"/>
        <v>0</v>
      </c>
      <c r="AY160" s="49">
        <f t="shared" si="94"/>
        <v>245.56092933035092</v>
      </c>
      <c r="AZ160" s="49">
        <f t="shared" si="95"/>
        <v>0</v>
      </c>
      <c r="BA160" s="49">
        <f t="shared" si="96"/>
        <v>0</v>
      </c>
      <c r="BB160" s="49">
        <f t="shared" si="97"/>
        <v>0</v>
      </c>
      <c r="BC160" s="49">
        <f t="shared" si="98"/>
        <v>0</v>
      </c>
      <c r="BD160" s="49">
        <f t="shared" si="99"/>
        <v>0</v>
      </c>
      <c r="BE160" s="49">
        <f t="shared" si="100"/>
        <v>302.83657415842242</v>
      </c>
      <c r="BF160" s="49">
        <f t="shared" si="101"/>
        <v>325.64852663342691</v>
      </c>
      <c r="BG160" s="49">
        <f t="shared" si="102"/>
        <v>469.17600110952947</v>
      </c>
      <c r="BH160" s="73">
        <f t="shared" si="103"/>
        <v>1343.2220312317295</v>
      </c>
      <c r="BI160" s="49">
        <f>VLOOKUP(A160,'1_12'!B:Q,16,0)</f>
        <v>5257.08</v>
      </c>
      <c r="BJ160" s="74">
        <f t="shared" si="104"/>
        <v>-3913.8579687682704</v>
      </c>
      <c r="BK160" s="50">
        <f t="shared" si="105"/>
        <v>3.0661040814775986E-3</v>
      </c>
    </row>
    <row r="161" spans="1:63" x14ac:dyDescent="0.3">
      <c r="A161" s="79" t="s">
        <v>1348</v>
      </c>
      <c r="B161" s="79" t="s">
        <v>1349</v>
      </c>
      <c r="C161" s="79">
        <f>VLOOKUP(B161,Площадь!A:B,2,0)</f>
        <v>17</v>
      </c>
      <c r="D161" s="97"/>
      <c r="E161">
        <v>31</v>
      </c>
      <c r="F161">
        <v>28</v>
      </c>
      <c r="G161">
        <v>31</v>
      </c>
      <c r="H161">
        <v>30</v>
      </c>
      <c r="I161">
        <v>31</v>
      </c>
      <c r="J161">
        <v>30</v>
      </c>
      <c r="K161">
        <v>31</v>
      </c>
      <c r="L161">
        <v>31</v>
      </c>
      <c r="M161">
        <v>30</v>
      </c>
      <c r="N161">
        <v>31</v>
      </c>
      <c r="O161">
        <v>30</v>
      </c>
      <c r="P161">
        <v>31</v>
      </c>
      <c r="Q161">
        <f t="shared" si="108"/>
        <v>365</v>
      </c>
      <c r="R161" s="116"/>
      <c r="S161" s="99"/>
      <c r="T161" s="50">
        <f t="shared" si="76"/>
        <v>0</v>
      </c>
      <c r="U161" s="50">
        <f t="shared" si="77"/>
        <v>0</v>
      </c>
      <c r="V161" s="50">
        <f t="shared" si="78"/>
        <v>0</v>
      </c>
      <c r="W161" s="50">
        <f t="shared" si="79"/>
        <v>0</v>
      </c>
      <c r="X161" s="50">
        <f t="shared" si="80"/>
        <v>0</v>
      </c>
      <c r="Y161" s="50"/>
      <c r="Z161" s="50"/>
      <c r="AA161" s="50"/>
      <c r="AB161" s="50"/>
      <c r="AC161" s="50"/>
      <c r="AD161" s="50">
        <f t="shared" si="81"/>
        <v>0</v>
      </c>
      <c r="AE161" s="50">
        <f t="shared" si="82"/>
        <v>0</v>
      </c>
      <c r="AF161" s="50">
        <f t="shared" si="83"/>
        <v>0</v>
      </c>
      <c r="AG161" s="50">
        <f t="shared" si="75"/>
        <v>0</v>
      </c>
      <c r="AI161" s="50">
        <f t="shared" si="84"/>
        <v>0</v>
      </c>
      <c r="AJ161" s="50">
        <f t="shared" si="85"/>
        <v>0</v>
      </c>
      <c r="AK161" s="50">
        <f t="shared" si="86"/>
        <v>0</v>
      </c>
      <c r="AL161" s="50">
        <f t="shared" si="87"/>
        <v>0.11434798673163758</v>
      </c>
      <c r="AR161" s="50">
        <f t="shared" si="88"/>
        <v>0.14101898318333908</v>
      </c>
      <c r="AS161" s="50">
        <f t="shared" si="89"/>
        <v>0.15164160481149461</v>
      </c>
      <c r="AT161" s="50">
        <f t="shared" si="90"/>
        <v>0.21847665789495888</v>
      </c>
      <c r="AV161" s="49">
        <f t="shared" si="91"/>
        <v>0</v>
      </c>
      <c r="AW161" s="49">
        <f t="shared" si="92"/>
        <v>0</v>
      </c>
      <c r="AX161" s="49">
        <f t="shared" si="93"/>
        <v>0</v>
      </c>
      <c r="AY161" s="49">
        <f t="shared" si="94"/>
        <v>306.95116166293866</v>
      </c>
      <c r="AZ161" s="49">
        <f t="shared" si="95"/>
        <v>0</v>
      </c>
      <c r="BA161" s="49">
        <f t="shared" si="96"/>
        <v>0</v>
      </c>
      <c r="BB161" s="49">
        <f t="shared" si="97"/>
        <v>0</v>
      </c>
      <c r="BC161" s="49">
        <f t="shared" si="98"/>
        <v>0</v>
      </c>
      <c r="BD161" s="49">
        <f t="shared" si="99"/>
        <v>0</v>
      </c>
      <c r="BE161" s="49">
        <f t="shared" si="100"/>
        <v>378.54571769802811</v>
      </c>
      <c r="BF161" s="49">
        <f t="shared" si="101"/>
        <v>407.06065829178368</v>
      </c>
      <c r="BG161" s="49">
        <f t="shared" si="102"/>
        <v>586.4700013869118</v>
      </c>
      <c r="BH161" s="73">
        <f t="shared" si="103"/>
        <v>1679.0275390396623</v>
      </c>
      <c r="BI161" s="49">
        <f>VLOOKUP(A161,'1_12'!B:Q,16,0)</f>
        <v>6571.3499999999985</v>
      </c>
      <c r="BJ161" s="74">
        <f t="shared" si="104"/>
        <v>-4892.3224609603367</v>
      </c>
      <c r="BK161" s="50">
        <f t="shared" si="105"/>
        <v>3.066104081477599E-3</v>
      </c>
    </row>
    <row r="162" spans="1:63" x14ac:dyDescent="0.3">
      <c r="A162" s="79" t="s">
        <v>1684</v>
      </c>
      <c r="B162" s="79" t="s">
        <v>1685</v>
      </c>
      <c r="C162" s="79">
        <f>VLOOKUP(B162,Площадь!A:B,2,0)</f>
        <v>15.1</v>
      </c>
      <c r="D162" s="97"/>
      <c r="E162">
        <v>31</v>
      </c>
      <c r="F162">
        <v>28</v>
      </c>
      <c r="G162">
        <v>31</v>
      </c>
      <c r="H162">
        <v>30</v>
      </c>
      <c r="I162">
        <v>31</v>
      </c>
      <c r="J162">
        <v>30</v>
      </c>
      <c r="K162">
        <v>31</v>
      </c>
      <c r="L162">
        <v>31</v>
      </c>
      <c r="M162">
        <v>30</v>
      </c>
      <c r="N162">
        <v>31</v>
      </c>
      <c r="O162">
        <v>30</v>
      </c>
      <c r="P162">
        <v>31</v>
      </c>
      <c r="Q162">
        <f t="shared" si="108"/>
        <v>365</v>
      </c>
      <c r="R162" s="116"/>
      <c r="S162" s="99"/>
      <c r="T162" s="50">
        <f t="shared" si="76"/>
        <v>0</v>
      </c>
      <c r="U162" s="50">
        <f t="shared" si="77"/>
        <v>0</v>
      </c>
      <c r="V162" s="50">
        <f t="shared" si="78"/>
        <v>0</v>
      </c>
      <c r="W162" s="50">
        <f t="shared" si="79"/>
        <v>0</v>
      </c>
      <c r="X162" s="50">
        <f t="shared" si="80"/>
        <v>0</v>
      </c>
      <c r="Y162" s="50"/>
      <c r="Z162" s="50"/>
      <c r="AA162" s="50"/>
      <c r="AB162" s="50"/>
      <c r="AC162" s="50"/>
      <c r="AD162" s="50">
        <f t="shared" si="81"/>
        <v>0</v>
      </c>
      <c r="AE162" s="50">
        <f t="shared" si="82"/>
        <v>0</v>
      </c>
      <c r="AF162" s="50">
        <f t="shared" si="83"/>
        <v>0</v>
      </c>
      <c r="AG162" s="50">
        <f t="shared" si="75"/>
        <v>0</v>
      </c>
      <c r="AI162" s="50">
        <f t="shared" si="84"/>
        <v>0</v>
      </c>
      <c r="AJ162" s="50">
        <f t="shared" si="85"/>
        <v>0</v>
      </c>
      <c r="AK162" s="50">
        <f t="shared" si="86"/>
        <v>0</v>
      </c>
      <c r="AL162" s="50">
        <f t="shared" si="87"/>
        <v>0.10156791762633691</v>
      </c>
      <c r="AR162" s="50">
        <f t="shared" si="88"/>
        <v>0.12525803800402469</v>
      </c>
      <c r="AS162" s="50">
        <f t="shared" si="89"/>
        <v>0.13469342545020993</v>
      </c>
      <c r="AT162" s="50">
        <f t="shared" si="90"/>
        <v>0.19405867848316935</v>
      </c>
      <c r="AV162" s="49">
        <f t="shared" si="91"/>
        <v>0</v>
      </c>
      <c r="AW162" s="49">
        <f t="shared" si="92"/>
        <v>0</v>
      </c>
      <c r="AX162" s="49">
        <f t="shared" si="93"/>
        <v>0</v>
      </c>
      <c r="AY162" s="49">
        <f t="shared" si="94"/>
        <v>272.64485535943373</v>
      </c>
      <c r="AZ162" s="49">
        <f t="shared" si="95"/>
        <v>0</v>
      </c>
      <c r="BA162" s="49">
        <f t="shared" si="96"/>
        <v>0</v>
      </c>
      <c r="BB162" s="49">
        <f t="shared" si="97"/>
        <v>0</v>
      </c>
      <c r="BC162" s="49">
        <f t="shared" si="98"/>
        <v>0</v>
      </c>
      <c r="BD162" s="49">
        <f t="shared" si="99"/>
        <v>0</v>
      </c>
      <c r="BE162" s="49">
        <f t="shared" si="100"/>
        <v>336.23766689648374</v>
      </c>
      <c r="BF162" s="49">
        <f t="shared" si="101"/>
        <v>361.56564354152556</v>
      </c>
      <c r="BG162" s="49">
        <f t="shared" si="102"/>
        <v>520.9233541730805</v>
      </c>
      <c r="BH162" s="73">
        <f t="shared" si="103"/>
        <v>1491.3715199705234</v>
      </c>
      <c r="BI162" s="49">
        <f>VLOOKUP(A162,'1_12'!B:Q,16,0)</f>
        <v>5836.86</v>
      </c>
      <c r="BJ162" s="74">
        <f t="shared" si="104"/>
        <v>-4345.4884800294767</v>
      </c>
      <c r="BK162" s="50">
        <f t="shared" si="105"/>
        <v>3.0661040814775986E-3</v>
      </c>
    </row>
    <row r="163" spans="1:63" x14ac:dyDescent="0.3">
      <c r="A163" s="79" t="s">
        <v>1285</v>
      </c>
      <c r="B163" s="79" t="s">
        <v>1286</v>
      </c>
      <c r="C163" s="79">
        <f>VLOOKUP(B163,Площадь!A:B,2,0)</f>
        <v>13.6</v>
      </c>
      <c r="D163" s="97"/>
      <c r="E163">
        <v>31</v>
      </c>
      <c r="F163">
        <v>28</v>
      </c>
      <c r="G163">
        <v>31</v>
      </c>
      <c r="H163">
        <v>30</v>
      </c>
      <c r="I163">
        <v>31</v>
      </c>
      <c r="J163">
        <v>30</v>
      </c>
      <c r="K163">
        <v>31</v>
      </c>
      <c r="L163">
        <v>31</v>
      </c>
      <c r="M163">
        <v>30</v>
      </c>
      <c r="N163">
        <v>31</v>
      </c>
      <c r="O163">
        <v>30</v>
      </c>
      <c r="P163">
        <v>31</v>
      </c>
      <c r="Q163">
        <f t="shared" si="108"/>
        <v>365</v>
      </c>
      <c r="R163" s="116"/>
      <c r="S163" s="99"/>
      <c r="T163" s="50">
        <f t="shared" si="76"/>
        <v>0</v>
      </c>
      <c r="U163" s="50">
        <f t="shared" si="77"/>
        <v>0</v>
      </c>
      <c r="V163" s="50">
        <f t="shared" si="78"/>
        <v>0</v>
      </c>
      <c r="W163" s="50">
        <f t="shared" si="79"/>
        <v>0</v>
      </c>
      <c r="X163" s="50">
        <f t="shared" si="80"/>
        <v>0</v>
      </c>
      <c r="Y163" s="50"/>
      <c r="Z163" s="50"/>
      <c r="AA163" s="50"/>
      <c r="AB163" s="50"/>
      <c r="AC163" s="50"/>
      <c r="AD163" s="50">
        <f t="shared" si="81"/>
        <v>0</v>
      </c>
      <c r="AE163" s="50">
        <f t="shared" si="82"/>
        <v>0</v>
      </c>
      <c r="AF163" s="50">
        <f t="shared" si="83"/>
        <v>0</v>
      </c>
      <c r="AG163" s="50">
        <f t="shared" si="75"/>
        <v>0</v>
      </c>
      <c r="AI163" s="50">
        <f t="shared" si="84"/>
        <v>0</v>
      </c>
      <c r="AJ163" s="50">
        <f t="shared" si="85"/>
        <v>0</v>
      </c>
      <c r="AK163" s="50">
        <f t="shared" si="86"/>
        <v>0</v>
      </c>
      <c r="AL163" s="50">
        <f t="shared" si="87"/>
        <v>9.1478389385310055E-2</v>
      </c>
      <c r="AR163" s="50">
        <f t="shared" si="88"/>
        <v>0.11281518654667125</v>
      </c>
      <c r="AS163" s="50">
        <f t="shared" si="89"/>
        <v>0.12131328384919567</v>
      </c>
      <c r="AT163" s="50">
        <f t="shared" si="90"/>
        <v>0.1747813263159671</v>
      </c>
      <c r="AV163" s="49">
        <f t="shared" si="91"/>
        <v>0</v>
      </c>
      <c r="AW163" s="49">
        <f t="shared" si="92"/>
        <v>0</v>
      </c>
      <c r="AX163" s="49">
        <f t="shared" si="93"/>
        <v>0</v>
      </c>
      <c r="AY163" s="49">
        <f t="shared" si="94"/>
        <v>245.56092933035092</v>
      </c>
      <c r="AZ163" s="49">
        <f t="shared" si="95"/>
        <v>0</v>
      </c>
      <c r="BA163" s="49">
        <f t="shared" si="96"/>
        <v>0</v>
      </c>
      <c r="BB163" s="49">
        <f t="shared" si="97"/>
        <v>0</v>
      </c>
      <c r="BC163" s="49">
        <f t="shared" si="98"/>
        <v>0</v>
      </c>
      <c r="BD163" s="49">
        <f t="shared" si="99"/>
        <v>0</v>
      </c>
      <c r="BE163" s="49">
        <f t="shared" si="100"/>
        <v>302.83657415842242</v>
      </c>
      <c r="BF163" s="49">
        <f t="shared" si="101"/>
        <v>325.64852663342691</v>
      </c>
      <c r="BG163" s="49">
        <f t="shared" si="102"/>
        <v>469.17600110952947</v>
      </c>
      <c r="BH163" s="73">
        <f t="shared" si="103"/>
        <v>1343.2220312317295</v>
      </c>
      <c r="BI163" s="49">
        <f>VLOOKUP(A163,'1_12'!B:Q,16,0)</f>
        <v>5257.08</v>
      </c>
      <c r="BJ163" s="74">
        <f t="shared" si="104"/>
        <v>-3913.8579687682704</v>
      </c>
      <c r="BK163" s="50">
        <f t="shared" si="105"/>
        <v>3.0661040814775986E-3</v>
      </c>
    </row>
    <row r="164" spans="1:63" x14ac:dyDescent="0.3">
      <c r="A164" s="79" t="s">
        <v>1328</v>
      </c>
      <c r="B164" s="79" t="s">
        <v>1329</v>
      </c>
      <c r="C164" s="79">
        <f>VLOOKUP(B164,Площадь!A:B,2,0)</f>
        <v>16.7</v>
      </c>
      <c r="D164" s="97"/>
      <c r="E164">
        <v>31</v>
      </c>
      <c r="F164">
        <v>28</v>
      </c>
      <c r="G164">
        <v>31</v>
      </c>
      <c r="H164">
        <v>0</v>
      </c>
      <c r="Q164">
        <f t="shared" si="108"/>
        <v>90</v>
      </c>
      <c r="R164" s="116"/>
      <c r="S164" s="99"/>
      <c r="T164" s="50">
        <f t="shared" si="76"/>
        <v>0</v>
      </c>
      <c r="U164" s="50">
        <f t="shared" si="77"/>
        <v>0</v>
      </c>
      <c r="V164" s="50">
        <f t="shared" si="78"/>
        <v>0</v>
      </c>
      <c r="W164" s="50">
        <f t="shared" si="79"/>
        <v>0</v>
      </c>
      <c r="X164" s="50">
        <f t="shared" si="80"/>
        <v>0</v>
      </c>
      <c r="Y164" s="50"/>
      <c r="Z164" s="50"/>
      <c r="AA164" s="50"/>
      <c r="AB164" s="50"/>
      <c r="AC164" s="50"/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75"/>
        <v>0</v>
      </c>
      <c r="AI164" s="50">
        <f t="shared" si="84"/>
        <v>0</v>
      </c>
      <c r="AJ164" s="50">
        <f t="shared" si="85"/>
        <v>0</v>
      </c>
      <c r="AK164" s="50">
        <f t="shared" si="86"/>
        <v>0</v>
      </c>
      <c r="AL164" s="50">
        <f t="shared" si="87"/>
        <v>0</v>
      </c>
      <c r="AR164" s="50">
        <f t="shared" si="88"/>
        <v>0</v>
      </c>
      <c r="AS164" s="50">
        <f t="shared" si="89"/>
        <v>0</v>
      </c>
      <c r="AT164" s="50">
        <f t="shared" si="90"/>
        <v>0</v>
      </c>
      <c r="AV164" s="49">
        <f t="shared" si="91"/>
        <v>0</v>
      </c>
      <c r="AW164" s="49">
        <f t="shared" si="92"/>
        <v>0</v>
      </c>
      <c r="AX164" s="49">
        <f t="shared" si="93"/>
        <v>0</v>
      </c>
      <c r="AY164" s="49">
        <f t="shared" si="94"/>
        <v>0</v>
      </c>
      <c r="AZ164" s="49">
        <f t="shared" si="95"/>
        <v>0</v>
      </c>
      <c r="BA164" s="49">
        <f t="shared" si="96"/>
        <v>0</v>
      </c>
      <c r="BB164" s="49">
        <f t="shared" si="97"/>
        <v>0</v>
      </c>
      <c r="BC164" s="49">
        <f t="shared" si="98"/>
        <v>0</v>
      </c>
      <c r="BD164" s="49">
        <f t="shared" si="99"/>
        <v>0</v>
      </c>
      <c r="BE164" s="49">
        <f t="shared" si="100"/>
        <v>0</v>
      </c>
      <c r="BF164" s="49">
        <f t="shared" si="101"/>
        <v>0</v>
      </c>
      <c r="BG164" s="49">
        <f t="shared" si="102"/>
        <v>0</v>
      </c>
      <c r="BH164" s="73">
        <f t="shared" si="103"/>
        <v>0</v>
      </c>
      <c r="BI164" s="49">
        <f>VLOOKUP(A164,'1_12'!B:Q,16,0)</f>
        <v>0</v>
      </c>
      <c r="BJ164" s="74">
        <f t="shared" si="104"/>
        <v>0</v>
      </c>
      <c r="BK164" s="50">
        <f t="shared" si="105"/>
        <v>0</v>
      </c>
    </row>
    <row r="165" spans="1:63" x14ac:dyDescent="0.3">
      <c r="A165" s="79" t="s">
        <v>2710</v>
      </c>
      <c r="B165" s="79" t="s">
        <v>1329</v>
      </c>
      <c r="C165" s="79">
        <f>VLOOKUP(B165,Площадь!A:B,2,0)</f>
        <v>16.7</v>
      </c>
      <c r="D165" s="97">
        <f>VLOOKUP(A165,'[1]3+паркинг2023'!$A:$E,5,0)</f>
        <v>45017</v>
      </c>
      <c r="H165">
        <f>30-H164</f>
        <v>30</v>
      </c>
      <c r="I165">
        <v>31</v>
      </c>
      <c r="J165">
        <v>30</v>
      </c>
      <c r="K165">
        <v>31</v>
      </c>
      <c r="L165">
        <v>31</v>
      </c>
      <c r="M165">
        <v>30</v>
      </c>
      <c r="N165">
        <v>31</v>
      </c>
      <c r="O165">
        <v>30</v>
      </c>
      <c r="P165">
        <v>31</v>
      </c>
      <c r="Q165">
        <f t="shared" si="108"/>
        <v>275</v>
      </c>
      <c r="R165" s="116"/>
      <c r="S165" s="99"/>
      <c r="T165" s="50">
        <f t="shared" si="76"/>
        <v>0</v>
      </c>
      <c r="U165" s="50">
        <f t="shared" si="77"/>
        <v>0</v>
      </c>
      <c r="V165" s="50">
        <f t="shared" si="78"/>
        <v>0</v>
      </c>
      <c r="W165" s="50">
        <f t="shared" si="79"/>
        <v>0</v>
      </c>
      <c r="X165" s="50">
        <f t="shared" si="80"/>
        <v>0</v>
      </c>
      <c r="Y165" s="50"/>
      <c r="Z165" s="50"/>
      <c r="AA165" s="50"/>
      <c r="AB165" s="50"/>
      <c r="AC165" s="50"/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75"/>
        <v>0</v>
      </c>
      <c r="AI165" s="50">
        <f t="shared" si="84"/>
        <v>0</v>
      </c>
      <c r="AJ165" s="50">
        <f t="shared" si="85"/>
        <v>0</v>
      </c>
      <c r="AK165" s="50">
        <f t="shared" si="86"/>
        <v>0</v>
      </c>
      <c r="AL165" s="50">
        <f t="shared" si="87"/>
        <v>0.1123300810834322</v>
      </c>
      <c r="AR165" s="50">
        <f t="shared" si="88"/>
        <v>0.13853041289186838</v>
      </c>
      <c r="AS165" s="50">
        <f t="shared" si="89"/>
        <v>0.14896557649129177</v>
      </c>
      <c r="AT165" s="50">
        <f t="shared" si="90"/>
        <v>0.2146211874615184</v>
      </c>
      <c r="AV165" s="49">
        <f t="shared" si="91"/>
        <v>0</v>
      </c>
      <c r="AW165" s="49">
        <f t="shared" si="92"/>
        <v>0</v>
      </c>
      <c r="AX165" s="49">
        <f t="shared" si="93"/>
        <v>0</v>
      </c>
      <c r="AY165" s="49">
        <f t="shared" si="94"/>
        <v>301.53437645712211</v>
      </c>
      <c r="AZ165" s="49">
        <f t="shared" si="95"/>
        <v>0</v>
      </c>
      <c r="BA165" s="49">
        <f t="shared" si="96"/>
        <v>0</v>
      </c>
      <c r="BB165" s="49">
        <f t="shared" si="97"/>
        <v>0</v>
      </c>
      <c r="BC165" s="49">
        <f t="shared" si="98"/>
        <v>0</v>
      </c>
      <c r="BD165" s="49">
        <f t="shared" si="99"/>
        <v>0</v>
      </c>
      <c r="BE165" s="49">
        <f t="shared" si="100"/>
        <v>371.86549915041581</v>
      </c>
      <c r="BF165" s="49">
        <f t="shared" si="101"/>
        <v>399.87723491016402</v>
      </c>
      <c r="BG165" s="49">
        <f t="shared" si="102"/>
        <v>576.1205307742016</v>
      </c>
      <c r="BH165" s="73">
        <f t="shared" si="103"/>
        <v>1649.3976412919037</v>
      </c>
      <c r="BI165" s="49">
        <f>VLOOKUP(A165,'1_12'!B:Q,16,0)</f>
        <v>6455.3400000000011</v>
      </c>
      <c r="BJ165" s="74">
        <f t="shared" si="104"/>
        <v>-4805.9423587080973</v>
      </c>
      <c r="BK165" s="50">
        <f t="shared" si="105"/>
        <v>3.0661040814775986E-3</v>
      </c>
    </row>
    <row r="166" spans="1:63" x14ac:dyDescent="0.3">
      <c r="A166" s="79" t="s">
        <v>1268</v>
      </c>
      <c r="B166" s="79" t="s">
        <v>1269</v>
      </c>
      <c r="C166" s="79">
        <f>VLOOKUP(B166,Площадь!A:B,2,0)</f>
        <v>15.3</v>
      </c>
      <c r="D166" s="97"/>
      <c r="E166">
        <v>31</v>
      </c>
      <c r="F166">
        <v>28</v>
      </c>
      <c r="G166">
        <v>31</v>
      </c>
      <c r="H166">
        <v>30</v>
      </c>
      <c r="I166">
        <v>31</v>
      </c>
      <c r="J166">
        <v>30</v>
      </c>
      <c r="K166">
        <v>31</v>
      </c>
      <c r="L166">
        <v>31</v>
      </c>
      <c r="M166">
        <v>30</v>
      </c>
      <c r="N166">
        <v>31</v>
      </c>
      <c r="O166">
        <v>30</v>
      </c>
      <c r="P166">
        <v>31</v>
      </c>
      <c r="Q166">
        <f t="shared" ref="Q166:Q174" si="109">SUM(E166:P166)</f>
        <v>365</v>
      </c>
      <c r="R166" s="116"/>
      <c r="S166" s="99"/>
      <c r="T166" s="50">
        <f t="shared" si="76"/>
        <v>0</v>
      </c>
      <c r="U166" s="50">
        <f t="shared" si="77"/>
        <v>0</v>
      </c>
      <c r="V166" s="50">
        <f t="shared" si="78"/>
        <v>0</v>
      </c>
      <c r="W166" s="50">
        <f t="shared" si="79"/>
        <v>0</v>
      </c>
      <c r="X166" s="50">
        <f t="shared" si="80"/>
        <v>0</v>
      </c>
      <c r="Y166" s="50"/>
      <c r="Z166" s="50"/>
      <c r="AA166" s="50"/>
      <c r="AB166" s="50"/>
      <c r="AC166" s="50"/>
      <c r="AD166" s="50">
        <f t="shared" si="81"/>
        <v>0</v>
      </c>
      <c r="AE166" s="50">
        <f t="shared" si="82"/>
        <v>0</v>
      </c>
      <c r="AF166" s="50">
        <f t="shared" si="83"/>
        <v>0</v>
      </c>
      <c r="AG166" s="50">
        <f t="shared" si="75"/>
        <v>0</v>
      </c>
      <c r="AI166" s="50">
        <f t="shared" si="84"/>
        <v>0</v>
      </c>
      <c r="AJ166" s="50">
        <f t="shared" si="85"/>
        <v>0</v>
      </c>
      <c r="AK166" s="50">
        <f t="shared" si="86"/>
        <v>0</v>
      </c>
      <c r="AL166" s="50">
        <f t="shared" si="87"/>
        <v>0.10291318805847383</v>
      </c>
      <c r="AR166" s="50">
        <f t="shared" si="88"/>
        <v>0.12691708486500516</v>
      </c>
      <c r="AS166" s="50">
        <f t="shared" si="89"/>
        <v>0.13647744433034514</v>
      </c>
      <c r="AT166" s="50">
        <f t="shared" si="90"/>
        <v>0.196628992105463</v>
      </c>
      <c r="AV166" s="49">
        <f t="shared" si="91"/>
        <v>0</v>
      </c>
      <c r="AW166" s="49">
        <f t="shared" si="92"/>
        <v>0</v>
      </c>
      <c r="AX166" s="49">
        <f t="shared" si="93"/>
        <v>0</v>
      </c>
      <c r="AY166" s="49">
        <f t="shared" si="94"/>
        <v>276.25604549664479</v>
      </c>
      <c r="AZ166" s="49">
        <f t="shared" si="95"/>
        <v>0</v>
      </c>
      <c r="BA166" s="49">
        <f t="shared" si="96"/>
        <v>0</v>
      </c>
      <c r="BB166" s="49">
        <f t="shared" si="97"/>
        <v>0</v>
      </c>
      <c r="BC166" s="49">
        <f t="shared" si="98"/>
        <v>0</v>
      </c>
      <c r="BD166" s="49">
        <f t="shared" si="99"/>
        <v>0</v>
      </c>
      <c r="BE166" s="49">
        <f t="shared" si="100"/>
        <v>340.6911459282253</v>
      </c>
      <c r="BF166" s="49">
        <f t="shared" si="101"/>
        <v>366.3545924626053</v>
      </c>
      <c r="BG166" s="49">
        <f t="shared" si="102"/>
        <v>527.82300124822063</v>
      </c>
      <c r="BH166" s="73">
        <f t="shared" si="103"/>
        <v>1511.1247851356961</v>
      </c>
      <c r="BI166" s="49">
        <f>VLOOKUP(A166,'1_12'!B:Q,16,0)</f>
        <v>5914.17</v>
      </c>
      <c r="BJ166" s="74">
        <f t="shared" si="104"/>
        <v>-4403.0452148643035</v>
      </c>
      <c r="BK166" s="50">
        <f t="shared" si="105"/>
        <v>3.066104081477599E-3</v>
      </c>
    </row>
    <row r="167" spans="1:63" x14ac:dyDescent="0.3">
      <c r="A167" s="79" t="s">
        <v>1776</v>
      </c>
      <c r="B167" s="79" t="s">
        <v>1777</v>
      </c>
      <c r="C167" s="79">
        <f>VLOOKUP(B167,Площадь!A:B,2,0)</f>
        <v>14</v>
      </c>
      <c r="D167" s="97"/>
      <c r="E167">
        <v>31</v>
      </c>
      <c r="F167">
        <v>28</v>
      </c>
      <c r="G167">
        <v>31</v>
      </c>
      <c r="H167">
        <v>30</v>
      </c>
      <c r="I167">
        <v>31</v>
      </c>
      <c r="J167">
        <v>30</v>
      </c>
      <c r="K167">
        <v>31</v>
      </c>
      <c r="L167">
        <v>31</v>
      </c>
      <c r="M167">
        <v>30</v>
      </c>
      <c r="N167">
        <v>31</v>
      </c>
      <c r="O167">
        <v>30</v>
      </c>
      <c r="P167">
        <v>31</v>
      </c>
      <c r="Q167">
        <f t="shared" si="109"/>
        <v>365</v>
      </c>
      <c r="R167" s="116"/>
      <c r="S167" s="99"/>
      <c r="T167" s="50">
        <f t="shared" si="76"/>
        <v>0</v>
      </c>
      <c r="U167" s="50">
        <f t="shared" si="77"/>
        <v>0</v>
      </c>
      <c r="V167" s="50">
        <f t="shared" si="78"/>
        <v>0</v>
      </c>
      <c r="W167" s="50">
        <f t="shared" si="79"/>
        <v>0</v>
      </c>
      <c r="X167" s="50">
        <f t="shared" si="80"/>
        <v>0</v>
      </c>
      <c r="Y167" s="50"/>
      <c r="Z167" s="50"/>
      <c r="AA167" s="50"/>
      <c r="AB167" s="50"/>
      <c r="AC167" s="50"/>
      <c r="AD167" s="50">
        <f t="shared" si="81"/>
        <v>0</v>
      </c>
      <c r="AE167" s="50">
        <f t="shared" si="82"/>
        <v>0</v>
      </c>
      <c r="AF167" s="50">
        <f t="shared" si="83"/>
        <v>0</v>
      </c>
      <c r="AG167" s="50">
        <f t="shared" si="75"/>
        <v>0</v>
      </c>
      <c r="AI167" s="50">
        <f t="shared" si="84"/>
        <v>0</v>
      </c>
      <c r="AJ167" s="50">
        <f t="shared" si="85"/>
        <v>0</v>
      </c>
      <c r="AK167" s="50">
        <f t="shared" si="86"/>
        <v>0</v>
      </c>
      <c r="AL167" s="50">
        <f t="shared" si="87"/>
        <v>9.4168930249583893E-2</v>
      </c>
      <c r="AR167" s="50">
        <f t="shared" si="88"/>
        <v>0.11613328026863218</v>
      </c>
      <c r="AS167" s="50">
        <f t="shared" si="89"/>
        <v>0.12488132160946615</v>
      </c>
      <c r="AT167" s="50">
        <f t="shared" si="90"/>
        <v>0.17992195356055435</v>
      </c>
      <c r="AV167" s="49">
        <f t="shared" si="91"/>
        <v>0</v>
      </c>
      <c r="AW167" s="49">
        <f t="shared" si="92"/>
        <v>0</v>
      </c>
      <c r="AX167" s="49">
        <f t="shared" si="93"/>
        <v>0</v>
      </c>
      <c r="AY167" s="49">
        <f t="shared" si="94"/>
        <v>252.78330960477302</v>
      </c>
      <c r="AZ167" s="49">
        <f t="shared" si="95"/>
        <v>0</v>
      </c>
      <c r="BA167" s="49">
        <f t="shared" si="96"/>
        <v>0</v>
      </c>
      <c r="BB167" s="49">
        <f t="shared" si="97"/>
        <v>0</v>
      </c>
      <c r="BC167" s="49">
        <f t="shared" si="98"/>
        <v>0</v>
      </c>
      <c r="BD167" s="49">
        <f t="shared" si="99"/>
        <v>0</v>
      </c>
      <c r="BE167" s="49">
        <f t="shared" si="100"/>
        <v>311.74353222190547</v>
      </c>
      <c r="BF167" s="49">
        <f t="shared" si="101"/>
        <v>335.22642447558655</v>
      </c>
      <c r="BG167" s="49">
        <f t="shared" si="102"/>
        <v>482.97529525980968</v>
      </c>
      <c r="BH167" s="73">
        <f t="shared" si="103"/>
        <v>1382.7285615620747</v>
      </c>
      <c r="BI167" s="49">
        <f>VLOOKUP(A167,'1_12'!B:Q,16,0)</f>
        <v>5411.7000000000007</v>
      </c>
      <c r="BJ167" s="74">
        <f t="shared" si="104"/>
        <v>-4028.9714384379258</v>
      </c>
      <c r="BK167" s="50">
        <f t="shared" si="105"/>
        <v>3.0661040814775986E-3</v>
      </c>
    </row>
    <row r="168" spans="1:63" x14ac:dyDescent="0.3">
      <c r="A168" s="79" t="s">
        <v>1962</v>
      </c>
      <c r="B168" s="79" t="s">
        <v>1963</v>
      </c>
      <c r="C168" s="79">
        <f>VLOOKUP(B168,Площадь!A:B,2,0)</f>
        <v>14.5</v>
      </c>
      <c r="D168" s="97"/>
      <c r="E168">
        <v>31</v>
      </c>
      <c r="F168">
        <v>28</v>
      </c>
      <c r="G168">
        <v>31</v>
      </c>
      <c r="H168">
        <v>30</v>
      </c>
      <c r="I168">
        <v>31</v>
      </c>
      <c r="J168">
        <v>30</v>
      </c>
      <c r="K168">
        <v>31</v>
      </c>
      <c r="L168">
        <v>31</v>
      </c>
      <c r="M168">
        <v>30</v>
      </c>
      <c r="N168">
        <v>31</v>
      </c>
      <c r="O168">
        <v>30</v>
      </c>
      <c r="P168">
        <v>31</v>
      </c>
      <c r="Q168">
        <f t="shared" si="109"/>
        <v>365</v>
      </c>
      <c r="R168" s="116"/>
      <c r="S168" s="99"/>
      <c r="T168" s="50">
        <f t="shared" si="76"/>
        <v>0</v>
      </c>
      <c r="U168" s="50">
        <f t="shared" si="77"/>
        <v>0</v>
      </c>
      <c r="V168" s="50">
        <f t="shared" si="78"/>
        <v>0</v>
      </c>
      <c r="W168" s="50">
        <f t="shared" si="79"/>
        <v>0</v>
      </c>
      <c r="X168" s="50">
        <f t="shared" si="80"/>
        <v>0</v>
      </c>
      <c r="Y168" s="50"/>
      <c r="Z168" s="50"/>
      <c r="AA168" s="50"/>
      <c r="AB168" s="50"/>
      <c r="AC168" s="50"/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75"/>
        <v>0</v>
      </c>
      <c r="AI168" s="50">
        <f t="shared" si="84"/>
        <v>0</v>
      </c>
      <c r="AJ168" s="50">
        <f t="shared" si="85"/>
        <v>0</v>
      </c>
      <c r="AK168" s="50">
        <f t="shared" si="86"/>
        <v>0</v>
      </c>
      <c r="AL168" s="50">
        <f t="shared" si="87"/>
        <v>9.7532106329926163E-2</v>
      </c>
      <c r="AR168" s="50">
        <f t="shared" si="88"/>
        <v>0.12028089742108332</v>
      </c>
      <c r="AS168" s="50">
        <f t="shared" si="89"/>
        <v>0.12934136880980424</v>
      </c>
      <c r="AT168" s="50">
        <f t="shared" si="90"/>
        <v>0.18634773761628845</v>
      </c>
      <c r="AV168" s="49">
        <f t="shared" si="91"/>
        <v>0</v>
      </c>
      <c r="AW168" s="49">
        <f t="shared" si="92"/>
        <v>0</v>
      </c>
      <c r="AX168" s="49">
        <f t="shared" si="93"/>
        <v>0</v>
      </c>
      <c r="AY168" s="49">
        <f t="shared" si="94"/>
        <v>261.81128494780063</v>
      </c>
      <c r="AZ168" s="49">
        <f t="shared" si="95"/>
        <v>0</v>
      </c>
      <c r="BA168" s="49">
        <f t="shared" si="96"/>
        <v>0</v>
      </c>
      <c r="BB168" s="49">
        <f t="shared" si="97"/>
        <v>0</v>
      </c>
      <c r="BC168" s="49">
        <f t="shared" si="98"/>
        <v>0</v>
      </c>
      <c r="BD168" s="49">
        <f t="shared" si="99"/>
        <v>0</v>
      </c>
      <c r="BE168" s="49">
        <f t="shared" si="100"/>
        <v>322.8772298012592</v>
      </c>
      <c r="BF168" s="49">
        <f t="shared" si="101"/>
        <v>347.19879677828612</v>
      </c>
      <c r="BG168" s="49">
        <f t="shared" si="102"/>
        <v>500.22441294766008</v>
      </c>
      <c r="BH168" s="73">
        <f t="shared" si="103"/>
        <v>1432.111724475006</v>
      </c>
      <c r="BI168" s="49">
        <f>VLOOKUP(A168,'1_12'!B:Q,16,0)</f>
        <v>5604.93</v>
      </c>
      <c r="BJ168" s="74">
        <f t="shared" si="104"/>
        <v>-4172.8182755249945</v>
      </c>
      <c r="BK168" s="50">
        <f t="shared" si="105"/>
        <v>3.0661040814775986E-3</v>
      </c>
    </row>
    <row r="169" spans="1:63" x14ac:dyDescent="0.3">
      <c r="A169" s="79" t="s">
        <v>1331</v>
      </c>
      <c r="B169" s="79" t="s">
        <v>1332</v>
      </c>
      <c r="C169" s="79">
        <f>VLOOKUP(B169,Площадь!A:B,2,0)</f>
        <v>14.4</v>
      </c>
      <c r="D169" s="97"/>
      <c r="E169">
        <v>31</v>
      </c>
      <c r="F169">
        <v>28</v>
      </c>
      <c r="G169">
        <v>31</v>
      </c>
      <c r="H169">
        <v>30</v>
      </c>
      <c r="I169">
        <v>31</v>
      </c>
      <c r="J169">
        <v>30</v>
      </c>
      <c r="K169">
        <v>31</v>
      </c>
      <c r="L169">
        <v>31</v>
      </c>
      <c r="M169">
        <v>30</v>
      </c>
      <c r="N169">
        <v>31</v>
      </c>
      <c r="O169">
        <v>30</v>
      </c>
      <c r="P169">
        <v>31</v>
      </c>
      <c r="Q169">
        <f t="shared" si="109"/>
        <v>365</v>
      </c>
      <c r="R169" s="116"/>
      <c r="S169" s="99"/>
      <c r="T169" s="50">
        <f t="shared" si="76"/>
        <v>0</v>
      </c>
      <c r="U169" s="50">
        <f t="shared" si="77"/>
        <v>0</v>
      </c>
      <c r="V169" s="50">
        <f t="shared" si="78"/>
        <v>0</v>
      </c>
      <c r="W169" s="50">
        <f t="shared" si="79"/>
        <v>0</v>
      </c>
      <c r="X169" s="50">
        <f t="shared" si="80"/>
        <v>0</v>
      </c>
      <c r="Y169" s="50"/>
      <c r="Z169" s="50"/>
      <c r="AA169" s="50"/>
      <c r="AB169" s="50"/>
      <c r="AC169" s="50"/>
      <c r="AD169" s="50">
        <f t="shared" si="81"/>
        <v>0</v>
      </c>
      <c r="AE169" s="50">
        <f t="shared" si="82"/>
        <v>0</v>
      </c>
      <c r="AF169" s="50">
        <f t="shared" si="83"/>
        <v>0</v>
      </c>
      <c r="AG169" s="50">
        <f t="shared" si="75"/>
        <v>0</v>
      </c>
      <c r="AI169" s="50">
        <f t="shared" si="84"/>
        <v>0</v>
      </c>
      <c r="AJ169" s="50">
        <f t="shared" si="85"/>
        <v>0</v>
      </c>
      <c r="AK169" s="50">
        <f t="shared" si="86"/>
        <v>0</v>
      </c>
      <c r="AL169" s="50">
        <f t="shared" si="87"/>
        <v>9.6859471113857717E-2</v>
      </c>
      <c r="AR169" s="50">
        <f t="shared" si="88"/>
        <v>0.11945137399059309</v>
      </c>
      <c r="AS169" s="50">
        <f t="shared" si="89"/>
        <v>0.12844935936973662</v>
      </c>
      <c r="AT169" s="50">
        <f t="shared" si="90"/>
        <v>0.18506258080514162</v>
      </c>
      <c r="AV169" s="49">
        <f t="shared" si="91"/>
        <v>0</v>
      </c>
      <c r="AW169" s="49">
        <f t="shared" si="92"/>
        <v>0</v>
      </c>
      <c r="AX169" s="49">
        <f t="shared" si="93"/>
        <v>0</v>
      </c>
      <c r="AY169" s="49">
        <f t="shared" si="94"/>
        <v>260.00568987919513</v>
      </c>
      <c r="AZ169" s="49">
        <f t="shared" si="95"/>
        <v>0</v>
      </c>
      <c r="BA169" s="49">
        <f t="shared" si="96"/>
        <v>0</v>
      </c>
      <c r="BB169" s="49">
        <f t="shared" si="97"/>
        <v>0</v>
      </c>
      <c r="BC169" s="49">
        <f t="shared" si="98"/>
        <v>0</v>
      </c>
      <c r="BD169" s="49">
        <f t="shared" si="99"/>
        <v>0</v>
      </c>
      <c r="BE169" s="49">
        <f t="shared" si="100"/>
        <v>320.65049028538851</v>
      </c>
      <c r="BF169" s="49">
        <f t="shared" si="101"/>
        <v>344.8043223177462</v>
      </c>
      <c r="BG169" s="49">
        <f t="shared" si="102"/>
        <v>496.77458941009002</v>
      </c>
      <c r="BH169" s="73">
        <f t="shared" si="103"/>
        <v>1422.2350918924199</v>
      </c>
      <c r="BI169" s="49">
        <f>VLOOKUP(A169,'1_12'!B:Q,16,0)</f>
        <v>5566.32</v>
      </c>
      <c r="BJ169" s="74">
        <f t="shared" si="104"/>
        <v>-4144.0849081075794</v>
      </c>
      <c r="BK169" s="50">
        <f t="shared" si="105"/>
        <v>3.0661040814775982E-3</v>
      </c>
    </row>
    <row r="170" spans="1:63" x14ac:dyDescent="0.3">
      <c r="A170" s="79" t="s">
        <v>1728</v>
      </c>
      <c r="B170" s="79" t="s">
        <v>1729</v>
      </c>
      <c r="C170" s="79">
        <f>VLOOKUP(B170,Площадь!A:B,2,0)</f>
        <v>15.3</v>
      </c>
      <c r="D170" s="97"/>
      <c r="E170">
        <v>31</v>
      </c>
      <c r="F170">
        <v>28</v>
      </c>
      <c r="G170">
        <v>31</v>
      </c>
      <c r="H170">
        <v>30</v>
      </c>
      <c r="I170">
        <v>31</v>
      </c>
      <c r="J170">
        <v>30</v>
      </c>
      <c r="K170">
        <v>31</v>
      </c>
      <c r="L170">
        <v>31</v>
      </c>
      <c r="M170">
        <v>30</v>
      </c>
      <c r="N170">
        <v>31</v>
      </c>
      <c r="O170">
        <v>30</v>
      </c>
      <c r="P170">
        <v>31</v>
      </c>
      <c r="Q170">
        <f t="shared" si="109"/>
        <v>365</v>
      </c>
      <c r="R170" s="116"/>
      <c r="S170" s="99"/>
      <c r="T170" s="50">
        <f t="shared" si="76"/>
        <v>0</v>
      </c>
      <c r="U170" s="50">
        <f t="shared" si="77"/>
        <v>0</v>
      </c>
      <c r="V170" s="50">
        <f t="shared" si="78"/>
        <v>0</v>
      </c>
      <c r="W170" s="50">
        <f t="shared" si="79"/>
        <v>0</v>
      </c>
      <c r="X170" s="50">
        <f t="shared" si="80"/>
        <v>0</v>
      </c>
      <c r="Y170" s="50"/>
      <c r="Z170" s="50"/>
      <c r="AA170" s="50"/>
      <c r="AB170" s="50"/>
      <c r="AC170" s="50"/>
      <c r="AD170" s="50">
        <f t="shared" si="81"/>
        <v>0</v>
      </c>
      <c r="AE170" s="50">
        <f t="shared" si="82"/>
        <v>0</v>
      </c>
      <c r="AF170" s="50">
        <f t="shared" si="83"/>
        <v>0</v>
      </c>
      <c r="AG170" s="50">
        <f t="shared" si="75"/>
        <v>0</v>
      </c>
      <c r="AI170" s="50">
        <f t="shared" si="84"/>
        <v>0</v>
      </c>
      <c r="AJ170" s="50">
        <f t="shared" si="85"/>
        <v>0</v>
      </c>
      <c r="AK170" s="50">
        <f t="shared" si="86"/>
        <v>0</v>
      </c>
      <c r="AL170" s="50">
        <f t="shared" si="87"/>
        <v>0.10291318805847383</v>
      </c>
      <c r="AR170" s="50">
        <f t="shared" si="88"/>
        <v>0.12691708486500516</v>
      </c>
      <c r="AS170" s="50">
        <f t="shared" si="89"/>
        <v>0.13647744433034514</v>
      </c>
      <c r="AT170" s="50">
        <f t="shared" si="90"/>
        <v>0.196628992105463</v>
      </c>
      <c r="AV170" s="49">
        <f t="shared" si="91"/>
        <v>0</v>
      </c>
      <c r="AW170" s="49">
        <f t="shared" si="92"/>
        <v>0</v>
      </c>
      <c r="AX170" s="49">
        <f t="shared" si="93"/>
        <v>0</v>
      </c>
      <c r="AY170" s="49">
        <f t="shared" si="94"/>
        <v>276.25604549664479</v>
      </c>
      <c r="AZ170" s="49">
        <f t="shared" si="95"/>
        <v>0</v>
      </c>
      <c r="BA170" s="49">
        <f t="shared" si="96"/>
        <v>0</v>
      </c>
      <c r="BB170" s="49">
        <f t="shared" si="97"/>
        <v>0</v>
      </c>
      <c r="BC170" s="49">
        <f t="shared" si="98"/>
        <v>0</v>
      </c>
      <c r="BD170" s="49">
        <f t="shared" si="99"/>
        <v>0</v>
      </c>
      <c r="BE170" s="49">
        <f t="shared" si="100"/>
        <v>340.6911459282253</v>
      </c>
      <c r="BF170" s="49">
        <f t="shared" si="101"/>
        <v>366.3545924626053</v>
      </c>
      <c r="BG170" s="49">
        <f t="shared" si="102"/>
        <v>527.82300124822063</v>
      </c>
      <c r="BH170" s="73">
        <f t="shared" si="103"/>
        <v>1511.1247851356961</v>
      </c>
      <c r="BI170" s="49">
        <f>VLOOKUP(A170,'1_12'!B:Q,16,0)</f>
        <v>5914.17</v>
      </c>
      <c r="BJ170" s="74">
        <f t="shared" si="104"/>
        <v>-4403.0452148643035</v>
      </c>
      <c r="BK170" s="50">
        <f t="shared" si="105"/>
        <v>3.066104081477599E-3</v>
      </c>
    </row>
    <row r="171" spans="1:63" x14ac:dyDescent="0.3">
      <c r="A171" s="79" t="s">
        <v>1583</v>
      </c>
      <c r="B171" s="79" t="s">
        <v>1584</v>
      </c>
      <c r="C171" s="79">
        <f>VLOOKUP(B171,Площадь!A:B,2,0)</f>
        <v>15.2</v>
      </c>
      <c r="D171" s="97"/>
      <c r="E171">
        <v>31</v>
      </c>
      <c r="F171">
        <v>28</v>
      </c>
      <c r="G171">
        <v>31</v>
      </c>
      <c r="H171">
        <v>30</v>
      </c>
      <c r="I171">
        <v>31</v>
      </c>
      <c r="J171">
        <v>30</v>
      </c>
      <c r="K171">
        <v>31</v>
      </c>
      <c r="L171">
        <v>31</v>
      </c>
      <c r="M171">
        <v>30</v>
      </c>
      <c r="N171">
        <v>31</v>
      </c>
      <c r="O171">
        <v>30</v>
      </c>
      <c r="P171">
        <v>31</v>
      </c>
      <c r="Q171">
        <f t="shared" si="109"/>
        <v>365</v>
      </c>
      <c r="R171" s="116"/>
      <c r="S171" s="99"/>
      <c r="T171" s="50">
        <f t="shared" si="76"/>
        <v>0</v>
      </c>
      <c r="U171" s="50">
        <f t="shared" si="77"/>
        <v>0</v>
      </c>
      <c r="V171" s="50">
        <f t="shared" si="78"/>
        <v>0</v>
      </c>
      <c r="W171" s="50">
        <f t="shared" si="79"/>
        <v>0</v>
      </c>
      <c r="X171" s="50">
        <f t="shared" si="80"/>
        <v>0</v>
      </c>
      <c r="Y171" s="50"/>
      <c r="Z171" s="50"/>
      <c r="AA171" s="50"/>
      <c r="AB171" s="50"/>
      <c r="AC171" s="50"/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75"/>
        <v>0</v>
      </c>
      <c r="AI171" s="50">
        <f t="shared" si="84"/>
        <v>0</v>
      </c>
      <c r="AJ171" s="50">
        <f t="shared" si="85"/>
        <v>0</v>
      </c>
      <c r="AK171" s="50">
        <f t="shared" si="86"/>
        <v>0</v>
      </c>
      <c r="AL171" s="50">
        <f t="shared" si="87"/>
        <v>0.10224055284240537</v>
      </c>
      <c r="AR171" s="50">
        <f t="shared" si="88"/>
        <v>0.12608756143451494</v>
      </c>
      <c r="AS171" s="50">
        <f t="shared" si="89"/>
        <v>0.13558543489027752</v>
      </c>
      <c r="AT171" s="50">
        <f t="shared" si="90"/>
        <v>0.19534383529431615</v>
      </c>
      <c r="AV171" s="49">
        <f t="shared" si="91"/>
        <v>0</v>
      </c>
      <c r="AW171" s="49">
        <f t="shared" si="92"/>
        <v>0</v>
      </c>
      <c r="AX171" s="49">
        <f t="shared" si="93"/>
        <v>0</v>
      </c>
      <c r="AY171" s="49">
        <f t="shared" si="94"/>
        <v>274.45045042803929</v>
      </c>
      <c r="AZ171" s="49">
        <f t="shared" si="95"/>
        <v>0</v>
      </c>
      <c r="BA171" s="49">
        <f t="shared" si="96"/>
        <v>0</v>
      </c>
      <c r="BB171" s="49">
        <f t="shared" si="97"/>
        <v>0</v>
      </c>
      <c r="BC171" s="49">
        <f t="shared" si="98"/>
        <v>0</v>
      </c>
      <c r="BD171" s="49">
        <f t="shared" si="99"/>
        <v>0</v>
      </c>
      <c r="BE171" s="49">
        <f t="shared" si="100"/>
        <v>338.46440641235455</v>
      </c>
      <c r="BF171" s="49">
        <f t="shared" si="101"/>
        <v>363.96011800206537</v>
      </c>
      <c r="BG171" s="49">
        <f t="shared" si="102"/>
        <v>524.37317771065057</v>
      </c>
      <c r="BH171" s="73">
        <f t="shared" si="103"/>
        <v>1501.2481525531098</v>
      </c>
      <c r="BI171" s="49">
        <f>VLOOKUP(A171,'1_12'!B:Q,16,0)</f>
        <v>5875.56</v>
      </c>
      <c r="BJ171" s="74">
        <f t="shared" si="104"/>
        <v>-4374.3118474468902</v>
      </c>
      <c r="BK171" s="50">
        <f t="shared" si="105"/>
        <v>3.0661040814775986E-3</v>
      </c>
    </row>
    <row r="172" spans="1:63" x14ac:dyDescent="0.3">
      <c r="A172" s="79" t="s">
        <v>2248</v>
      </c>
      <c r="B172" s="79" t="s">
        <v>2249</v>
      </c>
      <c r="C172" s="79">
        <f>VLOOKUP(B172,Площадь!A:B,2,0)</f>
        <v>17.3</v>
      </c>
      <c r="D172" s="97"/>
      <c r="E172">
        <v>31</v>
      </c>
      <c r="F172">
        <v>28</v>
      </c>
      <c r="G172">
        <v>31</v>
      </c>
      <c r="H172">
        <v>30</v>
      </c>
      <c r="I172">
        <v>31</v>
      </c>
      <c r="J172">
        <v>30</v>
      </c>
      <c r="K172">
        <v>31</v>
      </c>
      <c r="L172">
        <v>31</v>
      </c>
      <c r="M172">
        <v>30</v>
      </c>
      <c r="N172">
        <v>31</v>
      </c>
      <c r="O172">
        <v>30</v>
      </c>
      <c r="P172">
        <v>31</v>
      </c>
      <c r="Q172">
        <f t="shared" si="109"/>
        <v>365</v>
      </c>
      <c r="R172" s="116"/>
      <c r="S172" s="99"/>
      <c r="T172" s="50">
        <f t="shared" si="76"/>
        <v>0</v>
      </c>
      <c r="U172" s="50">
        <f t="shared" si="77"/>
        <v>0</v>
      </c>
      <c r="V172" s="50">
        <f t="shared" si="78"/>
        <v>0</v>
      </c>
      <c r="W172" s="50">
        <f t="shared" si="79"/>
        <v>0</v>
      </c>
      <c r="X172" s="50">
        <f t="shared" si="80"/>
        <v>0</v>
      </c>
      <c r="Y172" s="50"/>
      <c r="Z172" s="50"/>
      <c r="AA172" s="50"/>
      <c r="AB172" s="50"/>
      <c r="AC172" s="50"/>
      <c r="AD172" s="50">
        <f t="shared" si="81"/>
        <v>0</v>
      </c>
      <c r="AE172" s="50">
        <f t="shared" si="82"/>
        <v>0</v>
      </c>
      <c r="AF172" s="50">
        <f t="shared" si="83"/>
        <v>0</v>
      </c>
      <c r="AG172" s="50">
        <f t="shared" si="75"/>
        <v>0</v>
      </c>
      <c r="AI172" s="50">
        <f t="shared" si="84"/>
        <v>0</v>
      </c>
      <c r="AJ172" s="50">
        <f t="shared" si="85"/>
        <v>0</v>
      </c>
      <c r="AK172" s="50">
        <f t="shared" si="86"/>
        <v>0</v>
      </c>
      <c r="AL172" s="50">
        <f t="shared" si="87"/>
        <v>0.11636589237984295</v>
      </c>
      <c r="AR172" s="50">
        <f t="shared" si="88"/>
        <v>0.14350755347480976</v>
      </c>
      <c r="AS172" s="50">
        <f t="shared" si="89"/>
        <v>0.15431763313169747</v>
      </c>
      <c r="AT172" s="50">
        <f t="shared" si="90"/>
        <v>0.22233212832839933</v>
      </c>
      <c r="AV172" s="49">
        <f t="shared" si="91"/>
        <v>0</v>
      </c>
      <c r="AW172" s="49">
        <f t="shared" si="92"/>
        <v>0</v>
      </c>
      <c r="AX172" s="49">
        <f t="shared" si="93"/>
        <v>0</v>
      </c>
      <c r="AY172" s="49">
        <f t="shared" si="94"/>
        <v>312.36794686875521</v>
      </c>
      <c r="AZ172" s="49">
        <f t="shared" si="95"/>
        <v>0</v>
      </c>
      <c r="BA172" s="49">
        <f t="shared" si="96"/>
        <v>0</v>
      </c>
      <c r="BB172" s="49">
        <f t="shared" si="97"/>
        <v>0</v>
      </c>
      <c r="BC172" s="49">
        <f t="shared" si="98"/>
        <v>0</v>
      </c>
      <c r="BD172" s="49">
        <f t="shared" si="99"/>
        <v>0</v>
      </c>
      <c r="BE172" s="49">
        <f t="shared" si="100"/>
        <v>385.22593624564036</v>
      </c>
      <c r="BF172" s="49">
        <f t="shared" si="101"/>
        <v>414.24408167340346</v>
      </c>
      <c r="BG172" s="49">
        <f t="shared" si="102"/>
        <v>596.81947199962201</v>
      </c>
      <c r="BH172" s="73">
        <f t="shared" si="103"/>
        <v>1708.6574367874211</v>
      </c>
      <c r="BI172" s="49">
        <f>VLOOKUP(A172,'1_12'!B:Q,16,0)</f>
        <v>6687.2699999999986</v>
      </c>
      <c r="BJ172" s="74">
        <f t="shared" si="104"/>
        <v>-4978.6125632125777</v>
      </c>
      <c r="BK172" s="50">
        <f t="shared" si="105"/>
        <v>3.0661040814775986E-3</v>
      </c>
    </row>
    <row r="173" spans="1:63" x14ac:dyDescent="0.3">
      <c r="A173" s="79" t="s">
        <v>1966</v>
      </c>
      <c r="B173" s="79" t="s">
        <v>1967</v>
      </c>
      <c r="C173" s="79">
        <f>VLOOKUP(B173,Площадь!A:B,2,0)</f>
        <v>13.8</v>
      </c>
      <c r="D173" s="97"/>
      <c r="E173">
        <v>31</v>
      </c>
      <c r="F173">
        <v>28</v>
      </c>
      <c r="G173">
        <v>31</v>
      </c>
      <c r="H173">
        <v>30</v>
      </c>
      <c r="I173">
        <v>31</v>
      </c>
      <c r="J173">
        <v>30</v>
      </c>
      <c r="K173">
        <v>31</v>
      </c>
      <c r="L173">
        <v>31</v>
      </c>
      <c r="M173">
        <v>30</v>
      </c>
      <c r="N173">
        <v>31</v>
      </c>
      <c r="O173">
        <v>19</v>
      </c>
      <c r="Q173">
        <f t="shared" si="109"/>
        <v>323</v>
      </c>
      <c r="R173" s="116"/>
      <c r="S173" s="99"/>
      <c r="T173" s="50">
        <f t="shared" si="76"/>
        <v>0</v>
      </c>
      <c r="U173" s="50">
        <f t="shared" si="77"/>
        <v>0</v>
      </c>
      <c r="V173" s="50">
        <f t="shared" si="78"/>
        <v>0</v>
      </c>
      <c r="W173" s="50">
        <f t="shared" si="79"/>
        <v>0</v>
      </c>
      <c r="X173" s="50">
        <f t="shared" si="80"/>
        <v>0</v>
      </c>
      <c r="Y173" s="50"/>
      <c r="Z173" s="50"/>
      <c r="AA173" s="50"/>
      <c r="AB173" s="50"/>
      <c r="AC173" s="50"/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75"/>
        <v>0</v>
      </c>
      <c r="AI173" s="50">
        <f t="shared" si="84"/>
        <v>0</v>
      </c>
      <c r="AJ173" s="50">
        <f t="shared" si="85"/>
        <v>0</v>
      </c>
      <c r="AK173" s="50">
        <f t="shared" si="86"/>
        <v>0</v>
      </c>
      <c r="AL173" s="50">
        <f t="shared" si="87"/>
        <v>9.2823659817446974E-2</v>
      </c>
      <c r="AR173" s="50">
        <f t="shared" si="88"/>
        <v>0.11447423340765173</v>
      </c>
      <c r="AS173" s="50">
        <f t="shared" si="89"/>
        <v>7.7961625061909595E-2</v>
      </c>
      <c r="AT173" s="50">
        <f t="shared" si="90"/>
        <v>0</v>
      </c>
      <c r="AV173" s="49">
        <f t="shared" si="91"/>
        <v>0</v>
      </c>
      <c r="AW173" s="49">
        <f t="shared" si="92"/>
        <v>0</v>
      </c>
      <c r="AX173" s="49">
        <f t="shared" si="93"/>
        <v>0</v>
      </c>
      <c r="AY173" s="49">
        <f t="shared" si="94"/>
        <v>249.17211946756197</v>
      </c>
      <c r="AZ173" s="49">
        <f t="shared" si="95"/>
        <v>0</v>
      </c>
      <c r="BA173" s="49">
        <f t="shared" si="96"/>
        <v>0</v>
      </c>
      <c r="BB173" s="49">
        <f t="shared" si="97"/>
        <v>0</v>
      </c>
      <c r="BC173" s="49">
        <f t="shared" si="98"/>
        <v>0</v>
      </c>
      <c r="BD173" s="49">
        <f t="shared" si="99"/>
        <v>0</v>
      </c>
      <c r="BE173" s="49">
        <f t="shared" si="100"/>
        <v>307.29005319016403</v>
      </c>
      <c r="BF173" s="49">
        <f t="shared" si="101"/>
        <v>209.27706785118764</v>
      </c>
      <c r="BG173" s="49">
        <f t="shared" si="102"/>
        <v>0</v>
      </c>
      <c r="BH173" s="73">
        <f t="shared" si="103"/>
        <v>765.73924050891367</v>
      </c>
      <c r="BI173" s="49">
        <f>VLOOKUP(A173,'1_12'!B:Q,16,0)</f>
        <v>4524.3500000000004</v>
      </c>
      <c r="BJ173" s="74">
        <f t="shared" si="104"/>
        <v>-3758.6107594910868</v>
      </c>
      <c r="BK173" s="50">
        <f t="shared" si="105"/>
        <v>1.7225816321679245E-3</v>
      </c>
    </row>
    <row r="174" spans="1:63" x14ac:dyDescent="0.3">
      <c r="A174" s="79" t="s">
        <v>2795</v>
      </c>
      <c r="B174" s="79" t="s">
        <v>1967</v>
      </c>
      <c r="C174" s="79">
        <f>VLOOKUP(B174,Площадь!A:B,2,0)</f>
        <v>13.8</v>
      </c>
      <c r="D174" s="97">
        <f>VLOOKUP(A174,'[1]3+паркинг2023'!$A:$E,5,0)</f>
        <v>45250</v>
      </c>
      <c r="O174">
        <f>30-O173</f>
        <v>11</v>
      </c>
      <c r="P174">
        <v>31</v>
      </c>
      <c r="Q174">
        <f t="shared" si="109"/>
        <v>42</v>
      </c>
      <c r="R174" s="116"/>
      <c r="S174" s="99"/>
      <c r="T174" s="50">
        <f t="shared" si="76"/>
        <v>0</v>
      </c>
      <c r="U174" s="50">
        <f t="shared" si="77"/>
        <v>0</v>
      </c>
      <c r="V174" s="50">
        <f t="shared" si="78"/>
        <v>0</v>
      </c>
      <c r="W174" s="50">
        <f t="shared" si="79"/>
        <v>0</v>
      </c>
      <c r="X174" s="50">
        <f t="shared" si="80"/>
        <v>0</v>
      </c>
      <c r="Y174" s="50"/>
      <c r="Z174" s="50"/>
      <c r="AA174" s="50"/>
      <c r="AB174" s="50"/>
      <c r="AC174" s="50"/>
      <c r="AD174" s="50">
        <f t="shared" si="81"/>
        <v>0</v>
      </c>
      <c r="AE174" s="50">
        <f t="shared" si="82"/>
        <v>0</v>
      </c>
      <c r="AF174" s="50">
        <f t="shared" si="83"/>
        <v>0</v>
      </c>
      <c r="AG174" s="50">
        <f t="shared" si="75"/>
        <v>0</v>
      </c>
      <c r="AI174" s="50">
        <f t="shared" si="84"/>
        <v>0</v>
      </c>
      <c r="AJ174" s="50">
        <f t="shared" si="85"/>
        <v>0</v>
      </c>
      <c r="AK174" s="50">
        <f t="shared" si="86"/>
        <v>0</v>
      </c>
      <c r="AL174" s="50">
        <f t="shared" si="87"/>
        <v>0</v>
      </c>
      <c r="AR174" s="50">
        <f t="shared" si="88"/>
        <v>0</v>
      </c>
      <c r="AS174" s="50">
        <f t="shared" si="89"/>
        <v>4.5135677667421339E-2</v>
      </c>
      <c r="AT174" s="50">
        <f t="shared" si="90"/>
        <v>0.17735163993826072</v>
      </c>
      <c r="AV174" s="49">
        <f t="shared" si="91"/>
        <v>0</v>
      </c>
      <c r="AW174" s="49">
        <f t="shared" si="92"/>
        <v>0</v>
      </c>
      <c r="AX174" s="49">
        <f t="shared" si="93"/>
        <v>0</v>
      </c>
      <c r="AY174" s="49">
        <f t="shared" si="94"/>
        <v>0</v>
      </c>
      <c r="AZ174" s="49">
        <f t="shared" si="95"/>
        <v>0</v>
      </c>
      <c r="BA174" s="49">
        <f t="shared" si="96"/>
        <v>0</v>
      </c>
      <c r="BB174" s="49">
        <f t="shared" si="97"/>
        <v>0</v>
      </c>
      <c r="BC174" s="49">
        <f t="shared" si="98"/>
        <v>0</v>
      </c>
      <c r="BD174" s="49">
        <f t="shared" si="99"/>
        <v>0</v>
      </c>
      <c r="BE174" s="49">
        <f t="shared" si="100"/>
        <v>0</v>
      </c>
      <c r="BF174" s="49">
        <f t="shared" si="101"/>
        <v>121.16040770331915</v>
      </c>
      <c r="BG174" s="49">
        <f t="shared" si="102"/>
        <v>476.0756481846696</v>
      </c>
      <c r="BH174" s="73">
        <f t="shared" si="103"/>
        <v>597.23605588798875</v>
      </c>
      <c r="BI174" s="49">
        <f>VLOOKUP(A174,'1_12'!B:Q,16,0)</f>
        <v>810.04000000000008</v>
      </c>
      <c r="BJ174" s="74">
        <f t="shared" si="104"/>
        <v>-212.80394411201132</v>
      </c>
      <c r="BK174" s="50">
        <f t="shared" si="105"/>
        <v>1.3435224493096743E-3</v>
      </c>
    </row>
    <row r="175" spans="1:63" x14ac:dyDescent="0.3">
      <c r="A175" s="79" t="s">
        <v>2526</v>
      </c>
      <c r="B175" s="79" t="s">
        <v>2527</v>
      </c>
      <c r="C175" s="79">
        <f>VLOOKUP(B175,Площадь!A:B,2,0)</f>
        <v>16.899999999999999</v>
      </c>
      <c r="D175" s="97"/>
      <c r="E175">
        <v>31</v>
      </c>
      <c r="F175">
        <v>28</v>
      </c>
      <c r="G175">
        <v>31</v>
      </c>
      <c r="H175">
        <v>30</v>
      </c>
      <c r="I175">
        <v>31</v>
      </c>
      <c r="J175">
        <v>30</v>
      </c>
      <c r="K175">
        <v>31</v>
      </c>
      <c r="L175">
        <v>31</v>
      </c>
      <c r="M175">
        <v>30</v>
      </c>
      <c r="N175">
        <v>31</v>
      </c>
      <c r="O175">
        <v>30</v>
      </c>
      <c r="P175">
        <v>31</v>
      </c>
      <c r="Q175">
        <f t="shared" ref="Q175:Q187" si="110">SUM(E175:P175)</f>
        <v>365</v>
      </c>
      <c r="R175" s="116"/>
      <c r="S175" s="99"/>
      <c r="T175" s="50">
        <f t="shared" si="76"/>
        <v>0</v>
      </c>
      <c r="U175" s="50">
        <f t="shared" si="77"/>
        <v>0</v>
      </c>
      <c r="V175" s="50">
        <f t="shared" si="78"/>
        <v>0</v>
      </c>
      <c r="W175" s="50">
        <f t="shared" si="79"/>
        <v>0</v>
      </c>
      <c r="X175" s="50">
        <f t="shared" si="80"/>
        <v>0</v>
      </c>
      <c r="Y175" s="50"/>
      <c r="Z175" s="50"/>
      <c r="AA175" s="50"/>
      <c r="AB175" s="50"/>
      <c r="AC175" s="50"/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75"/>
        <v>0</v>
      </c>
      <c r="AI175" s="50">
        <f t="shared" si="84"/>
        <v>0</v>
      </c>
      <c r="AJ175" s="50">
        <f t="shared" si="85"/>
        <v>0</v>
      </c>
      <c r="AK175" s="50">
        <f t="shared" si="86"/>
        <v>0</v>
      </c>
      <c r="AL175" s="50">
        <f t="shared" si="87"/>
        <v>0.11367535151556911</v>
      </c>
      <c r="AR175" s="50">
        <f t="shared" si="88"/>
        <v>0.14018945975284883</v>
      </c>
      <c r="AS175" s="50">
        <f t="shared" si="89"/>
        <v>0.15074959537142699</v>
      </c>
      <c r="AT175" s="50">
        <f t="shared" si="90"/>
        <v>0.21719150108381202</v>
      </c>
      <c r="AV175" s="49">
        <f t="shared" si="91"/>
        <v>0</v>
      </c>
      <c r="AW175" s="49">
        <f t="shared" si="92"/>
        <v>0</v>
      </c>
      <c r="AX175" s="49">
        <f t="shared" si="93"/>
        <v>0</v>
      </c>
      <c r="AY175" s="49">
        <f t="shared" si="94"/>
        <v>305.1455665943331</v>
      </c>
      <c r="AZ175" s="49">
        <f t="shared" si="95"/>
        <v>0</v>
      </c>
      <c r="BA175" s="49">
        <f t="shared" si="96"/>
        <v>0</v>
      </c>
      <c r="BB175" s="49">
        <f t="shared" si="97"/>
        <v>0</v>
      </c>
      <c r="BC175" s="49">
        <f t="shared" si="98"/>
        <v>0</v>
      </c>
      <c r="BD175" s="49">
        <f t="shared" si="99"/>
        <v>0</v>
      </c>
      <c r="BE175" s="49">
        <f t="shared" si="100"/>
        <v>376.31897818215731</v>
      </c>
      <c r="BF175" s="49">
        <f t="shared" si="101"/>
        <v>404.66618383124376</v>
      </c>
      <c r="BG175" s="49">
        <f t="shared" si="102"/>
        <v>583.02017784934162</v>
      </c>
      <c r="BH175" s="73">
        <f t="shared" si="103"/>
        <v>1669.1509064570755</v>
      </c>
      <c r="BI175" s="49">
        <f>VLOOKUP(A175,'1_12'!B:Q,16,0)</f>
        <v>6532.6500000000015</v>
      </c>
      <c r="BJ175" s="74">
        <f t="shared" si="104"/>
        <v>-4863.4990935429259</v>
      </c>
      <c r="BK175" s="50">
        <f t="shared" si="105"/>
        <v>3.0661040814775982E-3</v>
      </c>
    </row>
    <row r="176" spans="1:63" x14ac:dyDescent="0.3">
      <c r="A176" s="79" t="s">
        <v>1273</v>
      </c>
      <c r="B176" s="79" t="s">
        <v>1274</v>
      </c>
      <c r="C176" s="79">
        <f>VLOOKUP(B176,Площадь!A:B,2,0)</f>
        <v>15.8</v>
      </c>
      <c r="D176" s="97"/>
      <c r="E176">
        <v>31</v>
      </c>
      <c r="F176">
        <v>28</v>
      </c>
      <c r="G176">
        <v>31</v>
      </c>
      <c r="H176">
        <v>30</v>
      </c>
      <c r="I176">
        <v>31</v>
      </c>
      <c r="J176">
        <v>30</v>
      </c>
      <c r="K176">
        <v>31</v>
      </c>
      <c r="L176">
        <v>31</v>
      </c>
      <c r="M176">
        <v>30</v>
      </c>
      <c r="N176">
        <v>31</v>
      </c>
      <c r="O176">
        <v>30</v>
      </c>
      <c r="P176">
        <v>31</v>
      </c>
      <c r="Q176">
        <f t="shared" si="110"/>
        <v>365</v>
      </c>
      <c r="R176" s="116"/>
      <c r="S176" s="99"/>
      <c r="T176" s="50">
        <f t="shared" si="76"/>
        <v>0</v>
      </c>
      <c r="U176" s="50">
        <f t="shared" si="77"/>
        <v>0</v>
      </c>
      <c r="V176" s="50">
        <f t="shared" si="78"/>
        <v>0</v>
      </c>
      <c r="W176" s="50">
        <f t="shared" si="79"/>
        <v>0</v>
      </c>
      <c r="X176" s="50">
        <f t="shared" si="80"/>
        <v>0</v>
      </c>
      <c r="Y176" s="50"/>
      <c r="Z176" s="50"/>
      <c r="AA176" s="50"/>
      <c r="AB176" s="50"/>
      <c r="AC176" s="50"/>
      <c r="AD176" s="50">
        <f t="shared" si="81"/>
        <v>0</v>
      </c>
      <c r="AE176" s="50">
        <f t="shared" si="82"/>
        <v>0</v>
      </c>
      <c r="AF176" s="50">
        <f t="shared" si="83"/>
        <v>0</v>
      </c>
      <c r="AG176" s="50">
        <f t="shared" si="75"/>
        <v>0</v>
      </c>
      <c r="AI176" s="50">
        <f t="shared" si="84"/>
        <v>0</v>
      </c>
      <c r="AJ176" s="50">
        <f t="shared" si="85"/>
        <v>0</v>
      </c>
      <c r="AK176" s="50">
        <f t="shared" si="86"/>
        <v>0</v>
      </c>
      <c r="AL176" s="50">
        <f t="shared" si="87"/>
        <v>0.10627636413881611</v>
      </c>
      <c r="AR176" s="50">
        <f t="shared" si="88"/>
        <v>0.13106470201745632</v>
      </c>
      <c r="AS176" s="50">
        <f t="shared" si="89"/>
        <v>0.14093749153068325</v>
      </c>
      <c r="AT176" s="50">
        <f t="shared" si="90"/>
        <v>0.20305477616119708</v>
      </c>
      <c r="AV176" s="49">
        <f t="shared" si="91"/>
        <v>0</v>
      </c>
      <c r="AW176" s="49">
        <f t="shared" si="92"/>
        <v>0</v>
      </c>
      <c r="AX176" s="49">
        <f t="shared" si="93"/>
        <v>0</v>
      </c>
      <c r="AY176" s="49">
        <f t="shared" si="94"/>
        <v>285.28402083967245</v>
      </c>
      <c r="AZ176" s="49">
        <f t="shared" si="95"/>
        <v>0</v>
      </c>
      <c r="BA176" s="49">
        <f t="shared" si="96"/>
        <v>0</v>
      </c>
      <c r="BB176" s="49">
        <f t="shared" si="97"/>
        <v>0</v>
      </c>
      <c r="BC176" s="49">
        <f t="shared" si="98"/>
        <v>0</v>
      </c>
      <c r="BD176" s="49">
        <f t="shared" si="99"/>
        <v>0</v>
      </c>
      <c r="BE176" s="49">
        <f t="shared" si="100"/>
        <v>351.82484350757909</v>
      </c>
      <c r="BF176" s="49">
        <f t="shared" si="101"/>
        <v>378.32696476530492</v>
      </c>
      <c r="BG176" s="49">
        <f t="shared" si="102"/>
        <v>545.07211893607098</v>
      </c>
      <c r="BH176" s="73">
        <f t="shared" si="103"/>
        <v>1560.5079480486274</v>
      </c>
      <c r="BI176" s="49">
        <f>VLOOKUP(A176,'1_12'!B:Q,16,0)</f>
        <v>6107.49</v>
      </c>
      <c r="BJ176" s="74">
        <f t="shared" si="104"/>
        <v>-4546.9820519513723</v>
      </c>
      <c r="BK176" s="50">
        <f t="shared" si="105"/>
        <v>3.0661040814775986E-3</v>
      </c>
    </row>
    <row r="177" spans="1:63" x14ac:dyDescent="0.3">
      <c r="A177" s="79" t="s">
        <v>1640</v>
      </c>
      <c r="B177" s="79" t="s">
        <v>1641</v>
      </c>
      <c r="C177" s="79">
        <f>VLOOKUP(B177,Площадь!A:B,2,0)</f>
        <v>13.8</v>
      </c>
      <c r="D177" s="97"/>
      <c r="E177">
        <v>31</v>
      </c>
      <c r="F177">
        <v>28</v>
      </c>
      <c r="G177">
        <v>31</v>
      </c>
      <c r="H177">
        <v>30</v>
      </c>
      <c r="I177">
        <v>31</v>
      </c>
      <c r="J177">
        <v>30</v>
      </c>
      <c r="K177">
        <v>31</v>
      </c>
      <c r="L177">
        <v>31</v>
      </c>
      <c r="M177">
        <v>30</v>
      </c>
      <c r="N177">
        <v>31</v>
      </c>
      <c r="O177">
        <v>30</v>
      </c>
      <c r="P177">
        <v>31</v>
      </c>
      <c r="Q177">
        <f t="shared" si="110"/>
        <v>365</v>
      </c>
      <c r="R177" s="116"/>
      <c r="S177" s="99"/>
      <c r="T177" s="50">
        <f t="shared" si="76"/>
        <v>0</v>
      </c>
      <c r="U177" s="50">
        <f t="shared" si="77"/>
        <v>0</v>
      </c>
      <c r="V177" s="50">
        <f t="shared" si="78"/>
        <v>0</v>
      </c>
      <c r="W177" s="50">
        <f t="shared" si="79"/>
        <v>0</v>
      </c>
      <c r="X177" s="50">
        <f t="shared" si="80"/>
        <v>0</v>
      </c>
      <c r="Y177" s="50"/>
      <c r="Z177" s="50"/>
      <c r="AA177" s="50"/>
      <c r="AB177" s="50"/>
      <c r="AC177" s="50"/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75"/>
        <v>0</v>
      </c>
      <c r="AI177" s="50">
        <f t="shared" si="84"/>
        <v>0</v>
      </c>
      <c r="AJ177" s="50">
        <f t="shared" si="85"/>
        <v>0</v>
      </c>
      <c r="AK177" s="50">
        <f t="shared" si="86"/>
        <v>0</v>
      </c>
      <c r="AL177" s="50">
        <f t="shared" si="87"/>
        <v>9.2823659817446974E-2</v>
      </c>
      <c r="AR177" s="50">
        <f t="shared" si="88"/>
        <v>0.11447423340765173</v>
      </c>
      <c r="AS177" s="50">
        <f t="shared" si="89"/>
        <v>0.12309730272933093</v>
      </c>
      <c r="AT177" s="50">
        <f t="shared" si="90"/>
        <v>0.17735163993826072</v>
      </c>
      <c r="AV177" s="49">
        <f t="shared" si="91"/>
        <v>0</v>
      </c>
      <c r="AW177" s="49">
        <f t="shared" si="92"/>
        <v>0</v>
      </c>
      <c r="AX177" s="49">
        <f t="shared" si="93"/>
        <v>0</v>
      </c>
      <c r="AY177" s="49">
        <f t="shared" si="94"/>
        <v>249.17211946756197</v>
      </c>
      <c r="AZ177" s="49">
        <f t="shared" si="95"/>
        <v>0</v>
      </c>
      <c r="BA177" s="49">
        <f t="shared" si="96"/>
        <v>0</v>
      </c>
      <c r="BB177" s="49">
        <f t="shared" si="97"/>
        <v>0</v>
      </c>
      <c r="BC177" s="49">
        <f t="shared" si="98"/>
        <v>0</v>
      </c>
      <c r="BD177" s="49">
        <f t="shared" si="99"/>
        <v>0</v>
      </c>
      <c r="BE177" s="49">
        <f t="shared" si="100"/>
        <v>307.29005319016403</v>
      </c>
      <c r="BF177" s="49">
        <f t="shared" si="101"/>
        <v>330.43747555450682</v>
      </c>
      <c r="BG177" s="49">
        <f t="shared" si="102"/>
        <v>476.0756481846696</v>
      </c>
      <c r="BH177" s="73">
        <f t="shared" si="103"/>
        <v>1362.9752963969024</v>
      </c>
      <c r="BI177" s="49">
        <f>VLOOKUP(A177,'1_12'!B:Q,16,0)</f>
        <v>5334.39</v>
      </c>
      <c r="BJ177" s="74">
        <f t="shared" si="104"/>
        <v>-3971.4147036030981</v>
      </c>
      <c r="BK177" s="50">
        <f t="shared" si="105"/>
        <v>3.066104081477599E-3</v>
      </c>
    </row>
    <row r="178" spans="1:63" x14ac:dyDescent="0.3">
      <c r="A178" s="79" t="s">
        <v>1803</v>
      </c>
      <c r="B178" s="79" t="s">
        <v>1804</v>
      </c>
      <c r="C178" s="79">
        <f>VLOOKUP(B178,Площадь!A:B,2,0)</f>
        <v>17.399999999999999</v>
      </c>
      <c r="D178" s="97"/>
      <c r="E178">
        <v>31</v>
      </c>
      <c r="F178">
        <v>28</v>
      </c>
      <c r="G178">
        <v>31</v>
      </c>
      <c r="H178">
        <v>30</v>
      </c>
      <c r="I178">
        <v>31</v>
      </c>
      <c r="J178">
        <v>30</v>
      </c>
      <c r="K178">
        <v>31</v>
      </c>
      <c r="L178">
        <v>31</v>
      </c>
      <c r="M178">
        <v>30</v>
      </c>
      <c r="N178">
        <v>31</v>
      </c>
      <c r="O178">
        <v>30</v>
      </c>
      <c r="P178">
        <v>31</v>
      </c>
      <c r="Q178">
        <f t="shared" si="110"/>
        <v>365</v>
      </c>
      <c r="R178" s="116"/>
      <c r="S178" s="99"/>
      <c r="T178" s="50">
        <f t="shared" si="76"/>
        <v>0</v>
      </c>
      <c r="U178" s="50">
        <f t="shared" si="77"/>
        <v>0</v>
      </c>
      <c r="V178" s="50">
        <f t="shared" si="78"/>
        <v>0</v>
      </c>
      <c r="W178" s="50">
        <f t="shared" si="79"/>
        <v>0</v>
      </c>
      <c r="X178" s="50">
        <f t="shared" si="80"/>
        <v>0</v>
      </c>
      <c r="Y178" s="50"/>
      <c r="Z178" s="50"/>
      <c r="AA178" s="50"/>
      <c r="AB178" s="50"/>
      <c r="AC178" s="50"/>
      <c r="AD178" s="50">
        <f t="shared" si="81"/>
        <v>0</v>
      </c>
      <c r="AE178" s="50">
        <f t="shared" si="82"/>
        <v>0</v>
      </c>
      <c r="AF178" s="50">
        <f t="shared" si="83"/>
        <v>0</v>
      </c>
      <c r="AG178" s="50">
        <f t="shared" si="75"/>
        <v>0</v>
      </c>
      <c r="AI178" s="50">
        <f t="shared" si="84"/>
        <v>0</v>
      </c>
      <c r="AJ178" s="50">
        <f t="shared" si="85"/>
        <v>0</v>
      </c>
      <c r="AK178" s="50">
        <f t="shared" si="86"/>
        <v>0</v>
      </c>
      <c r="AL178" s="50">
        <f t="shared" si="87"/>
        <v>0.11703852759591139</v>
      </c>
      <c r="AR178" s="50">
        <f t="shared" si="88"/>
        <v>0.14433707690529998</v>
      </c>
      <c r="AS178" s="50">
        <f t="shared" si="89"/>
        <v>0.15520964257176506</v>
      </c>
      <c r="AT178" s="50">
        <f t="shared" si="90"/>
        <v>0.22361728513954612</v>
      </c>
      <c r="AV178" s="49">
        <f t="shared" si="91"/>
        <v>0</v>
      </c>
      <c r="AW178" s="49">
        <f t="shared" si="92"/>
        <v>0</v>
      </c>
      <c r="AX178" s="49">
        <f t="shared" si="93"/>
        <v>0</v>
      </c>
      <c r="AY178" s="49">
        <f t="shared" si="94"/>
        <v>314.17354193736071</v>
      </c>
      <c r="AZ178" s="49">
        <f t="shared" si="95"/>
        <v>0</v>
      </c>
      <c r="BA178" s="49">
        <f t="shared" si="96"/>
        <v>0</v>
      </c>
      <c r="BB178" s="49">
        <f t="shared" si="97"/>
        <v>0</v>
      </c>
      <c r="BC178" s="49">
        <f t="shared" si="98"/>
        <v>0</v>
      </c>
      <c r="BD178" s="49">
        <f t="shared" si="99"/>
        <v>0</v>
      </c>
      <c r="BE178" s="49">
        <f t="shared" si="100"/>
        <v>387.4526757615111</v>
      </c>
      <c r="BF178" s="49">
        <f t="shared" si="101"/>
        <v>416.63855613394327</v>
      </c>
      <c r="BG178" s="49">
        <f t="shared" si="102"/>
        <v>600.26929553719208</v>
      </c>
      <c r="BH178" s="73">
        <f t="shared" si="103"/>
        <v>1718.5340693700073</v>
      </c>
      <c r="BI178" s="49">
        <f>VLOOKUP(A178,'1_12'!B:Q,16,0)</f>
        <v>6725.97</v>
      </c>
      <c r="BJ178" s="74">
        <f t="shared" si="104"/>
        <v>-5007.435930629993</v>
      </c>
      <c r="BK178" s="50">
        <f t="shared" si="105"/>
        <v>3.0661040814775986E-3</v>
      </c>
    </row>
    <row r="179" spans="1:63" x14ac:dyDescent="0.3">
      <c r="A179" s="79" t="s">
        <v>2357</v>
      </c>
      <c r="B179" s="79" t="s">
        <v>2358</v>
      </c>
      <c r="C179" s="79">
        <f>VLOOKUP(B179,Площадь!A:B,2,0)</f>
        <v>15.8</v>
      </c>
      <c r="D179" s="97"/>
      <c r="E179">
        <v>31</v>
      </c>
      <c r="F179">
        <v>28</v>
      </c>
      <c r="G179">
        <v>31</v>
      </c>
      <c r="H179">
        <v>30</v>
      </c>
      <c r="I179">
        <v>31</v>
      </c>
      <c r="J179">
        <v>30</v>
      </c>
      <c r="K179">
        <v>31</v>
      </c>
      <c r="L179">
        <v>31</v>
      </c>
      <c r="M179">
        <v>30</v>
      </c>
      <c r="N179">
        <v>31</v>
      </c>
      <c r="O179">
        <v>30</v>
      </c>
      <c r="P179">
        <v>31</v>
      </c>
      <c r="Q179">
        <f t="shared" si="110"/>
        <v>365</v>
      </c>
      <c r="R179" s="116"/>
      <c r="S179" s="99"/>
      <c r="T179" s="50">
        <f t="shared" si="76"/>
        <v>0</v>
      </c>
      <c r="U179" s="50">
        <f t="shared" si="77"/>
        <v>0</v>
      </c>
      <c r="V179" s="50">
        <f t="shared" si="78"/>
        <v>0</v>
      </c>
      <c r="W179" s="50">
        <f t="shared" si="79"/>
        <v>0</v>
      </c>
      <c r="X179" s="50">
        <f t="shared" si="80"/>
        <v>0</v>
      </c>
      <c r="Y179" s="50"/>
      <c r="Z179" s="50"/>
      <c r="AA179" s="50"/>
      <c r="AB179" s="50"/>
      <c r="AC179" s="50"/>
      <c r="AD179" s="50">
        <f t="shared" si="81"/>
        <v>0</v>
      </c>
      <c r="AE179" s="50">
        <f t="shared" si="82"/>
        <v>0</v>
      </c>
      <c r="AF179" s="50">
        <f t="shared" si="83"/>
        <v>0</v>
      </c>
      <c r="AG179" s="50">
        <f t="shared" si="75"/>
        <v>0</v>
      </c>
      <c r="AI179" s="50">
        <f t="shared" si="84"/>
        <v>0</v>
      </c>
      <c r="AJ179" s="50">
        <f t="shared" si="85"/>
        <v>0</v>
      </c>
      <c r="AK179" s="50">
        <f t="shared" si="86"/>
        <v>0</v>
      </c>
      <c r="AL179" s="50">
        <f t="shared" si="87"/>
        <v>0.10627636413881611</v>
      </c>
      <c r="AR179" s="50">
        <f t="shared" si="88"/>
        <v>0.13106470201745632</v>
      </c>
      <c r="AS179" s="50">
        <f t="shared" si="89"/>
        <v>0.14093749153068325</v>
      </c>
      <c r="AT179" s="50">
        <f t="shared" si="90"/>
        <v>0.20305477616119708</v>
      </c>
      <c r="AV179" s="49">
        <f t="shared" si="91"/>
        <v>0</v>
      </c>
      <c r="AW179" s="49">
        <f t="shared" si="92"/>
        <v>0</v>
      </c>
      <c r="AX179" s="49">
        <f t="shared" si="93"/>
        <v>0</v>
      </c>
      <c r="AY179" s="49">
        <f t="shared" si="94"/>
        <v>285.28402083967245</v>
      </c>
      <c r="AZ179" s="49">
        <f t="shared" si="95"/>
        <v>0</v>
      </c>
      <c r="BA179" s="49">
        <f t="shared" si="96"/>
        <v>0</v>
      </c>
      <c r="BB179" s="49">
        <f t="shared" si="97"/>
        <v>0</v>
      </c>
      <c r="BC179" s="49">
        <f t="shared" si="98"/>
        <v>0</v>
      </c>
      <c r="BD179" s="49">
        <f t="shared" si="99"/>
        <v>0</v>
      </c>
      <c r="BE179" s="49">
        <f t="shared" si="100"/>
        <v>351.82484350757909</v>
      </c>
      <c r="BF179" s="49">
        <f t="shared" si="101"/>
        <v>378.32696476530492</v>
      </c>
      <c r="BG179" s="49">
        <f t="shared" si="102"/>
        <v>545.07211893607098</v>
      </c>
      <c r="BH179" s="73">
        <f t="shared" si="103"/>
        <v>1560.5079480486274</v>
      </c>
      <c r="BI179" s="49">
        <f>VLOOKUP(A179,'1_12'!B:Q,16,0)</f>
        <v>6107.49</v>
      </c>
      <c r="BJ179" s="74">
        <f t="shared" si="104"/>
        <v>-4546.9820519513723</v>
      </c>
      <c r="BK179" s="50">
        <f t="shared" si="105"/>
        <v>3.0661040814775986E-3</v>
      </c>
    </row>
    <row r="180" spans="1:63" x14ac:dyDescent="0.3">
      <c r="A180" s="79" t="s">
        <v>1636</v>
      </c>
      <c r="B180" s="79" t="s">
        <v>1637</v>
      </c>
      <c r="C180" s="79">
        <f>VLOOKUP(B180,Площадь!A:B,2,0)</f>
        <v>13.8</v>
      </c>
      <c r="D180" s="97"/>
      <c r="E180">
        <v>31</v>
      </c>
      <c r="F180">
        <v>28</v>
      </c>
      <c r="G180">
        <v>31</v>
      </c>
      <c r="H180">
        <v>30</v>
      </c>
      <c r="I180">
        <v>31</v>
      </c>
      <c r="J180">
        <v>30</v>
      </c>
      <c r="K180">
        <v>31</v>
      </c>
      <c r="L180">
        <v>31</v>
      </c>
      <c r="M180">
        <v>30</v>
      </c>
      <c r="N180">
        <v>31</v>
      </c>
      <c r="O180">
        <v>30</v>
      </c>
      <c r="P180">
        <v>31</v>
      </c>
      <c r="Q180">
        <f t="shared" si="110"/>
        <v>365</v>
      </c>
      <c r="R180" s="116"/>
      <c r="S180" s="99"/>
      <c r="T180" s="50">
        <f t="shared" si="76"/>
        <v>0</v>
      </c>
      <c r="U180" s="50">
        <f t="shared" si="77"/>
        <v>0</v>
      </c>
      <c r="V180" s="50">
        <f t="shared" si="78"/>
        <v>0</v>
      </c>
      <c r="W180" s="50">
        <f t="shared" si="79"/>
        <v>0</v>
      </c>
      <c r="X180" s="50">
        <f t="shared" si="80"/>
        <v>0</v>
      </c>
      <c r="Y180" s="50"/>
      <c r="Z180" s="50"/>
      <c r="AA180" s="50"/>
      <c r="AB180" s="50"/>
      <c r="AC180" s="50"/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75"/>
        <v>0</v>
      </c>
      <c r="AI180" s="50">
        <f t="shared" si="84"/>
        <v>0</v>
      </c>
      <c r="AJ180" s="50">
        <f t="shared" si="85"/>
        <v>0</v>
      </c>
      <c r="AK180" s="50">
        <f t="shared" si="86"/>
        <v>0</v>
      </c>
      <c r="AL180" s="50">
        <f t="shared" si="87"/>
        <v>9.2823659817446974E-2</v>
      </c>
      <c r="AR180" s="50">
        <f t="shared" si="88"/>
        <v>0.11447423340765173</v>
      </c>
      <c r="AS180" s="50">
        <f t="shared" si="89"/>
        <v>0.12309730272933093</v>
      </c>
      <c r="AT180" s="50">
        <f t="shared" si="90"/>
        <v>0.17735163993826072</v>
      </c>
      <c r="AV180" s="49">
        <f t="shared" si="91"/>
        <v>0</v>
      </c>
      <c r="AW180" s="49">
        <f t="shared" si="92"/>
        <v>0</v>
      </c>
      <c r="AX180" s="49">
        <f t="shared" si="93"/>
        <v>0</v>
      </c>
      <c r="AY180" s="49">
        <f t="shared" si="94"/>
        <v>249.17211946756197</v>
      </c>
      <c r="AZ180" s="49">
        <f t="shared" si="95"/>
        <v>0</v>
      </c>
      <c r="BA180" s="49">
        <f t="shared" si="96"/>
        <v>0</v>
      </c>
      <c r="BB180" s="49">
        <f t="shared" si="97"/>
        <v>0</v>
      </c>
      <c r="BC180" s="49">
        <f t="shared" si="98"/>
        <v>0</v>
      </c>
      <c r="BD180" s="49">
        <f t="shared" si="99"/>
        <v>0</v>
      </c>
      <c r="BE180" s="49">
        <f t="shared" si="100"/>
        <v>307.29005319016403</v>
      </c>
      <c r="BF180" s="49">
        <f t="shared" si="101"/>
        <v>330.43747555450682</v>
      </c>
      <c r="BG180" s="49">
        <f t="shared" si="102"/>
        <v>476.0756481846696</v>
      </c>
      <c r="BH180" s="73">
        <f t="shared" si="103"/>
        <v>1362.9752963969024</v>
      </c>
      <c r="BI180" s="49">
        <f>VLOOKUP(A180,'1_12'!B:Q,16,0)</f>
        <v>5334.39</v>
      </c>
      <c r="BJ180" s="74">
        <f t="shared" si="104"/>
        <v>-3971.4147036030981</v>
      </c>
      <c r="BK180" s="50">
        <f t="shared" si="105"/>
        <v>3.066104081477599E-3</v>
      </c>
    </row>
    <row r="181" spans="1:63" x14ac:dyDescent="0.3">
      <c r="A181" s="79" t="s">
        <v>2359</v>
      </c>
      <c r="B181" s="79" t="s">
        <v>2360</v>
      </c>
      <c r="C181" s="79">
        <f>VLOOKUP(B181,Площадь!A:B,2,0)</f>
        <v>17.399999999999999</v>
      </c>
      <c r="D181" s="97"/>
      <c r="E181">
        <v>31</v>
      </c>
      <c r="F181">
        <v>28</v>
      </c>
      <c r="G181">
        <v>31</v>
      </c>
      <c r="H181">
        <v>30</v>
      </c>
      <c r="I181">
        <v>31</v>
      </c>
      <c r="J181">
        <v>30</v>
      </c>
      <c r="K181">
        <v>31</v>
      </c>
      <c r="L181">
        <v>31</v>
      </c>
      <c r="M181">
        <v>30</v>
      </c>
      <c r="N181">
        <v>31</v>
      </c>
      <c r="O181">
        <v>30</v>
      </c>
      <c r="P181">
        <v>31</v>
      </c>
      <c r="Q181">
        <f t="shared" si="110"/>
        <v>365</v>
      </c>
      <c r="R181" s="116"/>
      <c r="S181" s="99"/>
      <c r="T181" s="50">
        <f t="shared" si="76"/>
        <v>0</v>
      </c>
      <c r="U181" s="50">
        <f t="shared" si="77"/>
        <v>0</v>
      </c>
      <c r="V181" s="50">
        <f t="shared" si="78"/>
        <v>0</v>
      </c>
      <c r="W181" s="50">
        <f t="shared" si="79"/>
        <v>0</v>
      </c>
      <c r="X181" s="50">
        <f t="shared" si="80"/>
        <v>0</v>
      </c>
      <c r="Y181" s="50"/>
      <c r="Z181" s="50"/>
      <c r="AA181" s="50"/>
      <c r="AB181" s="50"/>
      <c r="AC181" s="50"/>
      <c r="AD181" s="50">
        <f t="shared" si="81"/>
        <v>0</v>
      </c>
      <c r="AE181" s="50">
        <f t="shared" si="82"/>
        <v>0</v>
      </c>
      <c r="AF181" s="50">
        <f t="shared" si="83"/>
        <v>0</v>
      </c>
      <c r="AG181" s="50">
        <f t="shared" si="75"/>
        <v>0</v>
      </c>
      <c r="AI181" s="50">
        <f t="shared" si="84"/>
        <v>0</v>
      </c>
      <c r="AJ181" s="50">
        <f t="shared" si="85"/>
        <v>0</v>
      </c>
      <c r="AK181" s="50">
        <f t="shared" si="86"/>
        <v>0</v>
      </c>
      <c r="AL181" s="50">
        <f t="shared" si="87"/>
        <v>0.11703852759591139</v>
      </c>
      <c r="AR181" s="50">
        <f t="shared" si="88"/>
        <v>0.14433707690529998</v>
      </c>
      <c r="AS181" s="50">
        <f t="shared" si="89"/>
        <v>0.15520964257176506</v>
      </c>
      <c r="AT181" s="50">
        <f t="shared" si="90"/>
        <v>0.22361728513954612</v>
      </c>
      <c r="AV181" s="49">
        <f t="shared" si="91"/>
        <v>0</v>
      </c>
      <c r="AW181" s="49">
        <f t="shared" si="92"/>
        <v>0</v>
      </c>
      <c r="AX181" s="49">
        <f t="shared" si="93"/>
        <v>0</v>
      </c>
      <c r="AY181" s="49">
        <f t="shared" si="94"/>
        <v>314.17354193736071</v>
      </c>
      <c r="AZ181" s="49">
        <f t="shared" si="95"/>
        <v>0</v>
      </c>
      <c r="BA181" s="49">
        <f t="shared" si="96"/>
        <v>0</v>
      </c>
      <c r="BB181" s="49">
        <f t="shared" si="97"/>
        <v>0</v>
      </c>
      <c r="BC181" s="49">
        <f t="shared" si="98"/>
        <v>0</v>
      </c>
      <c r="BD181" s="49">
        <f t="shared" si="99"/>
        <v>0</v>
      </c>
      <c r="BE181" s="49">
        <f t="shared" si="100"/>
        <v>387.4526757615111</v>
      </c>
      <c r="BF181" s="49">
        <f t="shared" si="101"/>
        <v>416.63855613394327</v>
      </c>
      <c r="BG181" s="49">
        <f t="shared" si="102"/>
        <v>600.26929553719208</v>
      </c>
      <c r="BH181" s="73">
        <f t="shared" si="103"/>
        <v>1718.5340693700073</v>
      </c>
      <c r="BI181" s="49">
        <f>VLOOKUP(A181,'1_12'!B:Q,16,0)</f>
        <v>6725.97</v>
      </c>
      <c r="BJ181" s="74">
        <f t="shared" si="104"/>
        <v>-5007.435930629993</v>
      </c>
      <c r="BK181" s="50">
        <f t="shared" si="105"/>
        <v>3.0661040814775986E-3</v>
      </c>
    </row>
    <row r="182" spans="1:63" x14ac:dyDescent="0.3">
      <c r="A182" s="79" t="s">
        <v>2363</v>
      </c>
      <c r="B182" s="79" t="s">
        <v>2364</v>
      </c>
      <c r="C182" s="79">
        <f>VLOOKUP(B182,Площадь!A:B,2,0)</f>
        <v>15.8</v>
      </c>
      <c r="D182" s="97"/>
      <c r="E182">
        <v>31</v>
      </c>
      <c r="F182">
        <v>28</v>
      </c>
      <c r="G182">
        <v>31</v>
      </c>
      <c r="H182">
        <v>30</v>
      </c>
      <c r="I182">
        <v>31</v>
      </c>
      <c r="J182">
        <v>30</v>
      </c>
      <c r="K182">
        <v>31</v>
      </c>
      <c r="L182">
        <v>31</v>
      </c>
      <c r="M182">
        <v>30</v>
      </c>
      <c r="N182">
        <v>31</v>
      </c>
      <c r="O182">
        <v>30</v>
      </c>
      <c r="P182">
        <v>31</v>
      </c>
      <c r="Q182">
        <f t="shared" si="110"/>
        <v>365</v>
      </c>
      <c r="R182" s="116"/>
      <c r="S182" s="99"/>
      <c r="T182" s="50">
        <f t="shared" si="76"/>
        <v>0</v>
      </c>
      <c r="U182" s="50">
        <f t="shared" si="77"/>
        <v>0</v>
      </c>
      <c r="V182" s="50">
        <f t="shared" si="78"/>
        <v>0</v>
      </c>
      <c r="W182" s="50">
        <f t="shared" si="79"/>
        <v>0</v>
      </c>
      <c r="X182" s="50">
        <f t="shared" si="80"/>
        <v>0</v>
      </c>
      <c r="Y182" s="50"/>
      <c r="Z182" s="50"/>
      <c r="AA182" s="50"/>
      <c r="AB182" s="50"/>
      <c r="AC182" s="50"/>
      <c r="AD182" s="50">
        <f t="shared" si="81"/>
        <v>0</v>
      </c>
      <c r="AE182" s="50">
        <f t="shared" si="82"/>
        <v>0</v>
      </c>
      <c r="AF182" s="50">
        <f t="shared" si="83"/>
        <v>0</v>
      </c>
      <c r="AG182" s="50">
        <f t="shared" si="75"/>
        <v>0</v>
      </c>
      <c r="AI182" s="50">
        <f t="shared" si="84"/>
        <v>0</v>
      </c>
      <c r="AJ182" s="50">
        <f t="shared" si="85"/>
        <v>0</v>
      </c>
      <c r="AK182" s="50">
        <f t="shared" si="86"/>
        <v>0</v>
      </c>
      <c r="AL182" s="50">
        <f t="shared" si="87"/>
        <v>0.10627636413881611</v>
      </c>
      <c r="AR182" s="50">
        <f t="shared" si="88"/>
        <v>0.13106470201745632</v>
      </c>
      <c r="AS182" s="50">
        <f t="shared" si="89"/>
        <v>0.14093749153068325</v>
      </c>
      <c r="AT182" s="50">
        <f t="shared" si="90"/>
        <v>0.20305477616119708</v>
      </c>
      <c r="AV182" s="49">
        <f t="shared" si="91"/>
        <v>0</v>
      </c>
      <c r="AW182" s="49">
        <f t="shared" si="92"/>
        <v>0</v>
      </c>
      <c r="AX182" s="49">
        <f t="shared" si="93"/>
        <v>0</v>
      </c>
      <c r="AY182" s="49">
        <f t="shared" si="94"/>
        <v>285.28402083967245</v>
      </c>
      <c r="AZ182" s="49">
        <f t="shared" si="95"/>
        <v>0</v>
      </c>
      <c r="BA182" s="49">
        <f t="shared" si="96"/>
        <v>0</v>
      </c>
      <c r="BB182" s="49">
        <f t="shared" si="97"/>
        <v>0</v>
      </c>
      <c r="BC182" s="49">
        <f t="shared" si="98"/>
        <v>0</v>
      </c>
      <c r="BD182" s="49">
        <f t="shared" si="99"/>
        <v>0</v>
      </c>
      <c r="BE182" s="49">
        <f t="shared" si="100"/>
        <v>351.82484350757909</v>
      </c>
      <c r="BF182" s="49">
        <f t="shared" si="101"/>
        <v>378.32696476530492</v>
      </c>
      <c r="BG182" s="49">
        <f t="shared" si="102"/>
        <v>545.07211893607098</v>
      </c>
      <c r="BH182" s="73">
        <f t="shared" si="103"/>
        <v>1560.5079480486274</v>
      </c>
      <c r="BI182" s="49">
        <f>VLOOKUP(A182,'1_12'!B:Q,16,0)</f>
        <v>6107.49</v>
      </c>
      <c r="BJ182" s="74">
        <f t="shared" si="104"/>
        <v>-4546.9820519513723</v>
      </c>
      <c r="BK182" s="50">
        <f t="shared" si="105"/>
        <v>3.0661040814775986E-3</v>
      </c>
    </row>
    <row r="183" spans="1:63" x14ac:dyDescent="0.3">
      <c r="A183" s="79" t="s">
        <v>1805</v>
      </c>
      <c r="B183" s="79" t="s">
        <v>1806</v>
      </c>
      <c r="C183" s="79">
        <f>VLOOKUP(B183,Площадь!A:B,2,0)</f>
        <v>13.8</v>
      </c>
      <c r="D183" s="97"/>
      <c r="E183">
        <v>31</v>
      </c>
      <c r="F183">
        <v>28</v>
      </c>
      <c r="G183">
        <v>31</v>
      </c>
      <c r="H183">
        <v>30</v>
      </c>
      <c r="I183">
        <v>31</v>
      </c>
      <c r="J183">
        <v>30</v>
      </c>
      <c r="K183">
        <v>31</v>
      </c>
      <c r="L183">
        <v>31</v>
      </c>
      <c r="M183">
        <v>30</v>
      </c>
      <c r="N183">
        <v>31</v>
      </c>
      <c r="O183">
        <v>30</v>
      </c>
      <c r="P183">
        <v>31</v>
      </c>
      <c r="Q183">
        <f t="shared" si="110"/>
        <v>365</v>
      </c>
      <c r="R183" s="116"/>
      <c r="S183" s="99"/>
      <c r="T183" s="50">
        <f t="shared" si="76"/>
        <v>0</v>
      </c>
      <c r="U183" s="50">
        <f t="shared" si="77"/>
        <v>0</v>
      </c>
      <c r="V183" s="50">
        <f t="shared" si="78"/>
        <v>0</v>
      </c>
      <c r="W183" s="50">
        <f t="shared" si="79"/>
        <v>0</v>
      </c>
      <c r="X183" s="50">
        <f t="shared" si="80"/>
        <v>0</v>
      </c>
      <c r="Y183" s="50"/>
      <c r="Z183" s="50"/>
      <c r="AA183" s="50"/>
      <c r="AB183" s="50"/>
      <c r="AC183" s="50"/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75"/>
        <v>0</v>
      </c>
      <c r="AI183" s="50">
        <f t="shared" si="84"/>
        <v>0</v>
      </c>
      <c r="AJ183" s="50">
        <f t="shared" si="85"/>
        <v>0</v>
      </c>
      <c r="AK183" s="50">
        <f t="shared" si="86"/>
        <v>0</v>
      </c>
      <c r="AL183" s="50">
        <f t="shared" si="87"/>
        <v>9.2823659817446974E-2</v>
      </c>
      <c r="AR183" s="50">
        <f t="shared" si="88"/>
        <v>0.11447423340765173</v>
      </c>
      <c r="AS183" s="50">
        <f t="shared" si="89"/>
        <v>0.12309730272933093</v>
      </c>
      <c r="AT183" s="50">
        <f t="shared" si="90"/>
        <v>0.17735163993826072</v>
      </c>
      <c r="AV183" s="49">
        <f t="shared" si="91"/>
        <v>0</v>
      </c>
      <c r="AW183" s="49">
        <f t="shared" si="92"/>
        <v>0</v>
      </c>
      <c r="AX183" s="49">
        <f t="shared" si="93"/>
        <v>0</v>
      </c>
      <c r="AY183" s="49">
        <f t="shared" si="94"/>
        <v>249.17211946756197</v>
      </c>
      <c r="AZ183" s="49">
        <f t="shared" si="95"/>
        <v>0</v>
      </c>
      <c r="BA183" s="49">
        <f t="shared" si="96"/>
        <v>0</v>
      </c>
      <c r="BB183" s="49">
        <f t="shared" si="97"/>
        <v>0</v>
      </c>
      <c r="BC183" s="49">
        <f t="shared" si="98"/>
        <v>0</v>
      </c>
      <c r="BD183" s="49">
        <f t="shared" si="99"/>
        <v>0</v>
      </c>
      <c r="BE183" s="49">
        <f t="shared" si="100"/>
        <v>307.29005319016403</v>
      </c>
      <c r="BF183" s="49">
        <f t="shared" si="101"/>
        <v>330.43747555450682</v>
      </c>
      <c r="BG183" s="49">
        <f t="shared" si="102"/>
        <v>476.0756481846696</v>
      </c>
      <c r="BH183" s="73">
        <f t="shared" si="103"/>
        <v>1362.9752963969024</v>
      </c>
      <c r="BI183" s="49">
        <f>VLOOKUP(A183,'1_12'!B:Q,16,0)</f>
        <v>5334.39</v>
      </c>
      <c r="BJ183" s="74">
        <f t="shared" si="104"/>
        <v>-3971.4147036030981</v>
      </c>
      <c r="BK183" s="50">
        <f t="shared" si="105"/>
        <v>3.066104081477599E-3</v>
      </c>
    </row>
    <row r="184" spans="1:63" x14ac:dyDescent="0.3">
      <c r="A184" s="79" t="s">
        <v>741</v>
      </c>
      <c r="B184" s="79" t="s">
        <v>742</v>
      </c>
      <c r="C184" s="79">
        <f>VLOOKUP(B184,Площадь!A:B,2,0)</f>
        <v>15.6</v>
      </c>
      <c r="D184" s="97"/>
      <c r="E184">
        <v>31</v>
      </c>
      <c r="F184">
        <v>28</v>
      </c>
      <c r="G184">
        <v>31</v>
      </c>
      <c r="H184">
        <v>30</v>
      </c>
      <c r="I184">
        <v>31</v>
      </c>
      <c r="J184">
        <v>30</v>
      </c>
      <c r="K184">
        <v>31</v>
      </c>
      <c r="L184">
        <v>31</v>
      </c>
      <c r="M184">
        <v>30</v>
      </c>
      <c r="N184">
        <v>31</v>
      </c>
      <c r="O184">
        <v>30</v>
      </c>
      <c r="P184">
        <v>31</v>
      </c>
      <c r="Q184">
        <f t="shared" si="110"/>
        <v>365</v>
      </c>
      <c r="R184" s="116"/>
      <c r="S184" s="99"/>
      <c r="T184" s="50">
        <f t="shared" si="76"/>
        <v>0</v>
      </c>
      <c r="U184" s="50">
        <f t="shared" si="77"/>
        <v>0</v>
      </c>
      <c r="V184" s="50">
        <f t="shared" si="78"/>
        <v>0</v>
      </c>
      <c r="W184" s="50">
        <f t="shared" si="79"/>
        <v>0</v>
      </c>
      <c r="X184" s="50">
        <f t="shared" si="80"/>
        <v>0</v>
      </c>
      <c r="Y184" s="50"/>
      <c r="Z184" s="50"/>
      <c r="AA184" s="50"/>
      <c r="AB184" s="50"/>
      <c r="AC184" s="50"/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75"/>
        <v>0</v>
      </c>
      <c r="AI184" s="50">
        <f t="shared" si="84"/>
        <v>0</v>
      </c>
      <c r="AJ184" s="50">
        <f t="shared" si="85"/>
        <v>0</v>
      </c>
      <c r="AK184" s="50">
        <f t="shared" si="86"/>
        <v>0</v>
      </c>
      <c r="AL184" s="50">
        <f t="shared" si="87"/>
        <v>0.10493109370667919</v>
      </c>
      <c r="AR184" s="50">
        <f t="shared" si="88"/>
        <v>0.12940565515647584</v>
      </c>
      <c r="AS184" s="50">
        <f t="shared" si="89"/>
        <v>0.139153472650548</v>
      </c>
      <c r="AT184" s="50">
        <f t="shared" si="90"/>
        <v>0.20048446253890342</v>
      </c>
      <c r="AV184" s="49">
        <f t="shared" si="91"/>
        <v>0</v>
      </c>
      <c r="AW184" s="49">
        <f t="shared" si="92"/>
        <v>0</v>
      </c>
      <c r="AX184" s="49">
        <f t="shared" si="93"/>
        <v>0</v>
      </c>
      <c r="AY184" s="49">
        <f t="shared" si="94"/>
        <v>281.67283070246134</v>
      </c>
      <c r="AZ184" s="49">
        <f t="shared" si="95"/>
        <v>0</v>
      </c>
      <c r="BA184" s="49">
        <f t="shared" si="96"/>
        <v>0</v>
      </c>
      <c r="BB184" s="49">
        <f t="shared" si="97"/>
        <v>0</v>
      </c>
      <c r="BC184" s="49">
        <f t="shared" si="98"/>
        <v>0</v>
      </c>
      <c r="BD184" s="49">
        <f t="shared" si="99"/>
        <v>0</v>
      </c>
      <c r="BE184" s="49">
        <f t="shared" si="100"/>
        <v>347.37136447583748</v>
      </c>
      <c r="BF184" s="49">
        <f t="shared" si="101"/>
        <v>373.53801584422507</v>
      </c>
      <c r="BG184" s="49">
        <f t="shared" si="102"/>
        <v>538.17247186093084</v>
      </c>
      <c r="BH184" s="73">
        <f t="shared" si="103"/>
        <v>1540.7546828834547</v>
      </c>
      <c r="BI184" s="49">
        <f>VLOOKUP(A184,'1_12'!B:Q,16,0)</f>
        <v>6030.18</v>
      </c>
      <c r="BJ184" s="74">
        <f t="shared" si="104"/>
        <v>-4489.4253171165456</v>
      </c>
      <c r="BK184" s="50">
        <f t="shared" si="105"/>
        <v>3.0661040814775986E-3</v>
      </c>
    </row>
    <row r="185" spans="1:63" x14ac:dyDescent="0.3">
      <c r="A185" s="79" t="s">
        <v>1999</v>
      </c>
      <c r="B185" s="79" t="s">
        <v>2000</v>
      </c>
      <c r="C185" s="79">
        <f>VLOOKUP(B185,Площадь!A:B,2,0)</f>
        <v>17.399999999999999</v>
      </c>
      <c r="D185" s="97"/>
      <c r="E185">
        <v>31</v>
      </c>
      <c r="F185">
        <v>28</v>
      </c>
      <c r="G185">
        <v>31</v>
      </c>
      <c r="H185">
        <v>30</v>
      </c>
      <c r="I185">
        <v>31</v>
      </c>
      <c r="J185">
        <v>30</v>
      </c>
      <c r="K185">
        <v>31</v>
      </c>
      <c r="L185">
        <v>31</v>
      </c>
      <c r="M185">
        <v>30</v>
      </c>
      <c r="N185">
        <v>31</v>
      </c>
      <c r="O185">
        <v>30</v>
      </c>
      <c r="P185">
        <v>31</v>
      </c>
      <c r="Q185">
        <f t="shared" si="110"/>
        <v>365</v>
      </c>
      <c r="R185" s="116"/>
      <c r="S185" s="99"/>
      <c r="T185" s="50">
        <f t="shared" si="76"/>
        <v>0</v>
      </c>
      <c r="U185" s="50">
        <f t="shared" si="77"/>
        <v>0</v>
      </c>
      <c r="V185" s="50">
        <f t="shared" si="78"/>
        <v>0</v>
      </c>
      <c r="W185" s="50">
        <f t="shared" si="79"/>
        <v>0</v>
      </c>
      <c r="X185" s="50">
        <f t="shared" si="80"/>
        <v>0</v>
      </c>
      <c r="Y185" s="50"/>
      <c r="Z185" s="50"/>
      <c r="AA185" s="50"/>
      <c r="AB185" s="50"/>
      <c r="AC185" s="50"/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75"/>
        <v>0</v>
      </c>
      <c r="AI185" s="50">
        <f t="shared" si="84"/>
        <v>0</v>
      </c>
      <c r="AJ185" s="50">
        <f t="shared" si="85"/>
        <v>0</v>
      </c>
      <c r="AK185" s="50">
        <f t="shared" si="86"/>
        <v>0</v>
      </c>
      <c r="AL185" s="50">
        <f t="shared" si="87"/>
        <v>0.11703852759591139</v>
      </c>
      <c r="AR185" s="50">
        <f t="shared" si="88"/>
        <v>0.14433707690529998</v>
      </c>
      <c r="AS185" s="50">
        <f t="shared" si="89"/>
        <v>0.15520964257176506</v>
      </c>
      <c r="AT185" s="50">
        <f t="shared" si="90"/>
        <v>0.22361728513954612</v>
      </c>
      <c r="AV185" s="49">
        <f t="shared" si="91"/>
        <v>0</v>
      </c>
      <c r="AW185" s="49">
        <f t="shared" si="92"/>
        <v>0</v>
      </c>
      <c r="AX185" s="49">
        <f t="shared" si="93"/>
        <v>0</v>
      </c>
      <c r="AY185" s="49">
        <f t="shared" si="94"/>
        <v>314.17354193736071</v>
      </c>
      <c r="AZ185" s="49">
        <f t="shared" si="95"/>
        <v>0</v>
      </c>
      <c r="BA185" s="49">
        <f t="shared" si="96"/>
        <v>0</v>
      </c>
      <c r="BB185" s="49">
        <f t="shared" si="97"/>
        <v>0</v>
      </c>
      <c r="BC185" s="49">
        <f t="shared" si="98"/>
        <v>0</v>
      </c>
      <c r="BD185" s="49">
        <f t="shared" si="99"/>
        <v>0</v>
      </c>
      <c r="BE185" s="49">
        <f t="shared" si="100"/>
        <v>387.4526757615111</v>
      </c>
      <c r="BF185" s="49">
        <f t="shared" si="101"/>
        <v>416.63855613394327</v>
      </c>
      <c r="BG185" s="49">
        <f t="shared" si="102"/>
        <v>600.26929553719208</v>
      </c>
      <c r="BH185" s="73">
        <f t="shared" si="103"/>
        <v>1718.5340693700073</v>
      </c>
      <c r="BI185" s="49">
        <f>VLOOKUP(A185,'1_12'!B:Q,16,0)</f>
        <v>6725.97</v>
      </c>
      <c r="BJ185" s="74">
        <f t="shared" si="104"/>
        <v>-5007.435930629993</v>
      </c>
      <c r="BK185" s="50">
        <f t="shared" si="105"/>
        <v>3.0661040814775986E-3</v>
      </c>
    </row>
    <row r="186" spans="1:63" x14ac:dyDescent="0.3">
      <c r="A186" s="79" t="s">
        <v>1607</v>
      </c>
      <c r="B186" s="79" t="s">
        <v>1604</v>
      </c>
      <c r="C186" s="79">
        <f>VLOOKUP(B186,Площадь!A:B,2,0)</f>
        <v>15.6</v>
      </c>
      <c r="D186" s="97"/>
      <c r="E186">
        <v>31</v>
      </c>
      <c r="F186">
        <v>28</v>
      </c>
      <c r="G186">
        <v>31</v>
      </c>
      <c r="H186">
        <v>30</v>
      </c>
      <c r="I186">
        <v>31</v>
      </c>
      <c r="J186">
        <v>19</v>
      </c>
      <c r="Q186">
        <f t="shared" si="110"/>
        <v>170</v>
      </c>
      <c r="R186" s="116"/>
      <c r="S186" s="99"/>
      <c r="T186" s="50">
        <f t="shared" si="76"/>
        <v>0</v>
      </c>
      <c r="U186" s="50">
        <f t="shared" si="77"/>
        <v>0</v>
      </c>
      <c r="V186" s="50">
        <f t="shared" si="78"/>
        <v>0</v>
      </c>
      <c r="W186" s="50">
        <f t="shared" si="79"/>
        <v>0</v>
      </c>
      <c r="X186" s="50">
        <f t="shared" si="80"/>
        <v>0</v>
      </c>
      <c r="Y186" s="50"/>
      <c r="Z186" s="50"/>
      <c r="AA186" s="50"/>
      <c r="AB186" s="50"/>
      <c r="AC186" s="50"/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75"/>
        <v>0</v>
      </c>
      <c r="AI186" s="50">
        <f t="shared" si="84"/>
        <v>0</v>
      </c>
      <c r="AJ186" s="50">
        <f t="shared" si="85"/>
        <v>0</v>
      </c>
      <c r="AK186" s="50">
        <f t="shared" si="86"/>
        <v>0</v>
      </c>
      <c r="AL186" s="50">
        <f t="shared" si="87"/>
        <v>0.10493109370667919</v>
      </c>
      <c r="AR186" s="50">
        <f t="shared" si="88"/>
        <v>0</v>
      </c>
      <c r="AS186" s="50">
        <f t="shared" si="89"/>
        <v>0</v>
      </c>
      <c r="AT186" s="50">
        <f t="shared" si="90"/>
        <v>0</v>
      </c>
      <c r="AV186" s="49">
        <f t="shared" si="91"/>
        <v>0</v>
      </c>
      <c r="AW186" s="49">
        <f t="shared" si="92"/>
        <v>0</v>
      </c>
      <c r="AX186" s="49">
        <f t="shared" si="93"/>
        <v>0</v>
      </c>
      <c r="AY186" s="49">
        <f t="shared" si="94"/>
        <v>281.67283070246134</v>
      </c>
      <c r="AZ186" s="49">
        <f t="shared" si="95"/>
        <v>0</v>
      </c>
      <c r="BA186" s="49">
        <f t="shared" si="96"/>
        <v>0</v>
      </c>
      <c r="BB186" s="49">
        <f t="shared" si="97"/>
        <v>0</v>
      </c>
      <c r="BC186" s="49">
        <f t="shared" si="98"/>
        <v>0</v>
      </c>
      <c r="BD186" s="49">
        <f t="shared" si="99"/>
        <v>0</v>
      </c>
      <c r="BE186" s="49">
        <f t="shared" si="100"/>
        <v>0</v>
      </c>
      <c r="BF186" s="49">
        <f t="shared" si="101"/>
        <v>0</v>
      </c>
      <c r="BG186" s="49">
        <f t="shared" si="102"/>
        <v>0</v>
      </c>
      <c r="BH186" s="73">
        <f t="shared" si="103"/>
        <v>281.67283070246134</v>
      </c>
      <c r="BI186" s="49">
        <f>VLOOKUP(A186,'1_12'!B:Q,16,0)</f>
        <v>-670.02</v>
      </c>
      <c r="BJ186" s="74">
        <f t="shared" si="104"/>
        <v>951.69283070246138</v>
      </c>
      <c r="BK186" s="50">
        <f t="shared" si="105"/>
        <v>5.6052934672371369E-4</v>
      </c>
    </row>
    <row r="187" spans="1:63" x14ac:dyDescent="0.3">
      <c r="A187" s="79" t="s">
        <v>1603</v>
      </c>
      <c r="B187" s="79" t="s">
        <v>1604</v>
      </c>
      <c r="C187" s="79">
        <f>VLOOKUP(B187,Площадь!A:B,2,0)</f>
        <v>15.6</v>
      </c>
      <c r="D187" s="97">
        <v>44732</v>
      </c>
      <c r="J187">
        <f>30-J186</f>
        <v>11</v>
      </c>
      <c r="K187">
        <v>31</v>
      </c>
      <c r="L187">
        <v>31</v>
      </c>
      <c r="M187">
        <v>30</v>
      </c>
      <c r="N187">
        <v>31</v>
      </c>
      <c r="O187">
        <v>30</v>
      </c>
      <c r="P187">
        <v>31</v>
      </c>
      <c r="Q187">
        <f t="shared" si="110"/>
        <v>195</v>
      </c>
      <c r="R187" s="116"/>
      <c r="S187" s="99"/>
      <c r="T187" s="50">
        <f t="shared" si="76"/>
        <v>0</v>
      </c>
      <c r="U187" s="50">
        <f t="shared" si="77"/>
        <v>0</v>
      </c>
      <c r="V187" s="50">
        <f t="shared" si="78"/>
        <v>0</v>
      </c>
      <c r="W187" s="50">
        <f t="shared" si="79"/>
        <v>0</v>
      </c>
      <c r="X187" s="50">
        <f t="shared" si="80"/>
        <v>0</v>
      </c>
      <c r="Y187" s="50"/>
      <c r="Z187" s="50"/>
      <c r="AA187" s="50"/>
      <c r="AB187" s="50"/>
      <c r="AC187" s="50"/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75"/>
        <v>0</v>
      </c>
      <c r="AI187" s="50">
        <f t="shared" si="84"/>
        <v>0</v>
      </c>
      <c r="AJ187" s="50">
        <f t="shared" si="85"/>
        <v>0</v>
      </c>
      <c r="AK187" s="50">
        <f t="shared" si="86"/>
        <v>0</v>
      </c>
      <c r="AL187" s="50">
        <f t="shared" si="87"/>
        <v>0</v>
      </c>
      <c r="AR187" s="50">
        <f t="shared" si="88"/>
        <v>0.12940565515647584</v>
      </c>
      <c r="AS187" s="50">
        <f t="shared" si="89"/>
        <v>0.139153472650548</v>
      </c>
      <c r="AT187" s="50">
        <f t="shared" si="90"/>
        <v>0.20048446253890342</v>
      </c>
      <c r="AV187" s="49">
        <f t="shared" si="91"/>
        <v>0</v>
      </c>
      <c r="AW187" s="49">
        <f t="shared" si="92"/>
        <v>0</v>
      </c>
      <c r="AX187" s="49">
        <f t="shared" si="93"/>
        <v>0</v>
      </c>
      <c r="AY187" s="49">
        <f t="shared" si="94"/>
        <v>0</v>
      </c>
      <c r="AZ187" s="49">
        <f t="shared" si="95"/>
        <v>0</v>
      </c>
      <c r="BA187" s="49">
        <f t="shared" si="96"/>
        <v>0</v>
      </c>
      <c r="BB187" s="49">
        <f t="shared" si="97"/>
        <v>0</v>
      </c>
      <c r="BC187" s="49">
        <f t="shared" si="98"/>
        <v>0</v>
      </c>
      <c r="BD187" s="49">
        <f t="shared" si="99"/>
        <v>0</v>
      </c>
      <c r="BE187" s="49">
        <f t="shared" si="100"/>
        <v>347.37136447583748</v>
      </c>
      <c r="BF187" s="49">
        <f t="shared" si="101"/>
        <v>373.53801584422507</v>
      </c>
      <c r="BG187" s="49">
        <f t="shared" si="102"/>
        <v>538.17247186093084</v>
      </c>
      <c r="BH187" s="73">
        <f t="shared" si="103"/>
        <v>1259.0818521809933</v>
      </c>
      <c r="BI187" s="49">
        <f>VLOOKUP(A187,'1_12'!B:Q,16,0)</f>
        <v>6030.17</v>
      </c>
      <c r="BJ187" s="74">
        <f t="shared" si="104"/>
        <v>-4771.0881478190067</v>
      </c>
      <c r="BK187" s="50">
        <f t="shared" si="105"/>
        <v>2.5055747347538849E-3</v>
      </c>
    </row>
    <row r="188" spans="1:63" x14ac:dyDescent="0.3">
      <c r="A188" s="79" t="s">
        <v>1368</v>
      </c>
      <c r="B188" s="79" t="s">
        <v>1369</v>
      </c>
      <c r="C188" s="79">
        <f>VLOOKUP(B188,Площадь!A:B,2,0)</f>
        <v>13.6</v>
      </c>
      <c r="D188" s="97"/>
      <c r="E188">
        <v>31</v>
      </c>
      <c r="F188">
        <v>28</v>
      </c>
      <c r="G188">
        <v>31</v>
      </c>
      <c r="H188">
        <v>30</v>
      </c>
      <c r="I188">
        <v>31</v>
      </c>
      <c r="J188">
        <v>30</v>
      </c>
      <c r="K188">
        <v>31</v>
      </c>
      <c r="L188">
        <v>31</v>
      </c>
      <c r="M188">
        <v>30</v>
      </c>
      <c r="N188">
        <v>31</v>
      </c>
      <c r="O188">
        <v>30</v>
      </c>
      <c r="P188">
        <v>31</v>
      </c>
      <c r="Q188">
        <f t="shared" ref="Q188:Q204" si="111">SUM(E188:P188)</f>
        <v>365</v>
      </c>
      <c r="R188" s="116"/>
      <c r="S188" s="99"/>
      <c r="T188" s="50">
        <f t="shared" si="76"/>
        <v>0</v>
      </c>
      <c r="U188" s="50">
        <f t="shared" si="77"/>
        <v>0</v>
      </c>
      <c r="V188" s="50">
        <f t="shared" si="78"/>
        <v>0</v>
      </c>
      <c r="W188" s="50">
        <f t="shared" si="79"/>
        <v>0</v>
      </c>
      <c r="X188" s="50">
        <f t="shared" si="80"/>
        <v>0</v>
      </c>
      <c r="Y188" s="50"/>
      <c r="Z188" s="50"/>
      <c r="AA188" s="50"/>
      <c r="AB188" s="50"/>
      <c r="AC188" s="50"/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75"/>
        <v>0</v>
      </c>
      <c r="AI188" s="50">
        <f t="shared" si="84"/>
        <v>0</v>
      </c>
      <c r="AJ188" s="50">
        <f t="shared" si="85"/>
        <v>0</v>
      </c>
      <c r="AK188" s="50">
        <f t="shared" si="86"/>
        <v>0</v>
      </c>
      <c r="AL188" s="50">
        <f t="shared" si="87"/>
        <v>9.1478389385310055E-2</v>
      </c>
      <c r="AR188" s="50">
        <f t="shared" si="88"/>
        <v>0.11281518654667125</v>
      </c>
      <c r="AS188" s="50">
        <f t="shared" si="89"/>
        <v>0.12131328384919567</v>
      </c>
      <c r="AT188" s="50">
        <f t="shared" si="90"/>
        <v>0.1747813263159671</v>
      </c>
      <c r="AV188" s="49">
        <f t="shared" si="91"/>
        <v>0</v>
      </c>
      <c r="AW188" s="49">
        <f t="shared" si="92"/>
        <v>0</v>
      </c>
      <c r="AX188" s="49">
        <f t="shared" si="93"/>
        <v>0</v>
      </c>
      <c r="AY188" s="49">
        <f t="shared" si="94"/>
        <v>245.56092933035092</v>
      </c>
      <c r="AZ188" s="49">
        <f t="shared" si="95"/>
        <v>0</v>
      </c>
      <c r="BA188" s="49">
        <f t="shared" si="96"/>
        <v>0</v>
      </c>
      <c r="BB188" s="49">
        <f t="shared" si="97"/>
        <v>0</v>
      </c>
      <c r="BC188" s="49">
        <f t="shared" si="98"/>
        <v>0</v>
      </c>
      <c r="BD188" s="49">
        <f t="shared" si="99"/>
        <v>0</v>
      </c>
      <c r="BE188" s="49">
        <f t="shared" si="100"/>
        <v>302.83657415842242</v>
      </c>
      <c r="BF188" s="49">
        <f t="shared" si="101"/>
        <v>325.64852663342691</v>
      </c>
      <c r="BG188" s="49">
        <f t="shared" si="102"/>
        <v>469.17600110952947</v>
      </c>
      <c r="BH188" s="73">
        <f t="shared" si="103"/>
        <v>1343.2220312317295</v>
      </c>
      <c r="BI188" s="49">
        <f>VLOOKUP(A188,'1_12'!B:Q,16,0)</f>
        <v>5257.08</v>
      </c>
      <c r="BJ188" s="74">
        <f t="shared" si="104"/>
        <v>-3913.8579687682704</v>
      </c>
      <c r="BK188" s="50">
        <f t="shared" si="105"/>
        <v>3.0661040814775986E-3</v>
      </c>
    </row>
    <row r="189" spans="1:63" x14ac:dyDescent="0.3">
      <c r="A189" s="79" t="s">
        <v>1020</v>
      </c>
      <c r="B189" s="79" t="s">
        <v>1021</v>
      </c>
      <c r="C189" s="79">
        <f>VLOOKUP(B189,Площадь!A:B,2,0)</f>
        <v>17.3</v>
      </c>
      <c r="D189" s="97"/>
      <c r="E189">
        <v>31</v>
      </c>
      <c r="F189">
        <v>28</v>
      </c>
      <c r="G189">
        <v>31</v>
      </c>
      <c r="H189">
        <v>30</v>
      </c>
      <c r="I189">
        <v>31</v>
      </c>
      <c r="J189">
        <v>30</v>
      </c>
      <c r="K189">
        <v>31</v>
      </c>
      <c r="L189">
        <v>31</v>
      </c>
      <c r="M189">
        <v>30</v>
      </c>
      <c r="N189">
        <v>31</v>
      </c>
      <c r="O189">
        <v>30</v>
      </c>
      <c r="P189">
        <v>31</v>
      </c>
      <c r="Q189">
        <f t="shared" si="111"/>
        <v>365</v>
      </c>
      <c r="R189" s="116"/>
      <c r="S189" s="99"/>
      <c r="T189" s="50">
        <f t="shared" si="76"/>
        <v>0</v>
      </c>
      <c r="U189" s="50">
        <f t="shared" si="77"/>
        <v>0</v>
      </c>
      <c r="V189" s="50">
        <f t="shared" si="78"/>
        <v>0</v>
      </c>
      <c r="W189" s="50">
        <f t="shared" si="79"/>
        <v>0</v>
      </c>
      <c r="X189" s="50">
        <f t="shared" si="80"/>
        <v>0</v>
      </c>
      <c r="Y189" s="50"/>
      <c r="Z189" s="50"/>
      <c r="AA189" s="50"/>
      <c r="AB189" s="50"/>
      <c r="AC189" s="50"/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75"/>
        <v>0</v>
      </c>
      <c r="AI189" s="50">
        <f t="shared" si="84"/>
        <v>0</v>
      </c>
      <c r="AJ189" s="50">
        <f t="shared" si="85"/>
        <v>0</v>
      </c>
      <c r="AK189" s="50">
        <f t="shared" si="86"/>
        <v>0</v>
      </c>
      <c r="AL189" s="50">
        <f t="shared" si="87"/>
        <v>0.11636589237984295</v>
      </c>
      <c r="AR189" s="50">
        <f t="shared" si="88"/>
        <v>0.14350755347480976</v>
      </c>
      <c r="AS189" s="50">
        <f t="shared" si="89"/>
        <v>0.15431763313169747</v>
      </c>
      <c r="AT189" s="50">
        <f t="shared" si="90"/>
        <v>0.22233212832839933</v>
      </c>
      <c r="AV189" s="49">
        <f t="shared" si="91"/>
        <v>0</v>
      </c>
      <c r="AW189" s="49">
        <f t="shared" si="92"/>
        <v>0</v>
      </c>
      <c r="AX189" s="49">
        <f t="shared" si="93"/>
        <v>0</v>
      </c>
      <c r="AY189" s="49">
        <f t="shared" si="94"/>
        <v>312.36794686875521</v>
      </c>
      <c r="AZ189" s="49">
        <f t="shared" si="95"/>
        <v>0</v>
      </c>
      <c r="BA189" s="49">
        <f t="shared" si="96"/>
        <v>0</v>
      </c>
      <c r="BB189" s="49">
        <f t="shared" si="97"/>
        <v>0</v>
      </c>
      <c r="BC189" s="49">
        <f t="shared" si="98"/>
        <v>0</v>
      </c>
      <c r="BD189" s="49">
        <f t="shared" si="99"/>
        <v>0</v>
      </c>
      <c r="BE189" s="49">
        <f t="shared" si="100"/>
        <v>385.22593624564036</v>
      </c>
      <c r="BF189" s="49">
        <f t="shared" si="101"/>
        <v>414.24408167340346</v>
      </c>
      <c r="BG189" s="49">
        <f t="shared" si="102"/>
        <v>596.81947199962201</v>
      </c>
      <c r="BH189" s="73">
        <f t="shared" si="103"/>
        <v>1708.6574367874211</v>
      </c>
      <c r="BI189" s="49">
        <f>VLOOKUP(A189,'1_12'!B:Q,16,0)</f>
        <v>6687.2699999999986</v>
      </c>
      <c r="BJ189" s="74">
        <f t="shared" si="104"/>
        <v>-4978.6125632125777</v>
      </c>
      <c r="BK189" s="50">
        <f t="shared" si="105"/>
        <v>3.0661040814775986E-3</v>
      </c>
    </row>
    <row r="190" spans="1:63" x14ac:dyDescent="0.3">
      <c r="A190" s="79" t="s">
        <v>1989</v>
      </c>
      <c r="B190" s="79" t="s">
        <v>1990</v>
      </c>
      <c r="C190" s="79">
        <f>VLOOKUP(B190,Площадь!A:B,2,0)</f>
        <v>15.6</v>
      </c>
      <c r="D190" s="97"/>
      <c r="E190">
        <v>31</v>
      </c>
      <c r="F190">
        <v>28</v>
      </c>
      <c r="G190">
        <v>31</v>
      </c>
      <c r="H190">
        <v>30</v>
      </c>
      <c r="I190">
        <v>31</v>
      </c>
      <c r="J190">
        <v>30</v>
      </c>
      <c r="K190">
        <v>31</v>
      </c>
      <c r="L190">
        <v>31</v>
      </c>
      <c r="M190">
        <v>30</v>
      </c>
      <c r="N190">
        <v>31</v>
      </c>
      <c r="O190">
        <v>30</v>
      </c>
      <c r="P190">
        <v>31</v>
      </c>
      <c r="Q190">
        <f t="shared" si="111"/>
        <v>365</v>
      </c>
      <c r="R190" s="116"/>
      <c r="S190" s="99"/>
      <c r="T190" s="50">
        <f t="shared" si="76"/>
        <v>0</v>
      </c>
      <c r="U190" s="50">
        <f t="shared" si="77"/>
        <v>0</v>
      </c>
      <c r="V190" s="50">
        <f t="shared" si="78"/>
        <v>0</v>
      </c>
      <c r="W190" s="50">
        <f t="shared" si="79"/>
        <v>0</v>
      </c>
      <c r="X190" s="50">
        <f t="shared" si="80"/>
        <v>0</v>
      </c>
      <c r="Y190" s="50"/>
      <c r="Z190" s="50"/>
      <c r="AA190" s="50"/>
      <c r="AB190" s="50"/>
      <c r="AC190" s="50"/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75"/>
        <v>0</v>
      </c>
      <c r="AI190" s="50">
        <f t="shared" si="84"/>
        <v>0</v>
      </c>
      <c r="AJ190" s="50">
        <f t="shared" si="85"/>
        <v>0</v>
      </c>
      <c r="AK190" s="50">
        <f t="shared" si="86"/>
        <v>0</v>
      </c>
      <c r="AL190" s="50">
        <f t="shared" si="87"/>
        <v>0.10493109370667919</v>
      </c>
      <c r="AR190" s="50">
        <f t="shared" si="88"/>
        <v>0.12940565515647584</v>
      </c>
      <c r="AS190" s="50">
        <f t="shared" si="89"/>
        <v>0.139153472650548</v>
      </c>
      <c r="AT190" s="50">
        <f t="shared" si="90"/>
        <v>0.20048446253890342</v>
      </c>
      <c r="AV190" s="49">
        <f t="shared" si="91"/>
        <v>0</v>
      </c>
      <c r="AW190" s="49">
        <f t="shared" si="92"/>
        <v>0</v>
      </c>
      <c r="AX190" s="49">
        <f t="shared" si="93"/>
        <v>0</v>
      </c>
      <c r="AY190" s="49">
        <f t="shared" si="94"/>
        <v>281.67283070246134</v>
      </c>
      <c r="AZ190" s="49">
        <f t="shared" si="95"/>
        <v>0</v>
      </c>
      <c r="BA190" s="49">
        <f t="shared" si="96"/>
        <v>0</v>
      </c>
      <c r="BB190" s="49">
        <f t="shared" si="97"/>
        <v>0</v>
      </c>
      <c r="BC190" s="49">
        <f t="shared" si="98"/>
        <v>0</v>
      </c>
      <c r="BD190" s="49">
        <f t="shared" si="99"/>
        <v>0</v>
      </c>
      <c r="BE190" s="49">
        <f t="shared" si="100"/>
        <v>347.37136447583748</v>
      </c>
      <c r="BF190" s="49">
        <f t="shared" si="101"/>
        <v>373.53801584422507</v>
      </c>
      <c r="BG190" s="49">
        <f t="shared" si="102"/>
        <v>538.17247186093084</v>
      </c>
      <c r="BH190" s="73">
        <f t="shared" si="103"/>
        <v>1540.7546828834547</v>
      </c>
      <c r="BI190" s="49">
        <f>VLOOKUP(A190,'1_12'!B:Q,16,0)</f>
        <v>6030.18</v>
      </c>
      <c r="BJ190" s="74">
        <f t="shared" si="104"/>
        <v>-4489.4253171165456</v>
      </c>
      <c r="BK190" s="50">
        <f t="shared" si="105"/>
        <v>3.0661040814775986E-3</v>
      </c>
    </row>
    <row r="191" spans="1:63" x14ac:dyDescent="0.3">
      <c r="A191" s="79" t="s">
        <v>1550</v>
      </c>
      <c r="B191" s="79" t="s">
        <v>1551</v>
      </c>
      <c r="C191" s="79">
        <f>VLOOKUP(B191,Площадь!A:B,2,0)</f>
        <v>13.6</v>
      </c>
      <c r="D191" s="97"/>
      <c r="E191">
        <v>31</v>
      </c>
      <c r="F191">
        <v>28</v>
      </c>
      <c r="G191">
        <v>31</v>
      </c>
      <c r="H191">
        <v>30</v>
      </c>
      <c r="I191">
        <v>31</v>
      </c>
      <c r="J191">
        <v>30</v>
      </c>
      <c r="K191">
        <v>31</v>
      </c>
      <c r="L191">
        <v>31</v>
      </c>
      <c r="M191">
        <v>30</v>
      </c>
      <c r="N191">
        <v>31</v>
      </c>
      <c r="O191">
        <v>30</v>
      </c>
      <c r="P191">
        <v>31</v>
      </c>
      <c r="Q191">
        <f t="shared" si="111"/>
        <v>365</v>
      </c>
      <c r="R191" s="116"/>
      <c r="S191" s="99"/>
      <c r="T191" s="50">
        <f t="shared" si="76"/>
        <v>0</v>
      </c>
      <c r="U191" s="50">
        <f t="shared" si="77"/>
        <v>0</v>
      </c>
      <c r="V191" s="50">
        <f t="shared" si="78"/>
        <v>0</v>
      </c>
      <c r="W191" s="50">
        <f t="shared" si="79"/>
        <v>0</v>
      </c>
      <c r="X191" s="50">
        <f t="shared" si="80"/>
        <v>0</v>
      </c>
      <c r="Y191" s="50"/>
      <c r="Z191" s="50"/>
      <c r="AA191" s="50"/>
      <c r="AB191" s="50"/>
      <c r="AC191" s="50"/>
      <c r="AD191" s="50">
        <f t="shared" si="81"/>
        <v>0</v>
      </c>
      <c r="AE191" s="50">
        <f t="shared" si="82"/>
        <v>0</v>
      </c>
      <c r="AF191" s="50">
        <f t="shared" si="83"/>
        <v>0</v>
      </c>
      <c r="AG191" s="50">
        <f t="shared" si="75"/>
        <v>0</v>
      </c>
      <c r="AI191" s="50">
        <f t="shared" si="84"/>
        <v>0</v>
      </c>
      <c r="AJ191" s="50">
        <f t="shared" si="85"/>
        <v>0</v>
      </c>
      <c r="AK191" s="50">
        <f t="shared" si="86"/>
        <v>0</v>
      </c>
      <c r="AL191" s="50">
        <f t="shared" si="87"/>
        <v>9.1478389385310055E-2</v>
      </c>
      <c r="AR191" s="50">
        <f t="shared" si="88"/>
        <v>0.11281518654667125</v>
      </c>
      <c r="AS191" s="50">
        <f t="shared" si="89"/>
        <v>0.12131328384919567</v>
      </c>
      <c r="AT191" s="50">
        <f t="shared" si="90"/>
        <v>0.1747813263159671</v>
      </c>
      <c r="AV191" s="49">
        <f t="shared" si="91"/>
        <v>0</v>
      </c>
      <c r="AW191" s="49">
        <f t="shared" si="92"/>
        <v>0</v>
      </c>
      <c r="AX191" s="49">
        <f t="shared" si="93"/>
        <v>0</v>
      </c>
      <c r="AY191" s="49">
        <f t="shared" si="94"/>
        <v>245.56092933035092</v>
      </c>
      <c r="AZ191" s="49">
        <f t="shared" si="95"/>
        <v>0</v>
      </c>
      <c r="BA191" s="49">
        <f t="shared" si="96"/>
        <v>0</v>
      </c>
      <c r="BB191" s="49">
        <f t="shared" si="97"/>
        <v>0</v>
      </c>
      <c r="BC191" s="49">
        <f t="shared" si="98"/>
        <v>0</v>
      </c>
      <c r="BD191" s="49">
        <f t="shared" si="99"/>
        <v>0</v>
      </c>
      <c r="BE191" s="49">
        <f t="shared" si="100"/>
        <v>302.83657415842242</v>
      </c>
      <c r="BF191" s="49">
        <f t="shared" si="101"/>
        <v>325.64852663342691</v>
      </c>
      <c r="BG191" s="49">
        <f t="shared" si="102"/>
        <v>469.17600110952947</v>
      </c>
      <c r="BH191" s="73">
        <f t="shared" si="103"/>
        <v>1343.2220312317295</v>
      </c>
      <c r="BI191" s="49">
        <f>VLOOKUP(A191,'1_12'!B:Q,16,0)</f>
        <v>5257.08</v>
      </c>
      <c r="BJ191" s="74">
        <f t="shared" si="104"/>
        <v>-3913.8579687682704</v>
      </c>
      <c r="BK191" s="50">
        <f t="shared" si="105"/>
        <v>3.0661040814775986E-3</v>
      </c>
    </row>
    <row r="192" spans="1:63" x14ac:dyDescent="0.3">
      <c r="A192" s="79" t="s">
        <v>776</v>
      </c>
      <c r="B192" s="79" t="s">
        <v>777</v>
      </c>
      <c r="C192" s="79">
        <f>VLOOKUP(B192,Площадь!A:B,2,0)</f>
        <v>17.3</v>
      </c>
      <c r="D192" s="97"/>
      <c r="E192">
        <v>31</v>
      </c>
      <c r="F192">
        <v>28</v>
      </c>
      <c r="G192">
        <v>31</v>
      </c>
      <c r="H192">
        <v>30</v>
      </c>
      <c r="I192">
        <v>31</v>
      </c>
      <c r="J192">
        <v>30</v>
      </c>
      <c r="K192">
        <v>31</v>
      </c>
      <c r="L192">
        <v>31</v>
      </c>
      <c r="M192">
        <v>30</v>
      </c>
      <c r="N192">
        <v>31</v>
      </c>
      <c r="O192">
        <v>30</v>
      </c>
      <c r="P192">
        <v>31</v>
      </c>
      <c r="Q192">
        <f t="shared" si="111"/>
        <v>365</v>
      </c>
      <c r="R192" s="116"/>
      <c r="S192" s="99"/>
      <c r="T192" s="50">
        <f t="shared" si="76"/>
        <v>0</v>
      </c>
      <c r="U192" s="50">
        <f t="shared" si="77"/>
        <v>0</v>
      </c>
      <c r="V192" s="50">
        <f t="shared" si="78"/>
        <v>0</v>
      </c>
      <c r="W192" s="50">
        <f t="shared" si="79"/>
        <v>0</v>
      </c>
      <c r="X192" s="50">
        <f t="shared" si="80"/>
        <v>0</v>
      </c>
      <c r="Y192" s="50"/>
      <c r="Z192" s="50"/>
      <c r="AA192" s="50"/>
      <c r="AB192" s="50"/>
      <c r="AC192" s="50"/>
      <c r="AD192" s="50">
        <f t="shared" si="81"/>
        <v>0</v>
      </c>
      <c r="AE192" s="50">
        <f t="shared" si="82"/>
        <v>0</v>
      </c>
      <c r="AF192" s="50">
        <f t="shared" si="83"/>
        <v>0</v>
      </c>
      <c r="AG192" s="50">
        <f t="shared" si="75"/>
        <v>0</v>
      </c>
      <c r="AI192" s="50">
        <f t="shared" si="84"/>
        <v>0</v>
      </c>
      <c r="AJ192" s="50">
        <f t="shared" si="85"/>
        <v>0</v>
      </c>
      <c r="AK192" s="50">
        <f t="shared" si="86"/>
        <v>0</v>
      </c>
      <c r="AL192" s="50">
        <f t="shared" si="87"/>
        <v>0.11636589237984295</v>
      </c>
      <c r="AR192" s="50">
        <f t="shared" si="88"/>
        <v>0.14350755347480976</v>
      </c>
      <c r="AS192" s="50">
        <f t="shared" si="89"/>
        <v>0.15431763313169747</v>
      </c>
      <c r="AT192" s="50">
        <f t="shared" si="90"/>
        <v>0.22233212832839933</v>
      </c>
      <c r="AV192" s="49">
        <f t="shared" si="91"/>
        <v>0</v>
      </c>
      <c r="AW192" s="49">
        <f t="shared" si="92"/>
        <v>0</v>
      </c>
      <c r="AX192" s="49">
        <f t="shared" si="93"/>
        <v>0</v>
      </c>
      <c r="AY192" s="49">
        <f t="shared" si="94"/>
        <v>312.36794686875521</v>
      </c>
      <c r="AZ192" s="49">
        <f t="shared" si="95"/>
        <v>0</v>
      </c>
      <c r="BA192" s="49">
        <f t="shared" si="96"/>
        <v>0</v>
      </c>
      <c r="BB192" s="49">
        <f t="shared" si="97"/>
        <v>0</v>
      </c>
      <c r="BC192" s="49">
        <f t="shared" si="98"/>
        <v>0</v>
      </c>
      <c r="BD192" s="49">
        <f t="shared" si="99"/>
        <v>0</v>
      </c>
      <c r="BE192" s="49">
        <f t="shared" si="100"/>
        <v>385.22593624564036</v>
      </c>
      <c r="BF192" s="49">
        <f t="shared" si="101"/>
        <v>414.24408167340346</v>
      </c>
      <c r="BG192" s="49">
        <f t="shared" si="102"/>
        <v>596.81947199962201</v>
      </c>
      <c r="BH192" s="73">
        <f t="shared" si="103"/>
        <v>1708.6574367874211</v>
      </c>
      <c r="BI192" s="49">
        <f>VLOOKUP(A192,'1_12'!B:Q,16,0)</f>
        <v>6687.2699999999986</v>
      </c>
      <c r="BJ192" s="74">
        <f t="shared" si="104"/>
        <v>-4978.6125632125777</v>
      </c>
      <c r="BK192" s="50">
        <f t="shared" si="105"/>
        <v>3.0661040814775986E-3</v>
      </c>
    </row>
    <row r="193" spans="1:63" x14ac:dyDescent="0.3">
      <c r="A193" s="79" t="s">
        <v>1287</v>
      </c>
      <c r="B193" s="79" t="s">
        <v>1288</v>
      </c>
      <c r="C193" s="79">
        <f>VLOOKUP(B193,Площадь!A:B,2,0)</f>
        <v>15.6</v>
      </c>
      <c r="D193" s="97"/>
      <c r="E193">
        <v>31</v>
      </c>
      <c r="F193">
        <v>28</v>
      </c>
      <c r="G193">
        <v>31</v>
      </c>
      <c r="H193">
        <v>30</v>
      </c>
      <c r="I193">
        <v>31</v>
      </c>
      <c r="J193">
        <v>30</v>
      </c>
      <c r="K193">
        <v>31</v>
      </c>
      <c r="L193">
        <v>31</v>
      </c>
      <c r="M193">
        <v>30</v>
      </c>
      <c r="N193">
        <v>31</v>
      </c>
      <c r="O193">
        <v>30</v>
      </c>
      <c r="P193">
        <v>31</v>
      </c>
      <c r="Q193">
        <f t="shared" si="111"/>
        <v>365</v>
      </c>
      <c r="R193" s="116"/>
      <c r="S193" s="99"/>
      <c r="T193" s="50">
        <f t="shared" si="76"/>
        <v>0</v>
      </c>
      <c r="U193" s="50">
        <f t="shared" si="77"/>
        <v>0</v>
      </c>
      <c r="V193" s="50">
        <f t="shared" si="78"/>
        <v>0</v>
      </c>
      <c r="W193" s="50">
        <f t="shared" si="79"/>
        <v>0</v>
      </c>
      <c r="X193" s="50">
        <f t="shared" si="80"/>
        <v>0</v>
      </c>
      <c r="Y193" s="50"/>
      <c r="Z193" s="50"/>
      <c r="AA193" s="50"/>
      <c r="AB193" s="50"/>
      <c r="AC193" s="50"/>
      <c r="AD193" s="50">
        <f t="shared" si="81"/>
        <v>0</v>
      </c>
      <c r="AE193" s="50">
        <f t="shared" si="82"/>
        <v>0</v>
      </c>
      <c r="AF193" s="50">
        <f t="shared" si="83"/>
        <v>0</v>
      </c>
      <c r="AG193" s="50">
        <f t="shared" si="75"/>
        <v>0</v>
      </c>
      <c r="AI193" s="50">
        <f t="shared" si="84"/>
        <v>0</v>
      </c>
      <c r="AJ193" s="50">
        <f t="shared" si="85"/>
        <v>0</v>
      </c>
      <c r="AK193" s="50">
        <f t="shared" si="86"/>
        <v>0</v>
      </c>
      <c r="AL193" s="50">
        <f t="shared" si="87"/>
        <v>0.10493109370667919</v>
      </c>
      <c r="AR193" s="50">
        <f t="shared" si="88"/>
        <v>0.12940565515647584</v>
      </c>
      <c r="AS193" s="50">
        <f t="shared" si="89"/>
        <v>0.139153472650548</v>
      </c>
      <c r="AT193" s="50">
        <f t="shared" si="90"/>
        <v>0.20048446253890342</v>
      </c>
      <c r="AV193" s="49">
        <f t="shared" si="91"/>
        <v>0</v>
      </c>
      <c r="AW193" s="49">
        <f t="shared" si="92"/>
        <v>0</v>
      </c>
      <c r="AX193" s="49">
        <f t="shared" si="93"/>
        <v>0</v>
      </c>
      <c r="AY193" s="49">
        <f t="shared" si="94"/>
        <v>281.67283070246134</v>
      </c>
      <c r="AZ193" s="49">
        <f t="shared" si="95"/>
        <v>0</v>
      </c>
      <c r="BA193" s="49">
        <f t="shared" si="96"/>
        <v>0</v>
      </c>
      <c r="BB193" s="49">
        <f t="shared" si="97"/>
        <v>0</v>
      </c>
      <c r="BC193" s="49">
        <f t="shared" si="98"/>
        <v>0</v>
      </c>
      <c r="BD193" s="49">
        <f t="shared" si="99"/>
        <v>0</v>
      </c>
      <c r="BE193" s="49">
        <f t="shared" si="100"/>
        <v>347.37136447583748</v>
      </c>
      <c r="BF193" s="49">
        <f t="shared" si="101"/>
        <v>373.53801584422507</v>
      </c>
      <c r="BG193" s="49">
        <f t="shared" si="102"/>
        <v>538.17247186093084</v>
      </c>
      <c r="BH193" s="73">
        <f t="shared" si="103"/>
        <v>1540.7546828834547</v>
      </c>
      <c r="BI193" s="49">
        <f>VLOOKUP(A193,'1_12'!B:Q,16,0)</f>
        <v>6030.18</v>
      </c>
      <c r="BJ193" s="74">
        <f t="shared" si="104"/>
        <v>-4489.4253171165456</v>
      </c>
      <c r="BK193" s="50">
        <f t="shared" si="105"/>
        <v>3.0661040814775986E-3</v>
      </c>
    </row>
    <row r="194" spans="1:63" x14ac:dyDescent="0.3">
      <c r="A194" s="79" t="s">
        <v>1697</v>
      </c>
      <c r="B194" s="79" t="s">
        <v>1698</v>
      </c>
      <c r="C194" s="79">
        <f>VLOOKUP(B194,Площадь!A:B,2,0)</f>
        <v>13.6</v>
      </c>
      <c r="D194" s="97"/>
      <c r="E194">
        <v>31</v>
      </c>
      <c r="F194">
        <v>28</v>
      </c>
      <c r="G194">
        <v>31</v>
      </c>
      <c r="H194">
        <v>30</v>
      </c>
      <c r="I194">
        <v>31</v>
      </c>
      <c r="J194">
        <v>30</v>
      </c>
      <c r="K194">
        <v>31</v>
      </c>
      <c r="L194">
        <v>31</v>
      </c>
      <c r="M194">
        <v>30</v>
      </c>
      <c r="N194">
        <v>31</v>
      </c>
      <c r="O194">
        <v>30</v>
      </c>
      <c r="P194">
        <v>31</v>
      </c>
      <c r="Q194">
        <f t="shared" si="111"/>
        <v>365</v>
      </c>
      <c r="R194" s="116"/>
      <c r="S194" s="99"/>
      <c r="T194" s="50">
        <f t="shared" si="76"/>
        <v>0</v>
      </c>
      <c r="U194" s="50">
        <f t="shared" si="77"/>
        <v>0</v>
      </c>
      <c r="V194" s="50">
        <f t="shared" si="78"/>
        <v>0</v>
      </c>
      <c r="W194" s="50">
        <f t="shared" si="79"/>
        <v>0</v>
      </c>
      <c r="X194" s="50">
        <f t="shared" si="80"/>
        <v>0</v>
      </c>
      <c r="Y194" s="50"/>
      <c r="Z194" s="50"/>
      <c r="AA194" s="50"/>
      <c r="AB194" s="50"/>
      <c r="AC194" s="50"/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75"/>
        <v>0</v>
      </c>
      <c r="AI194" s="50">
        <f t="shared" si="84"/>
        <v>0</v>
      </c>
      <c r="AJ194" s="50">
        <f t="shared" si="85"/>
        <v>0</v>
      </c>
      <c r="AK194" s="50">
        <f t="shared" si="86"/>
        <v>0</v>
      </c>
      <c r="AL194" s="50">
        <f t="shared" si="87"/>
        <v>9.1478389385310055E-2</v>
      </c>
      <c r="AR194" s="50">
        <f t="shared" si="88"/>
        <v>0.11281518654667125</v>
      </c>
      <c r="AS194" s="50">
        <f t="shared" si="89"/>
        <v>0.12131328384919567</v>
      </c>
      <c r="AT194" s="50">
        <f t="shared" si="90"/>
        <v>0.1747813263159671</v>
      </c>
      <c r="AV194" s="49">
        <f t="shared" si="91"/>
        <v>0</v>
      </c>
      <c r="AW194" s="49">
        <f t="shared" si="92"/>
        <v>0</v>
      </c>
      <c r="AX194" s="49">
        <f t="shared" si="93"/>
        <v>0</v>
      </c>
      <c r="AY194" s="49">
        <f t="shared" si="94"/>
        <v>245.56092933035092</v>
      </c>
      <c r="AZ194" s="49">
        <f t="shared" si="95"/>
        <v>0</v>
      </c>
      <c r="BA194" s="49">
        <f t="shared" si="96"/>
        <v>0</v>
      </c>
      <c r="BB194" s="49">
        <f t="shared" si="97"/>
        <v>0</v>
      </c>
      <c r="BC194" s="49">
        <f t="shared" si="98"/>
        <v>0</v>
      </c>
      <c r="BD194" s="49">
        <f t="shared" si="99"/>
        <v>0</v>
      </c>
      <c r="BE194" s="49">
        <f t="shared" si="100"/>
        <v>302.83657415842242</v>
      </c>
      <c r="BF194" s="49">
        <f t="shared" si="101"/>
        <v>325.64852663342691</v>
      </c>
      <c r="BG194" s="49">
        <f t="shared" si="102"/>
        <v>469.17600110952947</v>
      </c>
      <c r="BH194" s="73">
        <f t="shared" si="103"/>
        <v>1343.2220312317295</v>
      </c>
      <c r="BI194" s="49">
        <f>VLOOKUP(A194,'1_12'!B:Q,16,0)</f>
        <v>5257.08</v>
      </c>
      <c r="BJ194" s="74">
        <f t="shared" si="104"/>
        <v>-3913.8579687682704</v>
      </c>
      <c r="BK194" s="50">
        <f t="shared" si="105"/>
        <v>3.0661040814775986E-3</v>
      </c>
    </row>
    <row r="195" spans="1:63" x14ac:dyDescent="0.3">
      <c r="A195" s="79" t="s">
        <v>1750</v>
      </c>
      <c r="B195" s="79" t="s">
        <v>1751</v>
      </c>
      <c r="C195" s="79">
        <f>VLOOKUP(B195,Площадь!A:B,2,0)</f>
        <v>17.3</v>
      </c>
      <c r="D195" s="97"/>
      <c r="E195">
        <v>31</v>
      </c>
      <c r="F195">
        <v>28</v>
      </c>
      <c r="G195">
        <v>31</v>
      </c>
      <c r="H195">
        <v>30</v>
      </c>
      <c r="I195">
        <v>31</v>
      </c>
      <c r="J195">
        <v>30</v>
      </c>
      <c r="K195">
        <v>31</v>
      </c>
      <c r="L195">
        <v>31</v>
      </c>
      <c r="M195">
        <v>30</v>
      </c>
      <c r="N195">
        <v>31</v>
      </c>
      <c r="O195">
        <v>30</v>
      </c>
      <c r="P195">
        <v>31</v>
      </c>
      <c r="Q195">
        <f t="shared" si="111"/>
        <v>365</v>
      </c>
      <c r="R195" s="116"/>
      <c r="S195" s="99"/>
      <c r="T195" s="50">
        <f t="shared" si="76"/>
        <v>0</v>
      </c>
      <c r="U195" s="50">
        <f t="shared" si="77"/>
        <v>0</v>
      </c>
      <c r="V195" s="50">
        <f t="shared" si="78"/>
        <v>0</v>
      </c>
      <c r="W195" s="50">
        <f t="shared" si="79"/>
        <v>0</v>
      </c>
      <c r="X195" s="50">
        <f t="shared" si="80"/>
        <v>0</v>
      </c>
      <c r="Y195" s="50"/>
      <c r="Z195" s="50"/>
      <c r="AA195" s="50"/>
      <c r="AB195" s="50"/>
      <c r="AC195" s="50"/>
      <c r="AD195" s="50">
        <f t="shared" si="81"/>
        <v>0</v>
      </c>
      <c r="AE195" s="50">
        <f t="shared" si="82"/>
        <v>0</v>
      </c>
      <c r="AF195" s="50">
        <f t="shared" si="83"/>
        <v>0</v>
      </c>
      <c r="AG195" s="50">
        <f t="shared" ref="AG195:AG258" si="112">S195-AD195-AE195-AF195</f>
        <v>0</v>
      </c>
      <c r="AI195" s="50">
        <f t="shared" si="84"/>
        <v>0</v>
      </c>
      <c r="AJ195" s="50">
        <f t="shared" si="85"/>
        <v>0</v>
      </c>
      <c r="AK195" s="50">
        <f t="shared" si="86"/>
        <v>0</v>
      </c>
      <c r="AL195" s="50">
        <f t="shared" si="87"/>
        <v>0.11636589237984295</v>
      </c>
      <c r="AR195" s="50">
        <f t="shared" si="88"/>
        <v>0.14350755347480976</v>
      </c>
      <c r="AS195" s="50">
        <f t="shared" si="89"/>
        <v>0.15431763313169747</v>
      </c>
      <c r="AT195" s="50">
        <f t="shared" si="90"/>
        <v>0.22233212832839933</v>
      </c>
      <c r="AV195" s="49">
        <f t="shared" si="91"/>
        <v>0</v>
      </c>
      <c r="AW195" s="49">
        <f t="shared" si="92"/>
        <v>0</v>
      </c>
      <c r="AX195" s="49">
        <f t="shared" si="93"/>
        <v>0</v>
      </c>
      <c r="AY195" s="49">
        <f t="shared" si="94"/>
        <v>312.36794686875521</v>
      </c>
      <c r="AZ195" s="49">
        <f t="shared" si="95"/>
        <v>0</v>
      </c>
      <c r="BA195" s="49">
        <f t="shared" si="96"/>
        <v>0</v>
      </c>
      <c r="BB195" s="49">
        <f t="shared" si="97"/>
        <v>0</v>
      </c>
      <c r="BC195" s="49">
        <f t="shared" si="98"/>
        <v>0</v>
      </c>
      <c r="BD195" s="49">
        <f t="shared" si="99"/>
        <v>0</v>
      </c>
      <c r="BE195" s="49">
        <f t="shared" si="100"/>
        <v>385.22593624564036</v>
      </c>
      <c r="BF195" s="49">
        <f t="shared" si="101"/>
        <v>414.24408167340346</v>
      </c>
      <c r="BG195" s="49">
        <f t="shared" si="102"/>
        <v>596.81947199962201</v>
      </c>
      <c r="BH195" s="73">
        <f t="shared" si="103"/>
        <v>1708.6574367874211</v>
      </c>
      <c r="BI195" s="49">
        <f>VLOOKUP(A195,'1_12'!B:Q,16,0)</f>
        <v>6687.2699999999986</v>
      </c>
      <c r="BJ195" s="74">
        <f t="shared" si="104"/>
        <v>-4978.6125632125777</v>
      </c>
      <c r="BK195" s="50">
        <f t="shared" si="105"/>
        <v>3.0661040814775986E-3</v>
      </c>
    </row>
    <row r="196" spans="1:63" x14ac:dyDescent="0.3">
      <c r="A196" s="79" t="s">
        <v>1968</v>
      </c>
      <c r="B196" s="79" t="s">
        <v>1969</v>
      </c>
      <c r="C196" s="79">
        <f>VLOOKUP(B196,Площадь!A:B,2,0)</f>
        <v>13.6</v>
      </c>
      <c r="D196" s="97"/>
      <c r="E196">
        <v>31</v>
      </c>
      <c r="F196">
        <v>28</v>
      </c>
      <c r="G196">
        <v>31</v>
      </c>
      <c r="H196">
        <v>30</v>
      </c>
      <c r="I196">
        <v>31</v>
      </c>
      <c r="J196">
        <v>30</v>
      </c>
      <c r="K196">
        <v>31</v>
      </c>
      <c r="L196">
        <v>31</v>
      </c>
      <c r="M196">
        <v>30</v>
      </c>
      <c r="N196">
        <v>31</v>
      </c>
      <c r="O196">
        <v>30</v>
      </c>
      <c r="P196">
        <v>31</v>
      </c>
      <c r="Q196">
        <f t="shared" si="111"/>
        <v>365</v>
      </c>
      <c r="R196" s="116"/>
      <c r="S196" s="99"/>
      <c r="T196" s="50">
        <f t="shared" ref="T196:T259" si="113">R196*$T$1/31*E196</f>
        <v>0</v>
      </c>
      <c r="U196" s="50">
        <f t="shared" ref="U196:U259" si="114">R196*$U$1/28*F196</f>
        <v>0</v>
      </c>
      <c r="V196" s="50">
        <f t="shared" ref="V196:V259" si="115">R196*$V$1/31*G196</f>
        <v>0</v>
      </c>
      <c r="W196" s="50">
        <f t="shared" ref="W196:W259" si="116">R196*W$1/30*H196</f>
        <v>0</v>
      </c>
      <c r="X196" s="50">
        <f t="shared" ref="X196:X259" si="117">SUM(T196:W196)-R196</f>
        <v>0</v>
      </c>
      <c r="Y196" s="50"/>
      <c r="Z196" s="50"/>
      <c r="AA196" s="50"/>
      <c r="AB196" s="50"/>
      <c r="AC196" s="50"/>
      <c r="AD196" s="50">
        <f t="shared" ref="AD196:AD259" si="118">(S196*$AD$1)/31*N196</f>
        <v>0</v>
      </c>
      <c r="AE196" s="50">
        <f t="shared" ref="AE196:AE259" si="119">(S196*$AE$1)/30*O196</f>
        <v>0</v>
      </c>
      <c r="AF196" s="50">
        <f t="shared" ref="AF196:AF259" si="120">(S196*$AF$1)/31*P196</f>
        <v>0</v>
      </c>
      <c r="AG196" s="50">
        <f t="shared" si="112"/>
        <v>0</v>
      </c>
      <c r="AI196" s="50">
        <f t="shared" ref="AI196:AI259" si="121">(C196*$AI$1)/31*E196</f>
        <v>0</v>
      </c>
      <c r="AJ196" s="50">
        <f t="shared" ref="AJ196:AJ259" si="122">(C196*$AJ$1)/28*F196</f>
        <v>0</v>
      </c>
      <c r="AK196" s="50">
        <f t="shared" ref="AK196:AK259" si="123">(C196*$AK$1)/31*G196</f>
        <v>0</v>
      </c>
      <c r="AL196" s="50">
        <f t="shared" ref="AL196:AL259" si="124">(C196*$AL$1)/30*H196</f>
        <v>9.1478389385310055E-2</v>
      </c>
      <c r="AR196" s="50">
        <f t="shared" ref="AR196:AR259" si="125">(C196*$AR$1)/31*N196</f>
        <v>0.11281518654667125</v>
      </c>
      <c r="AS196" s="50">
        <f t="shared" ref="AS196:AS259" si="126">(C196*$AS$1)/30*O196</f>
        <v>0.12131328384919567</v>
      </c>
      <c r="AT196" s="50">
        <f t="shared" ref="AT196:AT259" si="127">(C196*$AT$1)/31*P196</f>
        <v>0.1747813263159671</v>
      </c>
      <c r="AV196" s="49">
        <f t="shared" ref="AV196:AV259" si="128">(T196+AI196)*$AV$1</f>
        <v>0</v>
      </c>
      <c r="AW196" s="49">
        <f t="shared" ref="AW196:AW259" si="129">(U196+AJ196)*$AW$1</f>
        <v>0</v>
      </c>
      <c r="AX196" s="49">
        <f t="shared" ref="AX196:AX259" si="130">(V196+AK196)*$AX$1</f>
        <v>0</v>
      </c>
      <c r="AY196" s="49">
        <f t="shared" ref="AY196:AY259" si="131">(W196+AL196)*$AY$1</f>
        <v>245.56092933035092</v>
      </c>
      <c r="AZ196" s="49">
        <f t="shared" ref="AZ196:AZ259" si="132">(Y196+AM196)*$AZ$1</f>
        <v>0</v>
      </c>
      <c r="BA196" s="49">
        <f t="shared" ref="BA196:BA259" si="133">(Z196+AN196)*$BA$1</f>
        <v>0</v>
      </c>
      <c r="BB196" s="49">
        <f t="shared" ref="BB196:BB259" si="134">(AA196+AO196)*$BB$1</f>
        <v>0</v>
      </c>
      <c r="BC196" s="49">
        <f t="shared" ref="BC196:BC259" si="135">(AB196+AP196)*$BC$1</f>
        <v>0</v>
      </c>
      <c r="BD196" s="49">
        <f t="shared" ref="BD196:BD259" si="136">(AC196+AQ196)*$BD$1</f>
        <v>0</v>
      </c>
      <c r="BE196" s="49">
        <f t="shared" ref="BE196:BE259" si="137">(AD196+AR196)*$BE$1</f>
        <v>302.83657415842242</v>
      </c>
      <c r="BF196" s="49">
        <f t="shared" ref="BF196:BF259" si="138">(AE196+AS196)*$BF$1</f>
        <v>325.64852663342691</v>
      </c>
      <c r="BG196" s="49">
        <f t="shared" ref="BG196:BG259" si="139">(AF196+AT196)*$BG$1</f>
        <v>469.17600110952947</v>
      </c>
      <c r="BH196" s="73">
        <f t="shared" ref="BH196:BH259" si="140">SUM(AV196:BG196)</f>
        <v>1343.2220312317295</v>
      </c>
      <c r="BI196" s="49">
        <f>VLOOKUP(A196,'1_12'!B:Q,16,0)</f>
        <v>5257.08</v>
      </c>
      <c r="BJ196" s="74">
        <f t="shared" ref="BJ196:BJ259" si="141">BH196-BI196</f>
        <v>-3913.8579687682704</v>
      </c>
      <c r="BK196" s="50">
        <f t="shared" ref="BK196:BK259" si="142">(SUM(T196:W196)+SUM(AD196:AF196)+SUM(AI196:AL196)+SUM(AR196:AT196))/12/C196</f>
        <v>3.0661040814775986E-3</v>
      </c>
    </row>
    <row r="197" spans="1:63" x14ac:dyDescent="0.3">
      <c r="A197" s="79" t="s">
        <v>1752</v>
      </c>
      <c r="B197" s="79" t="s">
        <v>1753</v>
      </c>
      <c r="C197" s="79">
        <f>VLOOKUP(B197,Площадь!A:B,2,0)</f>
        <v>15.6</v>
      </c>
      <c r="D197" s="97"/>
      <c r="E197">
        <v>31</v>
      </c>
      <c r="F197">
        <v>28</v>
      </c>
      <c r="G197">
        <v>31</v>
      </c>
      <c r="H197">
        <v>30</v>
      </c>
      <c r="I197">
        <v>31</v>
      </c>
      <c r="J197">
        <v>30</v>
      </c>
      <c r="K197">
        <v>31</v>
      </c>
      <c r="L197">
        <v>31</v>
      </c>
      <c r="M197">
        <v>30</v>
      </c>
      <c r="N197">
        <v>31</v>
      </c>
      <c r="O197">
        <v>30</v>
      </c>
      <c r="P197">
        <v>31</v>
      </c>
      <c r="Q197">
        <f t="shared" si="111"/>
        <v>365</v>
      </c>
      <c r="R197" s="116"/>
      <c r="S197" s="99"/>
      <c r="T197" s="50">
        <f t="shared" si="113"/>
        <v>0</v>
      </c>
      <c r="U197" s="50">
        <f t="shared" si="114"/>
        <v>0</v>
      </c>
      <c r="V197" s="50">
        <f t="shared" si="115"/>
        <v>0</v>
      </c>
      <c r="W197" s="50">
        <f t="shared" si="116"/>
        <v>0</v>
      </c>
      <c r="X197" s="50">
        <f t="shared" si="117"/>
        <v>0</v>
      </c>
      <c r="Y197" s="50"/>
      <c r="Z197" s="50"/>
      <c r="AA197" s="50"/>
      <c r="AB197" s="50"/>
      <c r="AC197" s="50"/>
      <c r="AD197" s="50">
        <f t="shared" si="118"/>
        <v>0</v>
      </c>
      <c r="AE197" s="50">
        <f t="shared" si="119"/>
        <v>0</v>
      </c>
      <c r="AF197" s="50">
        <f t="shared" si="120"/>
        <v>0</v>
      </c>
      <c r="AG197" s="50">
        <f t="shared" si="112"/>
        <v>0</v>
      </c>
      <c r="AI197" s="50">
        <f t="shared" si="121"/>
        <v>0</v>
      </c>
      <c r="AJ197" s="50">
        <f t="shared" si="122"/>
        <v>0</v>
      </c>
      <c r="AK197" s="50">
        <f t="shared" si="123"/>
        <v>0</v>
      </c>
      <c r="AL197" s="50">
        <f t="shared" si="124"/>
        <v>0.10493109370667919</v>
      </c>
      <c r="AR197" s="50">
        <f t="shared" si="125"/>
        <v>0.12940565515647584</v>
      </c>
      <c r="AS197" s="50">
        <f t="shared" si="126"/>
        <v>0.139153472650548</v>
      </c>
      <c r="AT197" s="50">
        <f t="shared" si="127"/>
        <v>0.20048446253890342</v>
      </c>
      <c r="AV197" s="49">
        <f t="shared" si="128"/>
        <v>0</v>
      </c>
      <c r="AW197" s="49">
        <f t="shared" si="129"/>
        <v>0</v>
      </c>
      <c r="AX197" s="49">
        <f t="shared" si="130"/>
        <v>0</v>
      </c>
      <c r="AY197" s="49">
        <f t="shared" si="131"/>
        <v>281.67283070246134</v>
      </c>
      <c r="AZ197" s="49">
        <f t="shared" si="132"/>
        <v>0</v>
      </c>
      <c r="BA197" s="49">
        <f t="shared" si="133"/>
        <v>0</v>
      </c>
      <c r="BB197" s="49">
        <f t="shared" si="134"/>
        <v>0</v>
      </c>
      <c r="BC197" s="49">
        <f t="shared" si="135"/>
        <v>0</v>
      </c>
      <c r="BD197" s="49">
        <f t="shared" si="136"/>
        <v>0</v>
      </c>
      <c r="BE197" s="49">
        <f t="shared" si="137"/>
        <v>347.37136447583748</v>
      </c>
      <c r="BF197" s="49">
        <f t="shared" si="138"/>
        <v>373.53801584422507</v>
      </c>
      <c r="BG197" s="49">
        <f t="shared" si="139"/>
        <v>538.17247186093084</v>
      </c>
      <c r="BH197" s="73">
        <f t="shared" si="140"/>
        <v>1540.7546828834547</v>
      </c>
      <c r="BI197" s="49">
        <f>VLOOKUP(A197,'1_12'!B:Q,16,0)</f>
        <v>6030.18</v>
      </c>
      <c r="BJ197" s="74">
        <f t="shared" si="141"/>
        <v>-4489.4253171165456</v>
      </c>
      <c r="BK197" s="50">
        <f t="shared" si="142"/>
        <v>3.0661040814775986E-3</v>
      </c>
    </row>
    <row r="198" spans="1:63" x14ac:dyDescent="0.3">
      <c r="A198" s="79" t="s">
        <v>1699</v>
      </c>
      <c r="B198" s="79" t="s">
        <v>1700</v>
      </c>
      <c r="C198" s="79">
        <f>VLOOKUP(B198,Площадь!A:B,2,0)</f>
        <v>13.6</v>
      </c>
      <c r="D198" s="97"/>
      <c r="E198">
        <v>31</v>
      </c>
      <c r="F198">
        <v>28</v>
      </c>
      <c r="G198">
        <v>31</v>
      </c>
      <c r="H198">
        <v>30</v>
      </c>
      <c r="I198">
        <v>31</v>
      </c>
      <c r="J198">
        <v>30</v>
      </c>
      <c r="K198">
        <v>31</v>
      </c>
      <c r="L198">
        <v>31</v>
      </c>
      <c r="M198">
        <v>30</v>
      </c>
      <c r="N198">
        <v>31</v>
      </c>
      <c r="O198">
        <v>30</v>
      </c>
      <c r="P198">
        <v>31</v>
      </c>
      <c r="Q198">
        <f t="shared" si="111"/>
        <v>365</v>
      </c>
      <c r="R198" s="116"/>
      <c r="S198" s="99"/>
      <c r="T198" s="50">
        <f t="shared" si="113"/>
        <v>0</v>
      </c>
      <c r="U198" s="50">
        <f t="shared" si="114"/>
        <v>0</v>
      </c>
      <c r="V198" s="50">
        <f t="shared" si="115"/>
        <v>0</v>
      </c>
      <c r="W198" s="50">
        <f t="shared" si="116"/>
        <v>0</v>
      </c>
      <c r="X198" s="50">
        <f t="shared" si="117"/>
        <v>0</v>
      </c>
      <c r="Y198" s="50"/>
      <c r="Z198" s="50"/>
      <c r="AA198" s="50"/>
      <c r="AB198" s="50"/>
      <c r="AC198" s="50"/>
      <c r="AD198" s="50">
        <f t="shared" si="118"/>
        <v>0</v>
      </c>
      <c r="AE198" s="50">
        <f t="shared" si="119"/>
        <v>0</v>
      </c>
      <c r="AF198" s="50">
        <f t="shared" si="120"/>
        <v>0</v>
      </c>
      <c r="AG198" s="50">
        <f t="shared" si="112"/>
        <v>0</v>
      </c>
      <c r="AI198" s="50">
        <f t="shared" si="121"/>
        <v>0</v>
      </c>
      <c r="AJ198" s="50">
        <f t="shared" si="122"/>
        <v>0</v>
      </c>
      <c r="AK198" s="50">
        <f t="shared" si="123"/>
        <v>0</v>
      </c>
      <c r="AL198" s="50">
        <f t="shared" si="124"/>
        <v>9.1478389385310055E-2</v>
      </c>
      <c r="AR198" s="50">
        <f t="shared" si="125"/>
        <v>0.11281518654667125</v>
      </c>
      <c r="AS198" s="50">
        <f t="shared" si="126"/>
        <v>0.12131328384919567</v>
      </c>
      <c r="AT198" s="50">
        <f t="shared" si="127"/>
        <v>0.1747813263159671</v>
      </c>
      <c r="AV198" s="49">
        <f t="shared" si="128"/>
        <v>0</v>
      </c>
      <c r="AW198" s="49">
        <f t="shared" si="129"/>
        <v>0</v>
      </c>
      <c r="AX198" s="49">
        <f t="shared" si="130"/>
        <v>0</v>
      </c>
      <c r="AY198" s="49">
        <f t="shared" si="131"/>
        <v>245.56092933035092</v>
      </c>
      <c r="AZ198" s="49">
        <f t="shared" si="132"/>
        <v>0</v>
      </c>
      <c r="BA198" s="49">
        <f t="shared" si="133"/>
        <v>0</v>
      </c>
      <c r="BB198" s="49">
        <f t="shared" si="134"/>
        <v>0</v>
      </c>
      <c r="BC198" s="49">
        <f t="shared" si="135"/>
        <v>0</v>
      </c>
      <c r="BD198" s="49">
        <f t="shared" si="136"/>
        <v>0</v>
      </c>
      <c r="BE198" s="49">
        <f t="shared" si="137"/>
        <v>302.83657415842242</v>
      </c>
      <c r="BF198" s="49">
        <f t="shared" si="138"/>
        <v>325.64852663342691</v>
      </c>
      <c r="BG198" s="49">
        <f t="shared" si="139"/>
        <v>469.17600110952947</v>
      </c>
      <c r="BH198" s="73">
        <f t="shared" si="140"/>
        <v>1343.2220312317295</v>
      </c>
      <c r="BI198" s="49">
        <f>VLOOKUP(A198,'1_12'!B:Q,16,0)</f>
        <v>5257.08</v>
      </c>
      <c r="BJ198" s="74">
        <f t="shared" si="141"/>
        <v>-3913.8579687682704</v>
      </c>
      <c r="BK198" s="50">
        <f t="shared" si="142"/>
        <v>3.0661040814775986E-3</v>
      </c>
    </row>
    <row r="199" spans="1:63" x14ac:dyDescent="0.3">
      <c r="A199" s="79" t="s">
        <v>1033</v>
      </c>
      <c r="B199" s="79" t="s">
        <v>1034</v>
      </c>
      <c r="C199" s="79">
        <f>VLOOKUP(B199,Площадь!A:B,2,0)</f>
        <v>16.5</v>
      </c>
      <c r="D199" s="97"/>
      <c r="E199">
        <v>31</v>
      </c>
      <c r="F199">
        <v>28</v>
      </c>
      <c r="G199">
        <v>31</v>
      </c>
      <c r="H199">
        <v>30</v>
      </c>
      <c r="I199">
        <v>31</v>
      </c>
      <c r="J199">
        <v>30</v>
      </c>
      <c r="K199">
        <v>31</v>
      </c>
      <c r="L199">
        <v>31</v>
      </c>
      <c r="M199">
        <v>30</v>
      </c>
      <c r="N199">
        <v>31</v>
      </c>
      <c r="O199">
        <v>30</v>
      </c>
      <c r="P199">
        <v>31</v>
      </c>
      <c r="Q199">
        <f t="shared" si="111"/>
        <v>365</v>
      </c>
      <c r="R199" s="116"/>
      <c r="S199" s="99"/>
      <c r="T199" s="50">
        <f t="shared" si="113"/>
        <v>0</v>
      </c>
      <c r="U199" s="50">
        <f t="shared" si="114"/>
        <v>0</v>
      </c>
      <c r="V199" s="50">
        <f t="shared" si="115"/>
        <v>0</v>
      </c>
      <c r="W199" s="50">
        <f t="shared" si="116"/>
        <v>0</v>
      </c>
      <c r="X199" s="50">
        <f t="shared" si="117"/>
        <v>0</v>
      </c>
      <c r="Y199" s="50"/>
      <c r="Z199" s="50"/>
      <c r="AA199" s="50"/>
      <c r="AB199" s="50"/>
      <c r="AC199" s="50"/>
      <c r="AD199" s="50">
        <f t="shared" si="118"/>
        <v>0</v>
      </c>
      <c r="AE199" s="50">
        <f t="shared" si="119"/>
        <v>0</v>
      </c>
      <c r="AF199" s="50">
        <f t="shared" si="120"/>
        <v>0</v>
      </c>
      <c r="AG199" s="50">
        <f t="shared" si="112"/>
        <v>0</v>
      </c>
      <c r="AI199" s="50">
        <f t="shared" si="121"/>
        <v>0</v>
      </c>
      <c r="AJ199" s="50">
        <f t="shared" si="122"/>
        <v>0</v>
      </c>
      <c r="AK199" s="50">
        <f t="shared" si="123"/>
        <v>0</v>
      </c>
      <c r="AL199" s="50">
        <f t="shared" si="124"/>
        <v>0.1109848106512953</v>
      </c>
      <c r="AR199" s="50">
        <f t="shared" si="125"/>
        <v>0.13687136603088793</v>
      </c>
      <c r="AS199" s="50">
        <f t="shared" si="126"/>
        <v>0.14718155761115653</v>
      </c>
      <c r="AT199" s="50">
        <f t="shared" si="127"/>
        <v>0.21205087383922477</v>
      </c>
      <c r="AV199" s="49">
        <f t="shared" si="128"/>
        <v>0</v>
      </c>
      <c r="AW199" s="49">
        <f t="shared" si="129"/>
        <v>0</v>
      </c>
      <c r="AX199" s="49">
        <f t="shared" si="130"/>
        <v>0</v>
      </c>
      <c r="AY199" s="49">
        <f t="shared" si="131"/>
        <v>297.92318631991105</v>
      </c>
      <c r="AZ199" s="49">
        <f t="shared" si="132"/>
        <v>0</v>
      </c>
      <c r="BA199" s="49">
        <f t="shared" si="133"/>
        <v>0</v>
      </c>
      <c r="BB199" s="49">
        <f t="shared" si="134"/>
        <v>0</v>
      </c>
      <c r="BC199" s="49">
        <f t="shared" si="135"/>
        <v>0</v>
      </c>
      <c r="BD199" s="49">
        <f t="shared" si="136"/>
        <v>0</v>
      </c>
      <c r="BE199" s="49">
        <f t="shared" si="137"/>
        <v>367.41202011867432</v>
      </c>
      <c r="BF199" s="49">
        <f t="shared" si="138"/>
        <v>395.08828598908417</v>
      </c>
      <c r="BG199" s="49">
        <f t="shared" si="139"/>
        <v>569.22088369906146</v>
      </c>
      <c r="BH199" s="73">
        <f t="shared" si="140"/>
        <v>1629.644376126731</v>
      </c>
      <c r="BI199" s="49">
        <f>VLOOKUP(A199,'1_12'!B:Q,16,0)</f>
        <v>6378.03</v>
      </c>
      <c r="BJ199" s="74">
        <f t="shared" si="141"/>
        <v>-4748.3856238732687</v>
      </c>
      <c r="BK199" s="50">
        <f t="shared" si="142"/>
        <v>3.066104081477599E-3</v>
      </c>
    </row>
    <row r="200" spans="1:63" x14ac:dyDescent="0.3">
      <c r="A200" s="79" t="s">
        <v>682</v>
      </c>
      <c r="B200" s="79" t="s">
        <v>683</v>
      </c>
      <c r="C200" s="79">
        <f>VLOOKUP(B200,Площадь!A:B,2,0)</f>
        <v>15.4</v>
      </c>
      <c r="D200" s="97"/>
      <c r="E200">
        <v>31</v>
      </c>
      <c r="F200">
        <v>28</v>
      </c>
      <c r="G200">
        <v>31</v>
      </c>
      <c r="H200">
        <v>30</v>
      </c>
      <c r="I200">
        <v>31</v>
      </c>
      <c r="J200">
        <v>30</v>
      </c>
      <c r="K200">
        <v>31</v>
      </c>
      <c r="L200">
        <v>31</v>
      </c>
      <c r="M200">
        <v>30</v>
      </c>
      <c r="N200">
        <v>31</v>
      </c>
      <c r="O200">
        <v>30</v>
      </c>
      <c r="P200">
        <v>31</v>
      </c>
      <c r="Q200">
        <f t="shared" si="111"/>
        <v>365</v>
      </c>
      <c r="R200" s="116"/>
      <c r="S200" s="99"/>
      <c r="T200" s="50">
        <f t="shared" si="113"/>
        <v>0</v>
      </c>
      <c r="U200" s="50">
        <f t="shared" si="114"/>
        <v>0</v>
      </c>
      <c r="V200" s="50">
        <f t="shared" si="115"/>
        <v>0</v>
      </c>
      <c r="W200" s="50">
        <f t="shared" si="116"/>
        <v>0</v>
      </c>
      <c r="X200" s="50">
        <f t="shared" si="117"/>
        <v>0</v>
      </c>
      <c r="Y200" s="50"/>
      <c r="Z200" s="50"/>
      <c r="AA200" s="50"/>
      <c r="AB200" s="50"/>
      <c r="AC200" s="50"/>
      <c r="AD200" s="50">
        <f t="shared" si="118"/>
        <v>0</v>
      </c>
      <c r="AE200" s="50">
        <f t="shared" si="119"/>
        <v>0</v>
      </c>
      <c r="AF200" s="50">
        <f t="shared" si="120"/>
        <v>0</v>
      </c>
      <c r="AG200" s="50">
        <f t="shared" si="112"/>
        <v>0</v>
      </c>
      <c r="AI200" s="50">
        <f t="shared" si="121"/>
        <v>0</v>
      </c>
      <c r="AJ200" s="50">
        <f t="shared" si="122"/>
        <v>0</v>
      </c>
      <c r="AK200" s="50">
        <f t="shared" si="123"/>
        <v>0</v>
      </c>
      <c r="AL200" s="50">
        <f t="shared" si="124"/>
        <v>0.10358582327454229</v>
      </c>
      <c r="AR200" s="50">
        <f t="shared" si="125"/>
        <v>0.12774660829549539</v>
      </c>
      <c r="AS200" s="50">
        <f t="shared" si="126"/>
        <v>0.13736945377041276</v>
      </c>
      <c r="AT200" s="50">
        <f t="shared" si="127"/>
        <v>0.1979141489166098</v>
      </c>
      <c r="AV200" s="49">
        <f t="shared" si="128"/>
        <v>0</v>
      </c>
      <c r="AW200" s="49">
        <f t="shared" si="129"/>
        <v>0</v>
      </c>
      <c r="AX200" s="49">
        <f t="shared" si="130"/>
        <v>0</v>
      </c>
      <c r="AY200" s="49">
        <f t="shared" si="131"/>
        <v>278.06164056525034</v>
      </c>
      <c r="AZ200" s="49">
        <f t="shared" si="132"/>
        <v>0</v>
      </c>
      <c r="BA200" s="49">
        <f t="shared" si="133"/>
        <v>0</v>
      </c>
      <c r="BB200" s="49">
        <f t="shared" si="134"/>
        <v>0</v>
      </c>
      <c r="BC200" s="49">
        <f t="shared" si="135"/>
        <v>0</v>
      </c>
      <c r="BD200" s="49">
        <f t="shared" si="136"/>
        <v>0</v>
      </c>
      <c r="BE200" s="49">
        <f t="shared" si="137"/>
        <v>342.91788544409604</v>
      </c>
      <c r="BF200" s="49">
        <f t="shared" si="138"/>
        <v>368.74906692314522</v>
      </c>
      <c r="BG200" s="49">
        <f t="shared" si="139"/>
        <v>531.2728247857907</v>
      </c>
      <c r="BH200" s="73">
        <f t="shared" si="140"/>
        <v>1521.0014177182825</v>
      </c>
      <c r="BI200" s="49">
        <f>VLOOKUP(A200,'1_12'!B:Q,16,0)</f>
        <v>5952.87</v>
      </c>
      <c r="BJ200" s="74">
        <f t="shared" si="141"/>
        <v>-4431.868582281717</v>
      </c>
      <c r="BK200" s="50">
        <f t="shared" si="142"/>
        <v>3.0661040814775986E-3</v>
      </c>
    </row>
    <row r="201" spans="1:63" x14ac:dyDescent="0.3">
      <c r="A201" s="79" t="s">
        <v>746</v>
      </c>
      <c r="B201" s="79" t="s">
        <v>747</v>
      </c>
      <c r="C201" s="79">
        <f>VLOOKUP(B201,Площадь!A:B,2,0)</f>
        <v>13.6</v>
      </c>
      <c r="D201" s="97"/>
      <c r="E201">
        <v>31</v>
      </c>
      <c r="F201">
        <v>28</v>
      </c>
      <c r="G201">
        <v>31</v>
      </c>
      <c r="H201">
        <v>30</v>
      </c>
      <c r="I201">
        <v>31</v>
      </c>
      <c r="J201">
        <v>30</v>
      </c>
      <c r="K201">
        <v>31</v>
      </c>
      <c r="L201">
        <v>31</v>
      </c>
      <c r="M201">
        <v>30</v>
      </c>
      <c r="N201">
        <v>31</v>
      </c>
      <c r="O201">
        <v>30</v>
      </c>
      <c r="P201">
        <v>31</v>
      </c>
      <c r="Q201">
        <f t="shared" si="111"/>
        <v>365</v>
      </c>
      <c r="R201" s="116"/>
      <c r="S201" s="99"/>
      <c r="T201" s="50">
        <f t="shared" si="113"/>
        <v>0</v>
      </c>
      <c r="U201" s="50">
        <f t="shared" si="114"/>
        <v>0</v>
      </c>
      <c r="V201" s="50">
        <f t="shared" si="115"/>
        <v>0</v>
      </c>
      <c r="W201" s="50">
        <f t="shared" si="116"/>
        <v>0</v>
      </c>
      <c r="X201" s="50">
        <f t="shared" si="117"/>
        <v>0</v>
      </c>
      <c r="Y201" s="50"/>
      <c r="Z201" s="50"/>
      <c r="AA201" s="50"/>
      <c r="AB201" s="50"/>
      <c r="AC201" s="50"/>
      <c r="AD201" s="50">
        <f t="shared" si="118"/>
        <v>0</v>
      </c>
      <c r="AE201" s="50">
        <f t="shared" si="119"/>
        <v>0</v>
      </c>
      <c r="AF201" s="50">
        <f t="shared" si="120"/>
        <v>0</v>
      </c>
      <c r="AG201" s="50">
        <f t="shared" si="112"/>
        <v>0</v>
      </c>
      <c r="AI201" s="50">
        <f t="shared" si="121"/>
        <v>0</v>
      </c>
      <c r="AJ201" s="50">
        <f t="shared" si="122"/>
        <v>0</v>
      </c>
      <c r="AK201" s="50">
        <f t="shared" si="123"/>
        <v>0</v>
      </c>
      <c r="AL201" s="50">
        <f t="shared" si="124"/>
        <v>9.1478389385310055E-2</v>
      </c>
      <c r="AR201" s="50">
        <f t="shared" si="125"/>
        <v>0.11281518654667125</v>
      </c>
      <c r="AS201" s="50">
        <f t="shared" si="126"/>
        <v>0.12131328384919567</v>
      </c>
      <c r="AT201" s="50">
        <f t="shared" si="127"/>
        <v>0.1747813263159671</v>
      </c>
      <c r="AV201" s="49">
        <f t="shared" si="128"/>
        <v>0</v>
      </c>
      <c r="AW201" s="49">
        <f t="shared" si="129"/>
        <v>0</v>
      </c>
      <c r="AX201" s="49">
        <f t="shared" si="130"/>
        <v>0</v>
      </c>
      <c r="AY201" s="49">
        <f t="shared" si="131"/>
        <v>245.56092933035092</v>
      </c>
      <c r="AZ201" s="49">
        <f t="shared" si="132"/>
        <v>0</v>
      </c>
      <c r="BA201" s="49">
        <f t="shared" si="133"/>
        <v>0</v>
      </c>
      <c r="BB201" s="49">
        <f t="shared" si="134"/>
        <v>0</v>
      </c>
      <c r="BC201" s="49">
        <f t="shared" si="135"/>
        <v>0</v>
      </c>
      <c r="BD201" s="49">
        <f t="shared" si="136"/>
        <v>0</v>
      </c>
      <c r="BE201" s="49">
        <f t="shared" si="137"/>
        <v>302.83657415842242</v>
      </c>
      <c r="BF201" s="49">
        <f t="shared" si="138"/>
        <v>325.64852663342691</v>
      </c>
      <c r="BG201" s="49">
        <f t="shared" si="139"/>
        <v>469.17600110952947</v>
      </c>
      <c r="BH201" s="73">
        <f t="shared" si="140"/>
        <v>1343.2220312317295</v>
      </c>
      <c r="BI201" s="49">
        <f>VLOOKUP(A201,'1_12'!B:Q,16,0)</f>
        <v>5257.08</v>
      </c>
      <c r="BJ201" s="74">
        <f t="shared" si="141"/>
        <v>-3913.8579687682704</v>
      </c>
      <c r="BK201" s="50">
        <f t="shared" si="142"/>
        <v>3.0661040814775986E-3</v>
      </c>
    </row>
    <row r="202" spans="1:63" x14ac:dyDescent="0.3">
      <c r="A202" s="79" t="s">
        <v>2145</v>
      </c>
      <c r="B202" s="79" t="s">
        <v>2146</v>
      </c>
      <c r="C202" s="79">
        <f>VLOOKUP(B202,Площадь!A:B,2,0)</f>
        <v>16.7</v>
      </c>
      <c r="D202" s="97"/>
      <c r="E202">
        <v>31</v>
      </c>
      <c r="F202">
        <v>28</v>
      </c>
      <c r="G202">
        <v>31</v>
      </c>
      <c r="H202">
        <v>30</v>
      </c>
      <c r="I202">
        <v>31</v>
      </c>
      <c r="J202">
        <v>30</v>
      </c>
      <c r="K202">
        <v>31</v>
      </c>
      <c r="L202">
        <v>31</v>
      </c>
      <c r="M202">
        <v>30</v>
      </c>
      <c r="N202">
        <v>31</v>
      </c>
      <c r="O202">
        <v>30</v>
      </c>
      <c r="P202">
        <v>31</v>
      </c>
      <c r="Q202">
        <f t="shared" si="111"/>
        <v>365</v>
      </c>
      <c r="R202" s="116"/>
      <c r="S202" s="99"/>
      <c r="T202" s="50">
        <f t="shared" si="113"/>
        <v>0</v>
      </c>
      <c r="U202" s="50">
        <f t="shared" si="114"/>
        <v>0</v>
      </c>
      <c r="V202" s="50">
        <f t="shared" si="115"/>
        <v>0</v>
      </c>
      <c r="W202" s="50">
        <f t="shared" si="116"/>
        <v>0</v>
      </c>
      <c r="X202" s="50">
        <f t="shared" si="117"/>
        <v>0</v>
      </c>
      <c r="Y202" s="50"/>
      <c r="Z202" s="50"/>
      <c r="AA202" s="50"/>
      <c r="AB202" s="50"/>
      <c r="AC202" s="50"/>
      <c r="AD202" s="50">
        <f t="shared" si="118"/>
        <v>0</v>
      </c>
      <c r="AE202" s="50">
        <f t="shared" si="119"/>
        <v>0</v>
      </c>
      <c r="AF202" s="50">
        <f t="shared" si="120"/>
        <v>0</v>
      </c>
      <c r="AG202" s="50">
        <f t="shared" si="112"/>
        <v>0</v>
      </c>
      <c r="AI202" s="50">
        <f t="shared" si="121"/>
        <v>0</v>
      </c>
      <c r="AJ202" s="50">
        <f t="shared" si="122"/>
        <v>0</v>
      </c>
      <c r="AK202" s="50">
        <f t="shared" si="123"/>
        <v>0</v>
      </c>
      <c r="AL202" s="50">
        <f t="shared" si="124"/>
        <v>0.1123300810834322</v>
      </c>
      <c r="AR202" s="50">
        <f t="shared" si="125"/>
        <v>0.13853041289186838</v>
      </c>
      <c r="AS202" s="50">
        <f t="shared" si="126"/>
        <v>0.14896557649129177</v>
      </c>
      <c r="AT202" s="50">
        <f t="shared" si="127"/>
        <v>0.2146211874615184</v>
      </c>
      <c r="AV202" s="49">
        <f t="shared" si="128"/>
        <v>0</v>
      </c>
      <c r="AW202" s="49">
        <f t="shared" si="129"/>
        <v>0</v>
      </c>
      <c r="AX202" s="49">
        <f t="shared" si="130"/>
        <v>0</v>
      </c>
      <c r="AY202" s="49">
        <f t="shared" si="131"/>
        <v>301.53437645712211</v>
      </c>
      <c r="AZ202" s="49">
        <f t="shared" si="132"/>
        <v>0</v>
      </c>
      <c r="BA202" s="49">
        <f t="shared" si="133"/>
        <v>0</v>
      </c>
      <c r="BB202" s="49">
        <f t="shared" si="134"/>
        <v>0</v>
      </c>
      <c r="BC202" s="49">
        <f t="shared" si="135"/>
        <v>0</v>
      </c>
      <c r="BD202" s="49">
        <f t="shared" si="136"/>
        <v>0</v>
      </c>
      <c r="BE202" s="49">
        <f t="shared" si="137"/>
        <v>371.86549915041581</v>
      </c>
      <c r="BF202" s="49">
        <f t="shared" si="138"/>
        <v>399.87723491016402</v>
      </c>
      <c r="BG202" s="49">
        <f t="shared" si="139"/>
        <v>576.1205307742016</v>
      </c>
      <c r="BH202" s="73">
        <f t="shared" si="140"/>
        <v>1649.3976412919037</v>
      </c>
      <c r="BI202" s="49">
        <f>VLOOKUP(A202,'1_12'!B:Q,16,0)</f>
        <v>6455.3400000000011</v>
      </c>
      <c r="BJ202" s="74">
        <f t="shared" si="141"/>
        <v>-4805.9423587080973</v>
      </c>
      <c r="BK202" s="50">
        <f t="shared" si="142"/>
        <v>3.0661040814775986E-3</v>
      </c>
    </row>
    <row r="203" spans="1:63" x14ac:dyDescent="0.3">
      <c r="A203" s="79" t="s">
        <v>1768</v>
      </c>
      <c r="B203" s="79" t="s">
        <v>1769</v>
      </c>
      <c r="C203" s="79">
        <f>VLOOKUP(B203,Площадь!A:B,2,0)</f>
        <v>15.6</v>
      </c>
      <c r="D203" s="97"/>
      <c r="E203">
        <v>31</v>
      </c>
      <c r="F203">
        <v>28</v>
      </c>
      <c r="G203">
        <v>31</v>
      </c>
      <c r="H203">
        <v>0</v>
      </c>
      <c r="Q203">
        <f t="shared" si="111"/>
        <v>90</v>
      </c>
      <c r="R203" s="116"/>
      <c r="S203" s="99"/>
      <c r="T203" s="50">
        <f t="shared" si="113"/>
        <v>0</v>
      </c>
      <c r="U203" s="50">
        <f t="shared" si="114"/>
        <v>0</v>
      </c>
      <c r="V203" s="50">
        <f t="shared" si="115"/>
        <v>0</v>
      </c>
      <c r="W203" s="50">
        <f t="shared" si="116"/>
        <v>0</v>
      </c>
      <c r="X203" s="50">
        <f t="shared" si="117"/>
        <v>0</v>
      </c>
      <c r="Y203" s="50"/>
      <c r="Z203" s="50"/>
      <c r="AA203" s="50"/>
      <c r="AB203" s="50"/>
      <c r="AC203" s="50"/>
      <c r="AD203" s="50">
        <f t="shared" si="118"/>
        <v>0</v>
      </c>
      <c r="AE203" s="50">
        <f t="shared" si="119"/>
        <v>0</v>
      </c>
      <c r="AF203" s="50">
        <f t="shared" si="120"/>
        <v>0</v>
      </c>
      <c r="AG203" s="50">
        <f t="shared" si="112"/>
        <v>0</v>
      </c>
      <c r="AI203" s="50">
        <f t="shared" si="121"/>
        <v>0</v>
      </c>
      <c r="AJ203" s="50">
        <f t="shared" si="122"/>
        <v>0</v>
      </c>
      <c r="AK203" s="50">
        <f t="shared" si="123"/>
        <v>0</v>
      </c>
      <c r="AL203" s="50">
        <f t="shared" si="124"/>
        <v>0</v>
      </c>
      <c r="AR203" s="50">
        <f t="shared" si="125"/>
        <v>0</v>
      </c>
      <c r="AS203" s="50">
        <f t="shared" si="126"/>
        <v>0</v>
      </c>
      <c r="AT203" s="50">
        <f t="shared" si="127"/>
        <v>0</v>
      </c>
      <c r="AV203" s="49">
        <f t="shared" si="128"/>
        <v>0</v>
      </c>
      <c r="AW203" s="49">
        <f t="shared" si="129"/>
        <v>0</v>
      </c>
      <c r="AX203" s="49">
        <f t="shared" si="130"/>
        <v>0</v>
      </c>
      <c r="AY203" s="49">
        <f t="shared" si="131"/>
        <v>0</v>
      </c>
      <c r="AZ203" s="49">
        <f t="shared" si="132"/>
        <v>0</v>
      </c>
      <c r="BA203" s="49">
        <f t="shared" si="133"/>
        <v>0</v>
      </c>
      <c r="BB203" s="49">
        <f t="shared" si="134"/>
        <v>0</v>
      </c>
      <c r="BC203" s="49">
        <f t="shared" si="135"/>
        <v>0</v>
      </c>
      <c r="BD203" s="49">
        <f t="shared" si="136"/>
        <v>0</v>
      </c>
      <c r="BE203" s="49">
        <f t="shared" si="137"/>
        <v>0</v>
      </c>
      <c r="BF203" s="49">
        <f t="shared" si="138"/>
        <v>0</v>
      </c>
      <c r="BG203" s="49">
        <f t="shared" si="139"/>
        <v>0</v>
      </c>
      <c r="BH203" s="73">
        <f t="shared" si="140"/>
        <v>0</v>
      </c>
      <c r="BI203" s="49">
        <f>VLOOKUP(A203,'1_12'!B:Q,16,0)</f>
        <v>0</v>
      </c>
      <c r="BJ203" s="74">
        <f t="shared" si="141"/>
        <v>0</v>
      </c>
      <c r="BK203" s="50">
        <f t="shared" si="142"/>
        <v>0</v>
      </c>
    </row>
    <row r="204" spans="1:63" x14ac:dyDescent="0.3">
      <c r="A204" s="79" t="s">
        <v>2705</v>
      </c>
      <c r="B204" s="79" t="s">
        <v>1769</v>
      </c>
      <c r="C204" s="79">
        <f>VLOOKUP(B204,Площадь!A:B,2,0)</f>
        <v>15.6</v>
      </c>
      <c r="D204" s="97">
        <f>VLOOKUP(A204,'[1]3+паркинг2023'!$A:$E,5,0)</f>
        <v>45017</v>
      </c>
      <c r="H204">
        <f>30-H203</f>
        <v>30</v>
      </c>
      <c r="I204">
        <v>31</v>
      </c>
      <c r="J204">
        <v>30</v>
      </c>
      <c r="K204">
        <v>31</v>
      </c>
      <c r="L204">
        <v>31</v>
      </c>
      <c r="M204">
        <v>30</v>
      </c>
      <c r="N204">
        <v>31</v>
      </c>
      <c r="O204">
        <v>30</v>
      </c>
      <c r="P204">
        <v>31</v>
      </c>
      <c r="Q204">
        <f t="shared" si="111"/>
        <v>275</v>
      </c>
      <c r="R204" s="116"/>
      <c r="S204" s="99"/>
      <c r="T204" s="50">
        <f t="shared" si="113"/>
        <v>0</v>
      </c>
      <c r="U204" s="50">
        <f t="shared" si="114"/>
        <v>0</v>
      </c>
      <c r="V204" s="50">
        <f t="shared" si="115"/>
        <v>0</v>
      </c>
      <c r="W204" s="50">
        <f t="shared" si="116"/>
        <v>0</v>
      </c>
      <c r="X204" s="50">
        <f t="shared" si="117"/>
        <v>0</v>
      </c>
      <c r="Y204" s="50"/>
      <c r="Z204" s="50"/>
      <c r="AA204" s="50"/>
      <c r="AB204" s="50"/>
      <c r="AC204" s="50"/>
      <c r="AD204" s="50">
        <f t="shared" si="118"/>
        <v>0</v>
      </c>
      <c r="AE204" s="50">
        <f t="shared" si="119"/>
        <v>0</v>
      </c>
      <c r="AF204" s="50">
        <f t="shared" si="120"/>
        <v>0</v>
      </c>
      <c r="AG204" s="50">
        <f t="shared" si="112"/>
        <v>0</v>
      </c>
      <c r="AI204" s="50">
        <f t="shared" si="121"/>
        <v>0</v>
      </c>
      <c r="AJ204" s="50">
        <f t="shared" si="122"/>
        <v>0</v>
      </c>
      <c r="AK204" s="50">
        <f t="shared" si="123"/>
        <v>0</v>
      </c>
      <c r="AL204" s="50">
        <f t="shared" si="124"/>
        <v>0.10493109370667919</v>
      </c>
      <c r="AR204" s="50">
        <f t="shared" si="125"/>
        <v>0.12940565515647584</v>
      </c>
      <c r="AS204" s="50">
        <f t="shared" si="126"/>
        <v>0.139153472650548</v>
      </c>
      <c r="AT204" s="50">
        <f t="shared" si="127"/>
        <v>0.20048446253890342</v>
      </c>
      <c r="AV204" s="49">
        <f t="shared" si="128"/>
        <v>0</v>
      </c>
      <c r="AW204" s="49">
        <f t="shared" si="129"/>
        <v>0</v>
      </c>
      <c r="AX204" s="49">
        <f t="shared" si="130"/>
        <v>0</v>
      </c>
      <c r="AY204" s="49">
        <f t="shared" si="131"/>
        <v>281.67283070246134</v>
      </c>
      <c r="AZ204" s="49">
        <f t="shared" si="132"/>
        <v>0</v>
      </c>
      <c r="BA204" s="49">
        <f t="shared" si="133"/>
        <v>0</v>
      </c>
      <c r="BB204" s="49">
        <f t="shared" si="134"/>
        <v>0</v>
      </c>
      <c r="BC204" s="49">
        <f t="shared" si="135"/>
        <v>0</v>
      </c>
      <c r="BD204" s="49">
        <f t="shared" si="136"/>
        <v>0</v>
      </c>
      <c r="BE204" s="49">
        <f t="shared" si="137"/>
        <v>347.37136447583748</v>
      </c>
      <c r="BF204" s="49">
        <f t="shared" si="138"/>
        <v>373.53801584422507</v>
      </c>
      <c r="BG204" s="49">
        <f t="shared" si="139"/>
        <v>538.17247186093084</v>
      </c>
      <c r="BH204" s="73">
        <f t="shared" si="140"/>
        <v>1540.7546828834547</v>
      </c>
      <c r="BI204" s="49">
        <f>VLOOKUP(A204,'1_12'!B:Q,16,0)</f>
        <v>6030.18</v>
      </c>
      <c r="BJ204" s="74">
        <f t="shared" si="141"/>
        <v>-4489.4253171165456</v>
      </c>
      <c r="BK204" s="50">
        <f t="shared" si="142"/>
        <v>3.0661040814775986E-3</v>
      </c>
    </row>
    <row r="205" spans="1:63" x14ac:dyDescent="0.3">
      <c r="A205" s="79" t="s">
        <v>1421</v>
      </c>
      <c r="B205" s="79" t="s">
        <v>1422</v>
      </c>
      <c r="C205" s="79">
        <f>VLOOKUP(B205,Площадь!A:B,2,0)</f>
        <v>13.6</v>
      </c>
      <c r="D205" s="97"/>
      <c r="E205">
        <v>31</v>
      </c>
      <c r="F205">
        <v>28</v>
      </c>
      <c r="G205">
        <v>31</v>
      </c>
      <c r="H205">
        <v>30</v>
      </c>
      <c r="I205">
        <v>31</v>
      </c>
      <c r="J205">
        <v>30</v>
      </c>
      <c r="K205">
        <v>31</v>
      </c>
      <c r="L205">
        <v>31</v>
      </c>
      <c r="M205">
        <v>30</v>
      </c>
      <c r="N205">
        <v>31</v>
      </c>
      <c r="O205">
        <v>30</v>
      </c>
      <c r="P205">
        <v>31</v>
      </c>
      <c r="Q205">
        <f>SUM(E205:P205)</f>
        <v>365</v>
      </c>
      <c r="R205" s="116"/>
      <c r="S205" s="99"/>
      <c r="T205" s="50">
        <f t="shared" si="113"/>
        <v>0</v>
      </c>
      <c r="U205" s="50">
        <f t="shared" si="114"/>
        <v>0</v>
      </c>
      <c r="V205" s="50">
        <f t="shared" si="115"/>
        <v>0</v>
      </c>
      <c r="W205" s="50">
        <f t="shared" si="116"/>
        <v>0</v>
      </c>
      <c r="X205" s="50">
        <f t="shared" si="117"/>
        <v>0</v>
      </c>
      <c r="Y205" s="50"/>
      <c r="Z205" s="50"/>
      <c r="AA205" s="50"/>
      <c r="AB205" s="50"/>
      <c r="AC205" s="50"/>
      <c r="AD205" s="50">
        <f t="shared" si="118"/>
        <v>0</v>
      </c>
      <c r="AE205" s="50">
        <f t="shared" si="119"/>
        <v>0</v>
      </c>
      <c r="AF205" s="50">
        <f t="shared" si="120"/>
        <v>0</v>
      </c>
      <c r="AG205" s="50">
        <f t="shared" si="112"/>
        <v>0</v>
      </c>
      <c r="AI205" s="50">
        <f t="shared" si="121"/>
        <v>0</v>
      </c>
      <c r="AJ205" s="50">
        <f t="shared" si="122"/>
        <v>0</v>
      </c>
      <c r="AK205" s="50">
        <f t="shared" si="123"/>
        <v>0</v>
      </c>
      <c r="AL205" s="50">
        <f t="shared" si="124"/>
        <v>9.1478389385310055E-2</v>
      </c>
      <c r="AR205" s="50">
        <f t="shared" si="125"/>
        <v>0.11281518654667125</v>
      </c>
      <c r="AS205" s="50">
        <f t="shared" si="126"/>
        <v>0.12131328384919567</v>
      </c>
      <c r="AT205" s="50">
        <f t="shared" si="127"/>
        <v>0.1747813263159671</v>
      </c>
      <c r="AV205" s="49">
        <f t="shared" si="128"/>
        <v>0</v>
      </c>
      <c r="AW205" s="49">
        <f t="shared" si="129"/>
        <v>0</v>
      </c>
      <c r="AX205" s="49">
        <f t="shared" si="130"/>
        <v>0</v>
      </c>
      <c r="AY205" s="49">
        <f t="shared" si="131"/>
        <v>245.56092933035092</v>
      </c>
      <c r="AZ205" s="49">
        <f t="shared" si="132"/>
        <v>0</v>
      </c>
      <c r="BA205" s="49">
        <f t="shared" si="133"/>
        <v>0</v>
      </c>
      <c r="BB205" s="49">
        <f t="shared" si="134"/>
        <v>0</v>
      </c>
      <c r="BC205" s="49">
        <f t="shared" si="135"/>
        <v>0</v>
      </c>
      <c r="BD205" s="49">
        <f t="shared" si="136"/>
        <v>0</v>
      </c>
      <c r="BE205" s="49">
        <f t="shared" si="137"/>
        <v>302.83657415842242</v>
      </c>
      <c r="BF205" s="49">
        <f t="shared" si="138"/>
        <v>325.64852663342691</v>
      </c>
      <c r="BG205" s="49">
        <f t="shared" si="139"/>
        <v>469.17600110952947</v>
      </c>
      <c r="BH205" s="73">
        <f t="shared" si="140"/>
        <v>1343.2220312317295</v>
      </c>
      <c r="BI205" s="49">
        <f>VLOOKUP(A205,'1_12'!B:Q,16,0)</f>
        <v>5257.08</v>
      </c>
      <c r="BJ205" s="74">
        <f t="shared" si="141"/>
        <v>-3913.8579687682704</v>
      </c>
      <c r="BK205" s="50">
        <f t="shared" si="142"/>
        <v>3.0661040814775986E-3</v>
      </c>
    </row>
    <row r="206" spans="1:63" x14ac:dyDescent="0.3">
      <c r="A206" s="79" t="s">
        <v>1587</v>
      </c>
      <c r="B206" s="79" t="s">
        <v>1588</v>
      </c>
      <c r="C206" s="79">
        <f>VLOOKUP(B206,Площадь!A:B,2,0)</f>
        <v>17.3</v>
      </c>
      <c r="D206" s="97"/>
      <c r="E206">
        <v>31</v>
      </c>
      <c r="F206">
        <v>14</v>
      </c>
      <c r="Q206">
        <f t="shared" ref="Q206:Q208" si="143">SUM(E206:P206)</f>
        <v>45</v>
      </c>
      <c r="R206" s="116"/>
      <c r="S206" s="99"/>
      <c r="T206" s="50">
        <f t="shared" si="113"/>
        <v>0</v>
      </c>
      <c r="U206" s="50">
        <f t="shared" si="114"/>
        <v>0</v>
      </c>
      <c r="V206" s="50">
        <f t="shared" si="115"/>
        <v>0</v>
      </c>
      <c r="W206" s="50">
        <f t="shared" si="116"/>
        <v>0</v>
      </c>
      <c r="X206" s="50">
        <f t="shared" si="117"/>
        <v>0</v>
      </c>
      <c r="Y206" s="50"/>
      <c r="Z206" s="50"/>
      <c r="AA206" s="50"/>
      <c r="AB206" s="50"/>
      <c r="AC206" s="50"/>
      <c r="AD206" s="50">
        <f t="shared" si="118"/>
        <v>0</v>
      </c>
      <c r="AE206" s="50">
        <f t="shared" si="119"/>
        <v>0</v>
      </c>
      <c r="AF206" s="50">
        <f t="shared" si="120"/>
        <v>0</v>
      </c>
      <c r="AG206" s="50">
        <f t="shared" si="112"/>
        <v>0</v>
      </c>
      <c r="AI206" s="50">
        <f t="shared" si="121"/>
        <v>0</v>
      </c>
      <c r="AJ206" s="50">
        <f t="shared" si="122"/>
        <v>0</v>
      </c>
      <c r="AK206" s="50">
        <f t="shared" si="123"/>
        <v>0</v>
      </c>
      <c r="AL206" s="50">
        <f t="shared" si="124"/>
        <v>0</v>
      </c>
      <c r="AR206" s="50">
        <f t="shared" si="125"/>
        <v>0</v>
      </c>
      <c r="AS206" s="50">
        <f t="shared" si="126"/>
        <v>0</v>
      </c>
      <c r="AT206" s="50">
        <f t="shared" si="127"/>
        <v>0</v>
      </c>
      <c r="AV206" s="49">
        <f t="shared" si="128"/>
        <v>0</v>
      </c>
      <c r="AW206" s="49">
        <f t="shared" si="129"/>
        <v>0</v>
      </c>
      <c r="AX206" s="49">
        <f t="shared" si="130"/>
        <v>0</v>
      </c>
      <c r="AY206" s="49">
        <f t="shared" si="131"/>
        <v>0</v>
      </c>
      <c r="AZ206" s="49">
        <f t="shared" si="132"/>
        <v>0</v>
      </c>
      <c r="BA206" s="49">
        <f t="shared" si="133"/>
        <v>0</v>
      </c>
      <c r="BB206" s="49">
        <f t="shared" si="134"/>
        <v>0</v>
      </c>
      <c r="BC206" s="49">
        <f t="shared" si="135"/>
        <v>0</v>
      </c>
      <c r="BD206" s="49">
        <f t="shared" si="136"/>
        <v>0</v>
      </c>
      <c r="BE206" s="49">
        <f t="shared" si="137"/>
        <v>0</v>
      </c>
      <c r="BF206" s="49">
        <f t="shared" si="138"/>
        <v>0</v>
      </c>
      <c r="BG206" s="49">
        <f t="shared" si="139"/>
        <v>0</v>
      </c>
      <c r="BH206" s="73">
        <f t="shared" si="140"/>
        <v>0</v>
      </c>
      <c r="BI206" s="49">
        <f>VLOOKUP(A206,'1_12'!B:Q,16,0)</f>
        <v>0</v>
      </c>
      <c r="BJ206" s="74">
        <f t="shared" si="141"/>
        <v>0</v>
      </c>
      <c r="BK206" s="50">
        <f t="shared" si="142"/>
        <v>0</v>
      </c>
    </row>
    <row r="207" spans="1:63" x14ac:dyDescent="0.3">
      <c r="A207" s="79" t="s">
        <v>2684</v>
      </c>
      <c r="B207" s="79" t="s">
        <v>1588</v>
      </c>
      <c r="C207" s="79">
        <f>VLOOKUP(B207,Площадь!A:B,2,0)</f>
        <v>17.3</v>
      </c>
      <c r="D207" s="97">
        <f>VLOOKUP(A207,'[1]3+паркинг2023'!$A:$E,5,0)</f>
        <v>44972</v>
      </c>
      <c r="F207">
        <f>28-F206</f>
        <v>14</v>
      </c>
      <c r="G207">
        <v>31</v>
      </c>
      <c r="H207">
        <v>30</v>
      </c>
      <c r="I207">
        <v>18</v>
      </c>
      <c r="Q207">
        <f t="shared" si="143"/>
        <v>93</v>
      </c>
      <c r="R207" s="116"/>
      <c r="S207" s="99"/>
      <c r="T207" s="50">
        <f t="shared" si="113"/>
        <v>0</v>
      </c>
      <c r="U207" s="50">
        <f t="shared" si="114"/>
        <v>0</v>
      </c>
      <c r="V207" s="50">
        <f t="shared" si="115"/>
        <v>0</v>
      </c>
      <c r="W207" s="50">
        <f t="shared" si="116"/>
        <v>0</v>
      </c>
      <c r="X207" s="50">
        <f t="shared" si="117"/>
        <v>0</v>
      </c>
      <c r="Y207" s="50"/>
      <c r="Z207" s="50"/>
      <c r="AA207" s="50"/>
      <c r="AB207" s="50"/>
      <c r="AC207" s="50"/>
      <c r="AD207" s="50">
        <f t="shared" si="118"/>
        <v>0</v>
      </c>
      <c r="AE207" s="50">
        <f t="shared" si="119"/>
        <v>0</v>
      </c>
      <c r="AF207" s="50">
        <f t="shared" si="120"/>
        <v>0</v>
      </c>
      <c r="AG207" s="50">
        <f t="shared" si="112"/>
        <v>0</v>
      </c>
      <c r="AI207" s="50">
        <f t="shared" si="121"/>
        <v>0</v>
      </c>
      <c r="AJ207" s="50">
        <f t="shared" si="122"/>
        <v>0</v>
      </c>
      <c r="AK207" s="50">
        <f t="shared" si="123"/>
        <v>0</v>
      </c>
      <c r="AL207" s="50">
        <f t="shared" si="124"/>
        <v>0.11636589237984295</v>
      </c>
      <c r="AR207" s="50">
        <f t="shared" si="125"/>
        <v>0</v>
      </c>
      <c r="AS207" s="50">
        <f t="shared" si="126"/>
        <v>0</v>
      </c>
      <c r="AT207" s="50">
        <f t="shared" si="127"/>
        <v>0</v>
      </c>
      <c r="AV207" s="49">
        <f t="shared" si="128"/>
        <v>0</v>
      </c>
      <c r="AW207" s="49">
        <f t="shared" si="129"/>
        <v>0</v>
      </c>
      <c r="AX207" s="49">
        <f t="shared" si="130"/>
        <v>0</v>
      </c>
      <c r="AY207" s="49">
        <f t="shared" si="131"/>
        <v>312.36794686875521</v>
      </c>
      <c r="AZ207" s="49">
        <f t="shared" si="132"/>
        <v>0</v>
      </c>
      <c r="BA207" s="49">
        <f t="shared" si="133"/>
        <v>0</v>
      </c>
      <c r="BB207" s="49">
        <f t="shared" si="134"/>
        <v>0</v>
      </c>
      <c r="BC207" s="49">
        <f t="shared" si="135"/>
        <v>0</v>
      </c>
      <c r="BD207" s="49">
        <f t="shared" si="136"/>
        <v>0</v>
      </c>
      <c r="BE207" s="49">
        <f t="shared" si="137"/>
        <v>0</v>
      </c>
      <c r="BF207" s="49">
        <f t="shared" si="138"/>
        <v>0</v>
      </c>
      <c r="BG207" s="49">
        <f t="shared" si="139"/>
        <v>0</v>
      </c>
      <c r="BH207" s="73">
        <f t="shared" si="140"/>
        <v>312.36794686875521</v>
      </c>
      <c r="BI207" s="49">
        <f>VLOOKUP(A207,'1_12'!B:Q,16,0)</f>
        <v>1174.4099999999999</v>
      </c>
      <c r="BJ207" s="74">
        <f t="shared" si="141"/>
        <v>-862.04205313124464</v>
      </c>
      <c r="BK207" s="50">
        <f t="shared" si="142"/>
        <v>5.6052934672371358E-4</v>
      </c>
    </row>
    <row r="208" spans="1:63" x14ac:dyDescent="0.3">
      <c r="A208" s="79" t="s">
        <v>2725</v>
      </c>
      <c r="B208" s="79" t="s">
        <v>1588</v>
      </c>
      <c r="C208" s="79">
        <f>VLOOKUP(B208,Площадь!A:B,2,0)</f>
        <v>17.3</v>
      </c>
      <c r="D208" s="97">
        <f>VLOOKUP(A208,'[1]3+паркинг2023'!$A:$E,5,0)</f>
        <v>45065</v>
      </c>
      <c r="I208">
        <f>31-I207</f>
        <v>13</v>
      </c>
      <c r="J208">
        <v>30</v>
      </c>
      <c r="K208">
        <v>31</v>
      </c>
      <c r="L208">
        <v>31</v>
      </c>
      <c r="M208">
        <v>30</v>
      </c>
      <c r="N208">
        <v>31</v>
      </c>
      <c r="O208">
        <v>30</v>
      </c>
      <c r="P208">
        <v>31</v>
      </c>
      <c r="Q208">
        <f t="shared" si="143"/>
        <v>227</v>
      </c>
      <c r="R208" s="116"/>
      <c r="S208" s="99"/>
      <c r="T208" s="50">
        <f t="shared" si="113"/>
        <v>0</v>
      </c>
      <c r="U208" s="50">
        <f t="shared" si="114"/>
        <v>0</v>
      </c>
      <c r="V208" s="50">
        <f t="shared" si="115"/>
        <v>0</v>
      </c>
      <c r="W208" s="50">
        <f t="shared" si="116"/>
        <v>0</v>
      </c>
      <c r="X208" s="50">
        <f t="shared" si="117"/>
        <v>0</v>
      </c>
      <c r="Y208" s="50"/>
      <c r="Z208" s="50"/>
      <c r="AA208" s="50"/>
      <c r="AB208" s="50"/>
      <c r="AC208" s="50"/>
      <c r="AD208" s="50">
        <f t="shared" si="118"/>
        <v>0</v>
      </c>
      <c r="AE208" s="50">
        <f t="shared" si="119"/>
        <v>0</v>
      </c>
      <c r="AF208" s="50">
        <f t="shared" si="120"/>
        <v>0</v>
      </c>
      <c r="AG208" s="50">
        <f t="shared" si="112"/>
        <v>0</v>
      </c>
      <c r="AI208" s="50">
        <f t="shared" si="121"/>
        <v>0</v>
      </c>
      <c r="AJ208" s="50">
        <f t="shared" si="122"/>
        <v>0</v>
      </c>
      <c r="AK208" s="50">
        <f t="shared" si="123"/>
        <v>0</v>
      </c>
      <c r="AL208" s="50">
        <f t="shared" si="124"/>
        <v>0</v>
      </c>
      <c r="AR208" s="50">
        <f t="shared" si="125"/>
        <v>0.14350755347480976</v>
      </c>
      <c r="AS208" s="50">
        <f t="shared" si="126"/>
        <v>0.15431763313169747</v>
      </c>
      <c r="AT208" s="50">
        <f t="shared" si="127"/>
        <v>0.22233212832839933</v>
      </c>
      <c r="AV208" s="49">
        <f t="shared" si="128"/>
        <v>0</v>
      </c>
      <c r="AW208" s="49">
        <f t="shared" si="129"/>
        <v>0</v>
      </c>
      <c r="AX208" s="49">
        <f t="shared" si="130"/>
        <v>0</v>
      </c>
      <c r="AY208" s="49">
        <f t="shared" si="131"/>
        <v>0</v>
      </c>
      <c r="AZ208" s="49">
        <f t="shared" si="132"/>
        <v>0</v>
      </c>
      <c r="BA208" s="49">
        <f t="shared" si="133"/>
        <v>0</v>
      </c>
      <c r="BB208" s="49">
        <f t="shared" si="134"/>
        <v>0</v>
      </c>
      <c r="BC208" s="49">
        <f t="shared" si="135"/>
        <v>0</v>
      </c>
      <c r="BD208" s="49">
        <f t="shared" si="136"/>
        <v>0</v>
      </c>
      <c r="BE208" s="49">
        <f t="shared" si="137"/>
        <v>385.22593624564036</v>
      </c>
      <c r="BF208" s="49">
        <f t="shared" si="138"/>
        <v>414.24408167340346</v>
      </c>
      <c r="BG208" s="49">
        <f t="shared" si="139"/>
        <v>596.81947199962201</v>
      </c>
      <c r="BH208" s="73">
        <f t="shared" si="140"/>
        <v>1396.2894899186658</v>
      </c>
      <c r="BI208" s="49">
        <f>VLOOKUP(A208,'1_12'!B:Q,16,0)</f>
        <v>5512.5899999999992</v>
      </c>
      <c r="BJ208" s="74">
        <f t="shared" si="141"/>
        <v>-4116.3005100813334</v>
      </c>
      <c r="BK208" s="50">
        <f t="shared" si="142"/>
        <v>2.5055747347538849E-3</v>
      </c>
    </row>
    <row r="209" spans="1:63" x14ac:dyDescent="0.3">
      <c r="A209" s="79" t="s">
        <v>1646</v>
      </c>
      <c r="B209" s="79" t="s">
        <v>1647</v>
      </c>
      <c r="C209" s="79">
        <f>VLOOKUP(B209,Площадь!A:B,2,0)</f>
        <v>15.6</v>
      </c>
      <c r="D209" s="97"/>
      <c r="E209">
        <v>31</v>
      </c>
      <c r="F209">
        <v>28</v>
      </c>
      <c r="G209">
        <v>31</v>
      </c>
      <c r="H209">
        <v>30</v>
      </c>
      <c r="I209">
        <v>31</v>
      </c>
      <c r="J209">
        <v>30</v>
      </c>
      <c r="K209">
        <v>31</v>
      </c>
      <c r="L209">
        <v>31</v>
      </c>
      <c r="M209">
        <v>30</v>
      </c>
      <c r="N209">
        <v>31</v>
      </c>
      <c r="O209">
        <v>30</v>
      </c>
      <c r="P209">
        <v>31</v>
      </c>
      <c r="Q209">
        <f t="shared" ref="Q209:Q249" si="144">SUM(E209:P209)</f>
        <v>365</v>
      </c>
      <c r="R209" s="116"/>
      <c r="S209" s="99"/>
      <c r="T209" s="50">
        <f t="shared" si="113"/>
        <v>0</v>
      </c>
      <c r="U209" s="50">
        <f t="shared" si="114"/>
        <v>0</v>
      </c>
      <c r="V209" s="50">
        <f t="shared" si="115"/>
        <v>0</v>
      </c>
      <c r="W209" s="50">
        <f t="shared" si="116"/>
        <v>0</v>
      </c>
      <c r="X209" s="50">
        <f t="shared" si="117"/>
        <v>0</v>
      </c>
      <c r="Y209" s="50"/>
      <c r="Z209" s="50"/>
      <c r="AA209" s="50"/>
      <c r="AB209" s="50"/>
      <c r="AC209" s="50"/>
      <c r="AD209" s="50">
        <f t="shared" si="118"/>
        <v>0</v>
      </c>
      <c r="AE209" s="50">
        <f t="shared" si="119"/>
        <v>0</v>
      </c>
      <c r="AF209" s="50">
        <f t="shared" si="120"/>
        <v>0</v>
      </c>
      <c r="AG209" s="50">
        <f t="shared" si="112"/>
        <v>0</v>
      </c>
      <c r="AI209" s="50">
        <f t="shared" si="121"/>
        <v>0</v>
      </c>
      <c r="AJ209" s="50">
        <f t="shared" si="122"/>
        <v>0</v>
      </c>
      <c r="AK209" s="50">
        <f t="shared" si="123"/>
        <v>0</v>
      </c>
      <c r="AL209" s="50">
        <f t="shared" si="124"/>
        <v>0.10493109370667919</v>
      </c>
      <c r="AR209" s="50">
        <f t="shared" si="125"/>
        <v>0.12940565515647584</v>
      </c>
      <c r="AS209" s="50">
        <f t="shared" si="126"/>
        <v>0.139153472650548</v>
      </c>
      <c r="AT209" s="50">
        <f t="shared" si="127"/>
        <v>0.20048446253890342</v>
      </c>
      <c r="AV209" s="49">
        <f t="shared" si="128"/>
        <v>0</v>
      </c>
      <c r="AW209" s="49">
        <f t="shared" si="129"/>
        <v>0</v>
      </c>
      <c r="AX209" s="49">
        <f t="shared" si="130"/>
        <v>0</v>
      </c>
      <c r="AY209" s="49">
        <f t="shared" si="131"/>
        <v>281.67283070246134</v>
      </c>
      <c r="AZ209" s="49">
        <f t="shared" si="132"/>
        <v>0</v>
      </c>
      <c r="BA209" s="49">
        <f t="shared" si="133"/>
        <v>0</v>
      </c>
      <c r="BB209" s="49">
        <f t="shared" si="134"/>
        <v>0</v>
      </c>
      <c r="BC209" s="49">
        <f t="shared" si="135"/>
        <v>0</v>
      </c>
      <c r="BD209" s="49">
        <f t="shared" si="136"/>
        <v>0</v>
      </c>
      <c r="BE209" s="49">
        <f t="shared" si="137"/>
        <v>347.37136447583748</v>
      </c>
      <c r="BF209" s="49">
        <f t="shared" si="138"/>
        <v>373.53801584422507</v>
      </c>
      <c r="BG209" s="49">
        <f t="shared" si="139"/>
        <v>538.17247186093084</v>
      </c>
      <c r="BH209" s="73">
        <f t="shared" si="140"/>
        <v>1540.7546828834547</v>
      </c>
      <c r="BI209" s="49">
        <f>VLOOKUP(A209,'1_12'!B:Q,16,0)</f>
        <v>6030.18</v>
      </c>
      <c r="BJ209" s="74">
        <f t="shared" si="141"/>
        <v>-4489.4253171165456</v>
      </c>
      <c r="BK209" s="50">
        <f t="shared" si="142"/>
        <v>3.0661040814775986E-3</v>
      </c>
    </row>
    <row r="210" spans="1:63" x14ac:dyDescent="0.3">
      <c r="A210" s="79" t="s">
        <v>715</v>
      </c>
      <c r="B210" s="79" t="s">
        <v>716</v>
      </c>
      <c r="C210" s="79">
        <f>VLOOKUP(B210,Площадь!A:B,2,0)</f>
        <v>17.3</v>
      </c>
      <c r="D210" s="97"/>
      <c r="E210">
        <v>31</v>
      </c>
      <c r="F210">
        <v>28</v>
      </c>
      <c r="G210">
        <v>31</v>
      </c>
      <c r="H210">
        <v>30</v>
      </c>
      <c r="I210">
        <v>31</v>
      </c>
      <c r="J210">
        <v>30</v>
      </c>
      <c r="K210">
        <v>31</v>
      </c>
      <c r="L210">
        <v>31</v>
      </c>
      <c r="M210">
        <v>30</v>
      </c>
      <c r="N210">
        <v>31</v>
      </c>
      <c r="O210">
        <v>30</v>
      </c>
      <c r="P210">
        <v>31</v>
      </c>
      <c r="Q210">
        <f t="shared" si="144"/>
        <v>365</v>
      </c>
      <c r="R210" s="116"/>
      <c r="S210" s="99"/>
      <c r="T210" s="50">
        <f t="shared" si="113"/>
        <v>0</v>
      </c>
      <c r="U210" s="50">
        <f t="shared" si="114"/>
        <v>0</v>
      </c>
      <c r="V210" s="50">
        <f t="shared" si="115"/>
        <v>0</v>
      </c>
      <c r="W210" s="50">
        <f t="shared" si="116"/>
        <v>0</v>
      </c>
      <c r="X210" s="50">
        <f t="shared" si="117"/>
        <v>0</v>
      </c>
      <c r="Y210" s="50"/>
      <c r="Z210" s="50"/>
      <c r="AA210" s="50"/>
      <c r="AB210" s="50"/>
      <c r="AC210" s="50"/>
      <c r="AD210" s="50">
        <f t="shared" si="118"/>
        <v>0</v>
      </c>
      <c r="AE210" s="50">
        <f t="shared" si="119"/>
        <v>0</v>
      </c>
      <c r="AF210" s="50">
        <f t="shared" si="120"/>
        <v>0</v>
      </c>
      <c r="AG210" s="50">
        <f t="shared" si="112"/>
        <v>0</v>
      </c>
      <c r="AI210" s="50">
        <f t="shared" si="121"/>
        <v>0</v>
      </c>
      <c r="AJ210" s="50">
        <f t="shared" si="122"/>
        <v>0</v>
      </c>
      <c r="AK210" s="50">
        <f t="shared" si="123"/>
        <v>0</v>
      </c>
      <c r="AL210" s="50">
        <f t="shared" si="124"/>
        <v>0.11636589237984295</v>
      </c>
      <c r="AR210" s="50">
        <f t="shared" si="125"/>
        <v>0.14350755347480976</v>
      </c>
      <c r="AS210" s="50">
        <f t="shared" si="126"/>
        <v>0.15431763313169747</v>
      </c>
      <c r="AT210" s="50">
        <f t="shared" si="127"/>
        <v>0.22233212832839933</v>
      </c>
      <c r="AV210" s="49">
        <f t="shared" si="128"/>
        <v>0</v>
      </c>
      <c r="AW210" s="49">
        <f t="shared" si="129"/>
        <v>0</v>
      </c>
      <c r="AX210" s="49">
        <f t="shared" si="130"/>
        <v>0</v>
      </c>
      <c r="AY210" s="49">
        <f t="shared" si="131"/>
        <v>312.36794686875521</v>
      </c>
      <c r="AZ210" s="49">
        <f t="shared" si="132"/>
        <v>0</v>
      </c>
      <c r="BA210" s="49">
        <f t="shared" si="133"/>
        <v>0</v>
      </c>
      <c r="BB210" s="49">
        <f t="shared" si="134"/>
        <v>0</v>
      </c>
      <c r="BC210" s="49">
        <f t="shared" si="135"/>
        <v>0</v>
      </c>
      <c r="BD210" s="49">
        <f t="shared" si="136"/>
        <v>0</v>
      </c>
      <c r="BE210" s="49">
        <f t="shared" si="137"/>
        <v>385.22593624564036</v>
      </c>
      <c r="BF210" s="49">
        <f t="shared" si="138"/>
        <v>414.24408167340346</v>
      </c>
      <c r="BG210" s="49">
        <f t="shared" si="139"/>
        <v>596.81947199962201</v>
      </c>
      <c r="BH210" s="73">
        <f t="shared" si="140"/>
        <v>1708.6574367874211</v>
      </c>
      <c r="BI210" s="49">
        <f>VLOOKUP(A210,'1_12'!B:Q,16,0)</f>
        <v>6687.2699999999986</v>
      </c>
      <c r="BJ210" s="74">
        <f t="shared" si="141"/>
        <v>-4978.6125632125777</v>
      </c>
      <c r="BK210" s="50">
        <f t="shared" si="142"/>
        <v>3.0661040814775986E-3</v>
      </c>
    </row>
    <row r="211" spans="1:63" x14ac:dyDescent="0.3">
      <c r="A211" s="79" t="s">
        <v>1333</v>
      </c>
      <c r="B211" s="79" t="s">
        <v>1334</v>
      </c>
      <c r="C211" s="79">
        <f>VLOOKUP(B211,Площадь!A:B,2,0)</f>
        <v>13.6</v>
      </c>
      <c r="D211" s="97"/>
      <c r="E211">
        <v>31</v>
      </c>
      <c r="F211">
        <v>28</v>
      </c>
      <c r="G211">
        <v>31</v>
      </c>
      <c r="H211">
        <v>30</v>
      </c>
      <c r="I211">
        <v>31</v>
      </c>
      <c r="J211">
        <v>30</v>
      </c>
      <c r="K211">
        <v>31</v>
      </c>
      <c r="L211">
        <v>31</v>
      </c>
      <c r="M211">
        <v>30</v>
      </c>
      <c r="N211">
        <v>31</v>
      </c>
      <c r="O211">
        <v>30</v>
      </c>
      <c r="P211">
        <v>31</v>
      </c>
      <c r="Q211">
        <f t="shared" si="144"/>
        <v>365</v>
      </c>
      <c r="R211" s="116"/>
      <c r="S211" s="99"/>
      <c r="T211" s="50">
        <f t="shared" si="113"/>
        <v>0</v>
      </c>
      <c r="U211" s="50">
        <f t="shared" si="114"/>
        <v>0</v>
      </c>
      <c r="V211" s="50">
        <f t="shared" si="115"/>
        <v>0</v>
      </c>
      <c r="W211" s="50">
        <f t="shared" si="116"/>
        <v>0</v>
      </c>
      <c r="X211" s="50">
        <f t="shared" si="117"/>
        <v>0</v>
      </c>
      <c r="Y211" s="50"/>
      <c r="Z211" s="50"/>
      <c r="AA211" s="50"/>
      <c r="AB211" s="50"/>
      <c r="AC211" s="50"/>
      <c r="AD211" s="50">
        <f t="shared" si="118"/>
        <v>0</v>
      </c>
      <c r="AE211" s="50">
        <f t="shared" si="119"/>
        <v>0</v>
      </c>
      <c r="AF211" s="50">
        <f t="shared" si="120"/>
        <v>0</v>
      </c>
      <c r="AG211" s="50">
        <f t="shared" si="112"/>
        <v>0</v>
      </c>
      <c r="AI211" s="50">
        <f t="shared" si="121"/>
        <v>0</v>
      </c>
      <c r="AJ211" s="50">
        <f t="shared" si="122"/>
        <v>0</v>
      </c>
      <c r="AK211" s="50">
        <f t="shared" si="123"/>
        <v>0</v>
      </c>
      <c r="AL211" s="50">
        <f t="shared" si="124"/>
        <v>9.1478389385310055E-2</v>
      </c>
      <c r="AR211" s="50">
        <f t="shared" si="125"/>
        <v>0.11281518654667125</v>
      </c>
      <c r="AS211" s="50">
        <f t="shared" si="126"/>
        <v>0.12131328384919567</v>
      </c>
      <c r="AT211" s="50">
        <f t="shared" si="127"/>
        <v>0.1747813263159671</v>
      </c>
      <c r="AV211" s="49">
        <f t="shared" si="128"/>
        <v>0</v>
      </c>
      <c r="AW211" s="49">
        <f t="shared" si="129"/>
        <v>0</v>
      </c>
      <c r="AX211" s="49">
        <f t="shared" si="130"/>
        <v>0</v>
      </c>
      <c r="AY211" s="49">
        <f t="shared" si="131"/>
        <v>245.56092933035092</v>
      </c>
      <c r="AZ211" s="49">
        <f t="shared" si="132"/>
        <v>0</v>
      </c>
      <c r="BA211" s="49">
        <f t="shared" si="133"/>
        <v>0</v>
      </c>
      <c r="BB211" s="49">
        <f t="shared" si="134"/>
        <v>0</v>
      </c>
      <c r="BC211" s="49">
        <f t="shared" si="135"/>
        <v>0</v>
      </c>
      <c r="BD211" s="49">
        <f t="shared" si="136"/>
        <v>0</v>
      </c>
      <c r="BE211" s="49">
        <f t="shared" si="137"/>
        <v>302.83657415842242</v>
      </c>
      <c r="BF211" s="49">
        <f t="shared" si="138"/>
        <v>325.64852663342691</v>
      </c>
      <c r="BG211" s="49">
        <f t="shared" si="139"/>
        <v>469.17600110952947</v>
      </c>
      <c r="BH211" s="73">
        <f t="shared" si="140"/>
        <v>1343.2220312317295</v>
      </c>
      <c r="BI211" s="49">
        <f>VLOOKUP(A211,'1_12'!B:Q,16,0)</f>
        <v>5257.08</v>
      </c>
      <c r="BJ211" s="74">
        <f t="shared" si="141"/>
        <v>-3913.8579687682704</v>
      </c>
      <c r="BK211" s="50">
        <f t="shared" si="142"/>
        <v>3.0661040814775986E-3</v>
      </c>
    </row>
    <row r="212" spans="1:63" x14ac:dyDescent="0.3">
      <c r="A212" s="79" t="s">
        <v>2173</v>
      </c>
      <c r="B212" s="79" t="s">
        <v>2174</v>
      </c>
      <c r="C212" s="79">
        <f>VLOOKUP(B212,Площадь!A:B,2,0)</f>
        <v>17.3</v>
      </c>
      <c r="D212" s="97"/>
      <c r="E212">
        <v>31</v>
      </c>
      <c r="F212">
        <v>28</v>
      </c>
      <c r="G212">
        <v>31</v>
      </c>
      <c r="H212">
        <v>30</v>
      </c>
      <c r="I212">
        <v>31</v>
      </c>
      <c r="J212">
        <v>30</v>
      </c>
      <c r="K212">
        <v>31</v>
      </c>
      <c r="L212">
        <v>31</v>
      </c>
      <c r="M212">
        <v>30</v>
      </c>
      <c r="N212">
        <v>31</v>
      </c>
      <c r="O212">
        <v>30</v>
      </c>
      <c r="P212">
        <v>31</v>
      </c>
      <c r="Q212">
        <f t="shared" si="144"/>
        <v>365</v>
      </c>
      <c r="R212" s="116"/>
      <c r="S212" s="99"/>
      <c r="T212" s="50">
        <f t="shared" si="113"/>
        <v>0</v>
      </c>
      <c r="U212" s="50">
        <f t="shared" si="114"/>
        <v>0</v>
      </c>
      <c r="V212" s="50">
        <f t="shared" si="115"/>
        <v>0</v>
      </c>
      <c r="W212" s="50">
        <f t="shared" si="116"/>
        <v>0</v>
      </c>
      <c r="X212" s="50">
        <f t="shared" si="117"/>
        <v>0</v>
      </c>
      <c r="Y212" s="50"/>
      <c r="Z212" s="50"/>
      <c r="AA212" s="50"/>
      <c r="AB212" s="50"/>
      <c r="AC212" s="50"/>
      <c r="AD212" s="50">
        <f t="shared" si="118"/>
        <v>0</v>
      </c>
      <c r="AE212" s="50">
        <f t="shared" si="119"/>
        <v>0</v>
      </c>
      <c r="AF212" s="50">
        <f t="shared" si="120"/>
        <v>0</v>
      </c>
      <c r="AG212" s="50">
        <f t="shared" si="112"/>
        <v>0</v>
      </c>
      <c r="AI212" s="50">
        <f t="shared" si="121"/>
        <v>0</v>
      </c>
      <c r="AJ212" s="50">
        <f t="shared" si="122"/>
        <v>0</v>
      </c>
      <c r="AK212" s="50">
        <f t="shared" si="123"/>
        <v>0</v>
      </c>
      <c r="AL212" s="50">
        <f t="shared" si="124"/>
        <v>0.11636589237984295</v>
      </c>
      <c r="AR212" s="50">
        <f t="shared" si="125"/>
        <v>0.14350755347480976</v>
      </c>
      <c r="AS212" s="50">
        <f t="shared" si="126"/>
        <v>0.15431763313169747</v>
      </c>
      <c r="AT212" s="50">
        <f t="shared" si="127"/>
        <v>0.22233212832839933</v>
      </c>
      <c r="AV212" s="49">
        <f t="shared" si="128"/>
        <v>0</v>
      </c>
      <c r="AW212" s="49">
        <f t="shared" si="129"/>
        <v>0</v>
      </c>
      <c r="AX212" s="49">
        <f t="shared" si="130"/>
        <v>0</v>
      </c>
      <c r="AY212" s="49">
        <f t="shared" si="131"/>
        <v>312.36794686875521</v>
      </c>
      <c r="AZ212" s="49">
        <f t="shared" si="132"/>
        <v>0</v>
      </c>
      <c r="BA212" s="49">
        <f t="shared" si="133"/>
        <v>0</v>
      </c>
      <c r="BB212" s="49">
        <f t="shared" si="134"/>
        <v>0</v>
      </c>
      <c r="BC212" s="49">
        <f t="shared" si="135"/>
        <v>0</v>
      </c>
      <c r="BD212" s="49">
        <f t="shared" si="136"/>
        <v>0</v>
      </c>
      <c r="BE212" s="49">
        <f t="shared" si="137"/>
        <v>385.22593624564036</v>
      </c>
      <c r="BF212" s="49">
        <f t="shared" si="138"/>
        <v>414.24408167340346</v>
      </c>
      <c r="BG212" s="49">
        <f t="shared" si="139"/>
        <v>596.81947199962201</v>
      </c>
      <c r="BH212" s="73">
        <f t="shared" si="140"/>
        <v>1708.6574367874211</v>
      </c>
      <c r="BI212" s="49">
        <f>VLOOKUP(A212,'1_12'!B:Q,16,0)</f>
        <v>6687.2699999999986</v>
      </c>
      <c r="BJ212" s="74">
        <f t="shared" si="141"/>
        <v>-4978.6125632125777</v>
      </c>
      <c r="BK212" s="50">
        <f t="shared" si="142"/>
        <v>3.0661040814775986E-3</v>
      </c>
    </row>
    <row r="213" spans="1:63" x14ac:dyDescent="0.3">
      <c r="A213" s="79" t="s">
        <v>2033</v>
      </c>
      <c r="B213" s="79" t="s">
        <v>2034</v>
      </c>
      <c r="C213" s="79">
        <f>VLOOKUP(B213,Площадь!A:B,2,0)</f>
        <v>15.6</v>
      </c>
      <c r="D213" s="97"/>
      <c r="E213">
        <v>31</v>
      </c>
      <c r="F213">
        <v>28</v>
      </c>
      <c r="G213">
        <v>31</v>
      </c>
      <c r="H213">
        <v>30</v>
      </c>
      <c r="I213">
        <v>31</v>
      </c>
      <c r="J213">
        <v>30</v>
      </c>
      <c r="K213">
        <v>31</v>
      </c>
      <c r="L213">
        <v>31</v>
      </c>
      <c r="M213">
        <v>30</v>
      </c>
      <c r="N213">
        <v>31</v>
      </c>
      <c r="O213">
        <v>30</v>
      </c>
      <c r="P213">
        <v>31</v>
      </c>
      <c r="Q213">
        <f t="shared" si="144"/>
        <v>365</v>
      </c>
      <c r="R213" s="116"/>
      <c r="S213" s="99"/>
      <c r="T213" s="50">
        <f t="shared" si="113"/>
        <v>0</v>
      </c>
      <c r="U213" s="50">
        <f t="shared" si="114"/>
        <v>0</v>
      </c>
      <c r="V213" s="50">
        <f t="shared" si="115"/>
        <v>0</v>
      </c>
      <c r="W213" s="50">
        <f t="shared" si="116"/>
        <v>0</v>
      </c>
      <c r="X213" s="50">
        <f t="shared" si="117"/>
        <v>0</v>
      </c>
      <c r="Y213" s="50"/>
      <c r="Z213" s="50"/>
      <c r="AA213" s="50"/>
      <c r="AB213" s="50"/>
      <c r="AC213" s="50"/>
      <c r="AD213" s="50">
        <f t="shared" si="118"/>
        <v>0</v>
      </c>
      <c r="AE213" s="50">
        <f t="shared" si="119"/>
        <v>0</v>
      </c>
      <c r="AF213" s="50">
        <f t="shared" si="120"/>
        <v>0</v>
      </c>
      <c r="AG213" s="50">
        <f t="shared" si="112"/>
        <v>0</v>
      </c>
      <c r="AI213" s="50">
        <f t="shared" si="121"/>
        <v>0</v>
      </c>
      <c r="AJ213" s="50">
        <f t="shared" si="122"/>
        <v>0</v>
      </c>
      <c r="AK213" s="50">
        <f t="shared" si="123"/>
        <v>0</v>
      </c>
      <c r="AL213" s="50">
        <f t="shared" si="124"/>
        <v>0.10493109370667919</v>
      </c>
      <c r="AR213" s="50">
        <f t="shared" si="125"/>
        <v>0.12940565515647584</v>
      </c>
      <c r="AS213" s="50">
        <f t="shared" si="126"/>
        <v>0.139153472650548</v>
      </c>
      <c r="AT213" s="50">
        <f t="shared" si="127"/>
        <v>0.20048446253890342</v>
      </c>
      <c r="AV213" s="49">
        <f t="shared" si="128"/>
        <v>0</v>
      </c>
      <c r="AW213" s="49">
        <f t="shared" si="129"/>
        <v>0</v>
      </c>
      <c r="AX213" s="49">
        <f t="shared" si="130"/>
        <v>0</v>
      </c>
      <c r="AY213" s="49">
        <f t="shared" si="131"/>
        <v>281.67283070246134</v>
      </c>
      <c r="AZ213" s="49">
        <f t="shared" si="132"/>
        <v>0</v>
      </c>
      <c r="BA213" s="49">
        <f t="shared" si="133"/>
        <v>0</v>
      </c>
      <c r="BB213" s="49">
        <f t="shared" si="134"/>
        <v>0</v>
      </c>
      <c r="BC213" s="49">
        <f t="shared" si="135"/>
        <v>0</v>
      </c>
      <c r="BD213" s="49">
        <f t="shared" si="136"/>
        <v>0</v>
      </c>
      <c r="BE213" s="49">
        <f t="shared" si="137"/>
        <v>347.37136447583748</v>
      </c>
      <c r="BF213" s="49">
        <f t="shared" si="138"/>
        <v>373.53801584422507</v>
      </c>
      <c r="BG213" s="49">
        <f t="shared" si="139"/>
        <v>538.17247186093084</v>
      </c>
      <c r="BH213" s="73">
        <f t="shared" si="140"/>
        <v>1540.7546828834547</v>
      </c>
      <c r="BI213" s="49">
        <f>VLOOKUP(A213,'1_12'!B:Q,16,0)</f>
        <v>6030.18</v>
      </c>
      <c r="BJ213" s="74">
        <f t="shared" si="141"/>
        <v>-4489.4253171165456</v>
      </c>
      <c r="BK213" s="50">
        <f t="shared" si="142"/>
        <v>3.0661040814775986E-3</v>
      </c>
    </row>
    <row r="214" spans="1:63" x14ac:dyDescent="0.3">
      <c r="A214" s="79" t="s">
        <v>1744</v>
      </c>
      <c r="B214" s="79" t="s">
        <v>1745</v>
      </c>
      <c r="C214" s="79">
        <f>VLOOKUP(B214,Площадь!A:B,2,0)</f>
        <v>13.6</v>
      </c>
      <c r="D214" s="97"/>
      <c r="E214">
        <v>31</v>
      </c>
      <c r="F214">
        <v>28</v>
      </c>
      <c r="G214">
        <v>31</v>
      </c>
      <c r="H214">
        <v>30</v>
      </c>
      <c r="I214">
        <v>31</v>
      </c>
      <c r="J214">
        <v>30</v>
      </c>
      <c r="K214">
        <v>31</v>
      </c>
      <c r="L214">
        <v>31</v>
      </c>
      <c r="M214">
        <v>30</v>
      </c>
      <c r="N214">
        <v>31</v>
      </c>
      <c r="O214">
        <v>30</v>
      </c>
      <c r="P214">
        <v>31</v>
      </c>
      <c r="Q214">
        <f t="shared" si="144"/>
        <v>365</v>
      </c>
      <c r="R214" s="116"/>
      <c r="S214" s="99"/>
      <c r="T214" s="50">
        <f t="shared" si="113"/>
        <v>0</v>
      </c>
      <c r="U214" s="50">
        <f t="shared" si="114"/>
        <v>0</v>
      </c>
      <c r="V214" s="50">
        <f t="shared" si="115"/>
        <v>0</v>
      </c>
      <c r="W214" s="50">
        <f t="shared" si="116"/>
        <v>0</v>
      </c>
      <c r="X214" s="50">
        <f t="shared" si="117"/>
        <v>0</v>
      </c>
      <c r="Y214" s="50"/>
      <c r="Z214" s="50"/>
      <c r="AA214" s="50"/>
      <c r="AB214" s="50"/>
      <c r="AC214" s="50"/>
      <c r="AD214" s="50">
        <f t="shared" si="118"/>
        <v>0</v>
      </c>
      <c r="AE214" s="50">
        <f t="shared" si="119"/>
        <v>0</v>
      </c>
      <c r="AF214" s="50">
        <f t="shared" si="120"/>
        <v>0</v>
      </c>
      <c r="AG214" s="50">
        <f t="shared" si="112"/>
        <v>0</v>
      </c>
      <c r="AI214" s="50">
        <f t="shared" si="121"/>
        <v>0</v>
      </c>
      <c r="AJ214" s="50">
        <f t="shared" si="122"/>
        <v>0</v>
      </c>
      <c r="AK214" s="50">
        <f t="shared" si="123"/>
        <v>0</v>
      </c>
      <c r="AL214" s="50">
        <f t="shared" si="124"/>
        <v>9.1478389385310055E-2</v>
      </c>
      <c r="AR214" s="50">
        <f t="shared" si="125"/>
        <v>0.11281518654667125</v>
      </c>
      <c r="AS214" s="50">
        <f t="shared" si="126"/>
        <v>0.12131328384919567</v>
      </c>
      <c r="AT214" s="50">
        <f t="shared" si="127"/>
        <v>0.1747813263159671</v>
      </c>
      <c r="AV214" s="49">
        <f t="shared" si="128"/>
        <v>0</v>
      </c>
      <c r="AW214" s="49">
        <f t="shared" si="129"/>
        <v>0</v>
      </c>
      <c r="AX214" s="49">
        <f t="shared" si="130"/>
        <v>0</v>
      </c>
      <c r="AY214" s="49">
        <f t="shared" si="131"/>
        <v>245.56092933035092</v>
      </c>
      <c r="AZ214" s="49">
        <f t="shared" si="132"/>
        <v>0</v>
      </c>
      <c r="BA214" s="49">
        <f t="shared" si="133"/>
        <v>0</v>
      </c>
      <c r="BB214" s="49">
        <f t="shared" si="134"/>
        <v>0</v>
      </c>
      <c r="BC214" s="49">
        <f t="shared" si="135"/>
        <v>0</v>
      </c>
      <c r="BD214" s="49">
        <f t="shared" si="136"/>
        <v>0</v>
      </c>
      <c r="BE214" s="49">
        <f t="shared" si="137"/>
        <v>302.83657415842242</v>
      </c>
      <c r="BF214" s="49">
        <f t="shared" si="138"/>
        <v>325.64852663342691</v>
      </c>
      <c r="BG214" s="49">
        <f t="shared" si="139"/>
        <v>469.17600110952947</v>
      </c>
      <c r="BH214" s="73">
        <f t="shared" si="140"/>
        <v>1343.2220312317295</v>
      </c>
      <c r="BI214" s="49">
        <f>VLOOKUP(A214,'1_12'!B:Q,16,0)</f>
        <v>5257.08</v>
      </c>
      <c r="BJ214" s="74">
        <f t="shared" si="141"/>
        <v>-3913.8579687682704</v>
      </c>
      <c r="BK214" s="50">
        <f t="shared" si="142"/>
        <v>3.0661040814775986E-3</v>
      </c>
    </row>
    <row r="215" spans="1:63" x14ac:dyDescent="0.3">
      <c r="A215" s="79" t="s">
        <v>1486</v>
      </c>
      <c r="B215" s="79" t="s">
        <v>1487</v>
      </c>
      <c r="C215" s="79">
        <f>VLOOKUP(B215,Площадь!A:B,2,0)</f>
        <v>17.3</v>
      </c>
      <c r="D215" s="97"/>
      <c r="E215">
        <v>31</v>
      </c>
      <c r="F215">
        <v>28</v>
      </c>
      <c r="G215">
        <v>31</v>
      </c>
      <c r="H215">
        <v>30</v>
      </c>
      <c r="I215">
        <v>31</v>
      </c>
      <c r="J215">
        <v>30</v>
      </c>
      <c r="K215">
        <v>31</v>
      </c>
      <c r="L215">
        <v>31</v>
      </c>
      <c r="M215">
        <v>30</v>
      </c>
      <c r="N215">
        <v>31</v>
      </c>
      <c r="O215">
        <v>30</v>
      </c>
      <c r="P215">
        <v>31</v>
      </c>
      <c r="Q215">
        <f t="shared" si="144"/>
        <v>365</v>
      </c>
      <c r="R215" s="116"/>
      <c r="S215" s="99"/>
      <c r="T215" s="50">
        <f t="shared" si="113"/>
        <v>0</v>
      </c>
      <c r="U215" s="50">
        <f t="shared" si="114"/>
        <v>0</v>
      </c>
      <c r="V215" s="50">
        <f t="shared" si="115"/>
        <v>0</v>
      </c>
      <c r="W215" s="50">
        <f t="shared" si="116"/>
        <v>0</v>
      </c>
      <c r="X215" s="50">
        <f t="shared" si="117"/>
        <v>0</v>
      </c>
      <c r="Y215" s="50"/>
      <c r="Z215" s="50"/>
      <c r="AA215" s="50"/>
      <c r="AB215" s="50"/>
      <c r="AC215" s="50"/>
      <c r="AD215" s="50">
        <f t="shared" si="118"/>
        <v>0</v>
      </c>
      <c r="AE215" s="50">
        <f t="shared" si="119"/>
        <v>0</v>
      </c>
      <c r="AF215" s="50">
        <f t="shared" si="120"/>
        <v>0</v>
      </c>
      <c r="AG215" s="50">
        <f t="shared" si="112"/>
        <v>0</v>
      </c>
      <c r="AI215" s="50">
        <f t="shared" si="121"/>
        <v>0</v>
      </c>
      <c r="AJ215" s="50">
        <f t="shared" si="122"/>
        <v>0</v>
      </c>
      <c r="AK215" s="50">
        <f t="shared" si="123"/>
        <v>0</v>
      </c>
      <c r="AL215" s="50">
        <f t="shared" si="124"/>
        <v>0.11636589237984295</v>
      </c>
      <c r="AR215" s="50">
        <f t="shared" si="125"/>
        <v>0.14350755347480976</v>
      </c>
      <c r="AS215" s="50">
        <f t="shared" si="126"/>
        <v>0.15431763313169747</v>
      </c>
      <c r="AT215" s="50">
        <f t="shared" si="127"/>
        <v>0.22233212832839933</v>
      </c>
      <c r="AV215" s="49">
        <f t="shared" si="128"/>
        <v>0</v>
      </c>
      <c r="AW215" s="49">
        <f t="shared" si="129"/>
        <v>0</v>
      </c>
      <c r="AX215" s="49">
        <f t="shared" si="130"/>
        <v>0</v>
      </c>
      <c r="AY215" s="49">
        <f t="shared" si="131"/>
        <v>312.36794686875521</v>
      </c>
      <c r="AZ215" s="49">
        <f t="shared" si="132"/>
        <v>0</v>
      </c>
      <c r="BA215" s="49">
        <f t="shared" si="133"/>
        <v>0</v>
      </c>
      <c r="BB215" s="49">
        <f t="shared" si="134"/>
        <v>0</v>
      </c>
      <c r="BC215" s="49">
        <f t="shared" si="135"/>
        <v>0</v>
      </c>
      <c r="BD215" s="49">
        <f t="shared" si="136"/>
        <v>0</v>
      </c>
      <c r="BE215" s="49">
        <f t="shared" si="137"/>
        <v>385.22593624564036</v>
      </c>
      <c r="BF215" s="49">
        <f t="shared" si="138"/>
        <v>414.24408167340346</v>
      </c>
      <c r="BG215" s="49">
        <f t="shared" si="139"/>
        <v>596.81947199962201</v>
      </c>
      <c r="BH215" s="73">
        <f t="shared" si="140"/>
        <v>1708.6574367874211</v>
      </c>
      <c r="BI215" s="49">
        <f>VLOOKUP(A215,'1_12'!B:Q,16,0)</f>
        <v>6687.2699999999986</v>
      </c>
      <c r="BJ215" s="74">
        <f t="shared" si="141"/>
        <v>-4978.6125632125777</v>
      </c>
      <c r="BK215" s="50">
        <f t="shared" si="142"/>
        <v>3.0661040814775986E-3</v>
      </c>
    </row>
    <row r="216" spans="1:63" x14ac:dyDescent="0.3">
      <c r="A216" s="79" t="s">
        <v>1337</v>
      </c>
      <c r="B216" s="79" t="s">
        <v>1338</v>
      </c>
      <c r="C216" s="79">
        <f>VLOOKUP(B216,Площадь!A:B,2,0)</f>
        <v>15.9</v>
      </c>
      <c r="D216" s="97"/>
      <c r="E216">
        <v>31</v>
      </c>
      <c r="F216">
        <v>28</v>
      </c>
      <c r="G216">
        <v>31</v>
      </c>
      <c r="H216">
        <v>30</v>
      </c>
      <c r="I216">
        <v>31</v>
      </c>
      <c r="J216">
        <v>30</v>
      </c>
      <c r="K216">
        <v>31</v>
      </c>
      <c r="L216">
        <v>31</v>
      </c>
      <c r="M216">
        <v>30</v>
      </c>
      <c r="N216">
        <v>31</v>
      </c>
      <c r="O216">
        <v>30</v>
      </c>
      <c r="P216">
        <v>31</v>
      </c>
      <c r="Q216">
        <f t="shared" si="144"/>
        <v>365</v>
      </c>
      <c r="R216" s="116"/>
      <c r="S216" s="99"/>
      <c r="T216" s="50">
        <f t="shared" si="113"/>
        <v>0</v>
      </c>
      <c r="U216" s="50">
        <f t="shared" si="114"/>
        <v>0</v>
      </c>
      <c r="V216" s="50">
        <f t="shared" si="115"/>
        <v>0</v>
      </c>
      <c r="W216" s="50">
        <f t="shared" si="116"/>
        <v>0</v>
      </c>
      <c r="X216" s="50">
        <f t="shared" si="117"/>
        <v>0</v>
      </c>
      <c r="Y216" s="50"/>
      <c r="Z216" s="50"/>
      <c r="AA216" s="50"/>
      <c r="AB216" s="50"/>
      <c r="AC216" s="50"/>
      <c r="AD216" s="50">
        <f t="shared" si="118"/>
        <v>0</v>
      </c>
      <c r="AE216" s="50">
        <f t="shared" si="119"/>
        <v>0</v>
      </c>
      <c r="AF216" s="50">
        <f t="shared" si="120"/>
        <v>0</v>
      </c>
      <c r="AG216" s="50">
        <f t="shared" si="112"/>
        <v>0</v>
      </c>
      <c r="AI216" s="50">
        <f t="shared" si="121"/>
        <v>0</v>
      </c>
      <c r="AJ216" s="50">
        <f t="shared" si="122"/>
        <v>0</v>
      </c>
      <c r="AK216" s="50">
        <f t="shared" si="123"/>
        <v>0</v>
      </c>
      <c r="AL216" s="50">
        <f t="shared" si="124"/>
        <v>0.10694899935488456</v>
      </c>
      <c r="AR216" s="50">
        <f t="shared" si="125"/>
        <v>0.13189422544794654</v>
      </c>
      <c r="AS216" s="50">
        <f t="shared" si="126"/>
        <v>0.14182950097075084</v>
      </c>
      <c r="AT216" s="50">
        <f t="shared" si="127"/>
        <v>0.20433993297234387</v>
      </c>
      <c r="AV216" s="49">
        <f t="shared" si="128"/>
        <v>0</v>
      </c>
      <c r="AW216" s="49">
        <f t="shared" si="129"/>
        <v>0</v>
      </c>
      <c r="AX216" s="49">
        <f t="shared" si="130"/>
        <v>0</v>
      </c>
      <c r="AY216" s="49">
        <f t="shared" si="131"/>
        <v>287.08961590827789</v>
      </c>
      <c r="AZ216" s="49">
        <f t="shared" si="132"/>
        <v>0</v>
      </c>
      <c r="BA216" s="49">
        <f t="shared" si="133"/>
        <v>0</v>
      </c>
      <c r="BB216" s="49">
        <f t="shared" si="134"/>
        <v>0</v>
      </c>
      <c r="BC216" s="49">
        <f t="shared" si="135"/>
        <v>0</v>
      </c>
      <c r="BD216" s="49">
        <f t="shared" si="136"/>
        <v>0</v>
      </c>
      <c r="BE216" s="49">
        <f t="shared" si="137"/>
        <v>354.05158302344978</v>
      </c>
      <c r="BF216" s="49">
        <f t="shared" si="138"/>
        <v>380.72143922584473</v>
      </c>
      <c r="BG216" s="49">
        <f t="shared" si="139"/>
        <v>548.52194247364105</v>
      </c>
      <c r="BH216" s="73">
        <f t="shared" si="140"/>
        <v>1570.3845806312133</v>
      </c>
      <c r="BI216" s="49">
        <f>VLOOKUP(A216,'1_12'!B:Q,16,0)</f>
        <v>6146.0999999999985</v>
      </c>
      <c r="BJ216" s="74">
        <f t="shared" si="141"/>
        <v>-4575.7154193687857</v>
      </c>
      <c r="BK216" s="50">
        <f t="shared" si="142"/>
        <v>3.0661040814775982E-3</v>
      </c>
    </row>
    <row r="217" spans="1:63" x14ac:dyDescent="0.3">
      <c r="A217" s="79" t="s">
        <v>1712</v>
      </c>
      <c r="B217" s="79" t="s">
        <v>1713</v>
      </c>
      <c r="C217" s="79">
        <f>VLOOKUP(B217,Площадь!A:B,2,0)</f>
        <v>13.9</v>
      </c>
      <c r="D217" s="97"/>
      <c r="E217">
        <v>31</v>
      </c>
      <c r="F217">
        <v>28</v>
      </c>
      <c r="G217">
        <v>31</v>
      </c>
      <c r="H217">
        <v>30</v>
      </c>
      <c r="I217">
        <v>31</v>
      </c>
      <c r="J217">
        <v>30</v>
      </c>
      <c r="K217">
        <v>31</v>
      </c>
      <c r="L217">
        <v>31</v>
      </c>
      <c r="M217">
        <v>30</v>
      </c>
      <c r="N217">
        <v>31</v>
      </c>
      <c r="O217">
        <v>30</v>
      </c>
      <c r="P217">
        <v>31</v>
      </c>
      <c r="Q217">
        <f t="shared" si="144"/>
        <v>365</v>
      </c>
      <c r="R217" s="116"/>
      <c r="S217" s="99"/>
      <c r="T217" s="50">
        <f t="shared" si="113"/>
        <v>0</v>
      </c>
      <c r="U217" s="50">
        <f t="shared" si="114"/>
        <v>0</v>
      </c>
      <c r="V217" s="50">
        <f t="shared" si="115"/>
        <v>0</v>
      </c>
      <c r="W217" s="50">
        <f t="shared" si="116"/>
        <v>0</v>
      </c>
      <c r="X217" s="50">
        <f t="shared" si="117"/>
        <v>0</v>
      </c>
      <c r="Y217" s="50"/>
      <c r="Z217" s="50"/>
      <c r="AA217" s="50"/>
      <c r="AB217" s="50"/>
      <c r="AC217" s="50"/>
      <c r="AD217" s="50">
        <f t="shared" si="118"/>
        <v>0</v>
      </c>
      <c r="AE217" s="50">
        <f t="shared" si="119"/>
        <v>0</v>
      </c>
      <c r="AF217" s="50">
        <f t="shared" si="120"/>
        <v>0</v>
      </c>
      <c r="AG217" s="50">
        <f t="shared" si="112"/>
        <v>0</v>
      </c>
      <c r="AI217" s="50">
        <f t="shared" si="121"/>
        <v>0</v>
      </c>
      <c r="AJ217" s="50">
        <f t="shared" si="122"/>
        <v>0</v>
      </c>
      <c r="AK217" s="50">
        <f t="shared" si="123"/>
        <v>0</v>
      </c>
      <c r="AL217" s="50">
        <f t="shared" si="124"/>
        <v>9.3496295033515434E-2</v>
      </c>
      <c r="AR217" s="50">
        <f t="shared" si="125"/>
        <v>0.11530375683814195</v>
      </c>
      <c r="AS217" s="50">
        <f t="shared" si="126"/>
        <v>0.12398931216939856</v>
      </c>
      <c r="AT217" s="50">
        <f t="shared" si="127"/>
        <v>0.17863679674940755</v>
      </c>
      <c r="AV217" s="49">
        <f t="shared" si="128"/>
        <v>0</v>
      </c>
      <c r="AW217" s="49">
        <f t="shared" si="129"/>
        <v>0</v>
      </c>
      <c r="AX217" s="49">
        <f t="shared" si="130"/>
        <v>0</v>
      </c>
      <c r="AY217" s="49">
        <f t="shared" si="131"/>
        <v>250.9777145361675</v>
      </c>
      <c r="AZ217" s="49">
        <f t="shared" si="132"/>
        <v>0</v>
      </c>
      <c r="BA217" s="49">
        <f t="shared" si="133"/>
        <v>0</v>
      </c>
      <c r="BB217" s="49">
        <f t="shared" si="134"/>
        <v>0</v>
      </c>
      <c r="BC217" s="49">
        <f t="shared" si="135"/>
        <v>0</v>
      </c>
      <c r="BD217" s="49">
        <f t="shared" si="136"/>
        <v>0</v>
      </c>
      <c r="BE217" s="49">
        <f t="shared" si="137"/>
        <v>309.51679270603472</v>
      </c>
      <c r="BF217" s="49">
        <f t="shared" si="138"/>
        <v>332.83195001504674</v>
      </c>
      <c r="BG217" s="49">
        <f t="shared" si="139"/>
        <v>479.52547172223967</v>
      </c>
      <c r="BH217" s="73">
        <f t="shared" si="140"/>
        <v>1372.8519289794885</v>
      </c>
      <c r="BI217" s="49">
        <f>VLOOKUP(A217,'1_12'!B:Q,16,0)</f>
        <v>5373</v>
      </c>
      <c r="BJ217" s="74">
        <f t="shared" si="141"/>
        <v>-4000.1480710205115</v>
      </c>
      <c r="BK217" s="50">
        <f t="shared" si="142"/>
        <v>3.0661040814775986E-3</v>
      </c>
    </row>
    <row r="218" spans="1:63" x14ac:dyDescent="0.3">
      <c r="A218" s="79" t="s">
        <v>687</v>
      </c>
      <c r="B218" s="79" t="s">
        <v>688</v>
      </c>
      <c r="C218" s="79">
        <f>VLOOKUP(B218,Площадь!A:B,2,0)</f>
        <v>17.600000000000001</v>
      </c>
      <c r="D218" s="97"/>
      <c r="E218">
        <v>31</v>
      </c>
      <c r="F218">
        <v>28</v>
      </c>
      <c r="G218">
        <v>31</v>
      </c>
      <c r="H218">
        <v>30</v>
      </c>
      <c r="I218">
        <v>31</v>
      </c>
      <c r="J218">
        <v>30</v>
      </c>
      <c r="K218">
        <v>31</v>
      </c>
      <c r="L218">
        <v>31</v>
      </c>
      <c r="M218">
        <v>30</v>
      </c>
      <c r="N218">
        <v>31</v>
      </c>
      <c r="O218">
        <v>30</v>
      </c>
      <c r="P218">
        <v>31</v>
      </c>
      <c r="Q218">
        <f t="shared" si="144"/>
        <v>365</v>
      </c>
      <c r="R218" s="116"/>
      <c r="S218" s="99"/>
      <c r="T218" s="50">
        <f t="shared" si="113"/>
        <v>0</v>
      </c>
      <c r="U218" s="50">
        <f t="shared" si="114"/>
        <v>0</v>
      </c>
      <c r="V218" s="50">
        <f t="shared" si="115"/>
        <v>0</v>
      </c>
      <c r="W218" s="50">
        <f t="shared" si="116"/>
        <v>0</v>
      </c>
      <c r="X218" s="50">
        <f t="shared" si="117"/>
        <v>0</v>
      </c>
      <c r="Y218" s="50"/>
      <c r="Z218" s="50"/>
      <c r="AA218" s="50"/>
      <c r="AB218" s="50"/>
      <c r="AC218" s="50"/>
      <c r="AD218" s="50">
        <f t="shared" si="118"/>
        <v>0</v>
      </c>
      <c r="AE218" s="50">
        <f t="shared" si="119"/>
        <v>0</v>
      </c>
      <c r="AF218" s="50">
        <f t="shared" si="120"/>
        <v>0</v>
      </c>
      <c r="AG218" s="50">
        <f t="shared" si="112"/>
        <v>0</v>
      </c>
      <c r="AI218" s="50">
        <f t="shared" si="121"/>
        <v>0</v>
      </c>
      <c r="AJ218" s="50">
        <f t="shared" si="122"/>
        <v>0</v>
      </c>
      <c r="AK218" s="50">
        <f t="shared" si="123"/>
        <v>0</v>
      </c>
      <c r="AL218" s="50">
        <f t="shared" si="124"/>
        <v>0.11838379802804834</v>
      </c>
      <c r="AR218" s="50">
        <f t="shared" si="125"/>
        <v>0.14599612376628046</v>
      </c>
      <c r="AS218" s="50">
        <f t="shared" si="126"/>
        <v>0.15699366145190033</v>
      </c>
      <c r="AT218" s="50">
        <f t="shared" si="127"/>
        <v>0.22618759876183978</v>
      </c>
      <c r="AV218" s="49">
        <f t="shared" si="128"/>
        <v>0</v>
      </c>
      <c r="AW218" s="49">
        <f t="shared" si="129"/>
        <v>0</v>
      </c>
      <c r="AX218" s="49">
        <f t="shared" si="130"/>
        <v>0</v>
      </c>
      <c r="AY218" s="49">
        <f t="shared" si="131"/>
        <v>317.78473207457188</v>
      </c>
      <c r="AZ218" s="49">
        <f t="shared" si="132"/>
        <v>0</v>
      </c>
      <c r="BA218" s="49">
        <f t="shared" si="133"/>
        <v>0</v>
      </c>
      <c r="BB218" s="49">
        <f t="shared" si="134"/>
        <v>0</v>
      </c>
      <c r="BC218" s="49">
        <f t="shared" si="135"/>
        <v>0</v>
      </c>
      <c r="BD218" s="49">
        <f t="shared" si="136"/>
        <v>0</v>
      </c>
      <c r="BE218" s="49">
        <f t="shared" si="137"/>
        <v>391.90615479325265</v>
      </c>
      <c r="BF218" s="49">
        <f t="shared" si="138"/>
        <v>421.42750505502318</v>
      </c>
      <c r="BG218" s="49">
        <f t="shared" si="139"/>
        <v>607.16894261233222</v>
      </c>
      <c r="BH218" s="73">
        <f t="shared" si="140"/>
        <v>1738.28733453518</v>
      </c>
      <c r="BI218" s="49">
        <f>VLOOKUP(A218,'1_12'!B:Q,16,0)</f>
        <v>6803.28</v>
      </c>
      <c r="BJ218" s="74">
        <f t="shared" si="141"/>
        <v>-5064.9926654648198</v>
      </c>
      <c r="BK218" s="50">
        <f t="shared" si="142"/>
        <v>3.0661040814775986E-3</v>
      </c>
    </row>
    <row r="219" spans="1:63" x14ac:dyDescent="0.3">
      <c r="A219" s="79" t="s">
        <v>1360</v>
      </c>
      <c r="B219" s="79" t="s">
        <v>1361</v>
      </c>
      <c r="C219" s="79">
        <f>VLOOKUP(B219,Площадь!A:B,2,0)</f>
        <v>15.9</v>
      </c>
      <c r="D219" s="97"/>
      <c r="E219">
        <v>31</v>
      </c>
      <c r="F219">
        <v>28</v>
      </c>
      <c r="G219">
        <v>31</v>
      </c>
      <c r="H219">
        <v>30</v>
      </c>
      <c r="I219">
        <v>31</v>
      </c>
      <c r="J219">
        <v>30</v>
      </c>
      <c r="K219">
        <v>31</v>
      </c>
      <c r="L219">
        <v>31</v>
      </c>
      <c r="M219">
        <v>30</v>
      </c>
      <c r="N219">
        <v>31</v>
      </c>
      <c r="O219">
        <v>30</v>
      </c>
      <c r="P219">
        <v>31</v>
      </c>
      <c r="Q219">
        <f t="shared" si="144"/>
        <v>365</v>
      </c>
      <c r="R219" s="116"/>
      <c r="S219" s="99"/>
      <c r="T219" s="50">
        <f t="shared" si="113"/>
        <v>0</v>
      </c>
      <c r="U219" s="50">
        <f t="shared" si="114"/>
        <v>0</v>
      </c>
      <c r="V219" s="50">
        <f t="shared" si="115"/>
        <v>0</v>
      </c>
      <c r="W219" s="50">
        <f t="shared" si="116"/>
        <v>0</v>
      </c>
      <c r="X219" s="50">
        <f t="shared" si="117"/>
        <v>0</v>
      </c>
      <c r="Y219" s="50"/>
      <c r="Z219" s="50"/>
      <c r="AA219" s="50"/>
      <c r="AB219" s="50"/>
      <c r="AC219" s="50"/>
      <c r="AD219" s="50">
        <f t="shared" si="118"/>
        <v>0</v>
      </c>
      <c r="AE219" s="50">
        <f t="shared" si="119"/>
        <v>0</v>
      </c>
      <c r="AF219" s="50">
        <f t="shared" si="120"/>
        <v>0</v>
      </c>
      <c r="AG219" s="50">
        <f t="shared" si="112"/>
        <v>0</v>
      </c>
      <c r="AI219" s="50">
        <f t="shared" si="121"/>
        <v>0</v>
      </c>
      <c r="AJ219" s="50">
        <f t="shared" si="122"/>
        <v>0</v>
      </c>
      <c r="AK219" s="50">
        <f t="shared" si="123"/>
        <v>0</v>
      </c>
      <c r="AL219" s="50">
        <f t="shared" si="124"/>
        <v>0.10694899935488456</v>
      </c>
      <c r="AR219" s="50">
        <f t="shared" si="125"/>
        <v>0.13189422544794654</v>
      </c>
      <c r="AS219" s="50">
        <f t="shared" si="126"/>
        <v>0.14182950097075084</v>
      </c>
      <c r="AT219" s="50">
        <f t="shared" si="127"/>
        <v>0.20433993297234387</v>
      </c>
      <c r="AV219" s="49">
        <f t="shared" si="128"/>
        <v>0</v>
      </c>
      <c r="AW219" s="49">
        <f t="shared" si="129"/>
        <v>0</v>
      </c>
      <c r="AX219" s="49">
        <f t="shared" si="130"/>
        <v>0</v>
      </c>
      <c r="AY219" s="49">
        <f t="shared" si="131"/>
        <v>287.08961590827789</v>
      </c>
      <c r="AZ219" s="49">
        <f t="shared" si="132"/>
        <v>0</v>
      </c>
      <c r="BA219" s="49">
        <f t="shared" si="133"/>
        <v>0</v>
      </c>
      <c r="BB219" s="49">
        <f t="shared" si="134"/>
        <v>0</v>
      </c>
      <c r="BC219" s="49">
        <f t="shared" si="135"/>
        <v>0</v>
      </c>
      <c r="BD219" s="49">
        <f t="shared" si="136"/>
        <v>0</v>
      </c>
      <c r="BE219" s="49">
        <f t="shared" si="137"/>
        <v>354.05158302344978</v>
      </c>
      <c r="BF219" s="49">
        <f t="shared" si="138"/>
        <v>380.72143922584473</v>
      </c>
      <c r="BG219" s="49">
        <f t="shared" si="139"/>
        <v>548.52194247364105</v>
      </c>
      <c r="BH219" s="73">
        <f t="shared" si="140"/>
        <v>1570.3845806312133</v>
      </c>
      <c r="BI219" s="49">
        <f>VLOOKUP(A219,'1_12'!B:Q,16,0)</f>
        <v>6146.0999999999985</v>
      </c>
      <c r="BJ219" s="74">
        <f t="shared" si="141"/>
        <v>-4575.7154193687857</v>
      </c>
      <c r="BK219" s="50">
        <f t="shared" si="142"/>
        <v>3.0661040814775982E-3</v>
      </c>
    </row>
    <row r="220" spans="1:63" x14ac:dyDescent="0.3">
      <c r="A220" s="79" t="s">
        <v>1275</v>
      </c>
      <c r="B220" s="79" t="s">
        <v>1276</v>
      </c>
      <c r="C220" s="79">
        <f>VLOOKUP(B220,Площадь!A:B,2,0)</f>
        <v>13.9</v>
      </c>
      <c r="D220" s="97"/>
      <c r="E220">
        <v>31</v>
      </c>
      <c r="F220">
        <v>28</v>
      </c>
      <c r="G220">
        <v>31</v>
      </c>
      <c r="H220">
        <v>30</v>
      </c>
      <c r="I220">
        <v>31</v>
      </c>
      <c r="J220">
        <v>30</v>
      </c>
      <c r="K220">
        <v>31</v>
      </c>
      <c r="L220">
        <v>31</v>
      </c>
      <c r="M220">
        <v>30</v>
      </c>
      <c r="N220">
        <v>31</v>
      </c>
      <c r="O220">
        <v>30</v>
      </c>
      <c r="P220">
        <v>31</v>
      </c>
      <c r="Q220">
        <f t="shared" si="144"/>
        <v>365</v>
      </c>
      <c r="R220" s="116"/>
      <c r="S220" s="99"/>
      <c r="T220" s="50">
        <f t="shared" si="113"/>
        <v>0</v>
      </c>
      <c r="U220" s="50">
        <f t="shared" si="114"/>
        <v>0</v>
      </c>
      <c r="V220" s="50">
        <f t="shared" si="115"/>
        <v>0</v>
      </c>
      <c r="W220" s="50">
        <f t="shared" si="116"/>
        <v>0</v>
      </c>
      <c r="X220" s="50">
        <f t="shared" si="117"/>
        <v>0</v>
      </c>
      <c r="Y220" s="50"/>
      <c r="Z220" s="50"/>
      <c r="AA220" s="50"/>
      <c r="AB220" s="50"/>
      <c r="AC220" s="50"/>
      <c r="AD220" s="50">
        <f t="shared" si="118"/>
        <v>0</v>
      </c>
      <c r="AE220" s="50">
        <f t="shared" si="119"/>
        <v>0</v>
      </c>
      <c r="AF220" s="50">
        <f t="shared" si="120"/>
        <v>0</v>
      </c>
      <c r="AG220" s="50">
        <f t="shared" si="112"/>
        <v>0</v>
      </c>
      <c r="AI220" s="50">
        <f t="shared" si="121"/>
        <v>0</v>
      </c>
      <c r="AJ220" s="50">
        <f t="shared" si="122"/>
        <v>0</v>
      </c>
      <c r="AK220" s="50">
        <f t="shared" si="123"/>
        <v>0</v>
      </c>
      <c r="AL220" s="50">
        <f t="shared" si="124"/>
        <v>9.3496295033515434E-2</v>
      </c>
      <c r="AR220" s="50">
        <f t="shared" si="125"/>
        <v>0.11530375683814195</v>
      </c>
      <c r="AS220" s="50">
        <f t="shared" si="126"/>
        <v>0.12398931216939856</v>
      </c>
      <c r="AT220" s="50">
        <f t="shared" si="127"/>
        <v>0.17863679674940755</v>
      </c>
      <c r="AV220" s="49">
        <f t="shared" si="128"/>
        <v>0</v>
      </c>
      <c r="AW220" s="49">
        <f t="shared" si="129"/>
        <v>0</v>
      </c>
      <c r="AX220" s="49">
        <f t="shared" si="130"/>
        <v>0</v>
      </c>
      <c r="AY220" s="49">
        <f t="shared" si="131"/>
        <v>250.9777145361675</v>
      </c>
      <c r="AZ220" s="49">
        <f t="shared" si="132"/>
        <v>0</v>
      </c>
      <c r="BA220" s="49">
        <f t="shared" si="133"/>
        <v>0</v>
      </c>
      <c r="BB220" s="49">
        <f t="shared" si="134"/>
        <v>0</v>
      </c>
      <c r="BC220" s="49">
        <f t="shared" si="135"/>
        <v>0</v>
      </c>
      <c r="BD220" s="49">
        <f t="shared" si="136"/>
        <v>0</v>
      </c>
      <c r="BE220" s="49">
        <f t="shared" si="137"/>
        <v>309.51679270603472</v>
      </c>
      <c r="BF220" s="49">
        <f t="shared" si="138"/>
        <v>332.83195001504674</v>
      </c>
      <c r="BG220" s="49">
        <f t="shared" si="139"/>
        <v>479.52547172223967</v>
      </c>
      <c r="BH220" s="73">
        <f t="shared" si="140"/>
        <v>1372.8519289794885</v>
      </c>
      <c r="BI220" s="49">
        <f>VLOOKUP(A220,'1_12'!B:Q,16,0)</f>
        <v>5373</v>
      </c>
      <c r="BJ220" s="74">
        <f t="shared" si="141"/>
        <v>-4000.1480710205115</v>
      </c>
      <c r="BK220" s="50">
        <f t="shared" si="142"/>
        <v>3.0661040814775986E-3</v>
      </c>
    </row>
    <row r="221" spans="1:63" x14ac:dyDescent="0.3">
      <c r="A221" s="79" t="s">
        <v>594</v>
      </c>
      <c r="B221" s="79" t="s">
        <v>595</v>
      </c>
      <c r="C221" s="79">
        <f>VLOOKUP(B221,Площадь!A:B,2,0)</f>
        <v>15.1</v>
      </c>
      <c r="D221" s="97"/>
      <c r="E221">
        <v>31</v>
      </c>
      <c r="F221">
        <v>28</v>
      </c>
      <c r="G221">
        <v>31</v>
      </c>
      <c r="H221">
        <v>30</v>
      </c>
      <c r="I221">
        <v>31</v>
      </c>
      <c r="J221">
        <v>30</v>
      </c>
      <c r="K221">
        <v>31</v>
      </c>
      <c r="L221">
        <v>31</v>
      </c>
      <c r="M221">
        <v>30</v>
      </c>
      <c r="N221">
        <v>31</v>
      </c>
      <c r="O221">
        <v>30</v>
      </c>
      <c r="P221">
        <v>31</v>
      </c>
      <c r="Q221">
        <f t="shared" si="144"/>
        <v>365</v>
      </c>
      <c r="R221" s="116"/>
      <c r="S221" s="99"/>
      <c r="T221" s="50">
        <f t="shared" si="113"/>
        <v>0</v>
      </c>
      <c r="U221" s="50">
        <f t="shared" si="114"/>
        <v>0</v>
      </c>
      <c r="V221" s="50">
        <f t="shared" si="115"/>
        <v>0</v>
      </c>
      <c r="W221" s="50">
        <f t="shared" si="116"/>
        <v>0</v>
      </c>
      <c r="X221" s="50">
        <f t="shared" si="117"/>
        <v>0</v>
      </c>
      <c r="Y221" s="50"/>
      <c r="Z221" s="50"/>
      <c r="AA221" s="50"/>
      <c r="AB221" s="50"/>
      <c r="AC221" s="50"/>
      <c r="AD221" s="50">
        <f t="shared" si="118"/>
        <v>0</v>
      </c>
      <c r="AE221" s="50">
        <f t="shared" si="119"/>
        <v>0</v>
      </c>
      <c r="AF221" s="50">
        <f t="shared" si="120"/>
        <v>0</v>
      </c>
      <c r="AG221" s="50">
        <f t="shared" si="112"/>
        <v>0</v>
      </c>
      <c r="AI221" s="50">
        <f t="shared" si="121"/>
        <v>0</v>
      </c>
      <c r="AJ221" s="50">
        <f t="shared" si="122"/>
        <v>0</v>
      </c>
      <c r="AK221" s="50">
        <f t="shared" si="123"/>
        <v>0</v>
      </c>
      <c r="AL221" s="50">
        <f t="shared" si="124"/>
        <v>0.10156791762633691</v>
      </c>
      <c r="AR221" s="50">
        <f t="shared" si="125"/>
        <v>0.12525803800402469</v>
      </c>
      <c r="AS221" s="50">
        <f t="shared" si="126"/>
        <v>0.13469342545020993</v>
      </c>
      <c r="AT221" s="50">
        <f t="shared" si="127"/>
        <v>0.19405867848316935</v>
      </c>
      <c r="AV221" s="49">
        <f t="shared" si="128"/>
        <v>0</v>
      </c>
      <c r="AW221" s="49">
        <f t="shared" si="129"/>
        <v>0</v>
      </c>
      <c r="AX221" s="49">
        <f t="shared" si="130"/>
        <v>0</v>
      </c>
      <c r="AY221" s="49">
        <f t="shared" si="131"/>
        <v>272.64485535943373</v>
      </c>
      <c r="AZ221" s="49">
        <f t="shared" si="132"/>
        <v>0</v>
      </c>
      <c r="BA221" s="49">
        <f t="shared" si="133"/>
        <v>0</v>
      </c>
      <c r="BB221" s="49">
        <f t="shared" si="134"/>
        <v>0</v>
      </c>
      <c r="BC221" s="49">
        <f t="shared" si="135"/>
        <v>0</v>
      </c>
      <c r="BD221" s="49">
        <f t="shared" si="136"/>
        <v>0</v>
      </c>
      <c r="BE221" s="49">
        <f t="shared" si="137"/>
        <v>336.23766689648374</v>
      </c>
      <c r="BF221" s="49">
        <f t="shared" si="138"/>
        <v>361.56564354152556</v>
      </c>
      <c r="BG221" s="49">
        <f t="shared" si="139"/>
        <v>520.9233541730805</v>
      </c>
      <c r="BH221" s="73">
        <f t="shared" si="140"/>
        <v>1491.3715199705234</v>
      </c>
      <c r="BI221" s="49">
        <f>VLOOKUP(A221,'1_12'!B:Q,16,0)</f>
        <v>5836.86</v>
      </c>
      <c r="BJ221" s="74">
        <f t="shared" si="141"/>
        <v>-4345.4884800294767</v>
      </c>
      <c r="BK221" s="50">
        <f t="shared" si="142"/>
        <v>3.0661040814775986E-3</v>
      </c>
    </row>
    <row r="222" spans="1:63" x14ac:dyDescent="0.3">
      <c r="A222" s="79" t="s">
        <v>1038</v>
      </c>
      <c r="B222" s="79" t="s">
        <v>1039</v>
      </c>
      <c r="C222" s="79">
        <f>VLOOKUP(B222,Площадь!A:B,2,0)</f>
        <v>17.600000000000001</v>
      </c>
      <c r="D222" s="97"/>
      <c r="E222">
        <v>31</v>
      </c>
      <c r="F222">
        <v>28</v>
      </c>
      <c r="G222">
        <v>31</v>
      </c>
      <c r="H222">
        <v>30</v>
      </c>
      <c r="I222">
        <v>31</v>
      </c>
      <c r="J222">
        <v>30</v>
      </c>
      <c r="K222">
        <v>31</v>
      </c>
      <c r="L222">
        <v>31</v>
      </c>
      <c r="M222">
        <v>30</v>
      </c>
      <c r="N222">
        <v>31</v>
      </c>
      <c r="O222">
        <v>30</v>
      </c>
      <c r="P222">
        <v>31</v>
      </c>
      <c r="Q222">
        <f t="shared" si="144"/>
        <v>365</v>
      </c>
      <c r="R222" s="116"/>
      <c r="S222" s="99"/>
      <c r="T222" s="50">
        <f t="shared" si="113"/>
        <v>0</v>
      </c>
      <c r="U222" s="50">
        <f t="shared" si="114"/>
        <v>0</v>
      </c>
      <c r="V222" s="50">
        <f t="shared" si="115"/>
        <v>0</v>
      </c>
      <c r="W222" s="50">
        <f t="shared" si="116"/>
        <v>0</v>
      </c>
      <c r="X222" s="50">
        <f t="shared" si="117"/>
        <v>0</v>
      </c>
      <c r="Y222" s="50"/>
      <c r="Z222" s="50"/>
      <c r="AA222" s="50"/>
      <c r="AB222" s="50"/>
      <c r="AC222" s="50"/>
      <c r="AD222" s="50">
        <f t="shared" si="118"/>
        <v>0</v>
      </c>
      <c r="AE222" s="50">
        <f t="shared" si="119"/>
        <v>0</v>
      </c>
      <c r="AF222" s="50">
        <f t="shared" si="120"/>
        <v>0</v>
      </c>
      <c r="AG222" s="50">
        <f t="shared" si="112"/>
        <v>0</v>
      </c>
      <c r="AI222" s="50">
        <f t="shared" si="121"/>
        <v>0</v>
      </c>
      <c r="AJ222" s="50">
        <f t="shared" si="122"/>
        <v>0</v>
      </c>
      <c r="AK222" s="50">
        <f t="shared" si="123"/>
        <v>0</v>
      </c>
      <c r="AL222" s="50">
        <f t="shared" si="124"/>
        <v>0.11838379802804834</v>
      </c>
      <c r="AR222" s="50">
        <f t="shared" si="125"/>
        <v>0.14599612376628046</v>
      </c>
      <c r="AS222" s="50">
        <f t="shared" si="126"/>
        <v>0.15699366145190033</v>
      </c>
      <c r="AT222" s="50">
        <f t="shared" si="127"/>
        <v>0.22618759876183978</v>
      </c>
      <c r="AV222" s="49">
        <f t="shared" si="128"/>
        <v>0</v>
      </c>
      <c r="AW222" s="49">
        <f t="shared" si="129"/>
        <v>0</v>
      </c>
      <c r="AX222" s="49">
        <f t="shared" si="130"/>
        <v>0</v>
      </c>
      <c r="AY222" s="49">
        <f t="shared" si="131"/>
        <v>317.78473207457188</v>
      </c>
      <c r="AZ222" s="49">
        <f t="shared" si="132"/>
        <v>0</v>
      </c>
      <c r="BA222" s="49">
        <f t="shared" si="133"/>
        <v>0</v>
      </c>
      <c r="BB222" s="49">
        <f t="shared" si="134"/>
        <v>0</v>
      </c>
      <c r="BC222" s="49">
        <f t="shared" si="135"/>
        <v>0</v>
      </c>
      <c r="BD222" s="49">
        <f t="shared" si="136"/>
        <v>0</v>
      </c>
      <c r="BE222" s="49">
        <f t="shared" si="137"/>
        <v>391.90615479325265</v>
      </c>
      <c r="BF222" s="49">
        <f t="shared" si="138"/>
        <v>421.42750505502318</v>
      </c>
      <c r="BG222" s="49">
        <f t="shared" si="139"/>
        <v>607.16894261233222</v>
      </c>
      <c r="BH222" s="73">
        <f t="shared" si="140"/>
        <v>1738.28733453518</v>
      </c>
      <c r="BI222" s="49">
        <f>VLOOKUP(A222,'1_12'!B:Q,16,0)</f>
        <v>6803.28</v>
      </c>
      <c r="BJ222" s="74">
        <f t="shared" si="141"/>
        <v>-5064.9926654648198</v>
      </c>
      <c r="BK222" s="50">
        <f t="shared" si="142"/>
        <v>3.0661040814775986E-3</v>
      </c>
    </row>
    <row r="223" spans="1:63" x14ac:dyDescent="0.3">
      <c r="A223" s="79" t="s">
        <v>1427</v>
      </c>
      <c r="B223" s="79" t="s">
        <v>1428</v>
      </c>
      <c r="C223" s="79">
        <f>VLOOKUP(B223,Площадь!A:B,2,0)</f>
        <v>15.9</v>
      </c>
      <c r="D223" s="97"/>
      <c r="E223">
        <v>31</v>
      </c>
      <c r="F223">
        <v>28</v>
      </c>
      <c r="G223">
        <v>31</v>
      </c>
      <c r="H223">
        <v>30</v>
      </c>
      <c r="I223">
        <v>31</v>
      </c>
      <c r="J223">
        <v>30</v>
      </c>
      <c r="K223">
        <v>31</v>
      </c>
      <c r="L223">
        <v>31</v>
      </c>
      <c r="M223">
        <v>30</v>
      </c>
      <c r="N223">
        <v>31</v>
      </c>
      <c r="O223">
        <v>30</v>
      </c>
      <c r="P223">
        <v>31</v>
      </c>
      <c r="Q223">
        <f t="shared" si="144"/>
        <v>365</v>
      </c>
      <c r="R223" s="116"/>
      <c r="S223" s="99"/>
      <c r="T223" s="50">
        <f t="shared" si="113"/>
        <v>0</v>
      </c>
      <c r="U223" s="50">
        <f t="shared" si="114"/>
        <v>0</v>
      </c>
      <c r="V223" s="50">
        <f t="shared" si="115"/>
        <v>0</v>
      </c>
      <c r="W223" s="50">
        <f t="shared" si="116"/>
        <v>0</v>
      </c>
      <c r="X223" s="50">
        <f t="shared" si="117"/>
        <v>0</v>
      </c>
      <c r="Y223" s="50"/>
      <c r="Z223" s="50"/>
      <c r="AA223" s="50"/>
      <c r="AB223" s="50"/>
      <c r="AC223" s="50"/>
      <c r="AD223" s="50">
        <f t="shared" si="118"/>
        <v>0</v>
      </c>
      <c r="AE223" s="50">
        <f t="shared" si="119"/>
        <v>0</v>
      </c>
      <c r="AF223" s="50">
        <f t="shared" si="120"/>
        <v>0</v>
      </c>
      <c r="AG223" s="50">
        <f t="shared" si="112"/>
        <v>0</v>
      </c>
      <c r="AI223" s="50">
        <f t="shared" si="121"/>
        <v>0</v>
      </c>
      <c r="AJ223" s="50">
        <f t="shared" si="122"/>
        <v>0</v>
      </c>
      <c r="AK223" s="50">
        <f t="shared" si="123"/>
        <v>0</v>
      </c>
      <c r="AL223" s="50">
        <f t="shared" si="124"/>
        <v>0.10694899935488456</v>
      </c>
      <c r="AR223" s="50">
        <f t="shared" si="125"/>
        <v>0.13189422544794654</v>
      </c>
      <c r="AS223" s="50">
        <f t="shared" si="126"/>
        <v>0.14182950097075084</v>
      </c>
      <c r="AT223" s="50">
        <f t="shared" si="127"/>
        <v>0.20433993297234387</v>
      </c>
      <c r="AV223" s="49">
        <f t="shared" si="128"/>
        <v>0</v>
      </c>
      <c r="AW223" s="49">
        <f t="shared" si="129"/>
        <v>0</v>
      </c>
      <c r="AX223" s="49">
        <f t="shared" si="130"/>
        <v>0</v>
      </c>
      <c r="AY223" s="49">
        <f t="shared" si="131"/>
        <v>287.08961590827789</v>
      </c>
      <c r="AZ223" s="49">
        <f t="shared" si="132"/>
        <v>0</v>
      </c>
      <c r="BA223" s="49">
        <f t="shared" si="133"/>
        <v>0</v>
      </c>
      <c r="BB223" s="49">
        <f t="shared" si="134"/>
        <v>0</v>
      </c>
      <c r="BC223" s="49">
        <f t="shared" si="135"/>
        <v>0</v>
      </c>
      <c r="BD223" s="49">
        <f t="shared" si="136"/>
        <v>0</v>
      </c>
      <c r="BE223" s="49">
        <f t="shared" si="137"/>
        <v>354.05158302344978</v>
      </c>
      <c r="BF223" s="49">
        <f t="shared" si="138"/>
        <v>380.72143922584473</v>
      </c>
      <c r="BG223" s="49">
        <f t="shared" si="139"/>
        <v>548.52194247364105</v>
      </c>
      <c r="BH223" s="73">
        <f t="shared" si="140"/>
        <v>1570.3845806312133</v>
      </c>
      <c r="BI223" s="49">
        <f>VLOOKUP(A223,'1_12'!B:Q,16,0)</f>
        <v>6146.0999999999985</v>
      </c>
      <c r="BJ223" s="74">
        <f t="shared" si="141"/>
        <v>-4575.7154193687857</v>
      </c>
      <c r="BK223" s="50">
        <f t="shared" si="142"/>
        <v>3.0661040814775982E-3</v>
      </c>
    </row>
    <row r="224" spans="1:63" x14ac:dyDescent="0.3">
      <c r="A224" s="79" t="s">
        <v>2295</v>
      </c>
      <c r="B224" s="79" t="s">
        <v>2296</v>
      </c>
      <c r="C224" s="79">
        <f>VLOOKUP(B224,Площадь!A:B,2,0)</f>
        <v>13.9</v>
      </c>
      <c r="D224" s="97"/>
      <c r="E224">
        <v>31</v>
      </c>
      <c r="F224">
        <v>28</v>
      </c>
      <c r="G224">
        <v>31</v>
      </c>
      <c r="H224">
        <v>30</v>
      </c>
      <c r="I224">
        <v>31</v>
      </c>
      <c r="J224">
        <v>30</v>
      </c>
      <c r="K224">
        <v>31</v>
      </c>
      <c r="L224">
        <v>31</v>
      </c>
      <c r="M224">
        <v>30</v>
      </c>
      <c r="N224">
        <v>31</v>
      </c>
      <c r="O224">
        <v>30</v>
      </c>
      <c r="P224">
        <v>31</v>
      </c>
      <c r="Q224">
        <f t="shared" si="144"/>
        <v>365</v>
      </c>
      <c r="R224" s="116"/>
      <c r="S224" s="99"/>
      <c r="T224" s="50">
        <f t="shared" si="113"/>
        <v>0</v>
      </c>
      <c r="U224" s="50">
        <f t="shared" si="114"/>
        <v>0</v>
      </c>
      <c r="V224" s="50">
        <f t="shared" si="115"/>
        <v>0</v>
      </c>
      <c r="W224" s="50">
        <f t="shared" si="116"/>
        <v>0</v>
      </c>
      <c r="X224" s="50">
        <f t="shared" si="117"/>
        <v>0</v>
      </c>
      <c r="Y224" s="50"/>
      <c r="Z224" s="50"/>
      <c r="AA224" s="50"/>
      <c r="AB224" s="50"/>
      <c r="AC224" s="50"/>
      <c r="AD224" s="50">
        <f t="shared" si="118"/>
        <v>0</v>
      </c>
      <c r="AE224" s="50">
        <f t="shared" si="119"/>
        <v>0</v>
      </c>
      <c r="AF224" s="50">
        <f t="shared" si="120"/>
        <v>0</v>
      </c>
      <c r="AG224" s="50">
        <f t="shared" si="112"/>
        <v>0</v>
      </c>
      <c r="AI224" s="50">
        <f t="shared" si="121"/>
        <v>0</v>
      </c>
      <c r="AJ224" s="50">
        <f t="shared" si="122"/>
        <v>0</v>
      </c>
      <c r="AK224" s="50">
        <f t="shared" si="123"/>
        <v>0</v>
      </c>
      <c r="AL224" s="50">
        <f t="shared" si="124"/>
        <v>9.3496295033515434E-2</v>
      </c>
      <c r="AR224" s="50">
        <f t="shared" si="125"/>
        <v>0.11530375683814195</v>
      </c>
      <c r="AS224" s="50">
        <f t="shared" si="126"/>
        <v>0.12398931216939856</v>
      </c>
      <c r="AT224" s="50">
        <f t="shared" si="127"/>
        <v>0.17863679674940755</v>
      </c>
      <c r="AV224" s="49">
        <f t="shared" si="128"/>
        <v>0</v>
      </c>
      <c r="AW224" s="49">
        <f t="shared" si="129"/>
        <v>0</v>
      </c>
      <c r="AX224" s="49">
        <f t="shared" si="130"/>
        <v>0</v>
      </c>
      <c r="AY224" s="49">
        <f t="shared" si="131"/>
        <v>250.9777145361675</v>
      </c>
      <c r="AZ224" s="49">
        <f t="shared" si="132"/>
        <v>0</v>
      </c>
      <c r="BA224" s="49">
        <f t="shared" si="133"/>
        <v>0</v>
      </c>
      <c r="BB224" s="49">
        <f t="shared" si="134"/>
        <v>0</v>
      </c>
      <c r="BC224" s="49">
        <f t="shared" si="135"/>
        <v>0</v>
      </c>
      <c r="BD224" s="49">
        <f t="shared" si="136"/>
        <v>0</v>
      </c>
      <c r="BE224" s="49">
        <f t="shared" si="137"/>
        <v>309.51679270603472</v>
      </c>
      <c r="BF224" s="49">
        <f t="shared" si="138"/>
        <v>332.83195001504674</v>
      </c>
      <c r="BG224" s="49">
        <f t="shared" si="139"/>
        <v>479.52547172223967</v>
      </c>
      <c r="BH224" s="73">
        <f t="shared" si="140"/>
        <v>1372.8519289794885</v>
      </c>
      <c r="BI224" s="49">
        <f>VLOOKUP(A224,'1_12'!B:Q,16,0)</f>
        <v>5373</v>
      </c>
      <c r="BJ224" s="74">
        <f t="shared" si="141"/>
        <v>-4000.1480710205115</v>
      </c>
      <c r="BK224" s="50">
        <f t="shared" si="142"/>
        <v>3.0661040814775986E-3</v>
      </c>
    </row>
    <row r="225" spans="1:63" x14ac:dyDescent="0.3">
      <c r="A225" s="79" t="s">
        <v>2005</v>
      </c>
      <c r="B225" s="79" t="s">
        <v>2006</v>
      </c>
      <c r="C225" s="79">
        <f>VLOOKUP(B225,Площадь!A:B,2,0)</f>
        <v>17.600000000000001</v>
      </c>
      <c r="D225" s="97"/>
      <c r="E225">
        <v>31</v>
      </c>
      <c r="F225">
        <v>28</v>
      </c>
      <c r="G225">
        <v>31</v>
      </c>
      <c r="H225">
        <v>30</v>
      </c>
      <c r="I225">
        <v>31</v>
      </c>
      <c r="J225">
        <v>30</v>
      </c>
      <c r="K225">
        <v>31</v>
      </c>
      <c r="L225">
        <v>31</v>
      </c>
      <c r="M225">
        <v>30</v>
      </c>
      <c r="N225">
        <v>31</v>
      </c>
      <c r="O225">
        <v>30</v>
      </c>
      <c r="P225">
        <v>31</v>
      </c>
      <c r="Q225">
        <f t="shared" si="144"/>
        <v>365</v>
      </c>
      <c r="R225" s="116"/>
      <c r="S225" s="99"/>
      <c r="T225" s="50">
        <f t="shared" si="113"/>
        <v>0</v>
      </c>
      <c r="U225" s="50">
        <f t="shared" si="114"/>
        <v>0</v>
      </c>
      <c r="V225" s="50">
        <f t="shared" si="115"/>
        <v>0</v>
      </c>
      <c r="W225" s="50">
        <f t="shared" si="116"/>
        <v>0</v>
      </c>
      <c r="X225" s="50">
        <f t="shared" si="117"/>
        <v>0</v>
      </c>
      <c r="Y225" s="50"/>
      <c r="Z225" s="50"/>
      <c r="AA225" s="50"/>
      <c r="AB225" s="50"/>
      <c r="AC225" s="50"/>
      <c r="AD225" s="50">
        <f t="shared" si="118"/>
        <v>0</v>
      </c>
      <c r="AE225" s="50">
        <f t="shared" si="119"/>
        <v>0</v>
      </c>
      <c r="AF225" s="50">
        <f t="shared" si="120"/>
        <v>0</v>
      </c>
      <c r="AG225" s="50">
        <f t="shared" si="112"/>
        <v>0</v>
      </c>
      <c r="AI225" s="50">
        <f t="shared" si="121"/>
        <v>0</v>
      </c>
      <c r="AJ225" s="50">
        <f t="shared" si="122"/>
        <v>0</v>
      </c>
      <c r="AK225" s="50">
        <f t="shared" si="123"/>
        <v>0</v>
      </c>
      <c r="AL225" s="50">
        <f t="shared" si="124"/>
        <v>0.11838379802804834</v>
      </c>
      <c r="AR225" s="50">
        <f t="shared" si="125"/>
        <v>0.14599612376628046</v>
      </c>
      <c r="AS225" s="50">
        <f t="shared" si="126"/>
        <v>0.15699366145190033</v>
      </c>
      <c r="AT225" s="50">
        <f t="shared" si="127"/>
        <v>0.22618759876183978</v>
      </c>
      <c r="AV225" s="49">
        <f t="shared" si="128"/>
        <v>0</v>
      </c>
      <c r="AW225" s="49">
        <f t="shared" si="129"/>
        <v>0</v>
      </c>
      <c r="AX225" s="49">
        <f t="shared" si="130"/>
        <v>0</v>
      </c>
      <c r="AY225" s="49">
        <f t="shared" si="131"/>
        <v>317.78473207457188</v>
      </c>
      <c r="AZ225" s="49">
        <f t="shared" si="132"/>
        <v>0</v>
      </c>
      <c r="BA225" s="49">
        <f t="shared" si="133"/>
        <v>0</v>
      </c>
      <c r="BB225" s="49">
        <f t="shared" si="134"/>
        <v>0</v>
      </c>
      <c r="BC225" s="49">
        <f t="shared" si="135"/>
        <v>0</v>
      </c>
      <c r="BD225" s="49">
        <f t="shared" si="136"/>
        <v>0</v>
      </c>
      <c r="BE225" s="49">
        <f t="shared" si="137"/>
        <v>391.90615479325265</v>
      </c>
      <c r="BF225" s="49">
        <f t="shared" si="138"/>
        <v>421.42750505502318</v>
      </c>
      <c r="BG225" s="49">
        <f t="shared" si="139"/>
        <v>607.16894261233222</v>
      </c>
      <c r="BH225" s="73">
        <f t="shared" si="140"/>
        <v>1738.28733453518</v>
      </c>
      <c r="BI225" s="49">
        <f>VLOOKUP(A225,'1_12'!B:Q,16,0)</f>
        <v>6803.28</v>
      </c>
      <c r="BJ225" s="74">
        <f t="shared" si="141"/>
        <v>-5064.9926654648198</v>
      </c>
      <c r="BK225" s="50">
        <f t="shared" si="142"/>
        <v>3.0661040814775986E-3</v>
      </c>
    </row>
    <row r="226" spans="1:63" x14ac:dyDescent="0.3">
      <c r="A226" s="79" t="s">
        <v>1381</v>
      </c>
      <c r="B226" s="79" t="s">
        <v>1382</v>
      </c>
      <c r="C226" s="79">
        <f>VLOOKUP(B226,Площадь!A:B,2,0)</f>
        <v>15.4</v>
      </c>
      <c r="D226" s="97"/>
      <c r="E226">
        <v>31</v>
      </c>
      <c r="F226">
        <v>28</v>
      </c>
      <c r="G226">
        <v>31</v>
      </c>
      <c r="H226">
        <v>30</v>
      </c>
      <c r="I226">
        <v>31</v>
      </c>
      <c r="J226">
        <v>30</v>
      </c>
      <c r="K226">
        <v>31</v>
      </c>
      <c r="L226">
        <v>31</v>
      </c>
      <c r="M226">
        <v>30</v>
      </c>
      <c r="N226">
        <v>31</v>
      </c>
      <c r="O226">
        <v>30</v>
      </c>
      <c r="P226">
        <v>31</v>
      </c>
      <c r="Q226">
        <f t="shared" si="144"/>
        <v>365</v>
      </c>
      <c r="R226" s="116"/>
      <c r="S226" s="99"/>
      <c r="T226" s="50">
        <f t="shared" si="113"/>
        <v>0</v>
      </c>
      <c r="U226" s="50">
        <f t="shared" si="114"/>
        <v>0</v>
      </c>
      <c r="V226" s="50">
        <f t="shared" si="115"/>
        <v>0</v>
      </c>
      <c r="W226" s="50">
        <f t="shared" si="116"/>
        <v>0</v>
      </c>
      <c r="X226" s="50">
        <f t="shared" si="117"/>
        <v>0</v>
      </c>
      <c r="Y226" s="50"/>
      <c r="Z226" s="50"/>
      <c r="AA226" s="50"/>
      <c r="AB226" s="50"/>
      <c r="AC226" s="50"/>
      <c r="AD226" s="50">
        <f t="shared" si="118"/>
        <v>0</v>
      </c>
      <c r="AE226" s="50">
        <f t="shared" si="119"/>
        <v>0</v>
      </c>
      <c r="AF226" s="50">
        <f t="shared" si="120"/>
        <v>0</v>
      </c>
      <c r="AG226" s="50">
        <f t="shared" si="112"/>
        <v>0</v>
      </c>
      <c r="AI226" s="50">
        <f t="shared" si="121"/>
        <v>0</v>
      </c>
      <c r="AJ226" s="50">
        <f t="shared" si="122"/>
        <v>0</v>
      </c>
      <c r="AK226" s="50">
        <f t="shared" si="123"/>
        <v>0</v>
      </c>
      <c r="AL226" s="50">
        <f t="shared" si="124"/>
        <v>0.10358582327454229</v>
      </c>
      <c r="AR226" s="50">
        <f t="shared" si="125"/>
        <v>0.12774660829549539</v>
      </c>
      <c r="AS226" s="50">
        <f t="shared" si="126"/>
        <v>0.13736945377041276</v>
      </c>
      <c r="AT226" s="50">
        <f t="shared" si="127"/>
        <v>0.1979141489166098</v>
      </c>
      <c r="AV226" s="49">
        <f t="shared" si="128"/>
        <v>0</v>
      </c>
      <c r="AW226" s="49">
        <f t="shared" si="129"/>
        <v>0</v>
      </c>
      <c r="AX226" s="49">
        <f t="shared" si="130"/>
        <v>0</v>
      </c>
      <c r="AY226" s="49">
        <f t="shared" si="131"/>
        <v>278.06164056525034</v>
      </c>
      <c r="AZ226" s="49">
        <f t="shared" si="132"/>
        <v>0</v>
      </c>
      <c r="BA226" s="49">
        <f t="shared" si="133"/>
        <v>0</v>
      </c>
      <c r="BB226" s="49">
        <f t="shared" si="134"/>
        <v>0</v>
      </c>
      <c r="BC226" s="49">
        <f t="shared" si="135"/>
        <v>0</v>
      </c>
      <c r="BD226" s="49">
        <f t="shared" si="136"/>
        <v>0</v>
      </c>
      <c r="BE226" s="49">
        <f t="shared" si="137"/>
        <v>342.91788544409604</v>
      </c>
      <c r="BF226" s="49">
        <f t="shared" si="138"/>
        <v>368.74906692314522</v>
      </c>
      <c r="BG226" s="49">
        <f t="shared" si="139"/>
        <v>531.2728247857907</v>
      </c>
      <c r="BH226" s="73">
        <f t="shared" si="140"/>
        <v>1521.0014177182825</v>
      </c>
      <c r="BI226" s="49">
        <f>VLOOKUP(A226,'1_12'!B:Q,16,0)</f>
        <v>5952.87</v>
      </c>
      <c r="BJ226" s="74">
        <f t="shared" si="141"/>
        <v>-4431.868582281717</v>
      </c>
      <c r="BK226" s="50">
        <f t="shared" si="142"/>
        <v>3.0661040814775986E-3</v>
      </c>
    </row>
    <row r="227" spans="1:63" x14ac:dyDescent="0.3">
      <c r="A227" s="79" t="s">
        <v>1558</v>
      </c>
      <c r="B227" s="79" t="s">
        <v>1559</v>
      </c>
      <c r="C227" s="79">
        <f>VLOOKUP(B227,Площадь!A:B,2,0)</f>
        <v>13.9</v>
      </c>
      <c r="D227" s="97"/>
      <c r="E227">
        <v>31</v>
      </c>
      <c r="F227">
        <v>28</v>
      </c>
      <c r="G227">
        <v>31</v>
      </c>
      <c r="H227">
        <v>30</v>
      </c>
      <c r="I227">
        <v>31</v>
      </c>
      <c r="J227">
        <v>30</v>
      </c>
      <c r="K227">
        <v>31</v>
      </c>
      <c r="L227">
        <v>31</v>
      </c>
      <c r="M227">
        <v>30</v>
      </c>
      <c r="N227">
        <v>31</v>
      </c>
      <c r="O227">
        <v>30</v>
      </c>
      <c r="P227">
        <v>31</v>
      </c>
      <c r="Q227">
        <f t="shared" si="144"/>
        <v>365</v>
      </c>
      <c r="R227" s="116"/>
      <c r="S227" s="99"/>
      <c r="T227" s="50">
        <f t="shared" si="113"/>
        <v>0</v>
      </c>
      <c r="U227" s="50">
        <f t="shared" si="114"/>
        <v>0</v>
      </c>
      <c r="V227" s="50">
        <f t="shared" si="115"/>
        <v>0</v>
      </c>
      <c r="W227" s="50">
        <f t="shared" si="116"/>
        <v>0</v>
      </c>
      <c r="X227" s="50">
        <f t="shared" si="117"/>
        <v>0</v>
      </c>
      <c r="Y227" s="50"/>
      <c r="Z227" s="50"/>
      <c r="AA227" s="50"/>
      <c r="AB227" s="50"/>
      <c r="AC227" s="50"/>
      <c r="AD227" s="50">
        <f t="shared" si="118"/>
        <v>0</v>
      </c>
      <c r="AE227" s="50">
        <f t="shared" si="119"/>
        <v>0</v>
      </c>
      <c r="AF227" s="50">
        <f t="shared" si="120"/>
        <v>0</v>
      </c>
      <c r="AG227" s="50">
        <f t="shared" si="112"/>
        <v>0</v>
      </c>
      <c r="AI227" s="50">
        <f t="shared" si="121"/>
        <v>0</v>
      </c>
      <c r="AJ227" s="50">
        <f t="shared" si="122"/>
        <v>0</v>
      </c>
      <c r="AK227" s="50">
        <f t="shared" si="123"/>
        <v>0</v>
      </c>
      <c r="AL227" s="50">
        <f t="shared" si="124"/>
        <v>9.3496295033515434E-2</v>
      </c>
      <c r="AR227" s="50">
        <f t="shared" si="125"/>
        <v>0.11530375683814195</v>
      </c>
      <c r="AS227" s="50">
        <f t="shared" si="126"/>
        <v>0.12398931216939856</v>
      </c>
      <c r="AT227" s="50">
        <f t="shared" si="127"/>
        <v>0.17863679674940755</v>
      </c>
      <c r="AV227" s="49">
        <f t="shared" si="128"/>
        <v>0</v>
      </c>
      <c r="AW227" s="49">
        <f t="shared" si="129"/>
        <v>0</v>
      </c>
      <c r="AX227" s="49">
        <f t="shared" si="130"/>
        <v>0</v>
      </c>
      <c r="AY227" s="49">
        <f t="shared" si="131"/>
        <v>250.9777145361675</v>
      </c>
      <c r="AZ227" s="49">
        <f t="shared" si="132"/>
        <v>0</v>
      </c>
      <c r="BA227" s="49">
        <f t="shared" si="133"/>
        <v>0</v>
      </c>
      <c r="BB227" s="49">
        <f t="shared" si="134"/>
        <v>0</v>
      </c>
      <c r="BC227" s="49">
        <f t="shared" si="135"/>
        <v>0</v>
      </c>
      <c r="BD227" s="49">
        <f t="shared" si="136"/>
        <v>0</v>
      </c>
      <c r="BE227" s="49">
        <f t="shared" si="137"/>
        <v>309.51679270603472</v>
      </c>
      <c r="BF227" s="49">
        <f t="shared" si="138"/>
        <v>332.83195001504674</v>
      </c>
      <c r="BG227" s="49">
        <f t="shared" si="139"/>
        <v>479.52547172223967</v>
      </c>
      <c r="BH227" s="73">
        <f t="shared" si="140"/>
        <v>1372.8519289794885</v>
      </c>
      <c r="BI227" s="49">
        <f>VLOOKUP(A227,'1_12'!B:Q,16,0)</f>
        <v>5373</v>
      </c>
      <c r="BJ227" s="74">
        <f t="shared" si="141"/>
        <v>-4000.1480710205115</v>
      </c>
      <c r="BK227" s="50">
        <f t="shared" si="142"/>
        <v>3.0661040814775986E-3</v>
      </c>
    </row>
    <row r="228" spans="1:63" x14ac:dyDescent="0.3">
      <c r="A228" s="79" t="s">
        <v>2472</v>
      </c>
      <c r="B228" s="79" t="s">
        <v>2473</v>
      </c>
      <c r="C228" s="79">
        <f>VLOOKUP(B228,Площадь!A:B,2,0)</f>
        <v>18</v>
      </c>
      <c r="D228" s="97"/>
      <c r="E228">
        <v>31</v>
      </c>
      <c r="F228">
        <v>28</v>
      </c>
      <c r="G228">
        <v>31</v>
      </c>
      <c r="H228">
        <v>30</v>
      </c>
      <c r="I228">
        <v>31</v>
      </c>
      <c r="J228">
        <v>30</v>
      </c>
      <c r="K228">
        <v>31</v>
      </c>
      <c r="L228">
        <v>31</v>
      </c>
      <c r="M228">
        <v>30</v>
      </c>
      <c r="N228">
        <v>31</v>
      </c>
      <c r="O228">
        <v>30</v>
      </c>
      <c r="P228">
        <v>31</v>
      </c>
      <c r="Q228">
        <f t="shared" si="144"/>
        <v>365</v>
      </c>
      <c r="R228" s="116"/>
      <c r="S228" s="99"/>
      <c r="T228" s="50">
        <f t="shared" si="113"/>
        <v>0</v>
      </c>
      <c r="U228" s="50">
        <f t="shared" si="114"/>
        <v>0</v>
      </c>
      <c r="V228" s="50">
        <f t="shared" si="115"/>
        <v>0</v>
      </c>
      <c r="W228" s="50">
        <f t="shared" si="116"/>
        <v>0</v>
      </c>
      <c r="X228" s="50">
        <f t="shared" si="117"/>
        <v>0</v>
      </c>
      <c r="Y228" s="50"/>
      <c r="Z228" s="50"/>
      <c r="AA228" s="50"/>
      <c r="AB228" s="50"/>
      <c r="AC228" s="50"/>
      <c r="AD228" s="50">
        <f t="shared" si="118"/>
        <v>0</v>
      </c>
      <c r="AE228" s="50">
        <f t="shared" si="119"/>
        <v>0</v>
      </c>
      <c r="AF228" s="50">
        <f t="shared" si="120"/>
        <v>0</v>
      </c>
      <c r="AG228" s="50">
        <f t="shared" si="112"/>
        <v>0</v>
      </c>
      <c r="AI228" s="50">
        <f t="shared" si="121"/>
        <v>0</v>
      </c>
      <c r="AJ228" s="50">
        <f t="shared" si="122"/>
        <v>0</v>
      </c>
      <c r="AK228" s="50">
        <f t="shared" si="123"/>
        <v>0</v>
      </c>
      <c r="AL228" s="50">
        <f t="shared" si="124"/>
        <v>0.12107433889232215</v>
      </c>
      <c r="AR228" s="50">
        <f t="shared" si="125"/>
        <v>0.14931421748824136</v>
      </c>
      <c r="AS228" s="50">
        <f t="shared" si="126"/>
        <v>0.16056169921217076</v>
      </c>
      <c r="AT228" s="50">
        <f t="shared" si="127"/>
        <v>0.23132822600642705</v>
      </c>
      <c r="AV228" s="49">
        <f t="shared" si="128"/>
        <v>0</v>
      </c>
      <c r="AW228" s="49">
        <f t="shared" si="129"/>
        <v>0</v>
      </c>
      <c r="AX228" s="49">
        <f t="shared" si="130"/>
        <v>0</v>
      </c>
      <c r="AY228" s="49">
        <f t="shared" si="131"/>
        <v>325.00711234899393</v>
      </c>
      <c r="AZ228" s="49">
        <f t="shared" si="132"/>
        <v>0</v>
      </c>
      <c r="BA228" s="49">
        <f t="shared" si="133"/>
        <v>0</v>
      </c>
      <c r="BB228" s="49">
        <f t="shared" si="134"/>
        <v>0</v>
      </c>
      <c r="BC228" s="49">
        <f t="shared" si="135"/>
        <v>0</v>
      </c>
      <c r="BD228" s="49">
        <f t="shared" si="136"/>
        <v>0</v>
      </c>
      <c r="BE228" s="49">
        <f t="shared" si="137"/>
        <v>400.81311285673559</v>
      </c>
      <c r="BF228" s="49">
        <f t="shared" si="138"/>
        <v>431.00540289718271</v>
      </c>
      <c r="BG228" s="49">
        <f t="shared" si="139"/>
        <v>620.96823676261261</v>
      </c>
      <c r="BH228" s="73">
        <f t="shared" si="140"/>
        <v>1777.7938648655247</v>
      </c>
      <c r="BI228" s="49">
        <f>VLOOKUP(A228,'1_12'!B:Q,16,0)</f>
        <v>6957.9000000000015</v>
      </c>
      <c r="BJ228" s="74">
        <f t="shared" si="141"/>
        <v>-5180.106135134477</v>
      </c>
      <c r="BK228" s="50">
        <f t="shared" si="142"/>
        <v>3.066104081477599E-3</v>
      </c>
    </row>
    <row r="229" spans="1:63" x14ac:dyDescent="0.3">
      <c r="A229" s="79" t="s">
        <v>1642</v>
      </c>
      <c r="B229" s="79" t="s">
        <v>1643</v>
      </c>
      <c r="C229" s="79">
        <f>VLOOKUP(B229,Площадь!A:B,2,0)</f>
        <v>15.1</v>
      </c>
      <c r="D229" s="97"/>
      <c r="E229">
        <v>31</v>
      </c>
      <c r="F229">
        <v>28</v>
      </c>
      <c r="G229">
        <v>31</v>
      </c>
      <c r="H229">
        <v>30</v>
      </c>
      <c r="I229">
        <v>31</v>
      </c>
      <c r="J229">
        <v>30</v>
      </c>
      <c r="K229">
        <v>31</v>
      </c>
      <c r="L229">
        <v>31</v>
      </c>
      <c r="M229">
        <v>30</v>
      </c>
      <c r="N229">
        <v>31</v>
      </c>
      <c r="O229">
        <v>30</v>
      </c>
      <c r="P229">
        <v>31</v>
      </c>
      <c r="Q229">
        <f t="shared" si="144"/>
        <v>365</v>
      </c>
      <c r="R229" s="116"/>
      <c r="S229" s="99"/>
      <c r="T229" s="50">
        <f t="shared" si="113"/>
        <v>0</v>
      </c>
      <c r="U229" s="50">
        <f t="shared" si="114"/>
        <v>0</v>
      </c>
      <c r="V229" s="50">
        <f t="shared" si="115"/>
        <v>0</v>
      </c>
      <c r="W229" s="50">
        <f t="shared" si="116"/>
        <v>0</v>
      </c>
      <c r="X229" s="50">
        <f t="shared" si="117"/>
        <v>0</v>
      </c>
      <c r="Y229" s="50"/>
      <c r="Z229" s="50"/>
      <c r="AA229" s="50"/>
      <c r="AB229" s="50"/>
      <c r="AC229" s="50"/>
      <c r="AD229" s="50">
        <f t="shared" si="118"/>
        <v>0</v>
      </c>
      <c r="AE229" s="50">
        <f t="shared" si="119"/>
        <v>0</v>
      </c>
      <c r="AF229" s="50">
        <f t="shared" si="120"/>
        <v>0</v>
      </c>
      <c r="AG229" s="50">
        <f t="shared" si="112"/>
        <v>0</v>
      </c>
      <c r="AI229" s="50">
        <f t="shared" si="121"/>
        <v>0</v>
      </c>
      <c r="AJ229" s="50">
        <f t="shared" si="122"/>
        <v>0</v>
      </c>
      <c r="AK229" s="50">
        <f t="shared" si="123"/>
        <v>0</v>
      </c>
      <c r="AL229" s="50">
        <f t="shared" si="124"/>
        <v>0.10156791762633691</v>
      </c>
      <c r="AR229" s="50">
        <f t="shared" si="125"/>
        <v>0.12525803800402469</v>
      </c>
      <c r="AS229" s="50">
        <f t="shared" si="126"/>
        <v>0.13469342545020993</v>
      </c>
      <c r="AT229" s="50">
        <f t="shared" si="127"/>
        <v>0.19405867848316935</v>
      </c>
      <c r="AV229" s="49">
        <f t="shared" si="128"/>
        <v>0</v>
      </c>
      <c r="AW229" s="49">
        <f t="shared" si="129"/>
        <v>0</v>
      </c>
      <c r="AX229" s="49">
        <f t="shared" si="130"/>
        <v>0</v>
      </c>
      <c r="AY229" s="49">
        <f t="shared" si="131"/>
        <v>272.64485535943373</v>
      </c>
      <c r="AZ229" s="49">
        <f t="shared" si="132"/>
        <v>0</v>
      </c>
      <c r="BA229" s="49">
        <f t="shared" si="133"/>
        <v>0</v>
      </c>
      <c r="BB229" s="49">
        <f t="shared" si="134"/>
        <v>0</v>
      </c>
      <c r="BC229" s="49">
        <f t="shared" si="135"/>
        <v>0</v>
      </c>
      <c r="BD229" s="49">
        <f t="shared" si="136"/>
        <v>0</v>
      </c>
      <c r="BE229" s="49">
        <f t="shared" si="137"/>
        <v>336.23766689648374</v>
      </c>
      <c r="BF229" s="49">
        <f t="shared" si="138"/>
        <v>361.56564354152556</v>
      </c>
      <c r="BG229" s="49">
        <f t="shared" si="139"/>
        <v>520.9233541730805</v>
      </c>
      <c r="BH229" s="73">
        <f t="shared" si="140"/>
        <v>1491.3715199705234</v>
      </c>
      <c r="BI229" s="49">
        <f>VLOOKUP(A229,'1_12'!B:Q,16,0)</f>
        <v>5836.86</v>
      </c>
      <c r="BJ229" s="74">
        <f t="shared" si="141"/>
        <v>-4345.4884800294767</v>
      </c>
      <c r="BK229" s="50">
        <f t="shared" si="142"/>
        <v>3.0661040814775986E-3</v>
      </c>
    </row>
    <row r="230" spans="1:63" x14ac:dyDescent="0.3">
      <c r="A230" s="79" t="s">
        <v>723</v>
      </c>
      <c r="B230" s="79" t="s">
        <v>724</v>
      </c>
      <c r="C230" s="79">
        <f>VLOOKUP(B230,Площадь!A:B,2,0)</f>
        <v>15.1</v>
      </c>
      <c r="D230" s="97"/>
      <c r="E230">
        <v>31</v>
      </c>
      <c r="F230">
        <v>28</v>
      </c>
      <c r="G230">
        <v>31</v>
      </c>
      <c r="H230">
        <v>30</v>
      </c>
      <c r="I230">
        <v>31</v>
      </c>
      <c r="J230">
        <v>30</v>
      </c>
      <c r="K230">
        <v>31</v>
      </c>
      <c r="L230">
        <v>31</v>
      </c>
      <c r="M230">
        <v>30</v>
      </c>
      <c r="N230">
        <v>31</v>
      </c>
      <c r="O230">
        <v>30</v>
      </c>
      <c r="P230">
        <v>31</v>
      </c>
      <c r="Q230">
        <f t="shared" si="144"/>
        <v>365</v>
      </c>
      <c r="R230" s="116"/>
      <c r="S230" s="99"/>
      <c r="T230" s="50">
        <f t="shared" si="113"/>
        <v>0</v>
      </c>
      <c r="U230" s="50">
        <f t="shared" si="114"/>
        <v>0</v>
      </c>
      <c r="V230" s="50">
        <f t="shared" si="115"/>
        <v>0</v>
      </c>
      <c r="W230" s="50">
        <f t="shared" si="116"/>
        <v>0</v>
      </c>
      <c r="X230" s="50">
        <f t="shared" si="117"/>
        <v>0</v>
      </c>
      <c r="Y230" s="50"/>
      <c r="Z230" s="50"/>
      <c r="AA230" s="50"/>
      <c r="AB230" s="50"/>
      <c r="AC230" s="50"/>
      <c r="AD230" s="50">
        <f t="shared" si="118"/>
        <v>0</v>
      </c>
      <c r="AE230" s="50">
        <f t="shared" si="119"/>
        <v>0</v>
      </c>
      <c r="AF230" s="50">
        <f t="shared" si="120"/>
        <v>0</v>
      </c>
      <c r="AG230" s="50">
        <f t="shared" si="112"/>
        <v>0</v>
      </c>
      <c r="AI230" s="50">
        <f t="shared" si="121"/>
        <v>0</v>
      </c>
      <c r="AJ230" s="50">
        <f t="shared" si="122"/>
        <v>0</v>
      </c>
      <c r="AK230" s="50">
        <f t="shared" si="123"/>
        <v>0</v>
      </c>
      <c r="AL230" s="50">
        <f t="shared" si="124"/>
        <v>0.10156791762633691</v>
      </c>
      <c r="AR230" s="50">
        <f t="shared" si="125"/>
        <v>0.12525803800402469</v>
      </c>
      <c r="AS230" s="50">
        <f t="shared" si="126"/>
        <v>0.13469342545020993</v>
      </c>
      <c r="AT230" s="50">
        <f t="shared" si="127"/>
        <v>0.19405867848316935</v>
      </c>
      <c r="AV230" s="49">
        <f t="shared" si="128"/>
        <v>0</v>
      </c>
      <c r="AW230" s="49">
        <f t="shared" si="129"/>
        <v>0</v>
      </c>
      <c r="AX230" s="49">
        <f t="shared" si="130"/>
        <v>0</v>
      </c>
      <c r="AY230" s="49">
        <f t="shared" si="131"/>
        <v>272.64485535943373</v>
      </c>
      <c r="AZ230" s="49">
        <f t="shared" si="132"/>
        <v>0</v>
      </c>
      <c r="BA230" s="49">
        <f t="shared" si="133"/>
        <v>0</v>
      </c>
      <c r="BB230" s="49">
        <f t="shared" si="134"/>
        <v>0</v>
      </c>
      <c r="BC230" s="49">
        <f t="shared" si="135"/>
        <v>0</v>
      </c>
      <c r="BD230" s="49">
        <f t="shared" si="136"/>
        <v>0</v>
      </c>
      <c r="BE230" s="49">
        <f t="shared" si="137"/>
        <v>336.23766689648374</v>
      </c>
      <c r="BF230" s="49">
        <f t="shared" si="138"/>
        <v>361.56564354152556</v>
      </c>
      <c r="BG230" s="49">
        <f t="shared" si="139"/>
        <v>520.9233541730805</v>
      </c>
      <c r="BH230" s="73">
        <f t="shared" si="140"/>
        <v>1491.3715199705234</v>
      </c>
      <c r="BI230" s="49">
        <f>VLOOKUP(A230,'1_12'!B:Q,16,0)</f>
        <v>5836.86</v>
      </c>
      <c r="BJ230" s="74">
        <f t="shared" si="141"/>
        <v>-4345.4884800294767</v>
      </c>
      <c r="BK230" s="50">
        <f t="shared" si="142"/>
        <v>3.0661040814775986E-3</v>
      </c>
    </row>
    <row r="231" spans="1:63" x14ac:dyDescent="0.3">
      <c r="A231" s="79" t="s">
        <v>1940</v>
      </c>
      <c r="B231" s="79" t="s">
        <v>1941</v>
      </c>
      <c r="C231" s="79">
        <f>VLOOKUP(B231,Площадь!A:B,2,0)</f>
        <v>13.6</v>
      </c>
      <c r="D231" s="97"/>
      <c r="E231">
        <v>31</v>
      </c>
      <c r="F231">
        <v>28</v>
      </c>
      <c r="G231">
        <v>31</v>
      </c>
      <c r="H231">
        <v>30</v>
      </c>
      <c r="I231">
        <v>31</v>
      </c>
      <c r="J231">
        <v>30</v>
      </c>
      <c r="K231">
        <v>31</v>
      </c>
      <c r="L231">
        <v>31</v>
      </c>
      <c r="M231">
        <v>30</v>
      </c>
      <c r="N231">
        <v>31</v>
      </c>
      <c r="O231">
        <v>30</v>
      </c>
      <c r="P231">
        <v>31</v>
      </c>
      <c r="Q231">
        <f t="shared" si="144"/>
        <v>365</v>
      </c>
      <c r="R231" s="116"/>
      <c r="S231" s="99"/>
      <c r="T231" s="50">
        <f t="shared" si="113"/>
        <v>0</v>
      </c>
      <c r="U231" s="50">
        <f t="shared" si="114"/>
        <v>0</v>
      </c>
      <c r="V231" s="50">
        <f t="shared" si="115"/>
        <v>0</v>
      </c>
      <c r="W231" s="50">
        <f t="shared" si="116"/>
        <v>0</v>
      </c>
      <c r="X231" s="50">
        <f t="shared" si="117"/>
        <v>0</v>
      </c>
      <c r="Y231" s="50"/>
      <c r="Z231" s="50"/>
      <c r="AA231" s="50"/>
      <c r="AB231" s="50"/>
      <c r="AC231" s="50"/>
      <c r="AD231" s="50">
        <f t="shared" si="118"/>
        <v>0</v>
      </c>
      <c r="AE231" s="50">
        <f t="shared" si="119"/>
        <v>0</v>
      </c>
      <c r="AF231" s="50">
        <f t="shared" si="120"/>
        <v>0</v>
      </c>
      <c r="AG231" s="50">
        <f t="shared" si="112"/>
        <v>0</v>
      </c>
      <c r="AI231" s="50">
        <f t="shared" si="121"/>
        <v>0</v>
      </c>
      <c r="AJ231" s="50">
        <f t="shared" si="122"/>
        <v>0</v>
      </c>
      <c r="AK231" s="50">
        <f t="shared" si="123"/>
        <v>0</v>
      </c>
      <c r="AL231" s="50">
        <f t="shared" si="124"/>
        <v>9.1478389385310055E-2</v>
      </c>
      <c r="AR231" s="50">
        <f t="shared" si="125"/>
        <v>0.11281518654667125</v>
      </c>
      <c r="AS231" s="50">
        <f t="shared" si="126"/>
        <v>0.12131328384919567</v>
      </c>
      <c r="AT231" s="50">
        <f t="shared" si="127"/>
        <v>0.1747813263159671</v>
      </c>
      <c r="AV231" s="49">
        <f t="shared" si="128"/>
        <v>0</v>
      </c>
      <c r="AW231" s="49">
        <f t="shared" si="129"/>
        <v>0</v>
      </c>
      <c r="AX231" s="49">
        <f t="shared" si="130"/>
        <v>0</v>
      </c>
      <c r="AY231" s="49">
        <f t="shared" si="131"/>
        <v>245.56092933035092</v>
      </c>
      <c r="AZ231" s="49">
        <f t="shared" si="132"/>
        <v>0</v>
      </c>
      <c r="BA231" s="49">
        <f t="shared" si="133"/>
        <v>0</v>
      </c>
      <c r="BB231" s="49">
        <f t="shared" si="134"/>
        <v>0</v>
      </c>
      <c r="BC231" s="49">
        <f t="shared" si="135"/>
        <v>0</v>
      </c>
      <c r="BD231" s="49">
        <f t="shared" si="136"/>
        <v>0</v>
      </c>
      <c r="BE231" s="49">
        <f t="shared" si="137"/>
        <v>302.83657415842242</v>
      </c>
      <c r="BF231" s="49">
        <f t="shared" si="138"/>
        <v>325.64852663342691</v>
      </c>
      <c r="BG231" s="49">
        <f t="shared" si="139"/>
        <v>469.17600110952947</v>
      </c>
      <c r="BH231" s="73">
        <f t="shared" si="140"/>
        <v>1343.2220312317295</v>
      </c>
      <c r="BI231" s="49">
        <f>VLOOKUP(A231,'1_12'!B:Q,16,0)</f>
        <v>5257.08</v>
      </c>
      <c r="BJ231" s="74">
        <f t="shared" si="141"/>
        <v>-3913.8579687682704</v>
      </c>
      <c r="BK231" s="50">
        <f t="shared" si="142"/>
        <v>3.0661040814775986E-3</v>
      </c>
    </row>
    <row r="232" spans="1:63" x14ac:dyDescent="0.3">
      <c r="A232" s="79" t="s">
        <v>1657</v>
      </c>
      <c r="B232" s="79" t="s">
        <v>1658</v>
      </c>
      <c r="C232" s="79">
        <f>VLOOKUP(B232,Площадь!A:B,2,0)</f>
        <v>13.6</v>
      </c>
      <c r="D232" s="97"/>
      <c r="E232">
        <v>31</v>
      </c>
      <c r="F232">
        <v>28</v>
      </c>
      <c r="G232">
        <v>31</v>
      </c>
      <c r="H232">
        <v>30</v>
      </c>
      <c r="I232">
        <v>31</v>
      </c>
      <c r="J232">
        <v>30</v>
      </c>
      <c r="K232">
        <v>31</v>
      </c>
      <c r="L232">
        <v>31</v>
      </c>
      <c r="M232">
        <v>30</v>
      </c>
      <c r="N232">
        <v>31</v>
      </c>
      <c r="O232">
        <v>30</v>
      </c>
      <c r="P232">
        <v>31</v>
      </c>
      <c r="Q232">
        <f t="shared" si="144"/>
        <v>365</v>
      </c>
      <c r="R232" s="116"/>
      <c r="S232" s="99"/>
      <c r="T232" s="50">
        <f t="shared" si="113"/>
        <v>0</v>
      </c>
      <c r="U232" s="50">
        <f t="shared" si="114"/>
        <v>0</v>
      </c>
      <c r="V232" s="50">
        <f t="shared" si="115"/>
        <v>0</v>
      </c>
      <c r="W232" s="50">
        <f t="shared" si="116"/>
        <v>0</v>
      </c>
      <c r="X232" s="50">
        <f t="shared" si="117"/>
        <v>0</v>
      </c>
      <c r="Y232" s="50"/>
      <c r="Z232" s="50"/>
      <c r="AA232" s="50"/>
      <c r="AB232" s="50"/>
      <c r="AC232" s="50"/>
      <c r="AD232" s="50">
        <f t="shared" si="118"/>
        <v>0</v>
      </c>
      <c r="AE232" s="50">
        <f t="shared" si="119"/>
        <v>0</v>
      </c>
      <c r="AF232" s="50">
        <f t="shared" si="120"/>
        <v>0</v>
      </c>
      <c r="AG232" s="50">
        <f t="shared" si="112"/>
        <v>0</v>
      </c>
      <c r="AI232" s="50">
        <f t="shared" si="121"/>
        <v>0</v>
      </c>
      <c r="AJ232" s="50">
        <f t="shared" si="122"/>
        <v>0</v>
      </c>
      <c r="AK232" s="50">
        <f t="shared" si="123"/>
        <v>0</v>
      </c>
      <c r="AL232" s="50">
        <f t="shared" si="124"/>
        <v>9.1478389385310055E-2</v>
      </c>
      <c r="AR232" s="50">
        <f t="shared" si="125"/>
        <v>0.11281518654667125</v>
      </c>
      <c r="AS232" s="50">
        <f t="shared" si="126"/>
        <v>0.12131328384919567</v>
      </c>
      <c r="AT232" s="50">
        <f t="shared" si="127"/>
        <v>0.1747813263159671</v>
      </c>
      <c r="AV232" s="49">
        <f t="shared" si="128"/>
        <v>0</v>
      </c>
      <c r="AW232" s="49">
        <f t="shared" si="129"/>
        <v>0</v>
      </c>
      <c r="AX232" s="49">
        <f t="shared" si="130"/>
        <v>0</v>
      </c>
      <c r="AY232" s="49">
        <f t="shared" si="131"/>
        <v>245.56092933035092</v>
      </c>
      <c r="AZ232" s="49">
        <f t="shared" si="132"/>
        <v>0</v>
      </c>
      <c r="BA232" s="49">
        <f t="shared" si="133"/>
        <v>0</v>
      </c>
      <c r="BB232" s="49">
        <f t="shared" si="134"/>
        <v>0</v>
      </c>
      <c r="BC232" s="49">
        <f t="shared" si="135"/>
        <v>0</v>
      </c>
      <c r="BD232" s="49">
        <f t="shared" si="136"/>
        <v>0</v>
      </c>
      <c r="BE232" s="49">
        <f t="shared" si="137"/>
        <v>302.83657415842242</v>
      </c>
      <c r="BF232" s="49">
        <f t="shared" si="138"/>
        <v>325.64852663342691</v>
      </c>
      <c r="BG232" s="49">
        <f t="shared" si="139"/>
        <v>469.17600110952947</v>
      </c>
      <c r="BH232" s="73">
        <f t="shared" si="140"/>
        <v>1343.2220312317295</v>
      </c>
      <c r="BI232" s="49">
        <f>VLOOKUP(A232,'1_12'!B:Q,16,0)</f>
        <v>5257.08</v>
      </c>
      <c r="BJ232" s="74">
        <f t="shared" si="141"/>
        <v>-3913.8579687682704</v>
      </c>
      <c r="BK232" s="50">
        <f t="shared" si="142"/>
        <v>3.0661040814775986E-3</v>
      </c>
    </row>
    <row r="233" spans="1:63" x14ac:dyDescent="0.3">
      <c r="A233" s="79" t="s">
        <v>1898</v>
      </c>
      <c r="B233" s="79" t="s">
        <v>1899</v>
      </c>
      <c r="C233" s="79">
        <f>VLOOKUP(B233,Площадь!A:B,2,0)</f>
        <v>16.8</v>
      </c>
      <c r="D233" s="97"/>
      <c r="E233">
        <v>31</v>
      </c>
      <c r="F233">
        <v>28</v>
      </c>
      <c r="G233">
        <v>31</v>
      </c>
      <c r="H233">
        <v>30</v>
      </c>
      <c r="I233">
        <v>31</v>
      </c>
      <c r="J233">
        <v>30</v>
      </c>
      <c r="K233">
        <v>31</v>
      </c>
      <c r="L233">
        <v>31</v>
      </c>
      <c r="M233">
        <v>30</v>
      </c>
      <c r="N233">
        <v>31</v>
      </c>
      <c r="O233">
        <v>30</v>
      </c>
      <c r="P233">
        <v>31</v>
      </c>
      <c r="Q233">
        <f t="shared" si="144"/>
        <v>365</v>
      </c>
      <c r="R233" s="116"/>
      <c r="S233" s="99"/>
      <c r="T233" s="50">
        <f t="shared" si="113"/>
        <v>0</v>
      </c>
      <c r="U233" s="50">
        <f t="shared" si="114"/>
        <v>0</v>
      </c>
      <c r="V233" s="50">
        <f t="shared" si="115"/>
        <v>0</v>
      </c>
      <c r="W233" s="50">
        <f t="shared" si="116"/>
        <v>0</v>
      </c>
      <c r="X233" s="50">
        <f t="shared" si="117"/>
        <v>0</v>
      </c>
      <c r="Y233" s="50"/>
      <c r="Z233" s="50"/>
      <c r="AA233" s="50"/>
      <c r="AB233" s="50"/>
      <c r="AC233" s="50"/>
      <c r="AD233" s="50">
        <f t="shared" si="118"/>
        <v>0</v>
      </c>
      <c r="AE233" s="50">
        <f t="shared" si="119"/>
        <v>0</v>
      </c>
      <c r="AF233" s="50">
        <f t="shared" si="120"/>
        <v>0</v>
      </c>
      <c r="AG233" s="50">
        <f t="shared" si="112"/>
        <v>0</v>
      </c>
      <c r="AI233" s="50">
        <f t="shared" si="121"/>
        <v>0</v>
      </c>
      <c r="AJ233" s="50">
        <f t="shared" si="122"/>
        <v>0</v>
      </c>
      <c r="AK233" s="50">
        <f t="shared" si="123"/>
        <v>0</v>
      </c>
      <c r="AL233" s="50">
        <f t="shared" si="124"/>
        <v>0.11300271629950066</v>
      </c>
      <c r="AR233" s="50">
        <f t="shared" si="125"/>
        <v>0.1393599363223586</v>
      </c>
      <c r="AS233" s="50">
        <f t="shared" si="126"/>
        <v>0.14985758593135939</v>
      </c>
      <c r="AT233" s="50">
        <f t="shared" si="127"/>
        <v>0.21590634427266525</v>
      </c>
      <c r="AV233" s="49">
        <f t="shared" si="128"/>
        <v>0</v>
      </c>
      <c r="AW233" s="49">
        <f t="shared" si="129"/>
        <v>0</v>
      </c>
      <c r="AX233" s="49">
        <f t="shared" si="130"/>
        <v>0</v>
      </c>
      <c r="AY233" s="49">
        <f t="shared" si="131"/>
        <v>303.33997152572761</v>
      </c>
      <c r="AZ233" s="49">
        <f t="shared" si="132"/>
        <v>0</v>
      </c>
      <c r="BA233" s="49">
        <f t="shared" si="133"/>
        <v>0</v>
      </c>
      <c r="BB233" s="49">
        <f t="shared" si="134"/>
        <v>0</v>
      </c>
      <c r="BC233" s="49">
        <f t="shared" si="135"/>
        <v>0</v>
      </c>
      <c r="BD233" s="49">
        <f t="shared" si="136"/>
        <v>0</v>
      </c>
      <c r="BE233" s="49">
        <f t="shared" si="137"/>
        <v>374.09223866628656</v>
      </c>
      <c r="BF233" s="49">
        <f t="shared" si="138"/>
        <v>402.27170937070395</v>
      </c>
      <c r="BG233" s="49">
        <f t="shared" si="139"/>
        <v>579.57035431177167</v>
      </c>
      <c r="BH233" s="73">
        <f t="shared" si="140"/>
        <v>1659.2742738744896</v>
      </c>
      <c r="BI233" s="49">
        <f>VLOOKUP(A233,'1_12'!B:Q,16,0)</f>
        <v>6494.0399999999991</v>
      </c>
      <c r="BJ233" s="74">
        <f t="shared" si="141"/>
        <v>-4834.7657261255099</v>
      </c>
      <c r="BK233" s="50">
        <f t="shared" si="142"/>
        <v>3.066104081477599E-3</v>
      </c>
    </row>
    <row r="234" spans="1:63" x14ac:dyDescent="0.3">
      <c r="A234" s="79" t="s">
        <v>2253</v>
      </c>
      <c r="B234" s="79" t="s">
        <v>2254</v>
      </c>
      <c r="C234" s="79">
        <f>VLOOKUP(B234,Площадь!A:B,2,0)</f>
        <v>15.7</v>
      </c>
      <c r="D234" s="97"/>
      <c r="E234">
        <v>31</v>
      </c>
      <c r="F234">
        <v>28</v>
      </c>
      <c r="G234">
        <v>31</v>
      </c>
      <c r="H234">
        <v>30</v>
      </c>
      <c r="I234">
        <v>31</v>
      </c>
      <c r="J234">
        <v>30</v>
      </c>
      <c r="K234">
        <v>31</v>
      </c>
      <c r="L234">
        <v>31</v>
      </c>
      <c r="M234">
        <v>30</v>
      </c>
      <c r="N234">
        <v>31</v>
      </c>
      <c r="O234">
        <v>30</v>
      </c>
      <c r="P234">
        <v>31</v>
      </c>
      <c r="Q234">
        <f t="shared" si="144"/>
        <v>365</v>
      </c>
      <c r="R234" s="116"/>
      <c r="S234" s="99"/>
      <c r="T234" s="50">
        <f t="shared" si="113"/>
        <v>0</v>
      </c>
      <c r="U234" s="50">
        <f t="shared" si="114"/>
        <v>0</v>
      </c>
      <c r="V234" s="50">
        <f t="shared" si="115"/>
        <v>0</v>
      </c>
      <c r="W234" s="50">
        <f t="shared" si="116"/>
        <v>0</v>
      </c>
      <c r="X234" s="50">
        <f t="shared" si="117"/>
        <v>0</v>
      </c>
      <c r="Y234" s="50"/>
      <c r="Z234" s="50"/>
      <c r="AA234" s="50"/>
      <c r="AB234" s="50"/>
      <c r="AC234" s="50"/>
      <c r="AD234" s="50">
        <f t="shared" si="118"/>
        <v>0</v>
      </c>
      <c r="AE234" s="50">
        <f t="shared" si="119"/>
        <v>0</v>
      </c>
      <c r="AF234" s="50">
        <f t="shared" si="120"/>
        <v>0</v>
      </c>
      <c r="AG234" s="50">
        <f t="shared" si="112"/>
        <v>0</v>
      </c>
      <c r="AI234" s="50">
        <f t="shared" si="121"/>
        <v>0</v>
      </c>
      <c r="AJ234" s="50">
        <f t="shared" si="122"/>
        <v>0</v>
      </c>
      <c r="AK234" s="50">
        <f t="shared" si="123"/>
        <v>0</v>
      </c>
      <c r="AL234" s="50">
        <f t="shared" si="124"/>
        <v>0.10560372892274764</v>
      </c>
      <c r="AR234" s="50">
        <f t="shared" si="125"/>
        <v>0.13023517858696607</v>
      </c>
      <c r="AS234" s="50">
        <f t="shared" si="126"/>
        <v>0.1400454820906156</v>
      </c>
      <c r="AT234" s="50">
        <f t="shared" si="127"/>
        <v>0.20176961935005025</v>
      </c>
      <c r="AV234" s="49">
        <f t="shared" si="128"/>
        <v>0</v>
      </c>
      <c r="AW234" s="49">
        <f t="shared" si="129"/>
        <v>0</v>
      </c>
      <c r="AX234" s="49">
        <f t="shared" si="130"/>
        <v>0</v>
      </c>
      <c r="AY234" s="49">
        <f t="shared" si="131"/>
        <v>283.47842577106684</v>
      </c>
      <c r="AZ234" s="49">
        <f t="shared" si="132"/>
        <v>0</v>
      </c>
      <c r="BA234" s="49">
        <f t="shared" si="133"/>
        <v>0</v>
      </c>
      <c r="BB234" s="49">
        <f t="shared" si="134"/>
        <v>0</v>
      </c>
      <c r="BC234" s="49">
        <f t="shared" si="135"/>
        <v>0</v>
      </c>
      <c r="BD234" s="49">
        <f t="shared" si="136"/>
        <v>0</v>
      </c>
      <c r="BE234" s="49">
        <f t="shared" si="137"/>
        <v>349.59810399170823</v>
      </c>
      <c r="BF234" s="49">
        <f t="shared" si="138"/>
        <v>375.93249030476488</v>
      </c>
      <c r="BG234" s="49">
        <f t="shared" si="139"/>
        <v>541.62229539850091</v>
      </c>
      <c r="BH234" s="73">
        <f t="shared" si="140"/>
        <v>1550.6313154660409</v>
      </c>
      <c r="BI234" s="49">
        <f>VLOOKUP(A234,'1_12'!B:Q,16,0)</f>
        <v>6068.7899999999991</v>
      </c>
      <c r="BJ234" s="74">
        <f t="shared" si="141"/>
        <v>-4518.158684533958</v>
      </c>
      <c r="BK234" s="50">
        <f t="shared" si="142"/>
        <v>3.0661040814775986E-3</v>
      </c>
    </row>
    <row r="235" spans="1:63" x14ac:dyDescent="0.3">
      <c r="A235" s="79" t="s">
        <v>843</v>
      </c>
      <c r="B235" s="79" t="s">
        <v>844</v>
      </c>
      <c r="C235" s="79">
        <f>VLOOKUP(B235,Площадь!A:B,2,0)</f>
        <v>13.6</v>
      </c>
      <c r="D235" s="97"/>
      <c r="E235">
        <v>31</v>
      </c>
      <c r="F235">
        <v>28</v>
      </c>
      <c r="G235">
        <v>31</v>
      </c>
      <c r="H235">
        <v>30</v>
      </c>
      <c r="I235">
        <v>31</v>
      </c>
      <c r="J235">
        <v>30</v>
      </c>
      <c r="K235">
        <v>31</v>
      </c>
      <c r="L235">
        <v>31</v>
      </c>
      <c r="M235">
        <v>30</v>
      </c>
      <c r="N235">
        <v>31</v>
      </c>
      <c r="O235">
        <v>30</v>
      </c>
      <c r="P235">
        <v>31</v>
      </c>
      <c r="Q235">
        <f t="shared" si="144"/>
        <v>365</v>
      </c>
      <c r="R235" s="116"/>
      <c r="S235" s="99"/>
      <c r="T235" s="50">
        <f t="shared" si="113"/>
        <v>0</v>
      </c>
      <c r="U235" s="50">
        <f t="shared" si="114"/>
        <v>0</v>
      </c>
      <c r="V235" s="50">
        <f t="shared" si="115"/>
        <v>0</v>
      </c>
      <c r="W235" s="50">
        <f t="shared" si="116"/>
        <v>0</v>
      </c>
      <c r="X235" s="50">
        <f t="shared" si="117"/>
        <v>0</v>
      </c>
      <c r="Y235" s="50"/>
      <c r="Z235" s="50"/>
      <c r="AA235" s="50"/>
      <c r="AB235" s="50"/>
      <c r="AC235" s="50"/>
      <c r="AD235" s="50">
        <f t="shared" si="118"/>
        <v>0</v>
      </c>
      <c r="AE235" s="50">
        <f t="shared" si="119"/>
        <v>0</v>
      </c>
      <c r="AF235" s="50">
        <f t="shared" si="120"/>
        <v>0</v>
      </c>
      <c r="AG235" s="50">
        <f t="shared" si="112"/>
        <v>0</v>
      </c>
      <c r="AI235" s="50">
        <f t="shared" si="121"/>
        <v>0</v>
      </c>
      <c r="AJ235" s="50">
        <f t="shared" si="122"/>
        <v>0</v>
      </c>
      <c r="AK235" s="50">
        <f t="shared" si="123"/>
        <v>0</v>
      </c>
      <c r="AL235" s="50">
        <f t="shared" si="124"/>
        <v>9.1478389385310055E-2</v>
      </c>
      <c r="AR235" s="50">
        <f t="shared" si="125"/>
        <v>0.11281518654667125</v>
      </c>
      <c r="AS235" s="50">
        <f t="shared" si="126"/>
        <v>0.12131328384919567</v>
      </c>
      <c r="AT235" s="50">
        <f t="shared" si="127"/>
        <v>0.1747813263159671</v>
      </c>
      <c r="AV235" s="49">
        <f t="shared" si="128"/>
        <v>0</v>
      </c>
      <c r="AW235" s="49">
        <f t="shared" si="129"/>
        <v>0</v>
      </c>
      <c r="AX235" s="49">
        <f t="shared" si="130"/>
        <v>0</v>
      </c>
      <c r="AY235" s="49">
        <f t="shared" si="131"/>
        <v>245.56092933035092</v>
      </c>
      <c r="AZ235" s="49">
        <f t="shared" si="132"/>
        <v>0</v>
      </c>
      <c r="BA235" s="49">
        <f t="shared" si="133"/>
        <v>0</v>
      </c>
      <c r="BB235" s="49">
        <f t="shared" si="134"/>
        <v>0</v>
      </c>
      <c r="BC235" s="49">
        <f t="shared" si="135"/>
        <v>0</v>
      </c>
      <c r="BD235" s="49">
        <f t="shared" si="136"/>
        <v>0</v>
      </c>
      <c r="BE235" s="49">
        <f t="shared" si="137"/>
        <v>302.83657415842242</v>
      </c>
      <c r="BF235" s="49">
        <f t="shared" si="138"/>
        <v>325.64852663342691</v>
      </c>
      <c r="BG235" s="49">
        <f t="shared" si="139"/>
        <v>469.17600110952947</v>
      </c>
      <c r="BH235" s="73">
        <f t="shared" si="140"/>
        <v>1343.2220312317295</v>
      </c>
      <c r="BI235" s="49">
        <f>VLOOKUP(A235,'1_12'!B:Q,16,0)</f>
        <v>5257.08</v>
      </c>
      <c r="BJ235" s="74">
        <f t="shared" si="141"/>
        <v>-3913.8579687682704</v>
      </c>
      <c r="BK235" s="50">
        <f t="shared" si="142"/>
        <v>3.0661040814775986E-3</v>
      </c>
    </row>
    <row r="236" spans="1:63" x14ac:dyDescent="0.3">
      <c r="A236" s="79" t="s">
        <v>554</v>
      </c>
      <c r="B236" s="79" t="s">
        <v>555</v>
      </c>
      <c r="C236" s="79">
        <f>VLOOKUP(B236,Площадь!A:B,2,0)</f>
        <v>17.3</v>
      </c>
      <c r="D236" s="97"/>
      <c r="E236">
        <v>31</v>
      </c>
      <c r="F236">
        <v>28</v>
      </c>
      <c r="G236">
        <v>31</v>
      </c>
      <c r="H236">
        <v>30</v>
      </c>
      <c r="I236">
        <v>31</v>
      </c>
      <c r="J236">
        <v>30</v>
      </c>
      <c r="K236">
        <v>31</v>
      </c>
      <c r="L236">
        <v>31</v>
      </c>
      <c r="M236">
        <v>30</v>
      </c>
      <c r="N236">
        <v>31</v>
      </c>
      <c r="O236">
        <v>30</v>
      </c>
      <c r="P236">
        <v>31</v>
      </c>
      <c r="Q236">
        <f t="shared" si="144"/>
        <v>365</v>
      </c>
      <c r="R236" s="116"/>
      <c r="S236" s="99"/>
      <c r="T236" s="50">
        <f t="shared" si="113"/>
        <v>0</v>
      </c>
      <c r="U236" s="50">
        <f t="shared" si="114"/>
        <v>0</v>
      </c>
      <c r="V236" s="50">
        <f t="shared" si="115"/>
        <v>0</v>
      </c>
      <c r="W236" s="50">
        <f t="shared" si="116"/>
        <v>0</v>
      </c>
      <c r="X236" s="50">
        <f t="shared" si="117"/>
        <v>0</v>
      </c>
      <c r="Y236" s="50"/>
      <c r="Z236" s="50"/>
      <c r="AA236" s="50"/>
      <c r="AB236" s="50"/>
      <c r="AC236" s="50"/>
      <c r="AD236" s="50">
        <f t="shared" si="118"/>
        <v>0</v>
      </c>
      <c r="AE236" s="50">
        <f t="shared" si="119"/>
        <v>0</v>
      </c>
      <c r="AF236" s="50">
        <f t="shared" si="120"/>
        <v>0</v>
      </c>
      <c r="AG236" s="50">
        <f t="shared" si="112"/>
        <v>0</v>
      </c>
      <c r="AI236" s="50">
        <f t="shared" si="121"/>
        <v>0</v>
      </c>
      <c r="AJ236" s="50">
        <f t="shared" si="122"/>
        <v>0</v>
      </c>
      <c r="AK236" s="50">
        <f t="shared" si="123"/>
        <v>0</v>
      </c>
      <c r="AL236" s="50">
        <f t="shared" si="124"/>
        <v>0.11636589237984295</v>
      </c>
      <c r="AR236" s="50">
        <f t="shared" si="125"/>
        <v>0.14350755347480976</v>
      </c>
      <c r="AS236" s="50">
        <f t="shared" si="126"/>
        <v>0.15431763313169747</v>
      </c>
      <c r="AT236" s="50">
        <f t="shared" si="127"/>
        <v>0.22233212832839933</v>
      </c>
      <c r="AV236" s="49">
        <f t="shared" si="128"/>
        <v>0</v>
      </c>
      <c r="AW236" s="49">
        <f t="shared" si="129"/>
        <v>0</v>
      </c>
      <c r="AX236" s="49">
        <f t="shared" si="130"/>
        <v>0</v>
      </c>
      <c r="AY236" s="49">
        <f t="shared" si="131"/>
        <v>312.36794686875521</v>
      </c>
      <c r="AZ236" s="49">
        <f t="shared" si="132"/>
        <v>0</v>
      </c>
      <c r="BA236" s="49">
        <f t="shared" si="133"/>
        <v>0</v>
      </c>
      <c r="BB236" s="49">
        <f t="shared" si="134"/>
        <v>0</v>
      </c>
      <c r="BC236" s="49">
        <f t="shared" si="135"/>
        <v>0</v>
      </c>
      <c r="BD236" s="49">
        <f t="shared" si="136"/>
        <v>0</v>
      </c>
      <c r="BE236" s="49">
        <f t="shared" si="137"/>
        <v>385.22593624564036</v>
      </c>
      <c r="BF236" s="49">
        <f t="shared" si="138"/>
        <v>414.24408167340346</v>
      </c>
      <c r="BG236" s="49">
        <f t="shared" si="139"/>
        <v>596.81947199962201</v>
      </c>
      <c r="BH236" s="73">
        <f t="shared" si="140"/>
        <v>1708.6574367874211</v>
      </c>
      <c r="BI236" s="49">
        <f>VLOOKUP(A236,'1_12'!B:Q,16,0)</f>
        <v>6687.2699999999986</v>
      </c>
      <c r="BJ236" s="74">
        <f t="shared" si="141"/>
        <v>-4978.6125632125777</v>
      </c>
      <c r="BK236" s="50">
        <f t="shared" si="142"/>
        <v>3.0661040814775986E-3</v>
      </c>
    </row>
    <row r="237" spans="1:63" x14ac:dyDescent="0.3">
      <c r="A237" s="79" t="s">
        <v>1448</v>
      </c>
      <c r="B237" s="79" t="s">
        <v>1449</v>
      </c>
      <c r="C237" s="79">
        <f>VLOOKUP(B237,Площадь!A:B,2,0)</f>
        <v>15.7</v>
      </c>
      <c r="D237" s="97"/>
      <c r="E237">
        <v>31</v>
      </c>
      <c r="F237">
        <v>28</v>
      </c>
      <c r="G237">
        <v>31</v>
      </c>
      <c r="H237">
        <v>30</v>
      </c>
      <c r="I237">
        <v>31</v>
      </c>
      <c r="J237">
        <v>30</v>
      </c>
      <c r="K237">
        <v>31</v>
      </c>
      <c r="L237">
        <v>31</v>
      </c>
      <c r="M237">
        <v>30</v>
      </c>
      <c r="N237">
        <v>31</v>
      </c>
      <c r="O237">
        <v>30</v>
      </c>
      <c r="P237">
        <v>31</v>
      </c>
      <c r="Q237">
        <f t="shared" si="144"/>
        <v>365</v>
      </c>
      <c r="R237" s="116"/>
      <c r="S237" s="99"/>
      <c r="T237" s="50">
        <f t="shared" si="113"/>
        <v>0</v>
      </c>
      <c r="U237" s="50">
        <f t="shared" si="114"/>
        <v>0</v>
      </c>
      <c r="V237" s="50">
        <f t="shared" si="115"/>
        <v>0</v>
      </c>
      <c r="W237" s="50">
        <f t="shared" si="116"/>
        <v>0</v>
      </c>
      <c r="X237" s="50">
        <f t="shared" si="117"/>
        <v>0</v>
      </c>
      <c r="Y237" s="50"/>
      <c r="Z237" s="50"/>
      <c r="AA237" s="50"/>
      <c r="AB237" s="50"/>
      <c r="AC237" s="50"/>
      <c r="AD237" s="50">
        <f t="shared" si="118"/>
        <v>0</v>
      </c>
      <c r="AE237" s="50">
        <f t="shared" si="119"/>
        <v>0</v>
      </c>
      <c r="AF237" s="50">
        <f t="shared" si="120"/>
        <v>0</v>
      </c>
      <c r="AG237" s="50">
        <f t="shared" si="112"/>
        <v>0</v>
      </c>
      <c r="AI237" s="50">
        <f t="shared" si="121"/>
        <v>0</v>
      </c>
      <c r="AJ237" s="50">
        <f t="shared" si="122"/>
        <v>0</v>
      </c>
      <c r="AK237" s="50">
        <f t="shared" si="123"/>
        <v>0</v>
      </c>
      <c r="AL237" s="50">
        <f t="shared" si="124"/>
        <v>0.10560372892274764</v>
      </c>
      <c r="AR237" s="50">
        <f t="shared" si="125"/>
        <v>0.13023517858696607</v>
      </c>
      <c r="AS237" s="50">
        <f t="shared" si="126"/>
        <v>0.1400454820906156</v>
      </c>
      <c r="AT237" s="50">
        <f t="shared" si="127"/>
        <v>0.20176961935005025</v>
      </c>
      <c r="AV237" s="49">
        <f t="shared" si="128"/>
        <v>0</v>
      </c>
      <c r="AW237" s="49">
        <f t="shared" si="129"/>
        <v>0</v>
      </c>
      <c r="AX237" s="49">
        <f t="shared" si="130"/>
        <v>0</v>
      </c>
      <c r="AY237" s="49">
        <f t="shared" si="131"/>
        <v>283.47842577106684</v>
      </c>
      <c r="AZ237" s="49">
        <f t="shared" si="132"/>
        <v>0</v>
      </c>
      <c r="BA237" s="49">
        <f t="shared" si="133"/>
        <v>0</v>
      </c>
      <c r="BB237" s="49">
        <f t="shared" si="134"/>
        <v>0</v>
      </c>
      <c r="BC237" s="49">
        <f t="shared" si="135"/>
        <v>0</v>
      </c>
      <c r="BD237" s="49">
        <f t="shared" si="136"/>
        <v>0</v>
      </c>
      <c r="BE237" s="49">
        <f t="shared" si="137"/>
        <v>349.59810399170823</v>
      </c>
      <c r="BF237" s="49">
        <f t="shared" si="138"/>
        <v>375.93249030476488</v>
      </c>
      <c r="BG237" s="49">
        <f t="shared" si="139"/>
        <v>541.62229539850091</v>
      </c>
      <c r="BH237" s="73">
        <f t="shared" si="140"/>
        <v>1550.6313154660409</v>
      </c>
      <c r="BI237" s="49">
        <f>VLOOKUP(A237,'1_12'!B:Q,16,0)</f>
        <v>6068.7899999999991</v>
      </c>
      <c r="BJ237" s="74">
        <f t="shared" si="141"/>
        <v>-4518.158684533958</v>
      </c>
      <c r="BK237" s="50">
        <f t="shared" si="142"/>
        <v>3.0661040814775986E-3</v>
      </c>
    </row>
    <row r="238" spans="1:63" x14ac:dyDescent="0.3">
      <c r="A238" s="79" t="s">
        <v>1429</v>
      </c>
      <c r="B238" s="79" t="s">
        <v>1430</v>
      </c>
      <c r="C238" s="79">
        <f>VLOOKUP(B238,Площадь!A:B,2,0)</f>
        <v>13.6</v>
      </c>
      <c r="D238" s="97"/>
      <c r="E238">
        <v>31</v>
      </c>
      <c r="F238">
        <v>28</v>
      </c>
      <c r="G238">
        <v>31</v>
      </c>
      <c r="H238">
        <v>30</v>
      </c>
      <c r="I238">
        <v>31</v>
      </c>
      <c r="J238">
        <v>30</v>
      </c>
      <c r="K238">
        <v>31</v>
      </c>
      <c r="L238">
        <v>31</v>
      </c>
      <c r="M238">
        <v>30</v>
      </c>
      <c r="N238">
        <v>31</v>
      </c>
      <c r="O238">
        <v>30</v>
      </c>
      <c r="P238">
        <v>31</v>
      </c>
      <c r="Q238">
        <f t="shared" si="144"/>
        <v>365</v>
      </c>
      <c r="R238" s="116"/>
      <c r="S238" s="99"/>
      <c r="T238" s="50">
        <f t="shared" si="113"/>
        <v>0</v>
      </c>
      <c r="U238" s="50">
        <f t="shared" si="114"/>
        <v>0</v>
      </c>
      <c r="V238" s="50">
        <f t="shared" si="115"/>
        <v>0</v>
      </c>
      <c r="W238" s="50">
        <f t="shared" si="116"/>
        <v>0</v>
      </c>
      <c r="X238" s="50">
        <f t="shared" si="117"/>
        <v>0</v>
      </c>
      <c r="Y238" s="50"/>
      <c r="Z238" s="50"/>
      <c r="AA238" s="50"/>
      <c r="AB238" s="50"/>
      <c r="AC238" s="50"/>
      <c r="AD238" s="50">
        <f t="shared" si="118"/>
        <v>0</v>
      </c>
      <c r="AE238" s="50">
        <f t="shared" si="119"/>
        <v>0</v>
      </c>
      <c r="AF238" s="50">
        <f t="shared" si="120"/>
        <v>0</v>
      </c>
      <c r="AG238" s="50">
        <f t="shared" si="112"/>
        <v>0</v>
      </c>
      <c r="AI238" s="50">
        <f t="shared" si="121"/>
        <v>0</v>
      </c>
      <c r="AJ238" s="50">
        <f t="shared" si="122"/>
        <v>0</v>
      </c>
      <c r="AK238" s="50">
        <f t="shared" si="123"/>
        <v>0</v>
      </c>
      <c r="AL238" s="50">
        <f t="shared" si="124"/>
        <v>9.1478389385310055E-2</v>
      </c>
      <c r="AR238" s="50">
        <f t="shared" si="125"/>
        <v>0.11281518654667125</v>
      </c>
      <c r="AS238" s="50">
        <f t="shared" si="126"/>
        <v>0.12131328384919567</v>
      </c>
      <c r="AT238" s="50">
        <f t="shared" si="127"/>
        <v>0.1747813263159671</v>
      </c>
      <c r="AV238" s="49">
        <f t="shared" si="128"/>
        <v>0</v>
      </c>
      <c r="AW238" s="49">
        <f t="shared" si="129"/>
        <v>0</v>
      </c>
      <c r="AX238" s="49">
        <f t="shared" si="130"/>
        <v>0</v>
      </c>
      <c r="AY238" s="49">
        <f t="shared" si="131"/>
        <v>245.56092933035092</v>
      </c>
      <c r="AZ238" s="49">
        <f t="shared" si="132"/>
        <v>0</v>
      </c>
      <c r="BA238" s="49">
        <f t="shared" si="133"/>
        <v>0</v>
      </c>
      <c r="BB238" s="49">
        <f t="shared" si="134"/>
        <v>0</v>
      </c>
      <c r="BC238" s="49">
        <f t="shared" si="135"/>
        <v>0</v>
      </c>
      <c r="BD238" s="49">
        <f t="shared" si="136"/>
        <v>0</v>
      </c>
      <c r="BE238" s="49">
        <f t="shared" si="137"/>
        <v>302.83657415842242</v>
      </c>
      <c r="BF238" s="49">
        <f t="shared" si="138"/>
        <v>325.64852663342691</v>
      </c>
      <c r="BG238" s="49">
        <f t="shared" si="139"/>
        <v>469.17600110952947</v>
      </c>
      <c r="BH238" s="73">
        <f t="shared" si="140"/>
        <v>1343.2220312317295</v>
      </c>
      <c r="BI238" s="49">
        <f>VLOOKUP(A238,'1_12'!B:Q,16,0)</f>
        <v>5257.08</v>
      </c>
      <c r="BJ238" s="74">
        <f t="shared" si="141"/>
        <v>-3913.8579687682704</v>
      </c>
      <c r="BK238" s="50">
        <f t="shared" si="142"/>
        <v>3.0661040814775986E-3</v>
      </c>
    </row>
    <row r="239" spans="1:63" x14ac:dyDescent="0.3">
      <c r="A239" s="79" t="s">
        <v>556</v>
      </c>
      <c r="B239" s="79" t="s">
        <v>557</v>
      </c>
      <c r="C239" s="79">
        <f>VLOOKUP(B239,Площадь!A:B,2,0)</f>
        <v>17.3</v>
      </c>
      <c r="D239" s="97"/>
      <c r="E239">
        <v>31</v>
      </c>
      <c r="F239">
        <v>28</v>
      </c>
      <c r="G239">
        <v>31</v>
      </c>
      <c r="H239">
        <v>30</v>
      </c>
      <c r="I239">
        <v>31</v>
      </c>
      <c r="J239">
        <v>30</v>
      </c>
      <c r="K239">
        <v>31</v>
      </c>
      <c r="L239">
        <v>31</v>
      </c>
      <c r="M239">
        <v>30</v>
      </c>
      <c r="N239">
        <v>31</v>
      </c>
      <c r="O239">
        <v>30</v>
      </c>
      <c r="P239">
        <v>31</v>
      </c>
      <c r="Q239">
        <f t="shared" si="144"/>
        <v>365</v>
      </c>
      <c r="R239" s="116"/>
      <c r="S239" s="99"/>
      <c r="T239" s="50">
        <f t="shared" si="113"/>
        <v>0</v>
      </c>
      <c r="U239" s="50">
        <f t="shared" si="114"/>
        <v>0</v>
      </c>
      <c r="V239" s="50">
        <f t="shared" si="115"/>
        <v>0</v>
      </c>
      <c r="W239" s="50">
        <f t="shared" si="116"/>
        <v>0</v>
      </c>
      <c r="X239" s="50">
        <f t="shared" si="117"/>
        <v>0</v>
      </c>
      <c r="Y239" s="50"/>
      <c r="Z239" s="50"/>
      <c r="AA239" s="50"/>
      <c r="AB239" s="50"/>
      <c r="AC239" s="50"/>
      <c r="AD239" s="50">
        <f t="shared" si="118"/>
        <v>0</v>
      </c>
      <c r="AE239" s="50">
        <f t="shared" si="119"/>
        <v>0</v>
      </c>
      <c r="AF239" s="50">
        <f t="shared" si="120"/>
        <v>0</v>
      </c>
      <c r="AG239" s="50">
        <f t="shared" si="112"/>
        <v>0</v>
      </c>
      <c r="AI239" s="50">
        <f t="shared" si="121"/>
        <v>0</v>
      </c>
      <c r="AJ239" s="50">
        <f t="shared" si="122"/>
        <v>0</v>
      </c>
      <c r="AK239" s="50">
        <f t="shared" si="123"/>
        <v>0</v>
      </c>
      <c r="AL239" s="50">
        <f t="shared" si="124"/>
        <v>0.11636589237984295</v>
      </c>
      <c r="AR239" s="50">
        <f t="shared" si="125"/>
        <v>0.14350755347480976</v>
      </c>
      <c r="AS239" s="50">
        <f t="shared" si="126"/>
        <v>0.15431763313169747</v>
      </c>
      <c r="AT239" s="50">
        <f t="shared" si="127"/>
        <v>0.22233212832839933</v>
      </c>
      <c r="AV239" s="49">
        <f t="shared" si="128"/>
        <v>0</v>
      </c>
      <c r="AW239" s="49">
        <f t="shared" si="129"/>
        <v>0</v>
      </c>
      <c r="AX239" s="49">
        <f t="shared" si="130"/>
        <v>0</v>
      </c>
      <c r="AY239" s="49">
        <f t="shared" si="131"/>
        <v>312.36794686875521</v>
      </c>
      <c r="AZ239" s="49">
        <f t="shared" si="132"/>
        <v>0</v>
      </c>
      <c r="BA239" s="49">
        <f t="shared" si="133"/>
        <v>0</v>
      </c>
      <c r="BB239" s="49">
        <f t="shared" si="134"/>
        <v>0</v>
      </c>
      <c r="BC239" s="49">
        <f t="shared" si="135"/>
        <v>0</v>
      </c>
      <c r="BD239" s="49">
        <f t="shared" si="136"/>
        <v>0</v>
      </c>
      <c r="BE239" s="49">
        <f t="shared" si="137"/>
        <v>385.22593624564036</v>
      </c>
      <c r="BF239" s="49">
        <f t="shared" si="138"/>
        <v>414.24408167340346</v>
      </c>
      <c r="BG239" s="49">
        <f t="shared" si="139"/>
        <v>596.81947199962201</v>
      </c>
      <c r="BH239" s="73">
        <f t="shared" si="140"/>
        <v>1708.6574367874211</v>
      </c>
      <c r="BI239" s="49">
        <f>VLOOKUP(A239,'1_12'!B:Q,16,0)</f>
        <v>6687.2699999999986</v>
      </c>
      <c r="BJ239" s="74">
        <f t="shared" si="141"/>
        <v>-4978.6125632125777</v>
      </c>
      <c r="BK239" s="50">
        <f t="shared" si="142"/>
        <v>3.0661040814775986E-3</v>
      </c>
    </row>
    <row r="240" spans="1:63" x14ac:dyDescent="0.3">
      <c r="A240" s="79" t="s">
        <v>1560</v>
      </c>
      <c r="B240" s="79" t="s">
        <v>1561</v>
      </c>
      <c r="C240" s="79">
        <f>VLOOKUP(B240,Площадь!A:B,2,0)</f>
        <v>15.7</v>
      </c>
      <c r="D240" s="97"/>
      <c r="E240">
        <v>31</v>
      </c>
      <c r="F240">
        <v>28</v>
      </c>
      <c r="G240">
        <v>31</v>
      </c>
      <c r="H240">
        <v>30</v>
      </c>
      <c r="I240">
        <v>31</v>
      </c>
      <c r="J240">
        <v>30</v>
      </c>
      <c r="K240">
        <v>31</v>
      </c>
      <c r="L240">
        <v>31</v>
      </c>
      <c r="M240">
        <v>30</v>
      </c>
      <c r="N240">
        <v>31</v>
      </c>
      <c r="O240">
        <v>30</v>
      </c>
      <c r="P240">
        <v>31</v>
      </c>
      <c r="Q240">
        <f t="shared" si="144"/>
        <v>365</v>
      </c>
      <c r="R240" s="116"/>
      <c r="S240" s="99"/>
      <c r="T240" s="50">
        <f t="shared" si="113"/>
        <v>0</v>
      </c>
      <c r="U240" s="50">
        <f t="shared" si="114"/>
        <v>0</v>
      </c>
      <c r="V240" s="50">
        <f t="shared" si="115"/>
        <v>0</v>
      </c>
      <c r="W240" s="50">
        <f t="shared" si="116"/>
        <v>0</v>
      </c>
      <c r="X240" s="50">
        <f t="shared" si="117"/>
        <v>0</v>
      </c>
      <c r="Y240" s="50"/>
      <c r="Z240" s="50"/>
      <c r="AA240" s="50"/>
      <c r="AB240" s="50"/>
      <c r="AC240" s="50"/>
      <c r="AD240" s="50">
        <f t="shared" si="118"/>
        <v>0</v>
      </c>
      <c r="AE240" s="50">
        <f t="shared" si="119"/>
        <v>0</v>
      </c>
      <c r="AF240" s="50">
        <f t="shared" si="120"/>
        <v>0</v>
      </c>
      <c r="AG240" s="50">
        <f t="shared" si="112"/>
        <v>0</v>
      </c>
      <c r="AI240" s="50">
        <f t="shared" si="121"/>
        <v>0</v>
      </c>
      <c r="AJ240" s="50">
        <f t="shared" si="122"/>
        <v>0</v>
      </c>
      <c r="AK240" s="50">
        <f t="shared" si="123"/>
        <v>0</v>
      </c>
      <c r="AL240" s="50">
        <f t="shared" si="124"/>
        <v>0.10560372892274764</v>
      </c>
      <c r="AR240" s="50">
        <f t="shared" si="125"/>
        <v>0.13023517858696607</v>
      </c>
      <c r="AS240" s="50">
        <f t="shared" si="126"/>
        <v>0.1400454820906156</v>
      </c>
      <c r="AT240" s="50">
        <f t="shared" si="127"/>
        <v>0.20176961935005025</v>
      </c>
      <c r="AV240" s="49">
        <f t="shared" si="128"/>
        <v>0</v>
      </c>
      <c r="AW240" s="49">
        <f t="shared" si="129"/>
        <v>0</v>
      </c>
      <c r="AX240" s="49">
        <f t="shared" si="130"/>
        <v>0</v>
      </c>
      <c r="AY240" s="49">
        <f t="shared" si="131"/>
        <v>283.47842577106684</v>
      </c>
      <c r="AZ240" s="49">
        <f t="shared" si="132"/>
        <v>0</v>
      </c>
      <c r="BA240" s="49">
        <f t="shared" si="133"/>
        <v>0</v>
      </c>
      <c r="BB240" s="49">
        <f t="shared" si="134"/>
        <v>0</v>
      </c>
      <c r="BC240" s="49">
        <f t="shared" si="135"/>
        <v>0</v>
      </c>
      <c r="BD240" s="49">
        <f t="shared" si="136"/>
        <v>0</v>
      </c>
      <c r="BE240" s="49">
        <f t="shared" si="137"/>
        <v>349.59810399170823</v>
      </c>
      <c r="BF240" s="49">
        <f t="shared" si="138"/>
        <v>375.93249030476488</v>
      </c>
      <c r="BG240" s="49">
        <f t="shared" si="139"/>
        <v>541.62229539850091</v>
      </c>
      <c r="BH240" s="73">
        <f t="shared" si="140"/>
        <v>1550.6313154660409</v>
      </c>
      <c r="BI240" s="49">
        <f>VLOOKUP(A240,'1_12'!B:Q,16,0)</f>
        <v>6068.7899999999991</v>
      </c>
      <c r="BJ240" s="74">
        <f t="shared" si="141"/>
        <v>-4518.158684533958</v>
      </c>
      <c r="BK240" s="50">
        <f t="shared" si="142"/>
        <v>3.0661040814775986E-3</v>
      </c>
    </row>
    <row r="241" spans="1:63" x14ac:dyDescent="0.3">
      <c r="A241" s="79" t="s">
        <v>1608</v>
      </c>
      <c r="B241" s="79" t="s">
        <v>1609</v>
      </c>
      <c r="C241" s="79">
        <f>VLOOKUP(B241,Площадь!A:B,2,0)</f>
        <v>13.6</v>
      </c>
      <c r="D241" s="97"/>
      <c r="E241">
        <v>31</v>
      </c>
      <c r="F241">
        <v>28</v>
      </c>
      <c r="G241">
        <v>31</v>
      </c>
      <c r="H241">
        <v>30</v>
      </c>
      <c r="I241">
        <v>31</v>
      </c>
      <c r="J241">
        <v>30</v>
      </c>
      <c r="K241">
        <v>31</v>
      </c>
      <c r="L241">
        <v>31</v>
      </c>
      <c r="M241">
        <v>30</v>
      </c>
      <c r="N241">
        <v>31</v>
      </c>
      <c r="O241">
        <v>30</v>
      </c>
      <c r="P241">
        <v>31</v>
      </c>
      <c r="Q241">
        <f t="shared" si="144"/>
        <v>365</v>
      </c>
      <c r="R241" s="116"/>
      <c r="S241" s="99"/>
      <c r="T241" s="50">
        <f t="shared" si="113"/>
        <v>0</v>
      </c>
      <c r="U241" s="50">
        <f t="shared" si="114"/>
        <v>0</v>
      </c>
      <c r="V241" s="50">
        <f t="shared" si="115"/>
        <v>0</v>
      </c>
      <c r="W241" s="50">
        <f t="shared" si="116"/>
        <v>0</v>
      </c>
      <c r="X241" s="50">
        <f t="shared" si="117"/>
        <v>0</v>
      </c>
      <c r="Y241" s="50"/>
      <c r="Z241" s="50"/>
      <c r="AA241" s="50"/>
      <c r="AB241" s="50"/>
      <c r="AC241" s="50"/>
      <c r="AD241" s="50">
        <f t="shared" si="118"/>
        <v>0</v>
      </c>
      <c r="AE241" s="50">
        <f t="shared" si="119"/>
        <v>0</v>
      </c>
      <c r="AF241" s="50">
        <f t="shared" si="120"/>
        <v>0</v>
      </c>
      <c r="AG241" s="50">
        <f t="shared" si="112"/>
        <v>0</v>
      </c>
      <c r="AI241" s="50">
        <f t="shared" si="121"/>
        <v>0</v>
      </c>
      <c r="AJ241" s="50">
        <f t="shared" si="122"/>
        <v>0</v>
      </c>
      <c r="AK241" s="50">
        <f t="shared" si="123"/>
        <v>0</v>
      </c>
      <c r="AL241" s="50">
        <f t="shared" si="124"/>
        <v>9.1478389385310055E-2</v>
      </c>
      <c r="AR241" s="50">
        <f t="shared" si="125"/>
        <v>0.11281518654667125</v>
      </c>
      <c r="AS241" s="50">
        <f t="shared" si="126"/>
        <v>0.12131328384919567</v>
      </c>
      <c r="AT241" s="50">
        <f t="shared" si="127"/>
        <v>0.1747813263159671</v>
      </c>
      <c r="AV241" s="49">
        <f t="shared" si="128"/>
        <v>0</v>
      </c>
      <c r="AW241" s="49">
        <f t="shared" si="129"/>
        <v>0</v>
      </c>
      <c r="AX241" s="49">
        <f t="shared" si="130"/>
        <v>0</v>
      </c>
      <c r="AY241" s="49">
        <f t="shared" si="131"/>
        <v>245.56092933035092</v>
      </c>
      <c r="AZ241" s="49">
        <f t="shared" si="132"/>
        <v>0</v>
      </c>
      <c r="BA241" s="49">
        <f t="shared" si="133"/>
        <v>0</v>
      </c>
      <c r="BB241" s="49">
        <f t="shared" si="134"/>
        <v>0</v>
      </c>
      <c r="BC241" s="49">
        <f t="shared" si="135"/>
        <v>0</v>
      </c>
      <c r="BD241" s="49">
        <f t="shared" si="136"/>
        <v>0</v>
      </c>
      <c r="BE241" s="49">
        <f t="shared" si="137"/>
        <v>302.83657415842242</v>
      </c>
      <c r="BF241" s="49">
        <f t="shared" si="138"/>
        <v>325.64852663342691</v>
      </c>
      <c r="BG241" s="49">
        <f t="shared" si="139"/>
        <v>469.17600110952947</v>
      </c>
      <c r="BH241" s="73">
        <f t="shared" si="140"/>
        <v>1343.2220312317295</v>
      </c>
      <c r="BI241" s="49">
        <f>VLOOKUP(A241,'1_12'!B:Q,16,0)</f>
        <v>5257.08</v>
      </c>
      <c r="BJ241" s="74">
        <f t="shared" si="141"/>
        <v>-3913.8579687682704</v>
      </c>
      <c r="BK241" s="50">
        <f t="shared" si="142"/>
        <v>3.0661040814775986E-3</v>
      </c>
    </row>
    <row r="242" spans="1:63" x14ac:dyDescent="0.3">
      <c r="A242" s="79" t="s">
        <v>1944</v>
      </c>
      <c r="B242" s="79" t="s">
        <v>1945</v>
      </c>
      <c r="C242" s="79">
        <f>VLOOKUP(B242,Площадь!A:B,2,0)</f>
        <v>17.3</v>
      </c>
      <c r="D242" s="97"/>
      <c r="E242">
        <v>31</v>
      </c>
      <c r="F242">
        <v>28</v>
      </c>
      <c r="G242">
        <v>31</v>
      </c>
      <c r="H242">
        <v>30</v>
      </c>
      <c r="I242">
        <v>31</v>
      </c>
      <c r="J242">
        <v>30</v>
      </c>
      <c r="K242">
        <v>31</v>
      </c>
      <c r="L242">
        <v>31</v>
      </c>
      <c r="M242">
        <v>30</v>
      </c>
      <c r="N242">
        <v>31</v>
      </c>
      <c r="O242">
        <v>30</v>
      </c>
      <c r="P242">
        <v>31</v>
      </c>
      <c r="Q242">
        <f t="shared" si="144"/>
        <v>365</v>
      </c>
      <c r="R242" s="116"/>
      <c r="S242" s="99"/>
      <c r="T242" s="50">
        <f t="shared" si="113"/>
        <v>0</v>
      </c>
      <c r="U242" s="50">
        <f t="shared" si="114"/>
        <v>0</v>
      </c>
      <c r="V242" s="50">
        <f t="shared" si="115"/>
        <v>0</v>
      </c>
      <c r="W242" s="50">
        <f t="shared" si="116"/>
        <v>0</v>
      </c>
      <c r="X242" s="50">
        <f t="shared" si="117"/>
        <v>0</v>
      </c>
      <c r="Y242" s="50"/>
      <c r="Z242" s="50"/>
      <c r="AA242" s="50"/>
      <c r="AB242" s="50"/>
      <c r="AC242" s="50"/>
      <c r="AD242" s="50">
        <f t="shared" si="118"/>
        <v>0</v>
      </c>
      <c r="AE242" s="50">
        <f t="shared" si="119"/>
        <v>0</v>
      </c>
      <c r="AF242" s="50">
        <f t="shared" si="120"/>
        <v>0</v>
      </c>
      <c r="AG242" s="50">
        <f t="shared" si="112"/>
        <v>0</v>
      </c>
      <c r="AI242" s="50">
        <f t="shared" si="121"/>
        <v>0</v>
      </c>
      <c r="AJ242" s="50">
        <f t="shared" si="122"/>
        <v>0</v>
      </c>
      <c r="AK242" s="50">
        <f t="shared" si="123"/>
        <v>0</v>
      </c>
      <c r="AL242" s="50">
        <f t="shared" si="124"/>
        <v>0.11636589237984295</v>
      </c>
      <c r="AR242" s="50">
        <f t="shared" si="125"/>
        <v>0.14350755347480976</v>
      </c>
      <c r="AS242" s="50">
        <f t="shared" si="126"/>
        <v>0.15431763313169747</v>
      </c>
      <c r="AT242" s="50">
        <f t="shared" si="127"/>
        <v>0.22233212832839933</v>
      </c>
      <c r="AV242" s="49">
        <f t="shared" si="128"/>
        <v>0</v>
      </c>
      <c r="AW242" s="49">
        <f t="shared" si="129"/>
        <v>0</v>
      </c>
      <c r="AX242" s="49">
        <f t="shared" si="130"/>
        <v>0</v>
      </c>
      <c r="AY242" s="49">
        <f t="shared" si="131"/>
        <v>312.36794686875521</v>
      </c>
      <c r="AZ242" s="49">
        <f t="shared" si="132"/>
        <v>0</v>
      </c>
      <c r="BA242" s="49">
        <f t="shared" si="133"/>
        <v>0</v>
      </c>
      <c r="BB242" s="49">
        <f t="shared" si="134"/>
        <v>0</v>
      </c>
      <c r="BC242" s="49">
        <f t="shared" si="135"/>
        <v>0</v>
      </c>
      <c r="BD242" s="49">
        <f t="shared" si="136"/>
        <v>0</v>
      </c>
      <c r="BE242" s="49">
        <f t="shared" si="137"/>
        <v>385.22593624564036</v>
      </c>
      <c r="BF242" s="49">
        <f t="shared" si="138"/>
        <v>414.24408167340346</v>
      </c>
      <c r="BG242" s="49">
        <f t="shared" si="139"/>
        <v>596.81947199962201</v>
      </c>
      <c r="BH242" s="73">
        <f t="shared" si="140"/>
        <v>1708.6574367874211</v>
      </c>
      <c r="BI242" s="49">
        <f>VLOOKUP(A242,'1_12'!B:Q,16,0)</f>
        <v>6687.2699999999986</v>
      </c>
      <c r="BJ242" s="74">
        <f t="shared" si="141"/>
        <v>-4978.6125632125777</v>
      </c>
      <c r="BK242" s="50">
        <f t="shared" si="142"/>
        <v>3.0661040814775986E-3</v>
      </c>
    </row>
    <row r="243" spans="1:63" x14ac:dyDescent="0.3">
      <c r="A243" s="79" t="s">
        <v>2255</v>
      </c>
      <c r="B243" s="79" t="s">
        <v>2256</v>
      </c>
      <c r="C243" s="79">
        <f>VLOOKUP(B243,Площадь!A:B,2,0)</f>
        <v>17.2</v>
      </c>
      <c r="D243" s="97"/>
      <c r="E243">
        <v>31</v>
      </c>
      <c r="F243">
        <v>28</v>
      </c>
      <c r="G243">
        <v>31</v>
      </c>
      <c r="H243">
        <v>30</v>
      </c>
      <c r="I243">
        <v>31</v>
      </c>
      <c r="J243">
        <v>30</v>
      </c>
      <c r="K243">
        <v>31</v>
      </c>
      <c r="L243">
        <v>31</v>
      </c>
      <c r="M243">
        <v>30</v>
      </c>
      <c r="N243">
        <v>31</v>
      </c>
      <c r="O243">
        <v>30</v>
      </c>
      <c r="P243">
        <v>31</v>
      </c>
      <c r="Q243">
        <f t="shared" si="144"/>
        <v>365</v>
      </c>
      <c r="R243" s="116"/>
      <c r="S243" s="99"/>
      <c r="T243" s="50">
        <f t="shared" si="113"/>
        <v>0</v>
      </c>
      <c r="U243" s="50">
        <f t="shared" si="114"/>
        <v>0</v>
      </c>
      <c r="V243" s="50">
        <f t="shared" si="115"/>
        <v>0</v>
      </c>
      <c r="W243" s="50">
        <f t="shared" si="116"/>
        <v>0</v>
      </c>
      <c r="X243" s="50">
        <f t="shared" si="117"/>
        <v>0</v>
      </c>
      <c r="Y243" s="50"/>
      <c r="Z243" s="50"/>
      <c r="AA243" s="50"/>
      <c r="AB243" s="50"/>
      <c r="AC243" s="50"/>
      <c r="AD243" s="50">
        <f t="shared" si="118"/>
        <v>0</v>
      </c>
      <c r="AE243" s="50">
        <f t="shared" si="119"/>
        <v>0</v>
      </c>
      <c r="AF243" s="50">
        <f t="shared" si="120"/>
        <v>0</v>
      </c>
      <c r="AG243" s="50">
        <f t="shared" si="112"/>
        <v>0</v>
      </c>
      <c r="AI243" s="50">
        <f t="shared" si="121"/>
        <v>0</v>
      </c>
      <c r="AJ243" s="50">
        <f t="shared" si="122"/>
        <v>0</v>
      </c>
      <c r="AK243" s="50">
        <f t="shared" si="123"/>
        <v>0</v>
      </c>
      <c r="AL243" s="50">
        <f t="shared" si="124"/>
        <v>0.11569325716377449</v>
      </c>
      <c r="AR243" s="50">
        <f t="shared" si="125"/>
        <v>0.14267803004431953</v>
      </c>
      <c r="AS243" s="50">
        <f t="shared" si="126"/>
        <v>0.15342562369162985</v>
      </c>
      <c r="AT243" s="50">
        <f t="shared" si="127"/>
        <v>0.2210469715172525</v>
      </c>
      <c r="AV243" s="49">
        <f t="shared" si="128"/>
        <v>0</v>
      </c>
      <c r="AW243" s="49">
        <f t="shared" si="129"/>
        <v>0</v>
      </c>
      <c r="AX243" s="49">
        <f t="shared" si="130"/>
        <v>0</v>
      </c>
      <c r="AY243" s="49">
        <f t="shared" si="131"/>
        <v>310.56235180014971</v>
      </c>
      <c r="AZ243" s="49">
        <f t="shared" si="132"/>
        <v>0</v>
      </c>
      <c r="BA243" s="49">
        <f t="shared" si="133"/>
        <v>0</v>
      </c>
      <c r="BB243" s="49">
        <f t="shared" si="134"/>
        <v>0</v>
      </c>
      <c r="BC243" s="49">
        <f t="shared" si="135"/>
        <v>0</v>
      </c>
      <c r="BD243" s="49">
        <f t="shared" si="136"/>
        <v>0</v>
      </c>
      <c r="BE243" s="49">
        <f t="shared" si="137"/>
        <v>382.99919672976961</v>
      </c>
      <c r="BF243" s="49">
        <f t="shared" si="138"/>
        <v>411.84960721286353</v>
      </c>
      <c r="BG243" s="49">
        <f t="shared" si="139"/>
        <v>593.36964846205194</v>
      </c>
      <c r="BH243" s="73">
        <f t="shared" si="140"/>
        <v>1698.7808042048346</v>
      </c>
      <c r="BI243" s="49">
        <f>VLOOKUP(A243,'1_12'!B:Q,16,0)</f>
        <v>6648.6599999999989</v>
      </c>
      <c r="BJ243" s="74">
        <f t="shared" si="141"/>
        <v>-4949.8791957951644</v>
      </c>
      <c r="BK243" s="50">
        <f t="shared" si="142"/>
        <v>3.066104081477599E-3</v>
      </c>
    </row>
    <row r="244" spans="1:63" x14ac:dyDescent="0.3">
      <c r="A244" s="79" t="s">
        <v>1718</v>
      </c>
      <c r="B244" s="79" t="s">
        <v>1719</v>
      </c>
      <c r="C244" s="79">
        <f>VLOOKUP(B244,Площадь!A:B,2,0)</f>
        <v>15.4</v>
      </c>
      <c r="D244" s="97"/>
      <c r="E244">
        <v>31</v>
      </c>
      <c r="F244">
        <v>28</v>
      </c>
      <c r="G244">
        <v>31</v>
      </c>
      <c r="H244">
        <v>30</v>
      </c>
      <c r="I244">
        <v>31</v>
      </c>
      <c r="J244">
        <v>30</v>
      </c>
      <c r="K244">
        <v>31</v>
      </c>
      <c r="L244">
        <v>31</v>
      </c>
      <c r="M244">
        <v>30</v>
      </c>
      <c r="N244">
        <v>31</v>
      </c>
      <c r="O244">
        <v>30</v>
      </c>
      <c r="P244">
        <v>31</v>
      </c>
      <c r="Q244">
        <f t="shared" si="144"/>
        <v>365</v>
      </c>
      <c r="R244" s="116"/>
      <c r="S244" s="99"/>
      <c r="T244" s="50">
        <f t="shared" si="113"/>
        <v>0</v>
      </c>
      <c r="U244" s="50">
        <f t="shared" si="114"/>
        <v>0</v>
      </c>
      <c r="V244" s="50">
        <f t="shared" si="115"/>
        <v>0</v>
      </c>
      <c r="W244" s="50">
        <f t="shared" si="116"/>
        <v>0</v>
      </c>
      <c r="X244" s="50">
        <f t="shared" si="117"/>
        <v>0</v>
      </c>
      <c r="Y244" s="50"/>
      <c r="Z244" s="50"/>
      <c r="AA244" s="50"/>
      <c r="AB244" s="50"/>
      <c r="AC244" s="50"/>
      <c r="AD244" s="50">
        <f t="shared" si="118"/>
        <v>0</v>
      </c>
      <c r="AE244" s="50">
        <f t="shared" si="119"/>
        <v>0</v>
      </c>
      <c r="AF244" s="50">
        <f t="shared" si="120"/>
        <v>0</v>
      </c>
      <c r="AG244" s="50">
        <f t="shared" si="112"/>
        <v>0</v>
      </c>
      <c r="AI244" s="50">
        <f t="shared" si="121"/>
        <v>0</v>
      </c>
      <c r="AJ244" s="50">
        <f t="shared" si="122"/>
        <v>0</v>
      </c>
      <c r="AK244" s="50">
        <f t="shared" si="123"/>
        <v>0</v>
      </c>
      <c r="AL244" s="50">
        <f t="shared" si="124"/>
        <v>0.10358582327454229</v>
      </c>
      <c r="AR244" s="50">
        <f t="shared" si="125"/>
        <v>0.12774660829549539</v>
      </c>
      <c r="AS244" s="50">
        <f t="shared" si="126"/>
        <v>0.13736945377041276</v>
      </c>
      <c r="AT244" s="50">
        <f t="shared" si="127"/>
        <v>0.1979141489166098</v>
      </c>
      <c r="AV244" s="49">
        <f t="shared" si="128"/>
        <v>0</v>
      </c>
      <c r="AW244" s="49">
        <f t="shared" si="129"/>
        <v>0</v>
      </c>
      <c r="AX244" s="49">
        <f t="shared" si="130"/>
        <v>0</v>
      </c>
      <c r="AY244" s="49">
        <f t="shared" si="131"/>
        <v>278.06164056525034</v>
      </c>
      <c r="AZ244" s="49">
        <f t="shared" si="132"/>
        <v>0</v>
      </c>
      <c r="BA244" s="49">
        <f t="shared" si="133"/>
        <v>0</v>
      </c>
      <c r="BB244" s="49">
        <f t="shared" si="134"/>
        <v>0</v>
      </c>
      <c r="BC244" s="49">
        <f t="shared" si="135"/>
        <v>0</v>
      </c>
      <c r="BD244" s="49">
        <f t="shared" si="136"/>
        <v>0</v>
      </c>
      <c r="BE244" s="49">
        <f t="shared" si="137"/>
        <v>342.91788544409604</v>
      </c>
      <c r="BF244" s="49">
        <f t="shared" si="138"/>
        <v>368.74906692314522</v>
      </c>
      <c r="BG244" s="49">
        <f t="shared" si="139"/>
        <v>531.2728247857907</v>
      </c>
      <c r="BH244" s="73">
        <f t="shared" si="140"/>
        <v>1521.0014177182825</v>
      </c>
      <c r="BI244" s="49">
        <f>VLOOKUP(A244,'1_12'!B:Q,16,0)</f>
        <v>5952.87</v>
      </c>
      <c r="BJ244" s="74">
        <f t="shared" si="141"/>
        <v>-4431.868582281717</v>
      </c>
      <c r="BK244" s="50">
        <f t="shared" si="142"/>
        <v>3.0661040814775986E-3</v>
      </c>
    </row>
    <row r="245" spans="1:63" x14ac:dyDescent="0.3">
      <c r="A245" s="79" t="s">
        <v>2365</v>
      </c>
      <c r="B245" s="79" t="s">
        <v>2366</v>
      </c>
      <c r="C245" s="79">
        <f>VLOOKUP(B245,Площадь!A:B,2,0)</f>
        <v>13.6</v>
      </c>
      <c r="D245" s="97"/>
      <c r="E245">
        <v>31</v>
      </c>
      <c r="F245">
        <v>28</v>
      </c>
      <c r="G245">
        <v>31</v>
      </c>
      <c r="H245">
        <v>30</v>
      </c>
      <c r="I245">
        <v>31</v>
      </c>
      <c r="J245">
        <v>30</v>
      </c>
      <c r="K245">
        <v>31</v>
      </c>
      <c r="L245">
        <v>31</v>
      </c>
      <c r="M245">
        <v>30</v>
      </c>
      <c r="N245">
        <v>31</v>
      </c>
      <c r="O245">
        <v>30</v>
      </c>
      <c r="P245">
        <v>31</v>
      </c>
      <c r="Q245">
        <f t="shared" si="144"/>
        <v>365</v>
      </c>
      <c r="R245" s="116"/>
      <c r="S245" s="99"/>
      <c r="T245" s="50">
        <f t="shared" si="113"/>
        <v>0</v>
      </c>
      <c r="U245" s="50">
        <f t="shared" si="114"/>
        <v>0</v>
      </c>
      <c r="V245" s="50">
        <f t="shared" si="115"/>
        <v>0</v>
      </c>
      <c r="W245" s="50">
        <f t="shared" si="116"/>
        <v>0</v>
      </c>
      <c r="X245" s="50">
        <f t="shared" si="117"/>
        <v>0</v>
      </c>
      <c r="Y245" s="50"/>
      <c r="Z245" s="50"/>
      <c r="AA245" s="50"/>
      <c r="AB245" s="50"/>
      <c r="AC245" s="50"/>
      <c r="AD245" s="50">
        <f t="shared" si="118"/>
        <v>0</v>
      </c>
      <c r="AE245" s="50">
        <f t="shared" si="119"/>
        <v>0</v>
      </c>
      <c r="AF245" s="50">
        <f t="shared" si="120"/>
        <v>0</v>
      </c>
      <c r="AG245" s="50">
        <f t="shared" si="112"/>
        <v>0</v>
      </c>
      <c r="AI245" s="50">
        <f t="shared" si="121"/>
        <v>0</v>
      </c>
      <c r="AJ245" s="50">
        <f t="shared" si="122"/>
        <v>0</v>
      </c>
      <c r="AK245" s="50">
        <f t="shared" si="123"/>
        <v>0</v>
      </c>
      <c r="AL245" s="50">
        <f t="shared" si="124"/>
        <v>9.1478389385310055E-2</v>
      </c>
      <c r="AR245" s="50">
        <f t="shared" si="125"/>
        <v>0.11281518654667125</v>
      </c>
      <c r="AS245" s="50">
        <f t="shared" si="126"/>
        <v>0.12131328384919567</v>
      </c>
      <c r="AT245" s="50">
        <f t="shared" si="127"/>
        <v>0.1747813263159671</v>
      </c>
      <c r="AV245" s="49">
        <f t="shared" si="128"/>
        <v>0</v>
      </c>
      <c r="AW245" s="49">
        <f t="shared" si="129"/>
        <v>0</v>
      </c>
      <c r="AX245" s="49">
        <f t="shared" si="130"/>
        <v>0</v>
      </c>
      <c r="AY245" s="49">
        <f t="shared" si="131"/>
        <v>245.56092933035092</v>
      </c>
      <c r="AZ245" s="49">
        <f t="shared" si="132"/>
        <v>0</v>
      </c>
      <c r="BA245" s="49">
        <f t="shared" si="133"/>
        <v>0</v>
      </c>
      <c r="BB245" s="49">
        <f t="shared" si="134"/>
        <v>0</v>
      </c>
      <c r="BC245" s="49">
        <f t="shared" si="135"/>
        <v>0</v>
      </c>
      <c r="BD245" s="49">
        <f t="shared" si="136"/>
        <v>0</v>
      </c>
      <c r="BE245" s="49">
        <f t="shared" si="137"/>
        <v>302.83657415842242</v>
      </c>
      <c r="BF245" s="49">
        <f t="shared" si="138"/>
        <v>325.64852663342691</v>
      </c>
      <c r="BG245" s="49">
        <f t="shared" si="139"/>
        <v>469.17600110952947</v>
      </c>
      <c r="BH245" s="73">
        <f t="shared" si="140"/>
        <v>1343.2220312317295</v>
      </c>
      <c r="BI245" s="49">
        <f>VLOOKUP(A245,'1_12'!B:Q,16,0)</f>
        <v>5257.08</v>
      </c>
      <c r="BJ245" s="74">
        <f t="shared" si="141"/>
        <v>-3913.8579687682704</v>
      </c>
      <c r="BK245" s="50">
        <f t="shared" si="142"/>
        <v>3.0661040814775986E-3</v>
      </c>
    </row>
    <row r="246" spans="1:63" x14ac:dyDescent="0.3">
      <c r="A246" s="79" t="s">
        <v>2322</v>
      </c>
      <c r="B246" s="79" t="s">
        <v>2323</v>
      </c>
      <c r="C246" s="79">
        <f>VLOOKUP(B246,Площадь!A:B,2,0)</f>
        <v>17</v>
      </c>
      <c r="D246" s="97"/>
      <c r="Q246">
        <f t="shared" si="144"/>
        <v>0</v>
      </c>
      <c r="R246" s="116"/>
      <c r="S246" s="99"/>
      <c r="T246" s="50">
        <f t="shared" si="113"/>
        <v>0</v>
      </c>
      <c r="U246" s="50">
        <f t="shared" si="114"/>
        <v>0</v>
      </c>
      <c r="V246" s="50">
        <f t="shared" si="115"/>
        <v>0</v>
      </c>
      <c r="W246" s="50">
        <f t="shared" si="116"/>
        <v>0</v>
      </c>
      <c r="X246" s="50">
        <f t="shared" si="117"/>
        <v>0</v>
      </c>
      <c r="Y246" s="50"/>
      <c r="Z246" s="50"/>
      <c r="AA246" s="50"/>
      <c r="AB246" s="50"/>
      <c r="AC246" s="50"/>
      <c r="AD246" s="50">
        <f t="shared" si="118"/>
        <v>0</v>
      </c>
      <c r="AE246" s="50">
        <f t="shared" si="119"/>
        <v>0</v>
      </c>
      <c r="AF246" s="50">
        <f t="shared" si="120"/>
        <v>0</v>
      </c>
      <c r="AG246" s="50">
        <f t="shared" si="112"/>
        <v>0</v>
      </c>
      <c r="AI246" s="50">
        <f t="shared" si="121"/>
        <v>0</v>
      </c>
      <c r="AJ246" s="50">
        <f t="shared" si="122"/>
        <v>0</v>
      </c>
      <c r="AK246" s="50">
        <f t="shared" si="123"/>
        <v>0</v>
      </c>
      <c r="AL246" s="50">
        <f t="shared" si="124"/>
        <v>0</v>
      </c>
      <c r="AR246" s="50">
        <f t="shared" si="125"/>
        <v>0</v>
      </c>
      <c r="AS246" s="50">
        <f t="shared" si="126"/>
        <v>0</v>
      </c>
      <c r="AT246" s="50">
        <f t="shared" si="127"/>
        <v>0</v>
      </c>
      <c r="AV246" s="49">
        <f t="shared" si="128"/>
        <v>0</v>
      </c>
      <c r="AW246" s="49">
        <f t="shared" si="129"/>
        <v>0</v>
      </c>
      <c r="AX246" s="49">
        <f t="shared" si="130"/>
        <v>0</v>
      </c>
      <c r="AY246" s="49">
        <f t="shared" si="131"/>
        <v>0</v>
      </c>
      <c r="AZ246" s="49">
        <f t="shared" si="132"/>
        <v>0</v>
      </c>
      <c r="BA246" s="49">
        <f t="shared" si="133"/>
        <v>0</v>
      </c>
      <c r="BB246" s="49">
        <f t="shared" si="134"/>
        <v>0</v>
      </c>
      <c r="BC246" s="49">
        <f t="shared" si="135"/>
        <v>0</v>
      </c>
      <c r="BD246" s="49">
        <f t="shared" si="136"/>
        <v>0</v>
      </c>
      <c r="BE246" s="49">
        <f t="shared" si="137"/>
        <v>0</v>
      </c>
      <c r="BF246" s="49">
        <f t="shared" si="138"/>
        <v>0</v>
      </c>
      <c r="BG246" s="49">
        <f t="shared" si="139"/>
        <v>0</v>
      </c>
      <c r="BH246" s="73">
        <f t="shared" si="140"/>
        <v>0</v>
      </c>
      <c r="BI246" s="49">
        <f>VLOOKUP(A246,'1_12'!B:Q,16,0)</f>
        <v>4380.8999999999996</v>
      </c>
      <c r="BJ246" s="74">
        <f t="shared" si="141"/>
        <v>-4380.8999999999996</v>
      </c>
      <c r="BK246" s="50">
        <f t="shared" si="142"/>
        <v>0</v>
      </c>
    </row>
    <row r="247" spans="1:63" x14ac:dyDescent="0.3">
      <c r="A247" s="79" t="s">
        <v>2792</v>
      </c>
      <c r="B247" s="79" t="s">
        <v>2323</v>
      </c>
      <c r="C247" s="79">
        <f>VLOOKUP(B247,Площадь!A:B,2,0)</f>
        <v>17</v>
      </c>
      <c r="D247" s="98">
        <v>44775</v>
      </c>
      <c r="E247">
        <v>31</v>
      </c>
      <c r="F247">
        <v>28</v>
      </c>
      <c r="G247">
        <v>31</v>
      </c>
      <c r="H247">
        <v>30</v>
      </c>
      <c r="I247">
        <v>31</v>
      </c>
      <c r="J247">
        <v>30</v>
      </c>
      <c r="K247">
        <v>31</v>
      </c>
      <c r="L247">
        <v>31</v>
      </c>
      <c r="M247">
        <v>30</v>
      </c>
      <c r="N247">
        <v>31</v>
      </c>
      <c r="O247">
        <v>30</v>
      </c>
      <c r="P247">
        <v>31</v>
      </c>
      <c r="Q247">
        <f t="shared" si="144"/>
        <v>365</v>
      </c>
      <c r="R247" s="116"/>
      <c r="S247" s="99"/>
      <c r="T247" s="50">
        <f t="shared" si="113"/>
        <v>0</v>
      </c>
      <c r="U247" s="50">
        <f t="shared" si="114"/>
        <v>0</v>
      </c>
      <c r="V247" s="50">
        <f t="shared" si="115"/>
        <v>0</v>
      </c>
      <c r="W247" s="50">
        <f t="shared" si="116"/>
        <v>0</v>
      </c>
      <c r="X247" s="50">
        <f t="shared" si="117"/>
        <v>0</v>
      </c>
      <c r="Y247" s="50"/>
      <c r="Z247" s="50"/>
      <c r="AA247" s="50"/>
      <c r="AB247" s="50"/>
      <c r="AC247" s="50"/>
      <c r="AD247" s="50">
        <f t="shared" si="118"/>
        <v>0</v>
      </c>
      <c r="AE247" s="50">
        <f t="shared" si="119"/>
        <v>0</v>
      </c>
      <c r="AF247" s="50">
        <f t="shared" si="120"/>
        <v>0</v>
      </c>
      <c r="AG247" s="50">
        <f t="shared" si="112"/>
        <v>0</v>
      </c>
      <c r="AI247" s="50">
        <f t="shared" si="121"/>
        <v>0</v>
      </c>
      <c r="AJ247" s="50">
        <f t="shared" si="122"/>
        <v>0</v>
      </c>
      <c r="AK247" s="50">
        <f t="shared" si="123"/>
        <v>0</v>
      </c>
      <c r="AL247" s="50">
        <f t="shared" si="124"/>
        <v>0.11434798673163758</v>
      </c>
      <c r="AR247" s="50">
        <f t="shared" si="125"/>
        <v>0.14101898318333908</v>
      </c>
      <c r="AS247" s="50">
        <f t="shared" si="126"/>
        <v>0.15164160481149461</v>
      </c>
      <c r="AT247" s="50">
        <f t="shared" si="127"/>
        <v>0.21847665789495888</v>
      </c>
      <c r="AV247" s="49">
        <f t="shared" si="128"/>
        <v>0</v>
      </c>
      <c r="AW247" s="49">
        <f t="shared" si="129"/>
        <v>0</v>
      </c>
      <c r="AX247" s="49">
        <f t="shared" si="130"/>
        <v>0</v>
      </c>
      <c r="AY247" s="49">
        <f t="shared" si="131"/>
        <v>306.95116166293866</v>
      </c>
      <c r="AZ247" s="49">
        <f t="shared" si="132"/>
        <v>0</v>
      </c>
      <c r="BA247" s="49">
        <f t="shared" si="133"/>
        <v>0</v>
      </c>
      <c r="BB247" s="49">
        <f t="shared" si="134"/>
        <v>0</v>
      </c>
      <c r="BC247" s="49">
        <f t="shared" si="135"/>
        <v>0</v>
      </c>
      <c r="BD247" s="49">
        <f t="shared" si="136"/>
        <v>0</v>
      </c>
      <c r="BE247" s="49">
        <f t="shared" si="137"/>
        <v>378.54571769802811</v>
      </c>
      <c r="BF247" s="49">
        <f t="shared" si="138"/>
        <v>407.06065829178368</v>
      </c>
      <c r="BG247" s="49">
        <f t="shared" si="139"/>
        <v>586.4700013869118</v>
      </c>
      <c r="BH247" s="73">
        <f t="shared" si="140"/>
        <v>1679.0275390396623</v>
      </c>
      <c r="BI247" s="49">
        <f>VLOOKUP(A247,'1_12'!B:Q,16,0)</f>
        <v>2190.4499999999998</v>
      </c>
      <c r="BJ247" s="74">
        <f t="shared" si="141"/>
        <v>-511.4224609603375</v>
      </c>
      <c r="BK247" s="50">
        <f t="shared" si="142"/>
        <v>3.066104081477599E-3</v>
      </c>
    </row>
    <row r="248" spans="1:63" x14ac:dyDescent="0.3">
      <c r="A248" s="79" t="s">
        <v>558</v>
      </c>
      <c r="B248" s="79" t="s">
        <v>559</v>
      </c>
      <c r="C248" s="79">
        <f>VLOOKUP(B248,Площадь!A:B,2,0)</f>
        <v>15.4</v>
      </c>
      <c r="D248" s="97"/>
      <c r="Q248">
        <f t="shared" si="144"/>
        <v>0</v>
      </c>
      <c r="R248" s="116"/>
      <c r="S248" s="99"/>
      <c r="T248" s="50">
        <f t="shared" si="113"/>
        <v>0</v>
      </c>
      <c r="U248" s="50">
        <f t="shared" si="114"/>
        <v>0</v>
      </c>
      <c r="V248" s="50">
        <f t="shared" si="115"/>
        <v>0</v>
      </c>
      <c r="W248" s="50">
        <f t="shared" si="116"/>
        <v>0</v>
      </c>
      <c r="X248" s="50">
        <f t="shared" si="117"/>
        <v>0</v>
      </c>
      <c r="Y248" s="50"/>
      <c r="Z248" s="50"/>
      <c r="AA248" s="50"/>
      <c r="AB248" s="50"/>
      <c r="AC248" s="50"/>
      <c r="AD248" s="50">
        <f t="shared" si="118"/>
        <v>0</v>
      </c>
      <c r="AE248" s="50">
        <f t="shared" si="119"/>
        <v>0</v>
      </c>
      <c r="AF248" s="50">
        <f t="shared" si="120"/>
        <v>0</v>
      </c>
      <c r="AG248" s="50">
        <f t="shared" si="112"/>
        <v>0</v>
      </c>
      <c r="AI248" s="50">
        <f t="shared" si="121"/>
        <v>0</v>
      </c>
      <c r="AJ248" s="50">
        <f t="shared" si="122"/>
        <v>0</v>
      </c>
      <c r="AK248" s="50">
        <f t="shared" si="123"/>
        <v>0</v>
      </c>
      <c r="AL248" s="50">
        <f t="shared" si="124"/>
        <v>0</v>
      </c>
      <c r="AR248" s="50">
        <f t="shared" si="125"/>
        <v>0</v>
      </c>
      <c r="AS248" s="50">
        <f t="shared" si="126"/>
        <v>0</v>
      </c>
      <c r="AT248" s="50">
        <f t="shared" si="127"/>
        <v>0</v>
      </c>
      <c r="AV248" s="49">
        <f t="shared" si="128"/>
        <v>0</v>
      </c>
      <c r="AW248" s="49">
        <f t="shared" si="129"/>
        <v>0</v>
      </c>
      <c r="AX248" s="49">
        <f t="shared" si="130"/>
        <v>0</v>
      </c>
      <c r="AY248" s="49">
        <f t="shared" si="131"/>
        <v>0</v>
      </c>
      <c r="AZ248" s="49">
        <f t="shared" si="132"/>
        <v>0</v>
      </c>
      <c r="BA248" s="49">
        <f t="shared" si="133"/>
        <v>0</v>
      </c>
      <c r="BB248" s="49">
        <f t="shared" si="134"/>
        <v>0</v>
      </c>
      <c r="BC248" s="49">
        <f t="shared" si="135"/>
        <v>0</v>
      </c>
      <c r="BD248" s="49">
        <f t="shared" si="136"/>
        <v>0</v>
      </c>
      <c r="BE248" s="49">
        <f t="shared" si="137"/>
        <v>0</v>
      </c>
      <c r="BF248" s="49">
        <f t="shared" si="138"/>
        <v>0</v>
      </c>
      <c r="BG248" s="49">
        <f t="shared" si="139"/>
        <v>0</v>
      </c>
      <c r="BH248" s="73">
        <f t="shared" si="140"/>
        <v>0</v>
      </c>
      <c r="BI248" s="49">
        <f>VLOOKUP(A248,'1_12'!B:Q,16,0)</f>
        <v>3968.5799999999995</v>
      </c>
      <c r="BJ248" s="74">
        <f t="shared" si="141"/>
        <v>-3968.5799999999995</v>
      </c>
      <c r="BK248" s="50">
        <f t="shared" si="142"/>
        <v>0</v>
      </c>
    </row>
    <row r="249" spans="1:63" x14ac:dyDescent="0.3">
      <c r="A249" s="79" t="s">
        <v>2782</v>
      </c>
      <c r="B249" s="79" t="s">
        <v>559</v>
      </c>
      <c r="C249" s="79">
        <f>VLOOKUP(B249,Площадь!A:B,2,0)</f>
        <v>15.4</v>
      </c>
      <c r="D249" s="98">
        <v>44775</v>
      </c>
      <c r="E249">
        <v>31</v>
      </c>
      <c r="F249">
        <v>28</v>
      </c>
      <c r="G249">
        <v>31</v>
      </c>
      <c r="H249">
        <v>30</v>
      </c>
      <c r="I249">
        <v>31</v>
      </c>
      <c r="J249">
        <v>30</v>
      </c>
      <c r="K249">
        <v>31</v>
      </c>
      <c r="L249">
        <v>31</v>
      </c>
      <c r="M249">
        <v>30</v>
      </c>
      <c r="N249">
        <v>31</v>
      </c>
      <c r="O249">
        <v>30</v>
      </c>
      <c r="P249">
        <v>31</v>
      </c>
      <c r="Q249">
        <f t="shared" si="144"/>
        <v>365</v>
      </c>
      <c r="R249" s="116"/>
      <c r="S249" s="99"/>
      <c r="T249" s="50">
        <f t="shared" si="113"/>
        <v>0</v>
      </c>
      <c r="U249" s="50">
        <f t="shared" si="114"/>
        <v>0</v>
      </c>
      <c r="V249" s="50">
        <f t="shared" si="115"/>
        <v>0</v>
      </c>
      <c r="W249" s="50">
        <f t="shared" si="116"/>
        <v>0</v>
      </c>
      <c r="X249" s="50">
        <f t="shared" si="117"/>
        <v>0</v>
      </c>
      <c r="Y249" s="50"/>
      <c r="Z249" s="50"/>
      <c r="AA249" s="50"/>
      <c r="AB249" s="50"/>
      <c r="AC249" s="50"/>
      <c r="AD249" s="50">
        <f t="shared" si="118"/>
        <v>0</v>
      </c>
      <c r="AE249" s="50">
        <f t="shared" si="119"/>
        <v>0</v>
      </c>
      <c r="AF249" s="50">
        <f t="shared" si="120"/>
        <v>0</v>
      </c>
      <c r="AG249" s="50">
        <f t="shared" si="112"/>
        <v>0</v>
      </c>
      <c r="AI249" s="50">
        <f t="shared" si="121"/>
        <v>0</v>
      </c>
      <c r="AJ249" s="50">
        <f t="shared" si="122"/>
        <v>0</v>
      </c>
      <c r="AK249" s="50">
        <f t="shared" si="123"/>
        <v>0</v>
      </c>
      <c r="AL249" s="50">
        <f t="shared" si="124"/>
        <v>0.10358582327454229</v>
      </c>
      <c r="AR249" s="50">
        <f t="shared" si="125"/>
        <v>0.12774660829549539</v>
      </c>
      <c r="AS249" s="50">
        <f t="shared" si="126"/>
        <v>0.13736945377041276</v>
      </c>
      <c r="AT249" s="50">
        <f t="shared" si="127"/>
        <v>0.1979141489166098</v>
      </c>
      <c r="AV249" s="49">
        <f t="shared" si="128"/>
        <v>0</v>
      </c>
      <c r="AW249" s="49">
        <f t="shared" si="129"/>
        <v>0</v>
      </c>
      <c r="AX249" s="49">
        <f t="shared" si="130"/>
        <v>0</v>
      </c>
      <c r="AY249" s="49">
        <f t="shared" si="131"/>
        <v>278.06164056525034</v>
      </c>
      <c r="AZ249" s="49">
        <f t="shared" si="132"/>
        <v>0</v>
      </c>
      <c r="BA249" s="49">
        <f t="shared" si="133"/>
        <v>0</v>
      </c>
      <c r="BB249" s="49">
        <f t="shared" si="134"/>
        <v>0</v>
      </c>
      <c r="BC249" s="49">
        <f t="shared" si="135"/>
        <v>0</v>
      </c>
      <c r="BD249" s="49">
        <f t="shared" si="136"/>
        <v>0</v>
      </c>
      <c r="BE249" s="49">
        <f t="shared" si="137"/>
        <v>342.91788544409604</v>
      </c>
      <c r="BF249" s="49">
        <f t="shared" si="138"/>
        <v>368.74906692314522</v>
      </c>
      <c r="BG249" s="49">
        <f t="shared" si="139"/>
        <v>531.2728247857907</v>
      </c>
      <c r="BH249" s="73">
        <f t="shared" si="140"/>
        <v>1521.0014177182825</v>
      </c>
      <c r="BI249" s="49">
        <f>VLOOKUP(A249,'1_12'!B:Q,16,0)</f>
        <v>1984.29</v>
      </c>
      <c r="BJ249" s="74">
        <f t="shared" si="141"/>
        <v>-463.28858228171748</v>
      </c>
      <c r="BK249" s="50">
        <f t="shared" si="142"/>
        <v>3.0661040814775986E-3</v>
      </c>
    </row>
    <row r="250" spans="1:63" x14ac:dyDescent="0.3">
      <c r="A250" s="79" t="s">
        <v>2007</v>
      </c>
      <c r="B250" s="79" t="s">
        <v>2008</v>
      </c>
      <c r="C250" s="79">
        <f>VLOOKUP(B250,Площадь!A:B,2,0)</f>
        <v>13.6</v>
      </c>
      <c r="D250" s="97"/>
      <c r="E250">
        <v>31</v>
      </c>
      <c r="F250">
        <v>28</v>
      </c>
      <c r="G250">
        <v>31</v>
      </c>
      <c r="H250">
        <v>30</v>
      </c>
      <c r="I250">
        <v>31</v>
      </c>
      <c r="J250">
        <v>30</v>
      </c>
      <c r="K250">
        <v>31</v>
      </c>
      <c r="L250">
        <v>31</v>
      </c>
      <c r="M250">
        <v>30</v>
      </c>
      <c r="N250">
        <v>31</v>
      </c>
      <c r="O250">
        <v>30</v>
      </c>
      <c r="P250">
        <v>31</v>
      </c>
      <c r="Q250">
        <f t="shared" ref="Q250:Q259" si="145">SUM(E250:P250)</f>
        <v>365</v>
      </c>
      <c r="R250" s="116"/>
      <c r="S250" s="99"/>
      <c r="T250" s="50">
        <f t="shared" si="113"/>
        <v>0</v>
      </c>
      <c r="U250" s="50">
        <f t="shared" si="114"/>
        <v>0</v>
      </c>
      <c r="V250" s="50">
        <f t="shared" si="115"/>
        <v>0</v>
      </c>
      <c r="W250" s="50">
        <f t="shared" si="116"/>
        <v>0</v>
      </c>
      <c r="X250" s="50">
        <f t="shared" si="117"/>
        <v>0</v>
      </c>
      <c r="Y250" s="50"/>
      <c r="Z250" s="50"/>
      <c r="AA250" s="50"/>
      <c r="AB250" s="50"/>
      <c r="AC250" s="50"/>
      <c r="AD250" s="50">
        <f t="shared" si="118"/>
        <v>0</v>
      </c>
      <c r="AE250" s="50">
        <f t="shared" si="119"/>
        <v>0</v>
      </c>
      <c r="AF250" s="50">
        <f t="shared" si="120"/>
        <v>0</v>
      </c>
      <c r="AG250" s="50">
        <f t="shared" si="112"/>
        <v>0</v>
      </c>
      <c r="AI250" s="50">
        <f t="shared" si="121"/>
        <v>0</v>
      </c>
      <c r="AJ250" s="50">
        <f t="shared" si="122"/>
        <v>0</v>
      </c>
      <c r="AK250" s="50">
        <f t="shared" si="123"/>
        <v>0</v>
      </c>
      <c r="AL250" s="50">
        <f t="shared" si="124"/>
        <v>9.1478389385310055E-2</v>
      </c>
      <c r="AR250" s="50">
        <f t="shared" si="125"/>
        <v>0.11281518654667125</v>
      </c>
      <c r="AS250" s="50">
        <f t="shared" si="126"/>
        <v>0.12131328384919567</v>
      </c>
      <c r="AT250" s="50">
        <f t="shared" si="127"/>
        <v>0.1747813263159671</v>
      </c>
      <c r="AV250" s="49">
        <f t="shared" si="128"/>
        <v>0</v>
      </c>
      <c r="AW250" s="49">
        <f t="shared" si="129"/>
        <v>0</v>
      </c>
      <c r="AX250" s="49">
        <f t="shared" si="130"/>
        <v>0</v>
      </c>
      <c r="AY250" s="49">
        <f t="shared" si="131"/>
        <v>245.56092933035092</v>
      </c>
      <c r="AZ250" s="49">
        <f t="shared" si="132"/>
        <v>0</v>
      </c>
      <c r="BA250" s="49">
        <f t="shared" si="133"/>
        <v>0</v>
      </c>
      <c r="BB250" s="49">
        <f t="shared" si="134"/>
        <v>0</v>
      </c>
      <c r="BC250" s="49">
        <f t="shared" si="135"/>
        <v>0</v>
      </c>
      <c r="BD250" s="49">
        <f t="shared" si="136"/>
        <v>0</v>
      </c>
      <c r="BE250" s="49">
        <f t="shared" si="137"/>
        <v>302.83657415842242</v>
      </c>
      <c r="BF250" s="49">
        <f t="shared" si="138"/>
        <v>325.64852663342691</v>
      </c>
      <c r="BG250" s="49">
        <f t="shared" si="139"/>
        <v>469.17600110952947</v>
      </c>
      <c r="BH250" s="73">
        <f t="shared" si="140"/>
        <v>1343.2220312317295</v>
      </c>
      <c r="BI250" s="49">
        <f>VLOOKUP(A250,'1_12'!B:Q,16,0)</f>
        <v>5257.08</v>
      </c>
      <c r="BJ250" s="74">
        <f t="shared" si="141"/>
        <v>-3913.8579687682704</v>
      </c>
      <c r="BK250" s="50">
        <f t="shared" si="142"/>
        <v>3.0661040814775986E-3</v>
      </c>
    </row>
    <row r="251" spans="1:63" x14ac:dyDescent="0.3">
      <c r="A251" s="79" t="s">
        <v>2556</v>
      </c>
      <c r="B251" s="79" t="s">
        <v>2557</v>
      </c>
      <c r="C251" s="79">
        <f>VLOOKUP(B251,Площадь!A:B,2,0)</f>
        <v>17</v>
      </c>
      <c r="D251" s="97"/>
      <c r="E251">
        <v>31</v>
      </c>
      <c r="F251">
        <v>28</v>
      </c>
      <c r="G251">
        <v>31</v>
      </c>
      <c r="H251">
        <v>30</v>
      </c>
      <c r="I251">
        <v>31</v>
      </c>
      <c r="J251">
        <v>30</v>
      </c>
      <c r="K251">
        <v>31</v>
      </c>
      <c r="L251">
        <v>31</v>
      </c>
      <c r="M251">
        <v>30</v>
      </c>
      <c r="N251">
        <v>31</v>
      </c>
      <c r="O251">
        <v>30</v>
      </c>
      <c r="P251">
        <v>31</v>
      </c>
      <c r="Q251">
        <f t="shared" si="145"/>
        <v>365</v>
      </c>
      <c r="R251" s="116"/>
      <c r="S251" s="99"/>
      <c r="T251" s="50">
        <f t="shared" si="113"/>
        <v>0</v>
      </c>
      <c r="U251" s="50">
        <f t="shared" si="114"/>
        <v>0</v>
      </c>
      <c r="V251" s="50">
        <f t="shared" si="115"/>
        <v>0</v>
      </c>
      <c r="W251" s="50">
        <f t="shared" si="116"/>
        <v>0</v>
      </c>
      <c r="X251" s="50">
        <f t="shared" si="117"/>
        <v>0</v>
      </c>
      <c r="Y251" s="50"/>
      <c r="Z251" s="50"/>
      <c r="AA251" s="50"/>
      <c r="AB251" s="50"/>
      <c r="AC251" s="50"/>
      <c r="AD251" s="50">
        <f t="shared" si="118"/>
        <v>0</v>
      </c>
      <c r="AE251" s="50">
        <f t="shared" si="119"/>
        <v>0</v>
      </c>
      <c r="AF251" s="50">
        <f t="shared" si="120"/>
        <v>0</v>
      </c>
      <c r="AG251" s="50">
        <f t="shared" si="112"/>
        <v>0</v>
      </c>
      <c r="AI251" s="50">
        <f t="shared" si="121"/>
        <v>0</v>
      </c>
      <c r="AJ251" s="50">
        <f t="shared" si="122"/>
        <v>0</v>
      </c>
      <c r="AK251" s="50">
        <f t="shared" si="123"/>
        <v>0</v>
      </c>
      <c r="AL251" s="50">
        <f t="shared" si="124"/>
        <v>0.11434798673163758</v>
      </c>
      <c r="AR251" s="50">
        <f t="shared" si="125"/>
        <v>0.14101898318333908</v>
      </c>
      <c r="AS251" s="50">
        <f t="shared" si="126"/>
        <v>0.15164160481149461</v>
      </c>
      <c r="AT251" s="50">
        <f t="shared" si="127"/>
        <v>0.21847665789495888</v>
      </c>
      <c r="AV251" s="49">
        <f t="shared" si="128"/>
        <v>0</v>
      </c>
      <c r="AW251" s="49">
        <f t="shared" si="129"/>
        <v>0</v>
      </c>
      <c r="AX251" s="49">
        <f t="shared" si="130"/>
        <v>0</v>
      </c>
      <c r="AY251" s="49">
        <f t="shared" si="131"/>
        <v>306.95116166293866</v>
      </c>
      <c r="AZ251" s="49">
        <f t="shared" si="132"/>
        <v>0</v>
      </c>
      <c r="BA251" s="49">
        <f t="shared" si="133"/>
        <v>0</v>
      </c>
      <c r="BB251" s="49">
        <f t="shared" si="134"/>
        <v>0</v>
      </c>
      <c r="BC251" s="49">
        <f t="shared" si="135"/>
        <v>0</v>
      </c>
      <c r="BD251" s="49">
        <f t="shared" si="136"/>
        <v>0</v>
      </c>
      <c r="BE251" s="49">
        <f t="shared" si="137"/>
        <v>378.54571769802811</v>
      </c>
      <c r="BF251" s="49">
        <f t="shared" si="138"/>
        <v>407.06065829178368</v>
      </c>
      <c r="BG251" s="49">
        <f t="shared" si="139"/>
        <v>586.4700013869118</v>
      </c>
      <c r="BH251" s="73">
        <f t="shared" si="140"/>
        <v>1679.0275390396623</v>
      </c>
      <c r="BI251" s="49">
        <f>VLOOKUP(A251,'1_12'!B:Q,16,0)</f>
        <v>6571.3499999999985</v>
      </c>
      <c r="BJ251" s="74">
        <f t="shared" si="141"/>
        <v>-4892.3224609603367</v>
      </c>
      <c r="BK251" s="50">
        <f t="shared" si="142"/>
        <v>3.066104081477599E-3</v>
      </c>
    </row>
    <row r="252" spans="1:63" x14ac:dyDescent="0.3">
      <c r="A252" s="79" t="s">
        <v>1370</v>
      </c>
      <c r="B252" s="79" t="s">
        <v>1371</v>
      </c>
      <c r="C252" s="79">
        <f>VLOOKUP(B252,Площадь!A:B,2,0)</f>
        <v>15.4</v>
      </c>
      <c r="D252" s="97"/>
      <c r="E252">
        <v>31</v>
      </c>
      <c r="F252">
        <v>28</v>
      </c>
      <c r="G252">
        <v>31</v>
      </c>
      <c r="H252">
        <v>30</v>
      </c>
      <c r="I252">
        <v>31</v>
      </c>
      <c r="J252">
        <v>30</v>
      </c>
      <c r="K252">
        <v>31</v>
      </c>
      <c r="L252">
        <v>31</v>
      </c>
      <c r="M252">
        <v>30</v>
      </c>
      <c r="N252">
        <v>31</v>
      </c>
      <c r="O252">
        <v>30</v>
      </c>
      <c r="P252">
        <v>31</v>
      </c>
      <c r="Q252">
        <f t="shared" si="145"/>
        <v>365</v>
      </c>
      <c r="R252" s="116"/>
      <c r="S252" s="99"/>
      <c r="T252" s="50">
        <f t="shared" si="113"/>
        <v>0</v>
      </c>
      <c r="U252" s="50">
        <f t="shared" si="114"/>
        <v>0</v>
      </c>
      <c r="V252" s="50">
        <f t="shared" si="115"/>
        <v>0</v>
      </c>
      <c r="W252" s="50">
        <f t="shared" si="116"/>
        <v>0</v>
      </c>
      <c r="X252" s="50">
        <f t="shared" si="117"/>
        <v>0</v>
      </c>
      <c r="Y252" s="50"/>
      <c r="Z252" s="50"/>
      <c r="AA252" s="50"/>
      <c r="AB252" s="50"/>
      <c r="AC252" s="50"/>
      <c r="AD252" s="50">
        <f t="shared" si="118"/>
        <v>0</v>
      </c>
      <c r="AE252" s="50">
        <f t="shared" si="119"/>
        <v>0</v>
      </c>
      <c r="AF252" s="50">
        <f t="shared" si="120"/>
        <v>0</v>
      </c>
      <c r="AG252" s="50">
        <f t="shared" si="112"/>
        <v>0</v>
      </c>
      <c r="AI252" s="50">
        <f t="shared" si="121"/>
        <v>0</v>
      </c>
      <c r="AJ252" s="50">
        <f t="shared" si="122"/>
        <v>0</v>
      </c>
      <c r="AK252" s="50">
        <f t="shared" si="123"/>
        <v>0</v>
      </c>
      <c r="AL252" s="50">
        <f t="shared" si="124"/>
        <v>0.10358582327454229</v>
      </c>
      <c r="AR252" s="50">
        <f t="shared" si="125"/>
        <v>0.12774660829549539</v>
      </c>
      <c r="AS252" s="50">
        <f t="shared" si="126"/>
        <v>0.13736945377041276</v>
      </c>
      <c r="AT252" s="50">
        <f t="shared" si="127"/>
        <v>0.1979141489166098</v>
      </c>
      <c r="AV252" s="49">
        <f t="shared" si="128"/>
        <v>0</v>
      </c>
      <c r="AW252" s="49">
        <f t="shared" si="129"/>
        <v>0</v>
      </c>
      <c r="AX252" s="49">
        <f t="shared" si="130"/>
        <v>0</v>
      </c>
      <c r="AY252" s="49">
        <f t="shared" si="131"/>
        <v>278.06164056525034</v>
      </c>
      <c r="AZ252" s="49">
        <f t="shared" si="132"/>
        <v>0</v>
      </c>
      <c r="BA252" s="49">
        <f t="shared" si="133"/>
        <v>0</v>
      </c>
      <c r="BB252" s="49">
        <f t="shared" si="134"/>
        <v>0</v>
      </c>
      <c r="BC252" s="49">
        <f t="shared" si="135"/>
        <v>0</v>
      </c>
      <c r="BD252" s="49">
        <f t="shared" si="136"/>
        <v>0</v>
      </c>
      <c r="BE252" s="49">
        <f t="shared" si="137"/>
        <v>342.91788544409604</v>
      </c>
      <c r="BF252" s="49">
        <f t="shared" si="138"/>
        <v>368.74906692314522</v>
      </c>
      <c r="BG252" s="49">
        <f t="shared" si="139"/>
        <v>531.2728247857907</v>
      </c>
      <c r="BH252" s="73">
        <f t="shared" si="140"/>
        <v>1521.0014177182825</v>
      </c>
      <c r="BI252" s="49">
        <f>VLOOKUP(A252,'1_12'!B:Q,16,0)</f>
        <v>5952.87</v>
      </c>
      <c r="BJ252" s="74">
        <f t="shared" si="141"/>
        <v>-4431.868582281717</v>
      </c>
      <c r="BK252" s="50">
        <f t="shared" si="142"/>
        <v>3.0661040814775986E-3</v>
      </c>
    </row>
    <row r="253" spans="1:63" x14ac:dyDescent="0.3">
      <c r="A253" s="79" t="s">
        <v>2449</v>
      </c>
      <c r="B253" s="79" t="s">
        <v>2450</v>
      </c>
      <c r="C253" s="79">
        <f>VLOOKUP(B253,Площадь!A:B,2,0)</f>
        <v>13.6</v>
      </c>
      <c r="D253" s="97"/>
      <c r="E253">
        <v>31</v>
      </c>
      <c r="F253">
        <v>28</v>
      </c>
      <c r="G253">
        <v>31</v>
      </c>
      <c r="H253">
        <v>30</v>
      </c>
      <c r="I253">
        <v>31</v>
      </c>
      <c r="J253">
        <v>30</v>
      </c>
      <c r="K253">
        <v>31</v>
      </c>
      <c r="L253">
        <v>31</v>
      </c>
      <c r="M253">
        <v>30</v>
      </c>
      <c r="N253">
        <v>31</v>
      </c>
      <c r="O253">
        <v>30</v>
      </c>
      <c r="P253">
        <v>31</v>
      </c>
      <c r="Q253">
        <f t="shared" si="145"/>
        <v>365</v>
      </c>
      <c r="R253" s="116"/>
      <c r="S253" s="99"/>
      <c r="T253" s="50">
        <f t="shared" si="113"/>
        <v>0</v>
      </c>
      <c r="U253" s="50">
        <f t="shared" si="114"/>
        <v>0</v>
      </c>
      <c r="V253" s="50">
        <f t="shared" si="115"/>
        <v>0</v>
      </c>
      <c r="W253" s="50">
        <f t="shared" si="116"/>
        <v>0</v>
      </c>
      <c r="X253" s="50">
        <f t="shared" si="117"/>
        <v>0</v>
      </c>
      <c r="Y253" s="50"/>
      <c r="Z253" s="50"/>
      <c r="AA253" s="50"/>
      <c r="AB253" s="50"/>
      <c r="AC253" s="50"/>
      <c r="AD253" s="50">
        <f t="shared" si="118"/>
        <v>0</v>
      </c>
      <c r="AE253" s="50">
        <f t="shared" si="119"/>
        <v>0</v>
      </c>
      <c r="AF253" s="50">
        <f t="shared" si="120"/>
        <v>0</v>
      </c>
      <c r="AG253" s="50">
        <f t="shared" si="112"/>
        <v>0</v>
      </c>
      <c r="AI253" s="50">
        <f t="shared" si="121"/>
        <v>0</v>
      </c>
      <c r="AJ253" s="50">
        <f t="shared" si="122"/>
        <v>0</v>
      </c>
      <c r="AK253" s="50">
        <f t="shared" si="123"/>
        <v>0</v>
      </c>
      <c r="AL253" s="50">
        <f t="shared" si="124"/>
        <v>9.1478389385310055E-2</v>
      </c>
      <c r="AR253" s="50">
        <f t="shared" si="125"/>
        <v>0.11281518654667125</v>
      </c>
      <c r="AS253" s="50">
        <f t="shared" si="126"/>
        <v>0.12131328384919567</v>
      </c>
      <c r="AT253" s="50">
        <f t="shared" si="127"/>
        <v>0.1747813263159671</v>
      </c>
      <c r="AV253" s="49">
        <f t="shared" si="128"/>
        <v>0</v>
      </c>
      <c r="AW253" s="49">
        <f t="shared" si="129"/>
        <v>0</v>
      </c>
      <c r="AX253" s="49">
        <f t="shared" si="130"/>
        <v>0</v>
      </c>
      <c r="AY253" s="49">
        <f t="shared" si="131"/>
        <v>245.56092933035092</v>
      </c>
      <c r="AZ253" s="49">
        <f t="shared" si="132"/>
        <v>0</v>
      </c>
      <c r="BA253" s="49">
        <f t="shared" si="133"/>
        <v>0</v>
      </c>
      <c r="BB253" s="49">
        <f t="shared" si="134"/>
        <v>0</v>
      </c>
      <c r="BC253" s="49">
        <f t="shared" si="135"/>
        <v>0</v>
      </c>
      <c r="BD253" s="49">
        <f t="shared" si="136"/>
        <v>0</v>
      </c>
      <c r="BE253" s="49">
        <f t="shared" si="137"/>
        <v>302.83657415842242</v>
      </c>
      <c r="BF253" s="49">
        <f t="shared" si="138"/>
        <v>325.64852663342691</v>
      </c>
      <c r="BG253" s="49">
        <f t="shared" si="139"/>
        <v>469.17600110952947</v>
      </c>
      <c r="BH253" s="73">
        <f t="shared" si="140"/>
        <v>1343.2220312317295</v>
      </c>
      <c r="BI253" s="49">
        <f>VLOOKUP(A253,'1_12'!B:Q,16,0)</f>
        <v>5257.08</v>
      </c>
      <c r="BJ253" s="74">
        <f t="shared" si="141"/>
        <v>-3913.8579687682704</v>
      </c>
      <c r="BK253" s="50">
        <f t="shared" si="142"/>
        <v>3.0661040814775986E-3</v>
      </c>
    </row>
    <row r="254" spans="1:63" x14ac:dyDescent="0.3">
      <c r="A254" s="79" t="s">
        <v>2399</v>
      </c>
      <c r="B254" s="79" t="s">
        <v>2400</v>
      </c>
      <c r="C254" s="79">
        <f>VLOOKUP(B254,Площадь!A:B,2,0)</f>
        <v>17</v>
      </c>
      <c r="D254" s="97"/>
      <c r="E254">
        <v>31</v>
      </c>
      <c r="F254">
        <v>28</v>
      </c>
      <c r="G254">
        <v>31</v>
      </c>
      <c r="H254">
        <v>30</v>
      </c>
      <c r="I254">
        <v>31</v>
      </c>
      <c r="J254">
        <v>30</v>
      </c>
      <c r="K254">
        <v>31</v>
      </c>
      <c r="L254">
        <v>31</v>
      </c>
      <c r="M254">
        <v>30</v>
      </c>
      <c r="N254">
        <v>31</v>
      </c>
      <c r="O254">
        <v>30</v>
      </c>
      <c r="P254">
        <v>31</v>
      </c>
      <c r="Q254">
        <f t="shared" si="145"/>
        <v>365</v>
      </c>
      <c r="R254" s="116"/>
      <c r="S254" s="99"/>
      <c r="T254" s="50">
        <f t="shared" si="113"/>
        <v>0</v>
      </c>
      <c r="U254" s="50">
        <f t="shared" si="114"/>
        <v>0</v>
      </c>
      <c r="V254" s="50">
        <f t="shared" si="115"/>
        <v>0</v>
      </c>
      <c r="W254" s="50">
        <f t="shared" si="116"/>
        <v>0</v>
      </c>
      <c r="X254" s="50">
        <f t="shared" si="117"/>
        <v>0</v>
      </c>
      <c r="Y254" s="50"/>
      <c r="Z254" s="50"/>
      <c r="AA254" s="50"/>
      <c r="AB254" s="50"/>
      <c r="AC254" s="50"/>
      <c r="AD254" s="50">
        <f t="shared" si="118"/>
        <v>0</v>
      </c>
      <c r="AE254" s="50">
        <f t="shared" si="119"/>
        <v>0</v>
      </c>
      <c r="AF254" s="50">
        <f t="shared" si="120"/>
        <v>0</v>
      </c>
      <c r="AG254" s="50">
        <f t="shared" si="112"/>
        <v>0</v>
      </c>
      <c r="AI254" s="50">
        <f t="shared" si="121"/>
        <v>0</v>
      </c>
      <c r="AJ254" s="50">
        <f t="shared" si="122"/>
        <v>0</v>
      </c>
      <c r="AK254" s="50">
        <f t="shared" si="123"/>
        <v>0</v>
      </c>
      <c r="AL254" s="50">
        <f t="shared" si="124"/>
        <v>0.11434798673163758</v>
      </c>
      <c r="AR254" s="50">
        <f t="shared" si="125"/>
        <v>0.14101898318333908</v>
      </c>
      <c r="AS254" s="50">
        <f t="shared" si="126"/>
        <v>0.15164160481149461</v>
      </c>
      <c r="AT254" s="50">
        <f t="shared" si="127"/>
        <v>0.21847665789495888</v>
      </c>
      <c r="AV254" s="49">
        <f t="shared" si="128"/>
        <v>0</v>
      </c>
      <c r="AW254" s="49">
        <f t="shared" si="129"/>
        <v>0</v>
      </c>
      <c r="AX254" s="49">
        <f t="shared" si="130"/>
        <v>0</v>
      </c>
      <c r="AY254" s="49">
        <f t="shared" si="131"/>
        <v>306.95116166293866</v>
      </c>
      <c r="AZ254" s="49">
        <f t="shared" si="132"/>
        <v>0</v>
      </c>
      <c r="BA254" s="49">
        <f t="shared" si="133"/>
        <v>0</v>
      </c>
      <c r="BB254" s="49">
        <f t="shared" si="134"/>
        <v>0</v>
      </c>
      <c r="BC254" s="49">
        <f t="shared" si="135"/>
        <v>0</v>
      </c>
      <c r="BD254" s="49">
        <f t="shared" si="136"/>
        <v>0</v>
      </c>
      <c r="BE254" s="49">
        <f t="shared" si="137"/>
        <v>378.54571769802811</v>
      </c>
      <c r="BF254" s="49">
        <f t="shared" si="138"/>
        <v>407.06065829178368</v>
      </c>
      <c r="BG254" s="49">
        <f t="shared" si="139"/>
        <v>586.4700013869118</v>
      </c>
      <c r="BH254" s="73">
        <f t="shared" si="140"/>
        <v>1679.0275390396623</v>
      </c>
      <c r="BI254" s="49">
        <f>VLOOKUP(A254,'1_12'!B:Q,16,0)</f>
        <v>6571.3499999999985</v>
      </c>
      <c r="BJ254" s="74">
        <f t="shared" si="141"/>
        <v>-4892.3224609603367</v>
      </c>
      <c r="BK254" s="50">
        <f t="shared" si="142"/>
        <v>3.066104081477599E-3</v>
      </c>
    </row>
    <row r="255" spans="1:63" x14ac:dyDescent="0.3">
      <c r="A255" s="79" t="s">
        <v>1362</v>
      </c>
      <c r="B255" s="79" t="s">
        <v>1363</v>
      </c>
      <c r="C255" s="79">
        <f>VLOOKUP(B255,Площадь!A:B,2,0)</f>
        <v>14.8</v>
      </c>
      <c r="D255" s="97"/>
      <c r="E255">
        <v>31</v>
      </c>
      <c r="F255">
        <v>28</v>
      </c>
      <c r="G255">
        <v>31</v>
      </c>
      <c r="H255">
        <v>30</v>
      </c>
      <c r="I255">
        <v>31</v>
      </c>
      <c r="J255">
        <v>30</v>
      </c>
      <c r="K255">
        <v>31</v>
      </c>
      <c r="L255">
        <v>31</v>
      </c>
      <c r="M255">
        <v>30</v>
      </c>
      <c r="N255">
        <v>31</v>
      </c>
      <c r="O255">
        <v>30</v>
      </c>
      <c r="P255">
        <v>31</v>
      </c>
      <c r="Q255">
        <f t="shared" si="145"/>
        <v>365</v>
      </c>
      <c r="R255" s="116"/>
      <c r="S255" s="99"/>
      <c r="T255" s="50">
        <f t="shared" si="113"/>
        <v>0</v>
      </c>
      <c r="U255" s="50">
        <f t="shared" si="114"/>
        <v>0</v>
      </c>
      <c r="V255" s="50">
        <f t="shared" si="115"/>
        <v>0</v>
      </c>
      <c r="W255" s="50">
        <f t="shared" si="116"/>
        <v>0</v>
      </c>
      <c r="X255" s="50">
        <f t="shared" si="117"/>
        <v>0</v>
      </c>
      <c r="Y255" s="50"/>
      <c r="Z255" s="50"/>
      <c r="AA255" s="50"/>
      <c r="AB255" s="50"/>
      <c r="AC255" s="50"/>
      <c r="AD255" s="50">
        <f t="shared" si="118"/>
        <v>0</v>
      </c>
      <c r="AE255" s="50">
        <f t="shared" si="119"/>
        <v>0</v>
      </c>
      <c r="AF255" s="50">
        <f t="shared" si="120"/>
        <v>0</v>
      </c>
      <c r="AG255" s="50">
        <f t="shared" si="112"/>
        <v>0</v>
      </c>
      <c r="AI255" s="50">
        <f t="shared" si="121"/>
        <v>0</v>
      </c>
      <c r="AJ255" s="50">
        <f t="shared" si="122"/>
        <v>0</v>
      </c>
      <c r="AK255" s="50">
        <f t="shared" si="123"/>
        <v>0</v>
      </c>
      <c r="AL255" s="50">
        <f t="shared" si="124"/>
        <v>9.9550011978131542E-2</v>
      </c>
      <c r="AR255" s="50">
        <f t="shared" si="125"/>
        <v>0.12276946771255404</v>
      </c>
      <c r="AS255" s="50">
        <f t="shared" si="126"/>
        <v>0.13201739713000707</v>
      </c>
      <c r="AT255" s="50">
        <f t="shared" si="127"/>
        <v>0.1902032080497289</v>
      </c>
      <c r="AV255" s="49">
        <f t="shared" si="128"/>
        <v>0</v>
      </c>
      <c r="AW255" s="49">
        <f t="shared" si="129"/>
        <v>0</v>
      </c>
      <c r="AX255" s="49">
        <f t="shared" si="130"/>
        <v>0</v>
      </c>
      <c r="AY255" s="49">
        <f t="shared" si="131"/>
        <v>267.22807015361718</v>
      </c>
      <c r="AZ255" s="49">
        <f t="shared" si="132"/>
        <v>0</v>
      </c>
      <c r="BA255" s="49">
        <f t="shared" si="133"/>
        <v>0</v>
      </c>
      <c r="BB255" s="49">
        <f t="shared" si="134"/>
        <v>0</v>
      </c>
      <c r="BC255" s="49">
        <f t="shared" si="135"/>
        <v>0</v>
      </c>
      <c r="BD255" s="49">
        <f t="shared" si="136"/>
        <v>0</v>
      </c>
      <c r="BE255" s="49">
        <f t="shared" si="137"/>
        <v>329.55744834887156</v>
      </c>
      <c r="BF255" s="49">
        <f t="shared" si="138"/>
        <v>354.38222015990578</v>
      </c>
      <c r="BG255" s="49">
        <f t="shared" si="139"/>
        <v>510.57388356037029</v>
      </c>
      <c r="BH255" s="73">
        <f t="shared" si="140"/>
        <v>1461.7416222227648</v>
      </c>
      <c r="BI255" s="49">
        <f>VLOOKUP(A255,'1_12'!B:Q,16,0)</f>
        <v>5720.94</v>
      </c>
      <c r="BJ255" s="74">
        <f t="shared" si="141"/>
        <v>-4259.1983777772348</v>
      </c>
      <c r="BK255" s="50">
        <f t="shared" si="142"/>
        <v>3.0661040814775986E-3</v>
      </c>
    </row>
    <row r="256" spans="1:63" x14ac:dyDescent="0.3">
      <c r="A256" s="79" t="s">
        <v>2340</v>
      </c>
      <c r="B256" s="79" t="s">
        <v>2341</v>
      </c>
      <c r="C256" s="79">
        <f>VLOOKUP(B256,Площадь!A:B,2,0)</f>
        <v>17.3</v>
      </c>
      <c r="D256" s="97"/>
      <c r="E256">
        <v>31</v>
      </c>
      <c r="F256">
        <v>28</v>
      </c>
      <c r="G256">
        <v>31</v>
      </c>
      <c r="H256">
        <v>30</v>
      </c>
      <c r="I256">
        <v>31</v>
      </c>
      <c r="J256">
        <v>30</v>
      </c>
      <c r="K256">
        <v>31</v>
      </c>
      <c r="L256">
        <v>31</v>
      </c>
      <c r="M256">
        <v>30</v>
      </c>
      <c r="N256">
        <v>31</v>
      </c>
      <c r="O256">
        <v>30</v>
      </c>
      <c r="P256">
        <v>31</v>
      </c>
      <c r="Q256">
        <f t="shared" si="145"/>
        <v>365</v>
      </c>
      <c r="R256" s="116"/>
      <c r="S256" s="99"/>
      <c r="T256" s="50">
        <f t="shared" si="113"/>
        <v>0</v>
      </c>
      <c r="U256" s="50">
        <f t="shared" si="114"/>
        <v>0</v>
      </c>
      <c r="V256" s="50">
        <f t="shared" si="115"/>
        <v>0</v>
      </c>
      <c r="W256" s="50">
        <f t="shared" si="116"/>
        <v>0</v>
      </c>
      <c r="X256" s="50">
        <f t="shared" si="117"/>
        <v>0</v>
      </c>
      <c r="Y256" s="50"/>
      <c r="Z256" s="50"/>
      <c r="AA256" s="50"/>
      <c r="AB256" s="50"/>
      <c r="AC256" s="50"/>
      <c r="AD256" s="50">
        <f t="shared" si="118"/>
        <v>0</v>
      </c>
      <c r="AE256" s="50">
        <f t="shared" si="119"/>
        <v>0</v>
      </c>
      <c r="AF256" s="50">
        <f t="shared" si="120"/>
        <v>0</v>
      </c>
      <c r="AG256" s="50">
        <f t="shared" si="112"/>
        <v>0</v>
      </c>
      <c r="AI256" s="50">
        <f t="shared" si="121"/>
        <v>0</v>
      </c>
      <c r="AJ256" s="50">
        <f t="shared" si="122"/>
        <v>0</v>
      </c>
      <c r="AK256" s="50">
        <f t="shared" si="123"/>
        <v>0</v>
      </c>
      <c r="AL256" s="50">
        <f t="shared" si="124"/>
        <v>0.11636589237984295</v>
      </c>
      <c r="AR256" s="50">
        <f t="shared" si="125"/>
        <v>0.14350755347480976</v>
      </c>
      <c r="AS256" s="50">
        <f t="shared" si="126"/>
        <v>0.15431763313169747</v>
      </c>
      <c r="AT256" s="50">
        <f t="shared" si="127"/>
        <v>0.22233212832839933</v>
      </c>
      <c r="AV256" s="49">
        <f t="shared" si="128"/>
        <v>0</v>
      </c>
      <c r="AW256" s="49">
        <f t="shared" si="129"/>
        <v>0</v>
      </c>
      <c r="AX256" s="49">
        <f t="shared" si="130"/>
        <v>0</v>
      </c>
      <c r="AY256" s="49">
        <f t="shared" si="131"/>
        <v>312.36794686875521</v>
      </c>
      <c r="AZ256" s="49">
        <f t="shared" si="132"/>
        <v>0</v>
      </c>
      <c r="BA256" s="49">
        <f t="shared" si="133"/>
        <v>0</v>
      </c>
      <c r="BB256" s="49">
        <f t="shared" si="134"/>
        <v>0</v>
      </c>
      <c r="BC256" s="49">
        <f t="shared" si="135"/>
        <v>0</v>
      </c>
      <c r="BD256" s="49">
        <f t="shared" si="136"/>
        <v>0</v>
      </c>
      <c r="BE256" s="49">
        <f t="shared" si="137"/>
        <v>385.22593624564036</v>
      </c>
      <c r="BF256" s="49">
        <f t="shared" si="138"/>
        <v>414.24408167340346</v>
      </c>
      <c r="BG256" s="49">
        <f t="shared" si="139"/>
        <v>596.81947199962201</v>
      </c>
      <c r="BH256" s="73">
        <f t="shared" si="140"/>
        <v>1708.6574367874211</v>
      </c>
      <c r="BI256" s="49">
        <f>VLOOKUP(A256,'1_12'!B:Q,16,0)</f>
        <v>6687.2699999999986</v>
      </c>
      <c r="BJ256" s="74">
        <f t="shared" si="141"/>
        <v>-4978.6125632125777</v>
      </c>
      <c r="BK256" s="50">
        <f t="shared" si="142"/>
        <v>3.0661040814775986E-3</v>
      </c>
    </row>
    <row r="257" spans="1:63" x14ac:dyDescent="0.3">
      <c r="A257" s="79" t="s">
        <v>929</v>
      </c>
      <c r="B257" s="79" t="s">
        <v>930</v>
      </c>
      <c r="C257" s="79">
        <f>VLOOKUP(B257,Площадь!A:B,2,0)</f>
        <v>15.1</v>
      </c>
      <c r="D257" s="97"/>
      <c r="E257">
        <v>31</v>
      </c>
      <c r="F257">
        <v>28</v>
      </c>
      <c r="G257">
        <v>31</v>
      </c>
      <c r="H257">
        <v>30</v>
      </c>
      <c r="I257">
        <v>31</v>
      </c>
      <c r="J257">
        <v>30</v>
      </c>
      <c r="K257">
        <v>31</v>
      </c>
      <c r="L257">
        <v>31</v>
      </c>
      <c r="M257">
        <v>30</v>
      </c>
      <c r="N257">
        <v>31</v>
      </c>
      <c r="O257">
        <v>30</v>
      </c>
      <c r="P257">
        <v>31</v>
      </c>
      <c r="Q257">
        <f t="shared" si="145"/>
        <v>365</v>
      </c>
      <c r="R257" s="116"/>
      <c r="S257" s="99"/>
      <c r="T257" s="50">
        <f t="shared" si="113"/>
        <v>0</v>
      </c>
      <c r="U257" s="50">
        <f t="shared" si="114"/>
        <v>0</v>
      </c>
      <c r="V257" s="50">
        <f t="shared" si="115"/>
        <v>0</v>
      </c>
      <c r="W257" s="50">
        <f t="shared" si="116"/>
        <v>0</v>
      </c>
      <c r="X257" s="50">
        <f t="shared" si="117"/>
        <v>0</v>
      </c>
      <c r="Y257" s="50"/>
      <c r="Z257" s="50"/>
      <c r="AA257" s="50"/>
      <c r="AB257" s="50"/>
      <c r="AC257" s="50"/>
      <c r="AD257" s="50">
        <f t="shared" si="118"/>
        <v>0</v>
      </c>
      <c r="AE257" s="50">
        <f t="shared" si="119"/>
        <v>0</v>
      </c>
      <c r="AF257" s="50">
        <f t="shared" si="120"/>
        <v>0</v>
      </c>
      <c r="AG257" s="50">
        <f t="shared" si="112"/>
        <v>0</v>
      </c>
      <c r="AI257" s="50">
        <f t="shared" si="121"/>
        <v>0</v>
      </c>
      <c r="AJ257" s="50">
        <f t="shared" si="122"/>
        <v>0</v>
      </c>
      <c r="AK257" s="50">
        <f t="shared" si="123"/>
        <v>0</v>
      </c>
      <c r="AL257" s="50">
        <f t="shared" si="124"/>
        <v>0.10156791762633691</v>
      </c>
      <c r="AR257" s="50">
        <f t="shared" si="125"/>
        <v>0.12525803800402469</v>
      </c>
      <c r="AS257" s="50">
        <f t="shared" si="126"/>
        <v>0.13469342545020993</v>
      </c>
      <c r="AT257" s="50">
        <f t="shared" si="127"/>
        <v>0.19405867848316935</v>
      </c>
      <c r="AV257" s="49">
        <f t="shared" si="128"/>
        <v>0</v>
      </c>
      <c r="AW257" s="49">
        <f t="shared" si="129"/>
        <v>0</v>
      </c>
      <c r="AX257" s="49">
        <f t="shared" si="130"/>
        <v>0</v>
      </c>
      <c r="AY257" s="49">
        <f t="shared" si="131"/>
        <v>272.64485535943373</v>
      </c>
      <c r="AZ257" s="49">
        <f t="shared" si="132"/>
        <v>0</v>
      </c>
      <c r="BA257" s="49">
        <f t="shared" si="133"/>
        <v>0</v>
      </c>
      <c r="BB257" s="49">
        <f t="shared" si="134"/>
        <v>0</v>
      </c>
      <c r="BC257" s="49">
        <f t="shared" si="135"/>
        <v>0</v>
      </c>
      <c r="BD257" s="49">
        <f t="shared" si="136"/>
        <v>0</v>
      </c>
      <c r="BE257" s="49">
        <f t="shared" si="137"/>
        <v>336.23766689648374</v>
      </c>
      <c r="BF257" s="49">
        <f t="shared" si="138"/>
        <v>361.56564354152556</v>
      </c>
      <c r="BG257" s="49">
        <f t="shared" si="139"/>
        <v>520.9233541730805</v>
      </c>
      <c r="BH257" s="73">
        <f t="shared" si="140"/>
        <v>1491.3715199705234</v>
      </c>
      <c r="BI257" s="49">
        <f>VLOOKUP(A257,'1_12'!B:Q,16,0)</f>
        <v>5836.86</v>
      </c>
      <c r="BJ257" s="74">
        <f t="shared" si="141"/>
        <v>-4345.4884800294767</v>
      </c>
      <c r="BK257" s="50">
        <f t="shared" si="142"/>
        <v>3.0661040814775986E-3</v>
      </c>
    </row>
    <row r="258" spans="1:63" x14ac:dyDescent="0.3">
      <c r="A258" s="79" t="s">
        <v>2037</v>
      </c>
      <c r="B258" s="79" t="s">
        <v>2038</v>
      </c>
      <c r="C258" s="79">
        <f>VLOOKUP(B258,Площадь!A:B,2,0)</f>
        <v>13.6</v>
      </c>
      <c r="D258" s="97"/>
      <c r="E258">
        <v>31</v>
      </c>
      <c r="F258">
        <v>28</v>
      </c>
      <c r="G258">
        <v>31</v>
      </c>
      <c r="H258">
        <v>30</v>
      </c>
      <c r="I258">
        <v>31</v>
      </c>
      <c r="J258">
        <v>30</v>
      </c>
      <c r="K258">
        <v>31</v>
      </c>
      <c r="L258">
        <v>31</v>
      </c>
      <c r="M258">
        <v>30</v>
      </c>
      <c r="N258">
        <v>19</v>
      </c>
      <c r="Q258">
        <f t="shared" si="145"/>
        <v>292</v>
      </c>
      <c r="R258" s="116"/>
      <c r="S258" s="99"/>
      <c r="T258" s="50">
        <f t="shared" si="113"/>
        <v>0</v>
      </c>
      <c r="U258" s="50">
        <f t="shared" si="114"/>
        <v>0</v>
      </c>
      <c r="V258" s="50">
        <f t="shared" si="115"/>
        <v>0</v>
      </c>
      <c r="W258" s="50">
        <f t="shared" si="116"/>
        <v>0</v>
      </c>
      <c r="X258" s="50">
        <f t="shared" si="117"/>
        <v>0</v>
      </c>
      <c r="Y258" s="50"/>
      <c r="Z258" s="50"/>
      <c r="AA258" s="50"/>
      <c r="AB258" s="50"/>
      <c r="AC258" s="50"/>
      <c r="AD258" s="50">
        <f t="shared" si="118"/>
        <v>0</v>
      </c>
      <c r="AE258" s="50">
        <f t="shared" si="119"/>
        <v>0</v>
      </c>
      <c r="AF258" s="50">
        <f t="shared" si="120"/>
        <v>0</v>
      </c>
      <c r="AG258" s="50">
        <f t="shared" si="112"/>
        <v>0</v>
      </c>
      <c r="AI258" s="50">
        <f t="shared" si="121"/>
        <v>0</v>
      </c>
      <c r="AJ258" s="50">
        <f t="shared" si="122"/>
        <v>0</v>
      </c>
      <c r="AK258" s="50">
        <f t="shared" si="123"/>
        <v>0</v>
      </c>
      <c r="AL258" s="50">
        <f t="shared" si="124"/>
        <v>9.1478389385310055E-2</v>
      </c>
      <c r="AR258" s="50">
        <f t="shared" si="125"/>
        <v>6.9144791754411405E-2</v>
      </c>
      <c r="AS258" s="50">
        <f t="shared" si="126"/>
        <v>0</v>
      </c>
      <c r="AT258" s="50">
        <f t="shared" si="127"/>
        <v>0</v>
      </c>
      <c r="AV258" s="49">
        <f t="shared" si="128"/>
        <v>0</v>
      </c>
      <c r="AW258" s="49">
        <f t="shared" si="129"/>
        <v>0</v>
      </c>
      <c r="AX258" s="49">
        <f t="shared" si="130"/>
        <v>0</v>
      </c>
      <c r="AY258" s="49">
        <f t="shared" si="131"/>
        <v>245.56092933035092</v>
      </c>
      <c r="AZ258" s="49">
        <f t="shared" si="132"/>
        <v>0</v>
      </c>
      <c r="BA258" s="49">
        <f t="shared" si="133"/>
        <v>0</v>
      </c>
      <c r="BB258" s="49">
        <f t="shared" si="134"/>
        <v>0</v>
      </c>
      <c r="BC258" s="49">
        <f t="shared" si="135"/>
        <v>0</v>
      </c>
      <c r="BD258" s="49">
        <f t="shared" si="136"/>
        <v>0</v>
      </c>
      <c r="BE258" s="49">
        <f t="shared" si="137"/>
        <v>185.60951319387181</v>
      </c>
      <c r="BF258" s="49">
        <f t="shared" si="138"/>
        <v>0</v>
      </c>
      <c r="BG258" s="49">
        <f t="shared" si="139"/>
        <v>0</v>
      </c>
      <c r="BH258" s="73">
        <f t="shared" si="140"/>
        <v>431.17044252422272</v>
      </c>
      <c r="BI258" s="49">
        <f>VLOOKUP(A258,'1_12'!B:Q,16,0)</f>
        <v>3862.7299999999996</v>
      </c>
      <c r="BJ258" s="74">
        <f t="shared" si="141"/>
        <v>-3431.5595574757767</v>
      </c>
      <c r="BK258" s="50">
        <f t="shared" si="142"/>
        <v>9.8421066874829341E-4</v>
      </c>
    </row>
    <row r="259" spans="1:63" x14ac:dyDescent="0.3">
      <c r="A259" s="79" t="s">
        <v>2791</v>
      </c>
      <c r="B259" s="79" t="s">
        <v>2038</v>
      </c>
      <c r="C259" s="79">
        <f>VLOOKUP(B259,Площадь!A:B,2,0)</f>
        <v>13.6</v>
      </c>
      <c r="D259" s="97">
        <f>VLOOKUP(A259,'[1]3+паркинг2023'!$A:$E,5,0)</f>
        <v>45219</v>
      </c>
      <c r="N259">
        <f>31-N258</f>
        <v>12</v>
      </c>
      <c r="O259">
        <v>30</v>
      </c>
      <c r="P259">
        <v>31</v>
      </c>
      <c r="Q259">
        <f t="shared" si="145"/>
        <v>73</v>
      </c>
      <c r="R259" s="116"/>
      <c r="S259" s="99"/>
      <c r="T259" s="50">
        <f t="shared" si="113"/>
        <v>0</v>
      </c>
      <c r="U259" s="50">
        <f t="shared" si="114"/>
        <v>0</v>
      </c>
      <c r="V259" s="50">
        <f t="shared" si="115"/>
        <v>0</v>
      </c>
      <c r="W259" s="50">
        <f t="shared" si="116"/>
        <v>0</v>
      </c>
      <c r="X259" s="50">
        <f t="shared" si="117"/>
        <v>0</v>
      </c>
      <c r="Y259" s="50"/>
      <c r="Z259" s="50"/>
      <c r="AA259" s="50"/>
      <c r="AB259" s="50"/>
      <c r="AC259" s="50"/>
      <c r="AD259" s="50">
        <f t="shared" si="118"/>
        <v>0</v>
      </c>
      <c r="AE259" s="50">
        <f t="shared" si="119"/>
        <v>0</v>
      </c>
      <c r="AF259" s="50">
        <f t="shared" si="120"/>
        <v>0</v>
      </c>
      <c r="AG259" s="50">
        <f t="shared" ref="AG259:AG322" si="146">S259-AD259-AE259-AF259</f>
        <v>0</v>
      </c>
      <c r="AI259" s="50">
        <f t="shared" si="121"/>
        <v>0</v>
      </c>
      <c r="AJ259" s="50">
        <f t="shared" si="122"/>
        <v>0</v>
      </c>
      <c r="AK259" s="50">
        <f t="shared" si="123"/>
        <v>0</v>
      </c>
      <c r="AL259" s="50">
        <f t="shared" si="124"/>
        <v>0</v>
      </c>
      <c r="AR259" s="50">
        <f t="shared" si="125"/>
        <v>4.3670394792259842E-2</v>
      </c>
      <c r="AS259" s="50">
        <f t="shared" si="126"/>
        <v>0.12131328384919567</v>
      </c>
      <c r="AT259" s="50">
        <f t="shared" si="127"/>
        <v>0.1747813263159671</v>
      </c>
      <c r="AV259" s="49">
        <f t="shared" si="128"/>
        <v>0</v>
      </c>
      <c r="AW259" s="49">
        <f t="shared" si="129"/>
        <v>0</v>
      </c>
      <c r="AX259" s="49">
        <f t="shared" si="130"/>
        <v>0</v>
      </c>
      <c r="AY259" s="49">
        <f t="shared" si="131"/>
        <v>0</v>
      </c>
      <c r="AZ259" s="49">
        <f t="shared" si="132"/>
        <v>0</v>
      </c>
      <c r="BA259" s="49">
        <f t="shared" si="133"/>
        <v>0</v>
      </c>
      <c r="BB259" s="49">
        <f t="shared" si="134"/>
        <v>0</v>
      </c>
      <c r="BC259" s="49">
        <f t="shared" si="135"/>
        <v>0</v>
      </c>
      <c r="BD259" s="49">
        <f t="shared" si="136"/>
        <v>0</v>
      </c>
      <c r="BE259" s="49">
        <f t="shared" si="137"/>
        <v>117.22706096455063</v>
      </c>
      <c r="BF259" s="49">
        <f t="shared" si="138"/>
        <v>325.64852663342691</v>
      </c>
      <c r="BG259" s="49">
        <f t="shared" si="139"/>
        <v>469.17600110952947</v>
      </c>
      <c r="BH259" s="73">
        <f t="shared" si="140"/>
        <v>912.05158870750699</v>
      </c>
      <c r="BI259" s="49">
        <f>VLOOKUP(A259,'1_12'!B:Q,16,0)</f>
        <v>1394.35</v>
      </c>
      <c r="BJ259" s="74">
        <f t="shared" si="141"/>
        <v>-482.29841129249291</v>
      </c>
      <c r="BK259" s="50">
        <f t="shared" si="142"/>
        <v>2.0818934127293052E-3</v>
      </c>
    </row>
    <row r="260" spans="1:63" x14ac:dyDescent="0.3">
      <c r="A260" s="79" t="s">
        <v>657</v>
      </c>
      <c r="B260" s="79" t="s">
        <v>658</v>
      </c>
      <c r="C260" s="79">
        <f>VLOOKUP(B260,Площадь!A:B,2,0)</f>
        <v>16.399999999999999</v>
      </c>
      <c r="D260" s="97"/>
      <c r="E260">
        <v>31</v>
      </c>
      <c r="F260">
        <v>28</v>
      </c>
      <c r="G260">
        <v>31</v>
      </c>
      <c r="H260">
        <v>30</v>
      </c>
      <c r="I260">
        <v>31</v>
      </c>
      <c r="J260">
        <v>30</v>
      </c>
      <c r="K260">
        <v>31</v>
      </c>
      <c r="L260">
        <v>31</v>
      </c>
      <c r="M260">
        <v>30</v>
      </c>
      <c r="N260">
        <v>31</v>
      </c>
      <c r="O260">
        <v>30</v>
      </c>
      <c r="P260">
        <v>31</v>
      </c>
      <c r="Q260">
        <f t="shared" ref="Q260:Q298" si="147">SUM(E260:P260)</f>
        <v>365</v>
      </c>
      <c r="R260" s="116"/>
      <c r="S260" s="99"/>
      <c r="T260" s="50">
        <f t="shared" ref="T260:T323" si="148">R260*$T$1/31*E260</f>
        <v>0</v>
      </c>
      <c r="U260" s="50">
        <f t="shared" ref="U260:U323" si="149">R260*$U$1/28*F260</f>
        <v>0</v>
      </c>
      <c r="V260" s="50">
        <f t="shared" ref="V260:V323" si="150">R260*$V$1/31*G260</f>
        <v>0</v>
      </c>
      <c r="W260" s="50">
        <f t="shared" ref="W260:W323" si="151">R260*W$1/30*H260</f>
        <v>0</v>
      </c>
      <c r="X260" s="50">
        <f t="shared" ref="X260:X323" si="152">SUM(T260:W260)-R260</f>
        <v>0</v>
      </c>
      <c r="Y260" s="50"/>
      <c r="Z260" s="50"/>
      <c r="AA260" s="50"/>
      <c r="AB260" s="50"/>
      <c r="AC260" s="50"/>
      <c r="AD260" s="50">
        <f t="shared" ref="AD260:AD323" si="153">(S260*$AD$1)/31*N260</f>
        <v>0</v>
      </c>
      <c r="AE260" s="50">
        <f t="shared" ref="AE260:AE323" si="154">(S260*$AE$1)/30*O260</f>
        <v>0</v>
      </c>
      <c r="AF260" s="50">
        <f t="shared" ref="AF260:AF323" si="155">(S260*$AF$1)/31*P260</f>
        <v>0</v>
      </c>
      <c r="AG260" s="50">
        <f t="shared" si="146"/>
        <v>0</v>
      </c>
      <c r="AI260" s="50">
        <f t="shared" ref="AI260:AI323" si="156">(C260*$AI$1)/31*E260</f>
        <v>0</v>
      </c>
      <c r="AJ260" s="50">
        <f t="shared" ref="AJ260:AJ323" si="157">(C260*$AJ$1)/28*F260</f>
        <v>0</v>
      </c>
      <c r="AK260" s="50">
        <f t="shared" ref="AK260:AK323" si="158">(C260*$AK$1)/31*G260</f>
        <v>0</v>
      </c>
      <c r="AL260" s="50">
        <f t="shared" ref="AL260:AL323" si="159">(C260*$AL$1)/30*H260</f>
        <v>0.11031217543522683</v>
      </c>
      <c r="AR260" s="50">
        <f t="shared" ref="AR260:AR323" si="160">(C260*$AR$1)/31*N260</f>
        <v>0.13604184260039767</v>
      </c>
      <c r="AS260" s="50">
        <f t="shared" ref="AS260:AS323" si="161">(C260*$AS$1)/30*O260</f>
        <v>0.14628954817108891</v>
      </c>
      <c r="AT260" s="50">
        <f t="shared" ref="AT260:AT323" si="162">(C260*$AT$1)/31*P260</f>
        <v>0.21076571702807795</v>
      </c>
      <c r="AV260" s="49">
        <f t="shared" ref="AV260:AV323" si="163">(T260+AI260)*$AV$1</f>
        <v>0</v>
      </c>
      <c r="AW260" s="49">
        <f t="shared" ref="AW260:AW323" si="164">(U260+AJ260)*$AW$1</f>
        <v>0</v>
      </c>
      <c r="AX260" s="49">
        <f t="shared" ref="AX260:AX323" si="165">(V260+AK260)*$AX$1</f>
        <v>0</v>
      </c>
      <c r="AY260" s="49">
        <f t="shared" ref="AY260:AY323" si="166">(W260+AL260)*$AY$1</f>
        <v>296.1175912513055</v>
      </c>
      <c r="AZ260" s="49">
        <f t="shared" ref="AZ260:AZ323" si="167">(Y260+AM260)*$AZ$1</f>
        <v>0</v>
      </c>
      <c r="BA260" s="49">
        <f t="shared" ref="BA260:BA323" si="168">(Z260+AN260)*$BA$1</f>
        <v>0</v>
      </c>
      <c r="BB260" s="49">
        <f t="shared" ref="BB260:BB323" si="169">(AA260+AO260)*$BB$1</f>
        <v>0</v>
      </c>
      <c r="BC260" s="49">
        <f t="shared" ref="BC260:BC323" si="170">(AB260+AP260)*$BC$1</f>
        <v>0</v>
      </c>
      <c r="BD260" s="49">
        <f t="shared" ref="BD260:BD323" si="171">(AC260+AQ260)*$BD$1</f>
        <v>0</v>
      </c>
      <c r="BE260" s="49">
        <f t="shared" ref="BE260:BE323" si="172">(AD260+AR260)*$BE$1</f>
        <v>365.18528060280352</v>
      </c>
      <c r="BF260" s="49">
        <f t="shared" ref="BF260:BF323" si="173">(AE260+AS260)*$BF$1</f>
        <v>392.69381152854424</v>
      </c>
      <c r="BG260" s="49">
        <f t="shared" ref="BG260:BG323" si="174">(AF260+AT260)*$BG$1</f>
        <v>565.77106016149139</v>
      </c>
      <c r="BH260" s="73">
        <f t="shared" ref="BH260:BH323" si="175">SUM(AV260:BG260)</f>
        <v>1619.7677435441447</v>
      </c>
      <c r="BI260" s="49">
        <f>VLOOKUP(A260,'1_12'!B:Q,16,0)</f>
        <v>6339.42</v>
      </c>
      <c r="BJ260" s="74">
        <f t="shared" ref="BJ260:BJ323" si="176">BH260-BI260</f>
        <v>-4719.6522564558554</v>
      </c>
      <c r="BK260" s="50">
        <f t="shared" ref="BK260:BK323" si="177">(SUM(T260:W260)+SUM(AD260:AF260)+SUM(AI260:AL260)+SUM(AR260:AT260))/12/C260</f>
        <v>3.0661040814775986E-3</v>
      </c>
    </row>
    <row r="261" spans="1:63" x14ac:dyDescent="0.3">
      <c r="A261" s="79" t="s">
        <v>1366</v>
      </c>
      <c r="B261" s="79" t="s">
        <v>1367</v>
      </c>
      <c r="C261" s="79">
        <f>VLOOKUP(B261,Площадь!A:B,2,0)</f>
        <v>14.7</v>
      </c>
      <c r="D261" s="97"/>
      <c r="E261">
        <v>31</v>
      </c>
      <c r="F261">
        <v>28</v>
      </c>
      <c r="G261">
        <v>31</v>
      </c>
      <c r="H261">
        <v>30</v>
      </c>
      <c r="I261">
        <v>31</v>
      </c>
      <c r="J261">
        <v>30</v>
      </c>
      <c r="K261">
        <v>31</v>
      </c>
      <c r="L261">
        <v>31</v>
      </c>
      <c r="M261">
        <v>30</v>
      </c>
      <c r="N261">
        <v>31</v>
      </c>
      <c r="O261">
        <v>30</v>
      </c>
      <c r="P261">
        <v>31</v>
      </c>
      <c r="Q261">
        <f t="shared" si="147"/>
        <v>365</v>
      </c>
      <c r="R261" s="116"/>
      <c r="S261" s="99"/>
      <c r="T261" s="50">
        <f t="shared" si="148"/>
        <v>0</v>
      </c>
      <c r="U261" s="50">
        <f t="shared" si="149"/>
        <v>0</v>
      </c>
      <c r="V261" s="50">
        <f t="shared" si="150"/>
        <v>0</v>
      </c>
      <c r="W261" s="50">
        <f t="shared" si="151"/>
        <v>0</v>
      </c>
      <c r="X261" s="50">
        <f t="shared" si="152"/>
        <v>0</v>
      </c>
      <c r="Y261" s="50"/>
      <c r="Z261" s="50"/>
      <c r="AA261" s="50"/>
      <c r="AB261" s="50"/>
      <c r="AC261" s="50"/>
      <c r="AD261" s="50">
        <f t="shared" si="153"/>
        <v>0</v>
      </c>
      <c r="AE261" s="50">
        <f t="shared" si="154"/>
        <v>0</v>
      </c>
      <c r="AF261" s="50">
        <f t="shared" si="155"/>
        <v>0</v>
      </c>
      <c r="AG261" s="50">
        <f t="shared" si="146"/>
        <v>0</v>
      </c>
      <c r="AI261" s="50">
        <f t="shared" si="156"/>
        <v>0</v>
      </c>
      <c r="AJ261" s="50">
        <f t="shared" si="157"/>
        <v>0</v>
      </c>
      <c r="AK261" s="50">
        <f t="shared" si="158"/>
        <v>0</v>
      </c>
      <c r="AL261" s="50">
        <f t="shared" si="159"/>
        <v>9.8877376762063082E-2</v>
      </c>
      <c r="AR261" s="50">
        <f t="shared" si="160"/>
        <v>0.12193994428206378</v>
      </c>
      <c r="AS261" s="50">
        <f t="shared" si="161"/>
        <v>0.13112538768993945</v>
      </c>
      <c r="AT261" s="50">
        <f t="shared" si="162"/>
        <v>0.18891805123858207</v>
      </c>
      <c r="AV261" s="49">
        <f t="shared" si="163"/>
        <v>0</v>
      </c>
      <c r="AW261" s="49">
        <f t="shared" si="164"/>
        <v>0</v>
      </c>
      <c r="AX261" s="49">
        <f t="shared" si="165"/>
        <v>0</v>
      </c>
      <c r="AY261" s="49">
        <f t="shared" si="166"/>
        <v>265.42247508501168</v>
      </c>
      <c r="AZ261" s="49">
        <f t="shared" si="167"/>
        <v>0</v>
      </c>
      <c r="BA261" s="49">
        <f t="shared" si="168"/>
        <v>0</v>
      </c>
      <c r="BB261" s="49">
        <f t="shared" si="169"/>
        <v>0</v>
      </c>
      <c r="BC261" s="49">
        <f t="shared" si="170"/>
        <v>0</v>
      </c>
      <c r="BD261" s="49">
        <f t="shared" si="171"/>
        <v>0</v>
      </c>
      <c r="BE261" s="49">
        <f t="shared" si="172"/>
        <v>327.33070883300076</v>
      </c>
      <c r="BF261" s="49">
        <f t="shared" si="173"/>
        <v>351.98774569936586</v>
      </c>
      <c r="BG261" s="49">
        <f t="shared" si="174"/>
        <v>507.12406002280022</v>
      </c>
      <c r="BH261" s="73">
        <f t="shared" si="175"/>
        <v>1451.8649896401785</v>
      </c>
      <c r="BI261" s="49">
        <f>VLOOKUP(A261,'1_12'!B:Q,16,0)</f>
        <v>5682.24</v>
      </c>
      <c r="BJ261" s="74">
        <f t="shared" si="176"/>
        <v>-4230.3750103598213</v>
      </c>
      <c r="BK261" s="50">
        <f t="shared" si="177"/>
        <v>3.0661040814775986E-3</v>
      </c>
    </row>
    <row r="262" spans="1:63" x14ac:dyDescent="0.3">
      <c r="A262" s="79" t="s">
        <v>1280</v>
      </c>
      <c r="B262" s="79" t="s">
        <v>1281</v>
      </c>
      <c r="C262" s="79">
        <f>VLOOKUP(B262,Площадь!A:B,2,0)</f>
        <v>15.2</v>
      </c>
      <c r="D262" s="97"/>
      <c r="E262">
        <v>31</v>
      </c>
      <c r="F262">
        <v>28</v>
      </c>
      <c r="G262">
        <v>31</v>
      </c>
      <c r="H262">
        <v>30</v>
      </c>
      <c r="I262">
        <v>31</v>
      </c>
      <c r="J262">
        <v>30</v>
      </c>
      <c r="K262">
        <v>31</v>
      </c>
      <c r="L262">
        <v>31</v>
      </c>
      <c r="M262">
        <v>30</v>
      </c>
      <c r="N262">
        <v>31</v>
      </c>
      <c r="O262">
        <v>30</v>
      </c>
      <c r="P262">
        <v>31</v>
      </c>
      <c r="Q262">
        <f t="shared" si="147"/>
        <v>365</v>
      </c>
      <c r="R262" s="116"/>
      <c r="S262" s="99"/>
      <c r="T262" s="50">
        <f t="shared" si="148"/>
        <v>0</v>
      </c>
      <c r="U262" s="50">
        <f t="shared" si="149"/>
        <v>0</v>
      </c>
      <c r="V262" s="50">
        <f t="shared" si="150"/>
        <v>0</v>
      </c>
      <c r="W262" s="50">
        <f t="shared" si="151"/>
        <v>0</v>
      </c>
      <c r="X262" s="50">
        <f t="shared" si="152"/>
        <v>0</v>
      </c>
      <c r="Y262" s="50"/>
      <c r="Z262" s="50"/>
      <c r="AA262" s="50"/>
      <c r="AB262" s="50"/>
      <c r="AC262" s="50"/>
      <c r="AD262" s="50">
        <f t="shared" si="153"/>
        <v>0</v>
      </c>
      <c r="AE262" s="50">
        <f t="shared" si="154"/>
        <v>0</v>
      </c>
      <c r="AF262" s="50">
        <f t="shared" si="155"/>
        <v>0</v>
      </c>
      <c r="AG262" s="50">
        <f t="shared" si="146"/>
        <v>0</v>
      </c>
      <c r="AI262" s="50">
        <f t="shared" si="156"/>
        <v>0</v>
      </c>
      <c r="AJ262" s="50">
        <f t="shared" si="157"/>
        <v>0</v>
      </c>
      <c r="AK262" s="50">
        <f t="shared" si="158"/>
        <v>0</v>
      </c>
      <c r="AL262" s="50">
        <f t="shared" si="159"/>
        <v>0.10224055284240537</v>
      </c>
      <c r="AR262" s="50">
        <f t="shared" si="160"/>
        <v>0.12608756143451494</v>
      </c>
      <c r="AS262" s="50">
        <f t="shared" si="161"/>
        <v>0.13558543489027752</v>
      </c>
      <c r="AT262" s="50">
        <f t="shared" si="162"/>
        <v>0.19534383529431615</v>
      </c>
      <c r="AV262" s="49">
        <f t="shared" si="163"/>
        <v>0</v>
      </c>
      <c r="AW262" s="49">
        <f t="shared" si="164"/>
        <v>0</v>
      </c>
      <c r="AX262" s="49">
        <f t="shared" si="165"/>
        <v>0</v>
      </c>
      <c r="AY262" s="49">
        <f t="shared" si="166"/>
        <v>274.45045042803929</v>
      </c>
      <c r="AZ262" s="49">
        <f t="shared" si="167"/>
        <v>0</v>
      </c>
      <c r="BA262" s="49">
        <f t="shared" si="168"/>
        <v>0</v>
      </c>
      <c r="BB262" s="49">
        <f t="shared" si="169"/>
        <v>0</v>
      </c>
      <c r="BC262" s="49">
        <f t="shared" si="170"/>
        <v>0</v>
      </c>
      <c r="BD262" s="49">
        <f t="shared" si="171"/>
        <v>0</v>
      </c>
      <c r="BE262" s="49">
        <f t="shared" si="172"/>
        <v>338.46440641235455</v>
      </c>
      <c r="BF262" s="49">
        <f t="shared" si="173"/>
        <v>363.96011800206537</v>
      </c>
      <c r="BG262" s="49">
        <f t="shared" si="174"/>
        <v>524.37317771065057</v>
      </c>
      <c r="BH262" s="73">
        <f t="shared" si="175"/>
        <v>1501.2481525531098</v>
      </c>
      <c r="BI262" s="49">
        <f>VLOOKUP(A262,'1_12'!B:Q,16,0)</f>
        <v>5875.56</v>
      </c>
      <c r="BJ262" s="74">
        <f t="shared" si="176"/>
        <v>-4374.3118474468902</v>
      </c>
      <c r="BK262" s="50">
        <f t="shared" si="177"/>
        <v>3.0661040814775986E-3</v>
      </c>
    </row>
    <row r="263" spans="1:63" x14ac:dyDescent="0.3">
      <c r="A263" s="79" t="s">
        <v>2297</v>
      </c>
      <c r="B263" s="79" t="s">
        <v>2298</v>
      </c>
      <c r="C263" s="79">
        <f>VLOOKUP(B263,Площадь!A:B,2,0)</f>
        <v>13.6</v>
      </c>
      <c r="D263" s="97"/>
      <c r="E263">
        <v>31</v>
      </c>
      <c r="F263">
        <v>28</v>
      </c>
      <c r="G263">
        <v>31</v>
      </c>
      <c r="H263">
        <v>30</v>
      </c>
      <c r="I263">
        <v>31</v>
      </c>
      <c r="J263">
        <v>30</v>
      </c>
      <c r="K263">
        <v>31</v>
      </c>
      <c r="L263">
        <v>31</v>
      </c>
      <c r="M263">
        <v>30</v>
      </c>
      <c r="N263">
        <v>31</v>
      </c>
      <c r="O263">
        <v>30</v>
      </c>
      <c r="P263">
        <v>31</v>
      </c>
      <c r="Q263">
        <f t="shared" si="147"/>
        <v>365</v>
      </c>
      <c r="R263" s="116"/>
      <c r="S263" s="99"/>
      <c r="T263" s="50">
        <f t="shared" si="148"/>
        <v>0</v>
      </c>
      <c r="U263" s="50">
        <f t="shared" si="149"/>
        <v>0</v>
      </c>
      <c r="V263" s="50">
        <f t="shared" si="150"/>
        <v>0</v>
      </c>
      <c r="W263" s="50">
        <f t="shared" si="151"/>
        <v>0</v>
      </c>
      <c r="X263" s="50">
        <f t="shared" si="152"/>
        <v>0</v>
      </c>
      <c r="Y263" s="50"/>
      <c r="Z263" s="50"/>
      <c r="AA263" s="50"/>
      <c r="AB263" s="50"/>
      <c r="AC263" s="50"/>
      <c r="AD263" s="50">
        <f t="shared" si="153"/>
        <v>0</v>
      </c>
      <c r="AE263" s="50">
        <f t="shared" si="154"/>
        <v>0</v>
      </c>
      <c r="AF263" s="50">
        <f t="shared" si="155"/>
        <v>0</v>
      </c>
      <c r="AG263" s="50">
        <f t="shared" si="146"/>
        <v>0</v>
      </c>
      <c r="AI263" s="50">
        <f t="shared" si="156"/>
        <v>0</v>
      </c>
      <c r="AJ263" s="50">
        <f t="shared" si="157"/>
        <v>0</v>
      </c>
      <c r="AK263" s="50">
        <f t="shared" si="158"/>
        <v>0</v>
      </c>
      <c r="AL263" s="50">
        <f t="shared" si="159"/>
        <v>9.1478389385310055E-2</v>
      </c>
      <c r="AR263" s="50">
        <f t="shared" si="160"/>
        <v>0.11281518654667125</v>
      </c>
      <c r="AS263" s="50">
        <f t="shared" si="161"/>
        <v>0.12131328384919567</v>
      </c>
      <c r="AT263" s="50">
        <f t="shared" si="162"/>
        <v>0.1747813263159671</v>
      </c>
      <c r="AV263" s="49">
        <f t="shared" si="163"/>
        <v>0</v>
      </c>
      <c r="AW263" s="49">
        <f t="shared" si="164"/>
        <v>0</v>
      </c>
      <c r="AX263" s="49">
        <f t="shared" si="165"/>
        <v>0</v>
      </c>
      <c r="AY263" s="49">
        <f t="shared" si="166"/>
        <v>245.56092933035092</v>
      </c>
      <c r="AZ263" s="49">
        <f t="shared" si="167"/>
        <v>0</v>
      </c>
      <c r="BA263" s="49">
        <f t="shared" si="168"/>
        <v>0</v>
      </c>
      <c r="BB263" s="49">
        <f t="shared" si="169"/>
        <v>0</v>
      </c>
      <c r="BC263" s="49">
        <f t="shared" si="170"/>
        <v>0</v>
      </c>
      <c r="BD263" s="49">
        <f t="shared" si="171"/>
        <v>0</v>
      </c>
      <c r="BE263" s="49">
        <f t="shared" si="172"/>
        <v>302.83657415842242</v>
      </c>
      <c r="BF263" s="49">
        <f t="shared" si="173"/>
        <v>325.64852663342691</v>
      </c>
      <c r="BG263" s="49">
        <f t="shared" si="174"/>
        <v>469.17600110952947</v>
      </c>
      <c r="BH263" s="73">
        <f t="shared" si="175"/>
        <v>1343.2220312317295</v>
      </c>
      <c r="BI263" s="49">
        <f>VLOOKUP(A263,'1_12'!B:Q,16,0)</f>
        <v>5257.08</v>
      </c>
      <c r="BJ263" s="74">
        <f t="shared" si="176"/>
        <v>-3913.8579687682704</v>
      </c>
      <c r="BK263" s="50">
        <f t="shared" si="177"/>
        <v>3.0661040814775986E-3</v>
      </c>
    </row>
    <row r="264" spans="1:63" x14ac:dyDescent="0.3">
      <c r="A264" s="79" t="s">
        <v>1691</v>
      </c>
      <c r="B264" s="79" t="s">
        <v>1692</v>
      </c>
      <c r="C264" s="79">
        <f>VLOOKUP(B264,Площадь!A:B,2,0)</f>
        <v>16.7</v>
      </c>
      <c r="D264" s="97"/>
      <c r="E264">
        <v>31</v>
      </c>
      <c r="F264">
        <v>28</v>
      </c>
      <c r="G264">
        <v>31</v>
      </c>
      <c r="H264">
        <v>30</v>
      </c>
      <c r="I264">
        <v>31</v>
      </c>
      <c r="J264">
        <v>30</v>
      </c>
      <c r="K264">
        <v>31</v>
      </c>
      <c r="L264">
        <v>31</v>
      </c>
      <c r="M264">
        <v>30</v>
      </c>
      <c r="N264">
        <v>31</v>
      </c>
      <c r="O264">
        <v>30</v>
      </c>
      <c r="P264">
        <v>31</v>
      </c>
      <c r="Q264">
        <f t="shared" si="147"/>
        <v>365</v>
      </c>
      <c r="R264" s="116"/>
      <c r="S264" s="99"/>
      <c r="T264" s="50">
        <f t="shared" si="148"/>
        <v>0</v>
      </c>
      <c r="U264" s="50">
        <f t="shared" si="149"/>
        <v>0</v>
      </c>
      <c r="V264" s="50">
        <f t="shared" si="150"/>
        <v>0</v>
      </c>
      <c r="W264" s="50">
        <f t="shared" si="151"/>
        <v>0</v>
      </c>
      <c r="X264" s="50">
        <f t="shared" si="152"/>
        <v>0</v>
      </c>
      <c r="Y264" s="50"/>
      <c r="Z264" s="50"/>
      <c r="AA264" s="50"/>
      <c r="AB264" s="50"/>
      <c r="AC264" s="50"/>
      <c r="AD264" s="50">
        <f t="shared" si="153"/>
        <v>0</v>
      </c>
      <c r="AE264" s="50">
        <f t="shared" si="154"/>
        <v>0</v>
      </c>
      <c r="AF264" s="50">
        <f t="shared" si="155"/>
        <v>0</v>
      </c>
      <c r="AG264" s="50">
        <f t="shared" si="146"/>
        <v>0</v>
      </c>
      <c r="AI264" s="50">
        <f t="shared" si="156"/>
        <v>0</v>
      </c>
      <c r="AJ264" s="50">
        <f t="shared" si="157"/>
        <v>0</v>
      </c>
      <c r="AK264" s="50">
        <f t="shared" si="158"/>
        <v>0</v>
      </c>
      <c r="AL264" s="50">
        <f t="shared" si="159"/>
        <v>0.1123300810834322</v>
      </c>
      <c r="AR264" s="50">
        <f t="shared" si="160"/>
        <v>0.13853041289186838</v>
      </c>
      <c r="AS264" s="50">
        <f t="shared" si="161"/>
        <v>0.14896557649129177</v>
      </c>
      <c r="AT264" s="50">
        <f t="shared" si="162"/>
        <v>0.2146211874615184</v>
      </c>
      <c r="AV264" s="49">
        <f t="shared" si="163"/>
        <v>0</v>
      </c>
      <c r="AW264" s="49">
        <f t="shared" si="164"/>
        <v>0</v>
      </c>
      <c r="AX264" s="49">
        <f t="shared" si="165"/>
        <v>0</v>
      </c>
      <c r="AY264" s="49">
        <f t="shared" si="166"/>
        <v>301.53437645712211</v>
      </c>
      <c r="AZ264" s="49">
        <f t="shared" si="167"/>
        <v>0</v>
      </c>
      <c r="BA264" s="49">
        <f t="shared" si="168"/>
        <v>0</v>
      </c>
      <c r="BB264" s="49">
        <f t="shared" si="169"/>
        <v>0</v>
      </c>
      <c r="BC264" s="49">
        <f t="shared" si="170"/>
        <v>0</v>
      </c>
      <c r="BD264" s="49">
        <f t="shared" si="171"/>
        <v>0</v>
      </c>
      <c r="BE264" s="49">
        <f t="shared" si="172"/>
        <v>371.86549915041581</v>
      </c>
      <c r="BF264" s="49">
        <f t="shared" si="173"/>
        <v>399.87723491016402</v>
      </c>
      <c r="BG264" s="49">
        <f t="shared" si="174"/>
        <v>576.1205307742016</v>
      </c>
      <c r="BH264" s="73">
        <f t="shared" si="175"/>
        <v>1649.3976412919037</v>
      </c>
      <c r="BI264" s="49">
        <f>VLOOKUP(A264,'1_12'!B:Q,16,0)</f>
        <v>6455.3400000000011</v>
      </c>
      <c r="BJ264" s="74">
        <f t="shared" si="176"/>
        <v>-4805.9423587080973</v>
      </c>
      <c r="BK264" s="50">
        <f t="shared" si="177"/>
        <v>3.0661040814775986E-3</v>
      </c>
    </row>
    <row r="265" spans="1:63" x14ac:dyDescent="0.3">
      <c r="A265" s="79" t="s">
        <v>1450</v>
      </c>
      <c r="B265" s="79" t="s">
        <v>1451</v>
      </c>
      <c r="C265" s="79">
        <f>VLOOKUP(B265,Площадь!A:B,2,0)</f>
        <v>15.6</v>
      </c>
      <c r="D265" s="97"/>
      <c r="E265">
        <v>31</v>
      </c>
      <c r="F265">
        <v>28</v>
      </c>
      <c r="G265">
        <v>31</v>
      </c>
      <c r="H265">
        <v>30</v>
      </c>
      <c r="I265">
        <v>31</v>
      </c>
      <c r="J265">
        <v>30</v>
      </c>
      <c r="K265">
        <v>31</v>
      </c>
      <c r="L265">
        <v>31</v>
      </c>
      <c r="M265">
        <v>30</v>
      </c>
      <c r="N265">
        <v>31</v>
      </c>
      <c r="O265">
        <v>30</v>
      </c>
      <c r="P265">
        <v>31</v>
      </c>
      <c r="Q265">
        <f t="shared" si="147"/>
        <v>365</v>
      </c>
      <c r="R265" s="116"/>
      <c r="S265" s="99"/>
      <c r="T265" s="50">
        <f t="shared" si="148"/>
        <v>0</v>
      </c>
      <c r="U265" s="50">
        <f t="shared" si="149"/>
        <v>0</v>
      </c>
      <c r="V265" s="50">
        <f t="shared" si="150"/>
        <v>0</v>
      </c>
      <c r="W265" s="50">
        <f t="shared" si="151"/>
        <v>0</v>
      </c>
      <c r="X265" s="50">
        <f t="shared" si="152"/>
        <v>0</v>
      </c>
      <c r="Y265" s="50"/>
      <c r="Z265" s="50"/>
      <c r="AA265" s="50"/>
      <c r="AB265" s="50"/>
      <c r="AC265" s="50"/>
      <c r="AD265" s="50">
        <f t="shared" si="153"/>
        <v>0</v>
      </c>
      <c r="AE265" s="50">
        <f t="shared" si="154"/>
        <v>0</v>
      </c>
      <c r="AF265" s="50">
        <f t="shared" si="155"/>
        <v>0</v>
      </c>
      <c r="AG265" s="50">
        <f t="shared" si="146"/>
        <v>0</v>
      </c>
      <c r="AI265" s="50">
        <f t="shared" si="156"/>
        <v>0</v>
      </c>
      <c r="AJ265" s="50">
        <f t="shared" si="157"/>
        <v>0</v>
      </c>
      <c r="AK265" s="50">
        <f t="shared" si="158"/>
        <v>0</v>
      </c>
      <c r="AL265" s="50">
        <f t="shared" si="159"/>
        <v>0.10493109370667919</v>
      </c>
      <c r="AR265" s="50">
        <f t="shared" si="160"/>
        <v>0.12940565515647584</v>
      </c>
      <c r="AS265" s="50">
        <f t="shared" si="161"/>
        <v>0.139153472650548</v>
      </c>
      <c r="AT265" s="50">
        <f t="shared" si="162"/>
        <v>0.20048446253890342</v>
      </c>
      <c r="AV265" s="49">
        <f t="shared" si="163"/>
        <v>0</v>
      </c>
      <c r="AW265" s="49">
        <f t="shared" si="164"/>
        <v>0</v>
      </c>
      <c r="AX265" s="49">
        <f t="shared" si="165"/>
        <v>0</v>
      </c>
      <c r="AY265" s="49">
        <f t="shared" si="166"/>
        <v>281.67283070246134</v>
      </c>
      <c r="AZ265" s="49">
        <f t="shared" si="167"/>
        <v>0</v>
      </c>
      <c r="BA265" s="49">
        <f t="shared" si="168"/>
        <v>0</v>
      </c>
      <c r="BB265" s="49">
        <f t="shared" si="169"/>
        <v>0</v>
      </c>
      <c r="BC265" s="49">
        <f t="shared" si="170"/>
        <v>0</v>
      </c>
      <c r="BD265" s="49">
        <f t="shared" si="171"/>
        <v>0</v>
      </c>
      <c r="BE265" s="49">
        <f t="shared" si="172"/>
        <v>347.37136447583748</v>
      </c>
      <c r="BF265" s="49">
        <f t="shared" si="173"/>
        <v>373.53801584422507</v>
      </c>
      <c r="BG265" s="49">
        <f t="shared" si="174"/>
        <v>538.17247186093084</v>
      </c>
      <c r="BH265" s="73">
        <f t="shared" si="175"/>
        <v>1540.7546828834547</v>
      </c>
      <c r="BI265" s="49">
        <f>VLOOKUP(A265,'1_12'!B:Q,16,0)</f>
        <v>6030.18</v>
      </c>
      <c r="BJ265" s="74">
        <f t="shared" si="176"/>
        <v>-4489.4253171165456</v>
      </c>
      <c r="BK265" s="50">
        <f t="shared" si="177"/>
        <v>3.0661040814775986E-3</v>
      </c>
    </row>
    <row r="266" spans="1:63" x14ac:dyDescent="0.3">
      <c r="A266" s="79" t="s">
        <v>931</v>
      </c>
      <c r="B266" s="79" t="s">
        <v>932</v>
      </c>
      <c r="C266" s="79">
        <f>VLOOKUP(B266,Площадь!A:B,2,0)</f>
        <v>13.6</v>
      </c>
      <c r="D266" s="97"/>
      <c r="E266">
        <v>31</v>
      </c>
      <c r="F266">
        <v>28</v>
      </c>
      <c r="G266">
        <v>31</v>
      </c>
      <c r="H266">
        <v>30</v>
      </c>
      <c r="I266">
        <v>31</v>
      </c>
      <c r="J266">
        <v>30</v>
      </c>
      <c r="K266">
        <v>31</v>
      </c>
      <c r="L266">
        <v>31</v>
      </c>
      <c r="M266">
        <v>30</v>
      </c>
      <c r="N266">
        <v>31</v>
      </c>
      <c r="O266">
        <v>30</v>
      </c>
      <c r="P266">
        <v>31</v>
      </c>
      <c r="Q266">
        <f t="shared" si="147"/>
        <v>365</v>
      </c>
      <c r="R266" s="116"/>
      <c r="S266" s="99"/>
      <c r="T266" s="50">
        <f t="shared" si="148"/>
        <v>0</v>
      </c>
      <c r="U266" s="50">
        <f t="shared" si="149"/>
        <v>0</v>
      </c>
      <c r="V266" s="50">
        <f t="shared" si="150"/>
        <v>0</v>
      </c>
      <c r="W266" s="50">
        <f t="shared" si="151"/>
        <v>0</v>
      </c>
      <c r="X266" s="50">
        <f t="shared" si="152"/>
        <v>0</v>
      </c>
      <c r="Y266" s="50"/>
      <c r="Z266" s="50"/>
      <c r="AA266" s="50"/>
      <c r="AB266" s="50"/>
      <c r="AC266" s="50"/>
      <c r="AD266" s="50">
        <f t="shared" si="153"/>
        <v>0</v>
      </c>
      <c r="AE266" s="50">
        <f t="shared" si="154"/>
        <v>0</v>
      </c>
      <c r="AF266" s="50">
        <f t="shared" si="155"/>
        <v>0</v>
      </c>
      <c r="AG266" s="50">
        <f t="shared" si="146"/>
        <v>0</v>
      </c>
      <c r="AI266" s="50">
        <f t="shared" si="156"/>
        <v>0</v>
      </c>
      <c r="AJ266" s="50">
        <f t="shared" si="157"/>
        <v>0</v>
      </c>
      <c r="AK266" s="50">
        <f t="shared" si="158"/>
        <v>0</v>
      </c>
      <c r="AL266" s="50">
        <f t="shared" si="159"/>
        <v>9.1478389385310055E-2</v>
      </c>
      <c r="AR266" s="50">
        <f t="shared" si="160"/>
        <v>0.11281518654667125</v>
      </c>
      <c r="AS266" s="50">
        <f t="shared" si="161"/>
        <v>0.12131328384919567</v>
      </c>
      <c r="AT266" s="50">
        <f t="shared" si="162"/>
        <v>0.1747813263159671</v>
      </c>
      <c r="AV266" s="49">
        <f t="shared" si="163"/>
        <v>0</v>
      </c>
      <c r="AW266" s="49">
        <f t="shared" si="164"/>
        <v>0</v>
      </c>
      <c r="AX266" s="49">
        <f t="shared" si="165"/>
        <v>0</v>
      </c>
      <c r="AY266" s="49">
        <f t="shared" si="166"/>
        <v>245.56092933035092</v>
      </c>
      <c r="AZ266" s="49">
        <f t="shared" si="167"/>
        <v>0</v>
      </c>
      <c r="BA266" s="49">
        <f t="shared" si="168"/>
        <v>0</v>
      </c>
      <c r="BB266" s="49">
        <f t="shared" si="169"/>
        <v>0</v>
      </c>
      <c r="BC266" s="49">
        <f t="shared" si="170"/>
        <v>0</v>
      </c>
      <c r="BD266" s="49">
        <f t="shared" si="171"/>
        <v>0</v>
      </c>
      <c r="BE266" s="49">
        <f t="shared" si="172"/>
        <v>302.83657415842242</v>
      </c>
      <c r="BF266" s="49">
        <f t="shared" si="173"/>
        <v>325.64852663342691</v>
      </c>
      <c r="BG266" s="49">
        <f t="shared" si="174"/>
        <v>469.17600110952947</v>
      </c>
      <c r="BH266" s="73">
        <f t="shared" si="175"/>
        <v>1343.2220312317295</v>
      </c>
      <c r="BI266" s="49">
        <f>VLOOKUP(A266,'1_12'!B:Q,16,0)</f>
        <v>5257.08</v>
      </c>
      <c r="BJ266" s="74">
        <f t="shared" si="176"/>
        <v>-3913.8579687682704</v>
      </c>
      <c r="BK266" s="50">
        <f t="shared" si="177"/>
        <v>3.0661040814775986E-3</v>
      </c>
    </row>
    <row r="267" spans="1:63" x14ac:dyDescent="0.3">
      <c r="A267" s="79" t="s">
        <v>845</v>
      </c>
      <c r="B267" s="79" t="s">
        <v>846</v>
      </c>
      <c r="C267" s="79">
        <f>VLOOKUP(B267,Площадь!A:B,2,0)</f>
        <v>17.3</v>
      </c>
      <c r="D267" s="97"/>
      <c r="E267">
        <v>31</v>
      </c>
      <c r="F267">
        <v>28</v>
      </c>
      <c r="G267">
        <v>31</v>
      </c>
      <c r="H267">
        <v>30</v>
      </c>
      <c r="I267">
        <v>31</v>
      </c>
      <c r="J267">
        <v>30</v>
      </c>
      <c r="K267">
        <v>31</v>
      </c>
      <c r="L267">
        <v>31</v>
      </c>
      <c r="M267">
        <v>30</v>
      </c>
      <c r="N267">
        <v>31</v>
      </c>
      <c r="O267">
        <v>30</v>
      </c>
      <c r="P267">
        <v>31</v>
      </c>
      <c r="Q267">
        <f t="shared" si="147"/>
        <v>365</v>
      </c>
      <c r="R267" s="116"/>
      <c r="S267" s="99"/>
      <c r="T267" s="50">
        <f t="shared" si="148"/>
        <v>0</v>
      </c>
      <c r="U267" s="50">
        <f t="shared" si="149"/>
        <v>0</v>
      </c>
      <c r="V267" s="50">
        <f t="shared" si="150"/>
        <v>0</v>
      </c>
      <c r="W267" s="50">
        <f t="shared" si="151"/>
        <v>0</v>
      </c>
      <c r="X267" s="50">
        <f t="shared" si="152"/>
        <v>0</v>
      </c>
      <c r="Y267" s="50"/>
      <c r="Z267" s="50"/>
      <c r="AA267" s="50"/>
      <c r="AB267" s="50"/>
      <c r="AC267" s="50"/>
      <c r="AD267" s="50">
        <f t="shared" si="153"/>
        <v>0</v>
      </c>
      <c r="AE267" s="50">
        <f t="shared" si="154"/>
        <v>0</v>
      </c>
      <c r="AF267" s="50">
        <f t="shared" si="155"/>
        <v>0</v>
      </c>
      <c r="AG267" s="50">
        <f t="shared" si="146"/>
        <v>0</v>
      </c>
      <c r="AI267" s="50">
        <f t="shared" si="156"/>
        <v>0</v>
      </c>
      <c r="AJ267" s="50">
        <f t="shared" si="157"/>
        <v>0</v>
      </c>
      <c r="AK267" s="50">
        <f t="shared" si="158"/>
        <v>0</v>
      </c>
      <c r="AL267" s="50">
        <f t="shared" si="159"/>
        <v>0.11636589237984295</v>
      </c>
      <c r="AR267" s="50">
        <f t="shared" si="160"/>
        <v>0.14350755347480976</v>
      </c>
      <c r="AS267" s="50">
        <f t="shared" si="161"/>
        <v>0.15431763313169747</v>
      </c>
      <c r="AT267" s="50">
        <f t="shared" si="162"/>
        <v>0.22233212832839933</v>
      </c>
      <c r="AV267" s="49">
        <f t="shared" si="163"/>
        <v>0</v>
      </c>
      <c r="AW267" s="49">
        <f t="shared" si="164"/>
        <v>0</v>
      </c>
      <c r="AX267" s="49">
        <f t="shared" si="165"/>
        <v>0</v>
      </c>
      <c r="AY267" s="49">
        <f t="shared" si="166"/>
        <v>312.36794686875521</v>
      </c>
      <c r="AZ267" s="49">
        <f t="shared" si="167"/>
        <v>0</v>
      </c>
      <c r="BA267" s="49">
        <f t="shared" si="168"/>
        <v>0</v>
      </c>
      <c r="BB267" s="49">
        <f t="shared" si="169"/>
        <v>0</v>
      </c>
      <c r="BC267" s="49">
        <f t="shared" si="170"/>
        <v>0</v>
      </c>
      <c r="BD267" s="49">
        <f t="shared" si="171"/>
        <v>0</v>
      </c>
      <c r="BE267" s="49">
        <f t="shared" si="172"/>
        <v>385.22593624564036</v>
      </c>
      <c r="BF267" s="49">
        <f t="shared" si="173"/>
        <v>414.24408167340346</v>
      </c>
      <c r="BG267" s="49">
        <f t="shared" si="174"/>
        <v>596.81947199962201</v>
      </c>
      <c r="BH267" s="73">
        <f t="shared" si="175"/>
        <v>1708.6574367874211</v>
      </c>
      <c r="BI267" s="49">
        <f>VLOOKUP(A267,'1_12'!B:Q,16,0)</f>
        <v>6687.2699999999986</v>
      </c>
      <c r="BJ267" s="74">
        <f t="shared" si="176"/>
        <v>-4978.6125632125777</v>
      </c>
      <c r="BK267" s="50">
        <f t="shared" si="177"/>
        <v>3.0661040814775986E-3</v>
      </c>
    </row>
    <row r="268" spans="1:63" x14ac:dyDescent="0.3">
      <c r="A268" s="79" t="s">
        <v>1880</v>
      </c>
      <c r="B268" s="79" t="s">
        <v>1881</v>
      </c>
      <c r="C268" s="79">
        <f>VLOOKUP(B268,Площадь!A:B,2,0)</f>
        <v>13.6</v>
      </c>
      <c r="D268" s="97"/>
      <c r="E268">
        <v>31</v>
      </c>
      <c r="F268">
        <v>28</v>
      </c>
      <c r="G268">
        <v>31</v>
      </c>
      <c r="H268">
        <v>30</v>
      </c>
      <c r="I268">
        <v>31</v>
      </c>
      <c r="J268">
        <v>30</v>
      </c>
      <c r="K268">
        <v>31</v>
      </c>
      <c r="L268">
        <v>31</v>
      </c>
      <c r="M268">
        <v>30</v>
      </c>
      <c r="N268">
        <v>31</v>
      </c>
      <c r="O268">
        <v>30</v>
      </c>
      <c r="P268">
        <v>31</v>
      </c>
      <c r="Q268">
        <f t="shared" si="147"/>
        <v>365</v>
      </c>
      <c r="R268" s="116"/>
      <c r="S268" s="99"/>
      <c r="T268" s="50">
        <f t="shared" si="148"/>
        <v>0</v>
      </c>
      <c r="U268" s="50">
        <f t="shared" si="149"/>
        <v>0</v>
      </c>
      <c r="V268" s="50">
        <f t="shared" si="150"/>
        <v>0</v>
      </c>
      <c r="W268" s="50">
        <f t="shared" si="151"/>
        <v>0</v>
      </c>
      <c r="X268" s="50">
        <f t="shared" si="152"/>
        <v>0</v>
      </c>
      <c r="Y268" s="50"/>
      <c r="Z268" s="50"/>
      <c r="AA268" s="50"/>
      <c r="AB268" s="50"/>
      <c r="AC268" s="50"/>
      <c r="AD268" s="50">
        <f t="shared" si="153"/>
        <v>0</v>
      </c>
      <c r="AE268" s="50">
        <f t="shared" si="154"/>
        <v>0</v>
      </c>
      <c r="AF268" s="50">
        <f t="shared" si="155"/>
        <v>0</v>
      </c>
      <c r="AG268" s="50">
        <f t="shared" si="146"/>
        <v>0</v>
      </c>
      <c r="AI268" s="50">
        <f t="shared" si="156"/>
        <v>0</v>
      </c>
      <c r="AJ268" s="50">
        <f t="shared" si="157"/>
        <v>0</v>
      </c>
      <c r="AK268" s="50">
        <f t="shared" si="158"/>
        <v>0</v>
      </c>
      <c r="AL268" s="50">
        <f t="shared" si="159"/>
        <v>9.1478389385310055E-2</v>
      </c>
      <c r="AR268" s="50">
        <f t="shared" si="160"/>
        <v>0.11281518654667125</v>
      </c>
      <c r="AS268" s="50">
        <f t="shared" si="161"/>
        <v>0.12131328384919567</v>
      </c>
      <c r="AT268" s="50">
        <f t="shared" si="162"/>
        <v>0.1747813263159671</v>
      </c>
      <c r="AV268" s="49">
        <f t="shared" si="163"/>
        <v>0</v>
      </c>
      <c r="AW268" s="49">
        <f t="shared" si="164"/>
        <v>0</v>
      </c>
      <c r="AX268" s="49">
        <f t="shared" si="165"/>
        <v>0</v>
      </c>
      <c r="AY268" s="49">
        <f t="shared" si="166"/>
        <v>245.56092933035092</v>
      </c>
      <c r="AZ268" s="49">
        <f t="shared" si="167"/>
        <v>0</v>
      </c>
      <c r="BA268" s="49">
        <f t="shared" si="168"/>
        <v>0</v>
      </c>
      <c r="BB268" s="49">
        <f t="shared" si="169"/>
        <v>0</v>
      </c>
      <c r="BC268" s="49">
        <f t="shared" si="170"/>
        <v>0</v>
      </c>
      <c r="BD268" s="49">
        <f t="shared" si="171"/>
        <v>0</v>
      </c>
      <c r="BE268" s="49">
        <f t="shared" si="172"/>
        <v>302.83657415842242</v>
      </c>
      <c r="BF268" s="49">
        <f t="shared" si="173"/>
        <v>325.64852663342691</v>
      </c>
      <c r="BG268" s="49">
        <f t="shared" si="174"/>
        <v>469.17600110952947</v>
      </c>
      <c r="BH268" s="73">
        <f t="shared" si="175"/>
        <v>1343.2220312317295</v>
      </c>
      <c r="BI268" s="49">
        <f>VLOOKUP(A268,'1_12'!B:Q,16,0)</f>
        <v>5257.08</v>
      </c>
      <c r="BJ268" s="74">
        <f t="shared" si="176"/>
        <v>-3913.8579687682704</v>
      </c>
      <c r="BK268" s="50">
        <f t="shared" si="177"/>
        <v>3.0661040814775986E-3</v>
      </c>
    </row>
    <row r="269" spans="1:63" x14ac:dyDescent="0.3">
      <c r="A269" s="79" t="s">
        <v>875</v>
      </c>
      <c r="B269" s="79" t="s">
        <v>876</v>
      </c>
      <c r="C269" s="79">
        <f>VLOOKUP(B269,Площадь!A:B,2,0)</f>
        <v>16.7</v>
      </c>
      <c r="D269" s="97"/>
      <c r="E269">
        <v>31</v>
      </c>
      <c r="F269">
        <v>28</v>
      </c>
      <c r="G269">
        <v>31</v>
      </c>
      <c r="H269">
        <v>30</v>
      </c>
      <c r="I269">
        <v>31</v>
      </c>
      <c r="J269">
        <v>30</v>
      </c>
      <c r="K269">
        <v>31</v>
      </c>
      <c r="L269">
        <v>31</v>
      </c>
      <c r="M269">
        <v>30</v>
      </c>
      <c r="N269">
        <v>31</v>
      </c>
      <c r="O269">
        <v>30</v>
      </c>
      <c r="P269">
        <v>31</v>
      </c>
      <c r="Q269">
        <f t="shared" si="147"/>
        <v>365</v>
      </c>
      <c r="R269" s="116"/>
      <c r="S269" s="99"/>
      <c r="T269" s="50">
        <f t="shared" si="148"/>
        <v>0</v>
      </c>
      <c r="U269" s="50">
        <f t="shared" si="149"/>
        <v>0</v>
      </c>
      <c r="V269" s="50">
        <f t="shared" si="150"/>
        <v>0</v>
      </c>
      <c r="W269" s="50">
        <f t="shared" si="151"/>
        <v>0</v>
      </c>
      <c r="X269" s="50">
        <f t="shared" si="152"/>
        <v>0</v>
      </c>
      <c r="Y269" s="50"/>
      <c r="Z269" s="50"/>
      <c r="AA269" s="50"/>
      <c r="AB269" s="50"/>
      <c r="AC269" s="50"/>
      <c r="AD269" s="50">
        <f t="shared" si="153"/>
        <v>0</v>
      </c>
      <c r="AE269" s="50">
        <f t="shared" si="154"/>
        <v>0</v>
      </c>
      <c r="AF269" s="50">
        <f t="shared" si="155"/>
        <v>0</v>
      </c>
      <c r="AG269" s="50">
        <f t="shared" si="146"/>
        <v>0</v>
      </c>
      <c r="AI269" s="50">
        <f t="shared" si="156"/>
        <v>0</v>
      </c>
      <c r="AJ269" s="50">
        <f t="shared" si="157"/>
        <v>0</v>
      </c>
      <c r="AK269" s="50">
        <f t="shared" si="158"/>
        <v>0</v>
      </c>
      <c r="AL269" s="50">
        <f t="shared" si="159"/>
        <v>0.1123300810834322</v>
      </c>
      <c r="AR269" s="50">
        <f t="shared" si="160"/>
        <v>0.13853041289186838</v>
      </c>
      <c r="AS269" s="50">
        <f t="shared" si="161"/>
        <v>0.14896557649129177</v>
      </c>
      <c r="AT269" s="50">
        <f t="shared" si="162"/>
        <v>0.2146211874615184</v>
      </c>
      <c r="AV269" s="49">
        <f t="shared" si="163"/>
        <v>0</v>
      </c>
      <c r="AW269" s="49">
        <f t="shared" si="164"/>
        <v>0</v>
      </c>
      <c r="AX269" s="49">
        <f t="shared" si="165"/>
        <v>0</v>
      </c>
      <c r="AY269" s="49">
        <f t="shared" si="166"/>
        <v>301.53437645712211</v>
      </c>
      <c r="AZ269" s="49">
        <f t="shared" si="167"/>
        <v>0</v>
      </c>
      <c r="BA269" s="49">
        <f t="shared" si="168"/>
        <v>0</v>
      </c>
      <c r="BB269" s="49">
        <f t="shared" si="169"/>
        <v>0</v>
      </c>
      <c r="BC269" s="49">
        <f t="shared" si="170"/>
        <v>0</v>
      </c>
      <c r="BD269" s="49">
        <f t="shared" si="171"/>
        <v>0</v>
      </c>
      <c r="BE269" s="49">
        <f t="shared" si="172"/>
        <v>371.86549915041581</v>
      </c>
      <c r="BF269" s="49">
        <f t="shared" si="173"/>
        <v>399.87723491016402</v>
      </c>
      <c r="BG269" s="49">
        <f t="shared" si="174"/>
        <v>576.1205307742016</v>
      </c>
      <c r="BH269" s="73">
        <f t="shared" si="175"/>
        <v>1649.3976412919037</v>
      </c>
      <c r="BI269" s="49">
        <f>VLOOKUP(A269,'1_12'!B:Q,16,0)</f>
        <v>6455.3400000000011</v>
      </c>
      <c r="BJ269" s="74">
        <f t="shared" si="176"/>
        <v>-4805.9423587080973</v>
      </c>
      <c r="BK269" s="50">
        <f t="shared" si="177"/>
        <v>3.0661040814775986E-3</v>
      </c>
    </row>
    <row r="270" spans="1:63" x14ac:dyDescent="0.3">
      <c r="A270" s="79" t="s">
        <v>2177</v>
      </c>
      <c r="B270" s="79" t="s">
        <v>2178</v>
      </c>
      <c r="C270" s="79">
        <f>VLOOKUP(B270,Площадь!A:B,2,0)</f>
        <v>15.6</v>
      </c>
      <c r="D270" s="97"/>
      <c r="E270">
        <v>31</v>
      </c>
      <c r="F270">
        <v>28</v>
      </c>
      <c r="G270">
        <v>31</v>
      </c>
      <c r="H270">
        <v>30</v>
      </c>
      <c r="I270">
        <v>31</v>
      </c>
      <c r="J270">
        <v>30</v>
      </c>
      <c r="K270">
        <v>31</v>
      </c>
      <c r="L270">
        <v>31</v>
      </c>
      <c r="M270">
        <v>30</v>
      </c>
      <c r="N270">
        <v>31</v>
      </c>
      <c r="O270">
        <v>30</v>
      </c>
      <c r="P270">
        <v>31</v>
      </c>
      <c r="Q270">
        <f t="shared" si="147"/>
        <v>365</v>
      </c>
      <c r="R270" s="116"/>
      <c r="S270" s="99"/>
      <c r="T270" s="50">
        <f t="shared" si="148"/>
        <v>0</v>
      </c>
      <c r="U270" s="50">
        <f t="shared" si="149"/>
        <v>0</v>
      </c>
      <c r="V270" s="50">
        <f t="shared" si="150"/>
        <v>0</v>
      </c>
      <c r="W270" s="50">
        <f t="shared" si="151"/>
        <v>0</v>
      </c>
      <c r="X270" s="50">
        <f t="shared" si="152"/>
        <v>0</v>
      </c>
      <c r="Y270" s="50"/>
      <c r="Z270" s="50"/>
      <c r="AA270" s="50"/>
      <c r="AB270" s="50"/>
      <c r="AC270" s="50"/>
      <c r="AD270" s="50">
        <f t="shared" si="153"/>
        <v>0</v>
      </c>
      <c r="AE270" s="50">
        <f t="shared" si="154"/>
        <v>0</v>
      </c>
      <c r="AF270" s="50">
        <f t="shared" si="155"/>
        <v>0</v>
      </c>
      <c r="AG270" s="50">
        <f t="shared" si="146"/>
        <v>0</v>
      </c>
      <c r="AI270" s="50">
        <f t="shared" si="156"/>
        <v>0</v>
      </c>
      <c r="AJ270" s="50">
        <f t="shared" si="157"/>
        <v>0</v>
      </c>
      <c r="AK270" s="50">
        <f t="shared" si="158"/>
        <v>0</v>
      </c>
      <c r="AL270" s="50">
        <f t="shared" si="159"/>
        <v>0.10493109370667919</v>
      </c>
      <c r="AR270" s="50">
        <f t="shared" si="160"/>
        <v>0.12940565515647584</v>
      </c>
      <c r="AS270" s="50">
        <f t="shared" si="161"/>
        <v>0.139153472650548</v>
      </c>
      <c r="AT270" s="50">
        <f t="shared" si="162"/>
        <v>0.20048446253890342</v>
      </c>
      <c r="AV270" s="49">
        <f t="shared" si="163"/>
        <v>0</v>
      </c>
      <c r="AW270" s="49">
        <f t="shared" si="164"/>
        <v>0</v>
      </c>
      <c r="AX270" s="49">
        <f t="shared" si="165"/>
        <v>0</v>
      </c>
      <c r="AY270" s="49">
        <f t="shared" si="166"/>
        <v>281.67283070246134</v>
      </c>
      <c r="AZ270" s="49">
        <f t="shared" si="167"/>
        <v>0</v>
      </c>
      <c r="BA270" s="49">
        <f t="shared" si="168"/>
        <v>0</v>
      </c>
      <c r="BB270" s="49">
        <f t="shared" si="169"/>
        <v>0</v>
      </c>
      <c r="BC270" s="49">
        <f t="shared" si="170"/>
        <v>0</v>
      </c>
      <c r="BD270" s="49">
        <f t="shared" si="171"/>
        <v>0</v>
      </c>
      <c r="BE270" s="49">
        <f t="shared" si="172"/>
        <v>347.37136447583748</v>
      </c>
      <c r="BF270" s="49">
        <f t="shared" si="173"/>
        <v>373.53801584422507</v>
      </c>
      <c r="BG270" s="49">
        <f t="shared" si="174"/>
        <v>538.17247186093084</v>
      </c>
      <c r="BH270" s="73">
        <f t="shared" si="175"/>
        <v>1540.7546828834547</v>
      </c>
      <c r="BI270" s="49">
        <f>VLOOKUP(A270,'1_12'!B:Q,16,0)</f>
        <v>6030.18</v>
      </c>
      <c r="BJ270" s="74">
        <f t="shared" si="176"/>
        <v>-4489.4253171165456</v>
      </c>
      <c r="BK270" s="50">
        <f t="shared" si="177"/>
        <v>3.0661040814775986E-3</v>
      </c>
    </row>
    <row r="271" spans="1:63" x14ac:dyDescent="0.3">
      <c r="A271" s="79" t="s">
        <v>1886</v>
      </c>
      <c r="B271" s="79" t="s">
        <v>1887</v>
      </c>
      <c r="C271" s="79">
        <f>VLOOKUP(B271,Площадь!A:B,2,0)</f>
        <v>13.6</v>
      </c>
      <c r="D271" s="97"/>
      <c r="E271">
        <v>31</v>
      </c>
      <c r="F271">
        <v>28</v>
      </c>
      <c r="G271">
        <v>31</v>
      </c>
      <c r="H271">
        <v>30</v>
      </c>
      <c r="I271">
        <v>31</v>
      </c>
      <c r="J271">
        <v>30</v>
      </c>
      <c r="K271">
        <v>31</v>
      </c>
      <c r="L271">
        <v>31</v>
      </c>
      <c r="M271">
        <v>30</v>
      </c>
      <c r="N271">
        <v>31</v>
      </c>
      <c r="O271">
        <v>30</v>
      </c>
      <c r="P271">
        <v>31</v>
      </c>
      <c r="Q271">
        <f t="shared" si="147"/>
        <v>365</v>
      </c>
      <c r="R271" s="116"/>
      <c r="S271" s="99"/>
      <c r="T271" s="50">
        <f t="shared" si="148"/>
        <v>0</v>
      </c>
      <c r="U271" s="50">
        <f t="shared" si="149"/>
        <v>0</v>
      </c>
      <c r="V271" s="50">
        <f t="shared" si="150"/>
        <v>0</v>
      </c>
      <c r="W271" s="50">
        <f t="shared" si="151"/>
        <v>0</v>
      </c>
      <c r="X271" s="50">
        <f t="shared" si="152"/>
        <v>0</v>
      </c>
      <c r="Y271" s="50"/>
      <c r="Z271" s="50"/>
      <c r="AA271" s="50"/>
      <c r="AB271" s="50"/>
      <c r="AC271" s="50"/>
      <c r="AD271" s="50">
        <f t="shared" si="153"/>
        <v>0</v>
      </c>
      <c r="AE271" s="50">
        <f t="shared" si="154"/>
        <v>0</v>
      </c>
      <c r="AF271" s="50">
        <f t="shared" si="155"/>
        <v>0</v>
      </c>
      <c r="AG271" s="50">
        <f t="shared" si="146"/>
        <v>0</v>
      </c>
      <c r="AI271" s="50">
        <f t="shared" si="156"/>
        <v>0</v>
      </c>
      <c r="AJ271" s="50">
        <f t="shared" si="157"/>
        <v>0</v>
      </c>
      <c r="AK271" s="50">
        <f t="shared" si="158"/>
        <v>0</v>
      </c>
      <c r="AL271" s="50">
        <f t="shared" si="159"/>
        <v>9.1478389385310055E-2</v>
      </c>
      <c r="AR271" s="50">
        <f t="shared" si="160"/>
        <v>0.11281518654667125</v>
      </c>
      <c r="AS271" s="50">
        <f t="shared" si="161"/>
        <v>0.12131328384919567</v>
      </c>
      <c r="AT271" s="50">
        <f t="shared" si="162"/>
        <v>0.1747813263159671</v>
      </c>
      <c r="AV271" s="49">
        <f t="shared" si="163"/>
        <v>0</v>
      </c>
      <c r="AW271" s="49">
        <f t="shared" si="164"/>
        <v>0</v>
      </c>
      <c r="AX271" s="49">
        <f t="shared" si="165"/>
        <v>0</v>
      </c>
      <c r="AY271" s="49">
        <f t="shared" si="166"/>
        <v>245.56092933035092</v>
      </c>
      <c r="AZ271" s="49">
        <f t="shared" si="167"/>
        <v>0</v>
      </c>
      <c r="BA271" s="49">
        <f t="shared" si="168"/>
        <v>0</v>
      </c>
      <c r="BB271" s="49">
        <f t="shared" si="169"/>
        <v>0</v>
      </c>
      <c r="BC271" s="49">
        <f t="shared" si="170"/>
        <v>0</v>
      </c>
      <c r="BD271" s="49">
        <f t="shared" si="171"/>
        <v>0</v>
      </c>
      <c r="BE271" s="49">
        <f t="shared" si="172"/>
        <v>302.83657415842242</v>
      </c>
      <c r="BF271" s="49">
        <f t="shared" si="173"/>
        <v>325.64852663342691</v>
      </c>
      <c r="BG271" s="49">
        <f t="shared" si="174"/>
        <v>469.17600110952947</v>
      </c>
      <c r="BH271" s="73">
        <f t="shared" si="175"/>
        <v>1343.2220312317295</v>
      </c>
      <c r="BI271" s="49">
        <f>VLOOKUP(A271,'1_12'!B:Q,16,0)</f>
        <v>5257.08</v>
      </c>
      <c r="BJ271" s="74">
        <f t="shared" si="176"/>
        <v>-3913.8579687682704</v>
      </c>
      <c r="BK271" s="50">
        <f t="shared" si="177"/>
        <v>3.0661040814775986E-3</v>
      </c>
    </row>
    <row r="272" spans="1:63" x14ac:dyDescent="0.3">
      <c r="A272" s="79" t="s">
        <v>621</v>
      </c>
      <c r="B272" s="79" t="s">
        <v>622</v>
      </c>
      <c r="C272" s="79">
        <f>VLOOKUP(B272,Площадь!A:B,2,0)</f>
        <v>17.3</v>
      </c>
      <c r="D272" s="97"/>
      <c r="E272">
        <v>31</v>
      </c>
      <c r="F272">
        <v>28</v>
      </c>
      <c r="G272">
        <v>31</v>
      </c>
      <c r="H272">
        <v>30</v>
      </c>
      <c r="I272">
        <v>31</v>
      </c>
      <c r="J272">
        <v>30</v>
      </c>
      <c r="K272">
        <v>31</v>
      </c>
      <c r="L272">
        <v>31</v>
      </c>
      <c r="M272">
        <v>30</v>
      </c>
      <c r="N272">
        <v>31</v>
      </c>
      <c r="O272">
        <v>30</v>
      </c>
      <c r="P272">
        <v>31</v>
      </c>
      <c r="Q272">
        <f t="shared" si="147"/>
        <v>365</v>
      </c>
      <c r="R272" s="116"/>
      <c r="S272" s="99"/>
      <c r="T272" s="50">
        <f t="shared" si="148"/>
        <v>0</v>
      </c>
      <c r="U272" s="50">
        <f t="shared" si="149"/>
        <v>0</v>
      </c>
      <c r="V272" s="50">
        <f t="shared" si="150"/>
        <v>0</v>
      </c>
      <c r="W272" s="50">
        <f t="shared" si="151"/>
        <v>0</v>
      </c>
      <c r="X272" s="50">
        <f t="shared" si="152"/>
        <v>0</v>
      </c>
      <c r="Y272" s="50"/>
      <c r="Z272" s="50"/>
      <c r="AA272" s="50"/>
      <c r="AB272" s="50"/>
      <c r="AC272" s="50"/>
      <c r="AD272" s="50">
        <f t="shared" si="153"/>
        <v>0</v>
      </c>
      <c r="AE272" s="50">
        <f t="shared" si="154"/>
        <v>0</v>
      </c>
      <c r="AF272" s="50">
        <f t="shared" si="155"/>
        <v>0</v>
      </c>
      <c r="AG272" s="50">
        <f t="shared" si="146"/>
        <v>0</v>
      </c>
      <c r="AI272" s="50">
        <f t="shared" si="156"/>
        <v>0</v>
      </c>
      <c r="AJ272" s="50">
        <f t="shared" si="157"/>
        <v>0</v>
      </c>
      <c r="AK272" s="50">
        <f t="shared" si="158"/>
        <v>0</v>
      </c>
      <c r="AL272" s="50">
        <f t="shared" si="159"/>
        <v>0.11636589237984295</v>
      </c>
      <c r="AR272" s="50">
        <f t="shared" si="160"/>
        <v>0.14350755347480976</v>
      </c>
      <c r="AS272" s="50">
        <f t="shared" si="161"/>
        <v>0.15431763313169747</v>
      </c>
      <c r="AT272" s="50">
        <f t="shared" si="162"/>
        <v>0.22233212832839933</v>
      </c>
      <c r="AV272" s="49">
        <f t="shared" si="163"/>
        <v>0</v>
      </c>
      <c r="AW272" s="49">
        <f t="shared" si="164"/>
        <v>0</v>
      </c>
      <c r="AX272" s="49">
        <f t="shared" si="165"/>
        <v>0</v>
      </c>
      <c r="AY272" s="49">
        <f t="shared" si="166"/>
        <v>312.36794686875521</v>
      </c>
      <c r="AZ272" s="49">
        <f t="shared" si="167"/>
        <v>0</v>
      </c>
      <c r="BA272" s="49">
        <f t="shared" si="168"/>
        <v>0</v>
      </c>
      <c r="BB272" s="49">
        <f t="shared" si="169"/>
        <v>0</v>
      </c>
      <c r="BC272" s="49">
        <f t="shared" si="170"/>
        <v>0</v>
      </c>
      <c r="BD272" s="49">
        <f t="shared" si="171"/>
        <v>0</v>
      </c>
      <c r="BE272" s="49">
        <f t="shared" si="172"/>
        <v>385.22593624564036</v>
      </c>
      <c r="BF272" s="49">
        <f t="shared" si="173"/>
        <v>414.24408167340346</v>
      </c>
      <c r="BG272" s="49">
        <f t="shared" si="174"/>
        <v>596.81947199962201</v>
      </c>
      <c r="BH272" s="73">
        <f t="shared" si="175"/>
        <v>1708.6574367874211</v>
      </c>
      <c r="BI272" s="49">
        <f>VLOOKUP(A272,'1_12'!B:Q,16,0)</f>
        <v>6687.2699999999986</v>
      </c>
      <c r="BJ272" s="74">
        <f t="shared" si="176"/>
        <v>-4978.6125632125777</v>
      </c>
      <c r="BK272" s="50">
        <f t="shared" si="177"/>
        <v>3.0661040814775986E-3</v>
      </c>
    </row>
    <row r="273" spans="1:63" x14ac:dyDescent="0.3">
      <c r="A273" s="79" t="s">
        <v>581</v>
      </c>
      <c r="B273" s="79" t="s">
        <v>582</v>
      </c>
      <c r="C273" s="79">
        <f>VLOOKUP(B273,Площадь!A:B,2,0)</f>
        <v>15.6</v>
      </c>
      <c r="D273" s="97"/>
      <c r="E273">
        <v>31</v>
      </c>
      <c r="F273">
        <v>28</v>
      </c>
      <c r="G273">
        <v>31</v>
      </c>
      <c r="H273">
        <v>30</v>
      </c>
      <c r="I273">
        <v>31</v>
      </c>
      <c r="J273">
        <v>30</v>
      </c>
      <c r="K273">
        <v>31</v>
      </c>
      <c r="L273">
        <v>31</v>
      </c>
      <c r="M273">
        <v>30</v>
      </c>
      <c r="N273">
        <v>31</v>
      </c>
      <c r="O273">
        <v>30</v>
      </c>
      <c r="P273">
        <v>31</v>
      </c>
      <c r="Q273">
        <f t="shared" si="147"/>
        <v>365</v>
      </c>
      <c r="R273" s="116"/>
      <c r="S273" s="99"/>
      <c r="T273" s="50">
        <f t="shared" si="148"/>
        <v>0</v>
      </c>
      <c r="U273" s="50">
        <f t="shared" si="149"/>
        <v>0</v>
      </c>
      <c r="V273" s="50">
        <f t="shared" si="150"/>
        <v>0</v>
      </c>
      <c r="W273" s="50">
        <f t="shared" si="151"/>
        <v>0</v>
      </c>
      <c r="X273" s="50">
        <f t="shared" si="152"/>
        <v>0</v>
      </c>
      <c r="Y273" s="50"/>
      <c r="Z273" s="50"/>
      <c r="AA273" s="50"/>
      <c r="AB273" s="50"/>
      <c r="AC273" s="50"/>
      <c r="AD273" s="50">
        <f t="shared" si="153"/>
        <v>0</v>
      </c>
      <c r="AE273" s="50">
        <f t="shared" si="154"/>
        <v>0</v>
      </c>
      <c r="AF273" s="50">
        <f t="shared" si="155"/>
        <v>0</v>
      </c>
      <c r="AG273" s="50">
        <f t="shared" si="146"/>
        <v>0</v>
      </c>
      <c r="AI273" s="50">
        <f t="shared" si="156"/>
        <v>0</v>
      </c>
      <c r="AJ273" s="50">
        <f t="shared" si="157"/>
        <v>0</v>
      </c>
      <c r="AK273" s="50">
        <f t="shared" si="158"/>
        <v>0</v>
      </c>
      <c r="AL273" s="50">
        <f t="shared" si="159"/>
        <v>0.10493109370667919</v>
      </c>
      <c r="AR273" s="50">
        <f t="shared" si="160"/>
        <v>0.12940565515647584</v>
      </c>
      <c r="AS273" s="50">
        <f t="shared" si="161"/>
        <v>0.139153472650548</v>
      </c>
      <c r="AT273" s="50">
        <f t="shared" si="162"/>
        <v>0.20048446253890342</v>
      </c>
      <c r="AV273" s="49">
        <f t="shared" si="163"/>
        <v>0</v>
      </c>
      <c r="AW273" s="49">
        <f t="shared" si="164"/>
        <v>0</v>
      </c>
      <c r="AX273" s="49">
        <f t="shared" si="165"/>
        <v>0</v>
      </c>
      <c r="AY273" s="49">
        <f t="shared" si="166"/>
        <v>281.67283070246134</v>
      </c>
      <c r="AZ273" s="49">
        <f t="shared" si="167"/>
        <v>0</v>
      </c>
      <c r="BA273" s="49">
        <f t="shared" si="168"/>
        <v>0</v>
      </c>
      <c r="BB273" s="49">
        <f t="shared" si="169"/>
        <v>0</v>
      </c>
      <c r="BC273" s="49">
        <f t="shared" si="170"/>
        <v>0</v>
      </c>
      <c r="BD273" s="49">
        <f t="shared" si="171"/>
        <v>0</v>
      </c>
      <c r="BE273" s="49">
        <f t="shared" si="172"/>
        <v>347.37136447583748</v>
      </c>
      <c r="BF273" s="49">
        <f t="shared" si="173"/>
        <v>373.53801584422507</v>
      </c>
      <c r="BG273" s="49">
        <f t="shared" si="174"/>
        <v>538.17247186093084</v>
      </c>
      <c r="BH273" s="73">
        <f t="shared" si="175"/>
        <v>1540.7546828834547</v>
      </c>
      <c r="BI273" s="49">
        <f>VLOOKUP(A273,'1_12'!B:Q,16,0)</f>
        <v>6030.18</v>
      </c>
      <c r="BJ273" s="74">
        <f t="shared" si="176"/>
        <v>-4489.4253171165456</v>
      </c>
      <c r="BK273" s="50">
        <f t="shared" si="177"/>
        <v>3.0661040814775986E-3</v>
      </c>
    </row>
    <row r="274" spans="1:63" x14ac:dyDescent="0.3">
      <c r="A274" s="79" t="s">
        <v>1882</v>
      </c>
      <c r="B274" s="79" t="s">
        <v>1883</v>
      </c>
      <c r="C274" s="79">
        <f>VLOOKUP(B274,Площадь!A:B,2,0)</f>
        <v>13.6</v>
      </c>
      <c r="D274" s="97"/>
      <c r="E274">
        <v>31</v>
      </c>
      <c r="F274">
        <v>28</v>
      </c>
      <c r="G274">
        <v>31</v>
      </c>
      <c r="H274">
        <v>30</v>
      </c>
      <c r="I274">
        <v>31</v>
      </c>
      <c r="J274">
        <v>30</v>
      </c>
      <c r="K274">
        <v>31</v>
      </c>
      <c r="L274">
        <v>31</v>
      </c>
      <c r="M274">
        <v>30</v>
      </c>
      <c r="N274">
        <v>31</v>
      </c>
      <c r="O274">
        <v>30</v>
      </c>
      <c r="P274">
        <v>31</v>
      </c>
      <c r="Q274">
        <f t="shared" si="147"/>
        <v>365</v>
      </c>
      <c r="R274" s="116"/>
      <c r="S274" s="99"/>
      <c r="T274" s="50">
        <f t="shared" si="148"/>
        <v>0</v>
      </c>
      <c r="U274" s="50">
        <f t="shared" si="149"/>
        <v>0</v>
      </c>
      <c r="V274" s="50">
        <f t="shared" si="150"/>
        <v>0</v>
      </c>
      <c r="W274" s="50">
        <f t="shared" si="151"/>
        <v>0</v>
      </c>
      <c r="X274" s="50">
        <f t="shared" si="152"/>
        <v>0</v>
      </c>
      <c r="Y274" s="50"/>
      <c r="Z274" s="50"/>
      <c r="AA274" s="50"/>
      <c r="AB274" s="50"/>
      <c r="AC274" s="50"/>
      <c r="AD274" s="50">
        <f t="shared" si="153"/>
        <v>0</v>
      </c>
      <c r="AE274" s="50">
        <f t="shared" si="154"/>
        <v>0</v>
      </c>
      <c r="AF274" s="50">
        <f t="shared" si="155"/>
        <v>0</v>
      </c>
      <c r="AG274" s="50">
        <f t="shared" si="146"/>
        <v>0</v>
      </c>
      <c r="AI274" s="50">
        <f t="shared" si="156"/>
        <v>0</v>
      </c>
      <c r="AJ274" s="50">
        <f t="shared" si="157"/>
        <v>0</v>
      </c>
      <c r="AK274" s="50">
        <f t="shared" si="158"/>
        <v>0</v>
      </c>
      <c r="AL274" s="50">
        <f t="shared" si="159"/>
        <v>9.1478389385310055E-2</v>
      </c>
      <c r="AR274" s="50">
        <f t="shared" si="160"/>
        <v>0.11281518654667125</v>
      </c>
      <c r="AS274" s="50">
        <f t="shared" si="161"/>
        <v>0.12131328384919567</v>
      </c>
      <c r="AT274" s="50">
        <f t="shared" si="162"/>
        <v>0.1747813263159671</v>
      </c>
      <c r="AV274" s="49">
        <f t="shared" si="163"/>
        <v>0</v>
      </c>
      <c r="AW274" s="49">
        <f t="shared" si="164"/>
        <v>0</v>
      </c>
      <c r="AX274" s="49">
        <f t="shared" si="165"/>
        <v>0</v>
      </c>
      <c r="AY274" s="49">
        <f t="shared" si="166"/>
        <v>245.56092933035092</v>
      </c>
      <c r="AZ274" s="49">
        <f t="shared" si="167"/>
        <v>0</v>
      </c>
      <c r="BA274" s="49">
        <f t="shared" si="168"/>
        <v>0</v>
      </c>
      <c r="BB274" s="49">
        <f t="shared" si="169"/>
        <v>0</v>
      </c>
      <c r="BC274" s="49">
        <f t="shared" si="170"/>
        <v>0</v>
      </c>
      <c r="BD274" s="49">
        <f t="shared" si="171"/>
        <v>0</v>
      </c>
      <c r="BE274" s="49">
        <f t="shared" si="172"/>
        <v>302.83657415842242</v>
      </c>
      <c r="BF274" s="49">
        <f t="shared" si="173"/>
        <v>325.64852663342691</v>
      </c>
      <c r="BG274" s="49">
        <f t="shared" si="174"/>
        <v>469.17600110952947</v>
      </c>
      <c r="BH274" s="73">
        <f t="shared" si="175"/>
        <v>1343.2220312317295</v>
      </c>
      <c r="BI274" s="49">
        <f>VLOOKUP(A274,'1_12'!B:Q,16,0)</f>
        <v>5257.08</v>
      </c>
      <c r="BJ274" s="74">
        <f t="shared" si="176"/>
        <v>-3913.8579687682704</v>
      </c>
      <c r="BK274" s="50">
        <f t="shared" si="177"/>
        <v>3.0661040814775986E-3</v>
      </c>
    </row>
    <row r="275" spans="1:63" x14ac:dyDescent="0.3">
      <c r="A275" s="79" t="s">
        <v>2014</v>
      </c>
      <c r="B275" s="79" t="s">
        <v>2015</v>
      </c>
      <c r="C275" s="79">
        <f>VLOOKUP(B275,Площадь!A:B,2,0)</f>
        <v>17.3</v>
      </c>
      <c r="D275" s="97"/>
      <c r="E275">
        <v>31</v>
      </c>
      <c r="F275">
        <v>28</v>
      </c>
      <c r="G275">
        <v>31</v>
      </c>
      <c r="H275">
        <v>30</v>
      </c>
      <c r="I275">
        <v>31</v>
      </c>
      <c r="J275">
        <v>30</v>
      </c>
      <c r="K275">
        <v>31</v>
      </c>
      <c r="L275">
        <v>31</v>
      </c>
      <c r="M275">
        <v>30</v>
      </c>
      <c r="N275">
        <v>31</v>
      </c>
      <c r="O275">
        <v>30</v>
      </c>
      <c r="P275">
        <v>31</v>
      </c>
      <c r="Q275">
        <f t="shared" si="147"/>
        <v>365</v>
      </c>
      <c r="R275" s="116"/>
      <c r="S275" s="99"/>
      <c r="T275" s="50">
        <f t="shared" si="148"/>
        <v>0</v>
      </c>
      <c r="U275" s="50">
        <f t="shared" si="149"/>
        <v>0</v>
      </c>
      <c r="V275" s="50">
        <f t="shared" si="150"/>
        <v>0</v>
      </c>
      <c r="W275" s="50">
        <f t="shared" si="151"/>
        <v>0</v>
      </c>
      <c r="X275" s="50">
        <f t="shared" si="152"/>
        <v>0</v>
      </c>
      <c r="Y275" s="50"/>
      <c r="Z275" s="50"/>
      <c r="AA275" s="50"/>
      <c r="AB275" s="50"/>
      <c r="AC275" s="50"/>
      <c r="AD275" s="50">
        <f t="shared" si="153"/>
        <v>0</v>
      </c>
      <c r="AE275" s="50">
        <f t="shared" si="154"/>
        <v>0</v>
      </c>
      <c r="AF275" s="50">
        <f t="shared" si="155"/>
        <v>0</v>
      </c>
      <c r="AG275" s="50">
        <f t="shared" si="146"/>
        <v>0</v>
      </c>
      <c r="AI275" s="50">
        <f t="shared" si="156"/>
        <v>0</v>
      </c>
      <c r="AJ275" s="50">
        <f t="shared" si="157"/>
        <v>0</v>
      </c>
      <c r="AK275" s="50">
        <f t="shared" si="158"/>
        <v>0</v>
      </c>
      <c r="AL275" s="50">
        <f t="shared" si="159"/>
        <v>0.11636589237984295</v>
      </c>
      <c r="AR275" s="50">
        <f t="shared" si="160"/>
        <v>0.14350755347480976</v>
      </c>
      <c r="AS275" s="50">
        <f t="shared" si="161"/>
        <v>0.15431763313169747</v>
      </c>
      <c r="AT275" s="50">
        <f t="shared" si="162"/>
        <v>0.22233212832839933</v>
      </c>
      <c r="AV275" s="49">
        <f t="shared" si="163"/>
        <v>0</v>
      </c>
      <c r="AW275" s="49">
        <f t="shared" si="164"/>
        <v>0</v>
      </c>
      <c r="AX275" s="49">
        <f t="shared" si="165"/>
        <v>0</v>
      </c>
      <c r="AY275" s="49">
        <f t="shared" si="166"/>
        <v>312.36794686875521</v>
      </c>
      <c r="AZ275" s="49">
        <f t="shared" si="167"/>
        <v>0</v>
      </c>
      <c r="BA275" s="49">
        <f t="shared" si="168"/>
        <v>0</v>
      </c>
      <c r="BB275" s="49">
        <f t="shared" si="169"/>
        <v>0</v>
      </c>
      <c r="BC275" s="49">
        <f t="shared" si="170"/>
        <v>0</v>
      </c>
      <c r="BD275" s="49">
        <f t="shared" si="171"/>
        <v>0</v>
      </c>
      <c r="BE275" s="49">
        <f t="shared" si="172"/>
        <v>385.22593624564036</v>
      </c>
      <c r="BF275" s="49">
        <f t="shared" si="173"/>
        <v>414.24408167340346</v>
      </c>
      <c r="BG275" s="49">
        <f t="shared" si="174"/>
        <v>596.81947199962201</v>
      </c>
      <c r="BH275" s="73">
        <f t="shared" si="175"/>
        <v>1708.6574367874211</v>
      </c>
      <c r="BI275" s="49">
        <f>VLOOKUP(A275,'1_12'!B:Q,16,0)</f>
        <v>6687.2699999999986</v>
      </c>
      <c r="BJ275" s="74">
        <f t="shared" si="176"/>
        <v>-4978.6125632125777</v>
      </c>
      <c r="BK275" s="50">
        <f t="shared" si="177"/>
        <v>3.0661040814775986E-3</v>
      </c>
    </row>
    <row r="276" spans="1:63" x14ac:dyDescent="0.3">
      <c r="A276" s="79" t="s">
        <v>1383</v>
      </c>
      <c r="B276" s="79" t="s">
        <v>1384</v>
      </c>
      <c r="C276" s="79">
        <f>VLOOKUP(B276,Площадь!A:B,2,0)</f>
        <v>15.6</v>
      </c>
      <c r="D276" s="97"/>
      <c r="E276">
        <v>31</v>
      </c>
      <c r="F276">
        <v>28</v>
      </c>
      <c r="G276">
        <v>31</v>
      </c>
      <c r="H276">
        <v>30</v>
      </c>
      <c r="I276">
        <v>31</v>
      </c>
      <c r="J276">
        <v>30</v>
      </c>
      <c r="K276">
        <v>31</v>
      </c>
      <c r="L276">
        <v>31</v>
      </c>
      <c r="M276">
        <v>30</v>
      </c>
      <c r="N276">
        <v>31</v>
      </c>
      <c r="O276">
        <v>30</v>
      </c>
      <c r="P276">
        <v>31</v>
      </c>
      <c r="Q276">
        <f t="shared" si="147"/>
        <v>365</v>
      </c>
      <c r="R276" s="116"/>
      <c r="S276" s="99"/>
      <c r="T276" s="50">
        <f t="shared" si="148"/>
        <v>0</v>
      </c>
      <c r="U276" s="50">
        <f t="shared" si="149"/>
        <v>0</v>
      </c>
      <c r="V276" s="50">
        <f t="shared" si="150"/>
        <v>0</v>
      </c>
      <c r="W276" s="50">
        <f t="shared" si="151"/>
        <v>0</v>
      </c>
      <c r="X276" s="50">
        <f t="shared" si="152"/>
        <v>0</v>
      </c>
      <c r="Y276" s="50"/>
      <c r="Z276" s="50"/>
      <c r="AA276" s="50"/>
      <c r="AB276" s="50"/>
      <c r="AC276" s="50"/>
      <c r="AD276" s="50">
        <f t="shared" si="153"/>
        <v>0</v>
      </c>
      <c r="AE276" s="50">
        <f t="shared" si="154"/>
        <v>0</v>
      </c>
      <c r="AF276" s="50">
        <f t="shared" si="155"/>
        <v>0</v>
      </c>
      <c r="AG276" s="50">
        <f t="shared" si="146"/>
        <v>0</v>
      </c>
      <c r="AI276" s="50">
        <f t="shared" si="156"/>
        <v>0</v>
      </c>
      <c r="AJ276" s="50">
        <f t="shared" si="157"/>
        <v>0</v>
      </c>
      <c r="AK276" s="50">
        <f t="shared" si="158"/>
        <v>0</v>
      </c>
      <c r="AL276" s="50">
        <f t="shared" si="159"/>
        <v>0.10493109370667919</v>
      </c>
      <c r="AR276" s="50">
        <f t="shared" si="160"/>
        <v>0.12940565515647584</v>
      </c>
      <c r="AS276" s="50">
        <f t="shared" si="161"/>
        <v>0.139153472650548</v>
      </c>
      <c r="AT276" s="50">
        <f t="shared" si="162"/>
        <v>0.20048446253890342</v>
      </c>
      <c r="AV276" s="49">
        <f t="shared" si="163"/>
        <v>0</v>
      </c>
      <c r="AW276" s="49">
        <f t="shared" si="164"/>
        <v>0</v>
      </c>
      <c r="AX276" s="49">
        <f t="shared" si="165"/>
        <v>0</v>
      </c>
      <c r="AY276" s="49">
        <f t="shared" si="166"/>
        <v>281.67283070246134</v>
      </c>
      <c r="AZ276" s="49">
        <f t="shared" si="167"/>
        <v>0</v>
      </c>
      <c r="BA276" s="49">
        <f t="shared" si="168"/>
        <v>0</v>
      </c>
      <c r="BB276" s="49">
        <f t="shared" si="169"/>
        <v>0</v>
      </c>
      <c r="BC276" s="49">
        <f t="shared" si="170"/>
        <v>0</v>
      </c>
      <c r="BD276" s="49">
        <f t="shared" si="171"/>
        <v>0</v>
      </c>
      <c r="BE276" s="49">
        <f t="shared" si="172"/>
        <v>347.37136447583748</v>
      </c>
      <c r="BF276" s="49">
        <f t="shared" si="173"/>
        <v>373.53801584422507</v>
      </c>
      <c r="BG276" s="49">
        <f t="shared" si="174"/>
        <v>538.17247186093084</v>
      </c>
      <c r="BH276" s="73">
        <f t="shared" si="175"/>
        <v>1540.7546828834547</v>
      </c>
      <c r="BI276" s="49">
        <f>VLOOKUP(A276,'1_12'!B:Q,16,0)</f>
        <v>6030.18</v>
      </c>
      <c r="BJ276" s="74">
        <f t="shared" si="176"/>
        <v>-4489.4253171165456</v>
      </c>
      <c r="BK276" s="50">
        <f t="shared" si="177"/>
        <v>3.0661040814775986E-3</v>
      </c>
    </row>
    <row r="277" spans="1:63" x14ac:dyDescent="0.3">
      <c r="A277" s="79" t="s">
        <v>2464</v>
      </c>
      <c r="B277" s="79" t="s">
        <v>2465</v>
      </c>
      <c r="C277" s="79">
        <f>VLOOKUP(B277,Площадь!A:B,2,0)</f>
        <v>15.6</v>
      </c>
      <c r="D277" s="97"/>
      <c r="E277">
        <v>31</v>
      </c>
      <c r="F277">
        <v>28</v>
      </c>
      <c r="G277">
        <v>31</v>
      </c>
      <c r="H277">
        <v>30</v>
      </c>
      <c r="I277">
        <v>31</v>
      </c>
      <c r="J277">
        <v>30</v>
      </c>
      <c r="K277">
        <v>31</v>
      </c>
      <c r="L277">
        <v>31</v>
      </c>
      <c r="M277">
        <v>30</v>
      </c>
      <c r="N277">
        <v>31</v>
      </c>
      <c r="O277">
        <v>30</v>
      </c>
      <c r="P277">
        <v>31</v>
      </c>
      <c r="Q277">
        <f t="shared" si="147"/>
        <v>365</v>
      </c>
      <c r="R277" s="116"/>
      <c r="S277" s="99"/>
      <c r="T277" s="50">
        <f t="shared" si="148"/>
        <v>0</v>
      </c>
      <c r="U277" s="50">
        <f t="shared" si="149"/>
        <v>0</v>
      </c>
      <c r="V277" s="50">
        <f t="shared" si="150"/>
        <v>0</v>
      </c>
      <c r="W277" s="50">
        <f t="shared" si="151"/>
        <v>0</v>
      </c>
      <c r="X277" s="50">
        <f t="shared" si="152"/>
        <v>0</v>
      </c>
      <c r="Y277" s="50"/>
      <c r="Z277" s="50"/>
      <c r="AA277" s="50"/>
      <c r="AB277" s="50"/>
      <c r="AC277" s="50"/>
      <c r="AD277" s="50">
        <f t="shared" si="153"/>
        <v>0</v>
      </c>
      <c r="AE277" s="50">
        <f t="shared" si="154"/>
        <v>0</v>
      </c>
      <c r="AF277" s="50">
        <f t="shared" si="155"/>
        <v>0</v>
      </c>
      <c r="AG277" s="50">
        <f t="shared" si="146"/>
        <v>0</v>
      </c>
      <c r="AI277" s="50">
        <f t="shared" si="156"/>
        <v>0</v>
      </c>
      <c r="AJ277" s="50">
        <f t="shared" si="157"/>
        <v>0</v>
      </c>
      <c r="AK277" s="50">
        <f t="shared" si="158"/>
        <v>0</v>
      </c>
      <c r="AL277" s="50">
        <f t="shared" si="159"/>
        <v>0.10493109370667919</v>
      </c>
      <c r="AR277" s="50">
        <f t="shared" si="160"/>
        <v>0.12940565515647584</v>
      </c>
      <c r="AS277" s="50">
        <f t="shared" si="161"/>
        <v>0.139153472650548</v>
      </c>
      <c r="AT277" s="50">
        <f t="shared" si="162"/>
        <v>0.20048446253890342</v>
      </c>
      <c r="AV277" s="49">
        <f t="shared" si="163"/>
        <v>0</v>
      </c>
      <c r="AW277" s="49">
        <f t="shared" si="164"/>
        <v>0</v>
      </c>
      <c r="AX277" s="49">
        <f t="shared" si="165"/>
        <v>0</v>
      </c>
      <c r="AY277" s="49">
        <f t="shared" si="166"/>
        <v>281.67283070246134</v>
      </c>
      <c r="AZ277" s="49">
        <f t="shared" si="167"/>
        <v>0</v>
      </c>
      <c r="BA277" s="49">
        <f t="shared" si="168"/>
        <v>0</v>
      </c>
      <c r="BB277" s="49">
        <f t="shared" si="169"/>
        <v>0</v>
      </c>
      <c r="BC277" s="49">
        <f t="shared" si="170"/>
        <v>0</v>
      </c>
      <c r="BD277" s="49">
        <f t="shared" si="171"/>
        <v>0</v>
      </c>
      <c r="BE277" s="49">
        <f t="shared" si="172"/>
        <v>347.37136447583748</v>
      </c>
      <c r="BF277" s="49">
        <f t="shared" si="173"/>
        <v>373.53801584422507</v>
      </c>
      <c r="BG277" s="49">
        <f t="shared" si="174"/>
        <v>538.17247186093084</v>
      </c>
      <c r="BH277" s="73">
        <f t="shared" si="175"/>
        <v>1540.7546828834547</v>
      </c>
      <c r="BI277" s="49">
        <f>VLOOKUP(A277,'1_12'!B:Q,16,0)</f>
        <v>6030.18</v>
      </c>
      <c r="BJ277" s="74">
        <f t="shared" si="176"/>
        <v>-4489.4253171165456</v>
      </c>
      <c r="BK277" s="50">
        <f t="shared" si="177"/>
        <v>3.0661040814775986E-3</v>
      </c>
    </row>
    <row r="278" spans="1:63" x14ac:dyDescent="0.3">
      <c r="A278" s="79" t="s">
        <v>2151</v>
      </c>
      <c r="B278" s="79" t="s">
        <v>2152</v>
      </c>
      <c r="C278" s="79">
        <f>VLOOKUP(B278,Площадь!A:B,2,0)</f>
        <v>13.6</v>
      </c>
      <c r="D278" s="97"/>
      <c r="E278">
        <v>31</v>
      </c>
      <c r="F278">
        <v>28</v>
      </c>
      <c r="G278">
        <v>31</v>
      </c>
      <c r="H278">
        <v>30</v>
      </c>
      <c r="I278">
        <v>31</v>
      </c>
      <c r="J278">
        <v>30</v>
      </c>
      <c r="K278">
        <v>31</v>
      </c>
      <c r="L278">
        <v>31</v>
      </c>
      <c r="M278">
        <v>30</v>
      </c>
      <c r="N278">
        <v>31</v>
      </c>
      <c r="O278">
        <v>30</v>
      </c>
      <c r="P278">
        <v>31</v>
      </c>
      <c r="Q278">
        <f t="shared" si="147"/>
        <v>365</v>
      </c>
      <c r="R278" s="116"/>
      <c r="S278" s="99"/>
      <c r="T278" s="50">
        <f t="shared" si="148"/>
        <v>0</v>
      </c>
      <c r="U278" s="50">
        <f t="shared" si="149"/>
        <v>0</v>
      </c>
      <c r="V278" s="50">
        <f t="shared" si="150"/>
        <v>0</v>
      </c>
      <c r="W278" s="50">
        <f t="shared" si="151"/>
        <v>0</v>
      </c>
      <c r="X278" s="50">
        <f t="shared" si="152"/>
        <v>0</v>
      </c>
      <c r="Y278" s="50"/>
      <c r="Z278" s="50"/>
      <c r="AA278" s="50"/>
      <c r="AB278" s="50"/>
      <c r="AC278" s="50"/>
      <c r="AD278" s="50">
        <f t="shared" si="153"/>
        <v>0</v>
      </c>
      <c r="AE278" s="50">
        <f t="shared" si="154"/>
        <v>0</v>
      </c>
      <c r="AF278" s="50">
        <f t="shared" si="155"/>
        <v>0</v>
      </c>
      <c r="AG278" s="50">
        <f t="shared" si="146"/>
        <v>0</v>
      </c>
      <c r="AI278" s="50">
        <f t="shared" si="156"/>
        <v>0</v>
      </c>
      <c r="AJ278" s="50">
        <f t="shared" si="157"/>
        <v>0</v>
      </c>
      <c r="AK278" s="50">
        <f t="shared" si="158"/>
        <v>0</v>
      </c>
      <c r="AL278" s="50">
        <f t="shared" si="159"/>
        <v>9.1478389385310055E-2</v>
      </c>
      <c r="AR278" s="50">
        <f t="shared" si="160"/>
        <v>0.11281518654667125</v>
      </c>
      <c r="AS278" s="50">
        <f t="shared" si="161"/>
        <v>0.12131328384919567</v>
      </c>
      <c r="AT278" s="50">
        <f t="shared" si="162"/>
        <v>0.1747813263159671</v>
      </c>
      <c r="AV278" s="49">
        <f t="shared" si="163"/>
        <v>0</v>
      </c>
      <c r="AW278" s="49">
        <f t="shared" si="164"/>
        <v>0</v>
      </c>
      <c r="AX278" s="49">
        <f t="shared" si="165"/>
        <v>0</v>
      </c>
      <c r="AY278" s="49">
        <f t="shared" si="166"/>
        <v>245.56092933035092</v>
      </c>
      <c r="AZ278" s="49">
        <f t="shared" si="167"/>
        <v>0</v>
      </c>
      <c r="BA278" s="49">
        <f t="shared" si="168"/>
        <v>0</v>
      </c>
      <c r="BB278" s="49">
        <f t="shared" si="169"/>
        <v>0</v>
      </c>
      <c r="BC278" s="49">
        <f t="shared" si="170"/>
        <v>0</v>
      </c>
      <c r="BD278" s="49">
        <f t="shared" si="171"/>
        <v>0</v>
      </c>
      <c r="BE278" s="49">
        <f t="shared" si="172"/>
        <v>302.83657415842242</v>
      </c>
      <c r="BF278" s="49">
        <f t="shared" si="173"/>
        <v>325.64852663342691</v>
      </c>
      <c r="BG278" s="49">
        <f t="shared" si="174"/>
        <v>469.17600110952947</v>
      </c>
      <c r="BH278" s="73">
        <f t="shared" si="175"/>
        <v>1343.2220312317295</v>
      </c>
      <c r="BI278" s="49">
        <f>VLOOKUP(A278,'1_12'!B:Q,16,0)</f>
        <v>5257.08</v>
      </c>
      <c r="BJ278" s="74">
        <f t="shared" si="176"/>
        <v>-3913.8579687682704</v>
      </c>
      <c r="BK278" s="50">
        <f t="shared" si="177"/>
        <v>3.0661040814775986E-3</v>
      </c>
    </row>
    <row r="279" spans="1:63" x14ac:dyDescent="0.3">
      <c r="A279" s="79" t="s">
        <v>1589</v>
      </c>
      <c r="B279" s="79" t="s">
        <v>1590</v>
      </c>
      <c r="C279" s="79">
        <f>VLOOKUP(B279,Площадь!A:B,2,0)</f>
        <v>17.3</v>
      </c>
      <c r="D279" s="97"/>
      <c r="E279">
        <v>31</v>
      </c>
      <c r="F279">
        <v>28</v>
      </c>
      <c r="G279">
        <v>31</v>
      </c>
      <c r="H279">
        <v>30</v>
      </c>
      <c r="I279">
        <v>31</v>
      </c>
      <c r="J279">
        <v>30</v>
      </c>
      <c r="K279">
        <v>31</v>
      </c>
      <c r="L279">
        <v>31</v>
      </c>
      <c r="M279">
        <v>30</v>
      </c>
      <c r="N279">
        <v>31</v>
      </c>
      <c r="O279">
        <v>30</v>
      </c>
      <c r="P279">
        <v>31</v>
      </c>
      <c r="Q279">
        <f t="shared" si="147"/>
        <v>365</v>
      </c>
      <c r="R279" s="116"/>
      <c r="S279" s="99"/>
      <c r="T279" s="50">
        <f t="shared" si="148"/>
        <v>0</v>
      </c>
      <c r="U279" s="50">
        <f t="shared" si="149"/>
        <v>0</v>
      </c>
      <c r="V279" s="50">
        <f t="shared" si="150"/>
        <v>0</v>
      </c>
      <c r="W279" s="50">
        <f t="shared" si="151"/>
        <v>0</v>
      </c>
      <c r="X279" s="50">
        <f t="shared" si="152"/>
        <v>0</v>
      </c>
      <c r="Y279" s="50"/>
      <c r="Z279" s="50"/>
      <c r="AA279" s="50"/>
      <c r="AB279" s="50"/>
      <c r="AC279" s="50"/>
      <c r="AD279" s="50">
        <f t="shared" si="153"/>
        <v>0</v>
      </c>
      <c r="AE279" s="50">
        <f t="shared" si="154"/>
        <v>0</v>
      </c>
      <c r="AF279" s="50">
        <f t="shared" si="155"/>
        <v>0</v>
      </c>
      <c r="AG279" s="50">
        <f t="shared" si="146"/>
        <v>0</v>
      </c>
      <c r="AI279" s="50">
        <f t="shared" si="156"/>
        <v>0</v>
      </c>
      <c r="AJ279" s="50">
        <f t="shared" si="157"/>
        <v>0</v>
      </c>
      <c r="AK279" s="50">
        <f t="shared" si="158"/>
        <v>0</v>
      </c>
      <c r="AL279" s="50">
        <f t="shared" si="159"/>
        <v>0.11636589237984295</v>
      </c>
      <c r="AR279" s="50">
        <f t="shared" si="160"/>
        <v>0.14350755347480976</v>
      </c>
      <c r="AS279" s="50">
        <f t="shared" si="161"/>
        <v>0.15431763313169747</v>
      </c>
      <c r="AT279" s="50">
        <f t="shared" si="162"/>
        <v>0.22233212832839933</v>
      </c>
      <c r="AV279" s="49">
        <f t="shared" si="163"/>
        <v>0</v>
      </c>
      <c r="AW279" s="49">
        <f t="shared" si="164"/>
        <v>0</v>
      </c>
      <c r="AX279" s="49">
        <f t="shared" si="165"/>
        <v>0</v>
      </c>
      <c r="AY279" s="49">
        <f t="shared" si="166"/>
        <v>312.36794686875521</v>
      </c>
      <c r="AZ279" s="49">
        <f t="shared" si="167"/>
        <v>0</v>
      </c>
      <c r="BA279" s="49">
        <f t="shared" si="168"/>
        <v>0</v>
      </c>
      <c r="BB279" s="49">
        <f t="shared" si="169"/>
        <v>0</v>
      </c>
      <c r="BC279" s="49">
        <f t="shared" si="170"/>
        <v>0</v>
      </c>
      <c r="BD279" s="49">
        <f t="shared" si="171"/>
        <v>0</v>
      </c>
      <c r="BE279" s="49">
        <f t="shared" si="172"/>
        <v>385.22593624564036</v>
      </c>
      <c r="BF279" s="49">
        <f t="shared" si="173"/>
        <v>414.24408167340346</v>
      </c>
      <c r="BG279" s="49">
        <f t="shared" si="174"/>
        <v>596.81947199962201</v>
      </c>
      <c r="BH279" s="73">
        <f t="shared" si="175"/>
        <v>1708.6574367874211</v>
      </c>
      <c r="BI279" s="49">
        <f>VLOOKUP(A279,'1_12'!B:Q,16,0)</f>
        <v>6687.2699999999986</v>
      </c>
      <c r="BJ279" s="74">
        <f t="shared" si="176"/>
        <v>-4978.6125632125777</v>
      </c>
      <c r="BK279" s="50">
        <f t="shared" si="177"/>
        <v>3.0661040814775986E-3</v>
      </c>
    </row>
    <row r="280" spans="1:63" x14ac:dyDescent="0.3">
      <c r="A280" s="79" t="s">
        <v>1922</v>
      </c>
      <c r="B280" s="79" t="s">
        <v>1923</v>
      </c>
      <c r="C280" s="79">
        <f>VLOOKUP(B280,Площадь!A:B,2,0)</f>
        <v>15.5</v>
      </c>
      <c r="D280" s="97"/>
      <c r="E280">
        <v>31</v>
      </c>
      <c r="F280">
        <v>28</v>
      </c>
      <c r="G280">
        <v>31</v>
      </c>
      <c r="H280">
        <v>30</v>
      </c>
      <c r="I280">
        <v>31</v>
      </c>
      <c r="J280">
        <v>30</v>
      </c>
      <c r="K280">
        <v>31</v>
      </c>
      <c r="L280">
        <v>31</v>
      </c>
      <c r="M280">
        <v>30</v>
      </c>
      <c r="N280">
        <v>31</v>
      </c>
      <c r="O280">
        <v>30</v>
      </c>
      <c r="P280">
        <v>31</v>
      </c>
      <c r="Q280">
        <f t="shared" si="147"/>
        <v>365</v>
      </c>
      <c r="R280" s="116"/>
      <c r="S280" s="99"/>
      <c r="T280" s="50">
        <f t="shared" si="148"/>
        <v>0</v>
      </c>
      <c r="U280" s="50">
        <f t="shared" si="149"/>
        <v>0</v>
      </c>
      <c r="V280" s="50">
        <f t="shared" si="150"/>
        <v>0</v>
      </c>
      <c r="W280" s="50">
        <f t="shared" si="151"/>
        <v>0</v>
      </c>
      <c r="X280" s="50">
        <f t="shared" si="152"/>
        <v>0</v>
      </c>
      <c r="Y280" s="50"/>
      <c r="Z280" s="50"/>
      <c r="AA280" s="50"/>
      <c r="AB280" s="50"/>
      <c r="AC280" s="50"/>
      <c r="AD280" s="50">
        <f t="shared" si="153"/>
        <v>0</v>
      </c>
      <c r="AE280" s="50">
        <f t="shared" si="154"/>
        <v>0</v>
      </c>
      <c r="AF280" s="50">
        <f t="shared" si="155"/>
        <v>0</v>
      </c>
      <c r="AG280" s="50">
        <f t="shared" si="146"/>
        <v>0</v>
      </c>
      <c r="AI280" s="50">
        <f t="shared" si="156"/>
        <v>0</v>
      </c>
      <c r="AJ280" s="50">
        <f t="shared" si="157"/>
        <v>0</v>
      </c>
      <c r="AK280" s="50">
        <f t="shared" si="158"/>
        <v>0</v>
      </c>
      <c r="AL280" s="50">
        <f t="shared" si="159"/>
        <v>0.10425845849061073</v>
      </c>
      <c r="AR280" s="50">
        <f t="shared" si="160"/>
        <v>0.12857613172598562</v>
      </c>
      <c r="AS280" s="50">
        <f t="shared" si="161"/>
        <v>0.13826146321048038</v>
      </c>
      <c r="AT280" s="50">
        <f t="shared" si="162"/>
        <v>0.19919930572775663</v>
      </c>
      <c r="AV280" s="49">
        <f t="shared" si="163"/>
        <v>0</v>
      </c>
      <c r="AW280" s="49">
        <f t="shared" si="164"/>
        <v>0</v>
      </c>
      <c r="AX280" s="49">
        <f t="shared" si="165"/>
        <v>0</v>
      </c>
      <c r="AY280" s="49">
        <f t="shared" si="166"/>
        <v>279.86723563385584</v>
      </c>
      <c r="AZ280" s="49">
        <f t="shared" si="167"/>
        <v>0</v>
      </c>
      <c r="BA280" s="49">
        <f t="shared" si="168"/>
        <v>0</v>
      </c>
      <c r="BB280" s="49">
        <f t="shared" si="169"/>
        <v>0</v>
      </c>
      <c r="BC280" s="49">
        <f t="shared" si="170"/>
        <v>0</v>
      </c>
      <c r="BD280" s="49">
        <f t="shared" si="171"/>
        <v>0</v>
      </c>
      <c r="BE280" s="49">
        <f t="shared" si="172"/>
        <v>345.14462495996673</v>
      </c>
      <c r="BF280" s="49">
        <f t="shared" si="173"/>
        <v>371.14354138368515</v>
      </c>
      <c r="BG280" s="49">
        <f t="shared" si="174"/>
        <v>534.72264832336077</v>
      </c>
      <c r="BH280" s="73">
        <f t="shared" si="175"/>
        <v>1530.8780503008684</v>
      </c>
      <c r="BI280" s="49">
        <f>VLOOKUP(A280,'1_12'!B:Q,16,0)</f>
        <v>5991.4800000000014</v>
      </c>
      <c r="BJ280" s="74">
        <f t="shared" si="176"/>
        <v>-4460.601949699133</v>
      </c>
      <c r="BK280" s="50">
        <f t="shared" si="177"/>
        <v>3.0661040814775986E-3</v>
      </c>
    </row>
    <row r="281" spans="1:63" x14ac:dyDescent="0.3">
      <c r="A281" s="79" t="s">
        <v>2561</v>
      </c>
      <c r="B281" s="79" t="s">
        <v>2562</v>
      </c>
      <c r="C281" s="79">
        <f>VLOOKUP(B281,Площадь!A:B,2,0)</f>
        <v>13.5</v>
      </c>
      <c r="D281" s="97"/>
      <c r="E281">
        <v>31</v>
      </c>
      <c r="F281">
        <v>28</v>
      </c>
      <c r="G281">
        <v>31</v>
      </c>
      <c r="H281">
        <v>30</v>
      </c>
      <c r="I281">
        <v>31</v>
      </c>
      <c r="J281">
        <v>30</v>
      </c>
      <c r="K281">
        <v>31</v>
      </c>
      <c r="L281">
        <v>31</v>
      </c>
      <c r="M281">
        <v>30</v>
      </c>
      <c r="N281">
        <v>31</v>
      </c>
      <c r="O281">
        <v>30</v>
      </c>
      <c r="P281">
        <v>31</v>
      </c>
      <c r="Q281">
        <f t="shared" si="147"/>
        <v>365</v>
      </c>
      <c r="R281" s="116"/>
      <c r="S281" s="99"/>
      <c r="T281" s="50">
        <f t="shared" si="148"/>
        <v>0</v>
      </c>
      <c r="U281" s="50">
        <f t="shared" si="149"/>
        <v>0</v>
      </c>
      <c r="V281" s="50">
        <f t="shared" si="150"/>
        <v>0</v>
      </c>
      <c r="W281" s="50">
        <f t="shared" si="151"/>
        <v>0</v>
      </c>
      <c r="X281" s="50">
        <f t="shared" si="152"/>
        <v>0</v>
      </c>
      <c r="Y281" s="50"/>
      <c r="Z281" s="50"/>
      <c r="AA281" s="50"/>
      <c r="AB281" s="50"/>
      <c r="AC281" s="50"/>
      <c r="AD281" s="50">
        <f t="shared" si="153"/>
        <v>0</v>
      </c>
      <c r="AE281" s="50">
        <f t="shared" si="154"/>
        <v>0</v>
      </c>
      <c r="AF281" s="50">
        <f t="shared" si="155"/>
        <v>0</v>
      </c>
      <c r="AG281" s="50">
        <f t="shared" si="146"/>
        <v>0</v>
      </c>
      <c r="AI281" s="50">
        <f t="shared" si="156"/>
        <v>0</v>
      </c>
      <c r="AJ281" s="50">
        <f t="shared" si="157"/>
        <v>0</v>
      </c>
      <c r="AK281" s="50">
        <f t="shared" si="158"/>
        <v>0</v>
      </c>
      <c r="AL281" s="50">
        <f t="shared" si="159"/>
        <v>9.0805754169241609E-2</v>
      </c>
      <c r="AR281" s="50">
        <f t="shared" si="160"/>
        <v>0.11198566311618102</v>
      </c>
      <c r="AS281" s="50">
        <f t="shared" si="161"/>
        <v>0.12042127440912807</v>
      </c>
      <c r="AT281" s="50">
        <f t="shared" si="162"/>
        <v>0.17349616950482027</v>
      </c>
      <c r="AV281" s="49">
        <f t="shared" si="163"/>
        <v>0</v>
      </c>
      <c r="AW281" s="49">
        <f t="shared" si="164"/>
        <v>0</v>
      </c>
      <c r="AX281" s="49">
        <f t="shared" si="165"/>
        <v>0</v>
      </c>
      <c r="AY281" s="49">
        <f t="shared" si="166"/>
        <v>243.75533426174542</v>
      </c>
      <c r="AZ281" s="49">
        <f t="shared" si="167"/>
        <v>0</v>
      </c>
      <c r="BA281" s="49">
        <f t="shared" si="168"/>
        <v>0</v>
      </c>
      <c r="BB281" s="49">
        <f t="shared" si="169"/>
        <v>0</v>
      </c>
      <c r="BC281" s="49">
        <f t="shared" si="170"/>
        <v>0</v>
      </c>
      <c r="BD281" s="49">
        <f t="shared" si="171"/>
        <v>0</v>
      </c>
      <c r="BE281" s="49">
        <f t="shared" si="172"/>
        <v>300.60983464255168</v>
      </c>
      <c r="BF281" s="49">
        <f t="shared" si="173"/>
        <v>323.25405217288704</v>
      </c>
      <c r="BG281" s="49">
        <f t="shared" si="174"/>
        <v>465.7261775719594</v>
      </c>
      <c r="BH281" s="73">
        <f t="shared" si="175"/>
        <v>1333.3453986491436</v>
      </c>
      <c r="BI281" s="49">
        <f>VLOOKUP(A281,'1_12'!B:Q,16,0)</f>
        <v>5218.38</v>
      </c>
      <c r="BJ281" s="74">
        <f t="shared" si="176"/>
        <v>-3885.0346013508565</v>
      </c>
      <c r="BK281" s="50">
        <f t="shared" si="177"/>
        <v>3.0661040814775986E-3</v>
      </c>
    </row>
    <row r="282" spans="1:63" x14ac:dyDescent="0.3">
      <c r="A282" s="79" t="s">
        <v>1470</v>
      </c>
      <c r="B282" s="79" t="s">
        <v>1471</v>
      </c>
      <c r="C282" s="79">
        <f>VLOOKUP(B282,Площадь!A:B,2,0)</f>
        <v>17.100000000000001</v>
      </c>
      <c r="D282" s="97"/>
      <c r="E282">
        <v>31</v>
      </c>
      <c r="F282">
        <v>28</v>
      </c>
      <c r="G282">
        <v>31</v>
      </c>
      <c r="H282">
        <v>30</v>
      </c>
      <c r="I282">
        <v>31</v>
      </c>
      <c r="J282">
        <v>30</v>
      </c>
      <c r="K282">
        <v>31</v>
      </c>
      <c r="L282">
        <v>31</v>
      </c>
      <c r="M282">
        <v>30</v>
      </c>
      <c r="N282">
        <v>31</v>
      </c>
      <c r="O282">
        <v>30</v>
      </c>
      <c r="P282">
        <v>31</v>
      </c>
      <c r="Q282">
        <f t="shared" si="147"/>
        <v>365</v>
      </c>
      <c r="R282" s="116"/>
      <c r="S282" s="99"/>
      <c r="T282" s="50">
        <f t="shared" si="148"/>
        <v>0</v>
      </c>
      <c r="U282" s="50">
        <f t="shared" si="149"/>
        <v>0</v>
      </c>
      <c r="V282" s="50">
        <f t="shared" si="150"/>
        <v>0</v>
      </c>
      <c r="W282" s="50">
        <f t="shared" si="151"/>
        <v>0</v>
      </c>
      <c r="X282" s="50">
        <f t="shared" si="152"/>
        <v>0</v>
      </c>
      <c r="Y282" s="50"/>
      <c r="Z282" s="50"/>
      <c r="AA282" s="50"/>
      <c r="AB282" s="50"/>
      <c r="AC282" s="50"/>
      <c r="AD282" s="50">
        <f t="shared" si="153"/>
        <v>0</v>
      </c>
      <c r="AE282" s="50">
        <f t="shared" si="154"/>
        <v>0</v>
      </c>
      <c r="AF282" s="50">
        <f t="shared" si="155"/>
        <v>0</v>
      </c>
      <c r="AG282" s="50">
        <f t="shared" si="146"/>
        <v>0</v>
      </c>
      <c r="AI282" s="50">
        <f t="shared" si="156"/>
        <v>0</v>
      </c>
      <c r="AJ282" s="50">
        <f t="shared" si="157"/>
        <v>0</v>
      </c>
      <c r="AK282" s="50">
        <f t="shared" si="158"/>
        <v>0</v>
      </c>
      <c r="AL282" s="50">
        <f t="shared" si="159"/>
        <v>0.11502062194770604</v>
      </c>
      <c r="AR282" s="50">
        <f t="shared" si="160"/>
        <v>0.14184850661382931</v>
      </c>
      <c r="AS282" s="50">
        <f t="shared" si="161"/>
        <v>0.15253361425156223</v>
      </c>
      <c r="AT282" s="50">
        <f t="shared" si="162"/>
        <v>0.2197618147061057</v>
      </c>
      <c r="AV282" s="49">
        <f t="shared" si="163"/>
        <v>0</v>
      </c>
      <c r="AW282" s="49">
        <f t="shared" si="164"/>
        <v>0</v>
      </c>
      <c r="AX282" s="49">
        <f t="shared" si="165"/>
        <v>0</v>
      </c>
      <c r="AY282" s="49">
        <f t="shared" si="166"/>
        <v>308.75675673154421</v>
      </c>
      <c r="AZ282" s="49">
        <f t="shared" si="167"/>
        <v>0</v>
      </c>
      <c r="BA282" s="49">
        <f t="shared" si="168"/>
        <v>0</v>
      </c>
      <c r="BB282" s="49">
        <f t="shared" si="169"/>
        <v>0</v>
      </c>
      <c r="BC282" s="49">
        <f t="shared" si="170"/>
        <v>0</v>
      </c>
      <c r="BD282" s="49">
        <f t="shared" si="171"/>
        <v>0</v>
      </c>
      <c r="BE282" s="49">
        <f t="shared" si="172"/>
        <v>380.77245721389886</v>
      </c>
      <c r="BF282" s="49">
        <f t="shared" si="173"/>
        <v>409.45513275232361</v>
      </c>
      <c r="BG282" s="49">
        <f t="shared" si="174"/>
        <v>589.91982492448187</v>
      </c>
      <c r="BH282" s="73">
        <f t="shared" si="175"/>
        <v>1688.9041716222487</v>
      </c>
      <c r="BI282" s="49">
        <f>VLOOKUP(A282,'1_12'!B:Q,16,0)</f>
        <v>6609.9600000000009</v>
      </c>
      <c r="BJ282" s="74">
        <f t="shared" si="176"/>
        <v>-4921.0558283777518</v>
      </c>
      <c r="BK282" s="50">
        <f t="shared" si="177"/>
        <v>3.0661040814775982E-3</v>
      </c>
    </row>
    <row r="283" spans="1:63" x14ac:dyDescent="0.3">
      <c r="A283" s="79" t="s">
        <v>2085</v>
      </c>
      <c r="B283" s="79" t="s">
        <v>2086</v>
      </c>
      <c r="C283" s="79">
        <f>VLOOKUP(B283,Площадь!A:B,2,0)</f>
        <v>15.5</v>
      </c>
      <c r="D283" s="97"/>
      <c r="E283">
        <v>31</v>
      </c>
      <c r="F283">
        <v>28</v>
      </c>
      <c r="G283">
        <v>31</v>
      </c>
      <c r="H283">
        <v>30</v>
      </c>
      <c r="I283">
        <v>31</v>
      </c>
      <c r="J283">
        <v>30</v>
      </c>
      <c r="K283">
        <v>31</v>
      </c>
      <c r="L283">
        <v>31</v>
      </c>
      <c r="M283">
        <v>30</v>
      </c>
      <c r="N283">
        <v>31</v>
      </c>
      <c r="O283">
        <v>30</v>
      </c>
      <c r="P283">
        <v>31</v>
      </c>
      <c r="Q283">
        <f t="shared" si="147"/>
        <v>365</v>
      </c>
      <c r="R283" s="116"/>
      <c r="S283" s="99"/>
      <c r="T283" s="50">
        <f t="shared" si="148"/>
        <v>0</v>
      </c>
      <c r="U283" s="50">
        <f t="shared" si="149"/>
        <v>0</v>
      </c>
      <c r="V283" s="50">
        <f t="shared" si="150"/>
        <v>0</v>
      </c>
      <c r="W283" s="50">
        <f t="shared" si="151"/>
        <v>0</v>
      </c>
      <c r="X283" s="50">
        <f t="shared" si="152"/>
        <v>0</v>
      </c>
      <c r="Y283" s="50"/>
      <c r="Z283" s="50"/>
      <c r="AA283" s="50"/>
      <c r="AB283" s="50"/>
      <c r="AC283" s="50"/>
      <c r="AD283" s="50">
        <f t="shared" si="153"/>
        <v>0</v>
      </c>
      <c r="AE283" s="50">
        <f t="shared" si="154"/>
        <v>0</v>
      </c>
      <c r="AF283" s="50">
        <f t="shared" si="155"/>
        <v>0</v>
      </c>
      <c r="AG283" s="50">
        <f t="shared" si="146"/>
        <v>0</v>
      </c>
      <c r="AI283" s="50">
        <f t="shared" si="156"/>
        <v>0</v>
      </c>
      <c r="AJ283" s="50">
        <f t="shared" si="157"/>
        <v>0</v>
      </c>
      <c r="AK283" s="50">
        <f t="shared" si="158"/>
        <v>0</v>
      </c>
      <c r="AL283" s="50">
        <f t="shared" si="159"/>
        <v>0.10425845849061073</v>
      </c>
      <c r="AR283" s="50">
        <f t="shared" si="160"/>
        <v>0.12857613172598562</v>
      </c>
      <c r="AS283" s="50">
        <f t="shared" si="161"/>
        <v>0.13826146321048038</v>
      </c>
      <c r="AT283" s="50">
        <f t="shared" si="162"/>
        <v>0.19919930572775663</v>
      </c>
      <c r="AV283" s="49">
        <f t="shared" si="163"/>
        <v>0</v>
      </c>
      <c r="AW283" s="49">
        <f t="shared" si="164"/>
        <v>0</v>
      </c>
      <c r="AX283" s="49">
        <f t="shared" si="165"/>
        <v>0</v>
      </c>
      <c r="AY283" s="49">
        <f t="shared" si="166"/>
        <v>279.86723563385584</v>
      </c>
      <c r="AZ283" s="49">
        <f t="shared" si="167"/>
        <v>0</v>
      </c>
      <c r="BA283" s="49">
        <f t="shared" si="168"/>
        <v>0</v>
      </c>
      <c r="BB283" s="49">
        <f t="shared" si="169"/>
        <v>0</v>
      </c>
      <c r="BC283" s="49">
        <f t="shared" si="170"/>
        <v>0</v>
      </c>
      <c r="BD283" s="49">
        <f t="shared" si="171"/>
        <v>0</v>
      </c>
      <c r="BE283" s="49">
        <f t="shared" si="172"/>
        <v>345.14462495996673</v>
      </c>
      <c r="BF283" s="49">
        <f t="shared" si="173"/>
        <v>371.14354138368515</v>
      </c>
      <c r="BG283" s="49">
        <f t="shared" si="174"/>
        <v>534.72264832336077</v>
      </c>
      <c r="BH283" s="73">
        <f t="shared" si="175"/>
        <v>1530.8780503008684</v>
      </c>
      <c r="BI283" s="49">
        <f>VLOOKUP(A283,'1_12'!B:Q,16,0)</f>
        <v>5991.4800000000014</v>
      </c>
      <c r="BJ283" s="74">
        <f t="shared" si="176"/>
        <v>-4460.601949699133</v>
      </c>
      <c r="BK283" s="50">
        <f t="shared" si="177"/>
        <v>3.0661040814775986E-3</v>
      </c>
    </row>
    <row r="284" spans="1:63" x14ac:dyDescent="0.3">
      <c r="A284" s="79" t="s">
        <v>2087</v>
      </c>
      <c r="B284" s="79" t="s">
        <v>2088</v>
      </c>
      <c r="C284" s="79">
        <f>VLOOKUP(B284,Площадь!A:B,2,0)</f>
        <v>13.5</v>
      </c>
      <c r="D284" s="97"/>
      <c r="E284">
        <v>31</v>
      </c>
      <c r="F284">
        <v>28</v>
      </c>
      <c r="G284">
        <v>31</v>
      </c>
      <c r="H284">
        <v>30</v>
      </c>
      <c r="I284">
        <v>31</v>
      </c>
      <c r="J284">
        <v>30</v>
      </c>
      <c r="K284">
        <v>31</v>
      </c>
      <c r="L284">
        <v>31</v>
      </c>
      <c r="M284">
        <v>30</v>
      </c>
      <c r="N284">
        <v>31</v>
      </c>
      <c r="O284">
        <v>30</v>
      </c>
      <c r="P284">
        <v>31</v>
      </c>
      <c r="Q284">
        <f t="shared" si="147"/>
        <v>365</v>
      </c>
      <c r="R284" s="116"/>
      <c r="S284" s="99"/>
      <c r="T284" s="50">
        <f t="shared" si="148"/>
        <v>0</v>
      </c>
      <c r="U284" s="50">
        <f t="shared" si="149"/>
        <v>0</v>
      </c>
      <c r="V284" s="50">
        <f t="shared" si="150"/>
        <v>0</v>
      </c>
      <c r="W284" s="50">
        <f t="shared" si="151"/>
        <v>0</v>
      </c>
      <c r="X284" s="50">
        <f t="shared" si="152"/>
        <v>0</v>
      </c>
      <c r="Y284" s="50"/>
      <c r="Z284" s="50"/>
      <c r="AA284" s="50"/>
      <c r="AB284" s="50"/>
      <c r="AC284" s="50"/>
      <c r="AD284" s="50">
        <f t="shared" si="153"/>
        <v>0</v>
      </c>
      <c r="AE284" s="50">
        <f t="shared" si="154"/>
        <v>0</v>
      </c>
      <c r="AF284" s="50">
        <f t="shared" si="155"/>
        <v>0</v>
      </c>
      <c r="AG284" s="50">
        <f t="shared" si="146"/>
        <v>0</v>
      </c>
      <c r="AI284" s="50">
        <f t="shared" si="156"/>
        <v>0</v>
      </c>
      <c r="AJ284" s="50">
        <f t="shared" si="157"/>
        <v>0</v>
      </c>
      <c r="AK284" s="50">
        <f t="shared" si="158"/>
        <v>0</v>
      </c>
      <c r="AL284" s="50">
        <f t="shared" si="159"/>
        <v>9.0805754169241609E-2</v>
      </c>
      <c r="AR284" s="50">
        <f t="shared" si="160"/>
        <v>0.11198566311618102</v>
      </c>
      <c r="AS284" s="50">
        <f t="shared" si="161"/>
        <v>0.12042127440912807</v>
      </c>
      <c r="AT284" s="50">
        <f t="shared" si="162"/>
        <v>0.17349616950482027</v>
      </c>
      <c r="AV284" s="49">
        <f t="shared" si="163"/>
        <v>0</v>
      </c>
      <c r="AW284" s="49">
        <f t="shared" si="164"/>
        <v>0</v>
      </c>
      <c r="AX284" s="49">
        <f t="shared" si="165"/>
        <v>0</v>
      </c>
      <c r="AY284" s="49">
        <f t="shared" si="166"/>
        <v>243.75533426174542</v>
      </c>
      <c r="AZ284" s="49">
        <f t="shared" si="167"/>
        <v>0</v>
      </c>
      <c r="BA284" s="49">
        <f t="shared" si="168"/>
        <v>0</v>
      </c>
      <c r="BB284" s="49">
        <f t="shared" si="169"/>
        <v>0</v>
      </c>
      <c r="BC284" s="49">
        <f t="shared" si="170"/>
        <v>0</v>
      </c>
      <c r="BD284" s="49">
        <f t="shared" si="171"/>
        <v>0</v>
      </c>
      <c r="BE284" s="49">
        <f t="shared" si="172"/>
        <v>300.60983464255168</v>
      </c>
      <c r="BF284" s="49">
        <f t="shared" si="173"/>
        <v>323.25405217288704</v>
      </c>
      <c r="BG284" s="49">
        <f t="shared" si="174"/>
        <v>465.7261775719594</v>
      </c>
      <c r="BH284" s="73">
        <f t="shared" si="175"/>
        <v>1333.3453986491436</v>
      </c>
      <c r="BI284" s="49">
        <f>VLOOKUP(A284,'1_12'!B:Q,16,0)</f>
        <v>5218.38</v>
      </c>
      <c r="BJ284" s="74">
        <f t="shared" si="176"/>
        <v>-3885.0346013508565</v>
      </c>
      <c r="BK284" s="50">
        <f t="shared" si="177"/>
        <v>3.0661040814775986E-3</v>
      </c>
    </row>
    <row r="285" spans="1:63" x14ac:dyDescent="0.3">
      <c r="A285" s="79" t="s">
        <v>2328</v>
      </c>
      <c r="B285" s="79" t="s">
        <v>2329</v>
      </c>
      <c r="C285" s="79">
        <f>VLOOKUP(B285,Площадь!A:B,2,0)</f>
        <v>17.100000000000001</v>
      </c>
      <c r="D285" s="97"/>
      <c r="E285">
        <v>31</v>
      </c>
      <c r="F285">
        <v>28</v>
      </c>
      <c r="G285">
        <v>31</v>
      </c>
      <c r="H285">
        <v>30</v>
      </c>
      <c r="I285">
        <v>31</v>
      </c>
      <c r="J285">
        <v>30</v>
      </c>
      <c r="K285">
        <v>31</v>
      </c>
      <c r="L285">
        <v>31</v>
      </c>
      <c r="M285">
        <v>30</v>
      </c>
      <c r="N285">
        <v>31</v>
      </c>
      <c r="O285">
        <v>30</v>
      </c>
      <c r="P285">
        <v>31</v>
      </c>
      <c r="Q285">
        <f t="shared" si="147"/>
        <v>365</v>
      </c>
      <c r="R285" s="116"/>
      <c r="S285" s="99"/>
      <c r="T285" s="50">
        <f t="shared" si="148"/>
        <v>0</v>
      </c>
      <c r="U285" s="50">
        <f t="shared" si="149"/>
        <v>0</v>
      </c>
      <c r="V285" s="50">
        <f t="shared" si="150"/>
        <v>0</v>
      </c>
      <c r="W285" s="50">
        <f t="shared" si="151"/>
        <v>0</v>
      </c>
      <c r="X285" s="50">
        <f t="shared" si="152"/>
        <v>0</v>
      </c>
      <c r="Y285" s="50"/>
      <c r="Z285" s="50"/>
      <c r="AA285" s="50"/>
      <c r="AB285" s="50"/>
      <c r="AC285" s="50"/>
      <c r="AD285" s="50">
        <f t="shared" si="153"/>
        <v>0</v>
      </c>
      <c r="AE285" s="50">
        <f t="shared" si="154"/>
        <v>0</v>
      </c>
      <c r="AF285" s="50">
        <f t="shared" si="155"/>
        <v>0</v>
      </c>
      <c r="AG285" s="50">
        <f t="shared" si="146"/>
        <v>0</v>
      </c>
      <c r="AI285" s="50">
        <f t="shared" si="156"/>
        <v>0</v>
      </c>
      <c r="AJ285" s="50">
        <f t="shared" si="157"/>
        <v>0</v>
      </c>
      <c r="AK285" s="50">
        <f t="shared" si="158"/>
        <v>0</v>
      </c>
      <c r="AL285" s="50">
        <f t="shared" si="159"/>
        <v>0.11502062194770604</v>
      </c>
      <c r="AR285" s="50">
        <f t="shared" si="160"/>
        <v>0.14184850661382931</v>
      </c>
      <c r="AS285" s="50">
        <f t="shared" si="161"/>
        <v>0.15253361425156223</v>
      </c>
      <c r="AT285" s="50">
        <f t="shared" si="162"/>
        <v>0.2197618147061057</v>
      </c>
      <c r="AV285" s="49">
        <f t="shared" si="163"/>
        <v>0</v>
      </c>
      <c r="AW285" s="49">
        <f t="shared" si="164"/>
        <v>0</v>
      </c>
      <c r="AX285" s="49">
        <f t="shared" si="165"/>
        <v>0</v>
      </c>
      <c r="AY285" s="49">
        <f t="shared" si="166"/>
        <v>308.75675673154421</v>
      </c>
      <c r="AZ285" s="49">
        <f t="shared" si="167"/>
        <v>0</v>
      </c>
      <c r="BA285" s="49">
        <f t="shared" si="168"/>
        <v>0</v>
      </c>
      <c r="BB285" s="49">
        <f t="shared" si="169"/>
        <v>0</v>
      </c>
      <c r="BC285" s="49">
        <f t="shared" si="170"/>
        <v>0</v>
      </c>
      <c r="BD285" s="49">
        <f t="shared" si="171"/>
        <v>0</v>
      </c>
      <c r="BE285" s="49">
        <f t="shared" si="172"/>
        <v>380.77245721389886</v>
      </c>
      <c r="BF285" s="49">
        <f t="shared" si="173"/>
        <v>409.45513275232361</v>
      </c>
      <c r="BG285" s="49">
        <f t="shared" si="174"/>
        <v>589.91982492448187</v>
      </c>
      <c r="BH285" s="73">
        <f t="shared" si="175"/>
        <v>1688.9041716222487</v>
      </c>
      <c r="BI285" s="49">
        <f>VLOOKUP(A285,'1_12'!B:Q,16,0)</f>
        <v>6609.9600000000009</v>
      </c>
      <c r="BJ285" s="74">
        <f t="shared" si="176"/>
        <v>-4921.0558283777518</v>
      </c>
      <c r="BK285" s="50">
        <f t="shared" si="177"/>
        <v>3.0661040814775982E-3</v>
      </c>
    </row>
    <row r="286" spans="1:63" x14ac:dyDescent="0.3">
      <c r="A286" s="79" t="s">
        <v>1282</v>
      </c>
      <c r="B286" s="79" t="s">
        <v>1283</v>
      </c>
      <c r="C286" s="79">
        <f>VLOOKUP(B286,Площадь!A:B,2,0)</f>
        <v>15.5</v>
      </c>
      <c r="D286" s="97"/>
      <c r="E286">
        <v>31</v>
      </c>
      <c r="F286">
        <v>28</v>
      </c>
      <c r="G286">
        <v>31</v>
      </c>
      <c r="H286">
        <v>30</v>
      </c>
      <c r="I286">
        <v>31</v>
      </c>
      <c r="J286">
        <v>30</v>
      </c>
      <c r="K286">
        <v>31</v>
      </c>
      <c r="L286">
        <v>31</v>
      </c>
      <c r="M286">
        <v>30</v>
      </c>
      <c r="N286">
        <v>31</v>
      </c>
      <c r="O286">
        <v>30</v>
      </c>
      <c r="P286">
        <v>31</v>
      </c>
      <c r="Q286">
        <f t="shared" si="147"/>
        <v>365</v>
      </c>
      <c r="R286" s="116"/>
      <c r="S286" s="99"/>
      <c r="T286" s="50">
        <f t="shared" si="148"/>
        <v>0</v>
      </c>
      <c r="U286" s="50">
        <f t="shared" si="149"/>
        <v>0</v>
      </c>
      <c r="V286" s="50">
        <f t="shared" si="150"/>
        <v>0</v>
      </c>
      <c r="W286" s="50">
        <f t="shared" si="151"/>
        <v>0</v>
      </c>
      <c r="X286" s="50">
        <f t="shared" si="152"/>
        <v>0</v>
      </c>
      <c r="Y286" s="50"/>
      <c r="Z286" s="50"/>
      <c r="AA286" s="50"/>
      <c r="AB286" s="50"/>
      <c r="AC286" s="50"/>
      <c r="AD286" s="50">
        <f t="shared" si="153"/>
        <v>0</v>
      </c>
      <c r="AE286" s="50">
        <f t="shared" si="154"/>
        <v>0</v>
      </c>
      <c r="AF286" s="50">
        <f t="shared" si="155"/>
        <v>0</v>
      </c>
      <c r="AG286" s="50">
        <f t="shared" si="146"/>
        <v>0</v>
      </c>
      <c r="AI286" s="50">
        <f t="shared" si="156"/>
        <v>0</v>
      </c>
      <c r="AJ286" s="50">
        <f t="shared" si="157"/>
        <v>0</v>
      </c>
      <c r="AK286" s="50">
        <f t="shared" si="158"/>
        <v>0</v>
      </c>
      <c r="AL286" s="50">
        <f t="shared" si="159"/>
        <v>0.10425845849061073</v>
      </c>
      <c r="AR286" s="50">
        <f t="shared" si="160"/>
        <v>0.12857613172598562</v>
      </c>
      <c r="AS286" s="50">
        <f t="shared" si="161"/>
        <v>0.13826146321048038</v>
      </c>
      <c r="AT286" s="50">
        <f t="shared" si="162"/>
        <v>0.19919930572775663</v>
      </c>
      <c r="AV286" s="49">
        <f t="shared" si="163"/>
        <v>0</v>
      </c>
      <c r="AW286" s="49">
        <f t="shared" si="164"/>
        <v>0</v>
      </c>
      <c r="AX286" s="49">
        <f t="shared" si="165"/>
        <v>0</v>
      </c>
      <c r="AY286" s="49">
        <f t="shared" si="166"/>
        <v>279.86723563385584</v>
      </c>
      <c r="AZ286" s="49">
        <f t="shared" si="167"/>
        <v>0</v>
      </c>
      <c r="BA286" s="49">
        <f t="shared" si="168"/>
        <v>0</v>
      </c>
      <c r="BB286" s="49">
        <f t="shared" si="169"/>
        <v>0</v>
      </c>
      <c r="BC286" s="49">
        <f t="shared" si="170"/>
        <v>0</v>
      </c>
      <c r="BD286" s="49">
        <f t="shared" si="171"/>
        <v>0</v>
      </c>
      <c r="BE286" s="49">
        <f t="shared" si="172"/>
        <v>345.14462495996673</v>
      </c>
      <c r="BF286" s="49">
        <f t="shared" si="173"/>
        <v>371.14354138368515</v>
      </c>
      <c r="BG286" s="49">
        <f t="shared" si="174"/>
        <v>534.72264832336077</v>
      </c>
      <c r="BH286" s="73">
        <f t="shared" si="175"/>
        <v>1530.8780503008684</v>
      </c>
      <c r="BI286" s="49">
        <f>VLOOKUP(A286,'1_12'!B:Q,16,0)</f>
        <v>5991.4800000000014</v>
      </c>
      <c r="BJ286" s="74">
        <f t="shared" si="176"/>
        <v>-4460.601949699133</v>
      </c>
      <c r="BK286" s="50">
        <f t="shared" si="177"/>
        <v>3.0661040814775986E-3</v>
      </c>
    </row>
    <row r="287" spans="1:63" x14ac:dyDescent="0.3">
      <c r="A287" s="79" t="s">
        <v>1388</v>
      </c>
      <c r="B287" s="79" t="s">
        <v>1389</v>
      </c>
      <c r="C287" s="79">
        <f>VLOOKUP(B287,Площадь!A:B,2,0)</f>
        <v>13.5</v>
      </c>
      <c r="D287" s="97"/>
      <c r="E287">
        <v>31</v>
      </c>
      <c r="F287">
        <v>28</v>
      </c>
      <c r="G287">
        <v>31</v>
      </c>
      <c r="H287">
        <v>30</v>
      </c>
      <c r="I287">
        <v>31</v>
      </c>
      <c r="J287">
        <v>30</v>
      </c>
      <c r="K287">
        <v>31</v>
      </c>
      <c r="L287">
        <v>31</v>
      </c>
      <c r="M287">
        <v>30</v>
      </c>
      <c r="N287">
        <v>31</v>
      </c>
      <c r="O287">
        <v>30</v>
      </c>
      <c r="P287">
        <v>31</v>
      </c>
      <c r="Q287">
        <f t="shared" si="147"/>
        <v>365</v>
      </c>
      <c r="R287" s="116"/>
      <c r="S287" s="99"/>
      <c r="T287" s="50">
        <f t="shared" si="148"/>
        <v>0</v>
      </c>
      <c r="U287" s="50">
        <f t="shared" si="149"/>
        <v>0</v>
      </c>
      <c r="V287" s="50">
        <f t="shared" si="150"/>
        <v>0</v>
      </c>
      <c r="W287" s="50">
        <f t="shared" si="151"/>
        <v>0</v>
      </c>
      <c r="X287" s="50">
        <f t="shared" si="152"/>
        <v>0</v>
      </c>
      <c r="Y287" s="50"/>
      <c r="Z287" s="50"/>
      <c r="AA287" s="50"/>
      <c r="AB287" s="50"/>
      <c r="AC287" s="50"/>
      <c r="AD287" s="50">
        <f t="shared" si="153"/>
        <v>0</v>
      </c>
      <c r="AE287" s="50">
        <f t="shared" si="154"/>
        <v>0</v>
      </c>
      <c r="AF287" s="50">
        <f t="shared" si="155"/>
        <v>0</v>
      </c>
      <c r="AG287" s="50">
        <f t="shared" si="146"/>
        <v>0</v>
      </c>
      <c r="AI287" s="50">
        <f t="shared" si="156"/>
        <v>0</v>
      </c>
      <c r="AJ287" s="50">
        <f t="shared" si="157"/>
        <v>0</v>
      </c>
      <c r="AK287" s="50">
        <f t="shared" si="158"/>
        <v>0</v>
      </c>
      <c r="AL287" s="50">
        <f t="shared" si="159"/>
        <v>9.0805754169241609E-2</v>
      </c>
      <c r="AR287" s="50">
        <f t="shared" si="160"/>
        <v>0.11198566311618102</v>
      </c>
      <c r="AS287" s="50">
        <f t="shared" si="161"/>
        <v>0.12042127440912807</v>
      </c>
      <c r="AT287" s="50">
        <f t="shared" si="162"/>
        <v>0.17349616950482027</v>
      </c>
      <c r="AV287" s="49">
        <f t="shared" si="163"/>
        <v>0</v>
      </c>
      <c r="AW287" s="49">
        <f t="shared" si="164"/>
        <v>0</v>
      </c>
      <c r="AX287" s="49">
        <f t="shared" si="165"/>
        <v>0</v>
      </c>
      <c r="AY287" s="49">
        <f t="shared" si="166"/>
        <v>243.75533426174542</v>
      </c>
      <c r="AZ287" s="49">
        <f t="shared" si="167"/>
        <v>0</v>
      </c>
      <c r="BA287" s="49">
        <f t="shared" si="168"/>
        <v>0</v>
      </c>
      <c r="BB287" s="49">
        <f t="shared" si="169"/>
        <v>0</v>
      </c>
      <c r="BC287" s="49">
        <f t="shared" si="170"/>
        <v>0</v>
      </c>
      <c r="BD287" s="49">
        <f t="shared" si="171"/>
        <v>0</v>
      </c>
      <c r="BE287" s="49">
        <f t="shared" si="172"/>
        <v>300.60983464255168</v>
      </c>
      <c r="BF287" s="49">
        <f t="shared" si="173"/>
        <v>323.25405217288704</v>
      </c>
      <c r="BG287" s="49">
        <f t="shared" si="174"/>
        <v>465.7261775719594</v>
      </c>
      <c r="BH287" s="73">
        <f t="shared" si="175"/>
        <v>1333.3453986491436</v>
      </c>
      <c r="BI287" s="49">
        <f>VLOOKUP(A287,'1_12'!B:Q,16,0)</f>
        <v>5218.38</v>
      </c>
      <c r="BJ287" s="74">
        <f t="shared" si="176"/>
        <v>-3885.0346013508565</v>
      </c>
      <c r="BK287" s="50">
        <f t="shared" si="177"/>
        <v>3.0661040814775986E-3</v>
      </c>
    </row>
    <row r="288" spans="1:63" x14ac:dyDescent="0.3">
      <c r="A288" s="79" t="s">
        <v>1932</v>
      </c>
      <c r="B288" s="79" t="s">
        <v>1933</v>
      </c>
      <c r="C288" s="79">
        <f>VLOOKUP(B288,Площадь!A:B,2,0)</f>
        <v>13.6</v>
      </c>
      <c r="D288" s="97"/>
      <c r="E288">
        <v>31</v>
      </c>
      <c r="F288">
        <v>28</v>
      </c>
      <c r="G288">
        <v>31</v>
      </c>
      <c r="H288">
        <v>30</v>
      </c>
      <c r="I288">
        <v>31</v>
      </c>
      <c r="J288">
        <v>30</v>
      </c>
      <c r="K288">
        <v>31</v>
      </c>
      <c r="L288">
        <v>31</v>
      </c>
      <c r="M288">
        <v>30</v>
      </c>
      <c r="N288">
        <v>31</v>
      </c>
      <c r="O288">
        <v>30</v>
      </c>
      <c r="P288">
        <v>31</v>
      </c>
      <c r="Q288">
        <f t="shared" si="147"/>
        <v>365</v>
      </c>
      <c r="R288" s="116"/>
      <c r="S288" s="99"/>
      <c r="T288" s="50">
        <f t="shared" si="148"/>
        <v>0</v>
      </c>
      <c r="U288" s="50">
        <f t="shared" si="149"/>
        <v>0</v>
      </c>
      <c r="V288" s="50">
        <f t="shared" si="150"/>
        <v>0</v>
      </c>
      <c r="W288" s="50">
        <f t="shared" si="151"/>
        <v>0</v>
      </c>
      <c r="X288" s="50">
        <f t="shared" si="152"/>
        <v>0</v>
      </c>
      <c r="Y288" s="50"/>
      <c r="Z288" s="50"/>
      <c r="AA288" s="50"/>
      <c r="AB288" s="50"/>
      <c r="AC288" s="50"/>
      <c r="AD288" s="50">
        <f t="shared" si="153"/>
        <v>0</v>
      </c>
      <c r="AE288" s="50">
        <f t="shared" si="154"/>
        <v>0</v>
      </c>
      <c r="AF288" s="50">
        <f t="shared" si="155"/>
        <v>0</v>
      </c>
      <c r="AG288" s="50">
        <f t="shared" si="146"/>
        <v>0</v>
      </c>
      <c r="AI288" s="50">
        <f t="shared" si="156"/>
        <v>0</v>
      </c>
      <c r="AJ288" s="50">
        <f t="shared" si="157"/>
        <v>0</v>
      </c>
      <c r="AK288" s="50">
        <f t="shared" si="158"/>
        <v>0</v>
      </c>
      <c r="AL288" s="50">
        <f t="shared" si="159"/>
        <v>9.1478389385310055E-2</v>
      </c>
      <c r="AR288" s="50">
        <f t="shared" si="160"/>
        <v>0.11281518654667125</v>
      </c>
      <c r="AS288" s="50">
        <f t="shared" si="161"/>
        <v>0.12131328384919567</v>
      </c>
      <c r="AT288" s="50">
        <f t="shared" si="162"/>
        <v>0.1747813263159671</v>
      </c>
      <c r="AV288" s="49">
        <f t="shared" si="163"/>
        <v>0</v>
      </c>
      <c r="AW288" s="49">
        <f t="shared" si="164"/>
        <v>0</v>
      </c>
      <c r="AX288" s="49">
        <f t="shared" si="165"/>
        <v>0</v>
      </c>
      <c r="AY288" s="49">
        <f t="shared" si="166"/>
        <v>245.56092933035092</v>
      </c>
      <c r="AZ288" s="49">
        <f t="shared" si="167"/>
        <v>0</v>
      </c>
      <c r="BA288" s="49">
        <f t="shared" si="168"/>
        <v>0</v>
      </c>
      <c r="BB288" s="49">
        <f t="shared" si="169"/>
        <v>0</v>
      </c>
      <c r="BC288" s="49">
        <f t="shared" si="170"/>
        <v>0</v>
      </c>
      <c r="BD288" s="49">
        <f t="shared" si="171"/>
        <v>0</v>
      </c>
      <c r="BE288" s="49">
        <f t="shared" si="172"/>
        <v>302.83657415842242</v>
      </c>
      <c r="BF288" s="49">
        <f t="shared" si="173"/>
        <v>325.64852663342691</v>
      </c>
      <c r="BG288" s="49">
        <f t="shared" si="174"/>
        <v>469.17600110952947</v>
      </c>
      <c r="BH288" s="73">
        <f t="shared" si="175"/>
        <v>1343.2220312317295</v>
      </c>
      <c r="BI288" s="49">
        <f>VLOOKUP(A288,'1_12'!B:Q,16,0)</f>
        <v>5257.08</v>
      </c>
      <c r="BJ288" s="74">
        <f t="shared" si="176"/>
        <v>-3913.8579687682704</v>
      </c>
      <c r="BK288" s="50">
        <f t="shared" si="177"/>
        <v>3.0661040814775986E-3</v>
      </c>
    </row>
    <row r="289" spans="1:63" x14ac:dyDescent="0.3">
      <c r="A289" s="79" t="s">
        <v>921</v>
      </c>
      <c r="B289" s="79" t="s">
        <v>922</v>
      </c>
      <c r="C289" s="79">
        <f>VLOOKUP(B289,Площадь!A:B,2,0)</f>
        <v>17.100000000000001</v>
      </c>
      <c r="D289" s="97"/>
      <c r="E289">
        <v>31</v>
      </c>
      <c r="F289">
        <v>28</v>
      </c>
      <c r="G289">
        <v>31</v>
      </c>
      <c r="H289">
        <v>30</v>
      </c>
      <c r="I289">
        <v>31</v>
      </c>
      <c r="J289">
        <v>30</v>
      </c>
      <c r="K289">
        <v>31</v>
      </c>
      <c r="L289">
        <v>31</v>
      </c>
      <c r="M289">
        <v>30</v>
      </c>
      <c r="N289">
        <v>31</v>
      </c>
      <c r="O289">
        <v>30</v>
      </c>
      <c r="P289">
        <v>31</v>
      </c>
      <c r="Q289">
        <f t="shared" si="147"/>
        <v>365</v>
      </c>
      <c r="R289" s="116"/>
      <c r="S289" s="99"/>
      <c r="T289" s="50">
        <f t="shared" si="148"/>
        <v>0</v>
      </c>
      <c r="U289" s="50">
        <f t="shared" si="149"/>
        <v>0</v>
      </c>
      <c r="V289" s="50">
        <f t="shared" si="150"/>
        <v>0</v>
      </c>
      <c r="W289" s="50">
        <f t="shared" si="151"/>
        <v>0</v>
      </c>
      <c r="X289" s="50">
        <f t="shared" si="152"/>
        <v>0</v>
      </c>
      <c r="Y289" s="50"/>
      <c r="Z289" s="50"/>
      <c r="AA289" s="50"/>
      <c r="AB289" s="50"/>
      <c r="AC289" s="50"/>
      <c r="AD289" s="50">
        <f t="shared" si="153"/>
        <v>0</v>
      </c>
      <c r="AE289" s="50">
        <f t="shared" si="154"/>
        <v>0</v>
      </c>
      <c r="AF289" s="50">
        <f t="shared" si="155"/>
        <v>0</v>
      </c>
      <c r="AG289" s="50">
        <f t="shared" si="146"/>
        <v>0</v>
      </c>
      <c r="AI289" s="50">
        <f t="shared" si="156"/>
        <v>0</v>
      </c>
      <c r="AJ289" s="50">
        <f t="shared" si="157"/>
        <v>0</v>
      </c>
      <c r="AK289" s="50">
        <f t="shared" si="158"/>
        <v>0</v>
      </c>
      <c r="AL289" s="50">
        <f t="shared" si="159"/>
        <v>0.11502062194770604</v>
      </c>
      <c r="AR289" s="50">
        <f t="shared" si="160"/>
        <v>0.14184850661382931</v>
      </c>
      <c r="AS289" s="50">
        <f t="shared" si="161"/>
        <v>0.15253361425156223</v>
      </c>
      <c r="AT289" s="50">
        <f t="shared" si="162"/>
        <v>0.2197618147061057</v>
      </c>
      <c r="AV289" s="49">
        <f t="shared" si="163"/>
        <v>0</v>
      </c>
      <c r="AW289" s="49">
        <f t="shared" si="164"/>
        <v>0</v>
      </c>
      <c r="AX289" s="49">
        <f t="shared" si="165"/>
        <v>0</v>
      </c>
      <c r="AY289" s="49">
        <f t="shared" si="166"/>
        <v>308.75675673154421</v>
      </c>
      <c r="AZ289" s="49">
        <f t="shared" si="167"/>
        <v>0</v>
      </c>
      <c r="BA289" s="49">
        <f t="shared" si="168"/>
        <v>0</v>
      </c>
      <c r="BB289" s="49">
        <f t="shared" si="169"/>
        <v>0</v>
      </c>
      <c r="BC289" s="49">
        <f t="shared" si="170"/>
        <v>0</v>
      </c>
      <c r="BD289" s="49">
        <f t="shared" si="171"/>
        <v>0</v>
      </c>
      <c r="BE289" s="49">
        <f t="shared" si="172"/>
        <v>380.77245721389886</v>
      </c>
      <c r="BF289" s="49">
        <f t="shared" si="173"/>
        <v>409.45513275232361</v>
      </c>
      <c r="BG289" s="49">
        <f t="shared" si="174"/>
        <v>589.91982492448187</v>
      </c>
      <c r="BH289" s="73">
        <f t="shared" si="175"/>
        <v>1688.9041716222487</v>
      </c>
      <c r="BI289" s="49">
        <f>VLOOKUP(A289,'1_12'!B:Q,16,0)</f>
        <v>6609.9600000000009</v>
      </c>
      <c r="BJ289" s="74">
        <f t="shared" si="176"/>
        <v>-4921.0558283777518</v>
      </c>
      <c r="BK289" s="50">
        <f t="shared" si="177"/>
        <v>3.0661040814775982E-3</v>
      </c>
    </row>
    <row r="290" spans="1:63" x14ac:dyDescent="0.3">
      <c r="A290" s="79" t="s">
        <v>583</v>
      </c>
      <c r="B290" s="79" t="s">
        <v>584</v>
      </c>
      <c r="C290" s="79">
        <f>VLOOKUP(B290,Площадь!A:B,2,0)</f>
        <v>15</v>
      </c>
      <c r="D290" s="97"/>
      <c r="E290">
        <v>31</v>
      </c>
      <c r="F290">
        <v>28</v>
      </c>
      <c r="G290">
        <v>31</v>
      </c>
      <c r="H290">
        <v>30</v>
      </c>
      <c r="I290">
        <v>31</v>
      </c>
      <c r="J290">
        <v>30</v>
      </c>
      <c r="K290">
        <v>31</v>
      </c>
      <c r="L290">
        <v>31</v>
      </c>
      <c r="M290">
        <v>30</v>
      </c>
      <c r="N290">
        <v>31</v>
      </c>
      <c r="O290">
        <v>30</v>
      </c>
      <c r="P290">
        <v>31</v>
      </c>
      <c r="Q290">
        <f t="shared" si="147"/>
        <v>365</v>
      </c>
      <c r="R290" s="116"/>
      <c r="S290" s="99"/>
      <c r="T290" s="50">
        <f t="shared" si="148"/>
        <v>0</v>
      </c>
      <c r="U290" s="50">
        <f t="shared" si="149"/>
        <v>0</v>
      </c>
      <c r="V290" s="50">
        <f t="shared" si="150"/>
        <v>0</v>
      </c>
      <c r="W290" s="50">
        <f t="shared" si="151"/>
        <v>0</v>
      </c>
      <c r="X290" s="50">
        <f t="shared" si="152"/>
        <v>0</v>
      </c>
      <c r="Y290" s="50"/>
      <c r="Z290" s="50"/>
      <c r="AA290" s="50"/>
      <c r="AB290" s="50"/>
      <c r="AC290" s="50"/>
      <c r="AD290" s="50">
        <f t="shared" si="153"/>
        <v>0</v>
      </c>
      <c r="AE290" s="50">
        <f t="shared" si="154"/>
        <v>0</v>
      </c>
      <c r="AF290" s="50">
        <f t="shared" si="155"/>
        <v>0</v>
      </c>
      <c r="AG290" s="50">
        <f t="shared" si="146"/>
        <v>0</v>
      </c>
      <c r="AI290" s="50">
        <f t="shared" si="156"/>
        <v>0</v>
      </c>
      <c r="AJ290" s="50">
        <f t="shared" si="157"/>
        <v>0</v>
      </c>
      <c r="AK290" s="50">
        <f t="shared" si="158"/>
        <v>0</v>
      </c>
      <c r="AL290" s="50">
        <f t="shared" si="159"/>
        <v>0.10089528241026845</v>
      </c>
      <c r="AR290" s="50">
        <f t="shared" si="160"/>
        <v>0.12442851457353449</v>
      </c>
      <c r="AS290" s="50">
        <f t="shared" si="161"/>
        <v>0.13380141601014231</v>
      </c>
      <c r="AT290" s="50">
        <f t="shared" si="162"/>
        <v>0.19277352167202252</v>
      </c>
      <c r="AV290" s="49">
        <f t="shared" si="163"/>
        <v>0</v>
      </c>
      <c r="AW290" s="49">
        <f t="shared" si="164"/>
        <v>0</v>
      </c>
      <c r="AX290" s="49">
        <f t="shared" si="165"/>
        <v>0</v>
      </c>
      <c r="AY290" s="49">
        <f t="shared" si="166"/>
        <v>270.83926029082824</v>
      </c>
      <c r="AZ290" s="49">
        <f t="shared" si="167"/>
        <v>0</v>
      </c>
      <c r="BA290" s="49">
        <f t="shared" si="168"/>
        <v>0</v>
      </c>
      <c r="BB290" s="49">
        <f t="shared" si="169"/>
        <v>0</v>
      </c>
      <c r="BC290" s="49">
        <f t="shared" si="170"/>
        <v>0</v>
      </c>
      <c r="BD290" s="49">
        <f t="shared" si="171"/>
        <v>0</v>
      </c>
      <c r="BE290" s="49">
        <f t="shared" si="172"/>
        <v>334.01092738061305</v>
      </c>
      <c r="BF290" s="49">
        <f t="shared" si="173"/>
        <v>359.17116908098563</v>
      </c>
      <c r="BG290" s="49">
        <f t="shared" si="174"/>
        <v>517.47353063551043</v>
      </c>
      <c r="BH290" s="73">
        <f t="shared" si="175"/>
        <v>1481.4948873879375</v>
      </c>
      <c r="BI290" s="49">
        <f>VLOOKUP(A290,'1_12'!B:Q,16,0)</f>
        <v>5798.25</v>
      </c>
      <c r="BJ290" s="74">
        <f t="shared" si="176"/>
        <v>-4316.7551126120625</v>
      </c>
      <c r="BK290" s="50">
        <f t="shared" si="177"/>
        <v>3.0661040814775995E-3</v>
      </c>
    </row>
    <row r="291" spans="1:63" x14ac:dyDescent="0.3">
      <c r="A291" s="79" t="s">
        <v>2370</v>
      </c>
      <c r="B291" s="79" t="s">
        <v>2371</v>
      </c>
      <c r="C291" s="79">
        <f>VLOOKUP(B291,Площадь!A:B,2,0)</f>
        <v>13.5</v>
      </c>
      <c r="D291" s="97"/>
      <c r="E291">
        <v>31</v>
      </c>
      <c r="F291">
        <v>28</v>
      </c>
      <c r="G291">
        <v>31</v>
      </c>
      <c r="H291">
        <v>30</v>
      </c>
      <c r="I291">
        <v>31</v>
      </c>
      <c r="J291">
        <v>30</v>
      </c>
      <c r="K291">
        <v>31</v>
      </c>
      <c r="L291">
        <v>31</v>
      </c>
      <c r="M291">
        <v>30</v>
      </c>
      <c r="N291">
        <v>31</v>
      </c>
      <c r="O291">
        <v>30</v>
      </c>
      <c r="P291">
        <v>31</v>
      </c>
      <c r="Q291">
        <f t="shared" si="147"/>
        <v>365</v>
      </c>
      <c r="R291" s="116"/>
      <c r="S291" s="99"/>
      <c r="T291" s="50">
        <f t="shared" si="148"/>
        <v>0</v>
      </c>
      <c r="U291" s="50">
        <f t="shared" si="149"/>
        <v>0</v>
      </c>
      <c r="V291" s="50">
        <f t="shared" si="150"/>
        <v>0</v>
      </c>
      <c r="W291" s="50">
        <f t="shared" si="151"/>
        <v>0</v>
      </c>
      <c r="X291" s="50">
        <f t="shared" si="152"/>
        <v>0</v>
      </c>
      <c r="Y291" s="50"/>
      <c r="Z291" s="50"/>
      <c r="AA291" s="50"/>
      <c r="AB291" s="50"/>
      <c r="AC291" s="50"/>
      <c r="AD291" s="50">
        <f t="shared" si="153"/>
        <v>0</v>
      </c>
      <c r="AE291" s="50">
        <f t="shared" si="154"/>
        <v>0</v>
      </c>
      <c r="AF291" s="50">
        <f t="shared" si="155"/>
        <v>0</v>
      </c>
      <c r="AG291" s="50">
        <f t="shared" si="146"/>
        <v>0</v>
      </c>
      <c r="AI291" s="50">
        <f t="shared" si="156"/>
        <v>0</v>
      </c>
      <c r="AJ291" s="50">
        <f t="shared" si="157"/>
        <v>0</v>
      </c>
      <c r="AK291" s="50">
        <f t="shared" si="158"/>
        <v>0</v>
      </c>
      <c r="AL291" s="50">
        <f t="shared" si="159"/>
        <v>9.0805754169241609E-2</v>
      </c>
      <c r="AR291" s="50">
        <f t="shared" si="160"/>
        <v>0.11198566311618102</v>
      </c>
      <c r="AS291" s="50">
        <f t="shared" si="161"/>
        <v>0.12042127440912807</v>
      </c>
      <c r="AT291" s="50">
        <f t="shared" si="162"/>
        <v>0.17349616950482027</v>
      </c>
      <c r="AV291" s="49">
        <f t="shared" si="163"/>
        <v>0</v>
      </c>
      <c r="AW291" s="49">
        <f t="shared" si="164"/>
        <v>0</v>
      </c>
      <c r="AX291" s="49">
        <f t="shared" si="165"/>
        <v>0</v>
      </c>
      <c r="AY291" s="49">
        <f t="shared" si="166"/>
        <v>243.75533426174542</v>
      </c>
      <c r="AZ291" s="49">
        <f t="shared" si="167"/>
        <v>0</v>
      </c>
      <c r="BA291" s="49">
        <f t="shared" si="168"/>
        <v>0</v>
      </c>
      <c r="BB291" s="49">
        <f t="shared" si="169"/>
        <v>0</v>
      </c>
      <c r="BC291" s="49">
        <f t="shared" si="170"/>
        <v>0</v>
      </c>
      <c r="BD291" s="49">
        <f t="shared" si="171"/>
        <v>0</v>
      </c>
      <c r="BE291" s="49">
        <f t="shared" si="172"/>
        <v>300.60983464255168</v>
      </c>
      <c r="BF291" s="49">
        <f t="shared" si="173"/>
        <v>323.25405217288704</v>
      </c>
      <c r="BG291" s="49">
        <f t="shared" si="174"/>
        <v>465.7261775719594</v>
      </c>
      <c r="BH291" s="73">
        <f t="shared" si="175"/>
        <v>1333.3453986491436</v>
      </c>
      <c r="BI291" s="49">
        <f>VLOOKUP(A291,'1_12'!B:Q,16,0)</f>
        <v>5218.38</v>
      </c>
      <c r="BJ291" s="74">
        <f t="shared" si="176"/>
        <v>-3885.0346013508565</v>
      </c>
      <c r="BK291" s="50">
        <f t="shared" si="177"/>
        <v>3.0661040814775986E-3</v>
      </c>
    </row>
    <row r="292" spans="1:63" x14ac:dyDescent="0.3">
      <c r="A292" s="79" t="s">
        <v>1936</v>
      </c>
      <c r="B292" s="79" t="s">
        <v>1937</v>
      </c>
      <c r="C292" s="79">
        <f>VLOOKUP(B292,Площадь!A:B,2,0)</f>
        <v>16.600000000000001</v>
      </c>
      <c r="D292" s="97"/>
      <c r="E292">
        <v>31</v>
      </c>
      <c r="F292">
        <v>28</v>
      </c>
      <c r="G292">
        <v>31</v>
      </c>
      <c r="H292">
        <v>30</v>
      </c>
      <c r="I292">
        <v>31</v>
      </c>
      <c r="J292">
        <v>30</v>
      </c>
      <c r="K292">
        <v>31</v>
      </c>
      <c r="L292">
        <v>31</v>
      </c>
      <c r="M292">
        <v>30</v>
      </c>
      <c r="N292">
        <v>31</v>
      </c>
      <c r="O292">
        <v>30</v>
      </c>
      <c r="P292">
        <v>31</v>
      </c>
      <c r="Q292">
        <f t="shared" si="147"/>
        <v>365</v>
      </c>
      <c r="R292" s="116"/>
      <c r="S292" s="99"/>
      <c r="T292" s="50">
        <f t="shared" si="148"/>
        <v>0</v>
      </c>
      <c r="U292" s="50">
        <f t="shared" si="149"/>
        <v>0</v>
      </c>
      <c r="V292" s="50">
        <f t="shared" si="150"/>
        <v>0</v>
      </c>
      <c r="W292" s="50">
        <f t="shared" si="151"/>
        <v>0</v>
      </c>
      <c r="X292" s="50">
        <f t="shared" si="152"/>
        <v>0</v>
      </c>
      <c r="Y292" s="50"/>
      <c r="Z292" s="50"/>
      <c r="AA292" s="50"/>
      <c r="AB292" s="50"/>
      <c r="AC292" s="50"/>
      <c r="AD292" s="50">
        <f t="shared" si="153"/>
        <v>0</v>
      </c>
      <c r="AE292" s="50">
        <f t="shared" si="154"/>
        <v>0</v>
      </c>
      <c r="AF292" s="50">
        <f t="shared" si="155"/>
        <v>0</v>
      </c>
      <c r="AG292" s="50">
        <f t="shared" si="146"/>
        <v>0</v>
      </c>
      <c r="AI292" s="50">
        <f t="shared" si="156"/>
        <v>0</v>
      </c>
      <c r="AJ292" s="50">
        <f t="shared" si="157"/>
        <v>0</v>
      </c>
      <c r="AK292" s="50">
        <f t="shared" si="158"/>
        <v>0</v>
      </c>
      <c r="AL292" s="50">
        <f t="shared" si="159"/>
        <v>0.11165744586736376</v>
      </c>
      <c r="AR292" s="50">
        <f t="shared" si="160"/>
        <v>0.13770088946137815</v>
      </c>
      <c r="AS292" s="50">
        <f t="shared" si="161"/>
        <v>0.14807356705122415</v>
      </c>
      <c r="AT292" s="50">
        <f t="shared" si="162"/>
        <v>0.21333603065037163</v>
      </c>
      <c r="AV292" s="49">
        <f t="shared" si="163"/>
        <v>0</v>
      </c>
      <c r="AW292" s="49">
        <f t="shared" si="164"/>
        <v>0</v>
      </c>
      <c r="AX292" s="49">
        <f t="shared" si="165"/>
        <v>0</v>
      </c>
      <c r="AY292" s="49">
        <f t="shared" si="166"/>
        <v>299.72878138851661</v>
      </c>
      <c r="AZ292" s="49">
        <f t="shared" si="167"/>
        <v>0</v>
      </c>
      <c r="BA292" s="49">
        <f t="shared" si="168"/>
        <v>0</v>
      </c>
      <c r="BB292" s="49">
        <f t="shared" si="169"/>
        <v>0</v>
      </c>
      <c r="BC292" s="49">
        <f t="shared" si="170"/>
        <v>0</v>
      </c>
      <c r="BD292" s="49">
        <f t="shared" si="171"/>
        <v>0</v>
      </c>
      <c r="BE292" s="49">
        <f t="shared" si="172"/>
        <v>369.63875963454507</v>
      </c>
      <c r="BF292" s="49">
        <f t="shared" si="173"/>
        <v>397.4827604496241</v>
      </c>
      <c r="BG292" s="49">
        <f t="shared" si="174"/>
        <v>572.67070723663164</v>
      </c>
      <c r="BH292" s="73">
        <f t="shared" si="175"/>
        <v>1639.5210087093174</v>
      </c>
      <c r="BI292" s="49">
        <f>VLOOKUP(A292,'1_12'!B:Q,16,0)</f>
        <v>6416.7300000000014</v>
      </c>
      <c r="BJ292" s="74">
        <f t="shared" si="176"/>
        <v>-4777.208991290684</v>
      </c>
      <c r="BK292" s="50">
        <f t="shared" si="177"/>
        <v>3.0661040814775986E-3</v>
      </c>
    </row>
    <row r="293" spans="1:63" x14ac:dyDescent="0.3">
      <c r="A293" s="79" t="s">
        <v>1454</v>
      </c>
      <c r="B293" s="79" t="s">
        <v>1455</v>
      </c>
      <c r="C293" s="79">
        <f>VLOOKUP(B293,Площадь!A:B,2,0)</f>
        <v>20.100000000000001</v>
      </c>
      <c r="D293" s="97"/>
      <c r="E293">
        <v>31</v>
      </c>
      <c r="F293">
        <v>28</v>
      </c>
      <c r="G293">
        <v>31</v>
      </c>
      <c r="H293">
        <v>30</v>
      </c>
      <c r="I293">
        <v>31</v>
      </c>
      <c r="J293">
        <v>30</v>
      </c>
      <c r="K293">
        <v>31</v>
      </c>
      <c r="L293">
        <v>31</v>
      </c>
      <c r="M293">
        <v>30</v>
      </c>
      <c r="N293">
        <v>31</v>
      </c>
      <c r="O293">
        <v>30</v>
      </c>
      <c r="P293">
        <v>31</v>
      </c>
      <c r="Q293">
        <f t="shared" si="147"/>
        <v>365</v>
      </c>
      <c r="R293" s="116"/>
      <c r="S293" s="99"/>
      <c r="T293" s="50">
        <f t="shared" si="148"/>
        <v>0</v>
      </c>
      <c r="U293" s="50">
        <f t="shared" si="149"/>
        <v>0</v>
      </c>
      <c r="V293" s="50">
        <f t="shared" si="150"/>
        <v>0</v>
      </c>
      <c r="W293" s="50">
        <f t="shared" si="151"/>
        <v>0</v>
      </c>
      <c r="X293" s="50">
        <f t="shared" si="152"/>
        <v>0</v>
      </c>
      <c r="Y293" s="50"/>
      <c r="Z293" s="50"/>
      <c r="AA293" s="50"/>
      <c r="AB293" s="50"/>
      <c r="AC293" s="50"/>
      <c r="AD293" s="50">
        <f t="shared" si="153"/>
        <v>0</v>
      </c>
      <c r="AE293" s="50">
        <f t="shared" si="154"/>
        <v>0</v>
      </c>
      <c r="AF293" s="50">
        <f t="shared" si="155"/>
        <v>0</v>
      </c>
      <c r="AG293" s="50">
        <f t="shared" si="146"/>
        <v>0</v>
      </c>
      <c r="AI293" s="50">
        <f t="shared" si="156"/>
        <v>0</v>
      </c>
      <c r="AJ293" s="50">
        <f t="shared" si="157"/>
        <v>0</v>
      </c>
      <c r="AK293" s="50">
        <f t="shared" si="158"/>
        <v>0</v>
      </c>
      <c r="AL293" s="50">
        <f t="shared" si="159"/>
        <v>0.13519967842975975</v>
      </c>
      <c r="AR293" s="50">
        <f t="shared" si="160"/>
        <v>0.16673420952853621</v>
      </c>
      <c r="AS293" s="50">
        <f t="shared" si="161"/>
        <v>0.1792938974535907</v>
      </c>
      <c r="AT293" s="50">
        <f t="shared" si="162"/>
        <v>0.25831651904051023</v>
      </c>
      <c r="AV293" s="49">
        <f t="shared" si="163"/>
        <v>0</v>
      </c>
      <c r="AW293" s="49">
        <f t="shared" si="164"/>
        <v>0</v>
      </c>
      <c r="AX293" s="49">
        <f t="shared" si="165"/>
        <v>0</v>
      </c>
      <c r="AY293" s="49">
        <f t="shared" si="166"/>
        <v>362.92460878970991</v>
      </c>
      <c r="AZ293" s="49">
        <f t="shared" si="167"/>
        <v>0</v>
      </c>
      <c r="BA293" s="49">
        <f t="shared" si="168"/>
        <v>0</v>
      </c>
      <c r="BB293" s="49">
        <f t="shared" si="169"/>
        <v>0</v>
      </c>
      <c r="BC293" s="49">
        <f t="shared" si="170"/>
        <v>0</v>
      </c>
      <c r="BD293" s="49">
        <f t="shared" si="171"/>
        <v>0</v>
      </c>
      <c r="BE293" s="49">
        <f t="shared" si="172"/>
        <v>447.57464269002151</v>
      </c>
      <c r="BF293" s="49">
        <f t="shared" si="173"/>
        <v>481.28936656852073</v>
      </c>
      <c r="BG293" s="49">
        <f t="shared" si="174"/>
        <v>693.41453105158405</v>
      </c>
      <c r="BH293" s="73">
        <f t="shared" si="175"/>
        <v>1985.2031490998361</v>
      </c>
      <c r="BI293" s="49">
        <f>VLOOKUP(A293,'1_12'!B:Q,16,0)</f>
        <v>7769.61</v>
      </c>
      <c r="BJ293" s="74">
        <f t="shared" si="176"/>
        <v>-5784.4068509001636</v>
      </c>
      <c r="BK293" s="50">
        <f t="shared" si="177"/>
        <v>3.066104081477599E-3</v>
      </c>
    </row>
    <row r="294" spans="1:63" x14ac:dyDescent="0.3">
      <c r="A294" s="79" t="s">
        <v>2374</v>
      </c>
      <c r="B294" s="79" t="s">
        <v>2375</v>
      </c>
      <c r="C294" s="79">
        <f>VLOOKUP(B294,Площадь!A:B,2,0)</f>
        <v>18.3</v>
      </c>
      <c r="D294" s="97"/>
      <c r="E294">
        <v>31</v>
      </c>
      <c r="F294">
        <v>28</v>
      </c>
      <c r="G294">
        <v>31</v>
      </c>
      <c r="H294">
        <v>30</v>
      </c>
      <c r="I294">
        <v>31</v>
      </c>
      <c r="J294">
        <v>30</v>
      </c>
      <c r="K294">
        <v>31</v>
      </c>
      <c r="L294">
        <v>31</v>
      </c>
      <c r="M294">
        <v>30</v>
      </c>
      <c r="N294">
        <v>31</v>
      </c>
      <c r="O294">
        <v>30</v>
      </c>
      <c r="P294">
        <v>31</v>
      </c>
      <c r="Q294">
        <f t="shared" si="147"/>
        <v>365</v>
      </c>
      <c r="R294" s="116"/>
      <c r="S294" s="99"/>
      <c r="T294" s="50">
        <f t="shared" si="148"/>
        <v>0</v>
      </c>
      <c r="U294" s="50">
        <f t="shared" si="149"/>
        <v>0</v>
      </c>
      <c r="V294" s="50">
        <f t="shared" si="150"/>
        <v>0</v>
      </c>
      <c r="W294" s="50">
        <f t="shared" si="151"/>
        <v>0</v>
      </c>
      <c r="X294" s="50">
        <f t="shared" si="152"/>
        <v>0</v>
      </c>
      <c r="Y294" s="50"/>
      <c r="Z294" s="50"/>
      <c r="AA294" s="50"/>
      <c r="AB294" s="50"/>
      <c r="AC294" s="50"/>
      <c r="AD294" s="50">
        <f t="shared" si="153"/>
        <v>0</v>
      </c>
      <c r="AE294" s="50">
        <f t="shared" si="154"/>
        <v>0</v>
      </c>
      <c r="AF294" s="50">
        <f t="shared" si="155"/>
        <v>0</v>
      </c>
      <c r="AG294" s="50">
        <f t="shared" si="146"/>
        <v>0</v>
      </c>
      <c r="AI294" s="50">
        <f t="shared" si="156"/>
        <v>0</v>
      </c>
      <c r="AJ294" s="50">
        <f t="shared" si="157"/>
        <v>0</v>
      </c>
      <c r="AK294" s="50">
        <f t="shared" si="158"/>
        <v>0</v>
      </c>
      <c r="AL294" s="50">
        <f t="shared" si="159"/>
        <v>0.12309224454052753</v>
      </c>
      <c r="AR294" s="50">
        <f t="shared" si="160"/>
        <v>0.15180278777971207</v>
      </c>
      <c r="AS294" s="50">
        <f t="shared" si="161"/>
        <v>0.16323772753237362</v>
      </c>
      <c r="AT294" s="50">
        <f t="shared" si="162"/>
        <v>0.2351836964398675</v>
      </c>
      <c r="AV294" s="49">
        <f t="shared" si="163"/>
        <v>0</v>
      </c>
      <c r="AW294" s="49">
        <f t="shared" si="164"/>
        <v>0</v>
      </c>
      <c r="AX294" s="49">
        <f t="shared" si="165"/>
        <v>0</v>
      </c>
      <c r="AY294" s="49">
        <f t="shared" si="166"/>
        <v>330.42389755481048</v>
      </c>
      <c r="AZ294" s="49">
        <f t="shared" si="167"/>
        <v>0</v>
      </c>
      <c r="BA294" s="49">
        <f t="shared" si="168"/>
        <v>0</v>
      </c>
      <c r="BB294" s="49">
        <f t="shared" si="169"/>
        <v>0</v>
      </c>
      <c r="BC294" s="49">
        <f t="shared" si="170"/>
        <v>0</v>
      </c>
      <c r="BD294" s="49">
        <f t="shared" si="171"/>
        <v>0</v>
      </c>
      <c r="BE294" s="49">
        <f t="shared" si="172"/>
        <v>407.49333140434788</v>
      </c>
      <c r="BF294" s="49">
        <f t="shared" si="173"/>
        <v>438.18882627880248</v>
      </c>
      <c r="BG294" s="49">
        <f t="shared" si="174"/>
        <v>631.31770737532281</v>
      </c>
      <c r="BH294" s="73">
        <f t="shared" si="175"/>
        <v>1807.4237626132835</v>
      </c>
      <c r="BI294" s="49">
        <f>VLOOKUP(A294,'1_12'!B:Q,16,0)</f>
        <v>7073.82</v>
      </c>
      <c r="BJ294" s="74">
        <f t="shared" si="176"/>
        <v>-5266.3962373867162</v>
      </c>
      <c r="BK294" s="50">
        <f t="shared" si="177"/>
        <v>3.066104081477599E-3</v>
      </c>
    </row>
    <row r="295" spans="1:63" x14ac:dyDescent="0.3">
      <c r="A295" s="79" t="s">
        <v>725</v>
      </c>
      <c r="B295" s="79" t="s">
        <v>726</v>
      </c>
      <c r="C295" s="79">
        <f>VLOOKUP(B295,Площадь!A:B,2,0)</f>
        <v>20.100000000000001</v>
      </c>
      <c r="D295" s="97"/>
      <c r="E295">
        <v>31</v>
      </c>
      <c r="F295">
        <v>28</v>
      </c>
      <c r="G295">
        <v>30</v>
      </c>
      <c r="Q295">
        <f t="shared" si="147"/>
        <v>89</v>
      </c>
      <c r="R295" s="116"/>
      <c r="S295" s="99"/>
      <c r="T295" s="50">
        <f t="shared" si="148"/>
        <v>0</v>
      </c>
      <c r="U295" s="50">
        <f t="shared" si="149"/>
        <v>0</v>
      </c>
      <c r="V295" s="50">
        <f t="shared" si="150"/>
        <v>0</v>
      </c>
      <c r="W295" s="50">
        <f t="shared" si="151"/>
        <v>0</v>
      </c>
      <c r="X295" s="50">
        <f t="shared" si="152"/>
        <v>0</v>
      </c>
      <c r="Y295" s="50"/>
      <c r="Z295" s="50"/>
      <c r="AA295" s="50"/>
      <c r="AB295" s="50"/>
      <c r="AC295" s="50"/>
      <c r="AD295" s="50">
        <f t="shared" si="153"/>
        <v>0</v>
      </c>
      <c r="AE295" s="50">
        <f t="shared" si="154"/>
        <v>0</v>
      </c>
      <c r="AF295" s="50">
        <f t="shared" si="155"/>
        <v>0</v>
      </c>
      <c r="AG295" s="50">
        <f t="shared" si="146"/>
        <v>0</v>
      </c>
      <c r="AI295" s="50">
        <f t="shared" si="156"/>
        <v>0</v>
      </c>
      <c r="AJ295" s="50">
        <f t="shared" si="157"/>
        <v>0</v>
      </c>
      <c r="AK295" s="50">
        <f t="shared" si="158"/>
        <v>0</v>
      </c>
      <c r="AL295" s="50">
        <f t="shared" si="159"/>
        <v>0</v>
      </c>
      <c r="AR295" s="50">
        <f t="shared" si="160"/>
        <v>0</v>
      </c>
      <c r="AS295" s="50">
        <f t="shared" si="161"/>
        <v>0</v>
      </c>
      <c r="AT295" s="50">
        <f t="shared" si="162"/>
        <v>0</v>
      </c>
      <c r="AV295" s="49">
        <f t="shared" si="163"/>
        <v>0</v>
      </c>
      <c r="AW295" s="49">
        <f t="shared" si="164"/>
        <v>0</v>
      </c>
      <c r="AX295" s="49">
        <f t="shared" si="165"/>
        <v>0</v>
      </c>
      <c r="AY295" s="49">
        <f t="shared" si="166"/>
        <v>0</v>
      </c>
      <c r="AZ295" s="49">
        <f t="shared" si="167"/>
        <v>0</v>
      </c>
      <c r="BA295" s="49">
        <f t="shared" si="168"/>
        <v>0</v>
      </c>
      <c r="BB295" s="49">
        <f t="shared" si="169"/>
        <v>0</v>
      </c>
      <c r="BC295" s="49">
        <f t="shared" si="170"/>
        <v>0</v>
      </c>
      <c r="BD295" s="49">
        <f t="shared" si="171"/>
        <v>0</v>
      </c>
      <c r="BE295" s="49">
        <f t="shared" si="172"/>
        <v>0</v>
      </c>
      <c r="BF295" s="49">
        <f t="shared" si="173"/>
        <v>0</v>
      </c>
      <c r="BG295" s="49">
        <f t="shared" si="174"/>
        <v>0</v>
      </c>
      <c r="BH295" s="73">
        <f t="shared" si="175"/>
        <v>0</v>
      </c>
      <c r="BI295" s="49">
        <f>VLOOKUP(A295,'1_12'!B:Q,16,0)</f>
        <v>0</v>
      </c>
      <c r="BJ295" s="74">
        <f t="shared" si="176"/>
        <v>0</v>
      </c>
      <c r="BK295" s="50">
        <f t="shared" si="177"/>
        <v>0</v>
      </c>
    </row>
    <row r="296" spans="1:63" x14ac:dyDescent="0.3">
      <c r="A296" s="79" t="s">
        <v>2692</v>
      </c>
      <c r="B296" s="79" t="s">
        <v>726</v>
      </c>
      <c r="C296" s="79">
        <f>VLOOKUP(B296,Площадь!A:B,2,0)</f>
        <v>20.100000000000001</v>
      </c>
      <c r="D296" s="97">
        <f>VLOOKUP(A296,'[1]3+паркинг2023'!$A:$E,5,0)</f>
        <v>45016</v>
      </c>
      <c r="G296">
        <f>31-G295</f>
        <v>1</v>
      </c>
      <c r="H296">
        <v>30</v>
      </c>
      <c r="I296">
        <v>31</v>
      </c>
      <c r="J296">
        <v>30</v>
      </c>
      <c r="K296">
        <v>31</v>
      </c>
      <c r="L296">
        <v>31</v>
      </c>
      <c r="M296">
        <v>30</v>
      </c>
      <c r="N296">
        <v>31</v>
      </c>
      <c r="O296">
        <v>30</v>
      </c>
      <c r="P296">
        <v>31</v>
      </c>
      <c r="Q296">
        <f t="shared" si="147"/>
        <v>276</v>
      </c>
      <c r="R296" s="116"/>
      <c r="S296" s="99"/>
      <c r="T296" s="50">
        <f t="shared" si="148"/>
        <v>0</v>
      </c>
      <c r="U296" s="50">
        <f t="shared" si="149"/>
        <v>0</v>
      </c>
      <c r="V296" s="50">
        <f t="shared" si="150"/>
        <v>0</v>
      </c>
      <c r="W296" s="50">
        <f t="shared" si="151"/>
        <v>0</v>
      </c>
      <c r="X296" s="50">
        <f t="shared" si="152"/>
        <v>0</v>
      </c>
      <c r="Y296" s="50"/>
      <c r="Z296" s="50"/>
      <c r="AA296" s="50"/>
      <c r="AB296" s="50"/>
      <c r="AC296" s="50"/>
      <c r="AD296" s="50">
        <f t="shared" si="153"/>
        <v>0</v>
      </c>
      <c r="AE296" s="50">
        <f t="shared" si="154"/>
        <v>0</v>
      </c>
      <c r="AF296" s="50">
        <f t="shared" si="155"/>
        <v>0</v>
      </c>
      <c r="AG296" s="50">
        <f t="shared" si="146"/>
        <v>0</v>
      </c>
      <c r="AI296" s="50">
        <f t="shared" si="156"/>
        <v>0</v>
      </c>
      <c r="AJ296" s="50">
        <f t="shared" si="157"/>
        <v>0</v>
      </c>
      <c r="AK296" s="50">
        <f t="shared" si="158"/>
        <v>0</v>
      </c>
      <c r="AL296" s="50">
        <f t="shared" si="159"/>
        <v>0.13519967842975975</v>
      </c>
      <c r="AR296" s="50">
        <f t="shared" si="160"/>
        <v>0.16673420952853621</v>
      </c>
      <c r="AS296" s="50">
        <f t="shared" si="161"/>
        <v>0.1792938974535907</v>
      </c>
      <c r="AT296" s="50">
        <f t="shared" si="162"/>
        <v>0.25831651904051023</v>
      </c>
      <c r="AV296" s="49">
        <f t="shared" si="163"/>
        <v>0</v>
      </c>
      <c r="AW296" s="49">
        <f t="shared" si="164"/>
        <v>0</v>
      </c>
      <c r="AX296" s="49">
        <f t="shared" si="165"/>
        <v>0</v>
      </c>
      <c r="AY296" s="49">
        <f t="shared" si="166"/>
        <v>362.92460878970991</v>
      </c>
      <c r="AZ296" s="49">
        <f t="shared" si="167"/>
        <v>0</v>
      </c>
      <c r="BA296" s="49">
        <f t="shared" si="168"/>
        <v>0</v>
      </c>
      <c r="BB296" s="49">
        <f t="shared" si="169"/>
        <v>0</v>
      </c>
      <c r="BC296" s="49">
        <f t="shared" si="170"/>
        <v>0</v>
      </c>
      <c r="BD296" s="49">
        <f t="shared" si="171"/>
        <v>0</v>
      </c>
      <c r="BE296" s="49">
        <f t="shared" si="172"/>
        <v>447.57464269002151</v>
      </c>
      <c r="BF296" s="49">
        <f t="shared" si="173"/>
        <v>481.28936656852073</v>
      </c>
      <c r="BG296" s="49">
        <f t="shared" si="174"/>
        <v>693.41453105158405</v>
      </c>
      <c r="BH296" s="73">
        <f t="shared" si="175"/>
        <v>1985.2031490998361</v>
      </c>
      <c r="BI296" s="49">
        <f>VLOOKUP(A296,'1_12'!B:Q,16,0)</f>
        <v>7769.61</v>
      </c>
      <c r="BJ296" s="74">
        <f t="shared" si="176"/>
        <v>-5784.4068509001636</v>
      </c>
      <c r="BK296" s="50">
        <f t="shared" si="177"/>
        <v>3.066104081477599E-3</v>
      </c>
    </row>
    <row r="297" spans="1:63" x14ac:dyDescent="0.3">
      <c r="A297" s="79" t="s">
        <v>2057</v>
      </c>
      <c r="B297" s="79" t="s">
        <v>2058</v>
      </c>
      <c r="C297" s="79">
        <f>VLOOKUP(B297,Площадь!A:B,2,0)</f>
        <v>18.3</v>
      </c>
      <c r="D297" s="97"/>
      <c r="E297">
        <v>31</v>
      </c>
      <c r="F297">
        <v>28</v>
      </c>
      <c r="G297">
        <v>30</v>
      </c>
      <c r="Q297">
        <f t="shared" si="147"/>
        <v>89</v>
      </c>
      <c r="R297" s="116"/>
      <c r="S297" s="99"/>
      <c r="T297" s="50">
        <f t="shared" si="148"/>
        <v>0</v>
      </c>
      <c r="U297" s="50">
        <f t="shared" si="149"/>
        <v>0</v>
      </c>
      <c r="V297" s="50">
        <f t="shared" si="150"/>
        <v>0</v>
      </c>
      <c r="W297" s="50">
        <f t="shared" si="151"/>
        <v>0</v>
      </c>
      <c r="X297" s="50">
        <f t="shared" si="152"/>
        <v>0</v>
      </c>
      <c r="Y297" s="50"/>
      <c r="Z297" s="50"/>
      <c r="AA297" s="50"/>
      <c r="AB297" s="50"/>
      <c r="AC297" s="50"/>
      <c r="AD297" s="50">
        <f t="shared" si="153"/>
        <v>0</v>
      </c>
      <c r="AE297" s="50">
        <f t="shared" si="154"/>
        <v>0</v>
      </c>
      <c r="AF297" s="50">
        <f t="shared" si="155"/>
        <v>0</v>
      </c>
      <c r="AG297" s="50">
        <f t="shared" si="146"/>
        <v>0</v>
      </c>
      <c r="AI297" s="50">
        <f t="shared" si="156"/>
        <v>0</v>
      </c>
      <c r="AJ297" s="50">
        <f t="shared" si="157"/>
        <v>0</v>
      </c>
      <c r="AK297" s="50">
        <f t="shared" si="158"/>
        <v>0</v>
      </c>
      <c r="AL297" s="50">
        <f t="shared" si="159"/>
        <v>0</v>
      </c>
      <c r="AR297" s="50">
        <f t="shared" si="160"/>
        <v>0</v>
      </c>
      <c r="AS297" s="50">
        <f t="shared" si="161"/>
        <v>0</v>
      </c>
      <c r="AT297" s="50">
        <f t="shared" si="162"/>
        <v>0</v>
      </c>
      <c r="AV297" s="49">
        <f t="shared" si="163"/>
        <v>0</v>
      </c>
      <c r="AW297" s="49">
        <f t="shared" si="164"/>
        <v>0</v>
      </c>
      <c r="AX297" s="49">
        <f t="shared" si="165"/>
        <v>0</v>
      </c>
      <c r="AY297" s="49">
        <f t="shared" si="166"/>
        <v>0</v>
      </c>
      <c r="AZ297" s="49">
        <f t="shared" si="167"/>
        <v>0</v>
      </c>
      <c r="BA297" s="49">
        <f t="shared" si="168"/>
        <v>0</v>
      </c>
      <c r="BB297" s="49">
        <f t="shared" si="169"/>
        <v>0</v>
      </c>
      <c r="BC297" s="49">
        <f t="shared" si="170"/>
        <v>0</v>
      </c>
      <c r="BD297" s="49">
        <f t="shared" si="171"/>
        <v>0</v>
      </c>
      <c r="BE297" s="49">
        <f t="shared" si="172"/>
        <v>0</v>
      </c>
      <c r="BF297" s="49">
        <f t="shared" si="173"/>
        <v>0</v>
      </c>
      <c r="BG297" s="49">
        <f t="shared" si="174"/>
        <v>0</v>
      </c>
      <c r="BH297" s="73">
        <f t="shared" si="175"/>
        <v>0</v>
      </c>
      <c r="BI297" s="49">
        <f>VLOOKUP(A297,'1_12'!B:Q,16,0)</f>
        <v>0</v>
      </c>
      <c r="BJ297" s="74">
        <f t="shared" si="176"/>
        <v>0</v>
      </c>
      <c r="BK297" s="50">
        <f t="shared" si="177"/>
        <v>0</v>
      </c>
    </row>
    <row r="298" spans="1:63" x14ac:dyDescent="0.3">
      <c r="A298" s="79" t="s">
        <v>2701</v>
      </c>
      <c r="B298" s="79" t="s">
        <v>2058</v>
      </c>
      <c r="C298" s="79">
        <f>VLOOKUP(B298,Площадь!A:B,2,0)</f>
        <v>18.3</v>
      </c>
      <c r="D298" s="97">
        <f>VLOOKUP(A298,'[1]3+паркинг2023'!$A:$E,5,0)</f>
        <v>45016</v>
      </c>
      <c r="G298">
        <f>31-G297</f>
        <v>1</v>
      </c>
      <c r="H298">
        <v>30</v>
      </c>
      <c r="I298">
        <v>31</v>
      </c>
      <c r="J298">
        <v>30</v>
      </c>
      <c r="K298">
        <v>31</v>
      </c>
      <c r="L298">
        <v>31</v>
      </c>
      <c r="M298">
        <v>30</v>
      </c>
      <c r="N298">
        <v>31</v>
      </c>
      <c r="O298">
        <v>30</v>
      </c>
      <c r="P298">
        <v>31</v>
      </c>
      <c r="Q298">
        <f t="shared" si="147"/>
        <v>276</v>
      </c>
      <c r="R298" s="116"/>
      <c r="S298" s="99"/>
      <c r="T298" s="50">
        <f t="shared" si="148"/>
        <v>0</v>
      </c>
      <c r="U298" s="50">
        <f t="shared" si="149"/>
        <v>0</v>
      </c>
      <c r="V298" s="50">
        <f t="shared" si="150"/>
        <v>0</v>
      </c>
      <c r="W298" s="50">
        <f t="shared" si="151"/>
        <v>0</v>
      </c>
      <c r="X298" s="50">
        <f t="shared" si="152"/>
        <v>0</v>
      </c>
      <c r="Y298" s="50"/>
      <c r="Z298" s="50"/>
      <c r="AA298" s="50"/>
      <c r="AB298" s="50"/>
      <c r="AC298" s="50"/>
      <c r="AD298" s="50">
        <f t="shared" si="153"/>
        <v>0</v>
      </c>
      <c r="AE298" s="50">
        <f t="shared" si="154"/>
        <v>0</v>
      </c>
      <c r="AF298" s="50">
        <f t="shared" si="155"/>
        <v>0</v>
      </c>
      <c r="AG298" s="50">
        <f t="shared" si="146"/>
        <v>0</v>
      </c>
      <c r="AI298" s="50">
        <f t="shared" si="156"/>
        <v>0</v>
      </c>
      <c r="AJ298" s="50">
        <f t="shared" si="157"/>
        <v>0</v>
      </c>
      <c r="AK298" s="50">
        <f t="shared" si="158"/>
        <v>0</v>
      </c>
      <c r="AL298" s="50">
        <f t="shared" si="159"/>
        <v>0.12309224454052753</v>
      </c>
      <c r="AR298" s="50">
        <f t="shared" si="160"/>
        <v>0.15180278777971207</v>
      </c>
      <c r="AS298" s="50">
        <f t="shared" si="161"/>
        <v>0.16323772753237362</v>
      </c>
      <c r="AT298" s="50">
        <f t="shared" si="162"/>
        <v>0.2351836964398675</v>
      </c>
      <c r="AV298" s="49">
        <f t="shared" si="163"/>
        <v>0</v>
      </c>
      <c r="AW298" s="49">
        <f t="shared" si="164"/>
        <v>0</v>
      </c>
      <c r="AX298" s="49">
        <f t="shared" si="165"/>
        <v>0</v>
      </c>
      <c r="AY298" s="49">
        <f t="shared" si="166"/>
        <v>330.42389755481048</v>
      </c>
      <c r="AZ298" s="49">
        <f t="shared" si="167"/>
        <v>0</v>
      </c>
      <c r="BA298" s="49">
        <f t="shared" si="168"/>
        <v>0</v>
      </c>
      <c r="BB298" s="49">
        <f t="shared" si="169"/>
        <v>0</v>
      </c>
      <c r="BC298" s="49">
        <f t="shared" si="170"/>
        <v>0</v>
      </c>
      <c r="BD298" s="49">
        <f t="shared" si="171"/>
        <v>0</v>
      </c>
      <c r="BE298" s="49">
        <f t="shared" si="172"/>
        <v>407.49333140434788</v>
      </c>
      <c r="BF298" s="49">
        <f t="shared" si="173"/>
        <v>438.18882627880248</v>
      </c>
      <c r="BG298" s="49">
        <f t="shared" si="174"/>
        <v>631.31770737532281</v>
      </c>
      <c r="BH298" s="73">
        <f t="shared" si="175"/>
        <v>1807.4237626132835</v>
      </c>
      <c r="BI298" s="49">
        <f>VLOOKUP(A298,'1_12'!B:Q,16,0)</f>
        <v>7073.82</v>
      </c>
      <c r="BJ298" s="74">
        <f t="shared" si="176"/>
        <v>-5266.3962373867162</v>
      </c>
      <c r="BK298" s="50">
        <f t="shared" si="177"/>
        <v>3.066104081477599E-3</v>
      </c>
    </row>
    <row r="299" spans="1:63" x14ac:dyDescent="0.3">
      <c r="A299" s="79" t="s">
        <v>1568</v>
      </c>
      <c r="B299" s="79" t="s">
        <v>1569</v>
      </c>
      <c r="C299" s="79">
        <f>VLOOKUP(B299,Площадь!A:B,2,0)</f>
        <v>18</v>
      </c>
      <c r="D299" s="97"/>
      <c r="E299">
        <v>31</v>
      </c>
      <c r="F299">
        <v>28</v>
      </c>
      <c r="G299">
        <v>31</v>
      </c>
      <c r="H299">
        <v>30</v>
      </c>
      <c r="I299">
        <v>31</v>
      </c>
      <c r="J299">
        <v>30</v>
      </c>
      <c r="K299">
        <v>31</v>
      </c>
      <c r="L299">
        <v>31</v>
      </c>
      <c r="M299">
        <v>30</v>
      </c>
      <c r="N299">
        <v>31</v>
      </c>
      <c r="O299">
        <v>30</v>
      </c>
      <c r="P299">
        <v>31</v>
      </c>
      <c r="Q299">
        <f>SUM(E299:P299)</f>
        <v>365</v>
      </c>
      <c r="R299" s="116"/>
      <c r="S299" s="99"/>
      <c r="T299" s="50">
        <f t="shared" si="148"/>
        <v>0</v>
      </c>
      <c r="U299" s="50">
        <f t="shared" si="149"/>
        <v>0</v>
      </c>
      <c r="V299" s="50">
        <f t="shared" si="150"/>
        <v>0</v>
      </c>
      <c r="W299" s="50">
        <f t="shared" si="151"/>
        <v>0</v>
      </c>
      <c r="X299" s="50">
        <f t="shared" si="152"/>
        <v>0</v>
      </c>
      <c r="Y299" s="50"/>
      <c r="Z299" s="50"/>
      <c r="AA299" s="50"/>
      <c r="AB299" s="50"/>
      <c r="AC299" s="50"/>
      <c r="AD299" s="50">
        <f t="shared" si="153"/>
        <v>0</v>
      </c>
      <c r="AE299" s="50">
        <f t="shared" si="154"/>
        <v>0</v>
      </c>
      <c r="AF299" s="50">
        <f t="shared" si="155"/>
        <v>0</v>
      </c>
      <c r="AG299" s="50">
        <f t="shared" si="146"/>
        <v>0</v>
      </c>
      <c r="AI299" s="50">
        <f t="shared" si="156"/>
        <v>0</v>
      </c>
      <c r="AJ299" s="50">
        <f t="shared" si="157"/>
        <v>0</v>
      </c>
      <c r="AK299" s="50">
        <f t="shared" si="158"/>
        <v>0</v>
      </c>
      <c r="AL299" s="50">
        <f t="shared" si="159"/>
        <v>0.12107433889232215</v>
      </c>
      <c r="AR299" s="50">
        <f t="shared" si="160"/>
        <v>0.14931421748824136</v>
      </c>
      <c r="AS299" s="50">
        <f t="shared" si="161"/>
        <v>0.16056169921217076</v>
      </c>
      <c r="AT299" s="50">
        <f t="shared" si="162"/>
        <v>0.23132822600642705</v>
      </c>
      <c r="AV299" s="49">
        <f t="shared" si="163"/>
        <v>0</v>
      </c>
      <c r="AW299" s="49">
        <f t="shared" si="164"/>
        <v>0</v>
      </c>
      <c r="AX299" s="49">
        <f t="shared" si="165"/>
        <v>0</v>
      </c>
      <c r="AY299" s="49">
        <f t="shared" si="166"/>
        <v>325.00711234899393</v>
      </c>
      <c r="AZ299" s="49">
        <f t="shared" si="167"/>
        <v>0</v>
      </c>
      <c r="BA299" s="49">
        <f t="shared" si="168"/>
        <v>0</v>
      </c>
      <c r="BB299" s="49">
        <f t="shared" si="169"/>
        <v>0</v>
      </c>
      <c r="BC299" s="49">
        <f t="shared" si="170"/>
        <v>0</v>
      </c>
      <c r="BD299" s="49">
        <f t="shared" si="171"/>
        <v>0</v>
      </c>
      <c r="BE299" s="49">
        <f t="shared" si="172"/>
        <v>400.81311285673559</v>
      </c>
      <c r="BF299" s="49">
        <f t="shared" si="173"/>
        <v>431.00540289718271</v>
      </c>
      <c r="BG299" s="49">
        <f t="shared" si="174"/>
        <v>620.96823676261261</v>
      </c>
      <c r="BH299" s="73">
        <f t="shared" si="175"/>
        <v>1777.7938648655247</v>
      </c>
      <c r="BI299" s="49">
        <f>VLOOKUP(A299,'1_12'!B:Q,16,0)</f>
        <v>6957.9000000000015</v>
      </c>
      <c r="BJ299" s="74">
        <f t="shared" si="176"/>
        <v>-5180.106135134477</v>
      </c>
      <c r="BK299" s="50">
        <f t="shared" si="177"/>
        <v>3.066104081477599E-3</v>
      </c>
    </row>
    <row r="300" spans="1:63" x14ac:dyDescent="0.3">
      <c r="A300" s="79" t="s">
        <v>1474</v>
      </c>
      <c r="B300" s="79" t="s">
        <v>1475</v>
      </c>
      <c r="C300" s="79">
        <f>VLOOKUP(B300,Площадь!A:B,2,0)</f>
        <v>19.100000000000001</v>
      </c>
      <c r="D300" s="97"/>
      <c r="E300">
        <v>31</v>
      </c>
      <c r="F300">
        <v>28</v>
      </c>
      <c r="G300">
        <v>31</v>
      </c>
      <c r="H300">
        <v>30</v>
      </c>
      <c r="I300">
        <v>31</v>
      </c>
      <c r="J300">
        <v>30</v>
      </c>
      <c r="K300">
        <v>31</v>
      </c>
      <c r="L300">
        <v>31</v>
      </c>
      <c r="M300">
        <v>30</v>
      </c>
      <c r="N300">
        <v>26</v>
      </c>
      <c r="Q300">
        <f t="shared" ref="Q300:Q303" si="178">SUM(E300:P300)</f>
        <v>299</v>
      </c>
      <c r="R300" s="116"/>
      <c r="S300" s="99"/>
      <c r="T300" s="50">
        <f t="shared" si="148"/>
        <v>0</v>
      </c>
      <c r="U300" s="50">
        <f t="shared" si="149"/>
        <v>0</v>
      </c>
      <c r="V300" s="50">
        <f t="shared" si="150"/>
        <v>0</v>
      </c>
      <c r="W300" s="50">
        <f t="shared" si="151"/>
        <v>0</v>
      </c>
      <c r="X300" s="50">
        <f t="shared" si="152"/>
        <v>0</v>
      </c>
      <c r="Y300" s="50"/>
      <c r="Z300" s="50"/>
      <c r="AA300" s="50"/>
      <c r="AB300" s="50"/>
      <c r="AC300" s="50"/>
      <c r="AD300" s="50">
        <f t="shared" si="153"/>
        <v>0</v>
      </c>
      <c r="AE300" s="50">
        <f t="shared" si="154"/>
        <v>0</v>
      </c>
      <c r="AF300" s="50">
        <f t="shared" si="155"/>
        <v>0</v>
      </c>
      <c r="AG300" s="50">
        <f t="shared" si="146"/>
        <v>0</v>
      </c>
      <c r="AI300" s="50">
        <f t="shared" si="156"/>
        <v>0</v>
      </c>
      <c r="AJ300" s="50">
        <f t="shared" si="157"/>
        <v>0</v>
      </c>
      <c r="AK300" s="50">
        <f t="shared" si="158"/>
        <v>0</v>
      </c>
      <c r="AL300" s="50">
        <f t="shared" si="159"/>
        <v>0.12847332626907518</v>
      </c>
      <c r="AR300" s="50">
        <f t="shared" si="160"/>
        <v>0.13288430180046715</v>
      </c>
      <c r="AS300" s="50">
        <f t="shared" si="161"/>
        <v>0</v>
      </c>
      <c r="AT300" s="50">
        <f t="shared" si="162"/>
        <v>0</v>
      </c>
      <c r="AV300" s="49">
        <f t="shared" si="163"/>
        <v>0</v>
      </c>
      <c r="AW300" s="49">
        <f t="shared" si="164"/>
        <v>0</v>
      </c>
      <c r="AX300" s="49">
        <f t="shared" si="165"/>
        <v>0</v>
      </c>
      <c r="AY300" s="49">
        <f t="shared" si="166"/>
        <v>344.86865810365464</v>
      </c>
      <c r="AZ300" s="49">
        <f t="shared" si="167"/>
        <v>0</v>
      </c>
      <c r="BA300" s="49">
        <f t="shared" si="168"/>
        <v>0</v>
      </c>
      <c r="BB300" s="49">
        <f t="shared" si="169"/>
        <v>0</v>
      </c>
      <c r="BC300" s="49">
        <f t="shared" si="170"/>
        <v>0</v>
      </c>
      <c r="BD300" s="49">
        <f t="shared" si="171"/>
        <v>0</v>
      </c>
      <c r="BE300" s="49">
        <f t="shared" si="172"/>
        <v>356.70930438110202</v>
      </c>
      <c r="BF300" s="49">
        <f t="shared" si="173"/>
        <v>0</v>
      </c>
      <c r="BG300" s="49">
        <f t="shared" si="174"/>
        <v>0</v>
      </c>
      <c r="BH300" s="73">
        <f t="shared" si="175"/>
        <v>701.57796248475665</v>
      </c>
      <c r="BI300" s="49">
        <f>VLOOKUP(A300,'1_12'!B:Q,16,0)</f>
        <v>5610.07</v>
      </c>
      <c r="BJ300" s="74">
        <f t="shared" si="176"/>
        <v>-4908.4920375152433</v>
      </c>
      <c r="BK300" s="50">
        <f t="shared" si="177"/>
        <v>1.140303787388928E-3</v>
      </c>
    </row>
    <row r="301" spans="1:63" x14ac:dyDescent="0.3">
      <c r="A301" s="79" t="s">
        <v>2787</v>
      </c>
      <c r="B301" s="79" t="s">
        <v>1475</v>
      </c>
      <c r="C301" s="79">
        <f>VLOOKUP(B301,Площадь!A:B,2,0)</f>
        <v>19.100000000000001</v>
      </c>
      <c r="D301" s="97">
        <f>VLOOKUP(A301,'[1]3+паркинг2023'!$A:$E,5,0)</f>
        <v>45226</v>
      </c>
      <c r="N301">
        <f>31-N300</f>
        <v>5</v>
      </c>
      <c r="O301">
        <v>30</v>
      </c>
      <c r="P301">
        <v>31</v>
      </c>
      <c r="Q301">
        <f t="shared" si="178"/>
        <v>66</v>
      </c>
      <c r="R301" s="116"/>
      <c r="S301" s="99"/>
      <c r="T301" s="50">
        <f t="shared" si="148"/>
        <v>0</v>
      </c>
      <c r="U301" s="50">
        <f t="shared" si="149"/>
        <v>0</v>
      </c>
      <c r="V301" s="50">
        <f t="shared" si="150"/>
        <v>0</v>
      </c>
      <c r="W301" s="50">
        <f t="shared" si="151"/>
        <v>0</v>
      </c>
      <c r="X301" s="50">
        <f t="shared" si="152"/>
        <v>0</v>
      </c>
      <c r="Y301" s="50"/>
      <c r="Z301" s="50"/>
      <c r="AA301" s="50"/>
      <c r="AB301" s="50"/>
      <c r="AC301" s="50"/>
      <c r="AD301" s="50">
        <f t="shared" si="153"/>
        <v>0</v>
      </c>
      <c r="AE301" s="50">
        <f t="shared" si="154"/>
        <v>0</v>
      </c>
      <c r="AF301" s="50">
        <f t="shared" si="155"/>
        <v>0</v>
      </c>
      <c r="AG301" s="50">
        <f t="shared" si="146"/>
        <v>0</v>
      </c>
      <c r="AI301" s="50">
        <f t="shared" si="156"/>
        <v>0</v>
      </c>
      <c r="AJ301" s="50">
        <f t="shared" si="157"/>
        <v>0</v>
      </c>
      <c r="AK301" s="50">
        <f t="shared" si="158"/>
        <v>0</v>
      </c>
      <c r="AL301" s="50">
        <f t="shared" si="159"/>
        <v>0</v>
      </c>
      <c r="AR301" s="50">
        <f t="shared" si="160"/>
        <v>2.5554673423166759E-2</v>
      </c>
      <c r="AS301" s="50">
        <f t="shared" si="161"/>
        <v>0.17037380305291455</v>
      </c>
      <c r="AT301" s="50">
        <f t="shared" si="162"/>
        <v>0.24546495092904205</v>
      </c>
      <c r="AV301" s="49">
        <f t="shared" si="163"/>
        <v>0</v>
      </c>
      <c r="AW301" s="49">
        <f t="shared" si="164"/>
        <v>0</v>
      </c>
      <c r="AX301" s="49">
        <f t="shared" si="165"/>
        <v>0</v>
      </c>
      <c r="AY301" s="49">
        <f t="shared" si="166"/>
        <v>0</v>
      </c>
      <c r="AZ301" s="49">
        <f t="shared" si="167"/>
        <v>0</v>
      </c>
      <c r="BA301" s="49">
        <f t="shared" si="168"/>
        <v>0</v>
      </c>
      <c r="BB301" s="49">
        <f t="shared" si="169"/>
        <v>0</v>
      </c>
      <c r="BC301" s="49">
        <f t="shared" si="170"/>
        <v>0</v>
      </c>
      <c r="BD301" s="49">
        <f t="shared" si="171"/>
        <v>0</v>
      </c>
      <c r="BE301" s="49">
        <f t="shared" si="172"/>
        <v>68.597943150211918</v>
      </c>
      <c r="BF301" s="49">
        <f t="shared" si="173"/>
        <v>457.34462196312171</v>
      </c>
      <c r="BG301" s="49">
        <f t="shared" si="174"/>
        <v>658.91629567588336</v>
      </c>
      <c r="BH301" s="73">
        <f t="shared" si="175"/>
        <v>1184.858860789217</v>
      </c>
      <c r="BI301" s="49">
        <f>VLOOKUP(A301,'1_12'!B:Q,16,0)</f>
        <v>1772.9900000000002</v>
      </c>
      <c r="BJ301" s="74">
        <f t="shared" si="176"/>
        <v>-588.1311392107832</v>
      </c>
      <c r="BK301" s="50">
        <f t="shared" si="177"/>
        <v>1.9258002940886706E-3</v>
      </c>
    </row>
    <row r="302" spans="1:63" x14ac:dyDescent="0.3">
      <c r="A302" s="79" t="s">
        <v>1904</v>
      </c>
      <c r="B302" s="79" t="s">
        <v>1905</v>
      </c>
      <c r="C302" s="79">
        <f>VLOOKUP(B302,Площадь!A:B,2,0)</f>
        <v>17.3</v>
      </c>
      <c r="D302" s="97"/>
      <c r="E302">
        <v>31</v>
      </c>
      <c r="F302">
        <v>28</v>
      </c>
      <c r="G302">
        <v>31</v>
      </c>
      <c r="H302">
        <v>30</v>
      </c>
      <c r="I302">
        <v>31</v>
      </c>
      <c r="J302">
        <v>30</v>
      </c>
      <c r="K302">
        <v>31</v>
      </c>
      <c r="L302">
        <v>2</v>
      </c>
      <c r="Q302">
        <f t="shared" si="178"/>
        <v>214</v>
      </c>
      <c r="R302" s="116"/>
      <c r="S302" s="99"/>
      <c r="T302" s="50">
        <f t="shared" si="148"/>
        <v>0</v>
      </c>
      <c r="U302" s="50">
        <f t="shared" si="149"/>
        <v>0</v>
      </c>
      <c r="V302" s="50">
        <f t="shared" si="150"/>
        <v>0</v>
      </c>
      <c r="W302" s="50">
        <f t="shared" si="151"/>
        <v>0</v>
      </c>
      <c r="X302" s="50">
        <f t="shared" si="152"/>
        <v>0</v>
      </c>
      <c r="Y302" s="50"/>
      <c r="Z302" s="50"/>
      <c r="AA302" s="50"/>
      <c r="AB302" s="50"/>
      <c r="AC302" s="50"/>
      <c r="AD302" s="50">
        <f t="shared" si="153"/>
        <v>0</v>
      </c>
      <c r="AE302" s="50">
        <f t="shared" si="154"/>
        <v>0</v>
      </c>
      <c r="AF302" s="50">
        <f t="shared" si="155"/>
        <v>0</v>
      </c>
      <c r="AG302" s="50">
        <f t="shared" si="146"/>
        <v>0</v>
      </c>
      <c r="AI302" s="50">
        <f t="shared" si="156"/>
        <v>0</v>
      </c>
      <c r="AJ302" s="50">
        <f t="shared" si="157"/>
        <v>0</v>
      </c>
      <c r="AK302" s="50">
        <f t="shared" si="158"/>
        <v>0</v>
      </c>
      <c r="AL302" s="50">
        <f t="shared" si="159"/>
        <v>0.11636589237984295</v>
      </c>
      <c r="AR302" s="50">
        <f t="shared" si="160"/>
        <v>0</v>
      </c>
      <c r="AS302" s="50">
        <f t="shared" si="161"/>
        <v>0</v>
      </c>
      <c r="AT302" s="50">
        <f t="shared" si="162"/>
        <v>0</v>
      </c>
      <c r="AV302" s="49">
        <f t="shared" si="163"/>
        <v>0</v>
      </c>
      <c r="AW302" s="49">
        <f t="shared" si="164"/>
        <v>0</v>
      </c>
      <c r="AX302" s="49">
        <f t="shared" si="165"/>
        <v>0</v>
      </c>
      <c r="AY302" s="49">
        <f t="shared" si="166"/>
        <v>312.36794686875521</v>
      </c>
      <c r="AZ302" s="49">
        <f t="shared" si="167"/>
        <v>0</v>
      </c>
      <c r="BA302" s="49">
        <f t="shared" si="168"/>
        <v>0</v>
      </c>
      <c r="BB302" s="49">
        <f t="shared" si="169"/>
        <v>0</v>
      </c>
      <c r="BC302" s="49">
        <f t="shared" si="170"/>
        <v>0</v>
      </c>
      <c r="BD302" s="49">
        <f t="shared" si="171"/>
        <v>0</v>
      </c>
      <c r="BE302" s="49">
        <f t="shared" si="172"/>
        <v>0</v>
      </c>
      <c r="BF302" s="49">
        <f t="shared" si="173"/>
        <v>0</v>
      </c>
      <c r="BG302" s="49">
        <f t="shared" si="174"/>
        <v>0</v>
      </c>
      <c r="BH302" s="73">
        <f t="shared" si="175"/>
        <v>312.36794686875521</v>
      </c>
      <c r="BI302" s="49">
        <f>VLOOKUP(A302,'1_12'!B:Q,16,0)</f>
        <v>3020.17</v>
      </c>
      <c r="BJ302" s="74">
        <f t="shared" si="176"/>
        <v>-2707.802053131245</v>
      </c>
      <c r="BK302" s="50">
        <f t="shared" si="177"/>
        <v>5.6052934672371358E-4</v>
      </c>
    </row>
    <row r="303" spans="1:63" x14ac:dyDescent="0.3">
      <c r="A303" s="79" t="s">
        <v>2766</v>
      </c>
      <c r="B303" s="79" t="s">
        <v>1905</v>
      </c>
      <c r="C303" s="79">
        <f>VLOOKUP(B303,Площадь!A:B,2,0)</f>
        <v>17.3</v>
      </c>
      <c r="D303" s="97">
        <f>VLOOKUP(A303,'[1]3+паркинг2023'!$A:$E,5,0)</f>
        <v>45141</v>
      </c>
      <c r="L303">
        <f>31-L302</f>
        <v>29</v>
      </c>
      <c r="M303">
        <v>30</v>
      </c>
      <c r="N303">
        <v>31</v>
      </c>
      <c r="O303">
        <v>30</v>
      </c>
      <c r="P303">
        <v>31</v>
      </c>
      <c r="Q303">
        <f t="shared" si="178"/>
        <v>151</v>
      </c>
      <c r="R303" s="116"/>
      <c r="S303" s="99"/>
      <c r="T303" s="50">
        <f t="shared" si="148"/>
        <v>0</v>
      </c>
      <c r="U303" s="50">
        <f t="shared" si="149"/>
        <v>0</v>
      </c>
      <c r="V303" s="50">
        <f t="shared" si="150"/>
        <v>0</v>
      </c>
      <c r="W303" s="50">
        <f t="shared" si="151"/>
        <v>0</v>
      </c>
      <c r="X303" s="50">
        <f t="shared" si="152"/>
        <v>0</v>
      </c>
      <c r="Y303" s="50"/>
      <c r="Z303" s="50"/>
      <c r="AA303" s="50"/>
      <c r="AB303" s="50"/>
      <c r="AC303" s="50"/>
      <c r="AD303" s="50">
        <f t="shared" si="153"/>
        <v>0</v>
      </c>
      <c r="AE303" s="50">
        <f t="shared" si="154"/>
        <v>0</v>
      </c>
      <c r="AF303" s="50">
        <f t="shared" si="155"/>
        <v>0</v>
      </c>
      <c r="AG303" s="50">
        <f t="shared" si="146"/>
        <v>0</v>
      </c>
      <c r="AI303" s="50">
        <f t="shared" si="156"/>
        <v>0</v>
      </c>
      <c r="AJ303" s="50">
        <f t="shared" si="157"/>
        <v>0</v>
      </c>
      <c r="AK303" s="50">
        <f t="shared" si="158"/>
        <v>0</v>
      </c>
      <c r="AL303" s="50">
        <f t="shared" si="159"/>
        <v>0</v>
      </c>
      <c r="AR303" s="50">
        <f t="shared" si="160"/>
        <v>0.14350755347480976</v>
      </c>
      <c r="AS303" s="50">
        <f t="shared" si="161"/>
        <v>0.15431763313169747</v>
      </c>
      <c r="AT303" s="50">
        <f t="shared" si="162"/>
        <v>0.22233212832839933</v>
      </c>
      <c r="AV303" s="49">
        <f t="shared" si="163"/>
        <v>0</v>
      </c>
      <c r="AW303" s="49">
        <f t="shared" si="164"/>
        <v>0</v>
      </c>
      <c r="AX303" s="49">
        <f t="shared" si="165"/>
        <v>0</v>
      </c>
      <c r="AY303" s="49">
        <f t="shared" si="166"/>
        <v>0</v>
      </c>
      <c r="AZ303" s="49">
        <f t="shared" si="167"/>
        <v>0</v>
      </c>
      <c r="BA303" s="49">
        <f t="shared" si="168"/>
        <v>0</v>
      </c>
      <c r="BB303" s="49">
        <f t="shared" si="169"/>
        <v>0</v>
      </c>
      <c r="BC303" s="49">
        <f t="shared" si="170"/>
        <v>0</v>
      </c>
      <c r="BD303" s="49">
        <f t="shared" si="171"/>
        <v>0</v>
      </c>
      <c r="BE303" s="49">
        <f t="shared" si="172"/>
        <v>385.22593624564036</v>
      </c>
      <c r="BF303" s="49">
        <f t="shared" si="173"/>
        <v>414.24408167340346</v>
      </c>
      <c r="BG303" s="49">
        <f t="shared" si="174"/>
        <v>596.81947199962201</v>
      </c>
      <c r="BH303" s="73">
        <f t="shared" si="175"/>
        <v>1396.2894899186658</v>
      </c>
      <c r="BI303" s="49">
        <f>VLOOKUP(A303,'1_12'!B:Q,16,0)</f>
        <v>3667.0999999999995</v>
      </c>
      <c r="BJ303" s="74">
        <f t="shared" si="176"/>
        <v>-2270.8105100813336</v>
      </c>
      <c r="BK303" s="50">
        <f t="shared" si="177"/>
        <v>2.5055747347538849E-3</v>
      </c>
    </row>
    <row r="304" spans="1:63" x14ac:dyDescent="0.3">
      <c r="A304" s="79" t="s">
        <v>2204</v>
      </c>
      <c r="B304" s="79" t="s">
        <v>2205</v>
      </c>
      <c r="C304" s="79">
        <f>VLOOKUP(B304,Площадь!A:B,2,0)</f>
        <v>19.100000000000001</v>
      </c>
      <c r="D304" s="97"/>
      <c r="E304">
        <v>31</v>
      </c>
      <c r="F304">
        <v>28</v>
      </c>
      <c r="G304">
        <v>31</v>
      </c>
      <c r="H304">
        <v>30</v>
      </c>
      <c r="I304">
        <v>31</v>
      </c>
      <c r="J304">
        <v>30</v>
      </c>
      <c r="K304">
        <v>31</v>
      </c>
      <c r="L304">
        <v>31</v>
      </c>
      <c r="M304">
        <v>30</v>
      </c>
      <c r="N304">
        <v>31</v>
      </c>
      <c r="O304">
        <v>30</v>
      </c>
      <c r="P304">
        <v>31</v>
      </c>
      <c r="Q304">
        <f t="shared" ref="Q304:Q313" si="179">SUM(E304:P304)</f>
        <v>365</v>
      </c>
      <c r="R304" s="116"/>
      <c r="S304" s="99"/>
      <c r="T304" s="50">
        <f t="shared" si="148"/>
        <v>0</v>
      </c>
      <c r="U304" s="50">
        <f t="shared" si="149"/>
        <v>0</v>
      </c>
      <c r="V304" s="50">
        <f t="shared" si="150"/>
        <v>0</v>
      </c>
      <c r="W304" s="50">
        <f t="shared" si="151"/>
        <v>0</v>
      </c>
      <c r="X304" s="50">
        <f t="shared" si="152"/>
        <v>0</v>
      </c>
      <c r="Y304" s="50"/>
      <c r="Z304" s="50"/>
      <c r="AA304" s="50"/>
      <c r="AB304" s="50"/>
      <c r="AC304" s="50"/>
      <c r="AD304" s="50">
        <f t="shared" si="153"/>
        <v>0</v>
      </c>
      <c r="AE304" s="50">
        <f t="shared" si="154"/>
        <v>0</v>
      </c>
      <c r="AF304" s="50">
        <f t="shared" si="155"/>
        <v>0</v>
      </c>
      <c r="AG304" s="50">
        <f t="shared" si="146"/>
        <v>0</v>
      </c>
      <c r="AI304" s="50">
        <f t="shared" si="156"/>
        <v>0</v>
      </c>
      <c r="AJ304" s="50">
        <f t="shared" si="157"/>
        <v>0</v>
      </c>
      <c r="AK304" s="50">
        <f t="shared" si="158"/>
        <v>0</v>
      </c>
      <c r="AL304" s="50">
        <f t="shared" si="159"/>
        <v>0.12847332626907518</v>
      </c>
      <c r="AR304" s="50">
        <f t="shared" si="160"/>
        <v>0.1584389752236339</v>
      </c>
      <c r="AS304" s="50">
        <f t="shared" si="161"/>
        <v>0.17037380305291455</v>
      </c>
      <c r="AT304" s="50">
        <f t="shared" si="162"/>
        <v>0.24546495092904205</v>
      </c>
      <c r="AV304" s="49">
        <f t="shared" si="163"/>
        <v>0</v>
      </c>
      <c r="AW304" s="49">
        <f t="shared" si="164"/>
        <v>0</v>
      </c>
      <c r="AX304" s="49">
        <f t="shared" si="165"/>
        <v>0</v>
      </c>
      <c r="AY304" s="49">
        <f t="shared" si="166"/>
        <v>344.86865810365464</v>
      </c>
      <c r="AZ304" s="49">
        <f t="shared" si="167"/>
        <v>0</v>
      </c>
      <c r="BA304" s="49">
        <f t="shared" si="168"/>
        <v>0</v>
      </c>
      <c r="BB304" s="49">
        <f t="shared" si="169"/>
        <v>0</v>
      </c>
      <c r="BC304" s="49">
        <f t="shared" si="170"/>
        <v>0</v>
      </c>
      <c r="BD304" s="49">
        <f t="shared" si="171"/>
        <v>0</v>
      </c>
      <c r="BE304" s="49">
        <f t="shared" si="172"/>
        <v>425.30724753131392</v>
      </c>
      <c r="BF304" s="49">
        <f t="shared" si="173"/>
        <v>457.34462196312171</v>
      </c>
      <c r="BG304" s="49">
        <f t="shared" si="174"/>
        <v>658.91629567588336</v>
      </c>
      <c r="BH304" s="73">
        <f t="shared" si="175"/>
        <v>1886.4368232739735</v>
      </c>
      <c r="BI304" s="49">
        <f>VLOOKUP(A304,'1_12'!B:Q,16,0)</f>
        <v>7383.06</v>
      </c>
      <c r="BJ304" s="74">
        <f t="shared" si="176"/>
        <v>-5496.6231767260269</v>
      </c>
      <c r="BK304" s="50">
        <f t="shared" si="177"/>
        <v>3.0661040814775986E-3</v>
      </c>
    </row>
    <row r="305" spans="1:63" x14ac:dyDescent="0.3">
      <c r="A305" s="79" t="s">
        <v>2016</v>
      </c>
      <c r="B305" s="79" t="s">
        <v>2017</v>
      </c>
      <c r="C305" s="79">
        <f>VLOOKUP(B305,Площадь!A:B,2,0)</f>
        <v>19.399999999999999</v>
      </c>
      <c r="D305" s="97"/>
      <c r="E305">
        <v>31</v>
      </c>
      <c r="F305">
        <v>28</v>
      </c>
      <c r="G305">
        <v>31</v>
      </c>
      <c r="H305">
        <v>30</v>
      </c>
      <c r="I305">
        <v>31</v>
      </c>
      <c r="J305">
        <v>30</v>
      </c>
      <c r="K305">
        <v>31</v>
      </c>
      <c r="L305">
        <v>31</v>
      </c>
      <c r="M305">
        <v>30</v>
      </c>
      <c r="N305">
        <v>31</v>
      </c>
      <c r="O305">
        <v>30</v>
      </c>
      <c r="P305">
        <v>31</v>
      </c>
      <c r="Q305">
        <f t="shared" si="179"/>
        <v>365</v>
      </c>
      <c r="R305" s="116"/>
      <c r="S305" s="99"/>
      <c r="T305" s="50">
        <f t="shared" si="148"/>
        <v>0</v>
      </c>
      <c r="U305" s="50">
        <f t="shared" si="149"/>
        <v>0</v>
      </c>
      <c r="V305" s="50">
        <f t="shared" si="150"/>
        <v>0</v>
      </c>
      <c r="W305" s="50">
        <f t="shared" si="151"/>
        <v>0</v>
      </c>
      <c r="X305" s="50">
        <f t="shared" si="152"/>
        <v>0</v>
      </c>
      <c r="Y305" s="50"/>
      <c r="Z305" s="50"/>
      <c r="AA305" s="50"/>
      <c r="AB305" s="50"/>
      <c r="AC305" s="50"/>
      <c r="AD305" s="50">
        <f t="shared" si="153"/>
        <v>0</v>
      </c>
      <c r="AE305" s="50">
        <f t="shared" si="154"/>
        <v>0</v>
      </c>
      <c r="AF305" s="50">
        <f t="shared" si="155"/>
        <v>0</v>
      </c>
      <c r="AG305" s="50">
        <f t="shared" si="146"/>
        <v>0</v>
      </c>
      <c r="AI305" s="50">
        <f t="shared" si="156"/>
        <v>0</v>
      </c>
      <c r="AJ305" s="50">
        <f t="shared" si="157"/>
        <v>0</v>
      </c>
      <c r="AK305" s="50">
        <f t="shared" si="158"/>
        <v>0</v>
      </c>
      <c r="AL305" s="50">
        <f t="shared" si="159"/>
        <v>0.13049123191728051</v>
      </c>
      <c r="AR305" s="50">
        <f t="shared" si="160"/>
        <v>0.16092754551510458</v>
      </c>
      <c r="AS305" s="50">
        <f t="shared" si="161"/>
        <v>0.17304983137311736</v>
      </c>
      <c r="AT305" s="50">
        <f t="shared" si="162"/>
        <v>0.24932042136248245</v>
      </c>
      <c r="AV305" s="49">
        <f t="shared" si="163"/>
        <v>0</v>
      </c>
      <c r="AW305" s="49">
        <f t="shared" si="164"/>
        <v>0</v>
      </c>
      <c r="AX305" s="49">
        <f t="shared" si="165"/>
        <v>0</v>
      </c>
      <c r="AY305" s="49">
        <f t="shared" si="166"/>
        <v>350.28544330947113</v>
      </c>
      <c r="AZ305" s="49">
        <f t="shared" si="167"/>
        <v>0</v>
      </c>
      <c r="BA305" s="49">
        <f t="shared" si="168"/>
        <v>0</v>
      </c>
      <c r="BB305" s="49">
        <f t="shared" si="169"/>
        <v>0</v>
      </c>
      <c r="BC305" s="49">
        <f t="shared" si="170"/>
        <v>0</v>
      </c>
      <c r="BD305" s="49">
        <f t="shared" si="171"/>
        <v>0</v>
      </c>
      <c r="BE305" s="49">
        <f t="shared" si="172"/>
        <v>431.98746607892616</v>
      </c>
      <c r="BF305" s="49">
        <f t="shared" si="173"/>
        <v>464.52804534474132</v>
      </c>
      <c r="BG305" s="49">
        <f t="shared" si="174"/>
        <v>669.26576628859345</v>
      </c>
      <c r="BH305" s="73">
        <f t="shared" si="175"/>
        <v>1916.0667210217321</v>
      </c>
      <c r="BI305" s="49">
        <f>VLOOKUP(A305,'1_12'!B:Q,16,0)</f>
        <v>7499.0699999999979</v>
      </c>
      <c r="BJ305" s="74">
        <f t="shared" si="176"/>
        <v>-5583.0032789782654</v>
      </c>
      <c r="BK305" s="50">
        <f t="shared" si="177"/>
        <v>3.0661040814775986E-3</v>
      </c>
    </row>
    <row r="306" spans="1:63" x14ac:dyDescent="0.3">
      <c r="A306" s="79" t="s">
        <v>1292</v>
      </c>
      <c r="B306" s="79" t="s">
        <v>1293</v>
      </c>
      <c r="C306" s="79">
        <f>VLOOKUP(B306,Площадь!A:B,2,0)</f>
        <v>22.2</v>
      </c>
      <c r="D306" s="97"/>
      <c r="E306">
        <v>31</v>
      </c>
      <c r="F306">
        <v>28</v>
      </c>
      <c r="G306">
        <v>31</v>
      </c>
      <c r="H306">
        <v>30</v>
      </c>
      <c r="I306">
        <v>31</v>
      </c>
      <c r="J306">
        <v>30</v>
      </c>
      <c r="K306">
        <v>31</v>
      </c>
      <c r="L306">
        <v>31</v>
      </c>
      <c r="M306">
        <v>30</v>
      </c>
      <c r="N306">
        <v>31</v>
      </c>
      <c r="O306">
        <v>30</v>
      </c>
      <c r="P306">
        <v>31</v>
      </c>
      <c r="Q306">
        <f t="shared" si="179"/>
        <v>365</v>
      </c>
      <c r="R306" s="116"/>
      <c r="S306" s="99"/>
      <c r="T306" s="50">
        <f t="shared" si="148"/>
        <v>0</v>
      </c>
      <c r="U306" s="50">
        <f t="shared" si="149"/>
        <v>0</v>
      </c>
      <c r="V306" s="50">
        <f t="shared" si="150"/>
        <v>0</v>
      </c>
      <c r="W306" s="50">
        <f t="shared" si="151"/>
        <v>0</v>
      </c>
      <c r="X306" s="50">
        <f t="shared" si="152"/>
        <v>0</v>
      </c>
      <c r="Y306" s="50"/>
      <c r="Z306" s="50"/>
      <c r="AA306" s="50"/>
      <c r="AB306" s="50"/>
      <c r="AC306" s="50"/>
      <c r="AD306" s="50">
        <f t="shared" si="153"/>
        <v>0</v>
      </c>
      <c r="AE306" s="50">
        <f t="shared" si="154"/>
        <v>0</v>
      </c>
      <c r="AF306" s="50">
        <f t="shared" si="155"/>
        <v>0</v>
      </c>
      <c r="AG306" s="50">
        <f t="shared" si="146"/>
        <v>0</v>
      </c>
      <c r="AI306" s="50">
        <f t="shared" si="156"/>
        <v>0</v>
      </c>
      <c r="AJ306" s="50">
        <f t="shared" si="157"/>
        <v>0</v>
      </c>
      <c r="AK306" s="50">
        <f t="shared" si="158"/>
        <v>0</v>
      </c>
      <c r="AL306" s="50">
        <f t="shared" si="159"/>
        <v>0.1493250179671973</v>
      </c>
      <c r="AR306" s="50">
        <f t="shared" si="160"/>
        <v>0.184154201568831</v>
      </c>
      <c r="AS306" s="50">
        <f t="shared" si="161"/>
        <v>0.19802609569501062</v>
      </c>
      <c r="AT306" s="50">
        <f t="shared" si="162"/>
        <v>0.28530481207459335</v>
      </c>
      <c r="AV306" s="49">
        <f t="shared" si="163"/>
        <v>0</v>
      </c>
      <c r="AW306" s="49">
        <f t="shared" si="164"/>
        <v>0</v>
      </c>
      <c r="AX306" s="49">
        <f t="shared" si="165"/>
        <v>0</v>
      </c>
      <c r="AY306" s="49">
        <f t="shared" si="166"/>
        <v>400.84210523042577</v>
      </c>
      <c r="AZ306" s="49">
        <f t="shared" si="167"/>
        <v>0</v>
      </c>
      <c r="BA306" s="49">
        <f t="shared" si="168"/>
        <v>0</v>
      </c>
      <c r="BB306" s="49">
        <f t="shared" si="169"/>
        <v>0</v>
      </c>
      <c r="BC306" s="49">
        <f t="shared" si="170"/>
        <v>0</v>
      </c>
      <c r="BD306" s="49">
        <f t="shared" si="171"/>
        <v>0</v>
      </c>
      <c r="BE306" s="49">
        <f t="shared" si="172"/>
        <v>494.3361725233072</v>
      </c>
      <c r="BF306" s="49">
        <f t="shared" si="173"/>
        <v>531.57333023985871</v>
      </c>
      <c r="BG306" s="49">
        <f t="shared" si="174"/>
        <v>765.86082534055549</v>
      </c>
      <c r="BH306" s="73">
        <f t="shared" si="175"/>
        <v>2192.6124333341472</v>
      </c>
      <c r="BI306" s="49">
        <f>VLOOKUP(A306,'1_12'!B:Q,16,0)</f>
        <v>8581.3199999999979</v>
      </c>
      <c r="BJ306" s="74">
        <f t="shared" si="176"/>
        <v>-6388.7075666658511</v>
      </c>
      <c r="BK306" s="50">
        <f t="shared" si="177"/>
        <v>3.0661040814775986E-3</v>
      </c>
    </row>
    <row r="307" spans="1:63" x14ac:dyDescent="0.3">
      <c r="A307" s="79" t="s">
        <v>1620</v>
      </c>
      <c r="B307" s="79" t="s">
        <v>1621</v>
      </c>
      <c r="C307" s="79">
        <f>VLOOKUP(B307,Площадь!A:B,2,0)</f>
        <v>20</v>
      </c>
      <c r="D307" s="97"/>
      <c r="E307">
        <v>31</v>
      </c>
      <c r="F307">
        <v>28</v>
      </c>
      <c r="G307">
        <v>31</v>
      </c>
      <c r="H307">
        <v>30</v>
      </c>
      <c r="I307">
        <v>31</v>
      </c>
      <c r="J307">
        <v>30</v>
      </c>
      <c r="K307">
        <v>31</v>
      </c>
      <c r="L307">
        <v>31</v>
      </c>
      <c r="M307">
        <v>30</v>
      </c>
      <c r="N307">
        <v>31</v>
      </c>
      <c r="O307">
        <v>30</v>
      </c>
      <c r="P307">
        <v>31</v>
      </c>
      <c r="Q307">
        <f t="shared" si="179"/>
        <v>365</v>
      </c>
      <c r="R307" s="116"/>
      <c r="S307" s="99"/>
      <c r="T307" s="50">
        <f t="shared" si="148"/>
        <v>0</v>
      </c>
      <c r="U307" s="50">
        <f t="shared" si="149"/>
        <v>0</v>
      </c>
      <c r="V307" s="50">
        <f t="shared" si="150"/>
        <v>0</v>
      </c>
      <c r="W307" s="50">
        <f t="shared" si="151"/>
        <v>0</v>
      </c>
      <c r="X307" s="50">
        <f t="shared" si="152"/>
        <v>0</v>
      </c>
      <c r="Y307" s="50"/>
      <c r="Z307" s="50"/>
      <c r="AA307" s="50"/>
      <c r="AB307" s="50"/>
      <c r="AC307" s="50"/>
      <c r="AD307" s="50">
        <f t="shared" si="153"/>
        <v>0</v>
      </c>
      <c r="AE307" s="50">
        <f t="shared" si="154"/>
        <v>0</v>
      </c>
      <c r="AF307" s="50">
        <f t="shared" si="155"/>
        <v>0</v>
      </c>
      <c r="AG307" s="50">
        <f t="shared" si="146"/>
        <v>0</v>
      </c>
      <c r="AI307" s="50">
        <f t="shared" si="156"/>
        <v>0</v>
      </c>
      <c r="AJ307" s="50">
        <f t="shared" si="157"/>
        <v>0</v>
      </c>
      <c r="AK307" s="50">
        <f t="shared" si="158"/>
        <v>0</v>
      </c>
      <c r="AL307" s="50">
        <f t="shared" si="159"/>
        <v>0.13452704321369127</v>
      </c>
      <c r="AR307" s="50">
        <f t="shared" si="160"/>
        <v>0.16590468609804596</v>
      </c>
      <c r="AS307" s="50">
        <f t="shared" si="161"/>
        <v>0.17840188801352308</v>
      </c>
      <c r="AT307" s="50">
        <f t="shared" si="162"/>
        <v>0.2570313622293634</v>
      </c>
      <c r="AV307" s="49">
        <f t="shared" si="163"/>
        <v>0</v>
      </c>
      <c r="AW307" s="49">
        <f t="shared" si="164"/>
        <v>0</v>
      </c>
      <c r="AX307" s="49">
        <f t="shared" si="165"/>
        <v>0</v>
      </c>
      <c r="AY307" s="49">
        <f t="shared" si="166"/>
        <v>361.1190137211043</v>
      </c>
      <c r="AZ307" s="49">
        <f t="shared" si="167"/>
        <v>0</v>
      </c>
      <c r="BA307" s="49">
        <f t="shared" si="168"/>
        <v>0</v>
      </c>
      <c r="BB307" s="49">
        <f t="shared" si="169"/>
        <v>0</v>
      </c>
      <c r="BC307" s="49">
        <f t="shared" si="170"/>
        <v>0</v>
      </c>
      <c r="BD307" s="49">
        <f t="shared" si="171"/>
        <v>0</v>
      </c>
      <c r="BE307" s="49">
        <f t="shared" si="172"/>
        <v>445.34790317415064</v>
      </c>
      <c r="BF307" s="49">
        <f t="shared" si="173"/>
        <v>478.89489210798087</v>
      </c>
      <c r="BG307" s="49">
        <f t="shared" si="174"/>
        <v>689.96470751401398</v>
      </c>
      <c r="BH307" s="73">
        <f t="shared" si="175"/>
        <v>1975.3265165172497</v>
      </c>
      <c r="BI307" s="49">
        <f>VLOOKUP(A307,'1_12'!B:Q,16,0)</f>
        <v>7731</v>
      </c>
      <c r="BJ307" s="74">
        <f t="shared" si="176"/>
        <v>-5755.6734834827503</v>
      </c>
      <c r="BK307" s="50">
        <f t="shared" si="177"/>
        <v>3.0661040814775986E-3</v>
      </c>
    </row>
    <row r="308" spans="1:63" x14ac:dyDescent="0.3">
      <c r="A308" s="79" t="s">
        <v>1680</v>
      </c>
      <c r="B308" s="79" t="s">
        <v>1681</v>
      </c>
      <c r="C308" s="79">
        <f>VLOOKUP(B308,Площадь!A:B,2,0)</f>
        <v>19.600000000000001</v>
      </c>
      <c r="D308" s="97"/>
      <c r="E308">
        <v>31</v>
      </c>
      <c r="F308">
        <v>28</v>
      </c>
      <c r="G308">
        <v>31</v>
      </c>
      <c r="H308">
        <v>30</v>
      </c>
      <c r="I308">
        <v>31</v>
      </c>
      <c r="J308">
        <v>30</v>
      </c>
      <c r="K308">
        <v>31</v>
      </c>
      <c r="L308">
        <v>31</v>
      </c>
      <c r="M308">
        <v>30</v>
      </c>
      <c r="N308">
        <v>31</v>
      </c>
      <c r="O308">
        <v>30</v>
      </c>
      <c r="P308">
        <v>31</v>
      </c>
      <c r="Q308">
        <f t="shared" si="179"/>
        <v>365</v>
      </c>
      <c r="R308" s="116"/>
      <c r="S308" s="99"/>
      <c r="T308" s="50">
        <f t="shared" si="148"/>
        <v>0</v>
      </c>
      <c r="U308" s="50">
        <f t="shared" si="149"/>
        <v>0</v>
      </c>
      <c r="V308" s="50">
        <f t="shared" si="150"/>
        <v>0</v>
      </c>
      <c r="W308" s="50">
        <f t="shared" si="151"/>
        <v>0</v>
      </c>
      <c r="X308" s="50">
        <f t="shared" si="152"/>
        <v>0</v>
      </c>
      <c r="Y308" s="50"/>
      <c r="Z308" s="50"/>
      <c r="AA308" s="50"/>
      <c r="AB308" s="50"/>
      <c r="AC308" s="50"/>
      <c r="AD308" s="50">
        <f t="shared" si="153"/>
        <v>0</v>
      </c>
      <c r="AE308" s="50">
        <f t="shared" si="154"/>
        <v>0</v>
      </c>
      <c r="AF308" s="50">
        <f t="shared" si="155"/>
        <v>0</v>
      </c>
      <c r="AG308" s="50">
        <f t="shared" si="146"/>
        <v>0</v>
      </c>
      <c r="AI308" s="50">
        <f t="shared" si="156"/>
        <v>0</v>
      </c>
      <c r="AJ308" s="50">
        <f t="shared" si="157"/>
        <v>0</v>
      </c>
      <c r="AK308" s="50">
        <f t="shared" si="158"/>
        <v>0</v>
      </c>
      <c r="AL308" s="50">
        <f t="shared" si="159"/>
        <v>0.13183650234941746</v>
      </c>
      <c r="AR308" s="50">
        <f t="shared" si="160"/>
        <v>0.16258659237608505</v>
      </c>
      <c r="AS308" s="50">
        <f t="shared" si="161"/>
        <v>0.17483385025325263</v>
      </c>
      <c r="AT308" s="50">
        <f t="shared" si="162"/>
        <v>0.2518907349847761</v>
      </c>
      <c r="AV308" s="49">
        <f t="shared" si="163"/>
        <v>0</v>
      </c>
      <c r="AW308" s="49">
        <f t="shared" si="164"/>
        <v>0</v>
      </c>
      <c r="AX308" s="49">
        <f t="shared" si="165"/>
        <v>0</v>
      </c>
      <c r="AY308" s="49">
        <f t="shared" si="166"/>
        <v>353.8966334466823</v>
      </c>
      <c r="AZ308" s="49">
        <f t="shared" si="167"/>
        <v>0</v>
      </c>
      <c r="BA308" s="49">
        <f t="shared" si="168"/>
        <v>0</v>
      </c>
      <c r="BB308" s="49">
        <f t="shared" si="169"/>
        <v>0</v>
      </c>
      <c r="BC308" s="49">
        <f t="shared" si="170"/>
        <v>0</v>
      </c>
      <c r="BD308" s="49">
        <f t="shared" si="171"/>
        <v>0</v>
      </c>
      <c r="BE308" s="49">
        <f t="shared" si="172"/>
        <v>436.44094511066771</v>
      </c>
      <c r="BF308" s="49">
        <f t="shared" si="173"/>
        <v>469.31699426582122</v>
      </c>
      <c r="BG308" s="49">
        <f t="shared" si="174"/>
        <v>676.16541336373359</v>
      </c>
      <c r="BH308" s="73">
        <f t="shared" si="175"/>
        <v>1935.8199861869048</v>
      </c>
      <c r="BI308" s="49">
        <f>VLOOKUP(A308,'1_12'!B:Q,16,0)</f>
        <v>7576.3799999999992</v>
      </c>
      <c r="BJ308" s="74">
        <f t="shared" si="176"/>
        <v>-5640.560013813094</v>
      </c>
      <c r="BK308" s="50">
        <f t="shared" si="177"/>
        <v>3.0661040814775986E-3</v>
      </c>
    </row>
    <row r="309" spans="1:63" x14ac:dyDescent="0.3">
      <c r="A309" s="79" t="s">
        <v>2388</v>
      </c>
      <c r="B309" s="79" t="s">
        <v>2389</v>
      </c>
      <c r="C309" s="79">
        <f>VLOOKUP(B309,Площадь!A:B,2,0)</f>
        <v>16.899999999999999</v>
      </c>
      <c r="D309" s="97"/>
      <c r="E309">
        <v>31</v>
      </c>
      <c r="F309">
        <v>28</v>
      </c>
      <c r="G309">
        <v>31</v>
      </c>
      <c r="H309">
        <v>30</v>
      </c>
      <c r="I309">
        <v>31</v>
      </c>
      <c r="J309">
        <v>30</v>
      </c>
      <c r="K309">
        <v>31</v>
      </c>
      <c r="L309">
        <v>31</v>
      </c>
      <c r="M309">
        <v>30</v>
      </c>
      <c r="N309">
        <v>31</v>
      </c>
      <c r="O309">
        <v>30</v>
      </c>
      <c r="P309">
        <v>31</v>
      </c>
      <c r="Q309">
        <f t="shared" si="179"/>
        <v>365</v>
      </c>
      <c r="R309" s="116"/>
      <c r="S309" s="99"/>
      <c r="T309" s="50">
        <f t="shared" si="148"/>
        <v>0</v>
      </c>
      <c r="U309" s="50">
        <f t="shared" si="149"/>
        <v>0</v>
      </c>
      <c r="V309" s="50">
        <f t="shared" si="150"/>
        <v>0</v>
      </c>
      <c r="W309" s="50">
        <f t="shared" si="151"/>
        <v>0</v>
      </c>
      <c r="X309" s="50">
        <f t="shared" si="152"/>
        <v>0</v>
      </c>
      <c r="Y309" s="50"/>
      <c r="Z309" s="50"/>
      <c r="AA309" s="50"/>
      <c r="AB309" s="50"/>
      <c r="AC309" s="50"/>
      <c r="AD309" s="50">
        <f t="shared" si="153"/>
        <v>0</v>
      </c>
      <c r="AE309" s="50">
        <f t="shared" si="154"/>
        <v>0</v>
      </c>
      <c r="AF309" s="50">
        <f t="shared" si="155"/>
        <v>0</v>
      </c>
      <c r="AG309" s="50">
        <f t="shared" si="146"/>
        <v>0</v>
      </c>
      <c r="AI309" s="50">
        <f t="shared" si="156"/>
        <v>0</v>
      </c>
      <c r="AJ309" s="50">
        <f t="shared" si="157"/>
        <v>0</v>
      </c>
      <c r="AK309" s="50">
        <f t="shared" si="158"/>
        <v>0</v>
      </c>
      <c r="AL309" s="50">
        <f t="shared" si="159"/>
        <v>0.11367535151556911</v>
      </c>
      <c r="AR309" s="50">
        <f t="shared" si="160"/>
        <v>0.14018945975284883</v>
      </c>
      <c r="AS309" s="50">
        <f t="shared" si="161"/>
        <v>0.15074959537142699</v>
      </c>
      <c r="AT309" s="50">
        <f t="shared" si="162"/>
        <v>0.21719150108381202</v>
      </c>
      <c r="AV309" s="49">
        <f t="shared" si="163"/>
        <v>0</v>
      </c>
      <c r="AW309" s="49">
        <f t="shared" si="164"/>
        <v>0</v>
      </c>
      <c r="AX309" s="49">
        <f t="shared" si="165"/>
        <v>0</v>
      </c>
      <c r="AY309" s="49">
        <f t="shared" si="166"/>
        <v>305.1455665943331</v>
      </c>
      <c r="AZ309" s="49">
        <f t="shared" si="167"/>
        <v>0</v>
      </c>
      <c r="BA309" s="49">
        <f t="shared" si="168"/>
        <v>0</v>
      </c>
      <c r="BB309" s="49">
        <f t="shared" si="169"/>
        <v>0</v>
      </c>
      <c r="BC309" s="49">
        <f t="shared" si="170"/>
        <v>0</v>
      </c>
      <c r="BD309" s="49">
        <f t="shared" si="171"/>
        <v>0</v>
      </c>
      <c r="BE309" s="49">
        <f t="shared" si="172"/>
        <v>376.31897818215731</v>
      </c>
      <c r="BF309" s="49">
        <f t="shared" si="173"/>
        <v>404.66618383124376</v>
      </c>
      <c r="BG309" s="49">
        <f t="shared" si="174"/>
        <v>583.02017784934162</v>
      </c>
      <c r="BH309" s="73">
        <f t="shared" si="175"/>
        <v>1669.1509064570755</v>
      </c>
      <c r="BI309" s="49">
        <f>VLOOKUP(A309,'1_12'!B:Q,16,0)</f>
        <v>6532.6500000000015</v>
      </c>
      <c r="BJ309" s="74">
        <f t="shared" si="176"/>
        <v>-4863.4990935429259</v>
      </c>
      <c r="BK309" s="50">
        <f t="shared" si="177"/>
        <v>3.0661040814775982E-3</v>
      </c>
    </row>
    <row r="310" spans="1:63" x14ac:dyDescent="0.3">
      <c r="A310" s="79" t="s">
        <v>2456</v>
      </c>
      <c r="B310" s="79" t="s">
        <v>2457</v>
      </c>
      <c r="C310" s="79">
        <f>VLOOKUP(B310,Площадь!A:B,2,0)</f>
        <v>21.8</v>
      </c>
      <c r="D310" s="97"/>
      <c r="E310">
        <v>31</v>
      </c>
      <c r="F310">
        <v>28</v>
      </c>
      <c r="G310">
        <v>31</v>
      </c>
      <c r="H310">
        <v>30</v>
      </c>
      <c r="I310">
        <v>31</v>
      </c>
      <c r="J310">
        <v>30</v>
      </c>
      <c r="K310">
        <v>31</v>
      </c>
      <c r="L310">
        <v>31</v>
      </c>
      <c r="M310">
        <v>30</v>
      </c>
      <c r="N310">
        <v>31</v>
      </c>
      <c r="O310">
        <v>30</v>
      </c>
      <c r="P310">
        <v>31</v>
      </c>
      <c r="Q310">
        <f t="shared" si="179"/>
        <v>365</v>
      </c>
      <c r="R310" s="116"/>
      <c r="S310" s="99"/>
      <c r="T310" s="50">
        <f t="shared" si="148"/>
        <v>0</v>
      </c>
      <c r="U310" s="50">
        <f t="shared" si="149"/>
        <v>0</v>
      </c>
      <c r="V310" s="50">
        <f t="shared" si="150"/>
        <v>0</v>
      </c>
      <c r="W310" s="50">
        <f t="shared" si="151"/>
        <v>0</v>
      </c>
      <c r="X310" s="50">
        <f t="shared" si="152"/>
        <v>0</v>
      </c>
      <c r="Y310" s="50"/>
      <c r="Z310" s="50"/>
      <c r="AA310" s="50"/>
      <c r="AB310" s="50"/>
      <c r="AC310" s="50"/>
      <c r="AD310" s="50">
        <f t="shared" si="153"/>
        <v>0</v>
      </c>
      <c r="AE310" s="50">
        <f t="shared" si="154"/>
        <v>0</v>
      </c>
      <c r="AF310" s="50">
        <f t="shared" si="155"/>
        <v>0</v>
      </c>
      <c r="AG310" s="50">
        <f t="shared" si="146"/>
        <v>0</v>
      </c>
      <c r="AI310" s="50">
        <f t="shared" si="156"/>
        <v>0</v>
      </c>
      <c r="AJ310" s="50">
        <f t="shared" si="157"/>
        <v>0</v>
      </c>
      <c r="AK310" s="50">
        <f t="shared" si="158"/>
        <v>0</v>
      </c>
      <c r="AL310" s="50">
        <f t="shared" si="159"/>
        <v>0.14663447710292349</v>
      </c>
      <c r="AR310" s="50">
        <f t="shared" si="160"/>
        <v>0.1808361078468701</v>
      </c>
      <c r="AS310" s="50">
        <f t="shared" si="161"/>
        <v>0.19445805793474016</v>
      </c>
      <c r="AT310" s="50">
        <f t="shared" si="162"/>
        <v>0.2801641848300061</v>
      </c>
      <c r="AV310" s="49">
        <f t="shared" si="163"/>
        <v>0</v>
      </c>
      <c r="AW310" s="49">
        <f t="shared" si="164"/>
        <v>0</v>
      </c>
      <c r="AX310" s="49">
        <f t="shared" si="165"/>
        <v>0</v>
      </c>
      <c r="AY310" s="49">
        <f t="shared" si="166"/>
        <v>393.61972495600372</v>
      </c>
      <c r="AZ310" s="49">
        <f t="shared" si="167"/>
        <v>0</v>
      </c>
      <c r="BA310" s="49">
        <f t="shared" si="168"/>
        <v>0</v>
      </c>
      <c r="BB310" s="49">
        <f t="shared" si="169"/>
        <v>0</v>
      </c>
      <c r="BC310" s="49">
        <f t="shared" si="170"/>
        <v>0</v>
      </c>
      <c r="BD310" s="49">
        <f t="shared" si="171"/>
        <v>0</v>
      </c>
      <c r="BE310" s="49">
        <f t="shared" si="172"/>
        <v>485.42921445982427</v>
      </c>
      <c r="BF310" s="49">
        <f t="shared" si="173"/>
        <v>521.99543239769912</v>
      </c>
      <c r="BG310" s="49">
        <f t="shared" si="174"/>
        <v>752.06153119027522</v>
      </c>
      <c r="BH310" s="73">
        <f t="shared" si="175"/>
        <v>2153.1059030038023</v>
      </c>
      <c r="BI310" s="49">
        <f>VLOOKUP(A310,'1_12'!B:Q,16,0)</f>
        <v>8426.7000000000007</v>
      </c>
      <c r="BJ310" s="74">
        <f t="shared" si="176"/>
        <v>-6273.5940969961985</v>
      </c>
      <c r="BK310" s="50">
        <f t="shared" si="177"/>
        <v>3.066104081477599E-3</v>
      </c>
    </row>
    <row r="311" spans="1:63" x14ac:dyDescent="0.3">
      <c r="A311" s="79" t="s">
        <v>1298</v>
      </c>
      <c r="B311" s="79" t="s">
        <v>1299</v>
      </c>
      <c r="C311" s="79">
        <f>VLOOKUP(B311,Площадь!A:B,2,0)</f>
        <v>18.100000000000001</v>
      </c>
      <c r="D311" s="97"/>
      <c r="E311">
        <v>31</v>
      </c>
      <c r="F311">
        <v>28</v>
      </c>
      <c r="G311">
        <v>31</v>
      </c>
      <c r="H311">
        <v>30</v>
      </c>
      <c r="I311">
        <v>31</v>
      </c>
      <c r="J311">
        <v>30</v>
      </c>
      <c r="K311">
        <v>31</v>
      </c>
      <c r="L311">
        <v>31</v>
      </c>
      <c r="M311">
        <v>30</v>
      </c>
      <c r="N311">
        <v>31</v>
      </c>
      <c r="O311">
        <v>30</v>
      </c>
      <c r="P311">
        <v>31</v>
      </c>
      <c r="Q311">
        <f t="shared" si="179"/>
        <v>365</v>
      </c>
      <c r="R311" s="116"/>
      <c r="S311" s="99"/>
      <c r="T311" s="50">
        <f t="shared" si="148"/>
        <v>0</v>
      </c>
      <c r="U311" s="50">
        <f t="shared" si="149"/>
        <v>0</v>
      </c>
      <c r="V311" s="50">
        <f t="shared" si="150"/>
        <v>0</v>
      </c>
      <c r="W311" s="50">
        <f t="shared" si="151"/>
        <v>0</v>
      </c>
      <c r="X311" s="50">
        <f t="shared" si="152"/>
        <v>0</v>
      </c>
      <c r="Y311" s="50"/>
      <c r="Z311" s="50"/>
      <c r="AA311" s="50"/>
      <c r="AB311" s="50"/>
      <c r="AC311" s="50"/>
      <c r="AD311" s="50">
        <f t="shared" si="153"/>
        <v>0</v>
      </c>
      <c r="AE311" s="50">
        <f t="shared" si="154"/>
        <v>0</v>
      </c>
      <c r="AF311" s="50">
        <f t="shared" si="155"/>
        <v>0</v>
      </c>
      <c r="AG311" s="50">
        <f t="shared" si="146"/>
        <v>0</v>
      </c>
      <c r="AI311" s="50">
        <f t="shared" si="156"/>
        <v>0</v>
      </c>
      <c r="AJ311" s="50">
        <f t="shared" si="157"/>
        <v>0</v>
      </c>
      <c r="AK311" s="50">
        <f t="shared" si="158"/>
        <v>0</v>
      </c>
      <c r="AL311" s="50">
        <f t="shared" si="159"/>
        <v>0.12174697410839061</v>
      </c>
      <c r="AR311" s="50">
        <f t="shared" si="160"/>
        <v>0.15014374091873162</v>
      </c>
      <c r="AS311" s="50">
        <f t="shared" si="161"/>
        <v>0.1614537086522384</v>
      </c>
      <c r="AT311" s="50">
        <f t="shared" si="162"/>
        <v>0.23261338281757388</v>
      </c>
      <c r="AV311" s="49">
        <f t="shared" si="163"/>
        <v>0</v>
      </c>
      <c r="AW311" s="49">
        <f t="shared" si="164"/>
        <v>0</v>
      </c>
      <c r="AX311" s="49">
        <f t="shared" si="165"/>
        <v>0</v>
      </c>
      <c r="AY311" s="49">
        <f t="shared" si="166"/>
        <v>326.81270741759943</v>
      </c>
      <c r="AZ311" s="49">
        <f t="shared" si="167"/>
        <v>0</v>
      </c>
      <c r="BA311" s="49">
        <f t="shared" si="168"/>
        <v>0</v>
      </c>
      <c r="BB311" s="49">
        <f t="shared" si="169"/>
        <v>0</v>
      </c>
      <c r="BC311" s="49">
        <f t="shared" si="170"/>
        <v>0</v>
      </c>
      <c r="BD311" s="49">
        <f t="shared" si="171"/>
        <v>0</v>
      </c>
      <c r="BE311" s="49">
        <f t="shared" si="172"/>
        <v>403.03985237260645</v>
      </c>
      <c r="BF311" s="49">
        <f t="shared" si="173"/>
        <v>433.39987735772269</v>
      </c>
      <c r="BG311" s="49">
        <f t="shared" si="174"/>
        <v>624.41806030018267</v>
      </c>
      <c r="BH311" s="73">
        <f t="shared" si="175"/>
        <v>1787.6704974481113</v>
      </c>
      <c r="BI311" s="49">
        <f>VLOOKUP(A311,'1_12'!B:Q,16,0)</f>
        <v>6996.5100000000011</v>
      </c>
      <c r="BJ311" s="74">
        <f t="shared" si="176"/>
        <v>-5208.8395025518894</v>
      </c>
      <c r="BK311" s="50">
        <f t="shared" si="177"/>
        <v>3.066104081477599E-3</v>
      </c>
    </row>
    <row r="312" spans="1:63" x14ac:dyDescent="0.3">
      <c r="A312" s="79" t="s">
        <v>1924</v>
      </c>
      <c r="B312" s="79" t="s">
        <v>1925</v>
      </c>
      <c r="C312" s="79">
        <f>VLOOKUP(B312,Площадь!A:B,2,0)</f>
        <v>19.399999999999999</v>
      </c>
      <c r="D312" s="97"/>
      <c r="E312">
        <v>31</v>
      </c>
      <c r="F312">
        <v>28</v>
      </c>
      <c r="G312">
        <v>31</v>
      </c>
      <c r="H312">
        <v>30</v>
      </c>
      <c r="I312">
        <v>25</v>
      </c>
      <c r="Q312">
        <f t="shared" si="179"/>
        <v>145</v>
      </c>
      <c r="R312" s="116"/>
      <c r="S312" s="99"/>
      <c r="T312" s="50">
        <f t="shared" si="148"/>
        <v>0</v>
      </c>
      <c r="U312" s="50">
        <f t="shared" si="149"/>
        <v>0</v>
      </c>
      <c r="V312" s="50">
        <f t="shared" si="150"/>
        <v>0</v>
      </c>
      <c r="W312" s="50">
        <f t="shared" si="151"/>
        <v>0</v>
      </c>
      <c r="X312" s="50">
        <f t="shared" si="152"/>
        <v>0</v>
      </c>
      <c r="Y312" s="50"/>
      <c r="Z312" s="50"/>
      <c r="AA312" s="50"/>
      <c r="AB312" s="50"/>
      <c r="AC312" s="50"/>
      <c r="AD312" s="50">
        <f t="shared" si="153"/>
        <v>0</v>
      </c>
      <c r="AE312" s="50">
        <f t="shared" si="154"/>
        <v>0</v>
      </c>
      <c r="AF312" s="50">
        <f t="shared" si="155"/>
        <v>0</v>
      </c>
      <c r="AG312" s="50">
        <f t="shared" si="146"/>
        <v>0</v>
      </c>
      <c r="AI312" s="50">
        <f t="shared" si="156"/>
        <v>0</v>
      </c>
      <c r="AJ312" s="50">
        <f t="shared" si="157"/>
        <v>0</v>
      </c>
      <c r="AK312" s="50">
        <f t="shared" si="158"/>
        <v>0</v>
      </c>
      <c r="AL312" s="50">
        <f t="shared" si="159"/>
        <v>0.13049123191728051</v>
      </c>
      <c r="AR312" s="50">
        <f t="shared" si="160"/>
        <v>0</v>
      </c>
      <c r="AS312" s="50">
        <f t="shared" si="161"/>
        <v>0</v>
      </c>
      <c r="AT312" s="50">
        <f t="shared" si="162"/>
        <v>0</v>
      </c>
      <c r="AV312" s="49">
        <f t="shared" si="163"/>
        <v>0</v>
      </c>
      <c r="AW312" s="49">
        <f t="shared" si="164"/>
        <v>0</v>
      </c>
      <c r="AX312" s="49">
        <f t="shared" si="165"/>
        <v>0</v>
      </c>
      <c r="AY312" s="49">
        <f t="shared" si="166"/>
        <v>350.28544330947113</v>
      </c>
      <c r="AZ312" s="49">
        <f t="shared" si="167"/>
        <v>0</v>
      </c>
      <c r="BA312" s="49">
        <f t="shared" si="168"/>
        <v>0</v>
      </c>
      <c r="BB312" s="49">
        <f t="shared" si="169"/>
        <v>0</v>
      </c>
      <c r="BC312" s="49">
        <f t="shared" si="170"/>
        <v>0</v>
      </c>
      <c r="BD312" s="49">
        <f t="shared" si="171"/>
        <v>0</v>
      </c>
      <c r="BE312" s="49">
        <f t="shared" si="172"/>
        <v>0</v>
      </c>
      <c r="BF312" s="49">
        <f t="shared" si="173"/>
        <v>0</v>
      </c>
      <c r="BG312" s="49">
        <f t="shared" si="174"/>
        <v>0</v>
      </c>
      <c r="BH312" s="73">
        <f t="shared" si="175"/>
        <v>350.28544330947113</v>
      </c>
      <c r="BI312" s="49">
        <f>VLOOKUP(A312,'1_12'!B:Q,16,0)</f>
        <v>1666.46</v>
      </c>
      <c r="BJ312" s="74">
        <f t="shared" si="176"/>
        <v>-1316.1745566905288</v>
      </c>
      <c r="BK312" s="50">
        <f t="shared" si="177"/>
        <v>5.6052934672371358E-4</v>
      </c>
    </row>
    <row r="313" spans="1:63" x14ac:dyDescent="0.3">
      <c r="A313" s="79" t="s">
        <v>2743</v>
      </c>
      <c r="B313" s="79" t="s">
        <v>1925</v>
      </c>
      <c r="C313" s="79">
        <f>VLOOKUP(B313,Площадь!A:B,2,0)</f>
        <v>19.399999999999999</v>
      </c>
      <c r="D313" s="97">
        <f>VLOOKUP(A313,'[1]3+паркинг2023'!$A:$E,5,0)</f>
        <v>45072</v>
      </c>
      <c r="I313">
        <f>31-I312</f>
        <v>6</v>
      </c>
      <c r="J313">
        <v>30</v>
      </c>
      <c r="K313">
        <v>31</v>
      </c>
      <c r="L313">
        <v>31</v>
      </c>
      <c r="M313">
        <v>30</v>
      </c>
      <c r="N313">
        <v>31</v>
      </c>
      <c r="O313">
        <v>30</v>
      </c>
      <c r="P313">
        <v>31</v>
      </c>
      <c r="Q313">
        <f t="shared" si="179"/>
        <v>220</v>
      </c>
      <c r="R313" s="116"/>
      <c r="S313" s="99"/>
      <c r="T313" s="50">
        <f t="shared" si="148"/>
        <v>0</v>
      </c>
      <c r="U313" s="50">
        <f t="shared" si="149"/>
        <v>0</v>
      </c>
      <c r="V313" s="50">
        <f t="shared" si="150"/>
        <v>0</v>
      </c>
      <c r="W313" s="50">
        <f t="shared" si="151"/>
        <v>0</v>
      </c>
      <c r="X313" s="50">
        <f t="shared" si="152"/>
        <v>0</v>
      </c>
      <c r="Y313" s="50"/>
      <c r="Z313" s="50"/>
      <c r="AA313" s="50"/>
      <c r="AB313" s="50"/>
      <c r="AC313" s="50"/>
      <c r="AD313" s="50">
        <f t="shared" si="153"/>
        <v>0</v>
      </c>
      <c r="AE313" s="50">
        <f t="shared" si="154"/>
        <v>0</v>
      </c>
      <c r="AF313" s="50">
        <f t="shared" si="155"/>
        <v>0</v>
      </c>
      <c r="AG313" s="50">
        <f t="shared" si="146"/>
        <v>0</v>
      </c>
      <c r="AI313" s="50">
        <f t="shared" si="156"/>
        <v>0</v>
      </c>
      <c r="AJ313" s="50">
        <f t="shared" si="157"/>
        <v>0</v>
      </c>
      <c r="AK313" s="50">
        <f t="shared" si="158"/>
        <v>0</v>
      </c>
      <c r="AL313" s="50">
        <f t="shared" si="159"/>
        <v>0</v>
      </c>
      <c r="AR313" s="50">
        <f t="shared" si="160"/>
        <v>0.16092754551510458</v>
      </c>
      <c r="AS313" s="50">
        <f t="shared" si="161"/>
        <v>0.17304983137311736</v>
      </c>
      <c r="AT313" s="50">
        <f t="shared" si="162"/>
        <v>0.24932042136248245</v>
      </c>
      <c r="AV313" s="49">
        <f t="shared" si="163"/>
        <v>0</v>
      </c>
      <c r="AW313" s="49">
        <f t="shared" si="164"/>
        <v>0</v>
      </c>
      <c r="AX313" s="49">
        <f t="shared" si="165"/>
        <v>0</v>
      </c>
      <c r="AY313" s="49">
        <f t="shared" si="166"/>
        <v>0</v>
      </c>
      <c r="AZ313" s="49">
        <f t="shared" si="167"/>
        <v>0</v>
      </c>
      <c r="BA313" s="49">
        <f t="shared" si="168"/>
        <v>0</v>
      </c>
      <c r="BB313" s="49">
        <f t="shared" si="169"/>
        <v>0</v>
      </c>
      <c r="BC313" s="49">
        <f t="shared" si="170"/>
        <v>0</v>
      </c>
      <c r="BD313" s="49">
        <f t="shared" si="171"/>
        <v>0</v>
      </c>
      <c r="BE313" s="49">
        <f t="shared" si="172"/>
        <v>431.98746607892616</v>
      </c>
      <c r="BF313" s="49">
        <f t="shared" si="173"/>
        <v>464.52804534474132</v>
      </c>
      <c r="BG313" s="49">
        <f t="shared" si="174"/>
        <v>669.26576628859345</v>
      </c>
      <c r="BH313" s="73">
        <f t="shared" si="175"/>
        <v>1565.7812777122608</v>
      </c>
      <c r="BI313" s="49">
        <f>VLOOKUP(A313,'1_12'!B:Q,16,0)</f>
        <v>5832.6099999999988</v>
      </c>
      <c r="BJ313" s="74">
        <f t="shared" si="176"/>
        <v>-4266.8287222877379</v>
      </c>
      <c r="BK313" s="50">
        <f t="shared" si="177"/>
        <v>2.5055747347538849E-3</v>
      </c>
    </row>
    <row r="314" spans="1:63" x14ac:dyDescent="0.3">
      <c r="A314" s="79" t="s">
        <v>1476</v>
      </c>
      <c r="B314" s="79" t="s">
        <v>1477</v>
      </c>
      <c r="C314" s="79">
        <f>VLOOKUP(B314,Площадь!A:B,2,0)</f>
        <v>21.3</v>
      </c>
      <c r="D314" s="97"/>
      <c r="E314">
        <v>31</v>
      </c>
      <c r="F314">
        <v>28</v>
      </c>
      <c r="G314">
        <v>31</v>
      </c>
      <c r="H314">
        <v>30</v>
      </c>
      <c r="I314">
        <v>31</v>
      </c>
      <c r="J314">
        <v>30</v>
      </c>
      <c r="K314">
        <v>31</v>
      </c>
      <c r="L314">
        <v>31</v>
      </c>
      <c r="M314">
        <v>30</v>
      </c>
      <c r="N314">
        <v>31</v>
      </c>
      <c r="O314">
        <v>30</v>
      </c>
      <c r="P314">
        <v>31</v>
      </c>
      <c r="Q314">
        <f t="shared" ref="Q314:Q325" si="180">SUM(E314:P314)</f>
        <v>365</v>
      </c>
      <c r="R314" s="116"/>
      <c r="S314" s="99"/>
      <c r="T314" s="50">
        <f t="shared" si="148"/>
        <v>0</v>
      </c>
      <c r="U314" s="50">
        <f t="shared" si="149"/>
        <v>0</v>
      </c>
      <c r="V314" s="50">
        <f t="shared" si="150"/>
        <v>0</v>
      </c>
      <c r="W314" s="50">
        <f t="shared" si="151"/>
        <v>0</v>
      </c>
      <c r="X314" s="50">
        <f t="shared" si="152"/>
        <v>0</v>
      </c>
      <c r="Y314" s="50"/>
      <c r="Z314" s="50"/>
      <c r="AA314" s="50"/>
      <c r="AB314" s="50"/>
      <c r="AC314" s="50"/>
      <c r="AD314" s="50">
        <f t="shared" si="153"/>
        <v>0</v>
      </c>
      <c r="AE314" s="50">
        <f t="shared" si="154"/>
        <v>0</v>
      </c>
      <c r="AF314" s="50">
        <f t="shared" si="155"/>
        <v>0</v>
      </c>
      <c r="AG314" s="50">
        <f t="shared" si="146"/>
        <v>0</v>
      </c>
      <c r="AI314" s="50">
        <f t="shared" si="156"/>
        <v>0</v>
      </c>
      <c r="AJ314" s="50">
        <f t="shared" si="157"/>
        <v>0</v>
      </c>
      <c r="AK314" s="50">
        <f t="shared" si="158"/>
        <v>0</v>
      </c>
      <c r="AL314" s="50">
        <f t="shared" si="159"/>
        <v>0.1432713010225812</v>
      </c>
      <c r="AR314" s="50">
        <f t="shared" si="160"/>
        <v>0.17668849069441894</v>
      </c>
      <c r="AS314" s="50">
        <f t="shared" si="161"/>
        <v>0.18999801073440209</v>
      </c>
      <c r="AT314" s="50">
        <f t="shared" si="162"/>
        <v>0.27373840077427203</v>
      </c>
      <c r="AV314" s="49">
        <f t="shared" si="163"/>
        <v>0</v>
      </c>
      <c r="AW314" s="49">
        <f t="shared" si="164"/>
        <v>0</v>
      </c>
      <c r="AX314" s="49">
        <f t="shared" si="165"/>
        <v>0</v>
      </c>
      <c r="AY314" s="49">
        <f t="shared" si="166"/>
        <v>384.59174961297612</v>
      </c>
      <c r="AZ314" s="49">
        <f t="shared" si="167"/>
        <v>0</v>
      </c>
      <c r="BA314" s="49">
        <f t="shared" si="168"/>
        <v>0</v>
      </c>
      <c r="BB314" s="49">
        <f t="shared" si="169"/>
        <v>0</v>
      </c>
      <c r="BC314" s="49">
        <f t="shared" si="170"/>
        <v>0</v>
      </c>
      <c r="BD314" s="49">
        <f t="shared" si="171"/>
        <v>0</v>
      </c>
      <c r="BE314" s="49">
        <f t="shared" si="172"/>
        <v>474.29551688047047</v>
      </c>
      <c r="BF314" s="49">
        <f t="shared" si="173"/>
        <v>510.02306009499961</v>
      </c>
      <c r="BG314" s="49">
        <f t="shared" si="174"/>
        <v>734.81241350242487</v>
      </c>
      <c r="BH314" s="73">
        <f t="shared" si="175"/>
        <v>2103.722740090871</v>
      </c>
      <c r="BI314" s="49">
        <f>VLOOKUP(A314,'1_12'!B:Q,16,0)</f>
        <v>8233.4700000000012</v>
      </c>
      <c r="BJ314" s="74">
        <f t="shared" si="176"/>
        <v>-6129.7472599091307</v>
      </c>
      <c r="BK314" s="50">
        <f t="shared" si="177"/>
        <v>3.0661040814775986E-3</v>
      </c>
    </row>
    <row r="315" spans="1:63" x14ac:dyDescent="0.3">
      <c r="A315" s="79" t="s">
        <v>2540</v>
      </c>
      <c r="B315" s="79" t="s">
        <v>2541</v>
      </c>
      <c r="C315" s="79">
        <f>VLOOKUP(B315,Площадь!A:B,2,0)</f>
        <v>15.6</v>
      </c>
      <c r="D315" s="97"/>
      <c r="E315">
        <v>31</v>
      </c>
      <c r="F315">
        <v>28</v>
      </c>
      <c r="G315">
        <v>31</v>
      </c>
      <c r="H315">
        <v>30</v>
      </c>
      <c r="I315">
        <v>31</v>
      </c>
      <c r="J315">
        <v>30</v>
      </c>
      <c r="K315">
        <v>31</v>
      </c>
      <c r="L315">
        <v>31</v>
      </c>
      <c r="M315">
        <v>30</v>
      </c>
      <c r="N315">
        <v>31</v>
      </c>
      <c r="O315">
        <v>30</v>
      </c>
      <c r="P315">
        <v>31</v>
      </c>
      <c r="Q315">
        <f t="shared" si="180"/>
        <v>365</v>
      </c>
      <c r="R315" s="116"/>
      <c r="S315" s="99"/>
      <c r="T315" s="50">
        <f t="shared" si="148"/>
        <v>0</v>
      </c>
      <c r="U315" s="50">
        <f t="shared" si="149"/>
        <v>0</v>
      </c>
      <c r="V315" s="50">
        <f t="shared" si="150"/>
        <v>0</v>
      </c>
      <c r="W315" s="50">
        <f t="shared" si="151"/>
        <v>0</v>
      </c>
      <c r="X315" s="50">
        <f t="shared" si="152"/>
        <v>0</v>
      </c>
      <c r="Y315" s="50"/>
      <c r="Z315" s="50"/>
      <c r="AA315" s="50"/>
      <c r="AB315" s="50"/>
      <c r="AC315" s="50"/>
      <c r="AD315" s="50">
        <f t="shared" si="153"/>
        <v>0</v>
      </c>
      <c r="AE315" s="50">
        <f t="shared" si="154"/>
        <v>0</v>
      </c>
      <c r="AF315" s="50">
        <f t="shared" si="155"/>
        <v>0</v>
      </c>
      <c r="AG315" s="50">
        <f t="shared" si="146"/>
        <v>0</v>
      </c>
      <c r="AI315" s="50">
        <f t="shared" si="156"/>
        <v>0</v>
      </c>
      <c r="AJ315" s="50">
        <f t="shared" si="157"/>
        <v>0</v>
      </c>
      <c r="AK315" s="50">
        <f t="shared" si="158"/>
        <v>0</v>
      </c>
      <c r="AL315" s="50">
        <f t="shared" si="159"/>
        <v>0.10493109370667919</v>
      </c>
      <c r="AR315" s="50">
        <f t="shared" si="160"/>
        <v>0.12940565515647584</v>
      </c>
      <c r="AS315" s="50">
        <f t="shared" si="161"/>
        <v>0.139153472650548</v>
      </c>
      <c r="AT315" s="50">
        <f t="shared" si="162"/>
        <v>0.20048446253890342</v>
      </c>
      <c r="AV315" s="49">
        <f t="shared" si="163"/>
        <v>0</v>
      </c>
      <c r="AW315" s="49">
        <f t="shared" si="164"/>
        <v>0</v>
      </c>
      <c r="AX315" s="49">
        <f t="shared" si="165"/>
        <v>0</v>
      </c>
      <c r="AY315" s="49">
        <f t="shared" si="166"/>
        <v>281.67283070246134</v>
      </c>
      <c r="AZ315" s="49">
        <f t="shared" si="167"/>
        <v>0</v>
      </c>
      <c r="BA315" s="49">
        <f t="shared" si="168"/>
        <v>0</v>
      </c>
      <c r="BB315" s="49">
        <f t="shared" si="169"/>
        <v>0</v>
      </c>
      <c r="BC315" s="49">
        <f t="shared" si="170"/>
        <v>0</v>
      </c>
      <c r="BD315" s="49">
        <f t="shared" si="171"/>
        <v>0</v>
      </c>
      <c r="BE315" s="49">
        <f t="shared" si="172"/>
        <v>347.37136447583748</v>
      </c>
      <c r="BF315" s="49">
        <f t="shared" si="173"/>
        <v>373.53801584422507</v>
      </c>
      <c r="BG315" s="49">
        <f t="shared" si="174"/>
        <v>538.17247186093084</v>
      </c>
      <c r="BH315" s="73">
        <f t="shared" si="175"/>
        <v>1540.7546828834547</v>
      </c>
      <c r="BI315" s="49">
        <f>VLOOKUP(A315,'1_12'!B:Q,16,0)</f>
        <v>6030.18</v>
      </c>
      <c r="BJ315" s="74">
        <f t="shared" si="176"/>
        <v>-4489.4253171165456</v>
      </c>
      <c r="BK315" s="50">
        <f t="shared" si="177"/>
        <v>3.0661040814775986E-3</v>
      </c>
    </row>
    <row r="316" spans="1:63" x14ac:dyDescent="0.3">
      <c r="A316" s="79" t="s">
        <v>2372</v>
      </c>
      <c r="B316" s="79" t="s">
        <v>2373</v>
      </c>
      <c r="C316" s="79">
        <f>VLOOKUP(B316,Площадь!A:B,2,0)</f>
        <v>20.2</v>
      </c>
      <c r="D316" s="97"/>
      <c r="E316">
        <v>31</v>
      </c>
      <c r="F316">
        <v>28</v>
      </c>
      <c r="G316">
        <v>31</v>
      </c>
      <c r="H316">
        <v>30</v>
      </c>
      <c r="I316">
        <v>31</v>
      </c>
      <c r="J316">
        <v>30</v>
      </c>
      <c r="K316">
        <v>31</v>
      </c>
      <c r="L316">
        <v>31</v>
      </c>
      <c r="M316">
        <v>30</v>
      </c>
      <c r="N316">
        <v>31</v>
      </c>
      <c r="O316">
        <v>30</v>
      </c>
      <c r="P316">
        <v>31</v>
      </c>
      <c r="Q316">
        <f t="shared" si="180"/>
        <v>365</v>
      </c>
      <c r="R316" s="116"/>
      <c r="S316" s="99"/>
      <c r="T316" s="50">
        <f t="shared" si="148"/>
        <v>0</v>
      </c>
      <c r="U316" s="50">
        <f t="shared" si="149"/>
        <v>0</v>
      </c>
      <c r="V316" s="50">
        <f t="shared" si="150"/>
        <v>0</v>
      </c>
      <c r="W316" s="50">
        <f t="shared" si="151"/>
        <v>0</v>
      </c>
      <c r="X316" s="50">
        <f t="shared" si="152"/>
        <v>0</v>
      </c>
      <c r="Y316" s="50"/>
      <c r="Z316" s="50"/>
      <c r="AA316" s="50"/>
      <c r="AB316" s="50"/>
      <c r="AC316" s="50"/>
      <c r="AD316" s="50">
        <f t="shared" si="153"/>
        <v>0</v>
      </c>
      <c r="AE316" s="50">
        <f t="shared" si="154"/>
        <v>0</v>
      </c>
      <c r="AF316" s="50">
        <f t="shared" si="155"/>
        <v>0</v>
      </c>
      <c r="AG316" s="50">
        <f t="shared" si="146"/>
        <v>0</v>
      </c>
      <c r="AI316" s="50">
        <f t="shared" si="156"/>
        <v>0</v>
      </c>
      <c r="AJ316" s="50">
        <f t="shared" si="157"/>
        <v>0</v>
      </c>
      <c r="AK316" s="50">
        <f t="shared" si="158"/>
        <v>0</v>
      </c>
      <c r="AL316" s="50">
        <f t="shared" si="159"/>
        <v>0.13587231364582816</v>
      </c>
      <c r="AR316" s="50">
        <f t="shared" si="160"/>
        <v>0.16756373295902641</v>
      </c>
      <c r="AS316" s="50">
        <f t="shared" si="161"/>
        <v>0.18018590689365829</v>
      </c>
      <c r="AT316" s="50">
        <f t="shared" si="162"/>
        <v>0.259601675851657</v>
      </c>
      <c r="AV316" s="49">
        <f t="shared" si="163"/>
        <v>0</v>
      </c>
      <c r="AW316" s="49">
        <f t="shared" si="164"/>
        <v>0</v>
      </c>
      <c r="AX316" s="49">
        <f t="shared" si="165"/>
        <v>0</v>
      </c>
      <c r="AY316" s="49">
        <f t="shared" si="166"/>
        <v>364.73020385831529</v>
      </c>
      <c r="AZ316" s="49">
        <f t="shared" si="167"/>
        <v>0</v>
      </c>
      <c r="BA316" s="49">
        <f t="shared" si="168"/>
        <v>0</v>
      </c>
      <c r="BB316" s="49">
        <f t="shared" si="169"/>
        <v>0</v>
      </c>
      <c r="BC316" s="49">
        <f t="shared" si="170"/>
        <v>0</v>
      </c>
      <c r="BD316" s="49">
        <f t="shared" si="171"/>
        <v>0</v>
      </c>
      <c r="BE316" s="49">
        <f t="shared" si="172"/>
        <v>449.80138220589214</v>
      </c>
      <c r="BF316" s="49">
        <f t="shared" si="173"/>
        <v>483.6838410290606</v>
      </c>
      <c r="BG316" s="49">
        <f t="shared" si="174"/>
        <v>696.864354589154</v>
      </c>
      <c r="BH316" s="73">
        <f t="shared" si="175"/>
        <v>1995.079781682422</v>
      </c>
      <c r="BI316" s="49">
        <f>VLOOKUP(A316,'1_12'!B:Q,16,0)</f>
        <v>7808.31</v>
      </c>
      <c r="BJ316" s="74">
        <f t="shared" si="176"/>
        <v>-5813.230218317578</v>
      </c>
      <c r="BK316" s="50">
        <f t="shared" si="177"/>
        <v>3.066104081477599E-3</v>
      </c>
    </row>
    <row r="317" spans="1:63" x14ac:dyDescent="0.3">
      <c r="A317" s="79" t="s">
        <v>2274</v>
      </c>
      <c r="B317" s="79" t="s">
        <v>2275</v>
      </c>
      <c r="C317" s="79">
        <f>VLOOKUP(B317,Площадь!A:B,2,0)</f>
        <v>18.100000000000001</v>
      </c>
      <c r="D317" s="97"/>
      <c r="E317">
        <v>31</v>
      </c>
      <c r="F317">
        <v>28</v>
      </c>
      <c r="G317">
        <v>31</v>
      </c>
      <c r="H317">
        <v>30</v>
      </c>
      <c r="I317">
        <v>31</v>
      </c>
      <c r="J317">
        <v>30</v>
      </c>
      <c r="K317">
        <v>31</v>
      </c>
      <c r="L317">
        <v>31</v>
      </c>
      <c r="M317">
        <v>30</v>
      </c>
      <c r="N317">
        <v>31</v>
      </c>
      <c r="O317">
        <v>30</v>
      </c>
      <c r="P317">
        <v>31</v>
      </c>
      <c r="Q317">
        <f t="shared" si="180"/>
        <v>365</v>
      </c>
      <c r="R317" s="116"/>
      <c r="S317" s="99"/>
      <c r="T317" s="50">
        <f t="shared" si="148"/>
        <v>0</v>
      </c>
      <c r="U317" s="50">
        <f t="shared" si="149"/>
        <v>0</v>
      </c>
      <c r="V317" s="50">
        <f t="shared" si="150"/>
        <v>0</v>
      </c>
      <c r="W317" s="50">
        <f t="shared" si="151"/>
        <v>0</v>
      </c>
      <c r="X317" s="50">
        <f t="shared" si="152"/>
        <v>0</v>
      </c>
      <c r="Y317" s="50"/>
      <c r="Z317" s="50"/>
      <c r="AA317" s="50"/>
      <c r="AB317" s="50"/>
      <c r="AC317" s="50"/>
      <c r="AD317" s="50">
        <f t="shared" si="153"/>
        <v>0</v>
      </c>
      <c r="AE317" s="50">
        <f t="shared" si="154"/>
        <v>0</v>
      </c>
      <c r="AF317" s="50">
        <f t="shared" si="155"/>
        <v>0</v>
      </c>
      <c r="AG317" s="50">
        <f t="shared" si="146"/>
        <v>0</v>
      </c>
      <c r="AI317" s="50">
        <f t="shared" si="156"/>
        <v>0</v>
      </c>
      <c r="AJ317" s="50">
        <f t="shared" si="157"/>
        <v>0</v>
      </c>
      <c r="AK317" s="50">
        <f t="shared" si="158"/>
        <v>0</v>
      </c>
      <c r="AL317" s="50">
        <f t="shared" si="159"/>
        <v>0.12174697410839061</v>
      </c>
      <c r="AR317" s="50">
        <f t="shared" si="160"/>
        <v>0.15014374091873162</v>
      </c>
      <c r="AS317" s="50">
        <f t="shared" si="161"/>
        <v>0.1614537086522384</v>
      </c>
      <c r="AT317" s="50">
        <f t="shared" si="162"/>
        <v>0.23261338281757388</v>
      </c>
      <c r="AV317" s="49">
        <f t="shared" si="163"/>
        <v>0</v>
      </c>
      <c r="AW317" s="49">
        <f t="shared" si="164"/>
        <v>0</v>
      </c>
      <c r="AX317" s="49">
        <f t="shared" si="165"/>
        <v>0</v>
      </c>
      <c r="AY317" s="49">
        <f t="shared" si="166"/>
        <v>326.81270741759943</v>
      </c>
      <c r="AZ317" s="49">
        <f t="shared" si="167"/>
        <v>0</v>
      </c>
      <c r="BA317" s="49">
        <f t="shared" si="168"/>
        <v>0</v>
      </c>
      <c r="BB317" s="49">
        <f t="shared" si="169"/>
        <v>0</v>
      </c>
      <c r="BC317" s="49">
        <f t="shared" si="170"/>
        <v>0</v>
      </c>
      <c r="BD317" s="49">
        <f t="shared" si="171"/>
        <v>0</v>
      </c>
      <c r="BE317" s="49">
        <f t="shared" si="172"/>
        <v>403.03985237260645</v>
      </c>
      <c r="BF317" s="49">
        <f t="shared" si="173"/>
        <v>433.39987735772269</v>
      </c>
      <c r="BG317" s="49">
        <f t="shared" si="174"/>
        <v>624.41806030018267</v>
      </c>
      <c r="BH317" s="73">
        <f t="shared" si="175"/>
        <v>1787.6704974481113</v>
      </c>
      <c r="BI317" s="49">
        <f>VLOOKUP(A317,'1_12'!B:Q,16,0)</f>
        <v>6996.5100000000011</v>
      </c>
      <c r="BJ317" s="74">
        <f t="shared" si="176"/>
        <v>-5208.8395025518894</v>
      </c>
      <c r="BK317" s="50">
        <f t="shared" si="177"/>
        <v>3.066104081477599E-3</v>
      </c>
    </row>
    <row r="318" spans="1:63" x14ac:dyDescent="0.3">
      <c r="A318" s="79" t="s">
        <v>1930</v>
      </c>
      <c r="B318" s="79" t="s">
        <v>1931</v>
      </c>
      <c r="C318" s="79">
        <f>VLOOKUP(B318,Площадь!A:B,2,0)</f>
        <v>22.3</v>
      </c>
      <c r="D318" s="97"/>
      <c r="E318">
        <v>31</v>
      </c>
      <c r="F318">
        <v>28</v>
      </c>
      <c r="G318">
        <v>31</v>
      </c>
      <c r="H318">
        <v>30</v>
      </c>
      <c r="I318">
        <v>31</v>
      </c>
      <c r="J318">
        <v>30</v>
      </c>
      <c r="K318">
        <v>31</v>
      </c>
      <c r="L318">
        <v>31</v>
      </c>
      <c r="M318">
        <v>30</v>
      </c>
      <c r="N318">
        <v>31</v>
      </c>
      <c r="O318">
        <v>30</v>
      </c>
      <c r="P318">
        <v>31</v>
      </c>
      <c r="Q318">
        <f t="shared" si="180"/>
        <v>365</v>
      </c>
      <c r="R318" s="116"/>
      <c r="S318" s="99"/>
      <c r="T318" s="50">
        <f t="shared" si="148"/>
        <v>0</v>
      </c>
      <c r="U318" s="50">
        <f t="shared" si="149"/>
        <v>0</v>
      </c>
      <c r="V318" s="50">
        <f t="shared" si="150"/>
        <v>0</v>
      </c>
      <c r="W318" s="50">
        <f t="shared" si="151"/>
        <v>0</v>
      </c>
      <c r="X318" s="50">
        <f t="shared" si="152"/>
        <v>0</v>
      </c>
      <c r="Y318" s="50"/>
      <c r="Z318" s="50"/>
      <c r="AA318" s="50"/>
      <c r="AB318" s="50"/>
      <c r="AC318" s="50"/>
      <c r="AD318" s="50">
        <f t="shared" si="153"/>
        <v>0</v>
      </c>
      <c r="AE318" s="50">
        <f t="shared" si="154"/>
        <v>0</v>
      </c>
      <c r="AF318" s="50">
        <f t="shared" si="155"/>
        <v>0</v>
      </c>
      <c r="AG318" s="50">
        <f t="shared" si="146"/>
        <v>0</v>
      </c>
      <c r="AI318" s="50">
        <f t="shared" si="156"/>
        <v>0</v>
      </c>
      <c r="AJ318" s="50">
        <f t="shared" si="157"/>
        <v>0</v>
      </c>
      <c r="AK318" s="50">
        <f t="shared" si="158"/>
        <v>0</v>
      </c>
      <c r="AL318" s="50">
        <f t="shared" si="159"/>
        <v>0.14999765318326577</v>
      </c>
      <c r="AR318" s="50">
        <f t="shared" si="160"/>
        <v>0.18498372499932125</v>
      </c>
      <c r="AS318" s="50">
        <f t="shared" si="161"/>
        <v>0.19891810513507824</v>
      </c>
      <c r="AT318" s="50">
        <f t="shared" si="162"/>
        <v>0.28658996888574018</v>
      </c>
      <c r="AV318" s="49">
        <f t="shared" si="163"/>
        <v>0</v>
      </c>
      <c r="AW318" s="49">
        <f t="shared" si="164"/>
        <v>0</v>
      </c>
      <c r="AX318" s="49">
        <f t="shared" si="165"/>
        <v>0</v>
      </c>
      <c r="AY318" s="49">
        <f t="shared" si="166"/>
        <v>402.64770029903133</v>
      </c>
      <c r="AZ318" s="49">
        <f t="shared" si="167"/>
        <v>0</v>
      </c>
      <c r="BA318" s="49">
        <f t="shared" si="168"/>
        <v>0</v>
      </c>
      <c r="BB318" s="49">
        <f t="shared" si="169"/>
        <v>0</v>
      </c>
      <c r="BC318" s="49">
        <f t="shared" si="170"/>
        <v>0</v>
      </c>
      <c r="BD318" s="49">
        <f t="shared" si="171"/>
        <v>0</v>
      </c>
      <c r="BE318" s="49">
        <f t="shared" si="172"/>
        <v>496.562912039178</v>
      </c>
      <c r="BF318" s="49">
        <f t="shared" si="173"/>
        <v>533.96780470039869</v>
      </c>
      <c r="BG318" s="49">
        <f t="shared" si="174"/>
        <v>769.31064887812556</v>
      </c>
      <c r="BH318" s="73">
        <f t="shared" si="175"/>
        <v>2202.4890659167336</v>
      </c>
      <c r="BI318" s="49">
        <f>VLOOKUP(A318,'1_12'!B:Q,16,0)</f>
        <v>8620.0199999999986</v>
      </c>
      <c r="BJ318" s="74">
        <f t="shared" si="176"/>
        <v>-6417.5309340832646</v>
      </c>
      <c r="BK318" s="50">
        <f t="shared" si="177"/>
        <v>3.0661040814775986E-3</v>
      </c>
    </row>
    <row r="319" spans="1:63" x14ac:dyDescent="0.3">
      <c r="A319" s="79" t="s">
        <v>1488</v>
      </c>
      <c r="B319" s="79" t="s">
        <v>1489</v>
      </c>
      <c r="C319" s="79">
        <f>VLOOKUP(B319,Площадь!A:B,2,0)</f>
        <v>15.7</v>
      </c>
      <c r="D319" s="97"/>
      <c r="E319">
        <v>31</v>
      </c>
      <c r="F319">
        <v>28</v>
      </c>
      <c r="G319">
        <v>31</v>
      </c>
      <c r="H319">
        <v>30</v>
      </c>
      <c r="I319">
        <v>31</v>
      </c>
      <c r="J319">
        <v>30</v>
      </c>
      <c r="K319">
        <v>31</v>
      </c>
      <c r="L319">
        <v>31</v>
      </c>
      <c r="M319">
        <v>30</v>
      </c>
      <c r="N319">
        <v>31</v>
      </c>
      <c r="O319">
        <v>30</v>
      </c>
      <c r="P319">
        <v>31</v>
      </c>
      <c r="Q319">
        <f t="shared" si="180"/>
        <v>365</v>
      </c>
      <c r="R319" s="116"/>
      <c r="S319" s="99"/>
      <c r="T319" s="50">
        <f t="shared" si="148"/>
        <v>0</v>
      </c>
      <c r="U319" s="50">
        <f t="shared" si="149"/>
        <v>0</v>
      </c>
      <c r="V319" s="50">
        <f t="shared" si="150"/>
        <v>0</v>
      </c>
      <c r="W319" s="50">
        <f t="shared" si="151"/>
        <v>0</v>
      </c>
      <c r="X319" s="50">
        <f t="shared" si="152"/>
        <v>0</v>
      </c>
      <c r="Y319" s="50"/>
      <c r="Z319" s="50"/>
      <c r="AA319" s="50"/>
      <c r="AB319" s="50"/>
      <c r="AC319" s="50"/>
      <c r="AD319" s="50">
        <f t="shared" si="153"/>
        <v>0</v>
      </c>
      <c r="AE319" s="50">
        <f t="shared" si="154"/>
        <v>0</v>
      </c>
      <c r="AF319" s="50">
        <f t="shared" si="155"/>
        <v>0</v>
      </c>
      <c r="AG319" s="50">
        <f t="shared" si="146"/>
        <v>0</v>
      </c>
      <c r="AI319" s="50">
        <f t="shared" si="156"/>
        <v>0</v>
      </c>
      <c r="AJ319" s="50">
        <f t="shared" si="157"/>
        <v>0</v>
      </c>
      <c r="AK319" s="50">
        <f t="shared" si="158"/>
        <v>0</v>
      </c>
      <c r="AL319" s="50">
        <f t="shared" si="159"/>
        <v>0.10560372892274764</v>
      </c>
      <c r="AR319" s="50">
        <f t="shared" si="160"/>
        <v>0.13023517858696607</v>
      </c>
      <c r="AS319" s="50">
        <f t="shared" si="161"/>
        <v>0.1400454820906156</v>
      </c>
      <c r="AT319" s="50">
        <f t="shared" si="162"/>
        <v>0.20176961935005025</v>
      </c>
      <c r="AV319" s="49">
        <f t="shared" si="163"/>
        <v>0</v>
      </c>
      <c r="AW319" s="49">
        <f t="shared" si="164"/>
        <v>0</v>
      </c>
      <c r="AX319" s="49">
        <f t="shared" si="165"/>
        <v>0</v>
      </c>
      <c r="AY319" s="49">
        <f t="shared" si="166"/>
        <v>283.47842577106684</v>
      </c>
      <c r="AZ319" s="49">
        <f t="shared" si="167"/>
        <v>0</v>
      </c>
      <c r="BA319" s="49">
        <f t="shared" si="168"/>
        <v>0</v>
      </c>
      <c r="BB319" s="49">
        <f t="shared" si="169"/>
        <v>0</v>
      </c>
      <c r="BC319" s="49">
        <f t="shared" si="170"/>
        <v>0</v>
      </c>
      <c r="BD319" s="49">
        <f t="shared" si="171"/>
        <v>0</v>
      </c>
      <c r="BE319" s="49">
        <f t="shared" si="172"/>
        <v>349.59810399170823</v>
      </c>
      <c r="BF319" s="49">
        <f t="shared" si="173"/>
        <v>375.93249030476488</v>
      </c>
      <c r="BG319" s="49">
        <f t="shared" si="174"/>
        <v>541.62229539850091</v>
      </c>
      <c r="BH319" s="73">
        <f t="shared" si="175"/>
        <v>1550.6313154660409</v>
      </c>
      <c r="BI319" s="49">
        <f>VLOOKUP(A319,'1_12'!B:Q,16,0)</f>
        <v>6068.7899999999991</v>
      </c>
      <c r="BJ319" s="74">
        <f t="shared" si="176"/>
        <v>-4518.158684533958</v>
      </c>
      <c r="BK319" s="50">
        <f t="shared" si="177"/>
        <v>3.0661040814775986E-3</v>
      </c>
    </row>
    <row r="320" spans="1:63" x14ac:dyDescent="0.3">
      <c r="A320" s="79" t="s">
        <v>1906</v>
      </c>
      <c r="B320" s="79" t="s">
        <v>1907</v>
      </c>
      <c r="C320" s="79">
        <f>VLOOKUP(B320,Площадь!A:B,2,0)</f>
        <v>17.600000000000001</v>
      </c>
      <c r="D320" s="97"/>
      <c r="E320">
        <v>31</v>
      </c>
      <c r="F320">
        <v>28</v>
      </c>
      <c r="G320">
        <v>31</v>
      </c>
      <c r="H320">
        <v>30</v>
      </c>
      <c r="I320">
        <v>31</v>
      </c>
      <c r="J320">
        <v>30</v>
      </c>
      <c r="K320">
        <v>31</v>
      </c>
      <c r="L320">
        <v>31</v>
      </c>
      <c r="M320">
        <v>30</v>
      </c>
      <c r="N320">
        <v>31</v>
      </c>
      <c r="O320">
        <v>30</v>
      </c>
      <c r="P320">
        <v>31</v>
      </c>
      <c r="Q320">
        <f t="shared" si="180"/>
        <v>365</v>
      </c>
      <c r="R320" s="116"/>
      <c r="S320" s="99"/>
      <c r="T320" s="50">
        <f t="shared" si="148"/>
        <v>0</v>
      </c>
      <c r="U320" s="50">
        <f t="shared" si="149"/>
        <v>0</v>
      </c>
      <c r="V320" s="50">
        <f t="shared" si="150"/>
        <v>0</v>
      </c>
      <c r="W320" s="50">
        <f t="shared" si="151"/>
        <v>0</v>
      </c>
      <c r="X320" s="50">
        <f t="shared" si="152"/>
        <v>0</v>
      </c>
      <c r="Y320" s="50"/>
      <c r="Z320" s="50"/>
      <c r="AA320" s="50"/>
      <c r="AB320" s="50"/>
      <c r="AC320" s="50"/>
      <c r="AD320" s="50">
        <f t="shared" si="153"/>
        <v>0</v>
      </c>
      <c r="AE320" s="50">
        <f t="shared" si="154"/>
        <v>0</v>
      </c>
      <c r="AF320" s="50">
        <f t="shared" si="155"/>
        <v>0</v>
      </c>
      <c r="AG320" s="50">
        <f t="shared" si="146"/>
        <v>0</v>
      </c>
      <c r="AI320" s="50">
        <f t="shared" si="156"/>
        <v>0</v>
      </c>
      <c r="AJ320" s="50">
        <f t="shared" si="157"/>
        <v>0</v>
      </c>
      <c r="AK320" s="50">
        <f t="shared" si="158"/>
        <v>0</v>
      </c>
      <c r="AL320" s="50">
        <f t="shared" si="159"/>
        <v>0.11838379802804834</v>
      </c>
      <c r="AR320" s="50">
        <f t="shared" si="160"/>
        <v>0.14599612376628046</v>
      </c>
      <c r="AS320" s="50">
        <f t="shared" si="161"/>
        <v>0.15699366145190033</v>
      </c>
      <c r="AT320" s="50">
        <f t="shared" si="162"/>
        <v>0.22618759876183978</v>
      </c>
      <c r="AV320" s="49">
        <f t="shared" si="163"/>
        <v>0</v>
      </c>
      <c r="AW320" s="49">
        <f t="shared" si="164"/>
        <v>0</v>
      </c>
      <c r="AX320" s="49">
        <f t="shared" si="165"/>
        <v>0</v>
      </c>
      <c r="AY320" s="49">
        <f t="shared" si="166"/>
        <v>317.78473207457188</v>
      </c>
      <c r="AZ320" s="49">
        <f t="shared" si="167"/>
        <v>0</v>
      </c>
      <c r="BA320" s="49">
        <f t="shared" si="168"/>
        <v>0</v>
      </c>
      <c r="BB320" s="49">
        <f t="shared" si="169"/>
        <v>0</v>
      </c>
      <c r="BC320" s="49">
        <f t="shared" si="170"/>
        <v>0</v>
      </c>
      <c r="BD320" s="49">
        <f t="shared" si="171"/>
        <v>0</v>
      </c>
      <c r="BE320" s="49">
        <f t="shared" si="172"/>
        <v>391.90615479325265</v>
      </c>
      <c r="BF320" s="49">
        <f t="shared" si="173"/>
        <v>421.42750505502318</v>
      </c>
      <c r="BG320" s="49">
        <f t="shared" si="174"/>
        <v>607.16894261233222</v>
      </c>
      <c r="BH320" s="73">
        <f t="shared" si="175"/>
        <v>1738.28733453518</v>
      </c>
      <c r="BI320" s="49">
        <f>VLOOKUP(A320,'1_12'!B:Q,16,0)</f>
        <v>6803.28</v>
      </c>
      <c r="BJ320" s="74">
        <f t="shared" si="176"/>
        <v>-5064.9926654648198</v>
      </c>
      <c r="BK320" s="50">
        <f t="shared" si="177"/>
        <v>3.0661040814775986E-3</v>
      </c>
    </row>
    <row r="321" spans="1:63" x14ac:dyDescent="0.3">
      <c r="A321" s="79" t="s">
        <v>786</v>
      </c>
      <c r="B321" s="79" t="s">
        <v>787</v>
      </c>
      <c r="C321" s="79">
        <f>VLOOKUP(B321,Площадь!A:B,2,0)</f>
        <v>16.399999999999999</v>
      </c>
      <c r="D321" s="97"/>
      <c r="E321">
        <v>31</v>
      </c>
      <c r="F321">
        <v>28</v>
      </c>
      <c r="G321">
        <v>31</v>
      </c>
      <c r="H321">
        <v>30</v>
      </c>
      <c r="I321">
        <v>31</v>
      </c>
      <c r="J321">
        <v>30</v>
      </c>
      <c r="K321">
        <v>31</v>
      </c>
      <c r="L321">
        <v>31</v>
      </c>
      <c r="M321">
        <v>30</v>
      </c>
      <c r="N321">
        <v>31</v>
      </c>
      <c r="O321">
        <v>30</v>
      </c>
      <c r="P321">
        <v>31</v>
      </c>
      <c r="Q321">
        <f t="shared" si="180"/>
        <v>365</v>
      </c>
      <c r="R321" s="116"/>
      <c r="S321" s="99"/>
      <c r="T321" s="50">
        <f t="shared" si="148"/>
        <v>0</v>
      </c>
      <c r="U321" s="50">
        <f t="shared" si="149"/>
        <v>0</v>
      </c>
      <c r="V321" s="50">
        <f t="shared" si="150"/>
        <v>0</v>
      </c>
      <c r="W321" s="50">
        <f t="shared" si="151"/>
        <v>0</v>
      </c>
      <c r="X321" s="50">
        <f t="shared" si="152"/>
        <v>0</v>
      </c>
      <c r="Y321" s="50"/>
      <c r="Z321" s="50"/>
      <c r="AA321" s="50"/>
      <c r="AB321" s="50"/>
      <c r="AC321" s="50"/>
      <c r="AD321" s="50">
        <f t="shared" si="153"/>
        <v>0</v>
      </c>
      <c r="AE321" s="50">
        <f t="shared" si="154"/>
        <v>0</v>
      </c>
      <c r="AF321" s="50">
        <f t="shared" si="155"/>
        <v>0</v>
      </c>
      <c r="AG321" s="50">
        <f t="shared" si="146"/>
        <v>0</v>
      </c>
      <c r="AI321" s="50">
        <f t="shared" si="156"/>
        <v>0</v>
      </c>
      <c r="AJ321" s="50">
        <f t="shared" si="157"/>
        <v>0</v>
      </c>
      <c r="AK321" s="50">
        <f t="shared" si="158"/>
        <v>0</v>
      </c>
      <c r="AL321" s="50">
        <f t="shared" si="159"/>
        <v>0.11031217543522683</v>
      </c>
      <c r="AR321" s="50">
        <f t="shared" si="160"/>
        <v>0.13604184260039767</v>
      </c>
      <c r="AS321" s="50">
        <f t="shared" si="161"/>
        <v>0.14628954817108891</v>
      </c>
      <c r="AT321" s="50">
        <f t="shared" si="162"/>
        <v>0.21076571702807795</v>
      </c>
      <c r="AV321" s="49">
        <f t="shared" si="163"/>
        <v>0</v>
      </c>
      <c r="AW321" s="49">
        <f t="shared" si="164"/>
        <v>0</v>
      </c>
      <c r="AX321" s="49">
        <f t="shared" si="165"/>
        <v>0</v>
      </c>
      <c r="AY321" s="49">
        <f t="shared" si="166"/>
        <v>296.1175912513055</v>
      </c>
      <c r="AZ321" s="49">
        <f t="shared" si="167"/>
        <v>0</v>
      </c>
      <c r="BA321" s="49">
        <f t="shared" si="168"/>
        <v>0</v>
      </c>
      <c r="BB321" s="49">
        <f t="shared" si="169"/>
        <v>0</v>
      </c>
      <c r="BC321" s="49">
        <f t="shared" si="170"/>
        <v>0</v>
      </c>
      <c r="BD321" s="49">
        <f t="shared" si="171"/>
        <v>0</v>
      </c>
      <c r="BE321" s="49">
        <f t="shared" si="172"/>
        <v>365.18528060280352</v>
      </c>
      <c r="BF321" s="49">
        <f t="shared" si="173"/>
        <v>392.69381152854424</v>
      </c>
      <c r="BG321" s="49">
        <f t="shared" si="174"/>
        <v>565.77106016149139</v>
      </c>
      <c r="BH321" s="73">
        <f t="shared" si="175"/>
        <v>1619.7677435441447</v>
      </c>
      <c r="BI321" s="49">
        <f>VLOOKUP(A321,'1_12'!B:Q,16,0)</f>
        <v>6339.42</v>
      </c>
      <c r="BJ321" s="74">
        <f t="shared" si="176"/>
        <v>-4719.6522564558554</v>
      </c>
      <c r="BK321" s="50">
        <f t="shared" si="177"/>
        <v>3.0661040814775986E-3</v>
      </c>
    </row>
    <row r="322" spans="1:63" x14ac:dyDescent="0.3">
      <c r="A322" s="79" t="s">
        <v>2187</v>
      </c>
      <c r="B322" s="79" t="s">
        <v>2188</v>
      </c>
      <c r="C322" s="79">
        <f>VLOOKUP(B322,Площадь!A:B,2,0)</f>
        <v>16.3</v>
      </c>
      <c r="D322" s="97"/>
      <c r="E322">
        <v>31</v>
      </c>
      <c r="F322">
        <v>28</v>
      </c>
      <c r="G322">
        <v>31</v>
      </c>
      <c r="H322">
        <v>30</v>
      </c>
      <c r="I322">
        <v>31</v>
      </c>
      <c r="J322">
        <v>30</v>
      </c>
      <c r="K322">
        <v>31</v>
      </c>
      <c r="L322">
        <v>31</v>
      </c>
      <c r="M322">
        <v>30</v>
      </c>
      <c r="N322">
        <v>31</v>
      </c>
      <c r="O322">
        <v>30</v>
      </c>
      <c r="P322">
        <v>31</v>
      </c>
      <c r="Q322">
        <f t="shared" si="180"/>
        <v>365</v>
      </c>
      <c r="R322" s="116"/>
      <c r="S322" s="99"/>
      <c r="T322" s="50">
        <f t="shared" si="148"/>
        <v>0</v>
      </c>
      <c r="U322" s="50">
        <f t="shared" si="149"/>
        <v>0</v>
      </c>
      <c r="V322" s="50">
        <f t="shared" si="150"/>
        <v>0</v>
      </c>
      <c r="W322" s="50">
        <f t="shared" si="151"/>
        <v>0</v>
      </c>
      <c r="X322" s="50">
        <f t="shared" si="152"/>
        <v>0</v>
      </c>
      <c r="Y322" s="50"/>
      <c r="Z322" s="50"/>
      <c r="AA322" s="50"/>
      <c r="AB322" s="50"/>
      <c r="AC322" s="50"/>
      <c r="AD322" s="50">
        <f t="shared" si="153"/>
        <v>0</v>
      </c>
      <c r="AE322" s="50">
        <f t="shared" si="154"/>
        <v>0</v>
      </c>
      <c r="AF322" s="50">
        <f t="shared" si="155"/>
        <v>0</v>
      </c>
      <c r="AG322" s="50">
        <f t="shared" si="146"/>
        <v>0</v>
      </c>
      <c r="AI322" s="50">
        <f t="shared" si="156"/>
        <v>0</v>
      </c>
      <c r="AJ322" s="50">
        <f t="shared" si="157"/>
        <v>0</v>
      </c>
      <c r="AK322" s="50">
        <f t="shared" si="158"/>
        <v>0</v>
      </c>
      <c r="AL322" s="50">
        <f t="shared" si="159"/>
        <v>0.10963954021915839</v>
      </c>
      <c r="AR322" s="50">
        <f t="shared" si="160"/>
        <v>0.13521231916990747</v>
      </c>
      <c r="AS322" s="50">
        <f t="shared" si="161"/>
        <v>0.14539753873102132</v>
      </c>
      <c r="AT322" s="50">
        <f t="shared" si="162"/>
        <v>0.20948056021693115</v>
      </c>
      <c r="AV322" s="49">
        <f t="shared" si="163"/>
        <v>0</v>
      </c>
      <c r="AW322" s="49">
        <f t="shared" si="164"/>
        <v>0</v>
      </c>
      <c r="AX322" s="49">
        <f t="shared" si="165"/>
        <v>0</v>
      </c>
      <c r="AY322" s="49">
        <f t="shared" si="166"/>
        <v>294.31199618270006</v>
      </c>
      <c r="AZ322" s="49">
        <f t="shared" si="167"/>
        <v>0</v>
      </c>
      <c r="BA322" s="49">
        <f t="shared" si="168"/>
        <v>0</v>
      </c>
      <c r="BB322" s="49">
        <f t="shared" si="169"/>
        <v>0</v>
      </c>
      <c r="BC322" s="49">
        <f t="shared" si="170"/>
        <v>0</v>
      </c>
      <c r="BD322" s="49">
        <f t="shared" si="171"/>
        <v>0</v>
      </c>
      <c r="BE322" s="49">
        <f t="shared" si="172"/>
        <v>362.95854108693283</v>
      </c>
      <c r="BF322" s="49">
        <f t="shared" si="173"/>
        <v>390.29933706800443</v>
      </c>
      <c r="BG322" s="49">
        <f t="shared" si="174"/>
        <v>562.32123662392132</v>
      </c>
      <c r="BH322" s="73">
        <f t="shared" si="175"/>
        <v>1609.8911109615588</v>
      </c>
      <c r="BI322" s="49">
        <f>VLOOKUP(A322,'1_12'!B:Q,16,0)</f>
        <v>6300.72</v>
      </c>
      <c r="BJ322" s="74">
        <f t="shared" si="176"/>
        <v>-4690.828889038441</v>
      </c>
      <c r="BK322" s="50">
        <f t="shared" si="177"/>
        <v>3.066104081477599E-3</v>
      </c>
    </row>
    <row r="323" spans="1:63" x14ac:dyDescent="0.3">
      <c r="A323" s="79" t="s">
        <v>1952</v>
      </c>
      <c r="B323" s="79" t="s">
        <v>1953</v>
      </c>
      <c r="C323" s="79">
        <f>VLOOKUP(B323,Площадь!A:B,2,0)</f>
        <v>15.7</v>
      </c>
      <c r="D323" s="97"/>
      <c r="E323">
        <v>31</v>
      </c>
      <c r="F323">
        <v>28</v>
      </c>
      <c r="G323">
        <v>31</v>
      </c>
      <c r="H323">
        <v>30</v>
      </c>
      <c r="I323">
        <v>31</v>
      </c>
      <c r="J323">
        <v>30</v>
      </c>
      <c r="K323">
        <v>31</v>
      </c>
      <c r="L323">
        <v>31</v>
      </c>
      <c r="M323">
        <v>30</v>
      </c>
      <c r="N323">
        <v>31</v>
      </c>
      <c r="O323">
        <v>30</v>
      </c>
      <c r="P323">
        <v>31</v>
      </c>
      <c r="Q323">
        <f t="shared" si="180"/>
        <v>365</v>
      </c>
      <c r="R323" s="116"/>
      <c r="S323" s="99"/>
      <c r="T323" s="50">
        <f t="shared" si="148"/>
        <v>0</v>
      </c>
      <c r="U323" s="50">
        <f t="shared" si="149"/>
        <v>0</v>
      </c>
      <c r="V323" s="50">
        <f t="shared" si="150"/>
        <v>0</v>
      </c>
      <c r="W323" s="50">
        <f t="shared" si="151"/>
        <v>0</v>
      </c>
      <c r="X323" s="50">
        <f t="shared" si="152"/>
        <v>0</v>
      </c>
      <c r="Y323" s="50"/>
      <c r="Z323" s="50"/>
      <c r="AA323" s="50"/>
      <c r="AB323" s="50"/>
      <c r="AC323" s="50"/>
      <c r="AD323" s="50">
        <f t="shared" si="153"/>
        <v>0</v>
      </c>
      <c r="AE323" s="50">
        <f t="shared" si="154"/>
        <v>0</v>
      </c>
      <c r="AF323" s="50">
        <f t="shared" si="155"/>
        <v>0</v>
      </c>
      <c r="AG323" s="50">
        <f t="shared" ref="AG323:AG386" si="181">S323-AD323-AE323-AF323</f>
        <v>0</v>
      </c>
      <c r="AI323" s="50">
        <f t="shared" si="156"/>
        <v>0</v>
      </c>
      <c r="AJ323" s="50">
        <f t="shared" si="157"/>
        <v>0</v>
      </c>
      <c r="AK323" s="50">
        <f t="shared" si="158"/>
        <v>0</v>
      </c>
      <c r="AL323" s="50">
        <f t="shared" si="159"/>
        <v>0.10560372892274764</v>
      </c>
      <c r="AR323" s="50">
        <f t="shared" si="160"/>
        <v>0.13023517858696607</v>
      </c>
      <c r="AS323" s="50">
        <f t="shared" si="161"/>
        <v>0.1400454820906156</v>
      </c>
      <c r="AT323" s="50">
        <f t="shared" si="162"/>
        <v>0.20176961935005025</v>
      </c>
      <c r="AV323" s="49">
        <f t="shared" si="163"/>
        <v>0</v>
      </c>
      <c r="AW323" s="49">
        <f t="shared" si="164"/>
        <v>0</v>
      </c>
      <c r="AX323" s="49">
        <f t="shared" si="165"/>
        <v>0</v>
      </c>
      <c r="AY323" s="49">
        <f t="shared" si="166"/>
        <v>283.47842577106684</v>
      </c>
      <c r="AZ323" s="49">
        <f t="shared" si="167"/>
        <v>0</v>
      </c>
      <c r="BA323" s="49">
        <f t="shared" si="168"/>
        <v>0</v>
      </c>
      <c r="BB323" s="49">
        <f t="shared" si="169"/>
        <v>0</v>
      </c>
      <c r="BC323" s="49">
        <f t="shared" si="170"/>
        <v>0</v>
      </c>
      <c r="BD323" s="49">
        <f t="shared" si="171"/>
        <v>0</v>
      </c>
      <c r="BE323" s="49">
        <f t="shared" si="172"/>
        <v>349.59810399170823</v>
      </c>
      <c r="BF323" s="49">
        <f t="shared" si="173"/>
        <v>375.93249030476488</v>
      </c>
      <c r="BG323" s="49">
        <f t="shared" si="174"/>
        <v>541.62229539850091</v>
      </c>
      <c r="BH323" s="73">
        <f t="shared" si="175"/>
        <v>1550.6313154660409</v>
      </c>
      <c r="BI323" s="49">
        <f>VLOOKUP(A323,'1_12'!B:Q,16,0)</f>
        <v>6068.7899999999991</v>
      </c>
      <c r="BJ323" s="74">
        <f t="shared" si="176"/>
        <v>-4518.158684533958</v>
      </c>
      <c r="BK323" s="50">
        <f t="shared" si="177"/>
        <v>3.0661040814775986E-3</v>
      </c>
    </row>
    <row r="324" spans="1:63" x14ac:dyDescent="0.3">
      <c r="A324" s="79" t="s">
        <v>1859</v>
      </c>
      <c r="B324" s="79" t="s">
        <v>1860</v>
      </c>
      <c r="C324" s="79">
        <f>VLOOKUP(B324,Площадь!A:B,2,0)</f>
        <v>18.2</v>
      </c>
      <c r="D324" s="97"/>
      <c r="E324">
        <v>31</v>
      </c>
      <c r="F324">
        <v>28</v>
      </c>
      <c r="G324">
        <v>31</v>
      </c>
      <c r="H324">
        <v>30</v>
      </c>
      <c r="I324">
        <v>31</v>
      </c>
      <c r="J324">
        <v>20</v>
      </c>
      <c r="Q324">
        <f t="shared" si="180"/>
        <v>171</v>
      </c>
      <c r="R324" s="116"/>
      <c r="S324" s="99"/>
      <c r="T324" s="50">
        <f t="shared" ref="T324:T387" si="182">R324*$T$1/31*E324</f>
        <v>0</v>
      </c>
      <c r="U324" s="50">
        <f t="shared" ref="U324:U387" si="183">R324*$U$1/28*F324</f>
        <v>0</v>
      </c>
      <c r="V324" s="50">
        <f t="shared" ref="V324:V387" si="184">R324*$V$1/31*G324</f>
        <v>0</v>
      </c>
      <c r="W324" s="50">
        <f t="shared" ref="W324:W387" si="185">R324*W$1/30*H324</f>
        <v>0</v>
      </c>
      <c r="X324" s="50">
        <f t="shared" ref="X324:X387" si="186">SUM(T324:W324)-R324</f>
        <v>0</v>
      </c>
      <c r="Y324" s="50"/>
      <c r="Z324" s="50"/>
      <c r="AA324" s="50"/>
      <c r="AB324" s="50"/>
      <c r="AC324" s="50"/>
      <c r="AD324" s="50">
        <f t="shared" ref="AD324:AD387" si="187">(S324*$AD$1)/31*N324</f>
        <v>0</v>
      </c>
      <c r="AE324" s="50">
        <f t="shared" ref="AE324:AE387" si="188">(S324*$AE$1)/30*O324</f>
        <v>0</v>
      </c>
      <c r="AF324" s="50">
        <f t="shared" ref="AF324:AF387" si="189">(S324*$AF$1)/31*P324</f>
        <v>0</v>
      </c>
      <c r="AG324" s="50">
        <f t="shared" si="181"/>
        <v>0</v>
      </c>
      <c r="AI324" s="50">
        <f t="shared" ref="AI324:AI387" si="190">(C324*$AI$1)/31*E324</f>
        <v>0</v>
      </c>
      <c r="AJ324" s="50">
        <f t="shared" ref="AJ324:AJ387" si="191">(C324*$AJ$1)/28*F324</f>
        <v>0</v>
      </c>
      <c r="AK324" s="50">
        <f t="shared" ref="AK324:AK387" si="192">(C324*$AK$1)/31*G324</f>
        <v>0</v>
      </c>
      <c r="AL324" s="50">
        <f t="shared" ref="AL324:AL387" si="193">(C324*$AL$1)/30*H324</f>
        <v>0.12241960932445907</v>
      </c>
      <c r="AR324" s="50">
        <f t="shared" ref="AR324:AR387" si="194">(C324*$AR$1)/31*N324</f>
        <v>0</v>
      </c>
      <c r="AS324" s="50">
        <f t="shared" ref="AS324:AS387" si="195">(C324*$AS$1)/30*O324</f>
        <v>0</v>
      </c>
      <c r="AT324" s="50">
        <f t="shared" ref="AT324:AT387" si="196">(C324*$AT$1)/31*P324</f>
        <v>0</v>
      </c>
      <c r="AV324" s="49">
        <f t="shared" ref="AV324:AV387" si="197">(T324+AI324)*$AV$1</f>
        <v>0</v>
      </c>
      <c r="AW324" s="49">
        <f t="shared" ref="AW324:AW387" si="198">(U324+AJ324)*$AW$1</f>
        <v>0</v>
      </c>
      <c r="AX324" s="49">
        <f t="shared" ref="AX324:AX387" si="199">(V324+AK324)*$AX$1</f>
        <v>0</v>
      </c>
      <c r="AY324" s="49">
        <f t="shared" ref="AY324:AY387" si="200">(W324+AL324)*$AY$1</f>
        <v>328.61830248620498</v>
      </c>
      <c r="AZ324" s="49">
        <f t="shared" ref="AZ324:AZ387" si="201">(Y324+AM324)*$AZ$1</f>
        <v>0</v>
      </c>
      <c r="BA324" s="49">
        <f t="shared" ref="BA324:BA387" si="202">(Z324+AN324)*$BA$1</f>
        <v>0</v>
      </c>
      <c r="BB324" s="49">
        <f t="shared" ref="BB324:BB387" si="203">(AA324+AO324)*$BB$1</f>
        <v>0</v>
      </c>
      <c r="BC324" s="49">
        <f t="shared" ref="BC324:BC387" si="204">(AB324+AP324)*$BC$1</f>
        <v>0</v>
      </c>
      <c r="BD324" s="49">
        <f t="shared" ref="BD324:BD387" si="205">(AC324+AQ324)*$BD$1</f>
        <v>0</v>
      </c>
      <c r="BE324" s="49">
        <f t="shared" ref="BE324:BE387" si="206">(AD324+AR324)*$BE$1</f>
        <v>0</v>
      </c>
      <c r="BF324" s="49">
        <f t="shared" ref="BF324:BF387" si="207">(AE324+AS324)*$BF$1</f>
        <v>0</v>
      </c>
      <c r="BG324" s="49">
        <f t="shared" ref="BG324:BG387" si="208">(AF324+AT324)*$BG$1</f>
        <v>0</v>
      </c>
      <c r="BH324" s="73">
        <f t="shared" ref="BH324:BH387" si="209">SUM(AV324:BG324)</f>
        <v>328.61830248620498</v>
      </c>
      <c r="BI324" s="49">
        <f>VLOOKUP(A324,'1_12'!B:Q,16,0)</f>
        <v>2345.0700000000002</v>
      </c>
      <c r="BJ324" s="74">
        <f t="shared" ref="BJ324:BJ387" si="210">BH324-BI324</f>
        <v>-2016.4516975137951</v>
      </c>
      <c r="BK324" s="50">
        <f t="shared" ref="BK324:BK387" si="211">(SUM(T324:W324)+SUM(AD324:AF324)+SUM(AI324:AL324)+SUM(AR324:AT324))/12/C324</f>
        <v>5.6052934672371369E-4</v>
      </c>
    </row>
    <row r="325" spans="1:63" x14ac:dyDescent="0.3">
      <c r="A325" s="79" t="s">
        <v>2757</v>
      </c>
      <c r="B325" s="79" t="s">
        <v>1860</v>
      </c>
      <c r="C325" s="79">
        <f>VLOOKUP(B325,Площадь!A:B,2,0)</f>
        <v>18.2</v>
      </c>
      <c r="D325" s="97">
        <f>VLOOKUP(A325,'[1]3+паркинг2023'!$A:$E,5,0)</f>
        <v>45098</v>
      </c>
      <c r="J325">
        <f>30-J324</f>
        <v>10</v>
      </c>
      <c r="K325">
        <v>31</v>
      </c>
      <c r="L325">
        <v>31</v>
      </c>
      <c r="M325">
        <v>30</v>
      </c>
      <c r="N325">
        <v>31</v>
      </c>
      <c r="O325">
        <v>30</v>
      </c>
      <c r="P325">
        <v>31</v>
      </c>
      <c r="Q325">
        <f t="shared" si="180"/>
        <v>194</v>
      </c>
      <c r="R325" s="116"/>
      <c r="S325" s="99"/>
      <c r="T325" s="50">
        <f t="shared" si="182"/>
        <v>0</v>
      </c>
      <c r="U325" s="50">
        <f t="shared" si="183"/>
        <v>0</v>
      </c>
      <c r="V325" s="50">
        <f t="shared" si="184"/>
        <v>0</v>
      </c>
      <c r="W325" s="50">
        <f t="shared" si="185"/>
        <v>0</v>
      </c>
      <c r="X325" s="50">
        <f t="shared" si="186"/>
        <v>0</v>
      </c>
      <c r="Y325" s="50"/>
      <c r="Z325" s="50"/>
      <c r="AA325" s="50"/>
      <c r="AB325" s="50"/>
      <c r="AC325" s="50"/>
      <c r="AD325" s="50">
        <f t="shared" si="187"/>
        <v>0</v>
      </c>
      <c r="AE325" s="50">
        <f t="shared" si="188"/>
        <v>0</v>
      </c>
      <c r="AF325" s="50">
        <f t="shared" si="189"/>
        <v>0</v>
      </c>
      <c r="AG325" s="50">
        <f t="shared" si="181"/>
        <v>0</v>
      </c>
      <c r="AI325" s="50">
        <f t="shared" si="190"/>
        <v>0</v>
      </c>
      <c r="AJ325" s="50">
        <f t="shared" si="191"/>
        <v>0</v>
      </c>
      <c r="AK325" s="50">
        <f t="shared" si="192"/>
        <v>0</v>
      </c>
      <c r="AL325" s="50">
        <f t="shared" si="193"/>
        <v>0</v>
      </c>
      <c r="AR325" s="50">
        <f t="shared" si="194"/>
        <v>0.15097326434922181</v>
      </c>
      <c r="AS325" s="50">
        <f t="shared" si="195"/>
        <v>0.162345718092306</v>
      </c>
      <c r="AT325" s="50">
        <f t="shared" si="196"/>
        <v>0.23389853962872068</v>
      </c>
      <c r="AV325" s="49">
        <f t="shared" si="197"/>
        <v>0</v>
      </c>
      <c r="AW325" s="49">
        <f t="shared" si="198"/>
        <v>0</v>
      </c>
      <c r="AX325" s="49">
        <f t="shared" si="199"/>
        <v>0</v>
      </c>
      <c r="AY325" s="49">
        <f t="shared" si="200"/>
        <v>0</v>
      </c>
      <c r="AZ325" s="49">
        <f t="shared" si="201"/>
        <v>0</v>
      </c>
      <c r="BA325" s="49">
        <f t="shared" si="202"/>
        <v>0</v>
      </c>
      <c r="BB325" s="49">
        <f t="shared" si="203"/>
        <v>0</v>
      </c>
      <c r="BC325" s="49">
        <f t="shared" si="204"/>
        <v>0</v>
      </c>
      <c r="BD325" s="49">
        <f t="shared" si="205"/>
        <v>0</v>
      </c>
      <c r="BE325" s="49">
        <f t="shared" si="206"/>
        <v>405.26659188847708</v>
      </c>
      <c r="BF325" s="49">
        <f t="shared" si="207"/>
        <v>435.79435181826256</v>
      </c>
      <c r="BG325" s="49">
        <f t="shared" si="208"/>
        <v>627.86788383775263</v>
      </c>
      <c r="BH325" s="73">
        <f t="shared" si="209"/>
        <v>1468.9288275444924</v>
      </c>
      <c r="BI325" s="49">
        <f>VLOOKUP(A325,'1_12'!B:Q,16,0)</f>
        <v>4690.13</v>
      </c>
      <c r="BJ325" s="74">
        <f t="shared" si="210"/>
        <v>-3221.2011724555077</v>
      </c>
      <c r="BK325" s="50">
        <f t="shared" si="211"/>
        <v>2.5055747347538849E-3</v>
      </c>
    </row>
    <row r="326" spans="1:63" x14ac:dyDescent="0.3">
      <c r="A326" s="79" t="s">
        <v>2095</v>
      </c>
      <c r="B326" s="79" t="s">
        <v>2096</v>
      </c>
      <c r="C326" s="79">
        <f>VLOOKUP(B326,Площадь!A:B,2,0)</f>
        <v>15.4</v>
      </c>
      <c r="D326" s="97"/>
      <c r="E326">
        <v>31</v>
      </c>
      <c r="F326">
        <v>28</v>
      </c>
      <c r="G326">
        <v>31</v>
      </c>
      <c r="H326">
        <v>30</v>
      </c>
      <c r="I326">
        <v>31</v>
      </c>
      <c r="J326">
        <v>30</v>
      </c>
      <c r="K326">
        <v>31</v>
      </c>
      <c r="L326">
        <v>31</v>
      </c>
      <c r="M326">
        <v>30</v>
      </c>
      <c r="N326">
        <v>31</v>
      </c>
      <c r="O326">
        <v>30</v>
      </c>
      <c r="P326">
        <v>31</v>
      </c>
      <c r="Q326">
        <f t="shared" ref="Q326:Q330" si="212">SUM(E326:P326)</f>
        <v>365</v>
      </c>
      <c r="R326" s="116"/>
      <c r="S326" s="99"/>
      <c r="T326" s="50">
        <f t="shared" si="182"/>
        <v>0</v>
      </c>
      <c r="U326" s="50">
        <f t="shared" si="183"/>
        <v>0</v>
      </c>
      <c r="V326" s="50">
        <f t="shared" si="184"/>
        <v>0</v>
      </c>
      <c r="W326" s="50">
        <f t="shared" si="185"/>
        <v>0</v>
      </c>
      <c r="X326" s="50">
        <f t="shared" si="186"/>
        <v>0</v>
      </c>
      <c r="Y326" s="50"/>
      <c r="Z326" s="50"/>
      <c r="AA326" s="50"/>
      <c r="AB326" s="50"/>
      <c r="AC326" s="50"/>
      <c r="AD326" s="50">
        <f t="shared" si="187"/>
        <v>0</v>
      </c>
      <c r="AE326" s="50">
        <f t="shared" si="188"/>
        <v>0</v>
      </c>
      <c r="AF326" s="50">
        <f t="shared" si="189"/>
        <v>0</v>
      </c>
      <c r="AG326" s="50">
        <f t="shared" si="181"/>
        <v>0</v>
      </c>
      <c r="AI326" s="50">
        <f t="shared" si="190"/>
        <v>0</v>
      </c>
      <c r="AJ326" s="50">
        <f t="shared" si="191"/>
        <v>0</v>
      </c>
      <c r="AK326" s="50">
        <f t="shared" si="192"/>
        <v>0</v>
      </c>
      <c r="AL326" s="50">
        <f t="shared" si="193"/>
        <v>0.10358582327454229</v>
      </c>
      <c r="AR326" s="50">
        <f t="shared" si="194"/>
        <v>0.12774660829549539</v>
      </c>
      <c r="AS326" s="50">
        <f t="shared" si="195"/>
        <v>0.13736945377041276</v>
      </c>
      <c r="AT326" s="50">
        <f t="shared" si="196"/>
        <v>0.1979141489166098</v>
      </c>
      <c r="AV326" s="49">
        <f t="shared" si="197"/>
        <v>0</v>
      </c>
      <c r="AW326" s="49">
        <f t="shared" si="198"/>
        <v>0</v>
      </c>
      <c r="AX326" s="49">
        <f t="shared" si="199"/>
        <v>0</v>
      </c>
      <c r="AY326" s="49">
        <f t="shared" si="200"/>
        <v>278.06164056525034</v>
      </c>
      <c r="AZ326" s="49">
        <f t="shared" si="201"/>
        <v>0</v>
      </c>
      <c r="BA326" s="49">
        <f t="shared" si="202"/>
        <v>0</v>
      </c>
      <c r="BB326" s="49">
        <f t="shared" si="203"/>
        <v>0</v>
      </c>
      <c r="BC326" s="49">
        <f t="shared" si="204"/>
        <v>0</v>
      </c>
      <c r="BD326" s="49">
        <f t="shared" si="205"/>
        <v>0</v>
      </c>
      <c r="BE326" s="49">
        <f t="shared" si="206"/>
        <v>342.91788544409604</v>
      </c>
      <c r="BF326" s="49">
        <f t="shared" si="207"/>
        <v>368.74906692314522</v>
      </c>
      <c r="BG326" s="49">
        <f t="shared" si="208"/>
        <v>531.2728247857907</v>
      </c>
      <c r="BH326" s="73">
        <f t="shared" si="209"/>
        <v>1521.0014177182825</v>
      </c>
      <c r="BI326" s="49">
        <f>VLOOKUP(A326,'1_12'!B:Q,16,0)</f>
        <v>5952.87</v>
      </c>
      <c r="BJ326" s="74">
        <f t="shared" si="210"/>
        <v>-4431.868582281717</v>
      </c>
      <c r="BK326" s="50">
        <f t="shared" si="211"/>
        <v>3.0661040814775986E-3</v>
      </c>
    </row>
    <row r="327" spans="1:63" x14ac:dyDescent="0.3">
      <c r="A327" s="79" t="s">
        <v>1480</v>
      </c>
      <c r="B327" s="79" t="s">
        <v>1481</v>
      </c>
      <c r="C327" s="79">
        <f>VLOOKUP(B327,Площадь!A:B,2,0)</f>
        <v>13.6</v>
      </c>
      <c r="D327" s="97"/>
      <c r="E327">
        <v>31</v>
      </c>
      <c r="F327">
        <v>28</v>
      </c>
      <c r="G327">
        <v>31</v>
      </c>
      <c r="H327">
        <v>30</v>
      </c>
      <c r="I327">
        <v>31</v>
      </c>
      <c r="J327">
        <v>30</v>
      </c>
      <c r="K327">
        <v>31</v>
      </c>
      <c r="L327">
        <v>31</v>
      </c>
      <c r="M327">
        <v>30</v>
      </c>
      <c r="N327">
        <v>31</v>
      </c>
      <c r="O327">
        <v>30</v>
      </c>
      <c r="P327">
        <v>31</v>
      </c>
      <c r="Q327">
        <f t="shared" si="212"/>
        <v>365</v>
      </c>
      <c r="R327" s="116"/>
      <c r="S327" s="99"/>
      <c r="T327" s="50">
        <f t="shared" si="182"/>
        <v>0</v>
      </c>
      <c r="U327" s="50">
        <f t="shared" si="183"/>
        <v>0</v>
      </c>
      <c r="V327" s="50">
        <f t="shared" si="184"/>
        <v>0</v>
      </c>
      <c r="W327" s="50">
        <f t="shared" si="185"/>
        <v>0</v>
      </c>
      <c r="X327" s="50">
        <f t="shared" si="186"/>
        <v>0</v>
      </c>
      <c r="Y327" s="50"/>
      <c r="Z327" s="50"/>
      <c r="AA327" s="50"/>
      <c r="AB327" s="50"/>
      <c r="AC327" s="50"/>
      <c r="AD327" s="50">
        <f t="shared" si="187"/>
        <v>0</v>
      </c>
      <c r="AE327" s="50">
        <f t="shared" si="188"/>
        <v>0</v>
      </c>
      <c r="AF327" s="50">
        <f t="shared" si="189"/>
        <v>0</v>
      </c>
      <c r="AG327" s="50">
        <f t="shared" si="181"/>
        <v>0</v>
      </c>
      <c r="AI327" s="50">
        <f t="shared" si="190"/>
        <v>0</v>
      </c>
      <c r="AJ327" s="50">
        <f t="shared" si="191"/>
        <v>0</v>
      </c>
      <c r="AK327" s="50">
        <f t="shared" si="192"/>
        <v>0</v>
      </c>
      <c r="AL327" s="50">
        <f t="shared" si="193"/>
        <v>9.1478389385310055E-2</v>
      </c>
      <c r="AR327" s="50">
        <f t="shared" si="194"/>
        <v>0.11281518654667125</v>
      </c>
      <c r="AS327" s="50">
        <f t="shared" si="195"/>
        <v>0.12131328384919567</v>
      </c>
      <c r="AT327" s="50">
        <f t="shared" si="196"/>
        <v>0.1747813263159671</v>
      </c>
      <c r="AV327" s="49">
        <f t="shared" si="197"/>
        <v>0</v>
      </c>
      <c r="AW327" s="49">
        <f t="shared" si="198"/>
        <v>0</v>
      </c>
      <c r="AX327" s="49">
        <f t="shared" si="199"/>
        <v>0</v>
      </c>
      <c r="AY327" s="49">
        <f t="shared" si="200"/>
        <v>245.56092933035092</v>
      </c>
      <c r="AZ327" s="49">
        <f t="shared" si="201"/>
        <v>0</v>
      </c>
      <c r="BA327" s="49">
        <f t="shared" si="202"/>
        <v>0</v>
      </c>
      <c r="BB327" s="49">
        <f t="shared" si="203"/>
        <v>0</v>
      </c>
      <c r="BC327" s="49">
        <f t="shared" si="204"/>
        <v>0</v>
      </c>
      <c r="BD327" s="49">
        <f t="shared" si="205"/>
        <v>0</v>
      </c>
      <c r="BE327" s="49">
        <f t="shared" si="206"/>
        <v>302.83657415842242</v>
      </c>
      <c r="BF327" s="49">
        <f t="shared" si="207"/>
        <v>325.64852663342691</v>
      </c>
      <c r="BG327" s="49">
        <f t="shared" si="208"/>
        <v>469.17600110952947</v>
      </c>
      <c r="BH327" s="73">
        <f t="shared" si="209"/>
        <v>1343.2220312317295</v>
      </c>
      <c r="BI327" s="49">
        <f>VLOOKUP(A327,'1_12'!B:Q,16,0)</f>
        <v>5257.08</v>
      </c>
      <c r="BJ327" s="74">
        <f t="shared" si="210"/>
        <v>-3913.8579687682704</v>
      </c>
      <c r="BK327" s="50">
        <f t="shared" si="211"/>
        <v>3.0661040814775986E-3</v>
      </c>
    </row>
    <row r="328" spans="1:63" x14ac:dyDescent="0.3">
      <c r="A328" s="79" t="s">
        <v>764</v>
      </c>
      <c r="B328" s="79" t="s">
        <v>765</v>
      </c>
      <c r="C328" s="79">
        <f>VLOOKUP(B328,Площадь!A:B,2,0)</f>
        <v>17.2</v>
      </c>
      <c r="D328" s="97"/>
      <c r="E328">
        <v>31</v>
      </c>
      <c r="F328">
        <v>28</v>
      </c>
      <c r="G328">
        <v>31</v>
      </c>
      <c r="H328">
        <v>30</v>
      </c>
      <c r="I328">
        <v>31</v>
      </c>
      <c r="J328">
        <v>30</v>
      </c>
      <c r="K328">
        <v>31</v>
      </c>
      <c r="L328">
        <v>31</v>
      </c>
      <c r="M328">
        <v>30</v>
      </c>
      <c r="N328">
        <v>31</v>
      </c>
      <c r="O328">
        <v>30</v>
      </c>
      <c r="P328">
        <v>31</v>
      </c>
      <c r="Q328">
        <f t="shared" si="212"/>
        <v>365</v>
      </c>
      <c r="R328" s="116"/>
      <c r="S328" s="99"/>
      <c r="T328" s="50">
        <f t="shared" si="182"/>
        <v>0</v>
      </c>
      <c r="U328" s="50">
        <f t="shared" si="183"/>
        <v>0</v>
      </c>
      <c r="V328" s="50">
        <f t="shared" si="184"/>
        <v>0</v>
      </c>
      <c r="W328" s="50">
        <f t="shared" si="185"/>
        <v>0</v>
      </c>
      <c r="X328" s="50">
        <f t="shared" si="186"/>
        <v>0</v>
      </c>
      <c r="Y328" s="50"/>
      <c r="Z328" s="50"/>
      <c r="AA328" s="50"/>
      <c r="AB328" s="50"/>
      <c r="AC328" s="50"/>
      <c r="AD328" s="50">
        <f t="shared" si="187"/>
        <v>0</v>
      </c>
      <c r="AE328" s="50">
        <f t="shared" si="188"/>
        <v>0</v>
      </c>
      <c r="AF328" s="50">
        <f t="shared" si="189"/>
        <v>0</v>
      </c>
      <c r="AG328" s="50">
        <f t="shared" si="181"/>
        <v>0</v>
      </c>
      <c r="AI328" s="50">
        <f t="shared" si="190"/>
        <v>0</v>
      </c>
      <c r="AJ328" s="50">
        <f t="shared" si="191"/>
        <v>0</v>
      </c>
      <c r="AK328" s="50">
        <f t="shared" si="192"/>
        <v>0</v>
      </c>
      <c r="AL328" s="50">
        <f t="shared" si="193"/>
        <v>0.11569325716377449</v>
      </c>
      <c r="AR328" s="50">
        <f t="shared" si="194"/>
        <v>0.14267803004431953</v>
      </c>
      <c r="AS328" s="50">
        <f t="shared" si="195"/>
        <v>0.15342562369162985</v>
      </c>
      <c r="AT328" s="50">
        <f t="shared" si="196"/>
        <v>0.2210469715172525</v>
      </c>
      <c r="AV328" s="49">
        <f t="shared" si="197"/>
        <v>0</v>
      </c>
      <c r="AW328" s="49">
        <f t="shared" si="198"/>
        <v>0</v>
      </c>
      <c r="AX328" s="49">
        <f t="shared" si="199"/>
        <v>0</v>
      </c>
      <c r="AY328" s="49">
        <f t="shared" si="200"/>
        <v>310.56235180014971</v>
      </c>
      <c r="AZ328" s="49">
        <f t="shared" si="201"/>
        <v>0</v>
      </c>
      <c r="BA328" s="49">
        <f t="shared" si="202"/>
        <v>0</v>
      </c>
      <c r="BB328" s="49">
        <f t="shared" si="203"/>
        <v>0</v>
      </c>
      <c r="BC328" s="49">
        <f t="shared" si="204"/>
        <v>0</v>
      </c>
      <c r="BD328" s="49">
        <f t="shared" si="205"/>
        <v>0</v>
      </c>
      <c r="BE328" s="49">
        <f t="shared" si="206"/>
        <v>382.99919672976961</v>
      </c>
      <c r="BF328" s="49">
        <f t="shared" si="207"/>
        <v>411.84960721286353</v>
      </c>
      <c r="BG328" s="49">
        <f t="shared" si="208"/>
        <v>593.36964846205194</v>
      </c>
      <c r="BH328" s="73">
        <f t="shared" si="209"/>
        <v>1698.7808042048346</v>
      </c>
      <c r="BI328" s="49">
        <f>VLOOKUP(A328,'1_12'!B:Q,16,0)</f>
        <v>6648.6599999999989</v>
      </c>
      <c r="BJ328" s="74">
        <f t="shared" si="210"/>
        <v>-4949.8791957951644</v>
      </c>
      <c r="BK328" s="50">
        <f t="shared" si="211"/>
        <v>3.066104081477599E-3</v>
      </c>
    </row>
    <row r="329" spans="1:63" x14ac:dyDescent="0.3">
      <c r="A329" s="79" t="s">
        <v>2687</v>
      </c>
      <c r="B329" s="79" t="s">
        <v>2019</v>
      </c>
      <c r="C329" s="79">
        <f>VLOOKUP(B329,Площадь!A:B,2,0)</f>
        <v>17.2</v>
      </c>
      <c r="D329" s="97"/>
      <c r="E329">
        <v>31</v>
      </c>
      <c r="F329">
        <v>14</v>
      </c>
      <c r="Q329">
        <f t="shared" si="212"/>
        <v>45</v>
      </c>
      <c r="R329" s="116"/>
      <c r="S329" s="99"/>
      <c r="T329" s="50">
        <f t="shared" si="182"/>
        <v>0</v>
      </c>
      <c r="U329" s="50">
        <f t="shared" si="183"/>
        <v>0</v>
      </c>
      <c r="V329" s="50">
        <f t="shared" si="184"/>
        <v>0</v>
      </c>
      <c r="W329" s="50">
        <f t="shared" si="185"/>
        <v>0</v>
      </c>
      <c r="X329" s="50">
        <f t="shared" si="186"/>
        <v>0</v>
      </c>
      <c r="Y329" s="50"/>
      <c r="Z329" s="50"/>
      <c r="AA329" s="50"/>
      <c r="AB329" s="50"/>
      <c r="AC329" s="50"/>
      <c r="AD329" s="50">
        <f t="shared" si="187"/>
        <v>0</v>
      </c>
      <c r="AE329" s="50">
        <f t="shared" si="188"/>
        <v>0</v>
      </c>
      <c r="AF329" s="50">
        <f t="shared" si="189"/>
        <v>0</v>
      </c>
      <c r="AG329" s="50">
        <f t="shared" si="181"/>
        <v>0</v>
      </c>
      <c r="AI329" s="50">
        <f t="shared" si="190"/>
        <v>0</v>
      </c>
      <c r="AJ329" s="50">
        <f t="shared" si="191"/>
        <v>0</v>
      </c>
      <c r="AK329" s="50">
        <f t="shared" si="192"/>
        <v>0</v>
      </c>
      <c r="AL329" s="50">
        <f t="shared" si="193"/>
        <v>0</v>
      </c>
      <c r="AR329" s="50">
        <f t="shared" si="194"/>
        <v>0</v>
      </c>
      <c r="AS329" s="50">
        <f t="shared" si="195"/>
        <v>0</v>
      </c>
      <c r="AT329" s="50">
        <f t="shared" si="196"/>
        <v>0</v>
      </c>
      <c r="AV329" s="49">
        <f t="shared" si="197"/>
        <v>0</v>
      </c>
      <c r="AW329" s="49">
        <f t="shared" si="198"/>
        <v>0</v>
      </c>
      <c r="AX329" s="49">
        <f t="shared" si="199"/>
        <v>0</v>
      </c>
      <c r="AY329" s="49">
        <f t="shared" si="200"/>
        <v>0</v>
      </c>
      <c r="AZ329" s="49">
        <f t="shared" si="201"/>
        <v>0</v>
      </c>
      <c r="BA329" s="49">
        <f t="shared" si="202"/>
        <v>0</v>
      </c>
      <c r="BB329" s="49">
        <f t="shared" si="203"/>
        <v>0</v>
      </c>
      <c r="BC329" s="49">
        <f t="shared" si="204"/>
        <v>0</v>
      </c>
      <c r="BD329" s="49">
        <f t="shared" si="205"/>
        <v>0</v>
      </c>
      <c r="BE329" s="49">
        <f t="shared" si="206"/>
        <v>0</v>
      </c>
      <c r="BF329" s="49">
        <f t="shared" si="207"/>
        <v>0</v>
      </c>
      <c r="BG329" s="49">
        <f t="shared" si="208"/>
        <v>0</v>
      </c>
      <c r="BH329" s="73">
        <f t="shared" si="209"/>
        <v>0</v>
      </c>
      <c r="BI329" s="49">
        <f>VLOOKUP(A329,'1_12'!B:Q,16,0)</f>
        <v>0</v>
      </c>
      <c r="BJ329" s="74">
        <f t="shared" si="210"/>
        <v>0</v>
      </c>
      <c r="BK329" s="50">
        <f t="shared" si="211"/>
        <v>0</v>
      </c>
    </row>
    <row r="330" spans="1:63" x14ac:dyDescent="0.3">
      <c r="A330" s="79" t="s">
        <v>2018</v>
      </c>
      <c r="B330" s="79" t="s">
        <v>2019</v>
      </c>
      <c r="C330" s="79">
        <f>VLOOKUP(B330,Площадь!A:B,2,0)</f>
        <v>17.2</v>
      </c>
      <c r="D330" s="97">
        <f>VLOOKUP(A330,'[1]3+паркинг2023'!$A:$E,5,0)</f>
        <v>44972</v>
      </c>
      <c r="F330">
        <f>28-F329</f>
        <v>14</v>
      </c>
      <c r="G330">
        <v>31</v>
      </c>
      <c r="H330">
        <v>30</v>
      </c>
      <c r="I330">
        <v>31</v>
      </c>
      <c r="J330">
        <v>30</v>
      </c>
      <c r="K330">
        <v>31</v>
      </c>
      <c r="L330">
        <v>31</v>
      </c>
      <c r="M330">
        <v>30</v>
      </c>
      <c r="N330">
        <v>31</v>
      </c>
      <c r="O330">
        <v>30</v>
      </c>
      <c r="P330">
        <v>31</v>
      </c>
      <c r="Q330">
        <f t="shared" si="212"/>
        <v>320</v>
      </c>
      <c r="R330" s="116"/>
      <c r="S330" s="99"/>
      <c r="T330" s="50">
        <f t="shared" si="182"/>
        <v>0</v>
      </c>
      <c r="U330" s="50">
        <f t="shared" si="183"/>
        <v>0</v>
      </c>
      <c r="V330" s="50">
        <f t="shared" si="184"/>
        <v>0</v>
      </c>
      <c r="W330" s="50">
        <f t="shared" si="185"/>
        <v>0</v>
      </c>
      <c r="X330" s="50">
        <f t="shared" si="186"/>
        <v>0</v>
      </c>
      <c r="Y330" s="50"/>
      <c r="Z330" s="50"/>
      <c r="AA330" s="50"/>
      <c r="AB330" s="50"/>
      <c r="AC330" s="50"/>
      <c r="AD330" s="50">
        <f t="shared" si="187"/>
        <v>0</v>
      </c>
      <c r="AE330" s="50">
        <f t="shared" si="188"/>
        <v>0</v>
      </c>
      <c r="AF330" s="50">
        <f t="shared" si="189"/>
        <v>0</v>
      </c>
      <c r="AG330" s="50">
        <f t="shared" si="181"/>
        <v>0</v>
      </c>
      <c r="AI330" s="50">
        <f t="shared" si="190"/>
        <v>0</v>
      </c>
      <c r="AJ330" s="50">
        <f t="shared" si="191"/>
        <v>0</v>
      </c>
      <c r="AK330" s="50">
        <f t="shared" si="192"/>
        <v>0</v>
      </c>
      <c r="AL330" s="50">
        <f t="shared" si="193"/>
        <v>0.11569325716377449</v>
      </c>
      <c r="AR330" s="50">
        <f t="shared" si="194"/>
        <v>0.14267803004431953</v>
      </c>
      <c r="AS330" s="50">
        <f t="shared" si="195"/>
        <v>0.15342562369162985</v>
      </c>
      <c r="AT330" s="50">
        <f t="shared" si="196"/>
        <v>0.2210469715172525</v>
      </c>
      <c r="AV330" s="49">
        <f t="shared" si="197"/>
        <v>0</v>
      </c>
      <c r="AW330" s="49">
        <f t="shared" si="198"/>
        <v>0</v>
      </c>
      <c r="AX330" s="49">
        <f t="shared" si="199"/>
        <v>0</v>
      </c>
      <c r="AY330" s="49">
        <f t="shared" si="200"/>
        <v>310.56235180014971</v>
      </c>
      <c r="AZ330" s="49">
        <f t="shared" si="201"/>
        <v>0</v>
      </c>
      <c r="BA330" s="49">
        <f t="shared" si="202"/>
        <v>0</v>
      </c>
      <c r="BB330" s="49">
        <f t="shared" si="203"/>
        <v>0</v>
      </c>
      <c r="BC330" s="49">
        <f t="shared" si="204"/>
        <v>0</v>
      </c>
      <c r="BD330" s="49">
        <f t="shared" si="205"/>
        <v>0</v>
      </c>
      <c r="BE330" s="49">
        <f t="shared" si="206"/>
        <v>382.99919672976961</v>
      </c>
      <c r="BF330" s="49">
        <f t="shared" si="207"/>
        <v>411.84960721286353</v>
      </c>
      <c r="BG330" s="49">
        <f t="shared" si="208"/>
        <v>593.36964846205194</v>
      </c>
      <c r="BH330" s="73">
        <f t="shared" si="209"/>
        <v>1698.7808042048346</v>
      </c>
      <c r="BI330" s="49">
        <f>VLOOKUP(A330,'1_12'!B:Q,16,0)</f>
        <v>6648.6599999999989</v>
      </c>
      <c r="BJ330" s="74">
        <f t="shared" si="210"/>
        <v>-4949.8791957951644</v>
      </c>
      <c r="BK330" s="50">
        <f t="shared" si="211"/>
        <v>3.066104081477599E-3</v>
      </c>
    </row>
    <row r="331" spans="1:63" x14ac:dyDescent="0.3">
      <c r="A331" s="79" t="s">
        <v>898</v>
      </c>
      <c r="B331" s="79" t="s">
        <v>899</v>
      </c>
      <c r="C331" s="79">
        <f>VLOOKUP(B331,Площадь!A:B,2,0)</f>
        <v>15.6</v>
      </c>
      <c r="D331" s="97"/>
      <c r="E331">
        <v>31</v>
      </c>
      <c r="F331">
        <v>28</v>
      </c>
      <c r="G331">
        <v>31</v>
      </c>
      <c r="H331">
        <v>30</v>
      </c>
      <c r="I331">
        <v>31</v>
      </c>
      <c r="J331">
        <v>30</v>
      </c>
      <c r="K331">
        <v>31</v>
      </c>
      <c r="L331">
        <v>31</v>
      </c>
      <c r="M331">
        <v>30</v>
      </c>
      <c r="N331">
        <v>31</v>
      </c>
      <c r="O331">
        <v>30</v>
      </c>
      <c r="P331">
        <v>31</v>
      </c>
      <c r="Q331">
        <f t="shared" ref="Q331:Q357" si="213">SUM(E331:P331)</f>
        <v>365</v>
      </c>
      <c r="R331" s="116"/>
      <c r="S331" s="99"/>
      <c r="T331" s="50">
        <f t="shared" si="182"/>
        <v>0</v>
      </c>
      <c r="U331" s="50">
        <f t="shared" si="183"/>
        <v>0</v>
      </c>
      <c r="V331" s="50">
        <f t="shared" si="184"/>
        <v>0</v>
      </c>
      <c r="W331" s="50">
        <f t="shared" si="185"/>
        <v>0</v>
      </c>
      <c r="X331" s="50">
        <f t="shared" si="186"/>
        <v>0</v>
      </c>
      <c r="Y331" s="50"/>
      <c r="Z331" s="50"/>
      <c r="AA331" s="50"/>
      <c r="AB331" s="50"/>
      <c r="AC331" s="50"/>
      <c r="AD331" s="50">
        <f t="shared" si="187"/>
        <v>0</v>
      </c>
      <c r="AE331" s="50">
        <f t="shared" si="188"/>
        <v>0</v>
      </c>
      <c r="AF331" s="50">
        <f t="shared" si="189"/>
        <v>0</v>
      </c>
      <c r="AG331" s="50">
        <f t="shared" si="181"/>
        <v>0</v>
      </c>
      <c r="AI331" s="50">
        <f t="shared" si="190"/>
        <v>0</v>
      </c>
      <c r="AJ331" s="50">
        <f t="shared" si="191"/>
        <v>0</v>
      </c>
      <c r="AK331" s="50">
        <f t="shared" si="192"/>
        <v>0</v>
      </c>
      <c r="AL331" s="50">
        <f t="shared" si="193"/>
        <v>0.10493109370667919</v>
      </c>
      <c r="AR331" s="50">
        <f t="shared" si="194"/>
        <v>0.12940565515647584</v>
      </c>
      <c r="AS331" s="50">
        <f t="shared" si="195"/>
        <v>0.139153472650548</v>
      </c>
      <c r="AT331" s="50">
        <f t="shared" si="196"/>
        <v>0.20048446253890342</v>
      </c>
      <c r="AV331" s="49">
        <f t="shared" si="197"/>
        <v>0</v>
      </c>
      <c r="AW331" s="49">
        <f t="shared" si="198"/>
        <v>0</v>
      </c>
      <c r="AX331" s="49">
        <f t="shared" si="199"/>
        <v>0</v>
      </c>
      <c r="AY331" s="49">
        <f t="shared" si="200"/>
        <v>281.67283070246134</v>
      </c>
      <c r="AZ331" s="49">
        <f t="shared" si="201"/>
        <v>0</v>
      </c>
      <c r="BA331" s="49">
        <f t="shared" si="202"/>
        <v>0</v>
      </c>
      <c r="BB331" s="49">
        <f t="shared" si="203"/>
        <v>0</v>
      </c>
      <c r="BC331" s="49">
        <f t="shared" si="204"/>
        <v>0</v>
      </c>
      <c r="BD331" s="49">
        <f t="shared" si="205"/>
        <v>0</v>
      </c>
      <c r="BE331" s="49">
        <f t="shared" si="206"/>
        <v>347.37136447583748</v>
      </c>
      <c r="BF331" s="49">
        <f t="shared" si="207"/>
        <v>373.53801584422507</v>
      </c>
      <c r="BG331" s="49">
        <f t="shared" si="208"/>
        <v>538.17247186093084</v>
      </c>
      <c r="BH331" s="73">
        <f t="shared" si="209"/>
        <v>1540.7546828834547</v>
      </c>
      <c r="BI331" s="49">
        <f>VLOOKUP(A331,'1_12'!B:Q,16,0)</f>
        <v>6030.18</v>
      </c>
      <c r="BJ331" s="74">
        <f t="shared" si="210"/>
        <v>-4489.4253171165456</v>
      </c>
      <c r="BK331" s="50">
        <f t="shared" si="211"/>
        <v>3.0661040814775986E-3</v>
      </c>
    </row>
    <row r="332" spans="1:63" x14ac:dyDescent="0.3">
      <c r="A332" s="79" t="s">
        <v>766</v>
      </c>
      <c r="B332" s="79" t="s">
        <v>767</v>
      </c>
      <c r="C332" s="79">
        <f>VLOOKUP(B332,Площадь!A:B,2,0)</f>
        <v>19.100000000000001</v>
      </c>
      <c r="D332" s="97"/>
      <c r="E332">
        <v>31</v>
      </c>
      <c r="F332">
        <v>28</v>
      </c>
      <c r="G332">
        <v>31</v>
      </c>
      <c r="H332">
        <v>30</v>
      </c>
      <c r="I332">
        <v>31</v>
      </c>
      <c r="J332">
        <v>30</v>
      </c>
      <c r="K332">
        <v>31</v>
      </c>
      <c r="L332">
        <v>31</v>
      </c>
      <c r="M332">
        <v>30</v>
      </c>
      <c r="N332">
        <v>31</v>
      </c>
      <c r="O332">
        <v>30</v>
      </c>
      <c r="P332">
        <v>31</v>
      </c>
      <c r="Q332">
        <f t="shared" si="213"/>
        <v>365</v>
      </c>
      <c r="R332" s="116"/>
      <c r="S332" s="99"/>
      <c r="T332" s="50">
        <f t="shared" si="182"/>
        <v>0</v>
      </c>
      <c r="U332" s="50">
        <f t="shared" si="183"/>
        <v>0</v>
      </c>
      <c r="V332" s="50">
        <f t="shared" si="184"/>
        <v>0</v>
      </c>
      <c r="W332" s="50">
        <f t="shared" si="185"/>
        <v>0</v>
      </c>
      <c r="X332" s="50">
        <f t="shared" si="186"/>
        <v>0</v>
      </c>
      <c r="Y332" s="50"/>
      <c r="Z332" s="50"/>
      <c r="AA332" s="50"/>
      <c r="AB332" s="50"/>
      <c r="AC332" s="50"/>
      <c r="AD332" s="50">
        <f t="shared" si="187"/>
        <v>0</v>
      </c>
      <c r="AE332" s="50">
        <f t="shared" si="188"/>
        <v>0</v>
      </c>
      <c r="AF332" s="50">
        <f t="shared" si="189"/>
        <v>0</v>
      </c>
      <c r="AG332" s="50">
        <f t="shared" si="181"/>
        <v>0</v>
      </c>
      <c r="AI332" s="50">
        <f t="shared" si="190"/>
        <v>0</v>
      </c>
      <c r="AJ332" s="50">
        <f t="shared" si="191"/>
        <v>0</v>
      </c>
      <c r="AK332" s="50">
        <f t="shared" si="192"/>
        <v>0</v>
      </c>
      <c r="AL332" s="50">
        <f t="shared" si="193"/>
        <v>0.12847332626907518</v>
      </c>
      <c r="AR332" s="50">
        <f t="shared" si="194"/>
        <v>0.1584389752236339</v>
      </c>
      <c r="AS332" s="50">
        <f t="shared" si="195"/>
        <v>0.17037380305291455</v>
      </c>
      <c r="AT332" s="50">
        <f t="shared" si="196"/>
        <v>0.24546495092904205</v>
      </c>
      <c r="AV332" s="49">
        <f t="shared" si="197"/>
        <v>0</v>
      </c>
      <c r="AW332" s="49">
        <f t="shared" si="198"/>
        <v>0</v>
      </c>
      <c r="AX332" s="49">
        <f t="shared" si="199"/>
        <v>0</v>
      </c>
      <c r="AY332" s="49">
        <f t="shared" si="200"/>
        <v>344.86865810365464</v>
      </c>
      <c r="AZ332" s="49">
        <f t="shared" si="201"/>
        <v>0</v>
      </c>
      <c r="BA332" s="49">
        <f t="shared" si="202"/>
        <v>0</v>
      </c>
      <c r="BB332" s="49">
        <f t="shared" si="203"/>
        <v>0</v>
      </c>
      <c r="BC332" s="49">
        <f t="shared" si="204"/>
        <v>0</v>
      </c>
      <c r="BD332" s="49">
        <f t="shared" si="205"/>
        <v>0</v>
      </c>
      <c r="BE332" s="49">
        <f t="shared" si="206"/>
        <v>425.30724753131392</v>
      </c>
      <c r="BF332" s="49">
        <f t="shared" si="207"/>
        <v>457.34462196312171</v>
      </c>
      <c r="BG332" s="49">
        <f t="shared" si="208"/>
        <v>658.91629567588336</v>
      </c>
      <c r="BH332" s="73">
        <f t="shared" si="209"/>
        <v>1886.4368232739735</v>
      </c>
      <c r="BI332" s="49">
        <f>VLOOKUP(A332,'1_12'!B:Q,16,0)</f>
        <v>7383.06</v>
      </c>
      <c r="BJ332" s="74">
        <f t="shared" si="210"/>
        <v>-5496.6231767260269</v>
      </c>
      <c r="BK332" s="50">
        <f t="shared" si="211"/>
        <v>3.0661040814775986E-3</v>
      </c>
    </row>
    <row r="333" spans="1:63" x14ac:dyDescent="0.3">
      <c r="A333" s="79" t="s">
        <v>937</v>
      </c>
      <c r="B333" s="79" t="s">
        <v>938</v>
      </c>
      <c r="C333" s="79">
        <f>VLOOKUP(B333,Площадь!A:B,2,0)</f>
        <v>16</v>
      </c>
      <c r="D333" s="97"/>
      <c r="E333">
        <v>31</v>
      </c>
      <c r="F333">
        <v>28</v>
      </c>
      <c r="G333">
        <v>31</v>
      </c>
      <c r="H333">
        <v>30</v>
      </c>
      <c r="I333">
        <v>31</v>
      </c>
      <c r="J333">
        <v>30</v>
      </c>
      <c r="K333">
        <v>31</v>
      </c>
      <c r="L333">
        <v>31</v>
      </c>
      <c r="M333">
        <v>30</v>
      </c>
      <c r="N333">
        <v>31</v>
      </c>
      <c r="O333">
        <v>30</v>
      </c>
      <c r="P333">
        <v>31</v>
      </c>
      <c r="Q333">
        <f t="shared" si="213"/>
        <v>365</v>
      </c>
      <c r="R333" s="116"/>
      <c r="S333" s="99"/>
      <c r="T333" s="50">
        <f t="shared" si="182"/>
        <v>0</v>
      </c>
      <c r="U333" s="50">
        <f t="shared" si="183"/>
        <v>0</v>
      </c>
      <c r="V333" s="50">
        <f t="shared" si="184"/>
        <v>0</v>
      </c>
      <c r="W333" s="50">
        <f t="shared" si="185"/>
        <v>0</v>
      </c>
      <c r="X333" s="50">
        <f t="shared" si="186"/>
        <v>0</v>
      </c>
      <c r="Y333" s="50"/>
      <c r="Z333" s="50"/>
      <c r="AA333" s="50"/>
      <c r="AB333" s="50"/>
      <c r="AC333" s="50"/>
      <c r="AD333" s="50">
        <f t="shared" si="187"/>
        <v>0</v>
      </c>
      <c r="AE333" s="50">
        <f t="shared" si="188"/>
        <v>0</v>
      </c>
      <c r="AF333" s="50">
        <f t="shared" si="189"/>
        <v>0</v>
      </c>
      <c r="AG333" s="50">
        <f t="shared" si="181"/>
        <v>0</v>
      </c>
      <c r="AI333" s="50">
        <f t="shared" si="190"/>
        <v>0</v>
      </c>
      <c r="AJ333" s="50">
        <f t="shared" si="191"/>
        <v>0</v>
      </c>
      <c r="AK333" s="50">
        <f t="shared" si="192"/>
        <v>0</v>
      </c>
      <c r="AL333" s="50">
        <f t="shared" si="193"/>
        <v>0.10762163457095301</v>
      </c>
      <c r="AR333" s="50">
        <f t="shared" si="194"/>
        <v>0.13272374887843677</v>
      </c>
      <c r="AS333" s="50">
        <f t="shared" si="195"/>
        <v>0.14272151041081846</v>
      </c>
      <c r="AT333" s="50">
        <f t="shared" si="196"/>
        <v>0.2056250897834907</v>
      </c>
      <c r="AV333" s="49">
        <f t="shared" si="197"/>
        <v>0</v>
      </c>
      <c r="AW333" s="49">
        <f t="shared" si="198"/>
        <v>0</v>
      </c>
      <c r="AX333" s="49">
        <f t="shared" si="199"/>
        <v>0</v>
      </c>
      <c r="AY333" s="49">
        <f t="shared" si="200"/>
        <v>288.89521097688345</v>
      </c>
      <c r="AZ333" s="49">
        <f t="shared" si="201"/>
        <v>0</v>
      </c>
      <c r="BA333" s="49">
        <f t="shared" si="202"/>
        <v>0</v>
      </c>
      <c r="BB333" s="49">
        <f t="shared" si="203"/>
        <v>0</v>
      </c>
      <c r="BC333" s="49">
        <f t="shared" si="204"/>
        <v>0</v>
      </c>
      <c r="BD333" s="49">
        <f t="shared" si="205"/>
        <v>0</v>
      </c>
      <c r="BE333" s="49">
        <f t="shared" si="206"/>
        <v>356.27832253932053</v>
      </c>
      <c r="BF333" s="49">
        <f t="shared" si="207"/>
        <v>383.11591368638466</v>
      </c>
      <c r="BG333" s="49">
        <f t="shared" si="208"/>
        <v>551.97176601121112</v>
      </c>
      <c r="BH333" s="73">
        <f t="shared" si="209"/>
        <v>1580.2612132137997</v>
      </c>
      <c r="BI333" s="49">
        <f>VLOOKUP(A333,'1_12'!B:Q,16,0)</f>
        <v>6184.7999999999993</v>
      </c>
      <c r="BJ333" s="74">
        <f t="shared" si="210"/>
        <v>-4604.5387867861991</v>
      </c>
      <c r="BK333" s="50">
        <f t="shared" si="211"/>
        <v>3.0661040814775986E-3</v>
      </c>
    </row>
    <row r="334" spans="1:63" x14ac:dyDescent="0.3">
      <c r="A334" s="79" t="s">
        <v>2575</v>
      </c>
      <c r="B334" s="79" t="s">
        <v>2576</v>
      </c>
      <c r="C334" s="79">
        <f>VLOOKUP(B334,Площадь!A:B,2,0)</f>
        <v>13.2</v>
      </c>
      <c r="D334" s="97"/>
      <c r="E334">
        <v>31</v>
      </c>
      <c r="F334">
        <v>28</v>
      </c>
      <c r="G334">
        <v>31</v>
      </c>
      <c r="H334">
        <v>30</v>
      </c>
      <c r="I334">
        <v>31</v>
      </c>
      <c r="J334">
        <v>30</v>
      </c>
      <c r="K334">
        <v>31</v>
      </c>
      <c r="L334">
        <v>31</v>
      </c>
      <c r="M334">
        <v>30</v>
      </c>
      <c r="N334">
        <v>31</v>
      </c>
      <c r="O334">
        <v>30</v>
      </c>
      <c r="P334">
        <v>31</v>
      </c>
      <c r="Q334">
        <f t="shared" si="213"/>
        <v>365</v>
      </c>
      <c r="R334" s="116"/>
      <c r="S334" s="99"/>
      <c r="T334" s="50">
        <f t="shared" si="182"/>
        <v>0</v>
      </c>
      <c r="U334" s="50">
        <f t="shared" si="183"/>
        <v>0</v>
      </c>
      <c r="V334" s="50">
        <f t="shared" si="184"/>
        <v>0</v>
      </c>
      <c r="W334" s="50">
        <f t="shared" si="185"/>
        <v>0</v>
      </c>
      <c r="X334" s="50">
        <f t="shared" si="186"/>
        <v>0</v>
      </c>
      <c r="Y334" s="50"/>
      <c r="Z334" s="50"/>
      <c r="AA334" s="50"/>
      <c r="AB334" s="50"/>
      <c r="AC334" s="50"/>
      <c r="AD334" s="50">
        <f t="shared" si="187"/>
        <v>0</v>
      </c>
      <c r="AE334" s="50">
        <f t="shared" si="188"/>
        <v>0</v>
      </c>
      <c r="AF334" s="50">
        <f t="shared" si="189"/>
        <v>0</v>
      </c>
      <c r="AG334" s="50">
        <f t="shared" si="181"/>
        <v>0</v>
      </c>
      <c r="AI334" s="50">
        <f t="shared" si="190"/>
        <v>0</v>
      </c>
      <c r="AJ334" s="50">
        <f t="shared" si="191"/>
        <v>0</v>
      </c>
      <c r="AK334" s="50">
        <f t="shared" si="192"/>
        <v>0</v>
      </c>
      <c r="AL334" s="50">
        <f t="shared" si="193"/>
        <v>8.8787848521036231E-2</v>
      </c>
      <c r="AR334" s="50">
        <f t="shared" si="194"/>
        <v>0.10949709282471033</v>
      </c>
      <c r="AS334" s="50">
        <f t="shared" si="195"/>
        <v>0.11774524608892523</v>
      </c>
      <c r="AT334" s="50">
        <f t="shared" si="196"/>
        <v>0.16964069907137982</v>
      </c>
      <c r="AV334" s="49">
        <f t="shared" si="197"/>
        <v>0</v>
      </c>
      <c r="AW334" s="49">
        <f t="shared" si="198"/>
        <v>0</v>
      </c>
      <c r="AX334" s="49">
        <f t="shared" si="199"/>
        <v>0</v>
      </c>
      <c r="AY334" s="49">
        <f t="shared" si="200"/>
        <v>238.33854905592884</v>
      </c>
      <c r="AZ334" s="49">
        <f t="shared" si="201"/>
        <v>0</v>
      </c>
      <c r="BA334" s="49">
        <f t="shared" si="202"/>
        <v>0</v>
      </c>
      <c r="BB334" s="49">
        <f t="shared" si="203"/>
        <v>0</v>
      </c>
      <c r="BC334" s="49">
        <f t="shared" si="204"/>
        <v>0</v>
      </c>
      <c r="BD334" s="49">
        <f t="shared" si="205"/>
        <v>0</v>
      </c>
      <c r="BE334" s="49">
        <f t="shared" si="206"/>
        <v>293.92961609493943</v>
      </c>
      <c r="BF334" s="49">
        <f t="shared" si="207"/>
        <v>316.07062879126732</v>
      </c>
      <c r="BG334" s="49">
        <f t="shared" si="208"/>
        <v>455.37670695924919</v>
      </c>
      <c r="BH334" s="73">
        <f t="shared" si="209"/>
        <v>1303.715500901385</v>
      </c>
      <c r="BI334" s="49">
        <f>VLOOKUP(A334,'1_12'!B:Q,16,0)</f>
        <v>5102.4600000000009</v>
      </c>
      <c r="BJ334" s="74">
        <f t="shared" si="210"/>
        <v>-3798.744499098616</v>
      </c>
      <c r="BK334" s="50">
        <f t="shared" si="211"/>
        <v>3.0661040814775986E-3</v>
      </c>
    </row>
    <row r="335" spans="1:63" x14ac:dyDescent="0.3">
      <c r="A335" s="79" t="s">
        <v>2281</v>
      </c>
      <c r="B335" s="79" t="s">
        <v>2282</v>
      </c>
      <c r="C335" s="79">
        <f>VLOOKUP(B335,Площадь!A:B,2,0)</f>
        <v>16</v>
      </c>
      <c r="D335" s="97"/>
      <c r="E335">
        <v>31</v>
      </c>
      <c r="F335">
        <v>28</v>
      </c>
      <c r="G335">
        <v>31</v>
      </c>
      <c r="H335">
        <v>30</v>
      </c>
      <c r="I335">
        <v>31</v>
      </c>
      <c r="J335">
        <v>30</v>
      </c>
      <c r="K335">
        <v>31</v>
      </c>
      <c r="L335">
        <v>31</v>
      </c>
      <c r="M335">
        <v>30</v>
      </c>
      <c r="N335">
        <v>31</v>
      </c>
      <c r="O335">
        <v>30</v>
      </c>
      <c r="P335">
        <v>31</v>
      </c>
      <c r="Q335">
        <f t="shared" si="213"/>
        <v>365</v>
      </c>
      <c r="R335" s="116"/>
      <c r="S335" s="99"/>
      <c r="T335" s="50">
        <f t="shared" si="182"/>
        <v>0</v>
      </c>
      <c r="U335" s="50">
        <f t="shared" si="183"/>
        <v>0</v>
      </c>
      <c r="V335" s="50">
        <f t="shared" si="184"/>
        <v>0</v>
      </c>
      <c r="W335" s="50">
        <f t="shared" si="185"/>
        <v>0</v>
      </c>
      <c r="X335" s="50">
        <f t="shared" si="186"/>
        <v>0</v>
      </c>
      <c r="Y335" s="50"/>
      <c r="Z335" s="50"/>
      <c r="AA335" s="50"/>
      <c r="AB335" s="50"/>
      <c r="AC335" s="50"/>
      <c r="AD335" s="50">
        <f t="shared" si="187"/>
        <v>0</v>
      </c>
      <c r="AE335" s="50">
        <f t="shared" si="188"/>
        <v>0</v>
      </c>
      <c r="AF335" s="50">
        <f t="shared" si="189"/>
        <v>0</v>
      </c>
      <c r="AG335" s="50">
        <f t="shared" si="181"/>
        <v>0</v>
      </c>
      <c r="AI335" s="50">
        <f t="shared" si="190"/>
        <v>0</v>
      </c>
      <c r="AJ335" s="50">
        <f t="shared" si="191"/>
        <v>0</v>
      </c>
      <c r="AK335" s="50">
        <f t="shared" si="192"/>
        <v>0</v>
      </c>
      <c r="AL335" s="50">
        <f t="shared" si="193"/>
        <v>0.10762163457095301</v>
      </c>
      <c r="AR335" s="50">
        <f t="shared" si="194"/>
        <v>0.13272374887843677</v>
      </c>
      <c r="AS335" s="50">
        <f t="shared" si="195"/>
        <v>0.14272151041081846</v>
      </c>
      <c r="AT335" s="50">
        <f t="shared" si="196"/>
        <v>0.2056250897834907</v>
      </c>
      <c r="AV335" s="49">
        <f t="shared" si="197"/>
        <v>0</v>
      </c>
      <c r="AW335" s="49">
        <f t="shared" si="198"/>
        <v>0</v>
      </c>
      <c r="AX335" s="49">
        <f t="shared" si="199"/>
        <v>0</v>
      </c>
      <c r="AY335" s="49">
        <f t="shared" si="200"/>
        <v>288.89521097688345</v>
      </c>
      <c r="AZ335" s="49">
        <f t="shared" si="201"/>
        <v>0</v>
      </c>
      <c r="BA335" s="49">
        <f t="shared" si="202"/>
        <v>0</v>
      </c>
      <c r="BB335" s="49">
        <f t="shared" si="203"/>
        <v>0</v>
      </c>
      <c r="BC335" s="49">
        <f t="shared" si="204"/>
        <v>0</v>
      </c>
      <c r="BD335" s="49">
        <f t="shared" si="205"/>
        <v>0</v>
      </c>
      <c r="BE335" s="49">
        <f t="shared" si="206"/>
        <v>356.27832253932053</v>
      </c>
      <c r="BF335" s="49">
        <f t="shared" si="207"/>
        <v>383.11591368638466</v>
      </c>
      <c r="BG335" s="49">
        <f t="shared" si="208"/>
        <v>551.97176601121112</v>
      </c>
      <c r="BH335" s="73">
        <f t="shared" si="209"/>
        <v>1580.2612132137997</v>
      </c>
      <c r="BI335" s="49">
        <f>VLOOKUP(A335,'1_12'!B:Q,16,0)</f>
        <v>6184.7999999999993</v>
      </c>
      <c r="BJ335" s="74">
        <f t="shared" si="210"/>
        <v>-4604.5387867861991</v>
      </c>
      <c r="BK335" s="50">
        <f t="shared" si="211"/>
        <v>3.0661040814775986E-3</v>
      </c>
    </row>
    <row r="336" spans="1:63" x14ac:dyDescent="0.3">
      <c r="A336" s="79" t="s">
        <v>877</v>
      </c>
      <c r="B336" s="79" t="s">
        <v>878</v>
      </c>
      <c r="C336" s="79">
        <f>VLOOKUP(B336,Площадь!A:B,2,0)</f>
        <v>16</v>
      </c>
      <c r="D336" s="97"/>
      <c r="E336">
        <v>31</v>
      </c>
      <c r="F336">
        <v>28</v>
      </c>
      <c r="G336">
        <v>31</v>
      </c>
      <c r="H336">
        <v>30</v>
      </c>
      <c r="I336">
        <v>31</v>
      </c>
      <c r="J336">
        <v>30</v>
      </c>
      <c r="K336">
        <v>31</v>
      </c>
      <c r="L336">
        <v>31</v>
      </c>
      <c r="M336">
        <v>30</v>
      </c>
      <c r="N336">
        <v>31</v>
      </c>
      <c r="O336">
        <v>30</v>
      </c>
      <c r="P336">
        <v>31</v>
      </c>
      <c r="Q336">
        <f t="shared" si="213"/>
        <v>365</v>
      </c>
      <c r="R336" s="116"/>
      <c r="S336" s="99"/>
      <c r="T336" s="50">
        <f t="shared" si="182"/>
        <v>0</v>
      </c>
      <c r="U336" s="50">
        <f t="shared" si="183"/>
        <v>0</v>
      </c>
      <c r="V336" s="50">
        <f t="shared" si="184"/>
        <v>0</v>
      </c>
      <c r="W336" s="50">
        <f t="shared" si="185"/>
        <v>0</v>
      </c>
      <c r="X336" s="50">
        <f t="shared" si="186"/>
        <v>0</v>
      </c>
      <c r="Y336" s="50"/>
      <c r="Z336" s="50"/>
      <c r="AA336" s="50"/>
      <c r="AB336" s="50"/>
      <c r="AC336" s="50"/>
      <c r="AD336" s="50">
        <f t="shared" si="187"/>
        <v>0</v>
      </c>
      <c r="AE336" s="50">
        <f t="shared" si="188"/>
        <v>0</v>
      </c>
      <c r="AF336" s="50">
        <f t="shared" si="189"/>
        <v>0</v>
      </c>
      <c r="AG336" s="50">
        <f t="shared" si="181"/>
        <v>0</v>
      </c>
      <c r="AI336" s="50">
        <f t="shared" si="190"/>
        <v>0</v>
      </c>
      <c r="AJ336" s="50">
        <f t="shared" si="191"/>
        <v>0</v>
      </c>
      <c r="AK336" s="50">
        <f t="shared" si="192"/>
        <v>0</v>
      </c>
      <c r="AL336" s="50">
        <f t="shared" si="193"/>
        <v>0.10762163457095301</v>
      </c>
      <c r="AR336" s="50">
        <f t="shared" si="194"/>
        <v>0.13272374887843677</v>
      </c>
      <c r="AS336" s="50">
        <f t="shared" si="195"/>
        <v>0.14272151041081846</v>
      </c>
      <c r="AT336" s="50">
        <f t="shared" si="196"/>
        <v>0.2056250897834907</v>
      </c>
      <c r="AV336" s="49">
        <f t="shared" si="197"/>
        <v>0</v>
      </c>
      <c r="AW336" s="49">
        <f t="shared" si="198"/>
        <v>0</v>
      </c>
      <c r="AX336" s="49">
        <f t="shared" si="199"/>
        <v>0</v>
      </c>
      <c r="AY336" s="49">
        <f t="shared" si="200"/>
        <v>288.89521097688345</v>
      </c>
      <c r="AZ336" s="49">
        <f t="shared" si="201"/>
        <v>0</v>
      </c>
      <c r="BA336" s="49">
        <f t="shared" si="202"/>
        <v>0</v>
      </c>
      <c r="BB336" s="49">
        <f t="shared" si="203"/>
        <v>0</v>
      </c>
      <c r="BC336" s="49">
        <f t="shared" si="204"/>
        <v>0</v>
      </c>
      <c r="BD336" s="49">
        <f t="shared" si="205"/>
        <v>0</v>
      </c>
      <c r="BE336" s="49">
        <f t="shared" si="206"/>
        <v>356.27832253932053</v>
      </c>
      <c r="BF336" s="49">
        <f t="shared" si="207"/>
        <v>383.11591368638466</v>
      </c>
      <c r="BG336" s="49">
        <f t="shared" si="208"/>
        <v>551.97176601121112</v>
      </c>
      <c r="BH336" s="73">
        <f t="shared" si="209"/>
        <v>1580.2612132137997</v>
      </c>
      <c r="BI336" s="49">
        <f>VLOOKUP(A336,'1_12'!B:Q,16,0)</f>
        <v>6184.7999999999993</v>
      </c>
      <c r="BJ336" s="74">
        <f t="shared" si="210"/>
        <v>-4604.5387867861991</v>
      </c>
      <c r="BK336" s="50">
        <f t="shared" si="211"/>
        <v>3.0661040814775986E-3</v>
      </c>
    </row>
    <row r="337" spans="1:63" x14ac:dyDescent="0.3">
      <c r="A337" s="79" t="s">
        <v>2600</v>
      </c>
      <c r="B337" s="79" t="s">
        <v>2601</v>
      </c>
      <c r="C337" s="79">
        <f>VLOOKUP(B337,Площадь!A:B,2,0)</f>
        <v>13.3</v>
      </c>
      <c r="D337" s="97"/>
      <c r="E337">
        <v>31</v>
      </c>
      <c r="F337">
        <v>28</v>
      </c>
      <c r="G337">
        <v>31</v>
      </c>
      <c r="H337">
        <v>30</v>
      </c>
      <c r="I337">
        <v>31</v>
      </c>
      <c r="J337">
        <v>30</v>
      </c>
      <c r="K337">
        <v>31</v>
      </c>
      <c r="L337">
        <v>31</v>
      </c>
      <c r="M337">
        <v>30</v>
      </c>
      <c r="N337">
        <v>31</v>
      </c>
      <c r="O337">
        <v>30</v>
      </c>
      <c r="P337">
        <v>31</v>
      </c>
      <c r="Q337">
        <f t="shared" si="213"/>
        <v>365</v>
      </c>
      <c r="R337" s="116"/>
      <c r="S337" s="99"/>
      <c r="T337" s="50">
        <f t="shared" si="182"/>
        <v>0</v>
      </c>
      <c r="U337" s="50">
        <f t="shared" si="183"/>
        <v>0</v>
      </c>
      <c r="V337" s="50">
        <f t="shared" si="184"/>
        <v>0</v>
      </c>
      <c r="W337" s="50">
        <f t="shared" si="185"/>
        <v>0</v>
      </c>
      <c r="X337" s="50">
        <f t="shared" si="186"/>
        <v>0</v>
      </c>
      <c r="Y337" s="50"/>
      <c r="Z337" s="50"/>
      <c r="AA337" s="50"/>
      <c r="AB337" s="50"/>
      <c r="AC337" s="50"/>
      <c r="AD337" s="50">
        <f t="shared" si="187"/>
        <v>0</v>
      </c>
      <c r="AE337" s="50">
        <f t="shared" si="188"/>
        <v>0</v>
      </c>
      <c r="AF337" s="50">
        <f t="shared" si="189"/>
        <v>0</v>
      </c>
      <c r="AG337" s="50">
        <f t="shared" si="181"/>
        <v>0</v>
      </c>
      <c r="AI337" s="50">
        <f t="shared" si="190"/>
        <v>0</v>
      </c>
      <c r="AJ337" s="50">
        <f t="shared" si="191"/>
        <v>0</v>
      </c>
      <c r="AK337" s="50">
        <f t="shared" si="192"/>
        <v>0</v>
      </c>
      <c r="AL337" s="50">
        <f t="shared" si="193"/>
        <v>8.9460483737104704E-2</v>
      </c>
      <c r="AR337" s="50">
        <f t="shared" si="194"/>
        <v>0.11032661625520057</v>
      </c>
      <c r="AS337" s="50">
        <f t="shared" si="195"/>
        <v>0.11863725552899285</v>
      </c>
      <c r="AT337" s="50">
        <f t="shared" si="196"/>
        <v>0.17092585588252665</v>
      </c>
      <c r="AV337" s="49">
        <f t="shared" si="197"/>
        <v>0</v>
      </c>
      <c r="AW337" s="49">
        <f t="shared" si="198"/>
        <v>0</v>
      </c>
      <c r="AX337" s="49">
        <f t="shared" si="199"/>
        <v>0</v>
      </c>
      <c r="AY337" s="49">
        <f t="shared" si="200"/>
        <v>240.14414412453439</v>
      </c>
      <c r="AZ337" s="49">
        <f t="shared" si="201"/>
        <v>0</v>
      </c>
      <c r="BA337" s="49">
        <f t="shared" si="202"/>
        <v>0</v>
      </c>
      <c r="BB337" s="49">
        <f t="shared" si="203"/>
        <v>0</v>
      </c>
      <c r="BC337" s="49">
        <f t="shared" si="204"/>
        <v>0</v>
      </c>
      <c r="BD337" s="49">
        <f t="shared" si="205"/>
        <v>0</v>
      </c>
      <c r="BE337" s="49">
        <f t="shared" si="206"/>
        <v>296.15635561081024</v>
      </c>
      <c r="BF337" s="49">
        <f t="shared" si="207"/>
        <v>318.46510325180725</v>
      </c>
      <c r="BG337" s="49">
        <f t="shared" si="208"/>
        <v>458.82653049681926</v>
      </c>
      <c r="BH337" s="73">
        <f t="shared" si="209"/>
        <v>1313.5921334839711</v>
      </c>
      <c r="BI337" s="49">
        <f>VLOOKUP(A337,'1_12'!B:Q,16,0)</f>
        <v>5141.07</v>
      </c>
      <c r="BJ337" s="74">
        <f t="shared" si="210"/>
        <v>-3827.4778665160284</v>
      </c>
      <c r="BK337" s="50">
        <f t="shared" si="211"/>
        <v>3.0661040814775986E-3</v>
      </c>
    </row>
    <row r="338" spans="1:63" x14ac:dyDescent="0.3">
      <c r="A338" s="79" t="s">
        <v>991</v>
      </c>
      <c r="B338" s="79" t="s">
        <v>992</v>
      </c>
      <c r="C338" s="79">
        <f>VLOOKUP(B338,Площадь!A:B,2,0)</f>
        <v>16</v>
      </c>
      <c r="D338" s="97"/>
      <c r="E338">
        <v>31</v>
      </c>
      <c r="F338">
        <v>28</v>
      </c>
      <c r="G338">
        <v>31</v>
      </c>
      <c r="H338">
        <v>30</v>
      </c>
      <c r="I338">
        <v>31</v>
      </c>
      <c r="J338">
        <v>30</v>
      </c>
      <c r="K338">
        <v>31</v>
      </c>
      <c r="L338">
        <v>31</v>
      </c>
      <c r="M338">
        <v>30</v>
      </c>
      <c r="N338">
        <v>31</v>
      </c>
      <c r="O338">
        <v>30</v>
      </c>
      <c r="P338">
        <v>31</v>
      </c>
      <c r="Q338">
        <f t="shared" si="213"/>
        <v>365</v>
      </c>
      <c r="R338" s="116"/>
      <c r="S338" s="99"/>
      <c r="T338" s="50">
        <f t="shared" si="182"/>
        <v>0</v>
      </c>
      <c r="U338" s="50">
        <f t="shared" si="183"/>
        <v>0</v>
      </c>
      <c r="V338" s="50">
        <f t="shared" si="184"/>
        <v>0</v>
      </c>
      <c r="W338" s="50">
        <f t="shared" si="185"/>
        <v>0</v>
      </c>
      <c r="X338" s="50">
        <f t="shared" si="186"/>
        <v>0</v>
      </c>
      <c r="Y338" s="50"/>
      <c r="Z338" s="50"/>
      <c r="AA338" s="50"/>
      <c r="AB338" s="50"/>
      <c r="AC338" s="50"/>
      <c r="AD338" s="50">
        <f t="shared" si="187"/>
        <v>0</v>
      </c>
      <c r="AE338" s="50">
        <f t="shared" si="188"/>
        <v>0</v>
      </c>
      <c r="AF338" s="50">
        <f t="shared" si="189"/>
        <v>0</v>
      </c>
      <c r="AG338" s="50">
        <f t="shared" si="181"/>
        <v>0</v>
      </c>
      <c r="AI338" s="50">
        <f t="shared" si="190"/>
        <v>0</v>
      </c>
      <c r="AJ338" s="50">
        <f t="shared" si="191"/>
        <v>0</v>
      </c>
      <c r="AK338" s="50">
        <f t="shared" si="192"/>
        <v>0</v>
      </c>
      <c r="AL338" s="50">
        <f t="shared" si="193"/>
        <v>0.10762163457095301</v>
      </c>
      <c r="AR338" s="50">
        <f t="shared" si="194"/>
        <v>0.13272374887843677</v>
      </c>
      <c r="AS338" s="50">
        <f t="shared" si="195"/>
        <v>0.14272151041081846</v>
      </c>
      <c r="AT338" s="50">
        <f t="shared" si="196"/>
        <v>0.2056250897834907</v>
      </c>
      <c r="AV338" s="49">
        <f t="shared" si="197"/>
        <v>0</v>
      </c>
      <c r="AW338" s="49">
        <f t="shared" si="198"/>
        <v>0</v>
      </c>
      <c r="AX338" s="49">
        <f t="shared" si="199"/>
        <v>0</v>
      </c>
      <c r="AY338" s="49">
        <f t="shared" si="200"/>
        <v>288.89521097688345</v>
      </c>
      <c r="AZ338" s="49">
        <f t="shared" si="201"/>
        <v>0</v>
      </c>
      <c r="BA338" s="49">
        <f t="shared" si="202"/>
        <v>0</v>
      </c>
      <c r="BB338" s="49">
        <f t="shared" si="203"/>
        <v>0</v>
      </c>
      <c r="BC338" s="49">
        <f t="shared" si="204"/>
        <v>0</v>
      </c>
      <c r="BD338" s="49">
        <f t="shared" si="205"/>
        <v>0</v>
      </c>
      <c r="BE338" s="49">
        <f t="shared" si="206"/>
        <v>356.27832253932053</v>
      </c>
      <c r="BF338" s="49">
        <f t="shared" si="207"/>
        <v>383.11591368638466</v>
      </c>
      <c r="BG338" s="49">
        <f t="shared" si="208"/>
        <v>551.97176601121112</v>
      </c>
      <c r="BH338" s="73">
        <f t="shared" si="209"/>
        <v>1580.2612132137997</v>
      </c>
      <c r="BI338" s="49">
        <f>VLOOKUP(A338,'1_12'!B:Q,16,0)</f>
        <v>6184.7999999999993</v>
      </c>
      <c r="BJ338" s="74">
        <f t="shared" si="210"/>
        <v>-4604.5387867861991</v>
      </c>
      <c r="BK338" s="50">
        <f t="shared" si="211"/>
        <v>3.0661040814775986E-3</v>
      </c>
    </row>
    <row r="339" spans="1:63" x14ac:dyDescent="0.3">
      <c r="A339" s="79" t="s">
        <v>993</v>
      </c>
      <c r="B339" s="79" t="s">
        <v>994</v>
      </c>
      <c r="C339" s="79">
        <f>VLOOKUP(B339,Площадь!A:B,2,0)</f>
        <v>17.3</v>
      </c>
      <c r="D339" s="97"/>
      <c r="E339">
        <v>31</v>
      </c>
      <c r="F339">
        <v>28</v>
      </c>
      <c r="G339">
        <v>31</v>
      </c>
      <c r="H339">
        <v>30</v>
      </c>
      <c r="I339">
        <v>31</v>
      </c>
      <c r="J339">
        <v>30</v>
      </c>
      <c r="K339">
        <v>31</v>
      </c>
      <c r="L339">
        <v>31</v>
      </c>
      <c r="M339">
        <v>30</v>
      </c>
      <c r="N339">
        <v>31</v>
      </c>
      <c r="O339">
        <v>30</v>
      </c>
      <c r="P339">
        <v>31</v>
      </c>
      <c r="Q339">
        <f t="shared" si="213"/>
        <v>365</v>
      </c>
      <c r="R339" s="116"/>
      <c r="S339" s="99"/>
      <c r="T339" s="50">
        <f t="shared" si="182"/>
        <v>0</v>
      </c>
      <c r="U339" s="50">
        <f t="shared" si="183"/>
        <v>0</v>
      </c>
      <c r="V339" s="50">
        <f t="shared" si="184"/>
        <v>0</v>
      </c>
      <c r="W339" s="50">
        <f t="shared" si="185"/>
        <v>0</v>
      </c>
      <c r="X339" s="50">
        <f t="shared" si="186"/>
        <v>0</v>
      </c>
      <c r="Y339" s="50"/>
      <c r="Z339" s="50"/>
      <c r="AA339" s="50"/>
      <c r="AB339" s="50"/>
      <c r="AC339" s="50"/>
      <c r="AD339" s="50">
        <f t="shared" si="187"/>
        <v>0</v>
      </c>
      <c r="AE339" s="50">
        <f t="shared" si="188"/>
        <v>0</v>
      </c>
      <c r="AF339" s="50">
        <f t="shared" si="189"/>
        <v>0</v>
      </c>
      <c r="AG339" s="50">
        <f t="shared" si="181"/>
        <v>0</v>
      </c>
      <c r="AI339" s="50">
        <f t="shared" si="190"/>
        <v>0</v>
      </c>
      <c r="AJ339" s="50">
        <f t="shared" si="191"/>
        <v>0</v>
      </c>
      <c r="AK339" s="50">
        <f t="shared" si="192"/>
        <v>0</v>
      </c>
      <c r="AL339" s="50">
        <f t="shared" si="193"/>
        <v>0.11636589237984295</v>
      </c>
      <c r="AR339" s="50">
        <f t="shared" si="194"/>
        <v>0.14350755347480976</v>
      </c>
      <c r="AS339" s="50">
        <f t="shared" si="195"/>
        <v>0.15431763313169747</v>
      </c>
      <c r="AT339" s="50">
        <f t="shared" si="196"/>
        <v>0.22233212832839933</v>
      </c>
      <c r="AV339" s="49">
        <f t="shared" si="197"/>
        <v>0</v>
      </c>
      <c r="AW339" s="49">
        <f t="shared" si="198"/>
        <v>0</v>
      </c>
      <c r="AX339" s="49">
        <f t="shared" si="199"/>
        <v>0</v>
      </c>
      <c r="AY339" s="49">
        <f t="shared" si="200"/>
        <v>312.36794686875521</v>
      </c>
      <c r="AZ339" s="49">
        <f t="shared" si="201"/>
        <v>0</v>
      </c>
      <c r="BA339" s="49">
        <f t="shared" si="202"/>
        <v>0</v>
      </c>
      <c r="BB339" s="49">
        <f t="shared" si="203"/>
        <v>0</v>
      </c>
      <c r="BC339" s="49">
        <f t="shared" si="204"/>
        <v>0</v>
      </c>
      <c r="BD339" s="49">
        <f t="shared" si="205"/>
        <v>0</v>
      </c>
      <c r="BE339" s="49">
        <f t="shared" si="206"/>
        <v>385.22593624564036</v>
      </c>
      <c r="BF339" s="49">
        <f t="shared" si="207"/>
        <v>414.24408167340346</v>
      </c>
      <c r="BG339" s="49">
        <f t="shared" si="208"/>
        <v>596.81947199962201</v>
      </c>
      <c r="BH339" s="73">
        <f t="shared" si="209"/>
        <v>1708.6574367874211</v>
      </c>
      <c r="BI339" s="49">
        <f>VLOOKUP(A339,'1_12'!B:Q,16,0)</f>
        <v>6687.2699999999986</v>
      </c>
      <c r="BJ339" s="74">
        <f t="shared" si="210"/>
        <v>-4978.6125632125777</v>
      </c>
      <c r="BK339" s="50">
        <f t="shared" si="211"/>
        <v>3.0661040814775986E-3</v>
      </c>
    </row>
    <row r="340" spans="1:63" x14ac:dyDescent="0.3">
      <c r="A340" s="79" t="s">
        <v>1946</v>
      </c>
      <c r="B340" s="79" t="s">
        <v>1947</v>
      </c>
      <c r="C340" s="79">
        <f>VLOOKUP(B340,Площадь!A:B,2,0)</f>
        <v>16</v>
      </c>
      <c r="D340" s="97"/>
      <c r="E340">
        <v>31</v>
      </c>
      <c r="F340">
        <v>28</v>
      </c>
      <c r="G340">
        <v>31</v>
      </c>
      <c r="H340">
        <v>30</v>
      </c>
      <c r="I340">
        <v>31</v>
      </c>
      <c r="J340">
        <v>30</v>
      </c>
      <c r="K340">
        <v>31</v>
      </c>
      <c r="L340">
        <v>31</v>
      </c>
      <c r="M340">
        <v>30</v>
      </c>
      <c r="N340">
        <v>31</v>
      </c>
      <c r="O340">
        <v>30</v>
      </c>
      <c r="P340">
        <v>31</v>
      </c>
      <c r="Q340">
        <f t="shared" si="213"/>
        <v>365</v>
      </c>
      <c r="R340" s="116"/>
      <c r="S340" s="99"/>
      <c r="T340" s="50">
        <f t="shared" si="182"/>
        <v>0</v>
      </c>
      <c r="U340" s="50">
        <f t="shared" si="183"/>
        <v>0</v>
      </c>
      <c r="V340" s="50">
        <f t="shared" si="184"/>
        <v>0</v>
      </c>
      <c r="W340" s="50">
        <f t="shared" si="185"/>
        <v>0</v>
      </c>
      <c r="X340" s="50">
        <f t="shared" si="186"/>
        <v>0</v>
      </c>
      <c r="Y340" s="50"/>
      <c r="Z340" s="50"/>
      <c r="AA340" s="50"/>
      <c r="AB340" s="50"/>
      <c r="AC340" s="50"/>
      <c r="AD340" s="50">
        <f t="shared" si="187"/>
        <v>0</v>
      </c>
      <c r="AE340" s="50">
        <f t="shared" si="188"/>
        <v>0</v>
      </c>
      <c r="AF340" s="50">
        <f t="shared" si="189"/>
        <v>0</v>
      </c>
      <c r="AG340" s="50">
        <f t="shared" si="181"/>
        <v>0</v>
      </c>
      <c r="AI340" s="50">
        <f t="shared" si="190"/>
        <v>0</v>
      </c>
      <c r="AJ340" s="50">
        <f t="shared" si="191"/>
        <v>0</v>
      </c>
      <c r="AK340" s="50">
        <f t="shared" si="192"/>
        <v>0</v>
      </c>
      <c r="AL340" s="50">
        <f t="shared" si="193"/>
        <v>0.10762163457095301</v>
      </c>
      <c r="AR340" s="50">
        <f t="shared" si="194"/>
        <v>0.13272374887843677</v>
      </c>
      <c r="AS340" s="50">
        <f t="shared" si="195"/>
        <v>0.14272151041081846</v>
      </c>
      <c r="AT340" s="50">
        <f t="shared" si="196"/>
        <v>0.2056250897834907</v>
      </c>
      <c r="AV340" s="49">
        <f t="shared" si="197"/>
        <v>0</v>
      </c>
      <c r="AW340" s="49">
        <f t="shared" si="198"/>
        <v>0</v>
      </c>
      <c r="AX340" s="49">
        <f t="shared" si="199"/>
        <v>0</v>
      </c>
      <c r="AY340" s="49">
        <f t="shared" si="200"/>
        <v>288.89521097688345</v>
      </c>
      <c r="AZ340" s="49">
        <f t="shared" si="201"/>
        <v>0</v>
      </c>
      <c r="BA340" s="49">
        <f t="shared" si="202"/>
        <v>0</v>
      </c>
      <c r="BB340" s="49">
        <f t="shared" si="203"/>
        <v>0</v>
      </c>
      <c r="BC340" s="49">
        <f t="shared" si="204"/>
        <v>0</v>
      </c>
      <c r="BD340" s="49">
        <f t="shared" si="205"/>
        <v>0</v>
      </c>
      <c r="BE340" s="49">
        <f t="shared" si="206"/>
        <v>356.27832253932053</v>
      </c>
      <c r="BF340" s="49">
        <f t="shared" si="207"/>
        <v>383.11591368638466</v>
      </c>
      <c r="BG340" s="49">
        <f t="shared" si="208"/>
        <v>551.97176601121112</v>
      </c>
      <c r="BH340" s="73">
        <f t="shared" si="209"/>
        <v>1580.2612132137997</v>
      </c>
      <c r="BI340" s="49">
        <f>VLOOKUP(A340,'1_12'!B:Q,16,0)</f>
        <v>6184.7999999999993</v>
      </c>
      <c r="BJ340" s="74">
        <f t="shared" si="210"/>
        <v>-4604.5387867861991</v>
      </c>
      <c r="BK340" s="50">
        <f t="shared" si="211"/>
        <v>3.0661040814775986E-3</v>
      </c>
    </row>
    <row r="341" spans="1:63" x14ac:dyDescent="0.3">
      <c r="A341" s="79" t="s">
        <v>585</v>
      </c>
      <c r="B341" s="79" t="s">
        <v>586</v>
      </c>
      <c r="C341" s="79">
        <f>VLOOKUP(B341,Площадь!A:B,2,0)</f>
        <v>13.3</v>
      </c>
      <c r="D341" s="97"/>
      <c r="E341">
        <v>31</v>
      </c>
      <c r="F341">
        <v>28</v>
      </c>
      <c r="G341">
        <v>31</v>
      </c>
      <c r="H341">
        <v>30</v>
      </c>
      <c r="I341">
        <v>31</v>
      </c>
      <c r="J341">
        <v>30</v>
      </c>
      <c r="K341">
        <v>31</v>
      </c>
      <c r="L341">
        <v>31</v>
      </c>
      <c r="M341">
        <v>30</v>
      </c>
      <c r="N341">
        <v>31</v>
      </c>
      <c r="O341">
        <v>30</v>
      </c>
      <c r="P341">
        <v>31</v>
      </c>
      <c r="Q341">
        <f t="shared" si="213"/>
        <v>365</v>
      </c>
      <c r="R341" s="116"/>
      <c r="S341" s="99"/>
      <c r="T341" s="50">
        <f t="shared" si="182"/>
        <v>0</v>
      </c>
      <c r="U341" s="50">
        <f t="shared" si="183"/>
        <v>0</v>
      </c>
      <c r="V341" s="50">
        <f t="shared" si="184"/>
        <v>0</v>
      </c>
      <c r="W341" s="50">
        <f t="shared" si="185"/>
        <v>0</v>
      </c>
      <c r="X341" s="50">
        <f t="shared" si="186"/>
        <v>0</v>
      </c>
      <c r="Y341" s="50"/>
      <c r="Z341" s="50"/>
      <c r="AA341" s="50"/>
      <c r="AB341" s="50"/>
      <c r="AC341" s="50"/>
      <c r="AD341" s="50">
        <f t="shared" si="187"/>
        <v>0</v>
      </c>
      <c r="AE341" s="50">
        <f t="shared" si="188"/>
        <v>0</v>
      </c>
      <c r="AF341" s="50">
        <f t="shared" si="189"/>
        <v>0</v>
      </c>
      <c r="AG341" s="50">
        <f t="shared" si="181"/>
        <v>0</v>
      </c>
      <c r="AI341" s="50">
        <f t="shared" si="190"/>
        <v>0</v>
      </c>
      <c r="AJ341" s="50">
        <f t="shared" si="191"/>
        <v>0</v>
      </c>
      <c r="AK341" s="50">
        <f t="shared" si="192"/>
        <v>0</v>
      </c>
      <c r="AL341" s="50">
        <f t="shared" si="193"/>
        <v>8.9460483737104704E-2</v>
      </c>
      <c r="AR341" s="50">
        <f t="shared" si="194"/>
        <v>0.11032661625520057</v>
      </c>
      <c r="AS341" s="50">
        <f t="shared" si="195"/>
        <v>0.11863725552899285</v>
      </c>
      <c r="AT341" s="50">
        <f t="shared" si="196"/>
        <v>0.17092585588252665</v>
      </c>
      <c r="AV341" s="49">
        <f t="shared" si="197"/>
        <v>0</v>
      </c>
      <c r="AW341" s="49">
        <f t="shared" si="198"/>
        <v>0</v>
      </c>
      <c r="AX341" s="49">
        <f t="shared" si="199"/>
        <v>0</v>
      </c>
      <c r="AY341" s="49">
        <f t="shared" si="200"/>
        <v>240.14414412453439</v>
      </c>
      <c r="AZ341" s="49">
        <f t="shared" si="201"/>
        <v>0</v>
      </c>
      <c r="BA341" s="49">
        <f t="shared" si="202"/>
        <v>0</v>
      </c>
      <c r="BB341" s="49">
        <f t="shared" si="203"/>
        <v>0</v>
      </c>
      <c r="BC341" s="49">
        <f t="shared" si="204"/>
        <v>0</v>
      </c>
      <c r="BD341" s="49">
        <f t="shared" si="205"/>
        <v>0</v>
      </c>
      <c r="BE341" s="49">
        <f t="shared" si="206"/>
        <v>296.15635561081024</v>
      </c>
      <c r="BF341" s="49">
        <f t="shared" si="207"/>
        <v>318.46510325180725</v>
      </c>
      <c r="BG341" s="49">
        <f t="shared" si="208"/>
        <v>458.82653049681926</v>
      </c>
      <c r="BH341" s="73">
        <f t="shared" si="209"/>
        <v>1313.5921334839711</v>
      </c>
      <c r="BI341" s="49">
        <f>VLOOKUP(A341,'1_12'!B:Q,16,0)</f>
        <v>5141.07</v>
      </c>
      <c r="BJ341" s="74">
        <f t="shared" si="210"/>
        <v>-3827.4778665160284</v>
      </c>
      <c r="BK341" s="50">
        <f t="shared" si="211"/>
        <v>3.0661040814775986E-3</v>
      </c>
    </row>
    <row r="342" spans="1:63" x14ac:dyDescent="0.3">
      <c r="A342" s="79" t="s">
        <v>2197</v>
      </c>
      <c r="B342" s="79" t="s">
        <v>2198</v>
      </c>
      <c r="C342" s="79">
        <f>VLOOKUP(B342,Площадь!A:B,2,0)</f>
        <v>16</v>
      </c>
      <c r="D342" s="97"/>
      <c r="E342">
        <v>31</v>
      </c>
      <c r="F342">
        <v>28</v>
      </c>
      <c r="G342">
        <v>31</v>
      </c>
      <c r="H342">
        <v>30</v>
      </c>
      <c r="I342">
        <v>31</v>
      </c>
      <c r="J342">
        <v>30</v>
      </c>
      <c r="K342">
        <v>31</v>
      </c>
      <c r="L342">
        <v>31</v>
      </c>
      <c r="M342">
        <v>30</v>
      </c>
      <c r="N342">
        <v>31</v>
      </c>
      <c r="O342">
        <v>30</v>
      </c>
      <c r="P342">
        <v>31</v>
      </c>
      <c r="Q342">
        <f t="shared" si="213"/>
        <v>365</v>
      </c>
      <c r="R342" s="116"/>
      <c r="S342" s="99"/>
      <c r="T342" s="50">
        <f t="shared" si="182"/>
        <v>0</v>
      </c>
      <c r="U342" s="50">
        <f t="shared" si="183"/>
        <v>0</v>
      </c>
      <c r="V342" s="50">
        <f t="shared" si="184"/>
        <v>0</v>
      </c>
      <c r="W342" s="50">
        <f t="shared" si="185"/>
        <v>0</v>
      </c>
      <c r="X342" s="50">
        <f t="shared" si="186"/>
        <v>0</v>
      </c>
      <c r="Y342" s="50"/>
      <c r="Z342" s="50"/>
      <c r="AA342" s="50"/>
      <c r="AB342" s="50"/>
      <c r="AC342" s="50"/>
      <c r="AD342" s="50">
        <f t="shared" si="187"/>
        <v>0</v>
      </c>
      <c r="AE342" s="50">
        <f t="shared" si="188"/>
        <v>0</v>
      </c>
      <c r="AF342" s="50">
        <f t="shared" si="189"/>
        <v>0</v>
      </c>
      <c r="AG342" s="50">
        <f t="shared" si="181"/>
        <v>0</v>
      </c>
      <c r="AI342" s="50">
        <f t="shared" si="190"/>
        <v>0</v>
      </c>
      <c r="AJ342" s="50">
        <f t="shared" si="191"/>
        <v>0</v>
      </c>
      <c r="AK342" s="50">
        <f t="shared" si="192"/>
        <v>0</v>
      </c>
      <c r="AL342" s="50">
        <f t="shared" si="193"/>
        <v>0.10762163457095301</v>
      </c>
      <c r="AR342" s="50">
        <f t="shared" si="194"/>
        <v>0.13272374887843677</v>
      </c>
      <c r="AS342" s="50">
        <f t="shared" si="195"/>
        <v>0.14272151041081846</v>
      </c>
      <c r="AT342" s="50">
        <f t="shared" si="196"/>
        <v>0.2056250897834907</v>
      </c>
      <c r="AV342" s="49">
        <f t="shared" si="197"/>
        <v>0</v>
      </c>
      <c r="AW342" s="49">
        <f t="shared" si="198"/>
        <v>0</v>
      </c>
      <c r="AX342" s="49">
        <f t="shared" si="199"/>
        <v>0</v>
      </c>
      <c r="AY342" s="49">
        <f t="shared" si="200"/>
        <v>288.89521097688345</v>
      </c>
      <c r="AZ342" s="49">
        <f t="shared" si="201"/>
        <v>0</v>
      </c>
      <c r="BA342" s="49">
        <f t="shared" si="202"/>
        <v>0</v>
      </c>
      <c r="BB342" s="49">
        <f t="shared" si="203"/>
        <v>0</v>
      </c>
      <c r="BC342" s="49">
        <f t="shared" si="204"/>
        <v>0</v>
      </c>
      <c r="BD342" s="49">
        <f t="shared" si="205"/>
        <v>0</v>
      </c>
      <c r="BE342" s="49">
        <f t="shared" si="206"/>
        <v>356.27832253932053</v>
      </c>
      <c r="BF342" s="49">
        <f t="shared" si="207"/>
        <v>383.11591368638466</v>
      </c>
      <c r="BG342" s="49">
        <f t="shared" si="208"/>
        <v>551.97176601121112</v>
      </c>
      <c r="BH342" s="73">
        <f t="shared" si="209"/>
        <v>1580.2612132137997</v>
      </c>
      <c r="BI342" s="49">
        <f>VLOOKUP(A342,'1_12'!B:Q,16,0)</f>
        <v>6184.7999999999993</v>
      </c>
      <c r="BJ342" s="74">
        <f t="shared" si="210"/>
        <v>-4604.5387867861991</v>
      </c>
      <c r="BK342" s="50">
        <f t="shared" si="211"/>
        <v>3.0661040814775986E-3</v>
      </c>
    </row>
    <row r="343" spans="1:63" x14ac:dyDescent="0.3">
      <c r="A343" s="79" t="s">
        <v>1938</v>
      </c>
      <c r="B343" s="79" t="s">
        <v>1939</v>
      </c>
      <c r="C343" s="79">
        <f>VLOOKUP(B343,Площадь!A:B,2,0)</f>
        <v>16</v>
      </c>
      <c r="D343" s="97"/>
      <c r="E343">
        <v>31</v>
      </c>
      <c r="F343">
        <v>28</v>
      </c>
      <c r="G343">
        <v>31</v>
      </c>
      <c r="H343">
        <v>30</v>
      </c>
      <c r="I343">
        <v>31</v>
      </c>
      <c r="J343">
        <v>30</v>
      </c>
      <c r="K343">
        <v>31</v>
      </c>
      <c r="L343">
        <v>31</v>
      </c>
      <c r="M343">
        <v>30</v>
      </c>
      <c r="N343">
        <v>31</v>
      </c>
      <c r="O343">
        <v>30</v>
      </c>
      <c r="P343">
        <v>31</v>
      </c>
      <c r="Q343">
        <f t="shared" si="213"/>
        <v>365</v>
      </c>
      <c r="R343" s="116"/>
      <c r="S343" s="99"/>
      <c r="T343" s="50">
        <f t="shared" si="182"/>
        <v>0</v>
      </c>
      <c r="U343" s="50">
        <f t="shared" si="183"/>
        <v>0</v>
      </c>
      <c r="V343" s="50">
        <f t="shared" si="184"/>
        <v>0</v>
      </c>
      <c r="W343" s="50">
        <f t="shared" si="185"/>
        <v>0</v>
      </c>
      <c r="X343" s="50">
        <f t="shared" si="186"/>
        <v>0</v>
      </c>
      <c r="Y343" s="50"/>
      <c r="Z343" s="50"/>
      <c r="AA343" s="50"/>
      <c r="AB343" s="50"/>
      <c r="AC343" s="50"/>
      <c r="AD343" s="50">
        <f t="shared" si="187"/>
        <v>0</v>
      </c>
      <c r="AE343" s="50">
        <f t="shared" si="188"/>
        <v>0</v>
      </c>
      <c r="AF343" s="50">
        <f t="shared" si="189"/>
        <v>0</v>
      </c>
      <c r="AG343" s="50">
        <f t="shared" si="181"/>
        <v>0</v>
      </c>
      <c r="AI343" s="50">
        <f t="shared" si="190"/>
        <v>0</v>
      </c>
      <c r="AJ343" s="50">
        <f t="shared" si="191"/>
        <v>0</v>
      </c>
      <c r="AK343" s="50">
        <f t="shared" si="192"/>
        <v>0</v>
      </c>
      <c r="AL343" s="50">
        <f t="shared" si="193"/>
        <v>0.10762163457095301</v>
      </c>
      <c r="AR343" s="50">
        <f t="shared" si="194"/>
        <v>0.13272374887843677</v>
      </c>
      <c r="AS343" s="50">
        <f t="shared" si="195"/>
        <v>0.14272151041081846</v>
      </c>
      <c r="AT343" s="50">
        <f t="shared" si="196"/>
        <v>0.2056250897834907</v>
      </c>
      <c r="AV343" s="49">
        <f t="shared" si="197"/>
        <v>0</v>
      </c>
      <c r="AW343" s="49">
        <f t="shared" si="198"/>
        <v>0</v>
      </c>
      <c r="AX343" s="49">
        <f t="shared" si="199"/>
        <v>0</v>
      </c>
      <c r="AY343" s="49">
        <f t="shared" si="200"/>
        <v>288.89521097688345</v>
      </c>
      <c r="AZ343" s="49">
        <f t="shared" si="201"/>
        <v>0</v>
      </c>
      <c r="BA343" s="49">
        <f t="shared" si="202"/>
        <v>0</v>
      </c>
      <c r="BB343" s="49">
        <f t="shared" si="203"/>
        <v>0</v>
      </c>
      <c r="BC343" s="49">
        <f t="shared" si="204"/>
        <v>0</v>
      </c>
      <c r="BD343" s="49">
        <f t="shared" si="205"/>
        <v>0</v>
      </c>
      <c r="BE343" s="49">
        <f t="shared" si="206"/>
        <v>356.27832253932053</v>
      </c>
      <c r="BF343" s="49">
        <f t="shared" si="207"/>
        <v>383.11591368638466</v>
      </c>
      <c r="BG343" s="49">
        <f t="shared" si="208"/>
        <v>551.97176601121112</v>
      </c>
      <c r="BH343" s="73">
        <f t="shared" si="209"/>
        <v>1580.2612132137997</v>
      </c>
      <c r="BI343" s="49">
        <f>VLOOKUP(A343,'1_12'!B:Q,16,0)</f>
        <v>6184.7999999999993</v>
      </c>
      <c r="BJ343" s="74">
        <f t="shared" si="210"/>
        <v>-4604.5387867861991</v>
      </c>
      <c r="BK343" s="50">
        <f t="shared" si="211"/>
        <v>3.0661040814775986E-3</v>
      </c>
    </row>
    <row r="344" spans="1:63" x14ac:dyDescent="0.3">
      <c r="A344" s="79" t="s">
        <v>2104</v>
      </c>
      <c r="B344" s="79" t="s">
        <v>2105</v>
      </c>
      <c r="C344" s="79">
        <f>VLOOKUP(B344,Площадь!A:B,2,0)</f>
        <v>13.3</v>
      </c>
      <c r="D344" s="97"/>
      <c r="E344">
        <v>31</v>
      </c>
      <c r="F344">
        <v>28</v>
      </c>
      <c r="G344">
        <v>31</v>
      </c>
      <c r="H344">
        <v>30</v>
      </c>
      <c r="I344">
        <v>31</v>
      </c>
      <c r="J344">
        <v>30</v>
      </c>
      <c r="K344">
        <v>31</v>
      </c>
      <c r="L344">
        <v>31</v>
      </c>
      <c r="M344">
        <v>30</v>
      </c>
      <c r="N344">
        <v>31</v>
      </c>
      <c r="O344">
        <v>30</v>
      </c>
      <c r="P344">
        <v>31</v>
      </c>
      <c r="Q344">
        <f t="shared" si="213"/>
        <v>365</v>
      </c>
      <c r="R344" s="116"/>
      <c r="S344" s="99"/>
      <c r="T344" s="50">
        <f t="shared" si="182"/>
        <v>0</v>
      </c>
      <c r="U344" s="50">
        <f t="shared" si="183"/>
        <v>0</v>
      </c>
      <c r="V344" s="50">
        <f t="shared" si="184"/>
        <v>0</v>
      </c>
      <c r="W344" s="50">
        <f t="shared" si="185"/>
        <v>0</v>
      </c>
      <c r="X344" s="50">
        <f t="shared" si="186"/>
        <v>0</v>
      </c>
      <c r="Y344" s="50"/>
      <c r="Z344" s="50"/>
      <c r="AA344" s="50"/>
      <c r="AB344" s="50"/>
      <c r="AC344" s="50"/>
      <c r="AD344" s="50">
        <f t="shared" si="187"/>
        <v>0</v>
      </c>
      <c r="AE344" s="50">
        <f t="shared" si="188"/>
        <v>0</v>
      </c>
      <c r="AF344" s="50">
        <f t="shared" si="189"/>
        <v>0</v>
      </c>
      <c r="AG344" s="50">
        <f t="shared" si="181"/>
        <v>0</v>
      </c>
      <c r="AI344" s="50">
        <f t="shared" si="190"/>
        <v>0</v>
      </c>
      <c r="AJ344" s="50">
        <f t="shared" si="191"/>
        <v>0</v>
      </c>
      <c r="AK344" s="50">
        <f t="shared" si="192"/>
        <v>0</v>
      </c>
      <c r="AL344" s="50">
        <f t="shared" si="193"/>
        <v>8.9460483737104704E-2</v>
      </c>
      <c r="AR344" s="50">
        <f t="shared" si="194"/>
        <v>0.11032661625520057</v>
      </c>
      <c r="AS344" s="50">
        <f t="shared" si="195"/>
        <v>0.11863725552899285</v>
      </c>
      <c r="AT344" s="50">
        <f t="shared" si="196"/>
        <v>0.17092585588252665</v>
      </c>
      <c r="AV344" s="49">
        <f t="shared" si="197"/>
        <v>0</v>
      </c>
      <c r="AW344" s="49">
        <f t="shared" si="198"/>
        <v>0</v>
      </c>
      <c r="AX344" s="49">
        <f t="shared" si="199"/>
        <v>0</v>
      </c>
      <c r="AY344" s="49">
        <f t="shared" si="200"/>
        <v>240.14414412453439</v>
      </c>
      <c r="AZ344" s="49">
        <f t="shared" si="201"/>
        <v>0</v>
      </c>
      <c r="BA344" s="49">
        <f t="shared" si="202"/>
        <v>0</v>
      </c>
      <c r="BB344" s="49">
        <f t="shared" si="203"/>
        <v>0</v>
      </c>
      <c r="BC344" s="49">
        <f t="shared" si="204"/>
        <v>0</v>
      </c>
      <c r="BD344" s="49">
        <f t="shared" si="205"/>
        <v>0</v>
      </c>
      <c r="BE344" s="49">
        <f t="shared" si="206"/>
        <v>296.15635561081024</v>
      </c>
      <c r="BF344" s="49">
        <f t="shared" si="207"/>
        <v>318.46510325180725</v>
      </c>
      <c r="BG344" s="49">
        <f t="shared" si="208"/>
        <v>458.82653049681926</v>
      </c>
      <c r="BH344" s="73">
        <f t="shared" si="209"/>
        <v>1313.5921334839711</v>
      </c>
      <c r="BI344" s="49">
        <f>VLOOKUP(A344,'1_12'!B:Q,16,0)</f>
        <v>5141.07</v>
      </c>
      <c r="BJ344" s="74">
        <f t="shared" si="210"/>
        <v>-3827.4778665160284</v>
      </c>
      <c r="BK344" s="50">
        <f t="shared" si="211"/>
        <v>3.0661040814775986E-3</v>
      </c>
    </row>
    <row r="345" spans="1:63" x14ac:dyDescent="0.3">
      <c r="A345" s="79" t="s">
        <v>2206</v>
      </c>
      <c r="B345" s="79" t="s">
        <v>2207</v>
      </c>
      <c r="C345" s="79">
        <f>VLOOKUP(B345,Площадь!A:B,2,0)</f>
        <v>14.8</v>
      </c>
      <c r="D345" s="97"/>
      <c r="E345">
        <v>31</v>
      </c>
      <c r="F345">
        <v>28</v>
      </c>
      <c r="G345">
        <v>31</v>
      </c>
      <c r="H345">
        <v>30</v>
      </c>
      <c r="I345">
        <v>31</v>
      </c>
      <c r="J345">
        <v>30</v>
      </c>
      <c r="K345">
        <v>31</v>
      </c>
      <c r="L345">
        <v>31</v>
      </c>
      <c r="M345">
        <v>30</v>
      </c>
      <c r="N345">
        <v>31</v>
      </c>
      <c r="O345">
        <v>30</v>
      </c>
      <c r="P345">
        <v>31</v>
      </c>
      <c r="Q345">
        <f t="shared" si="213"/>
        <v>365</v>
      </c>
      <c r="R345" s="116"/>
      <c r="S345" s="99"/>
      <c r="T345" s="50">
        <f t="shared" si="182"/>
        <v>0</v>
      </c>
      <c r="U345" s="50">
        <f t="shared" si="183"/>
        <v>0</v>
      </c>
      <c r="V345" s="50">
        <f t="shared" si="184"/>
        <v>0</v>
      </c>
      <c r="W345" s="50">
        <f t="shared" si="185"/>
        <v>0</v>
      </c>
      <c r="X345" s="50">
        <f t="shared" si="186"/>
        <v>0</v>
      </c>
      <c r="Y345" s="50"/>
      <c r="Z345" s="50"/>
      <c r="AA345" s="50"/>
      <c r="AB345" s="50"/>
      <c r="AC345" s="50"/>
      <c r="AD345" s="50">
        <f t="shared" si="187"/>
        <v>0</v>
      </c>
      <c r="AE345" s="50">
        <f t="shared" si="188"/>
        <v>0</v>
      </c>
      <c r="AF345" s="50">
        <f t="shared" si="189"/>
        <v>0</v>
      </c>
      <c r="AG345" s="50">
        <f t="shared" si="181"/>
        <v>0</v>
      </c>
      <c r="AI345" s="50">
        <f t="shared" si="190"/>
        <v>0</v>
      </c>
      <c r="AJ345" s="50">
        <f t="shared" si="191"/>
        <v>0</v>
      </c>
      <c r="AK345" s="50">
        <f t="shared" si="192"/>
        <v>0</v>
      </c>
      <c r="AL345" s="50">
        <f t="shared" si="193"/>
        <v>9.9550011978131542E-2</v>
      </c>
      <c r="AR345" s="50">
        <f t="shared" si="194"/>
        <v>0.12276946771255404</v>
      </c>
      <c r="AS345" s="50">
        <f t="shared" si="195"/>
        <v>0.13201739713000707</v>
      </c>
      <c r="AT345" s="50">
        <f t="shared" si="196"/>
        <v>0.1902032080497289</v>
      </c>
      <c r="AV345" s="49">
        <f t="shared" si="197"/>
        <v>0</v>
      </c>
      <c r="AW345" s="49">
        <f t="shared" si="198"/>
        <v>0</v>
      </c>
      <c r="AX345" s="49">
        <f t="shared" si="199"/>
        <v>0</v>
      </c>
      <c r="AY345" s="49">
        <f t="shared" si="200"/>
        <v>267.22807015361718</v>
      </c>
      <c r="AZ345" s="49">
        <f t="shared" si="201"/>
        <v>0</v>
      </c>
      <c r="BA345" s="49">
        <f t="shared" si="202"/>
        <v>0</v>
      </c>
      <c r="BB345" s="49">
        <f t="shared" si="203"/>
        <v>0</v>
      </c>
      <c r="BC345" s="49">
        <f t="shared" si="204"/>
        <v>0</v>
      </c>
      <c r="BD345" s="49">
        <f t="shared" si="205"/>
        <v>0</v>
      </c>
      <c r="BE345" s="49">
        <f t="shared" si="206"/>
        <v>329.55744834887156</v>
      </c>
      <c r="BF345" s="49">
        <f t="shared" si="207"/>
        <v>354.38222015990578</v>
      </c>
      <c r="BG345" s="49">
        <f t="shared" si="208"/>
        <v>510.57388356037029</v>
      </c>
      <c r="BH345" s="73">
        <f t="shared" si="209"/>
        <v>1461.7416222227648</v>
      </c>
      <c r="BI345" s="49">
        <f>VLOOKUP(A345,'1_12'!B:Q,16,0)</f>
        <v>5720.94</v>
      </c>
      <c r="BJ345" s="74">
        <f t="shared" si="210"/>
        <v>-4259.1983777772348</v>
      </c>
      <c r="BK345" s="50">
        <f t="shared" si="211"/>
        <v>3.0661040814775986E-3</v>
      </c>
    </row>
    <row r="346" spans="1:63" x14ac:dyDescent="0.3">
      <c r="A346" s="79" t="s">
        <v>923</v>
      </c>
      <c r="B346" s="79" t="s">
        <v>924</v>
      </c>
      <c r="C346" s="79">
        <f>VLOOKUP(B346,Площадь!A:B,2,0)</f>
        <v>13.5</v>
      </c>
      <c r="D346" s="97"/>
      <c r="E346">
        <v>31</v>
      </c>
      <c r="F346">
        <v>28</v>
      </c>
      <c r="G346">
        <v>31</v>
      </c>
      <c r="H346">
        <v>30</v>
      </c>
      <c r="I346">
        <v>31</v>
      </c>
      <c r="J346">
        <v>30</v>
      </c>
      <c r="K346">
        <v>31</v>
      </c>
      <c r="L346">
        <v>31</v>
      </c>
      <c r="M346">
        <v>30</v>
      </c>
      <c r="N346">
        <v>31</v>
      </c>
      <c r="O346">
        <v>30</v>
      </c>
      <c r="P346">
        <v>31</v>
      </c>
      <c r="Q346">
        <f t="shared" si="213"/>
        <v>365</v>
      </c>
      <c r="R346" s="116"/>
      <c r="S346" s="99"/>
      <c r="T346" s="50">
        <f t="shared" si="182"/>
        <v>0</v>
      </c>
      <c r="U346" s="50">
        <f t="shared" si="183"/>
        <v>0</v>
      </c>
      <c r="V346" s="50">
        <f t="shared" si="184"/>
        <v>0</v>
      </c>
      <c r="W346" s="50">
        <f t="shared" si="185"/>
        <v>0</v>
      </c>
      <c r="X346" s="50">
        <f t="shared" si="186"/>
        <v>0</v>
      </c>
      <c r="Y346" s="50"/>
      <c r="Z346" s="50"/>
      <c r="AA346" s="50"/>
      <c r="AB346" s="50"/>
      <c r="AC346" s="50"/>
      <c r="AD346" s="50">
        <f t="shared" si="187"/>
        <v>0</v>
      </c>
      <c r="AE346" s="50">
        <f t="shared" si="188"/>
        <v>0</v>
      </c>
      <c r="AF346" s="50">
        <f t="shared" si="189"/>
        <v>0</v>
      </c>
      <c r="AG346" s="50">
        <f t="shared" si="181"/>
        <v>0</v>
      </c>
      <c r="AI346" s="50">
        <f t="shared" si="190"/>
        <v>0</v>
      </c>
      <c r="AJ346" s="50">
        <f t="shared" si="191"/>
        <v>0</v>
      </c>
      <c r="AK346" s="50">
        <f t="shared" si="192"/>
        <v>0</v>
      </c>
      <c r="AL346" s="50">
        <f t="shared" si="193"/>
        <v>9.0805754169241609E-2</v>
      </c>
      <c r="AR346" s="50">
        <f t="shared" si="194"/>
        <v>0.11198566311618102</v>
      </c>
      <c r="AS346" s="50">
        <f t="shared" si="195"/>
        <v>0.12042127440912807</v>
      </c>
      <c r="AT346" s="50">
        <f t="shared" si="196"/>
        <v>0.17349616950482027</v>
      </c>
      <c r="AV346" s="49">
        <f t="shared" si="197"/>
        <v>0</v>
      </c>
      <c r="AW346" s="49">
        <f t="shared" si="198"/>
        <v>0</v>
      </c>
      <c r="AX346" s="49">
        <f t="shared" si="199"/>
        <v>0</v>
      </c>
      <c r="AY346" s="49">
        <f t="shared" si="200"/>
        <v>243.75533426174542</v>
      </c>
      <c r="AZ346" s="49">
        <f t="shared" si="201"/>
        <v>0</v>
      </c>
      <c r="BA346" s="49">
        <f t="shared" si="202"/>
        <v>0</v>
      </c>
      <c r="BB346" s="49">
        <f t="shared" si="203"/>
        <v>0</v>
      </c>
      <c r="BC346" s="49">
        <f t="shared" si="204"/>
        <v>0</v>
      </c>
      <c r="BD346" s="49">
        <f t="shared" si="205"/>
        <v>0</v>
      </c>
      <c r="BE346" s="49">
        <f t="shared" si="206"/>
        <v>300.60983464255168</v>
      </c>
      <c r="BF346" s="49">
        <f t="shared" si="207"/>
        <v>323.25405217288704</v>
      </c>
      <c r="BG346" s="49">
        <f t="shared" si="208"/>
        <v>465.7261775719594</v>
      </c>
      <c r="BH346" s="73">
        <f t="shared" si="209"/>
        <v>1333.3453986491436</v>
      </c>
      <c r="BI346" s="49">
        <f>VLOOKUP(A346,'1_12'!B:Q,16,0)</f>
        <v>5218.38</v>
      </c>
      <c r="BJ346" s="74">
        <f t="shared" si="210"/>
        <v>-3885.0346013508565</v>
      </c>
      <c r="BK346" s="50">
        <f t="shared" si="211"/>
        <v>3.0661040814775986E-3</v>
      </c>
    </row>
    <row r="347" spans="1:63" x14ac:dyDescent="0.3">
      <c r="A347" s="79" t="s">
        <v>2401</v>
      </c>
      <c r="B347" s="79" t="s">
        <v>2402</v>
      </c>
      <c r="C347" s="79">
        <f>VLOOKUP(B347,Площадь!A:B,2,0)</f>
        <v>14.8</v>
      </c>
      <c r="D347" s="97"/>
      <c r="E347">
        <v>31</v>
      </c>
      <c r="F347">
        <v>28</v>
      </c>
      <c r="G347">
        <v>31</v>
      </c>
      <c r="H347">
        <v>30</v>
      </c>
      <c r="I347">
        <v>31</v>
      </c>
      <c r="J347">
        <v>30</v>
      </c>
      <c r="K347">
        <v>31</v>
      </c>
      <c r="L347">
        <v>31</v>
      </c>
      <c r="M347">
        <v>30</v>
      </c>
      <c r="N347">
        <v>31</v>
      </c>
      <c r="O347">
        <v>30</v>
      </c>
      <c r="P347">
        <v>31</v>
      </c>
      <c r="Q347">
        <f t="shared" si="213"/>
        <v>365</v>
      </c>
      <c r="R347" s="116"/>
      <c r="S347" s="99"/>
      <c r="T347" s="50">
        <f t="shared" si="182"/>
        <v>0</v>
      </c>
      <c r="U347" s="50">
        <f t="shared" si="183"/>
        <v>0</v>
      </c>
      <c r="V347" s="50">
        <f t="shared" si="184"/>
        <v>0</v>
      </c>
      <c r="W347" s="50">
        <f t="shared" si="185"/>
        <v>0</v>
      </c>
      <c r="X347" s="50">
        <f t="shared" si="186"/>
        <v>0</v>
      </c>
      <c r="Y347" s="50"/>
      <c r="Z347" s="50"/>
      <c r="AA347" s="50"/>
      <c r="AB347" s="50"/>
      <c r="AC347" s="50"/>
      <c r="AD347" s="50">
        <f t="shared" si="187"/>
        <v>0</v>
      </c>
      <c r="AE347" s="50">
        <f t="shared" si="188"/>
        <v>0</v>
      </c>
      <c r="AF347" s="50">
        <f t="shared" si="189"/>
        <v>0</v>
      </c>
      <c r="AG347" s="50">
        <f t="shared" si="181"/>
        <v>0</v>
      </c>
      <c r="AI347" s="50">
        <f t="shared" si="190"/>
        <v>0</v>
      </c>
      <c r="AJ347" s="50">
        <f t="shared" si="191"/>
        <v>0</v>
      </c>
      <c r="AK347" s="50">
        <f t="shared" si="192"/>
        <v>0</v>
      </c>
      <c r="AL347" s="50">
        <f t="shared" si="193"/>
        <v>9.9550011978131542E-2</v>
      </c>
      <c r="AR347" s="50">
        <f t="shared" si="194"/>
        <v>0.12276946771255404</v>
      </c>
      <c r="AS347" s="50">
        <f t="shared" si="195"/>
        <v>0.13201739713000707</v>
      </c>
      <c r="AT347" s="50">
        <f t="shared" si="196"/>
        <v>0.1902032080497289</v>
      </c>
      <c r="AV347" s="49">
        <f t="shared" si="197"/>
        <v>0</v>
      </c>
      <c r="AW347" s="49">
        <f t="shared" si="198"/>
        <v>0</v>
      </c>
      <c r="AX347" s="49">
        <f t="shared" si="199"/>
        <v>0</v>
      </c>
      <c r="AY347" s="49">
        <f t="shared" si="200"/>
        <v>267.22807015361718</v>
      </c>
      <c r="AZ347" s="49">
        <f t="shared" si="201"/>
        <v>0</v>
      </c>
      <c r="BA347" s="49">
        <f t="shared" si="202"/>
        <v>0</v>
      </c>
      <c r="BB347" s="49">
        <f t="shared" si="203"/>
        <v>0</v>
      </c>
      <c r="BC347" s="49">
        <f t="shared" si="204"/>
        <v>0</v>
      </c>
      <c r="BD347" s="49">
        <f t="shared" si="205"/>
        <v>0</v>
      </c>
      <c r="BE347" s="49">
        <f t="shared" si="206"/>
        <v>329.55744834887156</v>
      </c>
      <c r="BF347" s="49">
        <f t="shared" si="207"/>
        <v>354.38222015990578</v>
      </c>
      <c r="BG347" s="49">
        <f t="shared" si="208"/>
        <v>510.57388356037029</v>
      </c>
      <c r="BH347" s="73">
        <f t="shared" si="209"/>
        <v>1461.7416222227648</v>
      </c>
      <c r="BI347" s="49">
        <f>VLOOKUP(A347,'1_12'!B:Q,16,0)</f>
        <v>5720.94</v>
      </c>
      <c r="BJ347" s="74">
        <f t="shared" si="210"/>
        <v>-4259.1983777772348</v>
      </c>
      <c r="BK347" s="50">
        <f t="shared" si="211"/>
        <v>3.0661040814775986E-3</v>
      </c>
    </row>
    <row r="348" spans="1:63" x14ac:dyDescent="0.3">
      <c r="A348" s="79" t="s">
        <v>2379</v>
      </c>
      <c r="B348" s="79" t="s">
        <v>2380</v>
      </c>
      <c r="C348" s="79">
        <f>VLOOKUP(B348,Площадь!A:B,2,0)</f>
        <v>16.5</v>
      </c>
      <c r="D348" s="97"/>
      <c r="E348">
        <v>31</v>
      </c>
      <c r="F348">
        <v>28</v>
      </c>
      <c r="G348">
        <v>31</v>
      </c>
      <c r="H348">
        <v>30</v>
      </c>
      <c r="I348">
        <v>31</v>
      </c>
      <c r="J348">
        <v>30</v>
      </c>
      <c r="K348">
        <v>31</v>
      </c>
      <c r="L348">
        <v>31</v>
      </c>
      <c r="M348">
        <v>30</v>
      </c>
      <c r="N348">
        <v>31</v>
      </c>
      <c r="O348">
        <v>30</v>
      </c>
      <c r="P348">
        <v>31</v>
      </c>
      <c r="Q348">
        <f t="shared" si="213"/>
        <v>365</v>
      </c>
      <c r="R348" s="116"/>
      <c r="S348" s="99"/>
      <c r="T348" s="50">
        <f t="shared" si="182"/>
        <v>0</v>
      </c>
      <c r="U348" s="50">
        <f t="shared" si="183"/>
        <v>0</v>
      </c>
      <c r="V348" s="50">
        <f t="shared" si="184"/>
        <v>0</v>
      </c>
      <c r="W348" s="50">
        <f t="shared" si="185"/>
        <v>0</v>
      </c>
      <c r="X348" s="50">
        <f t="shared" si="186"/>
        <v>0</v>
      </c>
      <c r="Y348" s="50"/>
      <c r="Z348" s="50"/>
      <c r="AA348" s="50"/>
      <c r="AB348" s="50"/>
      <c r="AC348" s="50"/>
      <c r="AD348" s="50">
        <f t="shared" si="187"/>
        <v>0</v>
      </c>
      <c r="AE348" s="50">
        <f t="shared" si="188"/>
        <v>0</v>
      </c>
      <c r="AF348" s="50">
        <f t="shared" si="189"/>
        <v>0</v>
      </c>
      <c r="AG348" s="50">
        <f t="shared" si="181"/>
        <v>0</v>
      </c>
      <c r="AI348" s="50">
        <f t="shared" si="190"/>
        <v>0</v>
      </c>
      <c r="AJ348" s="50">
        <f t="shared" si="191"/>
        <v>0</v>
      </c>
      <c r="AK348" s="50">
        <f t="shared" si="192"/>
        <v>0</v>
      </c>
      <c r="AL348" s="50">
        <f t="shared" si="193"/>
        <v>0.1109848106512953</v>
      </c>
      <c r="AR348" s="50">
        <f t="shared" si="194"/>
        <v>0.13687136603088793</v>
      </c>
      <c r="AS348" s="50">
        <f t="shared" si="195"/>
        <v>0.14718155761115653</v>
      </c>
      <c r="AT348" s="50">
        <f t="shared" si="196"/>
        <v>0.21205087383922477</v>
      </c>
      <c r="AV348" s="49">
        <f t="shared" si="197"/>
        <v>0</v>
      </c>
      <c r="AW348" s="49">
        <f t="shared" si="198"/>
        <v>0</v>
      </c>
      <c r="AX348" s="49">
        <f t="shared" si="199"/>
        <v>0</v>
      </c>
      <c r="AY348" s="49">
        <f t="shared" si="200"/>
        <v>297.92318631991105</v>
      </c>
      <c r="AZ348" s="49">
        <f t="shared" si="201"/>
        <v>0</v>
      </c>
      <c r="BA348" s="49">
        <f t="shared" si="202"/>
        <v>0</v>
      </c>
      <c r="BB348" s="49">
        <f t="shared" si="203"/>
        <v>0</v>
      </c>
      <c r="BC348" s="49">
        <f t="shared" si="204"/>
        <v>0</v>
      </c>
      <c r="BD348" s="49">
        <f t="shared" si="205"/>
        <v>0</v>
      </c>
      <c r="BE348" s="49">
        <f t="shared" si="206"/>
        <v>367.41202011867432</v>
      </c>
      <c r="BF348" s="49">
        <f t="shared" si="207"/>
        <v>395.08828598908417</v>
      </c>
      <c r="BG348" s="49">
        <f t="shared" si="208"/>
        <v>569.22088369906146</v>
      </c>
      <c r="BH348" s="73">
        <f t="shared" si="209"/>
        <v>1629.644376126731</v>
      </c>
      <c r="BI348" s="49">
        <f>VLOOKUP(A348,'1_12'!B:Q,16,0)</f>
        <v>6378.03</v>
      </c>
      <c r="BJ348" s="74">
        <f t="shared" si="210"/>
        <v>-4748.3856238732687</v>
      </c>
      <c r="BK348" s="50">
        <f t="shared" si="211"/>
        <v>3.066104081477599E-3</v>
      </c>
    </row>
    <row r="349" spans="1:63" x14ac:dyDescent="0.3">
      <c r="A349" s="79" t="s">
        <v>995</v>
      </c>
      <c r="B349" s="79" t="s">
        <v>996</v>
      </c>
      <c r="C349" s="79">
        <f>VLOOKUP(B349,Площадь!A:B,2,0)</f>
        <v>19.600000000000001</v>
      </c>
      <c r="D349" s="97"/>
      <c r="E349">
        <v>31</v>
      </c>
      <c r="F349">
        <v>28</v>
      </c>
      <c r="G349">
        <v>31</v>
      </c>
      <c r="H349">
        <v>30</v>
      </c>
      <c r="I349">
        <v>31</v>
      </c>
      <c r="J349">
        <v>30</v>
      </c>
      <c r="K349">
        <v>31</v>
      </c>
      <c r="L349">
        <v>31</v>
      </c>
      <c r="M349">
        <v>30</v>
      </c>
      <c r="N349">
        <v>31</v>
      </c>
      <c r="O349">
        <v>30</v>
      </c>
      <c r="P349">
        <v>31</v>
      </c>
      <c r="Q349">
        <f t="shared" si="213"/>
        <v>365</v>
      </c>
      <c r="R349" s="116"/>
      <c r="S349" s="99"/>
      <c r="T349" s="50">
        <f t="shared" si="182"/>
        <v>0</v>
      </c>
      <c r="U349" s="50">
        <f t="shared" si="183"/>
        <v>0</v>
      </c>
      <c r="V349" s="50">
        <f t="shared" si="184"/>
        <v>0</v>
      </c>
      <c r="W349" s="50">
        <f t="shared" si="185"/>
        <v>0</v>
      </c>
      <c r="X349" s="50">
        <f t="shared" si="186"/>
        <v>0</v>
      </c>
      <c r="Y349" s="50"/>
      <c r="Z349" s="50"/>
      <c r="AA349" s="50"/>
      <c r="AB349" s="50"/>
      <c r="AC349" s="50"/>
      <c r="AD349" s="50">
        <f t="shared" si="187"/>
        <v>0</v>
      </c>
      <c r="AE349" s="50">
        <f t="shared" si="188"/>
        <v>0</v>
      </c>
      <c r="AF349" s="50">
        <f t="shared" si="189"/>
        <v>0</v>
      </c>
      <c r="AG349" s="50">
        <f t="shared" si="181"/>
        <v>0</v>
      </c>
      <c r="AI349" s="50">
        <f t="shared" si="190"/>
        <v>0</v>
      </c>
      <c r="AJ349" s="50">
        <f t="shared" si="191"/>
        <v>0</v>
      </c>
      <c r="AK349" s="50">
        <f t="shared" si="192"/>
        <v>0</v>
      </c>
      <c r="AL349" s="50">
        <f t="shared" si="193"/>
        <v>0.13183650234941746</v>
      </c>
      <c r="AR349" s="50">
        <f t="shared" si="194"/>
        <v>0.16258659237608505</v>
      </c>
      <c r="AS349" s="50">
        <f t="shared" si="195"/>
        <v>0.17483385025325263</v>
      </c>
      <c r="AT349" s="50">
        <f t="shared" si="196"/>
        <v>0.2518907349847761</v>
      </c>
      <c r="AV349" s="49">
        <f t="shared" si="197"/>
        <v>0</v>
      </c>
      <c r="AW349" s="49">
        <f t="shared" si="198"/>
        <v>0</v>
      </c>
      <c r="AX349" s="49">
        <f t="shared" si="199"/>
        <v>0</v>
      </c>
      <c r="AY349" s="49">
        <f t="shared" si="200"/>
        <v>353.8966334466823</v>
      </c>
      <c r="AZ349" s="49">
        <f t="shared" si="201"/>
        <v>0</v>
      </c>
      <c r="BA349" s="49">
        <f t="shared" si="202"/>
        <v>0</v>
      </c>
      <c r="BB349" s="49">
        <f t="shared" si="203"/>
        <v>0</v>
      </c>
      <c r="BC349" s="49">
        <f t="shared" si="204"/>
        <v>0</v>
      </c>
      <c r="BD349" s="49">
        <f t="shared" si="205"/>
        <v>0</v>
      </c>
      <c r="BE349" s="49">
        <f t="shared" si="206"/>
        <v>436.44094511066771</v>
      </c>
      <c r="BF349" s="49">
        <f t="shared" si="207"/>
        <v>469.31699426582122</v>
      </c>
      <c r="BG349" s="49">
        <f t="shared" si="208"/>
        <v>676.16541336373359</v>
      </c>
      <c r="BH349" s="73">
        <f t="shared" si="209"/>
        <v>1935.8199861869048</v>
      </c>
      <c r="BI349" s="49">
        <f>VLOOKUP(A349,'1_12'!B:Q,16,0)</f>
        <v>7576.3799999999992</v>
      </c>
      <c r="BJ349" s="74">
        <f t="shared" si="210"/>
        <v>-5640.560013813094</v>
      </c>
      <c r="BK349" s="50">
        <f t="shared" si="211"/>
        <v>3.0661040814775986E-3</v>
      </c>
    </row>
    <row r="350" spans="1:63" x14ac:dyDescent="0.3">
      <c r="A350" s="79" t="s">
        <v>1102</v>
      </c>
      <c r="B350" s="79" t="s">
        <v>166</v>
      </c>
      <c r="C350" s="79">
        <f>VLOOKUP(B350,Площадь!D:E,2,0)</f>
        <v>74.2</v>
      </c>
      <c r="D350" s="97"/>
      <c r="E350">
        <v>31</v>
      </c>
      <c r="F350">
        <v>28</v>
      </c>
      <c r="G350">
        <v>31</v>
      </c>
      <c r="H350">
        <v>30</v>
      </c>
      <c r="I350">
        <v>31</v>
      </c>
      <c r="J350">
        <v>30</v>
      </c>
      <c r="K350">
        <v>31</v>
      </c>
      <c r="L350">
        <v>31</v>
      </c>
      <c r="M350">
        <v>30</v>
      </c>
      <c r="N350">
        <v>31</v>
      </c>
      <c r="O350">
        <v>30</v>
      </c>
      <c r="P350">
        <v>31</v>
      </c>
      <c r="Q350">
        <f t="shared" si="213"/>
        <v>365</v>
      </c>
      <c r="R350" s="113">
        <f>VLOOKUP(B350,'Общие показания'!A:H,8,0)</f>
        <v>0.50216292449467903</v>
      </c>
      <c r="S350" s="117">
        <f>VLOOKUP(B350,'Общие показания'!A:P,16,0)</f>
        <v>3.90783707550532</v>
      </c>
      <c r="T350" s="50">
        <f t="shared" si="182"/>
        <v>0</v>
      </c>
      <c r="U350" s="50">
        <f t="shared" si="183"/>
        <v>0</v>
      </c>
      <c r="V350" s="50">
        <f t="shared" si="184"/>
        <v>0</v>
      </c>
      <c r="W350" s="50">
        <f t="shared" si="185"/>
        <v>0.50216292449467903</v>
      </c>
      <c r="X350" s="50">
        <f t="shared" si="186"/>
        <v>0</v>
      </c>
      <c r="Y350" s="50"/>
      <c r="Z350" s="50"/>
      <c r="AA350" s="50"/>
      <c r="AB350" s="50"/>
      <c r="AC350" s="50"/>
      <c r="AD350" s="50">
        <f t="shared" si="187"/>
        <v>1.4997279713625338</v>
      </c>
      <c r="AE350" s="50">
        <f t="shared" si="188"/>
        <v>1.0479928129888678</v>
      </c>
      <c r="AF350" s="50">
        <f t="shared" si="189"/>
        <v>1.3601162911539184</v>
      </c>
      <c r="AG350" s="50">
        <f t="shared" si="181"/>
        <v>0</v>
      </c>
      <c r="AI350" s="50">
        <f t="shared" si="190"/>
        <v>0</v>
      </c>
      <c r="AJ350" s="50">
        <f t="shared" si="191"/>
        <v>0</v>
      </c>
      <c r="AK350" s="50">
        <f t="shared" si="192"/>
        <v>0</v>
      </c>
      <c r="AL350" s="50">
        <f t="shared" si="193"/>
        <v>0.49909533032279457</v>
      </c>
      <c r="AR350" s="50">
        <f t="shared" si="194"/>
        <v>0.61550638542375058</v>
      </c>
      <c r="AS350" s="50">
        <f t="shared" si="195"/>
        <v>0.66187100453017067</v>
      </c>
      <c r="AT350" s="50">
        <f t="shared" si="196"/>
        <v>0.95358635387093815</v>
      </c>
      <c r="AV350" s="49">
        <f t="shared" si="197"/>
        <v>0</v>
      </c>
      <c r="AW350" s="49">
        <f t="shared" si="198"/>
        <v>0</v>
      </c>
      <c r="AX350" s="49">
        <f t="shared" si="199"/>
        <v>0</v>
      </c>
      <c r="AY350" s="49">
        <f t="shared" si="200"/>
        <v>2687.7376089018335</v>
      </c>
      <c r="AZ350" s="49">
        <f t="shared" si="201"/>
        <v>0</v>
      </c>
      <c r="BA350" s="49">
        <f t="shared" si="202"/>
        <v>0</v>
      </c>
      <c r="BB350" s="49">
        <f t="shared" si="203"/>
        <v>0</v>
      </c>
      <c r="BC350" s="49">
        <f t="shared" si="204"/>
        <v>0</v>
      </c>
      <c r="BD350" s="49">
        <f t="shared" si="205"/>
        <v>0</v>
      </c>
      <c r="BE350" s="49">
        <f t="shared" si="206"/>
        <v>5678.0504979828302</v>
      </c>
      <c r="BF350" s="49">
        <f t="shared" si="207"/>
        <v>4589.8900371954069</v>
      </c>
      <c r="BG350" s="49">
        <f t="shared" si="208"/>
        <v>6210.8108321989248</v>
      </c>
      <c r="BH350" s="73">
        <f t="shared" si="209"/>
        <v>19166.488976278994</v>
      </c>
      <c r="BI350" s="49">
        <f>VLOOKUP(A350,'1_12'!B:Q,16,0)</f>
        <v>28681.829999999994</v>
      </c>
      <c r="BJ350" s="74">
        <f t="shared" si="210"/>
        <v>-9515.341023721001</v>
      </c>
      <c r="BK350" s="50">
        <f t="shared" si="211"/>
        <v>8.0189342701568432E-3</v>
      </c>
    </row>
    <row r="351" spans="1:63" x14ac:dyDescent="0.3">
      <c r="A351" s="79" t="s">
        <v>1579</v>
      </c>
      <c r="B351" s="79" t="s">
        <v>149</v>
      </c>
      <c r="C351" s="79">
        <f>VLOOKUP(B351,Площадь!D:E,2,0)</f>
        <v>33.1</v>
      </c>
      <c r="D351" s="97"/>
      <c r="E351">
        <v>31</v>
      </c>
      <c r="F351">
        <v>28</v>
      </c>
      <c r="G351">
        <v>31</v>
      </c>
      <c r="H351">
        <v>30</v>
      </c>
      <c r="I351">
        <v>31</v>
      </c>
      <c r="J351">
        <v>30</v>
      </c>
      <c r="K351">
        <v>31</v>
      </c>
      <c r="L351">
        <v>31</v>
      </c>
      <c r="M351">
        <v>30</v>
      </c>
      <c r="N351">
        <v>31</v>
      </c>
      <c r="O351">
        <v>30</v>
      </c>
      <c r="P351">
        <v>31</v>
      </c>
      <c r="Q351">
        <f t="shared" si="213"/>
        <v>365</v>
      </c>
      <c r="R351" s="113">
        <f>VLOOKUP(B351,'Общие показания'!A:H,8,0)</f>
        <v>0.22401068464654819</v>
      </c>
      <c r="S351" s="117">
        <f>VLOOKUP(B351,'Общие показания'!A:P,16,0)</f>
        <v>1.0009893153534515</v>
      </c>
      <c r="T351" s="50">
        <f t="shared" si="182"/>
        <v>0</v>
      </c>
      <c r="U351" s="50">
        <f t="shared" si="183"/>
        <v>0</v>
      </c>
      <c r="V351" s="50">
        <f t="shared" si="184"/>
        <v>0</v>
      </c>
      <c r="W351" s="50">
        <f t="shared" si="185"/>
        <v>0.22401068464654819</v>
      </c>
      <c r="X351" s="50">
        <f t="shared" si="186"/>
        <v>0</v>
      </c>
      <c r="Y351" s="50"/>
      <c r="Z351" s="50"/>
      <c r="AA351" s="50"/>
      <c r="AB351" s="50"/>
      <c r="AC351" s="50"/>
      <c r="AD351" s="50">
        <f t="shared" si="187"/>
        <v>0.38415411038508623</v>
      </c>
      <c r="AE351" s="50">
        <f t="shared" si="188"/>
        <v>0.26844251387666029</v>
      </c>
      <c r="AF351" s="50">
        <f t="shared" si="189"/>
        <v>0.3483926910917049</v>
      </c>
      <c r="AG351" s="50">
        <f t="shared" si="181"/>
        <v>0</v>
      </c>
      <c r="AI351" s="50">
        <f t="shared" si="190"/>
        <v>0</v>
      </c>
      <c r="AJ351" s="50">
        <f t="shared" si="191"/>
        <v>0</v>
      </c>
      <c r="AK351" s="50">
        <f t="shared" si="192"/>
        <v>0</v>
      </c>
      <c r="AL351" s="50">
        <f t="shared" si="193"/>
        <v>0.22264225651865907</v>
      </c>
      <c r="AR351" s="50">
        <f t="shared" si="194"/>
        <v>0.2745722554922661</v>
      </c>
      <c r="AS351" s="50">
        <f t="shared" si="195"/>
        <v>0.29525512466238069</v>
      </c>
      <c r="AT351" s="50">
        <f t="shared" si="196"/>
        <v>0.42538690448959643</v>
      </c>
      <c r="AV351" s="49">
        <f t="shared" si="197"/>
        <v>0</v>
      </c>
      <c r="AW351" s="49">
        <f t="shared" si="198"/>
        <v>0</v>
      </c>
      <c r="AX351" s="49">
        <f t="shared" si="199"/>
        <v>0</v>
      </c>
      <c r="AY351" s="49">
        <f t="shared" si="200"/>
        <v>1198.9772891462358</v>
      </c>
      <c r="AZ351" s="49">
        <f t="shared" si="201"/>
        <v>0</v>
      </c>
      <c r="BA351" s="49">
        <f t="shared" si="202"/>
        <v>0</v>
      </c>
      <c r="BB351" s="49">
        <f t="shared" si="203"/>
        <v>0</v>
      </c>
      <c r="BC351" s="49">
        <f t="shared" si="204"/>
        <v>0</v>
      </c>
      <c r="BD351" s="49">
        <f t="shared" si="205"/>
        <v>0</v>
      </c>
      <c r="BE351" s="49">
        <f t="shared" si="206"/>
        <v>1768.2587075065296</v>
      </c>
      <c r="BF351" s="49">
        <f t="shared" si="207"/>
        <v>1513.1673929886601</v>
      </c>
      <c r="BG351" s="49">
        <f t="shared" si="208"/>
        <v>2077.1029951946221</v>
      </c>
      <c r="BH351" s="73">
        <f t="shared" si="209"/>
        <v>6557.5063848360478</v>
      </c>
      <c r="BI351" s="49">
        <f>VLOOKUP(A351,'1_12'!B:Q,16,0)</f>
        <v>12794.759999999998</v>
      </c>
      <c r="BJ351" s="74">
        <f t="shared" si="210"/>
        <v>-6237.2536151639506</v>
      </c>
      <c r="BK351" s="50">
        <f t="shared" si="211"/>
        <v>6.150192701819995E-3</v>
      </c>
    </row>
    <row r="352" spans="1:63" x14ac:dyDescent="0.3">
      <c r="A352" s="79" t="s">
        <v>2114</v>
      </c>
      <c r="B352" s="79" t="s">
        <v>46</v>
      </c>
      <c r="C352" s="79">
        <f>VLOOKUP(B352,Площадь!D:E,2,0)</f>
        <v>33.1</v>
      </c>
      <c r="D352" s="97"/>
      <c r="E352">
        <v>31</v>
      </c>
      <c r="F352">
        <v>28</v>
      </c>
      <c r="G352">
        <v>31</v>
      </c>
      <c r="H352">
        <v>30</v>
      </c>
      <c r="I352">
        <v>31</v>
      </c>
      <c r="J352">
        <v>30</v>
      </c>
      <c r="K352">
        <v>31</v>
      </c>
      <c r="L352">
        <v>31</v>
      </c>
      <c r="M352">
        <v>30</v>
      </c>
      <c r="N352">
        <v>31</v>
      </c>
      <c r="O352">
        <v>30</v>
      </c>
      <c r="P352">
        <v>31</v>
      </c>
      <c r="Q352">
        <f t="shared" si="213"/>
        <v>365</v>
      </c>
      <c r="R352" s="113">
        <f>VLOOKUP(B352,'Общие показания'!A:H,8,0)</f>
        <v>0.22401068464654819</v>
      </c>
      <c r="S352" s="117">
        <f>VLOOKUP(B352,'Общие показания'!A:P,16,0)</f>
        <v>0</v>
      </c>
      <c r="T352" s="50">
        <f t="shared" si="182"/>
        <v>0</v>
      </c>
      <c r="U352" s="50">
        <f t="shared" si="183"/>
        <v>0</v>
      </c>
      <c r="V352" s="50">
        <f t="shared" si="184"/>
        <v>0</v>
      </c>
      <c r="W352" s="50">
        <f t="shared" si="185"/>
        <v>0.22401068464654819</v>
      </c>
      <c r="X352" s="50">
        <f t="shared" si="186"/>
        <v>0</v>
      </c>
      <c r="Y352" s="50"/>
      <c r="Z352" s="50"/>
      <c r="AA352" s="50"/>
      <c r="AB352" s="50"/>
      <c r="AC352" s="50"/>
      <c r="AD352" s="50">
        <f t="shared" si="187"/>
        <v>0</v>
      </c>
      <c r="AE352" s="50">
        <f t="shared" si="188"/>
        <v>0</v>
      </c>
      <c r="AF352" s="50">
        <f t="shared" si="189"/>
        <v>0</v>
      </c>
      <c r="AG352" s="50">
        <f t="shared" si="181"/>
        <v>0</v>
      </c>
      <c r="AI352" s="50">
        <f t="shared" si="190"/>
        <v>0</v>
      </c>
      <c r="AJ352" s="50">
        <f t="shared" si="191"/>
        <v>0</v>
      </c>
      <c r="AK352" s="50">
        <f t="shared" si="192"/>
        <v>0</v>
      </c>
      <c r="AL352" s="50">
        <f t="shared" si="193"/>
        <v>0.22264225651865907</v>
      </c>
      <c r="AR352" s="50">
        <f t="shared" si="194"/>
        <v>0.2745722554922661</v>
      </c>
      <c r="AS352" s="50">
        <f t="shared" si="195"/>
        <v>0.29525512466238069</v>
      </c>
      <c r="AT352" s="50">
        <f t="shared" si="196"/>
        <v>0.42538690448959643</v>
      </c>
      <c r="AV352" s="49">
        <f t="shared" si="197"/>
        <v>0</v>
      </c>
      <c r="AW352" s="49">
        <f t="shared" si="198"/>
        <v>0</v>
      </c>
      <c r="AX352" s="49">
        <f t="shared" si="199"/>
        <v>0</v>
      </c>
      <c r="AY352" s="49">
        <f t="shared" si="200"/>
        <v>1198.9772891462358</v>
      </c>
      <c r="AZ352" s="49">
        <f t="shared" si="201"/>
        <v>0</v>
      </c>
      <c r="BA352" s="49">
        <f t="shared" si="202"/>
        <v>0</v>
      </c>
      <c r="BB352" s="49">
        <f t="shared" si="203"/>
        <v>0</v>
      </c>
      <c r="BC352" s="49">
        <f t="shared" si="204"/>
        <v>0</v>
      </c>
      <c r="BD352" s="49">
        <f t="shared" si="205"/>
        <v>0</v>
      </c>
      <c r="BE352" s="49">
        <f t="shared" si="206"/>
        <v>737.05077975321944</v>
      </c>
      <c r="BF352" s="49">
        <f t="shared" si="207"/>
        <v>792.57104643870821</v>
      </c>
      <c r="BG352" s="49">
        <f t="shared" si="208"/>
        <v>1141.8915909356931</v>
      </c>
      <c r="BH352" s="73">
        <f t="shared" si="209"/>
        <v>3870.4907062738566</v>
      </c>
      <c r="BI352" s="49">
        <f>VLOOKUP(A352,'1_12'!B:Q,16,0)</f>
        <v>12794.759999999998</v>
      </c>
      <c r="BJ352" s="74">
        <f t="shared" si="210"/>
        <v>-8924.2692937261418</v>
      </c>
      <c r="BK352" s="50">
        <f t="shared" si="211"/>
        <v>3.6300786148274178E-3</v>
      </c>
    </row>
    <row r="353" spans="1:63" x14ac:dyDescent="0.3">
      <c r="A353" s="79" t="s">
        <v>2677</v>
      </c>
      <c r="B353" s="79" t="s">
        <v>157</v>
      </c>
      <c r="C353" s="79">
        <f>VLOOKUP(B353,Площадь!D:E,2,0)</f>
        <v>36.700000000000003</v>
      </c>
      <c r="D353" s="97"/>
      <c r="E353">
        <v>31</v>
      </c>
      <c r="F353">
        <v>28</v>
      </c>
      <c r="G353">
        <v>31</v>
      </c>
      <c r="H353">
        <v>30</v>
      </c>
      <c r="I353">
        <v>31</v>
      </c>
      <c r="J353">
        <v>30</v>
      </c>
      <c r="K353">
        <v>31</v>
      </c>
      <c r="L353">
        <v>31</v>
      </c>
      <c r="M353">
        <v>30</v>
      </c>
      <c r="N353">
        <v>31</v>
      </c>
      <c r="O353">
        <v>30</v>
      </c>
      <c r="P353">
        <v>31</v>
      </c>
      <c r="Q353">
        <f t="shared" si="213"/>
        <v>365</v>
      </c>
      <c r="R353" s="113">
        <f>VLOOKUP(B353,'Общие показания'!A:H,8,0)</f>
        <v>0.24837438448726037</v>
      </c>
      <c r="S353" s="117">
        <f>VLOOKUP(B353,'Общие показания'!A:P,16,0)</f>
        <v>1.4546256155127413</v>
      </c>
      <c r="T353" s="50">
        <f t="shared" si="182"/>
        <v>0</v>
      </c>
      <c r="U353" s="50">
        <f t="shared" si="183"/>
        <v>0</v>
      </c>
      <c r="V353" s="50">
        <f t="shared" si="184"/>
        <v>0</v>
      </c>
      <c r="W353" s="50">
        <f t="shared" si="185"/>
        <v>0.2483743844872604</v>
      </c>
      <c r="X353" s="50">
        <f t="shared" si="186"/>
        <v>0</v>
      </c>
      <c r="Y353" s="50"/>
      <c r="Z353" s="50"/>
      <c r="AA353" s="50"/>
      <c r="AB353" s="50"/>
      <c r="AC353" s="50"/>
      <c r="AD353" s="50">
        <f t="shared" si="187"/>
        <v>0.55824812582873773</v>
      </c>
      <c r="AE353" s="50">
        <f t="shared" si="188"/>
        <v>0.39009742760315486</v>
      </c>
      <c r="AF353" s="50">
        <f t="shared" si="189"/>
        <v>0.50628006208084864</v>
      </c>
      <c r="AG353" s="50">
        <f t="shared" si="181"/>
        <v>0</v>
      </c>
      <c r="AI353" s="50">
        <f t="shared" si="190"/>
        <v>0</v>
      </c>
      <c r="AJ353" s="50">
        <f t="shared" si="191"/>
        <v>0</v>
      </c>
      <c r="AK353" s="50">
        <f t="shared" si="192"/>
        <v>0</v>
      </c>
      <c r="AL353" s="50">
        <f t="shared" si="193"/>
        <v>0.2468571242971235</v>
      </c>
      <c r="AR353" s="50">
        <f t="shared" si="194"/>
        <v>0.30443509898991439</v>
      </c>
      <c r="AS353" s="50">
        <f t="shared" si="195"/>
        <v>0.32736746450481485</v>
      </c>
      <c r="AT353" s="50">
        <f t="shared" si="196"/>
        <v>0.47165254969088183</v>
      </c>
      <c r="AV353" s="49">
        <f t="shared" si="197"/>
        <v>0</v>
      </c>
      <c r="AW353" s="49">
        <f t="shared" si="198"/>
        <v>0</v>
      </c>
      <c r="AX353" s="49">
        <f t="shared" si="199"/>
        <v>0</v>
      </c>
      <c r="AY353" s="49">
        <f t="shared" si="200"/>
        <v>1329.379652920449</v>
      </c>
      <c r="AZ353" s="49">
        <f t="shared" si="201"/>
        <v>0</v>
      </c>
      <c r="BA353" s="49">
        <f t="shared" si="202"/>
        <v>0</v>
      </c>
      <c r="BB353" s="49">
        <f t="shared" si="203"/>
        <v>0</v>
      </c>
      <c r="BC353" s="49">
        <f t="shared" si="204"/>
        <v>0</v>
      </c>
      <c r="BD353" s="49">
        <f t="shared" si="205"/>
        <v>0</v>
      </c>
      <c r="BE353" s="49">
        <f t="shared" si="206"/>
        <v>2315.7523413741969</v>
      </c>
      <c r="BF353" s="49">
        <f t="shared" si="207"/>
        <v>1925.9340577789496</v>
      </c>
      <c r="BG353" s="49">
        <f t="shared" si="208"/>
        <v>2625.1231857355624</v>
      </c>
      <c r="BH353" s="73">
        <f t="shared" si="209"/>
        <v>8196.1892378091579</v>
      </c>
      <c r="BI353" s="49">
        <f>VLOOKUP(A353,'1_12'!B:Q,16,0)</f>
        <v>14186.34</v>
      </c>
      <c r="BJ353" s="74">
        <f t="shared" si="210"/>
        <v>-5990.1507621908422</v>
      </c>
      <c r="BK353" s="50">
        <f t="shared" si="211"/>
        <v>6.9330432277083026E-3</v>
      </c>
    </row>
    <row r="354" spans="1:63" x14ac:dyDescent="0.3">
      <c r="A354" s="79" t="s">
        <v>1057</v>
      </c>
      <c r="B354" s="79" t="s">
        <v>85</v>
      </c>
      <c r="C354" s="79">
        <f>VLOOKUP(B354,Площадь!D:E,2,0)</f>
        <v>78.400000000000006</v>
      </c>
      <c r="D354" s="97"/>
      <c r="E354">
        <v>31</v>
      </c>
      <c r="F354">
        <v>28</v>
      </c>
      <c r="G354">
        <v>31</v>
      </c>
      <c r="H354">
        <v>30</v>
      </c>
      <c r="I354">
        <v>31</v>
      </c>
      <c r="J354">
        <v>30</v>
      </c>
      <c r="K354">
        <v>31</v>
      </c>
      <c r="L354">
        <v>31</v>
      </c>
      <c r="M354">
        <v>30</v>
      </c>
      <c r="N354">
        <v>31</v>
      </c>
      <c r="O354">
        <v>30</v>
      </c>
      <c r="P354">
        <v>31</v>
      </c>
      <c r="Q354">
        <f t="shared" si="213"/>
        <v>365</v>
      </c>
      <c r="R354" s="113">
        <f>VLOOKUP(B354,'Общие показания'!A:H,8,0)</f>
        <v>1.07</v>
      </c>
      <c r="S354" s="117">
        <f>VLOOKUP(B354,'Общие показания'!A:P,16,0)</f>
        <v>1.6079999999999997</v>
      </c>
      <c r="T354" s="50">
        <f t="shared" si="182"/>
        <v>0</v>
      </c>
      <c r="U354" s="50">
        <f t="shared" si="183"/>
        <v>0</v>
      </c>
      <c r="V354" s="50">
        <f t="shared" si="184"/>
        <v>0</v>
      </c>
      <c r="W354" s="50">
        <f t="shared" si="185"/>
        <v>1.07</v>
      </c>
      <c r="X354" s="50">
        <f t="shared" si="186"/>
        <v>0</v>
      </c>
      <c r="Y354" s="50"/>
      <c r="Z354" s="50"/>
      <c r="AA354" s="50"/>
      <c r="AB354" s="50"/>
      <c r="AC354" s="50"/>
      <c r="AD354" s="50">
        <f t="shared" si="187"/>
        <v>0.61710929380010449</v>
      </c>
      <c r="AE354" s="50">
        <f t="shared" si="188"/>
        <v>0.43122894090158309</v>
      </c>
      <c r="AF354" s="50">
        <f t="shared" si="189"/>
        <v>0.55966176529831202</v>
      </c>
      <c r="AG354" s="50">
        <f t="shared" si="181"/>
        <v>0</v>
      </c>
      <c r="AI354" s="50">
        <f t="shared" si="190"/>
        <v>0</v>
      </c>
      <c r="AJ354" s="50">
        <f t="shared" si="191"/>
        <v>0</v>
      </c>
      <c r="AK354" s="50">
        <f t="shared" si="192"/>
        <v>0</v>
      </c>
      <c r="AL354" s="50">
        <f t="shared" si="193"/>
        <v>0.52734600939766985</v>
      </c>
      <c r="AR354" s="50">
        <f t="shared" si="194"/>
        <v>0.65034636950434022</v>
      </c>
      <c r="AS354" s="50">
        <f t="shared" si="195"/>
        <v>0.6993354010130105</v>
      </c>
      <c r="AT354" s="50">
        <f t="shared" si="196"/>
        <v>1.0075629399391044</v>
      </c>
      <c r="AV354" s="49">
        <f t="shared" si="197"/>
        <v>0</v>
      </c>
      <c r="AW354" s="49">
        <f t="shared" si="198"/>
        <v>0</v>
      </c>
      <c r="AX354" s="49">
        <f t="shared" si="199"/>
        <v>0</v>
      </c>
      <c r="AY354" s="49">
        <f t="shared" si="200"/>
        <v>4287.8517337867297</v>
      </c>
      <c r="AZ354" s="49">
        <f t="shared" si="201"/>
        <v>0</v>
      </c>
      <c r="BA354" s="49">
        <f t="shared" si="202"/>
        <v>0</v>
      </c>
      <c r="BB354" s="49">
        <f t="shared" si="203"/>
        <v>0</v>
      </c>
      <c r="BC354" s="49">
        <f t="shared" si="204"/>
        <v>0</v>
      </c>
      <c r="BD354" s="49">
        <f t="shared" si="205"/>
        <v>0</v>
      </c>
      <c r="BE354" s="49">
        <f t="shared" si="206"/>
        <v>3402.3072843479194</v>
      </c>
      <c r="BF354" s="49">
        <f t="shared" si="207"/>
        <v>3034.841696861859</v>
      </c>
      <c r="BG354" s="49">
        <f t="shared" si="208"/>
        <v>4206.9953097511116</v>
      </c>
      <c r="BH354" s="73">
        <f t="shared" si="209"/>
        <v>14931.996024747619</v>
      </c>
      <c r="BI354" s="49">
        <f>VLOOKUP(A354,'1_12'!B:Q,16,0)</f>
        <v>30305.340000000011</v>
      </c>
      <c r="BJ354" s="74">
        <f t="shared" si="210"/>
        <v>-15373.343975252392</v>
      </c>
      <c r="BK354" s="50">
        <f t="shared" si="211"/>
        <v>5.9126176869197756E-3</v>
      </c>
    </row>
    <row r="355" spans="1:63" x14ac:dyDescent="0.3">
      <c r="A355" s="79" t="s">
        <v>1278</v>
      </c>
      <c r="B355" s="79" t="s">
        <v>158</v>
      </c>
      <c r="C355" s="79">
        <f>VLOOKUP(B355,Площадь!D:E,2,0)</f>
        <v>72.599999999999994</v>
      </c>
      <c r="D355" s="97"/>
      <c r="E355">
        <v>31</v>
      </c>
      <c r="F355">
        <v>28</v>
      </c>
      <c r="G355">
        <v>31</v>
      </c>
      <c r="H355">
        <v>30</v>
      </c>
      <c r="I355">
        <v>31</v>
      </c>
      <c r="J355">
        <v>30</v>
      </c>
      <c r="K355">
        <v>31</v>
      </c>
      <c r="L355">
        <v>31</v>
      </c>
      <c r="M355">
        <v>30</v>
      </c>
      <c r="N355">
        <v>31</v>
      </c>
      <c r="O355">
        <v>30</v>
      </c>
      <c r="P355">
        <v>31</v>
      </c>
      <c r="Q355">
        <f t="shared" si="213"/>
        <v>365</v>
      </c>
      <c r="R355" s="113">
        <f>VLOOKUP(B355,'Общие показания'!A:H,8,0)</f>
        <v>0.49133461345436241</v>
      </c>
      <c r="S355" s="117">
        <f>VLOOKUP(B355,'Общие показания'!A:P,16,0)</f>
        <v>0</v>
      </c>
      <c r="T355" s="50">
        <f t="shared" si="182"/>
        <v>0</v>
      </c>
      <c r="U355" s="50">
        <f t="shared" si="183"/>
        <v>0</v>
      </c>
      <c r="V355" s="50">
        <f t="shared" si="184"/>
        <v>0</v>
      </c>
      <c r="W355" s="50">
        <f t="shared" si="185"/>
        <v>0.49133461345436247</v>
      </c>
      <c r="X355" s="50">
        <f t="shared" si="186"/>
        <v>0</v>
      </c>
      <c r="Y355" s="50"/>
      <c r="Z355" s="50"/>
      <c r="AA355" s="50"/>
      <c r="AB355" s="50"/>
      <c r="AC355" s="50"/>
      <c r="AD355" s="50">
        <f t="shared" si="187"/>
        <v>0</v>
      </c>
      <c r="AE355" s="50">
        <f t="shared" si="188"/>
        <v>0</v>
      </c>
      <c r="AF355" s="50">
        <f t="shared" si="189"/>
        <v>0</v>
      </c>
      <c r="AG355" s="50">
        <f t="shared" si="181"/>
        <v>0</v>
      </c>
      <c r="AI355" s="50">
        <f t="shared" si="190"/>
        <v>0</v>
      </c>
      <c r="AJ355" s="50">
        <f t="shared" si="191"/>
        <v>0</v>
      </c>
      <c r="AK355" s="50">
        <f t="shared" si="192"/>
        <v>0</v>
      </c>
      <c r="AL355" s="50">
        <f t="shared" si="193"/>
        <v>0.48833316686569922</v>
      </c>
      <c r="AR355" s="50">
        <f t="shared" si="194"/>
        <v>0.60223401053590675</v>
      </c>
      <c r="AS355" s="50">
        <f t="shared" si="195"/>
        <v>0.64759885348908874</v>
      </c>
      <c r="AT355" s="50">
        <f t="shared" si="196"/>
        <v>0.93302384489258894</v>
      </c>
      <c r="AV355" s="49">
        <f t="shared" si="197"/>
        <v>0</v>
      </c>
      <c r="AW355" s="49">
        <f t="shared" si="198"/>
        <v>0</v>
      </c>
      <c r="AX355" s="49">
        <f t="shared" si="199"/>
        <v>0</v>
      </c>
      <c r="AY355" s="49">
        <f t="shared" si="200"/>
        <v>2629.781002779961</v>
      </c>
      <c r="AZ355" s="49">
        <f t="shared" si="201"/>
        <v>0</v>
      </c>
      <c r="BA355" s="49">
        <f t="shared" si="202"/>
        <v>0</v>
      </c>
      <c r="BB355" s="49">
        <f t="shared" si="203"/>
        <v>0</v>
      </c>
      <c r="BC355" s="49">
        <f t="shared" si="204"/>
        <v>0</v>
      </c>
      <c r="BD355" s="49">
        <f t="shared" si="205"/>
        <v>0</v>
      </c>
      <c r="BE355" s="49">
        <f t="shared" si="206"/>
        <v>1616.6128885221667</v>
      </c>
      <c r="BF355" s="49">
        <f t="shared" si="207"/>
        <v>1738.3884583519703</v>
      </c>
      <c r="BG355" s="49">
        <f t="shared" si="208"/>
        <v>2504.5718882758702</v>
      </c>
      <c r="BH355" s="73">
        <f t="shared" si="209"/>
        <v>8489.3542379299688</v>
      </c>
      <c r="BI355" s="49">
        <f>VLOOKUP(A355,'1_12'!B:Q,16,0)</f>
        <v>28063.350000000006</v>
      </c>
      <c r="BJ355" s="74">
        <f t="shared" si="210"/>
        <v>-19573.995762070037</v>
      </c>
      <c r="BK355" s="50">
        <f t="shared" si="211"/>
        <v>3.6300786148274183E-3</v>
      </c>
    </row>
    <row r="356" spans="1:63" x14ac:dyDescent="0.3">
      <c r="A356" s="79" t="s">
        <v>1133</v>
      </c>
      <c r="B356" s="79" t="s">
        <v>171</v>
      </c>
      <c r="C356" s="79">
        <f>VLOOKUP(B356,Площадь!D:E,2,0)</f>
        <v>57.1</v>
      </c>
      <c r="D356" s="97"/>
      <c r="Q356">
        <f t="shared" si="213"/>
        <v>0</v>
      </c>
      <c r="R356" s="113"/>
      <c r="S356" s="117"/>
      <c r="T356" s="50">
        <f t="shared" si="182"/>
        <v>0</v>
      </c>
      <c r="U356" s="50">
        <f t="shared" si="183"/>
        <v>0</v>
      </c>
      <c r="V356" s="50">
        <f t="shared" si="184"/>
        <v>0</v>
      </c>
      <c r="W356" s="50">
        <f t="shared" si="185"/>
        <v>0</v>
      </c>
      <c r="X356" s="50">
        <f t="shared" si="186"/>
        <v>0</v>
      </c>
      <c r="Y356" s="50"/>
      <c r="Z356" s="50"/>
      <c r="AA356" s="50"/>
      <c r="AB356" s="50"/>
      <c r="AC356" s="50"/>
      <c r="AD356" s="50">
        <f t="shared" si="187"/>
        <v>0</v>
      </c>
      <c r="AE356" s="50">
        <f t="shared" si="188"/>
        <v>0</v>
      </c>
      <c r="AF356" s="50">
        <f t="shared" si="189"/>
        <v>0</v>
      </c>
      <c r="AG356" s="50">
        <f t="shared" si="181"/>
        <v>0</v>
      </c>
      <c r="AI356" s="50">
        <f t="shared" si="190"/>
        <v>0</v>
      </c>
      <c r="AJ356" s="50">
        <f t="shared" si="191"/>
        <v>0</v>
      </c>
      <c r="AK356" s="50">
        <f t="shared" si="192"/>
        <v>0</v>
      </c>
      <c r="AL356" s="50">
        <f t="shared" si="193"/>
        <v>0</v>
      </c>
      <c r="AR356" s="50">
        <f t="shared" si="194"/>
        <v>0</v>
      </c>
      <c r="AS356" s="50">
        <f t="shared" si="195"/>
        <v>0</v>
      </c>
      <c r="AT356" s="50">
        <f t="shared" si="196"/>
        <v>0</v>
      </c>
      <c r="AV356" s="49">
        <f t="shared" si="197"/>
        <v>0</v>
      </c>
      <c r="AW356" s="49">
        <f t="shared" si="198"/>
        <v>0</v>
      </c>
      <c r="AX356" s="49">
        <f t="shared" si="199"/>
        <v>0</v>
      </c>
      <c r="AY356" s="49">
        <f t="shared" si="200"/>
        <v>0</v>
      </c>
      <c r="AZ356" s="49">
        <f t="shared" si="201"/>
        <v>0</v>
      </c>
      <c r="BA356" s="49">
        <f t="shared" si="202"/>
        <v>0</v>
      </c>
      <c r="BB356" s="49">
        <f t="shared" si="203"/>
        <v>0</v>
      </c>
      <c r="BC356" s="49">
        <f t="shared" si="204"/>
        <v>0</v>
      </c>
      <c r="BD356" s="49">
        <f t="shared" si="205"/>
        <v>0</v>
      </c>
      <c r="BE356" s="49">
        <f t="shared" si="206"/>
        <v>0</v>
      </c>
      <c r="BF356" s="49">
        <f t="shared" si="207"/>
        <v>0</v>
      </c>
      <c r="BG356" s="49">
        <f t="shared" si="208"/>
        <v>0</v>
      </c>
      <c r="BH356" s="73">
        <f t="shared" si="209"/>
        <v>0</v>
      </c>
      <c r="BI356" s="49">
        <f>VLOOKUP(A356,'1_12'!B:Q,16,0)</f>
        <v>12261.66</v>
      </c>
      <c r="BJ356" s="74">
        <f t="shared" si="210"/>
        <v>-12261.66</v>
      </c>
      <c r="BK356" s="50">
        <f t="shared" si="211"/>
        <v>0</v>
      </c>
    </row>
    <row r="357" spans="1:63" x14ac:dyDescent="0.3">
      <c r="A357" s="79" t="s">
        <v>2764</v>
      </c>
      <c r="B357" s="79" t="s">
        <v>171</v>
      </c>
      <c r="C357" s="79">
        <f>VLOOKUP(B357,Площадь!D:E,2,0)</f>
        <v>57.1</v>
      </c>
      <c r="D357" s="98">
        <v>44583</v>
      </c>
      <c r="E357">
        <v>31</v>
      </c>
      <c r="F357">
        <v>28</v>
      </c>
      <c r="G357">
        <v>31</v>
      </c>
      <c r="H357">
        <v>30</v>
      </c>
      <c r="I357">
        <v>31</v>
      </c>
      <c r="J357">
        <v>30</v>
      </c>
      <c r="K357">
        <v>31</v>
      </c>
      <c r="L357">
        <v>31</v>
      </c>
      <c r="M357">
        <v>30</v>
      </c>
      <c r="N357">
        <v>31</v>
      </c>
      <c r="O357">
        <v>30</v>
      </c>
      <c r="P357">
        <v>31</v>
      </c>
      <c r="Q357">
        <f t="shared" si="213"/>
        <v>365</v>
      </c>
      <c r="R357" s="113">
        <f>VLOOKUP(B357,'Общие показания'!A:H,8,0)</f>
        <v>0</v>
      </c>
      <c r="S357" s="117">
        <f>VLOOKUP(B357,'Общие показания'!A:P,16,0)</f>
        <v>0</v>
      </c>
      <c r="T357" s="50">
        <f t="shared" si="182"/>
        <v>0</v>
      </c>
      <c r="U357" s="50">
        <f t="shared" si="183"/>
        <v>0</v>
      </c>
      <c r="V357" s="50">
        <f t="shared" si="184"/>
        <v>0</v>
      </c>
      <c r="W357" s="50">
        <f t="shared" si="185"/>
        <v>0</v>
      </c>
      <c r="X357" s="50">
        <f t="shared" si="186"/>
        <v>0</v>
      </c>
      <c r="Y357" s="50"/>
      <c r="Z357" s="50"/>
      <c r="AA357" s="50"/>
      <c r="AB357" s="50"/>
      <c r="AC357" s="50"/>
      <c r="AD357" s="50">
        <f t="shared" si="187"/>
        <v>0</v>
      </c>
      <c r="AE357" s="50">
        <f t="shared" si="188"/>
        <v>0</v>
      </c>
      <c r="AF357" s="50">
        <f t="shared" si="189"/>
        <v>0</v>
      </c>
      <c r="AG357" s="50">
        <f t="shared" si="181"/>
        <v>0</v>
      </c>
      <c r="AI357" s="50">
        <f t="shared" si="190"/>
        <v>0</v>
      </c>
      <c r="AJ357" s="50">
        <f t="shared" si="191"/>
        <v>0</v>
      </c>
      <c r="AK357" s="50">
        <f t="shared" si="192"/>
        <v>0</v>
      </c>
      <c r="AL357" s="50">
        <f t="shared" si="193"/>
        <v>0.38407470837508856</v>
      </c>
      <c r="AR357" s="50">
        <f t="shared" si="194"/>
        <v>0.47365787880992122</v>
      </c>
      <c r="AS357" s="50">
        <f t="shared" si="195"/>
        <v>0.50933739027860836</v>
      </c>
      <c r="AT357" s="50">
        <f t="shared" si="196"/>
        <v>0.73382453916483248</v>
      </c>
      <c r="AV357" s="49">
        <f t="shared" si="197"/>
        <v>0</v>
      </c>
      <c r="AW357" s="49">
        <f t="shared" si="198"/>
        <v>0</v>
      </c>
      <c r="AX357" s="49">
        <f t="shared" si="199"/>
        <v>0</v>
      </c>
      <c r="AY357" s="49">
        <f t="shared" si="200"/>
        <v>1030.9947841737528</v>
      </c>
      <c r="AZ357" s="49">
        <f t="shared" si="201"/>
        <v>0</v>
      </c>
      <c r="BA357" s="49">
        <f t="shared" si="202"/>
        <v>0</v>
      </c>
      <c r="BB357" s="49">
        <f t="shared" si="203"/>
        <v>0</v>
      </c>
      <c r="BC357" s="49">
        <f t="shared" si="204"/>
        <v>0</v>
      </c>
      <c r="BD357" s="49">
        <f t="shared" si="205"/>
        <v>0</v>
      </c>
      <c r="BE357" s="49">
        <f t="shared" si="206"/>
        <v>1271.4682635622003</v>
      </c>
      <c r="BF357" s="49">
        <f t="shared" si="207"/>
        <v>1367.2449169682852</v>
      </c>
      <c r="BG357" s="49">
        <f t="shared" si="208"/>
        <v>1969.8492399525098</v>
      </c>
      <c r="BH357" s="73">
        <f t="shared" si="209"/>
        <v>5639.5572046567486</v>
      </c>
      <c r="BI357" s="49">
        <f>VLOOKUP(A357,'1_12'!B:Q,16,0)</f>
        <v>9810.2099999999991</v>
      </c>
      <c r="BJ357" s="74">
        <f t="shared" si="210"/>
        <v>-4170.6527953432505</v>
      </c>
      <c r="BK357" s="50">
        <f t="shared" si="211"/>
        <v>3.0661040814775986E-3</v>
      </c>
    </row>
    <row r="358" spans="1:63" x14ac:dyDescent="0.3">
      <c r="A358" s="79" t="s">
        <v>864</v>
      </c>
      <c r="B358" s="79" t="s">
        <v>100</v>
      </c>
      <c r="C358" s="79">
        <f>VLOOKUP(B358,Площадь!D:E,2,0)</f>
        <v>33.1</v>
      </c>
      <c r="D358" s="97"/>
      <c r="E358">
        <v>31</v>
      </c>
      <c r="F358">
        <v>28</v>
      </c>
      <c r="G358">
        <v>31</v>
      </c>
      <c r="H358">
        <v>30</v>
      </c>
      <c r="I358">
        <v>31</v>
      </c>
      <c r="J358">
        <v>30</v>
      </c>
      <c r="K358">
        <v>31</v>
      </c>
      <c r="L358">
        <v>31</v>
      </c>
      <c r="M358">
        <v>30</v>
      </c>
      <c r="N358">
        <v>31</v>
      </c>
      <c r="O358">
        <v>30</v>
      </c>
      <c r="P358">
        <v>31</v>
      </c>
      <c r="Q358">
        <f t="shared" ref="Q358:Q380" si="214">SUM(E358:P358)</f>
        <v>365</v>
      </c>
      <c r="R358" s="113">
        <f>VLOOKUP(B358,'Общие показания'!A:H,8,0)</f>
        <v>0.22401068464654819</v>
      </c>
      <c r="S358" s="117">
        <f>VLOOKUP(B358,'Общие показания'!A:P,16,0)</f>
        <v>0</v>
      </c>
      <c r="T358" s="50">
        <f t="shared" si="182"/>
        <v>0</v>
      </c>
      <c r="U358" s="50">
        <f t="shared" si="183"/>
        <v>0</v>
      </c>
      <c r="V358" s="50">
        <f t="shared" si="184"/>
        <v>0</v>
      </c>
      <c r="W358" s="50">
        <f t="shared" si="185"/>
        <v>0.22401068464654819</v>
      </c>
      <c r="X358" s="50">
        <f t="shared" si="186"/>
        <v>0</v>
      </c>
      <c r="Y358" s="50"/>
      <c r="Z358" s="50"/>
      <c r="AA358" s="50"/>
      <c r="AB358" s="50"/>
      <c r="AC358" s="50"/>
      <c r="AD358" s="50">
        <f t="shared" si="187"/>
        <v>0</v>
      </c>
      <c r="AE358" s="50">
        <f t="shared" si="188"/>
        <v>0</v>
      </c>
      <c r="AF358" s="50">
        <f t="shared" si="189"/>
        <v>0</v>
      </c>
      <c r="AG358" s="50">
        <f t="shared" si="181"/>
        <v>0</v>
      </c>
      <c r="AI358" s="50">
        <f t="shared" si="190"/>
        <v>0</v>
      </c>
      <c r="AJ358" s="50">
        <f t="shared" si="191"/>
        <v>0</v>
      </c>
      <c r="AK358" s="50">
        <f t="shared" si="192"/>
        <v>0</v>
      </c>
      <c r="AL358" s="50">
        <f t="shared" si="193"/>
        <v>0.22264225651865907</v>
      </c>
      <c r="AR358" s="50">
        <f t="shared" si="194"/>
        <v>0.2745722554922661</v>
      </c>
      <c r="AS358" s="50">
        <f t="shared" si="195"/>
        <v>0.29525512466238069</v>
      </c>
      <c r="AT358" s="50">
        <f t="shared" si="196"/>
        <v>0.42538690448959643</v>
      </c>
      <c r="AV358" s="49">
        <f t="shared" si="197"/>
        <v>0</v>
      </c>
      <c r="AW358" s="49">
        <f t="shared" si="198"/>
        <v>0</v>
      </c>
      <c r="AX358" s="49">
        <f t="shared" si="199"/>
        <v>0</v>
      </c>
      <c r="AY358" s="49">
        <f t="shared" si="200"/>
        <v>1198.9772891462358</v>
      </c>
      <c r="AZ358" s="49">
        <f t="shared" si="201"/>
        <v>0</v>
      </c>
      <c r="BA358" s="49">
        <f t="shared" si="202"/>
        <v>0</v>
      </c>
      <c r="BB358" s="49">
        <f t="shared" si="203"/>
        <v>0</v>
      </c>
      <c r="BC358" s="49">
        <f t="shared" si="204"/>
        <v>0</v>
      </c>
      <c r="BD358" s="49">
        <f t="shared" si="205"/>
        <v>0</v>
      </c>
      <c r="BE358" s="49">
        <f t="shared" si="206"/>
        <v>737.05077975321944</v>
      </c>
      <c r="BF358" s="49">
        <f t="shared" si="207"/>
        <v>792.57104643870821</v>
      </c>
      <c r="BG358" s="49">
        <f t="shared" si="208"/>
        <v>1141.8915909356931</v>
      </c>
      <c r="BH358" s="73">
        <f t="shared" si="209"/>
        <v>3870.4907062738566</v>
      </c>
      <c r="BI358" s="49">
        <f>VLOOKUP(A358,'1_12'!B:Q,16,0)</f>
        <v>12794.759999999998</v>
      </c>
      <c r="BJ358" s="74">
        <f t="shared" si="210"/>
        <v>-8924.2692937261418</v>
      </c>
      <c r="BK358" s="50">
        <f t="shared" si="211"/>
        <v>3.6300786148274178E-3</v>
      </c>
    </row>
    <row r="359" spans="1:63" x14ac:dyDescent="0.3">
      <c r="A359" s="79" t="s">
        <v>1026</v>
      </c>
      <c r="B359" s="79" t="s">
        <v>124</v>
      </c>
      <c r="C359" s="79">
        <f>VLOOKUP(B359,Площадь!D:E,2,0)</f>
        <v>33.1</v>
      </c>
      <c r="D359" s="97"/>
      <c r="E359">
        <v>31</v>
      </c>
      <c r="F359">
        <v>28</v>
      </c>
      <c r="G359">
        <v>31</v>
      </c>
      <c r="H359">
        <v>30</v>
      </c>
      <c r="I359">
        <v>31</v>
      </c>
      <c r="J359">
        <v>30</v>
      </c>
      <c r="K359">
        <v>31</v>
      </c>
      <c r="L359">
        <v>31</v>
      </c>
      <c r="M359">
        <v>30</v>
      </c>
      <c r="N359">
        <v>31</v>
      </c>
      <c r="O359">
        <v>30</v>
      </c>
      <c r="P359">
        <v>31</v>
      </c>
      <c r="Q359">
        <f t="shared" si="214"/>
        <v>365</v>
      </c>
      <c r="R359" s="113">
        <f>VLOOKUP(B359,'Общие показания'!A:H,8,0)</f>
        <v>0.22401068464654819</v>
      </c>
      <c r="S359" s="117">
        <f>VLOOKUP(B359,'Общие показания'!A:P,16,0)</f>
        <v>0</v>
      </c>
      <c r="T359" s="50">
        <f t="shared" si="182"/>
        <v>0</v>
      </c>
      <c r="U359" s="50">
        <f t="shared" si="183"/>
        <v>0</v>
      </c>
      <c r="V359" s="50">
        <f t="shared" si="184"/>
        <v>0</v>
      </c>
      <c r="W359" s="50">
        <f t="shared" si="185"/>
        <v>0.22401068464654819</v>
      </c>
      <c r="X359" s="50">
        <f t="shared" si="186"/>
        <v>0</v>
      </c>
      <c r="Y359" s="50"/>
      <c r="Z359" s="50"/>
      <c r="AA359" s="50"/>
      <c r="AB359" s="50"/>
      <c r="AC359" s="50"/>
      <c r="AD359" s="50">
        <f t="shared" si="187"/>
        <v>0</v>
      </c>
      <c r="AE359" s="50">
        <f t="shared" si="188"/>
        <v>0</v>
      </c>
      <c r="AF359" s="50">
        <f t="shared" si="189"/>
        <v>0</v>
      </c>
      <c r="AG359" s="50">
        <f t="shared" si="181"/>
        <v>0</v>
      </c>
      <c r="AI359" s="50">
        <f t="shared" si="190"/>
        <v>0</v>
      </c>
      <c r="AJ359" s="50">
        <f t="shared" si="191"/>
        <v>0</v>
      </c>
      <c r="AK359" s="50">
        <f t="shared" si="192"/>
        <v>0</v>
      </c>
      <c r="AL359" s="50">
        <f t="shared" si="193"/>
        <v>0.22264225651865907</v>
      </c>
      <c r="AR359" s="50">
        <f t="shared" si="194"/>
        <v>0.2745722554922661</v>
      </c>
      <c r="AS359" s="50">
        <f t="shared" si="195"/>
        <v>0.29525512466238069</v>
      </c>
      <c r="AT359" s="50">
        <f t="shared" si="196"/>
        <v>0.42538690448959643</v>
      </c>
      <c r="AV359" s="49">
        <f t="shared" si="197"/>
        <v>0</v>
      </c>
      <c r="AW359" s="49">
        <f t="shared" si="198"/>
        <v>0</v>
      </c>
      <c r="AX359" s="49">
        <f t="shared" si="199"/>
        <v>0</v>
      </c>
      <c r="AY359" s="49">
        <f t="shared" si="200"/>
        <v>1198.9772891462358</v>
      </c>
      <c r="AZ359" s="49">
        <f t="shared" si="201"/>
        <v>0</v>
      </c>
      <c r="BA359" s="49">
        <f t="shared" si="202"/>
        <v>0</v>
      </c>
      <c r="BB359" s="49">
        <f t="shared" si="203"/>
        <v>0</v>
      </c>
      <c r="BC359" s="49">
        <f t="shared" si="204"/>
        <v>0</v>
      </c>
      <c r="BD359" s="49">
        <f t="shared" si="205"/>
        <v>0</v>
      </c>
      <c r="BE359" s="49">
        <f t="shared" si="206"/>
        <v>737.05077975321944</v>
      </c>
      <c r="BF359" s="49">
        <f t="shared" si="207"/>
        <v>792.57104643870821</v>
      </c>
      <c r="BG359" s="49">
        <f t="shared" si="208"/>
        <v>1141.8915909356931</v>
      </c>
      <c r="BH359" s="73">
        <f t="shared" si="209"/>
        <v>3870.4907062738566</v>
      </c>
      <c r="BI359" s="49">
        <f>VLOOKUP(A359,'1_12'!B:Q,16,0)</f>
        <v>12794.759999999998</v>
      </c>
      <c r="BJ359" s="74">
        <f t="shared" si="210"/>
        <v>-8924.2692937261418</v>
      </c>
      <c r="BK359" s="50">
        <f t="shared" si="211"/>
        <v>3.6300786148274178E-3</v>
      </c>
    </row>
    <row r="360" spans="1:63" x14ac:dyDescent="0.3">
      <c r="A360" s="79" t="s">
        <v>1169</v>
      </c>
      <c r="B360" s="79" t="s">
        <v>156</v>
      </c>
      <c r="C360" s="79">
        <f>VLOOKUP(B360,Площадь!D:E,2,0)</f>
        <v>36.700000000000003</v>
      </c>
      <c r="D360" s="97"/>
      <c r="E360">
        <v>31</v>
      </c>
      <c r="F360">
        <v>28</v>
      </c>
      <c r="G360">
        <v>31</v>
      </c>
      <c r="H360">
        <v>30</v>
      </c>
      <c r="I360">
        <v>31</v>
      </c>
      <c r="J360">
        <v>30</v>
      </c>
      <c r="K360">
        <v>31</v>
      </c>
      <c r="L360">
        <v>31</v>
      </c>
      <c r="M360">
        <v>30</v>
      </c>
      <c r="N360">
        <v>31</v>
      </c>
      <c r="O360">
        <v>30</v>
      </c>
      <c r="P360">
        <v>31</v>
      </c>
      <c r="Q360">
        <f t="shared" si="214"/>
        <v>365</v>
      </c>
      <c r="R360" s="113">
        <f>VLOOKUP(B360,'Общие показания'!A:H,8,0)</f>
        <v>0.24837438448726037</v>
      </c>
      <c r="S360" s="117">
        <f>VLOOKUP(B360,'Общие показания'!A:P,16,0)</f>
        <v>0</v>
      </c>
      <c r="T360" s="50">
        <f t="shared" si="182"/>
        <v>0</v>
      </c>
      <c r="U360" s="50">
        <f t="shared" si="183"/>
        <v>0</v>
      </c>
      <c r="V360" s="50">
        <f t="shared" si="184"/>
        <v>0</v>
      </c>
      <c r="W360" s="50">
        <f t="shared" si="185"/>
        <v>0.2483743844872604</v>
      </c>
      <c r="X360" s="50">
        <f t="shared" si="186"/>
        <v>0</v>
      </c>
      <c r="Y360" s="50"/>
      <c r="Z360" s="50"/>
      <c r="AA360" s="50"/>
      <c r="AB360" s="50"/>
      <c r="AC360" s="50"/>
      <c r="AD360" s="50">
        <f t="shared" si="187"/>
        <v>0</v>
      </c>
      <c r="AE360" s="50">
        <f t="shared" si="188"/>
        <v>0</v>
      </c>
      <c r="AF360" s="50">
        <f t="shared" si="189"/>
        <v>0</v>
      </c>
      <c r="AG360" s="50">
        <f t="shared" si="181"/>
        <v>0</v>
      </c>
      <c r="AI360" s="50">
        <f t="shared" si="190"/>
        <v>0</v>
      </c>
      <c r="AJ360" s="50">
        <f t="shared" si="191"/>
        <v>0</v>
      </c>
      <c r="AK360" s="50">
        <f t="shared" si="192"/>
        <v>0</v>
      </c>
      <c r="AL360" s="50">
        <f t="shared" si="193"/>
        <v>0.2468571242971235</v>
      </c>
      <c r="AR360" s="50">
        <f t="shared" si="194"/>
        <v>0.30443509898991439</v>
      </c>
      <c r="AS360" s="50">
        <f t="shared" si="195"/>
        <v>0.32736746450481485</v>
      </c>
      <c r="AT360" s="50">
        <f t="shared" si="196"/>
        <v>0.47165254969088183</v>
      </c>
      <c r="AV360" s="49">
        <f t="shared" si="197"/>
        <v>0</v>
      </c>
      <c r="AW360" s="49">
        <f t="shared" si="198"/>
        <v>0</v>
      </c>
      <c r="AX360" s="49">
        <f t="shared" si="199"/>
        <v>0</v>
      </c>
      <c r="AY360" s="49">
        <f t="shared" si="200"/>
        <v>1329.379652920449</v>
      </c>
      <c r="AZ360" s="49">
        <f t="shared" si="201"/>
        <v>0</v>
      </c>
      <c r="BA360" s="49">
        <f t="shared" si="202"/>
        <v>0</v>
      </c>
      <c r="BB360" s="49">
        <f t="shared" si="203"/>
        <v>0</v>
      </c>
      <c r="BC360" s="49">
        <f t="shared" si="204"/>
        <v>0</v>
      </c>
      <c r="BD360" s="49">
        <f t="shared" si="205"/>
        <v>0</v>
      </c>
      <c r="BE360" s="49">
        <f t="shared" si="206"/>
        <v>817.21340232456657</v>
      </c>
      <c r="BF360" s="49">
        <f t="shared" si="207"/>
        <v>878.77212701814483</v>
      </c>
      <c r="BG360" s="49">
        <f t="shared" si="208"/>
        <v>1266.0852382882156</v>
      </c>
      <c r="BH360" s="73">
        <f t="shared" si="209"/>
        <v>4291.4504205513758</v>
      </c>
      <c r="BI360" s="49">
        <f>VLOOKUP(A360,'1_12'!B:Q,16,0)</f>
        <v>14186.34</v>
      </c>
      <c r="BJ360" s="74">
        <f t="shared" si="210"/>
        <v>-9894.8895794486234</v>
      </c>
      <c r="BK360" s="50">
        <f t="shared" si="211"/>
        <v>3.6300786148274178E-3</v>
      </c>
    </row>
    <row r="361" spans="1:63" x14ac:dyDescent="0.3">
      <c r="A361" s="79" t="s">
        <v>2397</v>
      </c>
      <c r="B361" s="79" t="s">
        <v>70</v>
      </c>
      <c r="C361" s="79">
        <f>VLOOKUP(B361,Площадь!D:E,2,0)</f>
        <v>78.400000000000006</v>
      </c>
      <c r="D361" s="97"/>
      <c r="E361">
        <v>31</v>
      </c>
      <c r="F361">
        <v>28</v>
      </c>
      <c r="G361">
        <v>31</v>
      </c>
      <c r="H361">
        <v>30</v>
      </c>
      <c r="I361">
        <v>31</v>
      </c>
      <c r="J361">
        <v>30</v>
      </c>
      <c r="K361">
        <v>31</v>
      </c>
      <c r="L361">
        <v>31</v>
      </c>
      <c r="M361">
        <v>30</v>
      </c>
      <c r="N361">
        <v>31</v>
      </c>
      <c r="O361">
        <v>30</v>
      </c>
      <c r="P361">
        <v>31</v>
      </c>
      <c r="Q361">
        <f t="shared" si="214"/>
        <v>365</v>
      </c>
      <c r="R361" s="113">
        <f>VLOOKUP(B361,'Общие показания'!A:H,8,0)</f>
        <v>0.53058724097550991</v>
      </c>
      <c r="S361" s="117">
        <f>VLOOKUP(B361,'Общие показания'!A:P,16,0)</f>
        <v>0</v>
      </c>
      <c r="T361" s="50">
        <f t="shared" si="182"/>
        <v>0</v>
      </c>
      <c r="U361" s="50">
        <f t="shared" si="183"/>
        <v>0</v>
      </c>
      <c r="V361" s="50">
        <f t="shared" si="184"/>
        <v>0</v>
      </c>
      <c r="W361" s="50">
        <f t="shared" si="185"/>
        <v>0.53058724097550991</v>
      </c>
      <c r="X361" s="50">
        <f t="shared" si="186"/>
        <v>0</v>
      </c>
      <c r="Y361" s="50"/>
      <c r="Z361" s="50"/>
      <c r="AA361" s="50"/>
      <c r="AB361" s="50"/>
      <c r="AC361" s="50"/>
      <c r="AD361" s="50">
        <f t="shared" si="187"/>
        <v>0</v>
      </c>
      <c r="AE361" s="50">
        <f t="shared" si="188"/>
        <v>0</v>
      </c>
      <c r="AF361" s="50">
        <f t="shared" si="189"/>
        <v>0</v>
      </c>
      <c r="AG361" s="50">
        <f t="shared" si="181"/>
        <v>0</v>
      </c>
      <c r="AI361" s="50">
        <f t="shared" si="190"/>
        <v>0</v>
      </c>
      <c r="AJ361" s="50">
        <f t="shared" si="191"/>
        <v>0</v>
      </c>
      <c r="AK361" s="50">
        <f t="shared" si="192"/>
        <v>0</v>
      </c>
      <c r="AL361" s="50">
        <f t="shared" si="193"/>
        <v>0.52734600939766985</v>
      </c>
      <c r="AR361" s="50">
        <f t="shared" si="194"/>
        <v>0.65034636950434022</v>
      </c>
      <c r="AS361" s="50">
        <f t="shared" si="195"/>
        <v>0.6993354010130105</v>
      </c>
      <c r="AT361" s="50">
        <f t="shared" si="196"/>
        <v>1.0075629399391044</v>
      </c>
      <c r="AV361" s="49">
        <f t="shared" si="197"/>
        <v>0</v>
      </c>
      <c r="AW361" s="49">
        <f t="shared" si="198"/>
        <v>0</v>
      </c>
      <c r="AX361" s="49">
        <f t="shared" si="199"/>
        <v>0</v>
      </c>
      <c r="AY361" s="49">
        <f t="shared" si="200"/>
        <v>2839.8736999717489</v>
      </c>
      <c r="AZ361" s="49">
        <f t="shared" si="201"/>
        <v>0</v>
      </c>
      <c r="BA361" s="49">
        <f t="shared" si="202"/>
        <v>0</v>
      </c>
      <c r="BB361" s="49">
        <f t="shared" si="203"/>
        <v>0</v>
      </c>
      <c r="BC361" s="49">
        <f t="shared" si="204"/>
        <v>0</v>
      </c>
      <c r="BD361" s="49">
        <f t="shared" si="205"/>
        <v>0</v>
      </c>
      <c r="BE361" s="49">
        <f t="shared" si="206"/>
        <v>1745.7637804426708</v>
      </c>
      <c r="BF361" s="49">
        <f t="shared" si="207"/>
        <v>1877.2679770632849</v>
      </c>
      <c r="BG361" s="49">
        <f t="shared" si="208"/>
        <v>2704.6616534549344</v>
      </c>
      <c r="BH361" s="73">
        <f t="shared" si="209"/>
        <v>9167.5671109326395</v>
      </c>
      <c r="BI361" s="49">
        <f>VLOOKUP(A361,'1_12'!B:Q,16,0)</f>
        <v>30305.340000000011</v>
      </c>
      <c r="BJ361" s="74">
        <f t="shared" si="210"/>
        <v>-21137.772889067372</v>
      </c>
      <c r="BK361" s="50">
        <f t="shared" si="211"/>
        <v>3.6300786148274178E-3</v>
      </c>
    </row>
    <row r="362" spans="1:63" x14ac:dyDescent="0.3">
      <c r="A362" s="79" t="s">
        <v>2261</v>
      </c>
      <c r="B362" s="79" t="s">
        <v>59</v>
      </c>
      <c r="C362" s="79">
        <f>VLOOKUP(B362,Площадь!D:E,2,0)</f>
        <v>72.599999999999994</v>
      </c>
      <c r="D362" s="97"/>
      <c r="E362">
        <v>31</v>
      </c>
      <c r="F362">
        <v>28</v>
      </c>
      <c r="G362">
        <v>31</v>
      </c>
      <c r="H362">
        <v>30</v>
      </c>
      <c r="I362">
        <v>31</v>
      </c>
      <c r="J362">
        <v>30</v>
      </c>
      <c r="K362">
        <v>31</v>
      </c>
      <c r="L362">
        <v>31</v>
      </c>
      <c r="M362">
        <v>30</v>
      </c>
      <c r="N362">
        <v>31</v>
      </c>
      <c r="O362">
        <v>30</v>
      </c>
      <c r="P362">
        <v>31</v>
      </c>
      <c r="Q362">
        <f t="shared" si="214"/>
        <v>365</v>
      </c>
      <c r="R362" s="113">
        <f>VLOOKUP(B362,'Общие показания'!A:H,8,0)</f>
        <v>0</v>
      </c>
      <c r="S362" s="117">
        <f>VLOOKUP(B362,'Общие показания'!A:P,16,0)</f>
        <v>0</v>
      </c>
      <c r="T362" s="50">
        <f t="shared" si="182"/>
        <v>0</v>
      </c>
      <c r="U362" s="50">
        <f t="shared" si="183"/>
        <v>0</v>
      </c>
      <c r="V362" s="50">
        <f t="shared" si="184"/>
        <v>0</v>
      </c>
      <c r="W362" s="50">
        <f t="shared" si="185"/>
        <v>0</v>
      </c>
      <c r="X362" s="50">
        <f t="shared" si="186"/>
        <v>0</v>
      </c>
      <c r="Y362" s="50"/>
      <c r="Z362" s="50"/>
      <c r="AA362" s="50"/>
      <c r="AB362" s="50"/>
      <c r="AC362" s="50"/>
      <c r="AD362" s="50">
        <f t="shared" si="187"/>
        <v>0</v>
      </c>
      <c r="AE362" s="50">
        <f t="shared" si="188"/>
        <v>0</v>
      </c>
      <c r="AF362" s="50">
        <f t="shared" si="189"/>
        <v>0</v>
      </c>
      <c r="AG362" s="50">
        <f t="shared" si="181"/>
        <v>0</v>
      </c>
      <c r="AI362" s="50">
        <f t="shared" si="190"/>
        <v>0</v>
      </c>
      <c r="AJ362" s="50">
        <f t="shared" si="191"/>
        <v>0</v>
      </c>
      <c r="AK362" s="50">
        <f t="shared" si="192"/>
        <v>0</v>
      </c>
      <c r="AL362" s="50">
        <f t="shared" si="193"/>
        <v>0.48833316686569922</v>
      </c>
      <c r="AR362" s="50">
        <f t="shared" si="194"/>
        <v>0.60223401053590675</v>
      </c>
      <c r="AS362" s="50">
        <f t="shared" si="195"/>
        <v>0.64759885348908874</v>
      </c>
      <c r="AT362" s="50">
        <f t="shared" si="196"/>
        <v>0.93302384489258894</v>
      </c>
      <c r="AV362" s="49">
        <f t="shared" si="197"/>
        <v>0</v>
      </c>
      <c r="AW362" s="49">
        <f t="shared" si="198"/>
        <v>0</v>
      </c>
      <c r="AX362" s="49">
        <f t="shared" si="199"/>
        <v>0</v>
      </c>
      <c r="AY362" s="49">
        <f t="shared" si="200"/>
        <v>1310.8620198076085</v>
      </c>
      <c r="AZ362" s="49">
        <f t="shared" si="201"/>
        <v>0</v>
      </c>
      <c r="BA362" s="49">
        <f t="shared" si="202"/>
        <v>0</v>
      </c>
      <c r="BB362" s="49">
        <f t="shared" si="203"/>
        <v>0</v>
      </c>
      <c r="BC362" s="49">
        <f t="shared" si="204"/>
        <v>0</v>
      </c>
      <c r="BD362" s="49">
        <f t="shared" si="205"/>
        <v>0</v>
      </c>
      <c r="BE362" s="49">
        <f t="shared" si="206"/>
        <v>1616.6128885221667</v>
      </c>
      <c r="BF362" s="49">
        <f t="shared" si="207"/>
        <v>1738.3884583519703</v>
      </c>
      <c r="BG362" s="49">
        <f t="shared" si="208"/>
        <v>2504.5718882758702</v>
      </c>
      <c r="BH362" s="73">
        <f t="shared" si="209"/>
        <v>7170.4352549576161</v>
      </c>
      <c r="BI362" s="49">
        <f>VLOOKUP(A362,'1_12'!B:Q,16,0)</f>
        <v>28063.350000000006</v>
      </c>
      <c r="BJ362" s="74">
        <f t="shared" si="210"/>
        <v>-20892.914745042392</v>
      </c>
      <c r="BK362" s="50">
        <f t="shared" si="211"/>
        <v>3.0661040814775986E-3</v>
      </c>
    </row>
    <row r="363" spans="1:63" x14ac:dyDescent="0.3">
      <c r="A363" s="79" t="s">
        <v>2053</v>
      </c>
      <c r="B363" s="79" t="s">
        <v>79</v>
      </c>
      <c r="C363" s="79">
        <f>VLOOKUP(B363,Площадь!D:E,2,0)</f>
        <v>36.700000000000003</v>
      </c>
      <c r="D363" s="97"/>
      <c r="E363">
        <v>31</v>
      </c>
      <c r="F363">
        <v>28</v>
      </c>
      <c r="G363">
        <v>31</v>
      </c>
      <c r="H363">
        <v>30</v>
      </c>
      <c r="I363">
        <v>31</v>
      </c>
      <c r="J363">
        <v>30</v>
      </c>
      <c r="K363">
        <v>31</v>
      </c>
      <c r="L363">
        <v>31</v>
      </c>
      <c r="M363">
        <v>30</v>
      </c>
      <c r="N363">
        <v>31</v>
      </c>
      <c r="O363">
        <v>30</v>
      </c>
      <c r="P363">
        <v>31</v>
      </c>
      <c r="Q363">
        <f t="shared" si="214"/>
        <v>365</v>
      </c>
      <c r="R363" s="113">
        <f>VLOOKUP(B363,'Общие показания'!A:H,8,0)</f>
        <v>0.24837438448726037</v>
      </c>
      <c r="S363" s="117">
        <f>VLOOKUP(B363,'Общие показания'!A:P,16,0)</f>
        <v>1.4526256155127388</v>
      </c>
      <c r="T363" s="50">
        <f t="shared" si="182"/>
        <v>0</v>
      </c>
      <c r="U363" s="50">
        <f t="shared" si="183"/>
        <v>0</v>
      </c>
      <c r="V363" s="50">
        <f t="shared" si="184"/>
        <v>0</v>
      </c>
      <c r="W363" s="50">
        <f t="shared" si="185"/>
        <v>0.2483743844872604</v>
      </c>
      <c r="X363" s="50">
        <f t="shared" si="186"/>
        <v>0</v>
      </c>
      <c r="Y363" s="50"/>
      <c r="Z363" s="50"/>
      <c r="AA363" s="50"/>
      <c r="AB363" s="50"/>
      <c r="AC363" s="50"/>
      <c r="AD363" s="50">
        <f t="shared" si="187"/>
        <v>0.55748057695585107</v>
      </c>
      <c r="AE363" s="50">
        <f t="shared" si="188"/>
        <v>0.38956107319904776</v>
      </c>
      <c r="AF363" s="50">
        <f t="shared" si="189"/>
        <v>0.50558396535783989</v>
      </c>
      <c r="AG363" s="50">
        <f t="shared" si="181"/>
        <v>0</v>
      </c>
      <c r="AI363" s="50">
        <f t="shared" si="190"/>
        <v>0</v>
      </c>
      <c r="AJ363" s="50">
        <f t="shared" si="191"/>
        <v>0</v>
      </c>
      <c r="AK363" s="50">
        <f t="shared" si="192"/>
        <v>0</v>
      </c>
      <c r="AL363" s="50">
        <f t="shared" si="193"/>
        <v>0.2468571242971235</v>
      </c>
      <c r="AR363" s="50">
        <f t="shared" si="194"/>
        <v>0.30443509898991439</v>
      </c>
      <c r="AS363" s="50">
        <f t="shared" si="195"/>
        <v>0.32736746450481485</v>
      </c>
      <c r="AT363" s="50">
        <f t="shared" si="196"/>
        <v>0.47165254969088183</v>
      </c>
      <c r="AV363" s="49">
        <f t="shared" si="197"/>
        <v>0</v>
      </c>
      <c r="AW363" s="49">
        <f t="shared" si="198"/>
        <v>0</v>
      </c>
      <c r="AX363" s="49">
        <f t="shared" si="199"/>
        <v>0</v>
      </c>
      <c r="AY363" s="49">
        <f t="shared" si="200"/>
        <v>1329.379652920449</v>
      </c>
      <c r="AZ363" s="49">
        <f t="shared" si="201"/>
        <v>0</v>
      </c>
      <c r="BA363" s="49">
        <f t="shared" si="202"/>
        <v>0</v>
      </c>
      <c r="BB363" s="49">
        <f t="shared" si="203"/>
        <v>0</v>
      </c>
      <c r="BC363" s="49">
        <f t="shared" si="204"/>
        <v>0</v>
      </c>
      <c r="BD363" s="49">
        <f t="shared" si="205"/>
        <v>0</v>
      </c>
      <c r="BE363" s="49">
        <f t="shared" si="206"/>
        <v>2313.6919638817749</v>
      </c>
      <c r="BF363" s="49">
        <f t="shared" si="207"/>
        <v>1924.4942894707406</v>
      </c>
      <c r="BG363" s="49">
        <f t="shared" si="208"/>
        <v>2623.2546115361865</v>
      </c>
      <c r="BH363" s="73">
        <f t="shared" si="209"/>
        <v>8190.8205178091512</v>
      </c>
      <c r="BI363" s="49">
        <f>VLOOKUP(A363,'1_12'!B:Q,16,0)</f>
        <v>14186.34</v>
      </c>
      <c r="BJ363" s="74">
        <f t="shared" si="210"/>
        <v>-5995.519482190849</v>
      </c>
      <c r="BK363" s="50">
        <f t="shared" si="211"/>
        <v>6.9285019016410848E-3</v>
      </c>
    </row>
    <row r="364" spans="1:63" x14ac:dyDescent="0.3">
      <c r="A364" s="79" t="s">
        <v>1535</v>
      </c>
      <c r="B364" s="79" t="s">
        <v>152</v>
      </c>
      <c r="C364" s="79">
        <f>VLOOKUP(B364,Площадь!D:E,2,0)</f>
        <v>57.1</v>
      </c>
      <c r="D364" s="97"/>
      <c r="E364">
        <v>31</v>
      </c>
      <c r="F364">
        <v>28</v>
      </c>
      <c r="G364">
        <v>31</v>
      </c>
      <c r="H364">
        <v>30</v>
      </c>
      <c r="I364">
        <v>31</v>
      </c>
      <c r="J364">
        <v>30</v>
      </c>
      <c r="K364">
        <v>31</v>
      </c>
      <c r="L364">
        <v>31</v>
      </c>
      <c r="M364">
        <v>30</v>
      </c>
      <c r="N364">
        <v>31</v>
      </c>
      <c r="O364">
        <v>30</v>
      </c>
      <c r="P364">
        <v>31</v>
      </c>
      <c r="Q364">
        <f t="shared" si="214"/>
        <v>365</v>
      </c>
      <c r="R364" s="113">
        <f>VLOOKUP(B364,'Общие показания'!A:H,8,0)</f>
        <v>0.38643535025129611</v>
      </c>
      <c r="S364" s="117">
        <f>VLOOKUP(B364,'Общие показания'!A:P,16,0)</f>
        <v>2.315564649748703</v>
      </c>
      <c r="T364" s="50">
        <f t="shared" si="182"/>
        <v>0</v>
      </c>
      <c r="U364" s="50">
        <f t="shared" si="183"/>
        <v>0</v>
      </c>
      <c r="V364" s="50">
        <f t="shared" si="184"/>
        <v>0</v>
      </c>
      <c r="W364" s="50">
        <f t="shared" si="185"/>
        <v>0.38643535025129611</v>
      </c>
      <c r="X364" s="50">
        <f t="shared" si="186"/>
        <v>0</v>
      </c>
      <c r="Y364" s="50"/>
      <c r="Z364" s="50"/>
      <c r="AA364" s="50"/>
      <c r="AB364" s="50"/>
      <c r="AC364" s="50"/>
      <c r="AD364" s="50">
        <f t="shared" si="187"/>
        <v>0.88865451850429644</v>
      </c>
      <c r="AE364" s="50">
        <f t="shared" si="188"/>
        <v>0.62098164894295937</v>
      </c>
      <c r="AF364" s="50">
        <f t="shared" si="189"/>
        <v>0.80592848230144709</v>
      </c>
      <c r="AG364" s="50">
        <f t="shared" si="181"/>
        <v>0</v>
      </c>
      <c r="AI364" s="50">
        <f t="shared" si="190"/>
        <v>0</v>
      </c>
      <c r="AJ364" s="50">
        <f t="shared" si="191"/>
        <v>0</v>
      </c>
      <c r="AK364" s="50">
        <f t="shared" si="192"/>
        <v>0</v>
      </c>
      <c r="AL364" s="50">
        <f t="shared" si="193"/>
        <v>0.38407470837508856</v>
      </c>
      <c r="AR364" s="50">
        <f t="shared" si="194"/>
        <v>0.47365787880992122</v>
      </c>
      <c r="AS364" s="50">
        <f t="shared" si="195"/>
        <v>0.50933739027860836</v>
      </c>
      <c r="AT364" s="50">
        <f t="shared" si="196"/>
        <v>0.73382453916483248</v>
      </c>
      <c r="AV364" s="49">
        <f t="shared" si="197"/>
        <v>0</v>
      </c>
      <c r="AW364" s="49">
        <f t="shared" si="198"/>
        <v>0</v>
      </c>
      <c r="AX364" s="49">
        <f t="shared" si="199"/>
        <v>0</v>
      </c>
      <c r="AY364" s="49">
        <f t="shared" si="200"/>
        <v>2068.3263809743221</v>
      </c>
      <c r="AZ364" s="49">
        <f t="shared" si="201"/>
        <v>0</v>
      </c>
      <c r="BA364" s="49">
        <f t="shared" si="202"/>
        <v>0</v>
      </c>
      <c r="BB364" s="49">
        <f t="shared" si="203"/>
        <v>0</v>
      </c>
      <c r="BC364" s="49">
        <f t="shared" si="204"/>
        <v>0</v>
      </c>
      <c r="BD364" s="49">
        <f t="shared" si="205"/>
        <v>0</v>
      </c>
      <c r="BE364" s="49">
        <f t="shared" si="206"/>
        <v>3656.9369068543938</v>
      </c>
      <c r="BF364" s="49">
        <f t="shared" si="207"/>
        <v>3034.183216124808</v>
      </c>
      <c r="BG364" s="49">
        <f t="shared" si="208"/>
        <v>4133.2514207032227</v>
      </c>
      <c r="BH364" s="73">
        <f t="shared" si="209"/>
        <v>12892.697924656746</v>
      </c>
      <c r="BI364" s="49">
        <f>VLOOKUP(A364,'1_12'!B:Q,16,0)</f>
        <v>22071.87</v>
      </c>
      <c r="BJ364" s="74">
        <f t="shared" si="210"/>
        <v>-9179.1720753432528</v>
      </c>
      <c r="BK364" s="50">
        <f t="shared" si="211"/>
        <v>7.0094782787922501E-3</v>
      </c>
    </row>
    <row r="365" spans="1:63" x14ac:dyDescent="0.3">
      <c r="A365" s="79" t="s">
        <v>1216</v>
      </c>
      <c r="B365" s="79" t="s">
        <v>141</v>
      </c>
      <c r="C365" s="79">
        <f>VLOOKUP(B365,Площадь!D:E,2,0)</f>
        <v>33.1</v>
      </c>
      <c r="D365" s="97"/>
      <c r="E365">
        <v>31</v>
      </c>
      <c r="F365">
        <v>28</v>
      </c>
      <c r="G365">
        <v>31</v>
      </c>
      <c r="H365">
        <v>30</v>
      </c>
      <c r="I365">
        <v>31</v>
      </c>
      <c r="J365">
        <v>30</v>
      </c>
      <c r="K365">
        <v>31</v>
      </c>
      <c r="L365">
        <v>31</v>
      </c>
      <c r="M365">
        <v>30</v>
      </c>
      <c r="N365">
        <v>31</v>
      </c>
      <c r="O365">
        <v>30</v>
      </c>
      <c r="P365">
        <v>31</v>
      </c>
      <c r="Q365">
        <f t="shared" si="214"/>
        <v>365</v>
      </c>
      <c r="R365" s="113">
        <f>VLOOKUP(B365,'Общие показания'!A:H,8,0)</f>
        <v>0.22401068464654819</v>
      </c>
      <c r="S365" s="117">
        <f>VLOOKUP(B365,'Общие показания'!A:P,16,0)</f>
        <v>0</v>
      </c>
      <c r="T365" s="50">
        <f t="shared" si="182"/>
        <v>0</v>
      </c>
      <c r="U365" s="50">
        <f t="shared" si="183"/>
        <v>0</v>
      </c>
      <c r="V365" s="50">
        <f t="shared" si="184"/>
        <v>0</v>
      </c>
      <c r="W365" s="50">
        <f t="shared" si="185"/>
        <v>0.22401068464654819</v>
      </c>
      <c r="X365" s="50">
        <f t="shared" si="186"/>
        <v>0</v>
      </c>
      <c r="Y365" s="50"/>
      <c r="Z365" s="50"/>
      <c r="AA365" s="50"/>
      <c r="AB365" s="50"/>
      <c r="AC365" s="50"/>
      <c r="AD365" s="50">
        <f t="shared" si="187"/>
        <v>0</v>
      </c>
      <c r="AE365" s="50">
        <f t="shared" si="188"/>
        <v>0</v>
      </c>
      <c r="AF365" s="50">
        <f t="shared" si="189"/>
        <v>0</v>
      </c>
      <c r="AG365" s="50">
        <f t="shared" si="181"/>
        <v>0</v>
      </c>
      <c r="AI365" s="50">
        <f t="shared" si="190"/>
        <v>0</v>
      </c>
      <c r="AJ365" s="50">
        <f t="shared" si="191"/>
        <v>0</v>
      </c>
      <c r="AK365" s="50">
        <f t="shared" si="192"/>
        <v>0</v>
      </c>
      <c r="AL365" s="50">
        <f t="shared" si="193"/>
        <v>0.22264225651865907</v>
      </c>
      <c r="AR365" s="50">
        <f t="shared" si="194"/>
        <v>0.2745722554922661</v>
      </c>
      <c r="AS365" s="50">
        <f t="shared" si="195"/>
        <v>0.29525512466238069</v>
      </c>
      <c r="AT365" s="50">
        <f t="shared" si="196"/>
        <v>0.42538690448959643</v>
      </c>
      <c r="AV365" s="49">
        <f t="shared" si="197"/>
        <v>0</v>
      </c>
      <c r="AW365" s="49">
        <f t="shared" si="198"/>
        <v>0</v>
      </c>
      <c r="AX365" s="49">
        <f t="shared" si="199"/>
        <v>0</v>
      </c>
      <c r="AY365" s="49">
        <f t="shared" si="200"/>
        <v>1198.9772891462358</v>
      </c>
      <c r="AZ365" s="49">
        <f t="shared" si="201"/>
        <v>0</v>
      </c>
      <c r="BA365" s="49">
        <f t="shared" si="202"/>
        <v>0</v>
      </c>
      <c r="BB365" s="49">
        <f t="shared" si="203"/>
        <v>0</v>
      </c>
      <c r="BC365" s="49">
        <f t="shared" si="204"/>
        <v>0</v>
      </c>
      <c r="BD365" s="49">
        <f t="shared" si="205"/>
        <v>0</v>
      </c>
      <c r="BE365" s="49">
        <f t="shared" si="206"/>
        <v>737.05077975321944</v>
      </c>
      <c r="BF365" s="49">
        <f t="shared" si="207"/>
        <v>792.57104643870821</v>
      </c>
      <c r="BG365" s="49">
        <f t="shared" si="208"/>
        <v>1141.8915909356931</v>
      </c>
      <c r="BH365" s="73">
        <f t="shared" si="209"/>
        <v>3870.4907062738566</v>
      </c>
      <c r="BI365" s="49">
        <f>VLOOKUP(A365,'1_12'!B:Q,16,0)</f>
        <v>12794.759999999998</v>
      </c>
      <c r="BJ365" s="74">
        <f t="shared" si="210"/>
        <v>-8924.2692937261418</v>
      </c>
      <c r="BK365" s="50">
        <f t="shared" si="211"/>
        <v>3.6300786148274178E-3</v>
      </c>
    </row>
    <row r="366" spans="1:63" x14ac:dyDescent="0.3">
      <c r="A366" s="79" t="s">
        <v>588</v>
      </c>
      <c r="B366" s="79" t="s">
        <v>148</v>
      </c>
      <c r="C366" s="79">
        <f>VLOOKUP(B366,Площадь!D:E,2,0)</f>
        <v>33.1</v>
      </c>
      <c r="D366" s="97"/>
      <c r="E366">
        <v>31</v>
      </c>
      <c r="F366">
        <v>28</v>
      </c>
      <c r="G366">
        <v>31</v>
      </c>
      <c r="H366">
        <v>30</v>
      </c>
      <c r="I366">
        <v>31</v>
      </c>
      <c r="J366">
        <v>30</v>
      </c>
      <c r="K366">
        <v>31</v>
      </c>
      <c r="L366">
        <v>31</v>
      </c>
      <c r="M366">
        <v>30</v>
      </c>
      <c r="N366">
        <v>31</v>
      </c>
      <c r="O366">
        <v>30</v>
      </c>
      <c r="P366">
        <v>31</v>
      </c>
      <c r="Q366">
        <f t="shared" si="214"/>
        <v>365</v>
      </c>
      <c r="R366" s="113">
        <f>VLOOKUP(B366,'Общие показания'!A:H,8,0)</f>
        <v>0.22401068464654819</v>
      </c>
      <c r="S366" s="117">
        <f>VLOOKUP(B366,'Общие показания'!A:P,16,0)</f>
        <v>0</v>
      </c>
      <c r="T366" s="50">
        <f t="shared" si="182"/>
        <v>0</v>
      </c>
      <c r="U366" s="50">
        <f t="shared" si="183"/>
        <v>0</v>
      </c>
      <c r="V366" s="50">
        <f t="shared" si="184"/>
        <v>0</v>
      </c>
      <c r="W366" s="50">
        <f t="shared" si="185"/>
        <v>0.22401068464654819</v>
      </c>
      <c r="X366" s="50">
        <f t="shared" si="186"/>
        <v>0</v>
      </c>
      <c r="Y366" s="50"/>
      <c r="Z366" s="50"/>
      <c r="AA366" s="50"/>
      <c r="AB366" s="50"/>
      <c r="AC366" s="50"/>
      <c r="AD366" s="50">
        <f t="shared" si="187"/>
        <v>0</v>
      </c>
      <c r="AE366" s="50">
        <f t="shared" si="188"/>
        <v>0</v>
      </c>
      <c r="AF366" s="50">
        <f t="shared" si="189"/>
        <v>0</v>
      </c>
      <c r="AG366" s="50">
        <f t="shared" si="181"/>
        <v>0</v>
      </c>
      <c r="AI366" s="50">
        <f t="shared" si="190"/>
        <v>0</v>
      </c>
      <c r="AJ366" s="50">
        <f t="shared" si="191"/>
        <v>0</v>
      </c>
      <c r="AK366" s="50">
        <f t="shared" si="192"/>
        <v>0</v>
      </c>
      <c r="AL366" s="50">
        <f t="shared" si="193"/>
        <v>0.22264225651865907</v>
      </c>
      <c r="AR366" s="50">
        <f t="shared" si="194"/>
        <v>0.2745722554922661</v>
      </c>
      <c r="AS366" s="50">
        <f t="shared" si="195"/>
        <v>0.29525512466238069</v>
      </c>
      <c r="AT366" s="50">
        <f t="shared" si="196"/>
        <v>0.42538690448959643</v>
      </c>
      <c r="AV366" s="49">
        <f t="shared" si="197"/>
        <v>0</v>
      </c>
      <c r="AW366" s="49">
        <f t="shared" si="198"/>
        <v>0</v>
      </c>
      <c r="AX366" s="49">
        <f t="shared" si="199"/>
        <v>0</v>
      </c>
      <c r="AY366" s="49">
        <f t="shared" si="200"/>
        <v>1198.9772891462358</v>
      </c>
      <c r="AZ366" s="49">
        <f t="shared" si="201"/>
        <v>0</v>
      </c>
      <c r="BA366" s="49">
        <f t="shared" si="202"/>
        <v>0</v>
      </c>
      <c r="BB366" s="49">
        <f t="shared" si="203"/>
        <v>0</v>
      </c>
      <c r="BC366" s="49">
        <f t="shared" si="204"/>
        <v>0</v>
      </c>
      <c r="BD366" s="49">
        <f t="shared" si="205"/>
        <v>0</v>
      </c>
      <c r="BE366" s="49">
        <f t="shared" si="206"/>
        <v>737.05077975321944</v>
      </c>
      <c r="BF366" s="49">
        <f t="shared" si="207"/>
        <v>792.57104643870821</v>
      </c>
      <c r="BG366" s="49">
        <f t="shared" si="208"/>
        <v>1141.8915909356931</v>
      </c>
      <c r="BH366" s="73">
        <f t="shared" si="209"/>
        <v>3870.4907062738566</v>
      </c>
      <c r="BI366" s="49">
        <f>VLOOKUP(A366,'1_12'!B:Q,16,0)</f>
        <v>12794.759999999998</v>
      </c>
      <c r="BJ366" s="74">
        <f t="shared" si="210"/>
        <v>-8924.2692937261418</v>
      </c>
      <c r="BK366" s="50">
        <f t="shared" si="211"/>
        <v>3.6300786148274178E-3</v>
      </c>
    </row>
    <row r="367" spans="1:63" x14ac:dyDescent="0.3">
      <c r="A367" s="79" t="s">
        <v>634</v>
      </c>
      <c r="B367" s="79" t="s">
        <v>324</v>
      </c>
      <c r="C367" s="79">
        <f>VLOOKUP(B367,Площадь!D:E,2,0)</f>
        <v>36.700000000000003</v>
      </c>
      <c r="D367" s="97"/>
      <c r="E367">
        <v>31</v>
      </c>
      <c r="F367">
        <v>28</v>
      </c>
      <c r="G367">
        <v>31</v>
      </c>
      <c r="H367">
        <v>30</v>
      </c>
      <c r="I367">
        <v>31</v>
      </c>
      <c r="J367">
        <v>30</v>
      </c>
      <c r="K367">
        <v>31</v>
      </c>
      <c r="L367">
        <v>31</v>
      </c>
      <c r="M367">
        <v>30</v>
      </c>
      <c r="N367">
        <v>31</v>
      </c>
      <c r="O367">
        <v>30</v>
      </c>
      <c r="P367">
        <v>31</v>
      </c>
      <c r="Q367">
        <f t="shared" si="214"/>
        <v>365</v>
      </c>
      <c r="R367" s="113">
        <f>VLOOKUP(B367,'Общие показания'!A:H,8,0)</f>
        <v>0</v>
      </c>
      <c r="S367" s="117">
        <f>VLOOKUP(B367,'Общие показания'!A:P,16,0)</f>
        <v>0</v>
      </c>
      <c r="T367" s="50">
        <f t="shared" si="182"/>
        <v>0</v>
      </c>
      <c r="U367" s="50">
        <f t="shared" si="183"/>
        <v>0</v>
      </c>
      <c r="V367" s="50">
        <f t="shared" si="184"/>
        <v>0</v>
      </c>
      <c r="W367" s="50">
        <f t="shared" si="185"/>
        <v>0</v>
      </c>
      <c r="X367" s="50">
        <f t="shared" si="186"/>
        <v>0</v>
      </c>
      <c r="Y367" s="50"/>
      <c r="Z367" s="50"/>
      <c r="AA367" s="50"/>
      <c r="AB367" s="50"/>
      <c r="AC367" s="50"/>
      <c r="AD367" s="50">
        <f t="shared" si="187"/>
        <v>0</v>
      </c>
      <c r="AE367" s="50">
        <f t="shared" si="188"/>
        <v>0</v>
      </c>
      <c r="AF367" s="50">
        <f t="shared" si="189"/>
        <v>0</v>
      </c>
      <c r="AG367" s="50">
        <f t="shared" si="181"/>
        <v>0</v>
      </c>
      <c r="AI367" s="50">
        <f t="shared" si="190"/>
        <v>0</v>
      </c>
      <c r="AJ367" s="50">
        <f t="shared" si="191"/>
        <v>0</v>
      </c>
      <c r="AK367" s="50">
        <f t="shared" si="192"/>
        <v>0</v>
      </c>
      <c r="AL367" s="50">
        <f t="shared" si="193"/>
        <v>0.2468571242971235</v>
      </c>
      <c r="AR367" s="50">
        <f t="shared" si="194"/>
        <v>0.30443509898991439</v>
      </c>
      <c r="AS367" s="50">
        <f t="shared" si="195"/>
        <v>0.32736746450481485</v>
      </c>
      <c r="AT367" s="50">
        <f t="shared" si="196"/>
        <v>0.47165254969088183</v>
      </c>
      <c r="AV367" s="49">
        <f t="shared" si="197"/>
        <v>0</v>
      </c>
      <c r="AW367" s="49">
        <f t="shared" si="198"/>
        <v>0</v>
      </c>
      <c r="AX367" s="49">
        <f t="shared" si="199"/>
        <v>0</v>
      </c>
      <c r="AY367" s="49">
        <f t="shared" si="200"/>
        <v>662.65339017822646</v>
      </c>
      <c r="AZ367" s="49">
        <f t="shared" si="201"/>
        <v>0</v>
      </c>
      <c r="BA367" s="49">
        <f t="shared" si="202"/>
        <v>0</v>
      </c>
      <c r="BB367" s="49">
        <f t="shared" si="203"/>
        <v>0</v>
      </c>
      <c r="BC367" s="49">
        <f t="shared" si="204"/>
        <v>0</v>
      </c>
      <c r="BD367" s="49">
        <f t="shared" si="205"/>
        <v>0</v>
      </c>
      <c r="BE367" s="49">
        <f t="shared" si="206"/>
        <v>817.21340232456657</v>
      </c>
      <c r="BF367" s="49">
        <f t="shared" si="207"/>
        <v>878.77212701814483</v>
      </c>
      <c r="BG367" s="49">
        <f t="shared" si="208"/>
        <v>1266.0852382882156</v>
      </c>
      <c r="BH367" s="73">
        <f t="shared" si="209"/>
        <v>3624.7241578091534</v>
      </c>
      <c r="BI367" s="49">
        <f>VLOOKUP(A367,'1_12'!B:Q,16,0)</f>
        <v>14186.34</v>
      </c>
      <c r="BJ367" s="74">
        <f t="shared" si="210"/>
        <v>-10561.615842190848</v>
      </c>
      <c r="BK367" s="50">
        <f t="shared" si="211"/>
        <v>3.0661040814775995E-3</v>
      </c>
    </row>
    <row r="368" spans="1:63" x14ac:dyDescent="0.3">
      <c r="A368" s="79" t="s">
        <v>2303</v>
      </c>
      <c r="B368" s="79" t="s">
        <v>58</v>
      </c>
      <c r="C368" s="79">
        <f>VLOOKUP(B368,Площадь!D:E,2,0)</f>
        <v>78.400000000000006</v>
      </c>
      <c r="D368" s="97"/>
      <c r="E368">
        <v>31</v>
      </c>
      <c r="F368">
        <v>28</v>
      </c>
      <c r="G368">
        <v>31</v>
      </c>
      <c r="H368">
        <v>30</v>
      </c>
      <c r="I368">
        <v>31</v>
      </c>
      <c r="J368">
        <v>30</v>
      </c>
      <c r="K368">
        <v>31</v>
      </c>
      <c r="L368">
        <v>31</v>
      </c>
      <c r="M368">
        <v>30</v>
      </c>
      <c r="N368">
        <v>31</v>
      </c>
      <c r="O368">
        <v>30</v>
      </c>
      <c r="P368">
        <v>31</v>
      </c>
      <c r="Q368">
        <f t="shared" si="214"/>
        <v>365</v>
      </c>
      <c r="R368" s="113">
        <f>VLOOKUP(B368,'Общие показания'!A:H,8,0)</f>
        <v>0.53058724097550991</v>
      </c>
      <c r="S368" s="117">
        <f>VLOOKUP(B368,'Общие показания'!A:P,16,0)</f>
        <v>0</v>
      </c>
      <c r="T368" s="50">
        <f t="shared" si="182"/>
        <v>0</v>
      </c>
      <c r="U368" s="50">
        <f t="shared" si="183"/>
        <v>0</v>
      </c>
      <c r="V368" s="50">
        <f t="shared" si="184"/>
        <v>0</v>
      </c>
      <c r="W368" s="50">
        <f t="shared" si="185"/>
        <v>0.53058724097550991</v>
      </c>
      <c r="X368" s="50">
        <f t="shared" si="186"/>
        <v>0</v>
      </c>
      <c r="Y368" s="50"/>
      <c r="Z368" s="50"/>
      <c r="AA368" s="50"/>
      <c r="AB368" s="50"/>
      <c r="AC368" s="50"/>
      <c r="AD368" s="50">
        <f t="shared" si="187"/>
        <v>0</v>
      </c>
      <c r="AE368" s="50">
        <f t="shared" si="188"/>
        <v>0</v>
      </c>
      <c r="AF368" s="50">
        <f t="shared" si="189"/>
        <v>0</v>
      </c>
      <c r="AG368" s="50">
        <f t="shared" si="181"/>
        <v>0</v>
      </c>
      <c r="AI368" s="50">
        <f t="shared" si="190"/>
        <v>0</v>
      </c>
      <c r="AJ368" s="50">
        <f t="shared" si="191"/>
        <v>0</v>
      </c>
      <c r="AK368" s="50">
        <f t="shared" si="192"/>
        <v>0</v>
      </c>
      <c r="AL368" s="50">
        <f t="shared" si="193"/>
        <v>0.52734600939766985</v>
      </c>
      <c r="AR368" s="50">
        <f t="shared" si="194"/>
        <v>0.65034636950434022</v>
      </c>
      <c r="AS368" s="50">
        <f t="shared" si="195"/>
        <v>0.6993354010130105</v>
      </c>
      <c r="AT368" s="50">
        <f t="shared" si="196"/>
        <v>1.0075629399391044</v>
      </c>
      <c r="AV368" s="49">
        <f t="shared" si="197"/>
        <v>0</v>
      </c>
      <c r="AW368" s="49">
        <f t="shared" si="198"/>
        <v>0</v>
      </c>
      <c r="AX368" s="49">
        <f t="shared" si="199"/>
        <v>0</v>
      </c>
      <c r="AY368" s="49">
        <f t="shared" si="200"/>
        <v>2839.8736999717489</v>
      </c>
      <c r="AZ368" s="49">
        <f t="shared" si="201"/>
        <v>0</v>
      </c>
      <c r="BA368" s="49">
        <f t="shared" si="202"/>
        <v>0</v>
      </c>
      <c r="BB368" s="49">
        <f t="shared" si="203"/>
        <v>0</v>
      </c>
      <c r="BC368" s="49">
        <f t="shared" si="204"/>
        <v>0</v>
      </c>
      <c r="BD368" s="49">
        <f t="shared" si="205"/>
        <v>0</v>
      </c>
      <c r="BE368" s="49">
        <f t="shared" si="206"/>
        <v>1745.7637804426708</v>
      </c>
      <c r="BF368" s="49">
        <f t="shared" si="207"/>
        <v>1877.2679770632849</v>
      </c>
      <c r="BG368" s="49">
        <f t="shared" si="208"/>
        <v>2704.6616534549344</v>
      </c>
      <c r="BH368" s="73">
        <f t="shared" si="209"/>
        <v>9167.5671109326395</v>
      </c>
      <c r="BI368" s="49">
        <f>VLOOKUP(A368,'1_12'!B:Q,16,0)</f>
        <v>30305.340000000011</v>
      </c>
      <c r="BJ368" s="74">
        <f t="shared" si="210"/>
        <v>-21137.772889067372</v>
      </c>
      <c r="BK368" s="50">
        <f t="shared" si="211"/>
        <v>3.6300786148274178E-3</v>
      </c>
    </row>
    <row r="369" spans="1:63" x14ac:dyDescent="0.3">
      <c r="A369" s="79" t="s">
        <v>612</v>
      </c>
      <c r="B369" s="79" t="s">
        <v>71</v>
      </c>
      <c r="C369" s="79">
        <f>VLOOKUP(B369,Площадь!D:E,2,0)</f>
        <v>72.599999999999994</v>
      </c>
      <c r="D369" s="97"/>
      <c r="E369">
        <v>31</v>
      </c>
      <c r="F369">
        <v>28</v>
      </c>
      <c r="G369">
        <v>31</v>
      </c>
      <c r="H369">
        <v>30</v>
      </c>
      <c r="I369">
        <v>31</v>
      </c>
      <c r="J369">
        <v>30</v>
      </c>
      <c r="K369">
        <v>31</v>
      </c>
      <c r="L369">
        <v>31</v>
      </c>
      <c r="M369">
        <v>30</v>
      </c>
      <c r="N369">
        <v>31</v>
      </c>
      <c r="O369">
        <v>30</v>
      </c>
      <c r="P369">
        <v>31</v>
      </c>
      <c r="Q369">
        <f t="shared" si="214"/>
        <v>365</v>
      </c>
      <c r="R369" s="113">
        <f>VLOOKUP(B369,'Общие показания'!A:H,8,0)</f>
        <v>0.49133461345436241</v>
      </c>
      <c r="S369" s="117">
        <f>VLOOKUP(B369,'Общие показания'!A:P,16,0)</f>
        <v>1.8606653865456373</v>
      </c>
      <c r="T369" s="50">
        <f t="shared" si="182"/>
        <v>0</v>
      </c>
      <c r="U369" s="50">
        <f t="shared" si="183"/>
        <v>0</v>
      </c>
      <c r="V369" s="50">
        <f t="shared" si="184"/>
        <v>0</v>
      </c>
      <c r="W369" s="50">
        <f t="shared" si="185"/>
        <v>0.49133461345436247</v>
      </c>
      <c r="X369" s="50">
        <f t="shared" si="186"/>
        <v>0</v>
      </c>
      <c r="Y369" s="50"/>
      <c r="Z369" s="50"/>
      <c r="AA369" s="50"/>
      <c r="AB369" s="50"/>
      <c r="AC369" s="50"/>
      <c r="AD369" s="50">
        <f t="shared" si="187"/>
        <v>0.71407581013027177</v>
      </c>
      <c r="AE369" s="50">
        <f t="shared" si="188"/>
        <v>0.49898803732108826</v>
      </c>
      <c r="AF369" s="50">
        <f t="shared" si="189"/>
        <v>0.64760153909427709</v>
      </c>
      <c r="AG369" s="50">
        <f t="shared" si="181"/>
        <v>0</v>
      </c>
      <c r="AI369" s="50">
        <f t="shared" si="190"/>
        <v>0</v>
      </c>
      <c r="AJ369" s="50">
        <f t="shared" si="191"/>
        <v>0</v>
      </c>
      <c r="AK369" s="50">
        <f t="shared" si="192"/>
        <v>0</v>
      </c>
      <c r="AL369" s="50">
        <f t="shared" si="193"/>
        <v>0.48833316686569922</v>
      </c>
      <c r="AR369" s="50">
        <f t="shared" si="194"/>
        <v>0.60223401053590675</v>
      </c>
      <c r="AS369" s="50">
        <f t="shared" si="195"/>
        <v>0.64759885348908874</v>
      </c>
      <c r="AT369" s="50">
        <f t="shared" si="196"/>
        <v>0.93302384489258894</v>
      </c>
      <c r="AV369" s="49">
        <f t="shared" si="197"/>
        <v>0</v>
      </c>
      <c r="AW369" s="49">
        <f t="shared" si="198"/>
        <v>0</v>
      </c>
      <c r="AX369" s="49">
        <f t="shared" si="199"/>
        <v>0</v>
      </c>
      <c r="AY369" s="49">
        <f t="shared" si="200"/>
        <v>2629.781002779961</v>
      </c>
      <c r="AZ369" s="49">
        <f t="shared" si="201"/>
        <v>0</v>
      </c>
      <c r="BA369" s="49">
        <f t="shared" si="202"/>
        <v>0</v>
      </c>
      <c r="BB369" s="49">
        <f t="shared" si="203"/>
        <v>0</v>
      </c>
      <c r="BC369" s="49">
        <f t="shared" si="204"/>
        <v>0</v>
      </c>
      <c r="BD369" s="49">
        <f t="shared" si="205"/>
        <v>0</v>
      </c>
      <c r="BE369" s="49">
        <f t="shared" si="206"/>
        <v>3533.4494302034632</v>
      </c>
      <c r="BF369" s="49">
        <f t="shared" si="207"/>
        <v>3077.851986215207</v>
      </c>
      <c r="BG369" s="49">
        <f t="shared" si="208"/>
        <v>4242.9675557589835</v>
      </c>
      <c r="BH369" s="73">
        <f t="shared" si="209"/>
        <v>13484.049974957616</v>
      </c>
      <c r="BI369" s="49">
        <f>VLOOKUP(A369,'1_12'!B:Q,16,0)</f>
        <v>28063.350000000006</v>
      </c>
      <c r="BJ369" s="74">
        <f t="shared" si="210"/>
        <v>-14579.30002504239</v>
      </c>
      <c r="BK369" s="50">
        <f t="shared" si="211"/>
        <v>5.7658285993839337E-3</v>
      </c>
    </row>
    <row r="370" spans="1:63" x14ac:dyDescent="0.3">
      <c r="A370" s="79" t="s">
        <v>543</v>
      </c>
      <c r="B370" s="79" t="s">
        <v>52</v>
      </c>
      <c r="C370" s="79">
        <f>VLOOKUP(B370,Площадь!D:E,2,0)</f>
        <v>57.1</v>
      </c>
      <c r="D370" s="97"/>
      <c r="E370">
        <v>31</v>
      </c>
      <c r="F370">
        <v>28</v>
      </c>
      <c r="G370">
        <v>31</v>
      </c>
      <c r="H370">
        <v>30</v>
      </c>
      <c r="I370">
        <v>31</v>
      </c>
      <c r="J370">
        <v>30</v>
      </c>
      <c r="K370">
        <v>31</v>
      </c>
      <c r="L370">
        <v>31</v>
      </c>
      <c r="M370">
        <v>30</v>
      </c>
      <c r="N370">
        <v>31</v>
      </c>
      <c r="O370">
        <v>30</v>
      </c>
      <c r="P370">
        <v>31</v>
      </c>
      <c r="Q370">
        <f t="shared" si="214"/>
        <v>365</v>
      </c>
      <c r="R370" s="113">
        <f>VLOOKUP(B370,'Общие показания'!A:H,8,0)</f>
        <v>0.38643535025129611</v>
      </c>
      <c r="S370" s="117">
        <f>VLOOKUP(B370,'Общие показания'!A:P,16,0)</f>
        <v>1.4165646497487039</v>
      </c>
      <c r="T370" s="50">
        <f t="shared" si="182"/>
        <v>0</v>
      </c>
      <c r="U370" s="50">
        <f t="shared" si="183"/>
        <v>0</v>
      </c>
      <c r="V370" s="50">
        <f t="shared" si="184"/>
        <v>0</v>
      </c>
      <c r="W370" s="50">
        <f t="shared" si="185"/>
        <v>0.38643535025129611</v>
      </c>
      <c r="X370" s="50">
        <f t="shared" si="186"/>
        <v>0</v>
      </c>
      <c r="Y370" s="50"/>
      <c r="Z370" s="50"/>
      <c r="AA370" s="50"/>
      <c r="AB370" s="50"/>
      <c r="AC370" s="50"/>
      <c r="AD370" s="50">
        <f t="shared" si="187"/>
        <v>0.5436413001421736</v>
      </c>
      <c r="AE370" s="50">
        <f t="shared" si="188"/>
        <v>0.37989034429711177</v>
      </c>
      <c r="AF370" s="50">
        <f t="shared" si="189"/>
        <v>0.4930330053094184</v>
      </c>
      <c r="AG370" s="50">
        <f t="shared" si="181"/>
        <v>0</v>
      </c>
      <c r="AI370" s="50">
        <f t="shared" si="190"/>
        <v>0</v>
      </c>
      <c r="AJ370" s="50">
        <f t="shared" si="191"/>
        <v>0</v>
      </c>
      <c r="AK370" s="50">
        <f t="shared" si="192"/>
        <v>0</v>
      </c>
      <c r="AL370" s="50">
        <f t="shared" si="193"/>
        <v>0.38407470837508856</v>
      </c>
      <c r="AR370" s="50">
        <f t="shared" si="194"/>
        <v>0.47365787880992122</v>
      </c>
      <c r="AS370" s="50">
        <f t="shared" si="195"/>
        <v>0.50933739027860836</v>
      </c>
      <c r="AT370" s="50">
        <f t="shared" si="196"/>
        <v>0.73382453916483248</v>
      </c>
      <c r="AV370" s="49">
        <f t="shared" si="197"/>
        <v>0</v>
      </c>
      <c r="AW370" s="49">
        <f t="shared" si="198"/>
        <v>0</v>
      </c>
      <c r="AX370" s="49">
        <f t="shared" si="199"/>
        <v>0</v>
      </c>
      <c r="AY370" s="49">
        <f t="shared" si="200"/>
        <v>2068.3263809743221</v>
      </c>
      <c r="AZ370" s="49">
        <f t="shared" si="201"/>
        <v>0</v>
      </c>
      <c r="BA370" s="49">
        <f t="shared" si="202"/>
        <v>0</v>
      </c>
      <c r="BB370" s="49">
        <f t="shared" si="203"/>
        <v>0</v>
      </c>
      <c r="BC370" s="49">
        <f t="shared" si="204"/>
        <v>0</v>
      </c>
      <c r="BD370" s="49">
        <f t="shared" si="205"/>
        <v>0</v>
      </c>
      <c r="BE370" s="49">
        <f t="shared" si="206"/>
        <v>2730.7972240118456</v>
      </c>
      <c r="BF370" s="49">
        <f t="shared" si="207"/>
        <v>2387.0073615856804</v>
      </c>
      <c r="BG370" s="49">
        <f t="shared" si="208"/>
        <v>3293.3273180849001</v>
      </c>
      <c r="BH370" s="73">
        <f t="shared" si="209"/>
        <v>10479.458284656746</v>
      </c>
      <c r="BI370" s="49">
        <f>VLOOKUP(A370,'1_12'!B:Q,16,0)</f>
        <v>22071.87</v>
      </c>
      <c r="BJ370" s="74">
        <f t="shared" si="210"/>
        <v>-11592.411715343253</v>
      </c>
      <c r="BK370" s="50">
        <f t="shared" si="211"/>
        <v>5.6974525928611356E-3</v>
      </c>
    </row>
    <row r="371" spans="1:63" x14ac:dyDescent="0.3">
      <c r="A371" s="79" t="s">
        <v>1138</v>
      </c>
      <c r="B371" s="79" t="s">
        <v>146</v>
      </c>
      <c r="C371" s="79">
        <f>VLOOKUP(B371,Площадь!D:E,2,0)</f>
        <v>33.1</v>
      </c>
      <c r="D371" s="97"/>
      <c r="E371">
        <v>31</v>
      </c>
      <c r="F371">
        <v>28</v>
      </c>
      <c r="G371">
        <v>31</v>
      </c>
      <c r="H371">
        <v>30</v>
      </c>
      <c r="I371">
        <v>31</v>
      </c>
      <c r="J371">
        <v>30</v>
      </c>
      <c r="K371">
        <v>31</v>
      </c>
      <c r="L371">
        <v>31</v>
      </c>
      <c r="M371">
        <v>30</v>
      </c>
      <c r="N371">
        <v>31</v>
      </c>
      <c r="O371">
        <v>30</v>
      </c>
      <c r="P371">
        <v>31</v>
      </c>
      <c r="Q371">
        <f t="shared" si="214"/>
        <v>365</v>
      </c>
      <c r="R371" s="113">
        <f>VLOOKUP(B371,'Общие показания'!A:H,8,0)</f>
        <v>0</v>
      </c>
      <c r="S371" s="117">
        <f>VLOOKUP(B371,'Общие показания'!A:P,16,0)</f>
        <v>0</v>
      </c>
      <c r="T371" s="50">
        <f t="shared" si="182"/>
        <v>0</v>
      </c>
      <c r="U371" s="50">
        <f t="shared" si="183"/>
        <v>0</v>
      </c>
      <c r="V371" s="50">
        <f t="shared" si="184"/>
        <v>0</v>
      </c>
      <c r="W371" s="50">
        <f t="shared" si="185"/>
        <v>0</v>
      </c>
      <c r="X371" s="50">
        <f t="shared" si="186"/>
        <v>0</v>
      </c>
      <c r="Y371" s="50"/>
      <c r="Z371" s="50"/>
      <c r="AA371" s="50"/>
      <c r="AB371" s="50"/>
      <c r="AC371" s="50"/>
      <c r="AD371" s="50">
        <f t="shared" si="187"/>
        <v>0</v>
      </c>
      <c r="AE371" s="50">
        <f t="shared" si="188"/>
        <v>0</v>
      </c>
      <c r="AF371" s="50">
        <f t="shared" si="189"/>
        <v>0</v>
      </c>
      <c r="AG371" s="50">
        <f t="shared" si="181"/>
        <v>0</v>
      </c>
      <c r="AI371" s="50">
        <f t="shared" si="190"/>
        <v>0</v>
      </c>
      <c r="AJ371" s="50">
        <f t="shared" si="191"/>
        <v>0</v>
      </c>
      <c r="AK371" s="50">
        <f t="shared" si="192"/>
        <v>0</v>
      </c>
      <c r="AL371" s="50">
        <f t="shared" si="193"/>
        <v>0.22264225651865907</v>
      </c>
      <c r="AR371" s="50">
        <f t="shared" si="194"/>
        <v>0.2745722554922661</v>
      </c>
      <c r="AS371" s="50">
        <f t="shared" si="195"/>
        <v>0.29525512466238069</v>
      </c>
      <c r="AT371" s="50">
        <f t="shared" si="196"/>
        <v>0.42538690448959643</v>
      </c>
      <c r="AV371" s="49">
        <f t="shared" si="197"/>
        <v>0</v>
      </c>
      <c r="AW371" s="49">
        <f t="shared" si="198"/>
        <v>0</v>
      </c>
      <c r="AX371" s="49">
        <f t="shared" si="199"/>
        <v>0</v>
      </c>
      <c r="AY371" s="49">
        <f t="shared" si="200"/>
        <v>597.65196770842772</v>
      </c>
      <c r="AZ371" s="49">
        <f t="shared" si="201"/>
        <v>0</v>
      </c>
      <c r="BA371" s="49">
        <f t="shared" si="202"/>
        <v>0</v>
      </c>
      <c r="BB371" s="49">
        <f t="shared" si="203"/>
        <v>0</v>
      </c>
      <c r="BC371" s="49">
        <f t="shared" si="204"/>
        <v>0</v>
      </c>
      <c r="BD371" s="49">
        <f t="shared" si="205"/>
        <v>0</v>
      </c>
      <c r="BE371" s="49">
        <f t="shared" si="206"/>
        <v>737.05077975321944</v>
      </c>
      <c r="BF371" s="49">
        <f t="shared" si="207"/>
        <v>792.57104643870821</v>
      </c>
      <c r="BG371" s="49">
        <f t="shared" si="208"/>
        <v>1141.8915909356931</v>
      </c>
      <c r="BH371" s="73">
        <f t="shared" si="209"/>
        <v>3269.1653848360484</v>
      </c>
      <c r="BI371" s="49">
        <f>VLOOKUP(A371,'1_12'!B:Q,16,0)</f>
        <v>12794.759999999998</v>
      </c>
      <c r="BJ371" s="74">
        <f t="shared" si="210"/>
        <v>-9525.5946151639509</v>
      </c>
      <c r="BK371" s="50">
        <f t="shared" si="211"/>
        <v>3.0661040814775982E-3</v>
      </c>
    </row>
    <row r="372" spans="1:63" x14ac:dyDescent="0.3">
      <c r="A372" s="79" t="s">
        <v>2170</v>
      </c>
      <c r="B372" s="79" t="s">
        <v>63</v>
      </c>
      <c r="C372" s="79">
        <f>VLOOKUP(B372,Площадь!D:E,2,0)</f>
        <v>33.1</v>
      </c>
      <c r="D372" s="97"/>
      <c r="E372">
        <v>31</v>
      </c>
      <c r="F372">
        <v>28</v>
      </c>
      <c r="G372">
        <v>31</v>
      </c>
      <c r="H372">
        <v>30</v>
      </c>
      <c r="I372">
        <v>31</v>
      </c>
      <c r="J372">
        <v>30</v>
      </c>
      <c r="K372">
        <v>31</v>
      </c>
      <c r="L372">
        <v>31</v>
      </c>
      <c r="M372">
        <v>30</v>
      </c>
      <c r="N372">
        <v>31</v>
      </c>
      <c r="O372">
        <v>30</v>
      </c>
      <c r="P372">
        <v>31</v>
      </c>
      <c r="Q372">
        <f t="shared" si="214"/>
        <v>365</v>
      </c>
      <c r="R372" s="113">
        <f>VLOOKUP(B372,'Общие показания'!A:H,8,0)</f>
        <v>0</v>
      </c>
      <c r="S372" s="117">
        <f>VLOOKUP(B372,'Общие показания'!A:P,16,0)</f>
        <v>1.2590000000000003</v>
      </c>
      <c r="T372" s="50">
        <f t="shared" si="182"/>
        <v>0</v>
      </c>
      <c r="U372" s="50">
        <f t="shared" si="183"/>
        <v>0</v>
      </c>
      <c r="V372" s="50">
        <f t="shared" si="184"/>
        <v>0</v>
      </c>
      <c r="W372" s="50">
        <f t="shared" si="185"/>
        <v>0</v>
      </c>
      <c r="X372" s="50">
        <f t="shared" si="186"/>
        <v>0</v>
      </c>
      <c r="Y372" s="50"/>
      <c r="Z372" s="50"/>
      <c r="AA372" s="50"/>
      <c r="AB372" s="50"/>
      <c r="AC372" s="50"/>
      <c r="AD372" s="50">
        <f t="shared" si="187"/>
        <v>0.4831720154815497</v>
      </c>
      <c r="AE372" s="50">
        <f t="shared" si="188"/>
        <v>0.3376350973850083</v>
      </c>
      <c r="AF372" s="50">
        <f t="shared" si="189"/>
        <v>0.43819288713344223</v>
      </c>
      <c r="AG372" s="50">
        <f t="shared" si="181"/>
        <v>0</v>
      </c>
      <c r="AI372" s="50">
        <f t="shared" si="190"/>
        <v>0</v>
      </c>
      <c r="AJ372" s="50">
        <f t="shared" si="191"/>
        <v>0</v>
      </c>
      <c r="AK372" s="50">
        <f t="shared" si="192"/>
        <v>0</v>
      </c>
      <c r="AL372" s="50">
        <f t="shared" si="193"/>
        <v>0.22264225651865907</v>
      </c>
      <c r="AR372" s="50">
        <f t="shared" si="194"/>
        <v>0.2745722554922661</v>
      </c>
      <c r="AS372" s="50">
        <f t="shared" si="195"/>
        <v>0.29525512466238069</v>
      </c>
      <c r="AT372" s="50">
        <f t="shared" si="196"/>
        <v>0.42538690448959643</v>
      </c>
      <c r="AV372" s="49">
        <f t="shared" si="197"/>
        <v>0</v>
      </c>
      <c r="AW372" s="49">
        <f t="shared" si="198"/>
        <v>0</v>
      </c>
      <c r="AX372" s="49">
        <f t="shared" si="199"/>
        <v>0</v>
      </c>
      <c r="AY372" s="49">
        <f t="shared" si="200"/>
        <v>597.65196770842772</v>
      </c>
      <c r="AZ372" s="49">
        <f t="shared" si="201"/>
        <v>0</v>
      </c>
      <c r="BA372" s="49">
        <f t="shared" si="202"/>
        <v>0</v>
      </c>
      <c r="BB372" s="49">
        <f t="shared" si="203"/>
        <v>0</v>
      </c>
      <c r="BC372" s="49">
        <f t="shared" si="204"/>
        <v>0</v>
      </c>
      <c r="BD372" s="49">
        <f t="shared" si="205"/>
        <v>0</v>
      </c>
      <c r="BE372" s="49">
        <f t="shared" si="206"/>
        <v>2034.0584112312722</v>
      </c>
      <c r="BF372" s="49">
        <f t="shared" si="207"/>
        <v>1698.9051964551293</v>
      </c>
      <c r="BG372" s="49">
        <f t="shared" si="208"/>
        <v>2318.1590494412203</v>
      </c>
      <c r="BH372" s="73">
        <f t="shared" si="209"/>
        <v>6648.774624836049</v>
      </c>
      <c r="BI372" s="49">
        <f>VLOOKUP(A372,'1_12'!B:Q,16,0)</f>
        <v>12794.759999999998</v>
      </c>
      <c r="BJ372" s="74">
        <f t="shared" si="210"/>
        <v>-6145.9853751639494</v>
      </c>
      <c r="BK372" s="50">
        <f t="shared" si="211"/>
        <v>6.2357918961805188E-3</v>
      </c>
    </row>
    <row r="373" spans="1:63" x14ac:dyDescent="0.3">
      <c r="A373" s="79" t="s">
        <v>2117</v>
      </c>
      <c r="B373" s="79" t="s">
        <v>47</v>
      </c>
      <c r="C373" s="79">
        <f>VLOOKUP(B373,Площадь!D:E,2,0)</f>
        <v>36.700000000000003</v>
      </c>
      <c r="D373" s="97"/>
      <c r="E373">
        <v>31</v>
      </c>
      <c r="F373">
        <v>28</v>
      </c>
      <c r="G373">
        <v>31</v>
      </c>
      <c r="H373">
        <v>30</v>
      </c>
      <c r="I373">
        <v>31</v>
      </c>
      <c r="J373">
        <v>30</v>
      </c>
      <c r="K373">
        <v>31</v>
      </c>
      <c r="L373">
        <v>31</v>
      </c>
      <c r="M373">
        <v>30</v>
      </c>
      <c r="N373">
        <v>31</v>
      </c>
      <c r="O373">
        <v>30</v>
      </c>
      <c r="P373">
        <v>31</v>
      </c>
      <c r="Q373">
        <f t="shared" si="214"/>
        <v>365</v>
      </c>
      <c r="R373" s="113">
        <f>VLOOKUP(B373,'Общие показания'!A:H,8,0)</f>
        <v>0.24837438448726037</v>
      </c>
      <c r="S373" s="117">
        <f>VLOOKUP(B373,'Общие показания'!A:P,16,0)</f>
        <v>0</v>
      </c>
      <c r="T373" s="50">
        <f t="shared" si="182"/>
        <v>0</v>
      </c>
      <c r="U373" s="50">
        <f t="shared" si="183"/>
        <v>0</v>
      </c>
      <c r="V373" s="50">
        <f t="shared" si="184"/>
        <v>0</v>
      </c>
      <c r="W373" s="50">
        <f t="shared" si="185"/>
        <v>0.2483743844872604</v>
      </c>
      <c r="X373" s="50">
        <f t="shared" si="186"/>
        <v>0</v>
      </c>
      <c r="Y373" s="50"/>
      <c r="Z373" s="50"/>
      <c r="AA373" s="50"/>
      <c r="AB373" s="50"/>
      <c r="AC373" s="50"/>
      <c r="AD373" s="50">
        <f t="shared" si="187"/>
        <v>0</v>
      </c>
      <c r="AE373" s="50">
        <f t="shared" si="188"/>
        <v>0</v>
      </c>
      <c r="AF373" s="50">
        <f t="shared" si="189"/>
        <v>0</v>
      </c>
      <c r="AG373" s="50">
        <f t="shared" si="181"/>
        <v>0</v>
      </c>
      <c r="AI373" s="50">
        <f t="shared" si="190"/>
        <v>0</v>
      </c>
      <c r="AJ373" s="50">
        <f t="shared" si="191"/>
        <v>0</v>
      </c>
      <c r="AK373" s="50">
        <f t="shared" si="192"/>
        <v>0</v>
      </c>
      <c r="AL373" s="50">
        <f t="shared" si="193"/>
        <v>0.2468571242971235</v>
      </c>
      <c r="AR373" s="50">
        <f t="shared" si="194"/>
        <v>0.30443509898991439</v>
      </c>
      <c r="AS373" s="50">
        <f t="shared" si="195"/>
        <v>0.32736746450481485</v>
      </c>
      <c r="AT373" s="50">
        <f t="shared" si="196"/>
        <v>0.47165254969088183</v>
      </c>
      <c r="AV373" s="49">
        <f t="shared" si="197"/>
        <v>0</v>
      </c>
      <c r="AW373" s="49">
        <f t="shared" si="198"/>
        <v>0</v>
      </c>
      <c r="AX373" s="49">
        <f t="shared" si="199"/>
        <v>0</v>
      </c>
      <c r="AY373" s="49">
        <f t="shared" si="200"/>
        <v>1329.379652920449</v>
      </c>
      <c r="AZ373" s="49">
        <f t="shared" si="201"/>
        <v>0</v>
      </c>
      <c r="BA373" s="49">
        <f t="shared" si="202"/>
        <v>0</v>
      </c>
      <c r="BB373" s="49">
        <f t="shared" si="203"/>
        <v>0</v>
      </c>
      <c r="BC373" s="49">
        <f t="shared" si="204"/>
        <v>0</v>
      </c>
      <c r="BD373" s="49">
        <f t="shared" si="205"/>
        <v>0</v>
      </c>
      <c r="BE373" s="49">
        <f t="shared" si="206"/>
        <v>817.21340232456657</v>
      </c>
      <c r="BF373" s="49">
        <f t="shared" si="207"/>
        <v>878.77212701814483</v>
      </c>
      <c r="BG373" s="49">
        <f t="shared" si="208"/>
        <v>1266.0852382882156</v>
      </c>
      <c r="BH373" s="73">
        <f t="shared" si="209"/>
        <v>4291.4504205513758</v>
      </c>
      <c r="BI373" s="49">
        <f>VLOOKUP(A373,'1_12'!B:Q,16,0)</f>
        <v>14186.34</v>
      </c>
      <c r="BJ373" s="74">
        <f t="shared" si="210"/>
        <v>-9894.8895794486234</v>
      </c>
      <c r="BK373" s="50">
        <f t="shared" si="211"/>
        <v>3.6300786148274178E-3</v>
      </c>
    </row>
    <row r="374" spans="1:63" x14ac:dyDescent="0.3">
      <c r="A374" s="79" t="s">
        <v>2383</v>
      </c>
      <c r="B374" s="79" t="s">
        <v>164</v>
      </c>
      <c r="C374" s="79">
        <f>VLOOKUP(B374,Площадь!D:E,2,0)</f>
        <v>78.400000000000006</v>
      </c>
      <c r="D374" s="97"/>
      <c r="E374">
        <v>31</v>
      </c>
      <c r="F374">
        <v>28</v>
      </c>
      <c r="G374">
        <v>31</v>
      </c>
      <c r="H374">
        <v>30</v>
      </c>
      <c r="I374">
        <v>31</v>
      </c>
      <c r="J374">
        <v>30</v>
      </c>
      <c r="K374">
        <v>31</v>
      </c>
      <c r="L374">
        <v>31</v>
      </c>
      <c r="M374">
        <v>30</v>
      </c>
      <c r="N374">
        <v>31</v>
      </c>
      <c r="O374">
        <v>30</v>
      </c>
      <c r="P374">
        <v>31</v>
      </c>
      <c r="Q374">
        <f t="shared" si="214"/>
        <v>365</v>
      </c>
      <c r="R374" s="113">
        <f>VLOOKUP(B374,'Общие показания'!A:H,8,0)</f>
        <v>0.9</v>
      </c>
      <c r="S374" s="117">
        <f>VLOOKUP(B374,'Общие показания'!A:P,16,0)</f>
        <v>1.2070000000000007</v>
      </c>
      <c r="T374" s="50">
        <f t="shared" si="182"/>
        <v>0</v>
      </c>
      <c r="U374" s="50">
        <f t="shared" si="183"/>
        <v>0</v>
      </c>
      <c r="V374" s="50">
        <f t="shared" si="184"/>
        <v>0</v>
      </c>
      <c r="W374" s="50">
        <f t="shared" si="185"/>
        <v>0.9</v>
      </c>
      <c r="X374" s="50">
        <f t="shared" si="186"/>
        <v>0</v>
      </c>
      <c r="Y374" s="50"/>
      <c r="Z374" s="50"/>
      <c r="AA374" s="50"/>
      <c r="AB374" s="50"/>
      <c r="AC374" s="50"/>
      <c r="AD374" s="50">
        <f t="shared" si="187"/>
        <v>0.46321574478652161</v>
      </c>
      <c r="AE374" s="50">
        <f t="shared" si="188"/>
        <v>0.3236898828782408</v>
      </c>
      <c r="AF374" s="50">
        <f t="shared" si="189"/>
        <v>0.42009437233523828</v>
      </c>
      <c r="AG374" s="50">
        <f t="shared" si="181"/>
        <v>0</v>
      </c>
      <c r="AI374" s="50">
        <f t="shared" si="190"/>
        <v>0</v>
      </c>
      <c r="AJ374" s="50">
        <f t="shared" si="191"/>
        <v>0</v>
      </c>
      <c r="AK374" s="50">
        <f t="shared" si="192"/>
        <v>0</v>
      </c>
      <c r="AL374" s="50">
        <f t="shared" si="193"/>
        <v>0.52734600939766985</v>
      </c>
      <c r="AR374" s="50">
        <f t="shared" si="194"/>
        <v>0.65034636950434022</v>
      </c>
      <c r="AS374" s="50">
        <f t="shared" si="195"/>
        <v>0.6993354010130105</v>
      </c>
      <c r="AT374" s="50">
        <f t="shared" si="196"/>
        <v>1.0075629399391044</v>
      </c>
      <c r="AV374" s="49">
        <f t="shared" si="197"/>
        <v>0</v>
      </c>
      <c r="AW374" s="49">
        <f t="shared" si="198"/>
        <v>0</v>
      </c>
      <c r="AX374" s="49">
        <f t="shared" si="199"/>
        <v>0</v>
      </c>
      <c r="AY374" s="49">
        <f t="shared" si="200"/>
        <v>3831.510533786729</v>
      </c>
      <c r="AZ374" s="49">
        <f t="shared" si="201"/>
        <v>0</v>
      </c>
      <c r="BA374" s="49">
        <f t="shared" si="202"/>
        <v>0</v>
      </c>
      <c r="BB374" s="49">
        <f t="shared" si="203"/>
        <v>0</v>
      </c>
      <c r="BC374" s="49">
        <f t="shared" si="204"/>
        <v>0</v>
      </c>
      <c r="BD374" s="49">
        <f t="shared" si="205"/>
        <v>0</v>
      </c>
      <c r="BE374" s="49">
        <f t="shared" si="206"/>
        <v>2989.201597117818</v>
      </c>
      <c r="BF374" s="49">
        <f t="shared" si="207"/>
        <v>2746.1681510663193</v>
      </c>
      <c r="BG374" s="49">
        <f t="shared" si="208"/>
        <v>3832.3461827767551</v>
      </c>
      <c r="BH374" s="73">
        <f t="shared" si="209"/>
        <v>13399.22646474762</v>
      </c>
      <c r="BI374" s="49">
        <f>VLOOKUP(A374,'1_12'!B:Q,16,0)</f>
        <v>30305.340000000011</v>
      </c>
      <c r="BJ374" s="74">
        <f t="shared" si="210"/>
        <v>-16906.113535252392</v>
      </c>
      <c r="BK374" s="50">
        <f t="shared" si="211"/>
        <v>5.305687414810932E-3</v>
      </c>
    </row>
    <row r="375" spans="1:63" x14ac:dyDescent="0.3">
      <c r="A375" s="79" t="s">
        <v>1192</v>
      </c>
      <c r="B375" s="79" t="s">
        <v>167</v>
      </c>
      <c r="C375" s="79">
        <f>VLOOKUP(B375,Площадь!D:E,2,0)</f>
        <v>78.400000000000006</v>
      </c>
      <c r="D375" s="97"/>
      <c r="E375">
        <v>31</v>
      </c>
      <c r="F375">
        <v>28</v>
      </c>
      <c r="G375">
        <v>31</v>
      </c>
      <c r="H375">
        <v>30</v>
      </c>
      <c r="I375">
        <v>31</v>
      </c>
      <c r="J375">
        <v>30</v>
      </c>
      <c r="K375">
        <v>31</v>
      </c>
      <c r="L375">
        <v>31</v>
      </c>
      <c r="M375">
        <v>30</v>
      </c>
      <c r="N375">
        <v>31</v>
      </c>
      <c r="O375">
        <v>30</v>
      </c>
      <c r="P375">
        <v>31</v>
      </c>
      <c r="Q375">
        <f t="shared" si="214"/>
        <v>365</v>
      </c>
      <c r="R375" s="113">
        <f>VLOOKUP(B375,'Общие показания'!A:H,8,0)</f>
        <v>0.53058724097550991</v>
      </c>
      <c r="S375" s="117">
        <f>VLOOKUP(B375,'Общие показания'!A:P,16,0)</f>
        <v>2.717412759024489</v>
      </c>
      <c r="T375" s="50">
        <f t="shared" si="182"/>
        <v>0</v>
      </c>
      <c r="U375" s="50">
        <f t="shared" si="183"/>
        <v>0</v>
      </c>
      <c r="V375" s="50">
        <f t="shared" si="184"/>
        <v>0</v>
      </c>
      <c r="W375" s="50">
        <f t="shared" si="185"/>
        <v>0.53058724097550991</v>
      </c>
      <c r="X375" s="50">
        <f t="shared" si="186"/>
        <v>0</v>
      </c>
      <c r="Y375" s="50"/>
      <c r="Z375" s="50"/>
      <c r="AA375" s="50"/>
      <c r="AB375" s="50"/>
      <c r="AC375" s="50"/>
      <c r="AD375" s="50">
        <f t="shared" si="187"/>
        <v>1.0428735501772366</v>
      </c>
      <c r="AE375" s="50">
        <f t="shared" si="188"/>
        <v>0.72874815053891762</v>
      </c>
      <c r="AF375" s="50">
        <f t="shared" si="189"/>
        <v>0.94579105830833476</v>
      </c>
      <c r="AG375" s="50">
        <f t="shared" si="181"/>
        <v>0</v>
      </c>
      <c r="AI375" s="50">
        <f t="shared" si="190"/>
        <v>0</v>
      </c>
      <c r="AJ375" s="50">
        <f t="shared" si="191"/>
        <v>0</v>
      </c>
      <c r="AK375" s="50">
        <f t="shared" si="192"/>
        <v>0</v>
      </c>
      <c r="AL375" s="50">
        <f t="shared" si="193"/>
        <v>0.52734600939766985</v>
      </c>
      <c r="AR375" s="50">
        <f t="shared" si="194"/>
        <v>0.65034636950434022</v>
      </c>
      <c r="AS375" s="50">
        <f t="shared" si="195"/>
        <v>0.6993354010130105</v>
      </c>
      <c r="AT375" s="50">
        <f t="shared" si="196"/>
        <v>1.0075629399391044</v>
      </c>
      <c r="AV375" s="49">
        <f t="shared" si="197"/>
        <v>0</v>
      </c>
      <c r="AW375" s="49">
        <f t="shared" si="198"/>
        <v>0</v>
      </c>
      <c r="AX375" s="49">
        <f t="shared" si="199"/>
        <v>0</v>
      </c>
      <c r="AY375" s="49">
        <f t="shared" si="200"/>
        <v>2839.8736999717489</v>
      </c>
      <c r="AZ375" s="49">
        <f t="shared" si="201"/>
        <v>0</v>
      </c>
      <c r="BA375" s="49">
        <f t="shared" si="202"/>
        <v>0</v>
      </c>
      <c r="BB375" s="49">
        <f t="shared" si="203"/>
        <v>0</v>
      </c>
      <c r="BC375" s="49">
        <f t="shared" si="204"/>
        <v>0</v>
      </c>
      <c r="BD375" s="49">
        <f t="shared" si="205"/>
        <v>0</v>
      </c>
      <c r="BE375" s="49">
        <f t="shared" si="206"/>
        <v>4545.2118235964372</v>
      </c>
      <c r="BF375" s="49">
        <f t="shared" si="207"/>
        <v>3833.4903624439339</v>
      </c>
      <c r="BG375" s="49">
        <f t="shared" si="208"/>
        <v>5243.5053387354965</v>
      </c>
      <c r="BH375" s="73">
        <f t="shared" si="209"/>
        <v>16462.081224747617</v>
      </c>
      <c r="BI375" s="49">
        <f>VLOOKUP(A375,'1_12'!B:Q,16,0)</f>
        <v>30305.340000000011</v>
      </c>
      <c r="BJ375" s="74">
        <f t="shared" si="210"/>
        <v>-13843.258775252394</v>
      </c>
      <c r="BK375" s="50">
        <f t="shared" si="211"/>
        <v>6.5184850338585489E-3</v>
      </c>
    </row>
    <row r="376" spans="1:63" x14ac:dyDescent="0.3">
      <c r="A376" s="79" t="s">
        <v>1396</v>
      </c>
      <c r="B376" s="79" t="s">
        <v>49</v>
      </c>
      <c r="C376" s="79">
        <f>VLOOKUP(B376,Площадь!D:E,2,0)</f>
        <v>101.7</v>
      </c>
      <c r="D376" s="97"/>
      <c r="E376">
        <v>31</v>
      </c>
      <c r="F376">
        <v>28</v>
      </c>
      <c r="G376">
        <v>31</v>
      </c>
      <c r="H376">
        <v>30</v>
      </c>
      <c r="I376">
        <v>31</v>
      </c>
      <c r="J376">
        <v>30</v>
      </c>
      <c r="K376">
        <v>31</v>
      </c>
      <c r="L376">
        <v>31</v>
      </c>
      <c r="M376">
        <v>30</v>
      </c>
      <c r="N376">
        <v>31</v>
      </c>
      <c r="O376">
        <v>30</v>
      </c>
      <c r="P376">
        <v>31</v>
      </c>
      <c r="Q376">
        <f t="shared" si="214"/>
        <v>365</v>
      </c>
      <c r="R376" s="113">
        <f>VLOOKUP(B376,'Общие показания'!A:H,8,0)</f>
        <v>1.3939999999999999</v>
      </c>
      <c r="S376" s="117">
        <f>VLOOKUP(B376,'Общие показания'!A:P,16,0)</f>
        <v>2.2529999999999983</v>
      </c>
      <c r="T376" s="50">
        <f t="shared" si="182"/>
        <v>0</v>
      </c>
      <c r="U376" s="50">
        <f t="shared" si="183"/>
        <v>0</v>
      </c>
      <c r="V376" s="50">
        <f t="shared" si="184"/>
        <v>0</v>
      </c>
      <c r="W376" s="50">
        <f t="shared" si="185"/>
        <v>1.3939999999999999</v>
      </c>
      <c r="X376" s="50">
        <f t="shared" si="186"/>
        <v>0</v>
      </c>
      <c r="Y376" s="50"/>
      <c r="Z376" s="50"/>
      <c r="AA376" s="50"/>
      <c r="AB376" s="50"/>
      <c r="AC376" s="50"/>
      <c r="AD376" s="50">
        <f t="shared" si="187"/>
        <v>0.86464380530574303</v>
      </c>
      <c r="AE376" s="50">
        <f t="shared" si="188"/>
        <v>0.60420323622591177</v>
      </c>
      <c r="AF376" s="50">
        <f t="shared" si="189"/>
        <v>0.78415295846834343</v>
      </c>
      <c r="AG376" s="50">
        <f t="shared" si="181"/>
        <v>0</v>
      </c>
      <c r="AI376" s="50">
        <f t="shared" si="190"/>
        <v>0</v>
      </c>
      <c r="AJ376" s="50">
        <f t="shared" si="191"/>
        <v>0</v>
      </c>
      <c r="AK376" s="50">
        <f t="shared" si="192"/>
        <v>0</v>
      </c>
      <c r="AL376" s="50">
        <f t="shared" si="193"/>
        <v>0.6840700147416201</v>
      </c>
      <c r="AR376" s="50">
        <f t="shared" si="194"/>
        <v>0.84362532880856378</v>
      </c>
      <c r="AS376" s="50">
        <f t="shared" si="195"/>
        <v>0.90717360054876484</v>
      </c>
      <c r="AT376" s="50">
        <f t="shared" si="196"/>
        <v>1.3070044769363127</v>
      </c>
      <c r="AV376" s="49">
        <f t="shared" si="197"/>
        <v>0</v>
      </c>
      <c r="AW376" s="49">
        <f t="shared" si="198"/>
        <v>0</v>
      </c>
      <c r="AX376" s="49">
        <f t="shared" si="199"/>
        <v>0</v>
      </c>
      <c r="AY376" s="49">
        <f t="shared" si="200"/>
        <v>5578.2880247718149</v>
      </c>
      <c r="AZ376" s="49">
        <f t="shared" si="201"/>
        <v>0</v>
      </c>
      <c r="BA376" s="49">
        <f t="shared" si="202"/>
        <v>0</v>
      </c>
      <c r="BB376" s="49">
        <f t="shared" si="203"/>
        <v>0</v>
      </c>
      <c r="BC376" s="49">
        <f t="shared" si="204"/>
        <v>0</v>
      </c>
      <c r="BD376" s="49">
        <f t="shared" si="205"/>
        <v>0</v>
      </c>
      <c r="BE376" s="49">
        <f t="shared" si="206"/>
        <v>4585.6093328510806</v>
      </c>
      <c r="BF376" s="49">
        <f t="shared" si="207"/>
        <v>4057.0795255644707</v>
      </c>
      <c r="BG376" s="49">
        <f t="shared" si="208"/>
        <v>5613.4193733028433</v>
      </c>
      <c r="BH376" s="73">
        <f t="shared" si="209"/>
        <v>19834.39625649021</v>
      </c>
      <c r="BI376" s="49">
        <f>VLOOKUP(A376,'1_12'!B:Q,16,0)</f>
        <v>39311.909999999989</v>
      </c>
      <c r="BJ376" s="74">
        <f t="shared" si="210"/>
        <v>-19477.513743509779</v>
      </c>
      <c r="BK376" s="50">
        <f t="shared" si="211"/>
        <v>6.0544685521429524E-3</v>
      </c>
    </row>
    <row r="377" spans="1:63" x14ac:dyDescent="0.3">
      <c r="A377" s="79" t="s">
        <v>1279</v>
      </c>
      <c r="B377" s="79" t="s">
        <v>54</v>
      </c>
      <c r="C377" s="79">
        <f>VLOOKUP(B377,Площадь!D:E,2,0)</f>
        <v>78.8</v>
      </c>
      <c r="D377" s="97"/>
      <c r="E377">
        <v>31</v>
      </c>
      <c r="F377">
        <v>28</v>
      </c>
      <c r="G377">
        <v>31</v>
      </c>
      <c r="H377">
        <v>30</v>
      </c>
      <c r="I377">
        <v>31</v>
      </c>
      <c r="J377">
        <v>30</v>
      </c>
      <c r="K377">
        <v>31</v>
      </c>
      <c r="L377">
        <v>31</v>
      </c>
      <c r="M377">
        <v>30</v>
      </c>
      <c r="N377">
        <v>31</v>
      </c>
      <c r="O377">
        <v>30</v>
      </c>
      <c r="P377">
        <v>31</v>
      </c>
      <c r="Q377">
        <f t="shared" si="214"/>
        <v>365</v>
      </c>
      <c r="R377" s="113">
        <f>VLOOKUP(B377,'Общие показания'!A:H,8,0)</f>
        <v>0.53329431873558897</v>
      </c>
      <c r="S377" s="117">
        <f>VLOOKUP(B377,'Общие показания'!A:P,16,0)</f>
        <v>3.3427056812644107</v>
      </c>
      <c r="T377" s="50">
        <f t="shared" si="182"/>
        <v>0</v>
      </c>
      <c r="U377" s="50">
        <f t="shared" si="183"/>
        <v>0</v>
      </c>
      <c r="V377" s="50">
        <f t="shared" si="184"/>
        <v>0</v>
      </c>
      <c r="W377" s="50">
        <f t="shared" si="185"/>
        <v>0.53329431873558897</v>
      </c>
      <c r="X377" s="50">
        <f t="shared" si="186"/>
        <v>0</v>
      </c>
      <c r="Y377" s="50"/>
      <c r="Z377" s="50"/>
      <c r="AA377" s="50"/>
      <c r="AB377" s="50"/>
      <c r="AC377" s="50"/>
      <c r="AD377" s="50">
        <f t="shared" si="187"/>
        <v>1.2828449890215661</v>
      </c>
      <c r="AE377" s="50">
        <f t="shared" si="188"/>
        <v>0.89643745688890353</v>
      </c>
      <c r="AF377" s="50">
        <f t="shared" si="189"/>
        <v>1.1634232353539409</v>
      </c>
      <c r="AG377" s="50">
        <f t="shared" si="181"/>
        <v>0</v>
      </c>
      <c r="AI377" s="50">
        <f t="shared" si="190"/>
        <v>0</v>
      </c>
      <c r="AJ377" s="50">
        <f t="shared" si="191"/>
        <v>0</v>
      </c>
      <c r="AK377" s="50">
        <f t="shared" si="192"/>
        <v>0</v>
      </c>
      <c r="AL377" s="50">
        <f t="shared" si="193"/>
        <v>0.53003655026194363</v>
      </c>
      <c r="AR377" s="50">
        <f t="shared" si="194"/>
        <v>0.65366446322630112</v>
      </c>
      <c r="AS377" s="50">
        <f t="shared" si="195"/>
        <v>0.70290343877328088</v>
      </c>
      <c r="AT377" s="50">
        <f t="shared" si="196"/>
        <v>1.0127035671836917</v>
      </c>
      <c r="AV377" s="49">
        <f t="shared" si="197"/>
        <v>0</v>
      </c>
      <c r="AW377" s="49">
        <f t="shared" si="198"/>
        <v>0</v>
      </c>
      <c r="AX377" s="49">
        <f t="shared" si="199"/>
        <v>0</v>
      </c>
      <c r="AY377" s="49">
        <f t="shared" si="200"/>
        <v>2854.3628515022169</v>
      </c>
      <c r="AZ377" s="49">
        <f t="shared" si="201"/>
        <v>0</v>
      </c>
      <c r="BA377" s="49">
        <f t="shared" si="202"/>
        <v>0</v>
      </c>
      <c r="BB377" s="49">
        <f t="shared" si="203"/>
        <v>0</v>
      </c>
      <c r="BC377" s="49">
        <f t="shared" si="204"/>
        <v>0</v>
      </c>
      <c r="BD377" s="49">
        <f t="shared" si="205"/>
        <v>0</v>
      </c>
      <c r="BE377" s="49">
        <f t="shared" si="206"/>
        <v>5198.2885132360852</v>
      </c>
      <c r="BF377" s="49">
        <f t="shared" si="207"/>
        <v>4293.2067266797412</v>
      </c>
      <c r="BG377" s="49">
        <f t="shared" si="208"/>
        <v>5841.5077436599204</v>
      </c>
      <c r="BH377" s="73">
        <f t="shared" si="209"/>
        <v>18187.365835077962</v>
      </c>
      <c r="BI377" s="49">
        <f>VLOOKUP(A377,'1_12'!B:Q,16,0)</f>
        <v>30459.959999999995</v>
      </c>
      <c r="BJ377" s="74">
        <f t="shared" si="210"/>
        <v>-12272.594164922033</v>
      </c>
      <c r="BK377" s="50">
        <f t="shared" si="211"/>
        <v>7.1650888530512017E-3</v>
      </c>
    </row>
    <row r="378" spans="1:63" x14ac:dyDescent="0.3">
      <c r="A378" s="79" t="s">
        <v>1193</v>
      </c>
      <c r="B378" s="79" t="s">
        <v>145</v>
      </c>
      <c r="C378" s="79">
        <f>VLOOKUP(B378,Площадь!D:E,2,0)</f>
        <v>46.7</v>
      </c>
      <c r="D378" s="97"/>
      <c r="E378">
        <v>31</v>
      </c>
      <c r="F378">
        <v>28</v>
      </c>
      <c r="G378">
        <v>31</v>
      </c>
      <c r="H378">
        <v>30</v>
      </c>
      <c r="I378">
        <v>31</v>
      </c>
      <c r="J378">
        <v>30</v>
      </c>
      <c r="K378">
        <v>31</v>
      </c>
      <c r="L378">
        <v>31</v>
      </c>
      <c r="M378">
        <v>30</v>
      </c>
      <c r="N378">
        <v>31</v>
      </c>
      <c r="O378">
        <v>30</v>
      </c>
      <c r="P378">
        <v>31</v>
      </c>
      <c r="Q378">
        <f t="shared" si="214"/>
        <v>365</v>
      </c>
      <c r="R378" s="113">
        <f>VLOOKUP(B378,'Общие показания'!A:H,8,0)</f>
        <v>0.31605132848923867</v>
      </c>
      <c r="S378" s="117">
        <f>VLOOKUP(B378,'Общие показания'!A:P,16,0)</f>
        <v>1.051948671510762</v>
      </c>
      <c r="T378" s="50">
        <f t="shared" si="182"/>
        <v>0</v>
      </c>
      <c r="U378" s="50">
        <f t="shared" si="183"/>
        <v>0</v>
      </c>
      <c r="V378" s="50">
        <f t="shared" si="184"/>
        <v>0</v>
      </c>
      <c r="W378" s="50">
        <f t="shared" si="185"/>
        <v>0.31605132848923867</v>
      </c>
      <c r="X378" s="50">
        <f t="shared" si="186"/>
        <v>0</v>
      </c>
      <c r="Y378" s="50"/>
      <c r="Z378" s="50"/>
      <c r="AA378" s="50"/>
      <c r="AB378" s="50"/>
      <c r="AC378" s="50"/>
      <c r="AD378" s="50">
        <f t="shared" si="187"/>
        <v>0.40371100857584863</v>
      </c>
      <c r="AE378" s="50">
        <f t="shared" si="188"/>
        <v>0.28210865142936153</v>
      </c>
      <c r="AF378" s="50">
        <f t="shared" si="189"/>
        <v>0.36612901150555177</v>
      </c>
      <c r="AG378" s="50">
        <f t="shared" si="181"/>
        <v>0</v>
      </c>
      <c r="AI378" s="50">
        <f t="shared" si="190"/>
        <v>0</v>
      </c>
      <c r="AJ378" s="50">
        <f t="shared" si="191"/>
        <v>0</v>
      </c>
      <c r="AK378" s="50">
        <f t="shared" si="192"/>
        <v>0</v>
      </c>
      <c r="AL378" s="50">
        <f t="shared" si="193"/>
        <v>0.31412064590396915</v>
      </c>
      <c r="AR378" s="50">
        <f t="shared" si="194"/>
        <v>0.38738744203893732</v>
      </c>
      <c r="AS378" s="50">
        <f t="shared" si="195"/>
        <v>0.41656840851157639</v>
      </c>
      <c r="AT378" s="50">
        <f t="shared" si="196"/>
        <v>0.60016823080556347</v>
      </c>
      <c r="AV378" s="49">
        <f t="shared" si="197"/>
        <v>0</v>
      </c>
      <c r="AW378" s="49">
        <f t="shared" si="198"/>
        <v>0</v>
      </c>
      <c r="AX378" s="49">
        <f t="shared" si="199"/>
        <v>0</v>
      </c>
      <c r="AY378" s="49">
        <f t="shared" si="200"/>
        <v>1691.6084411821514</v>
      </c>
      <c r="AZ378" s="49">
        <f t="shared" si="201"/>
        <v>0</v>
      </c>
      <c r="BA378" s="49">
        <f t="shared" si="202"/>
        <v>0</v>
      </c>
      <c r="BB378" s="49">
        <f t="shared" si="203"/>
        <v>0</v>
      </c>
      <c r="BC378" s="49">
        <f t="shared" si="204"/>
        <v>0</v>
      </c>
      <c r="BD378" s="49">
        <f t="shared" si="205"/>
        <v>0</v>
      </c>
      <c r="BE378" s="49">
        <f t="shared" si="206"/>
        <v>2123.5930368923073</v>
      </c>
      <c r="BF378" s="49">
        <f t="shared" si="207"/>
        <v>1875.5007526230563</v>
      </c>
      <c r="BG378" s="49">
        <f t="shared" si="208"/>
        <v>2593.8896653702654</v>
      </c>
      <c r="BH378" s="73">
        <f t="shared" si="209"/>
        <v>8284.5918960677809</v>
      </c>
      <c r="BI378" s="49">
        <f>VLOOKUP(A378,'1_12'!B:Q,16,0)</f>
        <v>18051.75</v>
      </c>
      <c r="BJ378" s="74">
        <f t="shared" si="210"/>
        <v>-9767.1581039322191</v>
      </c>
      <c r="BK378" s="50">
        <f t="shared" si="211"/>
        <v>5.5072175718416261E-3</v>
      </c>
    </row>
    <row r="379" spans="1:63" x14ac:dyDescent="0.3">
      <c r="A379" s="79" t="s">
        <v>1050</v>
      </c>
      <c r="B379" s="79" t="s">
        <v>101</v>
      </c>
      <c r="C379" s="79">
        <f>VLOOKUP(B379,Площадь!D:E,2,0)</f>
        <v>46.6</v>
      </c>
      <c r="D379" s="97"/>
      <c r="E379">
        <v>31</v>
      </c>
      <c r="F379">
        <v>28</v>
      </c>
      <c r="G379">
        <v>31</v>
      </c>
      <c r="H379">
        <v>30</v>
      </c>
      <c r="I379">
        <v>30</v>
      </c>
      <c r="Q379">
        <f t="shared" si="214"/>
        <v>150</v>
      </c>
      <c r="R379" s="113">
        <f>VLOOKUP(B379,'Общие показания'!A:H,8,0)</f>
        <v>0.09</v>
      </c>
      <c r="S379" s="117"/>
      <c r="T379" s="50">
        <f t="shared" si="182"/>
        <v>0</v>
      </c>
      <c r="U379" s="50">
        <f t="shared" si="183"/>
        <v>0</v>
      </c>
      <c r="V379" s="50">
        <f t="shared" si="184"/>
        <v>0</v>
      </c>
      <c r="W379" s="50">
        <f t="shared" si="185"/>
        <v>0.09</v>
      </c>
      <c r="X379" s="50">
        <f t="shared" si="186"/>
        <v>0</v>
      </c>
      <c r="Y379" s="50"/>
      <c r="Z379" s="50"/>
      <c r="AA379" s="50"/>
      <c r="AB379" s="50"/>
      <c r="AC379" s="50"/>
      <c r="AD379" s="50">
        <f t="shared" si="187"/>
        <v>0</v>
      </c>
      <c r="AE379" s="50">
        <f t="shared" si="188"/>
        <v>0</v>
      </c>
      <c r="AF379" s="50">
        <f t="shared" si="189"/>
        <v>0</v>
      </c>
      <c r="AG379" s="50">
        <f t="shared" si="181"/>
        <v>0</v>
      </c>
      <c r="AI379" s="50">
        <f t="shared" si="190"/>
        <v>0</v>
      </c>
      <c r="AJ379" s="50">
        <f t="shared" si="191"/>
        <v>0</v>
      </c>
      <c r="AK379" s="50">
        <f t="shared" si="192"/>
        <v>0</v>
      </c>
      <c r="AL379" s="50">
        <f t="shared" si="193"/>
        <v>0.31344801068790068</v>
      </c>
      <c r="AR379" s="50">
        <f t="shared" si="194"/>
        <v>0</v>
      </c>
      <c r="AS379" s="50">
        <f t="shared" si="195"/>
        <v>0</v>
      </c>
      <c r="AT379" s="50">
        <f t="shared" si="196"/>
        <v>0</v>
      </c>
      <c r="AV379" s="49">
        <f t="shared" si="197"/>
        <v>0</v>
      </c>
      <c r="AW379" s="49">
        <f t="shared" si="198"/>
        <v>0</v>
      </c>
      <c r="AX379" s="49">
        <f t="shared" si="199"/>
        <v>0</v>
      </c>
      <c r="AY379" s="49">
        <f t="shared" si="200"/>
        <v>1082.9997019701732</v>
      </c>
      <c r="AZ379" s="49">
        <f t="shared" si="201"/>
        <v>0</v>
      </c>
      <c r="BA379" s="49">
        <f t="shared" si="202"/>
        <v>0</v>
      </c>
      <c r="BB379" s="49">
        <f t="shared" si="203"/>
        <v>0</v>
      </c>
      <c r="BC379" s="49">
        <f t="shared" si="204"/>
        <v>0</v>
      </c>
      <c r="BD379" s="49">
        <f t="shared" si="205"/>
        <v>0</v>
      </c>
      <c r="BE379" s="49">
        <f t="shared" si="206"/>
        <v>0</v>
      </c>
      <c r="BF379" s="49">
        <f t="shared" si="207"/>
        <v>0</v>
      </c>
      <c r="BG379" s="49">
        <f t="shared" si="208"/>
        <v>0</v>
      </c>
      <c r="BH379" s="73">
        <f t="shared" si="209"/>
        <v>1082.9997019701732</v>
      </c>
      <c r="BI379" s="49">
        <f>VLOOKUP(A379,'1_12'!B:Q,16,0)</f>
        <v>4002.92</v>
      </c>
      <c r="BJ379" s="74">
        <f t="shared" si="210"/>
        <v>-2919.9202980298269</v>
      </c>
      <c r="BK379" s="50">
        <f t="shared" si="211"/>
        <v>7.2147355273229747E-4</v>
      </c>
    </row>
    <row r="380" spans="1:63" x14ac:dyDescent="0.3">
      <c r="A380" s="79" t="s">
        <v>2737</v>
      </c>
      <c r="B380" s="79" t="s">
        <v>101</v>
      </c>
      <c r="C380" s="79">
        <f>VLOOKUP(B380,Площадь!D:E,2,0)</f>
        <v>46.6</v>
      </c>
      <c r="D380" s="97">
        <f>VLOOKUP(A380,'[1]3+паркинг2023'!$A:$E,5,0)</f>
        <v>45077</v>
      </c>
      <c r="I380">
        <f>31-I379</f>
        <v>1</v>
      </c>
      <c r="J380">
        <v>30</v>
      </c>
      <c r="K380">
        <v>31</v>
      </c>
      <c r="L380">
        <v>31</v>
      </c>
      <c r="M380">
        <v>30</v>
      </c>
      <c r="N380">
        <v>31</v>
      </c>
      <c r="O380">
        <v>30</v>
      </c>
      <c r="P380">
        <v>31</v>
      </c>
      <c r="Q380">
        <f t="shared" si="214"/>
        <v>215</v>
      </c>
      <c r="R380" s="113"/>
      <c r="S380" s="117">
        <f>VLOOKUP(B380,'Общие показания'!A:P,16,0)</f>
        <v>0</v>
      </c>
      <c r="T380" s="50">
        <f t="shared" si="182"/>
        <v>0</v>
      </c>
      <c r="U380" s="50">
        <f t="shared" si="183"/>
        <v>0</v>
      </c>
      <c r="V380" s="50">
        <f t="shared" si="184"/>
        <v>0</v>
      </c>
      <c r="W380" s="50">
        <f t="shared" si="185"/>
        <v>0</v>
      </c>
      <c r="X380" s="50">
        <f t="shared" si="186"/>
        <v>0</v>
      </c>
      <c r="Y380" s="50"/>
      <c r="Z380" s="50"/>
      <c r="AA380" s="50"/>
      <c r="AB380" s="50"/>
      <c r="AC380" s="50"/>
      <c r="AD380" s="50">
        <f t="shared" si="187"/>
        <v>0</v>
      </c>
      <c r="AE380" s="50">
        <f t="shared" si="188"/>
        <v>0</v>
      </c>
      <c r="AF380" s="50">
        <f t="shared" si="189"/>
        <v>0</v>
      </c>
      <c r="AG380" s="50">
        <f t="shared" si="181"/>
        <v>0</v>
      </c>
      <c r="AI380" s="50">
        <f t="shared" si="190"/>
        <v>0</v>
      </c>
      <c r="AJ380" s="50">
        <f t="shared" si="191"/>
        <v>0</v>
      </c>
      <c r="AK380" s="50">
        <f t="shared" si="192"/>
        <v>0</v>
      </c>
      <c r="AL380" s="50">
        <f t="shared" si="193"/>
        <v>0</v>
      </c>
      <c r="AR380" s="50">
        <f t="shared" si="194"/>
        <v>0.38655791860844713</v>
      </c>
      <c r="AS380" s="50">
        <f t="shared" si="195"/>
        <v>0.41567639907150877</v>
      </c>
      <c r="AT380" s="50">
        <f t="shared" si="196"/>
        <v>0.59888307399441665</v>
      </c>
      <c r="AV380" s="49">
        <f t="shared" si="197"/>
        <v>0</v>
      </c>
      <c r="AW380" s="49">
        <f t="shared" si="198"/>
        <v>0</v>
      </c>
      <c r="AX380" s="49">
        <f t="shared" si="199"/>
        <v>0</v>
      </c>
      <c r="AY380" s="49">
        <f t="shared" si="200"/>
        <v>0</v>
      </c>
      <c r="AZ380" s="49">
        <f t="shared" si="201"/>
        <v>0</v>
      </c>
      <c r="BA380" s="49">
        <f t="shared" si="202"/>
        <v>0</v>
      </c>
      <c r="BB380" s="49">
        <f t="shared" si="203"/>
        <v>0</v>
      </c>
      <c r="BC380" s="49">
        <f t="shared" si="204"/>
        <v>0</v>
      </c>
      <c r="BD380" s="49">
        <f t="shared" si="205"/>
        <v>0</v>
      </c>
      <c r="BE380" s="49">
        <f t="shared" si="206"/>
        <v>1037.6606143957713</v>
      </c>
      <c r="BF380" s="49">
        <f t="shared" si="207"/>
        <v>1115.8250986115954</v>
      </c>
      <c r="BG380" s="49">
        <f t="shared" si="208"/>
        <v>1607.6177685076523</v>
      </c>
      <c r="BH380" s="73">
        <f t="shared" si="209"/>
        <v>3761.1034815150192</v>
      </c>
      <c r="BI380" s="49">
        <f>VLOOKUP(A380,'1_12'!B:Q,16,0)</f>
        <v>14010.219999999998</v>
      </c>
      <c r="BJ380" s="74">
        <f t="shared" si="210"/>
        <v>-10249.116518484978</v>
      </c>
      <c r="BK380" s="50">
        <f t="shared" si="211"/>
        <v>2.5055747347538853E-3</v>
      </c>
    </row>
    <row r="381" spans="1:63" x14ac:dyDescent="0.3">
      <c r="A381" s="79" t="s">
        <v>1510</v>
      </c>
      <c r="B381" s="79" t="s">
        <v>56</v>
      </c>
      <c r="C381" s="79">
        <f>VLOOKUP(B381,Площадь!D:E,2,0)</f>
        <v>50.8</v>
      </c>
      <c r="D381" s="97"/>
      <c r="E381">
        <v>31</v>
      </c>
      <c r="F381">
        <v>28</v>
      </c>
      <c r="G381">
        <v>31</v>
      </c>
      <c r="H381">
        <v>30</v>
      </c>
      <c r="I381">
        <v>31</v>
      </c>
      <c r="J381">
        <v>30</v>
      </c>
      <c r="K381">
        <v>31</v>
      </c>
      <c r="L381">
        <v>31</v>
      </c>
      <c r="M381">
        <v>30</v>
      </c>
      <c r="N381">
        <v>31</v>
      </c>
      <c r="O381">
        <v>30</v>
      </c>
      <c r="P381">
        <v>31</v>
      </c>
      <c r="Q381">
        <f t="shared" ref="Q381:Q384" si="215">SUM(E381:P381)</f>
        <v>365</v>
      </c>
      <c r="R381" s="113">
        <f>VLOOKUP(B381,'Общие показания'!A:H,8,0)</f>
        <v>0.34379887553004973</v>
      </c>
      <c r="S381" s="117">
        <f>VLOOKUP(B381,'Общие показания'!A:P,16,0)</f>
        <v>1.3992011244699505</v>
      </c>
      <c r="T381" s="50">
        <f t="shared" si="182"/>
        <v>0</v>
      </c>
      <c r="U381" s="50">
        <f t="shared" si="183"/>
        <v>0</v>
      </c>
      <c r="V381" s="50">
        <f t="shared" si="184"/>
        <v>0</v>
      </c>
      <c r="W381" s="50">
        <f t="shared" si="185"/>
        <v>0.34379887553004973</v>
      </c>
      <c r="X381" s="50">
        <f t="shared" si="186"/>
        <v>0</v>
      </c>
      <c r="Y381" s="50"/>
      <c r="Z381" s="50"/>
      <c r="AA381" s="50"/>
      <c r="AB381" s="50"/>
      <c r="AC381" s="50"/>
      <c r="AD381" s="50">
        <f t="shared" si="187"/>
        <v>0.53697762301365881</v>
      </c>
      <c r="AE381" s="50">
        <f t="shared" si="188"/>
        <v>0.37523384267007526</v>
      </c>
      <c r="AF381" s="50">
        <f t="shared" si="189"/>
        <v>0.48698965878621625</v>
      </c>
      <c r="AG381" s="50">
        <f t="shared" si="181"/>
        <v>0</v>
      </c>
      <c r="AI381" s="50">
        <f t="shared" si="190"/>
        <v>0</v>
      </c>
      <c r="AJ381" s="50">
        <f t="shared" si="191"/>
        <v>0</v>
      </c>
      <c r="AK381" s="50">
        <f t="shared" si="192"/>
        <v>0</v>
      </c>
      <c r="AL381" s="50">
        <f t="shared" si="193"/>
        <v>0.34169868976277579</v>
      </c>
      <c r="AR381" s="50">
        <f t="shared" si="194"/>
        <v>0.42139790268903671</v>
      </c>
      <c r="AS381" s="50">
        <f t="shared" si="195"/>
        <v>0.45314079555434861</v>
      </c>
      <c r="AT381" s="50">
        <f t="shared" si="196"/>
        <v>0.65285966006258289</v>
      </c>
      <c r="AV381" s="49">
        <f t="shared" si="197"/>
        <v>0</v>
      </c>
      <c r="AW381" s="49">
        <f t="shared" si="198"/>
        <v>0</v>
      </c>
      <c r="AX381" s="49">
        <f t="shared" si="199"/>
        <v>0</v>
      </c>
      <c r="AY381" s="49">
        <f t="shared" si="200"/>
        <v>1840.1222443694489</v>
      </c>
      <c r="AZ381" s="49">
        <f t="shared" si="201"/>
        <v>0</v>
      </c>
      <c r="BA381" s="49">
        <f t="shared" si="202"/>
        <v>0</v>
      </c>
      <c r="BB381" s="49">
        <f t="shared" si="203"/>
        <v>0</v>
      </c>
      <c r="BC381" s="49">
        <f t="shared" si="204"/>
        <v>0</v>
      </c>
      <c r="BD381" s="49">
        <f t="shared" si="205"/>
        <v>0</v>
      </c>
      <c r="BE381" s="49">
        <f t="shared" si="206"/>
        <v>2572.6249261752882</v>
      </c>
      <c r="BF381" s="49">
        <f t="shared" si="207"/>
        <v>2223.6557438641148</v>
      </c>
      <c r="BG381" s="49">
        <f t="shared" si="208"/>
        <v>3059.765917544963</v>
      </c>
      <c r="BH381" s="73">
        <f t="shared" si="209"/>
        <v>9696.1688319538152</v>
      </c>
      <c r="BI381" s="49">
        <f>VLOOKUP(A381,'1_12'!B:Q,16,0)</f>
        <v>19636.649999999998</v>
      </c>
      <c r="BJ381" s="74">
        <f t="shared" si="210"/>
        <v>-9940.4811680461826</v>
      </c>
      <c r="BK381" s="50">
        <f t="shared" si="211"/>
        <v>5.9253560499815368E-3</v>
      </c>
    </row>
    <row r="382" spans="1:63" x14ac:dyDescent="0.3">
      <c r="A382" s="79" t="s">
        <v>1161</v>
      </c>
      <c r="B382" s="79" t="s">
        <v>64</v>
      </c>
      <c r="C382" s="79">
        <f>VLOOKUP(B382,Площадь!D:E,2,0)</f>
        <v>110.4</v>
      </c>
      <c r="D382" s="97"/>
      <c r="E382">
        <v>31</v>
      </c>
      <c r="F382">
        <v>28</v>
      </c>
      <c r="G382">
        <v>31</v>
      </c>
      <c r="H382">
        <v>30</v>
      </c>
      <c r="I382">
        <v>31</v>
      </c>
      <c r="J382">
        <v>30</v>
      </c>
      <c r="K382">
        <v>31</v>
      </c>
      <c r="L382">
        <v>31</v>
      </c>
      <c r="M382">
        <v>30</v>
      </c>
      <c r="N382">
        <v>31</v>
      </c>
      <c r="O382">
        <v>30</v>
      </c>
      <c r="P382">
        <v>31</v>
      </c>
      <c r="Q382">
        <f t="shared" si="215"/>
        <v>365</v>
      </c>
      <c r="R382" s="113">
        <f>VLOOKUP(B382,'Общие показания'!A:H,8,0)</f>
        <v>0.7471534617818405</v>
      </c>
      <c r="S382" s="117">
        <f>VLOOKUP(B382,'Общие показания'!A:P,16,0)</f>
        <v>2.1018465382181581</v>
      </c>
      <c r="T382" s="50">
        <f t="shared" si="182"/>
        <v>0</v>
      </c>
      <c r="U382" s="50">
        <f t="shared" si="183"/>
        <v>0</v>
      </c>
      <c r="V382" s="50">
        <f t="shared" si="184"/>
        <v>0</v>
      </c>
      <c r="W382" s="50">
        <f t="shared" si="185"/>
        <v>0.7471534617818405</v>
      </c>
      <c r="X382" s="50">
        <f t="shared" si="186"/>
        <v>0</v>
      </c>
      <c r="Y382" s="50"/>
      <c r="Z382" s="50"/>
      <c r="AA382" s="50"/>
      <c r="AB382" s="50"/>
      <c r="AC382" s="50"/>
      <c r="AD382" s="50">
        <f t="shared" si="187"/>
        <v>0.80663497069403123</v>
      </c>
      <c r="AE382" s="50">
        <f t="shared" si="188"/>
        <v>0.56366732376459905</v>
      </c>
      <c r="AF382" s="50">
        <f t="shared" si="189"/>
        <v>0.73154424375952776</v>
      </c>
      <c r="AG382" s="50">
        <f t="shared" si="181"/>
        <v>0</v>
      </c>
      <c r="AI382" s="50">
        <f t="shared" si="190"/>
        <v>0</v>
      </c>
      <c r="AJ382" s="50">
        <f t="shared" si="191"/>
        <v>0</v>
      </c>
      <c r="AK382" s="50">
        <f t="shared" si="192"/>
        <v>0</v>
      </c>
      <c r="AL382" s="50">
        <f t="shared" si="193"/>
        <v>0.74258927853957579</v>
      </c>
      <c r="AR382" s="50">
        <f t="shared" si="194"/>
        <v>0.91579386726121381</v>
      </c>
      <c r="AS382" s="50">
        <f t="shared" si="195"/>
        <v>0.98477842183464748</v>
      </c>
      <c r="AT382" s="50">
        <f t="shared" si="196"/>
        <v>1.4188131195060858</v>
      </c>
      <c r="AV382" s="49">
        <f t="shared" si="197"/>
        <v>0</v>
      </c>
      <c r="AW382" s="49">
        <f t="shared" si="198"/>
        <v>0</v>
      </c>
      <c r="AX382" s="49">
        <f t="shared" si="199"/>
        <v>0</v>
      </c>
      <c r="AY382" s="49">
        <f t="shared" si="200"/>
        <v>3999.0058224091972</v>
      </c>
      <c r="AZ382" s="49">
        <f t="shared" si="201"/>
        <v>0</v>
      </c>
      <c r="BA382" s="49">
        <f t="shared" si="202"/>
        <v>0</v>
      </c>
      <c r="BB382" s="49">
        <f t="shared" si="203"/>
        <v>0</v>
      </c>
      <c r="BC382" s="49">
        <f t="shared" si="204"/>
        <v>0</v>
      </c>
      <c r="BD382" s="49">
        <f t="shared" si="205"/>
        <v>0</v>
      </c>
      <c r="BE382" s="49">
        <f t="shared" si="206"/>
        <v>4623.6190754535419</v>
      </c>
      <c r="BF382" s="49">
        <f t="shared" si="207"/>
        <v>4156.5858216567931</v>
      </c>
      <c r="BG382" s="49">
        <f t="shared" si="208"/>
        <v>5772.3332916556828</v>
      </c>
      <c r="BH382" s="73">
        <f t="shared" si="209"/>
        <v>18551.544011175214</v>
      </c>
      <c r="BI382" s="49">
        <f>VLOOKUP(A382,'1_12'!B:Q,16,0)</f>
        <v>42674.850000000006</v>
      </c>
      <c r="BJ382" s="74">
        <f t="shared" si="210"/>
        <v>-24123.305988824792</v>
      </c>
      <c r="BK382" s="50">
        <f t="shared" si="211"/>
        <v>5.2166173665017523E-3</v>
      </c>
    </row>
    <row r="383" spans="1:63" x14ac:dyDescent="0.3">
      <c r="A383" s="79" t="s">
        <v>650</v>
      </c>
      <c r="B383" s="79" t="s">
        <v>150</v>
      </c>
      <c r="C383" s="79">
        <f>VLOOKUP(B383,Площадь!D:E,2,0)</f>
        <v>80.900000000000006</v>
      </c>
      <c r="D383" s="97"/>
      <c r="E383">
        <v>31</v>
      </c>
      <c r="F383">
        <v>15</v>
      </c>
      <c r="Q383">
        <f t="shared" si="215"/>
        <v>46</v>
      </c>
      <c r="R383" s="113">
        <f>VLOOKUP(B383,'Общие показания'!A:H,8,0)</f>
        <v>0.54750647697600452</v>
      </c>
      <c r="S383" s="117"/>
      <c r="T383" s="50">
        <f>R383*$T$1/31*E383</f>
        <v>0</v>
      </c>
      <c r="U383" s="50">
        <f>R383*$U$1/28*F383</f>
        <v>0</v>
      </c>
      <c r="V383" s="50">
        <f t="shared" si="184"/>
        <v>0</v>
      </c>
      <c r="W383" s="50">
        <f>R383*W$1/30*H383</f>
        <v>0</v>
      </c>
      <c r="X383" s="50">
        <f t="shared" si="186"/>
        <v>-0.54750647697600452</v>
      </c>
      <c r="Y383" s="50"/>
      <c r="Z383" s="50"/>
      <c r="AA383" s="50"/>
      <c r="AB383" s="50"/>
      <c r="AC383" s="50"/>
      <c r="AD383" s="50">
        <f t="shared" si="187"/>
        <v>0</v>
      </c>
      <c r="AE383" s="50">
        <f t="shared" si="188"/>
        <v>0</v>
      </c>
      <c r="AF383" s="50">
        <f t="shared" si="189"/>
        <v>0</v>
      </c>
      <c r="AG383" s="50">
        <f t="shared" si="181"/>
        <v>0</v>
      </c>
      <c r="AI383" s="50">
        <f t="shared" si="190"/>
        <v>0</v>
      </c>
      <c r="AJ383" s="50">
        <f t="shared" si="191"/>
        <v>0</v>
      </c>
      <c r="AK383" s="50">
        <f t="shared" si="192"/>
        <v>0</v>
      </c>
      <c r="AL383" s="50">
        <f t="shared" si="193"/>
        <v>0</v>
      </c>
      <c r="AR383" s="50">
        <f t="shared" si="194"/>
        <v>0</v>
      </c>
      <c r="AS383" s="50">
        <f t="shared" si="195"/>
        <v>0</v>
      </c>
      <c r="AT383" s="50">
        <f t="shared" si="196"/>
        <v>0</v>
      </c>
      <c r="AV383" s="49">
        <f t="shared" si="197"/>
        <v>0</v>
      </c>
      <c r="AW383" s="49">
        <f t="shared" si="198"/>
        <v>0</v>
      </c>
      <c r="AX383" s="49">
        <f t="shared" si="199"/>
        <v>0</v>
      </c>
      <c r="AY383" s="49">
        <f t="shared" si="200"/>
        <v>0</v>
      </c>
      <c r="AZ383" s="49">
        <f t="shared" si="201"/>
        <v>0</v>
      </c>
      <c r="BA383" s="49">
        <f t="shared" si="202"/>
        <v>0</v>
      </c>
      <c r="BB383" s="49">
        <f t="shared" si="203"/>
        <v>0</v>
      </c>
      <c r="BC383" s="49">
        <f t="shared" si="204"/>
        <v>0</v>
      </c>
      <c r="BD383" s="49">
        <f t="shared" si="205"/>
        <v>0</v>
      </c>
      <c r="BE383" s="49">
        <f t="shared" si="206"/>
        <v>0</v>
      </c>
      <c r="BF383" s="49">
        <f t="shared" si="207"/>
        <v>0</v>
      </c>
      <c r="BG383" s="49">
        <f t="shared" si="208"/>
        <v>0</v>
      </c>
      <c r="BH383" s="73">
        <f t="shared" si="209"/>
        <v>0</v>
      </c>
      <c r="BI383" s="49">
        <f>VLOOKUP(A383,'1_12'!B:Q,16,0)</f>
        <v>0</v>
      </c>
      <c r="BJ383" s="74">
        <f t="shared" si="210"/>
        <v>0</v>
      </c>
      <c r="BK383" s="50">
        <f t="shared" si="211"/>
        <v>0</v>
      </c>
    </row>
    <row r="384" spans="1:63" x14ac:dyDescent="0.3">
      <c r="A384" s="79" t="s">
        <v>2691</v>
      </c>
      <c r="B384" s="79" t="s">
        <v>150</v>
      </c>
      <c r="C384" s="79">
        <f>VLOOKUP(B384,Площадь!D:E,2,0)</f>
        <v>80.900000000000006</v>
      </c>
      <c r="D384" s="97">
        <f>VLOOKUP(A384,'[1]3+паркинг2023'!$A:$E,5,0)</f>
        <v>44973</v>
      </c>
      <c r="F384">
        <f>28-F383</f>
        <v>13</v>
      </c>
      <c r="G384">
        <v>31</v>
      </c>
      <c r="H384">
        <v>30</v>
      </c>
      <c r="I384">
        <v>31</v>
      </c>
      <c r="J384">
        <v>30</v>
      </c>
      <c r="K384">
        <v>31</v>
      </c>
      <c r="L384">
        <v>31</v>
      </c>
      <c r="M384">
        <v>30</v>
      </c>
      <c r="N384">
        <v>31</v>
      </c>
      <c r="O384">
        <v>30</v>
      </c>
      <c r="P384">
        <v>31</v>
      </c>
      <c r="Q384">
        <f t="shared" si="215"/>
        <v>319</v>
      </c>
      <c r="R384" s="113"/>
      <c r="S384" s="117">
        <f>VLOOKUP(B384,'Общие показания'!A:P,16,0)</f>
        <v>2.3204935230239965</v>
      </c>
      <c r="T384" s="50">
        <f t="shared" si="182"/>
        <v>0</v>
      </c>
      <c r="U384" s="50">
        <f>R383*$U$1/28*F384</f>
        <v>0</v>
      </c>
      <c r="V384" s="50">
        <f>R383*$V$1/31*G384</f>
        <v>0</v>
      </c>
      <c r="W384" s="50">
        <f>R383*W$1/30*H384</f>
        <v>0.54750647697600452</v>
      </c>
      <c r="X384" s="50">
        <f t="shared" si="186"/>
        <v>0.54750647697600452</v>
      </c>
      <c r="Y384" s="50"/>
      <c r="Z384" s="50"/>
      <c r="AA384" s="50"/>
      <c r="AB384" s="50"/>
      <c r="AC384" s="50"/>
      <c r="AD384" s="50">
        <f t="shared" si="187"/>
        <v>0.89054609406782048</v>
      </c>
      <c r="AE384" s="50">
        <f t="shared" si="188"/>
        <v>0.62230346038720241</v>
      </c>
      <c r="AF384" s="50">
        <f t="shared" si="189"/>
        <v>0.80764396856897347</v>
      </c>
      <c r="AG384" s="50">
        <f t="shared" si="181"/>
        <v>0</v>
      </c>
      <c r="AI384" s="50">
        <f t="shared" si="190"/>
        <v>0</v>
      </c>
      <c r="AJ384" s="50">
        <f t="shared" si="191"/>
        <v>0</v>
      </c>
      <c r="AK384" s="50">
        <f t="shared" si="192"/>
        <v>0</v>
      </c>
      <c r="AL384" s="50">
        <f t="shared" si="193"/>
        <v>0.54416188979938118</v>
      </c>
      <c r="AR384" s="50">
        <f t="shared" si="194"/>
        <v>0.67108445526659599</v>
      </c>
      <c r="AS384" s="50">
        <f t="shared" si="195"/>
        <v>0.7216356370147009</v>
      </c>
      <c r="AT384" s="50">
        <f t="shared" si="196"/>
        <v>1.0396918602177749</v>
      </c>
      <c r="AV384" s="49">
        <f t="shared" si="197"/>
        <v>0</v>
      </c>
      <c r="AW384" s="49">
        <f t="shared" si="198"/>
        <v>0</v>
      </c>
      <c r="AX384" s="49">
        <f t="shared" si="199"/>
        <v>0</v>
      </c>
      <c r="AY384" s="49">
        <f t="shared" si="200"/>
        <v>2930.4308970371744</v>
      </c>
      <c r="AZ384" s="49">
        <f t="shared" si="201"/>
        <v>0</v>
      </c>
      <c r="BA384" s="49">
        <f t="shared" si="202"/>
        <v>0</v>
      </c>
      <c r="BB384" s="49">
        <f t="shared" si="203"/>
        <v>0</v>
      </c>
      <c r="BC384" s="49">
        <f t="shared" si="204"/>
        <v>0</v>
      </c>
      <c r="BD384" s="49">
        <f t="shared" si="205"/>
        <v>0</v>
      </c>
      <c r="BE384" s="49">
        <f t="shared" si="206"/>
        <v>4191.9785814113347</v>
      </c>
      <c r="BF384" s="49">
        <f t="shared" si="207"/>
        <v>3607.6163555017729</v>
      </c>
      <c r="BG384" s="49">
        <f t="shared" si="208"/>
        <v>4958.9144053619957</v>
      </c>
      <c r="BH384" s="73">
        <f t="shared" si="209"/>
        <v>15688.94023931228</v>
      </c>
      <c r="BI384" s="49">
        <f>VLOOKUP(A384,'1_12'!B:Q,16,0)</f>
        <v>31271.759999999998</v>
      </c>
      <c r="BJ384" s="74">
        <f t="shared" si="210"/>
        <v>-15582.819760687718</v>
      </c>
      <c r="BK384" s="50">
        <f t="shared" si="211"/>
        <v>6.0203686055814313E-3</v>
      </c>
    </row>
    <row r="385" spans="1:63" x14ac:dyDescent="0.3">
      <c r="A385" s="79" t="s">
        <v>753</v>
      </c>
      <c r="B385" s="79" t="s">
        <v>160</v>
      </c>
      <c r="C385" s="79">
        <f>VLOOKUP(B385,Площадь!D:E,2,0)</f>
        <v>38.299999999999997</v>
      </c>
      <c r="D385" s="97"/>
      <c r="E385">
        <v>31</v>
      </c>
      <c r="F385">
        <v>28</v>
      </c>
      <c r="G385">
        <v>31</v>
      </c>
      <c r="H385">
        <v>30</v>
      </c>
      <c r="I385">
        <v>31</v>
      </c>
      <c r="J385">
        <v>30</v>
      </c>
      <c r="K385">
        <v>31</v>
      </c>
      <c r="L385">
        <v>31</v>
      </c>
      <c r="M385">
        <v>30</v>
      </c>
      <c r="N385">
        <v>31</v>
      </c>
      <c r="O385">
        <v>30</v>
      </c>
      <c r="P385">
        <v>31</v>
      </c>
      <c r="Q385">
        <f t="shared" ref="Q385:Q396" si="216">SUM(E385:P385)</f>
        <v>365</v>
      </c>
      <c r="R385" s="113">
        <f>VLOOKUP(B385,'Общие показания'!A:H,8,0)</f>
        <v>0.25920269552757685</v>
      </c>
      <c r="S385" s="117">
        <f>VLOOKUP(B385,'Общие показания'!A:P,16,0)</f>
        <v>1.2137973044724228</v>
      </c>
      <c r="T385" s="50">
        <f t="shared" si="182"/>
        <v>0</v>
      </c>
      <c r="U385" s="50">
        <f t="shared" si="183"/>
        <v>0</v>
      </c>
      <c r="V385" s="50">
        <f t="shared" si="184"/>
        <v>0</v>
      </c>
      <c r="W385" s="50">
        <f t="shared" si="185"/>
        <v>0.25920269552757685</v>
      </c>
      <c r="X385" s="50">
        <f t="shared" si="186"/>
        <v>0</v>
      </c>
      <c r="Y385" s="50"/>
      <c r="Z385" s="50"/>
      <c r="AA385" s="50"/>
      <c r="AB385" s="50"/>
      <c r="AC385" s="50"/>
      <c r="AD385" s="50">
        <f t="shared" si="187"/>
        <v>0.46582437647975589</v>
      </c>
      <c r="AE385" s="50">
        <f t="shared" si="188"/>
        <v>0.32551276497315884</v>
      </c>
      <c r="AF385" s="50">
        <f t="shared" si="189"/>
        <v>0.42246016301950806</v>
      </c>
      <c r="AG385" s="50">
        <f t="shared" si="181"/>
        <v>0</v>
      </c>
      <c r="AI385" s="50">
        <f t="shared" si="190"/>
        <v>0</v>
      </c>
      <c r="AJ385" s="50">
        <f t="shared" si="191"/>
        <v>0</v>
      </c>
      <c r="AK385" s="50">
        <f t="shared" si="192"/>
        <v>0</v>
      </c>
      <c r="AL385" s="50">
        <f t="shared" si="193"/>
        <v>0.25761928775421877</v>
      </c>
      <c r="AR385" s="50">
        <f t="shared" si="194"/>
        <v>0.317707473877758</v>
      </c>
      <c r="AS385" s="50">
        <f t="shared" si="195"/>
        <v>0.34163961554589667</v>
      </c>
      <c r="AT385" s="50">
        <f t="shared" si="196"/>
        <v>0.49221505866923076</v>
      </c>
      <c r="AV385" s="49">
        <f t="shared" si="197"/>
        <v>0</v>
      </c>
      <c r="AW385" s="49">
        <f t="shared" si="198"/>
        <v>0</v>
      </c>
      <c r="AX385" s="49">
        <f t="shared" si="199"/>
        <v>0</v>
      </c>
      <c r="AY385" s="49">
        <f t="shared" si="200"/>
        <v>1387.336259042321</v>
      </c>
      <c r="AZ385" s="49">
        <f t="shared" si="201"/>
        <v>0</v>
      </c>
      <c r="BA385" s="49">
        <f t="shared" si="202"/>
        <v>0</v>
      </c>
      <c r="BB385" s="49">
        <f t="shared" si="203"/>
        <v>0</v>
      </c>
      <c r="BC385" s="49">
        <f t="shared" si="204"/>
        <v>0</v>
      </c>
      <c r="BD385" s="49">
        <f t="shared" si="205"/>
        <v>0</v>
      </c>
      <c r="BE385" s="49">
        <f t="shared" si="206"/>
        <v>2103.2815578256964</v>
      </c>
      <c r="BF385" s="49">
        <f t="shared" si="207"/>
        <v>1790.8771641701321</v>
      </c>
      <c r="BG385" s="49">
        <f t="shared" si="208"/>
        <v>2455.317578092383</v>
      </c>
      <c r="BH385" s="73">
        <f t="shared" si="209"/>
        <v>7736.8125591305325</v>
      </c>
      <c r="BI385" s="49">
        <f>VLOOKUP(A385,'1_12'!B:Q,16,0)</f>
        <v>14804.819999999998</v>
      </c>
      <c r="BJ385" s="74">
        <f t="shared" si="210"/>
        <v>-7068.0074408694654</v>
      </c>
      <c r="BK385" s="50">
        <f t="shared" si="211"/>
        <v>6.2710649169867355E-3</v>
      </c>
    </row>
    <row r="386" spans="1:63" x14ac:dyDescent="0.3">
      <c r="A386" s="79" t="s">
        <v>1027</v>
      </c>
      <c r="B386" s="79" t="s">
        <v>153</v>
      </c>
      <c r="C386" s="79">
        <f>VLOOKUP(B386,Площадь!D:E,2,0)</f>
        <v>24</v>
      </c>
      <c r="D386" s="97"/>
      <c r="E386">
        <v>31</v>
      </c>
      <c r="F386">
        <v>28</v>
      </c>
      <c r="G386">
        <v>31</v>
      </c>
      <c r="H386">
        <v>30</v>
      </c>
      <c r="I386">
        <v>31</v>
      </c>
      <c r="J386">
        <v>30</v>
      </c>
      <c r="K386">
        <v>31</v>
      </c>
      <c r="L386">
        <v>31</v>
      </c>
      <c r="M386">
        <v>30</v>
      </c>
      <c r="N386">
        <v>31</v>
      </c>
      <c r="O386">
        <v>30</v>
      </c>
      <c r="P386">
        <v>31</v>
      </c>
      <c r="Q386">
        <f t="shared" si="216"/>
        <v>365</v>
      </c>
      <c r="R386" s="113">
        <f>VLOOKUP(B386,'Общие показания'!A:H,8,0)</f>
        <v>0.16242466560474791</v>
      </c>
      <c r="S386" s="117">
        <f>VLOOKUP(B386,'Общие показания'!A:P,16,0)</f>
        <v>1.1185753343952518</v>
      </c>
      <c r="T386" s="50">
        <f t="shared" si="182"/>
        <v>0</v>
      </c>
      <c r="U386" s="50">
        <f t="shared" si="183"/>
        <v>0</v>
      </c>
      <c r="V386" s="50">
        <f t="shared" si="184"/>
        <v>0</v>
      </c>
      <c r="W386" s="50">
        <f t="shared" si="185"/>
        <v>0.16242466560474791</v>
      </c>
      <c r="X386" s="50">
        <f t="shared" si="186"/>
        <v>0</v>
      </c>
      <c r="Y386" s="50"/>
      <c r="Z386" s="50"/>
      <c r="AA386" s="50"/>
      <c r="AB386" s="50"/>
      <c r="AC386" s="50"/>
      <c r="AD386" s="50">
        <f t="shared" si="187"/>
        <v>0.42928061857641153</v>
      </c>
      <c r="AE386" s="50">
        <f t="shared" si="188"/>
        <v>0.29997640346386734</v>
      </c>
      <c r="AF386" s="50">
        <f t="shared" si="189"/>
        <v>0.38931831235497288</v>
      </c>
      <c r="AG386" s="50">
        <f t="shared" si="181"/>
        <v>0</v>
      </c>
      <c r="AI386" s="50">
        <f t="shared" si="190"/>
        <v>0</v>
      </c>
      <c r="AJ386" s="50">
        <f t="shared" si="191"/>
        <v>0</v>
      </c>
      <c r="AK386" s="50">
        <f t="shared" si="192"/>
        <v>0</v>
      </c>
      <c r="AL386" s="50">
        <f t="shared" si="193"/>
        <v>0.16143245185642952</v>
      </c>
      <c r="AR386" s="50">
        <f t="shared" si="194"/>
        <v>0.19908562331765517</v>
      </c>
      <c r="AS386" s="50">
        <f t="shared" si="195"/>
        <v>0.21408226561622767</v>
      </c>
      <c r="AT386" s="50">
        <f t="shared" si="196"/>
        <v>0.30843763467523605</v>
      </c>
      <c r="AV386" s="49">
        <f t="shared" si="197"/>
        <v>0</v>
      </c>
      <c r="AW386" s="49">
        <f t="shared" si="198"/>
        <v>0</v>
      </c>
      <c r="AX386" s="49">
        <f t="shared" si="199"/>
        <v>0</v>
      </c>
      <c r="AY386" s="49">
        <f t="shared" si="200"/>
        <v>869.34909182808622</v>
      </c>
      <c r="AZ386" s="49">
        <f t="shared" si="201"/>
        <v>0</v>
      </c>
      <c r="BA386" s="49">
        <f t="shared" si="202"/>
        <v>0</v>
      </c>
      <c r="BB386" s="49">
        <f t="shared" si="203"/>
        <v>0</v>
      </c>
      <c r="BC386" s="49">
        <f t="shared" si="204"/>
        <v>0</v>
      </c>
      <c r="BD386" s="49">
        <f t="shared" si="205"/>
        <v>0</v>
      </c>
      <c r="BE386" s="49">
        <f t="shared" si="206"/>
        <v>1686.7612050907571</v>
      </c>
      <c r="BF386" s="49">
        <f t="shared" si="207"/>
        <v>1379.9185289318439</v>
      </c>
      <c r="BG386" s="49">
        <f t="shared" si="208"/>
        <v>1873.0281539700118</v>
      </c>
      <c r="BH386" s="73">
        <f t="shared" si="209"/>
        <v>5809.0569798206989</v>
      </c>
      <c r="BI386" s="49">
        <f>VLOOKUP(A386,'1_12'!B:Q,16,0)</f>
        <v>9277.11</v>
      </c>
      <c r="BJ386" s="74">
        <f t="shared" si="210"/>
        <v>-3468.0530201793017</v>
      </c>
      <c r="BK386" s="50">
        <f t="shared" si="211"/>
        <v>7.514020748144265E-3</v>
      </c>
    </row>
    <row r="387" spans="1:63" x14ac:dyDescent="0.3">
      <c r="A387" s="79" t="s">
        <v>1284</v>
      </c>
      <c r="B387" s="79" t="s">
        <v>325</v>
      </c>
      <c r="C387" s="79">
        <f>VLOOKUP(B387,Площадь!D:E,2,0)</f>
        <v>72.599999999999994</v>
      </c>
      <c r="D387" s="97"/>
      <c r="E387">
        <v>31</v>
      </c>
      <c r="F387">
        <v>28</v>
      </c>
      <c r="G387">
        <v>31</v>
      </c>
      <c r="H387">
        <v>30</v>
      </c>
      <c r="I387">
        <v>31</v>
      </c>
      <c r="J387">
        <v>30</v>
      </c>
      <c r="K387">
        <v>31</v>
      </c>
      <c r="L387">
        <v>31</v>
      </c>
      <c r="M387">
        <v>30</v>
      </c>
      <c r="N387">
        <v>31</v>
      </c>
      <c r="O387">
        <v>30</v>
      </c>
      <c r="P387">
        <v>31</v>
      </c>
      <c r="Q387">
        <f t="shared" si="216"/>
        <v>365</v>
      </c>
      <c r="R387" s="113">
        <f>VLOOKUP(B387,'Общие показания'!A:H,8,0)</f>
        <v>0.49133461345436241</v>
      </c>
      <c r="S387" s="117">
        <f>VLOOKUP(B387,'Общие показания'!A:P,16,0)</f>
        <v>1.8566653865456377</v>
      </c>
      <c r="T387" s="50">
        <f t="shared" si="182"/>
        <v>0</v>
      </c>
      <c r="U387" s="50">
        <f t="shared" si="183"/>
        <v>0</v>
      </c>
      <c r="V387" s="50">
        <f t="shared" si="184"/>
        <v>0</v>
      </c>
      <c r="W387" s="50">
        <f t="shared" si="185"/>
        <v>0.49133461345436247</v>
      </c>
      <c r="X387" s="50">
        <f t="shared" si="186"/>
        <v>0</v>
      </c>
      <c r="Y387" s="50"/>
      <c r="Z387" s="50"/>
      <c r="AA387" s="50"/>
      <c r="AB387" s="50"/>
      <c r="AC387" s="50"/>
      <c r="AD387" s="50">
        <f t="shared" si="187"/>
        <v>0.71254071238450045</v>
      </c>
      <c r="AE387" s="50">
        <f t="shared" si="188"/>
        <v>0.49791532851287557</v>
      </c>
      <c r="AF387" s="50">
        <f t="shared" si="189"/>
        <v>0.6462093456482616</v>
      </c>
      <c r="AG387" s="50">
        <f t="shared" ref="AG387:AG450" si="217">S387-AD387-AE387-AF387</f>
        <v>0</v>
      </c>
      <c r="AI387" s="50">
        <f t="shared" si="190"/>
        <v>0</v>
      </c>
      <c r="AJ387" s="50">
        <f t="shared" si="191"/>
        <v>0</v>
      </c>
      <c r="AK387" s="50">
        <f t="shared" si="192"/>
        <v>0</v>
      </c>
      <c r="AL387" s="50">
        <f t="shared" si="193"/>
        <v>0.48833316686569922</v>
      </c>
      <c r="AR387" s="50">
        <f t="shared" si="194"/>
        <v>0.60223401053590675</v>
      </c>
      <c r="AS387" s="50">
        <f t="shared" si="195"/>
        <v>0.64759885348908874</v>
      </c>
      <c r="AT387" s="50">
        <f t="shared" si="196"/>
        <v>0.93302384489258894</v>
      </c>
      <c r="AV387" s="49">
        <f t="shared" si="197"/>
        <v>0</v>
      </c>
      <c r="AW387" s="49">
        <f t="shared" si="198"/>
        <v>0</v>
      </c>
      <c r="AX387" s="49">
        <f t="shared" si="199"/>
        <v>0</v>
      </c>
      <c r="AY387" s="49">
        <f t="shared" si="200"/>
        <v>2629.781002779961</v>
      </c>
      <c r="AZ387" s="49">
        <f t="shared" si="201"/>
        <v>0</v>
      </c>
      <c r="BA387" s="49">
        <f t="shared" si="202"/>
        <v>0</v>
      </c>
      <c r="BB387" s="49">
        <f t="shared" si="203"/>
        <v>0</v>
      </c>
      <c r="BC387" s="49">
        <f t="shared" si="204"/>
        <v>0</v>
      </c>
      <c r="BD387" s="49">
        <f t="shared" si="205"/>
        <v>0</v>
      </c>
      <c r="BE387" s="49">
        <f t="shared" si="206"/>
        <v>3529.3286752186245</v>
      </c>
      <c r="BF387" s="49">
        <f t="shared" si="207"/>
        <v>3074.972449598793</v>
      </c>
      <c r="BG387" s="49">
        <f t="shared" si="208"/>
        <v>4239.2304073602381</v>
      </c>
      <c r="BH387" s="73">
        <f t="shared" si="209"/>
        <v>13473.312534957618</v>
      </c>
      <c r="BI387" s="49">
        <f>VLOOKUP(A387,'1_12'!B:Q,16,0)</f>
        <v>28063.350000000006</v>
      </c>
      <c r="BJ387" s="74">
        <f t="shared" si="210"/>
        <v>-14590.037465042387</v>
      </c>
      <c r="BK387" s="50">
        <f t="shared" si="211"/>
        <v>5.7612372311562025E-3</v>
      </c>
    </row>
    <row r="388" spans="1:63" x14ac:dyDescent="0.3">
      <c r="A388" s="79" t="s">
        <v>1460</v>
      </c>
      <c r="B388" s="79" t="s">
        <v>165</v>
      </c>
      <c r="C388" s="79">
        <f>VLOOKUP(B388,Площадь!D:E,2,0)</f>
        <v>33.4</v>
      </c>
      <c r="D388" s="97"/>
      <c r="E388">
        <v>31</v>
      </c>
      <c r="F388">
        <v>28</v>
      </c>
      <c r="G388">
        <v>31</v>
      </c>
      <c r="H388">
        <v>30</v>
      </c>
      <c r="I388">
        <v>31</v>
      </c>
      <c r="J388">
        <v>30</v>
      </c>
      <c r="K388">
        <v>31</v>
      </c>
      <c r="L388">
        <v>31</v>
      </c>
      <c r="M388">
        <v>30</v>
      </c>
      <c r="N388">
        <v>31</v>
      </c>
      <c r="O388">
        <v>30</v>
      </c>
      <c r="P388">
        <v>31</v>
      </c>
      <c r="Q388">
        <f t="shared" si="216"/>
        <v>365</v>
      </c>
      <c r="R388" s="113">
        <f>VLOOKUP(B388,'Общие показания'!A:H,8,0)</f>
        <v>0</v>
      </c>
      <c r="S388" s="117">
        <f>VLOOKUP(B388,'Общие показания'!A:P,16,0)</f>
        <v>1.6460000000000008</v>
      </c>
      <c r="T388" s="50">
        <f t="shared" ref="T388:T451" si="218">R388*$T$1/31*E388</f>
        <v>0</v>
      </c>
      <c r="U388" s="50">
        <f t="shared" ref="U388:U451" si="219">R388*$U$1/28*F388</f>
        <v>0</v>
      </c>
      <c r="V388" s="50">
        <f t="shared" ref="V388:V451" si="220">R388*$V$1/31*G388</f>
        <v>0</v>
      </c>
      <c r="W388" s="50">
        <f t="shared" ref="W388:W451" si="221">R388*W$1/30*H388</f>
        <v>0</v>
      </c>
      <c r="X388" s="50">
        <f t="shared" ref="X388:X451" si="222">SUM(T388:W388)-R388</f>
        <v>0</v>
      </c>
      <c r="Y388" s="50"/>
      <c r="Z388" s="50"/>
      <c r="AA388" s="50"/>
      <c r="AB388" s="50"/>
      <c r="AC388" s="50"/>
      <c r="AD388" s="50">
        <f t="shared" ref="AD388:AD451" si="223">(S388*$AD$1)/31*N388</f>
        <v>0.63169272238493324</v>
      </c>
      <c r="AE388" s="50">
        <f t="shared" ref="AE388:AE451" si="224">(S388*$AE$1)/30*O388</f>
        <v>0.4414196745796059</v>
      </c>
      <c r="AF388" s="50">
        <f t="shared" ref="AF388:AF451" si="225">(S388*$AF$1)/31*P388</f>
        <v>0.57288760303546149</v>
      </c>
      <c r="AG388" s="50">
        <f t="shared" si="217"/>
        <v>0</v>
      </c>
      <c r="AI388" s="50">
        <f t="shared" ref="AI388:AI451" si="226">(C388*$AI$1)/31*E388</f>
        <v>0</v>
      </c>
      <c r="AJ388" s="50">
        <f t="shared" ref="AJ388:AJ451" si="227">(C388*$AJ$1)/28*F388</f>
        <v>0</v>
      </c>
      <c r="AK388" s="50">
        <f t="shared" ref="AK388:AK451" si="228">(C388*$AK$1)/31*G388</f>
        <v>0</v>
      </c>
      <c r="AL388" s="50">
        <f t="shared" ref="AL388:AL451" si="229">(C388*$AL$1)/30*H388</f>
        <v>0.22466016216686441</v>
      </c>
      <c r="AR388" s="50">
        <f t="shared" ref="AR388:AR451" si="230">(C388*$AR$1)/31*N388</f>
        <v>0.27706082578373675</v>
      </c>
      <c r="AS388" s="50">
        <f t="shared" ref="AS388:AS451" si="231">(C388*$AS$1)/30*O388</f>
        <v>0.29793115298258355</v>
      </c>
      <c r="AT388" s="50">
        <f t="shared" ref="AT388:AT451" si="232">(C388*$AT$1)/31*P388</f>
        <v>0.4292423749230368</v>
      </c>
      <c r="AV388" s="49">
        <f t="shared" ref="AV388:AV451" si="233">(T388+AI388)*$AV$1</f>
        <v>0</v>
      </c>
      <c r="AW388" s="49">
        <f t="shared" ref="AW388:AW451" si="234">(U388+AJ388)*$AW$1</f>
        <v>0</v>
      </c>
      <c r="AX388" s="49">
        <f t="shared" ref="AX388:AX451" si="235">(V388+AK388)*$AX$1</f>
        <v>0</v>
      </c>
      <c r="AY388" s="49">
        <f t="shared" ref="AY388:AY451" si="236">(W388+AL388)*$AY$1</f>
        <v>603.06875291424421</v>
      </c>
      <c r="AZ388" s="49">
        <f t="shared" ref="AZ388:AZ451" si="237">(Y388+AM388)*$AZ$1</f>
        <v>0</v>
      </c>
      <c r="BA388" s="49">
        <f t="shared" ref="BA388:BA451" si="238">(Z388+AN388)*$BA$1</f>
        <v>0</v>
      </c>
      <c r="BB388" s="49">
        <f t="shared" ref="BB388:BB451" si="239">(AA388+AO388)*$BB$1</f>
        <v>0</v>
      </c>
      <c r="BC388" s="49">
        <f t="shared" ref="BC388:BC451" si="240">(AB388+AP388)*$BC$1</f>
        <v>0</v>
      </c>
      <c r="BD388" s="49">
        <f t="shared" ref="BD388:BD451" si="241">(AC388+AQ388)*$BD$1</f>
        <v>0</v>
      </c>
      <c r="BE388" s="49">
        <f t="shared" ref="BE388:BE451" si="242">(AD388+AR388)*$BE$1</f>
        <v>2439.4216745620511</v>
      </c>
      <c r="BF388" s="49">
        <f t="shared" ref="BF388:BF451" si="243">(AE388+AS388)*$BF$1</f>
        <v>1984.6837874748387</v>
      </c>
      <c r="BG388" s="49">
        <f t="shared" ref="BG388:BG451" si="244">(AF388+AT388)*$BG$1</f>
        <v>2690.0776276326746</v>
      </c>
      <c r="BH388" s="73">
        <f t="shared" ref="BH388:BH451" si="245">SUM(AV388:BG388)</f>
        <v>7717.251842583808</v>
      </c>
      <c r="BI388" s="49">
        <f>VLOOKUP(A388,'1_12'!B:Q,16,0)</f>
        <v>12910.680000000002</v>
      </c>
      <c r="BJ388" s="74">
        <f t="shared" ref="BJ388:BJ451" si="246">BH388-BI388</f>
        <v>-5193.4281574161942</v>
      </c>
      <c r="BK388" s="50">
        <f t="shared" ref="BK388:BK451" si="247">(SUM(T388:W388)+SUM(AD388:AF388)+SUM(AI388:AL388)+SUM(AR388:AT388))/12/C388</f>
        <v>7.1728905086233087E-3</v>
      </c>
    </row>
    <row r="389" spans="1:63" x14ac:dyDescent="0.3">
      <c r="A389" s="79" t="s">
        <v>1210</v>
      </c>
      <c r="B389" s="79" t="s">
        <v>147</v>
      </c>
      <c r="C389" s="79">
        <f>VLOOKUP(B389,Площадь!D:E,2,0)</f>
        <v>60.2</v>
      </c>
      <c r="D389" s="97"/>
      <c r="E389">
        <v>31</v>
      </c>
      <c r="F389">
        <v>28</v>
      </c>
      <c r="G389">
        <v>31</v>
      </c>
      <c r="H389">
        <v>30</v>
      </c>
      <c r="I389">
        <v>31</v>
      </c>
      <c r="J389">
        <v>30</v>
      </c>
      <c r="K389">
        <v>31</v>
      </c>
      <c r="L389">
        <v>31</v>
      </c>
      <c r="M389">
        <v>30</v>
      </c>
      <c r="N389">
        <v>31</v>
      </c>
      <c r="O389">
        <v>30</v>
      </c>
      <c r="P389">
        <v>31</v>
      </c>
      <c r="Q389">
        <f t="shared" si="216"/>
        <v>365</v>
      </c>
      <c r="R389" s="113">
        <f>VLOOKUP(B389,'Общие показания'!A:H,8,0)</f>
        <v>0.82799999999999996</v>
      </c>
      <c r="S389" s="117">
        <f>VLOOKUP(B389,'Общие показания'!A:P,16,0)</f>
        <v>2.0309999999999988</v>
      </c>
      <c r="T389" s="50">
        <f t="shared" si="218"/>
        <v>0</v>
      </c>
      <c r="U389" s="50">
        <f t="shared" si="219"/>
        <v>0</v>
      </c>
      <c r="V389" s="50">
        <f t="shared" si="220"/>
        <v>0</v>
      </c>
      <c r="W389" s="50">
        <f t="shared" si="221"/>
        <v>0.82799999999999996</v>
      </c>
      <c r="X389" s="50">
        <f t="shared" si="222"/>
        <v>0</v>
      </c>
      <c r="Y389" s="50"/>
      <c r="Z389" s="50"/>
      <c r="AA389" s="50"/>
      <c r="AB389" s="50"/>
      <c r="AC389" s="50"/>
      <c r="AD389" s="50">
        <f t="shared" si="223"/>
        <v>0.77944588041543017</v>
      </c>
      <c r="AE389" s="50">
        <f t="shared" si="224"/>
        <v>0.54466789737009635</v>
      </c>
      <c r="AF389" s="50">
        <f t="shared" si="225"/>
        <v>0.70688622221447217</v>
      </c>
      <c r="AG389" s="50">
        <f t="shared" si="217"/>
        <v>0</v>
      </c>
      <c r="AI389" s="50">
        <f t="shared" si="226"/>
        <v>0</v>
      </c>
      <c r="AJ389" s="50">
        <f t="shared" si="227"/>
        <v>0</v>
      </c>
      <c r="AK389" s="50">
        <f t="shared" si="228"/>
        <v>0</v>
      </c>
      <c r="AL389" s="50">
        <f t="shared" si="229"/>
        <v>0.40492640007321073</v>
      </c>
      <c r="AR389" s="50">
        <f t="shared" si="230"/>
        <v>0.4993731051551184</v>
      </c>
      <c r="AS389" s="50">
        <f t="shared" si="231"/>
        <v>0.53698968292070448</v>
      </c>
      <c r="AT389" s="50">
        <f t="shared" si="232"/>
        <v>0.77366440031038375</v>
      </c>
      <c r="AV389" s="49">
        <f t="shared" si="233"/>
        <v>0</v>
      </c>
      <c r="AW389" s="49">
        <f t="shared" si="234"/>
        <v>0</v>
      </c>
      <c r="AX389" s="49">
        <f t="shared" si="235"/>
        <v>0</v>
      </c>
      <c r="AY389" s="49">
        <f t="shared" si="236"/>
        <v>3309.6183113005241</v>
      </c>
      <c r="AZ389" s="49">
        <f t="shared" si="237"/>
        <v>0</v>
      </c>
      <c r="BA389" s="49">
        <f t="shared" si="238"/>
        <v>0</v>
      </c>
      <c r="BB389" s="49">
        <f t="shared" si="239"/>
        <v>0</v>
      </c>
      <c r="BC389" s="49">
        <f t="shared" si="240"/>
        <v>0</v>
      </c>
      <c r="BD389" s="49">
        <f t="shared" si="241"/>
        <v>0</v>
      </c>
      <c r="BE389" s="49">
        <f t="shared" si="242"/>
        <v>3432.8105321061576</v>
      </c>
      <c r="BF389" s="49">
        <f t="shared" si="243"/>
        <v>2903.5583422294144</v>
      </c>
      <c r="BG389" s="49">
        <f t="shared" si="244"/>
        <v>3974.3308690808226</v>
      </c>
      <c r="BH389" s="73">
        <f t="shared" si="245"/>
        <v>13620.31805471692</v>
      </c>
      <c r="BI389" s="49">
        <f>VLOOKUP(A389,'1_12'!B:Q,16,0)</f>
        <v>23270.22</v>
      </c>
      <c r="BJ389" s="74">
        <f t="shared" si="246"/>
        <v>-9649.9019452830817</v>
      </c>
      <c r="BK389" s="50">
        <f t="shared" si="247"/>
        <v>7.0237452774908858E-3</v>
      </c>
    </row>
    <row r="390" spans="1:63" x14ac:dyDescent="0.3">
      <c r="A390" s="79" t="s">
        <v>865</v>
      </c>
      <c r="B390" s="79" t="s">
        <v>140</v>
      </c>
      <c r="C390" s="79">
        <f>VLOOKUP(B390,Площадь!D:E,2,0)</f>
        <v>71.400000000000006</v>
      </c>
      <c r="D390" s="97"/>
      <c r="E390">
        <v>31</v>
      </c>
      <c r="F390">
        <v>28</v>
      </c>
      <c r="G390">
        <v>31</v>
      </c>
      <c r="H390">
        <v>30</v>
      </c>
      <c r="I390">
        <v>31</v>
      </c>
      <c r="J390">
        <v>30</v>
      </c>
      <c r="K390">
        <v>31</v>
      </c>
      <c r="L390">
        <v>31</v>
      </c>
      <c r="M390">
        <v>30</v>
      </c>
      <c r="N390">
        <v>31</v>
      </c>
      <c r="O390">
        <v>30</v>
      </c>
      <c r="P390">
        <v>31</v>
      </c>
      <c r="Q390">
        <f t="shared" si="216"/>
        <v>365</v>
      </c>
      <c r="R390" s="113">
        <f>VLOOKUP(B390,'Общие показания'!A:H,8,0)</f>
        <v>0.48321338017412513</v>
      </c>
      <c r="S390" s="117">
        <f>VLOOKUP(B390,'Общие показания'!A:P,16,0)</f>
        <v>3.2207866198258763</v>
      </c>
      <c r="T390" s="50">
        <f t="shared" si="218"/>
        <v>0</v>
      </c>
      <c r="U390" s="50">
        <f t="shared" si="219"/>
        <v>0</v>
      </c>
      <c r="V390" s="50">
        <f t="shared" si="220"/>
        <v>0</v>
      </c>
      <c r="W390" s="50">
        <f t="shared" si="221"/>
        <v>0.48321338017412518</v>
      </c>
      <c r="X390" s="50">
        <f t="shared" si="222"/>
        <v>0</v>
      </c>
      <c r="Y390" s="50"/>
      <c r="Z390" s="50"/>
      <c r="AA390" s="50"/>
      <c r="AB390" s="50"/>
      <c r="AC390" s="50"/>
      <c r="AD390" s="50">
        <f t="shared" si="223"/>
        <v>1.2360555699263511</v>
      </c>
      <c r="AE390" s="50">
        <f t="shared" si="224"/>
        <v>0.86374154411536241</v>
      </c>
      <c r="AF390" s="50">
        <f t="shared" si="225"/>
        <v>1.1209895057841626</v>
      </c>
      <c r="AG390" s="50">
        <f t="shared" si="217"/>
        <v>0</v>
      </c>
      <c r="AI390" s="50">
        <f t="shared" si="226"/>
        <v>0</v>
      </c>
      <c r="AJ390" s="50">
        <f t="shared" si="227"/>
        <v>0</v>
      </c>
      <c r="AK390" s="50">
        <f t="shared" si="228"/>
        <v>0</v>
      </c>
      <c r="AL390" s="50">
        <f t="shared" si="229"/>
        <v>0.48026154427287782</v>
      </c>
      <c r="AR390" s="50">
        <f t="shared" si="230"/>
        <v>0.59227972937002415</v>
      </c>
      <c r="AS390" s="50">
        <f t="shared" si="231"/>
        <v>0.63689474020827741</v>
      </c>
      <c r="AT390" s="50">
        <f t="shared" si="232"/>
        <v>0.91760196315882736</v>
      </c>
      <c r="AV390" s="49">
        <f t="shared" si="233"/>
        <v>0</v>
      </c>
      <c r="AW390" s="49">
        <f t="shared" si="234"/>
        <v>0</v>
      </c>
      <c r="AX390" s="49">
        <f t="shared" si="235"/>
        <v>0</v>
      </c>
      <c r="AY390" s="49">
        <f t="shared" si="236"/>
        <v>2586.313548188557</v>
      </c>
      <c r="AZ390" s="49">
        <f t="shared" si="237"/>
        <v>0</v>
      </c>
      <c r="BA390" s="49">
        <f t="shared" si="238"/>
        <v>0</v>
      </c>
      <c r="BB390" s="49">
        <f t="shared" si="239"/>
        <v>0</v>
      </c>
      <c r="BC390" s="49">
        <f t="shared" si="240"/>
        <v>0</v>
      </c>
      <c r="BD390" s="49">
        <f t="shared" si="241"/>
        <v>0</v>
      </c>
      <c r="BE390" s="49">
        <f t="shared" si="242"/>
        <v>4907.910144019218</v>
      </c>
      <c r="BF390" s="49">
        <f t="shared" si="243"/>
        <v>4028.2480161870062</v>
      </c>
      <c r="BG390" s="49">
        <f t="shared" si="244"/>
        <v>5472.3133955718049</v>
      </c>
      <c r="BH390" s="73">
        <f t="shared" si="245"/>
        <v>16994.785103966587</v>
      </c>
      <c r="BI390" s="49">
        <f>VLOOKUP(A390,'1_12'!B:Q,16,0)</f>
        <v>27599.49</v>
      </c>
      <c r="BJ390" s="74">
        <f t="shared" si="246"/>
        <v>-10604.704896033414</v>
      </c>
      <c r="BK390" s="50">
        <f t="shared" si="247"/>
        <v>7.3891666398342758E-3</v>
      </c>
    </row>
    <row r="391" spans="1:63" x14ac:dyDescent="0.3">
      <c r="A391" s="79" t="s">
        <v>1144</v>
      </c>
      <c r="B391" s="79" t="s">
        <v>288</v>
      </c>
      <c r="C391" s="79">
        <f>VLOOKUP(B391,Площадь!D:E,2,0)</f>
        <v>79.599999999999994</v>
      </c>
      <c r="D391" s="97"/>
      <c r="E391">
        <v>31</v>
      </c>
      <c r="F391">
        <v>28</v>
      </c>
      <c r="G391">
        <v>31</v>
      </c>
      <c r="H391">
        <v>30</v>
      </c>
      <c r="I391">
        <v>31</v>
      </c>
      <c r="J391">
        <v>30</v>
      </c>
      <c r="K391">
        <v>31</v>
      </c>
      <c r="L391">
        <v>31</v>
      </c>
      <c r="M391">
        <v>30</v>
      </c>
      <c r="N391">
        <v>31</v>
      </c>
      <c r="O391">
        <v>30</v>
      </c>
      <c r="P391">
        <v>31</v>
      </c>
      <c r="Q391">
        <f t="shared" si="216"/>
        <v>365</v>
      </c>
      <c r="R391" s="113">
        <f>VLOOKUP(B391,'Общие показания'!A:H,8,0)</f>
        <v>0.53870847425574719</v>
      </c>
      <c r="S391" s="117">
        <f>VLOOKUP(B391,'Общие показания'!A:P,16,0)</f>
        <v>3.1272915257442548</v>
      </c>
      <c r="T391" s="50">
        <f t="shared" si="218"/>
        <v>0</v>
      </c>
      <c r="U391" s="50">
        <f t="shared" si="219"/>
        <v>0</v>
      </c>
      <c r="V391" s="50">
        <f t="shared" si="220"/>
        <v>0</v>
      </c>
      <c r="W391" s="50">
        <f t="shared" si="221"/>
        <v>0.53870847425574719</v>
      </c>
      <c r="X391" s="50">
        <f t="shared" si="222"/>
        <v>0</v>
      </c>
      <c r="Y391" s="50"/>
      <c r="Z391" s="50"/>
      <c r="AA391" s="50"/>
      <c r="AB391" s="50"/>
      <c r="AC391" s="50"/>
      <c r="AD391" s="50">
        <f t="shared" si="223"/>
        <v>1.2001745428850055</v>
      </c>
      <c r="AE391" s="50">
        <f t="shared" si="224"/>
        <v>0.83866829137885024</v>
      </c>
      <c r="AF391" s="50">
        <f t="shared" si="225"/>
        <v>1.088448691480399</v>
      </c>
      <c r="AG391" s="50">
        <f t="shared" si="217"/>
        <v>0</v>
      </c>
      <c r="AI391" s="50">
        <f t="shared" si="226"/>
        <v>0</v>
      </c>
      <c r="AJ391" s="50">
        <f t="shared" si="227"/>
        <v>0</v>
      </c>
      <c r="AK391" s="50">
        <f t="shared" si="228"/>
        <v>0</v>
      </c>
      <c r="AL391" s="50">
        <f t="shared" si="229"/>
        <v>0.53541763199049119</v>
      </c>
      <c r="AR391" s="50">
        <f t="shared" si="230"/>
        <v>0.66030065067022292</v>
      </c>
      <c r="AS391" s="50">
        <f t="shared" si="231"/>
        <v>0.71003951429382173</v>
      </c>
      <c r="AT391" s="50">
        <f t="shared" si="232"/>
        <v>1.0229848216728661</v>
      </c>
      <c r="AV391" s="49">
        <f t="shared" si="233"/>
        <v>0</v>
      </c>
      <c r="AW391" s="49">
        <f t="shared" si="234"/>
        <v>0</v>
      </c>
      <c r="AX391" s="49">
        <f t="shared" si="235"/>
        <v>0</v>
      </c>
      <c r="AY391" s="49">
        <f t="shared" si="236"/>
        <v>2883.3411545631525</v>
      </c>
      <c r="AZ391" s="49">
        <f t="shared" si="237"/>
        <v>0</v>
      </c>
      <c r="BA391" s="49">
        <f t="shared" si="238"/>
        <v>0</v>
      </c>
      <c r="BB391" s="49">
        <f t="shared" si="239"/>
        <v>0</v>
      </c>
      <c r="BC391" s="49">
        <f t="shared" si="240"/>
        <v>0</v>
      </c>
      <c r="BD391" s="49">
        <f t="shared" si="241"/>
        <v>0</v>
      </c>
      <c r="BE391" s="49">
        <f t="shared" si="242"/>
        <v>4994.1851905719132</v>
      </c>
      <c r="BF391" s="49">
        <f t="shared" si="243"/>
        <v>4157.2892852354935</v>
      </c>
      <c r="BG391" s="49">
        <f t="shared" si="244"/>
        <v>5667.8476653680991</v>
      </c>
      <c r="BH391" s="73">
        <f t="shared" si="245"/>
        <v>17702.663295738657</v>
      </c>
      <c r="BI391" s="49">
        <f>VLOOKUP(A391,'1_12'!B:Q,16,0)</f>
        <v>30769.199999999997</v>
      </c>
      <c r="BJ391" s="74">
        <f t="shared" si="246"/>
        <v>-13066.53670426134</v>
      </c>
      <c r="BK391" s="50">
        <f t="shared" si="247"/>
        <v>6.9040437799700628E-3</v>
      </c>
    </row>
    <row r="392" spans="1:63" x14ac:dyDescent="0.3">
      <c r="A392" s="79" t="s">
        <v>2262</v>
      </c>
      <c r="B392" s="79" t="s">
        <v>68</v>
      </c>
      <c r="C392" s="79">
        <f>VLOOKUP(B392,Площадь!D:E,2,0)</f>
        <v>36.799999999999997</v>
      </c>
      <c r="D392" s="97"/>
      <c r="E392">
        <v>31</v>
      </c>
      <c r="F392">
        <v>28</v>
      </c>
      <c r="G392">
        <v>31</v>
      </c>
      <c r="H392">
        <v>30</v>
      </c>
      <c r="I392">
        <v>31</v>
      </c>
      <c r="J392">
        <v>30</v>
      </c>
      <c r="K392">
        <v>31</v>
      </c>
      <c r="L392">
        <v>31</v>
      </c>
      <c r="M392">
        <v>30</v>
      </c>
      <c r="N392">
        <v>31</v>
      </c>
      <c r="O392">
        <v>30</v>
      </c>
      <c r="P392">
        <v>31</v>
      </c>
      <c r="Q392">
        <f t="shared" si="216"/>
        <v>365</v>
      </c>
      <c r="R392" s="113">
        <f>VLOOKUP(B392,'Общие показания'!A:H,8,0)</f>
        <v>0.24905115392728014</v>
      </c>
      <c r="S392" s="117">
        <f>VLOOKUP(B392,'Общие показания'!A:P,16,0)</f>
        <v>0</v>
      </c>
      <c r="T392" s="50">
        <f t="shared" si="218"/>
        <v>0</v>
      </c>
      <c r="U392" s="50">
        <f t="shared" si="219"/>
        <v>0</v>
      </c>
      <c r="V392" s="50">
        <f t="shared" si="220"/>
        <v>0</v>
      </c>
      <c r="W392" s="50">
        <f t="shared" si="221"/>
        <v>0.24905115392728017</v>
      </c>
      <c r="X392" s="50">
        <f t="shared" si="222"/>
        <v>0</v>
      </c>
      <c r="Y392" s="50"/>
      <c r="Z392" s="50"/>
      <c r="AA392" s="50"/>
      <c r="AB392" s="50"/>
      <c r="AC392" s="50"/>
      <c r="AD392" s="50">
        <f t="shared" si="223"/>
        <v>0</v>
      </c>
      <c r="AE392" s="50">
        <f t="shared" si="224"/>
        <v>0</v>
      </c>
      <c r="AF392" s="50">
        <f t="shared" si="225"/>
        <v>0</v>
      </c>
      <c r="AG392" s="50">
        <f t="shared" si="217"/>
        <v>0</v>
      </c>
      <c r="AI392" s="50">
        <f t="shared" si="226"/>
        <v>0</v>
      </c>
      <c r="AJ392" s="50">
        <f t="shared" si="227"/>
        <v>0</v>
      </c>
      <c r="AK392" s="50">
        <f t="shared" si="228"/>
        <v>0</v>
      </c>
      <c r="AL392" s="50">
        <f t="shared" si="229"/>
        <v>0.24752975951319192</v>
      </c>
      <c r="AR392" s="50">
        <f t="shared" si="230"/>
        <v>0.30526462242040453</v>
      </c>
      <c r="AS392" s="50">
        <f t="shared" si="231"/>
        <v>0.32825947394488242</v>
      </c>
      <c r="AT392" s="50">
        <f t="shared" si="232"/>
        <v>0.4729377065020286</v>
      </c>
      <c r="AV392" s="49">
        <f t="shared" si="233"/>
        <v>0</v>
      </c>
      <c r="AW392" s="49">
        <f t="shared" si="234"/>
        <v>0</v>
      </c>
      <c r="AX392" s="49">
        <f t="shared" si="235"/>
        <v>0</v>
      </c>
      <c r="AY392" s="49">
        <f t="shared" si="236"/>
        <v>1333.0019408030657</v>
      </c>
      <c r="AZ392" s="49">
        <f t="shared" si="237"/>
        <v>0</v>
      </c>
      <c r="BA392" s="49">
        <f t="shared" si="238"/>
        <v>0</v>
      </c>
      <c r="BB392" s="49">
        <f t="shared" si="239"/>
        <v>0</v>
      </c>
      <c r="BC392" s="49">
        <f t="shared" si="240"/>
        <v>0</v>
      </c>
      <c r="BD392" s="49">
        <f t="shared" si="241"/>
        <v>0</v>
      </c>
      <c r="BE392" s="49">
        <f t="shared" si="242"/>
        <v>819.44014184043715</v>
      </c>
      <c r="BF392" s="49">
        <f t="shared" si="243"/>
        <v>881.16660147868458</v>
      </c>
      <c r="BG392" s="49">
        <f t="shared" si="244"/>
        <v>1269.5350618257855</v>
      </c>
      <c r="BH392" s="73">
        <f t="shared" si="245"/>
        <v>4303.143745947973</v>
      </c>
      <c r="BI392" s="49">
        <f>VLOOKUP(A392,'1_12'!B:Q,16,0)</f>
        <v>14224.949999999997</v>
      </c>
      <c r="BJ392" s="74">
        <f t="shared" si="246"/>
        <v>-9921.8062540520241</v>
      </c>
      <c r="BK392" s="50">
        <f t="shared" si="247"/>
        <v>3.6300786148274178E-3</v>
      </c>
    </row>
    <row r="393" spans="1:63" x14ac:dyDescent="0.3">
      <c r="A393" s="79" t="s">
        <v>1081</v>
      </c>
      <c r="B393" s="79" t="s">
        <v>88</v>
      </c>
      <c r="C393" s="79">
        <f>VLOOKUP(B393,Площадь!D:E,2,0)</f>
        <v>22.7</v>
      </c>
      <c r="D393" s="97"/>
      <c r="E393">
        <v>31</v>
      </c>
      <c r="F393">
        <v>28</v>
      </c>
      <c r="G393">
        <v>31</v>
      </c>
      <c r="H393">
        <v>30</v>
      </c>
      <c r="I393">
        <v>31</v>
      </c>
      <c r="J393">
        <v>30</v>
      </c>
      <c r="K393">
        <v>31</v>
      </c>
      <c r="L393">
        <v>31</v>
      </c>
      <c r="M393">
        <v>30</v>
      </c>
      <c r="N393">
        <v>31</v>
      </c>
      <c r="O393">
        <v>30</v>
      </c>
      <c r="P393">
        <v>31</v>
      </c>
      <c r="Q393">
        <f t="shared" si="216"/>
        <v>365</v>
      </c>
      <c r="R393" s="113">
        <f>VLOOKUP(B393,'Общие показания'!A:H,8,0)</f>
        <v>0</v>
      </c>
      <c r="S393" s="117">
        <f>VLOOKUP(B393,'Общие показания'!A:P,16,0)</f>
        <v>0.79100000000000037</v>
      </c>
      <c r="T393" s="50">
        <f t="shared" si="218"/>
        <v>0</v>
      </c>
      <c r="U393" s="50">
        <f t="shared" si="219"/>
        <v>0</v>
      </c>
      <c r="V393" s="50">
        <f t="shared" si="220"/>
        <v>0</v>
      </c>
      <c r="W393" s="50">
        <f t="shared" si="221"/>
        <v>0</v>
      </c>
      <c r="X393" s="50">
        <f t="shared" si="222"/>
        <v>0</v>
      </c>
      <c r="Y393" s="50"/>
      <c r="Z393" s="50"/>
      <c r="AA393" s="50"/>
      <c r="AB393" s="50"/>
      <c r="AC393" s="50"/>
      <c r="AD393" s="50">
        <f t="shared" si="223"/>
        <v>0.3035655792262954</v>
      </c>
      <c r="AE393" s="50">
        <f t="shared" si="224"/>
        <v>0.2121281668240998</v>
      </c>
      <c r="AF393" s="50">
        <f t="shared" si="225"/>
        <v>0.27530625394960512</v>
      </c>
      <c r="AG393" s="50">
        <f t="shared" si="217"/>
        <v>0</v>
      </c>
      <c r="AI393" s="50">
        <f t="shared" si="226"/>
        <v>0</v>
      </c>
      <c r="AJ393" s="50">
        <f t="shared" si="227"/>
        <v>0</v>
      </c>
      <c r="AK393" s="50">
        <f t="shared" si="228"/>
        <v>0</v>
      </c>
      <c r="AL393" s="50">
        <f t="shared" si="229"/>
        <v>0.15268819404753958</v>
      </c>
      <c r="AR393" s="50">
        <f t="shared" si="230"/>
        <v>0.18830181872128215</v>
      </c>
      <c r="AS393" s="50">
        <f t="shared" si="231"/>
        <v>0.20248614289534869</v>
      </c>
      <c r="AT393" s="50">
        <f t="shared" si="232"/>
        <v>0.29173059613032742</v>
      </c>
      <c r="AV393" s="49">
        <f t="shared" si="233"/>
        <v>0</v>
      </c>
      <c r="AW393" s="49">
        <f t="shared" si="234"/>
        <v>0</v>
      </c>
      <c r="AX393" s="49">
        <f t="shared" si="235"/>
        <v>0</v>
      </c>
      <c r="AY393" s="49">
        <f t="shared" si="236"/>
        <v>409.87008057345338</v>
      </c>
      <c r="AZ393" s="49">
        <f t="shared" si="237"/>
        <v>0</v>
      </c>
      <c r="BA393" s="49">
        <f t="shared" si="238"/>
        <v>0</v>
      </c>
      <c r="BB393" s="49">
        <f t="shared" si="239"/>
        <v>0</v>
      </c>
      <c r="BC393" s="49">
        <f t="shared" si="240"/>
        <v>0</v>
      </c>
      <c r="BD393" s="49">
        <f t="shared" si="241"/>
        <v>0</v>
      </c>
      <c r="BE393" s="49">
        <f t="shared" si="242"/>
        <v>1320.3491683545594</v>
      </c>
      <c r="BF393" s="49">
        <f t="shared" si="243"/>
        <v>1112.9740684384988</v>
      </c>
      <c r="BG393" s="49">
        <f t="shared" si="244"/>
        <v>1522.1310388805678</v>
      </c>
      <c r="BH393" s="73">
        <f t="shared" si="245"/>
        <v>4365.3243562470798</v>
      </c>
      <c r="BI393" s="49">
        <f>VLOOKUP(A393,'1_12'!B:Q,16,0)</f>
        <v>8774.64</v>
      </c>
      <c r="BJ393" s="74">
        <f t="shared" si="246"/>
        <v>-4409.3156437529196</v>
      </c>
      <c r="BK393" s="50">
        <f t="shared" si="247"/>
        <v>5.9699219963087313E-3</v>
      </c>
    </row>
    <row r="394" spans="1:63" x14ac:dyDescent="0.3">
      <c r="A394" s="79" t="s">
        <v>872</v>
      </c>
      <c r="B394" s="79" t="s">
        <v>125</v>
      </c>
      <c r="C394" s="79">
        <f>VLOOKUP(B394,Площадь!D:E,2,0)</f>
        <v>32.4</v>
      </c>
      <c r="D394" s="97"/>
      <c r="E394">
        <v>31</v>
      </c>
      <c r="F394">
        <v>28</v>
      </c>
      <c r="G394">
        <v>31</v>
      </c>
      <c r="H394">
        <v>30</v>
      </c>
      <c r="I394">
        <v>31</v>
      </c>
      <c r="J394">
        <v>30</v>
      </c>
      <c r="K394">
        <v>31</v>
      </c>
      <c r="L394">
        <v>31</v>
      </c>
      <c r="M394">
        <v>30</v>
      </c>
      <c r="N394">
        <v>31</v>
      </c>
      <c r="O394">
        <v>30</v>
      </c>
      <c r="P394">
        <v>31</v>
      </c>
      <c r="Q394">
        <f t="shared" si="216"/>
        <v>365</v>
      </c>
      <c r="R394" s="113">
        <f>VLOOKUP(B394,'Общие показания'!A:H,8,0)</f>
        <v>0.21927329856640967</v>
      </c>
      <c r="S394" s="117">
        <f>VLOOKUP(B394,'Общие показания'!A:P,16,0)</f>
        <v>1.9877267014335906</v>
      </c>
      <c r="T394" s="50">
        <f t="shared" si="218"/>
        <v>0</v>
      </c>
      <c r="U394" s="50">
        <f t="shared" si="219"/>
        <v>0</v>
      </c>
      <c r="V394" s="50">
        <f t="shared" si="220"/>
        <v>0</v>
      </c>
      <c r="W394" s="50">
        <f t="shared" si="221"/>
        <v>0.21927329856640967</v>
      </c>
      <c r="X394" s="50">
        <f t="shared" si="222"/>
        <v>0</v>
      </c>
      <c r="Y394" s="50"/>
      <c r="Z394" s="50"/>
      <c r="AA394" s="50"/>
      <c r="AB394" s="50"/>
      <c r="AC394" s="50"/>
      <c r="AD394" s="50">
        <f t="shared" si="223"/>
        <v>0.76283869464508369</v>
      </c>
      <c r="AE394" s="50">
        <f t="shared" si="224"/>
        <v>0.53306298523694329</v>
      </c>
      <c r="AF394" s="50">
        <f t="shared" si="225"/>
        <v>0.69182502155156356</v>
      </c>
      <c r="AG394" s="50">
        <f t="shared" si="217"/>
        <v>0</v>
      </c>
      <c r="AI394" s="50">
        <f t="shared" si="226"/>
        <v>0</v>
      </c>
      <c r="AJ394" s="50">
        <f t="shared" si="227"/>
        <v>0</v>
      </c>
      <c r="AK394" s="50">
        <f t="shared" si="228"/>
        <v>0</v>
      </c>
      <c r="AL394" s="50">
        <f t="shared" si="229"/>
        <v>0.21793381000617984</v>
      </c>
      <c r="AR394" s="50">
        <f t="shared" si="230"/>
        <v>0.26876559147883444</v>
      </c>
      <c r="AS394" s="50">
        <f t="shared" si="231"/>
        <v>0.28901105858190734</v>
      </c>
      <c r="AT394" s="50">
        <f t="shared" si="232"/>
        <v>0.41639080681156865</v>
      </c>
      <c r="AV394" s="49">
        <f t="shared" si="233"/>
        <v>0</v>
      </c>
      <c r="AW394" s="49">
        <f t="shared" si="234"/>
        <v>0</v>
      </c>
      <c r="AX394" s="49">
        <f t="shared" si="235"/>
        <v>0</v>
      </c>
      <c r="AY394" s="49">
        <f t="shared" si="236"/>
        <v>1173.6212739679163</v>
      </c>
      <c r="AZ394" s="49">
        <f t="shared" si="237"/>
        <v>0</v>
      </c>
      <c r="BA394" s="49">
        <f t="shared" si="238"/>
        <v>0</v>
      </c>
      <c r="BB394" s="49">
        <f t="shared" si="239"/>
        <v>0</v>
      </c>
      <c r="BC394" s="49">
        <f t="shared" si="240"/>
        <v>0</v>
      </c>
      <c r="BD394" s="49">
        <f t="shared" si="241"/>
        <v>0</v>
      </c>
      <c r="BE394" s="49">
        <f t="shared" si="242"/>
        <v>2769.1972814996006</v>
      </c>
      <c r="BF394" s="49">
        <f t="shared" si="243"/>
        <v>2206.74268026557</v>
      </c>
      <c r="BG394" s="49">
        <f t="shared" si="244"/>
        <v>2974.850241024858</v>
      </c>
      <c r="BH394" s="73">
        <f t="shared" si="245"/>
        <v>9124.4114767579449</v>
      </c>
      <c r="BI394" s="49">
        <f>VLOOKUP(A394,'1_12'!B:Q,16,0)</f>
        <v>12524.13</v>
      </c>
      <c r="BJ394" s="74">
        <f t="shared" si="246"/>
        <v>-3399.7185232420543</v>
      </c>
      <c r="BK394" s="50">
        <f t="shared" si="247"/>
        <v>8.742544410695708E-3</v>
      </c>
    </row>
    <row r="395" spans="1:63" x14ac:dyDescent="0.3">
      <c r="A395" s="79" t="s">
        <v>2417</v>
      </c>
      <c r="B395" s="79" t="s">
        <v>142</v>
      </c>
      <c r="C395" s="79">
        <f>VLOOKUP(B395,Площадь!D:E,2,0)</f>
        <v>58.6</v>
      </c>
      <c r="D395" s="97"/>
      <c r="E395">
        <v>30</v>
      </c>
      <c r="Q395">
        <f t="shared" si="216"/>
        <v>30</v>
      </c>
      <c r="R395" s="113"/>
      <c r="S395" s="117">
        <f>VLOOKUP(B395,'Общие показания'!A:P,16,0)</f>
        <v>1.7714131081484072</v>
      </c>
      <c r="T395" s="50">
        <f t="shared" si="218"/>
        <v>0</v>
      </c>
      <c r="U395" s="50">
        <f t="shared" si="219"/>
        <v>0</v>
      </c>
      <c r="V395" s="50">
        <f t="shared" si="220"/>
        <v>0</v>
      </c>
      <c r="W395" s="50">
        <f t="shared" si="221"/>
        <v>0</v>
      </c>
      <c r="X395" s="50">
        <f t="shared" si="222"/>
        <v>0</v>
      </c>
      <c r="Y395" s="50"/>
      <c r="Z395" s="50"/>
      <c r="AA395" s="50"/>
      <c r="AB395" s="50"/>
      <c r="AC395" s="50"/>
      <c r="AD395" s="50">
        <f>(S395*$AD$1)/31*N395</f>
        <v>0</v>
      </c>
      <c r="AE395" s="50">
        <f t="shared" si="224"/>
        <v>0</v>
      </c>
      <c r="AF395" s="50">
        <f t="shared" si="225"/>
        <v>0</v>
      </c>
      <c r="AG395" s="50">
        <f>S395-AD395-AE395-AF395</f>
        <v>1.7714131081484072</v>
      </c>
      <c r="AI395" s="50">
        <f t="shared" si="226"/>
        <v>0</v>
      </c>
      <c r="AJ395" s="50">
        <f t="shared" si="227"/>
        <v>0</v>
      </c>
      <c r="AK395" s="50">
        <f t="shared" si="228"/>
        <v>0</v>
      </c>
      <c r="AL395" s="50">
        <f t="shared" si="229"/>
        <v>0</v>
      </c>
      <c r="AR395" s="50">
        <f t="shared" si="230"/>
        <v>0</v>
      </c>
      <c r="AS395" s="50">
        <f t="shared" si="231"/>
        <v>0</v>
      </c>
      <c r="AT395" s="50">
        <f t="shared" si="232"/>
        <v>0</v>
      </c>
      <c r="AV395" s="49">
        <f t="shared" si="233"/>
        <v>0</v>
      </c>
      <c r="AW395" s="49">
        <f t="shared" si="234"/>
        <v>0</v>
      </c>
      <c r="AX395" s="49">
        <f t="shared" si="235"/>
        <v>0</v>
      </c>
      <c r="AY395" s="49">
        <f t="shared" si="236"/>
        <v>0</v>
      </c>
      <c r="AZ395" s="49">
        <f t="shared" si="237"/>
        <v>0</v>
      </c>
      <c r="BA395" s="49">
        <f t="shared" si="238"/>
        <v>0</v>
      </c>
      <c r="BB395" s="49">
        <f t="shared" si="239"/>
        <v>0</v>
      </c>
      <c r="BC395" s="49">
        <f t="shared" si="240"/>
        <v>0</v>
      </c>
      <c r="BD395" s="49">
        <f t="shared" si="241"/>
        <v>0</v>
      </c>
      <c r="BE395" s="49">
        <f t="shared" si="242"/>
        <v>0</v>
      </c>
      <c r="BF395" s="49">
        <f t="shared" si="243"/>
        <v>0</v>
      </c>
      <c r="BG395" s="49">
        <f t="shared" si="244"/>
        <v>0</v>
      </c>
      <c r="BH395" s="73">
        <f t="shared" si="245"/>
        <v>0</v>
      </c>
      <c r="BI395" s="49">
        <f>VLOOKUP(A395,'1_12'!B:Q,16,0)</f>
        <v>0</v>
      </c>
      <c r="BJ395" s="74">
        <f t="shared" si="246"/>
        <v>0</v>
      </c>
      <c r="BK395" s="50">
        <f t="shared" si="247"/>
        <v>0</v>
      </c>
    </row>
    <row r="396" spans="1:63" x14ac:dyDescent="0.3">
      <c r="A396" s="79" t="s">
        <v>2422</v>
      </c>
      <c r="B396" s="79" t="s">
        <v>142</v>
      </c>
      <c r="C396" s="79">
        <f>VLOOKUP(B396,Площадь!D:E,2,0)</f>
        <v>58.6</v>
      </c>
      <c r="D396" s="97">
        <f>VLOOKUP(A396,'[1]3+паркинг2023'!$A:$E,5,0)</f>
        <v>44957</v>
      </c>
      <c r="E396">
        <f>31-E395</f>
        <v>1</v>
      </c>
      <c r="F396">
        <v>28</v>
      </c>
      <c r="G396">
        <v>31</v>
      </c>
      <c r="H396">
        <v>30</v>
      </c>
      <c r="I396">
        <v>31</v>
      </c>
      <c r="J396">
        <v>30</v>
      </c>
      <c r="K396">
        <v>31</v>
      </c>
      <c r="L396">
        <v>31</v>
      </c>
      <c r="M396">
        <v>30</v>
      </c>
      <c r="N396">
        <v>31</v>
      </c>
      <c r="O396">
        <v>30</v>
      </c>
      <c r="P396">
        <v>31</v>
      </c>
      <c r="Q396">
        <f t="shared" si="216"/>
        <v>335</v>
      </c>
      <c r="R396" s="113">
        <f>VLOOKUP(B396,'Общие показания'!A:H,8,0)</f>
        <v>0.39658689185159285</v>
      </c>
      <c r="S396" s="117"/>
      <c r="T396" s="50">
        <f t="shared" si="218"/>
        <v>0</v>
      </c>
      <c r="U396" s="50">
        <f t="shared" si="219"/>
        <v>0</v>
      </c>
      <c r="V396" s="50">
        <f t="shared" si="220"/>
        <v>0</v>
      </c>
      <c r="W396" s="50">
        <f>R396*W$1/30*H396</f>
        <v>0.39658689185159285</v>
      </c>
      <c r="X396" s="50">
        <f t="shared" si="222"/>
        <v>0</v>
      </c>
      <c r="Y396" s="50"/>
      <c r="Z396" s="50"/>
      <c r="AA396" s="50"/>
      <c r="AB396" s="50"/>
      <c r="AC396" s="50"/>
      <c r="AD396" s="50">
        <f>(S395*$AD$1)/31*N396</f>
        <v>0.67982306728713426</v>
      </c>
      <c r="AE396" s="50">
        <f>(S395*$AE$1)/30*O396</f>
        <v>0.47505261102364382</v>
      </c>
      <c r="AF396" s="50">
        <f>(S395*$AF$1)/31*P396</f>
        <v>0.61653742983762905</v>
      </c>
      <c r="AG396" s="50">
        <f t="shared" si="217"/>
        <v>-1.771413108148407</v>
      </c>
      <c r="AI396" s="50">
        <f t="shared" si="226"/>
        <v>0</v>
      </c>
      <c r="AJ396" s="50">
        <f t="shared" si="227"/>
        <v>0</v>
      </c>
      <c r="AK396" s="50">
        <f t="shared" si="228"/>
        <v>0</v>
      </c>
      <c r="AL396" s="50">
        <f t="shared" si="229"/>
        <v>0.39416423661611544</v>
      </c>
      <c r="AR396" s="50">
        <f t="shared" si="230"/>
        <v>0.48610073026727463</v>
      </c>
      <c r="AS396" s="50">
        <f t="shared" si="231"/>
        <v>0.52271753187962267</v>
      </c>
      <c r="AT396" s="50">
        <f t="shared" si="232"/>
        <v>0.75310189133203476</v>
      </c>
      <c r="AV396" s="49">
        <f t="shared" si="233"/>
        <v>0</v>
      </c>
      <c r="AW396" s="49">
        <f t="shared" si="234"/>
        <v>0</v>
      </c>
      <c r="AX396" s="49">
        <f t="shared" si="235"/>
        <v>0</v>
      </c>
      <c r="AY396" s="49">
        <f t="shared" si="236"/>
        <v>2122.6606992135776</v>
      </c>
      <c r="AZ396" s="49">
        <f t="shared" si="237"/>
        <v>0</v>
      </c>
      <c r="BA396" s="49">
        <f t="shared" si="238"/>
        <v>0</v>
      </c>
      <c r="BB396" s="49">
        <f t="shared" si="239"/>
        <v>0</v>
      </c>
      <c r="BC396" s="49">
        <f t="shared" si="240"/>
        <v>0</v>
      </c>
      <c r="BD396" s="49">
        <f t="shared" si="241"/>
        <v>0</v>
      </c>
      <c r="BE396" s="49">
        <f t="shared" si="242"/>
        <v>3129.7592052031537</v>
      </c>
      <c r="BF396" s="49">
        <f t="shared" si="243"/>
        <v>2678.3742608038124</v>
      </c>
      <c r="BG396" s="49">
        <f t="shared" si="244"/>
        <v>3676.6050081749991</v>
      </c>
      <c r="BH396" s="73">
        <f t="shared" si="245"/>
        <v>11607.399173395541</v>
      </c>
      <c r="BI396" s="49">
        <f>VLOOKUP(A396,'1_12'!B:Q,16,0)</f>
        <v>22651.74</v>
      </c>
      <c r="BJ396" s="74">
        <f t="shared" si="246"/>
        <v>-11044.340826604461</v>
      </c>
      <c r="BK396" s="50">
        <f t="shared" si="247"/>
        <v>6.1491530007039916E-3</v>
      </c>
    </row>
    <row r="397" spans="1:63" x14ac:dyDescent="0.3">
      <c r="A397" s="79" t="s">
        <v>2522</v>
      </c>
      <c r="B397" s="79" t="s">
        <v>172</v>
      </c>
      <c r="C397" s="79">
        <f>VLOOKUP(B397,Площадь!D:E,2,0)</f>
        <v>69.8</v>
      </c>
      <c r="D397" s="97"/>
      <c r="E397">
        <v>31</v>
      </c>
      <c r="F397">
        <v>28</v>
      </c>
      <c r="G397">
        <v>31</v>
      </c>
      <c r="H397">
        <v>30</v>
      </c>
      <c r="I397">
        <v>31</v>
      </c>
      <c r="J397">
        <v>30</v>
      </c>
      <c r="K397">
        <v>31</v>
      </c>
      <c r="L397">
        <v>31</v>
      </c>
      <c r="M397">
        <v>30</v>
      </c>
      <c r="N397">
        <v>31</v>
      </c>
      <c r="O397">
        <v>30</v>
      </c>
      <c r="P397">
        <v>31</v>
      </c>
      <c r="Q397">
        <f t="shared" ref="Q397:Q404" si="248">SUM(E397:P397)</f>
        <v>365</v>
      </c>
      <c r="R397" s="113">
        <f>VLOOKUP(B397,'Общие показания'!A:H,8,0)</f>
        <v>0.47238506913380851</v>
      </c>
      <c r="S397" s="117">
        <f>VLOOKUP(B397,'Общие показания'!A:P,16,0)</f>
        <v>1.8846149308661921</v>
      </c>
      <c r="T397" s="50">
        <f t="shared" si="218"/>
        <v>0</v>
      </c>
      <c r="U397" s="50">
        <f t="shared" si="219"/>
        <v>0</v>
      </c>
      <c r="V397" s="50">
        <f t="shared" si="220"/>
        <v>0</v>
      </c>
      <c r="W397" s="50">
        <f t="shared" si="221"/>
        <v>0.47238506913380851</v>
      </c>
      <c r="X397" s="50">
        <f t="shared" si="222"/>
        <v>0</v>
      </c>
      <c r="Y397" s="50"/>
      <c r="Z397" s="50"/>
      <c r="AA397" s="50"/>
      <c r="AB397" s="50"/>
      <c r="AC397" s="50"/>
      <c r="AD397" s="50">
        <f t="shared" si="223"/>
        <v>0.72326703300495576</v>
      </c>
      <c r="AE397" s="50">
        <f t="shared" si="224"/>
        <v>0.50541075910742439</v>
      </c>
      <c r="AF397" s="50">
        <f t="shared" si="225"/>
        <v>0.65593713875381188</v>
      </c>
      <c r="AG397" s="50">
        <f t="shared" si="217"/>
        <v>0</v>
      </c>
      <c r="AI397" s="50">
        <f t="shared" si="226"/>
        <v>0</v>
      </c>
      <c r="AJ397" s="50">
        <f t="shared" si="227"/>
        <v>0</v>
      </c>
      <c r="AK397" s="50">
        <f t="shared" si="228"/>
        <v>0</v>
      </c>
      <c r="AL397" s="50">
        <f t="shared" si="229"/>
        <v>0.46949938081578246</v>
      </c>
      <c r="AR397" s="50">
        <f t="shared" si="230"/>
        <v>0.57900735448218044</v>
      </c>
      <c r="AS397" s="50">
        <f t="shared" si="231"/>
        <v>0.62262258916719548</v>
      </c>
      <c r="AT397" s="50">
        <f t="shared" si="232"/>
        <v>0.89703945418047815</v>
      </c>
      <c r="AV397" s="49">
        <f t="shared" si="233"/>
        <v>0</v>
      </c>
      <c r="AW397" s="49">
        <f t="shared" si="234"/>
        <v>0</v>
      </c>
      <c r="AX397" s="49">
        <f t="shared" si="235"/>
        <v>0</v>
      </c>
      <c r="AY397" s="49">
        <f t="shared" si="236"/>
        <v>2528.356942066684</v>
      </c>
      <c r="AZ397" s="49">
        <f t="shared" si="237"/>
        <v>0</v>
      </c>
      <c r="BA397" s="49">
        <f t="shared" si="238"/>
        <v>0</v>
      </c>
      <c r="BB397" s="49">
        <f t="shared" si="239"/>
        <v>0</v>
      </c>
      <c r="BC397" s="49">
        <f t="shared" si="240"/>
        <v>0</v>
      </c>
      <c r="BD397" s="49">
        <f t="shared" si="241"/>
        <v>0</v>
      </c>
      <c r="BE397" s="49">
        <f t="shared" si="242"/>
        <v>3495.7732747949694</v>
      </c>
      <c r="BF397" s="49">
        <f t="shared" si="243"/>
        <v>3028.0475987744589</v>
      </c>
      <c r="BG397" s="49">
        <f t="shared" si="244"/>
        <v>4168.7482470090908</v>
      </c>
      <c r="BH397" s="73">
        <f t="shared" si="245"/>
        <v>13220.926062645203</v>
      </c>
      <c r="BI397" s="49">
        <f>VLOOKUP(A397,'1_12'!B:Q,16,0)</f>
        <v>26981.01</v>
      </c>
      <c r="BJ397" s="74">
        <f t="shared" si="246"/>
        <v>-13760.083937354795</v>
      </c>
      <c r="BK397" s="50">
        <f t="shared" si="247"/>
        <v>5.880096440598899E-3</v>
      </c>
    </row>
    <row r="398" spans="1:63" x14ac:dyDescent="0.3">
      <c r="A398" s="79" t="s">
        <v>866</v>
      </c>
      <c r="B398" s="79" t="s">
        <v>162</v>
      </c>
      <c r="C398" s="79">
        <f>VLOOKUP(B398,Площадь!D:E,2,0)</f>
        <v>79.599999999999994</v>
      </c>
      <c r="D398" s="97"/>
      <c r="E398">
        <v>31</v>
      </c>
      <c r="F398">
        <v>28</v>
      </c>
      <c r="G398">
        <v>31</v>
      </c>
      <c r="H398">
        <v>30</v>
      </c>
      <c r="I398">
        <v>31</v>
      </c>
      <c r="J398">
        <v>30</v>
      </c>
      <c r="K398">
        <v>31</v>
      </c>
      <c r="L398">
        <v>31</v>
      </c>
      <c r="M398">
        <v>30</v>
      </c>
      <c r="N398">
        <v>31</v>
      </c>
      <c r="O398">
        <v>30</v>
      </c>
      <c r="P398">
        <v>31</v>
      </c>
      <c r="Q398">
        <f t="shared" si="248"/>
        <v>365</v>
      </c>
      <c r="R398" s="113">
        <f>VLOOKUP(B398,'Общие показания'!A:H,8,0)</f>
        <v>3.859</v>
      </c>
      <c r="S398" s="117">
        <f>VLOOKUP(B398,'Общие показания'!A:P,16,0)</f>
        <v>0</v>
      </c>
      <c r="T398" s="50">
        <f t="shared" si="218"/>
        <v>0</v>
      </c>
      <c r="U398" s="50">
        <f t="shared" si="219"/>
        <v>0</v>
      </c>
      <c r="V398" s="50">
        <f t="shared" si="220"/>
        <v>0</v>
      </c>
      <c r="W398" s="50">
        <f t="shared" si="221"/>
        <v>3.8589999999999995</v>
      </c>
      <c r="X398" s="50">
        <f t="shared" si="222"/>
        <v>0</v>
      </c>
      <c r="Y398" s="50"/>
      <c r="Z398" s="50"/>
      <c r="AA398" s="50"/>
      <c r="AB398" s="50"/>
      <c r="AC398" s="50"/>
      <c r="AD398" s="50">
        <f t="shared" si="223"/>
        <v>0</v>
      </c>
      <c r="AE398" s="50">
        <f t="shared" si="224"/>
        <v>0</v>
      </c>
      <c r="AF398" s="50">
        <f t="shared" si="225"/>
        <v>0</v>
      </c>
      <c r="AG398" s="50">
        <f t="shared" si="217"/>
        <v>0</v>
      </c>
      <c r="AI398" s="50">
        <f t="shared" si="226"/>
        <v>0</v>
      </c>
      <c r="AJ398" s="50">
        <f t="shared" si="227"/>
        <v>0</v>
      </c>
      <c r="AK398" s="50">
        <f t="shared" si="228"/>
        <v>0</v>
      </c>
      <c r="AL398" s="50">
        <f t="shared" si="229"/>
        <v>0.53541763199049119</v>
      </c>
      <c r="AR398" s="50">
        <f t="shared" si="230"/>
        <v>0.66030065067022292</v>
      </c>
      <c r="AS398" s="50">
        <f t="shared" si="231"/>
        <v>0.71003951429382173</v>
      </c>
      <c r="AT398" s="50">
        <f t="shared" si="232"/>
        <v>1.0229848216728661</v>
      </c>
      <c r="AV398" s="49">
        <f t="shared" si="233"/>
        <v>0</v>
      </c>
      <c r="AW398" s="49">
        <f t="shared" si="234"/>
        <v>0</v>
      </c>
      <c r="AX398" s="49">
        <f t="shared" si="235"/>
        <v>0</v>
      </c>
      <c r="AY398" s="49">
        <f t="shared" si="236"/>
        <v>11796.198914609995</v>
      </c>
      <c r="AZ398" s="49">
        <f t="shared" si="237"/>
        <v>0</v>
      </c>
      <c r="BA398" s="49">
        <f t="shared" si="238"/>
        <v>0</v>
      </c>
      <c r="BB398" s="49">
        <f t="shared" si="239"/>
        <v>0</v>
      </c>
      <c r="BC398" s="49">
        <f t="shared" si="240"/>
        <v>0</v>
      </c>
      <c r="BD398" s="49">
        <f t="shared" si="241"/>
        <v>0</v>
      </c>
      <c r="BE398" s="49">
        <f t="shared" si="242"/>
        <v>1772.4846546331196</v>
      </c>
      <c r="BF398" s="49">
        <f t="shared" si="243"/>
        <v>1906.0016705897633</v>
      </c>
      <c r="BG398" s="49">
        <f t="shared" si="244"/>
        <v>2746.0595359057747</v>
      </c>
      <c r="BH398" s="73">
        <f t="shared" si="245"/>
        <v>18220.744775738651</v>
      </c>
      <c r="BI398" s="49">
        <f>VLOOKUP(A398,'1_12'!B:Q,16,0)</f>
        <v>30769.199999999997</v>
      </c>
      <c r="BJ398" s="74">
        <f t="shared" si="246"/>
        <v>-12548.455224261346</v>
      </c>
      <c r="BK398" s="50">
        <f t="shared" si="247"/>
        <v>7.1060957062682173E-3</v>
      </c>
    </row>
    <row r="399" spans="1:63" x14ac:dyDescent="0.3">
      <c r="A399" s="79" t="s">
        <v>2175</v>
      </c>
      <c r="B399" s="79" t="s">
        <v>87</v>
      </c>
      <c r="C399" s="79">
        <f>VLOOKUP(B399,Площадь!D:E,2,0)</f>
        <v>57.1</v>
      </c>
      <c r="D399" s="97"/>
      <c r="E399">
        <v>31</v>
      </c>
      <c r="F399">
        <v>28</v>
      </c>
      <c r="G399">
        <v>31</v>
      </c>
      <c r="H399">
        <v>30</v>
      </c>
      <c r="I399">
        <v>31</v>
      </c>
      <c r="J399">
        <v>30</v>
      </c>
      <c r="K399">
        <v>31</v>
      </c>
      <c r="L399">
        <v>31</v>
      </c>
      <c r="M399">
        <v>30</v>
      </c>
      <c r="N399">
        <v>31</v>
      </c>
      <c r="O399">
        <v>30</v>
      </c>
      <c r="P399">
        <v>31</v>
      </c>
      <c r="Q399">
        <f t="shared" si="248"/>
        <v>365</v>
      </c>
      <c r="R399" s="113">
        <f>VLOOKUP(B399,'Общие показания'!A:H,8,0)</f>
        <v>0.38643535025129611</v>
      </c>
      <c r="S399" s="117">
        <f>VLOOKUP(B399,'Общие показания'!A:P,16,0)</f>
        <v>2.961564649748702</v>
      </c>
      <c r="T399" s="50">
        <f t="shared" si="218"/>
        <v>0</v>
      </c>
      <c r="U399" s="50">
        <f t="shared" si="219"/>
        <v>0</v>
      </c>
      <c r="V399" s="50">
        <f t="shared" si="220"/>
        <v>0</v>
      </c>
      <c r="W399" s="50">
        <f t="shared" si="221"/>
        <v>0.38643535025129611</v>
      </c>
      <c r="X399" s="50">
        <f t="shared" si="222"/>
        <v>0</v>
      </c>
      <c r="Y399" s="50"/>
      <c r="Z399" s="50"/>
      <c r="AA399" s="50"/>
      <c r="AB399" s="50"/>
      <c r="AC399" s="50"/>
      <c r="AD399" s="50">
        <f t="shared" si="223"/>
        <v>1.1365728044463779</v>
      </c>
      <c r="AE399" s="50">
        <f t="shared" si="224"/>
        <v>0.7942241214693414</v>
      </c>
      <c r="AF399" s="50">
        <f t="shared" si="225"/>
        <v>1.0307677238329827</v>
      </c>
      <c r="AG399" s="50">
        <f t="shared" si="217"/>
        <v>0</v>
      </c>
      <c r="AI399" s="50">
        <f t="shared" si="226"/>
        <v>0</v>
      </c>
      <c r="AJ399" s="50">
        <f t="shared" si="227"/>
        <v>0</v>
      </c>
      <c r="AK399" s="50">
        <f t="shared" si="228"/>
        <v>0</v>
      </c>
      <c r="AL399" s="50">
        <f t="shared" si="229"/>
        <v>0.38407470837508856</v>
      </c>
      <c r="AR399" s="50">
        <f t="shared" si="230"/>
        <v>0.47365787880992122</v>
      </c>
      <c r="AS399" s="50">
        <f t="shared" si="231"/>
        <v>0.50933739027860836</v>
      </c>
      <c r="AT399" s="50">
        <f t="shared" si="232"/>
        <v>0.73382453916483248</v>
      </c>
      <c r="AV399" s="49">
        <f t="shared" si="233"/>
        <v>0</v>
      </c>
      <c r="AW399" s="49">
        <f t="shared" si="234"/>
        <v>0</v>
      </c>
      <c r="AX399" s="49">
        <f t="shared" si="235"/>
        <v>0</v>
      </c>
      <c r="AY399" s="49">
        <f t="shared" si="236"/>
        <v>2068.3263809743221</v>
      </c>
      <c r="AZ399" s="49">
        <f t="shared" si="237"/>
        <v>0</v>
      </c>
      <c r="BA399" s="49">
        <f t="shared" si="238"/>
        <v>0</v>
      </c>
      <c r="BB399" s="49">
        <f t="shared" si="239"/>
        <v>0</v>
      </c>
      <c r="BC399" s="49">
        <f t="shared" si="240"/>
        <v>0</v>
      </c>
      <c r="BD399" s="49">
        <f t="shared" si="241"/>
        <v>0</v>
      </c>
      <c r="BE399" s="49">
        <f t="shared" si="242"/>
        <v>4322.4388369058797</v>
      </c>
      <c r="BF399" s="49">
        <f t="shared" si="243"/>
        <v>3499.2283796757265</v>
      </c>
      <c r="BG399" s="49">
        <f t="shared" si="244"/>
        <v>4736.8008871008151</v>
      </c>
      <c r="BH399" s="73">
        <f t="shared" si="245"/>
        <v>14626.794484656742</v>
      </c>
      <c r="BI399" s="49">
        <f>VLOOKUP(A399,'1_12'!B:Q,16,0)</f>
        <v>22071.87</v>
      </c>
      <c r="BJ399" s="74">
        <f t="shared" si="246"/>
        <v>-7445.0755153432565</v>
      </c>
      <c r="BK399" s="50">
        <f t="shared" si="247"/>
        <v>7.9522687049451962E-3</v>
      </c>
    </row>
    <row r="400" spans="1:63" x14ac:dyDescent="0.3">
      <c r="A400" s="79" t="s">
        <v>651</v>
      </c>
      <c r="B400" s="79" t="s">
        <v>139</v>
      </c>
      <c r="C400" s="79">
        <f>VLOOKUP(B400,Площадь!D:E,2,0)</f>
        <v>36.799999999999997</v>
      </c>
      <c r="D400" s="97"/>
      <c r="E400">
        <v>31</v>
      </c>
      <c r="F400">
        <v>28</v>
      </c>
      <c r="G400">
        <v>31</v>
      </c>
      <c r="H400">
        <v>30</v>
      </c>
      <c r="I400">
        <v>31</v>
      </c>
      <c r="J400">
        <v>30</v>
      </c>
      <c r="K400">
        <v>31</v>
      </c>
      <c r="L400">
        <v>31</v>
      </c>
      <c r="M400">
        <v>30</v>
      </c>
      <c r="N400">
        <v>31</v>
      </c>
      <c r="O400">
        <v>30</v>
      </c>
      <c r="P400">
        <v>31</v>
      </c>
      <c r="Q400">
        <f t="shared" si="248"/>
        <v>365</v>
      </c>
      <c r="R400" s="113">
        <f>VLOOKUP(B400,'Общие показания'!A:H,8,0)</f>
        <v>0</v>
      </c>
      <c r="S400" s="117">
        <f>VLOOKUP(B400,'Общие показания'!A:P,16,0)</f>
        <v>1.6799999999999997</v>
      </c>
      <c r="T400" s="50">
        <f t="shared" si="218"/>
        <v>0</v>
      </c>
      <c r="U400" s="50">
        <f t="shared" si="219"/>
        <v>0</v>
      </c>
      <c r="V400" s="50">
        <f t="shared" si="220"/>
        <v>0</v>
      </c>
      <c r="W400" s="50">
        <f t="shared" si="221"/>
        <v>0</v>
      </c>
      <c r="X400" s="50">
        <f t="shared" si="222"/>
        <v>0</v>
      </c>
      <c r="Y400" s="50"/>
      <c r="Z400" s="50"/>
      <c r="AA400" s="50"/>
      <c r="AB400" s="50"/>
      <c r="AC400" s="50"/>
      <c r="AD400" s="50">
        <f t="shared" si="223"/>
        <v>0.64474105322398978</v>
      </c>
      <c r="AE400" s="50">
        <f t="shared" si="224"/>
        <v>0.45053769944941519</v>
      </c>
      <c r="AF400" s="50">
        <f t="shared" si="225"/>
        <v>0.58472124732659458</v>
      </c>
      <c r="AG400" s="50">
        <f t="shared" si="217"/>
        <v>0</v>
      </c>
      <c r="AI400" s="50">
        <f t="shared" si="226"/>
        <v>0</v>
      </c>
      <c r="AJ400" s="50">
        <f t="shared" si="227"/>
        <v>0</v>
      </c>
      <c r="AK400" s="50">
        <f t="shared" si="228"/>
        <v>0</v>
      </c>
      <c r="AL400" s="50">
        <f t="shared" si="229"/>
        <v>0.24752975951319192</v>
      </c>
      <c r="AR400" s="50">
        <f t="shared" si="230"/>
        <v>0.30526462242040453</v>
      </c>
      <c r="AS400" s="50">
        <f t="shared" si="231"/>
        <v>0.32825947394488242</v>
      </c>
      <c r="AT400" s="50">
        <f t="shared" si="232"/>
        <v>0.4729377065020286</v>
      </c>
      <c r="AV400" s="49">
        <f t="shared" si="233"/>
        <v>0</v>
      </c>
      <c r="AW400" s="49">
        <f t="shared" si="234"/>
        <v>0</v>
      </c>
      <c r="AX400" s="49">
        <f t="shared" si="235"/>
        <v>0</v>
      </c>
      <c r="AY400" s="49">
        <f t="shared" si="236"/>
        <v>664.45898524683184</v>
      </c>
      <c r="AZ400" s="49">
        <f t="shared" si="237"/>
        <v>0</v>
      </c>
      <c r="BA400" s="49">
        <f t="shared" si="238"/>
        <v>0</v>
      </c>
      <c r="BB400" s="49">
        <f t="shared" si="239"/>
        <v>0</v>
      </c>
      <c r="BC400" s="49">
        <f t="shared" si="240"/>
        <v>0</v>
      </c>
      <c r="BD400" s="49">
        <f t="shared" si="241"/>
        <v>0</v>
      </c>
      <c r="BE400" s="49">
        <f t="shared" si="242"/>
        <v>2550.1572354727864</v>
      </c>
      <c r="BF400" s="49">
        <f t="shared" si="243"/>
        <v>2090.5719803727166</v>
      </c>
      <c r="BG400" s="49">
        <f t="shared" si="244"/>
        <v>2839.1373892994029</v>
      </c>
      <c r="BH400" s="73">
        <f t="shared" si="245"/>
        <v>8144.3255903917379</v>
      </c>
      <c r="BI400" s="49">
        <f>VLOOKUP(A400,'1_12'!B:Q,16,0)</f>
        <v>14224.949999999997</v>
      </c>
      <c r="BJ400" s="74">
        <f t="shared" si="246"/>
        <v>-6080.6244096082592</v>
      </c>
      <c r="BK400" s="50">
        <f t="shared" si="247"/>
        <v>6.8704519075645544E-3</v>
      </c>
    </row>
    <row r="401" spans="1:63" x14ac:dyDescent="0.3">
      <c r="A401" s="79" t="s">
        <v>794</v>
      </c>
      <c r="B401" s="79" t="s">
        <v>273</v>
      </c>
      <c r="C401" s="79">
        <f>VLOOKUP(B401,Площадь!D:E,2,0)</f>
        <v>22.7</v>
      </c>
      <c r="D401" s="97"/>
      <c r="E401">
        <v>31</v>
      </c>
      <c r="F401">
        <v>28</v>
      </c>
      <c r="G401">
        <v>31</v>
      </c>
      <c r="H401">
        <v>30</v>
      </c>
      <c r="I401">
        <v>31</v>
      </c>
      <c r="J401">
        <v>30</v>
      </c>
      <c r="K401">
        <v>31</v>
      </c>
      <c r="L401">
        <v>31</v>
      </c>
      <c r="M401">
        <v>30</v>
      </c>
      <c r="N401">
        <v>31</v>
      </c>
      <c r="O401">
        <v>30</v>
      </c>
      <c r="P401">
        <v>31</v>
      </c>
      <c r="Q401">
        <f t="shared" si="248"/>
        <v>365</v>
      </c>
      <c r="R401" s="113">
        <f>VLOOKUP(B401,'Общие показания'!A:H,8,0)</f>
        <v>0.15362666288449073</v>
      </c>
      <c r="S401" s="117">
        <f>VLOOKUP(B401,'Общие показания'!A:P,16,0)</f>
        <v>0.65225128435548196</v>
      </c>
      <c r="T401" s="50">
        <f t="shared" si="218"/>
        <v>0</v>
      </c>
      <c r="U401" s="50">
        <f t="shared" si="219"/>
        <v>0</v>
      </c>
      <c r="V401" s="50">
        <f t="shared" si="220"/>
        <v>0</v>
      </c>
      <c r="W401" s="50">
        <f t="shared" si="221"/>
        <v>0.15362666288449073</v>
      </c>
      <c r="X401" s="50">
        <f t="shared" si="222"/>
        <v>0</v>
      </c>
      <c r="Y401" s="50"/>
      <c r="Z401" s="50"/>
      <c r="AA401" s="50"/>
      <c r="AB401" s="50"/>
      <c r="AC401" s="50"/>
      <c r="AD401" s="50">
        <f t="shared" si="223"/>
        <v>0.25031736907265095</v>
      </c>
      <c r="AE401" s="50">
        <f t="shared" si="224"/>
        <v>0.17491892447407453</v>
      </c>
      <c r="AF401" s="50">
        <f t="shared" si="225"/>
        <v>0.22701499080875645</v>
      </c>
      <c r="AG401" s="50">
        <f t="shared" si="217"/>
        <v>0</v>
      </c>
      <c r="AI401" s="50">
        <f t="shared" si="226"/>
        <v>0</v>
      </c>
      <c r="AJ401" s="50">
        <f t="shared" si="227"/>
        <v>0</v>
      </c>
      <c r="AK401" s="50">
        <f t="shared" si="228"/>
        <v>0</v>
      </c>
      <c r="AL401" s="50">
        <f t="shared" si="229"/>
        <v>0.15268819404753958</v>
      </c>
      <c r="AR401" s="50">
        <f t="shared" si="230"/>
        <v>0.18830181872128215</v>
      </c>
      <c r="AS401" s="50">
        <f t="shared" si="231"/>
        <v>0.20248614289534869</v>
      </c>
      <c r="AT401" s="50">
        <f t="shared" si="232"/>
        <v>0.29173059613032742</v>
      </c>
      <c r="AV401" s="49">
        <f t="shared" si="233"/>
        <v>0</v>
      </c>
      <c r="AW401" s="49">
        <f t="shared" si="234"/>
        <v>0</v>
      </c>
      <c r="AX401" s="49">
        <f t="shared" si="235"/>
        <v>0</v>
      </c>
      <c r="AY401" s="49">
        <f t="shared" si="236"/>
        <v>822.25934935406497</v>
      </c>
      <c r="AZ401" s="49">
        <f t="shared" si="237"/>
        <v>0</v>
      </c>
      <c r="BA401" s="49">
        <f t="shared" si="238"/>
        <v>0</v>
      </c>
      <c r="BB401" s="49">
        <f t="shared" si="239"/>
        <v>0</v>
      </c>
      <c r="BC401" s="49">
        <f t="shared" si="240"/>
        <v>0</v>
      </c>
      <c r="BD401" s="49">
        <f t="shared" si="241"/>
        <v>0</v>
      </c>
      <c r="BE401" s="49">
        <f t="shared" si="242"/>
        <v>1177.4118029465224</v>
      </c>
      <c r="BF401" s="49">
        <f t="shared" si="243"/>
        <v>1013.0910666437851</v>
      </c>
      <c r="BG401" s="49">
        <f t="shared" si="244"/>
        <v>1392.4999037557993</v>
      </c>
      <c r="BH401" s="73">
        <f t="shared" si="245"/>
        <v>4405.2621227001719</v>
      </c>
      <c r="BI401" s="49">
        <f>VLOOKUP(A401,'1_12'!B:Q,16,0)</f>
        <v>8774.64</v>
      </c>
      <c r="BJ401" s="74">
        <f t="shared" si="246"/>
        <v>-4369.3778772998276</v>
      </c>
      <c r="BK401" s="50">
        <f t="shared" si="247"/>
        <v>6.0245400111397602E-3</v>
      </c>
    </row>
    <row r="402" spans="1:63" x14ac:dyDescent="0.3">
      <c r="A402" s="79" t="s">
        <v>1365</v>
      </c>
      <c r="B402" s="79" t="s">
        <v>89</v>
      </c>
      <c r="C402" s="79">
        <f>VLOOKUP(B402,Площадь!D:E,2,0)</f>
        <v>32.4</v>
      </c>
      <c r="D402" s="97"/>
      <c r="E402">
        <v>31</v>
      </c>
      <c r="F402">
        <v>28</v>
      </c>
      <c r="G402">
        <v>31</v>
      </c>
      <c r="H402">
        <v>30</v>
      </c>
      <c r="I402">
        <v>31</v>
      </c>
      <c r="J402">
        <v>30</v>
      </c>
      <c r="K402">
        <v>31</v>
      </c>
      <c r="L402">
        <v>31</v>
      </c>
      <c r="M402">
        <v>30</v>
      </c>
      <c r="N402">
        <v>31</v>
      </c>
      <c r="O402">
        <v>30</v>
      </c>
      <c r="P402">
        <v>31</v>
      </c>
      <c r="Q402">
        <f t="shared" si="248"/>
        <v>365</v>
      </c>
      <c r="R402" s="113">
        <f>VLOOKUP(B402,'Общие показания'!A:H,8,0)</f>
        <v>0.55800000000000005</v>
      </c>
      <c r="S402" s="117">
        <f>VLOOKUP(B402,'Общие показания'!A:P,16,0)</f>
        <v>1.4090000000000007</v>
      </c>
      <c r="T402" s="50">
        <f t="shared" si="218"/>
        <v>0</v>
      </c>
      <c r="U402" s="50">
        <f t="shared" si="219"/>
        <v>0</v>
      </c>
      <c r="V402" s="50">
        <f t="shared" si="220"/>
        <v>0</v>
      </c>
      <c r="W402" s="50">
        <f t="shared" si="221"/>
        <v>0.55800000000000005</v>
      </c>
      <c r="X402" s="50">
        <f t="shared" si="222"/>
        <v>0</v>
      </c>
      <c r="Y402" s="50"/>
      <c r="Z402" s="50"/>
      <c r="AA402" s="50"/>
      <c r="AB402" s="50"/>
      <c r="AC402" s="50"/>
      <c r="AD402" s="50">
        <f t="shared" si="223"/>
        <v>0.54073818094797754</v>
      </c>
      <c r="AE402" s="50">
        <f t="shared" si="224"/>
        <v>0.37786167769299189</v>
      </c>
      <c r="AF402" s="50">
        <f t="shared" si="225"/>
        <v>0.49040014135903121</v>
      </c>
      <c r="AG402" s="50">
        <f t="shared" si="217"/>
        <v>0</v>
      </c>
      <c r="AI402" s="50">
        <f t="shared" si="226"/>
        <v>0</v>
      </c>
      <c r="AJ402" s="50">
        <f t="shared" si="227"/>
        <v>0</v>
      </c>
      <c r="AK402" s="50">
        <f t="shared" si="228"/>
        <v>0</v>
      </c>
      <c r="AL402" s="50">
        <f t="shared" si="229"/>
        <v>0.21793381000617984</v>
      </c>
      <c r="AR402" s="50">
        <f t="shared" si="230"/>
        <v>0.26876559147883444</v>
      </c>
      <c r="AS402" s="50">
        <f t="shared" si="231"/>
        <v>0.28901105858190734</v>
      </c>
      <c r="AT402" s="50">
        <f t="shared" si="232"/>
        <v>0.41639080681156865</v>
      </c>
      <c r="AV402" s="49">
        <f t="shared" si="233"/>
        <v>0</v>
      </c>
      <c r="AW402" s="49">
        <f t="shared" si="234"/>
        <v>0</v>
      </c>
      <c r="AX402" s="49">
        <f t="shared" si="235"/>
        <v>0</v>
      </c>
      <c r="AY402" s="49">
        <f t="shared" si="236"/>
        <v>2082.8856822281891</v>
      </c>
      <c r="AZ402" s="49">
        <f t="shared" si="237"/>
        <v>0</v>
      </c>
      <c r="BA402" s="49">
        <f t="shared" si="238"/>
        <v>0</v>
      </c>
      <c r="BB402" s="49">
        <f t="shared" si="239"/>
        <v>0</v>
      </c>
      <c r="BC402" s="49">
        <f t="shared" si="240"/>
        <v>0</v>
      </c>
      <c r="BD402" s="49">
        <f t="shared" si="241"/>
        <v>0</v>
      </c>
      <c r="BE402" s="49">
        <f t="shared" si="242"/>
        <v>2172.9995465516372</v>
      </c>
      <c r="BF402" s="49">
        <f t="shared" si="243"/>
        <v>1790.1264983468884</v>
      </c>
      <c r="BG402" s="49">
        <f t="shared" si="244"/>
        <v>2434.1533496312313</v>
      </c>
      <c r="BH402" s="73">
        <f t="shared" si="245"/>
        <v>8480.1650767579449</v>
      </c>
      <c r="BI402" s="49">
        <f>VLOOKUP(A402,'1_12'!B:Q,16,0)</f>
        <v>12524.13</v>
      </c>
      <c r="BJ402" s="74">
        <f t="shared" si="246"/>
        <v>-4043.9649232420543</v>
      </c>
      <c r="BK402" s="50">
        <f t="shared" si="247"/>
        <v>8.125260460078422E-3</v>
      </c>
    </row>
    <row r="403" spans="1:63" x14ac:dyDescent="0.3">
      <c r="A403" s="79" t="s">
        <v>1511</v>
      </c>
      <c r="B403" s="79" t="s">
        <v>155</v>
      </c>
      <c r="C403" s="79">
        <f>VLOOKUP(B403,Площадь!D:E,2,0)</f>
        <v>58.6</v>
      </c>
      <c r="D403" s="97"/>
      <c r="E403">
        <v>31</v>
      </c>
      <c r="F403">
        <v>28</v>
      </c>
      <c r="G403">
        <v>31</v>
      </c>
      <c r="H403">
        <v>18</v>
      </c>
      <c r="Q403">
        <f t="shared" si="248"/>
        <v>108</v>
      </c>
      <c r="R403" s="113"/>
      <c r="S403" s="117">
        <f>VLOOKUP(B403,'Общие показания'!A:P,16,0)</f>
        <v>2.5394131081484073</v>
      </c>
      <c r="T403" s="50">
        <f>R404*$T$1/31*E403</f>
        <v>0</v>
      </c>
      <c r="U403" s="50">
        <f>R404*$U$1/28*F403</f>
        <v>0</v>
      </c>
      <c r="V403" s="50">
        <f>R404*$V$1/31*G403</f>
        <v>0</v>
      </c>
      <c r="W403" s="50">
        <f>R404*W$1/30*H403</f>
        <v>0.2379521351109557</v>
      </c>
      <c r="X403" s="50">
        <f t="shared" si="222"/>
        <v>0.2379521351109557</v>
      </c>
      <c r="Y403" s="50"/>
      <c r="Z403" s="50"/>
      <c r="AA403" s="50"/>
      <c r="AB403" s="50"/>
      <c r="AC403" s="50"/>
      <c r="AD403" s="50">
        <f>(S403*$AD$1)/31*N403</f>
        <v>0</v>
      </c>
      <c r="AE403" s="50">
        <f>(S403*$AE$1)/30*O403</f>
        <v>0</v>
      </c>
      <c r="AF403" s="50">
        <f>(S403*$AF$1)/31*P403</f>
        <v>0</v>
      </c>
      <c r="AG403" s="50">
        <f t="shared" si="217"/>
        <v>2.5394131081484073</v>
      </c>
      <c r="AI403" s="50">
        <f t="shared" si="226"/>
        <v>0</v>
      </c>
      <c r="AJ403" s="50">
        <f t="shared" si="227"/>
        <v>0</v>
      </c>
      <c r="AK403" s="50">
        <f t="shared" si="228"/>
        <v>0</v>
      </c>
      <c r="AL403" s="50">
        <f t="shared" si="229"/>
        <v>0.23649854196966924</v>
      </c>
      <c r="AR403" s="50">
        <f t="shared" si="230"/>
        <v>0</v>
      </c>
      <c r="AS403" s="50">
        <f t="shared" si="231"/>
        <v>0</v>
      </c>
      <c r="AT403" s="50">
        <f t="shared" si="232"/>
        <v>0</v>
      </c>
      <c r="AV403" s="49">
        <f t="shared" si="233"/>
        <v>0</v>
      </c>
      <c r="AW403" s="49">
        <f t="shared" si="234"/>
        <v>0</v>
      </c>
      <c r="AX403" s="49">
        <f t="shared" si="235"/>
        <v>0</v>
      </c>
      <c r="AY403" s="49">
        <f t="shared" si="236"/>
        <v>1273.5964195281465</v>
      </c>
      <c r="AZ403" s="49">
        <f t="shared" si="237"/>
        <v>0</v>
      </c>
      <c r="BA403" s="49">
        <f t="shared" si="238"/>
        <v>0</v>
      </c>
      <c r="BB403" s="49">
        <f t="shared" si="239"/>
        <v>0</v>
      </c>
      <c r="BC403" s="49">
        <f t="shared" si="240"/>
        <v>0</v>
      </c>
      <c r="BD403" s="49">
        <f t="shared" si="241"/>
        <v>0</v>
      </c>
      <c r="BE403" s="49">
        <f t="shared" si="242"/>
        <v>0</v>
      </c>
      <c r="BF403" s="49">
        <f t="shared" si="243"/>
        <v>0</v>
      </c>
      <c r="BG403" s="49">
        <f t="shared" si="244"/>
        <v>0</v>
      </c>
      <c r="BH403" s="73">
        <f t="shared" si="245"/>
        <v>1273.5964195281465</v>
      </c>
      <c r="BI403" s="49">
        <f>VLOOKUP(A403,'1_12'!B:Q,16,0)</f>
        <v>5033.72</v>
      </c>
      <c r="BJ403" s="74">
        <f t="shared" si="246"/>
        <v>-3760.1235804718535</v>
      </c>
      <c r="BK403" s="50">
        <f t="shared" si="247"/>
        <v>6.7470232804411965E-4</v>
      </c>
    </row>
    <row r="404" spans="1:63" x14ac:dyDescent="0.3">
      <c r="A404" s="79" t="s">
        <v>2742</v>
      </c>
      <c r="B404" s="79" t="s">
        <v>155</v>
      </c>
      <c r="C404" s="79">
        <f>VLOOKUP(B404,Площадь!D:E,2,0)</f>
        <v>58.6</v>
      </c>
      <c r="D404" s="97">
        <f>VLOOKUP(A404,'[1]3+паркинг2023'!$A:$E,5,0)</f>
        <v>45035</v>
      </c>
      <c r="H404">
        <f>30-H403</f>
        <v>12</v>
      </c>
      <c r="I404">
        <v>31</v>
      </c>
      <c r="J404">
        <v>30</v>
      </c>
      <c r="K404">
        <v>31</v>
      </c>
      <c r="L404">
        <v>31</v>
      </c>
      <c r="M404">
        <v>30</v>
      </c>
      <c r="N404">
        <v>31</v>
      </c>
      <c r="O404">
        <v>30</v>
      </c>
      <c r="P404">
        <v>31</v>
      </c>
      <c r="Q404">
        <f t="shared" si="248"/>
        <v>257</v>
      </c>
      <c r="R404" s="113">
        <f>VLOOKUP(B404,'Общие показания'!A:H,8,0)</f>
        <v>0.39658689185159285</v>
      </c>
      <c r="S404" s="117"/>
      <c r="T404" s="50">
        <f t="shared" si="218"/>
        <v>0</v>
      </c>
      <c r="U404" s="50">
        <f t="shared" si="219"/>
        <v>0</v>
      </c>
      <c r="V404" s="50">
        <f t="shared" si="220"/>
        <v>0</v>
      </c>
      <c r="W404" s="50">
        <f>R404*W$1/30*H404</f>
        <v>0.15863475674063715</v>
      </c>
      <c r="X404" s="50">
        <f t="shared" si="222"/>
        <v>-0.2379521351109557</v>
      </c>
      <c r="Y404" s="50"/>
      <c r="Z404" s="50"/>
      <c r="AA404" s="50"/>
      <c r="AB404" s="50"/>
      <c r="AC404" s="50"/>
      <c r="AD404" s="50">
        <f>(S403*$AD$1)/31*N404</f>
        <v>0.97456183447524403</v>
      </c>
      <c r="AE404" s="50">
        <f>(S403*$AE$1)/30*O404</f>
        <v>0.68101270220051935</v>
      </c>
      <c r="AF404" s="50">
        <f>(S403*$AF$1)/31*P404</f>
        <v>0.88383857147264377</v>
      </c>
      <c r="AG404" s="50">
        <f t="shared" si="217"/>
        <v>-2.5394131081484073</v>
      </c>
      <c r="AI404" s="50">
        <f t="shared" si="226"/>
        <v>0</v>
      </c>
      <c r="AJ404" s="50">
        <f t="shared" si="227"/>
        <v>0</v>
      </c>
      <c r="AK404" s="50">
        <f t="shared" si="228"/>
        <v>0</v>
      </c>
      <c r="AL404" s="50">
        <f t="shared" si="229"/>
        <v>0.15766569464644617</v>
      </c>
      <c r="AR404" s="50">
        <f t="shared" si="230"/>
        <v>0.48610073026727463</v>
      </c>
      <c r="AS404" s="50">
        <f t="shared" si="231"/>
        <v>0.52271753187962267</v>
      </c>
      <c r="AT404" s="50">
        <f t="shared" si="232"/>
        <v>0.75310189133203476</v>
      </c>
      <c r="AV404" s="49">
        <f t="shared" si="233"/>
        <v>0</v>
      </c>
      <c r="AW404" s="49">
        <f t="shared" si="234"/>
        <v>0</v>
      </c>
      <c r="AX404" s="49">
        <f t="shared" si="235"/>
        <v>0</v>
      </c>
      <c r="AY404" s="49">
        <f t="shared" si="236"/>
        <v>849.06427968543096</v>
      </c>
      <c r="AZ404" s="49">
        <f t="shared" si="237"/>
        <v>0</v>
      </c>
      <c r="BA404" s="49">
        <f t="shared" si="238"/>
        <v>0</v>
      </c>
      <c r="BB404" s="49">
        <f t="shared" si="239"/>
        <v>0</v>
      </c>
      <c r="BC404" s="49">
        <f t="shared" si="240"/>
        <v>0</v>
      </c>
      <c r="BD404" s="49">
        <f t="shared" si="241"/>
        <v>0</v>
      </c>
      <c r="BE404" s="49">
        <f t="shared" si="242"/>
        <v>3920.9441622922277</v>
      </c>
      <c r="BF404" s="49">
        <f t="shared" si="243"/>
        <v>3231.2452911553705</v>
      </c>
      <c r="BG404" s="49">
        <f t="shared" si="244"/>
        <v>4394.1375007343677</v>
      </c>
      <c r="BH404" s="73">
        <f t="shared" si="245"/>
        <v>12395.391233867398</v>
      </c>
      <c r="BI404" s="49">
        <f>VLOOKUP(A404,'1_12'!B:Q,16,0)</f>
        <v>17618.02</v>
      </c>
      <c r="BJ404" s="74">
        <f t="shared" si="246"/>
        <v>-5222.6287661326023</v>
      </c>
      <c r="BK404" s="50">
        <f t="shared" si="247"/>
        <v>6.5666008433083369E-3</v>
      </c>
    </row>
    <row r="405" spans="1:63" x14ac:dyDescent="0.3">
      <c r="A405" s="79" t="s">
        <v>1976</v>
      </c>
      <c r="B405" s="79" t="s">
        <v>245</v>
      </c>
      <c r="C405" s="79">
        <f>VLOOKUP(B405,Площадь!D:E,2,0)</f>
        <v>69.8</v>
      </c>
      <c r="D405" s="97"/>
      <c r="E405">
        <v>31</v>
      </c>
      <c r="F405">
        <v>28</v>
      </c>
      <c r="G405">
        <v>31</v>
      </c>
      <c r="H405">
        <v>30</v>
      </c>
      <c r="I405">
        <v>31</v>
      </c>
      <c r="J405">
        <v>30</v>
      </c>
      <c r="K405">
        <v>31</v>
      </c>
      <c r="L405">
        <v>31</v>
      </c>
      <c r="M405">
        <v>30</v>
      </c>
      <c r="N405">
        <v>31</v>
      </c>
      <c r="O405">
        <v>30</v>
      </c>
      <c r="P405">
        <v>31</v>
      </c>
      <c r="Q405">
        <f t="shared" ref="Q405:Q421" si="249">SUM(E405:P405)</f>
        <v>365</v>
      </c>
      <c r="R405" s="113">
        <f>VLOOKUP(B405,'Общие показания'!A:H,8,0)</f>
        <v>0.47238506913380851</v>
      </c>
      <c r="S405" s="117">
        <f>VLOOKUP(B405,'Общие показания'!A:P,16,0)</f>
        <v>6.6056149308661958</v>
      </c>
      <c r="T405" s="50">
        <f t="shared" si="218"/>
        <v>0</v>
      </c>
      <c r="U405" s="50">
        <f t="shared" si="219"/>
        <v>0</v>
      </c>
      <c r="V405" s="50">
        <f t="shared" si="220"/>
        <v>0</v>
      </c>
      <c r="W405" s="50">
        <f t="shared" si="221"/>
        <v>0.47238506913380851</v>
      </c>
      <c r="X405" s="50">
        <f t="shared" si="222"/>
        <v>0</v>
      </c>
      <c r="Y405" s="50"/>
      <c r="Z405" s="50"/>
      <c r="AA405" s="50"/>
      <c r="AB405" s="50"/>
      <c r="AC405" s="50"/>
      <c r="AD405" s="50">
        <f t="shared" si="223"/>
        <v>2.5350661474516576</v>
      </c>
      <c r="AE405" s="50">
        <f t="shared" si="224"/>
        <v>1.7714753300006929</v>
      </c>
      <c r="AF405" s="50">
        <f t="shared" si="225"/>
        <v>2.2990734534138451</v>
      </c>
      <c r="AG405" s="50">
        <f t="shared" si="217"/>
        <v>0</v>
      </c>
      <c r="AI405" s="50">
        <f t="shared" si="226"/>
        <v>0</v>
      </c>
      <c r="AJ405" s="50">
        <f t="shared" si="227"/>
        <v>0</v>
      </c>
      <c r="AK405" s="50">
        <f t="shared" si="228"/>
        <v>0</v>
      </c>
      <c r="AL405" s="50">
        <f t="shared" si="229"/>
        <v>0.46949938081578246</v>
      </c>
      <c r="AR405" s="50">
        <f t="shared" si="230"/>
        <v>0.57900735448218044</v>
      </c>
      <c r="AS405" s="50">
        <f t="shared" si="231"/>
        <v>0.62262258916719548</v>
      </c>
      <c r="AT405" s="50">
        <f t="shared" si="232"/>
        <v>0.89703945418047815</v>
      </c>
      <c r="AV405" s="49">
        <f t="shared" si="233"/>
        <v>0</v>
      </c>
      <c r="AW405" s="49">
        <f t="shared" si="234"/>
        <v>0</v>
      </c>
      <c r="AX405" s="49">
        <f t="shared" si="235"/>
        <v>0</v>
      </c>
      <c r="AY405" s="49">
        <f t="shared" si="236"/>
        <v>2528.356942066684</v>
      </c>
      <c r="AZ405" s="49">
        <f t="shared" si="237"/>
        <v>0</v>
      </c>
      <c r="BA405" s="49">
        <f t="shared" si="238"/>
        <v>0</v>
      </c>
      <c r="BB405" s="49">
        <f t="shared" si="239"/>
        <v>0</v>
      </c>
      <c r="BC405" s="49">
        <f t="shared" si="240"/>
        <v>0</v>
      </c>
      <c r="BD405" s="49">
        <f t="shared" si="241"/>
        <v>0</v>
      </c>
      <c r="BE405" s="49">
        <f t="shared" si="242"/>
        <v>8359.2943456511184</v>
      </c>
      <c r="BF405" s="49">
        <f t="shared" si="243"/>
        <v>6426.6206902975127</v>
      </c>
      <c r="BG405" s="49">
        <f t="shared" si="244"/>
        <v>8579.5176446298974</v>
      </c>
      <c r="BH405" s="73">
        <f t="shared" si="245"/>
        <v>25893.789622645214</v>
      </c>
      <c r="BI405" s="49">
        <f>VLOOKUP(A405,'1_12'!B:Q,16,0)</f>
        <v>26981.01</v>
      </c>
      <c r="BJ405" s="74">
        <f t="shared" si="246"/>
        <v>-1087.2203773547844</v>
      </c>
      <c r="BK405" s="50">
        <f t="shared" si="247"/>
        <v>1.1516438369920777E-2</v>
      </c>
    </row>
    <row r="406" spans="1:63" x14ac:dyDescent="0.3">
      <c r="A406" s="79" t="s">
        <v>544</v>
      </c>
      <c r="B406" s="79" t="s">
        <v>60</v>
      </c>
      <c r="C406" s="79">
        <f>VLOOKUP(B406,Площадь!D:E,2,0)</f>
        <v>79.599999999999994</v>
      </c>
      <c r="D406" s="97"/>
      <c r="E406">
        <v>31</v>
      </c>
      <c r="F406">
        <v>28</v>
      </c>
      <c r="G406">
        <v>31</v>
      </c>
      <c r="H406">
        <v>30</v>
      </c>
      <c r="I406">
        <v>31</v>
      </c>
      <c r="J406">
        <v>30</v>
      </c>
      <c r="K406">
        <v>31</v>
      </c>
      <c r="L406">
        <v>31</v>
      </c>
      <c r="M406">
        <v>30</v>
      </c>
      <c r="N406">
        <v>31</v>
      </c>
      <c r="O406">
        <v>30</v>
      </c>
      <c r="P406">
        <v>31</v>
      </c>
      <c r="Q406">
        <f t="shared" si="249"/>
        <v>365</v>
      </c>
      <c r="R406" s="113">
        <f>VLOOKUP(B406,'Общие показания'!A:H,8,0)</f>
        <v>0.53870847425574719</v>
      </c>
      <c r="S406" s="117">
        <f>VLOOKUP(B406,'Общие показания'!A:P,16,0)</f>
        <v>2.1862915257442523</v>
      </c>
      <c r="T406" s="50">
        <f t="shared" si="218"/>
        <v>0</v>
      </c>
      <c r="U406" s="50">
        <f t="shared" si="219"/>
        <v>0</v>
      </c>
      <c r="V406" s="50">
        <f t="shared" si="220"/>
        <v>0</v>
      </c>
      <c r="W406" s="50">
        <f t="shared" si="221"/>
        <v>0.53870847425574719</v>
      </c>
      <c r="X406" s="50">
        <f t="shared" si="222"/>
        <v>0</v>
      </c>
      <c r="Y406" s="50"/>
      <c r="Z406" s="50"/>
      <c r="AA406" s="50"/>
      <c r="AB406" s="50"/>
      <c r="AC406" s="50"/>
      <c r="AD406" s="50">
        <f t="shared" si="223"/>
        <v>0.83904279819228167</v>
      </c>
      <c r="AE406" s="50">
        <f t="shared" si="224"/>
        <v>0.5863135442467664</v>
      </c>
      <c r="AF406" s="50">
        <f t="shared" si="225"/>
        <v>0.76093518330520427</v>
      </c>
      <c r="AG406" s="50">
        <f t="shared" si="217"/>
        <v>0</v>
      </c>
      <c r="AI406" s="50">
        <f t="shared" si="226"/>
        <v>0</v>
      </c>
      <c r="AJ406" s="50">
        <f t="shared" si="227"/>
        <v>0</v>
      </c>
      <c r="AK406" s="50">
        <f t="shared" si="228"/>
        <v>0</v>
      </c>
      <c r="AL406" s="50">
        <f t="shared" si="229"/>
        <v>0.53541763199049119</v>
      </c>
      <c r="AR406" s="50">
        <f t="shared" si="230"/>
        <v>0.66030065067022292</v>
      </c>
      <c r="AS406" s="50">
        <f t="shared" si="231"/>
        <v>0.71003951429382173</v>
      </c>
      <c r="AT406" s="50">
        <f t="shared" si="232"/>
        <v>1.0229848216728661</v>
      </c>
      <c r="AV406" s="49">
        <f t="shared" si="233"/>
        <v>0</v>
      </c>
      <c r="AW406" s="49">
        <f t="shared" si="234"/>
        <v>0</v>
      </c>
      <c r="AX406" s="49">
        <f t="shared" si="235"/>
        <v>0</v>
      </c>
      <c r="AY406" s="49">
        <f t="shared" si="236"/>
        <v>2883.3411545631525</v>
      </c>
      <c r="AZ406" s="49">
        <f t="shared" si="237"/>
        <v>0</v>
      </c>
      <c r="BA406" s="49">
        <f t="shared" si="238"/>
        <v>0</v>
      </c>
      <c r="BB406" s="49">
        <f t="shared" si="239"/>
        <v>0</v>
      </c>
      <c r="BC406" s="49">
        <f t="shared" si="240"/>
        <v>0</v>
      </c>
      <c r="BD406" s="49">
        <f t="shared" si="241"/>
        <v>0</v>
      </c>
      <c r="BE406" s="49">
        <f t="shared" si="242"/>
        <v>4024.7775803885529</v>
      </c>
      <c r="BF406" s="49">
        <f t="shared" si="243"/>
        <v>3479.8782962240134</v>
      </c>
      <c r="BG406" s="49">
        <f t="shared" si="244"/>
        <v>4788.6835045629332</v>
      </c>
      <c r="BH406" s="73">
        <f t="shared" si="245"/>
        <v>15176.680535738651</v>
      </c>
      <c r="BI406" s="49">
        <f>VLOOKUP(A406,'1_12'!B:Q,16,0)</f>
        <v>30769.199999999997</v>
      </c>
      <c r="BJ406" s="74">
        <f t="shared" si="246"/>
        <v>-15592.519464261346</v>
      </c>
      <c r="BK406" s="50">
        <f t="shared" si="247"/>
        <v>5.9189097766199766E-3</v>
      </c>
    </row>
    <row r="407" spans="1:63" x14ac:dyDescent="0.3">
      <c r="A407" s="79" t="s">
        <v>589</v>
      </c>
      <c r="B407" s="79" t="s">
        <v>48</v>
      </c>
      <c r="C407" s="79">
        <f>VLOOKUP(B407,Площадь!D:E,2,0)</f>
        <v>36.799999999999997</v>
      </c>
      <c r="D407" s="97"/>
      <c r="E407">
        <v>31</v>
      </c>
      <c r="F407">
        <v>28</v>
      </c>
      <c r="G407">
        <v>31</v>
      </c>
      <c r="H407">
        <v>30</v>
      </c>
      <c r="I407">
        <v>31</v>
      </c>
      <c r="J407">
        <v>30</v>
      </c>
      <c r="K407">
        <v>31</v>
      </c>
      <c r="L407">
        <v>31</v>
      </c>
      <c r="M407">
        <v>30</v>
      </c>
      <c r="N407">
        <v>31</v>
      </c>
      <c r="O407">
        <v>30</v>
      </c>
      <c r="P407">
        <v>31</v>
      </c>
      <c r="Q407">
        <f t="shared" si="249"/>
        <v>365</v>
      </c>
      <c r="R407" s="113">
        <f>VLOOKUP(B407,'Общие показания'!A:H,8,0)</f>
        <v>0.24905115392728014</v>
      </c>
      <c r="S407" s="117">
        <f>VLOOKUP(B407,'Общие показания'!A:P,16,0)</f>
        <v>1.6479488460727207</v>
      </c>
      <c r="T407" s="50">
        <f t="shared" si="218"/>
        <v>0</v>
      </c>
      <c r="U407" s="50">
        <f t="shared" si="219"/>
        <v>0</v>
      </c>
      <c r="V407" s="50">
        <f t="shared" si="220"/>
        <v>0</v>
      </c>
      <c r="W407" s="50">
        <f t="shared" si="221"/>
        <v>0.24905115392728017</v>
      </c>
      <c r="X407" s="50">
        <f t="shared" si="222"/>
        <v>0</v>
      </c>
      <c r="Y407" s="50"/>
      <c r="Z407" s="50"/>
      <c r="AA407" s="50"/>
      <c r="AB407" s="50"/>
      <c r="AC407" s="50"/>
      <c r="AD407" s="50">
        <f t="shared" si="223"/>
        <v>0.6324406396882053</v>
      </c>
      <c r="AE407" s="50">
        <f t="shared" si="224"/>
        <v>0.44194231066662032</v>
      </c>
      <c r="AF407" s="50">
        <f t="shared" si="225"/>
        <v>0.57356589571789507</v>
      </c>
      <c r="AG407" s="50">
        <f t="shared" si="217"/>
        <v>0</v>
      </c>
      <c r="AI407" s="50">
        <f t="shared" si="226"/>
        <v>0</v>
      </c>
      <c r="AJ407" s="50">
        <f t="shared" si="227"/>
        <v>0</v>
      </c>
      <c r="AK407" s="50">
        <f t="shared" si="228"/>
        <v>0</v>
      </c>
      <c r="AL407" s="50">
        <f t="shared" si="229"/>
        <v>0.24752975951319192</v>
      </c>
      <c r="AR407" s="50">
        <f t="shared" si="230"/>
        <v>0.30526462242040453</v>
      </c>
      <c r="AS407" s="50">
        <f t="shared" si="231"/>
        <v>0.32825947394488242</v>
      </c>
      <c r="AT407" s="50">
        <f t="shared" si="232"/>
        <v>0.4729377065020286</v>
      </c>
      <c r="AV407" s="49">
        <f t="shared" si="233"/>
        <v>0</v>
      </c>
      <c r="AW407" s="49">
        <f t="shared" si="234"/>
        <v>0</v>
      </c>
      <c r="AX407" s="49">
        <f t="shared" si="235"/>
        <v>0</v>
      </c>
      <c r="AY407" s="49">
        <f t="shared" si="236"/>
        <v>1333.0019408030657</v>
      </c>
      <c r="AZ407" s="49">
        <f t="shared" si="237"/>
        <v>0</v>
      </c>
      <c r="BA407" s="49">
        <f t="shared" si="238"/>
        <v>0</v>
      </c>
      <c r="BB407" s="49">
        <f t="shared" si="239"/>
        <v>0</v>
      </c>
      <c r="BC407" s="49">
        <f t="shared" si="240"/>
        <v>0</v>
      </c>
      <c r="BD407" s="49">
        <f t="shared" si="241"/>
        <v>0</v>
      </c>
      <c r="BE407" s="49">
        <f t="shared" si="242"/>
        <v>2517.138497393868</v>
      </c>
      <c r="BF407" s="49">
        <f t="shared" si="243"/>
        <v>2067.4988625397336</v>
      </c>
      <c r="BG407" s="49">
        <f t="shared" si="244"/>
        <v>2809.1924096550742</v>
      </c>
      <c r="BH407" s="73">
        <f t="shared" si="245"/>
        <v>8726.8317103917416</v>
      </c>
      <c r="BI407" s="49">
        <f>VLOOKUP(A407,'1_12'!B:Q,16,0)</f>
        <v>14224.949999999997</v>
      </c>
      <c r="BJ407" s="74">
        <f t="shared" si="246"/>
        <v>-5498.1182896082555</v>
      </c>
      <c r="BK407" s="50">
        <f t="shared" si="247"/>
        <v>7.3618468351007898E-3</v>
      </c>
    </row>
    <row r="408" spans="1:63" x14ac:dyDescent="0.3">
      <c r="A408" s="79" t="s">
        <v>1139</v>
      </c>
      <c r="B408" s="79" t="s">
        <v>200</v>
      </c>
      <c r="C408" s="79">
        <f>VLOOKUP(B408,Площадь!D:E,2,0)</f>
        <v>22.7</v>
      </c>
      <c r="D408" s="97"/>
      <c r="E408">
        <v>31</v>
      </c>
      <c r="F408">
        <v>28</v>
      </c>
      <c r="G408">
        <v>31</v>
      </c>
      <c r="H408">
        <v>30</v>
      </c>
      <c r="I408">
        <v>31</v>
      </c>
      <c r="J408">
        <v>30</v>
      </c>
      <c r="K408">
        <v>31</v>
      </c>
      <c r="L408">
        <v>31</v>
      </c>
      <c r="M408">
        <v>30</v>
      </c>
      <c r="N408">
        <v>31</v>
      </c>
      <c r="O408">
        <v>30</v>
      </c>
      <c r="P408">
        <v>31</v>
      </c>
      <c r="Q408">
        <f t="shared" si="249"/>
        <v>365</v>
      </c>
      <c r="R408" s="113">
        <f>VLOOKUP(B408,'Общие показания'!A:H,8,0)</f>
        <v>0.15362666288449073</v>
      </c>
      <c r="S408" s="117">
        <f>VLOOKUP(B408,'Общие показания'!A:P,16,0)</f>
        <v>1.1613733371155099</v>
      </c>
      <c r="T408" s="50">
        <f t="shared" si="218"/>
        <v>0</v>
      </c>
      <c r="U408" s="50">
        <f t="shared" si="219"/>
        <v>0</v>
      </c>
      <c r="V408" s="50">
        <f t="shared" si="220"/>
        <v>0</v>
      </c>
      <c r="W408" s="50">
        <f t="shared" si="221"/>
        <v>0.15362666288449073</v>
      </c>
      <c r="X408" s="50">
        <f t="shared" si="222"/>
        <v>0</v>
      </c>
      <c r="Y408" s="50"/>
      <c r="Z408" s="50"/>
      <c r="AA408" s="50"/>
      <c r="AB408" s="50"/>
      <c r="AC408" s="50"/>
      <c r="AD408" s="50">
        <f t="shared" si="223"/>
        <v>0.44570539795125819</v>
      </c>
      <c r="AE408" s="50">
        <f t="shared" si="224"/>
        <v>0.31145385208685239</v>
      </c>
      <c r="AF408" s="50">
        <f t="shared" si="225"/>
        <v>0.40421408707739925</v>
      </c>
      <c r="AG408" s="50">
        <f t="shared" si="217"/>
        <v>0</v>
      </c>
      <c r="AI408" s="50">
        <f t="shared" si="226"/>
        <v>0</v>
      </c>
      <c r="AJ408" s="50">
        <f t="shared" si="227"/>
        <v>0</v>
      </c>
      <c r="AK408" s="50">
        <f t="shared" si="228"/>
        <v>0</v>
      </c>
      <c r="AL408" s="50">
        <f t="shared" si="229"/>
        <v>0.15268819404753958</v>
      </c>
      <c r="AR408" s="50">
        <f t="shared" si="230"/>
        <v>0.18830181872128215</v>
      </c>
      <c r="AS408" s="50">
        <f t="shared" si="231"/>
        <v>0.20248614289534869</v>
      </c>
      <c r="AT408" s="50">
        <f t="shared" si="232"/>
        <v>0.29173059613032742</v>
      </c>
      <c r="AV408" s="49">
        <f t="shared" si="233"/>
        <v>0</v>
      </c>
      <c r="AW408" s="49">
        <f t="shared" si="234"/>
        <v>0</v>
      </c>
      <c r="AX408" s="49">
        <f t="shared" si="235"/>
        <v>0</v>
      </c>
      <c r="AY408" s="49">
        <f t="shared" si="236"/>
        <v>822.25934935406497</v>
      </c>
      <c r="AZ408" s="49">
        <f t="shared" si="237"/>
        <v>0</v>
      </c>
      <c r="BA408" s="49">
        <f t="shared" si="238"/>
        <v>0</v>
      </c>
      <c r="BB408" s="49">
        <f t="shared" si="239"/>
        <v>0</v>
      </c>
      <c r="BC408" s="49">
        <f t="shared" si="240"/>
        <v>0</v>
      </c>
      <c r="BD408" s="49">
        <f t="shared" si="241"/>
        <v>0</v>
      </c>
      <c r="BE408" s="49">
        <f t="shared" si="242"/>
        <v>1701.9036121471004</v>
      </c>
      <c r="BF408" s="49">
        <f t="shared" si="243"/>
        <v>1379.5999649304215</v>
      </c>
      <c r="BG408" s="49">
        <f t="shared" si="244"/>
        <v>1868.1660698154935</v>
      </c>
      <c r="BH408" s="73">
        <f t="shared" si="245"/>
        <v>5771.9289962470802</v>
      </c>
      <c r="BI408" s="49">
        <f>VLOOKUP(A408,'1_12'!B:Q,16,0)</f>
        <v>8774.64</v>
      </c>
      <c r="BJ408" s="74">
        <f t="shared" si="246"/>
        <v>-3002.7110037529192</v>
      </c>
      <c r="BK408" s="50">
        <f t="shared" si="247"/>
        <v>7.8935636996861173E-3</v>
      </c>
    </row>
    <row r="409" spans="1:63" x14ac:dyDescent="0.3">
      <c r="A409" s="79" t="s">
        <v>1536</v>
      </c>
      <c r="B409" s="79" t="s">
        <v>176</v>
      </c>
      <c r="C409" s="79">
        <f>VLOOKUP(B409,Площадь!D:E,2,0)</f>
        <v>32.4</v>
      </c>
      <c r="D409" s="97"/>
      <c r="E409">
        <v>31</v>
      </c>
      <c r="F409">
        <v>28</v>
      </c>
      <c r="G409">
        <v>31</v>
      </c>
      <c r="H409">
        <v>30</v>
      </c>
      <c r="I409">
        <v>31</v>
      </c>
      <c r="J409">
        <v>30</v>
      </c>
      <c r="K409">
        <v>31</v>
      </c>
      <c r="L409">
        <v>31</v>
      </c>
      <c r="M409">
        <v>30</v>
      </c>
      <c r="N409">
        <v>31</v>
      </c>
      <c r="O409">
        <v>30</v>
      </c>
      <c r="P409">
        <v>31</v>
      </c>
      <c r="Q409">
        <f t="shared" si="249"/>
        <v>365</v>
      </c>
      <c r="R409" s="113">
        <f>VLOOKUP(B409,'Общие показания'!A:H,8,0)</f>
        <v>0.21927329856640967</v>
      </c>
      <c r="S409" s="117">
        <f>VLOOKUP(B409,'Общие показания'!A:P,16,0)</f>
        <v>1.6117267014335894</v>
      </c>
      <c r="T409" s="50">
        <f t="shared" si="218"/>
        <v>0</v>
      </c>
      <c r="U409" s="50">
        <f t="shared" si="219"/>
        <v>0</v>
      </c>
      <c r="V409" s="50">
        <f t="shared" si="220"/>
        <v>0</v>
      </c>
      <c r="W409" s="50">
        <f t="shared" si="221"/>
        <v>0.21927329856640967</v>
      </c>
      <c r="X409" s="50">
        <f t="shared" si="222"/>
        <v>0</v>
      </c>
      <c r="Y409" s="50"/>
      <c r="Z409" s="50"/>
      <c r="AA409" s="50"/>
      <c r="AB409" s="50"/>
      <c r="AC409" s="50"/>
      <c r="AD409" s="50">
        <f t="shared" si="223"/>
        <v>0.61853950654257117</v>
      </c>
      <c r="AE409" s="50">
        <f t="shared" si="224"/>
        <v>0.43222835726493092</v>
      </c>
      <c r="AF409" s="50">
        <f t="shared" si="225"/>
        <v>0.56095883762608723</v>
      </c>
      <c r="AG409" s="50">
        <f t="shared" si="217"/>
        <v>0</v>
      </c>
      <c r="AI409" s="50">
        <f t="shared" si="226"/>
        <v>0</v>
      </c>
      <c r="AJ409" s="50">
        <f t="shared" si="227"/>
        <v>0</v>
      </c>
      <c r="AK409" s="50">
        <f t="shared" si="228"/>
        <v>0</v>
      </c>
      <c r="AL409" s="50">
        <f t="shared" si="229"/>
        <v>0.21793381000617984</v>
      </c>
      <c r="AR409" s="50">
        <f t="shared" si="230"/>
        <v>0.26876559147883444</v>
      </c>
      <c r="AS409" s="50">
        <f t="shared" si="231"/>
        <v>0.28901105858190734</v>
      </c>
      <c r="AT409" s="50">
        <f t="shared" si="232"/>
        <v>0.41639080681156865</v>
      </c>
      <c r="AV409" s="49">
        <f t="shared" si="233"/>
        <v>0</v>
      </c>
      <c r="AW409" s="49">
        <f t="shared" si="234"/>
        <v>0</v>
      </c>
      <c r="AX409" s="49">
        <f t="shared" si="235"/>
        <v>0</v>
      </c>
      <c r="AY409" s="49">
        <f t="shared" si="236"/>
        <v>1173.6212739679163</v>
      </c>
      <c r="AZ409" s="49">
        <f t="shared" si="237"/>
        <v>0</v>
      </c>
      <c r="BA409" s="49">
        <f t="shared" si="238"/>
        <v>0</v>
      </c>
      <c r="BB409" s="49">
        <f t="shared" si="239"/>
        <v>0</v>
      </c>
      <c r="BC409" s="49">
        <f t="shared" si="240"/>
        <v>0</v>
      </c>
      <c r="BD409" s="49">
        <f t="shared" si="241"/>
        <v>0</v>
      </c>
      <c r="BE409" s="49">
        <f t="shared" si="242"/>
        <v>2381.8463129247407</v>
      </c>
      <c r="BF409" s="49">
        <f t="shared" si="243"/>
        <v>1936.0662383226188</v>
      </c>
      <c r="BG409" s="49">
        <f t="shared" si="244"/>
        <v>2623.5582915426662</v>
      </c>
      <c r="BH409" s="73">
        <f t="shared" si="245"/>
        <v>8115.0921167579418</v>
      </c>
      <c r="BI409" s="49">
        <f>VLOOKUP(A409,'1_12'!B:Q,16,0)</f>
        <v>12524.13</v>
      </c>
      <c r="BJ409" s="74">
        <f t="shared" si="246"/>
        <v>-4409.0378832420574</v>
      </c>
      <c r="BK409" s="50">
        <f t="shared" si="247"/>
        <v>7.775466221395291E-3</v>
      </c>
    </row>
    <row r="410" spans="1:63" x14ac:dyDescent="0.3">
      <c r="A410" s="79" t="s">
        <v>2678</v>
      </c>
      <c r="B410" s="79" t="s">
        <v>346</v>
      </c>
      <c r="C410" s="79">
        <f>VLOOKUP(B410,Площадь!D:E,2,0)</f>
        <v>58.6</v>
      </c>
      <c r="D410" s="97"/>
      <c r="E410">
        <v>31</v>
      </c>
      <c r="F410">
        <v>28</v>
      </c>
      <c r="G410">
        <v>31</v>
      </c>
      <c r="H410">
        <v>30</v>
      </c>
      <c r="I410">
        <v>31</v>
      </c>
      <c r="J410">
        <v>30</v>
      </c>
      <c r="K410">
        <v>31</v>
      </c>
      <c r="L410">
        <v>31</v>
      </c>
      <c r="M410">
        <v>30</v>
      </c>
      <c r="N410">
        <v>31</v>
      </c>
      <c r="O410">
        <v>30</v>
      </c>
      <c r="P410">
        <v>31</v>
      </c>
      <c r="Q410">
        <f t="shared" si="249"/>
        <v>365</v>
      </c>
      <c r="R410" s="113">
        <f>VLOOKUP(B410,'Общие показания'!A:H,8,0)</f>
        <v>0.39658689185159285</v>
      </c>
      <c r="S410" s="117">
        <f>VLOOKUP(B410,'Общие показания'!A:P,16,0)</f>
        <v>3.1494131081484049</v>
      </c>
      <c r="T410" s="50">
        <f t="shared" si="218"/>
        <v>0</v>
      </c>
      <c r="U410" s="50">
        <f t="shared" si="219"/>
        <v>0</v>
      </c>
      <c r="V410" s="50">
        <f t="shared" si="220"/>
        <v>0</v>
      </c>
      <c r="W410" s="50">
        <f t="shared" si="221"/>
        <v>0.39658689185159285</v>
      </c>
      <c r="X410" s="50">
        <f t="shared" si="222"/>
        <v>0</v>
      </c>
      <c r="Y410" s="50"/>
      <c r="Z410" s="50"/>
      <c r="AA410" s="50"/>
      <c r="AB410" s="50"/>
      <c r="AC410" s="50"/>
      <c r="AD410" s="50">
        <f t="shared" si="223"/>
        <v>1.2086642407053823</v>
      </c>
      <c r="AE410" s="50">
        <f t="shared" si="224"/>
        <v>0.84460079545298505</v>
      </c>
      <c r="AF410" s="50">
        <f t="shared" si="225"/>
        <v>1.0961480719900374</v>
      </c>
      <c r="AG410" s="50">
        <f t="shared" si="217"/>
        <v>0</v>
      </c>
      <c r="AI410" s="50">
        <f t="shared" si="226"/>
        <v>0</v>
      </c>
      <c r="AJ410" s="50">
        <f t="shared" si="227"/>
        <v>0</v>
      </c>
      <c r="AK410" s="50">
        <f t="shared" si="228"/>
        <v>0</v>
      </c>
      <c r="AL410" s="50">
        <f t="shared" si="229"/>
        <v>0.39416423661611544</v>
      </c>
      <c r="AR410" s="50">
        <f t="shared" si="230"/>
        <v>0.48610073026727463</v>
      </c>
      <c r="AS410" s="50">
        <f t="shared" si="231"/>
        <v>0.52271753187962267</v>
      </c>
      <c r="AT410" s="50">
        <f t="shared" si="232"/>
        <v>0.75310189133203476</v>
      </c>
      <c r="AV410" s="49">
        <f t="shared" si="233"/>
        <v>0</v>
      </c>
      <c r="AW410" s="49">
        <f t="shared" si="234"/>
        <v>0</v>
      </c>
      <c r="AX410" s="49">
        <f t="shared" si="235"/>
        <v>0</v>
      </c>
      <c r="AY410" s="49">
        <f t="shared" si="236"/>
        <v>2122.6606992135776</v>
      </c>
      <c r="AZ410" s="49">
        <f t="shared" si="237"/>
        <v>0</v>
      </c>
      <c r="BA410" s="49">
        <f t="shared" si="238"/>
        <v>0</v>
      </c>
      <c r="BB410" s="49">
        <f t="shared" si="239"/>
        <v>0</v>
      </c>
      <c r="BC410" s="49">
        <f t="shared" si="240"/>
        <v>0</v>
      </c>
      <c r="BD410" s="49">
        <f t="shared" si="241"/>
        <v>0</v>
      </c>
      <c r="BE410" s="49">
        <f t="shared" si="242"/>
        <v>4549.3592974801613</v>
      </c>
      <c r="BF410" s="49">
        <f t="shared" si="243"/>
        <v>3670.374625158559</v>
      </c>
      <c r="BG410" s="49">
        <f t="shared" si="244"/>
        <v>4964.052631543238</v>
      </c>
      <c r="BH410" s="73">
        <f t="shared" si="245"/>
        <v>15306.447253395536</v>
      </c>
      <c r="BI410" s="49">
        <f>VLOOKUP(A410,'1_12'!B:Q,16,0)</f>
        <v>22651.74</v>
      </c>
      <c r="BJ410" s="74">
        <f t="shared" si="246"/>
        <v>-7345.2927466044657</v>
      </c>
      <c r="BK410" s="50">
        <f t="shared" si="247"/>
        <v>8.1087661975185518E-3</v>
      </c>
    </row>
    <row r="411" spans="1:63" x14ac:dyDescent="0.3">
      <c r="A411" s="79" t="s">
        <v>1194</v>
      </c>
      <c r="B411" s="79" t="s">
        <v>91</v>
      </c>
      <c r="C411" s="79">
        <f>VLOOKUP(B411,Площадь!D:E,2,0)</f>
        <v>33.1</v>
      </c>
      <c r="D411" s="97"/>
      <c r="E411">
        <v>31</v>
      </c>
      <c r="F411">
        <v>28</v>
      </c>
      <c r="G411">
        <v>31</v>
      </c>
      <c r="H411">
        <v>30</v>
      </c>
      <c r="I411">
        <v>31</v>
      </c>
      <c r="J411">
        <v>30</v>
      </c>
      <c r="K411">
        <v>31</v>
      </c>
      <c r="L411">
        <v>31</v>
      </c>
      <c r="M411">
        <v>30</v>
      </c>
      <c r="N411">
        <v>31</v>
      </c>
      <c r="O411">
        <v>30</v>
      </c>
      <c r="P411">
        <v>31</v>
      </c>
      <c r="Q411">
        <f t="shared" si="249"/>
        <v>365</v>
      </c>
      <c r="R411" s="113">
        <f>VLOOKUP(B411,'Общие показания'!A:H,8,0)</f>
        <v>0.22401068464654819</v>
      </c>
      <c r="S411" s="117">
        <f>VLOOKUP(B411,'Общие показания'!A:P,16,0)</f>
        <v>1.2529893153534513</v>
      </c>
      <c r="T411" s="50">
        <f t="shared" si="218"/>
        <v>0</v>
      </c>
      <c r="U411" s="50">
        <f t="shared" si="219"/>
        <v>0</v>
      </c>
      <c r="V411" s="50">
        <f t="shared" si="220"/>
        <v>0</v>
      </c>
      <c r="W411" s="50">
        <f t="shared" si="221"/>
        <v>0.22401068464654819</v>
      </c>
      <c r="X411" s="50">
        <f t="shared" si="222"/>
        <v>0</v>
      </c>
      <c r="Y411" s="50"/>
      <c r="Z411" s="50"/>
      <c r="AA411" s="50"/>
      <c r="AB411" s="50"/>
      <c r="AC411" s="50"/>
      <c r="AD411" s="50">
        <f t="shared" si="223"/>
        <v>0.48086526836868465</v>
      </c>
      <c r="AE411" s="50">
        <f t="shared" si="224"/>
        <v>0.33602316879407251</v>
      </c>
      <c r="AF411" s="50">
        <f t="shared" si="225"/>
        <v>0.43610087819069404</v>
      </c>
      <c r="AG411" s="50">
        <f t="shared" si="217"/>
        <v>0</v>
      </c>
      <c r="AI411" s="50">
        <f t="shared" si="226"/>
        <v>0</v>
      </c>
      <c r="AJ411" s="50">
        <f t="shared" si="227"/>
        <v>0</v>
      </c>
      <c r="AK411" s="50">
        <f t="shared" si="228"/>
        <v>0</v>
      </c>
      <c r="AL411" s="50">
        <f t="shared" si="229"/>
        <v>0.22264225651865907</v>
      </c>
      <c r="AR411" s="50">
        <f t="shared" si="230"/>
        <v>0.2745722554922661</v>
      </c>
      <c r="AS411" s="50">
        <f t="shared" si="231"/>
        <v>0.29525512466238069</v>
      </c>
      <c r="AT411" s="50">
        <f t="shared" si="232"/>
        <v>0.42538690448959643</v>
      </c>
      <c r="AV411" s="49">
        <f t="shared" si="233"/>
        <v>0</v>
      </c>
      <c r="AW411" s="49">
        <f t="shared" si="234"/>
        <v>0</v>
      </c>
      <c r="AX411" s="49">
        <f t="shared" si="235"/>
        <v>0</v>
      </c>
      <c r="AY411" s="49">
        <f t="shared" si="236"/>
        <v>1198.9772891462358</v>
      </c>
      <c r="AZ411" s="49">
        <f t="shared" si="237"/>
        <v>0</v>
      </c>
      <c r="BA411" s="49">
        <f t="shared" si="238"/>
        <v>0</v>
      </c>
      <c r="BB411" s="49">
        <f t="shared" si="239"/>
        <v>0</v>
      </c>
      <c r="BC411" s="49">
        <f t="shared" si="240"/>
        <v>0</v>
      </c>
      <c r="BD411" s="49">
        <f t="shared" si="241"/>
        <v>0</v>
      </c>
      <c r="BE411" s="49">
        <f t="shared" si="242"/>
        <v>2027.8662715513819</v>
      </c>
      <c r="BF411" s="49">
        <f t="shared" si="243"/>
        <v>1694.5781998227646</v>
      </c>
      <c r="BG411" s="49">
        <f t="shared" si="244"/>
        <v>2312.5433443156649</v>
      </c>
      <c r="BH411" s="73">
        <f t="shared" si="245"/>
        <v>7233.9651048360465</v>
      </c>
      <c r="BI411" s="49">
        <f>VLOOKUP(A411,'1_12'!B:Q,16,0)</f>
        <v>12794.759999999998</v>
      </c>
      <c r="BJ411" s="74">
        <f t="shared" si="246"/>
        <v>-5560.7948951639519</v>
      </c>
      <c r="BK411" s="50">
        <f t="shared" si="247"/>
        <v>6.784633789433287E-3</v>
      </c>
    </row>
    <row r="412" spans="1:63" x14ac:dyDescent="0.3">
      <c r="A412" s="79" t="s">
        <v>1616</v>
      </c>
      <c r="B412" s="79" t="s">
        <v>151</v>
      </c>
      <c r="C412" s="79">
        <f>VLOOKUP(B412,Площадь!D:E,2,0)</f>
        <v>69.8</v>
      </c>
      <c r="D412" s="97"/>
      <c r="E412">
        <v>31</v>
      </c>
      <c r="F412">
        <v>28</v>
      </c>
      <c r="G412">
        <v>31</v>
      </c>
      <c r="H412">
        <v>30</v>
      </c>
      <c r="I412">
        <v>31</v>
      </c>
      <c r="J412">
        <v>30</v>
      </c>
      <c r="K412">
        <v>31</v>
      </c>
      <c r="L412">
        <v>31</v>
      </c>
      <c r="M412">
        <v>30</v>
      </c>
      <c r="N412">
        <v>31</v>
      </c>
      <c r="O412">
        <v>30</v>
      </c>
      <c r="P412">
        <v>31</v>
      </c>
      <c r="Q412">
        <f t="shared" si="249"/>
        <v>365</v>
      </c>
      <c r="R412" s="113">
        <f>VLOOKUP(B412,'Общие показания'!A:H,8,0)</f>
        <v>0.47238506913380851</v>
      </c>
      <c r="S412" s="117">
        <f>VLOOKUP(B412,'Общие показания'!A:P,16,0)</f>
        <v>3.0976149308661913</v>
      </c>
      <c r="T412" s="50">
        <f t="shared" si="218"/>
        <v>0</v>
      </c>
      <c r="U412" s="50">
        <f t="shared" si="219"/>
        <v>0</v>
      </c>
      <c r="V412" s="50">
        <f t="shared" si="220"/>
        <v>0</v>
      </c>
      <c r="W412" s="50">
        <f t="shared" si="221"/>
        <v>0.47238506913380851</v>
      </c>
      <c r="X412" s="50">
        <f t="shared" si="222"/>
        <v>0</v>
      </c>
      <c r="Y412" s="50"/>
      <c r="Z412" s="50"/>
      <c r="AA412" s="50"/>
      <c r="AB412" s="50"/>
      <c r="AC412" s="50"/>
      <c r="AD412" s="50">
        <f t="shared" si="223"/>
        <v>1.1887854244101339</v>
      </c>
      <c r="AE412" s="50">
        <f t="shared" si="224"/>
        <v>0.83070970519798415</v>
      </c>
      <c r="AF412" s="50">
        <f t="shared" si="225"/>
        <v>1.0781198012580731</v>
      </c>
      <c r="AG412" s="50">
        <f t="shared" si="217"/>
        <v>0</v>
      </c>
      <c r="AI412" s="50">
        <f t="shared" si="226"/>
        <v>0</v>
      </c>
      <c r="AJ412" s="50">
        <f t="shared" si="227"/>
        <v>0</v>
      </c>
      <c r="AK412" s="50">
        <f t="shared" si="228"/>
        <v>0</v>
      </c>
      <c r="AL412" s="50">
        <f t="shared" si="229"/>
        <v>0.46949938081578246</v>
      </c>
      <c r="AR412" s="50">
        <f t="shared" si="230"/>
        <v>0.57900735448218044</v>
      </c>
      <c r="AS412" s="50">
        <f t="shared" si="231"/>
        <v>0.62262258916719548</v>
      </c>
      <c r="AT412" s="50">
        <f t="shared" si="232"/>
        <v>0.89703945418047815</v>
      </c>
      <c r="AV412" s="49">
        <f t="shared" si="233"/>
        <v>0</v>
      </c>
      <c r="AW412" s="49">
        <f t="shared" si="234"/>
        <v>0</v>
      </c>
      <c r="AX412" s="49">
        <f t="shared" si="235"/>
        <v>0</v>
      </c>
      <c r="AY412" s="49">
        <f t="shared" si="236"/>
        <v>2528.356942066684</v>
      </c>
      <c r="AZ412" s="49">
        <f t="shared" si="237"/>
        <v>0</v>
      </c>
      <c r="BA412" s="49">
        <f t="shared" si="238"/>
        <v>0</v>
      </c>
      <c r="BB412" s="49">
        <f t="shared" si="239"/>
        <v>0</v>
      </c>
      <c r="BC412" s="49">
        <f t="shared" si="240"/>
        <v>0</v>
      </c>
      <c r="BD412" s="49">
        <f t="shared" si="241"/>
        <v>0</v>
      </c>
      <c r="BE412" s="49">
        <f t="shared" si="242"/>
        <v>4745.3922239473732</v>
      </c>
      <c r="BF412" s="49">
        <f t="shared" si="243"/>
        <v>3901.267077702114</v>
      </c>
      <c r="BG412" s="49">
        <f t="shared" si="244"/>
        <v>5302.0384989290296</v>
      </c>
      <c r="BH412" s="73">
        <f t="shared" si="245"/>
        <v>16477.054742645199</v>
      </c>
      <c r="BI412" s="49">
        <f>VLOOKUP(A412,'1_12'!B:Q,16,0)</f>
        <v>26981.01</v>
      </c>
      <c r="BJ412" s="74">
        <f t="shared" si="246"/>
        <v>-10503.955257354799</v>
      </c>
      <c r="BK412" s="50">
        <f t="shared" si="247"/>
        <v>7.3282817319073991E-3</v>
      </c>
    </row>
    <row r="413" spans="1:63" x14ac:dyDescent="0.3">
      <c r="A413" s="79" t="s">
        <v>1648</v>
      </c>
      <c r="B413" s="79" t="s">
        <v>300</v>
      </c>
      <c r="C413" s="79">
        <f>VLOOKUP(B413,Площадь!D:E,2,0)</f>
        <v>79.599999999999994</v>
      </c>
      <c r="D413" s="97"/>
      <c r="E413">
        <v>31</v>
      </c>
      <c r="F413">
        <v>28</v>
      </c>
      <c r="G413">
        <v>31</v>
      </c>
      <c r="H413">
        <v>30</v>
      </c>
      <c r="I413">
        <v>31</v>
      </c>
      <c r="J413">
        <v>30</v>
      </c>
      <c r="K413">
        <v>31</v>
      </c>
      <c r="L413">
        <v>31</v>
      </c>
      <c r="M413">
        <v>30</v>
      </c>
      <c r="N413">
        <v>31</v>
      </c>
      <c r="O413">
        <v>30</v>
      </c>
      <c r="P413">
        <v>31</v>
      </c>
      <c r="Q413">
        <f t="shared" si="249"/>
        <v>365</v>
      </c>
      <c r="R413" s="113">
        <f>VLOOKUP(B413,'Общие показания'!A:H,8,0)</f>
        <v>0.53870847425574719</v>
      </c>
      <c r="S413" s="117">
        <f>VLOOKUP(B413,'Общие показания'!A:P,16,0)</f>
        <v>2.601291525744255</v>
      </c>
      <c r="T413" s="50">
        <f t="shared" si="218"/>
        <v>0</v>
      </c>
      <c r="U413" s="50">
        <f t="shared" si="219"/>
        <v>0</v>
      </c>
      <c r="V413" s="50">
        <f t="shared" si="220"/>
        <v>0</v>
      </c>
      <c r="W413" s="50">
        <f t="shared" si="221"/>
        <v>0.53870847425574719</v>
      </c>
      <c r="X413" s="50">
        <f t="shared" si="222"/>
        <v>0</v>
      </c>
      <c r="Y413" s="50"/>
      <c r="Z413" s="50"/>
      <c r="AA413" s="50"/>
      <c r="AB413" s="50"/>
      <c r="AC413" s="50"/>
      <c r="AD413" s="50">
        <f t="shared" si="223"/>
        <v>0.99830918931606594</v>
      </c>
      <c r="AE413" s="50">
        <f t="shared" si="224"/>
        <v>0.69760708309885477</v>
      </c>
      <c r="AF413" s="50">
        <f t="shared" si="225"/>
        <v>0.90537525332933422</v>
      </c>
      <c r="AG413" s="50">
        <f t="shared" si="217"/>
        <v>0</v>
      </c>
      <c r="AI413" s="50">
        <f t="shared" si="226"/>
        <v>0</v>
      </c>
      <c r="AJ413" s="50">
        <f t="shared" si="227"/>
        <v>0</v>
      </c>
      <c r="AK413" s="50">
        <f t="shared" si="228"/>
        <v>0</v>
      </c>
      <c r="AL413" s="50">
        <f t="shared" si="229"/>
        <v>0.53541763199049119</v>
      </c>
      <c r="AR413" s="50">
        <f t="shared" si="230"/>
        <v>0.66030065067022292</v>
      </c>
      <c r="AS413" s="50">
        <f t="shared" si="231"/>
        <v>0.71003951429382173</v>
      </c>
      <c r="AT413" s="50">
        <f t="shared" si="232"/>
        <v>1.0229848216728661</v>
      </c>
      <c r="AV413" s="49">
        <f t="shared" si="233"/>
        <v>0</v>
      </c>
      <c r="AW413" s="49">
        <f t="shared" si="234"/>
        <v>0</v>
      </c>
      <c r="AX413" s="49">
        <f t="shared" si="235"/>
        <v>0</v>
      </c>
      <c r="AY413" s="49">
        <f t="shared" si="236"/>
        <v>2883.3411545631525</v>
      </c>
      <c r="AZ413" s="49">
        <f t="shared" si="237"/>
        <v>0</v>
      </c>
      <c r="BA413" s="49">
        <f t="shared" si="238"/>
        <v>0</v>
      </c>
      <c r="BB413" s="49">
        <f t="shared" si="239"/>
        <v>0</v>
      </c>
      <c r="BC413" s="49">
        <f t="shared" si="240"/>
        <v>0</v>
      </c>
      <c r="BD413" s="49">
        <f t="shared" si="241"/>
        <v>0</v>
      </c>
      <c r="BE413" s="49">
        <f t="shared" si="242"/>
        <v>4452.3059100655946</v>
      </c>
      <c r="BF413" s="49">
        <f t="shared" si="243"/>
        <v>3778.630220177005</v>
      </c>
      <c r="BG413" s="49">
        <f t="shared" si="244"/>
        <v>5176.4126509329062</v>
      </c>
      <c r="BH413" s="73">
        <f t="shared" si="245"/>
        <v>16290.689935738657</v>
      </c>
      <c r="BI413" s="49">
        <f>VLOOKUP(A413,'1_12'!B:Q,16,0)</f>
        <v>30769.199999999997</v>
      </c>
      <c r="BJ413" s="74">
        <f t="shared" si="246"/>
        <v>-14478.51006426134</v>
      </c>
      <c r="BK413" s="50">
        <f t="shared" si="247"/>
        <v>6.3533737632196444E-3</v>
      </c>
    </row>
    <row r="414" spans="1:63" x14ac:dyDescent="0.3">
      <c r="A414" s="79" t="s">
        <v>2663</v>
      </c>
      <c r="B414" s="79" t="s">
        <v>51</v>
      </c>
      <c r="C414" s="79">
        <f>VLOOKUP(B414,Площадь!D:E,2,0)</f>
        <v>36.799999999999997</v>
      </c>
      <c r="D414" s="97"/>
      <c r="E414">
        <v>31</v>
      </c>
      <c r="F414">
        <v>28</v>
      </c>
      <c r="G414">
        <v>31</v>
      </c>
      <c r="H414">
        <v>30</v>
      </c>
      <c r="I414">
        <v>31</v>
      </c>
      <c r="J414">
        <v>30</v>
      </c>
      <c r="K414">
        <v>31</v>
      </c>
      <c r="L414">
        <v>31</v>
      </c>
      <c r="M414">
        <v>30</v>
      </c>
      <c r="N414">
        <v>31</v>
      </c>
      <c r="O414">
        <v>30</v>
      </c>
      <c r="P414">
        <v>31</v>
      </c>
      <c r="Q414">
        <f t="shared" si="249"/>
        <v>365</v>
      </c>
      <c r="R414" s="113">
        <f>VLOOKUP(B414,'Общие показания'!A:H,8,0)</f>
        <v>0</v>
      </c>
      <c r="S414" s="117">
        <f>VLOOKUP(B414,'Общие показания'!A:P,16,0)</f>
        <v>0.9650000000000003</v>
      </c>
      <c r="T414" s="50">
        <f t="shared" si="218"/>
        <v>0</v>
      </c>
      <c r="U414" s="50">
        <f t="shared" si="219"/>
        <v>0</v>
      </c>
      <c r="V414" s="50">
        <f t="shared" si="220"/>
        <v>0</v>
      </c>
      <c r="W414" s="50">
        <f t="shared" si="221"/>
        <v>0</v>
      </c>
      <c r="X414" s="50">
        <f t="shared" si="222"/>
        <v>0</v>
      </c>
      <c r="Y414" s="50"/>
      <c r="Z414" s="50"/>
      <c r="AA414" s="50"/>
      <c r="AB414" s="50"/>
      <c r="AC414" s="50"/>
      <c r="AD414" s="50">
        <f t="shared" si="223"/>
        <v>0.37034233116735149</v>
      </c>
      <c r="AE414" s="50">
        <f t="shared" si="224"/>
        <v>0.25879099998136063</v>
      </c>
      <c r="AF414" s="50">
        <f t="shared" si="225"/>
        <v>0.33586666885128813</v>
      </c>
      <c r="AG414" s="50">
        <f t="shared" si="217"/>
        <v>0</v>
      </c>
      <c r="AI414" s="50">
        <f t="shared" si="226"/>
        <v>0</v>
      </c>
      <c r="AJ414" s="50">
        <f t="shared" si="227"/>
        <v>0</v>
      </c>
      <c r="AK414" s="50">
        <f t="shared" si="228"/>
        <v>0</v>
      </c>
      <c r="AL414" s="50">
        <f t="shared" si="229"/>
        <v>0.24752975951319192</v>
      </c>
      <c r="AR414" s="50">
        <f t="shared" si="230"/>
        <v>0.30526462242040453</v>
      </c>
      <c r="AS414" s="50">
        <f t="shared" si="231"/>
        <v>0.32825947394488242</v>
      </c>
      <c r="AT414" s="50">
        <f t="shared" si="232"/>
        <v>0.4729377065020286</v>
      </c>
      <c r="AV414" s="49">
        <f t="shared" si="233"/>
        <v>0</v>
      </c>
      <c r="AW414" s="49">
        <f t="shared" si="234"/>
        <v>0</v>
      </c>
      <c r="AX414" s="49">
        <f t="shared" si="235"/>
        <v>0</v>
      </c>
      <c r="AY414" s="49">
        <f t="shared" si="236"/>
        <v>664.45898524683184</v>
      </c>
      <c r="AZ414" s="49">
        <f t="shared" si="237"/>
        <v>0</v>
      </c>
      <c r="BA414" s="49">
        <f t="shared" si="238"/>
        <v>0</v>
      </c>
      <c r="BB414" s="49">
        <f t="shared" si="239"/>
        <v>0</v>
      </c>
      <c r="BC414" s="49">
        <f t="shared" si="240"/>
        <v>0</v>
      </c>
      <c r="BD414" s="49">
        <f t="shared" si="241"/>
        <v>0</v>
      </c>
      <c r="BE414" s="49">
        <f t="shared" si="242"/>
        <v>1813.5722819328289</v>
      </c>
      <c r="BF414" s="49">
        <f t="shared" si="243"/>
        <v>1575.8548101886497</v>
      </c>
      <c r="BG414" s="49">
        <f t="shared" si="244"/>
        <v>2171.1221130234294</v>
      </c>
      <c r="BH414" s="73">
        <f t="shared" si="245"/>
        <v>6225.0081903917398</v>
      </c>
      <c r="BI414" s="49">
        <f>VLOOKUP(A414,'1_12'!B:Q,16,0)</f>
        <v>14224.949999999997</v>
      </c>
      <c r="BJ414" s="74">
        <f t="shared" si="246"/>
        <v>-7999.9418096082572</v>
      </c>
      <c r="BK414" s="50">
        <f t="shared" si="247"/>
        <v>5.2513395887239765E-3</v>
      </c>
    </row>
    <row r="415" spans="1:63" x14ac:dyDescent="0.3">
      <c r="A415" s="79" t="s">
        <v>714</v>
      </c>
      <c r="B415" s="79" t="s">
        <v>289</v>
      </c>
      <c r="C415" s="79">
        <f>VLOOKUP(B415,Площадь!D:E,2,0)</f>
        <v>22.7</v>
      </c>
      <c r="D415" s="97"/>
      <c r="E415">
        <v>31</v>
      </c>
      <c r="F415">
        <v>28</v>
      </c>
      <c r="G415">
        <v>31</v>
      </c>
      <c r="H415">
        <v>30</v>
      </c>
      <c r="I415">
        <v>31</v>
      </c>
      <c r="J415">
        <v>30</v>
      </c>
      <c r="K415">
        <v>31</v>
      </c>
      <c r="L415">
        <v>31</v>
      </c>
      <c r="M415">
        <v>30</v>
      </c>
      <c r="N415">
        <v>31</v>
      </c>
      <c r="O415">
        <v>30</v>
      </c>
      <c r="P415">
        <v>31</v>
      </c>
      <c r="Q415">
        <f t="shared" si="249"/>
        <v>365</v>
      </c>
      <c r="R415" s="113">
        <f>VLOOKUP(B415,'Общие показания'!A:H,8,0)</f>
        <v>0.15362666288449073</v>
      </c>
      <c r="S415" s="117">
        <f>VLOOKUP(B415,'Общие показания'!A:P,16,0)</f>
        <v>0</v>
      </c>
      <c r="T415" s="50">
        <f t="shared" si="218"/>
        <v>0</v>
      </c>
      <c r="U415" s="50">
        <f t="shared" si="219"/>
        <v>0</v>
      </c>
      <c r="V415" s="50">
        <f t="shared" si="220"/>
        <v>0</v>
      </c>
      <c r="W415" s="50">
        <f t="shared" si="221"/>
        <v>0.15362666288449073</v>
      </c>
      <c r="X415" s="50">
        <f t="shared" si="222"/>
        <v>0</v>
      </c>
      <c r="Y415" s="50"/>
      <c r="Z415" s="50"/>
      <c r="AA415" s="50"/>
      <c r="AB415" s="50"/>
      <c r="AC415" s="50"/>
      <c r="AD415" s="50">
        <f t="shared" si="223"/>
        <v>0</v>
      </c>
      <c r="AE415" s="50">
        <f t="shared" si="224"/>
        <v>0</v>
      </c>
      <c r="AF415" s="50">
        <f t="shared" si="225"/>
        <v>0</v>
      </c>
      <c r="AG415" s="50">
        <f t="shared" si="217"/>
        <v>0</v>
      </c>
      <c r="AI415" s="50">
        <f t="shared" si="226"/>
        <v>0</v>
      </c>
      <c r="AJ415" s="50">
        <f t="shared" si="227"/>
        <v>0</v>
      </c>
      <c r="AK415" s="50">
        <f t="shared" si="228"/>
        <v>0</v>
      </c>
      <c r="AL415" s="50">
        <f t="shared" si="229"/>
        <v>0.15268819404753958</v>
      </c>
      <c r="AR415" s="50">
        <f t="shared" si="230"/>
        <v>0.18830181872128215</v>
      </c>
      <c r="AS415" s="50">
        <f t="shared" si="231"/>
        <v>0.20248614289534869</v>
      </c>
      <c r="AT415" s="50">
        <f t="shared" si="232"/>
        <v>0.29173059613032742</v>
      </c>
      <c r="AV415" s="49">
        <f t="shared" si="233"/>
        <v>0</v>
      </c>
      <c r="AW415" s="49">
        <f t="shared" si="234"/>
        <v>0</v>
      </c>
      <c r="AX415" s="49">
        <f t="shared" si="235"/>
        <v>0</v>
      </c>
      <c r="AY415" s="49">
        <f t="shared" si="236"/>
        <v>822.25934935406497</v>
      </c>
      <c r="AZ415" s="49">
        <f t="shared" si="237"/>
        <v>0</v>
      </c>
      <c r="BA415" s="49">
        <f t="shared" si="238"/>
        <v>0</v>
      </c>
      <c r="BB415" s="49">
        <f t="shared" si="239"/>
        <v>0</v>
      </c>
      <c r="BC415" s="49">
        <f t="shared" si="240"/>
        <v>0</v>
      </c>
      <c r="BD415" s="49">
        <f t="shared" si="241"/>
        <v>0</v>
      </c>
      <c r="BE415" s="49">
        <f t="shared" si="242"/>
        <v>505.46987010266099</v>
      </c>
      <c r="BF415" s="49">
        <f t="shared" si="243"/>
        <v>543.54570254255827</v>
      </c>
      <c r="BG415" s="49">
        <f t="shared" si="244"/>
        <v>783.10994302840572</v>
      </c>
      <c r="BH415" s="73">
        <f t="shared" si="245"/>
        <v>2654.38486502769</v>
      </c>
      <c r="BI415" s="49">
        <f>VLOOKUP(A415,'1_12'!B:Q,16,0)</f>
        <v>8774.64</v>
      </c>
      <c r="BJ415" s="74">
        <f t="shared" si="246"/>
        <v>-6120.255134972309</v>
      </c>
      <c r="BK415" s="50">
        <f t="shared" si="247"/>
        <v>3.6300786148274178E-3</v>
      </c>
    </row>
    <row r="416" spans="1:63" x14ac:dyDescent="0.3">
      <c r="A416" s="79" t="s">
        <v>1172</v>
      </c>
      <c r="B416" s="79" t="s">
        <v>53</v>
      </c>
      <c r="C416" s="79">
        <f>VLOOKUP(B416,Площадь!D:E,2,0)</f>
        <v>32.4</v>
      </c>
      <c r="D416" s="97"/>
      <c r="E416">
        <v>31</v>
      </c>
      <c r="F416">
        <v>28</v>
      </c>
      <c r="G416">
        <v>31</v>
      </c>
      <c r="H416">
        <v>30</v>
      </c>
      <c r="I416">
        <v>31</v>
      </c>
      <c r="J416">
        <v>30</v>
      </c>
      <c r="K416">
        <v>31</v>
      </c>
      <c r="L416">
        <v>31</v>
      </c>
      <c r="M416">
        <v>30</v>
      </c>
      <c r="N416">
        <v>31</v>
      </c>
      <c r="O416">
        <v>30</v>
      </c>
      <c r="P416">
        <v>31</v>
      </c>
      <c r="Q416">
        <f t="shared" si="249"/>
        <v>365</v>
      </c>
      <c r="R416" s="113">
        <f>VLOOKUP(B416,'Общие показания'!A:H,8,0)</f>
        <v>0.21927329856640967</v>
      </c>
      <c r="S416" s="117">
        <f>VLOOKUP(B416,'Общие показания'!A:P,16,0)</f>
        <v>1.5657267014335901</v>
      </c>
      <c r="T416" s="50">
        <f t="shared" si="218"/>
        <v>0</v>
      </c>
      <c r="U416" s="50">
        <f t="shared" si="219"/>
        <v>0</v>
      </c>
      <c r="V416" s="50">
        <f t="shared" si="220"/>
        <v>0</v>
      </c>
      <c r="W416" s="50">
        <f t="shared" si="221"/>
        <v>0.21927329856640967</v>
      </c>
      <c r="X416" s="50">
        <f t="shared" si="222"/>
        <v>0</v>
      </c>
      <c r="Y416" s="50"/>
      <c r="Z416" s="50"/>
      <c r="AA416" s="50"/>
      <c r="AB416" s="50"/>
      <c r="AC416" s="50"/>
      <c r="AD416" s="50">
        <f t="shared" si="223"/>
        <v>0.60088588246620023</v>
      </c>
      <c r="AE416" s="50">
        <f t="shared" si="224"/>
        <v>0.41989220597048282</v>
      </c>
      <c r="AF416" s="50">
        <f t="shared" si="225"/>
        <v>0.54494861299690689</v>
      </c>
      <c r="AG416" s="50">
        <f t="shared" si="217"/>
        <v>0</v>
      </c>
      <c r="AI416" s="50">
        <f t="shared" si="226"/>
        <v>0</v>
      </c>
      <c r="AJ416" s="50">
        <f t="shared" si="227"/>
        <v>0</v>
      </c>
      <c r="AK416" s="50">
        <f t="shared" si="228"/>
        <v>0</v>
      </c>
      <c r="AL416" s="50">
        <f t="shared" si="229"/>
        <v>0.21793381000617984</v>
      </c>
      <c r="AR416" s="50">
        <f t="shared" si="230"/>
        <v>0.26876559147883444</v>
      </c>
      <c r="AS416" s="50">
        <f t="shared" si="231"/>
        <v>0.28901105858190734</v>
      </c>
      <c r="AT416" s="50">
        <f t="shared" si="232"/>
        <v>0.41639080681156865</v>
      </c>
      <c r="AV416" s="49">
        <f t="shared" si="233"/>
        <v>0</v>
      </c>
      <c r="AW416" s="49">
        <f t="shared" si="234"/>
        <v>0</v>
      </c>
      <c r="AX416" s="49">
        <f t="shared" si="235"/>
        <v>0</v>
      </c>
      <c r="AY416" s="49">
        <f t="shared" si="236"/>
        <v>1173.6212739679163</v>
      </c>
      <c r="AZ416" s="49">
        <f t="shared" si="237"/>
        <v>0</v>
      </c>
      <c r="BA416" s="49">
        <f t="shared" si="238"/>
        <v>0</v>
      </c>
      <c r="BB416" s="49">
        <f t="shared" si="239"/>
        <v>0</v>
      </c>
      <c r="BC416" s="49">
        <f t="shared" si="240"/>
        <v>0</v>
      </c>
      <c r="BD416" s="49">
        <f t="shared" si="241"/>
        <v>0</v>
      </c>
      <c r="BE416" s="49">
        <f t="shared" si="242"/>
        <v>2334.4576305990936</v>
      </c>
      <c r="BF416" s="49">
        <f t="shared" si="243"/>
        <v>1902.9515672338541</v>
      </c>
      <c r="BG416" s="49">
        <f t="shared" si="244"/>
        <v>2580.5810849570794</v>
      </c>
      <c r="BH416" s="73">
        <f t="shared" si="245"/>
        <v>7991.6115567579436</v>
      </c>
      <c r="BI416" s="49">
        <f>VLOOKUP(A416,'1_12'!B:Q,16,0)</f>
        <v>12524.13</v>
      </c>
      <c r="BJ416" s="74">
        <f t="shared" si="246"/>
        <v>-4532.5184432420556</v>
      </c>
      <c r="BK416" s="50">
        <f t="shared" si="247"/>
        <v>7.6571534641936478E-3</v>
      </c>
    </row>
    <row r="417" spans="1:63" x14ac:dyDescent="0.3">
      <c r="A417" s="79" t="s">
        <v>1372</v>
      </c>
      <c r="B417" s="79" t="s">
        <v>74</v>
      </c>
      <c r="C417" s="79">
        <f>VLOOKUP(B417,Площадь!D:E,2,0)</f>
        <v>58.6</v>
      </c>
      <c r="D417" s="97"/>
      <c r="E417">
        <v>31</v>
      </c>
      <c r="F417">
        <v>28</v>
      </c>
      <c r="G417">
        <v>31</v>
      </c>
      <c r="H417">
        <v>30</v>
      </c>
      <c r="I417">
        <v>31</v>
      </c>
      <c r="J417">
        <v>30</v>
      </c>
      <c r="K417">
        <v>31</v>
      </c>
      <c r="L417">
        <v>31</v>
      </c>
      <c r="M417">
        <v>30</v>
      </c>
      <c r="N417">
        <v>31</v>
      </c>
      <c r="O417">
        <v>30</v>
      </c>
      <c r="P417">
        <v>31</v>
      </c>
      <c r="Q417">
        <f t="shared" si="249"/>
        <v>365</v>
      </c>
      <c r="R417" s="113">
        <f>VLOOKUP(B417,'Общие показания'!A:H,8,0)</f>
        <v>0.39658689185159285</v>
      </c>
      <c r="S417" s="117">
        <f>VLOOKUP(B417,'Общие показания'!A:P,16,0)</f>
        <v>2.6734131081484058</v>
      </c>
      <c r="T417" s="50">
        <f t="shared" si="218"/>
        <v>0</v>
      </c>
      <c r="U417" s="50">
        <f t="shared" si="219"/>
        <v>0</v>
      </c>
      <c r="V417" s="50">
        <f t="shared" si="220"/>
        <v>0</v>
      </c>
      <c r="W417" s="50">
        <f t="shared" si="221"/>
        <v>0.39658689185159285</v>
      </c>
      <c r="X417" s="50">
        <f t="shared" si="222"/>
        <v>0</v>
      </c>
      <c r="Y417" s="50"/>
      <c r="Z417" s="50"/>
      <c r="AA417" s="50"/>
      <c r="AB417" s="50"/>
      <c r="AC417" s="50"/>
      <c r="AD417" s="50">
        <f t="shared" si="223"/>
        <v>1.0259876089585855</v>
      </c>
      <c r="AE417" s="50">
        <f t="shared" si="224"/>
        <v>0.71694844727565099</v>
      </c>
      <c r="AF417" s="50">
        <f t="shared" si="225"/>
        <v>0.9304770519141693</v>
      </c>
      <c r="AG417" s="50">
        <f t="shared" si="217"/>
        <v>0</v>
      </c>
      <c r="AI417" s="50">
        <f t="shared" si="226"/>
        <v>0</v>
      </c>
      <c r="AJ417" s="50">
        <f t="shared" si="227"/>
        <v>0</v>
      </c>
      <c r="AK417" s="50">
        <f t="shared" si="228"/>
        <v>0</v>
      </c>
      <c r="AL417" s="50">
        <f t="shared" si="229"/>
        <v>0.39416423661611544</v>
      </c>
      <c r="AR417" s="50">
        <f t="shared" si="230"/>
        <v>0.48610073026727463</v>
      </c>
      <c r="AS417" s="50">
        <f t="shared" si="231"/>
        <v>0.52271753187962267</v>
      </c>
      <c r="AT417" s="50">
        <f t="shared" si="232"/>
        <v>0.75310189133203476</v>
      </c>
      <c r="AV417" s="49">
        <f t="shared" si="233"/>
        <v>0</v>
      </c>
      <c r="AW417" s="49">
        <f t="shared" si="234"/>
        <v>0</v>
      </c>
      <c r="AX417" s="49">
        <f t="shared" si="235"/>
        <v>0</v>
      </c>
      <c r="AY417" s="49">
        <f t="shared" si="236"/>
        <v>2122.6606992135776</v>
      </c>
      <c r="AZ417" s="49">
        <f t="shared" si="237"/>
        <v>0</v>
      </c>
      <c r="BA417" s="49">
        <f t="shared" si="238"/>
        <v>0</v>
      </c>
      <c r="BB417" s="49">
        <f t="shared" si="239"/>
        <v>0</v>
      </c>
      <c r="BC417" s="49">
        <f t="shared" si="240"/>
        <v>0</v>
      </c>
      <c r="BD417" s="49">
        <f t="shared" si="241"/>
        <v>0</v>
      </c>
      <c r="BE417" s="49">
        <f t="shared" si="242"/>
        <v>4058.9894542843303</v>
      </c>
      <c r="BF417" s="49">
        <f t="shared" si="243"/>
        <v>3327.709767805251</v>
      </c>
      <c r="BG417" s="49">
        <f t="shared" si="244"/>
        <v>4519.331972092381</v>
      </c>
      <c r="BH417" s="73">
        <f t="shared" si="245"/>
        <v>14028.69189339554</v>
      </c>
      <c r="BI417" s="49">
        <f>VLOOKUP(A417,'1_12'!B:Q,16,0)</f>
        <v>22651.74</v>
      </c>
      <c r="BJ417" s="74">
        <f t="shared" si="246"/>
        <v>-8623.0481066044613</v>
      </c>
      <c r="BK417" s="50">
        <f t="shared" si="247"/>
        <v>7.4318606230020564E-3</v>
      </c>
    </row>
    <row r="418" spans="1:63" x14ac:dyDescent="0.3">
      <c r="A418" s="79" t="s">
        <v>2030</v>
      </c>
      <c r="B418" s="79" t="s">
        <v>80</v>
      </c>
      <c r="C418" s="79">
        <f>VLOOKUP(B418,Площадь!D:E,2,0)</f>
        <v>69.8</v>
      </c>
      <c r="D418" s="97"/>
      <c r="E418">
        <v>31</v>
      </c>
      <c r="F418">
        <v>28</v>
      </c>
      <c r="G418">
        <v>31</v>
      </c>
      <c r="H418">
        <v>30</v>
      </c>
      <c r="I418">
        <v>31</v>
      </c>
      <c r="J418">
        <v>30</v>
      </c>
      <c r="K418">
        <v>31</v>
      </c>
      <c r="L418">
        <v>31</v>
      </c>
      <c r="M418">
        <v>30</v>
      </c>
      <c r="N418">
        <v>31</v>
      </c>
      <c r="O418">
        <v>30</v>
      </c>
      <c r="P418">
        <v>31</v>
      </c>
      <c r="Q418">
        <f t="shared" si="249"/>
        <v>365</v>
      </c>
      <c r="R418" s="113">
        <f>VLOOKUP(B418,'Общие показания'!A:H,8,0)</f>
        <v>0.47238506913380851</v>
      </c>
      <c r="S418" s="117">
        <f>VLOOKUP(B418,'Общие показания'!A:P,16,0)</f>
        <v>3.4876149308661901</v>
      </c>
      <c r="T418" s="50">
        <f t="shared" si="218"/>
        <v>0</v>
      </c>
      <c r="U418" s="50">
        <f t="shared" si="219"/>
        <v>0</v>
      </c>
      <c r="V418" s="50">
        <f t="shared" si="220"/>
        <v>0</v>
      </c>
      <c r="W418" s="50">
        <f t="shared" si="221"/>
        <v>0.47238506913380851</v>
      </c>
      <c r="X418" s="50">
        <f t="shared" si="222"/>
        <v>0</v>
      </c>
      <c r="Y418" s="50"/>
      <c r="Z418" s="50"/>
      <c r="AA418" s="50"/>
      <c r="AB418" s="50"/>
      <c r="AC418" s="50"/>
      <c r="AD418" s="50">
        <f t="shared" si="223"/>
        <v>1.3384574546228454</v>
      </c>
      <c r="AE418" s="50">
        <f t="shared" si="224"/>
        <v>0.93529881399874093</v>
      </c>
      <c r="AF418" s="50">
        <f t="shared" si="225"/>
        <v>1.2138586622446037</v>
      </c>
      <c r="AG418" s="50">
        <f t="shared" si="217"/>
        <v>0</v>
      </c>
      <c r="AI418" s="50">
        <f t="shared" si="226"/>
        <v>0</v>
      </c>
      <c r="AJ418" s="50">
        <f t="shared" si="227"/>
        <v>0</v>
      </c>
      <c r="AK418" s="50">
        <f t="shared" si="228"/>
        <v>0</v>
      </c>
      <c r="AL418" s="50">
        <f t="shared" si="229"/>
        <v>0.46949938081578246</v>
      </c>
      <c r="AR418" s="50">
        <f t="shared" si="230"/>
        <v>0.57900735448218044</v>
      </c>
      <c r="AS418" s="50">
        <f t="shared" si="231"/>
        <v>0.62262258916719548</v>
      </c>
      <c r="AT418" s="50">
        <f t="shared" si="232"/>
        <v>0.89703945418047815</v>
      </c>
      <c r="AV418" s="49">
        <f t="shared" si="233"/>
        <v>0</v>
      </c>
      <c r="AW418" s="49">
        <f t="shared" si="234"/>
        <v>0</v>
      </c>
      <c r="AX418" s="49">
        <f t="shared" si="235"/>
        <v>0</v>
      </c>
      <c r="AY418" s="49">
        <f t="shared" si="236"/>
        <v>2528.356942066684</v>
      </c>
      <c r="AZ418" s="49">
        <f t="shared" si="237"/>
        <v>0</v>
      </c>
      <c r="BA418" s="49">
        <f t="shared" si="238"/>
        <v>0</v>
      </c>
      <c r="BB418" s="49">
        <f t="shared" si="239"/>
        <v>0</v>
      </c>
      <c r="BC418" s="49">
        <f t="shared" si="240"/>
        <v>0</v>
      </c>
      <c r="BD418" s="49">
        <f t="shared" si="241"/>
        <v>0</v>
      </c>
      <c r="BE418" s="49">
        <f t="shared" si="242"/>
        <v>5147.1658349691679</v>
      </c>
      <c r="BF418" s="49">
        <f t="shared" si="243"/>
        <v>4182.0218978025132</v>
      </c>
      <c r="BG418" s="49">
        <f t="shared" si="244"/>
        <v>5666.4104678068325</v>
      </c>
      <c r="BH418" s="73">
        <f t="shared" si="245"/>
        <v>17523.955142645198</v>
      </c>
      <c r="BI418" s="49">
        <f>VLOOKUP(A418,'1_12'!B:Q,16,0)</f>
        <v>26981.01</v>
      </c>
      <c r="BJ418" s="74">
        <f t="shared" si="246"/>
        <v>-9457.0548573548003</v>
      </c>
      <c r="BK418" s="50">
        <f t="shared" si="247"/>
        <v>7.7938977777526697E-3</v>
      </c>
    </row>
    <row r="419" spans="1:63" x14ac:dyDescent="0.3">
      <c r="A419" s="79" t="s">
        <v>2659</v>
      </c>
      <c r="B419" s="79" t="s">
        <v>159</v>
      </c>
      <c r="C419" s="79">
        <f>VLOOKUP(B419,Площадь!D:E,2,0)</f>
        <v>79.599999999999994</v>
      </c>
      <c r="D419" s="97"/>
      <c r="E419">
        <v>31</v>
      </c>
      <c r="F419">
        <v>28</v>
      </c>
      <c r="G419">
        <v>31</v>
      </c>
      <c r="H419">
        <v>30</v>
      </c>
      <c r="I419">
        <v>31</v>
      </c>
      <c r="J419">
        <v>30</v>
      </c>
      <c r="K419">
        <v>31</v>
      </c>
      <c r="L419">
        <v>31</v>
      </c>
      <c r="M419">
        <v>30</v>
      </c>
      <c r="N419">
        <v>31</v>
      </c>
      <c r="O419">
        <v>30</v>
      </c>
      <c r="P419">
        <v>31</v>
      </c>
      <c r="Q419">
        <f t="shared" si="249"/>
        <v>365</v>
      </c>
      <c r="R419" s="113">
        <f>VLOOKUP(B419,'Общие показания'!A:H,8,0)</f>
        <v>0.45400000000000001</v>
      </c>
      <c r="S419" s="117">
        <f>VLOOKUP(B419,'Общие показания'!A:P,16,0)</f>
        <v>1.7400000000000011</v>
      </c>
      <c r="T419" s="50">
        <f t="shared" si="218"/>
        <v>0</v>
      </c>
      <c r="U419" s="50">
        <f t="shared" si="219"/>
        <v>0</v>
      </c>
      <c r="V419" s="50">
        <f t="shared" si="220"/>
        <v>0</v>
      </c>
      <c r="W419" s="50">
        <f t="shared" si="221"/>
        <v>0.45400000000000001</v>
      </c>
      <c r="X419" s="50">
        <f t="shared" si="222"/>
        <v>0</v>
      </c>
      <c r="Y419" s="50"/>
      <c r="Z419" s="50"/>
      <c r="AA419" s="50"/>
      <c r="AB419" s="50"/>
      <c r="AC419" s="50"/>
      <c r="AD419" s="50">
        <f t="shared" si="223"/>
        <v>0.66776751941056145</v>
      </c>
      <c r="AE419" s="50">
        <f t="shared" si="224"/>
        <v>0.46662833157260897</v>
      </c>
      <c r="AF419" s="50">
        <f t="shared" si="225"/>
        <v>0.60560414901683068</v>
      </c>
      <c r="AG419" s="50">
        <f t="shared" si="217"/>
        <v>0</v>
      </c>
      <c r="AI419" s="50">
        <f t="shared" si="226"/>
        <v>0</v>
      </c>
      <c r="AJ419" s="50">
        <f t="shared" si="227"/>
        <v>0</v>
      </c>
      <c r="AK419" s="50">
        <f t="shared" si="228"/>
        <v>0</v>
      </c>
      <c r="AL419" s="50">
        <f t="shared" si="229"/>
        <v>0.53541763199049119</v>
      </c>
      <c r="AR419" s="50">
        <f t="shared" si="230"/>
        <v>0.66030065067022292</v>
      </c>
      <c r="AS419" s="50">
        <f t="shared" si="231"/>
        <v>0.71003951429382173</v>
      </c>
      <c r="AT419" s="50">
        <f t="shared" si="232"/>
        <v>1.0229848216728661</v>
      </c>
      <c r="AV419" s="49">
        <f t="shared" si="233"/>
        <v>0</v>
      </c>
      <c r="AW419" s="49">
        <f t="shared" si="234"/>
        <v>0</v>
      </c>
      <c r="AX419" s="49">
        <f t="shared" si="235"/>
        <v>0</v>
      </c>
      <c r="AY419" s="49">
        <f t="shared" si="236"/>
        <v>2655.9531146099953</v>
      </c>
      <c r="AZ419" s="49">
        <f t="shared" si="237"/>
        <v>0</v>
      </c>
      <c r="BA419" s="49">
        <f t="shared" si="238"/>
        <v>0</v>
      </c>
      <c r="BB419" s="49">
        <f t="shared" si="239"/>
        <v>0</v>
      </c>
      <c r="BC419" s="49">
        <f t="shared" si="240"/>
        <v>0</v>
      </c>
      <c r="BD419" s="49">
        <f t="shared" si="241"/>
        <v>0</v>
      </c>
      <c r="BE419" s="49">
        <f t="shared" si="242"/>
        <v>3565.0130730380547</v>
      </c>
      <c r="BF419" s="49">
        <f t="shared" si="243"/>
        <v>3158.6000987300122</v>
      </c>
      <c r="BG419" s="49">
        <f t="shared" si="244"/>
        <v>4371.7190893605948</v>
      </c>
      <c r="BH419" s="73">
        <f t="shared" si="245"/>
        <v>13751.285375738657</v>
      </c>
      <c r="BI419" s="49">
        <f>VLOOKUP(A419,'1_12'!B:Q,16,0)</f>
        <v>30769.199999999997</v>
      </c>
      <c r="BJ419" s="74">
        <f t="shared" si="246"/>
        <v>-17017.914624261342</v>
      </c>
      <c r="BK419" s="50">
        <f t="shared" si="247"/>
        <v>5.3630052540069133E-3</v>
      </c>
    </row>
    <row r="420" spans="1:63" x14ac:dyDescent="0.3">
      <c r="A420" s="79" t="s">
        <v>2176</v>
      </c>
      <c r="B420" s="79" t="s">
        <v>177</v>
      </c>
      <c r="C420" s="79">
        <f>VLOOKUP(B420,Площадь!D:E,2,0)</f>
        <v>36.799999999999997</v>
      </c>
      <c r="D420" s="97"/>
      <c r="E420">
        <v>31</v>
      </c>
      <c r="F420">
        <v>15</v>
      </c>
      <c r="Q420">
        <f t="shared" si="249"/>
        <v>46</v>
      </c>
      <c r="R420" s="113">
        <f>VLOOKUP(B420,'Общие показания'!A:H,8,0)</f>
        <v>0.24905115392728014</v>
      </c>
      <c r="S420" s="117"/>
      <c r="T420" s="50">
        <f>R420*$T$1/31*E420</f>
        <v>0</v>
      </c>
      <c r="U420" s="50">
        <f t="shared" si="219"/>
        <v>0</v>
      </c>
      <c r="V420" s="50">
        <f t="shared" si="220"/>
        <v>0</v>
      </c>
      <c r="W420" s="50">
        <f>R420*W$1/30*H420</f>
        <v>0</v>
      </c>
      <c r="X420" s="50">
        <f t="shared" si="222"/>
        <v>-0.24905115392728014</v>
      </c>
      <c r="Y420" s="50"/>
      <c r="Z420" s="50"/>
      <c r="AA420" s="50"/>
      <c r="AB420" s="50"/>
      <c r="AC420" s="50"/>
      <c r="AD420" s="50">
        <f t="shared" si="223"/>
        <v>0</v>
      </c>
      <c r="AE420" s="50">
        <f t="shared" si="224"/>
        <v>0</v>
      </c>
      <c r="AF420" s="50">
        <f t="shared" si="225"/>
        <v>0</v>
      </c>
      <c r="AG420" s="50">
        <f t="shared" si="217"/>
        <v>0</v>
      </c>
      <c r="AI420" s="50">
        <f t="shared" si="226"/>
        <v>0</v>
      </c>
      <c r="AJ420" s="50">
        <f t="shared" si="227"/>
        <v>0</v>
      </c>
      <c r="AK420" s="50">
        <f t="shared" si="228"/>
        <v>0</v>
      </c>
      <c r="AL420" s="50">
        <f t="shared" si="229"/>
        <v>0</v>
      </c>
      <c r="AR420" s="50">
        <f t="shared" si="230"/>
        <v>0</v>
      </c>
      <c r="AS420" s="50">
        <f t="shared" si="231"/>
        <v>0</v>
      </c>
      <c r="AT420" s="50">
        <f t="shared" si="232"/>
        <v>0</v>
      </c>
      <c r="AV420" s="49">
        <f t="shared" si="233"/>
        <v>0</v>
      </c>
      <c r="AW420" s="49">
        <f t="shared" si="234"/>
        <v>0</v>
      </c>
      <c r="AX420" s="49">
        <f t="shared" si="235"/>
        <v>0</v>
      </c>
      <c r="AY420" s="49">
        <f t="shared" si="236"/>
        <v>0</v>
      </c>
      <c r="AZ420" s="49">
        <f t="shared" si="237"/>
        <v>0</v>
      </c>
      <c r="BA420" s="49">
        <f t="shared" si="238"/>
        <v>0</v>
      </c>
      <c r="BB420" s="49">
        <f t="shared" si="239"/>
        <v>0</v>
      </c>
      <c r="BC420" s="49">
        <f t="shared" si="240"/>
        <v>0</v>
      </c>
      <c r="BD420" s="49">
        <f t="shared" si="241"/>
        <v>0</v>
      </c>
      <c r="BE420" s="49">
        <f t="shared" si="242"/>
        <v>0</v>
      </c>
      <c r="BF420" s="49">
        <f t="shared" si="243"/>
        <v>0</v>
      </c>
      <c r="BG420" s="49">
        <f t="shared" si="244"/>
        <v>0</v>
      </c>
      <c r="BH420" s="73">
        <f t="shared" si="245"/>
        <v>0</v>
      </c>
      <c r="BI420" s="49">
        <f>VLOOKUP(A420,'1_12'!B:Q,16,0)</f>
        <v>1020.63</v>
      </c>
      <c r="BJ420" s="74">
        <f t="shared" si="246"/>
        <v>-1020.63</v>
      </c>
      <c r="BK420" s="50">
        <f t="shared" si="247"/>
        <v>0</v>
      </c>
    </row>
    <row r="421" spans="1:63" x14ac:dyDescent="0.3">
      <c r="A421" s="79" t="s">
        <v>2717</v>
      </c>
      <c r="B421" s="79" t="s">
        <v>177</v>
      </c>
      <c r="C421" s="79">
        <f>VLOOKUP(B421,Площадь!D:E,2,0)</f>
        <v>36.799999999999997</v>
      </c>
      <c r="D421" s="97">
        <f>VLOOKUP(A421,'[1]3+паркинг2023'!$A:$E,5,0)</f>
        <v>44973</v>
      </c>
      <c r="F421">
        <f>28-F420</f>
        <v>13</v>
      </c>
      <c r="G421">
        <v>31</v>
      </c>
      <c r="H421">
        <v>30</v>
      </c>
      <c r="I421">
        <v>31</v>
      </c>
      <c r="J421">
        <v>30</v>
      </c>
      <c r="K421">
        <v>31</v>
      </c>
      <c r="L421">
        <v>31</v>
      </c>
      <c r="M421">
        <v>30</v>
      </c>
      <c r="N421">
        <v>31</v>
      </c>
      <c r="O421">
        <v>30</v>
      </c>
      <c r="P421">
        <v>31</v>
      </c>
      <c r="Q421">
        <f t="shared" si="249"/>
        <v>319</v>
      </c>
      <c r="R421" s="113"/>
      <c r="S421" s="117">
        <f>VLOOKUP(B421,'Общие показания'!A:P,16,0)</f>
        <v>1.5389488460727208</v>
      </c>
      <c r="T421" s="50">
        <f t="shared" si="218"/>
        <v>0</v>
      </c>
      <c r="U421" s="50">
        <f t="shared" si="219"/>
        <v>0</v>
      </c>
      <c r="V421" s="50">
        <f t="shared" si="220"/>
        <v>0</v>
      </c>
      <c r="W421" s="50">
        <f>R420*W$1/30*H421</f>
        <v>0.24905115392728017</v>
      </c>
      <c r="X421" s="50">
        <f t="shared" si="222"/>
        <v>0.24905115392728017</v>
      </c>
      <c r="Y421" s="50"/>
      <c r="Z421" s="50"/>
      <c r="AA421" s="50"/>
      <c r="AB421" s="50"/>
      <c r="AC421" s="50"/>
      <c r="AD421" s="50">
        <f>(S421*$AD$1)/31*N421</f>
        <v>0.59060922611593447</v>
      </c>
      <c r="AE421" s="50">
        <f t="shared" si="224"/>
        <v>0.41271099564281899</v>
      </c>
      <c r="AF421" s="50">
        <f t="shared" si="225"/>
        <v>0.53562862431396718</v>
      </c>
      <c r="AG421" s="50">
        <f t="shared" si="217"/>
        <v>0</v>
      </c>
      <c r="AI421" s="50">
        <f t="shared" si="226"/>
        <v>0</v>
      </c>
      <c r="AJ421" s="50">
        <f t="shared" si="227"/>
        <v>0</v>
      </c>
      <c r="AK421" s="50">
        <f t="shared" si="228"/>
        <v>0</v>
      </c>
      <c r="AL421" s="50">
        <f t="shared" si="229"/>
        <v>0.24752975951319192</v>
      </c>
      <c r="AR421" s="50">
        <f t="shared" si="230"/>
        <v>0.30526462242040453</v>
      </c>
      <c r="AS421" s="50">
        <f t="shared" si="231"/>
        <v>0.32825947394488242</v>
      </c>
      <c r="AT421" s="50">
        <f t="shared" si="232"/>
        <v>0.4729377065020286</v>
      </c>
      <c r="AV421" s="49">
        <f t="shared" si="233"/>
        <v>0</v>
      </c>
      <c r="AW421" s="49">
        <f t="shared" si="234"/>
        <v>0</v>
      </c>
      <c r="AX421" s="49">
        <f t="shared" si="235"/>
        <v>0</v>
      </c>
      <c r="AY421" s="49">
        <f t="shared" si="236"/>
        <v>1333.0019408030657</v>
      </c>
      <c r="AZ421" s="49">
        <f t="shared" si="237"/>
        <v>0</v>
      </c>
      <c r="BA421" s="49">
        <f t="shared" si="238"/>
        <v>0</v>
      </c>
      <c r="BB421" s="49">
        <f t="shared" si="239"/>
        <v>0</v>
      </c>
      <c r="BC421" s="49">
        <f t="shared" si="240"/>
        <v>0</v>
      </c>
      <c r="BD421" s="49">
        <f t="shared" si="241"/>
        <v>0</v>
      </c>
      <c r="BE421" s="49">
        <f t="shared" si="242"/>
        <v>2404.8479240570073</v>
      </c>
      <c r="BF421" s="49">
        <f t="shared" si="243"/>
        <v>1989.0314897424423</v>
      </c>
      <c r="BG421" s="49">
        <f t="shared" si="244"/>
        <v>2707.3551157892266</v>
      </c>
      <c r="BH421" s="73">
        <f t="shared" si="245"/>
        <v>8434.2364703917428</v>
      </c>
      <c r="BI421" s="49">
        <f>VLOOKUP(A421,'1_12'!B:Q,16,0)</f>
        <v>13204.319999999998</v>
      </c>
      <c r="BJ421" s="74">
        <f t="shared" si="246"/>
        <v>-4770.083529608255</v>
      </c>
      <c r="BK421" s="50">
        <f t="shared" si="247"/>
        <v>7.115017124955862E-3</v>
      </c>
    </row>
    <row r="422" spans="1:63" x14ac:dyDescent="0.3">
      <c r="A422" s="79" t="s">
        <v>879</v>
      </c>
      <c r="B422" s="79" t="s">
        <v>266</v>
      </c>
      <c r="C422" s="79">
        <f>VLOOKUP(B422,Площадь!D:E,2,0)</f>
        <v>22.7</v>
      </c>
      <c r="D422" s="97"/>
      <c r="E422">
        <v>31</v>
      </c>
      <c r="F422">
        <v>28</v>
      </c>
      <c r="G422">
        <v>31</v>
      </c>
      <c r="H422">
        <v>30</v>
      </c>
      <c r="I422">
        <v>31</v>
      </c>
      <c r="J422">
        <v>30</v>
      </c>
      <c r="K422">
        <v>31</v>
      </c>
      <c r="L422">
        <v>31</v>
      </c>
      <c r="M422">
        <v>30</v>
      </c>
      <c r="N422">
        <v>31</v>
      </c>
      <c r="O422">
        <v>30</v>
      </c>
      <c r="P422">
        <v>31</v>
      </c>
      <c r="Q422">
        <f t="shared" ref="Q422:Q425" si="250">SUM(E422:P422)</f>
        <v>365</v>
      </c>
      <c r="R422" s="113">
        <f>VLOOKUP(B422,'Общие показания'!A:H,8,0)</f>
        <v>0.15362666288449073</v>
      </c>
      <c r="S422" s="117">
        <f>VLOOKUP(B422,'Общие показания'!A:P,16,0)</f>
        <v>2.3333733371155096</v>
      </c>
      <c r="T422" s="50">
        <f t="shared" si="218"/>
        <v>0</v>
      </c>
      <c r="U422" s="50">
        <f t="shared" si="219"/>
        <v>0</v>
      </c>
      <c r="V422" s="50">
        <f t="shared" si="220"/>
        <v>0</v>
      </c>
      <c r="W422" s="50">
        <f t="shared" si="221"/>
        <v>0.15362666288449073</v>
      </c>
      <c r="X422" s="50">
        <f t="shared" si="222"/>
        <v>0</v>
      </c>
      <c r="Y422" s="50"/>
      <c r="Z422" s="50"/>
      <c r="AA422" s="50"/>
      <c r="AB422" s="50"/>
      <c r="AC422" s="50"/>
      <c r="AD422" s="50">
        <f t="shared" si="223"/>
        <v>0.89548903746227959</v>
      </c>
      <c r="AE422" s="50">
        <f t="shared" si="224"/>
        <v>0.62575753289323011</v>
      </c>
      <c r="AF422" s="50">
        <f t="shared" si="225"/>
        <v>0.81212676675999973</v>
      </c>
      <c r="AG422" s="50">
        <f t="shared" si="217"/>
        <v>0</v>
      </c>
      <c r="AI422" s="50">
        <f t="shared" si="226"/>
        <v>0</v>
      </c>
      <c r="AJ422" s="50">
        <f t="shared" si="227"/>
        <v>0</v>
      </c>
      <c r="AK422" s="50">
        <f t="shared" si="228"/>
        <v>0</v>
      </c>
      <c r="AL422" s="50">
        <f t="shared" si="229"/>
        <v>0.15268819404753958</v>
      </c>
      <c r="AR422" s="50">
        <f t="shared" si="230"/>
        <v>0.18830181872128215</v>
      </c>
      <c r="AS422" s="50">
        <f t="shared" si="231"/>
        <v>0.20248614289534869</v>
      </c>
      <c r="AT422" s="50">
        <f t="shared" si="232"/>
        <v>0.29173059613032742</v>
      </c>
      <c r="AV422" s="49">
        <f t="shared" si="233"/>
        <v>0</v>
      </c>
      <c r="AW422" s="49">
        <f t="shared" si="234"/>
        <v>0</v>
      </c>
      <c r="AX422" s="49">
        <f t="shared" si="235"/>
        <v>0</v>
      </c>
      <c r="AY422" s="49">
        <f t="shared" si="236"/>
        <v>822.25934935406497</v>
      </c>
      <c r="AZ422" s="49">
        <f t="shared" si="237"/>
        <v>0</v>
      </c>
      <c r="BA422" s="49">
        <f t="shared" si="238"/>
        <v>0</v>
      </c>
      <c r="BB422" s="49">
        <f t="shared" si="239"/>
        <v>0</v>
      </c>
      <c r="BC422" s="49">
        <f t="shared" si="240"/>
        <v>0</v>
      </c>
      <c r="BD422" s="49">
        <f t="shared" si="241"/>
        <v>0</v>
      </c>
      <c r="BE422" s="49">
        <f t="shared" si="242"/>
        <v>2909.2848227049062</v>
      </c>
      <c r="BF422" s="49">
        <f t="shared" si="243"/>
        <v>2223.3041935398296</v>
      </c>
      <c r="BG422" s="49">
        <f t="shared" si="244"/>
        <v>2963.150550648279</v>
      </c>
      <c r="BH422" s="73">
        <f t="shared" si="245"/>
        <v>8917.9989162470793</v>
      </c>
      <c r="BI422" s="49">
        <f>VLOOKUP(A422,'1_12'!B:Q,16,0)</f>
        <v>8774.64</v>
      </c>
      <c r="BJ422" s="74">
        <f t="shared" si="246"/>
        <v>143.35891624707983</v>
      </c>
      <c r="BK422" s="50">
        <f t="shared" si="247"/>
        <v>1.2196060028614163E-2</v>
      </c>
    </row>
    <row r="423" spans="1:63" x14ac:dyDescent="0.3">
      <c r="A423" s="79" t="s">
        <v>1509</v>
      </c>
      <c r="B423" s="79" t="s">
        <v>203</v>
      </c>
      <c r="C423" s="79">
        <f>VLOOKUP(B423,Площадь!D:E,2,0)</f>
        <v>33.1</v>
      </c>
      <c r="D423" s="97"/>
      <c r="E423">
        <v>31</v>
      </c>
      <c r="F423">
        <v>28</v>
      </c>
      <c r="G423">
        <v>31</v>
      </c>
      <c r="H423">
        <v>30</v>
      </c>
      <c r="I423">
        <v>31</v>
      </c>
      <c r="J423">
        <v>30</v>
      </c>
      <c r="K423">
        <v>31</v>
      </c>
      <c r="L423">
        <v>31</v>
      </c>
      <c r="M423">
        <v>30</v>
      </c>
      <c r="N423">
        <v>31</v>
      </c>
      <c r="O423">
        <v>30</v>
      </c>
      <c r="P423">
        <v>31</v>
      </c>
      <c r="Q423">
        <f t="shared" si="250"/>
        <v>365</v>
      </c>
      <c r="R423" s="113">
        <f>VLOOKUP(B423,'Общие показания'!A:H,8,0)</f>
        <v>0.22401068464654819</v>
      </c>
      <c r="S423" s="117">
        <f>VLOOKUP(B423,'Общие показания'!A:P,16,0)</f>
        <v>1.0979893153534517</v>
      </c>
      <c r="T423" s="50">
        <f t="shared" si="218"/>
        <v>0</v>
      </c>
      <c r="U423" s="50">
        <f t="shared" si="219"/>
        <v>0</v>
      </c>
      <c r="V423" s="50">
        <f t="shared" si="220"/>
        <v>0</v>
      </c>
      <c r="W423" s="50">
        <f t="shared" si="221"/>
        <v>0.22401068464654819</v>
      </c>
      <c r="X423" s="50">
        <f t="shared" si="222"/>
        <v>0</v>
      </c>
      <c r="Y423" s="50"/>
      <c r="Z423" s="50"/>
      <c r="AA423" s="50"/>
      <c r="AB423" s="50"/>
      <c r="AC423" s="50"/>
      <c r="AD423" s="50">
        <f t="shared" si="223"/>
        <v>0.42138023072004288</v>
      </c>
      <c r="AE423" s="50">
        <f t="shared" si="224"/>
        <v>0.29445570247582303</v>
      </c>
      <c r="AF423" s="50">
        <f t="shared" si="225"/>
        <v>0.38215338215758571</v>
      </c>
      <c r="AG423" s="50">
        <f t="shared" si="217"/>
        <v>0</v>
      </c>
      <c r="AI423" s="50">
        <f t="shared" si="226"/>
        <v>0</v>
      </c>
      <c r="AJ423" s="50">
        <f t="shared" si="227"/>
        <v>0</v>
      </c>
      <c r="AK423" s="50">
        <f t="shared" si="228"/>
        <v>0</v>
      </c>
      <c r="AL423" s="50">
        <f t="shared" si="229"/>
        <v>0.22264225651865907</v>
      </c>
      <c r="AR423" s="50">
        <f t="shared" si="230"/>
        <v>0.2745722554922661</v>
      </c>
      <c r="AS423" s="50">
        <f t="shared" si="231"/>
        <v>0.29525512466238069</v>
      </c>
      <c r="AT423" s="50">
        <f t="shared" si="232"/>
        <v>0.42538690448959643</v>
      </c>
      <c r="AV423" s="49">
        <f t="shared" si="233"/>
        <v>0</v>
      </c>
      <c r="AW423" s="49">
        <f t="shared" si="234"/>
        <v>0</v>
      </c>
      <c r="AX423" s="49">
        <f t="shared" si="235"/>
        <v>0</v>
      </c>
      <c r="AY423" s="49">
        <f t="shared" si="236"/>
        <v>1198.9772891462358</v>
      </c>
      <c r="AZ423" s="49">
        <f t="shared" si="237"/>
        <v>0</v>
      </c>
      <c r="BA423" s="49">
        <f t="shared" si="238"/>
        <v>0</v>
      </c>
      <c r="BB423" s="49">
        <f t="shared" si="239"/>
        <v>0</v>
      </c>
      <c r="BC423" s="49">
        <f t="shared" si="240"/>
        <v>0</v>
      </c>
      <c r="BD423" s="49">
        <f t="shared" si="241"/>
        <v>0</v>
      </c>
      <c r="BE423" s="49">
        <f t="shared" si="242"/>
        <v>1868.1870158888739</v>
      </c>
      <c r="BF423" s="49">
        <f t="shared" si="243"/>
        <v>1582.9961559367084</v>
      </c>
      <c r="BG423" s="49">
        <f t="shared" si="244"/>
        <v>2167.7288438642299</v>
      </c>
      <c r="BH423" s="73">
        <f t="shared" si="245"/>
        <v>6817.8893048360478</v>
      </c>
      <c r="BI423" s="49">
        <f>VLOOKUP(A423,'1_12'!B:Q,16,0)</f>
        <v>12794.759999999998</v>
      </c>
      <c r="BJ423" s="74">
        <f t="shared" si="246"/>
        <v>-5976.8706951639506</v>
      </c>
      <c r="BK423" s="50">
        <f t="shared" si="247"/>
        <v>6.3944021680838415E-3</v>
      </c>
    </row>
    <row r="424" spans="1:63" x14ac:dyDescent="0.3">
      <c r="A424" s="79" t="s">
        <v>1330</v>
      </c>
      <c r="B424" s="79" t="s">
        <v>161</v>
      </c>
      <c r="C424" s="79">
        <f>VLOOKUP(B424,Площадь!D:E,2,0)</f>
        <v>32.4</v>
      </c>
      <c r="D424" s="97"/>
      <c r="E424">
        <v>31</v>
      </c>
      <c r="F424">
        <v>28</v>
      </c>
      <c r="G424">
        <v>23</v>
      </c>
      <c r="Q424">
        <f t="shared" si="250"/>
        <v>82</v>
      </c>
      <c r="R424" s="113">
        <f>VLOOKUP(B424,'Общие показания'!A:H,8,0)</f>
        <v>0.21927329856640967</v>
      </c>
      <c r="S424" s="117"/>
      <c r="T424" s="50">
        <f t="shared" si="218"/>
        <v>0</v>
      </c>
      <c r="U424" s="50">
        <f t="shared" si="219"/>
        <v>0</v>
      </c>
      <c r="V424" s="50">
        <f t="shared" si="220"/>
        <v>0</v>
      </c>
      <c r="W424" s="50">
        <f t="shared" si="221"/>
        <v>0</v>
      </c>
      <c r="X424" s="50">
        <f t="shared" si="222"/>
        <v>-0.21927329856640967</v>
      </c>
      <c r="Y424" s="50"/>
      <c r="Z424" s="50"/>
      <c r="AA424" s="50"/>
      <c r="AB424" s="50"/>
      <c r="AC424" s="50"/>
      <c r="AD424" s="50">
        <f t="shared" si="223"/>
        <v>0</v>
      </c>
      <c r="AE424" s="50">
        <f t="shared" si="224"/>
        <v>0</v>
      </c>
      <c r="AF424" s="50">
        <f t="shared" si="225"/>
        <v>0</v>
      </c>
      <c r="AG424" s="50">
        <f t="shared" si="217"/>
        <v>0</v>
      </c>
      <c r="AI424" s="50">
        <f t="shared" si="226"/>
        <v>0</v>
      </c>
      <c r="AJ424" s="50">
        <f t="shared" si="227"/>
        <v>0</v>
      </c>
      <c r="AK424" s="50">
        <f t="shared" si="228"/>
        <v>0</v>
      </c>
      <c r="AL424" s="50">
        <f t="shared" si="229"/>
        <v>0</v>
      </c>
      <c r="AR424" s="50">
        <f t="shared" si="230"/>
        <v>0</v>
      </c>
      <c r="AS424" s="50">
        <f t="shared" si="231"/>
        <v>0</v>
      </c>
      <c r="AT424" s="50">
        <f t="shared" si="232"/>
        <v>0</v>
      </c>
      <c r="AV424" s="49">
        <f t="shared" si="233"/>
        <v>0</v>
      </c>
      <c r="AW424" s="49">
        <f t="shared" si="234"/>
        <v>0</v>
      </c>
      <c r="AX424" s="49">
        <f t="shared" si="235"/>
        <v>0</v>
      </c>
      <c r="AY424" s="49">
        <f t="shared" si="236"/>
        <v>0</v>
      </c>
      <c r="AZ424" s="49">
        <f t="shared" si="237"/>
        <v>0</v>
      </c>
      <c r="BA424" s="49">
        <f t="shared" si="238"/>
        <v>0</v>
      </c>
      <c r="BB424" s="49">
        <f t="shared" si="239"/>
        <v>0</v>
      </c>
      <c r="BC424" s="49">
        <f t="shared" si="240"/>
        <v>0</v>
      </c>
      <c r="BD424" s="49">
        <f t="shared" si="241"/>
        <v>0</v>
      </c>
      <c r="BE424" s="49">
        <f t="shared" si="242"/>
        <v>0</v>
      </c>
      <c r="BF424" s="49">
        <f t="shared" si="243"/>
        <v>0</v>
      </c>
      <c r="BG424" s="49">
        <f t="shared" si="244"/>
        <v>0</v>
      </c>
      <c r="BH424" s="73">
        <f t="shared" si="245"/>
        <v>0</v>
      </c>
      <c r="BI424" s="49">
        <f>VLOOKUP(A424,'1_12'!B:Q,16,0)</f>
        <v>0</v>
      </c>
      <c r="BJ424" s="74">
        <f t="shared" si="246"/>
        <v>0</v>
      </c>
      <c r="BK424" s="50">
        <f t="shared" si="247"/>
        <v>0</v>
      </c>
    </row>
    <row r="425" spans="1:63" x14ac:dyDescent="0.3">
      <c r="A425" s="79" t="s">
        <v>2695</v>
      </c>
      <c r="B425" s="79" t="s">
        <v>161</v>
      </c>
      <c r="C425" s="79">
        <f>VLOOKUP(B425,Площадь!D:E,2,0)</f>
        <v>32.4</v>
      </c>
      <c r="D425" s="97">
        <f>VLOOKUP(A425,'[1]3+паркинг2023'!$A:$E,5,0)</f>
        <v>45009</v>
      </c>
      <c r="G425">
        <f>31-G424</f>
        <v>8</v>
      </c>
      <c r="H425">
        <v>30</v>
      </c>
      <c r="I425">
        <v>31</v>
      </c>
      <c r="J425">
        <v>30</v>
      </c>
      <c r="K425">
        <v>31</v>
      </c>
      <c r="L425">
        <v>31</v>
      </c>
      <c r="M425">
        <v>30</v>
      </c>
      <c r="N425">
        <v>31</v>
      </c>
      <c r="O425">
        <v>30</v>
      </c>
      <c r="P425">
        <v>31</v>
      </c>
      <c r="Q425">
        <f t="shared" si="250"/>
        <v>283</v>
      </c>
      <c r="R425" s="113"/>
      <c r="S425" s="117">
        <f>VLOOKUP(B425,'Общие показания'!A:P,16,0)</f>
        <v>0.88472670143359033</v>
      </c>
      <c r="T425" s="50">
        <f t="shared" si="218"/>
        <v>0</v>
      </c>
      <c r="U425" s="50">
        <f t="shared" si="219"/>
        <v>0</v>
      </c>
      <c r="V425" s="50">
        <f t="shared" si="220"/>
        <v>0</v>
      </c>
      <c r="W425" s="50">
        <f>R424*W$1/30*H425</f>
        <v>0.21927329856640967</v>
      </c>
      <c r="X425" s="50">
        <f t="shared" si="222"/>
        <v>0.21927329856640967</v>
      </c>
      <c r="Y425" s="50"/>
      <c r="Z425" s="50"/>
      <c r="AA425" s="50"/>
      <c r="AB425" s="50"/>
      <c r="AC425" s="50"/>
      <c r="AD425" s="50">
        <f t="shared" si="223"/>
        <v>0.33953549124861876</v>
      </c>
      <c r="AE425" s="50">
        <f t="shared" si="224"/>
        <v>0.2372635313722378</v>
      </c>
      <c r="AF425" s="50">
        <f t="shared" si="225"/>
        <v>0.30792767881273375</v>
      </c>
      <c r="AG425" s="50">
        <f t="shared" si="217"/>
        <v>0</v>
      </c>
      <c r="AI425" s="50">
        <f t="shared" si="226"/>
        <v>0</v>
      </c>
      <c r="AJ425" s="50">
        <f t="shared" si="227"/>
        <v>0</v>
      </c>
      <c r="AK425" s="50">
        <f t="shared" si="228"/>
        <v>0</v>
      </c>
      <c r="AL425" s="50">
        <f t="shared" si="229"/>
        <v>0.21793381000617984</v>
      </c>
      <c r="AR425" s="50">
        <f t="shared" si="230"/>
        <v>0.26876559147883444</v>
      </c>
      <c r="AS425" s="50">
        <f t="shared" si="231"/>
        <v>0.28901105858190734</v>
      </c>
      <c r="AT425" s="50">
        <f t="shared" si="232"/>
        <v>0.41639080681156865</v>
      </c>
      <c r="AV425" s="49">
        <f t="shared" si="233"/>
        <v>0</v>
      </c>
      <c r="AW425" s="49">
        <f t="shared" si="234"/>
        <v>0</v>
      </c>
      <c r="AX425" s="49">
        <f t="shared" si="235"/>
        <v>0</v>
      </c>
      <c r="AY425" s="49">
        <f t="shared" si="236"/>
        <v>1173.6212739679163</v>
      </c>
      <c r="AZ425" s="49">
        <f t="shared" si="237"/>
        <v>0</v>
      </c>
      <c r="BA425" s="49">
        <f t="shared" si="238"/>
        <v>0</v>
      </c>
      <c r="BB425" s="49">
        <f t="shared" si="239"/>
        <v>0</v>
      </c>
      <c r="BC425" s="49">
        <f t="shared" si="240"/>
        <v>0</v>
      </c>
      <c r="BD425" s="49">
        <f t="shared" si="241"/>
        <v>0</v>
      </c>
      <c r="BE425" s="49">
        <f t="shared" si="242"/>
        <v>1632.8990944302664</v>
      </c>
      <c r="BF425" s="49">
        <f t="shared" si="243"/>
        <v>1412.7104582893091</v>
      </c>
      <c r="BG425" s="49">
        <f t="shared" si="244"/>
        <v>1944.3315700704522</v>
      </c>
      <c r="BH425" s="73">
        <f t="shared" si="245"/>
        <v>6163.562396757944</v>
      </c>
      <c r="BI425" s="49">
        <f>VLOOKUP(A425,'1_12'!B:Q,16,0)</f>
        <v>12524.13</v>
      </c>
      <c r="BJ425" s="74">
        <f t="shared" si="246"/>
        <v>-6360.5676032420552</v>
      </c>
      <c r="BK425" s="50">
        <f t="shared" si="247"/>
        <v>5.9056102543171042E-3</v>
      </c>
    </row>
    <row r="426" spans="1:63" x14ac:dyDescent="0.3">
      <c r="A426" s="79" t="s">
        <v>1977</v>
      </c>
      <c r="B426" s="79" t="s">
        <v>246</v>
      </c>
      <c r="C426" s="79">
        <f>VLOOKUP(B426,Площадь!D:E,2,0)</f>
        <v>58.6</v>
      </c>
      <c r="D426" s="97"/>
      <c r="E426">
        <v>31</v>
      </c>
      <c r="F426">
        <v>28</v>
      </c>
      <c r="G426">
        <v>31</v>
      </c>
      <c r="H426">
        <v>30</v>
      </c>
      <c r="I426">
        <v>31</v>
      </c>
      <c r="J426">
        <v>30</v>
      </c>
      <c r="K426">
        <v>31</v>
      </c>
      <c r="L426">
        <v>31</v>
      </c>
      <c r="M426">
        <v>30</v>
      </c>
      <c r="N426">
        <v>31</v>
      </c>
      <c r="O426">
        <v>30</v>
      </c>
      <c r="P426">
        <v>31</v>
      </c>
      <c r="Q426">
        <f t="shared" ref="Q426:Q438" si="251">SUM(E426:P426)</f>
        <v>365</v>
      </c>
      <c r="R426" s="113">
        <f>VLOOKUP(B426,'Общие показания'!A:H,8,0)</f>
        <v>0.39658689185159285</v>
      </c>
      <c r="S426" s="117">
        <f>VLOOKUP(B426,'Общие показания'!A:P,16,0)</f>
        <v>0</v>
      </c>
      <c r="T426" s="50">
        <f t="shared" si="218"/>
        <v>0</v>
      </c>
      <c r="U426" s="50">
        <f t="shared" si="219"/>
        <v>0</v>
      </c>
      <c r="V426" s="50">
        <f t="shared" si="220"/>
        <v>0</v>
      </c>
      <c r="W426" s="50">
        <f t="shared" si="221"/>
        <v>0.39658689185159285</v>
      </c>
      <c r="X426" s="50">
        <f t="shared" si="222"/>
        <v>0</v>
      </c>
      <c r="Y426" s="50"/>
      <c r="Z426" s="50"/>
      <c r="AA426" s="50"/>
      <c r="AB426" s="50"/>
      <c r="AC426" s="50"/>
      <c r="AD426" s="50">
        <f t="shared" si="223"/>
        <v>0</v>
      </c>
      <c r="AE426" s="50">
        <f t="shared" si="224"/>
        <v>0</v>
      </c>
      <c r="AF426" s="50">
        <f t="shared" si="225"/>
        <v>0</v>
      </c>
      <c r="AG426" s="50">
        <f t="shared" si="217"/>
        <v>0</v>
      </c>
      <c r="AI426" s="50">
        <f t="shared" si="226"/>
        <v>0</v>
      </c>
      <c r="AJ426" s="50">
        <f t="shared" si="227"/>
        <v>0</v>
      </c>
      <c r="AK426" s="50">
        <f t="shared" si="228"/>
        <v>0</v>
      </c>
      <c r="AL426" s="50">
        <f t="shared" si="229"/>
        <v>0.39416423661611544</v>
      </c>
      <c r="AR426" s="50">
        <f t="shared" si="230"/>
        <v>0.48610073026727463</v>
      </c>
      <c r="AS426" s="50">
        <f t="shared" si="231"/>
        <v>0.52271753187962267</v>
      </c>
      <c r="AT426" s="50">
        <f t="shared" si="232"/>
        <v>0.75310189133203476</v>
      </c>
      <c r="AV426" s="49">
        <f t="shared" si="233"/>
        <v>0</v>
      </c>
      <c r="AW426" s="49">
        <f t="shared" si="234"/>
        <v>0</v>
      </c>
      <c r="AX426" s="49">
        <f t="shared" si="235"/>
        <v>0</v>
      </c>
      <c r="AY426" s="49">
        <f t="shared" si="236"/>
        <v>2122.6606992135776</v>
      </c>
      <c r="AZ426" s="49">
        <f t="shared" si="237"/>
        <v>0</v>
      </c>
      <c r="BA426" s="49">
        <f t="shared" si="238"/>
        <v>0</v>
      </c>
      <c r="BB426" s="49">
        <f t="shared" si="239"/>
        <v>0</v>
      </c>
      <c r="BC426" s="49">
        <f t="shared" si="240"/>
        <v>0</v>
      </c>
      <c r="BD426" s="49">
        <f t="shared" si="241"/>
        <v>0</v>
      </c>
      <c r="BE426" s="49">
        <f t="shared" si="242"/>
        <v>1304.8693563002614</v>
      </c>
      <c r="BF426" s="49">
        <f t="shared" si="243"/>
        <v>1403.1620338763839</v>
      </c>
      <c r="BG426" s="49">
        <f t="shared" si="244"/>
        <v>2021.596593016061</v>
      </c>
      <c r="BH426" s="73">
        <f t="shared" si="245"/>
        <v>6852.2886824062844</v>
      </c>
      <c r="BI426" s="49">
        <f>VLOOKUP(A426,'1_12'!B:Q,16,0)</f>
        <v>22651.74</v>
      </c>
      <c r="BJ426" s="74">
        <f t="shared" si="246"/>
        <v>-15799.451317593717</v>
      </c>
      <c r="BK426" s="50">
        <f t="shared" si="247"/>
        <v>3.6300786148274178E-3</v>
      </c>
    </row>
    <row r="427" spans="1:63" x14ac:dyDescent="0.3">
      <c r="A427" s="79" t="s">
        <v>1211</v>
      </c>
      <c r="B427" s="79" t="s">
        <v>168</v>
      </c>
      <c r="C427" s="79">
        <f>VLOOKUP(B427,Площадь!D:E,2,0)</f>
        <v>69.8</v>
      </c>
      <c r="D427" s="97"/>
      <c r="E427">
        <v>31</v>
      </c>
      <c r="F427">
        <v>28</v>
      </c>
      <c r="G427">
        <v>31</v>
      </c>
      <c r="H427">
        <v>30</v>
      </c>
      <c r="I427">
        <v>31</v>
      </c>
      <c r="J427">
        <v>30</v>
      </c>
      <c r="K427">
        <v>31</v>
      </c>
      <c r="L427">
        <v>31</v>
      </c>
      <c r="M427">
        <v>30</v>
      </c>
      <c r="N427">
        <v>31</v>
      </c>
      <c r="O427">
        <v>30</v>
      </c>
      <c r="P427">
        <v>31</v>
      </c>
      <c r="Q427">
        <f t="shared" si="251"/>
        <v>365</v>
      </c>
      <c r="R427" s="113">
        <f>VLOOKUP(B427,'Общие показания'!A:H,8,0)</f>
        <v>0.47238506913380851</v>
      </c>
      <c r="S427" s="117">
        <f>VLOOKUP(B427,'Общие показания'!A:P,16,0)</f>
        <v>0</v>
      </c>
      <c r="T427" s="50">
        <f t="shared" si="218"/>
        <v>0</v>
      </c>
      <c r="U427" s="50">
        <f t="shared" si="219"/>
        <v>0</v>
      </c>
      <c r="V427" s="50">
        <f t="shared" si="220"/>
        <v>0</v>
      </c>
      <c r="W427" s="50">
        <f t="shared" si="221"/>
        <v>0.47238506913380851</v>
      </c>
      <c r="X427" s="50">
        <f t="shared" si="222"/>
        <v>0</v>
      </c>
      <c r="Y427" s="50"/>
      <c r="Z427" s="50"/>
      <c r="AA427" s="50"/>
      <c r="AB427" s="50"/>
      <c r="AC427" s="50"/>
      <c r="AD427" s="50">
        <f t="shared" si="223"/>
        <v>0</v>
      </c>
      <c r="AE427" s="50">
        <f t="shared" si="224"/>
        <v>0</v>
      </c>
      <c r="AF427" s="50">
        <f t="shared" si="225"/>
        <v>0</v>
      </c>
      <c r="AG427" s="50">
        <f t="shared" si="217"/>
        <v>0</v>
      </c>
      <c r="AI427" s="50">
        <f t="shared" si="226"/>
        <v>0</v>
      </c>
      <c r="AJ427" s="50">
        <f t="shared" si="227"/>
        <v>0</v>
      </c>
      <c r="AK427" s="50">
        <f t="shared" si="228"/>
        <v>0</v>
      </c>
      <c r="AL427" s="50">
        <f t="shared" si="229"/>
        <v>0.46949938081578246</v>
      </c>
      <c r="AR427" s="50">
        <f t="shared" si="230"/>
        <v>0.57900735448218044</v>
      </c>
      <c r="AS427" s="50">
        <f t="shared" si="231"/>
        <v>0.62262258916719548</v>
      </c>
      <c r="AT427" s="50">
        <f t="shared" si="232"/>
        <v>0.89703945418047815</v>
      </c>
      <c r="AV427" s="49">
        <f t="shared" si="233"/>
        <v>0</v>
      </c>
      <c r="AW427" s="49">
        <f t="shared" si="234"/>
        <v>0</v>
      </c>
      <c r="AX427" s="49">
        <f t="shared" si="235"/>
        <v>0</v>
      </c>
      <c r="AY427" s="49">
        <f t="shared" si="236"/>
        <v>2528.356942066684</v>
      </c>
      <c r="AZ427" s="49">
        <f t="shared" si="237"/>
        <v>0</v>
      </c>
      <c r="BA427" s="49">
        <f t="shared" si="238"/>
        <v>0</v>
      </c>
      <c r="BB427" s="49">
        <f t="shared" si="239"/>
        <v>0</v>
      </c>
      <c r="BC427" s="49">
        <f t="shared" si="240"/>
        <v>0</v>
      </c>
      <c r="BD427" s="49">
        <f t="shared" si="241"/>
        <v>0</v>
      </c>
      <c r="BE427" s="49">
        <f t="shared" si="242"/>
        <v>1554.264182077786</v>
      </c>
      <c r="BF427" s="49">
        <f t="shared" si="243"/>
        <v>1671.343173456853</v>
      </c>
      <c r="BG427" s="49">
        <f t="shared" si="244"/>
        <v>2407.9768292239082</v>
      </c>
      <c r="BH427" s="73">
        <f t="shared" si="245"/>
        <v>8161.9411268252315</v>
      </c>
      <c r="BI427" s="49">
        <f>VLOOKUP(A427,'1_12'!B:Q,16,0)</f>
        <v>26981.01</v>
      </c>
      <c r="BJ427" s="74">
        <f t="shared" si="246"/>
        <v>-18819.068873174765</v>
      </c>
      <c r="BK427" s="50">
        <f t="shared" si="247"/>
        <v>3.6300786148274178E-3</v>
      </c>
    </row>
    <row r="428" spans="1:63" x14ac:dyDescent="0.3">
      <c r="A428" s="79" t="s">
        <v>888</v>
      </c>
      <c r="B428" s="79" t="s">
        <v>44</v>
      </c>
      <c r="C428" s="79">
        <f>VLOOKUP(B428,Площадь!D:E,2,0)</f>
        <v>79.599999999999994</v>
      </c>
      <c r="D428" s="97"/>
      <c r="E428">
        <v>31</v>
      </c>
      <c r="F428">
        <v>28</v>
      </c>
      <c r="G428">
        <v>31</v>
      </c>
      <c r="H428">
        <v>30</v>
      </c>
      <c r="I428">
        <v>31</v>
      </c>
      <c r="J428">
        <v>30</v>
      </c>
      <c r="K428">
        <v>31</v>
      </c>
      <c r="L428">
        <v>31</v>
      </c>
      <c r="M428">
        <v>30</v>
      </c>
      <c r="N428">
        <v>31</v>
      </c>
      <c r="O428">
        <v>30</v>
      </c>
      <c r="P428">
        <v>31</v>
      </c>
      <c r="Q428">
        <f t="shared" si="251"/>
        <v>365</v>
      </c>
      <c r="R428" s="113">
        <f>VLOOKUP(B428,'Общие показания'!A:H,8,0)</f>
        <v>0.53870847425574719</v>
      </c>
      <c r="S428" s="117">
        <f>VLOOKUP(B428,'Общие показания'!A:P,16,0)</f>
        <v>1.0902915257442523</v>
      </c>
      <c r="T428" s="50">
        <f t="shared" si="218"/>
        <v>0</v>
      </c>
      <c r="U428" s="50">
        <f t="shared" si="219"/>
        <v>0</v>
      </c>
      <c r="V428" s="50">
        <f t="shared" si="220"/>
        <v>0</v>
      </c>
      <c r="W428" s="50">
        <f t="shared" si="221"/>
        <v>0.53870847425574719</v>
      </c>
      <c r="X428" s="50">
        <f t="shared" si="222"/>
        <v>0</v>
      </c>
      <c r="Y428" s="50"/>
      <c r="Z428" s="50"/>
      <c r="AA428" s="50"/>
      <c r="AB428" s="50"/>
      <c r="AC428" s="50"/>
      <c r="AD428" s="50">
        <f t="shared" si="223"/>
        <v>0.41842601585091671</v>
      </c>
      <c r="AE428" s="50">
        <f t="shared" si="224"/>
        <v>0.29239133079643354</v>
      </c>
      <c r="AF428" s="50">
        <f t="shared" si="225"/>
        <v>0.37947417909690195</v>
      </c>
      <c r="AG428" s="50">
        <f t="shared" si="217"/>
        <v>0</v>
      </c>
      <c r="AI428" s="50">
        <f t="shared" si="226"/>
        <v>0</v>
      </c>
      <c r="AJ428" s="50">
        <f t="shared" si="227"/>
        <v>0</v>
      </c>
      <c r="AK428" s="50">
        <f t="shared" si="228"/>
        <v>0</v>
      </c>
      <c r="AL428" s="50">
        <f t="shared" si="229"/>
        <v>0.53541763199049119</v>
      </c>
      <c r="AR428" s="50">
        <f t="shared" si="230"/>
        <v>0.66030065067022292</v>
      </c>
      <c r="AS428" s="50">
        <f t="shared" si="231"/>
        <v>0.71003951429382173</v>
      </c>
      <c r="AT428" s="50">
        <f t="shared" si="232"/>
        <v>1.0229848216728661</v>
      </c>
      <c r="AV428" s="49">
        <f t="shared" si="233"/>
        <v>0</v>
      </c>
      <c r="AW428" s="49">
        <f t="shared" si="234"/>
        <v>0</v>
      </c>
      <c r="AX428" s="49">
        <f t="shared" si="235"/>
        <v>0</v>
      </c>
      <c r="AY428" s="49">
        <f t="shared" si="236"/>
        <v>2883.3411545631525</v>
      </c>
      <c r="AZ428" s="49">
        <f t="shared" si="237"/>
        <v>0</v>
      </c>
      <c r="BA428" s="49">
        <f t="shared" si="238"/>
        <v>0</v>
      </c>
      <c r="BB428" s="49">
        <f t="shared" si="239"/>
        <v>0</v>
      </c>
      <c r="BC428" s="49">
        <f t="shared" si="240"/>
        <v>0</v>
      </c>
      <c r="BD428" s="49">
        <f t="shared" si="241"/>
        <v>0</v>
      </c>
      <c r="BE428" s="49">
        <f t="shared" si="242"/>
        <v>2895.6907145426867</v>
      </c>
      <c r="BF428" s="49">
        <f t="shared" si="243"/>
        <v>2690.8852633264778</v>
      </c>
      <c r="BG428" s="49">
        <f t="shared" si="244"/>
        <v>3764.7048433063351</v>
      </c>
      <c r="BH428" s="73">
        <f t="shared" si="245"/>
        <v>12234.621975738653</v>
      </c>
      <c r="BI428" s="49">
        <f>VLOOKUP(A428,'1_12'!B:Q,16,0)</f>
        <v>30769.199999999997</v>
      </c>
      <c r="BJ428" s="74">
        <f t="shared" si="246"/>
        <v>-18534.578024261344</v>
      </c>
      <c r="BK428" s="50">
        <f t="shared" si="247"/>
        <v>4.7715060915278487E-3</v>
      </c>
    </row>
    <row r="429" spans="1:63" x14ac:dyDescent="0.3">
      <c r="A429" s="79" t="s">
        <v>1246</v>
      </c>
      <c r="B429" s="79" t="s">
        <v>144</v>
      </c>
      <c r="C429" s="79">
        <f>VLOOKUP(B429,Площадь!D:E,2,0)</f>
        <v>36.799999999999997</v>
      </c>
      <c r="D429" s="97"/>
      <c r="E429">
        <v>31</v>
      </c>
      <c r="F429">
        <v>28</v>
      </c>
      <c r="G429">
        <v>31</v>
      </c>
      <c r="H429">
        <v>30</v>
      </c>
      <c r="I429">
        <v>31</v>
      </c>
      <c r="J429">
        <v>30</v>
      </c>
      <c r="K429">
        <v>31</v>
      </c>
      <c r="L429">
        <v>31</v>
      </c>
      <c r="M429">
        <v>30</v>
      </c>
      <c r="N429">
        <v>31</v>
      </c>
      <c r="O429">
        <v>30</v>
      </c>
      <c r="P429">
        <v>31</v>
      </c>
      <c r="Q429">
        <f t="shared" si="251"/>
        <v>365</v>
      </c>
      <c r="R429" s="113">
        <f>VLOOKUP(B429,'Общие показания'!A:H,8,0)</f>
        <v>0.24905115392728014</v>
      </c>
      <c r="S429" s="117">
        <f>VLOOKUP(B429,'Общие показания'!A:P,16,0)</f>
        <v>0.42494884607271999</v>
      </c>
      <c r="T429" s="50">
        <f t="shared" si="218"/>
        <v>0</v>
      </c>
      <c r="U429" s="50">
        <f t="shared" si="219"/>
        <v>0</v>
      </c>
      <c r="V429" s="50">
        <f t="shared" si="220"/>
        <v>0</v>
      </c>
      <c r="W429" s="50">
        <f t="shared" si="221"/>
        <v>0.24905115392728017</v>
      </c>
      <c r="X429" s="50">
        <f t="shared" si="222"/>
        <v>0</v>
      </c>
      <c r="Y429" s="50"/>
      <c r="Z429" s="50"/>
      <c r="AA429" s="50"/>
      <c r="AB429" s="50"/>
      <c r="AC429" s="50"/>
      <c r="AD429" s="50">
        <f t="shared" si="223"/>
        <v>0.16308450391859802</v>
      </c>
      <c r="AE429" s="50">
        <f t="shared" si="224"/>
        <v>0.11396159255552794</v>
      </c>
      <c r="AF429" s="50">
        <f t="shared" si="225"/>
        <v>0.14790274959859401</v>
      </c>
      <c r="AG429" s="50">
        <f t="shared" si="217"/>
        <v>0</v>
      </c>
      <c r="AI429" s="50">
        <f t="shared" si="226"/>
        <v>0</v>
      </c>
      <c r="AJ429" s="50">
        <f t="shared" si="227"/>
        <v>0</v>
      </c>
      <c r="AK429" s="50">
        <f t="shared" si="228"/>
        <v>0</v>
      </c>
      <c r="AL429" s="50">
        <f t="shared" si="229"/>
        <v>0.24752975951319192</v>
      </c>
      <c r="AR429" s="50">
        <f t="shared" si="230"/>
        <v>0.30526462242040453</v>
      </c>
      <c r="AS429" s="50">
        <f t="shared" si="231"/>
        <v>0.32825947394488242</v>
      </c>
      <c r="AT429" s="50">
        <f t="shared" si="232"/>
        <v>0.4729377065020286</v>
      </c>
      <c r="AV429" s="49">
        <f t="shared" si="233"/>
        <v>0</v>
      </c>
      <c r="AW429" s="49">
        <f t="shared" si="234"/>
        <v>0</v>
      </c>
      <c r="AX429" s="49">
        <f t="shared" si="235"/>
        <v>0</v>
      </c>
      <c r="AY429" s="49">
        <f t="shared" si="236"/>
        <v>1333.0019408030657</v>
      </c>
      <c r="AZ429" s="49">
        <f t="shared" si="237"/>
        <v>0</v>
      </c>
      <c r="BA429" s="49">
        <f t="shared" si="238"/>
        <v>0</v>
      </c>
      <c r="BB429" s="49">
        <f t="shared" si="239"/>
        <v>0</v>
      </c>
      <c r="BC429" s="49">
        <f t="shared" si="240"/>
        <v>0</v>
      </c>
      <c r="BD429" s="49">
        <f t="shared" si="241"/>
        <v>0</v>
      </c>
      <c r="BE429" s="49">
        <f t="shared" si="242"/>
        <v>1257.2176607793649</v>
      </c>
      <c r="BF429" s="49">
        <f t="shared" si="243"/>
        <v>1187.0805420710417</v>
      </c>
      <c r="BG429" s="49">
        <f t="shared" si="244"/>
        <v>1666.5592867382675</v>
      </c>
      <c r="BH429" s="73">
        <f t="shared" si="245"/>
        <v>5443.8594303917398</v>
      </c>
      <c r="BI429" s="49">
        <f>VLOOKUP(A429,'1_12'!B:Q,16,0)</f>
        <v>14224.949999999997</v>
      </c>
      <c r="BJ429" s="74">
        <f t="shared" si="246"/>
        <v>-8781.0905696082573</v>
      </c>
      <c r="BK429" s="50">
        <f t="shared" si="247"/>
        <v>4.5923721974196283E-3</v>
      </c>
    </row>
    <row r="430" spans="1:63" x14ac:dyDescent="0.3">
      <c r="A430" s="79" t="s">
        <v>1158</v>
      </c>
      <c r="B430" s="79" t="s">
        <v>228</v>
      </c>
      <c r="C430" s="79">
        <f>VLOOKUP(B430,Площадь!D:E,2,0)</f>
        <v>22.7</v>
      </c>
      <c r="D430" s="97"/>
      <c r="E430">
        <v>31</v>
      </c>
      <c r="F430">
        <v>28</v>
      </c>
      <c r="G430">
        <v>31</v>
      </c>
      <c r="H430">
        <v>30</v>
      </c>
      <c r="I430">
        <v>31</v>
      </c>
      <c r="J430">
        <v>30</v>
      </c>
      <c r="K430">
        <v>31</v>
      </c>
      <c r="L430">
        <v>31</v>
      </c>
      <c r="M430">
        <v>30</v>
      </c>
      <c r="N430">
        <v>31</v>
      </c>
      <c r="O430">
        <v>30</v>
      </c>
      <c r="P430">
        <v>31</v>
      </c>
      <c r="Q430">
        <f t="shared" si="251"/>
        <v>365</v>
      </c>
      <c r="R430" s="113">
        <f>VLOOKUP(B430,'Общие показания'!A:H,8,0)</f>
        <v>0.15362666288449073</v>
      </c>
      <c r="S430" s="117">
        <f>VLOOKUP(B430,'Общие показания'!A:P,16,0)</f>
        <v>0.72837333711550922</v>
      </c>
      <c r="T430" s="50">
        <f t="shared" si="218"/>
        <v>0</v>
      </c>
      <c r="U430" s="50">
        <f t="shared" si="219"/>
        <v>0</v>
      </c>
      <c r="V430" s="50">
        <f t="shared" si="220"/>
        <v>0</v>
      </c>
      <c r="W430" s="50">
        <f t="shared" si="221"/>
        <v>0.15362666288449073</v>
      </c>
      <c r="X430" s="50">
        <f t="shared" si="222"/>
        <v>0</v>
      </c>
      <c r="Y430" s="50"/>
      <c r="Z430" s="50"/>
      <c r="AA430" s="50"/>
      <c r="AB430" s="50"/>
      <c r="AC430" s="50"/>
      <c r="AD430" s="50">
        <f t="shared" si="223"/>
        <v>0.27953106697150337</v>
      </c>
      <c r="AE430" s="50">
        <f t="shared" si="224"/>
        <v>0.1953331235978065</v>
      </c>
      <c r="AF430" s="50">
        <f t="shared" si="225"/>
        <v>0.25350914654619933</v>
      </c>
      <c r="AG430" s="50">
        <f t="shared" si="217"/>
        <v>0</v>
      </c>
      <c r="AI430" s="50">
        <f t="shared" si="226"/>
        <v>0</v>
      </c>
      <c r="AJ430" s="50">
        <f t="shared" si="227"/>
        <v>0</v>
      </c>
      <c r="AK430" s="50">
        <f t="shared" si="228"/>
        <v>0</v>
      </c>
      <c r="AL430" s="50">
        <f t="shared" si="229"/>
        <v>0.15268819404753958</v>
      </c>
      <c r="AR430" s="50">
        <f t="shared" si="230"/>
        <v>0.18830181872128215</v>
      </c>
      <c r="AS430" s="50">
        <f t="shared" si="231"/>
        <v>0.20248614289534869</v>
      </c>
      <c r="AT430" s="50">
        <f t="shared" si="232"/>
        <v>0.29173059613032742</v>
      </c>
      <c r="AV430" s="49">
        <f t="shared" si="233"/>
        <v>0</v>
      </c>
      <c r="AW430" s="49">
        <f t="shared" si="234"/>
        <v>0</v>
      </c>
      <c r="AX430" s="49">
        <f t="shared" si="235"/>
        <v>0</v>
      </c>
      <c r="AY430" s="49">
        <f t="shared" si="236"/>
        <v>822.25934935406497</v>
      </c>
      <c r="AZ430" s="49">
        <f t="shared" si="237"/>
        <v>0</v>
      </c>
      <c r="BA430" s="49">
        <f t="shared" si="238"/>
        <v>0</v>
      </c>
      <c r="BB430" s="49">
        <f t="shared" si="239"/>
        <v>0</v>
      </c>
      <c r="BC430" s="49">
        <f t="shared" si="240"/>
        <v>0</v>
      </c>
      <c r="BD430" s="49">
        <f t="shared" si="241"/>
        <v>0</v>
      </c>
      <c r="BE430" s="49">
        <f t="shared" si="242"/>
        <v>1255.8318850382859</v>
      </c>
      <c r="BF430" s="49">
        <f t="shared" si="243"/>
        <v>1067.8901262035661</v>
      </c>
      <c r="BG430" s="49">
        <f t="shared" si="244"/>
        <v>1463.6197556511613</v>
      </c>
      <c r="BH430" s="73">
        <f t="shared" si="245"/>
        <v>4609.6011162470786</v>
      </c>
      <c r="BI430" s="49">
        <f>VLOOKUP(A430,'1_12'!B:Q,16,0)</f>
        <v>8774.64</v>
      </c>
      <c r="BJ430" s="74">
        <f t="shared" si="246"/>
        <v>-4165.0388837529208</v>
      </c>
      <c r="BK430" s="50">
        <f t="shared" si="247"/>
        <v>6.3039895440326647E-3</v>
      </c>
    </row>
    <row r="431" spans="1:63" x14ac:dyDescent="0.3">
      <c r="A431" s="79" t="s">
        <v>1248</v>
      </c>
      <c r="B431" s="79" t="s">
        <v>98</v>
      </c>
      <c r="C431" s="79">
        <f>VLOOKUP(B431,Площадь!D:E,2,0)</f>
        <v>32.4</v>
      </c>
      <c r="D431" s="97"/>
      <c r="E431">
        <v>31</v>
      </c>
      <c r="F431">
        <v>28</v>
      </c>
      <c r="G431">
        <v>31</v>
      </c>
      <c r="H431">
        <v>30</v>
      </c>
      <c r="I431">
        <v>31</v>
      </c>
      <c r="J431">
        <v>30</v>
      </c>
      <c r="K431">
        <v>31</v>
      </c>
      <c r="L431">
        <v>31</v>
      </c>
      <c r="M431">
        <v>30</v>
      </c>
      <c r="N431">
        <v>31</v>
      </c>
      <c r="O431">
        <v>30</v>
      </c>
      <c r="P431">
        <v>31</v>
      </c>
      <c r="Q431">
        <f t="shared" si="251"/>
        <v>365</v>
      </c>
      <c r="R431" s="113">
        <f>VLOOKUP(B431,'Общие показания'!A:H,8,0)</f>
        <v>0.21927329856640967</v>
      </c>
      <c r="S431" s="117">
        <f>VLOOKUP(B431,'Общие показания'!A:P,16,0)</f>
        <v>1.1467267014335896</v>
      </c>
      <c r="T431" s="50">
        <f t="shared" si="218"/>
        <v>0</v>
      </c>
      <c r="U431" s="50">
        <f t="shared" si="219"/>
        <v>0</v>
      </c>
      <c r="V431" s="50">
        <f t="shared" si="220"/>
        <v>0</v>
      </c>
      <c r="W431" s="50">
        <f t="shared" si="221"/>
        <v>0.21927329856640967</v>
      </c>
      <c r="X431" s="50">
        <f t="shared" si="222"/>
        <v>0</v>
      </c>
      <c r="Y431" s="50"/>
      <c r="Z431" s="50"/>
      <c r="AA431" s="50"/>
      <c r="AB431" s="50"/>
      <c r="AC431" s="50"/>
      <c r="AD431" s="50">
        <f t="shared" si="223"/>
        <v>0.44008439359664547</v>
      </c>
      <c r="AE431" s="50">
        <f t="shared" si="224"/>
        <v>0.30752595831018209</v>
      </c>
      <c r="AF431" s="50">
        <f t="shared" si="225"/>
        <v>0.39911634952676195</v>
      </c>
      <c r="AG431" s="50">
        <f t="shared" si="217"/>
        <v>0</v>
      </c>
      <c r="AI431" s="50">
        <f t="shared" si="226"/>
        <v>0</v>
      </c>
      <c r="AJ431" s="50">
        <f t="shared" si="227"/>
        <v>0</v>
      </c>
      <c r="AK431" s="50">
        <f t="shared" si="228"/>
        <v>0</v>
      </c>
      <c r="AL431" s="50">
        <f t="shared" si="229"/>
        <v>0.21793381000617984</v>
      </c>
      <c r="AR431" s="50">
        <f t="shared" si="230"/>
        <v>0.26876559147883444</v>
      </c>
      <c r="AS431" s="50">
        <f t="shared" si="231"/>
        <v>0.28901105858190734</v>
      </c>
      <c r="AT431" s="50">
        <f t="shared" si="232"/>
        <v>0.41639080681156865</v>
      </c>
      <c r="AV431" s="49">
        <f t="shared" si="233"/>
        <v>0</v>
      </c>
      <c r="AW431" s="49">
        <f t="shared" si="234"/>
        <v>0</v>
      </c>
      <c r="AX431" s="49">
        <f t="shared" si="235"/>
        <v>0</v>
      </c>
      <c r="AY431" s="49">
        <f t="shared" si="236"/>
        <v>1173.6212739679163</v>
      </c>
      <c r="AZ431" s="49">
        <f t="shared" si="237"/>
        <v>0</v>
      </c>
      <c r="BA431" s="49">
        <f t="shared" si="238"/>
        <v>0</v>
      </c>
      <c r="BB431" s="49">
        <f t="shared" si="239"/>
        <v>0</v>
      </c>
      <c r="BC431" s="49">
        <f t="shared" si="240"/>
        <v>0</v>
      </c>
      <c r="BD431" s="49">
        <f t="shared" si="241"/>
        <v>0</v>
      </c>
      <c r="BE431" s="49">
        <f t="shared" si="242"/>
        <v>1902.8085459372153</v>
      </c>
      <c r="BF431" s="49">
        <f t="shared" si="243"/>
        <v>1601.3201066644492</v>
      </c>
      <c r="BG431" s="49">
        <f t="shared" si="244"/>
        <v>2189.1147901883614</v>
      </c>
      <c r="BH431" s="73">
        <f t="shared" si="245"/>
        <v>6866.864716757942</v>
      </c>
      <c r="BI431" s="49">
        <f>VLOOKUP(A431,'1_12'!B:Q,16,0)</f>
        <v>12524.13</v>
      </c>
      <c r="BJ431" s="74">
        <f t="shared" si="246"/>
        <v>-5657.2652832420572</v>
      </c>
      <c r="BK431" s="50">
        <f t="shared" si="247"/>
        <v>6.5794785670743056E-3</v>
      </c>
    </row>
    <row r="432" spans="1:63" x14ac:dyDescent="0.3">
      <c r="A432" s="79" t="s">
        <v>2398</v>
      </c>
      <c r="B432" s="79" t="s">
        <v>108</v>
      </c>
      <c r="C432" s="79">
        <f>VLOOKUP(B432,Площадь!D:E,2,0)</f>
        <v>58.6</v>
      </c>
      <c r="D432" s="97"/>
      <c r="E432">
        <v>31</v>
      </c>
      <c r="F432">
        <v>28</v>
      </c>
      <c r="G432">
        <v>31</v>
      </c>
      <c r="H432">
        <v>30</v>
      </c>
      <c r="I432">
        <v>31</v>
      </c>
      <c r="J432">
        <v>30</v>
      </c>
      <c r="K432">
        <v>31</v>
      </c>
      <c r="L432">
        <v>31</v>
      </c>
      <c r="M432">
        <v>30</v>
      </c>
      <c r="N432">
        <v>31</v>
      </c>
      <c r="O432">
        <v>30</v>
      </c>
      <c r="P432">
        <v>31</v>
      </c>
      <c r="Q432">
        <f t="shared" si="251"/>
        <v>365</v>
      </c>
      <c r="R432" s="113">
        <f>VLOOKUP(B432,'Общие показания'!A:H,8,0)</f>
        <v>0.39658689185159285</v>
      </c>
      <c r="S432" s="117">
        <f>VLOOKUP(B432,'Общие показания'!A:P,16,0)</f>
        <v>1.0834131081484077</v>
      </c>
      <c r="T432" s="50">
        <f t="shared" si="218"/>
        <v>0</v>
      </c>
      <c r="U432" s="50">
        <f t="shared" si="219"/>
        <v>0</v>
      </c>
      <c r="V432" s="50">
        <f t="shared" si="220"/>
        <v>0</v>
      </c>
      <c r="W432" s="50">
        <f t="shared" si="221"/>
        <v>0.39658689185159285</v>
      </c>
      <c r="X432" s="50">
        <f t="shared" si="222"/>
        <v>0</v>
      </c>
      <c r="Y432" s="50"/>
      <c r="Z432" s="50"/>
      <c r="AA432" s="50"/>
      <c r="AB432" s="50"/>
      <c r="AC432" s="50"/>
      <c r="AD432" s="50">
        <f t="shared" si="223"/>
        <v>0.41578625501445293</v>
      </c>
      <c r="AE432" s="50">
        <f t="shared" si="224"/>
        <v>0.29054669601102628</v>
      </c>
      <c r="AF432" s="50">
        <f t="shared" si="225"/>
        <v>0.37708015712292847</v>
      </c>
      <c r="AG432" s="50">
        <f t="shared" si="217"/>
        <v>0</v>
      </c>
      <c r="AI432" s="50">
        <f t="shared" si="226"/>
        <v>0</v>
      </c>
      <c r="AJ432" s="50">
        <f t="shared" si="227"/>
        <v>0</v>
      </c>
      <c r="AK432" s="50">
        <f t="shared" si="228"/>
        <v>0</v>
      </c>
      <c r="AL432" s="50">
        <f t="shared" si="229"/>
        <v>0.39416423661611544</v>
      </c>
      <c r="AR432" s="50">
        <f t="shared" si="230"/>
        <v>0.48610073026727463</v>
      </c>
      <c r="AS432" s="50">
        <f t="shared" si="231"/>
        <v>0.52271753187962267</v>
      </c>
      <c r="AT432" s="50">
        <f t="shared" si="232"/>
        <v>0.75310189133203476</v>
      </c>
      <c r="AV432" s="49">
        <f t="shared" si="233"/>
        <v>0</v>
      </c>
      <c r="AW432" s="49">
        <f t="shared" si="234"/>
        <v>0</v>
      </c>
      <c r="AX432" s="49">
        <f t="shared" si="235"/>
        <v>0</v>
      </c>
      <c r="AY432" s="49">
        <f t="shared" si="236"/>
        <v>2122.6606992135776</v>
      </c>
      <c r="AZ432" s="49">
        <f t="shared" si="237"/>
        <v>0</v>
      </c>
      <c r="BA432" s="49">
        <f t="shared" si="238"/>
        <v>0</v>
      </c>
      <c r="BB432" s="49">
        <f t="shared" si="239"/>
        <v>0</v>
      </c>
      <c r="BC432" s="49">
        <f t="shared" si="240"/>
        <v>0</v>
      </c>
      <c r="BD432" s="49">
        <f t="shared" si="241"/>
        <v>0</v>
      </c>
      <c r="BE432" s="49">
        <f t="shared" si="242"/>
        <v>2420.9893478108584</v>
      </c>
      <c r="BF432" s="49">
        <f t="shared" si="243"/>
        <v>2183.0939627805428</v>
      </c>
      <c r="BG432" s="49">
        <f t="shared" si="244"/>
        <v>3033.8154835905652</v>
      </c>
      <c r="BH432" s="73">
        <f t="shared" si="245"/>
        <v>9760.5594933955435</v>
      </c>
      <c r="BI432" s="49">
        <f>VLOOKUP(A432,'1_12'!B:Q,16,0)</f>
        <v>22651.74</v>
      </c>
      <c r="BJ432" s="74">
        <f t="shared" si="246"/>
        <v>-12891.180506604458</v>
      </c>
      <c r="BK432" s="50">
        <f t="shared" si="247"/>
        <v>5.1707684728314104E-3</v>
      </c>
    </row>
    <row r="433" spans="1:63" x14ac:dyDescent="0.3">
      <c r="A433" s="79" t="s">
        <v>1538</v>
      </c>
      <c r="B433" s="79" t="s">
        <v>206</v>
      </c>
      <c r="C433" s="79">
        <f>VLOOKUP(B433,Площадь!D:E,2,0)</f>
        <v>69.8</v>
      </c>
      <c r="D433" s="97"/>
      <c r="E433">
        <v>31</v>
      </c>
      <c r="F433">
        <v>28</v>
      </c>
      <c r="G433">
        <v>31</v>
      </c>
      <c r="H433">
        <v>30</v>
      </c>
      <c r="I433">
        <v>31</v>
      </c>
      <c r="J433">
        <v>30</v>
      </c>
      <c r="K433">
        <v>31</v>
      </c>
      <c r="L433">
        <v>31</v>
      </c>
      <c r="M433">
        <v>30</v>
      </c>
      <c r="N433">
        <v>31</v>
      </c>
      <c r="O433">
        <v>30</v>
      </c>
      <c r="P433">
        <v>31</v>
      </c>
      <c r="Q433">
        <f t="shared" si="251"/>
        <v>365</v>
      </c>
      <c r="R433" s="113">
        <f>VLOOKUP(B433,'Общие показания'!A:H,8,0)</f>
        <v>0.47238506913380851</v>
      </c>
      <c r="S433" s="117">
        <f>VLOOKUP(B433,'Общие показания'!A:P,16,0)</f>
        <v>1.3616149308661907</v>
      </c>
      <c r="T433" s="50">
        <f t="shared" si="218"/>
        <v>0</v>
      </c>
      <c r="U433" s="50">
        <f t="shared" si="219"/>
        <v>0</v>
      </c>
      <c r="V433" s="50">
        <f t="shared" si="220"/>
        <v>0</v>
      </c>
      <c r="W433" s="50">
        <f t="shared" si="221"/>
        <v>0.47238506913380851</v>
      </c>
      <c r="X433" s="50">
        <f t="shared" si="222"/>
        <v>0</v>
      </c>
      <c r="Y433" s="50"/>
      <c r="Z433" s="50"/>
      <c r="AA433" s="50"/>
      <c r="AB433" s="50"/>
      <c r="AC433" s="50"/>
      <c r="AD433" s="50">
        <f t="shared" si="223"/>
        <v>0.522553002745344</v>
      </c>
      <c r="AE433" s="50">
        <f t="shared" si="224"/>
        <v>0.36515408243358821</v>
      </c>
      <c r="AF433" s="50">
        <f t="shared" si="225"/>
        <v>0.47390784568725836</v>
      </c>
      <c r="AG433" s="50">
        <f t="shared" si="217"/>
        <v>0</v>
      </c>
      <c r="AI433" s="50">
        <f t="shared" si="226"/>
        <v>0</v>
      </c>
      <c r="AJ433" s="50">
        <f t="shared" si="227"/>
        <v>0</v>
      </c>
      <c r="AK433" s="50">
        <f t="shared" si="228"/>
        <v>0</v>
      </c>
      <c r="AL433" s="50">
        <f t="shared" si="229"/>
        <v>0.46949938081578246</v>
      </c>
      <c r="AR433" s="50">
        <f t="shared" si="230"/>
        <v>0.57900735448218044</v>
      </c>
      <c r="AS433" s="50">
        <f t="shared" si="231"/>
        <v>0.62262258916719548</v>
      </c>
      <c r="AT433" s="50">
        <f t="shared" si="232"/>
        <v>0.89703945418047815</v>
      </c>
      <c r="AV433" s="49">
        <f t="shared" si="233"/>
        <v>0</v>
      </c>
      <c r="AW433" s="49">
        <f t="shared" si="234"/>
        <v>0</v>
      </c>
      <c r="AX433" s="49">
        <f t="shared" si="235"/>
        <v>0</v>
      </c>
      <c r="AY433" s="49">
        <f t="shared" si="236"/>
        <v>2528.356942066684</v>
      </c>
      <c r="AZ433" s="49">
        <f t="shared" si="237"/>
        <v>0</v>
      </c>
      <c r="BA433" s="49">
        <f t="shared" si="238"/>
        <v>0</v>
      </c>
      <c r="BB433" s="49">
        <f t="shared" si="239"/>
        <v>0</v>
      </c>
      <c r="BC433" s="49">
        <f t="shared" si="240"/>
        <v>0</v>
      </c>
      <c r="BD433" s="49">
        <f t="shared" si="241"/>
        <v>0</v>
      </c>
      <c r="BE433" s="49">
        <f t="shared" si="242"/>
        <v>2956.9845605272781</v>
      </c>
      <c r="BF433" s="49">
        <f t="shared" si="243"/>
        <v>2651.5481861782796</v>
      </c>
      <c r="BG433" s="49">
        <f t="shared" si="244"/>
        <v>3680.1160938729577</v>
      </c>
      <c r="BH433" s="73">
        <f t="shared" si="245"/>
        <v>11817.005782645199</v>
      </c>
      <c r="BI433" s="49">
        <f>VLOOKUP(A433,'1_12'!B:Q,16,0)</f>
        <v>26981.01</v>
      </c>
      <c r="BJ433" s="74">
        <f t="shared" si="246"/>
        <v>-15164.004217354799</v>
      </c>
      <c r="BK433" s="50">
        <f t="shared" si="247"/>
        <v>5.2556933842474165E-3</v>
      </c>
    </row>
    <row r="434" spans="1:63" x14ac:dyDescent="0.3">
      <c r="A434" s="79" t="s">
        <v>1207</v>
      </c>
      <c r="B434" s="79" t="s">
        <v>337</v>
      </c>
      <c r="C434" s="79">
        <f>VLOOKUP(B434,Площадь!D:E,2,0)</f>
        <v>79.599999999999994</v>
      </c>
      <c r="D434" s="97"/>
      <c r="E434">
        <v>31</v>
      </c>
      <c r="F434">
        <v>28</v>
      </c>
      <c r="G434">
        <v>31</v>
      </c>
      <c r="H434">
        <v>30</v>
      </c>
      <c r="I434">
        <v>31</v>
      </c>
      <c r="J434">
        <v>30</v>
      </c>
      <c r="K434">
        <v>31</v>
      </c>
      <c r="L434">
        <v>31</v>
      </c>
      <c r="M434">
        <v>30</v>
      </c>
      <c r="N434">
        <v>31</v>
      </c>
      <c r="O434">
        <v>30</v>
      </c>
      <c r="P434">
        <v>31</v>
      </c>
      <c r="Q434">
        <f t="shared" si="251"/>
        <v>365</v>
      </c>
      <c r="R434" s="113">
        <f>VLOOKUP(B434,'Общие показания'!A:H,8,0)</f>
        <v>0.53870847425574719</v>
      </c>
      <c r="S434" s="117">
        <f>VLOOKUP(B434,'Общие показания'!A:P,16,0)</f>
        <v>2.9472915257442551</v>
      </c>
      <c r="T434" s="50">
        <f t="shared" si="218"/>
        <v>0</v>
      </c>
      <c r="U434" s="50">
        <f t="shared" si="219"/>
        <v>0</v>
      </c>
      <c r="V434" s="50">
        <f t="shared" si="220"/>
        <v>0</v>
      </c>
      <c r="W434" s="50">
        <f t="shared" si="221"/>
        <v>0.53870847425574719</v>
      </c>
      <c r="X434" s="50">
        <f t="shared" si="222"/>
        <v>0</v>
      </c>
      <c r="Y434" s="50"/>
      <c r="Z434" s="50"/>
      <c r="AA434" s="50"/>
      <c r="AB434" s="50"/>
      <c r="AC434" s="50"/>
      <c r="AD434" s="50">
        <f t="shared" si="223"/>
        <v>1.1310951443252923</v>
      </c>
      <c r="AE434" s="50">
        <f t="shared" si="224"/>
        <v>0.79039639500927006</v>
      </c>
      <c r="AF434" s="50">
        <f t="shared" si="225"/>
        <v>1.0257999864096925</v>
      </c>
      <c r="AG434" s="50">
        <f t="shared" si="217"/>
        <v>0</v>
      </c>
      <c r="AI434" s="50">
        <f t="shared" si="226"/>
        <v>0</v>
      </c>
      <c r="AJ434" s="50">
        <f t="shared" si="227"/>
        <v>0</v>
      </c>
      <c r="AK434" s="50">
        <f t="shared" si="228"/>
        <v>0</v>
      </c>
      <c r="AL434" s="50">
        <f t="shared" si="229"/>
        <v>0.53541763199049119</v>
      </c>
      <c r="AR434" s="50">
        <f t="shared" si="230"/>
        <v>0.66030065067022292</v>
      </c>
      <c r="AS434" s="50">
        <f t="shared" si="231"/>
        <v>0.71003951429382173</v>
      </c>
      <c r="AT434" s="50">
        <f t="shared" si="232"/>
        <v>1.0229848216728661</v>
      </c>
      <c r="AV434" s="49">
        <f t="shared" si="233"/>
        <v>0</v>
      </c>
      <c r="AW434" s="49">
        <f t="shared" si="234"/>
        <v>0</v>
      </c>
      <c r="AX434" s="49">
        <f t="shared" si="235"/>
        <v>0</v>
      </c>
      <c r="AY434" s="49">
        <f t="shared" si="236"/>
        <v>2883.3411545631525</v>
      </c>
      <c r="AZ434" s="49">
        <f t="shared" si="237"/>
        <v>0</v>
      </c>
      <c r="BA434" s="49">
        <f t="shared" si="238"/>
        <v>0</v>
      </c>
      <c r="BB434" s="49">
        <f t="shared" si="239"/>
        <v>0</v>
      </c>
      <c r="BC434" s="49">
        <f t="shared" si="240"/>
        <v>0</v>
      </c>
      <c r="BD434" s="49">
        <f t="shared" si="241"/>
        <v>0</v>
      </c>
      <c r="BE434" s="49">
        <f t="shared" si="242"/>
        <v>4808.7512162541616</v>
      </c>
      <c r="BF434" s="49">
        <f t="shared" si="243"/>
        <v>4027.7101374968479</v>
      </c>
      <c r="BG434" s="49">
        <f t="shared" si="244"/>
        <v>5499.6759874244972</v>
      </c>
      <c r="BH434" s="73">
        <f t="shared" si="245"/>
        <v>17219.478495738658</v>
      </c>
      <c r="BI434" s="49">
        <f>VLOOKUP(A434,'1_12'!B:Q,16,0)</f>
        <v>30769.199999999997</v>
      </c>
      <c r="BJ434" s="74">
        <f t="shared" si="246"/>
        <v>-13549.721504261339</v>
      </c>
      <c r="BK434" s="50">
        <f t="shared" si="247"/>
        <v>6.7156015689147867E-3</v>
      </c>
    </row>
    <row r="435" spans="1:63" x14ac:dyDescent="0.3">
      <c r="A435" s="79" t="s">
        <v>1052</v>
      </c>
      <c r="B435" s="79" t="s">
        <v>208</v>
      </c>
      <c r="C435" s="79">
        <f>VLOOKUP(B435,Площадь!D:E,2,0)</f>
        <v>36.700000000000003</v>
      </c>
      <c r="D435" s="97"/>
      <c r="E435">
        <v>31</v>
      </c>
      <c r="F435">
        <v>28</v>
      </c>
      <c r="G435">
        <v>31</v>
      </c>
      <c r="H435">
        <v>30</v>
      </c>
      <c r="I435">
        <v>31</v>
      </c>
      <c r="J435">
        <v>30</v>
      </c>
      <c r="K435">
        <v>31</v>
      </c>
      <c r="L435">
        <v>31</v>
      </c>
      <c r="M435">
        <v>30</v>
      </c>
      <c r="N435">
        <v>31</v>
      </c>
      <c r="O435">
        <v>30</v>
      </c>
      <c r="P435">
        <v>31</v>
      </c>
      <c r="Q435">
        <f t="shared" si="251"/>
        <v>365</v>
      </c>
      <c r="R435" s="113">
        <f>VLOOKUP(B435,'Общие показания'!A:H,8,0)</f>
        <v>0.24837438448726037</v>
      </c>
      <c r="S435" s="117">
        <f>VLOOKUP(B435,'Общие показания'!A:P,16,0)</f>
        <v>1.0736256155127397</v>
      </c>
      <c r="T435" s="50">
        <f t="shared" si="218"/>
        <v>0</v>
      </c>
      <c r="U435" s="50">
        <f t="shared" si="219"/>
        <v>0</v>
      </c>
      <c r="V435" s="50">
        <f t="shared" si="220"/>
        <v>0</v>
      </c>
      <c r="W435" s="50">
        <f t="shared" si="221"/>
        <v>0.2483743844872604</v>
      </c>
      <c r="X435" s="50">
        <f t="shared" si="222"/>
        <v>0</v>
      </c>
      <c r="Y435" s="50"/>
      <c r="Z435" s="50"/>
      <c r="AA435" s="50"/>
      <c r="AB435" s="50"/>
      <c r="AC435" s="50"/>
      <c r="AD435" s="50">
        <f t="shared" si="223"/>
        <v>0.41203006554401084</v>
      </c>
      <c r="AE435" s="50">
        <f t="shared" si="224"/>
        <v>0.28792191362087632</v>
      </c>
      <c r="AF435" s="50">
        <f t="shared" si="225"/>
        <v>0.3736736363478525</v>
      </c>
      <c r="AG435" s="50">
        <f t="shared" si="217"/>
        <v>0</v>
      </c>
      <c r="AI435" s="50">
        <f t="shared" si="226"/>
        <v>0</v>
      </c>
      <c r="AJ435" s="50">
        <f t="shared" si="227"/>
        <v>0</v>
      </c>
      <c r="AK435" s="50">
        <f t="shared" si="228"/>
        <v>0</v>
      </c>
      <c r="AL435" s="50">
        <f t="shared" si="229"/>
        <v>0.2468571242971235</v>
      </c>
      <c r="AR435" s="50">
        <f t="shared" si="230"/>
        <v>0.30443509898991439</v>
      </c>
      <c r="AS435" s="50">
        <f t="shared" si="231"/>
        <v>0.32736746450481485</v>
      </c>
      <c r="AT435" s="50">
        <f t="shared" si="232"/>
        <v>0.47165254969088183</v>
      </c>
      <c r="AV435" s="49">
        <f t="shared" si="233"/>
        <v>0</v>
      </c>
      <c r="AW435" s="49">
        <f t="shared" si="234"/>
        <v>0</v>
      </c>
      <c r="AX435" s="49">
        <f t="shared" si="235"/>
        <v>0</v>
      </c>
      <c r="AY435" s="49">
        <f t="shared" si="236"/>
        <v>1329.379652920449</v>
      </c>
      <c r="AZ435" s="49">
        <f t="shared" si="237"/>
        <v>0</v>
      </c>
      <c r="BA435" s="49">
        <f t="shared" si="238"/>
        <v>0</v>
      </c>
      <c r="BB435" s="49">
        <f t="shared" si="239"/>
        <v>0</v>
      </c>
      <c r="BC435" s="49">
        <f t="shared" si="240"/>
        <v>0</v>
      </c>
      <c r="BD435" s="49">
        <f t="shared" si="241"/>
        <v>0</v>
      </c>
      <c r="BE435" s="49">
        <f t="shared" si="242"/>
        <v>1923.2504290682878</v>
      </c>
      <c r="BF435" s="49">
        <f t="shared" si="243"/>
        <v>1651.6581950654804</v>
      </c>
      <c r="BG435" s="49">
        <f t="shared" si="244"/>
        <v>2269.1598007549369</v>
      </c>
      <c r="BH435" s="73">
        <f t="shared" si="245"/>
        <v>7173.4480778091529</v>
      </c>
      <c r="BI435" s="49">
        <f>VLOOKUP(A435,'1_12'!B:Q,16,0)</f>
        <v>14186.34</v>
      </c>
      <c r="BJ435" s="74">
        <f t="shared" si="246"/>
        <v>-7012.8919221908473</v>
      </c>
      <c r="BK435" s="50">
        <f t="shared" si="247"/>
        <v>6.0679206119044829E-3</v>
      </c>
    </row>
    <row r="436" spans="1:63" x14ac:dyDescent="0.3">
      <c r="A436" s="79" t="s">
        <v>1539</v>
      </c>
      <c r="B436" s="79" t="s">
        <v>61</v>
      </c>
      <c r="C436" s="79">
        <f>VLOOKUP(B436,Площадь!D:E,2,0)</f>
        <v>36.799999999999997</v>
      </c>
      <c r="D436" s="97"/>
      <c r="E436">
        <v>31</v>
      </c>
      <c r="F436">
        <v>28</v>
      </c>
      <c r="G436">
        <v>31</v>
      </c>
      <c r="H436">
        <v>30</v>
      </c>
      <c r="I436">
        <v>31</v>
      </c>
      <c r="J436">
        <v>30</v>
      </c>
      <c r="K436">
        <v>31</v>
      </c>
      <c r="L436">
        <v>31</v>
      </c>
      <c r="M436">
        <v>30</v>
      </c>
      <c r="N436">
        <v>31</v>
      </c>
      <c r="O436">
        <v>30</v>
      </c>
      <c r="P436">
        <v>31</v>
      </c>
      <c r="Q436">
        <f t="shared" si="251"/>
        <v>365</v>
      </c>
      <c r="R436" s="113">
        <f>VLOOKUP(B436,'Общие показания'!A:H,8,0)</f>
        <v>0.24905115392728014</v>
      </c>
      <c r="S436" s="117">
        <f>VLOOKUP(B436,'Общие показания'!A:P,16,0)</f>
        <v>1.8689488460727208</v>
      </c>
      <c r="T436" s="50">
        <f t="shared" si="218"/>
        <v>0</v>
      </c>
      <c r="U436" s="50">
        <f t="shared" si="219"/>
        <v>0</v>
      </c>
      <c r="V436" s="50">
        <f t="shared" si="220"/>
        <v>0</v>
      </c>
      <c r="W436" s="50">
        <f t="shared" si="221"/>
        <v>0.24905115392728017</v>
      </c>
      <c r="X436" s="50">
        <f t="shared" si="222"/>
        <v>0</v>
      </c>
      <c r="Y436" s="50"/>
      <c r="Z436" s="50"/>
      <c r="AA436" s="50"/>
      <c r="AB436" s="50"/>
      <c r="AC436" s="50"/>
      <c r="AD436" s="50">
        <f t="shared" si="223"/>
        <v>0.71725479014207538</v>
      </c>
      <c r="AE436" s="50">
        <f t="shared" si="224"/>
        <v>0.50120947232038271</v>
      </c>
      <c r="AF436" s="50">
        <f t="shared" si="225"/>
        <v>0.65048458361026262</v>
      </c>
      <c r="AG436" s="50">
        <f t="shared" si="217"/>
        <v>0</v>
      </c>
      <c r="AI436" s="50">
        <f t="shared" si="226"/>
        <v>0</v>
      </c>
      <c r="AJ436" s="50">
        <f t="shared" si="227"/>
        <v>0</v>
      </c>
      <c r="AK436" s="50">
        <f t="shared" si="228"/>
        <v>0</v>
      </c>
      <c r="AL436" s="50">
        <f t="shared" si="229"/>
        <v>0.24752975951319192</v>
      </c>
      <c r="AR436" s="50">
        <f t="shared" si="230"/>
        <v>0.30526462242040453</v>
      </c>
      <c r="AS436" s="50">
        <f t="shared" si="231"/>
        <v>0.32825947394488242</v>
      </c>
      <c r="AT436" s="50">
        <f t="shared" si="232"/>
        <v>0.4729377065020286</v>
      </c>
      <c r="AV436" s="49">
        <f t="shared" si="233"/>
        <v>0</v>
      </c>
      <c r="AW436" s="49">
        <f t="shared" si="234"/>
        <v>0</v>
      </c>
      <c r="AX436" s="49">
        <f t="shared" si="235"/>
        <v>0</v>
      </c>
      <c r="AY436" s="49">
        <f t="shared" si="236"/>
        <v>1333.0019408030657</v>
      </c>
      <c r="AZ436" s="49">
        <f t="shared" si="237"/>
        <v>0</v>
      </c>
      <c r="BA436" s="49">
        <f t="shared" si="238"/>
        <v>0</v>
      </c>
      <c r="BB436" s="49">
        <f t="shared" si="239"/>
        <v>0</v>
      </c>
      <c r="BC436" s="49">
        <f t="shared" si="240"/>
        <v>0</v>
      </c>
      <c r="BD436" s="49">
        <f t="shared" si="241"/>
        <v>0</v>
      </c>
      <c r="BE436" s="49">
        <f t="shared" si="242"/>
        <v>2744.8102103062188</v>
      </c>
      <c r="BF436" s="49">
        <f t="shared" si="243"/>
        <v>2226.5932605966273</v>
      </c>
      <c r="BG436" s="49">
        <f t="shared" si="244"/>
        <v>3015.6698586858301</v>
      </c>
      <c r="BH436" s="73">
        <f t="shared" si="245"/>
        <v>9320.0752703917424</v>
      </c>
      <c r="BI436" s="49">
        <f>VLOOKUP(A436,'1_12'!B:Q,16,0)</f>
        <v>14224.949999999997</v>
      </c>
      <c r="BJ436" s="74">
        <f t="shared" si="246"/>
        <v>-4904.8747296082547</v>
      </c>
      <c r="BK436" s="50">
        <f t="shared" si="247"/>
        <v>7.8622997336515142E-3</v>
      </c>
    </row>
    <row r="437" spans="1:63" x14ac:dyDescent="0.3">
      <c r="A437" s="79" t="s">
        <v>1290</v>
      </c>
      <c r="B437" s="79" t="s">
        <v>201</v>
      </c>
      <c r="C437" s="79">
        <f>VLOOKUP(B437,Площадь!D:E,2,0)</f>
        <v>22.7</v>
      </c>
      <c r="D437" s="97"/>
      <c r="E437">
        <v>31</v>
      </c>
      <c r="F437">
        <v>28</v>
      </c>
      <c r="G437">
        <v>31</v>
      </c>
      <c r="H437">
        <v>30</v>
      </c>
      <c r="I437">
        <v>31</v>
      </c>
      <c r="J437">
        <v>30</v>
      </c>
      <c r="K437">
        <v>31</v>
      </c>
      <c r="L437">
        <v>31</v>
      </c>
      <c r="M437">
        <v>30</v>
      </c>
      <c r="N437">
        <v>17</v>
      </c>
      <c r="Q437">
        <f t="shared" si="251"/>
        <v>290</v>
      </c>
      <c r="R437" s="113">
        <f>VLOOKUP(B437,'Общие показания'!A:H,8,0)</f>
        <v>0.15362666288449073</v>
      </c>
      <c r="S437" s="117"/>
      <c r="T437" s="50">
        <f t="shared" si="218"/>
        <v>0</v>
      </c>
      <c r="U437" s="50">
        <f t="shared" si="219"/>
        <v>0</v>
      </c>
      <c r="V437" s="50">
        <f t="shared" si="220"/>
        <v>0</v>
      </c>
      <c r="W437" s="50">
        <f t="shared" si="221"/>
        <v>0.15362666288449073</v>
      </c>
      <c r="X437" s="50">
        <f t="shared" si="222"/>
        <v>0</v>
      </c>
      <c r="Y437" s="50"/>
      <c r="Z437" s="50"/>
      <c r="AA437" s="50"/>
      <c r="AB437" s="50"/>
      <c r="AC437" s="50"/>
      <c r="AD437" s="50">
        <f>(S438*$AD$1)/31*N437</f>
        <v>0.2444190891990769</v>
      </c>
      <c r="AE437" s="50">
        <f>(S438*$AE$1)/30*O437</f>
        <v>0</v>
      </c>
      <c r="AF437" s="50">
        <f>(S438*$AF$1)/31*P437</f>
        <v>0</v>
      </c>
      <c r="AG437" s="50">
        <f t="shared" si="217"/>
        <v>-0.2444190891990769</v>
      </c>
      <c r="AI437" s="50">
        <f t="shared" si="226"/>
        <v>0</v>
      </c>
      <c r="AJ437" s="50">
        <f t="shared" si="227"/>
        <v>0</v>
      </c>
      <c r="AK437" s="50">
        <f t="shared" si="228"/>
        <v>0</v>
      </c>
      <c r="AL437" s="50">
        <f t="shared" si="229"/>
        <v>0.15268819404753958</v>
      </c>
      <c r="AR437" s="50">
        <f t="shared" si="230"/>
        <v>0.1032622876858644</v>
      </c>
      <c r="AS437" s="50">
        <f t="shared" si="231"/>
        <v>0</v>
      </c>
      <c r="AT437" s="50">
        <f t="shared" si="232"/>
        <v>0</v>
      </c>
      <c r="AV437" s="49">
        <f t="shared" si="233"/>
        <v>0</v>
      </c>
      <c r="AW437" s="49">
        <f t="shared" si="234"/>
        <v>0</v>
      </c>
      <c r="AX437" s="49">
        <f t="shared" si="235"/>
        <v>0</v>
      </c>
      <c r="AY437" s="49">
        <f t="shared" si="236"/>
        <v>822.25934935406497</v>
      </c>
      <c r="AZ437" s="49">
        <f t="shared" si="237"/>
        <v>0</v>
      </c>
      <c r="BA437" s="49">
        <f t="shared" si="238"/>
        <v>0</v>
      </c>
      <c r="BB437" s="49">
        <f t="shared" si="239"/>
        <v>0</v>
      </c>
      <c r="BC437" s="49">
        <f t="shared" si="240"/>
        <v>0</v>
      </c>
      <c r="BD437" s="49">
        <f t="shared" si="241"/>
        <v>0</v>
      </c>
      <c r="BE437" s="49">
        <f t="shared" si="242"/>
        <v>933.30198085486097</v>
      </c>
      <c r="BF437" s="49">
        <f t="shared" si="243"/>
        <v>0</v>
      </c>
      <c r="BG437" s="49">
        <f t="shared" si="244"/>
        <v>0</v>
      </c>
      <c r="BH437" s="73">
        <f t="shared" si="245"/>
        <v>1755.5613302089259</v>
      </c>
      <c r="BI437" s="49">
        <f>VLOOKUP(A437,'1_12'!B:Q,16,0)</f>
        <v>6824.72</v>
      </c>
      <c r="BJ437" s="74">
        <f t="shared" si="246"/>
        <v>-5069.1586697910743</v>
      </c>
      <c r="BK437" s="50">
        <f t="shared" si="247"/>
        <v>2.4008672313398367E-3</v>
      </c>
    </row>
    <row r="438" spans="1:63" x14ac:dyDescent="0.3">
      <c r="A438" s="79" t="s">
        <v>2794</v>
      </c>
      <c r="B438" s="79" t="s">
        <v>201</v>
      </c>
      <c r="C438" s="79">
        <f>VLOOKUP(B438,Площадь!D:E,2,0)</f>
        <v>22.7</v>
      </c>
      <c r="D438" s="97">
        <f>VLOOKUP(A438,'[1]3+паркинг2023'!$A:$E,5,0)</f>
        <v>45217</v>
      </c>
      <c r="N438">
        <f>31-N437</f>
        <v>14</v>
      </c>
      <c r="O438">
        <v>30</v>
      </c>
      <c r="P438">
        <v>31</v>
      </c>
      <c r="Q438">
        <f t="shared" si="251"/>
        <v>75</v>
      </c>
      <c r="R438" s="113"/>
      <c r="S438" s="117">
        <f>VLOOKUP(B438,'Общие показания'!A:P,16,0)</f>
        <v>1.1613733371155091</v>
      </c>
      <c r="T438" s="50">
        <f t="shared" si="218"/>
        <v>0</v>
      </c>
      <c r="U438" s="50">
        <f t="shared" si="219"/>
        <v>0</v>
      </c>
      <c r="V438" s="50">
        <f t="shared" si="220"/>
        <v>0</v>
      </c>
      <c r="W438" s="50">
        <f t="shared" si="221"/>
        <v>0</v>
      </c>
      <c r="X438" s="50">
        <f t="shared" si="222"/>
        <v>0</v>
      </c>
      <c r="Y438" s="50"/>
      <c r="Z438" s="50"/>
      <c r="AA438" s="50"/>
      <c r="AB438" s="50"/>
      <c r="AC438" s="50"/>
      <c r="AD438" s="50">
        <f>(S438*$AD$1)/31*N438</f>
        <v>0.20128630875218098</v>
      </c>
      <c r="AE438" s="50">
        <f>(S438*$AE$1)/30*O438</f>
        <v>0.31145385208685217</v>
      </c>
      <c r="AF438" s="50">
        <f>(S438*$AF$1)/31*P438</f>
        <v>0.40421408707739898</v>
      </c>
      <c r="AG438" s="50">
        <f t="shared" si="217"/>
        <v>0.2444190891990769</v>
      </c>
      <c r="AI438" s="50">
        <f t="shared" si="226"/>
        <v>0</v>
      </c>
      <c r="AJ438" s="50">
        <f t="shared" si="227"/>
        <v>0</v>
      </c>
      <c r="AK438" s="50">
        <f t="shared" si="228"/>
        <v>0</v>
      </c>
      <c r="AL438" s="50">
        <f t="shared" si="229"/>
        <v>0</v>
      </c>
      <c r="AR438" s="50">
        <f t="shared" si="230"/>
        <v>8.503953103541774E-2</v>
      </c>
      <c r="AS438" s="50">
        <f t="shared" si="231"/>
        <v>0.20248614289534869</v>
      </c>
      <c r="AT438" s="50">
        <f t="shared" si="232"/>
        <v>0.29173059613032742</v>
      </c>
      <c r="AV438" s="49">
        <f t="shared" si="233"/>
        <v>0</v>
      </c>
      <c r="AW438" s="49">
        <f t="shared" si="234"/>
        <v>0</v>
      </c>
      <c r="AX438" s="49">
        <f t="shared" si="235"/>
        <v>0</v>
      </c>
      <c r="AY438" s="49">
        <f t="shared" si="236"/>
        <v>0</v>
      </c>
      <c r="AZ438" s="49">
        <f t="shared" si="237"/>
        <v>0</v>
      </c>
      <c r="BA438" s="49">
        <f t="shared" si="238"/>
        <v>0</v>
      </c>
      <c r="BB438" s="49">
        <f t="shared" si="239"/>
        <v>0</v>
      </c>
      <c r="BC438" s="49">
        <f t="shared" si="240"/>
        <v>0</v>
      </c>
      <c r="BD438" s="49">
        <f t="shared" si="241"/>
        <v>0</v>
      </c>
      <c r="BE438" s="49">
        <f t="shared" si="242"/>
        <v>768.60163129223861</v>
      </c>
      <c r="BF438" s="49">
        <f t="shared" si="243"/>
        <v>1379.5999649304208</v>
      </c>
      <c r="BG438" s="49">
        <f t="shared" si="244"/>
        <v>1868.1660698154926</v>
      </c>
      <c r="BH438" s="73">
        <f t="shared" si="245"/>
        <v>4016.3676660381525</v>
      </c>
      <c r="BI438" s="49">
        <f>VLOOKUP(A438,'1_12'!B:Q,16,0)</f>
        <v>1949.92</v>
      </c>
      <c r="BJ438" s="74">
        <f t="shared" si="246"/>
        <v>2066.4476660381524</v>
      </c>
      <c r="BK438" s="50">
        <f t="shared" si="247"/>
        <v>5.4926964683462776E-3</v>
      </c>
    </row>
    <row r="439" spans="1:63" x14ac:dyDescent="0.3">
      <c r="A439" s="79" t="s">
        <v>1317</v>
      </c>
      <c r="B439" s="79" t="s">
        <v>50</v>
      </c>
      <c r="C439" s="79">
        <f>VLOOKUP(B439,Площадь!D:E,2,0)</f>
        <v>32.4</v>
      </c>
      <c r="D439" s="97"/>
      <c r="E439">
        <v>31</v>
      </c>
      <c r="F439">
        <v>28</v>
      </c>
      <c r="G439">
        <v>31</v>
      </c>
      <c r="H439">
        <v>30</v>
      </c>
      <c r="I439">
        <v>31</v>
      </c>
      <c r="J439">
        <v>30</v>
      </c>
      <c r="K439">
        <v>31</v>
      </c>
      <c r="L439">
        <v>31</v>
      </c>
      <c r="M439">
        <v>30</v>
      </c>
      <c r="N439">
        <v>31</v>
      </c>
      <c r="O439">
        <v>30</v>
      </c>
      <c r="P439">
        <v>31</v>
      </c>
      <c r="Q439">
        <f t="shared" ref="Q439:Q450" si="252">SUM(E439:P439)</f>
        <v>365</v>
      </c>
      <c r="R439" s="113">
        <f>VLOOKUP(B439,'Общие показания'!A:H,8,0)</f>
        <v>0.21927329856640967</v>
      </c>
      <c r="S439" s="117">
        <f>VLOOKUP(B439,'Общие показания'!A:P,16,0)</f>
        <v>1.2927267014335904</v>
      </c>
      <c r="T439" s="50">
        <f t="shared" si="218"/>
        <v>0</v>
      </c>
      <c r="U439" s="50">
        <f t="shared" si="219"/>
        <v>0</v>
      </c>
      <c r="V439" s="50">
        <f t="shared" si="220"/>
        <v>0</v>
      </c>
      <c r="W439" s="50">
        <f t="shared" si="221"/>
        <v>0.21927329856640967</v>
      </c>
      <c r="X439" s="50">
        <f t="shared" si="222"/>
        <v>0</v>
      </c>
      <c r="Y439" s="50"/>
      <c r="Z439" s="50"/>
      <c r="AA439" s="50"/>
      <c r="AB439" s="50"/>
      <c r="AC439" s="50"/>
      <c r="AD439" s="50">
        <f t="shared" si="223"/>
        <v>0.49611546131730211</v>
      </c>
      <c r="AE439" s="50">
        <f t="shared" si="224"/>
        <v>0.34667982980995293</v>
      </c>
      <c r="AF439" s="50">
        <f t="shared" si="225"/>
        <v>0.44993141030633532</v>
      </c>
      <c r="AG439" s="50">
        <f t="shared" si="217"/>
        <v>0</v>
      </c>
      <c r="AI439" s="50">
        <f t="shared" si="226"/>
        <v>0</v>
      </c>
      <c r="AJ439" s="50">
        <f t="shared" si="227"/>
        <v>0</v>
      </c>
      <c r="AK439" s="50">
        <f t="shared" si="228"/>
        <v>0</v>
      </c>
      <c r="AL439" s="50">
        <f t="shared" si="229"/>
        <v>0.21793381000617984</v>
      </c>
      <c r="AR439" s="50">
        <f t="shared" si="230"/>
        <v>0.26876559147883444</v>
      </c>
      <c r="AS439" s="50">
        <f t="shared" si="231"/>
        <v>0.28901105858190734</v>
      </c>
      <c r="AT439" s="50">
        <f t="shared" si="232"/>
        <v>0.41639080681156865</v>
      </c>
      <c r="AV439" s="49">
        <f t="shared" si="233"/>
        <v>0</v>
      </c>
      <c r="AW439" s="49">
        <f t="shared" si="234"/>
        <v>0</v>
      </c>
      <c r="AX439" s="49">
        <f t="shared" si="235"/>
        <v>0</v>
      </c>
      <c r="AY439" s="49">
        <f t="shared" si="236"/>
        <v>1173.6212739679163</v>
      </c>
      <c r="AZ439" s="49">
        <f t="shared" si="237"/>
        <v>0</v>
      </c>
      <c r="BA439" s="49">
        <f t="shared" si="238"/>
        <v>0</v>
      </c>
      <c r="BB439" s="49">
        <f t="shared" si="239"/>
        <v>0</v>
      </c>
      <c r="BC439" s="49">
        <f t="shared" si="240"/>
        <v>0</v>
      </c>
      <c r="BD439" s="49">
        <f t="shared" si="241"/>
        <v>0</v>
      </c>
      <c r="BE439" s="49">
        <f t="shared" si="242"/>
        <v>2053.2161028838373</v>
      </c>
      <c r="BF439" s="49">
        <f t="shared" si="243"/>
        <v>1706.4231931635741</v>
      </c>
      <c r="BG439" s="49">
        <f t="shared" si="244"/>
        <v>2325.5207067426168</v>
      </c>
      <c r="BH439" s="73">
        <f t="shared" si="245"/>
        <v>7258.7812767579435</v>
      </c>
      <c r="BI439" s="49">
        <f>VLOOKUP(A439,'1_12'!B:Q,16,0)</f>
        <v>12524.13</v>
      </c>
      <c r="BJ439" s="74">
        <f t="shared" si="246"/>
        <v>-5265.3487232420557</v>
      </c>
      <c r="BK439" s="50">
        <f t="shared" si="247"/>
        <v>6.9549929703664878E-3</v>
      </c>
    </row>
    <row r="440" spans="1:63" x14ac:dyDescent="0.3">
      <c r="A440" s="79" t="s">
        <v>1312</v>
      </c>
      <c r="B440" s="79" t="s">
        <v>207</v>
      </c>
      <c r="C440" s="79">
        <f>VLOOKUP(B440,Площадь!D:E,2,0)</f>
        <v>58.6</v>
      </c>
      <c r="D440" s="97"/>
      <c r="E440">
        <v>31</v>
      </c>
      <c r="F440">
        <v>28</v>
      </c>
      <c r="G440">
        <v>31</v>
      </c>
      <c r="H440">
        <v>30</v>
      </c>
      <c r="I440">
        <v>31</v>
      </c>
      <c r="J440">
        <v>30</v>
      </c>
      <c r="K440">
        <v>31</v>
      </c>
      <c r="L440">
        <v>31</v>
      </c>
      <c r="M440">
        <v>30</v>
      </c>
      <c r="N440">
        <v>31</v>
      </c>
      <c r="O440">
        <v>30</v>
      </c>
      <c r="P440">
        <v>31</v>
      </c>
      <c r="Q440">
        <f t="shared" si="252"/>
        <v>365</v>
      </c>
      <c r="R440" s="113">
        <f>VLOOKUP(B440,'Общие показания'!A:H,8,0)</f>
        <v>0.39658689185159285</v>
      </c>
      <c r="S440" s="117">
        <f>VLOOKUP(B440,'Общие показания'!A:P,16,0)</f>
        <v>3.3544131081484068</v>
      </c>
      <c r="T440" s="50">
        <f t="shared" si="218"/>
        <v>0</v>
      </c>
      <c r="U440" s="50">
        <f t="shared" si="219"/>
        <v>0</v>
      </c>
      <c r="V440" s="50">
        <f t="shared" si="220"/>
        <v>0</v>
      </c>
      <c r="W440" s="50">
        <f t="shared" si="221"/>
        <v>0.39658689185159285</v>
      </c>
      <c r="X440" s="50">
        <f t="shared" si="222"/>
        <v>0</v>
      </c>
      <c r="Y440" s="50"/>
      <c r="Z440" s="50"/>
      <c r="AA440" s="50"/>
      <c r="AB440" s="50"/>
      <c r="AC440" s="50"/>
      <c r="AD440" s="50">
        <f t="shared" si="223"/>
        <v>1.2873380001761674</v>
      </c>
      <c r="AE440" s="50">
        <f t="shared" si="224"/>
        <v>0.89957712187389627</v>
      </c>
      <c r="AF440" s="50">
        <f t="shared" si="225"/>
        <v>1.1674979860983428</v>
      </c>
      <c r="AG440" s="50">
        <f t="shared" si="217"/>
        <v>0</v>
      </c>
      <c r="AI440" s="50">
        <f t="shared" si="226"/>
        <v>0</v>
      </c>
      <c r="AJ440" s="50">
        <f t="shared" si="227"/>
        <v>0</v>
      </c>
      <c r="AK440" s="50">
        <f t="shared" si="228"/>
        <v>0</v>
      </c>
      <c r="AL440" s="50">
        <f t="shared" si="229"/>
        <v>0.39416423661611544</v>
      </c>
      <c r="AR440" s="50">
        <f t="shared" si="230"/>
        <v>0.48610073026727463</v>
      </c>
      <c r="AS440" s="50">
        <f t="shared" si="231"/>
        <v>0.52271753187962267</v>
      </c>
      <c r="AT440" s="50">
        <f t="shared" si="232"/>
        <v>0.75310189133203476</v>
      </c>
      <c r="AV440" s="49">
        <f t="shared" si="233"/>
        <v>0</v>
      </c>
      <c r="AW440" s="49">
        <f t="shared" si="234"/>
        <v>0</v>
      </c>
      <c r="AX440" s="49">
        <f t="shared" si="235"/>
        <v>0</v>
      </c>
      <c r="AY440" s="49">
        <f t="shared" si="236"/>
        <v>2122.6606992135776</v>
      </c>
      <c r="AZ440" s="49">
        <f t="shared" si="237"/>
        <v>0</v>
      </c>
      <c r="BA440" s="49">
        <f t="shared" si="238"/>
        <v>0</v>
      </c>
      <c r="BB440" s="49">
        <f t="shared" si="239"/>
        <v>0</v>
      </c>
      <c r="BC440" s="49">
        <f t="shared" si="240"/>
        <v>0</v>
      </c>
      <c r="BD440" s="49">
        <f t="shared" si="241"/>
        <v>0</v>
      </c>
      <c r="BE440" s="49">
        <f t="shared" si="242"/>
        <v>4760.5479904531585</v>
      </c>
      <c r="BF440" s="49">
        <f t="shared" si="243"/>
        <v>3817.950876749796</v>
      </c>
      <c r="BG440" s="49">
        <f t="shared" si="244"/>
        <v>5155.5814869790083</v>
      </c>
      <c r="BH440" s="73">
        <f t="shared" si="245"/>
        <v>15856.741053395541</v>
      </c>
      <c r="BI440" s="49">
        <f>VLOOKUP(A440,'1_12'!B:Q,16,0)</f>
        <v>22651.74</v>
      </c>
      <c r="BJ440" s="74">
        <f t="shared" si="246"/>
        <v>-6794.9989466044608</v>
      </c>
      <c r="BK440" s="50">
        <f t="shared" si="247"/>
        <v>8.4002906571317495E-3</v>
      </c>
    </row>
    <row r="441" spans="1:63" x14ac:dyDescent="0.3">
      <c r="A441" s="79" t="s">
        <v>2289</v>
      </c>
      <c r="B441" s="79" t="s">
        <v>204</v>
      </c>
      <c r="C441" s="79">
        <f>VLOOKUP(B441,Площадь!D:E,2,0)</f>
        <v>69.8</v>
      </c>
      <c r="D441" s="97"/>
      <c r="E441">
        <v>31</v>
      </c>
      <c r="F441">
        <v>28</v>
      </c>
      <c r="G441">
        <v>31</v>
      </c>
      <c r="H441">
        <v>30</v>
      </c>
      <c r="I441">
        <v>31</v>
      </c>
      <c r="J441">
        <v>30</v>
      </c>
      <c r="K441">
        <v>31</v>
      </c>
      <c r="L441">
        <v>31</v>
      </c>
      <c r="M441">
        <v>30</v>
      </c>
      <c r="N441">
        <v>31</v>
      </c>
      <c r="O441">
        <v>30</v>
      </c>
      <c r="P441">
        <v>31</v>
      </c>
      <c r="Q441">
        <f t="shared" si="252"/>
        <v>365</v>
      </c>
      <c r="R441" s="113">
        <f>VLOOKUP(B441,'Общие показания'!A:H,8,0)</f>
        <v>0</v>
      </c>
      <c r="S441" s="117">
        <f>VLOOKUP(B441,'Общие показания'!A:P,16,0)</f>
        <v>2.4759999999999991</v>
      </c>
      <c r="T441" s="50">
        <f t="shared" si="218"/>
        <v>0</v>
      </c>
      <c r="U441" s="50">
        <f t="shared" si="219"/>
        <v>0</v>
      </c>
      <c r="V441" s="50">
        <f t="shared" si="220"/>
        <v>0</v>
      </c>
      <c r="W441" s="50">
        <f t="shared" si="221"/>
        <v>0</v>
      </c>
      <c r="X441" s="50">
        <f t="shared" si="222"/>
        <v>0</v>
      </c>
      <c r="Y441" s="50"/>
      <c r="Z441" s="50"/>
      <c r="AA441" s="50"/>
      <c r="AB441" s="50"/>
      <c r="AC441" s="50"/>
      <c r="AD441" s="50">
        <f t="shared" si="223"/>
        <v>0.95022550463249911</v>
      </c>
      <c r="AE441" s="50">
        <f t="shared" si="224"/>
        <v>0.66400675228378081</v>
      </c>
      <c r="AF441" s="50">
        <f t="shared" si="225"/>
        <v>0.86176774308371906</v>
      </c>
      <c r="AG441" s="50">
        <f t="shared" si="217"/>
        <v>0</v>
      </c>
      <c r="AI441" s="50">
        <f t="shared" si="226"/>
        <v>0</v>
      </c>
      <c r="AJ441" s="50">
        <f t="shared" si="227"/>
        <v>0</v>
      </c>
      <c r="AK441" s="50">
        <f t="shared" si="228"/>
        <v>0</v>
      </c>
      <c r="AL441" s="50">
        <f t="shared" si="229"/>
        <v>0.46949938081578246</v>
      </c>
      <c r="AR441" s="50">
        <f t="shared" si="230"/>
        <v>0.57900735448218044</v>
      </c>
      <c r="AS441" s="50">
        <f t="shared" si="231"/>
        <v>0.62262258916719548</v>
      </c>
      <c r="AT441" s="50">
        <f t="shared" si="232"/>
        <v>0.89703945418047815</v>
      </c>
      <c r="AV441" s="49">
        <f t="shared" si="233"/>
        <v>0</v>
      </c>
      <c r="AW441" s="49">
        <f t="shared" si="234"/>
        <v>0</v>
      </c>
      <c r="AX441" s="49">
        <f t="shared" si="235"/>
        <v>0</v>
      </c>
      <c r="AY441" s="49">
        <f t="shared" si="236"/>
        <v>1260.3053578866538</v>
      </c>
      <c r="AZ441" s="49">
        <f t="shared" si="237"/>
        <v>0</v>
      </c>
      <c r="BA441" s="49">
        <f t="shared" si="238"/>
        <v>0</v>
      </c>
      <c r="BB441" s="49">
        <f t="shared" si="239"/>
        <v>0</v>
      </c>
      <c r="BC441" s="49">
        <f t="shared" si="240"/>
        <v>0</v>
      </c>
      <c r="BD441" s="49">
        <f t="shared" si="241"/>
        <v>0</v>
      </c>
      <c r="BE441" s="49">
        <f t="shared" si="242"/>
        <v>4105.0115176930813</v>
      </c>
      <c r="BF441" s="49">
        <f t="shared" si="243"/>
        <v>3453.7763390173432</v>
      </c>
      <c r="BG441" s="49">
        <f t="shared" si="244"/>
        <v>4721.2716880481203</v>
      </c>
      <c r="BH441" s="73">
        <f t="shared" si="245"/>
        <v>13540.364902645199</v>
      </c>
      <c r="BI441" s="49">
        <f>VLOOKUP(A441,'1_12'!B:Q,16,0)</f>
        <v>26981.01</v>
      </c>
      <c r="BJ441" s="74">
        <f t="shared" si="246"/>
        <v>-13440.6450973548</v>
      </c>
      <c r="BK441" s="50">
        <f t="shared" si="247"/>
        <v>6.0221690289465569E-3</v>
      </c>
    </row>
    <row r="442" spans="1:63" x14ac:dyDescent="0.3">
      <c r="A442" s="79" t="s">
        <v>2244</v>
      </c>
      <c r="B442" s="79" t="s">
        <v>99</v>
      </c>
      <c r="C442" s="79">
        <f>VLOOKUP(B442,Площадь!D:E,2,0)</f>
        <v>79.599999999999994</v>
      </c>
      <c r="D442" s="97"/>
      <c r="E442">
        <v>31</v>
      </c>
      <c r="F442">
        <v>28</v>
      </c>
      <c r="G442">
        <v>31</v>
      </c>
      <c r="H442">
        <v>30</v>
      </c>
      <c r="I442">
        <v>31</v>
      </c>
      <c r="J442">
        <v>30</v>
      </c>
      <c r="K442">
        <v>31</v>
      </c>
      <c r="L442">
        <v>31</v>
      </c>
      <c r="M442">
        <v>30</v>
      </c>
      <c r="N442">
        <v>31</v>
      </c>
      <c r="O442">
        <v>30</v>
      </c>
      <c r="P442">
        <v>31</v>
      </c>
      <c r="Q442">
        <f t="shared" si="252"/>
        <v>365</v>
      </c>
      <c r="R442" s="113">
        <f>VLOOKUP(B442,'Общие показания'!A:H,8,0)</f>
        <v>7.9000000000000001E-2</v>
      </c>
      <c r="S442" s="117">
        <f>VLOOKUP(B442,'Общие показания'!A:P,16,0)</f>
        <v>2.2919999999999998</v>
      </c>
      <c r="T442" s="50">
        <f t="shared" si="218"/>
        <v>0</v>
      </c>
      <c r="U442" s="50">
        <f t="shared" si="219"/>
        <v>0</v>
      </c>
      <c r="V442" s="50">
        <f t="shared" si="220"/>
        <v>0</v>
      </c>
      <c r="W442" s="50">
        <f t="shared" si="221"/>
        <v>7.9000000000000001E-2</v>
      </c>
      <c r="X442" s="50">
        <f t="shared" si="222"/>
        <v>0</v>
      </c>
      <c r="Y442" s="50"/>
      <c r="Z442" s="50"/>
      <c r="AA442" s="50"/>
      <c r="AB442" s="50"/>
      <c r="AC442" s="50"/>
      <c r="AD442" s="50">
        <f t="shared" si="223"/>
        <v>0.87961100832701478</v>
      </c>
      <c r="AE442" s="50">
        <f t="shared" si="224"/>
        <v>0.61466214710598788</v>
      </c>
      <c r="AF442" s="50">
        <f t="shared" si="225"/>
        <v>0.79772684456699705</v>
      </c>
      <c r="AG442" s="50">
        <f t="shared" si="217"/>
        <v>0</v>
      </c>
      <c r="AI442" s="50">
        <f t="shared" si="226"/>
        <v>0</v>
      </c>
      <c r="AJ442" s="50">
        <f t="shared" si="227"/>
        <v>0</v>
      </c>
      <c r="AK442" s="50">
        <f t="shared" si="228"/>
        <v>0</v>
      </c>
      <c r="AL442" s="50">
        <f t="shared" si="229"/>
        <v>0.53541763199049119</v>
      </c>
      <c r="AR442" s="50">
        <f t="shared" si="230"/>
        <v>0.66030065067022292</v>
      </c>
      <c r="AS442" s="50">
        <f t="shared" si="231"/>
        <v>0.71003951429382173</v>
      </c>
      <c r="AT442" s="50">
        <f t="shared" si="232"/>
        <v>1.0229848216728661</v>
      </c>
      <c r="AV442" s="49">
        <f t="shared" si="233"/>
        <v>0</v>
      </c>
      <c r="AW442" s="49">
        <f t="shared" si="234"/>
        <v>0</v>
      </c>
      <c r="AX442" s="49">
        <f t="shared" si="235"/>
        <v>0</v>
      </c>
      <c r="AY442" s="49">
        <f t="shared" si="236"/>
        <v>1649.3181146099948</v>
      </c>
      <c r="AZ442" s="49">
        <f t="shared" si="237"/>
        <v>0</v>
      </c>
      <c r="BA442" s="49">
        <f t="shared" si="238"/>
        <v>0</v>
      </c>
      <c r="BB442" s="49">
        <f t="shared" si="239"/>
        <v>0</v>
      </c>
      <c r="BC442" s="49">
        <f t="shared" si="240"/>
        <v>0</v>
      </c>
      <c r="BD442" s="49">
        <f t="shared" si="241"/>
        <v>0</v>
      </c>
      <c r="BE442" s="49">
        <f t="shared" si="242"/>
        <v>4133.6772609458249</v>
      </c>
      <c r="BF442" s="49">
        <f t="shared" si="243"/>
        <v>3555.9761517951933</v>
      </c>
      <c r="BG442" s="49">
        <f t="shared" si="244"/>
        <v>4887.4455683876386</v>
      </c>
      <c r="BH442" s="73">
        <f t="shared" si="245"/>
        <v>14226.417095738652</v>
      </c>
      <c r="BI442" s="49">
        <f>VLOOKUP(A442,'1_12'!B:Q,16,0)</f>
        <v>30769.199999999997</v>
      </c>
      <c r="BJ442" s="74">
        <f t="shared" si="246"/>
        <v>-16542.782904261345</v>
      </c>
      <c r="BK442" s="50">
        <f t="shared" si="247"/>
        <v>5.5483067615446002E-3</v>
      </c>
    </row>
    <row r="443" spans="1:63" x14ac:dyDescent="0.3">
      <c r="A443" s="79" t="s">
        <v>2222</v>
      </c>
      <c r="B443" s="79" t="s">
        <v>258</v>
      </c>
      <c r="C443" s="79">
        <f>VLOOKUP(B443,Площадь!D:E,2,0)</f>
        <v>36.799999999999997</v>
      </c>
      <c r="D443" s="97"/>
      <c r="E443">
        <v>31</v>
      </c>
      <c r="F443">
        <v>28</v>
      </c>
      <c r="G443">
        <v>31</v>
      </c>
      <c r="H443">
        <v>30</v>
      </c>
      <c r="I443">
        <v>31</v>
      </c>
      <c r="J443">
        <v>30</v>
      </c>
      <c r="K443">
        <v>31</v>
      </c>
      <c r="L443">
        <v>31</v>
      </c>
      <c r="M443">
        <v>30</v>
      </c>
      <c r="N443">
        <v>31</v>
      </c>
      <c r="O443">
        <v>30</v>
      </c>
      <c r="P443">
        <v>31</v>
      </c>
      <c r="Q443">
        <f t="shared" si="252"/>
        <v>365</v>
      </c>
      <c r="R443" s="113">
        <f>VLOOKUP(B443,'Общие показания'!A:H,8,0)</f>
        <v>0.24905115392728014</v>
      </c>
      <c r="S443" s="117">
        <f>VLOOKUP(B443,'Общие показания'!A:P,16,0)</f>
        <v>0.62394884607271983</v>
      </c>
      <c r="T443" s="50">
        <f t="shared" si="218"/>
        <v>0</v>
      </c>
      <c r="U443" s="50">
        <f t="shared" si="219"/>
        <v>0</v>
      </c>
      <c r="V443" s="50">
        <f t="shared" si="220"/>
        <v>0</v>
      </c>
      <c r="W443" s="50">
        <f t="shared" si="221"/>
        <v>0.24905115392728017</v>
      </c>
      <c r="X443" s="50">
        <f t="shared" si="222"/>
        <v>0</v>
      </c>
      <c r="Y443" s="50"/>
      <c r="Z443" s="50"/>
      <c r="AA443" s="50"/>
      <c r="AB443" s="50"/>
      <c r="AC443" s="50"/>
      <c r="AD443" s="50">
        <f t="shared" si="223"/>
        <v>0.23945561677072533</v>
      </c>
      <c r="AE443" s="50">
        <f t="shared" si="224"/>
        <v>0.16732885576411935</v>
      </c>
      <c r="AF443" s="50">
        <f t="shared" si="225"/>
        <v>0.21716437353787513</v>
      </c>
      <c r="AG443" s="50">
        <f t="shared" si="217"/>
        <v>0</v>
      </c>
      <c r="AI443" s="50">
        <f t="shared" si="226"/>
        <v>0</v>
      </c>
      <c r="AJ443" s="50">
        <f t="shared" si="227"/>
        <v>0</v>
      </c>
      <c r="AK443" s="50">
        <f t="shared" si="228"/>
        <v>0</v>
      </c>
      <c r="AL443" s="50">
        <f t="shared" si="229"/>
        <v>0.24752975951319192</v>
      </c>
      <c r="AR443" s="50">
        <f t="shared" si="230"/>
        <v>0.30526462242040453</v>
      </c>
      <c r="AS443" s="50">
        <f t="shared" si="231"/>
        <v>0.32825947394488242</v>
      </c>
      <c r="AT443" s="50">
        <f t="shared" si="232"/>
        <v>0.4729377065020286</v>
      </c>
      <c r="AV443" s="49">
        <f t="shared" si="233"/>
        <v>0</v>
      </c>
      <c r="AW443" s="49">
        <f t="shared" si="234"/>
        <v>0</v>
      </c>
      <c r="AX443" s="49">
        <f t="shared" si="235"/>
        <v>0</v>
      </c>
      <c r="AY443" s="49">
        <f t="shared" si="236"/>
        <v>1333.0019408030657</v>
      </c>
      <c r="AZ443" s="49">
        <f t="shared" si="237"/>
        <v>0</v>
      </c>
      <c r="BA443" s="49">
        <f t="shared" si="238"/>
        <v>0</v>
      </c>
      <c r="BB443" s="49">
        <f t="shared" si="239"/>
        <v>0</v>
      </c>
      <c r="BC443" s="49">
        <f t="shared" si="240"/>
        <v>0</v>
      </c>
      <c r="BD443" s="49">
        <f t="shared" si="241"/>
        <v>0</v>
      </c>
      <c r="BE443" s="49">
        <f t="shared" si="242"/>
        <v>1462.2252212751014</v>
      </c>
      <c r="BF443" s="49">
        <f t="shared" si="243"/>
        <v>1330.337488737656</v>
      </c>
      <c r="BG443" s="49">
        <f t="shared" si="244"/>
        <v>1852.4824195759161</v>
      </c>
      <c r="BH443" s="73">
        <f t="shared" si="245"/>
        <v>5978.0470703917399</v>
      </c>
      <c r="BI443" s="49">
        <f>VLOOKUP(A443,'1_12'!B:Q,16,0)</f>
        <v>14224.949999999997</v>
      </c>
      <c r="BJ443" s="74">
        <f t="shared" si="246"/>
        <v>-8246.9029296082572</v>
      </c>
      <c r="BK443" s="50">
        <f t="shared" si="247"/>
        <v>5.0430062553906418E-3</v>
      </c>
    </row>
    <row r="444" spans="1:63" x14ac:dyDescent="0.3">
      <c r="A444" s="79" t="s">
        <v>750</v>
      </c>
      <c r="B444" s="79" t="s">
        <v>163</v>
      </c>
      <c r="C444" s="79">
        <f>VLOOKUP(B444,Площадь!D:E,2,0)</f>
        <v>22.7</v>
      </c>
      <c r="D444" s="97"/>
      <c r="E444">
        <v>31</v>
      </c>
      <c r="F444">
        <v>28</v>
      </c>
      <c r="G444">
        <v>31</v>
      </c>
      <c r="H444">
        <v>30</v>
      </c>
      <c r="I444">
        <v>31</v>
      </c>
      <c r="J444">
        <v>30</v>
      </c>
      <c r="K444">
        <v>31</v>
      </c>
      <c r="L444">
        <v>31</v>
      </c>
      <c r="M444">
        <v>30</v>
      </c>
      <c r="N444">
        <v>31</v>
      </c>
      <c r="O444">
        <v>30</v>
      </c>
      <c r="P444">
        <v>31</v>
      </c>
      <c r="Q444">
        <f t="shared" si="252"/>
        <v>365</v>
      </c>
      <c r="R444" s="113">
        <f>VLOOKUP(B444,'Общие показания'!A:H,8,0)</f>
        <v>0.15362666288449073</v>
      </c>
      <c r="S444" s="117">
        <f>VLOOKUP(B444,'Общие показания'!A:P,16,0)</f>
        <v>1.0223733371155097</v>
      </c>
      <c r="T444" s="50">
        <f t="shared" si="218"/>
        <v>0</v>
      </c>
      <c r="U444" s="50">
        <f t="shared" si="219"/>
        <v>0</v>
      </c>
      <c r="V444" s="50">
        <f t="shared" si="220"/>
        <v>0</v>
      </c>
      <c r="W444" s="50">
        <f t="shared" si="221"/>
        <v>0.15362666288449073</v>
      </c>
      <c r="X444" s="50">
        <f t="shared" si="222"/>
        <v>0</v>
      </c>
      <c r="Y444" s="50"/>
      <c r="Z444" s="50"/>
      <c r="AA444" s="50"/>
      <c r="AB444" s="50"/>
      <c r="AC444" s="50"/>
      <c r="AD444" s="50">
        <f t="shared" si="223"/>
        <v>0.3923607512857018</v>
      </c>
      <c r="AE444" s="50">
        <f t="shared" si="224"/>
        <v>0.27417722100145431</v>
      </c>
      <c r="AF444" s="50">
        <f t="shared" si="225"/>
        <v>0.35583536482835354</v>
      </c>
      <c r="AG444" s="50">
        <f t="shared" si="217"/>
        <v>0</v>
      </c>
      <c r="AI444" s="50">
        <f t="shared" si="226"/>
        <v>0</v>
      </c>
      <c r="AJ444" s="50">
        <f t="shared" si="227"/>
        <v>0</v>
      </c>
      <c r="AK444" s="50">
        <f t="shared" si="228"/>
        <v>0</v>
      </c>
      <c r="AL444" s="50">
        <f t="shared" si="229"/>
        <v>0.15268819404753958</v>
      </c>
      <c r="AR444" s="50">
        <f t="shared" si="230"/>
        <v>0.18830181872128215</v>
      </c>
      <c r="AS444" s="50">
        <f t="shared" si="231"/>
        <v>0.20248614289534869</v>
      </c>
      <c r="AT444" s="50">
        <f t="shared" si="232"/>
        <v>0.29173059613032742</v>
      </c>
      <c r="AV444" s="49">
        <f t="shared" si="233"/>
        <v>0</v>
      </c>
      <c r="AW444" s="49">
        <f t="shared" si="234"/>
        <v>0</v>
      </c>
      <c r="AX444" s="49">
        <f t="shared" si="235"/>
        <v>0</v>
      </c>
      <c r="AY444" s="49">
        <f t="shared" si="236"/>
        <v>822.25934935406497</v>
      </c>
      <c r="AZ444" s="49">
        <f t="shared" si="237"/>
        <v>0</v>
      </c>
      <c r="BA444" s="49">
        <f t="shared" si="238"/>
        <v>0</v>
      </c>
      <c r="BB444" s="49">
        <f t="shared" si="239"/>
        <v>0</v>
      </c>
      <c r="BC444" s="49">
        <f t="shared" si="240"/>
        <v>0</v>
      </c>
      <c r="BD444" s="49">
        <f t="shared" si="241"/>
        <v>0</v>
      </c>
      <c r="BE444" s="49">
        <f t="shared" si="242"/>
        <v>1558.7073764239476</v>
      </c>
      <c r="BF444" s="49">
        <f t="shared" si="243"/>
        <v>1279.5360675100221</v>
      </c>
      <c r="BG444" s="49">
        <f t="shared" si="244"/>
        <v>1738.3001629590451</v>
      </c>
      <c r="BH444" s="73">
        <f t="shared" si="245"/>
        <v>5398.8029562470801</v>
      </c>
      <c r="BI444" s="49">
        <f>VLOOKUP(A444,'1_12'!B:Q,16,0)</f>
        <v>8774.64</v>
      </c>
      <c r="BJ444" s="74">
        <f t="shared" si="246"/>
        <v>-3375.8370437529193</v>
      </c>
      <c r="BK444" s="50">
        <f t="shared" si="247"/>
        <v>7.383284698217688E-3</v>
      </c>
    </row>
    <row r="445" spans="1:63" x14ac:dyDescent="0.3">
      <c r="A445" s="79" t="s">
        <v>1958</v>
      </c>
      <c r="B445" s="79" t="s">
        <v>90</v>
      </c>
      <c r="C445" s="79">
        <f>VLOOKUP(B445,Площадь!D:E,2,0)</f>
        <v>32.4</v>
      </c>
      <c r="D445" s="97"/>
      <c r="E445">
        <v>31</v>
      </c>
      <c r="F445">
        <v>28</v>
      </c>
      <c r="G445">
        <v>31</v>
      </c>
      <c r="H445">
        <v>30</v>
      </c>
      <c r="I445">
        <v>31</v>
      </c>
      <c r="J445">
        <v>30</v>
      </c>
      <c r="K445">
        <v>31</v>
      </c>
      <c r="L445">
        <v>31</v>
      </c>
      <c r="M445">
        <v>30</v>
      </c>
      <c r="N445">
        <v>31</v>
      </c>
      <c r="O445">
        <v>30</v>
      </c>
      <c r="P445">
        <v>31</v>
      </c>
      <c r="Q445">
        <f t="shared" si="252"/>
        <v>365</v>
      </c>
      <c r="R445" s="113">
        <f>VLOOKUP(B445,'Общие показания'!A:H,8,0)</f>
        <v>0.21927329856640967</v>
      </c>
      <c r="S445" s="117">
        <f>VLOOKUP(B445,'Общие показания'!A:P,16,0)</f>
        <v>2.3237267014335892</v>
      </c>
      <c r="T445" s="50">
        <f t="shared" si="218"/>
        <v>0</v>
      </c>
      <c r="U445" s="50">
        <f t="shared" si="219"/>
        <v>0</v>
      </c>
      <c r="V445" s="50">
        <f t="shared" si="220"/>
        <v>0</v>
      </c>
      <c r="W445" s="50">
        <f t="shared" si="221"/>
        <v>0.21927329856640967</v>
      </c>
      <c r="X445" s="50">
        <f t="shared" si="222"/>
        <v>0</v>
      </c>
      <c r="Y445" s="50"/>
      <c r="Z445" s="50"/>
      <c r="AA445" s="50"/>
      <c r="AB445" s="50"/>
      <c r="AC445" s="50"/>
      <c r="AD445" s="50">
        <f t="shared" si="223"/>
        <v>0.89178690528988114</v>
      </c>
      <c r="AE445" s="50">
        <f t="shared" si="224"/>
        <v>0.62317052512682591</v>
      </c>
      <c r="AF445" s="50">
        <f t="shared" si="225"/>
        <v>0.80876927101688201</v>
      </c>
      <c r="AG445" s="50">
        <f t="shared" si="217"/>
        <v>0</v>
      </c>
      <c r="AI445" s="50">
        <f t="shared" si="226"/>
        <v>0</v>
      </c>
      <c r="AJ445" s="50">
        <f t="shared" si="227"/>
        <v>0</v>
      </c>
      <c r="AK445" s="50">
        <f t="shared" si="228"/>
        <v>0</v>
      </c>
      <c r="AL445" s="50">
        <f t="shared" si="229"/>
        <v>0.21793381000617984</v>
      </c>
      <c r="AR445" s="50">
        <f t="shared" si="230"/>
        <v>0.26876559147883444</v>
      </c>
      <c r="AS445" s="50">
        <f t="shared" si="231"/>
        <v>0.28901105858190734</v>
      </c>
      <c r="AT445" s="50">
        <f t="shared" si="232"/>
        <v>0.41639080681156865</v>
      </c>
      <c r="AV445" s="49">
        <f t="shared" si="233"/>
        <v>0</v>
      </c>
      <c r="AW445" s="49">
        <f t="shared" si="234"/>
        <v>0</v>
      </c>
      <c r="AX445" s="49">
        <f t="shared" si="235"/>
        <v>0</v>
      </c>
      <c r="AY445" s="49">
        <f t="shared" si="236"/>
        <v>1173.6212739679163</v>
      </c>
      <c r="AZ445" s="49">
        <f t="shared" si="237"/>
        <v>0</v>
      </c>
      <c r="BA445" s="49">
        <f t="shared" si="238"/>
        <v>0</v>
      </c>
      <c r="BB445" s="49">
        <f t="shared" si="239"/>
        <v>0</v>
      </c>
      <c r="BC445" s="49">
        <f t="shared" si="240"/>
        <v>0</v>
      </c>
      <c r="BD445" s="49">
        <f t="shared" si="241"/>
        <v>0</v>
      </c>
      <c r="BE445" s="49">
        <f t="shared" si="242"/>
        <v>3115.3407002260692</v>
      </c>
      <c r="BF445" s="49">
        <f t="shared" si="243"/>
        <v>2448.6237560443751</v>
      </c>
      <c r="BG445" s="49">
        <f t="shared" si="244"/>
        <v>3288.77070651958</v>
      </c>
      <c r="BH445" s="73">
        <f t="shared" si="245"/>
        <v>10026.356436757942</v>
      </c>
      <c r="BI445" s="49">
        <f>VLOOKUP(A445,'1_12'!B:Q,16,0)</f>
        <v>12524.13</v>
      </c>
      <c r="BJ445" s="74">
        <f t="shared" si="246"/>
        <v>-2497.7735632420572</v>
      </c>
      <c r="BK445" s="50">
        <f t="shared" si="247"/>
        <v>9.6067419415598997E-3</v>
      </c>
    </row>
    <row r="446" spans="1:63" x14ac:dyDescent="0.3">
      <c r="A446" s="79" t="s">
        <v>1625</v>
      </c>
      <c r="B446" s="79" t="s">
        <v>134</v>
      </c>
      <c r="C446" s="79">
        <f>VLOOKUP(B446,Площадь!D:E,2,0)</f>
        <v>58.6</v>
      </c>
      <c r="D446" s="97"/>
      <c r="E446">
        <v>31</v>
      </c>
      <c r="F446">
        <v>28</v>
      </c>
      <c r="G446">
        <v>31</v>
      </c>
      <c r="H446">
        <v>30</v>
      </c>
      <c r="I446">
        <v>31</v>
      </c>
      <c r="J446">
        <v>30</v>
      </c>
      <c r="K446">
        <v>31</v>
      </c>
      <c r="L446">
        <v>31</v>
      </c>
      <c r="M446">
        <v>30</v>
      </c>
      <c r="N446">
        <v>31</v>
      </c>
      <c r="O446">
        <v>30</v>
      </c>
      <c r="P446">
        <v>31</v>
      </c>
      <c r="Q446">
        <f t="shared" si="252"/>
        <v>365</v>
      </c>
      <c r="R446" s="113">
        <f>VLOOKUP(B446,'Общие показания'!A:H,8,0)</f>
        <v>0.39658689185159285</v>
      </c>
      <c r="S446" s="117">
        <f>VLOOKUP(B446,'Общие показания'!A:P,16,0)</f>
        <v>3.0794131081484082</v>
      </c>
      <c r="T446" s="50">
        <f t="shared" si="218"/>
        <v>0</v>
      </c>
      <c r="U446" s="50">
        <f t="shared" si="219"/>
        <v>0</v>
      </c>
      <c r="V446" s="50">
        <f t="shared" si="220"/>
        <v>0</v>
      </c>
      <c r="W446" s="50">
        <f t="shared" si="221"/>
        <v>0.39658689185159285</v>
      </c>
      <c r="X446" s="50">
        <f t="shared" si="222"/>
        <v>0</v>
      </c>
      <c r="Y446" s="50"/>
      <c r="Z446" s="50"/>
      <c r="AA446" s="50"/>
      <c r="AB446" s="50"/>
      <c r="AC446" s="50"/>
      <c r="AD446" s="50">
        <f t="shared" si="223"/>
        <v>1.1818000301543841</v>
      </c>
      <c r="AE446" s="50">
        <f t="shared" si="224"/>
        <v>0.82582839130926022</v>
      </c>
      <c r="AF446" s="50">
        <f t="shared" si="225"/>
        <v>1.0717846866847638</v>
      </c>
      <c r="AG446" s="50">
        <f t="shared" si="217"/>
        <v>0</v>
      </c>
      <c r="AI446" s="50">
        <f t="shared" si="226"/>
        <v>0</v>
      </c>
      <c r="AJ446" s="50">
        <f t="shared" si="227"/>
        <v>0</v>
      </c>
      <c r="AK446" s="50">
        <f t="shared" si="228"/>
        <v>0</v>
      </c>
      <c r="AL446" s="50">
        <f t="shared" si="229"/>
        <v>0.39416423661611544</v>
      </c>
      <c r="AR446" s="50">
        <f t="shared" si="230"/>
        <v>0.48610073026727463</v>
      </c>
      <c r="AS446" s="50">
        <f t="shared" si="231"/>
        <v>0.52271753187962267</v>
      </c>
      <c r="AT446" s="50">
        <f t="shared" si="232"/>
        <v>0.75310189133203476</v>
      </c>
      <c r="AV446" s="49">
        <f t="shared" si="233"/>
        <v>0</v>
      </c>
      <c r="AW446" s="49">
        <f t="shared" si="234"/>
        <v>0</v>
      </c>
      <c r="AX446" s="49">
        <f t="shared" si="235"/>
        <v>0</v>
      </c>
      <c r="AY446" s="49">
        <f t="shared" si="236"/>
        <v>2122.6606992135776</v>
      </c>
      <c r="AZ446" s="49">
        <f t="shared" si="237"/>
        <v>0</v>
      </c>
      <c r="BA446" s="49">
        <f t="shared" si="238"/>
        <v>0</v>
      </c>
      <c r="BB446" s="49">
        <f t="shared" si="239"/>
        <v>0</v>
      </c>
      <c r="BC446" s="49">
        <f t="shared" si="240"/>
        <v>0</v>
      </c>
      <c r="BD446" s="49">
        <f t="shared" si="241"/>
        <v>0</v>
      </c>
      <c r="BE446" s="49">
        <f t="shared" si="242"/>
        <v>4477.2460852454842</v>
      </c>
      <c r="BF446" s="49">
        <f t="shared" si="243"/>
        <v>3619.9827343713096</v>
      </c>
      <c r="BG446" s="49">
        <f t="shared" si="244"/>
        <v>4898.6525345651735</v>
      </c>
      <c r="BH446" s="73">
        <f t="shared" si="245"/>
        <v>15118.542053395546</v>
      </c>
      <c r="BI446" s="49">
        <f>VLOOKUP(A446,'1_12'!B:Q,16,0)</f>
        <v>22651.74</v>
      </c>
      <c r="BJ446" s="74">
        <f t="shared" si="246"/>
        <v>-7533.1979466044559</v>
      </c>
      <c r="BK446" s="50">
        <f t="shared" si="247"/>
        <v>8.0092212600896585E-3</v>
      </c>
    </row>
    <row r="447" spans="1:63" x14ac:dyDescent="0.3">
      <c r="A447" s="79" t="s">
        <v>1208</v>
      </c>
      <c r="B447" s="79" t="s">
        <v>274</v>
      </c>
      <c r="C447" s="79">
        <f>VLOOKUP(B447,Площадь!D:E,2,0)</f>
        <v>78.400000000000006</v>
      </c>
      <c r="D447" s="97"/>
      <c r="E447">
        <v>31</v>
      </c>
      <c r="F447">
        <v>28</v>
      </c>
      <c r="G447">
        <v>31</v>
      </c>
      <c r="H447">
        <v>30</v>
      </c>
      <c r="I447">
        <v>31</v>
      </c>
      <c r="J447">
        <v>30</v>
      </c>
      <c r="K447">
        <v>31</v>
      </c>
      <c r="L447">
        <v>31</v>
      </c>
      <c r="M447">
        <v>30</v>
      </c>
      <c r="N447">
        <v>31</v>
      </c>
      <c r="O447">
        <v>30</v>
      </c>
      <c r="P447">
        <v>31</v>
      </c>
      <c r="Q447">
        <f t="shared" si="252"/>
        <v>365</v>
      </c>
      <c r="R447" s="113">
        <f>VLOOKUP(B447,'Общие показания'!A:H,8,0)</f>
        <v>0.53058724097550991</v>
      </c>
      <c r="S447" s="117">
        <f>VLOOKUP(B447,'Общие показания'!A:P,16,0)</f>
        <v>0.85941275902449021</v>
      </c>
      <c r="T447" s="50">
        <f t="shared" si="218"/>
        <v>0</v>
      </c>
      <c r="U447" s="50">
        <f t="shared" si="219"/>
        <v>0</v>
      </c>
      <c r="V447" s="50">
        <f t="shared" si="220"/>
        <v>0</v>
      </c>
      <c r="W447" s="50">
        <f t="shared" si="221"/>
        <v>0.53058724097550991</v>
      </c>
      <c r="X447" s="50">
        <f t="shared" si="222"/>
        <v>0</v>
      </c>
      <c r="Y447" s="50"/>
      <c r="Z447" s="50"/>
      <c r="AA447" s="50"/>
      <c r="AB447" s="50"/>
      <c r="AC447" s="50"/>
      <c r="AD447" s="50">
        <f t="shared" si="223"/>
        <v>0.32982064726641958</v>
      </c>
      <c r="AE447" s="50">
        <f t="shared" si="224"/>
        <v>0.23047490912402888</v>
      </c>
      <c r="AF447" s="50">
        <f t="shared" si="225"/>
        <v>0.29911720263404173</v>
      </c>
      <c r="AG447" s="50">
        <f t="shared" si="217"/>
        <v>0</v>
      </c>
      <c r="AI447" s="50">
        <f t="shared" si="226"/>
        <v>0</v>
      </c>
      <c r="AJ447" s="50">
        <f t="shared" si="227"/>
        <v>0</v>
      </c>
      <c r="AK447" s="50">
        <f t="shared" si="228"/>
        <v>0</v>
      </c>
      <c r="AL447" s="50">
        <f t="shared" si="229"/>
        <v>0.52734600939766985</v>
      </c>
      <c r="AR447" s="50">
        <f t="shared" si="230"/>
        <v>0.65034636950434022</v>
      </c>
      <c r="AS447" s="50">
        <f t="shared" si="231"/>
        <v>0.6993354010130105</v>
      </c>
      <c r="AT447" s="50">
        <f t="shared" si="232"/>
        <v>1.0075629399391044</v>
      </c>
      <c r="AV447" s="49">
        <f t="shared" si="233"/>
        <v>0</v>
      </c>
      <c r="AW447" s="49">
        <f t="shared" si="234"/>
        <v>0</v>
      </c>
      <c r="AX447" s="49">
        <f t="shared" si="235"/>
        <v>0</v>
      </c>
      <c r="AY447" s="49">
        <f t="shared" si="236"/>
        <v>2839.8736999717489</v>
      </c>
      <c r="AZ447" s="49">
        <f t="shared" si="237"/>
        <v>0</v>
      </c>
      <c r="BA447" s="49">
        <f t="shared" si="238"/>
        <v>0</v>
      </c>
      <c r="BB447" s="49">
        <f t="shared" si="239"/>
        <v>0</v>
      </c>
      <c r="BC447" s="49">
        <f t="shared" si="240"/>
        <v>0</v>
      </c>
      <c r="BD447" s="49">
        <f t="shared" si="241"/>
        <v>0</v>
      </c>
      <c r="BE447" s="49">
        <f t="shared" si="242"/>
        <v>2631.1211331387567</v>
      </c>
      <c r="BF447" s="49">
        <f t="shared" si="243"/>
        <v>2495.945604119463</v>
      </c>
      <c r="BG447" s="49">
        <f t="shared" si="244"/>
        <v>3507.599907517651</v>
      </c>
      <c r="BH447" s="73">
        <f t="shared" si="245"/>
        <v>11474.54034474762</v>
      </c>
      <c r="BI447" s="49">
        <f>VLOOKUP(A447,'1_12'!B:Q,16,0)</f>
        <v>30305.340000000011</v>
      </c>
      <c r="BJ447" s="74">
        <f t="shared" si="246"/>
        <v>-18830.799655252391</v>
      </c>
      <c r="BK447" s="50">
        <f t="shared" si="247"/>
        <v>4.5435700678721561E-3</v>
      </c>
    </row>
    <row r="448" spans="1:63" x14ac:dyDescent="0.3">
      <c r="A448" s="79" t="s">
        <v>2237</v>
      </c>
      <c r="B448" s="79" t="s">
        <v>57</v>
      </c>
      <c r="C448" s="79">
        <f>VLOOKUP(B448,Площадь!D:E,2,0)</f>
        <v>69.8</v>
      </c>
      <c r="D448" s="97"/>
      <c r="E448">
        <v>31</v>
      </c>
      <c r="F448">
        <v>28</v>
      </c>
      <c r="G448">
        <v>31</v>
      </c>
      <c r="H448">
        <v>30</v>
      </c>
      <c r="I448">
        <v>31</v>
      </c>
      <c r="J448">
        <v>30</v>
      </c>
      <c r="K448">
        <v>31</v>
      </c>
      <c r="L448">
        <v>31</v>
      </c>
      <c r="M448">
        <v>30</v>
      </c>
      <c r="N448">
        <v>31</v>
      </c>
      <c r="O448">
        <v>30</v>
      </c>
      <c r="P448">
        <v>31</v>
      </c>
      <c r="Q448">
        <f t="shared" si="252"/>
        <v>365</v>
      </c>
      <c r="R448" s="113">
        <f>VLOOKUP(B448,'Общие показания'!A:H,8,0)</f>
        <v>0.47238506913380851</v>
      </c>
      <c r="S448" s="117">
        <f>VLOOKUP(B448,'Общие показания'!A:P,16,0)</f>
        <v>2.1576149308661901</v>
      </c>
      <c r="T448" s="50">
        <f t="shared" si="218"/>
        <v>0</v>
      </c>
      <c r="U448" s="50">
        <f t="shared" si="219"/>
        <v>0</v>
      </c>
      <c r="V448" s="50">
        <f t="shared" si="220"/>
        <v>0</v>
      </c>
      <c r="W448" s="50">
        <f t="shared" si="221"/>
        <v>0.47238506913380851</v>
      </c>
      <c r="X448" s="50">
        <f t="shared" si="222"/>
        <v>0</v>
      </c>
      <c r="Y448" s="50"/>
      <c r="Z448" s="50"/>
      <c r="AA448" s="50"/>
      <c r="AB448" s="50"/>
      <c r="AC448" s="50"/>
      <c r="AD448" s="50">
        <f t="shared" si="223"/>
        <v>0.82803745415385333</v>
      </c>
      <c r="AE448" s="50">
        <f t="shared" si="224"/>
        <v>0.57862313526795384</v>
      </c>
      <c r="AF448" s="50">
        <f t="shared" si="225"/>
        <v>0.75095434144438278</v>
      </c>
      <c r="AG448" s="50">
        <f t="shared" si="217"/>
        <v>0</v>
      </c>
      <c r="AI448" s="50">
        <f t="shared" si="226"/>
        <v>0</v>
      </c>
      <c r="AJ448" s="50">
        <f t="shared" si="227"/>
        <v>0</v>
      </c>
      <c r="AK448" s="50">
        <f t="shared" si="228"/>
        <v>0</v>
      </c>
      <c r="AL448" s="50">
        <f t="shared" si="229"/>
        <v>0.46949938081578246</v>
      </c>
      <c r="AR448" s="50">
        <f t="shared" si="230"/>
        <v>0.57900735448218044</v>
      </c>
      <c r="AS448" s="50">
        <f t="shared" si="231"/>
        <v>0.62262258916719548</v>
      </c>
      <c r="AT448" s="50">
        <f t="shared" si="232"/>
        <v>0.89703945418047815</v>
      </c>
      <c r="AV448" s="49">
        <f t="shared" si="233"/>
        <v>0</v>
      </c>
      <c r="AW448" s="49">
        <f t="shared" si="234"/>
        <v>0</v>
      </c>
      <c r="AX448" s="49">
        <f t="shared" si="235"/>
        <v>0</v>
      </c>
      <c r="AY448" s="49">
        <f t="shared" si="236"/>
        <v>2528.356942066684</v>
      </c>
      <c r="AZ448" s="49">
        <f t="shared" si="237"/>
        <v>0</v>
      </c>
      <c r="BA448" s="49">
        <f t="shared" si="238"/>
        <v>0</v>
      </c>
      <c r="BB448" s="49">
        <f t="shared" si="239"/>
        <v>0</v>
      </c>
      <c r="BC448" s="49">
        <f t="shared" si="240"/>
        <v>0</v>
      </c>
      <c r="BD448" s="49">
        <f t="shared" si="241"/>
        <v>0</v>
      </c>
      <c r="BE448" s="49">
        <f t="shared" si="242"/>
        <v>3777.0148025102235</v>
      </c>
      <c r="BF448" s="49">
        <f t="shared" si="243"/>
        <v>3224.5759728447374</v>
      </c>
      <c r="BG448" s="49">
        <f t="shared" si="244"/>
        <v>4423.8086252235516</v>
      </c>
      <c r="BH448" s="73">
        <f t="shared" si="245"/>
        <v>13953.756342645196</v>
      </c>
      <c r="BI448" s="49">
        <f>VLOOKUP(A448,'1_12'!B:Q,16,0)</f>
        <v>26981.01</v>
      </c>
      <c r="BJ448" s="74">
        <f t="shared" si="246"/>
        <v>-13027.253657354802</v>
      </c>
      <c r="BK448" s="50">
        <f t="shared" si="247"/>
        <v>6.2060276726905866E-3</v>
      </c>
    </row>
    <row r="449" spans="1:63" x14ac:dyDescent="0.3">
      <c r="A449" s="79" t="s">
        <v>2403</v>
      </c>
      <c r="B449" s="79" t="s">
        <v>94</v>
      </c>
      <c r="C449" s="79">
        <f>VLOOKUP(B449,Площадь!D:E,2,0)</f>
        <v>79.599999999999994</v>
      </c>
      <c r="D449" s="97"/>
      <c r="E449">
        <v>31</v>
      </c>
      <c r="F449">
        <v>28</v>
      </c>
      <c r="G449">
        <v>31</v>
      </c>
      <c r="H449">
        <v>30</v>
      </c>
      <c r="I449">
        <v>31</v>
      </c>
      <c r="J449">
        <v>30</v>
      </c>
      <c r="K449">
        <v>2</v>
      </c>
      <c r="Q449">
        <f t="shared" si="252"/>
        <v>183</v>
      </c>
      <c r="R449" s="113">
        <f>VLOOKUP(B449,'Общие показания'!A:H,8,0)</f>
        <v>0.53870847425574719</v>
      </c>
      <c r="S449" s="117"/>
      <c r="T449" s="50">
        <f t="shared" si="218"/>
        <v>0</v>
      </c>
      <c r="U449" s="50">
        <f t="shared" si="219"/>
        <v>0</v>
      </c>
      <c r="V449" s="50">
        <f t="shared" si="220"/>
        <v>0</v>
      </c>
      <c r="W449" s="50">
        <f t="shared" si="221"/>
        <v>0.53870847425574719</v>
      </c>
      <c r="X449" s="50">
        <f t="shared" si="222"/>
        <v>0</v>
      </c>
      <c r="Y449" s="50"/>
      <c r="Z449" s="50"/>
      <c r="AA449" s="50"/>
      <c r="AB449" s="50"/>
      <c r="AC449" s="50"/>
      <c r="AD449" s="50">
        <f t="shared" si="223"/>
        <v>0</v>
      </c>
      <c r="AE449" s="50">
        <f t="shared" si="224"/>
        <v>0</v>
      </c>
      <c r="AF449" s="50">
        <f t="shared" si="225"/>
        <v>0</v>
      </c>
      <c r="AG449" s="50">
        <f t="shared" si="217"/>
        <v>0</v>
      </c>
      <c r="AI449" s="50">
        <f t="shared" si="226"/>
        <v>0</v>
      </c>
      <c r="AJ449" s="50">
        <f t="shared" si="227"/>
        <v>0</v>
      </c>
      <c r="AK449" s="50">
        <f t="shared" si="228"/>
        <v>0</v>
      </c>
      <c r="AL449" s="50">
        <f t="shared" si="229"/>
        <v>0.53541763199049119</v>
      </c>
      <c r="AR449" s="50">
        <f t="shared" si="230"/>
        <v>0</v>
      </c>
      <c r="AS449" s="50">
        <f t="shared" si="231"/>
        <v>0</v>
      </c>
      <c r="AT449" s="50">
        <f t="shared" si="232"/>
        <v>0</v>
      </c>
      <c r="AV449" s="49">
        <f t="shared" si="233"/>
        <v>0</v>
      </c>
      <c r="AW449" s="49">
        <f t="shared" si="234"/>
        <v>0</v>
      </c>
      <c r="AX449" s="49">
        <f t="shared" si="235"/>
        <v>0</v>
      </c>
      <c r="AY449" s="49">
        <f t="shared" si="236"/>
        <v>2883.3411545631525</v>
      </c>
      <c r="AZ449" s="49">
        <f t="shared" si="237"/>
        <v>0</v>
      </c>
      <c r="BA449" s="49">
        <f t="shared" si="238"/>
        <v>0</v>
      </c>
      <c r="BB449" s="49">
        <f t="shared" si="239"/>
        <v>0</v>
      </c>
      <c r="BC449" s="49">
        <f t="shared" si="240"/>
        <v>0</v>
      </c>
      <c r="BD449" s="49">
        <f t="shared" si="241"/>
        <v>0</v>
      </c>
      <c r="BE449" s="49">
        <f t="shared" si="242"/>
        <v>0</v>
      </c>
      <c r="BF449" s="49">
        <f t="shared" si="243"/>
        <v>0</v>
      </c>
      <c r="BG449" s="49">
        <f t="shared" si="244"/>
        <v>0</v>
      </c>
      <c r="BH449" s="73">
        <f t="shared" si="245"/>
        <v>2883.3411545631525</v>
      </c>
      <c r="BI449" s="49">
        <f>VLOOKUP(A449,'1_12'!B:Q,16,0)</f>
        <v>10476.970000000001</v>
      </c>
      <c r="BJ449" s="74">
        <f t="shared" si="246"/>
        <v>-7593.6288454368487</v>
      </c>
      <c r="BK449" s="50">
        <f t="shared" si="247"/>
        <v>1.1245038800735327E-3</v>
      </c>
    </row>
    <row r="450" spans="1:63" x14ac:dyDescent="0.3">
      <c r="A450" s="79" t="s">
        <v>2760</v>
      </c>
      <c r="B450" s="79" t="s">
        <v>94</v>
      </c>
      <c r="C450" s="79">
        <f>VLOOKUP(B450,Площадь!D:E,2,0)</f>
        <v>79.599999999999994</v>
      </c>
      <c r="D450" s="97">
        <f>VLOOKUP(A450,'[1]3+паркинг2023'!$A:$E,5,0)</f>
        <v>45110</v>
      </c>
      <c r="K450">
        <f>31-K449</f>
        <v>29</v>
      </c>
      <c r="L450">
        <v>31</v>
      </c>
      <c r="M450">
        <v>30</v>
      </c>
      <c r="N450">
        <v>31</v>
      </c>
      <c r="O450">
        <v>30</v>
      </c>
      <c r="P450">
        <v>31</v>
      </c>
      <c r="Q450">
        <f t="shared" si="252"/>
        <v>182</v>
      </c>
      <c r="R450" s="113"/>
      <c r="S450" s="117">
        <f>VLOOKUP(B450,'Общие показания'!A:P,16,0)</f>
        <v>0</v>
      </c>
      <c r="T450" s="50">
        <f t="shared" si="218"/>
        <v>0</v>
      </c>
      <c r="U450" s="50">
        <f t="shared" si="219"/>
        <v>0</v>
      </c>
      <c r="V450" s="50">
        <f t="shared" si="220"/>
        <v>0</v>
      </c>
      <c r="W450" s="50">
        <f t="shared" si="221"/>
        <v>0</v>
      </c>
      <c r="X450" s="50">
        <f t="shared" si="222"/>
        <v>0</v>
      </c>
      <c r="Y450" s="50"/>
      <c r="Z450" s="50"/>
      <c r="AA450" s="50"/>
      <c r="AB450" s="50"/>
      <c r="AC450" s="50"/>
      <c r="AD450" s="50">
        <f t="shared" si="223"/>
        <v>0</v>
      </c>
      <c r="AE450" s="50">
        <f t="shared" si="224"/>
        <v>0</v>
      </c>
      <c r="AF450" s="50">
        <f t="shared" si="225"/>
        <v>0</v>
      </c>
      <c r="AG450" s="50">
        <f t="shared" si="217"/>
        <v>0</v>
      </c>
      <c r="AI450" s="50">
        <f t="shared" si="226"/>
        <v>0</v>
      </c>
      <c r="AJ450" s="50">
        <f t="shared" si="227"/>
        <v>0</v>
      </c>
      <c r="AK450" s="50">
        <f t="shared" si="228"/>
        <v>0</v>
      </c>
      <c r="AL450" s="50">
        <f t="shared" si="229"/>
        <v>0</v>
      </c>
      <c r="AR450" s="50">
        <f t="shared" si="230"/>
        <v>0.66030065067022292</v>
      </c>
      <c r="AS450" s="50">
        <f t="shared" si="231"/>
        <v>0.71003951429382173</v>
      </c>
      <c r="AT450" s="50">
        <f t="shared" si="232"/>
        <v>1.0229848216728661</v>
      </c>
      <c r="AV450" s="49">
        <f t="shared" si="233"/>
        <v>0</v>
      </c>
      <c r="AW450" s="49">
        <f t="shared" si="234"/>
        <v>0</v>
      </c>
      <c r="AX450" s="49">
        <f t="shared" si="235"/>
        <v>0</v>
      </c>
      <c r="AY450" s="49">
        <f t="shared" si="236"/>
        <v>0</v>
      </c>
      <c r="AZ450" s="49">
        <f t="shared" si="237"/>
        <v>0</v>
      </c>
      <c r="BA450" s="49">
        <f t="shared" si="238"/>
        <v>0</v>
      </c>
      <c r="BB450" s="49">
        <f t="shared" si="239"/>
        <v>0</v>
      </c>
      <c r="BC450" s="49">
        <f t="shared" si="240"/>
        <v>0</v>
      </c>
      <c r="BD450" s="49">
        <f t="shared" si="241"/>
        <v>0</v>
      </c>
      <c r="BE450" s="49">
        <f t="shared" si="242"/>
        <v>1772.4846546331196</v>
      </c>
      <c r="BF450" s="49">
        <f t="shared" si="243"/>
        <v>1906.0016705897633</v>
      </c>
      <c r="BG450" s="49">
        <f t="shared" si="244"/>
        <v>2746.0595359057747</v>
      </c>
      <c r="BH450" s="73">
        <f t="shared" si="245"/>
        <v>6424.5458611286576</v>
      </c>
      <c r="BI450" s="49">
        <f>VLOOKUP(A450,'1_12'!B:Q,16,0)</f>
        <v>20292.239999999998</v>
      </c>
      <c r="BJ450" s="74">
        <f t="shared" si="246"/>
        <v>-13867.69413887134</v>
      </c>
      <c r="BK450" s="50">
        <f t="shared" si="247"/>
        <v>2.5055747347538849E-3</v>
      </c>
    </row>
    <row r="451" spans="1:63" x14ac:dyDescent="0.3">
      <c r="A451" s="79" t="s">
        <v>1277</v>
      </c>
      <c r="B451" s="79" t="s">
        <v>281</v>
      </c>
      <c r="C451" s="79">
        <f>VLOOKUP(B451,Площадь!D:E,2,0)</f>
        <v>36.799999999999997</v>
      </c>
      <c r="D451" s="97"/>
      <c r="E451">
        <v>31</v>
      </c>
      <c r="F451">
        <v>28</v>
      </c>
      <c r="G451">
        <v>31</v>
      </c>
      <c r="H451">
        <v>30</v>
      </c>
      <c r="I451">
        <v>31</v>
      </c>
      <c r="J451">
        <v>30</v>
      </c>
      <c r="K451">
        <v>31</v>
      </c>
      <c r="L451">
        <v>31</v>
      </c>
      <c r="M451">
        <v>30</v>
      </c>
      <c r="N451">
        <v>31</v>
      </c>
      <c r="O451">
        <v>30</v>
      </c>
      <c r="P451">
        <v>31</v>
      </c>
      <c r="Q451">
        <f t="shared" ref="Q451:Q462" si="253">SUM(E451:P451)</f>
        <v>365</v>
      </c>
      <c r="R451" s="113">
        <f>VLOOKUP(B451,'Общие показания'!A:H,8,0)</f>
        <v>0.24905115392728014</v>
      </c>
      <c r="S451" s="117">
        <f>VLOOKUP(B451,'Общие показания'!A:P,16,0)</f>
        <v>0</v>
      </c>
      <c r="T451" s="50">
        <f t="shared" si="218"/>
        <v>0</v>
      </c>
      <c r="U451" s="50">
        <f t="shared" si="219"/>
        <v>0</v>
      </c>
      <c r="V451" s="50">
        <f t="shared" si="220"/>
        <v>0</v>
      </c>
      <c r="W451" s="50">
        <f t="shared" si="221"/>
        <v>0.24905115392728017</v>
      </c>
      <c r="X451" s="50">
        <f t="shared" si="222"/>
        <v>0</v>
      </c>
      <c r="Y451" s="50"/>
      <c r="Z451" s="50"/>
      <c r="AA451" s="50"/>
      <c r="AB451" s="50"/>
      <c r="AC451" s="50"/>
      <c r="AD451" s="50">
        <f t="shared" si="223"/>
        <v>0</v>
      </c>
      <c r="AE451" s="50">
        <f t="shared" si="224"/>
        <v>0</v>
      </c>
      <c r="AF451" s="50">
        <f t="shared" si="225"/>
        <v>0</v>
      </c>
      <c r="AG451" s="50">
        <f t="shared" ref="AG451:AG514" si="254">S451-AD451-AE451-AF451</f>
        <v>0</v>
      </c>
      <c r="AI451" s="50">
        <f t="shared" si="226"/>
        <v>0</v>
      </c>
      <c r="AJ451" s="50">
        <f t="shared" si="227"/>
        <v>0</v>
      </c>
      <c r="AK451" s="50">
        <f t="shared" si="228"/>
        <v>0</v>
      </c>
      <c r="AL451" s="50">
        <f t="shared" si="229"/>
        <v>0.24752975951319192</v>
      </c>
      <c r="AR451" s="50">
        <f t="shared" si="230"/>
        <v>0.30526462242040453</v>
      </c>
      <c r="AS451" s="50">
        <f t="shared" si="231"/>
        <v>0.32825947394488242</v>
      </c>
      <c r="AT451" s="50">
        <f t="shared" si="232"/>
        <v>0.4729377065020286</v>
      </c>
      <c r="AV451" s="49">
        <f t="shared" si="233"/>
        <v>0</v>
      </c>
      <c r="AW451" s="49">
        <f t="shared" si="234"/>
        <v>0</v>
      </c>
      <c r="AX451" s="49">
        <f t="shared" si="235"/>
        <v>0</v>
      </c>
      <c r="AY451" s="49">
        <f t="shared" si="236"/>
        <v>1333.0019408030657</v>
      </c>
      <c r="AZ451" s="49">
        <f t="shared" si="237"/>
        <v>0</v>
      </c>
      <c r="BA451" s="49">
        <f t="shared" si="238"/>
        <v>0</v>
      </c>
      <c r="BB451" s="49">
        <f t="shared" si="239"/>
        <v>0</v>
      </c>
      <c r="BC451" s="49">
        <f t="shared" si="240"/>
        <v>0</v>
      </c>
      <c r="BD451" s="49">
        <f t="shared" si="241"/>
        <v>0</v>
      </c>
      <c r="BE451" s="49">
        <f t="shared" si="242"/>
        <v>819.44014184043715</v>
      </c>
      <c r="BF451" s="49">
        <f t="shared" si="243"/>
        <v>881.16660147868458</v>
      </c>
      <c r="BG451" s="49">
        <f t="shared" si="244"/>
        <v>1269.5350618257855</v>
      </c>
      <c r="BH451" s="73">
        <f t="shared" si="245"/>
        <v>4303.143745947973</v>
      </c>
      <c r="BI451" s="49">
        <f>VLOOKUP(A451,'1_12'!B:Q,16,0)</f>
        <v>14224.949999999997</v>
      </c>
      <c r="BJ451" s="74">
        <f t="shared" si="246"/>
        <v>-9921.8062540520241</v>
      </c>
      <c r="BK451" s="50">
        <f t="shared" si="247"/>
        <v>3.6300786148274178E-3</v>
      </c>
    </row>
    <row r="452" spans="1:63" x14ac:dyDescent="0.3">
      <c r="A452" s="79" t="s">
        <v>1318</v>
      </c>
      <c r="B452" s="79" t="s">
        <v>250</v>
      </c>
      <c r="C452" s="79">
        <f>VLOOKUP(B452,Площадь!D:E,2,0)</f>
        <v>22.7</v>
      </c>
      <c r="D452" s="97"/>
      <c r="E452">
        <v>31</v>
      </c>
      <c r="F452">
        <v>28</v>
      </c>
      <c r="G452">
        <v>31</v>
      </c>
      <c r="H452">
        <v>30</v>
      </c>
      <c r="I452">
        <v>31</v>
      </c>
      <c r="J452">
        <v>30</v>
      </c>
      <c r="K452">
        <v>31</v>
      </c>
      <c r="L452">
        <v>31</v>
      </c>
      <c r="M452">
        <v>30</v>
      </c>
      <c r="N452">
        <v>31</v>
      </c>
      <c r="O452">
        <v>30</v>
      </c>
      <c r="P452">
        <v>31</v>
      </c>
      <c r="Q452">
        <f t="shared" si="253"/>
        <v>365</v>
      </c>
      <c r="R452" s="113">
        <f>VLOOKUP(B452,'Общие показания'!A:H,8,0)</f>
        <v>0.15362666288449073</v>
      </c>
      <c r="S452" s="117">
        <f>VLOOKUP(B452,'Общие показания'!A:P,16,0)</f>
        <v>0.94337333711550864</v>
      </c>
      <c r="T452" s="50">
        <f t="shared" ref="T452:T515" si="255">R452*$T$1/31*E452</f>
        <v>0</v>
      </c>
      <c r="U452" s="50">
        <f t="shared" ref="U452:U515" si="256">R452*$U$1/28*F452</f>
        <v>0</v>
      </c>
      <c r="V452" s="50">
        <f t="shared" ref="V452:V515" si="257">R452*$V$1/31*G452</f>
        <v>0</v>
      </c>
      <c r="W452" s="50">
        <f t="shared" ref="W452:W515" si="258">R452*W$1/30*H452</f>
        <v>0.15362666288449073</v>
      </c>
      <c r="X452" s="50">
        <f t="shared" ref="X452:X515" si="259">SUM(T452:W452)-R452</f>
        <v>0</v>
      </c>
      <c r="Y452" s="50"/>
      <c r="Z452" s="50"/>
      <c r="AA452" s="50"/>
      <c r="AB452" s="50"/>
      <c r="AC452" s="50"/>
      <c r="AD452" s="50">
        <f t="shared" ref="AD452:AD515" si="260">(S452*$AD$1)/31*N452</f>
        <v>0.36204257080671615</v>
      </c>
      <c r="AE452" s="50">
        <f t="shared" ref="AE452:AE515" si="261">(S452*$AE$1)/30*O452</f>
        <v>0.25299122203924934</v>
      </c>
      <c r="AF452" s="50">
        <f t="shared" ref="AF452:AF515" si="262">(S452*$AF$1)/31*P452</f>
        <v>0.32833954426954304</v>
      </c>
      <c r="AG452" s="50">
        <f t="shared" si="254"/>
        <v>0</v>
      </c>
      <c r="AI452" s="50">
        <f t="shared" ref="AI452:AI515" si="263">(C452*$AI$1)/31*E452</f>
        <v>0</v>
      </c>
      <c r="AJ452" s="50">
        <f t="shared" ref="AJ452:AJ515" si="264">(C452*$AJ$1)/28*F452</f>
        <v>0</v>
      </c>
      <c r="AK452" s="50">
        <f t="shared" ref="AK452:AK515" si="265">(C452*$AK$1)/31*G452</f>
        <v>0</v>
      </c>
      <c r="AL452" s="50">
        <f t="shared" ref="AL452:AL515" si="266">(C452*$AL$1)/30*H452</f>
        <v>0.15268819404753958</v>
      </c>
      <c r="AR452" s="50">
        <f t="shared" ref="AR452:AR515" si="267">(C452*$AR$1)/31*N452</f>
        <v>0.18830181872128215</v>
      </c>
      <c r="AS452" s="50">
        <f t="shared" ref="AS452:AS515" si="268">(C452*$AS$1)/30*O452</f>
        <v>0.20248614289534869</v>
      </c>
      <c r="AT452" s="50">
        <f t="shared" ref="AT452:AT515" si="269">(C452*$AT$1)/31*P452</f>
        <v>0.29173059613032742</v>
      </c>
      <c r="AV452" s="49">
        <f t="shared" ref="AV452:AV515" si="270">(T452+AI452)*$AV$1</f>
        <v>0</v>
      </c>
      <c r="AW452" s="49">
        <f t="shared" ref="AW452:AW515" si="271">(U452+AJ452)*$AW$1</f>
        <v>0</v>
      </c>
      <c r="AX452" s="49">
        <f t="shared" ref="AX452:AX515" si="272">(V452+AK452)*$AX$1</f>
        <v>0</v>
      </c>
      <c r="AY452" s="49">
        <f t="shared" ref="AY452:AY515" si="273">(W452+AL452)*$AY$1</f>
        <v>822.25934935406497</v>
      </c>
      <c r="AZ452" s="49">
        <f t="shared" ref="AZ452:AZ515" si="274">(Y452+AM452)*$AZ$1</f>
        <v>0</v>
      </c>
      <c r="BA452" s="49">
        <f t="shared" ref="BA452:BA515" si="275">(Z452+AN452)*$BA$1</f>
        <v>0</v>
      </c>
      <c r="BB452" s="49">
        <f t="shared" ref="BB452:BB515" si="276">(AA452+AO452)*$BB$1</f>
        <v>0</v>
      </c>
      <c r="BC452" s="49">
        <f t="shared" ref="BC452:BC515" si="277">(AB452+AP452)*$BC$1</f>
        <v>0</v>
      </c>
      <c r="BD452" s="49">
        <f t="shared" ref="BD452:BD515" si="278">(AC452+AQ452)*$BD$1</f>
        <v>0</v>
      </c>
      <c r="BE452" s="49">
        <f t="shared" ref="BE452:BE515" si="279">(AD452+AR452)*$BE$1</f>
        <v>1477.3224654733774</v>
      </c>
      <c r="BF452" s="49">
        <f t="shared" ref="BF452:BF515" si="280">(AE452+AS452)*$BF$1</f>
        <v>1222.6652193358375</v>
      </c>
      <c r="BG452" s="49">
        <f t="shared" ref="BG452:BG515" si="281">(AF452+AT452)*$BG$1</f>
        <v>1664.4914820837964</v>
      </c>
      <c r="BH452" s="73">
        <f t="shared" ref="BH452:BH515" si="282">SUM(AV452:BG452)</f>
        <v>5186.7385162470764</v>
      </c>
      <c r="BI452" s="49">
        <f>VLOOKUP(A452,'1_12'!B:Q,16,0)</f>
        <v>8774.64</v>
      </c>
      <c r="BJ452" s="74">
        <f t="shared" ref="BJ452:BJ515" si="283">BH452-BI452</f>
        <v>-3587.901483752923</v>
      </c>
      <c r="BK452" s="50">
        <f t="shared" ref="BK452:BK515" si="284">(SUM(T452:W452)+SUM(AD452:AF452)+SUM(AI452:AL452)+SUM(AR452:AT452))/12/C452</f>
        <v>7.0932700139298725E-3</v>
      </c>
    </row>
    <row r="453" spans="1:63" x14ac:dyDescent="0.3">
      <c r="A453" s="79" t="s">
        <v>1126</v>
      </c>
      <c r="B453" s="79" t="s">
        <v>174</v>
      </c>
      <c r="C453" s="79">
        <f>VLOOKUP(B453,Площадь!D:E,2,0)</f>
        <v>32.4</v>
      </c>
      <c r="D453" s="97"/>
      <c r="E453">
        <v>31</v>
      </c>
      <c r="F453">
        <v>28</v>
      </c>
      <c r="G453">
        <v>31</v>
      </c>
      <c r="H453">
        <v>30</v>
      </c>
      <c r="I453">
        <v>31</v>
      </c>
      <c r="J453">
        <v>30</v>
      </c>
      <c r="K453">
        <v>31</v>
      </c>
      <c r="L453">
        <v>31</v>
      </c>
      <c r="M453">
        <v>30</v>
      </c>
      <c r="N453">
        <v>31</v>
      </c>
      <c r="O453">
        <v>30</v>
      </c>
      <c r="P453">
        <v>31</v>
      </c>
      <c r="Q453">
        <f t="shared" si="253"/>
        <v>365</v>
      </c>
      <c r="R453" s="113">
        <f>VLOOKUP(B453,'Общие показания'!A:H,8,0)</f>
        <v>0.67900000000000005</v>
      </c>
      <c r="S453" s="117">
        <f>VLOOKUP(B453,'Общие показания'!A:P,16,0)</f>
        <v>1.1520000000000001</v>
      </c>
      <c r="T453" s="50">
        <f t="shared" si="255"/>
        <v>0</v>
      </c>
      <c r="U453" s="50">
        <f t="shared" si="256"/>
        <v>0</v>
      </c>
      <c r="V453" s="50">
        <f t="shared" si="257"/>
        <v>0</v>
      </c>
      <c r="W453" s="50">
        <f t="shared" si="258"/>
        <v>0.67900000000000005</v>
      </c>
      <c r="X453" s="50">
        <f t="shared" si="259"/>
        <v>0</v>
      </c>
      <c r="Y453" s="50"/>
      <c r="Z453" s="50"/>
      <c r="AA453" s="50"/>
      <c r="AB453" s="50"/>
      <c r="AC453" s="50"/>
      <c r="AD453" s="50">
        <f t="shared" si="260"/>
        <v>0.44210815078216459</v>
      </c>
      <c r="AE453" s="50">
        <f t="shared" si="261"/>
        <v>0.30894013676531334</v>
      </c>
      <c r="AF453" s="50">
        <f t="shared" si="262"/>
        <v>0.40095171245252215</v>
      </c>
      <c r="AG453" s="50">
        <f t="shared" si="254"/>
        <v>0</v>
      </c>
      <c r="AI453" s="50">
        <f t="shared" si="263"/>
        <v>0</v>
      </c>
      <c r="AJ453" s="50">
        <f t="shared" si="264"/>
        <v>0</v>
      </c>
      <c r="AK453" s="50">
        <f t="shared" si="265"/>
        <v>0</v>
      </c>
      <c r="AL453" s="50">
        <f t="shared" si="266"/>
        <v>0.21793381000617984</v>
      </c>
      <c r="AR453" s="50">
        <f t="shared" si="267"/>
        <v>0.26876559147883444</v>
      </c>
      <c r="AS453" s="50">
        <f t="shared" si="268"/>
        <v>0.28901105858190734</v>
      </c>
      <c r="AT453" s="50">
        <f t="shared" si="269"/>
        <v>0.41639080681156865</v>
      </c>
      <c r="AV453" s="49">
        <f t="shared" si="270"/>
        <v>0</v>
      </c>
      <c r="AW453" s="49">
        <f t="shared" si="271"/>
        <v>0</v>
      </c>
      <c r="AX453" s="49">
        <f t="shared" si="272"/>
        <v>0</v>
      </c>
      <c r="AY453" s="49">
        <f t="shared" si="273"/>
        <v>2407.6932422281893</v>
      </c>
      <c r="AZ453" s="49">
        <f t="shared" si="274"/>
        <v>0</v>
      </c>
      <c r="BA453" s="49">
        <f t="shared" si="275"/>
        <v>0</v>
      </c>
      <c r="BB453" s="49">
        <f t="shared" si="276"/>
        <v>0</v>
      </c>
      <c r="BC453" s="49">
        <f t="shared" si="277"/>
        <v>0</v>
      </c>
      <c r="BD453" s="49">
        <f t="shared" si="278"/>
        <v>0</v>
      </c>
      <c r="BE453" s="49">
        <f t="shared" si="279"/>
        <v>1908.2410387757352</v>
      </c>
      <c r="BF453" s="49">
        <f t="shared" si="280"/>
        <v>1605.1162707422654</v>
      </c>
      <c r="BG453" s="49">
        <f t="shared" si="281"/>
        <v>2194.0415650117552</v>
      </c>
      <c r="BH453" s="73">
        <f t="shared" si="282"/>
        <v>8115.0921167579454</v>
      </c>
      <c r="BI453" s="49">
        <f>VLOOKUP(A453,'1_12'!B:Q,16,0)</f>
        <v>12524.13</v>
      </c>
      <c r="BJ453" s="74">
        <f t="shared" si="283"/>
        <v>-4409.0378832420538</v>
      </c>
      <c r="BK453" s="50">
        <f t="shared" si="284"/>
        <v>7.7754662213952944E-3</v>
      </c>
    </row>
    <row r="454" spans="1:63" x14ac:dyDescent="0.3">
      <c r="A454" s="79" t="s">
        <v>1154</v>
      </c>
      <c r="B454" s="79" t="s">
        <v>67</v>
      </c>
      <c r="C454" s="79">
        <f>VLOOKUP(B454,Площадь!D:E,2,0)</f>
        <v>58.6</v>
      </c>
      <c r="D454" s="97"/>
      <c r="E454">
        <v>31</v>
      </c>
      <c r="F454">
        <v>28</v>
      </c>
      <c r="G454">
        <v>31</v>
      </c>
      <c r="H454">
        <v>30</v>
      </c>
      <c r="I454">
        <v>31</v>
      </c>
      <c r="J454">
        <v>30</v>
      </c>
      <c r="K454">
        <v>31</v>
      </c>
      <c r="L454">
        <v>31</v>
      </c>
      <c r="M454">
        <v>30</v>
      </c>
      <c r="N454">
        <v>31</v>
      </c>
      <c r="O454">
        <v>30</v>
      </c>
      <c r="P454">
        <v>31</v>
      </c>
      <c r="Q454">
        <f t="shared" si="253"/>
        <v>365</v>
      </c>
      <c r="R454" s="113">
        <f>VLOOKUP(B454,'Общие показания'!A:H,8,0)</f>
        <v>0.39658689185159285</v>
      </c>
      <c r="S454" s="117">
        <f>VLOOKUP(B454,'Общие показания'!A:P,16,0)</f>
        <v>0.99541310814840678</v>
      </c>
      <c r="T454" s="50">
        <f t="shared" si="255"/>
        <v>0</v>
      </c>
      <c r="U454" s="50">
        <f t="shared" si="256"/>
        <v>0</v>
      </c>
      <c r="V454" s="50">
        <f t="shared" si="257"/>
        <v>0</v>
      </c>
      <c r="W454" s="50">
        <f t="shared" si="258"/>
        <v>0.39658689185159285</v>
      </c>
      <c r="X454" s="50">
        <f t="shared" si="259"/>
        <v>0</v>
      </c>
      <c r="Y454" s="50"/>
      <c r="Z454" s="50"/>
      <c r="AA454" s="50"/>
      <c r="AB454" s="50"/>
      <c r="AC454" s="50"/>
      <c r="AD454" s="50">
        <f t="shared" si="260"/>
        <v>0.38201410460748164</v>
      </c>
      <c r="AE454" s="50">
        <f t="shared" si="261"/>
        <v>0.26694710223034235</v>
      </c>
      <c r="AF454" s="50">
        <f t="shared" si="262"/>
        <v>0.34645190131058268</v>
      </c>
      <c r="AG454" s="50">
        <f t="shared" si="254"/>
        <v>0</v>
      </c>
      <c r="AI454" s="50">
        <f t="shared" si="263"/>
        <v>0</v>
      </c>
      <c r="AJ454" s="50">
        <f t="shared" si="264"/>
        <v>0</v>
      </c>
      <c r="AK454" s="50">
        <f t="shared" si="265"/>
        <v>0</v>
      </c>
      <c r="AL454" s="50">
        <f t="shared" si="266"/>
        <v>0.39416423661611544</v>
      </c>
      <c r="AR454" s="50">
        <f t="shared" si="267"/>
        <v>0.48610073026727463</v>
      </c>
      <c r="AS454" s="50">
        <f t="shared" si="268"/>
        <v>0.52271753187962267</v>
      </c>
      <c r="AT454" s="50">
        <f t="shared" si="269"/>
        <v>0.75310189133203476</v>
      </c>
      <c r="AV454" s="49">
        <f t="shared" si="270"/>
        <v>0</v>
      </c>
      <c r="AW454" s="49">
        <f t="shared" si="271"/>
        <v>0</v>
      </c>
      <c r="AX454" s="49">
        <f t="shared" si="272"/>
        <v>0</v>
      </c>
      <c r="AY454" s="49">
        <f t="shared" si="273"/>
        <v>2122.6606992135776</v>
      </c>
      <c r="AZ454" s="49">
        <f t="shared" si="274"/>
        <v>0</v>
      </c>
      <c r="BA454" s="49">
        <f t="shared" si="275"/>
        <v>0</v>
      </c>
      <c r="BB454" s="49">
        <f t="shared" si="276"/>
        <v>0</v>
      </c>
      <c r="BC454" s="49">
        <f t="shared" si="277"/>
        <v>0</v>
      </c>
      <c r="BD454" s="49">
        <f t="shared" si="278"/>
        <v>0</v>
      </c>
      <c r="BE454" s="49">
        <f t="shared" si="279"/>
        <v>2330.332738144401</v>
      </c>
      <c r="BF454" s="49">
        <f t="shared" si="280"/>
        <v>2119.7441572194257</v>
      </c>
      <c r="BG454" s="49">
        <f t="shared" si="281"/>
        <v>2951.598218818137</v>
      </c>
      <c r="BH454" s="73">
        <f t="shared" si="282"/>
        <v>9524.3358133955408</v>
      </c>
      <c r="BI454" s="49">
        <f>VLOOKUP(A454,'1_12'!B:Q,16,0)</f>
        <v>22651.74</v>
      </c>
      <c r="BJ454" s="74">
        <f t="shared" si="283"/>
        <v>-13127.404186604461</v>
      </c>
      <c r="BK454" s="50">
        <f t="shared" si="284"/>
        <v>5.0456262657779388E-3</v>
      </c>
    </row>
    <row r="455" spans="1:63" x14ac:dyDescent="0.3">
      <c r="A455" s="79" t="s">
        <v>1184</v>
      </c>
      <c r="B455" s="79" t="s">
        <v>243</v>
      </c>
      <c r="C455" s="79">
        <f>VLOOKUP(B455,Площадь!D:E,2,0)</f>
        <v>69.8</v>
      </c>
      <c r="D455" s="97"/>
      <c r="E455">
        <v>31</v>
      </c>
      <c r="F455">
        <v>28</v>
      </c>
      <c r="G455">
        <v>31</v>
      </c>
      <c r="H455">
        <v>30</v>
      </c>
      <c r="I455">
        <v>31</v>
      </c>
      <c r="J455">
        <v>30</v>
      </c>
      <c r="K455">
        <v>31</v>
      </c>
      <c r="L455">
        <v>31</v>
      </c>
      <c r="M455">
        <v>30</v>
      </c>
      <c r="N455">
        <v>31</v>
      </c>
      <c r="O455">
        <v>30</v>
      </c>
      <c r="P455">
        <v>31</v>
      </c>
      <c r="Q455">
        <f t="shared" si="253"/>
        <v>365</v>
      </c>
      <c r="R455" s="113">
        <f>VLOOKUP(B455,'Общие показания'!A:H,8,0)</f>
        <v>0.47238506913380851</v>
      </c>
      <c r="S455" s="117">
        <f>VLOOKUP(B455,'Общие показания'!A:P,16,0)</f>
        <v>0</v>
      </c>
      <c r="T455" s="50">
        <f t="shared" si="255"/>
        <v>0</v>
      </c>
      <c r="U455" s="50">
        <f t="shared" si="256"/>
        <v>0</v>
      </c>
      <c r="V455" s="50">
        <f t="shared" si="257"/>
        <v>0</v>
      </c>
      <c r="W455" s="50">
        <f t="shared" si="258"/>
        <v>0.47238506913380851</v>
      </c>
      <c r="X455" s="50">
        <f t="shared" si="259"/>
        <v>0</v>
      </c>
      <c r="Y455" s="50"/>
      <c r="Z455" s="50"/>
      <c r="AA455" s="50"/>
      <c r="AB455" s="50"/>
      <c r="AC455" s="50"/>
      <c r="AD455" s="50">
        <f t="shared" si="260"/>
        <v>0</v>
      </c>
      <c r="AE455" s="50">
        <f t="shared" si="261"/>
        <v>0</v>
      </c>
      <c r="AF455" s="50">
        <f t="shared" si="262"/>
        <v>0</v>
      </c>
      <c r="AG455" s="50">
        <f t="shared" si="254"/>
        <v>0</v>
      </c>
      <c r="AI455" s="50">
        <f t="shared" si="263"/>
        <v>0</v>
      </c>
      <c r="AJ455" s="50">
        <f t="shared" si="264"/>
        <v>0</v>
      </c>
      <c r="AK455" s="50">
        <f t="shared" si="265"/>
        <v>0</v>
      </c>
      <c r="AL455" s="50">
        <f t="shared" si="266"/>
        <v>0.46949938081578246</v>
      </c>
      <c r="AR455" s="50">
        <f t="shared" si="267"/>
        <v>0.57900735448218044</v>
      </c>
      <c r="AS455" s="50">
        <f t="shared" si="268"/>
        <v>0.62262258916719548</v>
      </c>
      <c r="AT455" s="50">
        <f t="shared" si="269"/>
        <v>0.89703945418047815</v>
      </c>
      <c r="AV455" s="49">
        <f t="shared" si="270"/>
        <v>0</v>
      </c>
      <c r="AW455" s="49">
        <f t="shared" si="271"/>
        <v>0</v>
      </c>
      <c r="AX455" s="49">
        <f t="shared" si="272"/>
        <v>0</v>
      </c>
      <c r="AY455" s="49">
        <f t="shared" si="273"/>
        <v>2528.356942066684</v>
      </c>
      <c r="AZ455" s="49">
        <f t="shared" si="274"/>
        <v>0</v>
      </c>
      <c r="BA455" s="49">
        <f t="shared" si="275"/>
        <v>0</v>
      </c>
      <c r="BB455" s="49">
        <f t="shared" si="276"/>
        <v>0</v>
      </c>
      <c r="BC455" s="49">
        <f t="shared" si="277"/>
        <v>0</v>
      </c>
      <c r="BD455" s="49">
        <f t="shared" si="278"/>
        <v>0</v>
      </c>
      <c r="BE455" s="49">
        <f t="shared" si="279"/>
        <v>1554.264182077786</v>
      </c>
      <c r="BF455" s="49">
        <f t="shared" si="280"/>
        <v>1671.343173456853</v>
      </c>
      <c r="BG455" s="49">
        <f t="shared" si="281"/>
        <v>2407.9768292239082</v>
      </c>
      <c r="BH455" s="73">
        <f t="shared" si="282"/>
        <v>8161.9411268252315</v>
      </c>
      <c r="BI455" s="49">
        <f>VLOOKUP(A455,'1_12'!B:Q,16,0)</f>
        <v>26981.01</v>
      </c>
      <c r="BJ455" s="74">
        <f t="shared" si="283"/>
        <v>-18819.068873174765</v>
      </c>
      <c r="BK455" s="50">
        <f t="shared" si="284"/>
        <v>3.6300786148274178E-3</v>
      </c>
    </row>
    <row r="456" spans="1:63" x14ac:dyDescent="0.3">
      <c r="A456" s="79" t="s">
        <v>625</v>
      </c>
      <c r="B456" s="79" t="s">
        <v>251</v>
      </c>
      <c r="C456" s="79">
        <f>VLOOKUP(B456,Площадь!D:E,2,0)</f>
        <v>79.599999999999994</v>
      </c>
      <c r="D456" s="97"/>
      <c r="E456">
        <v>31</v>
      </c>
      <c r="F456">
        <v>28</v>
      </c>
      <c r="G456">
        <v>31</v>
      </c>
      <c r="H456">
        <v>30</v>
      </c>
      <c r="I456">
        <v>31</v>
      </c>
      <c r="J456">
        <v>30</v>
      </c>
      <c r="K456">
        <v>31</v>
      </c>
      <c r="L456">
        <v>31</v>
      </c>
      <c r="M456">
        <v>30</v>
      </c>
      <c r="N456">
        <v>31</v>
      </c>
      <c r="O456">
        <v>30</v>
      </c>
      <c r="P456">
        <v>31</v>
      </c>
      <c r="Q456">
        <f t="shared" si="253"/>
        <v>365</v>
      </c>
      <c r="R456" s="113">
        <f>VLOOKUP(B456,'Общие показания'!A:H,8,0)</f>
        <v>0.53870847425574719</v>
      </c>
      <c r="S456" s="117">
        <f>VLOOKUP(B456,'Общие показания'!A:P,16,0)</f>
        <v>1.3252915257442517</v>
      </c>
      <c r="T456" s="50">
        <f t="shared" si="255"/>
        <v>0</v>
      </c>
      <c r="U456" s="50">
        <f t="shared" si="256"/>
        <v>0</v>
      </c>
      <c r="V456" s="50">
        <f t="shared" si="257"/>
        <v>0</v>
      </c>
      <c r="W456" s="50">
        <f t="shared" si="258"/>
        <v>0.53870847425574719</v>
      </c>
      <c r="X456" s="50">
        <f t="shared" si="259"/>
        <v>0</v>
      </c>
      <c r="Y456" s="50"/>
      <c r="Z456" s="50"/>
      <c r="AA456" s="50"/>
      <c r="AB456" s="50"/>
      <c r="AC456" s="50"/>
      <c r="AD456" s="50">
        <f t="shared" si="260"/>
        <v>0.50861300841498658</v>
      </c>
      <c r="AE456" s="50">
        <f t="shared" si="261"/>
        <v>0.35541297327894089</v>
      </c>
      <c r="AF456" s="50">
        <f t="shared" si="262"/>
        <v>0.46126554405032422</v>
      </c>
      <c r="AG456" s="50">
        <f t="shared" si="254"/>
        <v>0</v>
      </c>
      <c r="AI456" s="50">
        <f t="shared" si="263"/>
        <v>0</v>
      </c>
      <c r="AJ456" s="50">
        <f t="shared" si="264"/>
        <v>0</v>
      </c>
      <c r="AK456" s="50">
        <f t="shared" si="265"/>
        <v>0</v>
      </c>
      <c r="AL456" s="50">
        <f t="shared" si="266"/>
        <v>0.53541763199049119</v>
      </c>
      <c r="AR456" s="50">
        <f t="shared" si="267"/>
        <v>0.66030065067022292</v>
      </c>
      <c r="AS456" s="50">
        <f t="shared" si="268"/>
        <v>0.71003951429382173</v>
      </c>
      <c r="AT456" s="50">
        <f t="shared" si="269"/>
        <v>1.0229848216728661</v>
      </c>
      <c r="AV456" s="49">
        <f t="shared" si="270"/>
        <v>0</v>
      </c>
      <c r="AW456" s="49">
        <f t="shared" si="271"/>
        <v>0</v>
      </c>
      <c r="AX456" s="49">
        <f t="shared" si="272"/>
        <v>0</v>
      </c>
      <c r="AY456" s="49">
        <f t="shared" si="273"/>
        <v>2883.3411545631525</v>
      </c>
      <c r="AZ456" s="49">
        <f t="shared" si="274"/>
        <v>0</v>
      </c>
      <c r="BA456" s="49">
        <f t="shared" si="275"/>
        <v>0</v>
      </c>
      <c r="BB456" s="49">
        <f t="shared" si="276"/>
        <v>0</v>
      </c>
      <c r="BC456" s="49">
        <f t="shared" si="277"/>
        <v>0</v>
      </c>
      <c r="BD456" s="49">
        <f t="shared" si="278"/>
        <v>0</v>
      </c>
      <c r="BE456" s="49">
        <f t="shared" si="279"/>
        <v>3137.7850699019727</v>
      </c>
      <c r="BF456" s="49">
        <f t="shared" si="280"/>
        <v>2860.0580395408215</v>
      </c>
      <c r="BG456" s="49">
        <f t="shared" si="281"/>
        <v>3984.262311732703</v>
      </c>
      <c r="BH456" s="73">
        <f t="shared" si="282"/>
        <v>12865.44657573865</v>
      </c>
      <c r="BI456" s="49">
        <f>VLOOKUP(A456,'1_12'!B:Q,16,0)</f>
        <v>30769.199999999997</v>
      </c>
      <c r="BJ456" s="74">
        <f t="shared" si="283"/>
        <v>-17903.753424261347</v>
      </c>
      <c r="BK456" s="50">
        <f t="shared" si="284"/>
        <v>5.0175278670722369E-3</v>
      </c>
    </row>
    <row r="457" spans="1:63" x14ac:dyDescent="0.3">
      <c r="A457" s="79" t="s">
        <v>1359</v>
      </c>
      <c r="B457" s="79" t="s">
        <v>188</v>
      </c>
      <c r="C457" s="79">
        <f>VLOOKUP(B457,Площадь!D:E,2,0)</f>
        <v>36.799999999999997</v>
      </c>
      <c r="D457" s="97"/>
      <c r="E457">
        <v>31</v>
      </c>
      <c r="F457">
        <v>28</v>
      </c>
      <c r="G457">
        <v>31</v>
      </c>
      <c r="H457">
        <v>30</v>
      </c>
      <c r="I457">
        <v>31</v>
      </c>
      <c r="J457">
        <v>30</v>
      </c>
      <c r="K457">
        <v>31</v>
      </c>
      <c r="L457">
        <v>31</v>
      </c>
      <c r="M457">
        <v>30</v>
      </c>
      <c r="N457">
        <v>31</v>
      </c>
      <c r="O457">
        <v>30</v>
      </c>
      <c r="P457">
        <v>31</v>
      </c>
      <c r="Q457">
        <f t="shared" si="253"/>
        <v>365</v>
      </c>
      <c r="R457" s="113">
        <f>VLOOKUP(B457,'Общие показания'!A:H,8,0)</f>
        <v>0.24905115392728014</v>
      </c>
      <c r="S457" s="117">
        <f>VLOOKUP(B457,'Общие показания'!A:P,16,0)</f>
        <v>0.52994884607271997</v>
      </c>
      <c r="T457" s="50">
        <f t="shared" si="255"/>
        <v>0</v>
      </c>
      <c r="U457" s="50">
        <f t="shared" si="256"/>
        <v>0</v>
      </c>
      <c r="V457" s="50">
        <f t="shared" si="257"/>
        <v>0</v>
      </c>
      <c r="W457" s="50">
        <f t="shared" si="258"/>
        <v>0.24905115392728017</v>
      </c>
      <c r="X457" s="50">
        <f t="shared" si="259"/>
        <v>0</v>
      </c>
      <c r="Y457" s="50"/>
      <c r="Z457" s="50"/>
      <c r="AA457" s="50"/>
      <c r="AB457" s="50"/>
      <c r="AC457" s="50"/>
      <c r="AD457" s="50">
        <f t="shared" si="260"/>
        <v>0.20338081974509736</v>
      </c>
      <c r="AE457" s="50">
        <f t="shared" si="261"/>
        <v>0.1421201987711164</v>
      </c>
      <c r="AF457" s="50">
        <f t="shared" si="262"/>
        <v>0.18444782755650618</v>
      </c>
      <c r="AG457" s="50">
        <f t="shared" si="254"/>
        <v>0</v>
      </c>
      <c r="AI457" s="50">
        <f t="shared" si="263"/>
        <v>0</v>
      </c>
      <c r="AJ457" s="50">
        <f t="shared" si="264"/>
        <v>0</v>
      </c>
      <c r="AK457" s="50">
        <f t="shared" si="265"/>
        <v>0</v>
      </c>
      <c r="AL457" s="50">
        <f t="shared" si="266"/>
        <v>0.24752975951319192</v>
      </c>
      <c r="AR457" s="50">
        <f t="shared" si="267"/>
        <v>0.30526462242040453</v>
      </c>
      <c r="AS457" s="50">
        <f t="shared" si="268"/>
        <v>0.32825947394488242</v>
      </c>
      <c r="AT457" s="50">
        <f t="shared" si="269"/>
        <v>0.4729377065020286</v>
      </c>
      <c r="AV457" s="49">
        <f t="shared" si="270"/>
        <v>0</v>
      </c>
      <c r="AW457" s="49">
        <f t="shared" si="271"/>
        <v>0</v>
      </c>
      <c r="AX457" s="49">
        <f t="shared" si="272"/>
        <v>0</v>
      </c>
      <c r="AY457" s="49">
        <f t="shared" si="273"/>
        <v>1333.0019408030657</v>
      </c>
      <c r="AZ457" s="49">
        <f t="shared" si="274"/>
        <v>0</v>
      </c>
      <c r="BA457" s="49">
        <f t="shared" si="275"/>
        <v>0</v>
      </c>
      <c r="BB457" s="49">
        <f t="shared" si="276"/>
        <v>0</v>
      </c>
      <c r="BC457" s="49">
        <f t="shared" si="277"/>
        <v>0</v>
      </c>
      <c r="BD457" s="49">
        <f t="shared" si="278"/>
        <v>0</v>
      </c>
      <c r="BE457" s="49">
        <f t="shared" si="279"/>
        <v>1365.3874791313867</v>
      </c>
      <c r="BF457" s="49">
        <f t="shared" si="280"/>
        <v>1262.6683782519185</v>
      </c>
      <c r="BG457" s="49">
        <f t="shared" si="281"/>
        <v>1764.6594322053686</v>
      </c>
      <c r="BH457" s="73">
        <f t="shared" si="282"/>
        <v>5725.7172303917396</v>
      </c>
      <c r="BI457" s="49">
        <f>VLOOKUP(A457,'1_12'!B:Q,16,0)</f>
        <v>14224.949999999997</v>
      </c>
      <c r="BJ457" s="74">
        <f t="shared" si="283"/>
        <v>-8499.2327696082575</v>
      </c>
      <c r="BK457" s="50">
        <f t="shared" si="284"/>
        <v>4.8301439365500643E-3</v>
      </c>
    </row>
    <row r="458" spans="1:63" x14ac:dyDescent="0.3">
      <c r="A458" s="79" t="s">
        <v>679</v>
      </c>
      <c r="B458" s="79" t="s">
        <v>218</v>
      </c>
      <c r="C458" s="79">
        <f>VLOOKUP(B458,Площадь!D:E,2,0)</f>
        <v>22.7</v>
      </c>
      <c r="D458" s="97"/>
      <c r="E458">
        <v>31</v>
      </c>
      <c r="F458">
        <v>28</v>
      </c>
      <c r="G458">
        <v>31</v>
      </c>
      <c r="H458">
        <v>30</v>
      </c>
      <c r="I458">
        <v>31</v>
      </c>
      <c r="J458">
        <v>30</v>
      </c>
      <c r="K458">
        <v>31</v>
      </c>
      <c r="L458">
        <v>31</v>
      </c>
      <c r="M458">
        <v>30</v>
      </c>
      <c r="N458">
        <v>31</v>
      </c>
      <c r="O458">
        <v>30</v>
      </c>
      <c r="P458">
        <v>31</v>
      </c>
      <c r="Q458">
        <f t="shared" si="253"/>
        <v>365</v>
      </c>
      <c r="R458" s="113">
        <f>VLOOKUP(B458,'Общие показания'!A:H,8,0)</f>
        <v>0.15362666288449073</v>
      </c>
      <c r="S458" s="117">
        <f>VLOOKUP(B458,'Общие показания'!A:P,16,0)</f>
        <v>0.62137333711550902</v>
      </c>
      <c r="T458" s="50">
        <f t="shared" si="255"/>
        <v>0</v>
      </c>
      <c r="U458" s="50">
        <f t="shared" si="256"/>
        <v>0</v>
      </c>
      <c r="V458" s="50">
        <f t="shared" si="257"/>
        <v>0</v>
      </c>
      <c r="W458" s="50">
        <f t="shared" si="258"/>
        <v>0.15362666288449073</v>
      </c>
      <c r="X458" s="50">
        <f t="shared" si="259"/>
        <v>0</v>
      </c>
      <c r="Y458" s="50"/>
      <c r="Z458" s="50"/>
      <c r="AA458" s="50"/>
      <c r="AB458" s="50"/>
      <c r="AC458" s="50"/>
      <c r="AD458" s="50">
        <f t="shared" si="260"/>
        <v>0.23846720227211823</v>
      </c>
      <c r="AE458" s="50">
        <f t="shared" si="261"/>
        <v>0.16663816297811154</v>
      </c>
      <c r="AF458" s="50">
        <f t="shared" si="262"/>
        <v>0.21626797186527921</v>
      </c>
      <c r="AG458" s="50">
        <f t="shared" si="254"/>
        <v>0</v>
      </c>
      <c r="AI458" s="50">
        <f t="shared" si="263"/>
        <v>0</v>
      </c>
      <c r="AJ458" s="50">
        <f t="shared" si="264"/>
        <v>0</v>
      </c>
      <c r="AK458" s="50">
        <f t="shared" si="265"/>
        <v>0</v>
      </c>
      <c r="AL458" s="50">
        <f t="shared" si="266"/>
        <v>0.15268819404753958</v>
      </c>
      <c r="AR458" s="50">
        <f t="shared" si="267"/>
        <v>0.18830181872128215</v>
      </c>
      <c r="AS458" s="50">
        <f t="shared" si="268"/>
        <v>0.20248614289534869</v>
      </c>
      <c r="AT458" s="50">
        <f t="shared" si="269"/>
        <v>0.29173059613032742</v>
      </c>
      <c r="AV458" s="49">
        <f t="shared" si="270"/>
        <v>0</v>
      </c>
      <c r="AW458" s="49">
        <f t="shared" si="271"/>
        <v>0</v>
      </c>
      <c r="AX458" s="49">
        <f t="shared" si="272"/>
        <v>0</v>
      </c>
      <c r="AY458" s="49">
        <f t="shared" si="273"/>
        <v>822.25934935406497</v>
      </c>
      <c r="AZ458" s="49">
        <f t="shared" si="274"/>
        <v>0</v>
      </c>
      <c r="BA458" s="49">
        <f t="shared" si="275"/>
        <v>0</v>
      </c>
      <c r="BB458" s="49">
        <f t="shared" si="276"/>
        <v>0</v>
      </c>
      <c r="BC458" s="49">
        <f t="shared" si="277"/>
        <v>0</v>
      </c>
      <c r="BD458" s="49">
        <f t="shared" si="278"/>
        <v>0</v>
      </c>
      <c r="BE458" s="49">
        <f t="shared" si="279"/>
        <v>1145.6016891938443</v>
      </c>
      <c r="BF458" s="49">
        <f t="shared" si="280"/>
        <v>990.86252171448177</v>
      </c>
      <c r="BG458" s="49">
        <f t="shared" si="281"/>
        <v>1363.6510359846866</v>
      </c>
      <c r="BH458" s="73">
        <f t="shared" si="282"/>
        <v>4322.3745962470775</v>
      </c>
      <c r="BI458" s="49">
        <f>VLOOKUP(A458,'1_12'!B:Q,16,0)</f>
        <v>8774.64</v>
      </c>
      <c r="BJ458" s="74">
        <f t="shared" si="283"/>
        <v>-4452.2654037529219</v>
      </c>
      <c r="BK458" s="50">
        <f t="shared" si="284"/>
        <v>5.9111848450605639E-3</v>
      </c>
    </row>
    <row r="459" spans="1:63" x14ac:dyDescent="0.3">
      <c r="A459" s="79" t="s">
        <v>1219</v>
      </c>
      <c r="B459" s="79" t="s">
        <v>282</v>
      </c>
      <c r="C459" s="79">
        <f>VLOOKUP(B459,Площадь!D:E,2,0)</f>
        <v>72.599999999999994</v>
      </c>
      <c r="D459" s="97"/>
      <c r="E459">
        <v>31</v>
      </c>
      <c r="F459">
        <v>28</v>
      </c>
      <c r="G459">
        <v>31</v>
      </c>
      <c r="H459">
        <v>30</v>
      </c>
      <c r="I459">
        <v>31</v>
      </c>
      <c r="J459">
        <v>30</v>
      </c>
      <c r="K459">
        <v>31</v>
      </c>
      <c r="L459">
        <v>31</v>
      </c>
      <c r="M459">
        <v>30</v>
      </c>
      <c r="N459">
        <v>31</v>
      </c>
      <c r="O459">
        <v>30</v>
      </c>
      <c r="P459">
        <v>31</v>
      </c>
      <c r="Q459">
        <f t="shared" si="253"/>
        <v>365</v>
      </c>
      <c r="R459" s="113">
        <f>VLOOKUP(B459,'Общие показания'!A:H,8,0)</f>
        <v>0.49133461345436241</v>
      </c>
      <c r="S459" s="117">
        <f>VLOOKUP(B459,'Общие показания'!A:P,16,0)</f>
        <v>2.9776653865456382</v>
      </c>
      <c r="T459" s="50">
        <f t="shared" si="255"/>
        <v>0</v>
      </c>
      <c r="U459" s="50">
        <f t="shared" si="256"/>
        <v>0</v>
      </c>
      <c r="V459" s="50">
        <f t="shared" si="257"/>
        <v>0</v>
      </c>
      <c r="W459" s="50">
        <f t="shared" si="258"/>
        <v>0.49133461345436247</v>
      </c>
      <c r="X459" s="50">
        <f t="shared" si="259"/>
        <v>0</v>
      </c>
      <c r="Y459" s="50"/>
      <c r="Z459" s="50"/>
      <c r="AA459" s="50"/>
      <c r="AB459" s="50"/>
      <c r="AC459" s="50"/>
      <c r="AD459" s="50">
        <f t="shared" si="260"/>
        <v>1.1427518556369367</v>
      </c>
      <c r="AE459" s="50">
        <f t="shared" si="261"/>
        <v>0.79854197201453914</v>
      </c>
      <c r="AF459" s="50">
        <f t="shared" si="262"/>
        <v>1.0363715588941622</v>
      </c>
      <c r="AG459" s="50">
        <f t="shared" si="254"/>
        <v>0</v>
      </c>
      <c r="AI459" s="50">
        <f t="shared" si="263"/>
        <v>0</v>
      </c>
      <c r="AJ459" s="50">
        <f t="shared" si="264"/>
        <v>0</v>
      </c>
      <c r="AK459" s="50">
        <f t="shared" si="265"/>
        <v>0</v>
      </c>
      <c r="AL459" s="50">
        <f t="shared" si="266"/>
        <v>0.48833316686569922</v>
      </c>
      <c r="AR459" s="50">
        <f t="shared" si="267"/>
        <v>0.60223401053590675</v>
      </c>
      <c r="AS459" s="50">
        <f t="shared" si="268"/>
        <v>0.64759885348908874</v>
      </c>
      <c r="AT459" s="50">
        <f t="shared" si="269"/>
        <v>0.93302384489258894</v>
      </c>
      <c r="AV459" s="49">
        <f t="shared" si="270"/>
        <v>0</v>
      </c>
      <c r="AW459" s="49">
        <f t="shared" si="271"/>
        <v>0</v>
      </c>
      <c r="AX459" s="49">
        <f t="shared" si="272"/>
        <v>0</v>
      </c>
      <c r="AY459" s="49">
        <f t="shared" si="273"/>
        <v>2629.781002779961</v>
      </c>
      <c r="AZ459" s="49">
        <f t="shared" si="274"/>
        <v>0</v>
      </c>
      <c r="BA459" s="49">
        <f t="shared" si="275"/>
        <v>0</v>
      </c>
      <c r="BB459" s="49">
        <f t="shared" si="276"/>
        <v>0</v>
      </c>
      <c r="BC459" s="49">
        <f t="shared" si="277"/>
        <v>0</v>
      </c>
      <c r="BD459" s="49">
        <f t="shared" si="278"/>
        <v>0</v>
      </c>
      <c r="BE459" s="49">
        <f t="shared" si="279"/>
        <v>4684.1702597197345</v>
      </c>
      <c r="BF459" s="49">
        <f t="shared" si="280"/>
        <v>3881.9625863489186</v>
      </c>
      <c r="BG459" s="49">
        <f t="shared" si="281"/>
        <v>5286.5662461090033</v>
      </c>
      <c r="BH459" s="73">
        <f t="shared" si="282"/>
        <v>16482.480094957617</v>
      </c>
      <c r="BI459" s="49">
        <f>VLOOKUP(A459,'1_12'!B:Q,16,0)</f>
        <v>28063.350000000006</v>
      </c>
      <c r="BJ459" s="74">
        <f t="shared" si="283"/>
        <v>-11580.869905042389</v>
      </c>
      <c r="BK459" s="50">
        <f t="shared" si="284"/>
        <v>7.0479681769780598E-3</v>
      </c>
    </row>
    <row r="460" spans="1:63" x14ac:dyDescent="0.3">
      <c r="A460" s="79" t="s">
        <v>1249</v>
      </c>
      <c r="B460" s="79" t="s">
        <v>352</v>
      </c>
      <c r="C460" s="79">
        <f>VLOOKUP(B460,Площадь!D:E,2,0)</f>
        <v>32.4</v>
      </c>
      <c r="D460" s="97"/>
      <c r="E460">
        <v>31</v>
      </c>
      <c r="F460">
        <v>28</v>
      </c>
      <c r="G460">
        <v>31</v>
      </c>
      <c r="H460">
        <v>30</v>
      </c>
      <c r="I460">
        <v>31</v>
      </c>
      <c r="J460">
        <v>30</v>
      </c>
      <c r="K460">
        <v>31</v>
      </c>
      <c r="L460">
        <v>31</v>
      </c>
      <c r="M460">
        <v>30</v>
      </c>
      <c r="N460">
        <v>31</v>
      </c>
      <c r="O460">
        <v>30</v>
      </c>
      <c r="P460">
        <v>31</v>
      </c>
      <c r="Q460">
        <f t="shared" si="253"/>
        <v>365</v>
      </c>
      <c r="R460" s="113">
        <f>VLOOKUP(B460,'Общие показания'!A:H,8,0)</f>
        <v>0.21927329856640967</v>
      </c>
      <c r="S460" s="117">
        <f>VLOOKUP(B460,'Общие показания'!A:P,16,0)</f>
        <v>0.74172670143359021</v>
      </c>
      <c r="T460" s="50">
        <f t="shared" si="255"/>
        <v>0</v>
      </c>
      <c r="U460" s="50">
        <f t="shared" si="256"/>
        <v>0</v>
      </c>
      <c r="V460" s="50">
        <f t="shared" si="257"/>
        <v>0</v>
      </c>
      <c r="W460" s="50">
        <f t="shared" si="258"/>
        <v>0.21927329856640967</v>
      </c>
      <c r="X460" s="50">
        <f t="shared" si="259"/>
        <v>0</v>
      </c>
      <c r="Y460" s="50"/>
      <c r="Z460" s="50"/>
      <c r="AA460" s="50"/>
      <c r="AB460" s="50"/>
      <c r="AC460" s="50"/>
      <c r="AD460" s="50">
        <f t="shared" si="260"/>
        <v>0.284655746837291</v>
      </c>
      <c r="AE460" s="50">
        <f t="shared" si="261"/>
        <v>0.1989141914786268</v>
      </c>
      <c r="AF460" s="50">
        <f t="shared" si="262"/>
        <v>0.25815676311767238</v>
      </c>
      <c r="AG460" s="50">
        <f t="shared" si="254"/>
        <v>0</v>
      </c>
      <c r="AI460" s="50">
        <f t="shared" si="263"/>
        <v>0</v>
      </c>
      <c r="AJ460" s="50">
        <f t="shared" si="264"/>
        <v>0</v>
      </c>
      <c r="AK460" s="50">
        <f t="shared" si="265"/>
        <v>0</v>
      </c>
      <c r="AL460" s="50">
        <f t="shared" si="266"/>
        <v>0.21793381000617984</v>
      </c>
      <c r="AR460" s="50">
        <f t="shared" si="267"/>
        <v>0.26876559147883444</v>
      </c>
      <c r="AS460" s="50">
        <f t="shared" si="268"/>
        <v>0.28901105858190734</v>
      </c>
      <c r="AT460" s="50">
        <f t="shared" si="269"/>
        <v>0.41639080681156865</v>
      </c>
      <c r="AV460" s="49">
        <f t="shared" si="270"/>
        <v>0</v>
      </c>
      <c r="AW460" s="49">
        <f t="shared" si="271"/>
        <v>0</v>
      </c>
      <c r="AX460" s="49">
        <f t="shared" si="272"/>
        <v>0</v>
      </c>
      <c r="AY460" s="49">
        <f t="shared" si="273"/>
        <v>1173.6212739679163</v>
      </c>
      <c r="AZ460" s="49">
        <f t="shared" si="274"/>
        <v>0</v>
      </c>
      <c r="BA460" s="49">
        <f t="shared" si="275"/>
        <v>0</v>
      </c>
      <c r="BB460" s="49">
        <f t="shared" si="276"/>
        <v>0</v>
      </c>
      <c r="BC460" s="49">
        <f t="shared" si="277"/>
        <v>0</v>
      </c>
      <c r="BD460" s="49">
        <f t="shared" si="278"/>
        <v>0</v>
      </c>
      <c r="BE460" s="49">
        <f t="shared" si="279"/>
        <v>1485.5821037222747</v>
      </c>
      <c r="BF460" s="49">
        <f t="shared" si="280"/>
        <v>1309.7670242524955</v>
      </c>
      <c r="BG460" s="49">
        <f t="shared" si="281"/>
        <v>1810.7285148152575</v>
      </c>
      <c r="BH460" s="73">
        <f t="shared" si="282"/>
        <v>5779.6989167579441</v>
      </c>
      <c r="BI460" s="49">
        <f>VLOOKUP(A460,'1_12'!B:Q,16,0)</f>
        <v>12524.13</v>
      </c>
      <c r="BJ460" s="74">
        <f t="shared" si="283"/>
        <v>-6744.4310832420551</v>
      </c>
      <c r="BK460" s="50">
        <f t="shared" si="284"/>
        <v>5.5378119004076401E-3</v>
      </c>
    </row>
    <row r="461" spans="1:63" x14ac:dyDescent="0.3">
      <c r="A461" s="79" t="s">
        <v>2333</v>
      </c>
      <c r="B461" s="79" t="s">
        <v>86</v>
      </c>
      <c r="C461" s="79">
        <f>VLOOKUP(B461,Площадь!D:E,2,0)</f>
        <v>58.6</v>
      </c>
      <c r="D461" s="97"/>
      <c r="E461">
        <v>31</v>
      </c>
      <c r="F461">
        <v>28</v>
      </c>
      <c r="G461">
        <v>16</v>
      </c>
      <c r="Q461">
        <f t="shared" si="253"/>
        <v>75</v>
      </c>
      <c r="R461" s="113">
        <f>VLOOKUP(B461,'Общие показания'!A:H,8,0)</f>
        <v>0.39658689185159285</v>
      </c>
      <c r="S461" s="117"/>
      <c r="T461" s="50">
        <f>R461*$T$1/31*E461</f>
        <v>0</v>
      </c>
      <c r="U461" s="50">
        <f t="shared" si="256"/>
        <v>0</v>
      </c>
      <c r="V461" s="50">
        <f t="shared" si="257"/>
        <v>0</v>
      </c>
      <c r="W461" s="50">
        <f t="shared" si="258"/>
        <v>0</v>
      </c>
      <c r="X461" s="50">
        <f t="shared" si="259"/>
        <v>-0.39658689185159285</v>
      </c>
      <c r="Y461" s="50"/>
      <c r="Z461" s="50"/>
      <c r="AA461" s="50"/>
      <c r="AB461" s="50"/>
      <c r="AC461" s="50"/>
      <c r="AD461" s="50">
        <f t="shared" si="260"/>
        <v>0</v>
      </c>
      <c r="AE461" s="50">
        <f t="shared" si="261"/>
        <v>0</v>
      </c>
      <c r="AF461" s="50">
        <f t="shared" si="262"/>
        <v>0</v>
      </c>
      <c r="AG461" s="50">
        <f t="shared" si="254"/>
        <v>0</v>
      </c>
      <c r="AI461" s="50">
        <f t="shared" si="263"/>
        <v>0</v>
      </c>
      <c r="AJ461" s="50">
        <f t="shared" si="264"/>
        <v>0</v>
      </c>
      <c r="AK461" s="50">
        <f t="shared" si="265"/>
        <v>0</v>
      </c>
      <c r="AL461" s="50">
        <f t="shared" si="266"/>
        <v>0</v>
      </c>
      <c r="AR461" s="50">
        <f t="shared" si="267"/>
        <v>0</v>
      </c>
      <c r="AS461" s="50">
        <f t="shared" si="268"/>
        <v>0</v>
      </c>
      <c r="AT461" s="50">
        <f t="shared" si="269"/>
        <v>0</v>
      </c>
      <c r="AV461" s="49">
        <f t="shared" si="270"/>
        <v>0</v>
      </c>
      <c r="AW461" s="49">
        <f t="shared" si="271"/>
        <v>0</v>
      </c>
      <c r="AX461" s="49">
        <f t="shared" si="272"/>
        <v>0</v>
      </c>
      <c r="AY461" s="49">
        <f t="shared" si="273"/>
        <v>0</v>
      </c>
      <c r="AZ461" s="49">
        <f t="shared" si="274"/>
        <v>0</v>
      </c>
      <c r="BA461" s="49">
        <f t="shared" si="275"/>
        <v>0</v>
      </c>
      <c r="BB461" s="49">
        <f t="shared" si="276"/>
        <v>0</v>
      </c>
      <c r="BC461" s="49">
        <f t="shared" si="277"/>
        <v>0</v>
      </c>
      <c r="BD461" s="49">
        <f t="shared" si="278"/>
        <v>0</v>
      </c>
      <c r="BE461" s="49">
        <f t="shared" si="279"/>
        <v>0</v>
      </c>
      <c r="BF461" s="49">
        <f t="shared" si="280"/>
        <v>0</v>
      </c>
      <c r="BG461" s="49">
        <f t="shared" si="281"/>
        <v>0</v>
      </c>
      <c r="BH461" s="73">
        <f t="shared" si="282"/>
        <v>0</v>
      </c>
      <c r="BI461" s="49">
        <f>VLOOKUP(A461,'1_12'!B:Q,16,0)</f>
        <v>0</v>
      </c>
      <c r="BJ461" s="74">
        <f t="shared" si="283"/>
        <v>0</v>
      </c>
      <c r="BK461" s="50">
        <f t="shared" si="284"/>
        <v>0</v>
      </c>
    </row>
    <row r="462" spans="1:63" x14ac:dyDescent="0.3">
      <c r="A462" s="79" t="s">
        <v>2704</v>
      </c>
      <c r="B462" s="79" t="s">
        <v>86</v>
      </c>
      <c r="C462" s="79">
        <f>VLOOKUP(B462,Площадь!D:E,2,0)</f>
        <v>58.6</v>
      </c>
      <c r="D462" s="97">
        <f>VLOOKUP(A462,'[1]3+паркинг2023'!$A:$E,5,0)</f>
        <v>45002</v>
      </c>
      <c r="G462">
        <f>31-G461</f>
        <v>15</v>
      </c>
      <c r="H462">
        <v>30</v>
      </c>
      <c r="I462">
        <v>31</v>
      </c>
      <c r="J462">
        <v>30</v>
      </c>
      <c r="K462">
        <v>31</v>
      </c>
      <c r="L462">
        <v>31</v>
      </c>
      <c r="M462">
        <v>30</v>
      </c>
      <c r="N462">
        <v>31</v>
      </c>
      <c r="O462">
        <v>30</v>
      </c>
      <c r="P462">
        <v>31</v>
      </c>
      <c r="Q462">
        <f t="shared" si="253"/>
        <v>290</v>
      </c>
      <c r="R462" s="113"/>
      <c r="S462" s="117">
        <f>VLOOKUP(B462,'Общие показания'!A:P,16,0)</f>
        <v>0.92341310814840671</v>
      </c>
      <c r="T462" s="50">
        <f>R461*$T$1/31*E462</f>
        <v>0</v>
      </c>
      <c r="U462" s="50">
        <f>R461*$U$1/28*F462</f>
        <v>0</v>
      </c>
      <c r="V462" s="50">
        <f>R461*$V$1/31*G462</f>
        <v>0</v>
      </c>
      <c r="W462" s="50">
        <f>R461*W$1/30*H462</f>
        <v>0.39658689185159285</v>
      </c>
      <c r="X462" s="50">
        <f t="shared" si="259"/>
        <v>0.39658689185159285</v>
      </c>
      <c r="Y462" s="50"/>
      <c r="Z462" s="50"/>
      <c r="AA462" s="50"/>
      <c r="AB462" s="50"/>
      <c r="AC462" s="50"/>
      <c r="AD462" s="50">
        <f t="shared" si="260"/>
        <v>0.35438234518359635</v>
      </c>
      <c r="AE462" s="50">
        <f t="shared" si="261"/>
        <v>0.24763834368251028</v>
      </c>
      <c r="AF462" s="50">
        <f t="shared" si="262"/>
        <v>0.32139241928230006</v>
      </c>
      <c r="AG462" s="50">
        <f t="shared" si="254"/>
        <v>0</v>
      </c>
      <c r="AI462" s="50">
        <f t="shared" si="263"/>
        <v>0</v>
      </c>
      <c r="AJ462" s="50">
        <f t="shared" si="264"/>
        <v>0</v>
      </c>
      <c r="AK462" s="50">
        <f t="shared" si="265"/>
        <v>0</v>
      </c>
      <c r="AL462" s="50">
        <f t="shared" si="266"/>
        <v>0.39416423661611544</v>
      </c>
      <c r="AR462" s="50">
        <f t="shared" si="267"/>
        <v>0.48610073026727463</v>
      </c>
      <c r="AS462" s="50">
        <f t="shared" si="268"/>
        <v>0.52271753187962267</v>
      </c>
      <c r="AT462" s="50">
        <f t="shared" si="269"/>
        <v>0.75310189133203476</v>
      </c>
      <c r="AV462" s="49">
        <f t="shared" si="270"/>
        <v>0</v>
      </c>
      <c r="AW462" s="49">
        <f t="shared" si="271"/>
        <v>0</v>
      </c>
      <c r="AX462" s="49">
        <f t="shared" si="272"/>
        <v>0</v>
      </c>
      <c r="AY462" s="49">
        <f t="shared" si="273"/>
        <v>2122.6606992135776</v>
      </c>
      <c r="AZ462" s="49">
        <f t="shared" si="274"/>
        <v>0</v>
      </c>
      <c r="BA462" s="49">
        <f t="shared" si="275"/>
        <v>0</v>
      </c>
      <c r="BB462" s="49">
        <f t="shared" si="276"/>
        <v>0</v>
      </c>
      <c r="BC462" s="49">
        <f t="shared" si="277"/>
        <v>0</v>
      </c>
      <c r="BD462" s="49">
        <f t="shared" si="278"/>
        <v>0</v>
      </c>
      <c r="BE462" s="49">
        <f t="shared" si="279"/>
        <v>2256.1591484173</v>
      </c>
      <c r="BF462" s="49">
        <f t="shared" si="280"/>
        <v>2067.912498123967</v>
      </c>
      <c r="BG462" s="49">
        <f t="shared" si="281"/>
        <v>2884.3295476406956</v>
      </c>
      <c r="BH462" s="73">
        <f t="shared" si="282"/>
        <v>9331.0618933955411</v>
      </c>
      <c r="BI462" s="49">
        <f>VLOOKUP(A462,'1_12'!B:Q,16,0)</f>
        <v>22651.74</v>
      </c>
      <c r="BJ462" s="74">
        <f t="shared" si="283"/>
        <v>-13320.67810660446</v>
      </c>
      <c r="BK462" s="50">
        <f t="shared" si="284"/>
        <v>4.9432371872796454E-3</v>
      </c>
    </row>
    <row r="463" spans="1:63" x14ac:dyDescent="0.3">
      <c r="A463" s="79" t="s">
        <v>1185</v>
      </c>
      <c r="B463" s="79" t="s">
        <v>92</v>
      </c>
      <c r="C463" s="79">
        <f>VLOOKUP(B463,Площадь!D:E,2,0)</f>
        <v>69.8</v>
      </c>
      <c r="D463" s="97"/>
      <c r="E463">
        <v>31</v>
      </c>
      <c r="F463">
        <v>28</v>
      </c>
      <c r="G463">
        <v>31</v>
      </c>
      <c r="H463">
        <v>30</v>
      </c>
      <c r="I463">
        <v>31</v>
      </c>
      <c r="J463">
        <v>30</v>
      </c>
      <c r="K463">
        <v>31</v>
      </c>
      <c r="L463">
        <v>31</v>
      </c>
      <c r="M463">
        <v>30</v>
      </c>
      <c r="N463">
        <v>31</v>
      </c>
      <c r="O463">
        <v>30</v>
      </c>
      <c r="P463">
        <v>31</v>
      </c>
      <c r="Q463">
        <f t="shared" ref="Q463:Q473" si="285">SUM(E463:P463)</f>
        <v>365</v>
      </c>
      <c r="R463" s="113">
        <f>VLOOKUP(B463,'Общие показания'!A:H,8,0)</f>
        <v>0.47238506913380851</v>
      </c>
      <c r="S463" s="117">
        <f>VLOOKUP(B463,'Общие показания'!A:P,16,0)</f>
        <v>1.4806149308661904</v>
      </c>
      <c r="T463" s="50">
        <f t="shared" si="255"/>
        <v>0</v>
      </c>
      <c r="U463" s="50">
        <f t="shared" si="256"/>
        <v>0</v>
      </c>
      <c r="V463" s="50">
        <f t="shared" si="257"/>
        <v>0</v>
      </c>
      <c r="W463" s="50">
        <f t="shared" si="258"/>
        <v>0.47238506913380851</v>
      </c>
      <c r="X463" s="50">
        <f t="shared" si="259"/>
        <v>0</v>
      </c>
      <c r="Y463" s="50"/>
      <c r="Z463" s="50"/>
      <c r="AA463" s="50"/>
      <c r="AB463" s="50"/>
      <c r="AC463" s="50"/>
      <c r="AD463" s="50">
        <f t="shared" si="260"/>
        <v>0.56822216068204323</v>
      </c>
      <c r="AE463" s="50">
        <f t="shared" si="261"/>
        <v>0.3970671694779217</v>
      </c>
      <c r="AF463" s="50">
        <f t="shared" si="262"/>
        <v>0.51532560070622546</v>
      </c>
      <c r="AG463" s="50">
        <f t="shared" si="254"/>
        <v>0</v>
      </c>
      <c r="AI463" s="50">
        <f t="shared" si="263"/>
        <v>0</v>
      </c>
      <c r="AJ463" s="50">
        <f t="shared" si="264"/>
        <v>0</v>
      </c>
      <c r="AK463" s="50">
        <f t="shared" si="265"/>
        <v>0</v>
      </c>
      <c r="AL463" s="50">
        <f t="shared" si="266"/>
        <v>0.46949938081578246</v>
      </c>
      <c r="AR463" s="50">
        <f t="shared" si="267"/>
        <v>0.57900735448218044</v>
      </c>
      <c r="AS463" s="50">
        <f t="shared" si="268"/>
        <v>0.62262258916719548</v>
      </c>
      <c r="AT463" s="50">
        <f t="shared" si="269"/>
        <v>0.89703945418047815</v>
      </c>
      <c r="AV463" s="49">
        <f t="shared" si="270"/>
        <v>0</v>
      </c>
      <c r="AW463" s="49">
        <f t="shared" si="271"/>
        <v>0</v>
      </c>
      <c r="AX463" s="49">
        <f t="shared" si="272"/>
        <v>0</v>
      </c>
      <c r="AY463" s="49">
        <f t="shared" si="273"/>
        <v>2528.356942066684</v>
      </c>
      <c r="AZ463" s="49">
        <f t="shared" si="274"/>
        <v>0</v>
      </c>
      <c r="BA463" s="49">
        <f t="shared" si="275"/>
        <v>0</v>
      </c>
      <c r="BB463" s="49">
        <f t="shared" si="276"/>
        <v>0</v>
      </c>
      <c r="BC463" s="49">
        <f t="shared" si="277"/>
        <v>0</v>
      </c>
      <c r="BD463" s="49">
        <f t="shared" si="278"/>
        <v>0</v>
      </c>
      <c r="BE463" s="49">
        <f t="shared" si="279"/>
        <v>3079.5770213262354</v>
      </c>
      <c r="BF463" s="49">
        <f t="shared" si="280"/>
        <v>2737.2144005166069</v>
      </c>
      <c r="BG463" s="49">
        <f t="shared" si="281"/>
        <v>3791.2962587356715</v>
      </c>
      <c r="BH463" s="73">
        <f t="shared" si="282"/>
        <v>12136.444622645198</v>
      </c>
      <c r="BI463" s="49">
        <f>VLOOKUP(A463,'1_12'!B:Q,16,0)</f>
        <v>26981.01</v>
      </c>
      <c r="BJ463" s="74">
        <f t="shared" si="283"/>
        <v>-14844.5653773548</v>
      </c>
      <c r="BK463" s="50">
        <f t="shared" si="284"/>
        <v>5.3977659725950753E-3</v>
      </c>
    </row>
    <row r="464" spans="1:63" x14ac:dyDescent="0.3">
      <c r="A464" s="79" t="s">
        <v>718</v>
      </c>
      <c r="B464" s="79" t="s">
        <v>72</v>
      </c>
      <c r="C464" s="79">
        <f>VLOOKUP(B464,Площадь!D:E,2,0)</f>
        <v>79.599999999999994</v>
      </c>
      <c r="D464" s="97"/>
      <c r="E464">
        <v>31</v>
      </c>
      <c r="F464">
        <v>28</v>
      </c>
      <c r="G464">
        <v>31</v>
      </c>
      <c r="H464">
        <v>30</v>
      </c>
      <c r="I464">
        <v>31</v>
      </c>
      <c r="J464">
        <v>30</v>
      </c>
      <c r="K464">
        <v>31</v>
      </c>
      <c r="L464">
        <v>31</v>
      </c>
      <c r="M464">
        <v>30</v>
      </c>
      <c r="N464">
        <v>31</v>
      </c>
      <c r="O464">
        <v>30</v>
      </c>
      <c r="P464">
        <v>31</v>
      </c>
      <c r="Q464">
        <f t="shared" si="285"/>
        <v>365</v>
      </c>
      <c r="R464" s="113">
        <f>VLOOKUP(B464,'Общие показания'!A:H,8,0)</f>
        <v>1.2609999999999999</v>
      </c>
      <c r="S464" s="117">
        <f>VLOOKUP(B464,'Общие показания'!A:P,16,0)</f>
        <v>2.7000000000001023E-2</v>
      </c>
      <c r="T464" s="50">
        <f t="shared" si="255"/>
        <v>0</v>
      </c>
      <c r="U464" s="50">
        <f t="shared" si="256"/>
        <v>0</v>
      </c>
      <c r="V464" s="50">
        <f t="shared" si="257"/>
        <v>0</v>
      </c>
      <c r="W464" s="50">
        <f t="shared" si="258"/>
        <v>1.2609999999999999</v>
      </c>
      <c r="X464" s="50">
        <f t="shared" si="259"/>
        <v>0</v>
      </c>
      <c r="Y464" s="50"/>
      <c r="Z464" s="50"/>
      <c r="AA464" s="50"/>
      <c r="AB464" s="50"/>
      <c r="AC464" s="50"/>
      <c r="AD464" s="50">
        <f t="shared" si="260"/>
        <v>1.0361909783957374E-2</v>
      </c>
      <c r="AE464" s="50">
        <f t="shared" si="261"/>
        <v>7.2407844554373052E-3</v>
      </c>
      <c r="AF464" s="50">
        <f t="shared" si="262"/>
        <v>9.3973057606063434E-3</v>
      </c>
      <c r="AG464" s="50">
        <f t="shared" si="254"/>
        <v>0</v>
      </c>
      <c r="AI464" s="50">
        <f t="shared" si="263"/>
        <v>0</v>
      </c>
      <c r="AJ464" s="50">
        <f t="shared" si="264"/>
        <v>0</v>
      </c>
      <c r="AK464" s="50">
        <f t="shared" si="265"/>
        <v>0</v>
      </c>
      <c r="AL464" s="50">
        <f t="shared" si="266"/>
        <v>0.53541763199049119</v>
      </c>
      <c r="AR464" s="50">
        <f t="shared" si="267"/>
        <v>0.66030065067022292</v>
      </c>
      <c r="AS464" s="50">
        <f t="shared" si="268"/>
        <v>0.71003951429382173</v>
      </c>
      <c r="AT464" s="50">
        <f t="shared" si="269"/>
        <v>1.0229848216728661</v>
      </c>
      <c r="AV464" s="49">
        <f t="shared" si="270"/>
        <v>0</v>
      </c>
      <c r="AW464" s="49">
        <f t="shared" si="271"/>
        <v>0</v>
      </c>
      <c r="AX464" s="49">
        <f t="shared" si="272"/>
        <v>0</v>
      </c>
      <c r="AY464" s="49">
        <f t="shared" si="273"/>
        <v>4822.2316346099942</v>
      </c>
      <c r="AZ464" s="49">
        <f t="shared" si="274"/>
        <v>0</v>
      </c>
      <c r="BA464" s="49">
        <f t="shared" si="275"/>
        <v>0</v>
      </c>
      <c r="BB464" s="49">
        <f t="shared" si="276"/>
        <v>0</v>
      </c>
      <c r="BC464" s="49">
        <f t="shared" si="277"/>
        <v>0</v>
      </c>
      <c r="BD464" s="49">
        <f t="shared" si="278"/>
        <v>0</v>
      </c>
      <c r="BE464" s="49">
        <f t="shared" si="279"/>
        <v>1800.2997507807834</v>
      </c>
      <c r="BF464" s="49">
        <f t="shared" si="280"/>
        <v>1925.4385427505611</v>
      </c>
      <c r="BG464" s="49">
        <f t="shared" si="281"/>
        <v>2771.2852875973158</v>
      </c>
      <c r="BH464" s="73">
        <f t="shared" si="282"/>
        <v>11319.255215738653</v>
      </c>
      <c r="BI464" s="49">
        <f>VLOOKUP(A464,'1_12'!B:Q,16,0)</f>
        <v>30769.199999999997</v>
      </c>
      <c r="BJ464" s="74">
        <f t="shared" si="283"/>
        <v>-19449.944784261344</v>
      </c>
      <c r="BK464" s="50">
        <f t="shared" si="284"/>
        <v>4.4145127916953549E-3</v>
      </c>
    </row>
    <row r="465" spans="1:63" x14ac:dyDescent="0.3">
      <c r="A465" s="79" t="s">
        <v>1170</v>
      </c>
      <c r="B465" s="79" t="s">
        <v>327</v>
      </c>
      <c r="C465" s="79">
        <f>VLOOKUP(B465,Площадь!D:E,2,0)</f>
        <v>36.799999999999997</v>
      </c>
      <c r="D465" s="97"/>
      <c r="E465">
        <v>31</v>
      </c>
      <c r="F465">
        <v>28</v>
      </c>
      <c r="G465">
        <v>31</v>
      </c>
      <c r="H465">
        <v>30</v>
      </c>
      <c r="I465">
        <v>31</v>
      </c>
      <c r="J465">
        <v>30</v>
      </c>
      <c r="K465">
        <v>31</v>
      </c>
      <c r="L465">
        <v>31</v>
      </c>
      <c r="M465">
        <v>30</v>
      </c>
      <c r="N465">
        <v>31</v>
      </c>
      <c r="O465">
        <v>30</v>
      </c>
      <c r="P465">
        <v>31</v>
      </c>
      <c r="Q465">
        <f t="shared" si="285"/>
        <v>365</v>
      </c>
      <c r="R465" s="113">
        <f>VLOOKUP(B465,'Общие показания'!A:H,8,0)</f>
        <v>1E-3</v>
      </c>
      <c r="S465" s="117">
        <f>VLOOKUP(B465,'Общие показания'!A:P,16,0)</f>
        <v>0</v>
      </c>
      <c r="T465" s="50">
        <f t="shared" si="255"/>
        <v>0</v>
      </c>
      <c r="U465" s="50">
        <f t="shared" si="256"/>
        <v>0</v>
      </c>
      <c r="V465" s="50">
        <f t="shared" si="257"/>
        <v>0</v>
      </c>
      <c r="W465" s="50">
        <f t="shared" si="258"/>
        <v>1E-3</v>
      </c>
      <c r="X465" s="50">
        <f t="shared" si="259"/>
        <v>0</v>
      </c>
      <c r="Y465" s="50"/>
      <c r="Z465" s="50"/>
      <c r="AA465" s="50"/>
      <c r="AB465" s="50"/>
      <c r="AC465" s="50"/>
      <c r="AD465" s="50">
        <f t="shared" si="260"/>
        <v>0</v>
      </c>
      <c r="AE465" s="50">
        <f t="shared" si="261"/>
        <v>0</v>
      </c>
      <c r="AF465" s="50">
        <f t="shared" si="262"/>
        <v>0</v>
      </c>
      <c r="AG465" s="50">
        <f t="shared" si="254"/>
        <v>0</v>
      </c>
      <c r="AI465" s="50">
        <f t="shared" si="263"/>
        <v>0</v>
      </c>
      <c r="AJ465" s="50">
        <f t="shared" si="264"/>
        <v>0</v>
      </c>
      <c r="AK465" s="50">
        <f t="shared" si="265"/>
        <v>0</v>
      </c>
      <c r="AL465" s="50">
        <f t="shared" si="266"/>
        <v>0.24752975951319192</v>
      </c>
      <c r="AR465" s="50">
        <f t="shared" si="267"/>
        <v>0.30526462242040453</v>
      </c>
      <c r="AS465" s="50">
        <f t="shared" si="268"/>
        <v>0.32825947394488242</v>
      </c>
      <c r="AT465" s="50">
        <f t="shared" si="269"/>
        <v>0.4729377065020286</v>
      </c>
      <c r="AV465" s="49">
        <f t="shared" si="270"/>
        <v>0</v>
      </c>
      <c r="AW465" s="49">
        <f t="shared" si="271"/>
        <v>0</v>
      </c>
      <c r="AX465" s="49">
        <f t="shared" si="272"/>
        <v>0</v>
      </c>
      <c r="AY465" s="49">
        <f t="shared" si="273"/>
        <v>667.14334524683193</v>
      </c>
      <c r="AZ465" s="49">
        <f t="shared" si="274"/>
        <v>0</v>
      </c>
      <c r="BA465" s="49">
        <f t="shared" si="275"/>
        <v>0</v>
      </c>
      <c r="BB465" s="49">
        <f t="shared" si="276"/>
        <v>0</v>
      </c>
      <c r="BC465" s="49">
        <f t="shared" si="277"/>
        <v>0</v>
      </c>
      <c r="BD465" s="49">
        <f t="shared" si="278"/>
        <v>0</v>
      </c>
      <c r="BE465" s="49">
        <f t="shared" si="279"/>
        <v>819.44014184043715</v>
      </c>
      <c r="BF465" s="49">
        <f t="shared" si="280"/>
        <v>881.16660147868458</v>
      </c>
      <c r="BG465" s="49">
        <f t="shared" si="281"/>
        <v>1269.5350618257855</v>
      </c>
      <c r="BH465" s="73">
        <f t="shared" si="282"/>
        <v>3637.2851503917391</v>
      </c>
      <c r="BI465" s="49">
        <f>VLOOKUP(A465,'1_12'!B:Q,16,0)</f>
        <v>14224.949999999997</v>
      </c>
      <c r="BJ465" s="74">
        <f t="shared" si="283"/>
        <v>-10587.664849608258</v>
      </c>
      <c r="BK465" s="50">
        <f t="shared" si="284"/>
        <v>3.0683685742312222E-3</v>
      </c>
    </row>
    <row r="466" spans="1:63" x14ac:dyDescent="0.3">
      <c r="A466" s="79" t="s">
        <v>1205</v>
      </c>
      <c r="B466" s="79" t="s">
        <v>216</v>
      </c>
      <c r="C466" s="79">
        <f>VLOOKUP(B466,Площадь!D:E,2,0)</f>
        <v>22.7</v>
      </c>
      <c r="D466" s="97"/>
      <c r="E466">
        <v>31</v>
      </c>
      <c r="F466">
        <v>28</v>
      </c>
      <c r="G466">
        <v>31</v>
      </c>
      <c r="H466">
        <v>30</v>
      </c>
      <c r="I466">
        <v>31</v>
      </c>
      <c r="J466">
        <v>30</v>
      </c>
      <c r="K466">
        <v>31</v>
      </c>
      <c r="L466">
        <v>31</v>
      </c>
      <c r="M466">
        <v>30</v>
      </c>
      <c r="N466">
        <v>31</v>
      </c>
      <c r="O466">
        <v>30</v>
      </c>
      <c r="P466">
        <v>31</v>
      </c>
      <c r="Q466">
        <f t="shared" si="285"/>
        <v>365</v>
      </c>
      <c r="R466" s="113">
        <f>VLOOKUP(B466,'Общие показания'!A:H,8,0)</f>
        <v>0.15362666288449073</v>
      </c>
      <c r="S466" s="117">
        <f>VLOOKUP(B466,'Общие показания'!A:P,16,0)</f>
        <v>0</v>
      </c>
      <c r="T466" s="50">
        <f t="shared" si="255"/>
        <v>0</v>
      </c>
      <c r="U466" s="50">
        <f t="shared" si="256"/>
        <v>0</v>
      </c>
      <c r="V466" s="50">
        <f t="shared" si="257"/>
        <v>0</v>
      </c>
      <c r="W466" s="50">
        <f t="shared" si="258"/>
        <v>0.15362666288449073</v>
      </c>
      <c r="X466" s="50">
        <f t="shared" si="259"/>
        <v>0</v>
      </c>
      <c r="Y466" s="50"/>
      <c r="Z466" s="50"/>
      <c r="AA466" s="50"/>
      <c r="AB466" s="50"/>
      <c r="AC466" s="50"/>
      <c r="AD466" s="50">
        <f t="shared" si="260"/>
        <v>0</v>
      </c>
      <c r="AE466" s="50">
        <f t="shared" si="261"/>
        <v>0</v>
      </c>
      <c r="AF466" s="50">
        <f t="shared" si="262"/>
        <v>0</v>
      </c>
      <c r="AG466" s="50">
        <f t="shared" si="254"/>
        <v>0</v>
      </c>
      <c r="AI466" s="50">
        <f t="shared" si="263"/>
        <v>0</v>
      </c>
      <c r="AJ466" s="50">
        <f t="shared" si="264"/>
        <v>0</v>
      </c>
      <c r="AK466" s="50">
        <f t="shared" si="265"/>
        <v>0</v>
      </c>
      <c r="AL466" s="50">
        <f t="shared" si="266"/>
        <v>0.15268819404753958</v>
      </c>
      <c r="AR466" s="50">
        <f t="shared" si="267"/>
        <v>0.18830181872128215</v>
      </c>
      <c r="AS466" s="50">
        <f t="shared" si="268"/>
        <v>0.20248614289534869</v>
      </c>
      <c r="AT466" s="50">
        <f t="shared" si="269"/>
        <v>0.29173059613032742</v>
      </c>
      <c r="AV466" s="49">
        <f t="shared" si="270"/>
        <v>0</v>
      </c>
      <c r="AW466" s="49">
        <f t="shared" si="271"/>
        <v>0</v>
      </c>
      <c r="AX466" s="49">
        <f t="shared" si="272"/>
        <v>0</v>
      </c>
      <c r="AY466" s="49">
        <f t="shared" si="273"/>
        <v>822.25934935406497</v>
      </c>
      <c r="AZ466" s="49">
        <f t="shared" si="274"/>
        <v>0</v>
      </c>
      <c r="BA466" s="49">
        <f t="shared" si="275"/>
        <v>0</v>
      </c>
      <c r="BB466" s="49">
        <f t="shared" si="276"/>
        <v>0</v>
      </c>
      <c r="BC466" s="49">
        <f t="shared" si="277"/>
        <v>0</v>
      </c>
      <c r="BD466" s="49">
        <f t="shared" si="278"/>
        <v>0</v>
      </c>
      <c r="BE466" s="49">
        <f t="shared" si="279"/>
        <v>505.46987010266099</v>
      </c>
      <c r="BF466" s="49">
        <f t="shared" si="280"/>
        <v>543.54570254255827</v>
      </c>
      <c r="BG466" s="49">
        <f t="shared" si="281"/>
        <v>783.10994302840572</v>
      </c>
      <c r="BH466" s="73">
        <f t="shared" si="282"/>
        <v>2654.38486502769</v>
      </c>
      <c r="BI466" s="49">
        <f>VLOOKUP(A466,'1_12'!B:Q,16,0)</f>
        <v>8774.64</v>
      </c>
      <c r="BJ466" s="74">
        <f t="shared" si="283"/>
        <v>-6120.255134972309</v>
      </c>
      <c r="BK466" s="50">
        <f t="shared" si="284"/>
        <v>3.6300786148274178E-3</v>
      </c>
    </row>
    <row r="467" spans="1:63" x14ac:dyDescent="0.3">
      <c r="A467" s="79" t="s">
        <v>1478</v>
      </c>
      <c r="B467" s="79" t="s">
        <v>109</v>
      </c>
      <c r="C467" s="79">
        <f>VLOOKUP(B467,Площадь!D:E,2,0)</f>
        <v>32.4</v>
      </c>
      <c r="D467" s="97"/>
      <c r="E467">
        <v>31</v>
      </c>
      <c r="F467">
        <v>28</v>
      </c>
      <c r="G467">
        <v>31</v>
      </c>
      <c r="H467">
        <v>30</v>
      </c>
      <c r="I467">
        <v>31</v>
      </c>
      <c r="J467">
        <v>30</v>
      </c>
      <c r="K467">
        <v>31</v>
      </c>
      <c r="L467">
        <v>31</v>
      </c>
      <c r="M467">
        <v>30</v>
      </c>
      <c r="N467">
        <v>31</v>
      </c>
      <c r="O467">
        <v>30</v>
      </c>
      <c r="P467">
        <v>31</v>
      </c>
      <c r="Q467">
        <f t="shared" si="285"/>
        <v>365</v>
      </c>
      <c r="R467" s="113">
        <f>VLOOKUP(B467,'Общие показания'!A:H,8,0)</f>
        <v>0.21927329856640967</v>
      </c>
      <c r="S467" s="117">
        <f>VLOOKUP(B467,'Общие показания'!A:P,16,0)</f>
        <v>1.5807267014335906</v>
      </c>
      <c r="T467" s="50">
        <f t="shared" si="255"/>
        <v>0</v>
      </c>
      <c r="U467" s="50">
        <f t="shared" si="256"/>
        <v>0</v>
      </c>
      <c r="V467" s="50">
        <f t="shared" si="257"/>
        <v>0</v>
      </c>
      <c r="W467" s="50">
        <f t="shared" si="258"/>
        <v>0.21927329856640967</v>
      </c>
      <c r="X467" s="50">
        <f t="shared" si="259"/>
        <v>0</v>
      </c>
      <c r="Y467" s="50"/>
      <c r="Z467" s="50"/>
      <c r="AA467" s="50"/>
      <c r="AB467" s="50"/>
      <c r="AC467" s="50"/>
      <c r="AD467" s="50">
        <f t="shared" si="260"/>
        <v>0.60664249901284328</v>
      </c>
      <c r="AE467" s="50">
        <f t="shared" si="261"/>
        <v>0.42391486400128131</v>
      </c>
      <c r="AF467" s="50">
        <f t="shared" si="262"/>
        <v>0.55016933841946591</v>
      </c>
      <c r="AG467" s="50">
        <f t="shared" si="254"/>
        <v>0</v>
      </c>
      <c r="AI467" s="50">
        <f t="shared" si="263"/>
        <v>0</v>
      </c>
      <c r="AJ467" s="50">
        <f t="shared" si="264"/>
        <v>0</v>
      </c>
      <c r="AK467" s="50">
        <f t="shared" si="265"/>
        <v>0</v>
      </c>
      <c r="AL467" s="50">
        <f t="shared" si="266"/>
        <v>0.21793381000617984</v>
      </c>
      <c r="AR467" s="50">
        <f t="shared" si="267"/>
        <v>0.26876559147883444</v>
      </c>
      <c r="AS467" s="50">
        <f t="shared" si="268"/>
        <v>0.28901105858190734</v>
      </c>
      <c r="AT467" s="50">
        <f t="shared" si="269"/>
        <v>0.41639080681156865</v>
      </c>
      <c r="AV467" s="49">
        <f t="shared" si="270"/>
        <v>0</v>
      </c>
      <c r="AW467" s="49">
        <f t="shared" si="271"/>
        <v>0</v>
      </c>
      <c r="AX467" s="49">
        <f t="shared" si="272"/>
        <v>0</v>
      </c>
      <c r="AY467" s="49">
        <f t="shared" si="273"/>
        <v>1173.6212739679163</v>
      </c>
      <c r="AZ467" s="49">
        <f t="shared" si="274"/>
        <v>0</v>
      </c>
      <c r="BA467" s="49">
        <f t="shared" si="275"/>
        <v>0</v>
      </c>
      <c r="BB467" s="49">
        <f t="shared" si="276"/>
        <v>0</v>
      </c>
      <c r="BC467" s="49">
        <f t="shared" si="277"/>
        <v>0</v>
      </c>
      <c r="BD467" s="49">
        <f t="shared" si="278"/>
        <v>0</v>
      </c>
      <c r="BE467" s="49">
        <f t="shared" si="279"/>
        <v>2349.9104617922399</v>
      </c>
      <c r="BF467" s="49">
        <f t="shared" si="280"/>
        <v>1913.7498295454084</v>
      </c>
      <c r="BG467" s="49">
        <f t="shared" si="281"/>
        <v>2594.5953914523802</v>
      </c>
      <c r="BH467" s="73">
        <f t="shared" si="282"/>
        <v>8031.8769567579438</v>
      </c>
      <c r="BI467" s="49">
        <f>VLOOKUP(A467,'1_12'!B:Q,16,0)</f>
        <v>12524.13</v>
      </c>
      <c r="BJ467" s="74">
        <f t="shared" si="283"/>
        <v>-4492.2530432420554</v>
      </c>
      <c r="BK467" s="50">
        <f t="shared" si="284"/>
        <v>7.6957337111072275E-3</v>
      </c>
    </row>
    <row r="468" spans="1:63" x14ac:dyDescent="0.3">
      <c r="A468" s="79" t="s">
        <v>1242</v>
      </c>
      <c r="B468" s="79" t="s">
        <v>121</v>
      </c>
      <c r="C468" s="79">
        <f>VLOOKUP(B468,Площадь!D:E,2,0)</f>
        <v>58.6</v>
      </c>
      <c r="D468" s="97"/>
      <c r="E468">
        <v>31</v>
      </c>
      <c r="F468">
        <v>28</v>
      </c>
      <c r="G468">
        <v>31</v>
      </c>
      <c r="H468">
        <v>30</v>
      </c>
      <c r="I468">
        <v>31</v>
      </c>
      <c r="J468">
        <v>30</v>
      </c>
      <c r="K468">
        <v>31</v>
      </c>
      <c r="L468">
        <v>31</v>
      </c>
      <c r="M468">
        <v>30</v>
      </c>
      <c r="N468">
        <v>31</v>
      </c>
      <c r="O468">
        <v>30</v>
      </c>
      <c r="P468">
        <v>31</v>
      </c>
      <c r="Q468">
        <f t="shared" si="285"/>
        <v>365</v>
      </c>
      <c r="R468" s="113">
        <f>VLOOKUP(B468,'Общие показания'!A:H,8,0)</f>
        <v>0.58899999999999997</v>
      </c>
      <c r="S468" s="117">
        <f>VLOOKUP(B468,'Общие показания'!A:P,16,0)</f>
        <v>1.536999999999999</v>
      </c>
      <c r="T468" s="50">
        <f t="shared" si="255"/>
        <v>0</v>
      </c>
      <c r="U468" s="50">
        <f t="shared" si="256"/>
        <v>0</v>
      </c>
      <c r="V468" s="50">
        <f t="shared" si="257"/>
        <v>0</v>
      </c>
      <c r="W468" s="50">
        <f t="shared" si="258"/>
        <v>0.58899999999999997</v>
      </c>
      <c r="X468" s="50">
        <f t="shared" si="259"/>
        <v>0</v>
      </c>
      <c r="Y468" s="50"/>
      <c r="Z468" s="50"/>
      <c r="AA468" s="50"/>
      <c r="AB468" s="50"/>
      <c r="AC468" s="50"/>
      <c r="AD468" s="50">
        <f t="shared" si="260"/>
        <v>0.58986130881266186</v>
      </c>
      <c r="AE468" s="50">
        <f t="shared" si="261"/>
        <v>0.41218835955580407</v>
      </c>
      <c r="AF468" s="50">
        <f t="shared" si="262"/>
        <v>0.53495033163153305</v>
      </c>
      <c r="AG468" s="50">
        <f t="shared" si="254"/>
        <v>0</v>
      </c>
      <c r="AI468" s="50">
        <f t="shared" si="263"/>
        <v>0</v>
      </c>
      <c r="AJ468" s="50">
        <f t="shared" si="264"/>
        <v>0</v>
      </c>
      <c r="AK468" s="50">
        <f t="shared" si="265"/>
        <v>0</v>
      </c>
      <c r="AL468" s="50">
        <f t="shared" si="266"/>
        <v>0.39416423661611544</v>
      </c>
      <c r="AR468" s="50">
        <f t="shared" si="267"/>
        <v>0.48610073026727463</v>
      </c>
      <c r="AS468" s="50">
        <f t="shared" si="268"/>
        <v>0.52271753187962267</v>
      </c>
      <c r="AT468" s="50">
        <f t="shared" si="269"/>
        <v>0.75310189133203476</v>
      </c>
      <c r="AV468" s="49">
        <f t="shared" si="270"/>
        <v>0</v>
      </c>
      <c r="AW468" s="49">
        <f t="shared" si="271"/>
        <v>0</v>
      </c>
      <c r="AX468" s="49">
        <f t="shared" si="272"/>
        <v>0</v>
      </c>
      <c r="AY468" s="49">
        <f t="shared" si="273"/>
        <v>2639.1667502028358</v>
      </c>
      <c r="AZ468" s="49">
        <f t="shared" si="274"/>
        <v>0</v>
      </c>
      <c r="BA468" s="49">
        <f t="shared" si="275"/>
        <v>0</v>
      </c>
      <c r="BB468" s="49">
        <f t="shared" si="276"/>
        <v>0</v>
      </c>
      <c r="BC468" s="49">
        <f t="shared" si="277"/>
        <v>0</v>
      </c>
      <c r="BD468" s="49">
        <f t="shared" si="278"/>
        <v>0</v>
      </c>
      <c r="BE468" s="49">
        <f t="shared" si="279"/>
        <v>2888.2694592246185</v>
      </c>
      <c r="BF468" s="49">
        <f t="shared" si="280"/>
        <v>2509.6239787336021</v>
      </c>
      <c r="BG468" s="49">
        <f t="shared" si="281"/>
        <v>3457.595865234483</v>
      </c>
      <c r="BH468" s="73">
        <f t="shared" si="282"/>
        <v>11494.65605339554</v>
      </c>
      <c r="BI468" s="49">
        <f>VLOOKUP(A468,'1_12'!B:Q,16,0)</f>
        <v>22651.74</v>
      </c>
      <c r="BJ468" s="74">
        <f t="shared" si="283"/>
        <v>-11157.083946604462</v>
      </c>
      <c r="BK468" s="50">
        <f t="shared" si="284"/>
        <v>6.0894260382466543E-3</v>
      </c>
    </row>
    <row r="469" spans="1:63" x14ac:dyDescent="0.3">
      <c r="A469" s="79" t="s">
        <v>2223</v>
      </c>
      <c r="B469" s="79" t="s">
        <v>182</v>
      </c>
      <c r="C469" s="79">
        <f>VLOOKUP(B469,Площадь!D:E,2,0)</f>
        <v>69.8</v>
      </c>
      <c r="D469" s="97"/>
      <c r="E469">
        <v>31</v>
      </c>
      <c r="F469">
        <v>28</v>
      </c>
      <c r="G469">
        <v>31</v>
      </c>
      <c r="H469">
        <v>30</v>
      </c>
      <c r="I469">
        <v>31</v>
      </c>
      <c r="J469">
        <v>30</v>
      </c>
      <c r="K469">
        <v>31</v>
      </c>
      <c r="L469">
        <v>31</v>
      </c>
      <c r="M469">
        <v>30</v>
      </c>
      <c r="N469">
        <v>31</v>
      </c>
      <c r="O469">
        <v>30</v>
      </c>
      <c r="P469">
        <v>31</v>
      </c>
      <c r="Q469">
        <f t="shared" si="285"/>
        <v>365</v>
      </c>
      <c r="R469" s="113">
        <f>VLOOKUP(B469,'Общие показания'!A:H,8,0)</f>
        <v>0.47238506913380851</v>
      </c>
      <c r="S469" s="117">
        <f>VLOOKUP(B469,'Общие показания'!A:P,16,0)</f>
        <v>3.4076149308661918</v>
      </c>
      <c r="T469" s="50">
        <f t="shared" si="255"/>
        <v>0</v>
      </c>
      <c r="U469" s="50">
        <f t="shared" si="256"/>
        <v>0</v>
      </c>
      <c r="V469" s="50">
        <f t="shared" si="257"/>
        <v>0</v>
      </c>
      <c r="W469" s="50">
        <f t="shared" si="258"/>
        <v>0.47238506913380851</v>
      </c>
      <c r="X469" s="50">
        <f t="shared" si="259"/>
        <v>0</v>
      </c>
      <c r="Y469" s="50"/>
      <c r="Z469" s="50"/>
      <c r="AA469" s="50"/>
      <c r="AB469" s="50"/>
      <c r="AC469" s="50"/>
      <c r="AD469" s="50">
        <f t="shared" si="260"/>
        <v>1.3077554997074179</v>
      </c>
      <c r="AE469" s="50">
        <f t="shared" si="261"/>
        <v>0.91384463783448355</v>
      </c>
      <c r="AF469" s="50">
        <f t="shared" si="262"/>
        <v>1.1860147933242902</v>
      </c>
      <c r="AG469" s="50">
        <f t="shared" si="254"/>
        <v>0</v>
      </c>
      <c r="AI469" s="50">
        <f t="shared" si="263"/>
        <v>0</v>
      </c>
      <c r="AJ469" s="50">
        <f t="shared" si="264"/>
        <v>0</v>
      </c>
      <c r="AK469" s="50">
        <f t="shared" si="265"/>
        <v>0</v>
      </c>
      <c r="AL469" s="50">
        <f t="shared" si="266"/>
        <v>0.46949938081578246</v>
      </c>
      <c r="AR469" s="50">
        <f t="shared" si="267"/>
        <v>0.57900735448218044</v>
      </c>
      <c r="AS469" s="50">
        <f t="shared" si="268"/>
        <v>0.62262258916719548</v>
      </c>
      <c r="AT469" s="50">
        <f t="shared" si="269"/>
        <v>0.89703945418047815</v>
      </c>
      <c r="AV469" s="49">
        <f t="shared" si="270"/>
        <v>0</v>
      </c>
      <c r="AW469" s="49">
        <f t="shared" si="271"/>
        <v>0</v>
      </c>
      <c r="AX469" s="49">
        <f t="shared" si="272"/>
        <v>0</v>
      </c>
      <c r="AY469" s="49">
        <f t="shared" si="273"/>
        <v>2528.356942066684</v>
      </c>
      <c r="AZ469" s="49">
        <f t="shared" si="274"/>
        <v>0</v>
      </c>
      <c r="BA469" s="49">
        <f t="shared" si="275"/>
        <v>0</v>
      </c>
      <c r="BB469" s="49">
        <f t="shared" si="276"/>
        <v>0</v>
      </c>
      <c r="BC469" s="49">
        <f t="shared" si="277"/>
        <v>0</v>
      </c>
      <c r="BD469" s="49">
        <f t="shared" si="278"/>
        <v>0</v>
      </c>
      <c r="BE469" s="49">
        <f t="shared" si="279"/>
        <v>5064.7507352723906</v>
      </c>
      <c r="BF469" s="49">
        <f t="shared" si="280"/>
        <v>4124.4311654742278</v>
      </c>
      <c r="BG469" s="49">
        <f t="shared" si="281"/>
        <v>5591.6674998319004</v>
      </c>
      <c r="BH469" s="73">
        <f t="shared" si="282"/>
        <v>17309.2063426452</v>
      </c>
      <c r="BI469" s="49">
        <f>VLOOKUP(A469,'1_12'!B:Q,16,0)</f>
        <v>26981.01</v>
      </c>
      <c r="BJ469" s="74">
        <f t="shared" si="283"/>
        <v>-9671.8036573547979</v>
      </c>
      <c r="BK469" s="50">
        <f t="shared" si="284"/>
        <v>7.6983867939895397E-3</v>
      </c>
    </row>
    <row r="470" spans="1:63" x14ac:dyDescent="0.3">
      <c r="A470" s="79" t="s">
        <v>626</v>
      </c>
      <c r="B470" s="79" t="s">
        <v>269</v>
      </c>
      <c r="C470" s="79">
        <f>VLOOKUP(B470,Площадь!D:E,2,0)</f>
        <v>79.599999999999994</v>
      </c>
      <c r="D470" s="97"/>
      <c r="E470">
        <v>31</v>
      </c>
      <c r="F470">
        <v>28</v>
      </c>
      <c r="G470">
        <v>31</v>
      </c>
      <c r="H470">
        <v>30</v>
      </c>
      <c r="I470">
        <v>31</v>
      </c>
      <c r="J470">
        <v>30</v>
      </c>
      <c r="K470">
        <v>31</v>
      </c>
      <c r="L470">
        <v>31</v>
      </c>
      <c r="M470">
        <v>30</v>
      </c>
      <c r="N470">
        <v>31</v>
      </c>
      <c r="O470">
        <v>30</v>
      </c>
      <c r="P470">
        <v>31</v>
      </c>
      <c r="Q470">
        <f t="shared" si="285"/>
        <v>365</v>
      </c>
      <c r="R470" s="113">
        <f>VLOOKUP(B470,'Общие показания'!A:H,8,0)</f>
        <v>0</v>
      </c>
      <c r="S470" s="117">
        <f>VLOOKUP(B470,'Общие показания'!A:P,16,0)</f>
        <v>9.7600000000000016</v>
      </c>
      <c r="T470" s="50">
        <f t="shared" si="255"/>
        <v>0</v>
      </c>
      <c r="U470" s="50">
        <f t="shared" si="256"/>
        <v>0</v>
      </c>
      <c r="V470" s="50">
        <f t="shared" si="257"/>
        <v>0</v>
      </c>
      <c r="W470" s="50">
        <f t="shared" si="258"/>
        <v>0</v>
      </c>
      <c r="X470" s="50">
        <f t="shared" si="259"/>
        <v>0</v>
      </c>
      <c r="Y470" s="50"/>
      <c r="Z470" s="50"/>
      <c r="AA470" s="50"/>
      <c r="AB470" s="50"/>
      <c r="AC470" s="50"/>
      <c r="AD470" s="50">
        <f t="shared" si="260"/>
        <v>3.7456384996822276</v>
      </c>
      <c r="AE470" s="50">
        <f t="shared" si="261"/>
        <v>2.6174094920394606</v>
      </c>
      <c r="AF470" s="50">
        <f t="shared" si="262"/>
        <v>3.3969520082783129</v>
      </c>
      <c r="AG470" s="50">
        <f t="shared" si="254"/>
        <v>0</v>
      </c>
      <c r="AI470" s="50">
        <f t="shared" si="263"/>
        <v>0</v>
      </c>
      <c r="AJ470" s="50">
        <f t="shared" si="264"/>
        <v>0</v>
      </c>
      <c r="AK470" s="50">
        <f t="shared" si="265"/>
        <v>0</v>
      </c>
      <c r="AL470" s="50">
        <f t="shared" si="266"/>
        <v>0.53541763199049119</v>
      </c>
      <c r="AR470" s="50">
        <f t="shared" si="267"/>
        <v>0.66030065067022292</v>
      </c>
      <c r="AS470" s="50">
        <f t="shared" si="268"/>
        <v>0.71003951429382173</v>
      </c>
      <c r="AT470" s="50">
        <f t="shared" si="269"/>
        <v>1.0229848216728661</v>
      </c>
      <c r="AV470" s="49">
        <f t="shared" si="270"/>
        <v>0</v>
      </c>
      <c r="AW470" s="49">
        <f t="shared" si="271"/>
        <v>0</v>
      </c>
      <c r="AX470" s="49">
        <f t="shared" si="272"/>
        <v>0</v>
      </c>
      <c r="AY470" s="49">
        <f t="shared" si="273"/>
        <v>1437.253674609995</v>
      </c>
      <c r="AZ470" s="49">
        <f t="shared" si="274"/>
        <v>0</v>
      </c>
      <c r="BA470" s="49">
        <f t="shared" si="275"/>
        <v>0</v>
      </c>
      <c r="BB470" s="49">
        <f t="shared" si="276"/>
        <v>0</v>
      </c>
      <c r="BC470" s="49">
        <f t="shared" si="277"/>
        <v>0</v>
      </c>
      <c r="BD470" s="49">
        <f t="shared" si="278"/>
        <v>0</v>
      </c>
      <c r="BE470" s="49">
        <f t="shared" si="279"/>
        <v>11827.126817640104</v>
      </c>
      <c r="BF470" s="49">
        <f t="shared" si="280"/>
        <v>8932.071014640811</v>
      </c>
      <c r="BG470" s="49">
        <f t="shared" si="281"/>
        <v>11864.701628847746</v>
      </c>
      <c r="BH470" s="73">
        <f t="shared" si="282"/>
        <v>34061.153135738656</v>
      </c>
      <c r="BI470" s="49">
        <f>VLOOKUP(A470,'1_12'!B:Q,16,0)</f>
        <v>30769.199999999997</v>
      </c>
      <c r="BJ470" s="74">
        <f t="shared" si="283"/>
        <v>3291.9531357386586</v>
      </c>
      <c r="BK470" s="50">
        <f t="shared" si="284"/>
        <v>1.3283859525363699E-2</v>
      </c>
    </row>
    <row r="471" spans="1:63" x14ac:dyDescent="0.3">
      <c r="A471" s="79" t="s">
        <v>1243</v>
      </c>
      <c r="B471" s="79" t="s">
        <v>69</v>
      </c>
      <c r="C471" s="79">
        <f>VLOOKUP(B471,Площадь!D:E,2,0)</f>
        <v>58.1</v>
      </c>
      <c r="D471" s="97"/>
      <c r="E471">
        <v>31</v>
      </c>
      <c r="F471">
        <v>28</v>
      </c>
      <c r="G471">
        <v>31</v>
      </c>
      <c r="H471">
        <v>30</v>
      </c>
      <c r="I471">
        <v>31</v>
      </c>
      <c r="J471">
        <v>30</v>
      </c>
      <c r="K471">
        <v>31</v>
      </c>
      <c r="L471">
        <v>31</v>
      </c>
      <c r="M471">
        <v>30</v>
      </c>
      <c r="N471">
        <v>31</v>
      </c>
      <c r="O471">
        <v>30</v>
      </c>
      <c r="P471">
        <v>31</v>
      </c>
      <c r="Q471">
        <f t="shared" si="285"/>
        <v>365</v>
      </c>
      <c r="R471" s="113">
        <f>VLOOKUP(B471,'Общие показания'!A:H,8,0)</f>
        <v>0.39320304465149392</v>
      </c>
      <c r="S471" s="117">
        <f>VLOOKUP(B471,'Общие показания'!A:P,16,0)</f>
        <v>3.4197969553485059</v>
      </c>
      <c r="T471" s="50">
        <f t="shared" si="255"/>
        <v>0</v>
      </c>
      <c r="U471" s="50">
        <f t="shared" si="256"/>
        <v>0</v>
      </c>
      <c r="V471" s="50">
        <f t="shared" si="257"/>
        <v>0</v>
      </c>
      <c r="W471" s="50">
        <f t="shared" si="258"/>
        <v>0.39320304465149392</v>
      </c>
      <c r="X471" s="50">
        <f t="shared" si="259"/>
        <v>0</v>
      </c>
      <c r="Y471" s="50"/>
      <c r="Z471" s="50"/>
      <c r="AA471" s="50"/>
      <c r="AB471" s="50"/>
      <c r="AC471" s="50"/>
      <c r="AD471" s="50">
        <f t="shared" si="260"/>
        <v>1.312430649287851</v>
      </c>
      <c r="AE471" s="50">
        <f t="shared" si="261"/>
        <v>0.91711157907549434</v>
      </c>
      <c r="AF471" s="50">
        <f t="shared" si="262"/>
        <v>1.1902547269851602</v>
      </c>
      <c r="AG471" s="50">
        <f t="shared" si="254"/>
        <v>0</v>
      </c>
      <c r="AI471" s="50">
        <f t="shared" si="263"/>
        <v>0</v>
      </c>
      <c r="AJ471" s="50">
        <f t="shared" si="264"/>
        <v>0</v>
      </c>
      <c r="AK471" s="50">
        <f t="shared" si="265"/>
        <v>0</v>
      </c>
      <c r="AL471" s="50">
        <f t="shared" si="266"/>
        <v>0.39080106053577313</v>
      </c>
      <c r="AR471" s="50">
        <f t="shared" si="267"/>
        <v>0.48195311311482353</v>
      </c>
      <c r="AS471" s="50">
        <f t="shared" si="268"/>
        <v>0.51825748467928456</v>
      </c>
      <c r="AT471" s="50">
        <f t="shared" si="269"/>
        <v>0.74667610727630063</v>
      </c>
      <c r="AV471" s="49">
        <f t="shared" si="270"/>
        <v>0</v>
      </c>
      <c r="AW471" s="49">
        <f t="shared" si="271"/>
        <v>0</v>
      </c>
      <c r="AX471" s="49">
        <f t="shared" si="272"/>
        <v>0</v>
      </c>
      <c r="AY471" s="49">
        <f t="shared" si="273"/>
        <v>2104.5492598004921</v>
      </c>
      <c r="AZ471" s="49">
        <f t="shared" si="274"/>
        <v>0</v>
      </c>
      <c r="BA471" s="49">
        <f t="shared" si="275"/>
        <v>0</v>
      </c>
      <c r="BB471" s="49">
        <f t="shared" si="276"/>
        <v>0</v>
      </c>
      <c r="BC471" s="49">
        <f t="shared" si="277"/>
        <v>0</v>
      </c>
      <c r="BD471" s="49">
        <f t="shared" si="278"/>
        <v>0</v>
      </c>
      <c r="BE471" s="49">
        <f t="shared" si="279"/>
        <v>4816.7719964432436</v>
      </c>
      <c r="BF471" s="49">
        <f t="shared" si="280"/>
        <v>3853.0472999807785</v>
      </c>
      <c r="BG471" s="49">
        <f t="shared" si="281"/>
        <v>5199.4196542580949</v>
      </c>
      <c r="BH471" s="73">
        <f t="shared" si="282"/>
        <v>15973.788210482609</v>
      </c>
      <c r="BI471" s="49">
        <f>VLOOKUP(A471,'1_12'!B:Q,16,0)</f>
        <v>22458.420000000006</v>
      </c>
      <c r="BJ471" s="74">
        <f t="shared" si="283"/>
        <v>-6484.6317895173961</v>
      </c>
      <c r="BK471" s="50">
        <f t="shared" si="284"/>
        <v>8.5351230143519523E-3</v>
      </c>
    </row>
    <row r="472" spans="1:63" x14ac:dyDescent="0.3">
      <c r="A472" s="79" t="s">
        <v>1518</v>
      </c>
      <c r="B472" s="79" t="s">
        <v>180</v>
      </c>
      <c r="C472" s="79">
        <f>VLOOKUP(B472,Площадь!D:E,2,0)</f>
        <v>57.1</v>
      </c>
      <c r="D472" s="97"/>
      <c r="E472">
        <v>31</v>
      </c>
      <c r="F472">
        <v>28</v>
      </c>
      <c r="G472">
        <v>31</v>
      </c>
      <c r="H472">
        <v>30</v>
      </c>
      <c r="I472">
        <v>31</v>
      </c>
      <c r="J472">
        <v>30</v>
      </c>
      <c r="K472">
        <v>4</v>
      </c>
      <c r="Q472">
        <f t="shared" si="285"/>
        <v>185</v>
      </c>
      <c r="R472" s="113">
        <f>VLOOKUP(B472,'Общие показания'!A:H,8,0)</f>
        <v>0</v>
      </c>
      <c r="S472" s="117"/>
      <c r="T472" s="50">
        <f t="shared" si="255"/>
        <v>0</v>
      </c>
      <c r="U472" s="50">
        <f t="shared" si="256"/>
        <v>0</v>
      </c>
      <c r="V472" s="50">
        <f t="shared" si="257"/>
        <v>0</v>
      </c>
      <c r="W472" s="50">
        <f t="shared" si="258"/>
        <v>0</v>
      </c>
      <c r="X472" s="50">
        <f t="shared" si="259"/>
        <v>0</v>
      </c>
      <c r="Y472" s="50"/>
      <c r="Z472" s="50"/>
      <c r="AA472" s="50"/>
      <c r="AB472" s="50"/>
      <c r="AC472" s="50"/>
      <c r="AD472" s="50">
        <f t="shared" si="260"/>
        <v>0</v>
      </c>
      <c r="AE472" s="50">
        <f t="shared" si="261"/>
        <v>0</v>
      </c>
      <c r="AF472" s="50">
        <f t="shared" si="262"/>
        <v>0</v>
      </c>
      <c r="AG472" s="50">
        <f t="shared" si="254"/>
        <v>0</v>
      </c>
      <c r="AI472" s="50">
        <f t="shared" si="263"/>
        <v>0</v>
      </c>
      <c r="AJ472" s="50">
        <f t="shared" si="264"/>
        <v>0</v>
      </c>
      <c r="AK472" s="50">
        <f t="shared" si="265"/>
        <v>0</v>
      </c>
      <c r="AL472" s="50">
        <f t="shared" si="266"/>
        <v>0.38407470837508856</v>
      </c>
      <c r="AR472" s="50">
        <f t="shared" si="267"/>
        <v>0</v>
      </c>
      <c r="AS472" s="50">
        <f t="shared" si="268"/>
        <v>0</v>
      </c>
      <c r="AT472" s="50">
        <f t="shared" si="269"/>
        <v>0</v>
      </c>
      <c r="AV472" s="49">
        <f t="shared" si="270"/>
        <v>0</v>
      </c>
      <c r="AW472" s="49">
        <f t="shared" si="271"/>
        <v>0</v>
      </c>
      <c r="AX472" s="49">
        <f t="shared" si="272"/>
        <v>0</v>
      </c>
      <c r="AY472" s="49">
        <f t="shared" si="273"/>
        <v>1030.9947841737528</v>
      </c>
      <c r="AZ472" s="49">
        <f t="shared" si="274"/>
        <v>0</v>
      </c>
      <c r="BA472" s="49">
        <f t="shared" si="275"/>
        <v>0</v>
      </c>
      <c r="BB472" s="49">
        <f t="shared" si="276"/>
        <v>0</v>
      </c>
      <c r="BC472" s="49">
        <f t="shared" si="277"/>
        <v>0</v>
      </c>
      <c r="BD472" s="49">
        <f t="shared" si="278"/>
        <v>0</v>
      </c>
      <c r="BE472" s="49">
        <f t="shared" si="279"/>
        <v>0</v>
      </c>
      <c r="BF472" s="49">
        <f t="shared" si="280"/>
        <v>0</v>
      </c>
      <c r="BG472" s="49">
        <f t="shared" si="281"/>
        <v>0</v>
      </c>
      <c r="BH472" s="73">
        <f t="shared" si="282"/>
        <v>1030.9947841737528</v>
      </c>
      <c r="BI472" s="49">
        <f>VLOOKUP(A472,'1_12'!B:Q,16,0)</f>
        <v>7673.7799999999988</v>
      </c>
      <c r="BJ472" s="74">
        <f t="shared" si="283"/>
        <v>-6642.7852158262458</v>
      </c>
      <c r="BK472" s="50">
        <f t="shared" si="284"/>
        <v>5.6052934672371358E-4</v>
      </c>
    </row>
    <row r="473" spans="1:63" x14ac:dyDescent="0.3">
      <c r="A473" s="79" t="s">
        <v>2754</v>
      </c>
      <c r="B473" s="79" t="s">
        <v>180</v>
      </c>
      <c r="C473" s="79">
        <f>VLOOKUP(B473,Площадь!D:E,2,0)</f>
        <v>57.1</v>
      </c>
      <c r="D473" s="97">
        <f>VLOOKUP(A473,'[1]3+паркинг2023'!$A:$E,5,0)</f>
        <v>45112</v>
      </c>
      <c r="K473">
        <f>31-K472</f>
        <v>27</v>
      </c>
      <c r="L473">
        <v>31</v>
      </c>
      <c r="M473">
        <v>30</v>
      </c>
      <c r="N473">
        <v>31</v>
      </c>
      <c r="O473">
        <v>30</v>
      </c>
      <c r="P473">
        <v>31</v>
      </c>
      <c r="Q473">
        <f t="shared" si="285"/>
        <v>180</v>
      </c>
      <c r="R473" s="113"/>
      <c r="S473" s="117">
        <f>VLOOKUP(B473,'Общие показания'!A:P,16,0)</f>
        <v>1.4599999999999997</v>
      </c>
      <c r="T473" s="50">
        <f t="shared" si="255"/>
        <v>0</v>
      </c>
      <c r="U473" s="50">
        <f t="shared" si="256"/>
        <v>0</v>
      </c>
      <c r="V473" s="50">
        <f t="shared" si="257"/>
        <v>0</v>
      </c>
      <c r="W473" s="50">
        <f t="shared" si="258"/>
        <v>0</v>
      </c>
      <c r="X473" s="50">
        <f t="shared" si="259"/>
        <v>0</v>
      </c>
      <c r="Y473" s="50"/>
      <c r="Z473" s="50"/>
      <c r="AA473" s="50"/>
      <c r="AB473" s="50"/>
      <c r="AC473" s="50"/>
      <c r="AD473" s="50">
        <f t="shared" si="260"/>
        <v>0.56031067720656258</v>
      </c>
      <c r="AE473" s="50">
        <f t="shared" si="261"/>
        <v>0.39153871499770604</v>
      </c>
      <c r="AF473" s="50">
        <f t="shared" si="262"/>
        <v>0.50815060779573107</v>
      </c>
      <c r="AG473" s="50">
        <f t="shared" si="254"/>
        <v>0</v>
      </c>
      <c r="AI473" s="50">
        <f t="shared" si="263"/>
        <v>0</v>
      </c>
      <c r="AJ473" s="50">
        <f t="shared" si="264"/>
        <v>0</v>
      </c>
      <c r="AK473" s="50">
        <f t="shared" si="265"/>
        <v>0</v>
      </c>
      <c r="AL473" s="50">
        <f t="shared" si="266"/>
        <v>0</v>
      </c>
      <c r="AR473" s="50">
        <f t="shared" si="267"/>
        <v>0.47365787880992122</v>
      </c>
      <c r="AS473" s="50">
        <f t="shared" si="268"/>
        <v>0.50933739027860836</v>
      </c>
      <c r="AT473" s="50">
        <f t="shared" si="269"/>
        <v>0.73382453916483248</v>
      </c>
      <c r="AV473" s="49">
        <f t="shared" si="270"/>
        <v>0</v>
      </c>
      <c r="AW473" s="49">
        <f t="shared" si="271"/>
        <v>0</v>
      </c>
      <c r="AX473" s="49">
        <f t="shared" si="272"/>
        <v>0</v>
      </c>
      <c r="AY473" s="49">
        <f t="shared" si="273"/>
        <v>0</v>
      </c>
      <c r="AZ473" s="49">
        <f t="shared" si="274"/>
        <v>0</v>
      </c>
      <c r="BA473" s="49">
        <f t="shared" si="275"/>
        <v>0</v>
      </c>
      <c r="BB473" s="49">
        <f t="shared" si="276"/>
        <v>0</v>
      </c>
      <c r="BC473" s="49">
        <f t="shared" si="277"/>
        <v>0</v>
      </c>
      <c r="BD473" s="49">
        <f t="shared" si="278"/>
        <v>0</v>
      </c>
      <c r="BE473" s="49">
        <f t="shared" si="279"/>
        <v>2775.5438330284082</v>
      </c>
      <c r="BF473" s="49">
        <f t="shared" si="280"/>
        <v>2418.2757819595272</v>
      </c>
      <c r="BG473" s="49">
        <f t="shared" si="281"/>
        <v>3333.9084054950586</v>
      </c>
      <c r="BH473" s="73">
        <f t="shared" si="282"/>
        <v>8527.7280204829931</v>
      </c>
      <c r="BI473" s="49">
        <f>VLOOKUP(A473,'1_12'!B:Q,16,0)</f>
        <v>14398.1</v>
      </c>
      <c r="BJ473" s="74">
        <f t="shared" si="283"/>
        <v>-5870.3719795170073</v>
      </c>
      <c r="BK473" s="50">
        <f t="shared" si="284"/>
        <v>4.6363394749757173E-3</v>
      </c>
    </row>
    <row r="474" spans="1:63" x14ac:dyDescent="0.3">
      <c r="A474" s="79" t="s">
        <v>1155</v>
      </c>
      <c r="B474" s="79" t="s">
        <v>65</v>
      </c>
      <c r="C474" s="79">
        <f>VLOOKUP(B474,Площадь!D:E,2,0)</f>
        <v>36.799999999999997</v>
      </c>
      <c r="D474" s="97"/>
      <c r="E474">
        <v>31</v>
      </c>
      <c r="F474">
        <v>28</v>
      </c>
      <c r="G474">
        <v>31</v>
      </c>
      <c r="H474">
        <v>30</v>
      </c>
      <c r="I474">
        <v>31</v>
      </c>
      <c r="J474">
        <v>30</v>
      </c>
      <c r="K474">
        <v>31</v>
      </c>
      <c r="L474">
        <v>31</v>
      </c>
      <c r="M474">
        <v>30</v>
      </c>
      <c r="N474">
        <v>31</v>
      </c>
      <c r="O474">
        <v>30</v>
      </c>
      <c r="P474">
        <v>31</v>
      </c>
      <c r="Q474">
        <f t="shared" ref="Q474:Q506" si="286">SUM(E474:P474)</f>
        <v>365</v>
      </c>
      <c r="R474" s="113">
        <f>VLOOKUP(B474,'Общие показания'!A:H,8,0)</f>
        <v>0.24905115392728014</v>
      </c>
      <c r="S474" s="117">
        <f>VLOOKUP(B474,'Общие показания'!A:P,16,0)</f>
        <v>0</v>
      </c>
      <c r="T474" s="50">
        <f t="shared" si="255"/>
        <v>0</v>
      </c>
      <c r="U474" s="50">
        <f t="shared" si="256"/>
        <v>0</v>
      </c>
      <c r="V474" s="50">
        <f t="shared" si="257"/>
        <v>0</v>
      </c>
      <c r="W474" s="50">
        <f t="shared" si="258"/>
        <v>0.24905115392728017</v>
      </c>
      <c r="X474" s="50">
        <f t="shared" si="259"/>
        <v>0</v>
      </c>
      <c r="Y474" s="50"/>
      <c r="Z474" s="50"/>
      <c r="AA474" s="50"/>
      <c r="AB474" s="50"/>
      <c r="AC474" s="50"/>
      <c r="AD474" s="50">
        <f t="shared" si="260"/>
        <v>0</v>
      </c>
      <c r="AE474" s="50">
        <f t="shared" si="261"/>
        <v>0</v>
      </c>
      <c r="AF474" s="50">
        <f t="shared" si="262"/>
        <v>0</v>
      </c>
      <c r="AG474" s="50">
        <f t="shared" si="254"/>
        <v>0</v>
      </c>
      <c r="AI474" s="50">
        <f t="shared" si="263"/>
        <v>0</v>
      </c>
      <c r="AJ474" s="50">
        <f t="shared" si="264"/>
        <v>0</v>
      </c>
      <c r="AK474" s="50">
        <f t="shared" si="265"/>
        <v>0</v>
      </c>
      <c r="AL474" s="50">
        <f t="shared" si="266"/>
        <v>0.24752975951319192</v>
      </c>
      <c r="AR474" s="50">
        <f t="shared" si="267"/>
        <v>0.30526462242040453</v>
      </c>
      <c r="AS474" s="50">
        <f t="shared" si="268"/>
        <v>0.32825947394488242</v>
      </c>
      <c r="AT474" s="50">
        <f t="shared" si="269"/>
        <v>0.4729377065020286</v>
      </c>
      <c r="AV474" s="49">
        <f t="shared" si="270"/>
        <v>0</v>
      </c>
      <c r="AW474" s="49">
        <f t="shared" si="271"/>
        <v>0</v>
      </c>
      <c r="AX474" s="49">
        <f t="shared" si="272"/>
        <v>0</v>
      </c>
      <c r="AY474" s="49">
        <f t="shared" si="273"/>
        <v>1333.0019408030657</v>
      </c>
      <c r="AZ474" s="49">
        <f t="shared" si="274"/>
        <v>0</v>
      </c>
      <c r="BA474" s="49">
        <f t="shared" si="275"/>
        <v>0</v>
      </c>
      <c r="BB474" s="49">
        <f t="shared" si="276"/>
        <v>0</v>
      </c>
      <c r="BC474" s="49">
        <f t="shared" si="277"/>
        <v>0</v>
      </c>
      <c r="BD474" s="49">
        <f t="shared" si="278"/>
        <v>0</v>
      </c>
      <c r="BE474" s="49">
        <f t="shared" si="279"/>
        <v>819.44014184043715</v>
      </c>
      <c r="BF474" s="49">
        <f t="shared" si="280"/>
        <v>881.16660147868458</v>
      </c>
      <c r="BG474" s="49">
        <f t="shared" si="281"/>
        <v>1269.5350618257855</v>
      </c>
      <c r="BH474" s="73">
        <f t="shared" si="282"/>
        <v>4303.143745947973</v>
      </c>
      <c r="BI474" s="49">
        <f>VLOOKUP(A474,'1_12'!B:Q,16,0)</f>
        <v>14224.949999999997</v>
      </c>
      <c r="BJ474" s="74">
        <f t="shared" si="283"/>
        <v>-9921.8062540520241</v>
      </c>
      <c r="BK474" s="50">
        <f t="shared" si="284"/>
        <v>3.6300786148274178E-3</v>
      </c>
    </row>
    <row r="475" spans="1:63" x14ac:dyDescent="0.3">
      <c r="A475" s="79" t="s">
        <v>1484</v>
      </c>
      <c r="B475" s="79" t="s">
        <v>301</v>
      </c>
      <c r="C475" s="79">
        <f>VLOOKUP(B475,Площадь!D:E,2,0)</f>
        <v>22.7</v>
      </c>
      <c r="D475" s="97"/>
      <c r="E475">
        <v>31</v>
      </c>
      <c r="F475">
        <v>28</v>
      </c>
      <c r="G475">
        <v>31</v>
      </c>
      <c r="H475">
        <v>30</v>
      </c>
      <c r="I475">
        <v>31</v>
      </c>
      <c r="J475">
        <v>30</v>
      </c>
      <c r="K475">
        <v>31</v>
      </c>
      <c r="L475">
        <v>31</v>
      </c>
      <c r="M475">
        <v>30</v>
      </c>
      <c r="N475">
        <v>31</v>
      </c>
      <c r="O475">
        <v>30</v>
      </c>
      <c r="P475">
        <v>31</v>
      </c>
      <c r="Q475">
        <f t="shared" si="286"/>
        <v>365</v>
      </c>
      <c r="R475" s="113">
        <f>VLOOKUP(B475,'Общие показания'!A:H,8,0)</f>
        <v>0.15362666288449073</v>
      </c>
      <c r="S475" s="117">
        <f>VLOOKUP(B475,'Общие показания'!A:P,16,0)</f>
        <v>0.90437333711550938</v>
      </c>
      <c r="T475" s="50">
        <f t="shared" si="255"/>
        <v>0</v>
      </c>
      <c r="U475" s="50">
        <f t="shared" si="256"/>
        <v>0</v>
      </c>
      <c r="V475" s="50">
        <f t="shared" si="257"/>
        <v>0</v>
      </c>
      <c r="W475" s="50">
        <f t="shared" si="258"/>
        <v>0.15362666288449073</v>
      </c>
      <c r="X475" s="50">
        <f t="shared" si="259"/>
        <v>0</v>
      </c>
      <c r="Y475" s="50"/>
      <c r="Z475" s="50"/>
      <c r="AA475" s="50"/>
      <c r="AB475" s="50"/>
      <c r="AC475" s="50"/>
      <c r="AD475" s="50">
        <f t="shared" si="260"/>
        <v>0.34707536778544523</v>
      </c>
      <c r="AE475" s="50">
        <f t="shared" si="261"/>
        <v>0.24253231115917384</v>
      </c>
      <c r="AF475" s="50">
        <f t="shared" si="262"/>
        <v>0.31476565817089025</v>
      </c>
      <c r="AG475" s="50">
        <f t="shared" si="254"/>
        <v>0</v>
      </c>
      <c r="AI475" s="50">
        <f t="shared" si="263"/>
        <v>0</v>
      </c>
      <c r="AJ475" s="50">
        <f t="shared" si="264"/>
        <v>0</v>
      </c>
      <c r="AK475" s="50">
        <f t="shared" si="265"/>
        <v>0</v>
      </c>
      <c r="AL475" s="50">
        <f t="shared" si="266"/>
        <v>0.15268819404753958</v>
      </c>
      <c r="AR475" s="50">
        <f t="shared" si="267"/>
        <v>0.18830181872128215</v>
      </c>
      <c r="AS475" s="50">
        <f t="shared" si="268"/>
        <v>0.20248614289534869</v>
      </c>
      <c r="AT475" s="50">
        <f t="shared" si="269"/>
        <v>0.29173059613032742</v>
      </c>
      <c r="AV475" s="49">
        <f t="shared" si="270"/>
        <v>0</v>
      </c>
      <c r="AW475" s="49">
        <f t="shared" si="271"/>
        <v>0</v>
      </c>
      <c r="AX475" s="49">
        <f t="shared" si="272"/>
        <v>0</v>
      </c>
      <c r="AY475" s="49">
        <f t="shared" si="273"/>
        <v>822.25934935406497</v>
      </c>
      <c r="AZ475" s="49">
        <f t="shared" si="274"/>
        <v>0</v>
      </c>
      <c r="BA475" s="49">
        <f t="shared" si="275"/>
        <v>0</v>
      </c>
      <c r="BB475" s="49">
        <f t="shared" si="276"/>
        <v>0</v>
      </c>
      <c r="BC475" s="49">
        <f t="shared" si="277"/>
        <v>0</v>
      </c>
      <c r="BD475" s="49">
        <f t="shared" si="278"/>
        <v>0</v>
      </c>
      <c r="BE475" s="49">
        <f t="shared" si="279"/>
        <v>1437.1451043711988</v>
      </c>
      <c r="BF475" s="49">
        <f t="shared" si="280"/>
        <v>1194.5897373257983</v>
      </c>
      <c r="BG475" s="49">
        <f t="shared" si="281"/>
        <v>1628.0542851960167</v>
      </c>
      <c r="BH475" s="73">
        <f t="shared" si="282"/>
        <v>5082.0484762470787</v>
      </c>
      <c r="BI475" s="49">
        <f>VLOOKUP(A475,'1_12'!B:Q,16,0)</f>
        <v>8774.64</v>
      </c>
      <c r="BJ475" s="74">
        <f t="shared" si="283"/>
        <v>-3692.5915237529207</v>
      </c>
      <c r="BK475" s="50">
        <f t="shared" si="284"/>
        <v>6.9500982077624739E-3</v>
      </c>
    </row>
    <row r="476" spans="1:63" x14ac:dyDescent="0.3">
      <c r="A476" s="79" t="s">
        <v>1547</v>
      </c>
      <c r="B476" s="79" t="s">
        <v>82</v>
      </c>
      <c r="C476" s="79">
        <f>VLOOKUP(B476,Площадь!D:E,2,0)</f>
        <v>32.4</v>
      </c>
      <c r="D476" s="97"/>
      <c r="E476">
        <v>31</v>
      </c>
      <c r="F476">
        <v>28</v>
      </c>
      <c r="G476">
        <v>31</v>
      </c>
      <c r="H476">
        <v>30</v>
      </c>
      <c r="I476">
        <v>31</v>
      </c>
      <c r="J476">
        <v>30</v>
      </c>
      <c r="K476">
        <v>31</v>
      </c>
      <c r="L476">
        <v>31</v>
      </c>
      <c r="M476">
        <v>30</v>
      </c>
      <c r="N476">
        <v>31</v>
      </c>
      <c r="O476">
        <v>30</v>
      </c>
      <c r="P476">
        <v>31</v>
      </c>
      <c r="Q476">
        <f t="shared" si="286"/>
        <v>365</v>
      </c>
      <c r="R476" s="113">
        <f>VLOOKUP(B476,'Общие показания'!A:H,8,0)</f>
        <v>0.21927329856640967</v>
      </c>
      <c r="S476" s="117">
        <f>VLOOKUP(B476,'Общие показания'!A:P,16,0)</f>
        <v>1.1247267014335902</v>
      </c>
      <c r="T476" s="50">
        <f t="shared" si="255"/>
        <v>0</v>
      </c>
      <c r="U476" s="50">
        <f t="shared" si="256"/>
        <v>0</v>
      </c>
      <c r="V476" s="50">
        <f t="shared" si="257"/>
        <v>0</v>
      </c>
      <c r="W476" s="50">
        <f t="shared" si="258"/>
        <v>0.21927329856640967</v>
      </c>
      <c r="X476" s="50">
        <f t="shared" si="259"/>
        <v>0</v>
      </c>
      <c r="Y476" s="50"/>
      <c r="Z476" s="50"/>
      <c r="AA476" s="50"/>
      <c r="AB476" s="50"/>
      <c r="AC476" s="50"/>
      <c r="AD476" s="50">
        <f t="shared" si="260"/>
        <v>0.431641355994903</v>
      </c>
      <c r="AE476" s="50">
        <f t="shared" si="261"/>
        <v>0.30162605986501134</v>
      </c>
      <c r="AF476" s="50">
        <f t="shared" si="262"/>
        <v>0.39145928557367582</v>
      </c>
      <c r="AG476" s="50">
        <f t="shared" si="254"/>
        <v>0</v>
      </c>
      <c r="AI476" s="50">
        <f t="shared" si="263"/>
        <v>0</v>
      </c>
      <c r="AJ476" s="50">
        <f t="shared" si="264"/>
        <v>0</v>
      </c>
      <c r="AK476" s="50">
        <f t="shared" si="265"/>
        <v>0</v>
      </c>
      <c r="AL476" s="50">
        <f t="shared" si="266"/>
        <v>0.21793381000617984</v>
      </c>
      <c r="AR476" s="50">
        <f t="shared" si="267"/>
        <v>0.26876559147883444</v>
      </c>
      <c r="AS476" s="50">
        <f t="shared" si="268"/>
        <v>0.28901105858190734</v>
      </c>
      <c r="AT476" s="50">
        <f t="shared" si="269"/>
        <v>0.41639080681156865</v>
      </c>
      <c r="AV476" s="49">
        <f t="shared" si="270"/>
        <v>0</v>
      </c>
      <c r="AW476" s="49">
        <f t="shared" si="271"/>
        <v>0</v>
      </c>
      <c r="AX476" s="49">
        <f t="shared" si="272"/>
        <v>0</v>
      </c>
      <c r="AY476" s="49">
        <f t="shared" si="273"/>
        <v>1173.6212739679163</v>
      </c>
      <c r="AZ476" s="49">
        <f t="shared" si="274"/>
        <v>0</v>
      </c>
      <c r="BA476" s="49">
        <f t="shared" si="275"/>
        <v>0</v>
      </c>
      <c r="BB476" s="49">
        <f t="shared" si="276"/>
        <v>0</v>
      </c>
      <c r="BC476" s="49">
        <f t="shared" si="277"/>
        <v>0</v>
      </c>
      <c r="BD476" s="49">
        <f t="shared" si="278"/>
        <v>0</v>
      </c>
      <c r="BE476" s="49">
        <f t="shared" si="279"/>
        <v>1880.1443935206019</v>
      </c>
      <c r="BF476" s="49">
        <f t="shared" si="280"/>
        <v>1585.4826552741706</v>
      </c>
      <c r="BG476" s="49">
        <f t="shared" si="281"/>
        <v>2168.5604739952551</v>
      </c>
      <c r="BH476" s="73">
        <f t="shared" si="282"/>
        <v>6807.808796757944</v>
      </c>
      <c r="BI476" s="49">
        <f>VLOOKUP(A476,'1_12'!B:Q,16,0)</f>
        <v>12524.13</v>
      </c>
      <c r="BJ476" s="74">
        <f t="shared" si="283"/>
        <v>-5716.3212032420552</v>
      </c>
      <c r="BK476" s="50">
        <f t="shared" si="284"/>
        <v>6.5228942049343885E-3</v>
      </c>
    </row>
    <row r="477" spans="1:63" x14ac:dyDescent="0.3">
      <c r="A477" s="79" t="s">
        <v>2404</v>
      </c>
      <c r="B477" s="79" t="s">
        <v>119</v>
      </c>
      <c r="C477" s="79">
        <f>VLOOKUP(B477,Площадь!D:E,2,0)</f>
        <v>58.6</v>
      </c>
      <c r="D477" s="97"/>
      <c r="E477">
        <v>31</v>
      </c>
      <c r="F477">
        <v>28</v>
      </c>
      <c r="G477">
        <v>31</v>
      </c>
      <c r="H477">
        <v>30</v>
      </c>
      <c r="I477">
        <v>31</v>
      </c>
      <c r="J477">
        <v>30</v>
      </c>
      <c r="K477">
        <v>31</v>
      </c>
      <c r="L477">
        <v>31</v>
      </c>
      <c r="M477">
        <v>30</v>
      </c>
      <c r="N477">
        <v>31</v>
      </c>
      <c r="O477">
        <v>30</v>
      </c>
      <c r="P477">
        <v>31</v>
      </c>
      <c r="Q477">
        <f t="shared" si="286"/>
        <v>365</v>
      </c>
      <c r="R477" s="113">
        <f>VLOOKUP(B477,'Общие показания'!A:H,8,0)</f>
        <v>5.6000000000000001E-2</v>
      </c>
      <c r="S477" s="117">
        <f>VLOOKUP(B477,'Общие показания'!A:P,16,0)</f>
        <v>2.6270000000000007</v>
      </c>
      <c r="T477" s="50">
        <f t="shared" si="255"/>
        <v>0</v>
      </c>
      <c r="U477" s="50">
        <f t="shared" si="256"/>
        <v>0</v>
      </c>
      <c r="V477" s="50">
        <f t="shared" si="257"/>
        <v>0</v>
      </c>
      <c r="W477" s="50">
        <f t="shared" si="258"/>
        <v>5.6000000000000001E-2</v>
      </c>
      <c r="X477" s="50">
        <f t="shared" si="259"/>
        <v>0</v>
      </c>
      <c r="Y477" s="50"/>
      <c r="Z477" s="50"/>
      <c r="AA477" s="50"/>
      <c r="AB477" s="50"/>
      <c r="AC477" s="50"/>
      <c r="AD477" s="50">
        <f t="shared" si="260"/>
        <v>1.0081754445353701</v>
      </c>
      <c r="AE477" s="50">
        <f t="shared" si="261"/>
        <v>0.70450150979381798</v>
      </c>
      <c r="AF477" s="50">
        <f t="shared" si="262"/>
        <v>0.91432304567081235</v>
      </c>
      <c r="AG477" s="50">
        <f t="shared" si="254"/>
        <v>0</v>
      </c>
      <c r="AI477" s="50">
        <f t="shared" si="263"/>
        <v>0</v>
      </c>
      <c r="AJ477" s="50">
        <f t="shared" si="264"/>
        <v>0</v>
      </c>
      <c r="AK477" s="50">
        <f t="shared" si="265"/>
        <v>0</v>
      </c>
      <c r="AL477" s="50">
        <f t="shared" si="266"/>
        <v>0.39416423661611544</v>
      </c>
      <c r="AR477" s="50">
        <f t="shared" si="267"/>
        <v>0.48610073026727463</v>
      </c>
      <c r="AS477" s="50">
        <f t="shared" si="268"/>
        <v>0.52271753187962267</v>
      </c>
      <c r="AT477" s="50">
        <f t="shared" si="269"/>
        <v>0.75310189133203476</v>
      </c>
      <c r="AV477" s="49">
        <f t="shared" si="270"/>
        <v>0</v>
      </c>
      <c r="AW477" s="49">
        <f t="shared" si="271"/>
        <v>0</v>
      </c>
      <c r="AX477" s="49">
        <f t="shared" si="272"/>
        <v>0</v>
      </c>
      <c r="AY477" s="49">
        <f t="shared" si="273"/>
        <v>1208.4028702028356</v>
      </c>
      <c r="AZ477" s="49">
        <f t="shared" si="274"/>
        <v>0</v>
      </c>
      <c r="BA477" s="49">
        <f t="shared" si="275"/>
        <v>0</v>
      </c>
      <c r="BB477" s="49">
        <f t="shared" si="276"/>
        <v>0</v>
      </c>
      <c r="BC477" s="49">
        <f t="shared" si="277"/>
        <v>0</v>
      </c>
      <c r="BD477" s="49">
        <f t="shared" si="278"/>
        <v>0</v>
      </c>
      <c r="BE477" s="49">
        <f t="shared" si="279"/>
        <v>4011.1751925932276</v>
      </c>
      <c r="BF477" s="49">
        <f t="shared" si="280"/>
        <v>3294.2977067065171</v>
      </c>
      <c r="BG477" s="49">
        <f t="shared" si="281"/>
        <v>4475.9688038929626</v>
      </c>
      <c r="BH477" s="73">
        <f t="shared" si="282"/>
        <v>12989.844573395541</v>
      </c>
      <c r="BI477" s="49">
        <f>VLOOKUP(A477,'1_12'!B:Q,16,0)</f>
        <v>22651.74</v>
      </c>
      <c r="BJ477" s="74">
        <f t="shared" si="283"/>
        <v>-9661.8954266044602</v>
      </c>
      <c r="BK477" s="50">
        <f t="shared" si="284"/>
        <v>6.8815193260737323E-3</v>
      </c>
    </row>
    <row r="478" spans="1:63" x14ac:dyDescent="0.3">
      <c r="A478" s="79" t="s">
        <v>1264</v>
      </c>
      <c r="B478" s="79" t="s">
        <v>120</v>
      </c>
      <c r="C478" s="79">
        <f>VLOOKUP(B478,Площадь!D:E,2,0)</f>
        <v>69.8</v>
      </c>
      <c r="D478" s="97"/>
      <c r="E478">
        <v>31</v>
      </c>
      <c r="F478">
        <v>28</v>
      </c>
      <c r="G478">
        <v>31</v>
      </c>
      <c r="H478">
        <v>30</v>
      </c>
      <c r="I478">
        <v>31</v>
      </c>
      <c r="J478">
        <v>30</v>
      </c>
      <c r="K478">
        <v>31</v>
      </c>
      <c r="L478">
        <v>31</v>
      </c>
      <c r="M478">
        <v>30</v>
      </c>
      <c r="N478">
        <v>31</v>
      </c>
      <c r="O478">
        <v>30</v>
      </c>
      <c r="P478">
        <v>31</v>
      </c>
      <c r="Q478">
        <f t="shared" si="286"/>
        <v>365</v>
      </c>
      <c r="R478" s="113">
        <f>VLOOKUP(B478,'Общие показания'!A:H,8,0)</f>
        <v>0.47238506913380851</v>
      </c>
      <c r="S478" s="117">
        <f>VLOOKUP(B478,'Общие показания'!A:P,16,0)</f>
        <v>0</v>
      </c>
      <c r="T478" s="50">
        <f t="shared" si="255"/>
        <v>0</v>
      </c>
      <c r="U478" s="50">
        <f t="shared" si="256"/>
        <v>0</v>
      </c>
      <c r="V478" s="50">
        <f t="shared" si="257"/>
        <v>0</v>
      </c>
      <c r="W478" s="50">
        <f t="shared" si="258"/>
        <v>0.47238506913380851</v>
      </c>
      <c r="X478" s="50">
        <f t="shared" si="259"/>
        <v>0</v>
      </c>
      <c r="Y478" s="50"/>
      <c r="Z478" s="50"/>
      <c r="AA478" s="50"/>
      <c r="AB478" s="50"/>
      <c r="AC478" s="50"/>
      <c r="AD478" s="50">
        <f t="shared" si="260"/>
        <v>0</v>
      </c>
      <c r="AE478" s="50">
        <f t="shared" si="261"/>
        <v>0</v>
      </c>
      <c r="AF478" s="50">
        <f t="shared" si="262"/>
        <v>0</v>
      </c>
      <c r="AG478" s="50">
        <f t="shared" si="254"/>
        <v>0</v>
      </c>
      <c r="AI478" s="50">
        <f t="shared" si="263"/>
        <v>0</v>
      </c>
      <c r="AJ478" s="50">
        <f t="shared" si="264"/>
        <v>0</v>
      </c>
      <c r="AK478" s="50">
        <f t="shared" si="265"/>
        <v>0</v>
      </c>
      <c r="AL478" s="50">
        <f t="shared" si="266"/>
        <v>0.46949938081578246</v>
      </c>
      <c r="AR478" s="50">
        <f t="shared" si="267"/>
        <v>0.57900735448218044</v>
      </c>
      <c r="AS478" s="50">
        <f t="shared" si="268"/>
        <v>0.62262258916719548</v>
      </c>
      <c r="AT478" s="50">
        <f t="shared" si="269"/>
        <v>0.89703945418047815</v>
      </c>
      <c r="AV478" s="49">
        <f t="shared" si="270"/>
        <v>0</v>
      </c>
      <c r="AW478" s="49">
        <f t="shared" si="271"/>
        <v>0</v>
      </c>
      <c r="AX478" s="49">
        <f t="shared" si="272"/>
        <v>0</v>
      </c>
      <c r="AY478" s="49">
        <f t="shared" si="273"/>
        <v>2528.356942066684</v>
      </c>
      <c r="AZ478" s="49">
        <f t="shared" si="274"/>
        <v>0</v>
      </c>
      <c r="BA478" s="49">
        <f t="shared" si="275"/>
        <v>0</v>
      </c>
      <c r="BB478" s="49">
        <f t="shared" si="276"/>
        <v>0</v>
      </c>
      <c r="BC478" s="49">
        <f t="shared" si="277"/>
        <v>0</v>
      </c>
      <c r="BD478" s="49">
        <f t="shared" si="278"/>
        <v>0</v>
      </c>
      <c r="BE478" s="49">
        <f t="shared" si="279"/>
        <v>1554.264182077786</v>
      </c>
      <c r="BF478" s="49">
        <f t="shared" si="280"/>
        <v>1671.343173456853</v>
      </c>
      <c r="BG478" s="49">
        <f t="shared" si="281"/>
        <v>2407.9768292239082</v>
      </c>
      <c r="BH478" s="73">
        <f t="shared" si="282"/>
        <v>8161.9411268252315</v>
      </c>
      <c r="BI478" s="49">
        <f>VLOOKUP(A478,'1_12'!B:Q,16,0)</f>
        <v>26981.01</v>
      </c>
      <c r="BJ478" s="74">
        <f t="shared" si="283"/>
        <v>-18819.068873174765</v>
      </c>
      <c r="BK478" s="50">
        <f t="shared" si="284"/>
        <v>3.6300786148274178E-3</v>
      </c>
    </row>
    <row r="479" spans="1:63" x14ac:dyDescent="0.3">
      <c r="A479" s="79" t="s">
        <v>2310</v>
      </c>
      <c r="B479" s="79" t="s">
        <v>81</v>
      </c>
      <c r="C479" s="79">
        <f>VLOOKUP(B479,Площадь!D:E,2,0)</f>
        <v>79.599999999999994</v>
      </c>
      <c r="D479" s="97"/>
      <c r="E479">
        <v>31</v>
      </c>
      <c r="F479">
        <v>28</v>
      </c>
      <c r="G479">
        <v>31</v>
      </c>
      <c r="H479">
        <v>30</v>
      </c>
      <c r="I479">
        <v>31</v>
      </c>
      <c r="J479">
        <v>30</v>
      </c>
      <c r="K479">
        <v>31</v>
      </c>
      <c r="L479">
        <v>31</v>
      </c>
      <c r="M479">
        <v>30</v>
      </c>
      <c r="N479">
        <v>31</v>
      </c>
      <c r="O479">
        <v>30</v>
      </c>
      <c r="P479">
        <v>31</v>
      </c>
      <c r="Q479">
        <f t="shared" si="286"/>
        <v>365</v>
      </c>
      <c r="R479" s="113">
        <f>VLOOKUP(B479,'Общие показания'!A:H,8,0)</f>
        <v>0.53870847425574719</v>
      </c>
      <c r="S479" s="117">
        <f>VLOOKUP(B479,'Общие показания'!A:P,16,0)</f>
        <v>2.4242915257442519</v>
      </c>
      <c r="T479" s="50">
        <f t="shared" si="255"/>
        <v>0</v>
      </c>
      <c r="U479" s="50">
        <f t="shared" si="256"/>
        <v>0</v>
      </c>
      <c r="V479" s="50">
        <f t="shared" si="257"/>
        <v>0</v>
      </c>
      <c r="W479" s="50">
        <f t="shared" si="258"/>
        <v>0.53870847425574719</v>
      </c>
      <c r="X479" s="50">
        <f t="shared" si="259"/>
        <v>0</v>
      </c>
      <c r="Y479" s="50"/>
      <c r="Z479" s="50"/>
      <c r="AA479" s="50"/>
      <c r="AB479" s="50"/>
      <c r="AC479" s="50"/>
      <c r="AD479" s="50">
        <f t="shared" si="260"/>
        <v>0.93038111406568003</v>
      </c>
      <c r="AE479" s="50">
        <f t="shared" si="261"/>
        <v>0.65013971833543338</v>
      </c>
      <c r="AF479" s="50">
        <f t="shared" si="262"/>
        <v>0.84377069334313837</v>
      </c>
      <c r="AG479" s="50">
        <f t="shared" si="254"/>
        <v>0</v>
      </c>
      <c r="AI479" s="50">
        <f t="shared" si="263"/>
        <v>0</v>
      </c>
      <c r="AJ479" s="50">
        <f t="shared" si="264"/>
        <v>0</v>
      </c>
      <c r="AK479" s="50">
        <f t="shared" si="265"/>
        <v>0</v>
      </c>
      <c r="AL479" s="50">
        <f t="shared" si="266"/>
        <v>0.53541763199049119</v>
      </c>
      <c r="AR479" s="50">
        <f t="shared" si="267"/>
        <v>0.66030065067022292</v>
      </c>
      <c r="AS479" s="50">
        <f t="shared" si="268"/>
        <v>0.71003951429382173</v>
      </c>
      <c r="AT479" s="50">
        <f t="shared" si="269"/>
        <v>1.0229848216728661</v>
      </c>
      <c r="AV479" s="49">
        <f t="shared" si="270"/>
        <v>0</v>
      </c>
      <c r="AW479" s="49">
        <f t="shared" si="271"/>
        <v>0</v>
      </c>
      <c r="AX479" s="49">
        <f t="shared" si="272"/>
        <v>0</v>
      </c>
      <c r="AY479" s="49">
        <f t="shared" si="273"/>
        <v>2883.3411545631525</v>
      </c>
      <c r="AZ479" s="49">
        <f t="shared" si="274"/>
        <v>0</v>
      </c>
      <c r="BA479" s="49">
        <f t="shared" si="275"/>
        <v>0</v>
      </c>
      <c r="BB479" s="49">
        <f t="shared" si="276"/>
        <v>0</v>
      </c>
      <c r="BC479" s="49">
        <f t="shared" si="277"/>
        <v>0</v>
      </c>
      <c r="BD479" s="49">
        <f t="shared" si="278"/>
        <v>0</v>
      </c>
      <c r="BE479" s="49">
        <f t="shared" si="279"/>
        <v>4269.9625019864689</v>
      </c>
      <c r="BF479" s="49">
        <f t="shared" si="280"/>
        <v>3651.2107249006672</v>
      </c>
      <c r="BG479" s="49">
        <f t="shared" si="281"/>
        <v>5011.0438342883617</v>
      </c>
      <c r="BH479" s="73">
        <f t="shared" si="282"/>
        <v>15815.558215738649</v>
      </c>
      <c r="BI479" s="49">
        <f>VLOOKUP(A479,'1_12'!B:Q,16,0)</f>
        <v>30769.199999999997</v>
      </c>
      <c r="BJ479" s="74">
        <f t="shared" si="283"/>
        <v>-14953.641784261348</v>
      </c>
      <c r="BK479" s="50">
        <f t="shared" si="284"/>
        <v>6.1680722556819523E-3</v>
      </c>
    </row>
    <row r="480" spans="1:63" x14ac:dyDescent="0.3">
      <c r="A480" s="79" t="s">
        <v>1206</v>
      </c>
      <c r="B480" s="79" t="s">
        <v>122</v>
      </c>
      <c r="C480" s="79">
        <f>VLOOKUP(B480,Площадь!D:E,2,0)</f>
        <v>36.799999999999997</v>
      </c>
      <c r="D480" s="97"/>
      <c r="E480">
        <v>31</v>
      </c>
      <c r="F480">
        <v>28</v>
      </c>
      <c r="G480">
        <v>31</v>
      </c>
      <c r="H480">
        <v>30</v>
      </c>
      <c r="I480">
        <v>31</v>
      </c>
      <c r="J480">
        <v>30</v>
      </c>
      <c r="K480">
        <v>31</v>
      </c>
      <c r="L480">
        <v>31</v>
      </c>
      <c r="M480">
        <v>30</v>
      </c>
      <c r="N480">
        <v>31</v>
      </c>
      <c r="O480">
        <v>30</v>
      </c>
      <c r="P480">
        <v>31</v>
      </c>
      <c r="Q480">
        <f t="shared" si="286"/>
        <v>365</v>
      </c>
      <c r="R480" s="113">
        <f>VLOOKUP(B480,'Общие показания'!A:H,8,0)</f>
        <v>0.24905115392728014</v>
      </c>
      <c r="S480" s="117">
        <f>VLOOKUP(B480,'Общие показания'!A:P,16,0)</f>
        <v>1.6649488460727202</v>
      </c>
      <c r="T480" s="50">
        <f t="shared" si="255"/>
        <v>0</v>
      </c>
      <c r="U480" s="50">
        <f t="shared" si="256"/>
        <v>0</v>
      </c>
      <c r="V480" s="50">
        <f t="shared" si="257"/>
        <v>0</v>
      </c>
      <c r="W480" s="50">
        <f t="shared" si="258"/>
        <v>0.24905115392728017</v>
      </c>
      <c r="X480" s="50">
        <f t="shared" si="259"/>
        <v>0</v>
      </c>
      <c r="Y480" s="50"/>
      <c r="Z480" s="50"/>
      <c r="AA480" s="50"/>
      <c r="AB480" s="50"/>
      <c r="AC480" s="50"/>
      <c r="AD480" s="50">
        <f t="shared" si="260"/>
        <v>0.63896480510773346</v>
      </c>
      <c r="AE480" s="50">
        <f t="shared" si="261"/>
        <v>0.44650132310152496</v>
      </c>
      <c r="AF480" s="50">
        <f t="shared" si="262"/>
        <v>0.57948271786346162</v>
      </c>
      <c r="AG480" s="50">
        <f t="shared" si="254"/>
        <v>0</v>
      </c>
      <c r="AI480" s="50">
        <f t="shared" si="263"/>
        <v>0</v>
      </c>
      <c r="AJ480" s="50">
        <f t="shared" si="264"/>
        <v>0</v>
      </c>
      <c r="AK480" s="50">
        <f t="shared" si="265"/>
        <v>0</v>
      </c>
      <c r="AL480" s="50">
        <f t="shared" si="266"/>
        <v>0.24752975951319192</v>
      </c>
      <c r="AR480" s="50">
        <f t="shared" si="267"/>
        <v>0.30526462242040453</v>
      </c>
      <c r="AS480" s="50">
        <f t="shared" si="268"/>
        <v>0.32825947394488242</v>
      </c>
      <c r="AT480" s="50">
        <f t="shared" si="269"/>
        <v>0.4729377065020286</v>
      </c>
      <c r="AV480" s="49">
        <f t="shared" si="270"/>
        <v>0</v>
      </c>
      <c r="AW480" s="49">
        <f t="shared" si="271"/>
        <v>0</v>
      </c>
      <c r="AX480" s="49">
        <f t="shared" si="272"/>
        <v>0</v>
      </c>
      <c r="AY480" s="49">
        <f t="shared" si="273"/>
        <v>1333.0019408030657</v>
      </c>
      <c r="AZ480" s="49">
        <f t="shared" si="274"/>
        <v>0</v>
      </c>
      <c r="BA480" s="49">
        <f t="shared" si="275"/>
        <v>0</v>
      </c>
      <c r="BB480" s="49">
        <f t="shared" si="276"/>
        <v>0</v>
      </c>
      <c r="BC480" s="49">
        <f t="shared" si="277"/>
        <v>0</v>
      </c>
      <c r="BD480" s="49">
        <f t="shared" si="278"/>
        <v>0</v>
      </c>
      <c r="BE480" s="49">
        <f t="shared" si="279"/>
        <v>2534.6517060794326</v>
      </c>
      <c r="BF480" s="49">
        <f t="shared" si="280"/>
        <v>2079.7368931594942</v>
      </c>
      <c r="BG480" s="49">
        <f t="shared" si="281"/>
        <v>2825.0752903497473</v>
      </c>
      <c r="BH480" s="73">
        <f t="shared" si="282"/>
        <v>8772.4658303917404</v>
      </c>
      <c r="BI480" s="49">
        <f>VLOOKUP(A480,'1_12'!B:Q,16,0)</f>
        <v>14224.949999999997</v>
      </c>
      <c r="BJ480" s="74">
        <f t="shared" si="283"/>
        <v>-5452.4841696082567</v>
      </c>
      <c r="BK480" s="50">
        <f t="shared" si="284"/>
        <v>7.4003432119123828E-3</v>
      </c>
    </row>
    <row r="481" spans="1:63" x14ac:dyDescent="0.3">
      <c r="A481" s="79" t="s">
        <v>1209</v>
      </c>
      <c r="B481" s="79" t="s">
        <v>107</v>
      </c>
      <c r="C481" s="79">
        <f>VLOOKUP(B481,Площадь!D:E,2,0)</f>
        <v>22.7</v>
      </c>
      <c r="D481" s="97"/>
      <c r="E481">
        <v>31</v>
      </c>
      <c r="F481">
        <v>28</v>
      </c>
      <c r="G481">
        <v>31</v>
      </c>
      <c r="H481">
        <v>30</v>
      </c>
      <c r="I481">
        <v>31</v>
      </c>
      <c r="J481">
        <v>30</v>
      </c>
      <c r="K481">
        <v>31</v>
      </c>
      <c r="L481">
        <v>31</v>
      </c>
      <c r="M481">
        <v>30</v>
      </c>
      <c r="N481">
        <v>31</v>
      </c>
      <c r="O481">
        <v>30</v>
      </c>
      <c r="P481">
        <v>31</v>
      </c>
      <c r="Q481">
        <f t="shared" si="286"/>
        <v>365</v>
      </c>
      <c r="R481" s="113">
        <f>VLOOKUP(B481,'Общие показания'!A:H,8,0)</f>
        <v>0.15362666288449073</v>
      </c>
      <c r="S481" s="117">
        <f>VLOOKUP(B481,'Общие показания'!A:P,16,0)</f>
        <v>0.6233733371155088</v>
      </c>
      <c r="T481" s="50">
        <f t="shared" si="255"/>
        <v>0</v>
      </c>
      <c r="U481" s="50">
        <f t="shared" si="256"/>
        <v>0</v>
      </c>
      <c r="V481" s="50">
        <f t="shared" si="257"/>
        <v>0</v>
      </c>
      <c r="W481" s="50">
        <f t="shared" si="258"/>
        <v>0.15362666288449073</v>
      </c>
      <c r="X481" s="50">
        <f t="shared" si="259"/>
        <v>0</v>
      </c>
      <c r="Y481" s="50"/>
      <c r="Z481" s="50"/>
      <c r="AA481" s="50"/>
      <c r="AB481" s="50"/>
      <c r="AC481" s="50"/>
      <c r="AD481" s="50">
        <f t="shared" si="260"/>
        <v>0.23923475114500384</v>
      </c>
      <c r="AE481" s="50">
        <f t="shared" si="261"/>
        <v>0.16717451738221792</v>
      </c>
      <c r="AF481" s="50">
        <f t="shared" si="262"/>
        <v>0.21696406858828698</v>
      </c>
      <c r="AG481" s="50">
        <f t="shared" si="254"/>
        <v>0</v>
      </c>
      <c r="AI481" s="50">
        <f t="shared" si="263"/>
        <v>0</v>
      </c>
      <c r="AJ481" s="50">
        <f t="shared" si="264"/>
        <v>0</v>
      </c>
      <c r="AK481" s="50">
        <f t="shared" si="265"/>
        <v>0</v>
      </c>
      <c r="AL481" s="50">
        <f t="shared" si="266"/>
        <v>0.15268819404753958</v>
      </c>
      <c r="AR481" s="50">
        <f t="shared" si="267"/>
        <v>0.18830181872128215</v>
      </c>
      <c r="AS481" s="50">
        <f t="shared" si="268"/>
        <v>0.20248614289534869</v>
      </c>
      <c r="AT481" s="50">
        <f t="shared" si="269"/>
        <v>0.29173059613032742</v>
      </c>
      <c r="AV481" s="49">
        <f t="shared" si="270"/>
        <v>0</v>
      </c>
      <c r="AW481" s="49">
        <f t="shared" si="271"/>
        <v>0</v>
      </c>
      <c r="AX481" s="49">
        <f t="shared" si="272"/>
        <v>0</v>
      </c>
      <c r="AY481" s="49">
        <f t="shared" si="273"/>
        <v>822.25934935406497</v>
      </c>
      <c r="AZ481" s="49">
        <f t="shared" si="274"/>
        <v>0</v>
      </c>
      <c r="BA481" s="49">
        <f t="shared" si="275"/>
        <v>0</v>
      </c>
      <c r="BB481" s="49">
        <f t="shared" si="276"/>
        <v>0</v>
      </c>
      <c r="BC481" s="49">
        <f t="shared" si="277"/>
        <v>0</v>
      </c>
      <c r="BD481" s="49">
        <f t="shared" si="278"/>
        <v>0</v>
      </c>
      <c r="BE481" s="49">
        <f t="shared" si="279"/>
        <v>1147.6620666862634</v>
      </c>
      <c r="BF481" s="49">
        <f t="shared" si="280"/>
        <v>992.30229002268879</v>
      </c>
      <c r="BG481" s="49">
        <f t="shared" si="281"/>
        <v>1365.5196101840597</v>
      </c>
      <c r="BH481" s="73">
        <f t="shared" si="282"/>
        <v>4327.743316247077</v>
      </c>
      <c r="BI481" s="49">
        <f>VLOOKUP(A481,'1_12'!B:Q,16,0)</f>
        <v>8774.64</v>
      </c>
      <c r="BJ481" s="74">
        <f t="shared" si="283"/>
        <v>-4446.8966837529224</v>
      </c>
      <c r="BK481" s="50">
        <f t="shared" si="284"/>
        <v>5.9185269889665843E-3</v>
      </c>
    </row>
    <row r="482" spans="1:63" x14ac:dyDescent="0.3">
      <c r="A482" s="79" t="s">
        <v>1213</v>
      </c>
      <c r="B482" s="79" t="s">
        <v>83</v>
      </c>
      <c r="C482" s="79">
        <f>VLOOKUP(B482,Площадь!D:E,2,0)</f>
        <v>32.4</v>
      </c>
      <c r="D482" s="97"/>
      <c r="E482">
        <v>31</v>
      </c>
      <c r="F482">
        <v>28</v>
      </c>
      <c r="G482">
        <v>31</v>
      </c>
      <c r="H482">
        <v>30</v>
      </c>
      <c r="I482">
        <v>31</v>
      </c>
      <c r="J482">
        <v>30</v>
      </c>
      <c r="K482">
        <v>31</v>
      </c>
      <c r="L482">
        <v>31</v>
      </c>
      <c r="M482">
        <v>30</v>
      </c>
      <c r="N482">
        <v>31</v>
      </c>
      <c r="O482">
        <v>30</v>
      </c>
      <c r="P482">
        <v>31</v>
      </c>
      <c r="Q482">
        <f t="shared" si="286"/>
        <v>365</v>
      </c>
      <c r="R482" s="113">
        <f>VLOOKUP(B482,'Общие показания'!A:H,8,0)</f>
        <v>0</v>
      </c>
      <c r="S482" s="117">
        <f>VLOOKUP(B482,'Общие показания'!A:P,16,0)</f>
        <v>1.077</v>
      </c>
      <c r="T482" s="50">
        <f t="shared" si="255"/>
        <v>0</v>
      </c>
      <c r="U482" s="50">
        <f t="shared" si="256"/>
        <v>0</v>
      </c>
      <c r="V482" s="50">
        <f t="shared" si="257"/>
        <v>0</v>
      </c>
      <c r="W482" s="50">
        <f t="shared" si="258"/>
        <v>0</v>
      </c>
      <c r="X482" s="50">
        <f t="shared" si="259"/>
        <v>0</v>
      </c>
      <c r="Y482" s="50"/>
      <c r="Z482" s="50"/>
      <c r="AA482" s="50"/>
      <c r="AB482" s="50"/>
      <c r="AC482" s="50"/>
      <c r="AD482" s="50">
        <f t="shared" si="260"/>
        <v>0.41332506804895064</v>
      </c>
      <c r="AE482" s="50">
        <f t="shared" si="261"/>
        <v>0.28882684661132157</v>
      </c>
      <c r="AF482" s="50">
        <f t="shared" si="262"/>
        <v>0.37484808533972769</v>
      </c>
      <c r="AG482" s="50">
        <f t="shared" si="254"/>
        <v>0</v>
      </c>
      <c r="AI482" s="50">
        <f t="shared" si="263"/>
        <v>0</v>
      </c>
      <c r="AJ482" s="50">
        <f t="shared" si="264"/>
        <v>0</v>
      </c>
      <c r="AK482" s="50">
        <f t="shared" si="265"/>
        <v>0</v>
      </c>
      <c r="AL482" s="50">
        <f t="shared" si="266"/>
        <v>0.21793381000617984</v>
      </c>
      <c r="AR482" s="50">
        <f t="shared" si="267"/>
        <v>0.26876559147883444</v>
      </c>
      <c r="AS482" s="50">
        <f t="shared" si="268"/>
        <v>0.28901105858190734</v>
      </c>
      <c r="AT482" s="50">
        <f t="shared" si="269"/>
        <v>0.41639080681156865</v>
      </c>
      <c r="AV482" s="49">
        <f t="shared" si="270"/>
        <v>0</v>
      </c>
      <c r="AW482" s="49">
        <f t="shared" si="271"/>
        <v>0</v>
      </c>
      <c r="AX482" s="49">
        <f t="shared" si="272"/>
        <v>0</v>
      </c>
      <c r="AY482" s="49">
        <f t="shared" si="273"/>
        <v>585.01280222818889</v>
      </c>
      <c r="AZ482" s="49">
        <f t="shared" si="274"/>
        <v>0</v>
      </c>
      <c r="BA482" s="49">
        <f t="shared" si="275"/>
        <v>0</v>
      </c>
      <c r="BB482" s="49">
        <f t="shared" si="276"/>
        <v>0</v>
      </c>
      <c r="BC482" s="49">
        <f t="shared" si="277"/>
        <v>0</v>
      </c>
      <c r="BD482" s="49">
        <f t="shared" si="278"/>
        <v>0</v>
      </c>
      <c r="BE482" s="49">
        <f t="shared" si="279"/>
        <v>1830.9768828100055</v>
      </c>
      <c r="BF482" s="49">
        <f t="shared" si="280"/>
        <v>1551.1249591844962</v>
      </c>
      <c r="BG482" s="49">
        <f t="shared" si="281"/>
        <v>2123.9700325352537</v>
      </c>
      <c r="BH482" s="73">
        <f t="shared" si="282"/>
        <v>6091.0846767579442</v>
      </c>
      <c r="BI482" s="49">
        <f>VLOOKUP(A482,'1_12'!B:Q,16,0)</f>
        <v>12524.13</v>
      </c>
      <c r="BJ482" s="74">
        <f t="shared" si="283"/>
        <v>-6433.045323242055</v>
      </c>
      <c r="BK482" s="50">
        <f t="shared" si="284"/>
        <v>5.8361658098726593E-3</v>
      </c>
    </row>
    <row r="483" spans="1:63" x14ac:dyDescent="0.3">
      <c r="A483" s="79" t="s">
        <v>627</v>
      </c>
      <c r="B483" s="79" t="s">
        <v>236</v>
      </c>
      <c r="C483" s="79">
        <f>VLOOKUP(B483,Площадь!D:E,2,0)</f>
        <v>58.6</v>
      </c>
      <c r="D483" s="97"/>
      <c r="E483">
        <v>31</v>
      </c>
      <c r="F483">
        <v>28</v>
      </c>
      <c r="G483">
        <v>31</v>
      </c>
      <c r="H483">
        <v>30</v>
      </c>
      <c r="I483">
        <v>31</v>
      </c>
      <c r="J483">
        <v>30</v>
      </c>
      <c r="K483">
        <v>31</v>
      </c>
      <c r="L483">
        <v>31</v>
      </c>
      <c r="M483">
        <v>30</v>
      </c>
      <c r="N483">
        <v>31</v>
      </c>
      <c r="O483">
        <v>30</v>
      </c>
      <c r="P483">
        <v>31</v>
      </c>
      <c r="Q483">
        <f t="shared" si="286"/>
        <v>365</v>
      </c>
      <c r="R483" s="113">
        <f>VLOOKUP(B483,'Общие показания'!A:H,8,0)</f>
        <v>0.39658689185159285</v>
      </c>
      <c r="S483" s="117">
        <f>VLOOKUP(B483,'Общие показания'!A:P,16,0)</f>
        <v>2.2344131081484075</v>
      </c>
      <c r="T483" s="50">
        <f t="shared" si="255"/>
        <v>0</v>
      </c>
      <c r="U483" s="50">
        <f t="shared" si="256"/>
        <v>0</v>
      </c>
      <c r="V483" s="50">
        <f t="shared" si="257"/>
        <v>0</v>
      </c>
      <c r="W483" s="50">
        <f t="shared" si="258"/>
        <v>0.39658689185159285</v>
      </c>
      <c r="X483" s="50">
        <f t="shared" si="259"/>
        <v>0</v>
      </c>
      <c r="Y483" s="50"/>
      <c r="Z483" s="50"/>
      <c r="AA483" s="50"/>
      <c r="AB483" s="50"/>
      <c r="AC483" s="50"/>
      <c r="AD483" s="50">
        <f t="shared" si="260"/>
        <v>0.85751063136017447</v>
      </c>
      <c r="AE483" s="50">
        <f t="shared" si="261"/>
        <v>0.59921865557428633</v>
      </c>
      <c r="AF483" s="50">
        <f t="shared" si="262"/>
        <v>0.77768382121394652</v>
      </c>
      <c r="AG483" s="50">
        <f t="shared" si="254"/>
        <v>0</v>
      </c>
      <c r="AI483" s="50">
        <f t="shared" si="263"/>
        <v>0</v>
      </c>
      <c r="AJ483" s="50">
        <f t="shared" si="264"/>
        <v>0</v>
      </c>
      <c r="AK483" s="50">
        <f t="shared" si="265"/>
        <v>0</v>
      </c>
      <c r="AL483" s="50">
        <f t="shared" si="266"/>
        <v>0.39416423661611544</v>
      </c>
      <c r="AR483" s="50">
        <f t="shared" si="267"/>
        <v>0.48610073026727463</v>
      </c>
      <c r="AS483" s="50">
        <f t="shared" si="268"/>
        <v>0.52271753187962267</v>
      </c>
      <c r="AT483" s="50">
        <f t="shared" si="269"/>
        <v>0.75310189133203476</v>
      </c>
      <c r="AV483" s="49">
        <f t="shared" si="270"/>
        <v>0</v>
      </c>
      <c r="AW483" s="49">
        <f t="shared" si="271"/>
        <v>0</v>
      </c>
      <c r="AX483" s="49">
        <f t="shared" si="272"/>
        <v>0</v>
      </c>
      <c r="AY483" s="49">
        <f t="shared" si="273"/>
        <v>2122.6606992135776</v>
      </c>
      <c r="AZ483" s="49">
        <f t="shared" si="274"/>
        <v>0</v>
      </c>
      <c r="BA483" s="49">
        <f t="shared" si="275"/>
        <v>0</v>
      </c>
      <c r="BB483" s="49">
        <f t="shared" si="276"/>
        <v>0</v>
      </c>
      <c r="BC483" s="49">
        <f t="shared" si="277"/>
        <v>0</v>
      </c>
      <c r="BD483" s="49">
        <f t="shared" si="278"/>
        <v>0</v>
      </c>
      <c r="BE483" s="49">
        <f t="shared" si="279"/>
        <v>3606.7365946982591</v>
      </c>
      <c r="BF483" s="49">
        <f t="shared" si="280"/>
        <v>3011.6806241537756</v>
      </c>
      <c r="BG483" s="49">
        <f t="shared" si="281"/>
        <v>4109.1799353299302</v>
      </c>
      <c r="BH483" s="73">
        <f t="shared" si="282"/>
        <v>12850.257853395542</v>
      </c>
      <c r="BI483" s="49">
        <f>VLOOKUP(A483,'1_12'!B:Q,16,0)</f>
        <v>22651.74</v>
      </c>
      <c r="BJ483" s="74">
        <f t="shared" si="283"/>
        <v>-9801.4821466044596</v>
      </c>
      <c r="BK483" s="50">
        <f t="shared" si="284"/>
        <v>6.8075716582694078E-3</v>
      </c>
    </row>
    <row r="484" spans="1:63" x14ac:dyDescent="0.3">
      <c r="A484" s="79" t="s">
        <v>1570</v>
      </c>
      <c r="B484" s="79" t="s">
        <v>75</v>
      </c>
      <c r="C484" s="79">
        <f>VLOOKUP(B484,Площадь!D:E,2,0)</f>
        <v>33.1</v>
      </c>
      <c r="D484" s="97"/>
      <c r="E484">
        <v>31</v>
      </c>
      <c r="F484">
        <v>28</v>
      </c>
      <c r="G484">
        <v>31</v>
      </c>
      <c r="H484">
        <v>30</v>
      </c>
      <c r="I484">
        <v>31</v>
      </c>
      <c r="J484">
        <v>30</v>
      </c>
      <c r="K484">
        <v>31</v>
      </c>
      <c r="L484">
        <v>31</v>
      </c>
      <c r="M484">
        <v>30</v>
      </c>
      <c r="N484">
        <v>31</v>
      </c>
      <c r="O484">
        <v>30</v>
      </c>
      <c r="P484">
        <v>31</v>
      </c>
      <c r="Q484">
        <f t="shared" si="286"/>
        <v>365</v>
      </c>
      <c r="R484" s="113">
        <f>VLOOKUP(B484,'Общие показания'!A:H,8,0)</f>
        <v>0.5</v>
      </c>
      <c r="S484" s="117">
        <f>VLOOKUP(B484,'Общие показания'!A:P,16,0)</f>
        <v>0.86100000000000065</v>
      </c>
      <c r="T484" s="50">
        <f t="shared" si="255"/>
        <v>0</v>
      </c>
      <c r="U484" s="50">
        <f t="shared" si="256"/>
        <v>0</v>
      </c>
      <c r="V484" s="50">
        <f t="shared" si="257"/>
        <v>0</v>
      </c>
      <c r="W484" s="50">
        <f t="shared" si="258"/>
        <v>0.5</v>
      </c>
      <c r="X484" s="50">
        <f t="shared" si="259"/>
        <v>0</v>
      </c>
      <c r="Y484" s="50"/>
      <c r="Z484" s="50"/>
      <c r="AA484" s="50"/>
      <c r="AB484" s="50"/>
      <c r="AC484" s="50"/>
      <c r="AD484" s="50">
        <f t="shared" si="260"/>
        <v>0.33042978977729509</v>
      </c>
      <c r="AE484" s="50">
        <f t="shared" si="261"/>
        <v>0.23090057096782551</v>
      </c>
      <c r="AF484" s="50">
        <f t="shared" si="262"/>
        <v>0.29966963925488005</v>
      </c>
      <c r="AG484" s="50">
        <f t="shared" si="254"/>
        <v>0</v>
      </c>
      <c r="AI484" s="50">
        <f t="shared" si="263"/>
        <v>0</v>
      </c>
      <c r="AJ484" s="50">
        <f t="shared" si="264"/>
        <v>0</v>
      </c>
      <c r="AK484" s="50">
        <f t="shared" si="265"/>
        <v>0</v>
      </c>
      <c r="AL484" s="50">
        <f t="shared" si="266"/>
        <v>0.22264225651865907</v>
      </c>
      <c r="AR484" s="50">
        <f t="shared" si="267"/>
        <v>0.2745722554922661</v>
      </c>
      <c r="AS484" s="50">
        <f t="shared" si="268"/>
        <v>0.29525512466238069</v>
      </c>
      <c r="AT484" s="50">
        <f t="shared" si="269"/>
        <v>0.42538690448959643</v>
      </c>
      <c r="AV484" s="49">
        <f t="shared" si="270"/>
        <v>0</v>
      </c>
      <c r="AW484" s="49">
        <f t="shared" si="271"/>
        <v>0</v>
      </c>
      <c r="AX484" s="49">
        <f t="shared" si="272"/>
        <v>0</v>
      </c>
      <c r="AY484" s="49">
        <f t="shared" si="273"/>
        <v>1939.8319677084278</v>
      </c>
      <c r="AZ484" s="49">
        <f t="shared" si="274"/>
        <v>0</v>
      </c>
      <c r="BA484" s="49">
        <f t="shared" si="275"/>
        <v>0</v>
      </c>
      <c r="BB484" s="49">
        <f t="shared" si="276"/>
        <v>0</v>
      </c>
      <c r="BC484" s="49">
        <f t="shared" si="277"/>
        <v>0</v>
      </c>
      <c r="BD484" s="49">
        <f t="shared" si="278"/>
        <v>0</v>
      </c>
      <c r="BE484" s="49">
        <f t="shared" si="279"/>
        <v>1624.0432902397995</v>
      </c>
      <c r="BF484" s="49">
        <f t="shared" si="280"/>
        <v>1412.3913031219006</v>
      </c>
      <c r="BG484" s="49">
        <f t="shared" si="281"/>
        <v>1946.3127837659229</v>
      </c>
      <c r="BH484" s="73">
        <f t="shared" si="282"/>
        <v>6922.579344836051</v>
      </c>
      <c r="BI484" s="49">
        <f>VLOOKUP(A484,'1_12'!B:Q,16,0)</f>
        <v>12794.759999999998</v>
      </c>
      <c r="BJ484" s="74">
        <f t="shared" si="283"/>
        <v>-5872.1806551639474</v>
      </c>
      <c r="BK484" s="50">
        <f t="shared" si="284"/>
        <v>6.4925894792620918E-3</v>
      </c>
    </row>
    <row r="485" spans="1:63" x14ac:dyDescent="0.3">
      <c r="A485" s="79" t="s">
        <v>2054</v>
      </c>
      <c r="B485" s="79" t="s">
        <v>244</v>
      </c>
      <c r="C485" s="79">
        <f>VLOOKUP(B485,Площадь!D:E,2,0)</f>
        <v>69.8</v>
      </c>
      <c r="D485" s="97"/>
      <c r="E485">
        <v>31</v>
      </c>
      <c r="F485">
        <v>28</v>
      </c>
      <c r="G485">
        <v>31</v>
      </c>
      <c r="H485">
        <v>30</v>
      </c>
      <c r="I485">
        <v>31</v>
      </c>
      <c r="J485">
        <v>30</v>
      </c>
      <c r="K485">
        <v>31</v>
      </c>
      <c r="L485">
        <v>31</v>
      </c>
      <c r="M485">
        <v>30</v>
      </c>
      <c r="N485">
        <v>31</v>
      </c>
      <c r="O485">
        <v>30</v>
      </c>
      <c r="P485">
        <v>31</v>
      </c>
      <c r="Q485">
        <f t="shared" si="286"/>
        <v>365</v>
      </c>
      <c r="R485" s="113">
        <f>VLOOKUP(B485,'Общие показания'!A:H,8,0)</f>
        <v>0.47238506913380851</v>
      </c>
      <c r="S485" s="117">
        <f>VLOOKUP(B485,'Общие показания'!A:P,16,0)</f>
        <v>2.5316149308661942</v>
      </c>
      <c r="T485" s="50">
        <f t="shared" si="255"/>
        <v>0</v>
      </c>
      <c r="U485" s="50">
        <f t="shared" si="256"/>
        <v>0</v>
      </c>
      <c r="V485" s="50">
        <f t="shared" si="257"/>
        <v>0</v>
      </c>
      <c r="W485" s="50">
        <f t="shared" si="258"/>
        <v>0.47238506913380851</v>
      </c>
      <c r="X485" s="50">
        <f t="shared" si="259"/>
        <v>0</v>
      </c>
      <c r="Y485" s="50"/>
      <c r="Z485" s="50"/>
      <c r="AA485" s="50"/>
      <c r="AB485" s="50"/>
      <c r="AC485" s="50"/>
      <c r="AD485" s="50">
        <f t="shared" si="260"/>
        <v>0.9715690933834813</v>
      </c>
      <c r="AE485" s="50">
        <f t="shared" si="261"/>
        <v>0.6789214088358605</v>
      </c>
      <c r="AF485" s="50">
        <f t="shared" si="262"/>
        <v>0.88112442864685236</v>
      </c>
      <c r="AG485" s="50">
        <f t="shared" si="254"/>
        <v>0</v>
      </c>
      <c r="AI485" s="50">
        <f t="shared" si="263"/>
        <v>0</v>
      </c>
      <c r="AJ485" s="50">
        <f t="shared" si="264"/>
        <v>0</v>
      </c>
      <c r="AK485" s="50">
        <f t="shared" si="265"/>
        <v>0</v>
      </c>
      <c r="AL485" s="50">
        <f t="shared" si="266"/>
        <v>0.46949938081578246</v>
      </c>
      <c r="AR485" s="50">
        <f t="shared" si="267"/>
        <v>0.57900735448218044</v>
      </c>
      <c r="AS485" s="50">
        <f t="shared" si="268"/>
        <v>0.62262258916719548</v>
      </c>
      <c r="AT485" s="50">
        <f t="shared" si="269"/>
        <v>0.89703945418047815</v>
      </c>
      <c r="AV485" s="49">
        <f t="shared" si="270"/>
        <v>0</v>
      </c>
      <c r="AW485" s="49">
        <f t="shared" si="271"/>
        <v>0</v>
      </c>
      <c r="AX485" s="49">
        <f t="shared" si="272"/>
        <v>0</v>
      </c>
      <c r="AY485" s="49">
        <f t="shared" si="273"/>
        <v>2528.356942066684</v>
      </c>
      <c r="AZ485" s="49">
        <f t="shared" si="274"/>
        <v>0</v>
      </c>
      <c r="BA485" s="49">
        <f t="shared" si="275"/>
        <v>0</v>
      </c>
      <c r="BB485" s="49">
        <f t="shared" si="276"/>
        <v>0</v>
      </c>
      <c r="BC485" s="49">
        <f t="shared" si="277"/>
        <v>0</v>
      </c>
      <c r="BD485" s="49">
        <f t="shared" si="278"/>
        <v>0</v>
      </c>
      <c r="BE485" s="49">
        <f t="shared" si="279"/>
        <v>4162.3053935926682</v>
      </c>
      <c r="BF485" s="49">
        <f t="shared" si="280"/>
        <v>3493.8126464794832</v>
      </c>
      <c r="BG485" s="49">
        <f t="shared" si="281"/>
        <v>4773.232000506373</v>
      </c>
      <c r="BH485" s="73">
        <f t="shared" si="282"/>
        <v>14957.70698264521</v>
      </c>
      <c r="BI485" s="49">
        <f>VLOOKUP(A485,'1_12'!B:Q,16,0)</f>
        <v>26981.01</v>
      </c>
      <c r="BJ485" s="74">
        <f t="shared" si="283"/>
        <v>-12023.303017354789</v>
      </c>
      <c r="BK485" s="50">
        <f t="shared" si="284"/>
        <v>6.6525415217832369E-3</v>
      </c>
    </row>
    <row r="486" spans="1:63" x14ac:dyDescent="0.3">
      <c r="A486" s="79" t="s">
        <v>1592</v>
      </c>
      <c r="B486" s="79" t="s">
        <v>328</v>
      </c>
      <c r="C486" s="79">
        <f>VLOOKUP(B486,Площадь!D:E,2,0)</f>
        <v>79.599999999999994</v>
      </c>
      <c r="D486" s="97"/>
      <c r="E486">
        <v>31</v>
      </c>
      <c r="F486">
        <v>28</v>
      </c>
      <c r="G486">
        <v>31</v>
      </c>
      <c r="H486">
        <v>30</v>
      </c>
      <c r="I486">
        <v>31</v>
      </c>
      <c r="J486">
        <v>30</v>
      </c>
      <c r="K486">
        <v>31</v>
      </c>
      <c r="L486">
        <v>31</v>
      </c>
      <c r="M486">
        <v>30</v>
      </c>
      <c r="N486">
        <v>31</v>
      </c>
      <c r="O486">
        <v>30</v>
      </c>
      <c r="P486">
        <v>31</v>
      </c>
      <c r="Q486">
        <f t="shared" si="286"/>
        <v>365</v>
      </c>
      <c r="R486" s="113">
        <f>VLOOKUP(B486,'Общие показания'!A:H,8,0)</f>
        <v>0.53870847425574719</v>
      </c>
      <c r="S486" s="117">
        <f>VLOOKUP(B486,'Общие показания'!A:P,16,0)</f>
        <v>1.6472915257442526</v>
      </c>
      <c r="T486" s="50">
        <f t="shared" si="255"/>
        <v>0</v>
      </c>
      <c r="U486" s="50">
        <f t="shared" si="256"/>
        <v>0</v>
      </c>
      <c r="V486" s="50">
        <f t="shared" si="257"/>
        <v>0</v>
      </c>
      <c r="W486" s="50">
        <f t="shared" si="258"/>
        <v>0.53870847425574719</v>
      </c>
      <c r="X486" s="50">
        <f t="shared" si="259"/>
        <v>0</v>
      </c>
      <c r="Y486" s="50"/>
      <c r="Z486" s="50"/>
      <c r="AA486" s="50"/>
      <c r="AB486" s="50"/>
      <c r="AC486" s="50"/>
      <c r="AD486" s="50">
        <f t="shared" si="260"/>
        <v>0.63218837694958496</v>
      </c>
      <c r="AE486" s="50">
        <f t="shared" si="261"/>
        <v>0.44176603234007905</v>
      </c>
      <c r="AF486" s="50">
        <f t="shared" si="262"/>
        <v>0.57333711645458851</v>
      </c>
      <c r="AG486" s="50">
        <f t="shared" si="254"/>
        <v>0</v>
      </c>
      <c r="AI486" s="50">
        <f t="shared" si="263"/>
        <v>0</v>
      </c>
      <c r="AJ486" s="50">
        <f t="shared" si="264"/>
        <v>0</v>
      </c>
      <c r="AK486" s="50">
        <f t="shared" si="265"/>
        <v>0</v>
      </c>
      <c r="AL486" s="50">
        <f t="shared" si="266"/>
        <v>0.53541763199049119</v>
      </c>
      <c r="AR486" s="50">
        <f t="shared" si="267"/>
        <v>0.66030065067022292</v>
      </c>
      <c r="AS486" s="50">
        <f t="shared" si="268"/>
        <v>0.71003951429382173</v>
      </c>
      <c r="AT486" s="50">
        <f t="shared" si="269"/>
        <v>1.0229848216728661</v>
      </c>
      <c r="AV486" s="49">
        <f t="shared" si="270"/>
        <v>0</v>
      </c>
      <c r="AW486" s="49">
        <f t="shared" si="271"/>
        <v>0</v>
      </c>
      <c r="AX486" s="49">
        <f t="shared" si="272"/>
        <v>0</v>
      </c>
      <c r="AY486" s="49">
        <f t="shared" si="273"/>
        <v>2883.3411545631525</v>
      </c>
      <c r="AZ486" s="49">
        <f t="shared" si="274"/>
        <v>0</v>
      </c>
      <c r="BA486" s="49">
        <f t="shared" si="275"/>
        <v>0</v>
      </c>
      <c r="BB486" s="49">
        <f t="shared" si="276"/>
        <v>0</v>
      </c>
      <c r="BC486" s="49">
        <f t="shared" si="277"/>
        <v>0</v>
      </c>
      <c r="BD486" s="49">
        <f t="shared" si="278"/>
        <v>0</v>
      </c>
      <c r="BE486" s="49">
        <f t="shared" si="279"/>
        <v>3469.5058461815079</v>
      </c>
      <c r="BF486" s="49">
        <f t="shared" si="280"/>
        <v>3091.8607371621779</v>
      </c>
      <c r="BG486" s="49">
        <f t="shared" si="281"/>
        <v>4285.1027578318135</v>
      </c>
      <c r="BH486" s="73">
        <f t="shared" si="282"/>
        <v>13729.810495738651</v>
      </c>
      <c r="BI486" s="49">
        <f>VLOOKUP(A486,'1_12'!B:Q,16,0)</f>
        <v>30769.199999999997</v>
      </c>
      <c r="BJ486" s="74">
        <f t="shared" si="283"/>
        <v>-17039.389504261344</v>
      </c>
      <c r="BK486" s="50">
        <f t="shared" si="284"/>
        <v>5.3546300446266773E-3</v>
      </c>
    </row>
    <row r="487" spans="1:63" x14ac:dyDescent="0.3">
      <c r="A487" s="79" t="s">
        <v>2245</v>
      </c>
      <c r="B487" s="79" t="s">
        <v>179</v>
      </c>
      <c r="C487" s="79">
        <f>VLOOKUP(B487,Площадь!D:E,2,0)</f>
        <v>36.799999999999997</v>
      </c>
      <c r="D487" s="97"/>
      <c r="E487">
        <v>31</v>
      </c>
      <c r="F487">
        <v>28</v>
      </c>
      <c r="G487">
        <v>31</v>
      </c>
      <c r="H487">
        <v>30</v>
      </c>
      <c r="I487">
        <v>31</v>
      </c>
      <c r="J487">
        <v>30</v>
      </c>
      <c r="K487">
        <v>31</v>
      </c>
      <c r="L487">
        <v>31</v>
      </c>
      <c r="M487">
        <v>30</v>
      </c>
      <c r="N487">
        <v>31</v>
      </c>
      <c r="O487">
        <v>30</v>
      </c>
      <c r="P487">
        <v>31</v>
      </c>
      <c r="Q487">
        <f t="shared" si="286"/>
        <v>365</v>
      </c>
      <c r="R487" s="113">
        <f>VLOOKUP(B487,'Общие показания'!A:H,8,0)</f>
        <v>0.24905115392728014</v>
      </c>
      <c r="S487" s="117">
        <f>VLOOKUP(B487,'Общие показания'!A:P,16,0)</f>
        <v>1.3439488460727196</v>
      </c>
      <c r="T487" s="50">
        <f t="shared" si="255"/>
        <v>0</v>
      </c>
      <c r="U487" s="50">
        <f t="shared" si="256"/>
        <v>0</v>
      </c>
      <c r="V487" s="50">
        <f t="shared" si="257"/>
        <v>0</v>
      </c>
      <c r="W487" s="50">
        <f t="shared" si="258"/>
        <v>0.24905115392728017</v>
      </c>
      <c r="X487" s="50">
        <f t="shared" si="259"/>
        <v>0</v>
      </c>
      <c r="Y487" s="50"/>
      <c r="Z487" s="50"/>
      <c r="AA487" s="50"/>
      <c r="AB487" s="50"/>
      <c r="AC487" s="50"/>
      <c r="AD487" s="50">
        <f t="shared" si="260"/>
        <v>0.51577321100957807</v>
      </c>
      <c r="AE487" s="50">
        <f t="shared" si="261"/>
        <v>0.3604164412424401</v>
      </c>
      <c r="AF487" s="50">
        <f t="shared" si="262"/>
        <v>0.46775919382070136</v>
      </c>
      <c r="AG487" s="50">
        <f t="shared" si="254"/>
        <v>0</v>
      </c>
      <c r="AI487" s="50">
        <f t="shared" si="263"/>
        <v>0</v>
      </c>
      <c r="AJ487" s="50">
        <f t="shared" si="264"/>
        <v>0</v>
      </c>
      <c r="AK487" s="50">
        <f t="shared" si="265"/>
        <v>0</v>
      </c>
      <c r="AL487" s="50">
        <f t="shared" si="266"/>
        <v>0.24752975951319192</v>
      </c>
      <c r="AR487" s="50">
        <f t="shared" si="267"/>
        <v>0.30526462242040453</v>
      </c>
      <c r="AS487" s="50">
        <f t="shared" si="268"/>
        <v>0.32825947394488242</v>
      </c>
      <c r="AT487" s="50">
        <f t="shared" si="269"/>
        <v>0.4729377065020286</v>
      </c>
      <c r="AV487" s="49">
        <f t="shared" si="270"/>
        <v>0</v>
      </c>
      <c r="AW487" s="49">
        <f t="shared" si="271"/>
        <v>0</v>
      </c>
      <c r="AX487" s="49">
        <f t="shared" si="272"/>
        <v>0</v>
      </c>
      <c r="AY487" s="49">
        <f t="shared" si="273"/>
        <v>1333.0019408030657</v>
      </c>
      <c r="AZ487" s="49">
        <f t="shared" si="274"/>
        <v>0</v>
      </c>
      <c r="BA487" s="49">
        <f t="shared" si="275"/>
        <v>0</v>
      </c>
      <c r="BB487" s="49">
        <f t="shared" si="276"/>
        <v>0</v>
      </c>
      <c r="BC487" s="49">
        <f t="shared" si="277"/>
        <v>0</v>
      </c>
      <c r="BD487" s="49">
        <f t="shared" si="278"/>
        <v>0</v>
      </c>
      <c r="BE487" s="49">
        <f t="shared" si="279"/>
        <v>2203.9611185461081</v>
      </c>
      <c r="BF487" s="49">
        <f t="shared" si="280"/>
        <v>1848.6540796922411</v>
      </c>
      <c r="BG487" s="49">
        <f t="shared" si="281"/>
        <v>2525.1691313503234</v>
      </c>
      <c r="BH487" s="73">
        <f t="shared" si="282"/>
        <v>7910.7862703917381</v>
      </c>
      <c r="BI487" s="49">
        <f>VLOOKUP(A487,'1_12'!B:Q,16,0)</f>
        <v>14224.949999999997</v>
      </c>
      <c r="BJ487" s="74">
        <f t="shared" si="283"/>
        <v>-6314.163729608259</v>
      </c>
      <c r="BK487" s="50">
        <f t="shared" si="284"/>
        <v>6.6734410379993376E-3</v>
      </c>
    </row>
    <row r="488" spans="1:63" x14ac:dyDescent="0.3">
      <c r="A488" s="79" t="s">
        <v>1540</v>
      </c>
      <c r="B488" s="79" t="s">
        <v>226</v>
      </c>
      <c r="C488" s="79">
        <f>VLOOKUP(B488,Площадь!D:E,2,0)</f>
        <v>22.7</v>
      </c>
      <c r="D488" s="97"/>
      <c r="E488">
        <v>31</v>
      </c>
      <c r="F488">
        <v>28</v>
      </c>
      <c r="G488">
        <v>31</v>
      </c>
      <c r="H488">
        <v>30</v>
      </c>
      <c r="I488">
        <v>31</v>
      </c>
      <c r="J488">
        <v>30</v>
      </c>
      <c r="K488">
        <v>31</v>
      </c>
      <c r="L488">
        <v>31</v>
      </c>
      <c r="M488">
        <v>30</v>
      </c>
      <c r="N488">
        <v>31</v>
      </c>
      <c r="O488">
        <v>30</v>
      </c>
      <c r="P488">
        <v>31</v>
      </c>
      <c r="Q488">
        <f t="shared" si="286"/>
        <v>365</v>
      </c>
      <c r="R488" s="113">
        <f>VLOOKUP(B488,'Общие показания'!A:H,8,0)</f>
        <v>0.15362666288449073</v>
      </c>
      <c r="S488" s="117">
        <f>VLOOKUP(B488,'Общие показания'!A:P,16,0)</f>
        <v>1.3563733371155093</v>
      </c>
      <c r="T488" s="50">
        <f t="shared" si="255"/>
        <v>0</v>
      </c>
      <c r="U488" s="50">
        <f t="shared" si="256"/>
        <v>0</v>
      </c>
      <c r="V488" s="50">
        <f t="shared" si="257"/>
        <v>0</v>
      </c>
      <c r="W488" s="50">
        <f t="shared" si="258"/>
        <v>0.15362666288449073</v>
      </c>
      <c r="X488" s="50">
        <f t="shared" si="259"/>
        <v>0</v>
      </c>
      <c r="Y488" s="50"/>
      <c r="Z488" s="50"/>
      <c r="AA488" s="50"/>
      <c r="AB488" s="50"/>
      <c r="AC488" s="50"/>
      <c r="AD488" s="50">
        <f t="shared" si="260"/>
        <v>0.52054141305761392</v>
      </c>
      <c r="AE488" s="50">
        <f t="shared" si="261"/>
        <v>0.36374840648723084</v>
      </c>
      <c r="AF488" s="50">
        <f t="shared" si="262"/>
        <v>0.47208351757066452</v>
      </c>
      <c r="AG488" s="50">
        <f t="shared" si="254"/>
        <v>0</v>
      </c>
      <c r="AI488" s="50">
        <f t="shared" si="263"/>
        <v>0</v>
      </c>
      <c r="AJ488" s="50">
        <f t="shared" si="264"/>
        <v>0</v>
      </c>
      <c r="AK488" s="50">
        <f t="shared" si="265"/>
        <v>0</v>
      </c>
      <c r="AL488" s="50">
        <f t="shared" si="266"/>
        <v>0.15268819404753958</v>
      </c>
      <c r="AR488" s="50">
        <f t="shared" si="267"/>
        <v>0.18830181872128215</v>
      </c>
      <c r="AS488" s="50">
        <f t="shared" si="268"/>
        <v>0.20248614289534869</v>
      </c>
      <c r="AT488" s="50">
        <f t="shared" si="269"/>
        <v>0.29173059613032742</v>
      </c>
      <c r="AV488" s="49">
        <f t="shared" si="270"/>
        <v>0</v>
      </c>
      <c r="AW488" s="49">
        <f t="shared" si="271"/>
        <v>0</v>
      </c>
      <c r="AX488" s="49">
        <f t="shared" si="272"/>
        <v>0</v>
      </c>
      <c r="AY488" s="49">
        <f t="shared" si="273"/>
        <v>822.25934935406497</v>
      </c>
      <c r="AZ488" s="49">
        <f t="shared" si="274"/>
        <v>0</v>
      </c>
      <c r="BA488" s="49">
        <f t="shared" si="275"/>
        <v>0</v>
      </c>
      <c r="BB488" s="49">
        <f t="shared" si="276"/>
        <v>0</v>
      </c>
      <c r="BC488" s="49">
        <f t="shared" si="277"/>
        <v>0</v>
      </c>
      <c r="BD488" s="49">
        <f t="shared" si="278"/>
        <v>0</v>
      </c>
      <c r="BE488" s="49">
        <f t="shared" si="279"/>
        <v>1902.7904176579975</v>
      </c>
      <c r="BF488" s="49">
        <f t="shared" si="280"/>
        <v>1519.9773749806213</v>
      </c>
      <c r="BG488" s="49">
        <f t="shared" si="281"/>
        <v>2050.3520542543947</v>
      </c>
      <c r="BH488" s="73">
        <f t="shared" si="282"/>
        <v>6295.3791962470787</v>
      </c>
      <c r="BI488" s="49">
        <f>VLOOKUP(A488,'1_12'!B:Q,16,0)</f>
        <v>8774.64</v>
      </c>
      <c r="BJ488" s="74">
        <f t="shared" si="283"/>
        <v>-2479.2608037529208</v>
      </c>
      <c r="BK488" s="50">
        <f t="shared" si="284"/>
        <v>8.6094227305231214E-3</v>
      </c>
    </row>
    <row r="489" spans="1:63" x14ac:dyDescent="0.3">
      <c r="A489" s="79" t="s">
        <v>2055</v>
      </c>
      <c r="B489" s="79" t="s">
        <v>183</v>
      </c>
      <c r="C489" s="79">
        <f>VLOOKUP(B489,Площадь!D:E,2,0)</f>
        <v>32.4</v>
      </c>
      <c r="D489" s="97"/>
      <c r="E489">
        <v>31</v>
      </c>
      <c r="F489">
        <v>28</v>
      </c>
      <c r="G489">
        <v>31</v>
      </c>
      <c r="H489">
        <v>30</v>
      </c>
      <c r="I489">
        <v>31</v>
      </c>
      <c r="J489">
        <v>30</v>
      </c>
      <c r="K489">
        <v>31</v>
      </c>
      <c r="L489">
        <v>31</v>
      </c>
      <c r="M489">
        <v>30</v>
      </c>
      <c r="N489">
        <v>31</v>
      </c>
      <c r="O489">
        <v>30</v>
      </c>
      <c r="P489">
        <v>31</v>
      </c>
      <c r="Q489">
        <f t="shared" si="286"/>
        <v>365</v>
      </c>
      <c r="R489" s="113">
        <f>VLOOKUP(B489,'Общие показания'!A:H,8,0)</f>
        <v>0.745</v>
      </c>
      <c r="S489" s="117">
        <f>VLOOKUP(B489,'Общие показания'!A:P,16,0)</f>
        <v>1.5520000000000014</v>
      </c>
      <c r="T489" s="50">
        <f t="shared" si="255"/>
        <v>0</v>
      </c>
      <c r="U489" s="50">
        <f t="shared" si="256"/>
        <v>0</v>
      </c>
      <c r="V489" s="50">
        <f t="shared" si="257"/>
        <v>0</v>
      </c>
      <c r="W489" s="50">
        <f t="shared" si="258"/>
        <v>0.745</v>
      </c>
      <c r="X489" s="50">
        <f t="shared" si="259"/>
        <v>0</v>
      </c>
      <c r="Y489" s="50"/>
      <c r="Z489" s="50"/>
      <c r="AA489" s="50"/>
      <c r="AB489" s="50"/>
      <c r="AC489" s="50"/>
      <c r="AD489" s="50">
        <f t="shared" si="260"/>
        <v>0.59561792535930547</v>
      </c>
      <c r="AE489" s="50">
        <f t="shared" si="261"/>
        <v>0.41621101758660306</v>
      </c>
      <c r="AF489" s="50">
        <f t="shared" si="262"/>
        <v>0.54017105705409274</v>
      </c>
      <c r="AG489" s="50">
        <f t="shared" si="254"/>
        <v>0</v>
      </c>
      <c r="AI489" s="50">
        <f t="shared" si="263"/>
        <v>0</v>
      </c>
      <c r="AJ489" s="50">
        <f t="shared" si="264"/>
        <v>0</v>
      </c>
      <c r="AK489" s="50">
        <f t="shared" si="265"/>
        <v>0</v>
      </c>
      <c r="AL489" s="50">
        <f t="shared" si="266"/>
        <v>0.21793381000617984</v>
      </c>
      <c r="AR489" s="50">
        <f t="shared" si="267"/>
        <v>0.26876559147883444</v>
      </c>
      <c r="AS489" s="50">
        <f t="shared" si="268"/>
        <v>0.28901105858190734</v>
      </c>
      <c r="AT489" s="50">
        <f t="shared" si="269"/>
        <v>0.41639080681156865</v>
      </c>
      <c r="AV489" s="49">
        <f t="shared" si="270"/>
        <v>0</v>
      </c>
      <c r="AW489" s="49">
        <f t="shared" si="271"/>
        <v>0</v>
      </c>
      <c r="AX489" s="49">
        <f t="shared" si="272"/>
        <v>0</v>
      </c>
      <c r="AY489" s="49">
        <f t="shared" si="273"/>
        <v>2584.8610022281891</v>
      </c>
      <c r="AZ489" s="49">
        <f t="shared" si="274"/>
        <v>0</v>
      </c>
      <c r="BA489" s="49">
        <f t="shared" si="275"/>
        <v>0</v>
      </c>
      <c r="BB489" s="49">
        <f t="shared" si="276"/>
        <v>0</v>
      </c>
      <c r="BC489" s="49">
        <f t="shared" si="277"/>
        <v>0</v>
      </c>
      <c r="BD489" s="49">
        <f t="shared" si="278"/>
        <v>0</v>
      </c>
      <c r="BE489" s="49">
        <f t="shared" si="279"/>
        <v>2320.3165372596295</v>
      </c>
      <c r="BF489" s="49">
        <f t="shared" si="280"/>
        <v>1893.0699323837027</v>
      </c>
      <c r="BG489" s="49">
        <f t="shared" si="281"/>
        <v>2567.7564048864269</v>
      </c>
      <c r="BH489" s="73">
        <f t="shared" si="282"/>
        <v>9366.0038767579481</v>
      </c>
      <c r="BI489" s="49">
        <f>VLOOKUP(A489,'1_12'!B:Q,16,0)</f>
        <v>12524.13</v>
      </c>
      <c r="BJ489" s="74">
        <f t="shared" si="283"/>
        <v>-3158.1261232420511</v>
      </c>
      <c r="BK489" s="50">
        <f t="shared" si="284"/>
        <v>8.9740258921771898E-3</v>
      </c>
    </row>
    <row r="490" spans="1:63" x14ac:dyDescent="0.3">
      <c r="A490" s="79" t="s">
        <v>1159</v>
      </c>
      <c r="B490" s="79" t="s">
        <v>45</v>
      </c>
      <c r="C490" s="79">
        <f>VLOOKUP(B490,Площадь!D:E,2,0)</f>
        <v>58.6</v>
      </c>
      <c r="D490" s="97"/>
      <c r="E490">
        <v>31</v>
      </c>
      <c r="F490">
        <v>28</v>
      </c>
      <c r="G490">
        <v>31</v>
      </c>
      <c r="H490">
        <v>30</v>
      </c>
      <c r="I490">
        <v>31</v>
      </c>
      <c r="J490">
        <v>30</v>
      </c>
      <c r="K490">
        <v>31</v>
      </c>
      <c r="L490">
        <v>31</v>
      </c>
      <c r="M490">
        <v>30</v>
      </c>
      <c r="N490">
        <v>31</v>
      </c>
      <c r="O490">
        <v>30</v>
      </c>
      <c r="P490">
        <v>31</v>
      </c>
      <c r="Q490">
        <f t="shared" si="286"/>
        <v>365</v>
      </c>
      <c r="R490" s="113">
        <f>VLOOKUP(B490,'Общие показания'!A:H,8,0)</f>
        <v>0.39658689185159285</v>
      </c>
      <c r="S490" s="117">
        <f>VLOOKUP(B490,'Общие показания'!A:P,16,0)</f>
        <v>2.2034131081484034</v>
      </c>
      <c r="T490" s="50">
        <f t="shared" si="255"/>
        <v>0</v>
      </c>
      <c r="U490" s="50">
        <f t="shared" si="256"/>
        <v>0</v>
      </c>
      <c r="V490" s="50">
        <f t="shared" si="257"/>
        <v>0</v>
      </c>
      <c r="W490" s="50">
        <f t="shared" si="258"/>
        <v>0.39658689185159285</v>
      </c>
      <c r="X490" s="50">
        <f t="shared" si="259"/>
        <v>0</v>
      </c>
      <c r="Y490" s="50"/>
      <c r="Z490" s="50"/>
      <c r="AA490" s="50"/>
      <c r="AB490" s="50"/>
      <c r="AC490" s="50"/>
      <c r="AD490" s="50">
        <f t="shared" si="260"/>
        <v>0.84561362383044458</v>
      </c>
      <c r="AE490" s="50">
        <f t="shared" si="261"/>
        <v>0.59090516231063528</v>
      </c>
      <c r="AF490" s="50">
        <f t="shared" si="262"/>
        <v>0.76689432200732344</v>
      </c>
      <c r="AG490" s="50">
        <f t="shared" si="254"/>
        <v>0</v>
      </c>
      <c r="AI490" s="50">
        <f t="shared" si="263"/>
        <v>0</v>
      </c>
      <c r="AJ490" s="50">
        <f t="shared" si="264"/>
        <v>0</v>
      </c>
      <c r="AK490" s="50">
        <f t="shared" si="265"/>
        <v>0</v>
      </c>
      <c r="AL490" s="50">
        <f t="shared" si="266"/>
        <v>0.39416423661611544</v>
      </c>
      <c r="AR490" s="50">
        <f t="shared" si="267"/>
        <v>0.48610073026727463</v>
      </c>
      <c r="AS490" s="50">
        <f t="shared" si="268"/>
        <v>0.52271753187962267</v>
      </c>
      <c r="AT490" s="50">
        <f t="shared" si="269"/>
        <v>0.75310189133203476</v>
      </c>
      <c r="AV490" s="49">
        <f t="shared" si="270"/>
        <v>0</v>
      </c>
      <c r="AW490" s="49">
        <f t="shared" si="271"/>
        <v>0</v>
      </c>
      <c r="AX490" s="49">
        <f t="shared" si="272"/>
        <v>0</v>
      </c>
      <c r="AY490" s="49">
        <f t="shared" si="273"/>
        <v>2122.6606992135776</v>
      </c>
      <c r="AZ490" s="49">
        <f t="shared" si="274"/>
        <v>0</v>
      </c>
      <c r="BA490" s="49">
        <f t="shared" si="275"/>
        <v>0</v>
      </c>
      <c r="BB490" s="49">
        <f t="shared" si="276"/>
        <v>0</v>
      </c>
      <c r="BC490" s="49">
        <f t="shared" si="277"/>
        <v>0</v>
      </c>
      <c r="BD490" s="49">
        <f t="shared" si="278"/>
        <v>0</v>
      </c>
      <c r="BE490" s="49">
        <f t="shared" si="279"/>
        <v>3574.8007435657537</v>
      </c>
      <c r="BF490" s="49">
        <f t="shared" si="280"/>
        <v>2989.3642153765613</v>
      </c>
      <c r="BG490" s="49">
        <f t="shared" si="281"/>
        <v>4080.2170352396392</v>
      </c>
      <c r="BH490" s="73">
        <f t="shared" si="282"/>
        <v>12767.042693395531</v>
      </c>
      <c r="BI490" s="49">
        <f>VLOOKUP(A490,'1_12'!B:Q,16,0)</f>
        <v>22651.74</v>
      </c>
      <c r="BJ490" s="74">
        <f t="shared" si="283"/>
        <v>-9884.6973066044702</v>
      </c>
      <c r="BK490" s="50">
        <f t="shared" si="284"/>
        <v>6.7634874716937477E-3</v>
      </c>
    </row>
    <row r="491" spans="1:63" x14ac:dyDescent="0.3">
      <c r="A491" s="79" t="s">
        <v>1407</v>
      </c>
      <c r="B491" s="79" t="s">
        <v>95</v>
      </c>
      <c r="C491" s="79">
        <f>VLOOKUP(B491,Площадь!D:E,2,0)</f>
        <v>69.8</v>
      </c>
      <c r="D491" s="97"/>
      <c r="E491">
        <v>31</v>
      </c>
      <c r="F491">
        <v>28</v>
      </c>
      <c r="G491">
        <v>31</v>
      </c>
      <c r="H491">
        <v>30</v>
      </c>
      <c r="I491">
        <v>31</v>
      </c>
      <c r="J491">
        <v>30</v>
      </c>
      <c r="K491">
        <v>31</v>
      </c>
      <c r="L491">
        <v>31</v>
      </c>
      <c r="M491">
        <v>30</v>
      </c>
      <c r="N491">
        <v>31</v>
      </c>
      <c r="O491">
        <v>30</v>
      </c>
      <c r="P491">
        <v>31</v>
      </c>
      <c r="Q491">
        <f t="shared" si="286"/>
        <v>365</v>
      </c>
      <c r="R491" s="113">
        <f>VLOOKUP(B491,'Общие показания'!A:H,8,0)</f>
        <v>0.47238506913380851</v>
      </c>
      <c r="S491" s="117">
        <f>VLOOKUP(B491,'Общие показания'!A:P,16,0)</f>
        <v>3.7936149308661911</v>
      </c>
      <c r="T491" s="50">
        <f t="shared" si="255"/>
        <v>0</v>
      </c>
      <c r="U491" s="50">
        <f t="shared" si="256"/>
        <v>0</v>
      </c>
      <c r="V491" s="50">
        <f t="shared" si="257"/>
        <v>0</v>
      </c>
      <c r="W491" s="50">
        <f t="shared" si="258"/>
        <v>0.47238506913380851</v>
      </c>
      <c r="X491" s="50">
        <f t="shared" si="259"/>
        <v>0</v>
      </c>
      <c r="Y491" s="50"/>
      <c r="Z491" s="50"/>
      <c r="AA491" s="50"/>
      <c r="AB491" s="50"/>
      <c r="AC491" s="50"/>
      <c r="AD491" s="50">
        <f t="shared" si="260"/>
        <v>1.4558924321743583</v>
      </c>
      <c r="AE491" s="50">
        <f t="shared" si="261"/>
        <v>1.0173610378270275</v>
      </c>
      <c r="AF491" s="50">
        <f t="shared" si="262"/>
        <v>1.3203614608648051</v>
      </c>
      <c r="AG491" s="50">
        <f t="shared" si="254"/>
        <v>0</v>
      </c>
      <c r="AI491" s="50">
        <f t="shared" si="263"/>
        <v>0</v>
      </c>
      <c r="AJ491" s="50">
        <f t="shared" si="264"/>
        <v>0</v>
      </c>
      <c r="AK491" s="50">
        <f t="shared" si="265"/>
        <v>0</v>
      </c>
      <c r="AL491" s="50">
        <f t="shared" si="266"/>
        <v>0.46949938081578246</v>
      </c>
      <c r="AR491" s="50">
        <f t="shared" si="267"/>
        <v>0.57900735448218044</v>
      </c>
      <c r="AS491" s="50">
        <f t="shared" si="268"/>
        <v>0.62262258916719548</v>
      </c>
      <c r="AT491" s="50">
        <f t="shared" si="269"/>
        <v>0.89703945418047815</v>
      </c>
      <c r="AV491" s="49">
        <f t="shared" si="270"/>
        <v>0</v>
      </c>
      <c r="AW491" s="49">
        <f t="shared" si="271"/>
        <v>0</v>
      </c>
      <c r="AX491" s="49">
        <f t="shared" si="272"/>
        <v>0</v>
      </c>
      <c r="AY491" s="49">
        <f t="shared" si="273"/>
        <v>2528.356942066684</v>
      </c>
      <c r="AZ491" s="49">
        <f t="shared" si="274"/>
        <v>0</v>
      </c>
      <c r="BA491" s="49">
        <f t="shared" si="275"/>
        <v>0</v>
      </c>
      <c r="BB491" s="49">
        <f t="shared" si="276"/>
        <v>0</v>
      </c>
      <c r="BC491" s="49">
        <f t="shared" si="277"/>
        <v>0</v>
      </c>
      <c r="BD491" s="49">
        <f t="shared" si="278"/>
        <v>0</v>
      </c>
      <c r="BE491" s="49">
        <f t="shared" si="279"/>
        <v>5462.4035913093467</v>
      </c>
      <c r="BF491" s="49">
        <f t="shared" si="280"/>
        <v>4402.306448958213</v>
      </c>
      <c r="BG491" s="49">
        <f t="shared" si="281"/>
        <v>5952.3023203109569</v>
      </c>
      <c r="BH491" s="73">
        <f t="shared" si="282"/>
        <v>18345.369302645202</v>
      </c>
      <c r="BI491" s="49">
        <f>VLOOKUP(A491,'1_12'!B:Q,16,0)</f>
        <v>26981.01</v>
      </c>
      <c r="BJ491" s="74">
        <f t="shared" si="283"/>
        <v>-8635.6406973547964</v>
      </c>
      <c r="BK491" s="50">
        <f t="shared" si="284"/>
        <v>8.1592272906466541E-3</v>
      </c>
    </row>
    <row r="492" spans="1:63" x14ac:dyDescent="0.3">
      <c r="A492" s="79" t="s">
        <v>1171</v>
      </c>
      <c r="B492" s="79" t="s">
        <v>73</v>
      </c>
      <c r="C492" s="79">
        <f>VLOOKUP(B492,Площадь!D:E,2,0)</f>
        <v>79.599999999999994</v>
      </c>
      <c r="D492" s="97"/>
      <c r="E492">
        <v>31</v>
      </c>
      <c r="F492">
        <v>28</v>
      </c>
      <c r="G492">
        <v>31</v>
      </c>
      <c r="H492">
        <v>30</v>
      </c>
      <c r="I492">
        <v>31</v>
      </c>
      <c r="J492">
        <v>30</v>
      </c>
      <c r="K492">
        <v>31</v>
      </c>
      <c r="L492">
        <v>31</v>
      </c>
      <c r="M492">
        <v>30</v>
      </c>
      <c r="N492">
        <v>31</v>
      </c>
      <c r="O492">
        <v>30</v>
      </c>
      <c r="P492">
        <v>31</v>
      </c>
      <c r="Q492">
        <f t="shared" si="286"/>
        <v>365</v>
      </c>
      <c r="R492" s="113">
        <f>VLOOKUP(B492,'Общие показания'!A:H,8,0)</f>
        <v>1.276</v>
      </c>
      <c r="S492" s="117">
        <f>VLOOKUP(B492,'Общие показания'!A:P,16,0)</f>
        <v>1.6990000000000016</v>
      </c>
      <c r="T492" s="50">
        <f t="shared" si="255"/>
        <v>0</v>
      </c>
      <c r="U492" s="50">
        <f t="shared" si="256"/>
        <v>0</v>
      </c>
      <c r="V492" s="50">
        <f t="shared" si="257"/>
        <v>0</v>
      </c>
      <c r="W492" s="50">
        <f t="shared" si="258"/>
        <v>1.276</v>
      </c>
      <c r="X492" s="50">
        <f t="shared" si="259"/>
        <v>0</v>
      </c>
      <c r="Y492" s="50"/>
      <c r="Z492" s="50"/>
      <c r="AA492" s="50"/>
      <c r="AB492" s="50"/>
      <c r="AC492" s="50"/>
      <c r="AD492" s="50">
        <f t="shared" si="260"/>
        <v>0.65203276751640471</v>
      </c>
      <c r="AE492" s="50">
        <f t="shared" si="261"/>
        <v>0.45563306628842692</v>
      </c>
      <c r="AF492" s="50">
        <f t="shared" si="262"/>
        <v>0.59133416619516987</v>
      </c>
      <c r="AG492" s="50">
        <f t="shared" si="254"/>
        <v>0</v>
      </c>
      <c r="AI492" s="50">
        <f t="shared" si="263"/>
        <v>0</v>
      </c>
      <c r="AJ492" s="50">
        <f t="shared" si="264"/>
        <v>0</v>
      </c>
      <c r="AK492" s="50">
        <f t="shared" si="265"/>
        <v>0</v>
      </c>
      <c r="AL492" s="50">
        <f t="shared" si="266"/>
        <v>0.53541763199049119</v>
      </c>
      <c r="AR492" s="50">
        <f t="shared" si="267"/>
        <v>0.66030065067022292</v>
      </c>
      <c r="AS492" s="50">
        <f t="shared" si="268"/>
        <v>0.71003951429382173</v>
      </c>
      <c r="AT492" s="50">
        <f t="shared" si="269"/>
        <v>1.0229848216728661</v>
      </c>
      <c r="AV492" s="49">
        <f t="shared" si="270"/>
        <v>0</v>
      </c>
      <c r="AW492" s="49">
        <f t="shared" si="271"/>
        <v>0</v>
      </c>
      <c r="AX492" s="49">
        <f t="shared" si="272"/>
        <v>0</v>
      </c>
      <c r="AY492" s="49">
        <f t="shared" si="273"/>
        <v>4862.4970346099954</v>
      </c>
      <c r="AZ492" s="49">
        <f t="shared" si="274"/>
        <v>0</v>
      </c>
      <c r="BA492" s="49">
        <f t="shared" si="275"/>
        <v>0</v>
      </c>
      <c r="BB492" s="49">
        <f t="shared" si="276"/>
        <v>0</v>
      </c>
      <c r="BC492" s="49">
        <f t="shared" si="277"/>
        <v>0</v>
      </c>
      <c r="BD492" s="49">
        <f t="shared" si="278"/>
        <v>0</v>
      </c>
      <c r="BE492" s="49">
        <f t="shared" si="279"/>
        <v>3522.7753344434564</v>
      </c>
      <c r="BF492" s="49">
        <f t="shared" si="280"/>
        <v>3129.0848484117655</v>
      </c>
      <c r="BG492" s="49">
        <f t="shared" si="281"/>
        <v>4333.4133182734413</v>
      </c>
      <c r="BH492" s="73">
        <f t="shared" si="282"/>
        <v>15847.770535738659</v>
      </c>
      <c r="BI492" s="49">
        <f>VLOOKUP(A492,'1_12'!B:Q,16,0)</f>
        <v>30769.199999999997</v>
      </c>
      <c r="BJ492" s="74">
        <f t="shared" si="283"/>
        <v>-14921.429464261339</v>
      </c>
      <c r="BK492" s="50">
        <f t="shared" si="284"/>
        <v>6.1806350697523067E-3</v>
      </c>
    </row>
    <row r="493" spans="1:63" x14ac:dyDescent="0.3">
      <c r="A493" s="79" t="s">
        <v>1146</v>
      </c>
      <c r="B493" s="79" t="s">
        <v>114</v>
      </c>
      <c r="C493" s="79">
        <f>VLOOKUP(B493,Площадь!D:E,2,0)</f>
        <v>36.799999999999997</v>
      </c>
      <c r="D493" s="97"/>
      <c r="E493">
        <v>31</v>
      </c>
      <c r="F493">
        <v>28</v>
      </c>
      <c r="G493">
        <v>31</v>
      </c>
      <c r="H493">
        <v>30</v>
      </c>
      <c r="I493">
        <v>31</v>
      </c>
      <c r="J493">
        <v>30</v>
      </c>
      <c r="K493">
        <v>31</v>
      </c>
      <c r="L493">
        <v>31</v>
      </c>
      <c r="M493">
        <v>30</v>
      </c>
      <c r="N493">
        <v>31</v>
      </c>
      <c r="O493">
        <v>30</v>
      </c>
      <c r="P493">
        <v>31</v>
      </c>
      <c r="Q493">
        <f t="shared" si="286"/>
        <v>365</v>
      </c>
      <c r="R493" s="113">
        <f>VLOOKUP(B493,'Общие показания'!A:H,8,0)</f>
        <v>0</v>
      </c>
      <c r="S493" s="117">
        <f>VLOOKUP(B493,'Общие показания'!A:P,16,0)</f>
        <v>8.6000000000000021E-2</v>
      </c>
      <c r="T493" s="50">
        <f t="shared" si="255"/>
        <v>0</v>
      </c>
      <c r="U493" s="50">
        <f t="shared" si="256"/>
        <v>0</v>
      </c>
      <c r="V493" s="50">
        <f t="shared" si="257"/>
        <v>0</v>
      </c>
      <c r="W493" s="50">
        <f t="shared" si="258"/>
        <v>0</v>
      </c>
      <c r="X493" s="50">
        <f t="shared" si="259"/>
        <v>0</v>
      </c>
      <c r="Y493" s="50"/>
      <c r="Z493" s="50"/>
      <c r="AA493" s="50"/>
      <c r="AB493" s="50"/>
      <c r="AC493" s="50"/>
      <c r="AD493" s="50">
        <f t="shared" si="260"/>
        <v>3.3004601534085208E-2</v>
      </c>
      <c r="AE493" s="50">
        <f t="shared" si="261"/>
        <v>2.3063239376577217E-2</v>
      </c>
      <c r="AF493" s="50">
        <f t="shared" si="262"/>
        <v>2.9932159089337593E-2</v>
      </c>
      <c r="AG493" s="50">
        <f t="shared" si="254"/>
        <v>0</v>
      </c>
      <c r="AI493" s="50">
        <f t="shared" si="263"/>
        <v>0</v>
      </c>
      <c r="AJ493" s="50">
        <f t="shared" si="264"/>
        <v>0</v>
      </c>
      <c r="AK493" s="50">
        <f t="shared" si="265"/>
        <v>0</v>
      </c>
      <c r="AL493" s="50">
        <f t="shared" si="266"/>
        <v>0.24752975951319192</v>
      </c>
      <c r="AR493" s="50">
        <f t="shared" si="267"/>
        <v>0.30526462242040453</v>
      </c>
      <c r="AS493" s="50">
        <f t="shared" si="268"/>
        <v>0.32825947394488242</v>
      </c>
      <c r="AT493" s="50">
        <f t="shared" si="269"/>
        <v>0.4729377065020286</v>
      </c>
      <c r="AV493" s="49">
        <f t="shared" si="270"/>
        <v>0</v>
      </c>
      <c r="AW493" s="49">
        <f t="shared" si="271"/>
        <v>0</v>
      </c>
      <c r="AX493" s="49">
        <f t="shared" si="272"/>
        <v>0</v>
      </c>
      <c r="AY493" s="49">
        <f t="shared" si="273"/>
        <v>664.45898524683184</v>
      </c>
      <c r="AZ493" s="49">
        <f t="shared" si="274"/>
        <v>0</v>
      </c>
      <c r="BA493" s="49">
        <f t="shared" si="275"/>
        <v>0</v>
      </c>
      <c r="BB493" s="49">
        <f t="shared" si="276"/>
        <v>0</v>
      </c>
      <c r="BC493" s="49">
        <f t="shared" si="277"/>
        <v>0</v>
      </c>
      <c r="BD493" s="49">
        <f t="shared" si="278"/>
        <v>0</v>
      </c>
      <c r="BE493" s="49">
        <f t="shared" si="279"/>
        <v>908.03637401447406</v>
      </c>
      <c r="BF493" s="49">
        <f t="shared" si="280"/>
        <v>943.07663873159345</v>
      </c>
      <c r="BG493" s="49">
        <f t="shared" si="281"/>
        <v>1349.8837523988398</v>
      </c>
      <c r="BH493" s="73">
        <f t="shared" si="282"/>
        <v>3865.4557503917395</v>
      </c>
      <c r="BI493" s="49">
        <f>VLOOKUP(A493,'1_12'!B:Q,16,0)</f>
        <v>14224.949999999997</v>
      </c>
      <c r="BJ493" s="74">
        <f t="shared" si="283"/>
        <v>-10359.494249608259</v>
      </c>
      <c r="BK493" s="50">
        <f t="shared" si="284"/>
        <v>3.2608504582891931E-3</v>
      </c>
    </row>
    <row r="494" spans="1:63" x14ac:dyDescent="0.3">
      <c r="A494" s="79" t="s">
        <v>1252</v>
      </c>
      <c r="B494" s="79" t="s">
        <v>111</v>
      </c>
      <c r="C494" s="79">
        <f>VLOOKUP(B494,Площадь!D:E,2,0)</f>
        <v>22.7</v>
      </c>
      <c r="D494" s="97"/>
      <c r="E494">
        <v>31</v>
      </c>
      <c r="F494">
        <v>28</v>
      </c>
      <c r="G494">
        <v>31</v>
      </c>
      <c r="H494">
        <v>30</v>
      </c>
      <c r="I494">
        <v>31</v>
      </c>
      <c r="J494">
        <v>30</v>
      </c>
      <c r="K494">
        <v>31</v>
      </c>
      <c r="L494">
        <v>31</v>
      </c>
      <c r="M494">
        <v>30</v>
      </c>
      <c r="N494">
        <v>31</v>
      </c>
      <c r="O494">
        <v>30</v>
      </c>
      <c r="P494">
        <v>31</v>
      </c>
      <c r="Q494">
        <f t="shared" si="286"/>
        <v>365</v>
      </c>
      <c r="R494" s="113">
        <f>VLOOKUP(B494,'Общие показания'!A:H,8,0)</f>
        <v>0.5</v>
      </c>
      <c r="S494" s="117">
        <f>VLOOKUP(B494,'Общие показания'!A:P,16,0)</f>
        <v>0.54399999999999959</v>
      </c>
      <c r="T494" s="50">
        <f t="shared" si="255"/>
        <v>0</v>
      </c>
      <c r="U494" s="50">
        <f t="shared" si="256"/>
        <v>0</v>
      </c>
      <c r="V494" s="50">
        <f t="shared" si="257"/>
        <v>0</v>
      </c>
      <c r="W494" s="50">
        <f t="shared" si="258"/>
        <v>0.5</v>
      </c>
      <c r="X494" s="50">
        <f t="shared" si="259"/>
        <v>0</v>
      </c>
      <c r="Y494" s="50"/>
      <c r="Z494" s="50"/>
      <c r="AA494" s="50"/>
      <c r="AB494" s="50"/>
      <c r="AC494" s="50"/>
      <c r="AD494" s="50">
        <f t="shared" si="260"/>
        <v>0.20877329342491086</v>
      </c>
      <c r="AE494" s="50">
        <f t="shared" si="261"/>
        <v>0.14588839791695341</v>
      </c>
      <c r="AF494" s="50">
        <f t="shared" si="262"/>
        <v>0.18933830865813528</v>
      </c>
      <c r="AG494" s="50">
        <f t="shared" si="254"/>
        <v>0</v>
      </c>
      <c r="AI494" s="50">
        <f t="shared" si="263"/>
        <v>0</v>
      </c>
      <c r="AJ494" s="50">
        <f t="shared" si="264"/>
        <v>0</v>
      </c>
      <c r="AK494" s="50">
        <f t="shared" si="265"/>
        <v>0</v>
      </c>
      <c r="AL494" s="50">
        <f t="shared" si="266"/>
        <v>0.15268819404753958</v>
      </c>
      <c r="AR494" s="50">
        <f t="shared" si="267"/>
        <v>0.18830181872128215</v>
      </c>
      <c r="AS494" s="50">
        <f t="shared" si="268"/>
        <v>0.20248614289534869</v>
      </c>
      <c r="AT494" s="50">
        <f t="shared" si="269"/>
        <v>0.29173059613032742</v>
      </c>
      <c r="AV494" s="49">
        <f t="shared" si="270"/>
        <v>0</v>
      </c>
      <c r="AW494" s="49">
        <f t="shared" si="271"/>
        <v>0</v>
      </c>
      <c r="AX494" s="49">
        <f t="shared" si="272"/>
        <v>0</v>
      </c>
      <c r="AY494" s="49">
        <f t="shared" si="273"/>
        <v>1752.0500805734532</v>
      </c>
      <c r="AZ494" s="49">
        <f t="shared" si="274"/>
        <v>0</v>
      </c>
      <c r="BA494" s="49">
        <f t="shared" si="275"/>
        <v>0</v>
      </c>
      <c r="BB494" s="49">
        <f t="shared" si="276"/>
        <v>0</v>
      </c>
      <c r="BC494" s="49">
        <f t="shared" si="277"/>
        <v>0</v>
      </c>
      <c r="BD494" s="49">
        <f t="shared" si="278"/>
        <v>0</v>
      </c>
      <c r="BE494" s="49">
        <f t="shared" si="279"/>
        <v>1065.8925480407547</v>
      </c>
      <c r="BF494" s="49">
        <f t="shared" si="280"/>
        <v>935.16268237491136</v>
      </c>
      <c r="BG494" s="49">
        <f t="shared" si="281"/>
        <v>1291.3621252579578</v>
      </c>
      <c r="BH494" s="73">
        <f t="shared" si="282"/>
        <v>5044.4674362470769</v>
      </c>
      <c r="BI494" s="49">
        <f>VLOOKUP(A494,'1_12'!B:Q,16,0)</f>
        <v>8774.64</v>
      </c>
      <c r="BJ494" s="74">
        <f t="shared" si="283"/>
        <v>-3730.1725637529225</v>
      </c>
      <c r="BK494" s="50">
        <f t="shared" si="284"/>
        <v>6.8987032004203279E-3</v>
      </c>
    </row>
    <row r="495" spans="1:63" x14ac:dyDescent="0.3">
      <c r="A495" s="79" t="s">
        <v>744</v>
      </c>
      <c r="B495" s="79" t="s">
        <v>271</v>
      </c>
      <c r="C495" s="79">
        <f>VLOOKUP(B495,Площадь!D:E,2,0)</f>
        <v>33.1</v>
      </c>
      <c r="D495" s="97"/>
      <c r="E495">
        <v>31</v>
      </c>
      <c r="F495">
        <v>28</v>
      </c>
      <c r="G495">
        <v>31</v>
      </c>
      <c r="H495">
        <v>30</v>
      </c>
      <c r="I495">
        <v>31</v>
      </c>
      <c r="J495">
        <v>30</v>
      </c>
      <c r="K495">
        <v>31</v>
      </c>
      <c r="L495">
        <v>31</v>
      </c>
      <c r="M495">
        <v>30</v>
      </c>
      <c r="N495">
        <v>31</v>
      </c>
      <c r="O495">
        <v>30</v>
      </c>
      <c r="P495">
        <v>31</v>
      </c>
      <c r="Q495">
        <f t="shared" si="286"/>
        <v>365</v>
      </c>
      <c r="R495" s="113">
        <f>VLOOKUP(B495,'Общие показания'!A:H,8,0)</f>
        <v>0.22401068464654819</v>
      </c>
      <c r="S495" s="117">
        <f>VLOOKUP(B495,'Общие показания'!A:P,16,0)</f>
        <v>1.2459893153534516</v>
      </c>
      <c r="T495" s="50">
        <f t="shared" si="255"/>
        <v>0</v>
      </c>
      <c r="U495" s="50">
        <f t="shared" si="256"/>
        <v>0</v>
      </c>
      <c r="V495" s="50">
        <f t="shared" si="257"/>
        <v>0</v>
      </c>
      <c r="W495" s="50">
        <f t="shared" si="258"/>
        <v>0.22401068464654819</v>
      </c>
      <c r="X495" s="50">
        <f t="shared" si="259"/>
        <v>0</v>
      </c>
      <c r="Y495" s="50"/>
      <c r="Z495" s="50"/>
      <c r="AA495" s="50"/>
      <c r="AB495" s="50"/>
      <c r="AC495" s="50"/>
      <c r="AD495" s="50">
        <f t="shared" si="260"/>
        <v>0.47817884731358479</v>
      </c>
      <c r="AE495" s="50">
        <f t="shared" si="261"/>
        <v>0.33414592837970003</v>
      </c>
      <c r="AF495" s="50">
        <f t="shared" si="262"/>
        <v>0.43366453966016666</v>
      </c>
      <c r="AG495" s="50">
        <f t="shared" si="254"/>
        <v>0</v>
      </c>
      <c r="AI495" s="50">
        <f t="shared" si="263"/>
        <v>0</v>
      </c>
      <c r="AJ495" s="50">
        <f t="shared" si="264"/>
        <v>0</v>
      </c>
      <c r="AK495" s="50">
        <f t="shared" si="265"/>
        <v>0</v>
      </c>
      <c r="AL495" s="50">
        <f t="shared" si="266"/>
        <v>0.22264225651865907</v>
      </c>
      <c r="AR495" s="50">
        <f t="shared" si="267"/>
        <v>0.2745722554922661</v>
      </c>
      <c r="AS495" s="50">
        <f t="shared" si="268"/>
        <v>0.29525512466238069</v>
      </c>
      <c r="AT495" s="50">
        <f t="shared" si="269"/>
        <v>0.42538690448959643</v>
      </c>
      <c r="AV495" s="49">
        <f t="shared" si="270"/>
        <v>0</v>
      </c>
      <c r="AW495" s="49">
        <f t="shared" si="271"/>
        <v>0</v>
      </c>
      <c r="AX495" s="49">
        <f t="shared" si="272"/>
        <v>0</v>
      </c>
      <c r="AY495" s="49">
        <f t="shared" si="273"/>
        <v>1198.9772891462358</v>
      </c>
      <c r="AZ495" s="49">
        <f t="shared" si="274"/>
        <v>0</v>
      </c>
      <c r="BA495" s="49">
        <f t="shared" si="275"/>
        <v>0</v>
      </c>
      <c r="BB495" s="49">
        <f t="shared" si="276"/>
        <v>0</v>
      </c>
      <c r="BC495" s="49">
        <f t="shared" si="277"/>
        <v>0</v>
      </c>
      <c r="BD495" s="49">
        <f t="shared" si="278"/>
        <v>0</v>
      </c>
      <c r="BE495" s="49">
        <f t="shared" si="279"/>
        <v>2020.6549503279141</v>
      </c>
      <c r="BF495" s="49">
        <f t="shared" si="280"/>
        <v>1689.5390107440398</v>
      </c>
      <c r="BG495" s="49">
        <f t="shared" si="281"/>
        <v>2306.0033346178579</v>
      </c>
      <c r="BH495" s="73">
        <f t="shared" si="282"/>
        <v>7215.1745848360479</v>
      </c>
      <c r="BI495" s="49">
        <f>VLOOKUP(A495,'1_12'!B:Q,16,0)</f>
        <v>12794.759999999998</v>
      </c>
      <c r="BJ495" s="74">
        <f t="shared" si="283"/>
        <v>-5579.5854151639505</v>
      </c>
      <c r="BK495" s="50">
        <f t="shared" si="284"/>
        <v>6.7670104258884733E-3</v>
      </c>
    </row>
    <row r="496" spans="1:63" x14ac:dyDescent="0.3">
      <c r="A496" s="79" t="s">
        <v>1156</v>
      </c>
      <c r="B496" s="79" t="s">
        <v>310</v>
      </c>
      <c r="C496" s="79">
        <f>VLOOKUP(B496,Площадь!D:E,2,0)</f>
        <v>32.4</v>
      </c>
      <c r="D496" s="97"/>
      <c r="E496">
        <v>31</v>
      </c>
      <c r="F496">
        <v>28</v>
      </c>
      <c r="G496">
        <v>31</v>
      </c>
      <c r="H496">
        <v>30</v>
      </c>
      <c r="I496">
        <v>31</v>
      </c>
      <c r="J496">
        <v>30</v>
      </c>
      <c r="K496">
        <v>31</v>
      </c>
      <c r="L496">
        <v>31</v>
      </c>
      <c r="M496">
        <v>30</v>
      </c>
      <c r="N496">
        <v>31</v>
      </c>
      <c r="O496">
        <v>30</v>
      </c>
      <c r="P496">
        <v>31</v>
      </c>
      <c r="Q496">
        <f t="shared" si="286"/>
        <v>365</v>
      </c>
      <c r="R496" s="113">
        <f>VLOOKUP(B496,'Общие показания'!A:H,8,0)</f>
        <v>0.21927329856640967</v>
      </c>
      <c r="S496" s="117">
        <f>VLOOKUP(B496,'Общие показания'!A:P,16,0)</f>
        <v>0.7037267014335904</v>
      </c>
      <c r="T496" s="50">
        <f t="shared" si="255"/>
        <v>0</v>
      </c>
      <c r="U496" s="50">
        <f t="shared" si="256"/>
        <v>0</v>
      </c>
      <c r="V496" s="50">
        <f t="shared" si="257"/>
        <v>0</v>
      </c>
      <c r="W496" s="50">
        <f t="shared" si="258"/>
        <v>0.21927329856640967</v>
      </c>
      <c r="X496" s="50">
        <f t="shared" si="259"/>
        <v>0</v>
      </c>
      <c r="Y496" s="50"/>
      <c r="Z496" s="50"/>
      <c r="AA496" s="50"/>
      <c r="AB496" s="50"/>
      <c r="AC496" s="50"/>
      <c r="AD496" s="50">
        <f t="shared" si="260"/>
        <v>0.2700723182524627</v>
      </c>
      <c r="AE496" s="50">
        <f t="shared" si="261"/>
        <v>0.18872345780060437</v>
      </c>
      <c r="AF496" s="50">
        <f t="shared" si="262"/>
        <v>0.24493092538052327</v>
      </c>
      <c r="AG496" s="50">
        <f t="shared" si="254"/>
        <v>0</v>
      </c>
      <c r="AI496" s="50">
        <f t="shared" si="263"/>
        <v>0</v>
      </c>
      <c r="AJ496" s="50">
        <f t="shared" si="264"/>
        <v>0</v>
      </c>
      <c r="AK496" s="50">
        <f t="shared" si="265"/>
        <v>0</v>
      </c>
      <c r="AL496" s="50">
        <f t="shared" si="266"/>
        <v>0.21793381000617984</v>
      </c>
      <c r="AR496" s="50">
        <f t="shared" si="267"/>
        <v>0.26876559147883444</v>
      </c>
      <c r="AS496" s="50">
        <f t="shared" si="268"/>
        <v>0.28901105858190734</v>
      </c>
      <c r="AT496" s="50">
        <f t="shared" si="269"/>
        <v>0.41639080681156865</v>
      </c>
      <c r="AV496" s="49">
        <f t="shared" si="270"/>
        <v>0</v>
      </c>
      <c r="AW496" s="49">
        <f t="shared" si="271"/>
        <v>0</v>
      </c>
      <c r="AX496" s="49">
        <f t="shared" si="272"/>
        <v>0</v>
      </c>
      <c r="AY496" s="49">
        <f t="shared" si="273"/>
        <v>1173.6212739679163</v>
      </c>
      <c r="AZ496" s="49">
        <f t="shared" si="274"/>
        <v>0</v>
      </c>
      <c r="BA496" s="49">
        <f t="shared" si="275"/>
        <v>0</v>
      </c>
      <c r="BB496" s="49">
        <f t="shared" si="276"/>
        <v>0</v>
      </c>
      <c r="BC496" s="49">
        <f t="shared" si="277"/>
        <v>0</v>
      </c>
      <c r="BD496" s="49">
        <f t="shared" si="278"/>
        <v>0</v>
      </c>
      <c r="BE496" s="49">
        <f t="shared" si="279"/>
        <v>1446.4349313663049</v>
      </c>
      <c r="BF496" s="49">
        <f t="shared" si="280"/>
        <v>1282.4114263965594</v>
      </c>
      <c r="BG496" s="49">
        <f t="shared" si="281"/>
        <v>1775.225605027164</v>
      </c>
      <c r="BH496" s="73">
        <f t="shared" si="282"/>
        <v>5677.6932367579448</v>
      </c>
      <c r="BI496" s="49">
        <f>VLOOKUP(A496,'1_12'!B:Q,16,0)</f>
        <v>12524.13</v>
      </c>
      <c r="BJ496" s="74">
        <f t="shared" si="283"/>
        <v>-6846.4367632420544</v>
      </c>
      <c r="BK496" s="50">
        <f t="shared" si="284"/>
        <v>5.4400752748932357E-3</v>
      </c>
    </row>
    <row r="497" spans="1:63" x14ac:dyDescent="0.3">
      <c r="A497" s="79" t="s">
        <v>1959</v>
      </c>
      <c r="B497" s="79" t="s">
        <v>191</v>
      </c>
      <c r="C497" s="79">
        <f>VLOOKUP(B497,Площадь!D:E,2,0)</f>
        <v>58.6</v>
      </c>
      <c r="D497" s="97"/>
      <c r="E497">
        <v>31</v>
      </c>
      <c r="F497">
        <v>28</v>
      </c>
      <c r="G497">
        <v>31</v>
      </c>
      <c r="H497">
        <v>30</v>
      </c>
      <c r="I497">
        <v>31</v>
      </c>
      <c r="J497">
        <v>30</v>
      </c>
      <c r="K497">
        <v>31</v>
      </c>
      <c r="L497">
        <v>31</v>
      </c>
      <c r="M497">
        <v>30</v>
      </c>
      <c r="N497">
        <v>31</v>
      </c>
      <c r="O497">
        <v>30</v>
      </c>
      <c r="P497">
        <v>31</v>
      </c>
      <c r="Q497">
        <f t="shared" si="286"/>
        <v>365</v>
      </c>
      <c r="R497" s="113">
        <f>VLOOKUP(B497,'Общие показания'!A:H,8,0)</f>
        <v>0.35799999999999998</v>
      </c>
      <c r="S497" s="117">
        <f>VLOOKUP(B497,'Общие показания'!A:P,16,0)</f>
        <v>0.49800000000000022</v>
      </c>
      <c r="T497" s="50">
        <f t="shared" si="255"/>
        <v>0</v>
      </c>
      <c r="U497" s="50">
        <f t="shared" si="256"/>
        <v>0</v>
      </c>
      <c r="V497" s="50">
        <f t="shared" si="257"/>
        <v>0</v>
      </c>
      <c r="W497" s="50">
        <f t="shared" si="258"/>
        <v>0.35799999999999998</v>
      </c>
      <c r="X497" s="50">
        <f t="shared" si="259"/>
        <v>0</v>
      </c>
      <c r="Y497" s="50"/>
      <c r="Z497" s="50"/>
      <c r="AA497" s="50"/>
      <c r="AB497" s="50"/>
      <c r="AC497" s="50"/>
      <c r="AD497" s="50">
        <f t="shared" si="260"/>
        <v>0.19111966934853997</v>
      </c>
      <c r="AE497" s="50">
        <f t="shared" si="261"/>
        <v>0.13355224662250531</v>
      </c>
      <c r="AF497" s="50">
        <f t="shared" si="262"/>
        <v>0.17332808402895494</v>
      </c>
      <c r="AG497" s="50">
        <f t="shared" si="254"/>
        <v>0</v>
      </c>
      <c r="AI497" s="50">
        <f t="shared" si="263"/>
        <v>0</v>
      </c>
      <c r="AJ497" s="50">
        <f t="shared" si="264"/>
        <v>0</v>
      </c>
      <c r="AK497" s="50">
        <f t="shared" si="265"/>
        <v>0</v>
      </c>
      <c r="AL497" s="50">
        <f t="shared" si="266"/>
        <v>0.39416423661611544</v>
      </c>
      <c r="AR497" s="50">
        <f t="shared" si="267"/>
        <v>0.48610073026727463</v>
      </c>
      <c r="AS497" s="50">
        <f t="shared" si="268"/>
        <v>0.52271753187962267</v>
      </c>
      <c r="AT497" s="50">
        <f t="shared" si="269"/>
        <v>0.75310189133203476</v>
      </c>
      <c r="AV497" s="49">
        <f t="shared" si="270"/>
        <v>0</v>
      </c>
      <c r="AW497" s="49">
        <f t="shared" si="271"/>
        <v>0</v>
      </c>
      <c r="AX497" s="49">
        <f t="shared" si="272"/>
        <v>0</v>
      </c>
      <c r="AY497" s="49">
        <f t="shared" si="273"/>
        <v>2019.0795902028358</v>
      </c>
      <c r="AZ497" s="49">
        <f t="shared" si="274"/>
        <v>0</v>
      </c>
      <c r="BA497" s="49">
        <f t="shared" si="275"/>
        <v>0</v>
      </c>
      <c r="BB497" s="49">
        <f t="shared" si="276"/>
        <v>0</v>
      </c>
      <c r="BC497" s="49">
        <f t="shared" si="277"/>
        <v>0</v>
      </c>
      <c r="BD497" s="49">
        <f t="shared" si="278"/>
        <v>0</v>
      </c>
      <c r="BE497" s="49">
        <f t="shared" si="279"/>
        <v>1817.9033519127081</v>
      </c>
      <c r="BF497" s="49">
        <f t="shared" si="280"/>
        <v>1761.6643426199723</v>
      </c>
      <c r="BG497" s="49">
        <f t="shared" si="281"/>
        <v>2486.8715686600262</v>
      </c>
      <c r="BH497" s="73">
        <f t="shared" si="282"/>
        <v>8085.5188533955425</v>
      </c>
      <c r="BI497" s="49">
        <f>VLOOKUP(A497,'1_12'!B:Q,16,0)</f>
        <v>22651.74</v>
      </c>
      <c r="BJ497" s="74">
        <f t="shared" si="283"/>
        <v>-14566.221146604459</v>
      </c>
      <c r="BK497" s="50">
        <f t="shared" si="284"/>
        <v>4.2833964591795321E-3</v>
      </c>
    </row>
    <row r="498" spans="1:63" x14ac:dyDescent="0.3">
      <c r="A498" s="79" t="s">
        <v>1521</v>
      </c>
      <c r="B498" s="79" t="s">
        <v>154</v>
      </c>
      <c r="C498" s="79">
        <f>VLOOKUP(B498,Площадь!D:E,2,0)</f>
        <v>69.8</v>
      </c>
      <c r="D498" s="97"/>
      <c r="E498">
        <v>31</v>
      </c>
      <c r="F498">
        <v>28</v>
      </c>
      <c r="G498">
        <v>31</v>
      </c>
      <c r="H498">
        <v>30</v>
      </c>
      <c r="I498">
        <v>31</v>
      </c>
      <c r="J498">
        <v>30</v>
      </c>
      <c r="K498">
        <v>31</v>
      </c>
      <c r="L498">
        <v>31</v>
      </c>
      <c r="M498">
        <v>30</v>
      </c>
      <c r="N498">
        <v>31</v>
      </c>
      <c r="O498">
        <v>30</v>
      </c>
      <c r="P498">
        <v>31</v>
      </c>
      <c r="Q498">
        <f t="shared" si="286"/>
        <v>365</v>
      </c>
      <c r="R498" s="113">
        <f>VLOOKUP(B498,'Общие показания'!A:H,8,0)</f>
        <v>1.4</v>
      </c>
      <c r="S498" s="117">
        <f>VLOOKUP(B498,'Общие показания'!A:P,16,0)</f>
        <v>1.9009999999999998</v>
      </c>
      <c r="T498" s="50">
        <f t="shared" si="255"/>
        <v>0</v>
      </c>
      <c r="U498" s="50">
        <f t="shared" si="256"/>
        <v>0</v>
      </c>
      <c r="V498" s="50">
        <f t="shared" si="257"/>
        <v>0</v>
      </c>
      <c r="W498" s="50">
        <f t="shared" si="258"/>
        <v>1.4</v>
      </c>
      <c r="X498" s="50">
        <f t="shared" si="259"/>
        <v>0</v>
      </c>
      <c r="Y498" s="50"/>
      <c r="Z498" s="50"/>
      <c r="AA498" s="50"/>
      <c r="AB498" s="50"/>
      <c r="AC498" s="50"/>
      <c r="AD498" s="50">
        <f t="shared" si="260"/>
        <v>0.72955520367785998</v>
      </c>
      <c r="AE498" s="50">
        <f t="shared" si="261"/>
        <v>0.50980486110317758</v>
      </c>
      <c r="AF498" s="50">
        <f t="shared" si="262"/>
        <v>0.66163993521896214</v>
      </c>
      <c r="AG498" s="50">
        <f t="shared" si="254"/>
        <v>0</v>
      </c>
      <c r="AI498" s="50">
        <f t="shared" si="263"/>
        <v>0</v>
      </c>
      <c r="AJ498" s="50">
        <f t="shared" si="264"/>
        <v>0</v>
      </c>
      <c r="AK498" s="50">
        <f t="shared" si="265"/>
        <v>0</v>
      </c>
      <c r="AL498" s="50">
        <f t="shared" si="266"/>
        <v>0.46949938081578246</v>
      </c>
      <c r="AR498" s="50">
        <f t="shared" si="267"/>
        <v>0.57900735448218044</v>
      </c>
      <c r="AS498" s="50">
        <f t="shared" si="268"/>
        <v>0.62262258916719548</v>
      </c>
      <c r="AT498" s="50">
        <f t="shared" si="269"/>
        <v>0.89703945418047815</v>
      </c>
      <c r="AV498" s="49">
        <f t="shared" si="270"/>
        <v>0</v>
      </c>
      <c r="AW498" s="49">
        <f t="shared" si="271"/>
        <v>0</v>
      </c>
      <c r="AX498" s="49">
        <f t="shared" si="272"/>
        <v>0</v>
      </c>
      <c r="AY498" s="49">
        <f t="shared" si="273"/>
        <v>5018.4093578866532</v>
      </c>
      <c r="AZ498" s="49">
        <f t="shared" si="274"/>
        <v>0</v>
      </c>
      <c r="BA498" s="49">
        <f t="shared" si="275"/>
        <v>0</v>
      </c>
      <c r="BB498" s="49">
        <f t="shared" si="276"/>
        <v>0</v>
      </c>
      <c r="BC498" s="49">
        <f t="shared" si="277"/>
        <v>0</v>
      </c>
      <c r="BD498" s="49">
        <f t="shared" si="278"/>
        <v>0</v>
      </c>
      <c r="BE498" s="49">
        <f t="shared" si="279"/>
        <v>3512.6529886224862</v>
      </c>
      <c r="BF498" s="49">
        <f t="shared" si="280"/>
        <v>3039.842950407779</v>
      </c>
      <c r="BG498" s="49">
        <f t="shared" si="281"/>
        <v>4184.0566057282822</v>
      </c>
      <c r="BH498" s="73">
        <f t="shared" si="282"/>
        <v>15754.961902645202</v>
      </c>
      <c r="BI498" s="49">
        <f>VLOOKUP(A498,'1_12'!B:Q,16,0)</f>
        <v>26981.01</v>
      </c>
      <c r="BJ498" s="74">
        <f t="shared" si="283"/>
        <v>-11226.048097354796</v>
      </c>
      <c r="BK498" s="50">
        <f t="shared" si="284"/>
        <v>7.0071260490038624E-3</v>
      </c>
    </row>
    <row r="499" spans="1:63" x14ac:dyDescent="0.3">
      <c r="A499" s="79" t="s">
        <v>1220</v>
      </c>
      <c r="B499" s="79" t="s">
        <v>117</v>
      </c>
      <c r="C499" s="79">
        <f>VLOOKUP(B499,Площадь!D:E,2,0)</f>
        <v>79.599999999999994</v>
      </c>
      <c r="D499" s="97"/>
      <c r="E499">
        <v>31</v>
      </c>
      <c r="F499">
        <v>28</v>
      </c>
      <c r="G499">
        <v>31</v>
      </c>
      <c r="H499">
        <v>30</v>
      </c>
      <c r="I499">
        <v>31</v>
      </c>
      <c r="J499">
        <v>30</v>
      </c>
      <c r="K499">
        <v>31</v>
      </c>
      <c r="L499">
        <v>31</v>
      </c>
      <c r="M499">
        <v>30</v>
      </c>
      <c r="N499">
        <v>31</v>
      </c>
      <c r="O499">
        <v>30</v>
      </c>
      <c r="P499">
        <v>31</v>
      </c>
      <c r="Q499">
        <f t="shared" si="286"/>
        <v>365</v>
      </c>
      <c r="R499" s="113">
        <f>VLOOKUP(B499,'Общие показания'!A:H,8,0)</f>
        <v>0.53870847425574719</v>
      </c>
      <c r="S499" s="117">
        <f>VLOOKUP(B499,'Общие показания'!A:P,16,0)</f>
        <v>1.9012915257442531</v>
      </c>
      <c r="T499" s="50">
        <f t="shared" si="255"/>
        <v>0</v>
      </c>
      <c r="U499" s="50">
        <f t="shared" si="256"/>
        <v>0</v>
      </c>
      <c r="V499" s="50">
        <f t="shared" si="257"/>
        <v>0</v>
      </c>
      <c r="W499" s="50">
        <f t="shared" si="258"/>
        <v>0.53870847425574719</v>
      </c>
      <c r="X499" s="50">
        <f t="shared" si="259"/>
        <v>0</v>
      </c>
      <c r="Y499" s="50"/>
      <c r="Z499" s="50"/>
      <c r="AA499" s="50"/>
      <c r="AB499" s="50"/>
      <c r="AC499" s="50"/>
      <c r="AD499" s="50">
        <f t="shared" si="260"/>
        <v>0.72966708380606937</v>
      </c>
      <c r="AE499" s="50">
        <f t="shared" si="261"/>
        <v>0.50988304166159792</v>
      </c>
      <c r="AF499" s="50">
        <f t="shared" si="262"/>
        <v>0.66174140027658579</v>
      </c>
      <c r="AG499" s="50">
        <f t="shared" si="254"/>
        <v>0</v>
      </c>
      <c r="AI499" s="50">
        <f t="shared" si="263"/>
        <v>0</v>
      </c>
      <c r="AJ499" s="50">
        <f t="shared" si="264"/>
        <v>0</v>
      </c>
      <c r="AK499" s="50">
        <f t="shared" si="265"/>
        <v>0</v>
      </c>
      <c r="AL499" s="50">
        <f t="shared" si="266"/>
        <v>0.53541763199049119</v>
      </c>
      <c r="AR499" s="50">
        <f t="shared" si="267"/>
        <v>0.66030065067022292</v>
      </c>
      <c r="AS499" s="50">
        <f t="shared" si="268"/>
        <v>0.71003951429382173</v>
      </c>
      <c r="AT499" s="50">
        <f t="shared" si="269"/>
        <v>1.0229848216728661</v>
      </c>
      <c r="AV499" s="49">
        <f t="shared" si="270"/>
        <v>0</v>
      </c>
      <c r="AW499" s="49">
        <f t="shared" si="271"/>
        <v>0</v>
      </c>
      <c r="AX499" s="49">
        <f t="shared" si="272"/>
        <v>0</v>
      </c>
      <c r="AY499" s="49">
        <f t="shared" si="273"/>
        <v>2883.3411545631525</v>
      </c>
      <c r="AZ499" s="49">
        <f t="shared" si="274"/>
        <v>0</v>
      </c>
      <c r="BA499" s="49">
        <f t="shared" si="275"/>
        <v>0</v>
      </c>
      <c r="BB499" s="49">
        <f t="shared" si="276"/>
        <v>0</v>
      </c>
      <c r="BC499" s="49">
        <f t="shared" si="277"/>
        <v>0</v>
      </c>
      <c r="BD499" s="49">
        <f t="shared" si="278"/>
        <v>0</v>
      </c>
      <c r="BE499" s="49">
        <f t="shared" si="279"/>
        <v>3731.1737877187797</v>
      </c>
      <c r="BF499" s="49">
        <f t="shared" si="280"/>
        <v>3274.7113123044905</v>
      </c>
      <c r="BG499" s="49">
        <f t="shared" si="281"/>
        <v>4522.4116811522308</v>
      </c>
      <c r="BH499" s="73">
        <f t="shared" si="282"/>
        <v>14411.637935738654</v>
      </c>
      <c r="BI499" s="49">
        <f>VLOOKUP(A499,'1_12'!B:Q,16,0)</f>
        <v>30769.199999999997</v>
      </c>
      <c r="BJ499" s="74">
        <f t="shared" si="283"/>
        <v>-16357.562064261343</v>
      </c>
      <c r="BK499" s="50">
        <f t="shared" si="284"/>
        <v>5.620542942449124E-3</v>
      </c>
    </row>
    <row r="500" spans="1:63" x14ac:dyDescent="0.3">
      <c r="A500" s="79" t="s">
        <v>751</v>
      </c>
      <c r="B500" s="79" t="s">
        <v>285</v>
      </c>
      <c r="C500" s="79">
        <f>VLOOKUP(B500,Площадь!D:E,2,0)</f>
        <v>36.799999999999997</v>
      </c>
      <c r="D500" s="97"/>
      <c r="E500">
        <v>31</v>
      </c>
      <c r="F500">
        <v>28</v>
      </c>
      <c r="G500">
        <v>31</v>
      </c>
      <c r="H500">
        <v>30</v>
      </c>
      <c r="I500">
        <v>31</v>
      </c>
      <c r="J500">
        <v>30</v>
      </c>
      <c r="K500">
        <v>31</v>
      </c>
      <c r="L500">
        <v>31</v>
      </c>
      <c r="M500">
        <v>30</v>
      </c>
      <c r="N500">
        <v>31</v>
      </c>
      <c r="O500">
        <v>30</v>
      </c>
      <c r="P500">
        <v>31</v>
      </c>
      <c r="Q500">
        <f t="shared" si="286"/>
        <v>365</v>
      </c>
      <c r="R500" s="113">
        <f>VLOOKUP(B500,'Общие показания'!A:H,8,0)</f>
        <v>0.24905115392728014</v>
      </c>
      <c r="S500" s="117">
        <f>VLOOKUP(B500,'Общие показания'!A:P,16,0)</f>
        <v>0</v>
      </c>
      <c r="T500" s="50">
        <f t="shared" si="255"/>
        <v>0</v>
      </c>
      <c r="U500" s="50">
        <f t="shared" si="256"/>
        <v>0</v>
      </c>
      <c r="V500" s="50">
        <f t="shared" si="257"/>
        <v>0</v>
      </c>
      <c r="W500" s="50">
        <f t="shared" si="258"/>
        <v>0.24905115392728017</v>
      </c>
      <c r="X500" s="50">
        <f t="shared" si="259"/>
        <v>0</v>
      </c>
      <c r="Y500" s="50"/>
      <c r="Z500" s="50"/>
      <c r="AA500" s="50"/>
      <c r="AB500" s="50"/>
      <c r="AC500" s="50"/>
      <c r="AD500" s="50">
        <f t="shared" si="260"/>
        <v>0</v>
      </c>
      <c r="AE500" s="50">
        <f t="shared" si="261"/>
        <v>0</v>
      </c>
      <c r="AF500" s="50">
        <f t="shared" si="262"/>
        <v>0</v>
      </c>
      <c r="AG500" s="50">
        <f t="shared" si="254"/>
        <v>0</v>
      </c>
      <c r="AI500" s="50">
        <f t="shared" si="263"/>
        <v>0</v>
      </c>
      <c r="AJ500" s="50">
        <f t="shared" si="264"/>
        <v>0</v>
      </c>
      <c r="AK500" s="50">
        <f t="shared" si="265"/>
        <v>0</v>
      </c>
      <c r="AL500" s="50">
        <f t="shared" si="266"/>
        <v>0.24752975951319192</v>
      </c>
      <c r="AR500" s="50">
        <f t="shared" si="267"/>
        <v>0.30526462242040453</v>
      </c>
      <c r="AS500" s="50">
        <f t="shared" si="268"/>
        <v>0.32825947394488242</v>
      </c>
      <c r="AT500" s="50">
        <f t="shared" si="269"/>
        <v>0.4729377065020286</v>
      </c>
      <c r="AV500" s="49">
        <f t="shared" si="270"/>
        <v>0</v>
      </c>
      <c r="AW500" s="49">
        <f t="shared" si="271"/>
        <v>0</v>
      </c>
      <c r="AX500" s="49">
        <f t="shared" si="272"/>
        <v>0</v>
      </c>
      <c r="AY500" s="49">
        <f t="shared" si="273"/>
        <v>1333.0019408030657</v>
      </c>
      <c r="AZ500" s="49">
        <f t="shared" si="274"/>
        <v>0</v>
      </c>
      <c r="BA500" s="49">
        <f t="shared" si="275"/>
        <v>0</v>
      </c>
      <c r="BB500" s="49">
        <f t="shared" si="276"/>
        <v>0</v>
      </c>
      <c r="BC500" s="49">
        <f t="shared" si="277"/>
        <v>0</v>
      </c>
      <c r="BD500" s="49">
        <f t="shared" si="278"/>
        <v>0</v>
      </c>
      <c r="BE500" s="49">
        <f t="shared" si="279"/>
        <v>819.44014184043715</v>
      </c>
      <c r="BF500" s="49">
        <f t="shared" si="280"/>
        <v>881.16660147868458</v>
      </c>
      <c r="BG500" s="49">
        <f t="shared" si="281"/>
        <v>1269.5350618257855</v>
      </c>
      <c r="BH500" s="73">
        <f t="shared" si="282"/>
        <v>4303.143745947973</v>
      </c>
      <c r="BI500" s="49">
        <f>VLOOKUP(A500,'1_12'!B:Q,16,0)</f>
        <v>14224.949999999997</v>
      </c>
      <c r="BJ500" s="74">
        <f t="shared" si="283"/>
        <v>-9921.8062540520241</v>
      </c>
      <c r="BK500" s="50">
        <f t="shared" si="284"/>
        <v>3.6300786148274178E-3</v>
      </c>
    </row>
    <row r="501" spans="1:63" x14ac:dyDescent="0.3">
      <c r="A501" s="79" t="s">
        <v>1244</v>
      </c>
      <c r="B501" s="79" t="s">
        <v>311</v>
      </c>
      <c r="C501" s="79">
        <f>VLOOKUP(B501,Площадь!D:E,2,0)</f>
        <v>22.7</v>
      </c>
      <c r="D501" s="97"/>
      <c r="E501">
        <v>31</v>
      </c>
      <c r="F501">
        <v>28</v>
      </c>
      <c r="G501">
        <v>31</v>
      </c>
      <c r="H501">
        <v>30</v>
      </c>
      <c r="I501">
        <v>31</v>
      </c>
      <c r="J501">
        <v>30</v>
      </c>
      <c r="K501">
        <v>31</v>
      </c>
      <c r="L501">
        <v>31</v>
      </c>
      <c r="M501">
        <v>30</v>
      </c>
      <c r="N501">
        <v>31</v>
      </c>
      <c r="O501">
        <v>30</v>
      </c>
      <c r="P501">
        <v>31</v>
      </c>
      <c r="Q501">
        <f t="shared" si="286"/>
        <v>365</v>
      </c>
      <c r="R501" s="113">
        <f>VLOOKUP(B501,'Общие показания'!A:H,8,0)</f>
        <v>0.15362666288449073</v>
      </c>
      <c r="S501" s="117">
        <f>VLOOKUP(B501,'Общие показания'!A:P,16,0)</f>
        <v>0</v>
      </c>
      <c r="T501" s="50">
        <f t="shared" si="255"/>
        <v>0</v>
      </c>
      <c r="U501" s="50">
        <f t="shared" si="256"/>
        <v>0</v>
      </c>
      <c r="V501" s="50">
        <f t="shared" si="257"/>
        <v>0</v>
      </c>
      <c r="W501" s="50">
        <f t="shared" si="258"/>
        <v>0.15362666288449073</v>
      </c>
      <c r="X501" s="50">
        <f t="shared" si="259"/>
        <v>0</v>
      </c>
      <c r="Y501" s="50"/>
      <c r="Z501" s="50"/>
      <c r="AA501" s="50"/>
      <c r="AB501" s="50"/>
      <c r="AC501" s="50"/>
      <c r="AD501" s="50">
        <f t="shared" si="260"/>
        <v>0</v>
      </c>
      <c r="AE501" s="50">
        <f t="shared" si="261"/>
        <v>0</v>
      </c>
      <c r="AF501" s="50">
        <f t="shared" si="262"/>
        <v>0</v>
      </c>
      <c r="AG501" s="50">
        <f t="shared" si="254"/>
        <v>0</v>
      </c>
      <c r="AI501" s="50">
        <f t="shared" si="263"/>
        <v>0</v>
      </c>
      <c r="AJ501" s="50">
        <f t="shared" si="264"/>
        <v>0</v>
      </c>
      <c r="AK501" s="50">
        <f t="shared" si="265"/>
        <v>0</v>
      </c>
      <c r="AL501" s="50">
        <f t="shared" si="266"/>
        <v>0.15268819404753958</v>
      </c>
      <c r="AR501" s="50">
        <f t="shared" si="267"/>
        <v>0.18830181872128215</v>
      </c>
      <c r="AS501" s="50">
        <f t="shared" si="268"/>
        <v>0.20248614289534869</v>
      </c>
      <c r="AT501" s="50">
        <f t="shared" si="269"/>
        <v>0.29173059613032742</v>
      </c>
      <c r="AV501" s="49">
        <f t="shared" si="270"/>
        <v>0</v>
      </c>
      <c r="AW501" s="49">
        <f t="shared" si="271"/>
        <v>0</v>
      </c>
      <c r="AX501" s="49">
        <f t="shared" si="272"/>
        <v>0</v>
      </c>
      <c r="AY501" s="49">
        <f t="shared" si="273"/>
        <v>822.25934935406497</v>
      </c>
      <c r="AZ501" s="49">
        <f t="shared" si="274"/>
        <v>0</v>
      </c>
      <c r="BA501" s="49">
        <f t="shared" si="275"/>
        <v>0</v>
      </c>
      <c r="BB501" s="49">
        <f t="shared" si="276"/>
        <v>0</v>
      </c>
      <c r="BC501" s="49">
        <f t="shared" si="277"/>
        <v>0</v>
      </c>
      <c r="BD501" s="49">
        <f t="shared" si="278"/>
        <v>0</v>
      </c>
      <c r="BE501" s="49">
        <f t="shared" si="279"/>
        <v>505.46987010266099</v>
      </c>
      <c r="BF501" s="49">
        <f t="shared" si="280"/>
        <v>543.54570254255827</v>
      </c>
      <c r="BG501" s="49">
        <f t="shared" si="281"/>
        <v>783.10994302840572</v>
      </c>
      <c r="BH501" s="73">
        <f t="shared" si="282"/>
        <v>2654.38486502769</v>
      </c>
      <c r="BI501" s="49">
        <f>VLOOKUP(A501,'1_12'!B:Q,16,0)</f>
        <v>8774.64</v>
      </c>
      <c r="BJ501" s="74">
        <f t="shared" si="283"/>
        <v>-6120.255134972309</v>
      </c>
      <c r="BK501" s="50">
        <f t="shared" si="284"/>
        <v>3.6300786148274178E-3</v>
      </c>
    </row>
    <row r="502" spans="1:63" x14ac:dyDescent="0.3">
      <c r="A502" s="79" t="s">
        <v>1308</v>
      </c>
      <c r="B502" s="79" t="s">
        <v>238</v>
      </c>
      <c r="C502" s="79">
        <f>VLOOKUP(B502,Площадь!D:E,2,0)</f>
        <v>32.4</v>
      </c>
      <c r="D502" s="97"/>
      <c r="E502">
        <v>31</v>
      </c>
      <c r="F502">
        <v>28</v>
      </c>
      <c r="G502">
        <v>31</v>
      </c>
      <c r="H502">
        <v>30</v>
      </c>
      <c r="I502">
        <v>31</v>
      </c>
      <c r="J502">
        <v>30</v>
      </c>
      <c r="K502">
        <v>31</v>
      </c>
      <c r="L502">
        <v>31</v>
      </c>
      <c r="M502">
        <v>30</v>
      </c>
      <c r="N502">
        <v>31</v>
      </c>
      <c r="O502">
        <v>30</v>
      </c>
      <c r="P502">
        <v>31</v>
      </c>
      <c r="Q502">
        <f t="shared" si="286"/>
        <v>365</v>
      </c>
      <c r="R502" s="113">
        <f>VLOOKUP(B502,'Общие показания'!A:H,8,0)</f>
        <v>0.21927329856640967</v>
      </c>
      <c r="S502" s="117">
        <f>VLOOKUP(B502,'Общие показания'!A:P,16,0)</f>
        <v>1.36872670143359</v>
      </c>
      <c r="T502" s="50">
        <f t="shared" si="255"/>
        <v>0</v>
      </c>
      <c r="U502" s="50">
        <f t="shared" si="256"/>
        <v>0</v>
      </c>
      <c r="V502" s="50">
        <f t="shared" si="257"/>
        <v>0</v>
      </c>
      <c r="W502" s="50">
        <f t="shared" si="258"/>
        <v>0.21927329856640967</v>
      </c>
      <c r="X502" s="50">
        <f t="shared" si="259"/>
        <v>0</v>
      </c>
      <c r="Y502" s="50"/>
      <c r="Z502" s="50"/>
      <c r="AA502" s="50"/>
      <c r="AB502" s="50"/>
      <c r="AC502" s="50"/>
      <c r="AD502" s="50">
        <f t="shared" si="260"/>
        <v>0.52528231848695861</v>
      </c>
      <c r="AE502" s="50">
        <f t="shared" si="261"/>
        <v>0.36706129716599778</v>
      </c>
      <c r="AF502" s="50">
        <f t="shared" si="262"/>
        <v>0.47638308578063354</v>
      </c>
      <c r="AG502" s="50">
        <f t="shared" si="254"/>
        <v>0</v>
      </c>
      <c r="AI502" s="50">
        <f t="shared" si="263"/>
        <v>0</v>
      </c>
      <c r="AJ502" s="50">
        <f t="shared" si="264"/>
        <v>0</v>
      </c>
      <c r="AK502" s="50">
        <f t="shared" si="265"/>
        <v>0</v>
      </c>
      <c r="AL502" s="50">
        <f t="shared" si="266"/>
        <v>0.21793381000617984</v>
      </c>
      <c r="AR502" s="50">
        <f t="shared" si="267"/>
        <v>0.26876559147883444</v>
      </c>
      <c r="AS502" s="50">
        <f t="shared" si="268"/>
        <v>0.28901105858190734</v>
      </c>
      <c r="AT502" s="50">
        <f t="shared" si="269"/>
        <v>0.41639080681156865</v>
      </c>
      <c r="AV502" s="49">
        <f t="shared" si="270"/>
        <v>0</v>
      </c>
      <c r="AW502" s="49">
        <f t="shared" si="271"/>
        <v>0</v>
      </c>
      <c r="AX502" s="49">
        <f t="shared" si="272"/>
        <v>0</v>
      </c>
      <c r="AY502" s="49">
        <f t="shared" si="273"/>
        <v>1173.6212739679163</v>
      </c>
      <c r="AZ502" s="49">
        <f t="shared" si="274"/>
        <v>0</v>
      </c>
      <c r="BA502" s="49">
        <f t="shared" si="275"/>
        <v>0</v>
      </c>
      <c r="BB502" s="49">
        <f t="shared" si="276"/>
        <v>0</v>
      </c>
      <c r="BC502" s="49">
        <f t="shared" si="277"/>
        <v>0</v>
      </c>
      <c r="BD502" s="49">
        <f t="shared" si="278"/>
        <v>0</v>
      </c>
      <c r="BE502" s="49">
        <f t="shared" si="279"/>
        <v>2131.5104475957764</v>
      </c>
      <c r="BF502" s="49">
        <f t="shared" si="280"/>
        <v>1761.1343888754466</v>
      </c>
      <c r="BG502" s="49">
        <f t="shared" si="281"/>
        <v>2396.5265263188039</v>
      </c>
      <c r="BH502" s="73">
        <f t="shared" si="282"/>
        <v>7462.792636757943</v>
      </c>
      <c r="BI502" s="49">
        <f>VLOOKUP(A502,'1_12'!B:Q,16,0)</f>
        <v>12524.13</v>
      </c>
      <c r="BJ502" s="74">
        <f t="shared" si="283"/>
        <v>-5061.3373632420562</v>
      </c>
      <c r="BK502" s="50">
        <f t="shared" si="284"/>
        <v>7.1504662213952939E-3</v>
      </c>
    </row>
    <row r="503" spans="1:63" x14ac:dyDescent="0.3">
      <c r="A503" s="79" t="s">
        <v>1291</v>
      </c>
      <c r="B503" s="79" t="s">
        <v>239</v>
      </c>
      <c r="C503" s="79">
        <f>VLOOKUP(B503,Площадь!D:E,2,0)</f>
        <v>58.6</v>
      </c>
      <c r="D503" s="97"/>
      <c r="E503">
        <v>31</v>
      </c>
      <c r="F503">
        <v>28</v>
      </c>
      <c r="G503">
        <v>31</v>
      </c>
      <c r="H503">
        <v>30</v>
      </c>
      <c r="I503">
        <v>31</v>
      </c>
      <c r="J503">
        <v>30</v>
      </c>
      <c r="K503">
        <v>31</v>
      </c>
      <c r="L503">
        <v>31</v>
      </c>
      <c r="M503">
        <v>30</v>
      </c>
      <c r="N503">
        <v>31</v>
      </c>
      <c r="O503">
        <v>30</v>
      </c>
      <c r="P503">
        <v>31</v>
      </c>
      <c r="Q503">
        <f t="shared" si="286"/>
        <v>365</v>
      </c>
      <c r="R503" s="113">
        <f>VLOOKUP(B503,'Общие показания'!A:H,8,0)</f>
        <v>0</v>
      </c>
      <c r="S503" s="117">
        <f>VLOOKUP(B503,'Общие показания'!A:P,16,0)</f>
        <v>0.27200000000000002</v>
      </c>
      <c r="T503" s="50">
        <f t="shared" si="255"/>
        <v>0</v>
      </c>
      <c r="U503" s="50">
        <f t="shared" si="256"/>
        <v>0</v>
      </c>
      <c r="V503" s="50">
        <f t="shared" si="257"/>
        <v>0</v>
      </c>
      <c r="W503" s="50">
        <f t="shared" si="258"/>
        <v>0</v>
      </c>
      <c r="X503" s="50">
        <f t="shared" si="259"/>
        <v>0</v>
      </c>
      <c r="Y503" s="50"/>
      <c r="Z503" s="50"/>
      <c r="AA503" s="50"/>
      <c r="AB503" s="50"/>
      <c r="AC503" s="50"/>
      <c r="AD503" s="50">
        <f t="shared" si="260"/>
        <v>0.10438664671245552</v>
      </c>
      <c r="AE503" s="50">
        <f t="shared" si="261"/>
        <v>7.2944198958476758E-2</v>
      </c>
      <c r="AF503" s="50">
        <f t="shared" si="262"/>
        <v>9.4669154329067723E-2</v>
      </c>
      <c r="AG503" s="50">
        <f t="shared" si="254"/>
        <v>0</v>
      </c>
      <c r="AI503" s="50">
        <f t="shared" si="263"/>
        <v>0</v>
      </c>
      <c r="AJ503" s="50">
        <f t="shared" si="264"/>
        <v>0</v>
      </c>
      <c r="AK503" s="50">
        <f t="shared" si="265"/>
        <v>0</v>
      </c>
      <c r="AL503" s="50">
        <f t="shared" si="266"/>
        <v>0.39416423661611544</v>
      </c>
      <c r="AR503" s="50">
        <f t="shared" si="267"/>
        <v>0.48610073026727463</v>
      </c>
      <c r="AS503" s="50">
        <f t="shared" si="268"/>
        <v>0.52271753187962267</v>
      </c>
      <c r="AT503" s="50">
        <f t="shared" si="269"/>
        <v>0.75310189133203476</v>
      </c>
      <c r="AV503" s="49">
        <f t="shared" si="270"/>
        <v>0</v>
      </c>
      <c r="AW503" s="49">
        <f t="shared" si="271"/>
        <v>0</v>
      </c>
      <c r="AX503" s="49">
        <f t="shared" si="272"/>
        <v>0</v>
      </c>
      <c r="AY503" s="49">
        <f t="shared" si="273"/>
        <v>1058.0787102028357</v>
      </c>
      <c r="AZ503" s="49">
        <f t="shared" si="274"/>
        <v>0</v>
      </c>
      <c r="BA503" s="49">
        <f t="shared" si="275"/>
        <v>0</v>
      </c>
      <c r="BB503" s="49">
        <f t="shared" si="276"/>
        <v>0</v>
      </c>
      <c r="BC503" s="49">
        <f t="shared" si="277"/>
        <v>0</v>
      </c>
      <c r="BD503" s="49">
        <f t="shared" si="278"/>
        <v>0</v>
      </c>
      <c r="BE503" s="49">
        <f t="shared" si="279"/>
        <v>1585.0806952693085</v>
      </c>
      <c r="BF503" s="49">
        <f t="shared" si="280"/>
        <v>1598.9705237925605</v>
      </c>
      <c r="BG503" s="49">
        <f t="shared" si="281"/>
        <v>2275.722684130837</v>
      </c>
      <c r="BH503" s="73">
        <f t="shared" si="282"/>
        <v>6517.852613395542</v>
      </c>
      <c r="BI503" s="49">
        <f>VLOOKUP(A503,'1_12'!B:Q,16,0)</f>
        <v>22651.74</v>
      </c>
      <c r="BJ503" s="74">
        <f t="shared" si="283"/>
        <v>-16133.88738660446</v>
      </c>
      <c r="BK503" s="50">
        <f t="shared" si="284"/>
        <v>3.4529072669155962E-3</v>
      </c>
    </row>
    <row r="504" spans="1:63" x14ac:dyDescent="0.3">
      <c r="A504" s="79" t="s">
        <v>1493</v>
      </c>
      <c r="B504" s="79" t="s">
        <v>96</v>
      </c>
      <c r="C504" s="79">
        <f>VLOOKUP(B504,Площадь!D:E,2,0)</f>
        <v>69.8</v>
      </c>
      <c r="D504" s="97"/>
      <c r="E504">
        <v>31</v>
      </c>
      <c r="F504">
        <v>28</v>
      </c>
      <c r="G504">
        <v>31</v>
      </c>
      <c r="H504">
        <v>30</v>
      </c>
      <c r="I504">
        <v>31</v>
      </c>
      <c r="J504">
        <v>30</v>
      </c>
      <c r="K504">
        <v>31</v>
      </c>
      <c r="L504">
        <v>31</v>
      </c>
      <c r="M504">
        <v>30</v>
      </c>
      <c r="N504">
        <v>31</v>
      </c>
      <c r="O504">
        <v>30</v>
      </c>
      <c r="P504">
        <v>31</v>
      </c>
      <c r="Q504">
        <f t="shared" si="286"/>
        <v>365</v>
      </c>
      <c r="R504" s="113">
        <f>VLOOKUP(B504,'Общие показания'!A:H,8,0)</f>
        <v>0.219</v>
      </c>
      <c r="S504" s="117">
        <f>VLOOKUP(B504,'Общие показания'!A:P,16,0)</f>
        <v>1.0869999999999997</v>
      </c>
      <c r="T504" s="50">
        <f t="shared" si="255"/>
        <v>0</v>
      </c>
      <c r="U504" s="50">
        <f t="shared" si="256"/>
        <v>0</v>
      </c>
      <c r="V504" s="50">
        <f t="shared" si="257"/>
        <v>0</v>
      </c>
      <c r="W504" s="50">
        <f t="shared" si="258"/>
        <v>0.219</v>
      </c>
      <c r="X504" s="50">
        <f t="shared" si="259"/>
        <v>0</v>
      </c>
      <c r="Y504" s="50"/>
      <c r="Z504" s="50"/>
      <c r="AA504" s="50"/>
      <c r="AB504" s="50"/>
      <c r="AC504" s="50"/>
      <c r="AD504" s="50">
        <f t="shared" si="260"/>
        <v>0.4171628124133791</v>
      </c>
      <c r="AE504" s="50">
        <f t="shared" si="261"/>
        <v>0.29150861863185373</v>
      </c>
      <c r="AF504" s="50">
        <f t="shared" si="262"/>
        <v>0.37832856895476685</v>
      </c>
      <c r="AG504" s="50">
        <f t="shared" si="254"/>
        <v>0</v>
      </c>
      <c r="AI504" s="50">
        <f t="shared" si="263"/>
        <v>0</v>
      </c>
      <c r="AJ504" s="50">
        <f t="shared" si="264"/>
        <v>0</v>
      </c>
      <c r="AK504" s="50">
        <f t="shared" si="265"/>
        <v>0</v>
      </c>
      <c r="AL504" s="50">
        <f t="shared" si="266"/>
        <v>0.46949938081578246</v>
      </c>
      <c r="AR504" s="50">
        <f t="shared" si="267"/>
        <v>0.57900735448218044</v>
      </c>
      <c r="AS504" s="50">
        <f t="shared" si="268"/>
        <v>0.62262258916719548</v>
      </c>
      <c r="AT504" s="50">
        <f t="shared" si="269"/>
        <v>0.89703945418047815</v>
      </c>
      <c r="AV504" s="49">
        <f t="shared" si="270"/>
        <v>0</v>
      </c>
      <c r="AW504" s="49">
        <f t="shared" si="271"/>
        <v>0</v>
      </c>
      <c r="AX504" s="49">
        <f t="shared" si="272"/>
        <v>0</v>
      </c>
      <c r="AY504" s="49">
        <f t="shared" si="273"/>
        <v>1848.1801978866538</v>
      </c>
      <c r="AZ504" s="49">
        <f t="shared" si="274"/>
        <v>0</v>
      </c>
      <c r="BA504" s="49">
        <f t="shared" si="275"/>
        <v>0</v>
      </c>
      <c r="BB504" s="49">
        <f t="shared" si="276"/>
        <v>0</v>
      </c>
      <c r="BC504" s="49">
        <f t="shared" si="277"/>
        <v>0</v>
      </c>
      <c r="BD504" s="49">
        <f t="shared" si="278"/>
        <v>0</v>
      </c>
      <c r="BE504" s="49">
        <f t="shared" si="279"/>
        <v>2674.0793492077646</v>
      </c>
      <c r="BF504" s="49">
        <f t="shared" si="280"/>
        <v>2453.8572489674557</v>
      </c>
      <c r="BG504" s="49">
        <f t="shared" si="281"/>
        <v>3423.5469065833267</v>
      </c>
      <c r="BH504" s="73">
        <f t="shared" si="282"/>
        <v>10399.663702645201</v>
      </c>
      <c r="BI504" s="49">
        <f>VLOOKUP(A504,'1_12'!B:Q,16,0)</f>
        <v>26981.01</v>
      </c>
      <c r="BJ504" s="74">
        <f t="shared" si="283"/>
        <v>-16581.346297354798</v>
      </c>
      <c r="BK504" s="50">
        <f t="shared" si="284"/>
        <v>4.6253208914107408E-3</v>
      </c>
    </row>
    <row r="505" spans="1:63" x14ac:dyDescent="0.3">
      <c r="A505" s="79" t="s">
        <v>1221</v>
      </c>
      <c r="B505" s="79" t="s">
        <v>102</v>
      </c>
      <c r="C505" s="79">
        <f>VLOOKUP(B505,Площадь!D:E,2,0)</f>
        <v>79.599999999999994</v>
      </c>
      <c r="D505" s="97"/>
      <c r="E505">
        <v>31</v>
      </c>
      <c r="F505">
        <v>28</v>
      </c>
      <c r="G505">
        <v>31</v>
      </c>
      <c r="H505">
        <v>30</v>
      </c>
      <c r="I505">
        <v>31</v>
      </c>
      <c r="J505">
        <v>8</v>
      </c>
      <c r="Q505">
        <f t="shared" si="286"/>
        <v>159</v>
      </c>
      <c r="R505" s="113">
        <f>VLOOKUP(B505,'Общие показания'!A:H,8,0)</f>
        <v>0</v>
      </c>
      <c r="S505" s="117"/>
      <c r="T505" s="50">
        <f t="shared" si="255"/>
        <v>0</v>
      </c>
      <c r="U505" s="50">
        <f t="shared" si="256"/>
        <v>0</v>
      </c>
      <c r="V505" s="50">
        <f t="shared" si="257"/>
        <v>0</v>
      </c>
      <c r="W505" s="50">
        <f t="shared" si="258"/>
        <v>0</v>
      </c>
      <c r="X505" s="50">
        <f t="shared" si="259"/>
        <v>0</v>
      </c>
      <c r="Y505" s="50"/>
      <c r="Z505" s="50"/>
      <c r="AA505" s="50"/>
      <c r="AB505" s="50"/>
      <c r="AC505" s="50"/>
      <c r="AD505" s="50">
        <f t="shared" si="260"/>
        <v>0</v>
      </c>
      <c r="AE505" s="50">
        <f t="shared" si="261"/>
        <v>0</v>
      </c>
      <c r="AF505" s="50">
        <f t="shared" si="262"/>
        <v>0</v>
      </c>
      <c r="AG505" s="50">
        <f t="shared" si="254"/>
        <v>0</v>
      </c>
      <c r="AI505" s="50">
        <f t="shared" si="263"/>
        <v>0</v>
      </c>
      <c r="AJ505" s="50">
        <f t="shared" si="264"/>
        <v>0</v>
      </c>
      <c r="AK505" s="50">
        <f t="shared" si="265"/>
        <v>0</v>
      </c>
      <c r="AL505" s="50">
        <f t="shared" si="266"/>
        <v>0.53541763199049119</v>
      </c>
      <c r="AR505" s="50">
        <f t="shared" si="267"/>
        <v>0</v>
      </c>
      <c r="AS505" s="50">
        <f t="shared" si="268"/>
        <v>0</v>
      </c>
      <c r="AT505" s="50">
        <f t="shared" si="269"/>
        <v>0</v>
      </c>
      <c r="AV505" s="49">
        <f t="shared" si="270"/>
        <v>0</v>
      </c>
      <c r="AW505" s="49">
        <f t="shared" si="271"/>
        <v>0</v>
      </c>
      <c r="AX505" s="49">
        <f t="shared" si="272"/>
        <v>0</v>
      </c>
      <c r="AY505" s="49">
        <f t="shared" si="273"/>
        <v>1437.253674609995</v>
      </c>
      <c r="AZ505" s="49">
        <f t="shared" si="274"/>
        <v>0</v>
      </c>
      <c r="BA505" s="49">
        <f t="shared" si="275"/>
        <v>0</v>
      </c>
      <c r="BB505" s="49">
        <f t="shared" si="276"/>
        <v>0</v>
      </c>
      <c r="BC505" s="49">
        <f t="shared" si="277"/>
        <v>0</v>
      </c>
      <c r="BD505" s="49">
        <f t="shared" si="278"/>
        <v>0</v>
      </c>
      <c r="BE505" s="49">
        <f t="shared" si="279"/>
        <v>0</v>
      </c>
      <c r="BF505" s="49">
        <f t="shared" si="280"/>
        <v>0</v>
      </c>
      <c r="BG505" s="49">
        <f t="shared" si="281"/>
        <v>0</v>
      </c>
      <c r="BH505" s="73">
        <f t="shared" si="282"/>
        <v>1437.253674609995</v>
      </c>
      <c r="BI505" s="49">
        <f>VLOOKUP(A505,'1_12'!B:Q,16,0)</f>
        <v>7749.21</v>
      </c>
      <c r="BJ505" s="74">
        <f t="shared" si="283"/>
        <v>-6311.9563253900051</v>
      </c>
      <c r="BK505" s="50">
        <f t="shared" si="284"/>
        <v>5.6052934672371358E-4</v>
      </c>
    </row>
    <row r="506" spans="1:63" x14ac:dyDescent="0.3">
      <c r="A506" s="79" t="s">
        <v>2741</v>
      </c>
      <c r="B506" s="79" t="s">
        <v>102</v>
      </c>
      <c r="C506" s="79">
        <f>VLOOKUP(B506,Площадь!D:E,2,0)</f>
        <v>79.599999999999994</v>
      </c>
      <c r="D506" s="97">
        <f>VLOOKUP(A506,'[1]3+паркинг2023'!$A:$E,5,0)</f>
        <v>45086</v>
      </c>
      <c r="J506">
        <f>30-J505</f>
        <v>22</v>
      </c>
      <c r="K506">
        <v>31</v>
      </c>
      <c r="L506">
        <v>31</v>
      </c>
      <c r="M506">
        <v>30</v>
      </c>
      <c r="N506">
        <v>31</v>
      </c>
      <c r="O506">
        <v>30</v>
      </c>
      <c r="P506">
        <v>31</v>
      </c>
      <c r="Q506">
        <f t="shared" si="286"/>
        <v>206</v>
      </c>
      <c r="R506" s="113"/>
      <c r="S506" s="117">
        <f>VLOOKUP(B506,'Общие показания'!A:P,16,0)</f>
        <v>2.41</v>
      </c>
      <c r="T506" s="50">
        <f t="shared" si="255"/>
        <v>0</v>
      </c>
      <c r="U506" s="50">
        <f t="shared" si="256"/>
        <v>0</v>
      </c>
      <c r="V506" s="50">
        <f t="shared" si="257"/>
        <v>0</v>
      </c>
      <c r="W506" s="50">
        <f t="shared" si="258"/>
        <v>0</v>
      </c>
      <c r="X506" s="50">
        <f t="shared" si="259"/>
        <v>0</v>
      </c>
      <c r="Y506" s="50"/>
      <c r="Z506" s="50"/>
      <c r="AA506" s="50"/>
      <c r="AB506" s="50"/>
      <c r="AC506" s="50"/>
      <c r="AD506" s="50">
        <f t="shared" si="260"/>
        <v>0.92489639182727135</v>
      </c>
      <c r="AE506" s="50">
        <f t="shared" si="261"/>
        <v>0.6463070569482684</v>
      </c>
      <c r="AF506" s="50">
        <f t="shared" si="262"/>
        <v>0.83879655122446029</v>
      </c>
      <c r="AG506" s="50">
        <f t="shared" si="254"/>
        <v>0</v>
      </c>
      <c r="AI506" s="50">
        <f t="shared" si="263"/>
        <v>0</v>
      </c>
      <c r="AJ506" s="50">
        <f t="shared" si="264"/>
        <v>0</v>
      </c>
      <c r="AK506" s="50">
        <f t="shared" si="265"/>
        <v>0</v>
      </c>
      <c r="AL506" s="50">
        <f t="shared" si="266"/>
        <v>0</v>
      </c>
      <c r="AR506" s="50">
        <f t="shared" si="267"/>
        <v>0.66030065067022292</v>
      </c>
      <c r="AS506" s="50">
        <f t="shared" si="268"/>
        <v>0.71003951429382173</v>
      </c>
      <c r="AT506" s="50">
        <f t="shared" si="269"/>
        <v>1.0229848216728661</v>
      </c>
      <c r="AV506" s="49">
        <f t="shared" si="270"/>
        <v>0</v>
      </c>
      <c r="AW506" s="49">
        <f t="shared" si="271"/>
        <v>0</v>
      </c>
      <c r="AX506" s="49">
        <f t="shared" si="272"/>
        <v>0</v>
      </c>
      <c r="AY506" s="49">
        <f t="shared" si="273"/>
        <v>0</v>
      </c>
      <c r="AZ506" s="49">
        <f t="shared" si="274"/>
        <v>0</v>
      </c>
      <c r="BA506" s="49">
        <f t="shared" si="275"/>
        <v>0</v>
      </c>
      <c r="BB506" s="49">
        <f t="shared" si="276"/>
        <v>0</v>
      </c>
      <c r="BC506" s="49">
        <f t="shared" si="277"/>
        <v>0</v>
      </c>
      <c r="BD506" s="49">
        <f t="shared" si="278"/>
        <v>0</v>
      </c>
      <c r="BE506" s="49">
        <f t="shared" si="279"/>
        <v>4255.2395329985738</v>
      </c>
      <c r="BF506" s="49">
        <f t="shared" si="280"/>
        <v>3640.9224819794172</v>
      </c>
      <c r="BG506" s="49">
        <f t="shared" si="281"/>
        <v>4997.6914461506676</v>
      </c>
      <c r="BH506" s="73">
        <f t="shared" si="282"/>
        <v>12893.85346112866</v>
      </c>
      <c r="BI506" s="49">
        <f>VLOOKUP(A506,'1_12'!B:Q,16,0)</f>
        <v>23019.999999999996</v>
      </c>
      <c r="BJ506" s="74">
        <f t="shared" si="283"/>
        <v>-10126.146538871337</v>
      </c>
      <c r="BK506" s="50">
        <f t="shared" si="284"/>
        <v>5.0286065605495301E-3</v>
      </c>
    </row>
    <row r="507" spans="1:63" x14ac:dyDescent="0.3">
      <c r="A507" s="79" t="s">
        <v>1344</v>
      </c>
      <c r="B507" s="79" t="s">
        <v>198</v>
      </c>
      <c r="C507" s="79">
        <f>VLOOKUP(B507,Площадь!D:E,2,0)</f>
        <v>36.700000000000003</v>
      </c>
      <c r="D507" s="97"/>
      <c r="E507">
        <v>31</v>
      </c>
      <c r="F507">
        <v>28</v>
      </c>
      <c r="G507">
        <v>31</v>
      </c>
      <c r="H507">
        <v>30</v>
      </c>
      <c r="I507">
        <v>31</v>
      </c>
      <c r="J507">
        <v>30</v>
      </c>
      <c r="K507">
        <v>31</v>
      </c>
      <c r="L507">
        <v>31</v>
      </c>
      <c r="M507">
        <v>30</v>
      </c>
      <c r="N507">
        <v>31</v>
      </c>
      <c r="O507">
        <v>30</v>
      </c>
      <c r="P507">
        <v>31</v>
      </c>
      <c r="Q507">
        <f t="shared" ref="Q507:Q529" si="287">SUM(E507:P507)</f>
        <v>365</v>
      </c>
      <c r="R507" s="113">
        <f>VLOOKUP(B507,'Общие показания'!A:H,8,0)</f>
        <v>0.24837438448726037</v>
      </c>
      <c r="S507" s="117">
        <f>VLOOKUP(B507,'Общие показания'!A:P,16,0)</f>
        <v>1.4176256155127387</v>
      </c>
      <c r="T507" s="50">
        <f t="shared" si="255"/>
        <v>0</v>
      </c>
      <c r="U507" s="50">
        <f t="shared" si="256"/>
        <v>0</v>
      </c>
      <c r="V507" s="50">
        <f t="shared" si="257"/>
        <v>0</v>
      </c>
      <c r="W507" s="50">
        <f t="shared" si="258"/>
        <v>0.2483743844872604</v>
      </c>
      <c r="X507" s="50">
        <f t="shared" si="259"/>
        <v>0</v>
      </c>
      <c r="Y507" s="50"/>
      <c r="Z507" s="50"/>
      <c r="AA507" s="50"/>
      <c r="AB507" s="50"/>
      <c r="AC507" s="50"/>
      <c r="AD507" s="50">
        <f t="shared" si="260"/>
        <v>0.54404847168035131</v>
      </c>
      <c r="AE507" s="50">
        <f t="shared" si="261"/>
        <v>0.3801748711271849</v>
      </c>
      <c r="AF507" s="50">
        <f t="shared" si="262"/>
        <v>0.49340227270520254</v>
      </c>
      <c r="AG507" s="50">
        <f t="shared" si="254"/>
        <v>0</v>
      </c>
      <c r="AI507" s="50">
        <f t="shared" si="263"/>
        <v>0</v>
      </c>
      <c r="AJ507" s="50">
        <f t="shared" si="264"/>
        <v>0</v>
      </c>
      <c r="AK507" s="50">
        <f t="shared" si="265"/>
        <v>0</v>
      </c>
      <c r="AL507" s="50">
        <f t="shared" si="266"/>
        <v>0.2468571242971235</v>
      </c>
      <c r="AR507" s="50">
        <f t="shared" si="267"/>
        <v>0.30443509898991439</v>
      </c>
      <c r="AS507" s="50">
        <f t="shared" si="268"/>
        <v>0.32736746450481485</v>
      </c>
      <c r="AT507" s="50">
        <f t="shared" si="269"/>
        <v>0.47165254969088183</v>
      </c>
      <c r="AV507" s="49">
        <f t="shared" si="270"/>
        <v>0</v>
      </c>
      <c r="AW507" s="49">
        <f t="shared" si="271"/>
        <v>0</v>
      </c>
      <c r="AX507" s="49">
        <f t="shared" si="272"/>
        <v>0</v>
      </c>
      <c r="AY507" s="49">
        <f t="shared" si="273"/>
        <v>1329.379652920449</v>
      </c>
      <c r="AZ507" s="49">
        <f t="shared" si="274"/>
        <v>0</v>
      </c>
      <c r="BA507" s="49">
        <f t="shared" si="275"/>
        <v>0</v>
      </c>
      <c r="BB507" s="49">
        <f t="shared" si="276"/>
        <v>0</v>
      </c>
      <c r="BC507" s="49">
        <f t="shared" si="277"/>
        <v>0</v>
      </c>
      <c r="BD507" s="49">
        <f t="shared" si="278"/>
        <v>0</v>
      </c>
      <c r="BE507" s="49">
        <f t="shared" si="279"/>
        <v>2277.6353577644345</v>
      </c>
      <c r="BF507" s="49">
        <f t="shared" si="280"/>
        <v>1899.298344077115</v>
      </c>
      <c r="BG507" s="49">
        <f t="shared" si="281"/>
        <v>2590.5545630471534</v>
      </c>
      <c r="BH507" s="73">
        <f t="shared" si="282"/>
        <v>8096.8679178091515</v>
      </c>
      <c r="BI507" s="49">
        <f>VLOOKUP(A507,'1_12'!B:Q,16,0)</f>
        <v>14186.34</v>
      </c>
      <c r="BJ507" s="74">
        <f t="shared" si="283"/>
        <v>-6089.4720821908486</v>
      </c>
      <c r="BK507" s="50">
        <f t="shared" si="284"/>
        <v>6.8490286954648811E-3</v>
      </c>
    </row>
    <row r="508" spans="1:63" x14ac:dyDescent="0.3">
      <c r="A508" s="79" t="s">
        <v>1163</v>
      </c>
      <c r="B508" s="79" t="s">
        <v>291</v>
      </c>
      <c r="C508" s="79">
        <f>VLOOKUP(B508,Площадь!D:E,2,0)</f>
        <v>36.799999999999997</v>
      </c>
      <c r="D508" s="97"/>
      <c r="E508">
        <v>31</v>
      </c>
      <c r="F508">
        <v>28</v>
      </c>
      <c r="G508">
        <v>31</v>
      </c>
      <c r="H508">
        <v>30</v>
      </c>
      <c r="I508">
        <v>31</v>
      </c>
      <c r="J508">
        <v>30</v>
      </c>
      <c r="K508">
        <v>31</v>
      </c>
      <c r="L508">
        <v>31</v>
      </c>
      <c r="M508">
        <v>30</v>
      </c>
      <c r="N508">
        <v>31</v>
      </c>
      <c r="O508">
        <v>30</v>
      </c>
      <c r="P508">
        <v>31</v>
      </c>
      <c r="Q508">
        <f t="shared" si="287"/>
        <v>365</v>
      </c>
      <c r="R508" s="113">
        <f>VLOOKUP(B508,'Общие показания'!A:H,8,0)</f>
        <v>0.24905115392728014</v>
      </c>
      <c r="S508" s="117">
        <f>VLOOKUP(B508,'Общие показания'!A:P,16,0)</f>
        <v>1.9419488460727212</v>
      </c>
      <c r="T508" s="50">
        <f t="shared" si="255"/>
        <v>0</v>
      </c>
      <c r="U508" s="50">
        <f t="shared" si="256"/>
        <v>0</v>
      </c>
      <c r="V508" s="50">
        <f t="shared" si="257"/>
        <v>0</v>
      </c>
      <c r="W508" s="50">
        <f t="shared" si="258"/>
        <v>0.24905115392728017</v>
      </c>
      <c r="X508" s="50">
        <f t="shared" si="259"/>
        <v>0</v>
      </c>
      <c r="Y508" s="50"/>
      <c r="Z508" s="50"/>
      <c r="AA508" s="50"/>
      <c r="AB508" s="50"/>
      <c r="AC508" s="50"/>
      <c r="AD508" s="50">
        <f t="shared" si="260"/>
        <v>0.74527032400240367</v>
      </c>
      <c r="AE508" s="50">
        <f t="shared" si="261"/>
        <v>0.5207864080702681</v>
      </c>
      <c r="AF508" s="50">
        <f t="shared" si="262"/>
        <v>0.67589211400004934</v>
      </c>
      <c r="AG508" s="50">
        <f t="shared" si="254"/>
        <v>0</v>
      </c>
      <c r="AI508" s="50">
        <f t="shared" si="263"/>
        <v>0</v>
      </c>
      <c r="AJ508" s="50">
        <f t="shared" si="264"/>
        <v>0</v>
      </c>
      <c r="AK508" s="50">
        <f t="shared" si="265"/>
        <v>0</v>
      </c>
      <c r="AL508" s="50">
        <f t="shared" si="266"/>
        <v>0.24752975951319192</v>
      </c>
      <c r="AR508" s="50">
        <f t="shared" si="267"/>
        <v>0.30526462242040453</v>
      </c>
      <c r="AS508" s="50">
        <f t="shared" si="268"/>
        <v>0.32825947394488242</v>
      </c>
      <c r="AT508" s="50">
        <f t="shared" si="269"/>
        <v>0.4729377065020286</v>
      </c>
      <c r="AV508" s="49">
        <f t="shared" si="270"/>
        <v>0</v>
      </c>
      <c r="AW508" s="49">
        <f t="shared" si="271"/>
        <v>0</v>
      </c>
      <c r="AX508" s="49">
        <f t="shared" si="272"/>
        <v>0</v>
      </c>
      <c r="AY508" s="49">
        <f t="shared" si="273"/>
        <v>1333.0019408030657</v>
      </c>
      <c r="AZ508" s="49">
        <f t="shared" si="274"/>
        <v>0</v>
      </c>
      <c r="BA508" s="49">
        <f t="shared" si="275"/>
        <v>0</v>
      </c>
      <c r="BB508" s="49">
        <f t="shared" si="276"/>
        <v>0</v>
      </c>
      <c r="BC508" s="49">
        <f t="shared" si="277"/>
        <v>0</v>
      </c>
      <c r="BD508" s="49">
        <f t="shared" si="278"/>
        <v>0</v>
      </c>
      <c r="BE508" s="49">
        <f t="shared" si="279"/>
        <v>2820.0139887795294</v>
      </c>
      <c r="BF508" s="49">
        <f t="shared" si="280"/>
        <v>2279.1448038461895</v>
      </c>
      <c r="BG508" s="49">
        <f t="shared" si="281"/>
        <v>3083.872816962958</v>
      </c>
      <c r="BH508" s="73">
        <f t="shared" si="282"/>
        <v>9516.0335503917431</v>
      </c>
      <c r="BI508" s="49">
        <f>VLOOKUP(A508,'1_12'!B:Q,16,0)</f>
        <v>14224.949999999997</v>
      </c>
      <c r="BJ508" s="74">
        <f t="shared" si="283"/>
        <v>-4708.916449608254</v>
      </c>
      <c r="BK508" s="50">
        <f t="shared" si="284"/>
        <v>8.0276077046660087E-3</v>
      </c>
    </row>
    <row r="509" spans="1:63" x14ac:dyDescent="0.3">
      <c r="A509" s="79" t="s">
        <v>733</v>
      </c>
      <c r="B509" s="79" t="s">
        <v>118</v>
      </c>
      <c r="C509" s="79">
        <f>VLOOKUP(B509,Площадь!D:E,2,0)</f>
        <v>22.7</v>
      </c>
      <c r="D509" s="97"/>
      <c r="E509">
        <v>31</v>
      </c>
      <c r="F509">
        <v>28</v>
      </c>
      <c r="G509">
        <v>31</v>
      </c>
      <c r="H509">
        <v>30</v>
      </c>
      <c r="I509">
        <v>31</v>
      </c>
      <c r="J509">
        <v>30</v>
      </c>
      <c r="K509">
        <v>31</v>
      </c>
      <c r="L509">
        <v>31</v>
      </c>
      <c r="M509">
        <v>30</v>
      </c>
      <c r="N509">
        <v>31</v>
      </c>
      <c r="O509">
        <v>30</v>
      </c>
      <c r="P509">
        <v>31</v>
      </c>
      <c r="Q509">
        <f t="shared" si="287"/>
        <v>365</v>
      </c>
      <c r="R509" s="113">
        <f>VLOOKUP(B509,'Общие показания'!A:H,8,0)</f>
        <v>0.15362666288449073</v>
      </c>
      <c r="S509" s="117">
        <f>VLOOKUP(B509,'Общие показания'!A:P,16,0)</f>
        <v>0</v>
      </c>
      <c r="T509" s="50">
        <f t="shared" si="255"/>
        <v>0</v>
      </c>
      <c r="U509" s="50">
        <f t="shared" si="256"/>
        <v>0</v>
      </c>
      <c r="V509" s="50">
        <f t="shared" si="257"/>
        <v>0</v>
      </c>
      <c r="W509" s="50">
        <f t="shared" si="258"/>
        <v>0.15362666288449073</v>
      </c>
      <c r="X509" s="50">
        <f t="shared" si="259"/>
        <v>0</v>
      </c>
      <c r="Y509" s="50"/>
      <c r="Z509" s="50"/>
      <c r="AA509" s="50"/>
      <c r="AB509" s="50"/>
      <c r="AC509" s="50"/>
      <c r="AD509" s="50">
        <f t="shared" si="260"/>
        <v>0</v>
      </c>
      <c r="AE509" s="50">
        <f t="shared" si="261"/>
        <v>0</v>
      </c>
      <c r="AF509" s="50">
        <f t="shared" si="262"/>
        <v>0</v>
      </c>
      <c r="AG509" s="50">
        <f t="shared" si="254"/>
        <v>0</v>
      </c>
      <c r="AI509" s="50">
        <f t="shared" si="263"/>
        <v>0</v>
      </c>
      <c r="AJ509" s="50">
        <f t="shared" si="264"/>
        <v>0</v>
      </c>
      <c r="AK509" s="50">
        <f t="shared" si="265"/>
        <v>0</v>
      </c>
      <c r="AL509" s="50">
        <f t="shared" si="266"/>
        <v>0.15268819404753958</v>
      </c>
      <c r="AR509" s="50">
        <f t="shared" si="267"/>
        <v>0.18830181872128215</v>
      </c>
      <c r="AS509" s="50">
        <f t="shared" si="268"/>
        <v>0.20248614289534869</v>
      </c>
      <c r="AT509" s="50">
        <f t="shared" si="269"/>
        <v>0.29173059613032742</v>
      </c>
      <c r="AV509" s="49">
        <f t="shared" si="270"/>
        <v>0</v>
      </c>
      <c r="AW509" s="49">
        <f t="shared" si="271"/>
        <v>0</v>
      </c>
      <c r="AX509" s="49">
        <f t="shared" si="272"/>
        <v>0</v>
      </c>
      <c r="AY509" s="49">
        <f t="shared" si="273"/>
        <v>822.25934935406497</v>
      </c>
      <c r="AZ509" s="49">
        <f t="shared" si="274"/>
        <v>0</v>
      </c>
      <c r="BA509" s="49">
        <f t="shared" si="275"/>
        <v>0</v>
      </c>
      <c r="BB509" s="49">
        <f t="shared" si="276"/>
        <v>0</v>
      </c>
      <c r="BC509" s="49">
        <f t="shared" si="277"/>
        <v>0</v>
      </c>
      <c r="BD509" s="49">
        <f t="shared" si="278"/>
        <v>0</v>
      </c>
      <c r="BE509" s="49">
        <f t="shared" si="279"/>
        <v>505.46987010266099</v>
      </c>
      <c r="BF509" s="49">
        <f t="shared" si="280"/>
        <v>543.54570254255827</v>
      </c>
      <c r="BG509" s="49">
        <f t="shared" si="281"/>
        <v>783.10994302840572</v>
      </c>
      <c r="BH509" s="73">
        <f t="shared" si="282"/>
        <v>2654.38486502769</v>
      </c>
      <c r="BI509" s="49">
        <f>VLOOKUP(A509,'1_12'!B:Q,16,0)</f>
        <v>8774.64</v>
      </c>
      <c r="BJ509" s="74">
        <f t="shared" si="283"/>
        <v>-6120.255134972309</v>
      </c>
      <c r="BK509" s="50">
        <f t="shared" si="284"/>
        <v>3.6300786148274178E-3</v>
      </c>
    </row>
    <row r="510" spans="1:63" x14ac:dyDescent="0.3">
      <c r="A510" s="79" t="s">
        <v>719</v>
      </c>
      <c r="B510" s="79" t="s">
        <v>209</v>
      </c>
      <c r="C510" s="79">
        <f>VLOOKUP(B510,Площадь!D:E,2,0)</f>
        <v>32.4</v>
      </c>
      <c r="D510" s="97"/>
      <c r="E510">
        <v>31</v>
      </c>
      <c r="F510">
        <v>28</v>
      </c>
      <c r="G510">
        <v>31</v>
      </c>
      <c r="H510">
        <v>30</v>
      </c>
      <c r="I510">
        <v>31</v>
      </c>
      <c r="J510">
        <v>30</v>
      </c>
      <c r="K510">
        <v>31</v>
      </c>
      <c r="L510">
        <v>31</v>
      </c>
      <c r="M510">
        <v>30</v>
      </c>
      <c r="N510">
        <v>31</v>
      </c>
      <c r="O510">
        <v>30</v>
      </c>
      <c r="P510">
        <v>31</v>
      </c>
      <c r="Q510">
        <f t="shared" si="287"/>
        <v>365</v>
      </c>
      <c r="R510" s="113">
        <f>VLOOKUP(B510,'Общие показания'!A:H,8,0)</f>
        <v>0.21927329856640967</v>
      </c>
      <c r="S510" s="117">
        <f>VLOOKUP(B510,'Общие показания'!A:P,16,0)</f>
        <v>0.86572670143359032</v>
      </c>
      <c r="T510" s="50">
        <f t="shared" si="255"/>
        <v>0</v>
      </c>
      <c r="U510" s="50">
        <f t="shared" si="256"/>
        <v>0</v>
      </c>
      <c r="V510" s="50">
        <f t="shared" si="257"/>
        <v>0</v>
      </c>
      <c r="W510" s="50">
        <f t="shared" si="258"/>
        <v>0.21927329856640967</v>
      </c>
      <c r="X510" s="50">
        <f t="shared" si="259"/>
        <v>0</v>
      </c>
      <c r="Y510" s="50"/>
      <c r="Z510" s="50"/>
      <c r="AA510" s="50"/>
      <c r="AB510" s="50"/>
      <c r="AC510" s="50"/>
      <c r="AD510" s="50">
        <f t="shared" si="260"/>
        <v>0.33224377695620455</v>
      </c>
      <c r="AE510" s="50">
        <f t="shared" si="261"/>
        <v>0.23216816453322653</v>
      </c>
      <c r="AF510" s="50">
        <f t="shared" si="262"/>
        <v>0.30131475994415918</v>
      </c>
      <c r="AG510" s="50">
        <f t="shared" si="254"/>
        <v>0</v>
      </c>
      <c r="AI510" s="50">
        <f t="shared" si="263"/>
        <v>0</v>
      </c>
      <c r="AJ510" s="50">
        <f t="shared" si="264"/>
        <v>0</v>
      </c>
      <c r="AK510" s="50">
        <f t="shared" si="265"/>
        <v>0</v>
      </c>
      <c r="AL510" s="50">
        <f t="shared" si="266"/>
        <v>0.21793381000617984</v>
      </c>
      <c r="AR510" s="50">
        <f t="shared" si="267"/>
        <v>0.26876559147883444</v>
      </c>
      <c r="AS510" s="50">
        <f t="shared" si="268"/>
        <v>0.28901105858190734</v>
      </c>
      <c r="AT510" s="50">
        <f t="shared" si="269"/>
        <v>0.41639080681156865</v>
      </c>
      <c r="AV510" s="49">
        <f t="shared" si="270"/>
        <v>0</v>
      </c>
      <c r="AW510" s="49">
        <f t="shared" si="271"/>
        <v>0</v>
      </c>
      <c r="AX510" s="49">
        <f t="shared" si="272"/>
        <v>0</v>
      </c>
      <c r="AY510" s="49">
        <f t="shared" si="273"/>
        <v>1173.6212739679163</v>
      </c>
      <c r="AZ510" s="49">
        <f t="shared" si="274"/>
        <v>0</v>
      </c>
      <c r="BA510" s="49">
        <f t="shared" si="275"/>
        <v>0</v>
      </c>
      <c r="BB510" s="49">
        <f t="shared" si="276"/>
        <v>0</v>
      </c>
      <c r="BC510" s="49">
        <f t="shared" si="277"/>
        <v>0</v>
      </c>
      <c r="BD510" s="49">
        <f t="shared" si="278"/>
        <v>0</v>
      </c>
      <c r="BE510" s="49">
        <f t="shared" si="279"/>
        <v>1613.3255082522815</v>
      </c>
      <c r="BF510" s="49">
        <f t="shared" si="280"/>
        <v>1399.0326593613408</v>
      </c>
      <c r="BG510" s="49">
        <f t="shared" si="281"/>
        <v>1926.5801151764056</v>
      </c>
      <c r="BH510" s="73">
        <f t="shared" si="282"/>
        <v>6112.5595567579439</v>
      </c>
      <c r="BI510" s="49">
        <f>VLOOKUP(A510,'1_12'!B:Q,16,0)</f>
        <v>12524.13</v>
      </c>
      <c r="BJ510" s="74">
        <f t="shared" si="283"/>
        <v>-6411.5704432420553</v>
      </c>
      <c r="BK510" s="50">
        <f t="shared" si="284"/>
        <v>5.8567419415599025E-3</v>
      </c>
    </row>
    <row r="511" spans="1:63" x14ac:dyDescent="0.3">
      <c r="A511" s="79" t="s">
        <v>1606</v>
      </c>
      <c r="B511" s="79" t="s">
        <v>187</v>
      </c>
      <c r="C511" s="79">
        <f>VLOOKUP(B511,Площадь!D:E,2,0)</f>
        <v>58.6</v>
      </c>
      <c r="D511" s="97"/>
      <c r="E511">
        <v>31</v>
      </c>
      <c r="F511">
        <v>28</v>
      </c>
      <c r="G511">
        <v>31</v>
      </c>
      <c r="H511">
        <v>30</v>
      </c>
      <c r="I511">
        <v>31</v>
      </c>
      <c r="J511">
        <v>30</v>
      </c>
      <c r="K511">
        <v>31</v>
      </c>
      <c r="L511">
        <v>31</v>
      </c>
      <c r="M511">
        <v>30</v>
      </c>
      <c r="N511">
        <v>31</v>
      </c>
      <c r="O511">
        <v>30</v>
      </c>
      <c r="P511">
        <v>31</v>
      </c>
      <c r="Q511">
        <f t="shared" si="287"/>
        <v>365</v>
      </c>
      <c r="R511" s="113">
        <f>VLOOKUP(B511,'Общие показания'!A:H,8,0)</f>
        <v>0.39658689185159285</v>
      </c>
      <c r="S511" s="117">
        <f>VLOOKUP(B511,'Общие показания'!A:P,16,0)</f>
        <v>1.3374131081484073</v>
      </c>
      <c r="T511" s="50">
        <f t="shared" si="255"/>
        <v>0</v>
      </c>
      <c r="U511" s="50">
        <f t="shared" si="256"/>
        <v>0</v>
      </c>
      <c r="V511" s="50">
        <f t="shared" si="257"/>
        <v>0</v>
      </c>
      <c r="W511" s="50">
        <f t="shared" si="258"/>
        <v>0.39658689185159285</v>
      </c>
      <c r="X511" s="50">
        <f t="shared" si="259"/>
        <v>0</v>
      </c>
      <c r="Y511" s="50"/>
      <c r="Z511" s="50"/>
      <c r="AA511" s="50"/>
      <c r="AB511" s="50"/>
      <c r="AC511" s="50"/>
      <c r="AD511" s="50">
        <f t="shared" si="260"/>
        <v>0.51326496187093695</v>
      </c>
      <c r="AE511" s="50">
        <f t="shared" si="261"/>
        <v>0.35866370533254494</v>
      </c>
      <c r="AF511" s="50">
        <f t="shared" si="262"/>
        <v>0.46548444094492536</v>
      </c>
      <c r="AG511" s="50">
        <f t="shared" si="254"/>
        <v>0</v>
      </c>
      <c r="AI511" s="50">
        <f t="shared" si="263"/>
        <v>0</v>
      </c>
      <c r="AJ511" s="50">
        <f t="shared" si="264"/>
        <v>0</v>
      </c>
      <c r="AK511" s="50">
        <f t="shared" si="265"/>
        <v>0</v>
      </c>
      <c r="AL511" s="50">
        <f t="shared" si="266"/>
        <v>0.39416423661611544</v>
      </c>
      <c r="AR511" s="50">
        <f t="shared" si="267"/>
        <v>0.48610073026727463</v>
      </c>
      <c r="AS511" s="50">
        <f t="shared" si="268"/>
        <v>0.52271753187962267</v>
      </c>
      <c r="AT511" s="50">
        <f t="shared" si="269"/>
        <v>0.75310189133203476</v>
      </c>
      <c r="AV511" s="49">
        <f t="shared" si="270"/>
        <v>0</v>
      </c>
      <c r="AW511" s="49">
        <f t="shared" si="271"/>
        <v>0</v>
      </c>
      <c r="AX511" s="49">
        <f t="shared" si="272"/>
        <v>0</v>
      </c>
      <c r="AY511" s="49">
        <f t="shared" si="273"/>
        <v>2122.6606992135776</v>
      </c>
      <c r="AZ511" s="49">
        <f t="shared" si="274"/>
        <v>0</v>
      </c>
      <c r="BA511" s="49">
        <f t="shared" si="275"/>
        <v>0</v>
      </c>
      <c r="BB511" s="49">
        <f t="shared" si="276"/>
        <v>0</v>
      </c>
      <c r="BC511" s="49">
        <f t="shared" si="277"/>
        <v>0</v>
      </c>
      <c r="BD511" s="49">
        <f t="shared" si="278"/>
        <v>0</v>
      </c>
      <c r="BE511" s="49">
        <f t="shared" si="279"/>
        <v>2682.6572893481298</v>
      </c>
      <c r="BF511" s="49">
        <f t="shared" si="280"/>
        <v>2365.9445379228546</v>
      </c>
      <c r="BG511" s="49">
        <f t="shared" si="281"/>
        <v>3271.1244069109807</v>
      </c>
      <c r="BH511" s="73">
        <f t="shared" si="282"/>
        <v>10442.386933395543</v>
      </c>
      <c r="BI511" s="49">
        <f>VLOOKUP(A511,'1_12'!B:Q,16,0)</f>
        <v>22651.74</v>
      </c>
      <c r="BJ511" s="74">
        <f t="shared" si="283"/>
        <v>-12209.353066604459</v>
      </c>
      <c r="BK511" s="50">
        <f t="shared" si="284"/>
        <v>5.5319743886448345E-3</v>
      </c>
    </row>
    <row r="512" spans="1:63" x14ac:dyDescent="0.3">
      <c r="A512" s="79" t="s">
        <v>1157</v>
      </c>
      <c r="B512" s="79" t="s">
        <v>295</v>
      </c>
      <c r="C512" s="79">
        <f>VLOOKUP(B512,Площадь!D:E,2,0)</f>
        <v>69.8</v>
      </c>
      <c r="D512" s="97"/>
      <c r="E512">
        <v>31</v>
      </c>
      <c r="F512">
        <v>28</v>
      </c>
      <c r="G512">
        <v>31</v>
      </c>
      <c r="H512">
        <v>30</v>
      </c>
      <c r="I512">
        <v>31</v>
      </c>
      <c r="J512">
        <v>30</v>
      </c>
      <c r="K512">
        <v>31</v>
      </c>
      <c r="L512">
        <v>31</v>
      </c>
      <c r="M512">
        <v>30</v>
      </c>
      <c r="N512">
        <v>31</v>
      </c>
      <c r="O512">
        <v>30</v>
      </c>
      <c r="P512">
        <v>31</v>
      </c>
      <c r="Q512">
        <f t="shared" si="287"/>
        <v>365</v>
      </c>
      <c r="R512" s="113">
        <f>VLOOKUP(B512,'Общие показания'!A:H,8,0)</f>
        <v>0.47238506913380851</v>
      </c>
      <c r="S512" s="117">
        <f>VLOOKUP(B512,'Общие показания'!A:P,16,0)</f>
        <v>2.2656149308661924</v>
      </c>
      <c r="T512" s="50">
        <f t="shared" si="255"/>
        <v>0</v>
      </c>
      <c r="U512" s="50">
        <f t="shared" si="256"/>
        <v>0</v>
      </c>
      <c r="V512" s="50">
        <f t="shared" si="257"/>
        <v>0</v>
      </c>
      <c r="W512" s="50">
        <f t="shared" si="258"/>
        <v>0.47238506913380851</v>
      </c>
      <c r="X512" s="50">
        <f t="shared" si="259"/>
        <v>0</v>
      </c>
      <c r="Y512" s="50"/>
      <c r="Z512" s="50"/>
      <c r="AA512" s="50"/>
      <c r="AB512" s="50"/>
      <c r="AC512" s="50"/>
      <c r="AD512" s="50">
        <f t="shared" si="260"/>
        <v>0.86948509328968215</v>
      </c>
      <c r="AE512" s="50">
        <f t="shared" si="261"/>
        <v>0.60758627308970259</v>
      </c>
      <c r="AF512" s="50">
        <f t="shared" si="262"/>
        <v>0.78854356448680751</v>
      </c>
      <c r="AG512" s="50">
        <f t="shared" si="254"/>
        <v>0</v>
      </c>
      <c r="AI512" s="50">
        <f t="shared" si="263"/>
        <v>0</v>
      </c>
      <c r="AJ512" s="50">
        <f t="shared" si="264"/>
        <v>0</v>
      </c>
      <c r="AK512" s="50">
        <f t="shared" si="265"/>
        <v>0</v>
      </c>
      <c r="AL512" s="50">
        <f t="shared" si="266"/>
        <v>0.46949938081578246</v>
      </c>
      <c r="AR512" s="50">
        <f t="shared" si="267"/>
        <v>0.57900735448218044</v>
      </c>
      <c r="AS512" s="50">
        <f t="shared" si="268"/>
        <v>0.62262258916719548</v>
      </c>
      <c r="AT512" s="50">
        <f t="shared" si="269"/>
        <v>0.89703945418047815</v>
      </c>
      <c r="AV512" s="49">
        <f t="shared" si="270"/>
        <v>0</v>
      </c>
      <c r="AW512" s="49">
        <f t="shared" si="271"/>
        <v>0</v>
      </c>
      <c r="AX512" s="49">
        <f t="shared" si="272"/>
        <v>0</v>
      </c>
      <c r="AY512" s="49">
        <f t="shared" si="273"/>
        <v>2528.356942066684</v>
      </c>
      <c r="AZ512" s="49">
        <f t="shared" si="274"/>
        <v>0</v>
      </c>
      <c r="BA512" s="49">
        <f t="shared" si="275"/>
        <v>0</v>
      </c>
      <c r="BB512" s="49">
        <f t="shared" si="276"/>
        <v>0</v>
      </c>
      <c r="BC512" s="49">
        <f t="shared" si="277"/>
        <v>0</v>
      </c>
      <c r="BD512" s="49">
        <f t="shared" si="278"/>
        <v>0</v>
      </c>
      <c r="BE512" s="49">
        <f t="shared" si="279"/>
        <v>3888.2751871008772</v>
      </c>
      <c r="BF512" s="49">
        <f t="shared" si="280"/>
        <v>3302.323461487927</v>
      </c>
      <c r="BG512" s="49">
        <f t="shared" si="281"/>
        <v>4524.7116319897159</v>
      </c>
      <c r="BH512" s="73">
        <f t="shared" si="282"/>
        <v>14243.667222645205</v>
      </c>
      <c r="BI512" s="49">
        <f>VLOOKUP(A512,'1_12'!B:Q,16,0)</f>
        <v>26981.01</v>
      </c>
      <c r="BJ512" s="74">
        <f t="shared" si="283"/>
        <v>-12737.342777354794</v>
      </c>
      <c r="BK512" s="50">
        <f t="shared" si="284"/>
        <v>6.3349675007708184E-3</v>
      </c>
    </row>
    <row r="513" spans="1:63" x14ac:dyDescent="0.3">
      <c r="A513" s="79" t="s">
        <v>1519</v>
      </c>
      <c r="B513" s="79" t="s">
        <v>353</v>
      </c>
      <c r="C513" s="79">
        <f>VLOOKUP(B513,Площадь!D:E,2,0)</f>
        <v>79.599999999999994</v>
      </c>
      <c r="D513" s="97"/>
      <c r="E513">
        <v>31</v>
      </c>
      <c r="F513">
        <v>28</v>
      </c>
      <c r="G513">
        <v>31</v>
      </c>
      <c r="H513">
        <v>30</v>
      </c>
      <c r="I513">
        <v>31</v>
      </c>
      <c r="J513">
        <v>30</v>
      </c>
      <c r="K513">
        <v>31</v>
      </c>
      <c r="L513">
        <v>31</v>
      </c>
      <c r="M513">
        <v>30</v>
      </c>
      <c r="N513">
        <v>31</v>
      </c>
      <c r="O513">
        <v>30</v>
      </c>
      <c r="P513">
        <v>31</v>
      </c>
      <c r="Q513">
        <f t="shared" si="287"/>
        <v>365</v>
      </c>
      <c r="R513" s="113">
        <f>VLOOKUP(B513,'Общие показания'!A:H,8,0)</f>
        <v>0.53870847425574719</v>
      </c>
      <c r="S513" s="117">
        <f>VLOOKUP(B513,'Общие показания'!A:P,16,0)</f>
        <v>2.1992915257442531</v>
      </c>
      <c r="T513" s="50">
        <f t="shared" si="255"/>
        <v>0</v>
      </c>
      <c r="U513" s="50">
        <f t="shared" si="256"/>
        <v>0</v>
      </c>
      <c r="V513" s="50">
        <f t="shared" si="257"/>
        <v>0</v>
      </c>
      <c r="W513" s="50">
        <f t="shared" si="258"/>
        <v>0.53870847425574719</v>
      </c>
      <c r="X513" s="50">
        <f t="shared" si="259"/>
        <v>0</v>
      </c>
      <c r="Y513" s="50"/>
      <c r="Z513" s="50"/>
      <c r="AA513" s="50"/>
      <c r="AB513" s="50"/>
      <c r="AC513" s="50"/>
      <c r="AD513" s="50">
        <f t="shared" si="260"/>
        <v>0.84403186586603896</v>
      </c>
      <c r="AE513" s="50">
        <f t="shared" si="261"/>
        <v>0.58979984787345852</v>
      </c>
      <c r="AF513" s="50">
        <f t="shared" si="262"/>
        <v>0.76545981200475555</v>
      </c>
      <c r="AG513" s="50">
        <f t="shared" si="254"/>
        <v>0</v>
      </c>
      <c r="AI513" s="50">
        <f t="shared" si="263"/>
        <v>0</v>
      </c>
      <c r="AJ513" s="50">
        <f t="shared" si="264"/>
        <v>0</v>
      </c>
      <c r="AK513" s="50">
        <f t="shared" si="265"/>
        <v>0</v>
      </c>
      <c r="AL513" s="50">
        <f t="shared" si="266"/>
        <v>0.53541763199049119</v>
      </c>
      <c r="AR513" s="50">
        <f t="shared" si="267"/>
        <v>0.66030065067022292</v>
      </c>
      <c r="AS513" s="50">
        <f t="shared" si="268"/>
        <v>0.71003951429382173</v>
      </c>
      <c r="AT513" s="50">
        <f t="shared" si="269"/>
        <v>1.0229848216728661</v>
      </c>
      <c r="AV513" s="49">
        <f t="shared" si="270"/>
        <v>0</v>
      </c>
      <c r="AW513" s="49">
        <f t="shared" si="271"/>
        <v>0</v>
      </c>
      <c r="AX513" s="49">
        <f t="shared" si="272"/>
        <v>0</v>
      </c>
      <c r="AY513" s="49">
        <f t="shared" si="273"/>
        <v>2883.3411545631525</v>
      </c>
      <c r="AZ513" s="49">
        <f t="shared" si="274"/>
        <v>0</v>
      </c>
      <c r="BA513" s="49">
        <f t="shared" si="275"/>
        <v>0</v>
      </c>
      <c r="BB513" s="49">
        <f t="shared" si="276"/>
        <v>0</v>
      </c>
      <c r="BC513" s="49">
        <f t="shared" si="277"/>
        <v>0</v>
      </c>
      <c r="BD513" s="49">
        <f t="shared" si="278"/>
        <v>0</v>
      </c>
      <c r="BE513" s="49">
        <f t="shared" si="279"/>
        <v>4038.1700340892803</v>
      </c>
      <c r="BF513" s="49">
        <f t="shared" si="280"/>
        <v>3489.2367902273604</v>
      </c>
      <c r="BG513" s="49">
        <f t="shared" si="281"/>
        <v>4800.8292368588609</v>
      </c>
      <c r="BH513" s="73">
        <f t="shared" si="282"/>
        <v>15211.577215738655</v>
      </c>
      <c r="BI513" s="49">
        <f>VLOOKUP(A513,'1_12'!B:Q,16,0)</f>
        <v>30769.199999999997</v>
      </c>
      <c r="BJ513" s="74">
        <f t="shared" si="283"/>
        <v>-15557.622784261343</v>
      </c>
      <c r="BK513" s="50">
        <f t="shared" si="284"/>
        <v>5.9325194918628593E-3</v>
      </c>
    </row>
    <row r="514" spans="1:63" x14ac:dyDescent="0.3">
      <c r="A514" s="79" t="s">
        <v>1319</v>
      </c>
      <c r="B514" s="79" t="s">
        <v>62</v>
      </c>
      <c r="C514" s="79">
        <f>VLOOKUP(B514,Площадь!D:E,2,0)</f>
        <v>36.799999999999997</v>
      </c>
      <c r="D514" s="97"/>
      <c r="E514">
        <v>31</v>
      </c>
      <c r="F514">
        <v>28</v>
      </c>
      <c r="G514">
        <v>31</v>
      </c>
      <c r="H514">
        <v>30</v>
      </c>
      <c r="I514">
        <v>31</v>
      </c>
      <c r="J514">
        <v>30</v>
      </c>
      <c r="K514">
        <v>31</v>
      </c>
      <c r="L514">
        <v>31</v>
      </c>
      <c r="M514">
        <v>30</v>
      </c>
      <c r="N514">
        <v>31</v>
      </c>
      <c r="O514">
        <v>30</v>
      </c>
      <c r="P514">
        <v>31</v>
      </c>
      <c r="Q514">
        <f t="shared" si="287"/>
        <v>365</v>
      </c>
      <c r="R514" s="113">
        <f>VLOOKUP(B514,'Общие показания'!A:H,8,0)</f>
        <v>0</v>
      </c>
      <c r="S514" s="117">
        <f>VLOOKUP(B514,'Общие показания'!A:P,16,0)</f>
        <v>1.4289999999999994</v>
      </c>
      <c r="T514" s="50">
        <f t="shared" si="255"/>
        <v>0</v>
      </c>
      <c r="U514" s="50">
        <f t="shared" si="256"/>
        <v>0</v>
      </c>
      <c r="V514" s="50">
        <f t="shared" si="257"/>
        <v>0</v>
      </c>
      <c r="W514" s="50">
        <f t="shared" si="258"/>
        <v>0</v>
      </c>
      <c r="X514" s="50">
        <f t="shared" si="259"/>
        <v>0</v>
      </c>
      <c r="Y514" s="50"/>
      <c r="Z514" s="50"/>
      <c r="AA514" s="50"/>
      <c r="AB514" s="50"/>
      <c r="AC514" s="50"/>
      <c r="AD514" s="50">
        <f t="shared" si="260"/>
        <v>0.54841366967683403</v>
      </c>
      <c r="AE514" s="50">
        <f t="shared" si="261"/>
        <v>0.38322522173405604</v>
      </c>
      <c r="AF514" s="50">
        <f t="shared" si="262"/>
        <v>0.4973611085891092</v>
      </c>
      <c r="AG514" s="50">
        <f t="shared" si="254"/>
        <v>0</v>
      </c>
      <c r="AI514" s="50">
        <f t="shared" si="263"/>
        <v>0</v>
      </c>
      <c r="AJ514" s="50">
        <f t="shared" si="264"/>
        <v>0</v>
      </c>
      <c r="AK514" s="50">
        <f t="shared" si="265"/>
        <v>0</v>
      </c>
      <c r="AL514" s="50">
        <f t="shared" si="266"/>
        <v>0.24752975951319192</v>
      </c>
      <c r="AR514" s="50">
        <f t="shared" si="267"/>
        <v>0.30526462242040453</v>
      </c>
      <c r="AS514" s="50">
        <f t="shared" si="268"/>
        <v>0.32825947394488242</v>
      </c>
      <c r="AT514" s="50">
        <f t="shared" si="269"/>
        <v>0.4729377065020286</v>
      </c>
      <c r="AV514" s="49">
        <f t="shared" si="270"/>
        <v>0</v>
      </c>
      <c r="AW514" s="49">
        <f t="shared" si="271"/>
        <v>0</v>
      </c>
      <c r="AX514" s="49">
        <f t="shared" si="272"/>
        <v>0</v>
      </c>
      <c r="AY514" s="49">
        <f t="shared" si="273"/>
        <v>664.45898524683184</v>
      </c>
      <c r="AZ514" s="49">
        <f t="shared" si="274"/>
        <v>0</v>
      </c>
      <c r="BA514" s="49">
        <f t="shared" si="275"/>
        <v>0</v>
      </c>
      <c r="BB514" s="49">
        <f t="shared" si="276"/>
        <v>0</v>
      </c>
      <c r="BC514" s="49">
        <f t="shared" si="277"/>
        <v>0</v>
      </c>
      <c r="BD514" s="49">
        <f t="shared" si="278"/>
        <v>0</v>
      </c>
      <c r="BE514" s="49">
        <f t="shared" si="279"/>
        <v>2291.5798601741435</v>
      </c>
      <c r="BF514" s="49">
        <f t="shared" si="280"/>
        <v>1909.8810576927153</v>
      </c>
      <c r="BG514" s="49">
        <f t="shared" si="281"/>
        <v>2604.6313272780467</v>
      </c>
      <c r="BH514" s="73">
        <f t="shared" si="282"/>
        <v>7470.5512303917367</v>
      </c>
      <c r="BI514" s="49">
        <f>VLOOKUP(A514,'1_12'!B:Q,16,0)</f>
        <v>14224.949999999997</v>
      </c>
      <c r="BJ514" s="74">
        <f t="shared" si="283"/>
        <v>-6754.3987696082604</v>
      </c>
      <c r="BK514" s="50">
        <f t="shared" si="284"/>
        <v>6.3020642264051347E-3</v>
      </c>
    </row>
    <row r="515" spans="1:63" x14ac:dyDescent="0.3">
      <c r="A515" s="79" t="s">
        <v>2056</v>
      </c>
      <c r="B515" s="79" t="s">
        <v>210</v>
      </c>
      <c r="C515" s="79">
        <f>VLOOKUP(B515,Площадь!D:E,2,0)</f>
        <v>22.7</v>
      </c>
      <c r="D515" s="97"/>
      <c r="E515">
        <v>31</v>
      </c>
      <c r="F515">
        <v>28</v>
      </c>
      <c r="G515">
        <v>31</v>
      </c>
      <c r="H515">
        <v>30</v>
      </c>
      <c r="I515">
        <v>31</v>
      </c>
      <c r="J515">
        <v>30</v>
      </c>
      <c r="K515">
        <v>31</v>
      </c>
      <c r="L515">
        <v>31</v>
      </c>
      <c r="M515">
        <v>30</v>
      </c>
      <c r="N515">
        <v>31</v>
      </c>
      <c r="O515">
        <v>30</v>
      </c>
      <c r="P515">
        <v>31</v>
      </c>
      <c r="Q515">
        <f t="shared" si="287"/>
        <v>365</v>
      </c>
      <c r="R515" s="113">
        <f>VLOOKUP(B515,'Общие показания'!A:H,8,0)</f>
        <v>0.15362666288449073</v>
      </c>
      <c r="S515" s="117">
        <f>VLOOKUP(B515,'Общие показания'!A:P,16,0)</f>
        <v>0</v>
      </c>
      <c r="T515" s="50">
        <f t="shared" si="255"/>
        <v>0</v>
      </c>
      <c r="U515" s="50">
        <f t="shared" si="256"/>
        <v>0</v>
      </c>
      <c r="V515" s="50">
        <f t="shared" si="257"/>
        <v>0</v>
      </c>
      <c r="W515" s="50">
        <f t="shared" si="258"/>
        <v>0.15362666288449073</v>
      </c>
      <c r="X515" s="50">
        <f t="shared" si="259"/>
        <v>0</v>
      </c>
      <c r="Y515" s="50"/>
      <c r="Z515" s="50"/>
      <c r="AA515" s="50"/>
      <c r="AB515" s="50"/>
      <c r="AC515" s="50"/>
      <c r="AD515" s="50">
        <f t="shared" si="260"/>
        <v>0</v>
      </c>
      <c r="AE515" s="50">
        <f t="shared" si="261"/>
        <v>0</v>
      </c>
      <c r="AF515" s="50">
        <f t="shared" si="262"/>
        <v>0</v>
      </c>
      <c r="AG515" s="50">
        <f t="shared" ref="AG515:AG578" si="288">S515-AD515-AE515-AF515</f>
        <v>0</v>
      </c>
      <c r="AI515" s="50">
        <f t="shared" si="263"/>
        <v>0</v>
      </c>
      <c r="AJ515" s="50">
        <f t="shared" si="264"/>
        <v>0</v>
      </c>
      <c r="AK515" s="50">
        <f t="shared" si="265"/>
        <v>0</v>
      </c>
      <c r="AL515" s="50">
        <f t="shared" si="266"/>
        <v>0.15268819404753958</v>
      </c>
      <c r="AR515" s="50">
        <f t="shared" si="267"/>
        <v>0.18830181872128215</v>
      </c>
      <c r="AS515" s="50">
        <f t="shared" si="268"/>
        <v>0.20248614289534869</v>
      </c>
      <c r="AT515" s="50">
        <f t="shared" si="269"/>
        <v>0.29173059613032742</v>
      </c>
      <c r="AV515" s="49">
        <f t="shared" si="270"/>
        <v>0</v>
      </c>
      <c r="AW515" s="49">
        <f t="shared" si="271"/>
        <v>0</v>
      </c>
      <c r="AX515" s="49">
        <f t="shared" si="272"/>
        <v>0</v>
      </c>
      <c r="AY515" s="49">
        <f t="shared" si="273"/>
        <v>822.25934935406497</v>
      </c>
      <c r="AZ515" s="49">
        <f t="shared" si="274"/>
        <v>0</v>
      </c>
      <c r="BA515" s="49">
        <f t="shared" si="275"/>
        <v>0</v>
      </c>
      <c r="BB515" s="49">
        <f t="shared" si="276"/>
        <v>0</v>
      </c>
      <c r="BC515" s="49">
        <f t="shared" si="277"/>
        <v>0</v>
      </c>
      <c r="BD515" s="49">
        <f t="shared" si="278"/>
        <v>0</v>
      </c>
      <c r="BE515" s="49">
        <f t="shared" si="279"/>
        <v>505.46987010266099</v>
      </c>
      <c r="BF515" s="49">
        <f t="shared" si="280"/>
        <v>543.54570254255827</v>
      </c>
      <c r="BG515" s="49">
        <f t="shared" si="281"/>
        <v>783.10994302840572</v>
      </c>
      <c r="BH515" s="73">
        <f t="shared" si="282"/>
        <v>2654.38486502769</v>
      </c>
      <c r="BI515" s="49">
        <f>VLOOKUP(A515,'1_12'!B:Q,16,0)</f>
        <v>8774.64</v>
      </c>
      <c r="BJ515" s="74">
        <f t="shared" si="283"/>
        <v>-6120.255134972309</v>
      </c>
      <c r="BK515" s="50">
        <f t="shared" si="284"/>
        <v>3.6300786148274178E-3</v>
      </c>
    </row>
    <row r="516" spans="1:63" x14ac:dyDescent="0.3">
      <c r="A516" s="79" t="s">
        <v>1597</v>
      </c>
      <c r="B516" s="79" t="s">
        <v>116</v>
      </c>
      <c r="C516" s="79">
        <f>VLOOKUP(B516,Площадь!D:E,2,0)</f>
        <v>32.4</v>
      </c>
      <c r="D516" s="97"/>
      <c r="E516">
        <v>31</v>
      </c>
      <c r="F516">
        <v>28</v>
      </c>
      <c r="G516">
        <v>31</v>
      </c>
      <c r="H516">
        <v>30</v>
      </c>
      <c r="I516">
        <v>31</v>
      </c>
      <c r="J516">
        <v>30</v>
      </c>
      <c r="K516">
        <v>31</v>
      </c>
      <c r="L516">
        <v>31</v>
      </c>
      <c r="M516">
        <v>30</v>
      </c>
      <c r="N516">
        <v>31</v>
      </c>
      <c r="O516">
        <v>30</v>
      </c>
      <c r="P516">
        <v>31</v>
      </c>
      <c r="Q516">
        <f t="shared" si="287"/>
        <v>365</v>
      </c>
      <c r="R516" s="113">
        <f>VLOOKUP(B516,'Общие показания'!A:H,8,0)</f>
        <v>0.21927329856640967</v>
      </c>
      <c r="S516" s="117">
        <f>VLOOKUP(B516,'Общие показания'!A:P,16,0)</f>
        <v>1.1997267014335895</v>
      </c>
      <c r="T516" s="50">
        <f t="shared" ref="T516:T579" si="289">R516*$T$1/31*E516</f>
        <v>0</v>
      </c>
      <c r="U516" s="50">
        <f t="shared" ref="U516:U579" si="290">R516*$U$1/28*F516</f>
        <v>0</v>
      </c>
      <c r="V516" s="50">
        <f t="shared" ref="V516:V579" si="291">R516*$V$1/31*G516</f>
        <v>0</v>
      </c>
      <c r="W516" s="50">
        <f t="shared" ref="W516:W579" si="292">R516*W$1/30*H516</f>
        <v>0.21927329856640967</v>
      </c>
      <c r="X516" s="50">
        <f t="shared" ref="X516:X579" si="293">SUM(T516:W516)-R516</f>
        <v>0</v>
      </c>
      <c r="Y516" s="50"/>
      <c r="Z516" s="50"/>
      <c r="AA516" s="50"/>
      <c r="AB516" s="50"/>
      <c r="AC516" s="50"/>
      <c r="AD516" s="50">
        <f t="shared" ref="AD516:AD579" si="294">(S516*$AD$1)/31*N516</f>
        <v>0.46042443872811656</v>
      </c>
      <c r="AE516" s="50">
        <f t="shared" ref="AE516:AE579" si="295">(S516*$AE$1)/30*O516</f>
        <v>0.32173935001900295</v>
      </c>
      <c r="AF516" s="50">
        <f t="shared" ref="AF516:AF579" si="296">(S516*$AF$1)/31*P516</f>
        <v>0.41756291268646994</v>
      </c>
      <c r="AG516" s="50">
        <f t="shared" si="288"/>
        <v>0</v>
      </c>
      <c r="AI516" s="50">
        <f t="shared" ref="AI516:AI579" si="297">(C516*$AI$1)/31*E516</f>
        <v>0</v>
      </c>
      <c r="AJ516" s="50">
        <f t="shared" ref="AJ516:AJ579" si="298">(C516*$AJ$1)/28*F516</f>
        <v>0</v>
      </c>
      <c r="AK516" s="50">
        <f t="shared" ref="AK516:AK579" si="299">(C516*$AK$1)/31*G516</f>
        <v>0</v>
      </c>
      <c r="AL516" s="50">
        <f t="shared" ref="AL516:AL579" si="300">(C516*$AL$1)/30*H516</f>
        <v>0.21793381000617984</v>
      </c>
      <c r="AR516" s="50">
        <f t="shared" ref="AR516:AR579" si="301">(C516*$AR$1)/31*N516</f>
        <v>0.26876559147883444</v>
      </c>
      <c r="AS516" s="50">
        <f t="shared" ref="AS516:AS579" si="302">(C516*$AS$1)/30*O516</f>
        <v>0.28901105858190734</v>
      </c>
      <c r="AT516" s="50">
        <f t="shared" ref="AT516:AT579" si="303">(C516*$AT$1)/31*P516</f>
        <v>0.41639080681156865</v>
      </c>
      <c r="AV516" s="49">
        <f t="shared" ref="AV516:AV579" si="304">(T516+AI516)*$AV$1</f>
        <v>0</v>
      </c>
      <c r="AW516" s="49">
        <f t="shared" ref="AW516:AW579" si="305">(U516+AJ516)*$AW$1</f>
        <v>0</v>
      </c>
      <c r="AX516" s="49">
        <f t="shared" ref="AX516:AX579" si="306">(V516+AK516)*$AX$1</f>
        <v>0</v>
      </c>
      <c r="AY516" s="49">
        <f t="shared" ref="AY516:AY579" si="307">(W516+AL516)*$AY$1</f>
        <v>1173.6212739679163</v>
      </c>
      <c r="AZ516" s="49">
        <f t="shared" ref="AZ516:AZ579" si="308">(Y516+AM516)*$AZ$1</f>
        <v>0</v>
      </c>
      <c r="BA516" s="49">
        <f t="shared" ref="BA516:BA579" si="309">(Z516+AN516)*$BA$1</f>
        <v>0</v>
      </c>
      <c r="BB516" s="49">
        <f t="shared" ref="BB516:BB579" si="310">(AA516+AO516)*$BB$1</f>
        <v>0</v>
      </c>
      <c r="BC516" s="49">
        <f t="shared" ref="BC516:BC579" si="311">(AB516+AP516)*$BC$1</f>
        <v>0</v>
      </c>
      <c r="BD516" s="49">
        <f t="shared" ref="BD516:BD579" si="312">(AC516+AQ516)*$BD$1</f>
        <v>0</v>
      </c>
      <c r="BE516" s="49">
        <f t="shared" ref="BE516:BE579" si="313">(AD516+AR516)*$BE$1</f>
        <v>1957.4085494863309</v>
      </c>
      <c r="BF516" s="49">
        <f t="shared" ref="BF516:BF579" si="314">(AE516+AS516)*$BF$1</f>
        <v>1639.4739668319398</v>
      </c>
      <c r="BG516" s="49">
        <f t="shared" ref="BG516:BG579" si="315">(AF516+AT516)*$BG$1</f>
        <v>2238.6320064717552</v>
      </c>
      <c r="BH516" s="73">
        <f t="shared" ref="BH516:BH579" si="316">SUM(AV516:BG516)</f>
        <v>7009.1357967579424</v>
      </c>
      <c r="BI516" s="49">
        <f>VLOOKUP(A516,'1_12'!B:Q,16,0)</f>
        <v>12524.13</v>
      </c>
      <c r="BJ516" s="74">
        <f t="shared" ref="BJ516:BJ579" si="317">BH516-BI516</f>
        <v>-5514.9942032420568</v>
      </c>
      <c r="BK516" s="50">
        <f t="shared" ref="BK516:BK579" si="318">(SUM(T516:W516)+SUM(AD516:AF516)+SUM(AI516:AL516)+SUM(AR516:AT516))/12/C516</f>
        <v>6.7157954395022888E-3</v>
      </c>
    </row>
    <row r="517" spans="1:63" x14ac:dyDescent="0.3">
      <c r="A517" s="79" t="s">
        <v>1626</v>
      </c>
      <c r="B517" s="79" t="s">
        <v>175</v>
      </c>
      <c r="C517" s="79">
        <f>VLOOKUP(B517,Площадь!D:E,2,0)</f>
        <v>58.6</v>
      </c>
      <c r="D517" s="97"/>
      <c r="E517">
        <v>31</v>
      </c>
      <c r="F517">
        <v>28</v>
      </c>
      <c r="G517">
        <v>31</v>
      </c>
      <c r="H517">
        <v>30</v>
      </c>
      <c r="I517">
        <v>31</v>
      </c>
      <c r="J517">
        <v>30</v>
      </c>
      <c r="K517">
        <v>31</v>
      </c>
      <c r="L517">
        <v>31</v>
      </c>
      <c r="M517">
        <v>30</v>
      </c>
      <c r="N517">
        <v>31</v>
      </c>
      <c r="O517">
        <v>30</v>
      </c>
      <c r="P517">
        <v>31</v>
      </c>
      <c r="Q517">
        <f t="shared" si="287"/>
        <v>365</v>
      </c>
      <c r="R517" s="113">
        <f>VLOOKUP(B517,'Общие показания'!A:H,8,0)</f>
        <v>0.39658689185159285</v>
      </c>
      <c r="S517" s="117">
        <f>VLOOKUP(B517,'Общие показания'!A:P,16,0)</f>
        <v>2.0824131081484065</v>
      </c>
      <c r="T517" s="50">
        <f t="shared" si="289"/>
        <v>0</v>
      </c>
      <c r="U517" s="50">
        <f t="shared" si="290"/>
        <v>0</v>
      </c>
      <c r="V517" s="50">
        <f t="shared" si="291"/>
        <v>0</v>
      </c>
      <c r="W517" s="50">
        <f t="shared" si="292"/>
        <v>0.39658689185159285</v>
      </c>
      <c r="X517" s="50">
        <f t="shared" si="293"/>
        <v>0</v>
      </c>
      <c r="Y517" s="50"/>
      <c r="Z517" s="50"/>
      <c r="AA517" s="50"/>
      <c r="AB517" s="50"/>
      <c r="AC517" s="50"/>
      <c r="AD517" s="50">
        <f t="shared" si="294"/>
        <v>0.79917691702086069</v>
      </c>
      <c r="AE517" s="50">
        <f t="shared" si="295"/>
        <v>0.55845572086219608</v>
      </c>
      <c r="AF517" s="50">
        <f t="shared" si="296"/>
        <v>0.72478047026534953</v>
      </c>
      <c r="AG517" s="50">
        <f t="shared" si="288"/>
        <v>0</v>
      </c>
      <c r="AI517" s="50">
        <f t="shared" si="297"/>
        <v>0</v>
      </c>
      <c r="AJ517" s="50">
        <f t="shared" si="298"/>
        <v>0</v>
      </c>
      <c r="AK517" s="50">
        <f t="shared" si="299"/>
        <v>0</v>
      </c>
      <c r="AL517" s="50">
        <f t="shared" si="300"/>
        <v>0.39416423661611544</v>
      </c>
      <c r="AR517" s="50">
        <f t="shared" si="301"/>
        <v>0.48610073026727463</v>
      </c>
      <c r="AS517" s="50">
        <f t="shared" si="302"/>
        <v>0.52271753187962267</v>
      </c>
      <c r="AT517" s="50">
        <f t="shared" si="303"/>
        <v>0.75310189133203476</v>
      </c>
      <c r="AV517" s="49">
        <f t="shared" si="304"/>
        <v>0</v>
      </c>
      <c r="AW517" s="49">
        <f t="shared" si="305"/>
        <v>0</v>
      </c>
      <c r="AX517" s="49">
        <f t="shared" si="306"/>
        <v>0</v>
      </c>
      <c r="AY517" s="49">
        <f t="shared" si="307"/>
        <v>2122.6606992135776</v>
      </c>
      <c r="AZ517" s="49">
        <f t="shared" si="308"/>
        <v>0</v>
      </c>
      <c r="BA517" s="49">
        <f t="shared" si="309"/>
        <v>0</v>
      </c>
      <c r="BB517" s="49">
        <f t="shared" si="310"/>
        <v>0</v>
      </c>
      <c r="BC517" s="49">
        <f t="shared" si="311"/>
        <v>0</v>
      </c>
      <c r="BD517" s="49">
        <f t="shared" si="312"/>
        <v>0</v>
      </c>
      <c r="BE517" s="49">
        <f t="shared" si="313"/>
        <v>3450.1479052743789</v>
      </c>
      <c r="BF517" s="49">
        <f t="shared" si="314"/>
        <v>2902.2582327300288</v>
      </c>
      <c r="BG517" s="49">
        <f t="shared" si="315"/>
        <v>3967.1682961775546</v>
      </c>
      <c r="BH517" s="73">
        <f t="shared" si="316"/>
        <v>12442.235133395541</v>
      </c>
      <c r="BI517" s="49">
        <f>VLOOKUP(A517,'1_12'!B:Q,16,0)</f>
        <v>22651.74</v>
      </c>
      <c r="BJ517" s="74">
        <f t="shared" si="317"/>
        <v>-10209.50486660446</v>
      </c>
      <c r="BK517" s="50">
        <f t="shared" si="318"/>
        <v>6.5914169369952315E-3</v>
      </c>
    </row>
    <row r="518" spans="1:63" x14ac:dyDescent="0.3">
      <c r="A518" s="79" t="s">
        <v>880</v>
      </c>
      <c r="B518" s="79" t="s">
        <v>189</v>
      </c>
      <c r="C518" s="79">
        <f>VLOOKUP(B518,Площадь!D:E,2,0)</f>
        <v>78.400000000000006</v>
      </c>
      <c r="D518" s="97"/>
      <c r="E518">
        <v>31</v>
      </c>
      <c r="F518">
        <v>28</v>
      </c>
      <c r="G518">
        <v>31</v>
      </c>
      <c r="H518">
        <v>30</v>
      </c>
      <c r="I518">
        <v>31</v>
      </c>
      <c r="J518">
        <v>30</v>
      </c>
      <c r="K518">
        <v>31</v>
      </c>
      <c r="L518">
        <v>31</v>
      </c>
      <c r="M518">
        <v>30</v>
      </c>
      <c r="N518">
        <v>31</v>
      </c>
      <c r="O518">
        <v>30</v>
      </c>
      <c r="P518">
        <v>31</v>
      </c>
      <c r="Q518">
        <f t="shared" si="287"/>
        <v>365</v>
      </c>
      <c r="R518" s="113">
        <f>VLOOKUP(B518,'Общие показания'!A:H,8,0)</f>
        <v>0.79200000000000004</v>
      </c>
      <c r="S518" s="117">
        <f>VLOOKUP(B518,'Общие показания'!A:P,16,0)</f>
        <v>1.8690000000000015</v>
      </c>
      <c r="T518" s="50">
        <f t="shared" si="289"/>
        <v>0</v>
      </c>
      <c r="U518" s="50">
        <f t="shared" si="290"/>
        <v>0</v>
      </c>
      <c r="V518" s="50">
        <f t="shared" si="291"/>
        <v>0</v>
      </c>
      <c r="W518" s="50">
        <f t="shared" si="292"/>
        <v>0.79200000000000004</v>
      </c>
      <c r="X518" s="50">
        <f t="shared" si="293"/>
        <v>0</v>
      </c>
      <c r="Y518" s="50"/>
      <c r="Z518" s="50"/>
      <c r="AA518" s="50"/>
      <c r="AB518" s="50"/>
      <c r="AC518" s="50"/>
      <c r="AD518" s="50">
        <f t="shared" si="294"/>
        <v>0.71727442171168942</v>
      </c>
      <c r="AE518" s="50">
        <f t="shared" si="295"/>
        <v>0.50122319063747489</v>
      </c>
      <c r="AF518" s="50">
        <f t="shared" si="296"/>
        <v>0.65050238765083712</v>
      </c>
      <c r="AG518" s="50">
        <f t="shared" si="288"/>
        <v>0</v>
      </c>
      <c r="AI518" s="50">
        <f t="shared" si="297"/>
        <v>0</v>
      </c>
      <c r="AJ518" s="50">
        <f t="shared" si="298"/>
        <v>0</v>
      </c>
      <c r="AK518" s="50">
        <f t="shared" si="299"/>
        <v>0</v>
      </c>
      <c r="AL518" s="50">
        <f t="shared" si="300"/>
        <v>0.52734600939766985</v>
      </c>
      <c r="AR518" s="50">
        <f t="shared" si="301"/>
        <v>0.65034636950434022</v>
      </c>
      <c r="AS518" s="50">
        <f t="shared" si="302"/>
        <v>0.6993354010130105</v>
      </c>
      <c r="AT518" s="50">
        <f t="shared" si="303"/>
        <v>1.0075629399391044</v>
      </c>
      <c r="AV518" s="49">
        <f t="shared" si="304"/>
        <v>0</v>
      </c>
      <c r="AW518" s="49">
        <f t="shared" si="305"/>
        <v>0</v>
      </c>
      <c r="AX518" s="49">
        <f t="shared" si="306"/>
        <v>0</v>
      </c>
      <c r="AY518" s="49">
        <f t="shared" si="307"/>
        <v>3541.5996537867295</v>
      </c>
      <c r="AZ518" s="49">
        <f t="shared" si="308"/>
        <v>0</v>
      </c>
      <c r="BA518" s="49">
        <f t="shared" si="309"/>
        <v>0</v>
      </c>
      <c r="BB518" s="49">
        <f t="shared" si="310"/>
        <v>0</v>
      </c>
      <c r="BC518" s="49">
        <f t="shared" si="311"/>
        <v>0</v>
      </c>
      <c r="BD518" s="49">
        <f t="shared" si="312"/>
        <v>0</v>
      </c>
      <c r="BE518" s="49">
        <f t="shared" si="313"/>
        <v>3671.1865471086617</v>
      </c>
      <c r="BF518" s="49">
        <f t="shared" si="314"/>
        <v>3222.7314610828976</v>
      </c>
      <c r="BG518" s="49">
        <f t="shared" si="315"/>
        <v>4450.8442427693353</v>
      </c>
      <c r="BH518" s="73">
        <f t="shared" si="316"/>
        <v>14886.361904747624</v>
      </c>
      <c r="BI518" s="49">
        <f>VLOOKUP(A518,'1_12'!B:Q,16,0)</f>
        <v>30305.340000000011</v>
      </c>
      <c r="BJ518" s="74">
        <f t="shared" si="317"/>
        <v>-15418.978095252387</v>
      </c>
      <c r="BK518" s="50">
        <f t="shared" si="318"/>
        <v>5.8945479590286204E-3</v>
      </c>
    </row>
    <row r="519" spans="1:63" x14ac:dyDescent="0.3">
      <c r="A519" s="79" t="s">
        <v>1214</v>
      </c>
      <c r="B519" s="79" t="s">
        <v>133</v>
      </c>
      <c r="C519" s="79">
        <f>VLOOKUP(B519,Площадь!D:E,2,0)</f>
        <v>69.8</v>
      </c>
      <c r="D519" s="97"/>
      <c r="E519">
        <v>31</v>
      </c>
      <c r="F519">
        <v>28</v>
      </c>
      <c r="G519">
        <v>31</v>
      </c>
      <c r="H519">
        <v>30</v>
      </c>
      <c r="I519">
        <v>31</v>
      </c>
      <c r="J519">
        <v>30</v>
      </c>
      <c r="K519">
        <v>31</v>
      </c>
      <c r="L519">
        <v>31</v>
      </c>
      <c r="M519">
        <v>30</v>
      </c>
      <c r="N519">
        <v>31</v>
      </c>
      <c r="O519">
        <v>30</v>
      </c>
      <c r="P519">
        <v>31</v>
      </c>
      <c r="Q519">
        <f t="shared" si="287"/>
        <v>365</v>
      </c>
      <c r="R519" s="113">
        <f>VLOOKUP(B519,'Общие показания'!A:H,8,0)</f>
        <v>0.47238506913380851</v>
      </c>
      <c r="S519" s="117">
        <f>VLOOKUP(B519,'Общие показания'!A:P,16,0)</f>
        <v>0</v>
      </c>
      <c r="T519" s="50">
        <f t="shared" si="289"/>
        <v>0</v>
      </c>
      <c r="U519" s="50">
        <f t="shared" si="290"/>
        <v>0</v>
      </c>
      <c r="V519" s="50">
        <f t="shared" si="291"/>
        <v>0</v>
      </c>
      <c r="W519" s="50">
        <f t="shared" si="292"/>
        <v>0.47238506913380851</v>
      </c>
      <c r="X519" s="50">
        <f t="shared" si="293"/>
        <v>0</v>
      </c>
      <c r="Y519" s="50"/>
      <c r="Z519" s="50"/>
      <c r="AA519" s="50"/>
      <c r="AB519" s="50"/>
      <c r="AC519" s="50"/>
      <c r="AD519" s="50">
        <f t="shared" si="294"/>
        <v>0</v>
      </c>
      <c r="AE519" s="50">
        <f t="shared" si="295"/>
        <v>0</v>
      </c>
      <c r="AF519" s="50">
        <f t="shared" si="296"/>
        <v>0</v>
      </c>
      <c r="AG519" s="50">
        <f t="shared" si="288"/>
        <v>0</v>
      </c>
      <c r="AI519" s="50">
        <f t="shared" si="297"/>
        <v>0</v>
      </c>
      <c r="AJ519" s="50">
        <f t="shared" si="298"/>
        <v>0</v>
      </c>
      <c r="AK519" s="50">
        <f t="shared" si="299"/>
        <v>0</v>
      </c>
      <c r="AL519" s="50">
        <f t="shared" si="300"/>
        <v>0.46949938081578246</v>
      </c>
      <c r="AR519" s="50">
        <f t="shared" si="301"/>
        <v>0.57900735448218044</v>
      </c>
      <c r="AS519" s="50">
        <f t="shared" si="302"/>
        <v>0.62262258916719548</v>
      </c>
      <c r="AT519" s="50">
        <f t="shared" si="303"/>
        <v>0.89703945418047815</v>
      </c>
      <c r="AV519" s="49">
        <f t="shared" si="304"/>
        <v>0</v>
      </c>
      <c r="AW519" s="49">
        <f t="shared" si="305"/>
        <v>0</v>
      </c>
      <c r="AX519" s="49">
        <f t="shared" si="306"/>
        <v>0</v>
      </c>
      <c r="AY519" s="49">
        <f t="shared" si="307"/>
        <v>2528.356942066684</v>
      </c>
      <c r="AZ519" s="49">
        <f t="shared" si="308"/>
        <v>0</v>
      </c>
      <c r="BA519" s="49">
        <f t="shared" si="309"/>
        <v>0</v>
      </c>
      <c r="BB519" s="49">
        <f t="shared" si="310"/>
        <v>0</v>
      </c>
      <c r="BC519" s="49">
        <f t="shared" si="311"/>
        <v>0</v>
      </c>
      <c r="BD519" s="49">
        <f t="shared" si="312"/>
        <v>0</v>
      </c>
      <c r="BE519" s="49">
        <f t="shared" si="313"/>
        <v>1554.264182077786</v>
      </c>
      <c r="BF519" s="49">
        <f t="shared" si="314"/>
        <v>1671.343173456853</v>
      </c>
      <c r="BG519" s="49">
        <f t="shared" si="315"/>
        <v>2407.9768292239082</v>
      </c>
      <c r="BH519" s="73">
        <f t="shared" si="316"/>
        <v>8161.9411268252315</v>
      </c>
      <c r="BI519" s="49">
        <f>VLOOKUP(A519,'1_12'!B:Q,16,0)</f>
        <v>26981.01</v>
      </c>
      <c r="BJ519" s="74">
        <f t="shared" si="317"/>
        <v>-18819.068873174765</v>
      </c>
      <c r="BK519" s="50">
        <f t="shared" si="318"/>
        <v>3.6300786148274178E-3</v>
      </c>
    </row>
    <row r="520" spans="1:63" x14ac:dyDescent="0.3">
      <c r="A520" s="79" t="s">
        <v>2029</v>
      </c>
      <c r="B520" s="79" t="s">
        <v>219</v>
      </c>
      <c r="C520" s="79">
        <f>VLOOKUP(B520,Площадь!D:E,2,0)</f>
        <v>79.599999999999994</v>
      </c>
      <c r="D520" s="97"/>
      <c r="E520">
        <v>31</v>
      </c>
      <c r="F520">
        <v>28</v>
      </c>
      <c r="G520">
        <v>31</v>
      </c>
      <c r="H520">
        <v>30</v>
      </c>
      <c r="I520">
        <v>31</v>
      </c>
      <c r="J520">
        <v>30</v>
      </c>
      <c r="K520">
        <v>31</v>
      </c>
      <c r="L520">
        <v>31</v>
      </c>
      <c r="M520">
        <v>30</v>
      </c>
      <c r="N520">
        <v>31</v>
      </c>
      <c r="O520">
        <v>30</v>
      </c>
      <c r="P520">
        <v>31</v>
      </c>
      <c r="Q520">
        <f t="shared" si="287"/>
        <v>365</v>
      </c>
      <c r="R520" s="113">
        <f>VLOOKUP(B520,'Общие показания'!A:H,8,0)</f>
        <v>0.53870847425574719</v>
      </c>
      <c r="S520" s="117">
        <f>VLOOKUP(B520,'Общие показания'!A:P,16,0)</f>
        <v>2.6462915257442532</v>
      </c>
      <c r="T520" s="50">
        <f t="shared" si="289"/>
        <v>0</v>
      </c>
      <c r="U520" s="50">
        <f t="shared" si="290"/>
        <v>0</v>
      </c>
      <c r="V520" s="50">
        <f t="shared" si="291"/>
        <v>0</v>
      </c>
      <c r="W520" s="50">
        <f t="shared" si="292"/>
        <v>0.53870847425574719</v>
      </c>
      <c r="X520" s="50">
        <f t="shared" si="293"/>
        <v>0</v>
      </c>
      <c r="Y520" s="50"/>
      <c r="Z520" s="50"/>
      <c r="AA520" s="50"/>
      <c r="AB520" s="50"/>
      <c r="AC520" s="50"/>
      <c r="AD520" s="50">
        <f t="shared" si="294"/>
        <v>1.0155790389559936</v>
      </c>
      <c r="AE520" s="50">
        <f t="shared" si="295"/>
        <v>0.70967505719124935</v>
      </c>
      <c r="AF520" s="50">
        <f t="shared" si="296"/>
        <v>0.92103742959701018</v>
      </c>
      <c r="AG520" s="50">
        <f t="shared" si="288"/>
        <v>0</v>
      </c>
      <c r="AI520" s="50">
        <f t="shared" si="297"/>
        <v>0</v>
      </c>
      <c r="AJ520" s="50">
        <f t="shared" si="298"/>
        <v>0</v>
      </c>
      <c r="AK520" s="50">
        <f t="shared" si="299"/>
        <v>0</v>
      </c>
      <c r="AL520" s="50">
        <f t="shared" si="300"/>
        <v>0.53541763199049119</v>
      </c>
      <c r="AR520" s="50">
        <f t="shared" si="301"/>
        <v>0.66030065067022292</v>
      </c>
      <c r="AS520" s="50">
        <f t="shared" si="302"/>
        <v>0.71003951429382173</v>
      </c>
      <c r="AT520" s="50">
        <f t="shared" si="303"/>
        <v>1.0229848216728661</v>
      </c>
      <c r="AV520" s="49">
        <f t="shared" si="304"/>
        <v>0</v>
      </c>
      <c r="AW520" s="49">
        <f t="shared" si="305"/>
        <v>0</v>
      </c>
      <c r="AX520" s="49">
        <f t="shared" si="306"/>
        <v>0</v>
      </c>
      <c r="AY520" s="49">
        <f t="shared" si="307"/>
        <v>2883.3411545631525</v>
      </c>
      <c r="AZ520" s="49">
        <f t="shared" si="308"/>
        <v>0</v>
      </c>
      <c r="BA520" s="49">
        <f t="shared" si="309"/>
        <v>0</v>
      </c>
      <c r="BB520" s="49">
        <f t="shared" si="310"/>
        <v>0</v>
      </c>
      <c r="BC520" s="49">
        <f t="shared" si="311"/>
        <v>0</v>
      </c>
      <c r="BD520" s="49">
        <f t="shared" si="312"/>
        <v>0</v>
      </c>
      <c r="BE520" s="49">
        <f t="shared" si="313"/>
        <v>4498.6644036450307</v>
      </c>
      <c r="BF520" s="49">
        <f t="shared" si="314"/>
        <v>3811.0250071116657</v>
      </c>
      <c r="BG520" s="49">
        <f t="shared" si="315"/>
        <v>5218.455570418806</v>
      </c>
      <c r="BH520" s="73">
        <f t="shared" si="316"/>
        <v>16411.486135738654</v>
      </c>
      <c r="BI520" s="49">
        <f>VLOOKUP(A520,'1_12'!B:Q,16,0)</f>
        <v>30769.199999999997</v>
      </c>
      <c r="BJ520" s="74">
        <f t="shared" si="317"/>
        <v>-14357.713864261343</v>
      </c>
      <c r="BK520" s="50">
        <f t="shared" si="318"/>
        <v>6.4004843159834613E-3</v>
      </c>
    </row>
    <row r="521" spans="1:63" x14ac:dyDescent="0.3">
      <c r="A521" s="79" t="s">
        <v>1523</v>
      </c>
      <c r="B521" s="79" t="s">
        <v>66</v>
      </c>
      <c r="C521" s="79">
        <f>VLOOKUP(B521,Площадь!D:E,2,0)</f>
        <v>36.799999999999997</v>
      </c>
      <c r="D521" s="97"/>
      <c r="E521">
        <v>31</v>
      </c>
      <c r="F521">
        <v>28</v>
      </c>
      <c r="G521">
        <v>31</v>
      </c>
      <c r="H521">
        <v>30</v>
      </c>
      <c r="I521">
        <v>31</v>
      </c>
      <c r="J521">
        <v>30</v>
      </c>
      <c r="K521">
        <v>31</v>
      </c>
      <c r="L521">
        <v>31</v>
      </c>
      <c r="M521">
        <v>30</v>
      </c>
      <c r="N521">
        <v>31</v>
      </c>
      <c r="O521">
        <v>30</v>
      </c>
      <c r="P521">
        <v>31</v>
      </c>
      <c r="Q521">
        <f t="shared" si="287"/>
        <v>365</v>
      </c>
      <c r="R521" s="113">
        <f>VLOOKUP(B521,'Общие показания'!A:H,8,0)</f>
        <v>0</v>
      </c>
      <c r="S521" s="117">
        <f>VLOOKUP(B521,'Общие показания'!A:P,16,0)</f>
        <v>1.3689999999999998</v>
      </c>
      <c r="T521" s="50">
        <f t="shared" si="289"/>
        <v>0</v>
      </c>
      <c r="U521" s="50">
        <f t="shared" si="290"/>
        <v>0</v>
      </c>
      <c r="V521" s="50">
        <f t="shared" si="291"/>
        <v>0</v>
      </c>
      <c r="W521" s="50">
        <f t="shared" si="292"/>
        <v>0</v>
      </c>
      <c r="X521" s="50">
        <f t="shared" si="293"/>
        <v>0</v>
      </c>
      <c r="Y521" s="50"/>
      <c r="Z521" s="50"/>
      <c r="AA521" s="50"/>
      <c r="AB521" s="50"/>
      <c r="AC521" s="50"/>
      <c r="AD521" s="50">
        <f t="shared" si="294"/>
        <v>0.52538720349026313</v>
      </c>
      <c r="AE521" s="50">
        <f t="shared" si="295"/>
        <v>0.36713458961086276</v>
      </c>
      <c r="AF521" s="50">
        <f t="shared" si="296"/>
        <v>0.47647820689887382</v>
      </c>
      <c r="AG521" s="50">
        <f t="shared" si="288"/>
        <v>0</v>
      </c>
      <c r="AI521" s="50">
        <f t="shared" si="297"/>
        <v>0</v>
      </c>
      <c r="AJ521" s="50">
        <f t="shared" si="298"/>
        <v>0</v>
      </c>
      <c r="AK521" s="50">
        <f t="shared" si="299"/>
        <v>0</v>
      </c>
      <c r="AL521" s="50">
        <f t="shared" si="300"/>
        <v>0.24752975951319192</v>
      </c>
      <c r="AR521" s="50">
        <f t="shared" si="301"/>
        <v>0.30526462242040453</v>
      </c>
      <c r="AS521" s="50">
        <f t="shared" si="302"/>
        <v>0.32825947394488242</v>
      </c>
      <c r="AT521" s="50">
        <f t="shared" si="303"/>
        <v>0.4729377065020286</v>
      </c>
      <c r="AV521" s="49">
        <f t="shared" si="304"/>
        <v>0</v>
      </c>
      <c r="AW521" s="49">
        <f t="shared" si="305"/>
        <v>0</v>
      </c>
      <c r="AX521" s="49">
        <f t="shared" si="306"/>
        <v>0</v>
      </c>
      <c r="AY521" s="49">
        <f t="shared" si="307"/>
        <v>664.45898524683184</v>
      </c>
      <c r="AZ521" s="49">
        <f t="shared" si="308"/>
        <v>0</v>
      </c>
      <c r="BA521" s="49">
        <f t="shared" si="309"/>
        <v>0</v>
      </c>
      <c r="BB521" s="49">
        <f t="shared" si="310"/>
        <v>0</v>
      </c>
      <c r="BC521" s="49">
        <f t="shared" si="311"/>
        <v>0</v>
      </c>
      <c r="BD521" s="49">
        <f t="shared" si="312"/>
        <v>0</v>
      </c>
      <c r="BE521" s="49">
        <f t="shared" si="313"/>
        <v>2229.7685354015598</v>
      </c>
      <c r="BF521" s="49">
        <f t="shared" si="314"/>
        <v>1866.6880084465001</v>
      </c>
      <c r="BG521" s="49">
        <f t="shared" si="315"/>
        <v>2548.5741012968465</v>
      </c>
      <c r="BH521" s="73">
        <f t="shared" si="316"/>
        <v>7309.4896303917385</v>
      </c>
      <c r="BI521" s="49">
        <f>VLOOKUP(A521,'1_12'!B:Q,16,0)</f>
        <v>14224.949999999997</v>
      </c>
      <c r="BJ521" s="74">
        <f t="shared" si="317"/>
        <v>-6915.4603696082586</v>
      </c>
      <c r="BK521" s="50">
        <f t="shared" si="318"/>
        <v>6.1661946611877442E-3</v>
      </c>
    </row>
    <row r="522" spans="1:63" x14ac:dyDescent="0.3">
      <c r="A522" s="79" t="s">
        <v>1571</v>
      </c>
      <c r="B522" s="79" t="s">
        <v>292</v>
      </c>
      <c r="C522" s="79">
        <f>VLOOKUP(B522,Площадь!D:E,2,0)</f>
        <v>22.7</v>
      </c>
      <c r="D522" s="97"/>
      <c r="E522">
        <v>31</v>
      </c>
      <c r="F522">
        <v>28</v>
      </c>
      <c r="G522">
        <v>31</v>
      </c>
      <c r="H522">
        <v>30</v>
      </c>
      <c r="I522">
        <v>31</v>
      </c>
      <c r="J522">
        <v>30</v>
      </c>
      <c r="K522">
        <v>31</v>
      </c>
      <c r="L522">
        <v>31</v>
      </c>
      <c r="M522">
        <v>30</v>
      </c>
      <c r="N522">
        <v>31</v>
      </c>
      <c r="O522">
        <v>30</v>
      </c>
      <c r="P522">
        <v>31</v>
      </c>
      <c r="Q522">
        <f t="shared" si="287"/>
        <v>365</v>
      </c>
      <c r="R522" s="113">
        <f>VLOOKUP(B522,'Общие показания'!A:H,8,0)</f>
        <v>0.15362666288449073</v>
      </c>
      <c r="S522" s="117">
        <f>VLOOKUP(B522,'Общие показания'!A:P,16,0)</f>
        <v>0.82737333711550942</v>
      </c>
      <c r="T522" s="50">
        <f t="shared" si="289"/>
        <v>0</v>
      </c>
      <c r="U522" s="50">
        <f t="shared" si="290"/>
        <v>0</v>
      </c>
      <c r="V522" s="50">
        <f t="shared" si="291"/>
        <v>0</v>
      </c>
      <c r="W522" s="50">
        <f t="shared" si="292"/>
        <v>0.15362666288449073</v>
      </c>
      <c r="X522" s="50">
        <f t="shared" si="293"/>
        <v>0</v>
      </c>
      <c r="Y522" s="50"/>
      <c r="Z522" s="50"/>
      <c r="AA522" s="50"/>
      <c r="AB522" s="50"/>
      <c r="AC522" s="50"/>
      <c r="AD522" s="50">
        <f t="shared" si="294"/>
        <v>0.31752473617934573</v>
      </c>
      <c r="AE522" s="50">
        <f t="shared" si="295"/>
        <v>0.22188266660107567</v>
      </c>
      <c r="AF522" s="50">
        <f t="shared" si="296"/>
        <v>0.28796593433508799</v>
      </c>
      <c r="AG522" s="50">
        <f t="shared" si="288"/>
        <v>0</v>
      </c>
      <c r="AI522" s="50">
        <f t="shared" si="297"/>
        <v>0</v>
      </c>
      <c r="AJ522" s="50">
        <f t="shared" si="298"/>
        <v>0</v>
      </c>
      <c r="AK522" s="50">
        <f t="shared" si="299"/>
        <v>0</v>
      </c>
      <c r="AL522" s="50">
        <f t="shared" si="300"/>
        <v>0.15268819404753958</v>
      </c>
      <c r="AR522" s="50">
        <f t="shared" si="301"/>
        <v>0.18830181872128215</v>
      </c>
      <c r="AS522" s="50">
        <f t="shared" si="302"/>
        <v>0.20248614289534869</v>
      </c>
      <c r="AT522" s="50">
        <f t="shared" si="303"/>
        <v>0.29173059613032742</v>
      </c>
      <c r="AV522" s="49">
        <f t="shared" si="304"/>
        <v>0</v>
      </c>
      <c r="AW522" s="49">
        <f t="shared" si="305"/>
        <v>0</v>
      </c>
      <c r="AX522" s="49">
        <f t="shared" si="306"/>
        <v>0</v>
      </c>
      <c r="AY522" s="49">
        <f t="shared" si="307"/>
        <v>822.25934935406497</v>
      </c>
      <c r="AZ522" s="49">
        <f t="shared" si="308"/>
        <v>0</v>
      </c>
      <c r="BA522" s="49">
        <f t="shared" si="309"/>
        <v>0</v>
      </c>
      <c r="BB522" s="49">
        <f t="shared" si="310"/>
        <v>0</v>
      </c>
      <c r="BC522" s="49">
        <f t="shared" si="311"/>
        <v>0</v>
      </c>
      <c r="BD522" s="49">
        <f t="shared" si="312"/>
        <v>0</v>
      </c>
      <c r="BE522" s="49">
        <f t="shared" si="313"/>
        <v>1357.8205709130496</v>
      </c>
      <c r="BF522" s="49">
        <f t="shared" si="314"/>
        <v>1139.1586574598218</v>
      </c>
      <c r="BG522" s="49">
        <f t="shared" si="315"/>
        <v>1556.1141785201426</v>
      </c>
      <c r="BH522" s="73">
        <f t="shared" si="316"/>
        <v>4875.352756247079</v>
      </c>
      <c r="BI522" s="49">
        <f>VLOOKUP(A522,'1_12'!B:Q,16,0)</f>
        <v>8774.64</v>
      </c>
      <c r="BJ522" s="74">
        <f t="shared" si="317"/>
        <v>-3899.2872437529204</v>
      </c>
      <c r="BK522" s="50">
        <f t="shared" si="318"/>
        <v>6.6674256673806831E-3</v>
      </c>
    </row>
    <row r="523" spans="1:63" x14ac:dyDescent="0.3">
      <c r="A523" s="79" t="s">
        <v>1408</v>
      </c>
      <c r="B523" s="79" t="s">
        <v>77</v>
      </c>
      <c r="C523" s="79">
        <f>VLOOKUP(B523,Площадь!D:E,2,0)</f>
        <v>32.4</v>
      </c>
      <c r="D523" s="97"/>
      <c r="E523">
        <v>31</v>
      </c>
      <c r="F523">
        <v>28</v>
      </c>
      <c r="G523">
        <v>31</v>
      </c>
      <c r="H523">
        <v>30</v>
      </c>
      <c r="I523">
        <v>31</v>
      </c>
      <c r="J523">
        <v>30</v>
      </c>
      <c r="K523">
        <v>31</v>
      </c>
      <c r="L523">
        <v>31</v>
      </c>
      <c r="M523">
        <v>30</v>
      </c>
      <c r="N523">
        <v>31</v>
      </c>
      <c r="O523">
        <v>30</v>
      </c>
      <c r="P523">
        <v>31</v>
      </c>
      <c r="Q523">
        <f t="shared" si="287"/>
        <v>365</v>
      </c>
      <c r="R523" s="113">
        <f>VLOOKUP(B523,'Общие показания'!A:H,8,0)</f>
        <v>0.21927329856640967</v>
      </c>
      <c r="S523" s="117">
        <f>VLOOKUP(B523,'Общие показания'!A:P,16,0)</f>
        <v>1.5887267014335897</v>
      </c>
      <c r="T523" s="50">
        <f t="shared" si="289"/>
        <v>0</v>
      </c>
      <c r="U523" s="50">
        <f t="shared" si="290"/>
        <v>0</v>
      </c>
      <c r="V523" s="50">
        <f t="shared" si="291"/>
        <v>0</v>
      </c>
      <c r="W523" s="50">
        <f t="shared" si="292"/>
        <v>0.21927329856640967</v>
      </c>
      <c r="X523" s="50">
        <f t="shared" si="293"/>
        <v>0</v>
      </c>
      <c r="Y523" s="50"/>
      <c r="Z523" s="50"/>
      <c r="AA523" s="50"/>
      <c r="AB523" s="50"/>
      <c r="AC523" s="50"/>
      <c r="AD523" s="50">
        <f t="shared" si="294"/>
        <v>0.6097126945043857</v>
      </c>
      <c r="AE523" s="50">
        <f t="shared" si="295"/>
        <v>0.42606028161770687</v>
      </c>
      <c r="AF523" s="50">
        <f t="shared" si="296"/>
        <v>0.552953725311497</v>
      </c>
      <c r="AG523" s="50">
        <f t="shared" si="288"/>
        <v>0</v>
      </c>
      <c r="AI523" s="50">
        <f t="shared" si="297"/>
        <v>0</v>
      </c>
      <c r="AJ523" s="50">
        <f t="shared" si="298"/>
        <v>0</v>
      </c>
      <c r="AK523" s="50">
        <f t="shared" si="299"/>
        <v>0</v>
      </c>
      <c r="AL523" s="50">
        <f t="shared" si="300"/>
        <v>0.21793381000617984</v>
      </c>
      <c r="AR523" s="50">
        <f t="shared" si="301"/>
        <v>0.26876559147883444</v>
      </c>
      <c r="AS523" s="50">
        <f t="shared" si="302"/>
        <v>0.28901105858190734</v>
      </c>
      <c r="AT523" s="50">
        <f t="shared" si="303"/>
        <v>0.41639080681156865</v>
      </c>
      <c r="AV523" s="49">
        <f t="shared" si="304"/>
        <v>0</v>
      </c>
      <c r="AW523" s="49">
        <f t="shared" si="305"/>
        <v>0</v>
      </c>
      <c r="AX523" s="49">
        <f t="shared" si="306"/>
        <v>0</v>
      </c>
      <c r="AY523" s="49">
        <f t="shared" si="307"/>
        <v>1173.6212739679163</v>
      </c>
      <c r="AZ523" s="49">
        <f t="shared" si="308"/>
        <v>0</v>
      </c>
      <c r="BA523" s="49">
        <f t="shared" si="309"/>
        <v>0</v>
      </c>
      <c r="BB523" s="49">
        <f t="shared" si="310"/>
        <v>0</v>
      </c>
      <c r="BC523" s="49">
        <f t="shared" si="311"/>
        <v>0</v>
      </c>
      <c r="BD523" s="49">
        <f t="shared" si="312"/>
        <v>0</v>
      </c>
      <c r="BE523" s="49">
        <f t="shared" si="313"/>
        <v>2358.1519717619167</v>
      </c>
      <c r="BF523" s="49">
        <f t="shared" si="314"/>
        <v>1919.5089027782367</v>
      </c>
      <c r="BG523" s="49">
        <f t="shared" si="315"/>
        <v>2602.0696882498723</v>
      </c>
      <c r="BH523" s="73">
        <f t="shared" si="316"/>
        <v>8053.3518367579418</v>
      </c>
      <c r="BI523" s="49">
        <f>VLOOKUP(A523,'1_12'!B:Q,16,0)</f>
        <v>12524.13</v>
      </c>
      <c r="BJ523" s="74">
        <f t="shared" si="317"/>
        <v>-4470.7781632420574</v>
      </c>
      <c r="BK523" s="50">
        <f t="shared" si="318"/>
        <v>7.7163098427944707E-3</v>
      </c>
    </row>
    <row r="524" spans="1:63" x14ac:dyDescent="0.3">
      <c r="A524" s="79" t="s">
        <v>1347</v>
      </c>
      <c r="B524" s="79" t="s">
        <v>272</v>
      </c>
      <c r="C524" s="79">
        <f>VLOOKUP(B524,Площадь!D:E,2,0)</f>
        <v>58.6</v>
      </c>
      <c r="D524" s="97"/>
      <c r="E524">
        <v>31</v>
      </c>
      <c r="F524">
        <v>28</v>
      </c>
      <c r="G524">
        <v>31</v>
      </c>
      <c r="H524">
        <v>30</v>
      </c>
      <c r="I524">
        <v>31</v>
      </c>
      <c r="J524">
        <v>30</v>
      </c>
      <c r="K524">
        <v>31</v>
      </c>
      <c r="L524">
        <v>31</v>
      </c>
      <c r="M524">
        <v>30</v>
      </c>
      <c r="N524">
        <v>31</v>
      </c>
      <c r="O524">
        <v>30</v>
      </c>
      <c r="P524">
        <v>31</v>
      </c>
      <c r="Q524">
        <f t="shared" si="287"/>
        <v>365</v>
      </c>
      <c r="R524" s="113">
        <f>VLOOKUP(B524,'Общие показания'!A:H,8,0)</f>
        <v>3.0000000000000001E-3</v>
      </c>
      <c r="S524" s="117">
        <f>VLOOKUP(B524,'Общие показания'!A:P,16,0)</f>
        <v>1.2999999999999901E-2</v>
      </c>
      <c r="T524" s="50">
        <f t="shared" si="289"/>
        <v>0</v>
      </c>
      <c r="U524" s="50">
        <f t="shared" si="290"/>
        <v>0</v>
      </c>
      <c r="V524" s="50">
        <f t="shared" si="291"/>
        <v>0</v>
      </c>
      <c r="W524" s="50">
        <f t="shared" si="292"/>
        <v>3.0000000000000001E-3</v>
      </c>
      <c r="X524" s="50">
        <f t="shared" si="293"/>
        <v>0</v>
      </c>
      <c r="Y524" s="50"/>
      <c r="Z524" s="50"/>
      <c r="AA524" s="50"/>
      <c r="AB524" s="50"/>
      <c r="AC524" s="50"/>
      <c r="AD524" s="50">
        <f t="shared" si="294"/>
        <v>4.9890676737570265E-3</v>
      </c>
      <c r="AE524" s="50">
        <f t="shared" si="295"/>
        <v>3.4863036266918773E-3</v>
      </c>
      <c r="AF524" s="50">
        <f t="shared" si="296"/>
        <v>4.5246286995509963E-3</v>
      </c>
      <c r="AG524" s="50">
        <f t="shared" si="288"/>
        <v>0</v>
      </c>
      <c r="AI524" s="50">
        <f t="shared" si="297"/>
        <v>0</v>
      </c>
      <c r="AJ524" s="50">
        <f t="shared" si="298"/>
        <v>0</v>
      </c>
      <c r="AK524" s="50">
        <f t="shared" si="299"/>
        <v>0</v>
      </c>
      <c r="AL524" s="50">
        <f t="shared" si="300"/>
        <v>0.39416423661611544</v>
      </c>
      <c r="AR524" s="50">
        <f t="shared" si="301"/>
        <v>0.48610073026727463</v>
      </c>
      <c r="AS524" s="50">
        <f t="shared" si="302"/>
        <v>0.52271753187962267</v>
      </c>
      <c r="AT524" s="50">
        <f t="shared" si="303"/>
        <v>0.75310189133203476</v>
      </c>
      <c r="AV524" s="49">
        <f t="shared" si="304"/>
        <v>0</v>
      </c>
      <c r="AW524" s="49">
        <f t="shared" si="305"/>
        <v>0</v>
      </c>
      <c r="AX524" s="49">
        <f t="shared" si="306"/>
        <v>0</v>
      </c>
      <c r="AY524" s="49">
        <f t="shared" si="307"/>
        <v>1066.1317902028356</v>
      </c>
      <c r="AZ524" s="49">
        <f t="shared" si="308"/>
        <v>0</v>
      </c>
      <c r="BA524" s="49">
        <f t="shared" si="309"/>
        <v>0</v>
      </c>
      <c r="BB524" s="49">
        <f t="shared" si="310"/>
        <v>0</v>
      </c>
      <c r="BC524" s="49">
        <f t="shared" si="311"/>
        <v>0</v>
      </c>
      <c r="BD524" s="49">
        <f t="shared" si="312"/>
        <v>0</v>
      </c>
      <c r="BE524" s="49">
        <f t="shared" si="313"/>
        <v>1318.2618100009877</v>
      </c>
      <c r="BF524" s="49">
        <f t="shared" si="314"/>
        <v>1412.5205278797307</v>
      </c>
      <c r="BG524" s="49">
        <f t="shared" si="315"/>
        <v>2033.7423253119875</v>
      </c>
      <c r="BH524" s="73">
        <f t="shared" si="316"/>
        <v>5830.6564533955416</v>
      </c>
      <c r="BI524" s="49">
        <f>VLOOKUP(A524,'1_12'!B:Q,16,0)</f>
        <v>22651.74</v>
      </c>
      <c r="BJ524" s="74">
        <f t="shared" si="317"/>
        <v>-16821.083546604459</v>
      </c>
      <c r="BK524" s="50">
        <f t="shared" si="318"/>
        <v>3.0888572100327754E-3</v>
      </c>
    </row>
    <row r="525" spans="1:63" x14ac:dyDescent="0.3">
      <c r="A525" s="79" t="s">
        <v>1612</v>
      </c>
      <c r="B525" s="79" t="s">
        <v>106</v>
      </c>
      <c r="C525" s="79">
        <f>VLOOKUP(B525,Площадь!D:E,2,0)</f>
        <v>69.8</v>
      </c>
      <c r="D525" s="97"/>
      <c r="E525">
        <v>31</v>
      </c>
      <c r="F525">
        <v>28</v>
      </c>
      <c r="G525">
        <v>31</v>
      </c>
      <c r="H525">
        <v>30</v>
      </c>
      <c r="I525">
        <v>31</v>
      </c>
      <c r="J525">
        <v>30</v>
      </c>
      <c r="K525">
        <v>31</v>
      </c>
      <c r="L525">
        <v>31</v>
      </c>
      <c r="M525">
        <v>30</v>
      </c>
      <c r="N525">
        <v>31</v>
      </c>
      <c r="O525">
        <v>30</v>
      </c>
      <c r="P525">
        <v>31</v>
      </c>
      <c r="Q525">
        <f t="shared" si="287"/>
        <v>365</v>
      </c>
      <c r="R525" s="113">
        <f>VLOOKUP(B525,'Общие показания'!A:H,8,0)</f>
        <v>0</v>
      </c>
      <c r="S525" s="117">
        <f>VLOOKUP(B525,'Общие показания'!A:P,16,0)</f>
        <v>2.5800000000000018</v>
      </c>
      <c r="T525" s="50">
        <f t="shared" si="289"/>
        <v>0</v>
      </c>
      <c r="U525" s="50">
        <f t="shared" si="290"/>
        <v>0</v>
      </c>
      <c r="V525" s="50">
        <f t="shared" si="291"/>
        <v>0</v>
      </c>
      <c r="W525" s="50">
        <f t="shared" si="292"/>
        <v>0</v>
      </c>
      <c r="X525" s="50">
        <f t="shared" si="293"/>
        <v>0</v>
      </c>
      <c r="Y525" s="50"/>
      <c r="Z525" s="50"/>
      <c r="AA525" s="50"/>
      <c r="AB525" s="50"/>
      <c r="AC525" s="50"/>
      <c r="AD525" s="50">
        <f t="shared" si="294"/>
        <v>0.99013804602255673</v>
      </c>
      <c r="AE525" s="50">
        <f t="shared" si="295"/>
        <v>0.69189718129731681</v>
      </c>
      <c r="AF525" s="50">
        <f t="shared" si="296"/>
        <v>0.8979647726801282</v>
      </c>
      <c r="AG525" s="50">
        <f t="shared" si="288"/>
        <v>0</v>
      </c>
      <c r="AI525" s="50">
        <f t="shared" si="297"/>
        <v>0</v>
      </c>
      <c r="AJ525" s="50">
        <f t="shared" si="298"/>
        <v>0</v>
      </c>
      <c r="AK525" s="50">
        <f t="shared" si="299"/>
        <v>0</v>
      </c>
      <c r="AL525" s="50">
        <f t="shared" si="300"/>
        <v>0.46949938081578246</v>
      </c>
      <c r="AR525" s="50">
        <f t="shared" si="301"/>
        <v>0.57900735448218044</v>
      </c>
      <c r="AS525" s="50">
        <f t="shared" si="302"/>
        <v>0.62262258916719548</v>
      </c>
      <c r="AT525" s="50">
        <f t="shared" si="303"/>
        <v>0.89703945418047815</v>
      </c>
      <c r="AV525" s="49">
        <f t="shared" si="304"/>
        <v>0</v>
      </c>
      <c r="AW525" s="49">
        <f t="shared" si="305"/>
        <v>0</v>
      </c>
      <c r="AX525" s="49">
        <f t="shared" si="306"/>
        <v>0</v>
      </c>
      <c r="AY525" s="49">
        <f t="shared" si="307"/>
        <v>1260.3053578866538</v>
      </c>
      <c r="AZ525" s="49">
        <f t="shared" si="308"/>
        <v>0</v>
      </c>
      <c r="BA525" s="49">
        <f t="shared" si="309"/>
        <v>0</v>
      </c>
      <c r="BB525" s="49">
        <f t="shared" si="310"/>
        <v>0</v>
      </c>
      <c r="BC525" s="49">
        <f t="shared" si="311"/>
        <v>0</v>
      </c>
      <c r="BD525" s="49">
        <f t="shared" si="312"/>
        <v>0</v>
      </c>
      <c r="BE525" s="49">
        <f t="shared" si="313"/>
        <v>4212.1511472988968</v>
      </c>
      <c r="BF525" s="49">
        <f t="shared" si="314"/>
        <v>3528.6442910441187</v>
      </c>
      <c r="BG525" s="49">
        <f t="shared" si="315"/>
        <v>4818.4375464155373</v>
      </c>
      <c r="BH525" s="73">
        <f t="shared" si="316"/>
        <v>13819.538342645206</v>
      </c>
      <c r="BI525" s="49">
        <f>VLOOKUP(A525,'1_12'!B:Q,16,0)</f>
        <v>26981.01</v>
      </c>
      <c r="BJ525" s="74">
        <f t="shared" si="317"/>
        <v>-13161.471657354792</v>
      </c>
      <c r="BK525" s="50">
        <f t="shared" si="318"/>
        <v>6.1463333078386325E-3</v>
      </c>
    </row>
    <row r="526" spans="1:63" x14ac:dyDescent="0.3">
      <c r="A526" s="79" t="s">
        <v>1498</v>
      </c>
      <c r="B526" s="79" t="s">
        <v>229</v>
      </c>
      <c r="C526" s="79">
        <f>VLOOKUP(B526,Площадь!D:E,2,0)</f>
        <v>111.7</v>
      </c>
      <c r="D526" s="97"/>
      <c r="E526">
        <v>31</v>
      </c>
      <c r="F526">
        <v>28</v>
      </c>
      <c r="G526">
        <v>31</v>
      </c>
      <c r="H526">
        <v>30</v>
      </c>
      <c r="I526">
        <v>31</v>
      </c>
      <c r="J526">
        <v>30</v>
      </c>
      <c r="K526">
        <v>31</v>
      </c>
      <c r="L526">
        <v>31</v>
      </c>
      <c r="M526">
        <v>30</v>
      </c>
      <c r="N526">
        <v>31</v>
      </c>
      <c r="O526">
        <v>30</v>
      </c>
      <c r="P526">
        <v>31</v>
      </c>
      <c r="Q526">
        <f t="shared" si="287"/>
        <v>365</v>
      </c>
      <c r="R526" s="113">
        <f>VLOOKUP(B526,'Общие показания'!A:H,8,0)</f>
        <v>0.7559514645020976</v>
      </c>
      <c r="S526" s="117">
        <f>VLOOKUP(B526,'Общие показания'!A:P,16,0)</f>
        <v>1.8350485354979025</v>
      </c>
      <c r="T526" s="50">
        <f t="shared" si="289"/>
        <v>0</v>
      </c>
      <c r="U526" s="50">
        <f t="shared" si="290"/>
        <v>0</v>
      </c>
      <c r="V526" s="50">
        <f t="shared" si="291"/>
        <v>0</v>
      </c>
      <c r="W526" s="50">
        <f t="shared" si="292"/>
        <v>0.7559514645020976</v>
      </c>
      <c r="X526" s="50">
        <f t="shared" si="293"/>
        <v>0</v>
      </c>
      <c r="Y526" s="50"/>
      <c r="Z526" s="50"/>
      <c r="AA526" s="50"/>
      <c r="AB526" s="50"/>
      <c r="AC526" s="50"/>
      <c r="AD526" s="50">
        <f t="shared" si="294"/>
        <v>0.70424471755598683</v>
      </c>
      <c r="AE526" s="50">
        <f t="shared" si="295"/>
        <v>0.49211818188169271</v>
      </c>
      <c r="AF526" s="50">
        <f t="shared" si="296"/>
        <v>0.63868563606022288</v>
      </c>
      <c r="AG526" s="50">
        <f t="shared" si="288"/>
        <v>0</v>
      </c>
      <c r="AI526" s="50">
        <f t="shared" si="297"/>
        <v>0</v>
      </c>
      <c r="AJ526" s="50">
        <f t="shared" si="298"/>
        <v>0</v>
      </c>
      <c r="AK526" s="50">
        <f t="shared" si="299"/>
        <v>0</v>
      </c>
      <c r="AL526" s="50">
        <f t="shared" si="300"/>
        <v>0.75133353634846578</v>
      </c>
      <c r="AR526" s="50">
        <f t="shared" si="301"/>
        <v>0.92657767185758677</v>
      </c>
      <c r="AS526" s="50">
        <f t="shared" si="302"/>
        <v>0.99637454455552632</v>
      </c>
      <c r="AT526" s="50">
        <f t="shared" si="303"/>
        <v>1.4355201580509944</v>
      </c>
      <c r="AV526" s="49">
        <f t="shared" si="304"/>
        <v>0</v>
      </c>
      <c r="AW526" s="49">
        <f t="shared" si="305"/>
        <v>0</v>
      </c>
      <c r="AX526" s="49">
        <f t="shared" si="306"/>
        <v>0</v>
      </c>
      <c r="AY526" s="49">
        <f t="shared" si="307"/>
        <v>4046.0955648832187</v>
      </c>
      <c r="AZ526" s="49">
        <f t="shared" si="308"/>
        <v>0</v>
      </c>
      <c r="BA526" s="49">
        <f t="shared" si="309"/>
        <v>0</v>
      </c>
      <c r="BB526" s="49">
        <f t="shared" si="310"/>
        <v>0</v>
      </c>
      <c r="BC526" s="49">
        <f t="shared" si="311"/>
        <v>0</v>
      </c>
      <c r="BD526" s="49">
        <f t="shared" si="312"/>
        <v>0</v>
      </c>
      <c r="BE526" s="49">
        <f t="shared" si="313"/>
        <v>4377.7143892462209</v>
      </c>
      <c r="BF526" s="49">
        <f t="shared" si="314"/>
        <v>3995.6503351390134</v>
      </c>
      <c r="BG526" s="49">
        <f t="shared" si="315"/>
        <v>5567.915065480388</v>
      </c>
      <c r="BH526" s="73">
        <f t="shared" si="316"/>
        <v>17987.375354748841</v>
      </c>
      <c r="BI526" s="49">
        <f>VLOOKUP(A526,'1_12'!B:Q,16,0)</f>
        <v>43177.409999999989</v>
      </c>
      <c r="BJ526" s="74">
        <f t="shared" si="317"/>
        <v>-25190.034645251148</v>
      </c>
      <c r="BK526" s="50">
        <f t="shared" si="318"/>
        <v>4.9991091545901027E-3</v>
      </c>
    </row>
    <row r="527" spans="1:63" x14ac:dyDescent="0.3">
      <c r="A527" s="79" t="s">
        <v>1380</v>
      </c>
      <c r="B527" s="79" t="s">
        <v>307</v>
      </c>
      <c r="C527" s="79">
        <f>VLOOKUP(B527,Площадь!D:E,2,0)</f>
        <v>51</v>
      </c>
      <c r="D527" s="97"/>
      <c r="E527">
        <v>31</v>
      </c>
      <c r="F527">
        <v>28</v>
      </c>
      <c r="G527">
        <v>31</v>
      </c>
      <c r="H527">
        <v>30</v>
      </c>
      <c r="I527">
        <v>31</v>
      </c>
      <c r="J527">
        <v>30</v>
      </c>
      <c r="K527">
        <v>31</v>
      </c>
      <c r="L527">
        <v>31</v>
      </c>
      <c r="M527">
        <v>30</v>
      </c>
      <c r="N527">
        <v>31</v>
      </c>
      <c r="O527">
        <v>30</v>
      </c>
      <c r="P527">
        <v>31</v>
      </c>
      <c r="Q527">
        <f t="shared" si="287"/>
        <v>365</v>
      </c>
      <c r="R527" s="113">
        <f>VLOOKUP(B527,'Общие показания'!A:H,8,0)</f>
        <v>0.34515241441008931</v>
      </c>
      <c r="S527" s="117">
        <f>VLOOKUP(B527,'Общие показания'!A:P,16,0)</f>
        <v>0.38284758558991072</v>
      </c>
      <c r="T527" s="50">
        <f t="shared" si="289"/>
        <v>0</v>
      </c>
      <c r="U527" s="50">
        <f t="shared" si="290"/>
        <v>0</v>
      </c>
      <c r="V527" s="50">
        <f t="shared" si="291"/>
        <v>0</v>
      </c>
      <c r="W527" s="50">
        <f t="shared" si="292"/>
        <v>0.34515241441008931</v>
      </c>
      <c r="X527" s="50">
        <f t="shared" si="293"/>
        <v>0</v>
      </c>
      <c r="Y527" s="50"/>
      <c r="Z527" s="50"/>
      <c r="AA527" s="50"/>
      <c r="AB527" s="50"/>
      <c r="AC527" s="50"/>
      <c r="AD527" s="50">
        <f t="shared" si="294"/>
        <v>0.14692711640327422</v>
      </c>
      <c r="AE527" s="50">
        <f t="shared" si="295"/>
        <v>0.10267099431633421</v>
      </c>
      <c r="AF527" s="50">
        <f t="shared" si="296"/>
        <v>0.13324947487030228</v>
      </c>
      <c r="AG527" s="50">
        <f t="shared" si="288"/>
        <v>0</v>
      </c>
      <c r="AI527" s="50">
        <f t="shared" si="297"/>
        <v>0</v>
      </c>
      <c r="AJ527" s="50">
        <f t="shared" si="298"/>
        <v>0</v>
      </c>
      <c r="AK527" s="50">
        <f t="shared" si="299"/>
        <v>0</v>
      </c>
      <c r="AL527" s="50">
        <f t="shared" si="300"/>
        <v>0.34304396019491273</v>
      </c>
      <c r="AR527" s="50">
        <f t="shared" si="301"/>
        <v>0.42305694955001721</v>
      </c>
      <c r="AS527" s="50">
        <f t="shared" si="302"/>
        <v>0.45492481443448385</v>
      </c>
      <c r="AT527" s="50">
        <f t="shared" si="303"/>
        <v>0.65542997368487665</v>
      </c>
      <c r="AV527" s="49">
        <f t="shared" si="304"/>
        <v>0</v>
      </c>
      <c r="AW527" s="49">
        <f t="shared" si="305"/>
        <v>0</v>
      </c>
      <c r="AX527" s="49">
        <f t="shared" si="306"/>
        <v>0</v>
      </c>
      <c r="AY527" s="49">
        <f t="shared" si="307"/>
        <v>1847.3668201346834</v>
      </c>
      <c r="AZ527" s="49">
        <f t="shared" si="308"/>
        <v>0</v>
      </c>
      <c r="BA527" s="49">
        <f t="shared" si="309"/>
        <v>0</v>
      </c>
      <c r="BB527" s="49">
        <f t="shared" si="310"/>
        <v>0</v>
      </c>
      <c r="BC527" s="49">
        <f t="shared" si="311"/>
        <v>0</v>
      </c>
      <c r="BD527" s="49">
        <f t="shared" si="312"/>
        <v>0</v>
      </c>
      <c r="BE527" s="49">
        <f t="shared" si="313"/>
        <v>1530.0424272823775</v>
      </c>
      <c r="BF527" s="49">
        <f t="shared" si="314"/>
        <v>1496.787885178346</v>
      </c>
      <c r="BG527" s="49">
        <f t="shared" si="315"/>
        <v>2117.0995645235803</v>
      </c>
      <c r="BH527" s="73">
        <f t="shared" si="316"/>
        <v>6991.2966971189871</v>
      </c>
      <c r="BI527" s="49">
        <f>VLOOKUP(A527,'1_12'!B:Q,16,0)</f>
        <v>19713.96</v>
      </c>
      <c r="BJ527" s="74">
        <f t="shared" si="317"/>
        <v>-12722.663302881012</v>
      </c>
      <c r="BK527" s="50">
        <f t="shared" si="318"/>
        <v>4.2556465651377301E-3</v>
      </c>
    </row>
    <row r="528" spans="1:63" x14ac:dyDescent="0.3">
      <c r="A528" s="79" t="s">
        <v>1964</v>
      </c>
      <c r="B528" s="79" t="s">
        <v>315</v>
      </c>
      <c r="C528" s="79">
        <f>VLOOKUP(B528,Площадь!D:E,2,0)</f>
        <v>31.4</v>
      </c>
      <c r="D528" s="97"/>
      <c r="E528">
        <v>31</v>
      </c>
      <c r="F528">
        <v>28</v>
      </c>
      <c r="G528">
        <v>31</v>
      </c>
      <c r="H528">
        <v>30</v>
      </c>
      <c r="I528">
        <v>31</v>
      </c>
      <c r="J528">
        <v>30</v>
      </c>
      <c r="K528">
        <v>31</v>
      </c>
      <c r="L528">
        <v>31</v>
      </c>
      <c r="M528">
        <v>12</v>
      </c>
      <c r="Q528">
        <f t="shared" si="287"/>
        <v>255</v>
      </c>
      <c r="R528" s="113">
        <f>VLOOKUP(B528,'Общие показания'!A:H,8,0)</f>
        <v>0</v>
      </c>
      <c r="S528" s="117"/>
      <c r="T528" s="50">
        <f t="shared" si="289"/>
        <v>0</v>
      </c>
      <c r="U528" s="50">
        <f t="shared" si="290"/>
        <v>0</v>
      </c>
      <c r="V528" s="50">
        <f t="shared" si="291"/>
        <v>0</v>
      </c>
      <c r="W528" s="50">
        <f t="shared" si="292"/>
        <v>0</v>
      </c>
      <c r="X528" s="50">
        <f t="shared" si="293"/>
        <v>0</v>
      </c>
      <c r="Y528" s="50"/>
      <c r="Z528" s="50"/>
      <c r="AA528" s="50"/>
      <c r="AB528" s="50"/>
      <c r="AC528" s="50"/>
      <c r="AD528" s="50">
        <f t="shared" si="294"/>
        <v>0</v>
      </c>
      <c r="AE528" s="50">
        <f t="shared" si="295"/>
        <v>0</v>
      </c>
      <c r="AF528" s="50">
        <f t="shared" si="296"/>
        <v>0</v>
      </c>
      <c r="AG528" s="50">
        <f t="shared" si="288"/>
        <v>0</v>
      </c>
      <c r="AI528" s="50">
        <f t="shared" si="297"/>
        <v>0</v>
      </c>
      <c r="AJ528" s="50">
        <f t="shared" si="298"/>
        <v>0</v>
      </c>
      <c r="AK528" s="50">
        <f t="shared" si="299"/>
        <v>0</v>
      </c>
      <c r="AL528" s="50">
        <f t="shared" si="300"/>
        <v>0.21120745784549527</v>
      </c>
      <c r="AR528" s="50">
        <f t="shared" si="301"/>
        <v>0</v>
      </c>
      <c r="AS528" s="50">
        <f t="shared" si="302"/>
        <v>0</v>
      </c>
      <c r="AT528" s="50">
        <f t="shared" si="303"/>
        <v>0</v>
      </c>
      <c r="AV528" s="49">
        <f t="shared" si="304"/>
        <v>0</v>
      </c>
      <c r="AW528" s="49">
        <f t="shared" si="305"/>
        <v>0</v>
      </c>
      <c r="AX528" s="49">
        <f t="shared" si="306"/>
        <v>0</v>
      </c>
      <c r="AY528" s="49">
        <f t="shared" si="307"/>
        <v>566.95685154213368</v>
      </c>
      <c r="AZ528" s="49">
        <f t="shared" si="308"/>
        <v>0</v>
      </c>
      <c r="BA528" s="49">
        <f t="shared" si="309"/>
        <v>0</v>
      </c>
      <c r="BB528" s="49">
        <f t="shared" si="310"/>
        <v>0</v>
      </c>
      <c r="BC528" s="49">
        <f t="shared" si="311"/>
        <v>0</v>
      </c>
      <c r="BD528" s="49">
        <f t="shared" si="312"/>
        <v>0</v>
      </c>
      <c r="BE528" s="49">
        <f t="shared" si="313"/>
        <v>0</v>
      </c>
      <c r="BF528" s="49">
        <f t="shared" si="314"/>
        <v>0</v>
      </c>
      <c r="BG528" s="49">
        <f t="shared" si="315"/>
        <v>0</v>
      </c>
      <c r="BH528" s="73">
        <f t="shared" si="316"/>
        <v>566.95685154213368</v>
      </c>
      <c r="BI528" s="49">
        <f>VLOOKUP(A528,'1_12'!B:Q,16,0)</f>
        <v>7282.5499999999993</v>
      </c>
      <c r="BJ528" s="74">
        <f t="shared" si="317"/>
        <v>-6715.5931484578659</v>
      </c>
      <c r="BK528" s="50">
        <f t="shared" si="318"/>
        <v>5.6052934672371358E-4</v>
      </c>
    </row>
    <row r="529" spans="1:63" x14ac:dyDescent="0.3">
      <c r="A529" s="79" t="s">
        <v>2774</v>
      </c>
      <c r="B529" s="79" t="s">
        <v>315</v>
      </c>
      <c r="C529" s="79">
        <f>VLOOKUP(B529,Площадь!D:E,2,0)</f>
        <v>31.4</v>
      </c>
      <c r="D529" s="97">
        <f>VLOOKUP(A529,'[1]3+паркинг2023'!$A:$E,5,0)</f>
        <v>45182</v>
      </c>
      <c r="M529">
        <f>30-M528</f>
        <v>18</v>
      </c>
      <c r="N529">
        <v>31</v>
      </c>
      <c r="O529">
        <v>30</v>
      </c>
      <c r="P529">
        <v>31</v>
      </c>
      <c r="Q529">
        <f t="shared" si="287"/>
        <v>110</v>
      </c>
      <c r="R529" s="113"/>
      <c r="S529" s="117">
        <f>VLOOKUP(B529,'Общие показания'!A:P,16,0)</f>
        <v>0.36900000000000022</v>
      </c>
      <c r="T529" s="50">
        <f t="shared" si="289"/>
        <v>0</v>
      </c>
      <c r="U529" s="50">
        <f t="shared" si="290"/>
        <v>0</v>
      </c>
      <c r="V529" s="50">
        <f t="shared" si="291"/>
        <v>0</v>
      </c>
      <c r="W529" s="50">
        <f t="shared" si="292"/>
        <v>0</v>
      </c>
      <c r="X529" s="50">
        <f t="shared" si="293"/>
        <v>0</v>
      </c>
      <c r="Y529" s="50"/>
      <c r="Z529" s="50"/>
      <c r="AA529" s="50"/>
      <c r="AB529" s="50"/>
      <c r="AC529" s="50"/>
      <c r="AD529" s="50">
        <f t="shared" si="294"/>
        <v>0.14161276704741216</v>
      </c>
      <c r="AE529" s="50">
        <f t="shared" si="295"/>
        <v>9.8957387557639484E-2</v>
      </c>
      <c r="AF529" s="50">
        <f t="shared" si="296"/>
        <v>0.12842984539494856</v>
      </c>
      <c r="AG529" s="50">
        <f t="shared" si="288"/>
        <v>0</v>
      </c>
      <c r="AI529" s="50">
        <f t="shared" si="297"/>
        <v>0</v>
      </c>
      <c r="AJ529" s="50">
        <f t="shared" si="298"/>
        <v>0</v>
      </c>
      <c r="AK529" s="50">
        <f t="shared" si="299"/>
        <v>0</v>
      </c>
      <c r="AL529" s="50">
        <f t="shared" si="300"/>
        <v>0</v>
      </c>
      <c r="AR529" s="50">
        <f t="shared" si="301"/>
        <v>0.26047035717393213</v>
      </c>
      <c r="AS529" s="50">
        <f t="shared" si="302"/>
        <v>0.28009096418123119</v>
      </c>
      <c r="AT529" s="50">
        <f t="shared" si="303"/>
        <v>0.4035392387001005</v>
      </c>
      <c r="AV529" s="49">
        <f t="shared" si="304"/>
        <v>0</v>
      </c>
      <c r="AW529" s="49">
        <f t="shared" si="305"/>
        <v>0</v>
      </c>
      <c r="AX529" s="49">
        <f t="shared" si="306"/>
        <v>0</v>
      </c>
      <c r="AY529" s="49">
        <f t="shared" si="307"/>
        <v>0</v>
      </c>
      <c r="AZ529" s="49">
        <f t="shared" si="308"/>
        <v>0</v>
      </c>
      <c r="BA529" s="49">
        <f t="shared" si="309"/>
        <v>0</v>
      </c>
      <c r="BB529" s="49">
        <f t="shared" si="310"/>
        <v>0</v>
      </c>
      <c r="BC529" s="49">
        <f t="shared" si="311"/>
        <v>0</v>
      </c>
      <c r="BD529" s="49">
        <f t="shared" si="312"/>
        <v>0</v>
      </c>
      <c r="BE529" s="49">
        <f t="shared" si="313"/>
        <v>1079.3358553348078</v>
      </c>
      <c r="BF529" s="49">
        <f t="shared" si="314"/>
        <v>1017.5022334737549</v>
      </c>
      <c r="BG529" s="49">
        <f t="shared" si="315"/>
        <v>1427.996530581386</v>
      </c>
      <c r="BH529" s="73">
        <f t="shared" si="316"/>
        <v>3524.8346193899488</v>
      </c>
      <c r="BI529" s="49">
        <f>VLOOKUP(A529,'1_12'!B:Q,16,0)</f>
        <v>4855.03</v>
      </c>
      <c r="BJ529" s="74">
        <f t="shared" si="317"/>
        <v>-1330.195380610051</v>
      </c>
      <c r="BK529" s="50">
        <f t="shared" si="318"/>
        <v>3.4848740978112107E-3</v>
      </c>
    </row>
    <row r="530" spans="1:63" x14ac:dyDescent="0.3">
      <c r="A530" s="79" t="s">
        <v>1215</v>
      </c>
      <c r="B530" s="79" t="s">
        <v>143</v>
      </c>
      <c r="C530" s="79">
        <f>VLOOKUP(B530,Площадь!D:E,2,0)</f>
        <v>72.599999999999994</v>
      </c>
      <c r="D530" s="97"/>
      <c r="E530">
        <v>31</v>
      </c>
      <c r="F530">
        <v>28</v>
      </c>
      <c r="G530">
        <v>31</v>
      </c>
      <c r="H530">
        <v>30</v>
      </c>
      <c r="I530">
        <v>31</v>
      </c>
      <c r="J530">
        <v>30</v>
      </c>
      <c r="K530">
        <v>31</v>
      </c>
      <c r="L530">
        <v>31</v>
      </c>
      <c r="M530">
        <v>30</v>
      </c>
      <c r="N530">
        <v>31</v>
      </c>
      <c r="O530">
        <v>30</v>
      </c>
      <c r="P530">
        <v>31</v>
      </c>
      <c r="Q530">
        <f t="shared" ref="Q530:Q535" si="319">SUM(E530:P530)</f>
        <v>365</v>
      </c>
      <c r="R530" s="113">
        <f>VLOOKUP(B530,'Общие показания'!A:H,8,0)</f>
        <v>0.49133461345436241</v>
      </c>
      <c r="S530" s="117">
        <f>VLOOKUP(B530,'Общие показания'!A:P,16,0)</f>
        <v>0</v>
      </c>
      <c r="T530" s="50">
        <f t="shared" si="289"/>
        <v>0</v>
      </c>
      <c r="U530" s="50">
        <f t="shared" si="290"/>
        <v>0</v>
      </c>
      <c r="V530" s="50">
        <f t="shared" si="291"/>
        <v>0</v>
      </c>
      <c r="W530" s="50">
        <f t="shared" si="292"/>
        <v>0.49133461345436247</v>
      </c>
      <c r="X530" s="50">
        <f t="shared" si="293"/>
        <v>0</v>
      </c>
      <c r="Y530" s="50"/>
      <c r="Z530" s="50"/>
      <c r="AA530" s="50"/>
      <c r="AB530" s="50"/>
      <c r="AC530" s="50"/>
      <c r="AD530" s="50">
        <f t="shared" si="294"/>
        <v>0</v>
      </c>
      <c r="AE530" s="50">
        <f t="shared" si="295"/>
        <v>0</v>
      </c>
      <c r="AF530" s="50">
        <f t="shared" si="296"/>
        <v>0</v>
      </c>
      <c r="AG530" s="50">
        <f t="shared" si="288"/>
        <v>0</v>
      </c>
      <c r="AI530" s="50">
        <f t="shared" si="297"/>
        <v>0</v>
      </c>
      <c r="AJ530" s="50">
        <f t="shared" si="298"/>
        <v>0</v>
      </c>
      <c r="AK530" s="50">
        <f t="shared" si="299"/>
        <v>0</v>
      </c>
      <c r="AL530" s="50">
        <f t="shared" si="300"/>
        <v>0.48833316686569922</v>
      </c>
      <c r="AR530" s="50">
        <f t="shared" si="301"/>
        <v>0.60223401053590675</v>
      </c>
      <c r="AS530" s="50">
        <f t="shared" si="302"/>
        <v>0.64759885348908874</v>
      </c>
      <c r="AT530" s="50">
        <f t="shared" si="303"/>
        <v>0.93302384489258894</v>
      </c>
      <c r="AV530" s="49">
        <f t="shared" si="304"/>
        <v>0</v>
      </c>
      <c r="AW530" s="49">
        <f t="shared" si="305"/>
        <v>0</v>
      </c>
      <c r="AX530" s="49">
        <f t="shared" si="306"/>
        <v>0</v>
      </c>
      <c r="AY530" s="49">
        <f t="shared" si="307"/>
        <v>2629.781002779961</v>
      </c>
      <c r="AZ530" s="49">
        <f t="shared" si="308"/>
        <v>0</v>
      </c>
      <c r="BA530" s="49">
        <f t="shared" si="309"/>
        <v>0</v>
      </c>
      <c r="BB530" s="49">
        <f t="shared" si="310"/>
        <v>0</v>
      </c>
      <c r="BC530" s="49">
        <f t="shared" si="311"/>
        <v>0</v>
      </c>
      <c r="BD530" s="49">
        <f t="shared" si="312"/>
        <v>0</v>
      </c>
      <c r="BE530" s="49">
        <f t="shared" si="313"/>
        <v>1616.6128885221667</v>
      </c>
      <c r="BF530" s="49">
        <f t="shared" si="314"/>
        <v>1738.3884583519703</v>
      </c>
      <c r="BG530" s="49">
        <f t="shared" si="315"/>
        <v>2504.5718882758702</v>
      </c>
      <c r="BH530" s="73">
        <f t="shared" si="316"/>
        <v>8489.3542379299688</v>
      </c>
      <c r="BI530" s="49">
        <f>VLOOKUP(A530,'1_12'!B:Q,16,0)</f>
        <v>28063.350000000006</v>
      </c>
      <c r="BJ530" s="74">
        <f t="shared" si="317"/>
        <v>-19573.995762070037</v>
      </c>
      <c r="BK530" s="50">
        <f t="shared" si="318"/>
        <v>3.6300786148274183E-3</v>
      </c>
    </row>
    <row r="531" spans="1:63" x14ac:dyDescent="0.3">
      <c r="A531" s="79" t="s">
        <v>1238</v>
      </c>
      <c r="B531" s="79" t="s">
        <v>202</v>
      </c>
      <c r="C531" s="79">
        <f>VLOOKUP(B531,Площадь!D:E,2,0)</f>
        <v>45.8</v>
      </c>
      <c r="D531" s="97"/>
      <c r="E531">
        <v>31</v>
      </c>
      <c r="F531">
        <v>28</v>
      </c>
      <c r="G531">
        <v>31</v>
      </c>
      <c r="H531">
        <v>30</v>
      </c>
      <c r="I531">
        <v>31</v>
      </c>
      <c r="J531">
        <v>30</v>
      </c>
      <c r="K531">
        <v>31</v>
      </c>
      <c r="L531">
        <v>31</v>
      </c>
      <c r="M531">
        <v>30</v>
      </c>
      <c r="N531">
        <v>31</v>
      </c>
      <c r="O531">
        <v>30</v>
      </c>
      <c r="P531">
        <v>31</v>
      </c>
      <c r="Q531">
        <f t="shared" si="319"/>
        <v>365</v>
      </c>
      <c r="R531" s="113">
        <f>VLOOKUP(B531,'Общие показания'!A:H,8,0)</f>
        <v>0.30996040352906062</v>
      </c>
      <c r="S531" s="117">
        <f>VLOOKUP(B531,'Общие показания'!A:P,16,0)</f>
        <v>1.2920395964709392</v>
      </c>
      <c r="T531" s="50">
        <f t="shared" si="289"/>
        <v>0</v>
      </c>
      <c r="U531" s="50">
        <f t="shared" si="290"/>
        <v>0</v>
      </c>
      <c r="V531" s="50">
        <f t="shared" si="291"/>
        <v>0</v>
      </c>
      <c r="W531" s="50">
        <f t="shared" si="292"/>
        <v>0.30996040352906062</v>
      </c>
      <c r="X531" s="50">
        <f t="shared" si="293"/>
        <v>0</v>
      </c>
      <c r="Y531" s="50"/>
      <c r="Z531" s="50"/>
      <c r="AA531" s="50"/>
      <c r="AB531" s="50"/>
      <c r="AC531" s="50"/>
      <c r="AD531" s="50">
        <f t="shared" si="294"/>
        <v>0.49585176799748348</v>
      </c>
      <c r="AE531" s="50">
        <f t="shared" si="295"/>
        <v>0.34649556392355224</v>
      </c>
      <c r="AF531" s="50">
        <f t="shared" si="296"/>
        <v>0.44969226454990341</v>
      </c>
      <c r="AG531" s="50">
        <f t="shared" si="288"/>
        <v>0</v>
      </c>
      <c r="AI531" s="50">
        <f t="shared" si="297"/>
        <v>0</v>
      </c>
      <c r="AJ531" s="50">
        <f t="shared" si="298"/>
        <v>0</v>
      </c>
      <c r="AK531" s="50">
        <f t="shared" si="299"/>
        <v>0</v>
      </c>
      <c r="AL531" s="50">
        <f t="shared" si="300"/>
        <v>0.308066928959353</v>
      </c>
      <c r="AR531" s="50">
        <f t="shared" si="301"/>
        <v>0.37992173116452521</v>
      </c>
      <c r="AS531" s="50">
        <f t="shared" si="302"/>
        <v>0.40854032355096781</v>
      </c>
      <c r="AT531" s="50">
        <f t="shared" si="303"/>
        <v>0.58860181950524204</v>
      </c>
      <c r="AV531" s="49">
        <f t="shared" si="304"/>
        <v>0</v>
      </c>
      <c r="AW531" s="49">
        <f t="shared" si="305"/>
        <v>0</v>
      </c>
      <c r="AX531" s="49">
        <f t="shared" si="306"/>
        <v>0</v>
      </c>
      <c r="AY531" s="49">
        <f t="shared" si="307"/>
        <v>1659.0078502385979</v>
      </c>
      <c r="AZ531" s="49">
        <f t="shared" si="308"/>
        <v>0</v>
      </c>
      <c r="BA531" s="49">
        <f t="shared" si="309"/>
        <v>0</v>
      </c>
      <c r="BB531" s="49">
        <f t="shared" si="310"/>
        <v>0</v>
      </c>
      <c r="BC531" s="49">
        <f t="shared" si="311"/>
        <v>0</v>
      </c>
      <c r="BD531" s="49">
        <f t="shared" si="312"/>
        <v>0</v>
      </c>
      <c r="BE531" s="49">
        <f t="shared" si="313"/>
        <v>2350.8913502105297</v>
      </c>
      <c r="BF531" s="49">
        <f t="shared" si="314"/>
        <v>2026.7881349011027</v>
      </c>
      <c r="BG531" s="49">
        <f t="shared" si="315"/>
        <v>2787.1551074742706</v>
      </c>
      <c r="BH531" s="73">
        <f t="shared" si="316"/>
        <v>8823.8424428245016</v>
      </c>
      <c r="BI531" s="49">
        <f>VLOOKUP(A531,'1_12'!B:Q,16,0)</f>
        <v>17703.900000000001</v>
      </c>
      <c r="BJ531" s="74">
        <f t="shared" si="317"/>
        <v>-8880.0575571754998</v>
      </c>
      <c r="BK531" s="50">
        <f t="shared" si="318"/>
        <v>5.9809512430496516E-3</v>
      </c>
    </row>
    <row r="532" spans="1:63" x14ac:dyDescent="0.3">
      <c r="A532" s="79" t="s">
        <v>1613</v>
      </c>
      <c r="B532" s="79" t="s">
        <v>55</v>
      </c>
      <c r="C532" s="79">
        <f>VLOOKUP(B532,Площадь!D:E,2,0)</f>
        <v>82</v>
      </c>
      <c r="D532" s="97"/>
      <c r="E532">
        <v>31</v>
      </c>
      <c r="F532">
        <v>28</v>
      </c>
      <c r="G532">
        <v>31</v>
      </c>
      <c r="H532">
        <v>30</v>
      </c>
      <c r="I532">
        <v>31</v>
      </c>
      <c r="J532">
        <v>30</v>
      </c>
      <c r="K532">
        <v>31</v>
      </c>
      <c r="L532">
        <v>31</v>
      </c>
      <c r="M532">
        <v>30</v>
      </c>
      <c r="N532">
        <v>31</v>
      </c>
      <c r="O532">
        <v>30</v>
      </c>
      <c r="P532">
        <v>31</v>
      </c>
      <c r="Q532">
        <f t="shared" si="319"/>
        <v>365</v>
      </c>
      <c r="R532" s="113">
        <f>VLOOKUP(B532,'Общие показания'!A:H,8,0)</f>
        <v>0.55495094081622209</v>
      </c>
      <c r="S532" s="117">
        <f>VLOOKUP(B532,'Общие показания'!A:P,16,0)</f>
        <v>3.7480490591837796</v>
      </c>
      <c r="T532" s="50">
        <f t="shared" si="289"/>
        <v>0</v>
      </c>
      <c r="U532" s="50">
        <f t="shared" si="290"/>
        <v>0</v>
      </c>
      <c r="V532" s="50">
        <f t="shared" si="291"/>
        <v>0</v>
      </c>
      <c r="W532" s="50">
        <f t="shared" si="292"/>
        <v>0.55495094081622209</v>
      </c>
      <c r="X532" s="50">
        <f t="shared" si="293"/>
        <v>0</v>
      </c>
      <c r="Y532" s="50"/>
      <c r="Z532" s="50"/>
      <c r="AA532" s="50"/>
      <c r="AB532" s="50"/>
      <c r="AC532" s="50"/>
      <c r="AD532" s="50">
        <f t="shared" si="294"/>
        <v>1.4384054154484134</v>
      </c>
      <c r="AE532" s="50">
        <f t="shared" si="295"/>
        <v>1.0051413098501223</v>
      </c>
      <c r="AF532" s="50">
        <f t="shared" si="296"/>
        <v>1.3045023338852437</v>
      </c>
      <c r="AG532" s="50">
        <f t="shared" si="288"/>
        <v>0</v>
      </c>
      <c r="AI532" s="50">
        <f t="shared" si="297"/>
        <v>0</v>
      </c>
      <c r="AJ532" s="50">
        <f t="shared" si="298"/>
        <v>0</v>
      </c>
      <c r="AK532" s="50">
        <f t="shared" si="299"/>
        <v>0</v>
      </c>
      <c r="AL532" s="50">
        <f t="shared" si="300"/>
        <v>0.55156087717613422</v>
      </c>
      <c r="AR532" s="50">
        <f t="shared" si="301"/>
        <v>0.68020921300198844</v>
      </c>
      <c r="AS532" s="50">
        <f t="shared" si="302"/>
        <v>0.73144774085544462</v>
      </c>
      <c r="AT532" s="50">
        <f t="shared" si="303"/>
        <v>1.0538285851403899</v>
      </c>
      <c r="AV532" s="49">
        <f t="shared" si="304"/>
        <v>0</v>
      </c>
      <c r="AW532" s="49">
        <f t="shared" si="305"/>
        <v>0</v>
      </c>
      <c r="AX532" s="49">
        <f t="shared" si="306"/>
        <v>0</v>
      </c>
      <c r="AY532" s="49">
        <f t="shared" si="307"/>
        <v>2970.2760637459619</v>
      </c>
      <c r="AZ532" s="49">
        <f t="shared" si="308"/>
        <v>0</v>
      </c>
      <c r="BA532" s="49">
        <f t="shared" si="309"/>
        <v>0</v>
      </c>
      <c r="BB532" s="49">
        <f t="shared" si="310"/>
        <v>0</v>
      </c>
      <c r="BC532" s="49">
        <f t="shared" si="311"/>
        <v>0</v>
      </c>
      <c r="BD532" s="49">
        <f t="shared" si="312"/>
        <v>0</v>
      </c>
      <c r="BE532" s="49">
        <f t="shared" si="313"/>
        <v>5687.1243640271214</v>
      </c>
      <c r="BF532" s="49">
        <f t="shared" si="314"/>
        <v>4661.6301841519953</v>
      </c>
      <c r="BG532" s="49">
        <f t="shared" si="315"/>
        <v>6330.6091857956508</v>
      </c>
      <c r="BH532" s="73">
        <f t="shared" si="316"/>
        <v>19649.639797720731</v>
      </c>
      <c r="BI532" s="49">
        <f>VLOOKUP(A532,'1_12'!B:Q,16,0)</f>
        <v>31696.920000000006</v>
      </c>
      <c r="BJ532" s="74">
        <f t="shared" si="317"/>
        <v>-12047.280202279275</v>
      </c>
      <c r="BK532" s="50">
        <f t="shared" si="318"/>
        <v>7.4390715611523973E-3</v>
      </c>
    </row>
    <row r="533" spans="1:63" x14ac:dyDescent="0.3">
      <c r="A533" s="79" t="s">
        <v>1309</v>
      </c>
      <c r="B533" s="79" t="s">
        <v>115</v>
      </c>
      <c r="C533" s="79">
        <f>VLOOKUP(B533,Площадь!D:E,2,0)</f>
        <v>98.1</v>
      </c>
      <c r="D533" s="97"/>
      <c r="E533">
        <v>31</v>
      </c>
      <c r="F533">
        <v>28</v>
      </c>
      <c r="G533">
        <v>31</v>
      </c>
      <c r="H533">
        <v>30</v>
      </c>
      <c r="I533">
        <v>31</v>
      </c>
      <c r="J533">
        <v>30</v>
      </c>
      <c r="K533">
        <v>31</v>
      </c>
      <c r="L533">
        <v>31</v>
      </c>
      <c r="M533">
        <v>30</v>
      </c>
      <c r="N533">
        <v>31</v>
      </c>
      <c r="O533">
        <v>30</v>
      </c>
      <c r="P533">
        <v>31</v>
      </c>
      <c r="Q533">
        <f t="shared" si="319"/>
        <v>365</v>
      </c>
      <c r="R533" s="113">
        <f>VLOOKUP(B533,'Общие показания'!A:H,8,0)</f>
        <v>0.8</v>
      </c>
      <c r="S533" s="117">
        <f>VLOOKUP(B533,'Общие показания'!A:P,16,0)</f>
        <v>3.711999999999998</v>
      </c>
      <c r="T533" s="50">
        <f t="shared" si="289"/>
        <v>0</v>
      </c>
      <c r="U533" s="50">
        <f t="shared" si="290"/>
        <v>0</v>
      </c>
      <c r="V533" s="50">
        <f t="shared" si="291"/>
        <v>0</v>
      </c>
      <c r="W533" s="50">
        <f t="shared" si="292"/>
        <v>0.8</v>
      </c>
      <c r="X533" s="50">
        <f t="shared" si="293"/>
        <v>0</v>
      </c>
      <c r="Y533" s="50"/>
      <c r="Z533" s="50"/>
      <c r="AA533" s="50"/>
      <c r="AB533" s="50"/>
      <c r="AC533" s="50"/>
      <c r="AD533" s="50">
        <f t="shared" si="294"/>
        <v>1.4245707080758627</v>
      </c>
      <c r="AE533" s="50">
        <f t="shared" si="295"/>
        <v>0.99547377402156467</v>
      </c>
      <c r="AF533" s="50">
        <f t="shared" si="296"/>
        <v>1.2919555179025706</v>
      </c>
      <c r="AG533" s="50">
        <f t="shared" si="288"/>
        <v>0</v>
      </c>
      <c r="AI533" s="50">
        <f t="shared" si="297"/>
        <v>0</v>
      </c>
      <c r="AJ533" s="50">
        <f t="shared" si="298"/>
        <v>0</v>
      </c>
      <c r="AK533" s="50">
        <f t="shared" si="299"/>
        <v>0</v>
      </c>
      <c r="AL533" s="50">
        <f t="shared" si="300"/>
        <v>0.65985514696315561</v>
      </c>
      <c r="AR533" s="50">
        <f t="shared" si="301"/>
        <v>0.81376248531091544</v>
      </c>
      <c r="AS533" s="50">
        <f t="shared" si="302"/>
        <v>0.87506126070633061</v>
      </c>
      <c r="AT533" s="50">
        <f t="shared" si="303"/>
        <v>1.2607388317350272</v>
      </c>
      <c r="AV533" s="49">
        <f t="shared" si="304"/>
        <v>0</v>
      </c>
      <c r="AW533" s="49">
        <f t="shared" si="305"/>
        <v>0</v>
      </c>
      <c r="AX533" s="49">
        <f t="shared" si="306"/>
        <v>0</v>
      </c>
      <c r="AY533" s="49">
        <f t="shared" si="307"/>
        <v>3918.7767623020163</v>
      </c>
      <c r="AZ533" s="49">
        <f t="shared" si="308"/>
        <v>0</v>
      </c>
      <c r="BA533" s="49">
        <f t="shared" si="309"/>
        <v>0</v>
      </c>
      <c r="BB533" s="49">
        <f t="shared" si="310"/>
        <v>0</v>
      </c>
      <c r="BC533" s="49">
        <f t="shared" si="311"/>
        <v>0</v>
      </c>
      <c r="BD533" s="49">
        <f t="shared" si="312"/>
        <v>0</v>
      </c>
      <c r="BE533" s="49">
        <f t="shared" si="313"/>
        <v>6008.4920909997318</v>
      </c>
      <c r="BF533" s="49">
        <f t="shared" si="314"/>
        <v>5021.1894258221728</v>
      </c>
      <c r="BG533" s="49">
        <f t="shared" si="315"/>
        <v>6852.350604393182</v>
      </c>
      <c r="BH533" s="73">
        <f t="shared" si="316"/>
        <v>21800.808883517104</v>
      </c>
      <c r="BI533" s="49">
        <f>VLOOKUP(A533,'1_12'!B:Q,16,0)</f>
        <v>37920.33</v>
      </c>
      <c r="BJ533" s="74">
        <f t="shared" si="317"/>
        <v>-16119.521116482898</v>
      </c>
      <c r="BK533" s="50">
        <f t="shared" si="318"/>
        <v>6.8989277308150083E-3</v>
      </c>
    </row>
    <row r="534" spans="1:63" x14ac:dyDescent="0.3">
      <c r="A534" s="79" t="s">
        <v>1385</v>
      </c>
      <c r="B534" s="79" t="s">
        <v>338</v>
      </c>
      <c r="C534" s="79">
        <f>VLOOKUP(B534,Площадь!D:E,2,0)</f>
        <v>80.400000000000006</v>
      </c>
      <c r="D534" s="97"/>
      <c r="E534">
        <v>31</v>
      </c>
      <c r="F534">
        <v>28</v>
      </c>
      <c r="G534">
        <v>31</v>
      </c>
      <c r="H534">
        <v>30</v>
      </c>
      <c r="I534">
        <v>23</v>
      </c>
      <c r="Q534">
        <f t="shared" si="319"/>
        <v>143</v>
      </c>
      <c r="R534" s="113">
        <f>VLOOKUP(B534,'Общие показания'!A:H,8,0)</f>
        <v>0.54412262977590553</v>
      </c>
      <c r="S534" s="117"/>
      <c r="T534" s="50">
        <f t="shared" si="289"/>
        <v>0</v>
      </c>
      <c r="U534" s="50">
        <f t="shared" si="290"/>
        <v>0</v>
      </c>
      <c r="V534" s="50">
        <f t="shared" si="291"/>
        <v>0</v>
      </c>
      <c r="W534" s="50">
        <f t="shared" si="292"/>
        <v>0.54412262977590553</v>
      </c>
      <c r="X534" s="50">
        <f t="shared" si="293"/>
        <v>0</v>
      </c>
      <c r="Y534" s="50"/>
      <c r="Z534" s="50"/>
      <c r="AA534" s="50"/>
      <c r="AB534" s="50"/>
      <c r="AC534" s="50"/>
      <c r="AD534" s="50">
        <f t="shared" si="294"/>
        <v>0</v>
      </c>
      <c r="AE534" s="50">
        <f t="shared" si="295"/>
        <v>0</v>
      </c>
      <c r="AF534" s="50">
        <f t="shared" si="296"/>
        <v>0</v>
      </c>
      <c r="AG534" s="50">
        <f t="shared" si="288"/>
        <v>0</v>
      </c>
      <c r="AI534" s="50">
        <f t="shared" si="297"/>
        <v>0</v>
      </c>
      <c r="AJ534" s="50">
        <f t="shared" si="298"/>
        <v>0</v>
      </c>
      <c r="AK534" s="50">
        <f t="shared" si="299"/>
        <v>0</v>
      </c>
      <c r="AL534" s="50">
        <f t="shared" si="300"/>
        <v>0.54079871371903898</v>
      </c>
      <c r="AR534" s="50">
        <f t="shared" si="301"/>
        <v>0</v>
      </c>
      <c r="AS534" s="50">
        <f t="shared" si="302"/>
        <v>0</v>
      </c>
      <c r="AT534" s="50">
        <f t="shared" si="303"/>
        <v>0</v>
      </c>
      <c r="AV534" s="49">
        <f t="shared" si="304"/>
        <v>0</v>
      </c>
      <c r="AW534" s="49">
        <f t="shared" si="305"/>
        <v>0</v>
      </c>
      <c r="AX534" s="49">
        <f t="shared" si="306"/>
        <v>0</v>
      </c>
      <c r="AY534" s="49">
        <f t="shared" si="307"/>
        <v>2912.3194576240894</v>
      </c>
      <c r="AZ534" s="49">
        <f t="shared" si="308"/>
        <v>0</v>
      </c>
      <c r="BA534" s="49">
        <f t="shared" si="309"/>
        <v>0</v>
      </c>
      <c r="BB534" s="49">
        <f t="shared" si="310"/>
        <v>0</v>
      </c>
      <c r="BC534" s="49">
        <f t="shared" si="311"/>
        <v>0</v>
      </c>
      <c r="BD534" s="49">
        <f t="shared" si="312"/>
        <v>0</v>
      </c>
      <c r="BE534" s="49">
        <f t="shared" si="313"/>
        <v>0</v>
      </c>
      <c r="BF534" s="49">
        <f t="shared" si="314"/>
        <v>0</v>
      </c>
      <c r="BG534" s="49">
        <f t="shared" si="315"/>
        <v>0</v>
      </c>
      <c r="BH534" s="73">
        <f t="shared" si="316"/>
        <v>2912.3194576240894</v>
      </c>
      <c r="BI534" s="49">
        <f>VLOOKUP(A534,'1_12'!B:Q,16,0)</f>
        <v>6906.32</v>
      </c>
      <c r="BJ534" s="74">
        <f t="shared" si="317"/>
        <v>-3994.0005423759103</v>
      </c>
      <c r="BK534" s="50">
        <f t="shared" si="318"/>
        <v>1.1245038800735327E-3</v>
      </c>
    </row>
    <row r="535" spans="1:63" x14ac:dyDescent="0.3">
      <c r="A535" s="79" t="s">
        <v>2738</v>
      </c>
      <c r="B535" s="79" t="s">
        <v>338</v>
      </c>
      <c r="C535" s="79">
        <f>VLOOKUP(B535,Площадь!D:E,2,0)</f>
        <v>80.400000000000006</v>
      </c>
      <c r="D535" s="97">
        <f>VLOOKUP(A535,'[1]3+паркинг2023'!$A:$E,5,0)</f>
        <v>45070</v>
      </c>
      <c r="I535">
        <f>31-I534</f>
        <v>8</v>
      </c>
      <c r="J535">
        <v>30</v>
      </c>
      <c r="K535">
        <v>31</v>
      </c>
      <c r="L535">
        <v>31</v>
      </c>
      <c r="M535">
        <v>30</v>
      </c>
      <c r="N535">
        <v>31</v>
      </c>
      <c r="O535">
        <v>30</v>
      </c>
      <c r="P535">
        <v>31</v>
      </c>
      <c r="Q535">
        <f t="shared" si="319"/>
        <v>222</v>
      </c>
      <c r="R535" s="113"/>
      <c r="S535" s="117">
        <f>VLOOKUP(B535,'Общие показания'!A:P,16,0)</f>
        <v>2.7518773702240944</v>
      </c>
      <c r="T535" s="50">
        <f t="shared" si="289"/>
        <v>0</v>
      </c>
      <c r="U535" s="50">
        <f t="shared" si="290"/>
        <v>0</v>
      </c>
      <c r="V535" s="50">
        <f t="shared" si="291"/>
        <v>0</v>
      </c>
      <c r="W535" s="50">
        <f t="shared" si="292"/>
        <v>0</v>
      </c>
      <c r="X535" s="50">
        <f t="shared" si="293"/>
        <v>0</v>
      </c>
      <c r="Y535" s="50"/>
      <c r="Z535" s="50"/>
      <c r="AA535" s="50"/>
      <c r="AB535" s="50"/>
      <c r="AC535" s="50"/>
      <c r="AD535" s="50">
        <f t="shared" si="294"/>
        <v>1.056100186917587</v>
      </c>
      <c r="AE535" s="50">
        <f t="shared" si="295"/>
        <v>0.73799077354027998</v>
      </c>
      <c r="AF535" s="50">
        <f t="shared" si="296"/>
        <v>0.9577864097662272</v>
      </c>
      <c r="AG535" s="50">
        <f t="shared" si="288"/>
        <v>0</v>
      </c>
      <c r="AI535" s="50">
        <f t="shared" si="297"/>
        <v>0</v>
      </c>
      <c r="AJ535" s="50">
        <f t="shared" si="298"/>
        <v>0</v>
      </c>
      <c r="AK535" s="50">
        <f t="shared" si="299"/>
        <v>0</v>
      </c>
      <c r="AL535" s="50">
        <f t="shared" si="300"/>
        <v>0</v>
      </c>
      <c r="AR535" s="50">
        <f t="shared" si="301"/>
        <v>0.66693683811414484</v>
      </c>
      <c r="AS535" s="50">
        <f t="shared" si="302"/>
        <v>0.7171755898143628</v>
      </c>
      <c r="AT535" s="50">
        <f t="shared" si="303"/>
        <v>1.0332660761620409</v>
      </c>
      <c r="AV535" s="49">
        <f t="shared" si="304"/>
        <v>0</v>
      </c>
      <c r="AW535" s="49">
        <f t="shared" si="305"/>
        <v>0</v>
      </c>
      <c r="AX535" s="49">
        <f t="shared" si="306"/>
        <v>0</v>
      </c>
      <c r="AY535" s="49">
        <f t="shared" si="307"/>
        <v>0</v>
      </c>
      <c r="AZ535" s="49">
        <f t="shared" si="308"/>
        <v>0</v>
      </c>
      <c r="BA535" s="49">
        <f t="shared" si="309"/>
        <v>0</v>
      </c>
      <c r="BB535" s="49">
        <f t="shared" si="310"/>
        <v>0</v>
      </c>
      <c r="BC535" s="49">
        <f t="shared" si="311"/>
        <v>0</v>
      </c>
      <c r="BD535" s="49">
        <f t="shared" si="312"/>
        <v>0</v>
      </c>
      <c r="BE535" s="49">
        <f t="shared" si="313"/>
        <v>4625.25166851418</v>
      </c>
      <c r="BF535" s="49">
        <f t="shared" si="314"/>
        <v>3906.190379134669</v>
      </c>
      <c r="BG535" s="49">
        <f t="shared" si="315"/>
        <v>5344.7016511264064</v>
      </c>
      <c r="BH535" s="73">
        <f t="shared" si="316"/>
        <v>13876.143698775255</v>
      </c>
      <c r="BI535" s="49">
        <f>VLOOKUP(A535,'1_12'!B:Q,16,0)</f>
        <v>24172.12</v>
      </c>
      <c r="BJ535" s="74">
        <f t="shared" si="317"/>
        <v>-10295.976301224744</v>
      </c>
      <c r="BK535" s="50">
        <f t="shared" si="318"/>
        <v>5.3578522743725565E-3</v>
      </c>
    </row>
    <row r="536" spans="1:63" x14ac:dyDescent="0.3">
      <c r="A536" s="79" t="s">
        <v>1598</v>
      </c>
      <c r="B536" s="79" t="s">
        <v>268</v>
      </c>
      <c r="C536" s="79">
        <f>VLOOKUP(B536,Площадь!D:E,2,0)</f>
        <v>51.2</v>
      </c>
      <c r="D536" s="97"/>
      <c r="E536">
        <v>31</v>
      </c>
      <c r="F536">
        <v>28</v>
      </c>
      <c r="G536">
        <v>31</v>
      </c>
      <c r="H536">
        <v>30</v>
      </c>
      <c r="I536">
        <v>31</v>
      </c>
      <c r="J536">
        <v>30</v>
      </c>
      <c r="K536">
        <v>31</v>
      </c>
      <c r="L536">
        <v>31</v>
      </c>
      <c r="M536">
        <v>30</v>
      </c>
      <c r="N536">
        <v>31</v>
      </c>
      <c r="O536">
        <v>30</v>
      </c>
      <c r="P536">
        <v>31</v>
      </c>
      <c r="Q536">
        <f t="shared" ref="Q536:Q594" si="320">SUM(E536:P536)</f>
        <v>365</v>
      </c>
      <c r="R536" s="113">
        <f>VLOOKUP(B536,'Общие показания'!A:H,8,0)</f>
        <v>2.5000000000000001E-2</v>
      </c>
      <c r="S536" s="117">
        <f>VLOOKUP(B536,'Общие показания'!A:P,16,0)</f>
        <v>0.83799999999999919</v>
      </c>
      <c r="T536" s="50">
        <f t="shared" si="289"/>
        <v>0</v>
      </c>
      <c r="U536" s="50">
        <f t="shared" si="290"/>
        <v>0</v>
      </c>
      <c r="V536" s="50">
        <f t="shared" si="291"/>
        <v>0</v>
      </c>
      <c r="W536" s="50">
        <f t="shared" si="292"/>
        <v>2.5000000000000001E-2</v>
      </c>
      <c r="X536" s="50">
        <f t="shared" si="293"/>
        <v>0</v>
      </c>
      <c r="Y536" s="50"/>
      <c r="Z536" s="50"/>
      <c r="AA536" s="50"/>
      <c r="AB536" s="50"/>
      <c r="AC536" s="50"/>
      <c r="AD536" s="50">
        <f t="shared" si="294"/>
        <v>0.32160297773910895</v>
      </c>
      <c r="AE536" s="50">
        <f t="shared" si="295"/>
        <v>0.22473249532060097</v>
      </c>
      <c r="AF536" s="50">
        <f t="shared" si="296"/>
        <v>0.29166452694028921</v>
      </c>
      <c r="AG536" s="50">
        <f t="shared" si="288"/>
        <v>0</v>
      </c>
      <c r="AI536" s="50">
        <f t="shared" si="297"/>
        <v>0</v>
      </c>
      <c r="AJ536" s="50">
        <f t="shared" si="298"/>
        <v>0</v>
      </c>
      <c r="AK536" s="50">
        <f t="shared" si="299"/>
        <v>0</v>
      </c>
      <c r="AL536" s="50">
        <f t="shared" si="300"/>
        <v>0.34438923062704968</v>
      </c>
      <c r="AR536" s="50">
        <f t="shared" si="301"/>
        <v>0.42471599641099766</v>
      </c>
      <c r="AS536" s="50">
        <f t="shared" si="302"/>
        <v>0.45670883331461909</v>
      </c>
      <c r="AT536" s="50">
        <f t="shared" si="303"/>
        <v>0.65800028730717031</v>
      </c>
      <c r="AV536" s="49">
        <f t="shared" si="304"/>
        <v>0</v>
      </c>
      <c r="AW536" s="49">
        <f t="shared" si="305"/>
        <v>0</v>
      </c>
      <c r="AX536" s="49">
        <f t="shared" si="306"/>
        <v>0</v>
      </c>
      <c r="AY536" s="49">
        <f t="shared" si="307"/>
        <v>991.57367512602718</v>
      </c>
      <c r="AZ536" s="49">
        <f t="shared" si="308"/>
        <v>0</v>
      </c>
      <c r="BA536" s="49">
        <f t="shared" si="309"/>
        <v>0</v>
      </c>
      <c r="BB536" s="49">
        <f t="shared" si="310"/>
        <v>0</v>
      </c>
      <c r="BC536" s="49">
        <f t="shared" si="311"/>
        <v>0</v>
      </c>
      <c r="BD536" s="49">
        <f t="shared" si="312"/>
        <v>0</v>
      </c>
      <c r="BE536" s="49">
        <f t="shared" si="313"/>
        <v>2003.3888014495803</v>
      </c>
      <c r="BF536" s="49">
        <f t="shared" si="314"/>
        <v>1829.2338449352396</v>
      </c>
      <c r="BG536" s="49">
        <f t="shared" si="315"/>
        <v>2549.2422407733106</v>
      </c>
      <c r="BH536" s="73">
        <f t="shared" si="316"/>
        <v>7373.4385622841583</v>
      </c>
      <c r="BI536" s="49">
        <f>VLOOKUP(A536,'1_12'!B:Q,16,0)</f>
        <v>19791.27</v>
      </c>
      <c r="BJ536" s="74">
        <f t="shared" si="317"/>
        <v>-12417.831437715842</v>
      </c>
      <c r="BK536" s="50">
        <f t="shared" si="318"/>
        <v>4.4707264773109308E-3</v>
      </c>
    </row>
    <row r="537" spans="1:63" x14ac:dyDescent="0.3">
      <c r="A537" s="79" t="s">
        <v>1250</v>
      </c>
      <c r="B537" s="79" t="s">
        <v>76</v>
      </c>
      <c r="C537" s="79">
        <f>VLOOKUP(B537,Площадь!D:E,2,0)</f>
        <v>50.9</v>
      </c>
      <c r="D537" s="97"/>
      <c r="E537">
        <v>31</v>
      </c>
      <c r="F537">
        <v>28</v>
      </c>
      <c r="G537">
        <v>31</v>
      </c>
      <c r="H537">
        <v>30</v>
      </c>
      <c r="I537">
        <v>31</v>
      </c>
      <c r="J537">
        <v>30</v>
      </c>
      <c r="K537">
        <v>31</v>
      </c>
      <c r="L537">
        <v>31</v>
      </c>
      <c r="M537">
        <v>30</v>
      </c>
      <c r="N537">
        <v>31</v>
      </c>
      <c r="O537">
        <v>30</v>
      </c>
      <c r="P537">
        <v>31</v>
      </c>
      <c r="Q537">
        <f t="shared" si="320"/>
        <v>365</v>
      </c>
      <c r="R537" s="113">
        <f>VLOOKUP(B537,'Общие показания'!A:H,8,0)</f>
        <v>0.34447564497006955</v>
      </c>
      <c r="S537" s="117">
        <f>VLOOKUP(B537,'Общие показания'!A:P,16,0)</f>
        <v>0.30152435502992958</v>
      </c>
      <c r="T537" s="50">
        <f t="shared" si="289"/>
        <v>0</v>
      </c>
      <c r="U537" s="50">
        <f t="shared" si="290"/>
        <v>0</v>
      </c>
      <c r="V537" s="50">
        <f t="shared" si="291"/>
        <v>0</v>
      </c>
      <c r="W537" s="50">
        <f t="shared" si="292"/>
        <v>0.34447564497006955</v>
      </c>
      <c r="X537" s="50">
        <f t="shared" si="293"/>
        <v>0</v>
      </c>
      <c r="Y537" s="50"/>
      <c r="Z537" s="50"/>
      <c r="AA537" s="50"/>
      <c r="AB537" s="50"/>
      <c r="AC537" s="50"/>
      <c r="AD537" s="50">
        <f t="shared" si="294"/>
        <v>0.11571733942540539</v>
      </c>
      <c r="AE537" s="50">
        <f t="shared" si="295"/>
        <v>8.086195788282928E-2</v>
      </c>
      <c r="AF537" s="50">
        <f t="shared" si="296"/>
        <v>0.10494505772169489</v>
      </c>
      <c r="AG537" s="50">
        <f t="shared" si="288"/>
        <v>0</v>
      </c>
      <c r="AI537" s="50">
        <f t="shared" si="297"/>
        <v>0</v>
      </c>
      <c r="AJ537" s="50">
        <f t="shared" si="298"/>
        <v>0</v>
      </c>
      <c r="AK537" s="50">
        <f t="shared" si="299"/>
        <v>0</v>
      </c>
      <c r="AL537" s="50">
        <f t="shared" si="300"/>
        <v>0.34237132497884426</v>
      </c>
      <c r="AR537" s="50">
        <f t="shared" si="301"/>
        <v>0.42222742611952696</v>
      </c>
      <c r="AS537" s="50">
        <f t="shared" si="302"/>
        <v>0.45403280499441623</v>
      </c>
      <c r="AT537" s="50">
        <f t="shared" si="303"/>
        <v>0.65414481687372972</v>
      </c>
      <c r="AV537" s="49">
        <f t="shared" si="304"/>
        <v>0</v>
      </c>
      <c r="AW537" s="49">
        <f t="shared" si="305"/>
        <v>0</v>
      </c>
      <c r="AX537" s="49">
        <f t="shared" si="306"/>
        <v>0</v>
      </c>
      <c r="AY537" s="49">
        <f t="shared" si="307"/>
        <v>1843.7445322520664</v>
      </c>
      <c r="AZ537" s="49">
        <f t="shared" si="308"/>
        <v>0</v>
      </c>
      <c r="BA537" s="49">
        <f t="shared" si="309"/>
        <v>0</v>
      </c>
      <c r="BB537" s="49">
        <f t="shared" si="310"/>
        <v>0</v>
      </c>
      <c r="BC537" s="49">
        <f t="shared" si="311"/>
        <v>0</v>
      </c>
      <c r="BD537" s="49">
        <f t="shared" si="312"/>
        <v>0</v>
      </c>
      <c r="BE537" s="49">
        <f t="shared" si="313"/>
        <v>1444.0374108381945</v>
      </c>
      <c r="BF537" s="49">
        <f t="shared" si="314"/>
        <v>1435.8501056771627</v>
      </c>
      <c r="BG537" s="49">
        <f t="shared" si="315"/>
        <v>2037.6704957689742</v>
      </c>
      <c r="BH537" s="73">
        <f t="shared" si="316"/>
        <v>6761.3025445363983</v>
      </c>
      <c r="BI537" s="49">
        <f>VLOOKUP(A537,'1_12'!B:Q,16,0)</f>
        <v>19675.259999999998</v>
      </c>
      <c r="BJ537" s="74">
        <f t="shared" si="317"/>
        <v>-12913.9574554636</v>
      </c>
      <c r="BK537" s="50">
        <f t="shared" si="318"/>
        <v>4.123733420049961E-3</v>
      </c>
    </row>
    <row r="538" spans="1:63" x14ac:dyDescent="0.3">
      <c r="A538" s="79" t="s">
        <v>1160</v>
      </c>
      <c r="B538" s="79" t="s">
        <v>78</v>
      </c>
      <c r="C538" s="79">
        <f>VLOOKUP(B538,Площадь!D:E,2,0)</f>
        <v>73.7</v>
      </c>
      <c r="D538" s="97"/>
      <c r="E538">
        <v>31</v>
      </c>
      <c r="F538">
        <v>28</v>
      </c>
      <c r="G538">
        <v>31</v>
      </c>
      <c r="H538">
        <v>30</v>
      </c>
      <c r="I538">
        <v>31</v>
      </c>
      <c r="J538">
        <v>30</v>
      </c>
      <c r="K538">
        <v>31</v>
      </c>
      <c r="L538">
        <v>31</v>
      </c>
      <c r="M538">
        <v>30</v>
      </c>
      <c r="N538">
        <v>31</v>
      </c>
      <c r="O538">
        <v>30</v>
      </c>
      <c r="P538">
        <v>31</v>
      </c>
      <c r="Q538">
        <f t="shared" si="320"/>
        <v>365</v>
      </c>
      <c r="R538" s="113">
        <f>VLOOKUP(B538,'Общие показания'!A:H,8,0)</f>
        <v>0.4987790772945801</v>
      </c>
      <c r="S538" s="117">
        <f>VLOOKUP(B538,'Общие показания'!A:P,16,0)</f>
        <v>3.8882209227054183</v>
      </c>
      <c r="T538" s="50">
        <f t="shared" si="289"/>
        <v>0</v>
      </c>
      <c r="U538" s="50">
        <f t="shared" si="290"/>
        <v>0</v>
      </c>
      <c r="V538" s="50">
        <f t="shared" si="291"/>
        <v>0</v>
      </c>
      <c r="W538" s="50">
        <f t="shared" si="292"/>
        <v>0.49877907729458004</v>
      </c>
      <c r="X538" s="50">
        <f t="shared" si="293"/>
        <v>0</v>
      </c>
      <c r="Y538" s="50"/>
      <c r="Z538" s="50"/>
      <c r="AA538" s="50"/>
      <c r="AB538" s="50"/>
      <c r="AC538" s="50"/>
      <c r="AD538" s="50">
        <f t="shared" si="294"/>
        <v>1.4921997933765745</v>
      </c>
      <c r="AE538" s="50">
        <f t="shared" si="295"/>
        <v>1.0427322080159416</v>
      </c>
      <c r="AF538" s="50">
        <f t="shared" si="296"/>
        <v>1.353288921312902</v>
      </c>
      <c r="AG538" s="50">
        <f t="shared" si="288"/>
        <v>0</v>
      </c>
      <c r="AI538" s="50">
        <f t="shared" si="297"/>
        <v>0</v>
      </c>
      <c r="AJ538" s="50">
        <f t="shared" si="298"/>
        <v>0</v>
      </c>
      <c r="AK538" s="50">
        <f t="shared" si="299"/>
        <v>0</v>
      </c>
      <c r="AL538" s="50">
        <f t="shared" si="300"/>
        <v>0.49573215424245232</v>
      </c>
      <c r="AR538" s="50">
        <f t="shared" si="301"/>
        <v>0.61135876827129942</v>
      </c>
      <c r="AS538" s="50">
        <f t="shared" si="302"/>
        <v>0.65741095732983257</v>
      </c>
      <c r="AT538" s="50">
        <f t="shared" si="303"/>
        <v>0.94716056981520402</v>
      </c>
      <c r="AV538" s="49">
        <f t="shared" si="304"/>
        <v>0</v>
      </c>
      <c r="AW538" s="49">
        <f t="shared" si="305"/>
        <v>0</v>
      </c>
      <c r="AX538" s="49">
        <f t="shared" si="306"/>
        <v>0</v>
      </c>
      <c r="AY538" s="49">
        <f t="shared" si="307"/>
        <v>2669.6261694887485</v>
      </c>
      <c r="AZ538" s="49">
        <f t="shared" si="308"/>
        <v>0</v>
      </c>
      <c r="BA538" s="49">
        <f t="shared" si="309"/>
        <v>0</v>
      </c>
      <c r="BB538" s="49">
        <f t="shared" si="310"/>
        <v>0</v>
      </c>
      <c r="BC538" s="49">
        <f t="shared" si="311"/>
        <v>0</v>
      </c>
      <c r="BD538" s="49">
        <f t="shared" si="312"/>
        <v>0</v>
      </c>
      <c r="BE538" s="49">
        <f t="shared" si="313"/>
        <v>5646.7084605450873</v>
      </c>
      <c r="BF538" s="49">
        <f t="shared" si="314"/>
        <v>4563.7963073275823</v>
      </c>
      <c r="BG538" s="49">
        <f t="shared" si="315"/>
        <v>6175.2345960046432</v>
      </c>
      <c r="BH538" s="73">
        <f t="shared" si="316"/>
        <v>19055.365533366061</v>
      </c>
      <c r="BI538" s="49">
        <f>VLOOKUP(A538,'1_12'!B:Q,16,0)</f>
        <v>28488.600000000006</v>
      </c>
      <c r="BJ538" s="74">
        <f t="shared" si="317"/>
        <v>-9433.234466633945</v>
      </c>
      <c r="BK538" s="50">
        <f t="shared" si="318"/>
        <v>8.0265292284699072E-3</v>
      </c>
    </row>
    <row r="539" spans="1:63" x14ac:dyDescent="0.3">
      <c r="A539" s="79" t="s">
        <v>2336</v>
      </c>
      <c r="B539" s="79" t="s">
        <v>222</v>
      </c>
      <c r="C539" s="79">
        <f>VLOOKUP(B539,Площадь!D:E,2,0)</f>
        <v>79</v>
      </c>
      <c r="D539" s="97"/>
      <c r="E539">
        <v>31</v>
      </c>
      <c r="F539">
        <v>28</v>
      </c>
      <c r="G539">
        <v>31</v>
      </c>
      <c r="H539">
        <v>30</v>
      </c>
      <c r="I539">
        <v>31</v>
      </c>
      <c r="J539">
        <v>30</v>
      </c>
      <c r="K539">
        <v>31</v>
      </c>
      <c r="L539">
        <v>31</v>
      </c>
      <c r="M539">
        <v>30</v>
      </c>
      <c r="N539">
        <v>31</v>
      </c>
      <c r="O539">
        <v>30</v>
      </c>
      <c r="P539">
        <v>31</v>
      </c>
      <c r="Q539">
        <f t="shared" si="320"/>
        <v>365</v>
      </c>
      <c r="R539" s="113">
        <f>VLOOKUP(B539,'Общие показания'!A:H,8,0)</f>
        <v>0</v>
      </c>
      <c r="S539" s="117">
        <f>VLOOKUP(B539,'Общие показания'!A:P,16,0)</f>
        <v>3.8469999999999995</v>
      </c>
      <c r="T539" s="50">
        <f t="shared" si="289"/>
        <v>0</v>
      </c>
      <c r="U539" s="50">
        <f t="shared" si="290"/>
        <v>0</v>
      </c>
      <c r="V539" s="50">
        <f t="shared" si="291"/>
        <v>0</v>
      </c>
      <c r="W539" s="50">
        <f t="shared" si="292"/>
        <v>0</v>
      </c>
      <c r="X539" s="50">
        <f t="shared" si="293"/>
        <v>0</v>
      </c>
      <c r="Y539" s="50"/>
      <c r="Z539" s="50"/>
      <c r="AA539" s="50"/>
      <c r="AB539" s="50"/>
      <c r="AC539" s="50"/>
      <c r="AD539" s="50">
        <f t="shared" si="294"/>
        <v>1.4763802569956481</v>
      </c>
      <c r="AE539" s="50">
        <f t="shared" si="295"/>
        <v>1.0316776962987502</v>
      </c>
      <c r="AF539" s="50">
        <f t="shared" si="296"/>
        <v>1.338942046705601</v>
      </c>
      <c r="AG539" s="50">
        <f t="shared" si="288"/>
        <v>0</v>
      </c>
      <c r="AI539" s="50">
        <f t="shared" si="297"/>
        <v>0</v>
      </c>
      <c r="AJ539" s="50">
        <f t="shared" si="298"/>
        <v>0</v>
      </c>
      <c r="AK539" s="50">
        <f t="shared" si="299"/>
        <v>0</v>
      </c>
      <c r="AL539" s="50">
        <f t="shared" si="300"/>
        <v>0.53138182069408046</v>
      </c>
      <c r="AR539" s="50">
        <f t="shared" si="301"/>
        <v>0.65532351008728151</v>
      </c>
      <c r="AS539" s="50">
        <f t="shared" si="302"/>
        <v>0.70468745765341612</v>
      </c>
      <c r="AT539" s="50">
        <f t="shared" si="303"/>
        <v>1.0152738808059854</v>
      </c>
      <c r="AV539" s="49">
        <f t="shared" si="304"/>
        <v>0</v>
      </c>
      <c r="AW539" s="49">
        <f t="shared" si="305"/>
        <v>0</v>
      </c>
      <c r="AX539" s="49">
        <f t="shared" si="306"/>
        <v>0</v>
      </c>
      <c r="AY539" s="49">
        <f t="shared" si="307"/>
        <v>1426.420104198362</v>
      </c>
      <c r="AZ539" s="49">
        <f t="shared" si="308"/>
        <v>0</v>
      </c>
      <c r="BA539" s="49">
        <f t="shared" si="309"/>
        <v>0</v>
      </c>
      <c r="BB539" s="49">
        <f t="shared" si="310"/>
        <v>0</v>
      </c>
      <c r="BC539" s="49">
        <f t="shared" si="311"/>
        <v>0</v>
      </c>
      <c r="BD539" s="49">
        <f t="shared" si="312"/>
        <v>0</v>
      </c>
      <c r="BE539" s="49">
        <f t="shared" si="313"/>
        <v>5722.2603242067325</v>
      </c>
      <c r="BF539" s="49">
        <f t="shared" si="314"/>
        <v>4661.0291646630376</v>
      </c>
      <c r="BG539" s="49">
        <f t="shared" si="315"/>
        <v>6319.5630671750032</v>
      </c>
      <c r="BH539" s="73">
        <f t="shared" si="316"/>
        <v>18129.272660243136</v>
      </c>
      <c r="BI539" s="49">
        <f>VLOOKUP(A539,'1_12'!B:Q,16,0)</f>
        <v>30537.269999999997</v>
      </c>
      <c r="BJ539" s="74">
        <f t="shared" si="317"/>
        <v>-12407.997339756861</v>
      </c>
      <c r="BK539" s="50">
        <f t="shared" si="318"/>
        <v>7.1241209591147298E-3</v>
      </c>
    </row>
    <row r="540" spans="1:63" x14ac:dyDescent="0.3">
      <c r="A540" s="79" t="s">
        <v>1522</v>
      </c>
      <c r="B540" s="79" t="s">
        <v>317</v>
      </c>
      <c r="C540" s="79">
        <f>VLOOKUP(B540,Площадь!D:E,2,0)</f>
        <v>50.1</v>
      </c>
      <c r="D540" s="97"/>
      <c r="E540">
        <v>31</v>
      </c>
      <c r="F540">
        <v>28</v>
      </c>
      <c r="G540">
        <v>31</v>
      </c>
      <c r="H540">
        <v>30</v>
      </c>
      <c r="I540">
        <v>31</v>
      </c>
      <c r="J540">
        <v>30</v>
      </c>
      <c r="K540">
        <v>31</v>
      </c>
      <c r="L540">
        <v>31</v>
      </c>
      <c r="M540">
        <v>30</v>
      </c>
      <c r="N540">
        <v>31</v>
      </c>
      <c r="O540">
        <v>30</v>
      </c>
      <c r="P540">
        <v>31</v>
      </c>
      <c r="Q540">
        <f t="shared" si="320"/>
        <v>365</v>
      </c>
      <c r="R540" s="113">
        <f>VLOOKUP(B540,'Общие показания'!A:H,8,0)</f>
        <v>0.33906148944991127</v>
      </c>
      <c r="S540" s="117">
        <f>VLOOKUP(B540,'Общие показания'!A:P,16,0)</f>
        <v>2.7489385105500901</v>
      </c>
      <c r="T540" s="50">
        <f t="shared" si="289"/>
        <v>0</v>
      </c>
      <c r="U540" s="50">
        <f t="shared" si="290"/>
        <v>0</v>
      </c>
      <c r="V540" s="50">
        <f t="shared" si="291"/>
        <v>0</v>
      </c>
      <c r="W540" s="50">
        <f t="shared" si="292"/>
        <v>0.33906148944991127</v>
      </c>
      <c r="X540" s="50">
        <f t="shared" si="293"/>
        <v>0</v>
      </c>
      <c r="Y540" s="50"/>
      <c r="Z540" s="50"/>
      <c r="AA540" s="50"/>
      <c r="AB540" s="50"/>
      <c r="AC540" s="50"/>
      <c r="AD540" s="50">
        <f t="shared" si="294"/>
        <v>1.0549723277024114</v>
      </c>
      <c r="AE540" s="50">
        <f t="shared" si="295"/>
        <v>0.73720263837567845</v>
      </c>
      <c r="AF540" s="50">
        <f t="shared" si="296"/>
        <v>0.95676354447200007</v>
      </c>
      <c r="AG540" s="50">
        <f t="shared" si="288"/>
        <v>0</v>
      </c>
      <c r="AI540" s="50">
        <f t="shared" si="297"/>
        <v>0</v>
      </c>
      <c r="AJ540" s="50">
        <f t="shared" si="298"/>
        <v>0</v>
      </c>
      <c r="AK540" s="50">
        <f t="shared" si="299"/>
        <v>0</v>
      </c>
      <c r="AL540" s="50">
        <f t="shared" si="300"/>
        <v>0.33699024325029664</v>
      </c>
      <c r="AR540" s="50">
        <f t="shared" si="301"/>
        <v>0.41559123867560516</v>
      </c>
      <c r="AS540" s="50">
        <f t="shared" si="302"/>
        <v>0.44689672947387532</v>
      </c>
      <c r="AT540" s="50">
        <f t="shared" si="303"/>
        <v>0.64386356238455522</v>
      </c>
      <c r="AV540" s="49">
        <f t="shared" si="304"/>
        <v>0</v>
      </c>
      <c r="AW540" s="49">
        <f t="shared" si="305"/>
        <v>0</v>
      </c>
      <c r="AX540" s="49">
        <f t="shared" si="306"/>
        <v>0</v>
      </c>
      <c r="AY540" s="49">
        <f t="shared" si="307"/>
        <v>1814.7662291911302</v>
      </c>
      <c r="AZ540" s="49">
        <f t="shared" si="308"/>
        <v>0</v>
      </c>
      <c r="BA540" s="49">
        <f t="shared" si="309"/>
        <v>0</v>
      </c>
      <c r="BB540" s="49">
        <f t="shared" si="310"/>
        <v>0</v>
      </c>
      <c r="BC540" s="49">
        <f t="shared" si="311"/>
        <v>0</v>
      </c>
      <c r="BD540" s="49">
        <f t="shared" si="312"/>
        <v>0</v>
      </c>
      <c r="BE540" s="49">
        <f t="shared" si="313"/>
        <v>3947.5220150424925</v>
      </c>
      <c r="BF540" s="49">
        <f t="shared" si="314"/>
        <v>3178.5489790806282</v>
      </c>
      <c r="BG540" s="49">
        <f t="shared" si="315"/>
        <v>4296.659380561463</v>
      </c>
      <c r="BH540" s="73">
        <f t="shared" si="316"/>
        <v>13237.496603875714</v>
      </c>
      <c r="BI540" s="49">
        <f>VLOOKUP(A540,'1_12'!B:Q,16,0)</f>
        <v>19366.02</v>
      </c>
      <c r="BJ540" s="74">
        <f t="shared" si="317"/>
        <v>-6128.5233961242866</v>
      </c>
      <c r="BK540" s="50">
        <f t="shared" si="318"/>
        <v>8.2024979603864505E-3</v>
      </c>
    </row>
    <row r="541" spans="1:63" x14ac:dyDescent="0.3">
      <c r="A541" s="79" t="s">
        <v>1147</v>
      </c>
      <c r="B541" s="79" t="s">
        <v>186</v>
      </c>
      <c r="C541" s="79">
        <f>VLOOKUP(B541,Площадь!D:E,2,0)</f>
        <v>49.8</v>
      </c>
      <c r="D541" s="97"/>
      <c r="E541">
        <v>31</v>
      </c>
      <c r="F541">
        <v>28</v>
      </c>
      <c r="G541">
        <v>31</v>
      </c>
      <c r="H541">
        <v>30</v>
      </c>
      <c r="I541">
        <v>31</v>
      </c>
      <c r="J541">
        <v>30</v>
      </c>
      <c r="K541">
        <v>31</v>
      </c>
      <c r="L541">
        <v>31</v>
      </c>
      <c r="M541">
        <v>30</v>
      </c>
      <c r="N541">
        <v>31</v>
      </c>
      <c r="O541">
        <v>30</v>
      </c>
      <c r="P541">
        <v>31</v>
      </c>
      <c r="Q541">
        <f t="shared" si="320"/>
        <v>365</v>
      </c>
      <c r="R541" s="113">
        <f>VLOOKUP(B541,'Общие показания'!A:H,8,0)</f>
        <v>0</v>
      </c>
      <c r="S541" s="117">
        <f>VLOOKUP(B541,'Общие показания'!A:P,16,0)</f>
        <v>1.1989999999999994</v>
      </c>
      <c r="T541" s="50">
        <f t="shared" si="289"/>
        <v>0</v>
      </c>
      <c r="U541" s="50">
        <f t="shared" si="290"/>
        <v>0</v>
      </c>
      <c r="V541" s="50">
        <f t="shared" si="291"/>
        <v>0</v>
      </c>
      <c r="W541" s="50">
        <f t="shared" si="292"/>
        <v>0</v>
      </c>
      <c r="X541" s="50">
        <f t="shared" si="293"/>
        <v>0</v>
      </c>
      <c r="Y541" s="50"/>
      <c r="Z541" s="50"/>
      <c r="AA541" s="50"/>
      <c r="AB541" s="50"/>
      <c r="AC541" s="50"/>
      <c r="AD541" s="50">
        <f t="shared" si="294"/>
        <v>0.46014554929497831</v>
      </c>
      <c r="AE541" s="50">
        <f t="shared" si="295"/>
        <v>0.32154446526181468</v>
      </c>
      <c r="AF541" s="50">
        <f t="shared" si="296"/>
        <v>0.41730998544320635</v>
      </c>
      <c r="AG541" s="50">
        <f t="shared" si="288"/>
        <v>0</v>
      </c>
      <c r="AI541" s="50">
        <f t="shared" si="297"/>
        <v>0</v>
      </c>
      <c r="AJ541" s="50">
        <f t="shared" si="298"/>
        <v>0</v>
      </c>
      <c r="AK541" s="50">
        <f t="shared" si="299"/>
        <v>0</v>
      </c>
      <c r="AL541" s="50">
        <f t="shared" si="300"/>
        <v>0.33497233760209122</v>
      </c>
      <c r="AR541" s="50">
        <f t="shared" si="301"/>
        <v>0.4131026683841344</v>
      </c>
      <c r="AS541" s="50">
        <f t="shared" si="302"/>
        <v>0.4442207011536724</v>
      </c>
      <c r="AT541" s="50">
        <f t="shared" si="303"/>
        <v>0.64000809195111474</v>
      </c>
      <c r="AV541" s="49">
        <f t="shared" si="304"/>
        <v>0</v>
      </c>
      <c r="AW541" s="49">
        <f t="shared" si="305"/>
        <v>0</v>
      </c>
      <c r="AX541" s="49">
        <f t="shared" si="306"/>
        <v>0</v>
      </c>
      <c r="AY541" s="49">
        <f t="shared" si="307"/>
        <v>899.1863441655496</v>
      </c>
      <c r="AZ541" s="49">
        <f t="shared" si="308"/>
        <v>0</v>
      </c>
      <c r="BA541" s="49">
        <f t="shared" si="309"/>
        <v>0</v>
      </c>
      <c r="BB541" s="49">
        <f t="shared" si="310"/>
        <v>0</v>
      </c>
      <c r="BC541" s="49">
        <f t="shared" si="311"/>
        <v>0</v>
      </c>
      <c r="BD541" s="49">
        <f t="shared" si="312"/>
        <v>0</v>
      </c>
      <c r="BE541" s="49">
        <f t="shared" si="313"/>
        <v>2344.1125856091035</v>
      </c>
      <c r="BF541" s="49">
        <f t="shared" si="314"/>
        <v>2055.5893821190771</v>
      </c>
      <c r="BG541" s="49">
        <f t="shared" si="315"/>
        <v>2838.2223542342199</v>
      </c>
      <c r="BH541" s="73">
        <f t="shared" si="316"/>
        <v>8137.11066612795</v>
      </c>
      <c r="BI541" s="49">
        <f>VLOOKUP(A541,'1_12'!B:Q,16,0)</f>
        <v>19250.100000000002</v>
      </c>
      <c r="BJ541" s="74">
        <f t="shared" si="317"/>
        <v>-11112.989333872052</v>
      </c>
      <c r="BK541" s="50">
        <f t="shared" si="318"/>
        <v>5.0724628498845592E-3</v>
      </c>
    </row>
    <row r="542" spans="1:63" x14ac:dyDescent="0.3">
      <c r="A542" s="79" t="s">
        <v>1245</v>
      </c>
      <c r="B542" s="79" t="s">
        <v>240</v>
      </c>
      <c r="C542" s="79">
        <f>VLOOKUP(B542,Площадь!D:E,2,0)</f>
        <v>57.1</v>
      </c>
      <c r="D542" s="97"/>
      <c r="E542">
        <v>31</v>
      </c>
      <c r="F542">
        <v>28</v>
      </c>
      <c r="G542">
        <v>31</v>
      </c>
      <c r="H542">
        <v>30</v>
      </c>
      <c r="I542">
        <v>31</v>
      </c>
      <c r="J542">
        <v>30</v>
      </c>
      <c r="K542">
        <v>31</v>
      </c>
      <c r="L542">
        <v>31</v>
      </c>
      <c r="M542">
        <v>30</v>
      </c>
      <c r="N542">
        <v>31</v>
      </c>
      <c r="O542">
        <v>30</v>
      </c>
      <c r="P542">
        <v>31</v>
      </c>
      <c r="Q542">
        <f t="shared" si="320"/>
        <v>365</v>
      </c>
      <c r="R542" s="113">
        <f>VLOOKUP(B542,'Общие показания'!A:H,8,0)</f>
        <v>0.38643535025129611</v>
      </c>
      <c r="S542" s="117">
        <f>VLOOKUP(B542,'Общие показания'!A:P,16,0)</f>
        <v>2.5805646497487018</v>
      </c>
      <c r="T542" s="50">
        <f t="shared" si="289"/>
        <v>0</v>
      </c>
      <c r="U542" s="50">
        <f t="shared" si="290"/>
        <v>0</v>
      </c>
      <c r="V542" s="50">
        <f t="shared" si="291"/>
        <v>0</v>
      </c>
      <c r="W542" s="50">
        <f t="shared" si="292"/>
        <v>0.38643535025129611</v>
      </c>
      <c r="X542" s="50">
        <f t="shared" si="293"/>
        <v>0</v>
      </c>
      <c r="Y542" s="50"/>
      <c r="Z542" s="50"/>
      <c r="AA542" s="50"/>
      <c r="AB542" s="50"/>
      <c r="AC542" s="50"/>
      <c r="AD542" s="50">
        <f t="shared" si="294"/>
        <v>0.9903547441616517</v>
      </c>
      <c r="AE542" s="50">
        <f t="shared" si="295"/>
        <v>0.69204860748706321</v>
      </c>
      <c r="AF542" s="50">
        <f t="shared" si="296"/>
        <v>0.8981612980999869</v>
      </c>
      <c r="AG542" s="50">
        <f t="shared" si="288"/>
        <v>0</v>
      </c>
      <c r="AI542" s="50">
        <f t="shared" si="297"/>
        <v>0</v>
      </c>
      <c r="AJ542" s="50">
        <f t="shared" si="298"/>
        <v>0</v>
      </c>
      <c r="AK542" s="50">
        <f t="shared" si="299"/>
        <v>0</v>
      </c>
      <c r="AL542" s="50">
        <f t="shared" si="300"/>
        <v>0.38407470837508856</v>
      </c>
      <c r="AR542" s="50">
        <f t="shared" si="301"/>
        <v>0.47365787880992122</v>
      </c>
      <c r="AS542" s="50">
        <f t="shared" si="302"/>
        <v>0.50933739027860836</v>
      </c>
      <c r="AT542" s="50">
        <f t="shared" si="303"/>
        <v>0.73382453916483248</v>
      </c>
      <c r="AV542" s="49">
        <f t="shared" si="304"/>
        <v>0</v>
      </c>
      <c r="AW542" s="49">
        <f t="shared" si="305"/>
        <v>0</v>
      </c>
      <c r="AX542" s="49">
        <f t="shared" si="306"/>
        <v>0</v>
      </c>
      <c r="AY542" s="49">
        <f t="shared" si="307"/>
        <v>2068.3263809743221</v>
      </c>
      <c r="AZ542" s="49">
        <f t="shared" si="308"/>
        <v>0</v>
      </c>
      <c r="BA542" s="49">
        <f t="shared" si="309"/>
        <v>0</v>
      </c>
      <c r="BB542" s="49">
        <f t="shared" si="310"/>
        <v>0</v>
      </c>
      <c r="BC542" s="49">
        <f t="shared" si="311"/>
        <v>0</v>
      </c>
      <c r="BD542" s="49">
        <f t="shared" si="312"/>
        <v>0</v>
      </c>
      <c r="BE542" s="49">
        <f t="shared" si="313"/>
        <v>3929.9369245999715</v>
      </c>
      <c r="BF542" s="49">
        <f t="shared" si="314"/>
        <v>3224.9525169622584</v>
      </c>
      <c r="BG542" s="49">
        <f t="shared" si="315"/>
        <v>4380.8375021201909</v>
      </c>
      <c r="BH542" s="73">
        <f t="shared" si="316"/>
        <v>13604.053324656743</v>
      </c>
      <c r="BI542" s="49">
        <f>VLOOKUP(A542,'1_12'!B:Q,16,0)</f>
        <v>22071.87</v>
      </c>
      <c r="BJ542" s="74">
        <f t="shared" si="317"/>
        <v>-8467.8166753432561</v>
      </c>
      <c r="BK542" s="50">
        <f t="shared" si="318"/>
        <v>7.3962266734215534E-3</v>
      </c>
    </row>
    <row r="543" spans="1:63" x14ac:dyDescent="0.3">
      <c r="A543" s="79" t="s">
        <v>1485</v>
      </c>
      <c r="B543" s="79" t="s">
        <v>113</v>
      </c>
      <c r="C543" s="79">
        <f>VLOOKUP(B543,Площадь!D:E,2,0)</f>
        <v>72.400000000000006</v>
      </c>
      <c r="D543" s="97"/>
      <c r="E543">
        <v>31</v>
      </c>
      <c r="F543">
        <v>28</v>
      </c>
      <c r="G543">
        <v>31</v>
      </c>
      <c r="H543">
        <v>30</v>
      </c>
      <c r="I543">
        <v>31</v>
      </c>
      <c r="J543">
        <v>30</v>
      </c>
      <c r="K543">
        <v>31</v>
      </c>
      <c r="L543">
        <v>31</v>
      </c>
      <c r="M543">
        <v>30</v>
      </c>
      <c r="N543">
        <v>31</v>
      </c>
      <c r="O543">
        <v>30</v>
      </c>
      <c r="P543">
        <v>31</v>
      </c>
      <c r="Q543">
        <f t="shared" si="320"/>
        <v>365</v>
      </c>
      <c r="R543" s="113">
        <f>VLOOKUP(B543,'Общие показания'!A:H,8,0)</f>
        <v>0.48998107457432294</v>
      </c>
      <c r="S543" s="117">
        <f>VLOOKUP(B543,'Общие показания'!A:P,16,0)</f>
        <v>0.63601892542567739</v>
      </c>
      <c r="T543" s="50">
        <f t="shared" si="289"/>
        <v>0</v>
      </c>
      <c r="U543" s="50">
        <f t="shared" si="290"/>
        <v>0</v>
      </c>
      <c r="V543" s="50">
        <f t="shared" si="291"/>
        <v>0</v>
      </c>
      <c r="W543" s="50">
        <f t="shared" si="292"/>
        <v>0.48998107457432294</v>
      </c>
      <c r="X543" s="50">
        <f t="shared" si="293"/>
        <v>0</v>
      </c>
      <c r="Y543" s="50"/>
      <c r="Z543" s="50"/>
      <c r="AA543" s="50"/>
      <c r="AB543" s="50"/>
      <c r="AC543" s="50"/>
      <c r="AD543" s="50">
        <f t="shared" si="294"/>
        <v>0.2440878046722271</v>
      </c>
      <c r="AE543" s="50">
        <f t="shared" si="295"/>
        <v>0.1705657758735559</v>
      </c>
      <c r="AF543" s="50">
        <f t="shared" si="296"/>
        <v>0.22136534487989434</v>
      </c>
      <c r="AG543" s="50">
        <f t="shared" si="288"/>
        <v>0</v>
      </c>
      <c r="AI543" s="50">
        <f t="shared" si="297"/>
        <v>0</v>
      </c>
      <c r="AJ543" s="50">
        <f t="shared" si="298"/>
        <v>0</v>
      </c>
      <c r="AK543" s="50">
        <f t="shared" si="299"/>
        <v>0</v>
      </c>
      <c r="AL543" s="50">
        <f t="shared" si="300"/>
        <v>0.48698789643356244</v>
      </c>
      <c r="AR543" s="50">
        <f t="shared" si="301"/>
        <v>0.60057496367492647</v>
      </c>
      <c r="AS543" s="50">
        <f t="shared" si="302"/>
        <v>0.64581483460895361</v>
      </c>
      <c r="AT543" s="50">
        <f t="shared" si="303"/>
        <v>0.93045353127029551</v>
      </c>
      <c r="AV543" s="49">
        <f t="shared" si="304"/>
        <v>0</v>
      </c>
      <c r="AW543" s="49">
        <f t="shared" si="305"/>
        <v>0</v>
      </c>
      <c r="AX543" s="49">
        <f t="shared" si="306"/>
        <v>0</v>
      </c>
      <c r="AY543" s="49">
        <f t="shared" si="307"/>
        <v>2622.5364270147275</v>
      </c>
      <c r="AZ543" s="49">
        <f t="shared" si="308"/>
        <v>0</v>
      </c>
      <c r="BA543" s="49">
        <f t="shared" si="309"/>
        <v>0</v>
      </c>
      <c r="BB543" s="49">
        <f t="shared" si="310"/>
        <v>0</v>
      </c>
      <c r="BC543" s="49">
        <f t="shared" si="311"/>
        <v>0</v>
      </c>
      <c r="BD543" s="49">
        <f t="shared" si="312"/>
        <v>0</v>
      </c>
      <c r="BE543" s="49">
        <f t="shared" si="313"/>
        <v>2267.3789488403654</v>
      </c>
      <c r="BF543" s="49">
        <f t="shared" si="314"/>
        <v>2191.4594555548292</v>
      </c>
      <c r="BG543" s="49">
        <f t="shared" si="315"/>
        <v>3091.8965183825235</v>
      </c>
      <c r="BH543" s="73">
        <f t="shared" si="316"/>
        <v>10173.271349792445</v>
      </c>
      <c r="BI543" s="49">
        <f>VLOOKUP(A543,'1_12'!B:Q,16,0)</f>
        <v>27986.040000000005</v>
      </c>
      <c r="BJ543" s="74">
        <f t="shared" si="317"/>
        <v>-17812.768650207559</v>
      </c>
      <c r="BK543" s="50">
        <f t="shared" si="318"/>
        <v>4.3621445971313748E-3</v>
      </c>
    </row>
    <row r="544" spans="1:63" x14ac:dyDescent="0.3">
      <c r="A544" s="79" t="s">
        <v>2250</v>
      </c>
      <c r="B544" s="79" t="s">
        <v>126</v>
      </c>
      <c r="C544" s="79">
        <f>VLOOKUP(B544,Площадь!D:E,2,0)</f>
        <v>79</v>
      </c>
      <c r="D544" s="97"/>
      <c r="E544">
        <v>31</v>
      </c>
      <c r="F544">
        <v>28</v>
      </c>
      <c r="G544">
        <v>31</v>
      </c>
      <c r="H544">
        <v>30</v>
      </c>
      <c r="I544">
        <v>31</v>
      </c>
      <c r="J544">
        <v>30</v>
      </c>
      <c r="K544">
        <v>31</v>
      </c>
      <c r="L544">
        <v>31</v>
      </c>
      <c r="M544">
        <v>30</v>
      </c>
      <c r="N544">
        <v>31</v>
      </c>
      <c r="O544">
        <v>30</v>
      </c>
      <c r="P544">
        <v>31</v>
      </c>
      <c r="Q544">
        <f t="shared" si="320"/>
        <v>365</v>
      </c>
      <c r="R544" s="113">
        <f>VLOOKUP(B544,'Общие показания'!A:H,8,0)</f>
        <v>0.53464785761562861</v>
      </c>
      <c r="S544" s="117">
        <f>VLOOKUP(B544,'Общие показания'!A:P,16,0)</f>
        <v>2.9043521423843721</v>
      </c>
      <c r="T544" s="50">
        <f t="shared" si="289"/>
        <v>0</v>
      </c>
      <c r="U544" s="50">
        <f t="shared" si="290"/>
        <v>0</v>
      </c>
      <c r="V544" s="50">
        <f t="shared" si="291"/>
        <v>0</v>
      </c>
      <c r="W544" s="50">
        <f t="shared" si="292"/>
        <v>0.53464785761562861</v>
      </c>
      <c r="X544" s="50">
        <f t="shared" si="293"/>
        <v>0</v>
      </c>
      <c r="Y544" s="50"/>
      <c r="Z544" s="50"/>
      <c r="AA544" s="50"/>
      <c r="AB544" s="50"/>
      <c r="AC544" s="50"/>
      <c r="AD544" s="50">
        <f t="shared" si="294"/>
        <v>1.1146161066751497</v>
      </c>
      <c r="AE544" s="50">
        <f t="shared" si="295"/>
        <v>0.77888103132192599</v>
      </c>
      <c r="AF544" s="50">
        <f t="shared" si="296"/>
        <v>1.0108550043872961</v>
      </c>
      <c r="AG544" s="50">
        <f t="shared" si="288"/>
        <v>0</v>
      </c>
      <c r="AI544" s="50">
        <f t="shared" si="297"/>
        <v>0</v>
      </c>
      <c r="AJ544" s="50">
        <f t="shared" si="298"/>
        <v>0</v>
      </c>
      <c r="AK544" s="50">
        <f t="shared" si="299"/>
        <v>0</v>
      </c>
      <c r="AL544" s="50">
        <f t="shared" si="300"/>
        <v>0.53138182069408046</v>
      </c>
      <c r="AR544" s="50">
        <f t="shared" si="301"/>
        <v>0.65532351008728151</v>
      </c>
      <c r="AS544" s="50">
        <f t="shared" si="302"/>
        <v>0.70468745765341612</v>
      </c>
      <c r="AT544" s="50">
        <f t="shared" si="303"/>
        <v>1.0152738808059854</v>
      </c>
      <c r="AV544" s="49">
        <f t="shared" si="304"/>
        <v>0</v>
      </c>
      <c r="AW544" s="49">
        <f t="shared" si="305"/>
        <v>0</v>
      </c>
      <c r="AX544" s="49">
        <f t="shared" si="306"/>
        <v>0</v>
      </c>
      <c r="AY544" s="49">
        <f t="shared" si="307"/>
        <v>2861.6074272674509</v>
      </c>
      <c r="AZ544" s="49">
        <f t="shared" si="308"/>
        <v>0</v>
      </c>
      <c r="BA544" s="49">
        <f t="shared" si="309"/>
        <v>0</v>
      </c>
      <c r="BB544" s="49">
        <f t="shared" si="310"/>
        <v>0</v>
      </c>
      <c r="BC544" s="49">
        <f t="shared" si="311"/>
        <v>0</v>
      </c>
      <c r="BD544" s="49">
        <f t="shared" si="312"/>
        <v>0</v>
      </c>
      <c r="BE544" s="49">
        <f t="shared" si="313"/>
        <v>4751.1551096523999</v>
      </c>
      <c r="BF544" s="49">
        <f t="shared" si="314"/>
        <v>3982.4319090658491</v>
      </c>
      <c r="BG544" s="49">
        <f t="shared" si="315"/>
        <v>5438.8593342574368</v>
      </c>
      <c r="BH544" s="73">
        <f t="shared" si="316"/>
        <v>17034.053780243135</v>
      </c>
      <c r="BI544" s="49">
        <f>VLOOKUP(A544,'1_12'!B:Q,16,0)</f>
        <v>30537.269999999997</v>
      </c>
      <c r="BJ544" s="74">
        <f t="shared" si="317"/>
        <v>-13503.216219756861</v>
      </c>
      <c r="BK544" s="50">
        <f t="shared" si="318"/>
        <v>6.6937412122792857E-3</v>
      </c>
    </row>
    <row r="545" spans="1:63" x14ac:dyDescent="0.3">
      <c r="A545" s="79" t="s">
        <v>2337</v>
      </c>
      <c r="B545" s="79" t="s">
        <v>123</v>
      </c>
      <c r="C545" s="79">
        <f>VLOOKUP(B545,Площадь!D:E,2,0)</f>
        <v>50.1</v>
      </c>
      <c r="D545" s="97"/>
      <c r="E545">
        <v>31</v>
      </c>
      <c r="F545">
        <v>28</v>
      </c>
      <c r="G545">
        <v>31</v>
      </c>
      <c r="H545">
        <v>30</v>
      </c>
      <c r="I545">
        <v>31</v>
      </c>
      <c r="J545">
        <v>30</v>
      </c>
      <c r="K545">
        <v>31</v>
      </c>
      <c r="L545">
        <v>31</v>
      </c>
      <c r="M545">
        <v>30</v>
      </c>
      <c r="N545">
        <v>31</v>
      </c>
      <c r="O545">
        <v>30</v>
      </c>
      <c r="P545">
        <v>31</v>
      </c>
      <c r="Q545">
        <f t="shared" si="320"/>
        <v>365</v>
      </c>
      <c r="R545" s="113">
        <f>VLOOKUP(B545,'Общие показания'!A:H,8,0)</f>
        <v>0.33906148944991127</v>
      </c>
      <c r="S545" s="117">
        <f>VLOOKUP(B545,'Общие показания'!A:P,16,0)</f>
        <v>0</v>
      </c>
      <c r="T545" s="50">
        <f t="shared" si="289"/>
        <v>0</v>
      </c>
      <c r="U545" s="50">
        <f t="shared" si="290"/>
        <v>0</v>
      </c>
      <c r="V545" s="50">
        <f t="shared" si="291"/>
        <v>0</v>
      </c>
      <c r="W545" s="50">
        <f t="shared" si="292"/>
        <v>0.33906148944991127</v>
      </c>
      <c r="X545" s="50">
        <f t="shared" si="293"/>
        <v>0</v>
      </c>
      <c r="Y545" s="50"/>
      <c r="Z545" s="50"/>
      <c r="AA545" s="50"/>
      <c r="AB545" s="50"/>
      <c r="AC545" s="50"/>
      <c r="AD545" s="50">
        <f t="shared" si="294"/>
        <v>0</v>
      </c>
      <c r="AE545" s="50">
        <f t="shared" si="295"/>
        <v>0</v>
      </c>
      <c r="AF545" s="50">
        <f t="shared" si="296"/>
        <v>0</v>
      </c>
      <c r="AG545" s="50">
        <f t="shared" si="288"/>
        <v>0</v>
      </c>
      <c r="AI545" s="50">
        <f t="shared" si="297"/>
        <v>0</v>
      </c>
      <c r="AJ545" s="50">
        <f t="shared" si="298"/>
        <v>0</v>
      </c>
      <c r="AK545" s="50">
        <f t="shared" si="299"/>
        <v>0</v>
      </c>
      <c r="AL545" s="50">
        <f t="shared" si="300"/>
        <v>0.33699024325029664</v>
      </c>
      <c r="AR545" s="50">
        <f t="shared" si="301"/>
        <v>0.41559123867560516</v>
      </c>
      <c r="AS545" s="50">
        <f t="shared" si="302"/>
        <v>0.44689672947387532</v>
      </c>
      <c r="AT545" s="50">
        <f t="shared" si="303"/>
        <v>0.64386356238455522</v>
      </c>
      <c r="AV545" s="49">
        <f t="shared" si="304"/>
        <v>0</v>
      </c>
      <c r="AW545" s="49">
        <f t="shared" si="305"/>
        <v>0</v>
      </c>
      <c r="AX545" s="49">
        <f t="shared" si="306"/>
        <v>0</v>
      </c>
      <c r="AY545" s="49">
        <f t="shared" si="307"/>
        <v>1814.7662291911302</v>
      </c>
      <c r="AZ545" s="49">
        <f t="shared" si="308"/>
        <v>0</v>
      </c>
      <c r="BA545" s="49">
        <f t="shared" si="309"/>
        <v>0</v>
      </c>
      <c r="BB545" s="49">
        <f t="shared" si="310"/>
        <v>0</v>
      </c>
      <c r="BC545" s="49">
        <f t="shared" si="311"/>
        <v>0</v>
      </c>
      <c r="BD545" s="49">
        <f t="shared" si="312"/>
        <v>0</v>
      </c>
      <c r="BE545" s="49">
        <f t="shared" si="313"/>
        <v>1115.5964974512476</v>
      </c>
      <c r="BF545" s="49">
        <f t="shared" si="314"/>
        <v>1199.6317047304919</v>
      </c>
      <c r="BG545" s="49">
        <f t="shared" si="315"/>
        <v>1728.3615923226048</v>
      </c>
      <c r="BH545" s="73">
        <f t="shared" si="316"/>
        <v>5858.3560236954745</v>
      </c>
      <c r="BI545" s="49">
        <f>VLOOKUP(A545,'1_12'!B:Q,16,0)</f>
        <v>19366.02</v>
      </c>
      <c r="BJ545" s="74">
        <f t="shared" si="317"/>
        <v>-13507.663976304526</v>
      </c>
      <c r="BK545" s="50">
        <f t="shared" si="318"/>
        <v>3.6300786148274178E-3</v>
      </c>
    </row>
    <row r="546" spans="1:63" x14ac:dyDescent="0.3">
      <c r="A546" s="79" t="s">
        <v>1222</v>
      </c>
      <c r="B546" s="79" t="s">
        <v>185</v>
      </c>
      <c r="C546" s="79">
        <f>VLOOKUP(B546,Площадь!D:E,2,0)</f>
        <v>49.8</v>
      </c>
      <c r="D546" s="97"/>
      <c r="E546">
        <v>31</v>
      </c>
      <c r="F546">
        <v>28</v>
      </c>
      <c r="G546">
        <v>31</v>
      </c>
      <c r="H546">
        <v>30</v>
      </c>
      <c r="I546">
        <v>31</v>
      </c>
      <c r="J546">
        <v>30</v>
      </c>
      <c r="K546">
        <v>31</v>
      </c>
      <c r="L546">
        <v>31</v>
      </c>
      <c r="M546">
        <v>30</v>
      </c>
      <c r="N546">
        <v>31</v>
      </c>
      <c r="O546">
        <v>30</v>
      </c>
      <c r="P546">
        <v>31</v>
      </c>
      <c r="Q546">
        <f t="shared" si="320"/>
        <v>365</v>
      </c>
      <c r="R546" s="113">
        <f>VLOOKUP(B546,'Общие показания'!A:H,8,0)</f>
        <v>0.33703118112985192</v>
      </c>
      <c r="S546" s="117">
        <f>VLOOKUP(B546,'Общие показания'!A:P,16,0)</f>
        <v>0.49896881887014821</v>
      </c>
      <c r="T546" s="50">
        <f t="shared" si="289"/>
        <v>0</v>
      </c>
      <c r="U546" s="50">
        <f t="shared" si="290"/>
        <v>0</v>
      </c>
      <c r="V546" s="50">
        <f t="shared" si="291"/>
        <v>0</v>
      </c>
      <c r="W546" s="50">
        <f t="shared" si="292"/>
        <v>0.33703118112985192</v>
      </c>
      <c r="X546" s="50">
        <f t="shared" si="293"/>
        <v>0</v>
      </c>
      <c r="Y546" s="50"/>
      <c r="Z546" s="50"/>
      <c r="AA546" s="50"/>
      <c r="AB546" s="50"/>
      <c r="AC546" s="50"/>
      <c r="AD546" s="50">
        <f t="shared" si="294"/>
        <v>0.19149147726444621</v>
      </c>
      <c r="AE546" s="50">
        <f t="shared" si="295"/>
        <v>0.13381206175639795</v>
      </c>
      <c r="AF546" s="50">
        <f t="shared" si="296"/>
        <v>0.17366527984930402</v>
      </c>
      <c r="AG546" s="50">
        <f t="shared" si="288"/>
        <v>0</v>
      </c>
      <c r="AI546" s="50">
        <f t="shared" si="297"/>
        <v>0</v>
      </c>
      <c r="AJ546" s="50">
        <f t="shared" si="298"/>
        <v>0</v>
      </c>
      <c r="AK546" s="50">
        <f t="shared" si="299"/>
        <v>0</v>
      </c>
      <c r="AL546" s="50">
        <f t="shared" si="300"/>
        <v>0.33497233760209122</v>
      </c>
      <c r="AR546" s="50">
        <f t="shared" si="301"/>
        <v>0.4131026683841344</v>
      </c>
      <c r="AS546" s="50">
        <f t="shared" si="302"/>
        <v>0.4442207011536724</v>
      </c>
      <c r="AT546" s="50">
        <f t="shared" si="303"/>
        <v>0.64000809195111474</v>
      </c>
      <c r="AV546" s="49">
        <f t="shared" si="304"/>
        <v>0</v>
      </c>
      <c r="AW546" s="49">
        <f t="shared" si="305"/>
        <v>0</v>
      </c>
      <c r="AX546" s="49">
        <f t="shared" si="306"/>
        <v>0</v>
      </c>
      <c r="AY546" s="49">
        <f t="shared" si="307"/>
        <v>1803.8993655432789</v>
      </c>
      <c r="AZ546" s="49">
        <f t="shared" si="308"/>
        <v>0</v>
      </c>
      <c r="BA546" s="49">
        <f t="shared" si="309"/>
        <v>0</v>
      </c>
      <c r="BB546" s="49">
        <f t="shared" si="310"/>
        <v>0</v>
      </c>
      <c r="BC546" s="49">
        <f t="shared" si="311"/>
        <v>0</v>
      </c>
      <c r="BD546" s="49">
        <f t="shared" si="312"/>
        <v>0</v>
      </c>
      <c r="BE546" s="49">
        <f t="shared" si="313"/>
        <v>1622.9483408132239</v>
      </c>
      <c r="BF546" s="49">
        <f t="shared" si="314"/>
        <v>1551.6480274452765</v>
      </c>
      <c r="BG546" s="49">
        <f t="shared" si="315"/>
        <v>2184.1922523261724</v>
      </c>
      <c r="BH546" s="73">
        <f t="shared" si="316"/>
        <v>7162.6879861279522</v>
      </c>
      <c r="BI546" s="49">
        <f>VLOOKUP(A546,'1_12'!B:Q,16,0)</f>
        <v>19250.100000000002</v>
      </c>
      <c r="BJ546" s="74">
        <f t="shared" si="317"/>
        <v>-12087.41201387205</v>
      </c>
      <c r="BK546" s="50">
        <f t="shared" si="318"/>
        <v>4.465033131009058E-3</v>
      </c>
    </row>
    <row r="547" spans="1:63" x14ac:dyDescent="0.3">
      <c r="A547" s="79" t="s">
        <v>1520</v>
      </c>
      <c r="B547" s="79" t="s">
        <v>350</v>
      </c>
      <c r="C547" s="79">
        <f>VLOOKUP(B547,Площадь!D:E,2,0)</f>
        <v>72.400000000000006</v>
      </c>
      <c r="D547" s="97"/>
      <c r="E547">
        <v>31</v>
      </c>
      <c r="F547">
        <v>28</v>
      </c>
      <c r="G547">
        <v>31</v>
      </c>
      <c r="H547">
        <v>30</v>
      </c>
      <c r="I547">
        <v>31</v>
      </c>
      <c r="J547">
        <v>30</v>
      </c>
      <c r="K547">
        <v>31</v>
      </c>
      <c r="L547">
        <v>31</v>
      </c>
      <c r="M547">
        <v>30</v>
      </c>
      <c r="N547">
        <v>31</v>
      </c>
      <c r="O547">
        <v>30</v>
      </c>
      <c r="P547">
        <v>31</v>
      </c>
      <c r="Q547">
        <f t="shared" si="320"/>
        <v>365</v>
      </c>
      <c r="R547" s="113">
        <f>VLOOKUP(B547,'Общие показания'!A:H,8,0)</f>
        <v>0.46100000000000002</v>
      </c>
      <c r="S547" s="117">
        <f>VLOOKUP(B547,'Общие показания'!A:P,16,0)</f>
        <v>2.2970000000000006</v>
      </c>
      <c r="T547" s="50">
        <f t="shared" si="289"/>
        <v>0</v>
      </c>
      <c r="U547" s="50">
        <f t="shared" si="290"/>
        <v>0</v>
      </c>
      <c r="V547" s="50">
        <f t="shared" si="291"/>
        <v>0</v>
      </c>
      <c r="W547" s="50">
        <f t="shared" si="292"/>
        <v>0.46100000000000002</v>
      </c>
      <c r="X547" s="50">
        <f t="shared" si="293"/>
        <v>0</v>
      </c>
      <c r="Y547" s="50"/>
      <c r="Z547" s="50"/>
      <c r="AA547" s="50"/>
      <c r="AB547" s="50"/>
      <c r="AC547" s="50"/>
      <c r="AD547" s="50">
        <f t="shared" si="294"/>
        <v>0.88152988050922931</v>
      </c>
      <c r="AE547" s="50">
        <f t="shared" si="295"/>
        <v>0.61600303311625426</v>
      </c>
      <c r="AF547" s="50">
        <f t="shared" si="296"/>
        <v>0.79946708637451691</v>
      </c>
      <c r="AG547" s="50">
        <f t="shared" si="288"/>
        <v>0</v>
      </c>
      <c r="AI547" s="50">
        <f t="shared" si="297"/>
        <v>0</v>
      </c>
      <c r="AJ547" s="50">
        <f t="shared" si="298"/>
        <v>0</v>
      </c>
      <c r="AK547" s="50">
        <f t="shared" si="299"/>
        <v>0</v>
      </c>
      <c r="AL547" s="50">
        <f t="shared" si="300"/>
        <v>0.48698789643356244</v>
      </c>
      <c r="AR547" s="50">
        <f t="shared" si="301"/>
        <v>0.60057496367492647</v>
      </c>
      <c r="AS547" s="50">
        <f t="shared" si="302"/>
        <v>0.64581483460895361</v>
      </c>
      <c r="AT547" s="50">
        <f t="shared" si="303"/>
        <v>0.93045353127029551</v>
      </c>
      <c r="AV547" s="49">
        <f t="shared" si="304"/>
        <v>0</v>
      </c>
      <c r="AW547" s="49">
        <f t="shared" si="305"/>
        <v>0</v>
      </c>
      <c r="AX547" s="49">
        <f t="shared" si="306"/>
        <v>0</v>
      </c>
      <c r="AY547" s="49">
        <f t="shared" si="307"/>
        <v>2544.7407896703976</v>
      </c>
      <c r="AZ547" s="49">
        <f t="shared" si="308"/>
        <v>0</v>
      </c>
      <c r="BA547" s="49">
        <f t="shared" si="309"/>
        <v>0</v>
      </c>
      <c r="BB547" s="49">
        <f t="shared" si="310"/>
        <v>0</v>
      </c>
      <c r="BC547" s="49">
        <f t="shared" si="311"/>
        <v>0</v>
      </c>
      <c r="BD547" s="49">
        <f t="shared" si="312"/>
        <v>0</v>
      </c>
      <c r="BE547" s="49">
        <f t="shared" si="313"/>
        <v>3978.5029595341807</v>
      </c>
      <c r="BF547" s="49">
        <f t="shared" si="314"/>
        <v>3387.173411406839</v>
      </c>
      <c r="BG547" s="49">
        <f t="shared" si="315"/>
        <v>4643.7297091810287</v>
      </c>
      <c r="BH547" s="73">
        <f t="shared" si="316"/>
        <v>14554.146869792447</v>
      </c>
      <c r="BI547" s="49">
        <f>VLOOKUP(A547,'1_12'!B:Q,16,0)</f>
        <v>27986.040000000005</v>
      </c>
      <c r="BJ547" s="74">
        <f t="shared" si="317"/>
        <v>-13431.893130207558</v>
      </c>
      <c r="BK547" s="50">
        <f t="shared" si="318"/>
        <v>6.240597635805408E-3</v>
      </c>
    </row>
    <row r="548" spans="1:63" x14ac:dyDescent="0.3">
      <c r="A548" s="79" t="s">
        <v>628</v>
      </c>
      <c r="B548" s="79" t="s">
        <v>178</v>
      </c>
      <c r="C548" s="79">
        <f>VLOOKUP(B548,Площадь!D:E,2,0)</f>
        <v>79</v>
      </c>
      <c r="D548" s="97"/>
      <c r="E548">
        <v>31</v>
      </c>
      <c r="F548">
        <v>28</v>
      </c>
      <c r="G548">
        <v>31</v>
      </c>
      <c r="H548">
        <v>30</v>
      </c>
      <c r="I548">
        <v>31</v>
      </c>
      <c r="J548">
        <v>30</v>
      </c>
      <c r="K548">
        <v>31</v>
      </c>
      <c r="L548">
        <v>31</v>
      </c>
      <c r="M548">
        <v>30</v>
      </c>
      <c r="N548">
        <v>31</v>
      </c>
      <c r="O548">
        <v>30</v>
      </c>
      <c r="P548">
        <v>31</v>
      </c>
      <c r="Q548">
        <f t="shared" si="320"/>
        <v>365</v>
      </c>
      <c r="R548" s="113">
        <f>VLOOKUP(B548,'Общие показания'!A:H,8,0)</f>
        <v>0.245</v>
      </c>
      <c r="S548" s="117">
        <f>VLOOKUP(B548,'Общие показания'!A:P,16,0)</f>
        <v>0.68100000000000094</v>
      </c>
      <c r="T548" s="50">
        <f t="shared" si="289"/>
        <v>0</v>
      </c>
      <c r="U548" s="50">
        <f t="shared" si="290"/>
        <v>0</v>
      </c>
      <c r="V548" s="50">
        <f t="shared" si="291"/>
        <v>0</v>
      </c>
      <c r="W548" s="50">
        <f t="shared" si="292"/>
        <v>0.24499999999999997</v>
      </c>
      <c r="X548" s="50">
        <f t="shared" si="293"/>
        <v>0</v>
      </c>
      <c r="Y548" s="50"/>
      <c r="Z548" s="50"/>
      <c r="AA548" s="50"/>
      <c r="AB548" s="50"/>
      <c r="AC548" s="50"/>
      <c r="AD548" s="50">
        <f t="shared" si="294"/>
        <v>0.26135039121758197</v>
      </c>
      <c r="AE548" s="50">
        <f t="shared" si="295"/>
        <v>0.18262867459824536</v>
      </c>
      <c r="AF548" s="50">
        <f t="shared" si="296"/>
        <v>0.23702093418417355</v>
      </c>
      <c r="AG548" s="50">
        <f t="shared" si="288"/>
        <v>0</v>
      </c>
      <c r="AI548" s="50">
        <f t="shared" si="297"/>
        <v>0</v>
      </c>
      <c r="AJ548" s="50">
        <f t="shared" si="298"/>
        <v>0</v>
      </c>
      <c r="AK548" s="50">
        <f t="shared" si="299"/>
        <v>0</v>
      </c>
      <c r="AL548" s="50">
        <f t="shared" si="300"/>
        <v>0.53138182069408046</v>
      </c>
      <c r="AR548" s="50">
        <f t="shared" si="301"/>
        <v>0.65532351008728151</v>
      </c>
      <c r="AS548" s="50">
        <f t="shared" si="302"/>
        <v>0.70468745765341612</v>
      </c>
      <c r="AT548" s="50">
        <f t="shared" si="303"/>
        <v>1.0152738808059854</v>
      </c>
      <c r="AV548" s="49">
        <f t="shared" si="304"/>
        <v>0</v>
      </c>
      <c r="AW548" s="49">
        <f t="shared" si="305"/>
        <v>0</v>
      </c>
      <c r="AX548" s="49">
        <f t="shared" si="306"/>
        <v>0</v>
      </c>
      <c r="AY548" s="49">
        <f t="shared" si="307"/>
        <v>2084.088304198362</v>
      </c>
      <c r="AZ548" s="49">
        <f t="shared" si="308"/>
        <v>0</v>
      </c>
      <c r="BA548" s="49">
        <f t="shared" si="309"/>
        <v>0</v>
      </c>
      <c r="BB548" s="49">
        <f t="shared" si="310"/>
        <v>0</v>
      </c>
      <c r="BC548" s="49">
        <f t="shared" si="311"/>
        <v>0</v>
      </c>
      <c r="BD548" s="49">
        <f t="shared" si="312"/>
        <v>0</v>
      </c>
      <c r="BE548" s="49">
        <f t="shared" si="313"/>
        <v>2460.6827537067234</v>
      </c>
      <c r="BF548" s="49">
        <f t="shared" si="314"/>
        <v>2381.87593277107</v>
      </c>
      <c r="BG548" s="49">
        <f t="shared" si="315"/>
        <v>3361.6101095669833</v>
      </c>
      <c r="BH548" s="73">
        <f t="shared" si="316"/>
        <v>10288.25710024314</v>
      </c>
      <c r="BI548" s="49">
        <f>VLOOKUP(A548,'1_12'!B:Q,16,0)</f>
        <v>30537.269999999997</v>
      </c>
      <c r="BJ548" s="74">
        <f t="shared" si="317"/>
        <v>-20249.012899756857</v>
      </c>
      <c r="BK548" s="50">
        <f t="shared" si="318"/>
        <v>4.0428973304227475E-3</v>
      </c>
    </row>
    <row r="549" spans="1:63" x14ac:dyDescent="0.3">
      <c r="A549" s="79" t="s">
        <v>1320</v>
      </c>
      <c r="B549" s="79" t="s">
        <v>267</v>
      </c>
      <c r="C549" s="79">
        <f>VLOOKUP(B549,Площадь!D:E,2,0)</f>
        <v>50.1</v>
      </c>
      <c r="D549" s="97"/>
      <c r="E549">
        <v>31</v>
      </c>
      <c r="F549">
        <v>28</v>
      </c>
      <c r="G549">
        <v>31</v>
      </c>
      <c r="H549">
        <v>30</v>
      </c>
      <c r="I549">
        <v>31</v>
      </c>
      <c r="J549">
        <v>30</v>
      </c>
      <c r="K549">
        <v>31</v>
      </c>
      <c r="L549">
        <v>31</v>
      </c>
      <c r="M549">
        <v>30</v>
      </c>
      <c r="N549">
        <v>31</v>
      </c>
      <c r="O549">
        <v>30</v>
      </c>
      <c r="P549">
        <v>31</v>
      </c>
      <c r="Q549">
        <f t="shared" si="320"/>
        <v>365</v>
      </c>
      <c r="R549" s="113">
        <f>VLOOKUP(B549,'Общие показания'!A:H,8,0)</f>
        <v>0.33906148944991127</v>
      </c>
      <c r="S549" s="117">
        <f>VLOOKUP(B549,'Общие показания'!A:P,16,0)</f>
        <v>2.7999385105500885</v>
      </c>
      <c r="T549" s="50">
        <f t="shared" si="289"/>
        <v>0</v>
      </c>
      <c r="U549" s="50">
        <f t="shared" si="290"/>
        <v>0</v>
      </c>
      <c r="V549" s="50">
        <f t="shared" si="291"/>
        <v>0</v>
      </c>
      <c r="W549" s="50">
        <f t="shared" si="292"/>
        <v>0.33906148944991127</v>
      </c>
      <c r="X549" s="50">
        <f t="shared" si="293"/>
        <v>0</v>
      </c>
      <c r="Y549" s="50"/>
      <c r="Z549" s="50"/>
      <c r="AA549" s="50"/>
      <c r="AB549" s="50"/>
      <c r="AC549" s="50"/>
      <c r="AD549" s="50">
        <f t="shared" si="294"/>
        <v>1.0745448239609963</v>
      </c>
      <c r="AE549" s="50">
        <f t="shared" si="295"/>
        <v>0.75087967568039238</v>
      </c>
      <c r="AF549" s="50">
        <f t="shared" si="296"/>
        <v>0.9745140109086996</v>
      </c>
      <c r="AG549" s="50">
        <f t="shared" si="288"/>
        <v>0</v>
      </c>
      <c r="AI549" s="50">
        <f t="shared" si="297"/>
        <v>0</v>
      </c>
      <c r="AJ549" s="50">
        <f t="shared" si="298"/>
        <v>0</v>
      </c>
      <c r="AK549" s="50">
        <f t="shared" si="299"/>
        <v>0</v>
      </c>
      <c r="AL549" s="50">
        <f t="shared" si="300"/>
        <v>0.33699024325029664</v>
      </c>
      <c r="AR549" s="50">
        <f t="shared" si="301"/>
        <v>0.41559123867560516</v>
      </c>
      <c r="AS549" s="50">
        <f t="shared" si="302"/>
        <v>0.44689672947387532</v>
      </c>
      <c r="AT549" s="50">
        <f t="shared" si="303"/>
        <v>0.64386356238455522</v>
      </c>
      <c r="AV549" s="49">
        <f t="shared" si="304"/>
        <v>0</v>
      </c>
      <c r="AW549" s="49">
        <f t="shared" si="305"/>
        <v>0</v>
      </c>
      <c r="AX549" s="49">
        <f t="shared" si="306"/>
        <v>0</v>
      </c>
      <c r="AY549" s="49">
        <f t="shared" si="307"/>
        <v>1814.7662291911302</v>
      </c>
      <c r="AZ549" s="49">
        <f t="shared" si="308"/>
        <v>0</v>
      </c>
      <c r="BA549" s="49">
        <f t="shared" si="309"/>
        <v>0</v>
      </c>
      <c r="BB549" s="49">
        <f t="shared" si="310"/>
        <v>0</v>
      </c>
      <c r="BC549" s="49">
        <f t="shared" si="311"/>
        <v>0</v>
      </c>
      <c r="BD549" s="49">
        <f t="shared" si="312"/>
        <v>0</v>
      </c>
      <c r="BE549" s="49">
        <f t="shared" si="313"/>
        <v>4000.0616410991875</v>
      </c>
      <c r="BF549" s="49">
        <f t="shared" si="314"/>
        <v>3215.26307093991</v>
      </c>
      <c r="BG549" s="49">
        <f t="shared" si="315"/>
        <v>4344.3080226454813</v>
      </c>
      <c r="BH549" s="73">
        <f t="shared" si="316"/>
        <v>13374.398963875708</v>
      </c>
      <c r="BI549" s="49">
        <f>VLOOKUP(A549,'1_12'!B:Q,16,0)</f>
        <v>19366.02</v>
      </c>
      <c r="BJ549" s="74">
        <f t="shared" si="317"/>
        <v>-5991.621036124292</v>
      </c>
      <c r="BK549" s="50">
        <f t="shared" si="318"/>
        <v>8.2873282997078055E-3</v>
      </c>
    </row>
    <row r="550" spans="1:63" x14ac:dyDescent="0.3">
      <c r="A550" s="79" t="s">
        <v>1164</v>
      </c>
      <c r="B550" s="79" t="s">
        <v>233</v>
      </c>
      <c r="C550" s="79">
        <f>VLOOKUP(B550,Площадь!D:E,2,0)</f>
        <v>49.8</v>
      </c>
      <c r="D550" s="97"/>
      <c r="E550">
        <v>31</v>
      </c>
      <c r="F550">
        <v>28</v>
      </c>
      <c r="G550">
        <v>31</v>
      </c>
      <c r="H550">
        <v>30</v>
      </c>
      <c r="I550">
        <v>31</v>
      </c>
      <c r="J550">
        <v>30</v>
      </c>
      <c r="K550">
        <v>31</v>
      </c>
      <c r="L550">
        <v>31</v>
      </c>
      <c r="M550">
        <v>30</v>
      </c>
      <c r="N550">
        <v>31</v>
      </c>
      <c r="O550">
        <v>30</v>
      </c>
      <c r="P550">
        <v>31</v>
      </c>
      <c r="Q550">
        <f t="shared" si="320"/>
        <v>365</v>
      </c>
      <c r="R550" s="113">
        <f>VLOOKUP(B550,'Общие показания'!A:H,8,0)</f>
        <v>0.33703118112985192</v>
      </c>
      <c r="S550" s="117">
        <f>VLOOKUP(B550,'Общие показания'!A:P,16,0)</f>
        <v>1.2969688188701478</v>
      </c>
      <c r="T550" s="50">
        <f t="shared" si="289"/>
        <v>0</v>
      </c>
      <c r="U550" s="50">
        <f t="shared" si="290"/>
        <v>0</v>
      </c>
      <c r="V550" s="50">
        <f t="shared" si="291"/>
        <v>0</v>
      </c>
      <c r="W550" s="50">
        <f t="shared" si="292"/>
        <v>0.33703118112985192</v>
      </c>
      <c r="X550" s="50">
        <f t="shared" si="293"/>
        <v>0</v>
      </c>
      <c r="Y550" s="50"/>
      <c r="Z550" s="50"/>
      <c r="AA550" s="50"/>
      <c r="AB550" s="50"/>
      <c r="AC550" s="50"/>
      <c r="AD550" s="50">
        <f t="shared" si="294"/>
        <v>0.4977434775458412</v>
      </c>
      <c r="AE550" s="50">
        <f t="shared" si="295"/>
        <v>0.34781746899487009</v>
      </c>
      <c r="AF550" s="50">
        <f t="shared" si="296"/>
        <v>0.45140787232943641</v>
      </c>
      <c r="AG550" s="50">
        <f t="shared" si="288"/>
        <v>0</v>
      </c>
      <c r="AI550" s="50">
        <f t="shared" si="297"/>
        <v>0</v>
      </c>
      <c r="AJ550" s="50">
        <f t="shared" si="298"/>
        <v>0</v>
      </c>
      <c r="AK550" s="50">
        <f t="shared" si="299"/>
        <v>0</v>
      </c>
      <c r="AL550" s="50">
        <f t="shared" si="300"/>
        <v>0.33497233760209122</v>
      </c>
      <c r="AR550" s="50">
        <f t="shared" si="301"/>
        <v>0.4131026683841344</v>
      </c>
      <c r="AS550" s="50">
        <f t="shared" si="302"/>
        <v>0.4442207011536724</v>
      </c>
      <c r="AT550" s="50">
        <f t="shared" si="303"/>
        <v>0.64000809195111474</v>
      </c>
      <c r="AV550" s="49">
        <f t="shared" si="304"/>
        <v>0</v>
      </c>
      <c r="AW550" s="49">
        <f t="shared" si="305"/>
        <v>0</v>
      </c>
      <c r="AX550" s="49">
        <f t="shared" si="306"/>
        <v>0</v>
      </c>
      <c r="AY550" s="49">
        <f t="shared" si="307"/>
        <v>1803.8993655432789</v>
      </c>
      <c r="AZ550" s="49">
        <f t="shared" si="308"/>
        <v>0</v>
      </c>
      <c r="BA550" s="49">
        <f t="shared" si="309"/>
        <v>0</v>
      </c>
      <c r="BB550" s="49">
        <f t="shared" si="310"/>
        <v>0</v>
      </c>
      <c r="BC550" s="49">
        <f t="shared" si="311"/>
        <v>0</v>
      </c>
      <c r="BD550" s="49">
        <f t="shared" si="312"/>
        <v>0</v>
      </c>
      <c r="BE550" s="49">
        <f t="shared" si="313"/>
        <v>2445.0389602885894</v>
      </c>
      <c r="BF550" s="49">
        <f t="shared" si="314"/>
        <v>2126.1155824199418</v>
      </c>
      <c r="BG550" s="49">
        <f t="shared" si="315"/>
        <v>2929.7533578761404</v>
      </c>
      <c r="BH550" s="73">
        <f t="shared" si="316"/>
        <v>9304.8072661279512</v>
      </c>
      <c r="BI550" s="49">
        <f>VLOOKUP(A550,'1_12'!B:Q,16,0)</f>
        <v>19250.100000000002</v>
      </c>
      <c r="BJ550" s="74">
        <f t="shared" si="317"/>
        <v>-9945.292733872051</v>
      </c>
      <c r="BK550" s="50">
        <f t="shared" si="318"/>
        <v>5.8003744964709048E-3</v>
      </c>
    </row>
    <row r="551" spans="1:63" x14ac:dyDescent="0.3">
      <c r="A551" s="79" t="s">
        <v>1541</v>
      </c>
      <c r="B551" s="79" t="s">
        <v>255</v>
      </c>
      <c r="C551" s="79">
        <f>VLOOKUP(B551,Площадь!D:E,2,0)</f>
        <v>72.400000000000006</v>
      </c>
      <c r="D551" s="97"/>
      <c r="E551">
        <v>31</v>
      </c>
      <c r="F551">
        <v>28</v>
      </c>
      <c r="G551">
        <v>31</v>
      </c>
      <c r="H551">
        <v>30</v>
      </c>
      <c r="I551">
        <v>31</v>
      </c>
      <c r="J551">
        <v>30</v>
      </c>
      <c r="K551">
        <v>31</v>
      </c>
      <c r="L551">
        <v>31</v>
      </c>
      <c r="M551">
        <v>30</v>
      </c>
      <c r="N551">
        <v>31</v>
      </c>
      <c r="O551">
        <v>30</v>
      </c>
      <c r="P551">
        <v>31</v>
      </c>
      <c r="Q551">
        <f t="shared" si="320"/>
        <v>365</v>
      </c>
      <c r="R551" s="113">
        <f>VLOOKUP(B551,'Общие показания'!A:H,8,0)</f>
        <v>0.6</v>
      </c>
      <c r="S551" s="117">
        <f>VLOOKUP(B551,'Общие показания'!A:P,16,0)</f>
        <v>2.1790000000000003</v>
      </c>
      <c r="T551" s="50">
        <f t="shared" si="289"/>
        <v>0</v>
      </c>
      <c r="U551" s="50">
        <f t="shared" si="290"/>
        <v>0</v>
      </c>
      <c r="V551" s="50">
        <f t="shared" si="291"/>
        <v>0</v>
      </c>
      <c r="W551" s="50">
        <f t="shared" si="292"/>
        <v>0.6</v>
      </c>
      <c r="X551" s="50">
        <f t="shared" si="293"/>
        <v>0</v>
      </c>
      <c r="Y551" s="50"/>
      <c r="Z551" s="50"/>
      <c r="AA551" s="50"/>
      <c r="AB551" s="50"/>
      <c r="AC551" s="50"/>
      <c r="AD551" s="50">
        <f t="shared" si="294"/>
        <v>0.83624449700897274</v>
      </c>
      <c r="AE551" s="50">
        <f t="shared" si="295"/>
        <v>0.58435812327397385</v>
      </c>
      <c r="AF551" s="50">
        <f t="shared" si="296"/>
        <v>0.75839737971705357</v>
      </c>
      <c r="AG551" s="50">
        <f t="shared" si="288"/>
        <v>0</v>
      </c>
      <c r="AI551" s="50">
        <f t="shared" si="297"/>
        <v>0</v>
      </c>
      <c r="AJ551" s="50">
        <f t="shared" si="298"/>
        <v>0</v>
      </c>
      <c r="AK551" s="50">
        <f t="shared" si="299"/>
        <v>0</v>
      </c>
      <c r="AL551" s="50">
        <f t="shared" si="300"/>
        <v>0.48698789643356244</v>
      </c>
      <c r="AR551" s="50">
        <f t="shared" si="301"/>
        <v>0.60057496367492647</v>
      </c>
      <c r="AS551" s="50">
        <f t="shared" si="302"/>
        <v>0.64581483460895361</v>
      </c>
      <c r="AT551" s="50">
        <f t="shared" si="303"/>
        <v>0.93045353127029551</v>
      </c>
      <c r="AV551" s="49">
        <f t="shared" si="304"/>
        <v>0</v>
      </c>
      <c r="AW551" s="49">
        <f t="shared" si="305"/>
        <v>0</v>
      </c>
      <c r="AX551" s="49">
        <f t="shared" si="306"/>
        <v>0</v>
      </c>
      <c r="AY551" s="49">
        <f t="shared" si="307"/>
        <v>2917.8668296703977</v>
      </c>
      <c r="AZ551" s="49">
        <f t="shared" si="308"/>
        <v>0</v>
      </c>
      <c r="BA551" s="49">
        <f t="shared" si="309"/>
        <v>0</v>
      </c>
      <c r="BB551" s="49">
        <f t="shared" si="310"/>
        <v>0</v>
      </c>
      <c r="BC551" s="49">
        <f t="shared" si="311"/>
        <v>0</v>
      </c>
      <c r="BD551" s="49">
        <f t="shared" si="312"/>
        <v>0</v>
      </c>
      <c r="BE551" s="49">
        <f t="shared" si="313"/>
        <v>3856.9406874814322</v>
      </c>
      <c r="BF551" s="49">
        <f t="shared" si="314"/>
        <v>3302.2270812226152</v>
      </c>
      <c r="BG551" s="49">
        <f t="shared" si="315"/>
        <v>4533.4838314180006</v>
      </c>
      <c r="BH551" s="73">
        <f t="shared" si="316"/>
        <v>14610.518429792446</v>
      </c>
      <c r="BI551" s="49">
        <f>VLOOKUP(A551,'1_12'!B:Q,16,0)</f>
        <v>27986.040000000005</v>
      </c>
      <c r="BJ551" s="74">
        <f t="shared" si="317"/>
        <v>-13375.521570207558</v>
      </c>
      <c r="BK551" s="50">
        <f t="shared" si="318"/>
        <v>6.2647689065236404E-3</v>
      </c>
    </row>
    <row r="552" spans="1:63" x14ac:dyDescent="0.3">
      <c r="A552" s="79" t="s">
        <v>1352</v>
      </c>
      <c r="B552" s="79" t="s">
        <v>329</v>
      </c>
      <c r="C552" s="79">
        <f>VLOOKUP(B552,Площадь!D:E,2,0)</f>
        <v>79</v>
      </c>
      <c r="D552" s="97"/>
      <c r="E552">
        <v>31</v>
      </c>
      <c r="F552">
        <v>28</v>
      </c>
      <c r="G552">
        <v>31</v>
      </c>
      <c r="H552">
        <v>30</v>
      </c>
      <c r="I552">
        <v>31</v>
      </c>
      <c r="J552">
        <v>30</v>
      </c>
      <c r="K552">
        <v>31</v>
      </c>
      <c r="L552">
        <v>31</v>
      </c>
      <c r="M552">
        <v>30</v>
      </c>
      <c r="N552">
        <v>31</v>
      </c>
      <c r="O552">
        <v>30</v>
      </c>
      <c r="P552">
        <v>31</v>
      </c>
      <c r="Q552">
        <f t="shared" si="320"/>
        <v>365</v>
      </c>
      <c r="R552" s="113">
        <f>VLOOKUP(B552,'Общие показания'!A:H,8,0)</f>
        <v>1.343</v>
      </c>
      <c r="S552" s="117">
        <f>VLOOKUP(B552,'Общие показания'!A:P,16,0)</f>
        <v>2.282</v>
      </c>
      <c r="T552" s="50">
        <f t="shared" si="289"/>
        <v>0</v>
      </c>
      <c r="U552" s="50">
        <f t="shared" si="290"/>
        <v>0</v>
      </c>
      <c r="V552" s="50">
        <f t="shared" si="291"/>
        <v>0</v>
      </c>
      <c r="W552" s="50">
        <f t="shared" si="292"/>
        <v>1.343</v>
      </c>
      <c r="X552" s="50">
        <f t="shared" si="293"/>
        <v>0</v>
      </c>
      <c r="Y552" s="50"/>
      <c r="Z552" s="50"/>
      <c r="AA552" s="50"/>
      <c r="AB552" s="50"/>
      <c r="AC552" s="50"/>
      <c r="AD552" s="50">
        <f t="shared" si="294"/>
        <v>0.87577326396258637</v>
      </c>
      <c r="AE552" s="50">
        <f t="shared" si="295"/>
        <v>0.61198037508545577</v>
      </c>
      <c r="AF552" s="50">
        <f t="shared" si="296"/>
        <v>0.79424636095195789</v>
      </c>
      <c r="AG552" s="50">
        <f t="shared" si="288"/>
        <v>0</v>
      </c>
      <c r="AI552" s="50">
        <f t="shared" si="297"/>
        <v>0</v>
      </c>
      <c r="AJ552" s="50">
        <f t="shared" si="298"/>
        <v>0</v>
      </c>
      <c r="AK552" s="50">
        <f t="shared" si="299"/>
        <v>0</v>
      </c>
      <c r="AL552" s="50">
        <f t="shared" si="300"/>
        <v>0.53138182069408046</v>
      </c>
      <c r="AR552" s="50">
        <f t="shared" si="301"/>
        <v>0.65532351008728151</v>
      </c>
      <c r="AS552" s="50">
        <f t="shared" si="302"/>
        <v>0.70468745765341612</v>
      </c>
      <c r="AT552" s="50">
        <f t="shared" si="303"/>
        <v>1.0152738808059854</v>
      </c>
      <c r="AV552" s="49">
        <f t="shared" si="304"/>
        <v>0</v>
      </c>
      <c r="AW552" s="49">
        <f t="shared" si="305"/>
        <v>0</v>
      </c>
      <c r="AX552" s="49">
        <f t="shared" si="306"/>
        <v>0</v>
      </c>
      <c r="AY552" s="49">
        <f t="shared" si="307"/>
        <v>5031.5155841983615</v>
      </c>
      <c r="AZ552" s="49">
        <f t="shared" si="308"/>
        <v>0</v>
      </c>
      <c r="BA552" s="49">
        <f t="shared" si="309"/>
        <v>0</v>
      </c>
      <c r="BB552" s="49">
        <f t="shared" si="310"/>
        <v>0</v>
      </c>
      <c r="BC552" s="49">
        <f t="shared" si="311"/>
        <v>0</v>
      </c>
      <c r="BD552" s="49">
        <f t="shared" si="312"/>
        <v>0</v>
      </c>
      <c r="BE552" s="49">
        <f t="shared" si="313"/>
        <v>4110.0149363885039</v>
      </c>
      <c r="BF552" s="49">
        <f t="shared" si="314"/>
        <v>3534.4104634909181</v>
      </c>
      <c r="BG552" s="49">
        <f t="shared" si="315"/>
        <v>4857.4037561653531</v>
      </c>
      <c r="BH552" s="73">
        <f t="shared" si="316"/>
        <v>17533.344740243134</v>
      </c>
      <c r="BI552" s="49">
        <f>VLOOKUP(A552,'1_12'!B:Q,16,0)</f>
        <v>30537.269999999997</v>
      </c>
      <c r="BJ552" s="74">
        <f t="shared" si="317"/>
        <v>-13003.925259756863</v>
      </c>
      <c r="BK552" s="50">
        <f t="shared" si="318"/>
        <v>6.8899437439248565E-3</v>
      </c>
    </row>
    <row r="553" spans="1:63" x14ac:dyDescent="0.3">
      <c r="A553" s="79" t="s">
        <v>1321</v>
      </c>
      <c r="B553" s="79" t="s">
        <v>336</v>
      </c>
      <c r="C553" s="79">
        <f>VLOOKUP(B553,Площадь!D:E,2,0)</f>
        <v>33.1</v>
      </c>
      <c r="D553" s="97"/>
      <c r="E553">
        <v>31</v>
      </c>
      <c r="F553">
        <v>28</v>
      </c>
      <c r="G553">
        <v>31</v>
      </c>
      <c r="H553">
        <v>30</v>
      </c>
      <c r="I553">
        <v>31</v>
      </c>
      <c r="J553">
        <v>30</v>
      </c>
      <c r="K553">
        <v>31</v>
      </c>
      <c r="L553">
        <v>31</v>
      </c>
      <c r="M553">
        <v>30</v>
      </c>
      <c r="N553">
        <v>31</v>
      </c>
      <c r="O553">
        <v>30</v>
      </c>
      <c r="P553">
        <v>31</v>
      </c>
      <c r="Q553">
        <f t="shared" si="320"/>
        <v>365</v>
      </c>
      <c r="R553" s="113">
        <f>VLOOKUP(B553,'Общие показания'!A:H,8,0)</f>
        <v>0.22401068464654819</v>
      </c>
      <c r="S553" s="117">
        <f>VLOOKUP(B553,'Общие показания'!A:P,16,0)</f>
        <v>1.560989315353452</v>
      </c>
      <c r="T553" s="50">
        <f t="shared" si="289"/>
        <v>0</v>
      </c>
      <c r="U553" s="50">
        <f t="shared" si="290"/>
        <v>0</v>
      </c>
      <c r="V553" s="50">
        <f t="shared" si="291"/>
        <v>0</v>
      </c>
      <c r="W553" s="50">
        <f t="shared" si="292"/>
        <v>0.22401068464654819</v>
      </c>
      <c r="X553" s="50">
        <f t="shared" si="293"/>
        <v>0</v>
      </c>
      <c r="Y553" s="50"/>
      <c r="Z553" s="50"/>
      <c r="AA553" s="50"/>
      <c r="AB553" s="50"/>
      <c r="AC553" s="50"/>
      <c r="AD553" s="50">
        <f t="shared" si="294"/>
        <v>0.59906779479308303</v>
      </c>
      <c r="AE553" s="50">
        <f t="shared" si="295"/>
        <v>0.41862174702646548</v>
      </c>
      <c r="AF553" s="50">
        <f t="shared" si="296"/>
        <v>0.54329977353390335</v>
      </c>
      <c r="AG553" s="50">
        <f t="shared" si="288"/>
        <v>0</v>
      </c>
      <c r="AI553" s="50">
        <f t="shared" si="297"/>
        <v>0</v>
      </c>
      <c r="AJ553" s="50">
        <f t="shared" si="298"/>
        <v>0</v>
      </c>
      <c r="AK553" s="50">
        <f t="shared" si="299"/>
        <v>0</v>
      </c>
      <c r="AL553" s="50">
        <f t="shared" si="300"/>
        <v>0.22264225651865907</v>
      </c>
      <c r="AR553" s="50">
        <f t="shared" si="301"/>
        <v>0.2745722554922661</v>
      </c>
      <c r="AS553" s="50">
        <f t="shared" si="302"/>
        <v>0.29525512466238069</v>
      </c>
      <c r="AT553" s="50">
        <f t="shared" si="303"/>
        <v>0.42538690448959643</v>
      </c>
      <c r="AV553" s="49">
        <f t="shared" si="304"/>
        <v>0</v>
      </c>
      <c r="AW553" s="49">
        <f t="shared" si="305"/>
        <v>0</v>
      </c>
      <c r="AX553" s="49">
        <f t="shared" si="306"/>
        <v>0</v>
      </c>
      <c r="AY553" s="49">
        <f t="shared" si="307"/>
        <v>1198.9772891462358</v>
      </c>
      <c r="AZ553" s="49">
        <f t="shared" si="308"/>
        <v>0</v>
      </c>
      <c r="BA553" s="49">
        <f t="shared" si="309"/>
        <v>0</v>
      </c>
      <c r="BB553" s="49">
        <f t="shared" si="310"/>
        <v>0</v>
      </c>
      <c r="BC553" s="49">
        <f t="shared" si="311"/>
        <v>0</v>
      </c>
      <c r="BD553" s="49">
        <f t="shared" si="312"/>
        <v>0</v>
      </c>
      <c r="BE553" s="49">
        <f t="shared" si="313"/>
        <v>2345.16440538398</v>
      </c>
      <c r="BF553" s="49">
        <f t="shared" si="314"/>
        <v>1916.3025192866712</v>
      </c>
      <c r="BG553" s="49">
        <f t="shared" si="315"/>
        <v>2600.303771019162</v>
      </c>
      <c r="BH553" s="73">
        <f t="shared" si="316"/>
        <v>8060.747984836049</v>
      </c>
      <c r="BI553" s="49">
        <f>VLOOKUP(A553,'1_12'!B:Q,16,0)</f>
        <v>12794.759999999998</v>
      </c>
      <c r="BJ553" s="74">
        <f t="shared" si="317"/>
        <v>-4734.0120151639494</v>
      </c>
      <c r="BK553" s="50">
        <f t="shared" si="318"/>
        <v>7.5600617854050924E-3</v>
      </c>
    </row>
    <row r="554" spans="1:63" x14ac:dyDescent="0.3">
      <c r="A554" s="79" t="s">
        <v>1572</v>
      </c>
      <c r="B554" s="79" t="s">
        <v>84</v>
      </c>
      <c r="C554" s="79">
        <f>VLOOKUP(B554,Площадь!D:E,2,0)</f>
        <v>50.1</v>
      </c>
      <c r="D554" s="97"/>
      <c r="E554">
        <v>31</v>
      </c>
      <c r="F554">
        <v>28</v>
      </c>
      <c r="G554">
        <v>31</v>
      </c>
      <c r="H554">
        <v>30</v>
      </c>
      <c r="I554">
        <v>31</v>
      </c>
      <c r="J554">
        <v>30</v>
      </c>
      <c r="K554">
        <v>31</v>
      </c>
      <c r="L554">
        <v>31</v>
      </c>
      <c r="M554">
        <v>30</v>
      </c>
      <c r="N554">
        <v>31</v>
      </c>
      <c r="O554">
        <v>30</v>
      </c>
      <c r="P554">
        <v>31</v>
      </c>
      <c r="Q554">
        <f t="shared" si="320"/>
        <v>365</v>
      </c>
      <c r="R554" s="113">
        <f>VLOOKUP(B554,'Общие показания'!A:H,8,0)</f>
        <v>0.36599999999999999</v>
      </c>
      <c r="S554" s="117">
        <f>VLOOKUP(B554,'Общие показания'!A:P,16,0)</f>
        <v>1.3829999999999991</v>
      </c>
      <c r="T554" s="50">
        <f t="shared" si="289"/>
        <v>0</v>
      </c>
      <c r="U554" s="50">
        <f t="shared" si="290"/>
        <v>0</v>
      </c>
      <c r="V554" s="50">
        <f t="shared" si="291"/>
        <v>0</v>
      </c>
      <c r="W554" s="50">
        <f t="shared" si="292"/>
        <v>0.36599999999999999</v>
      </c>
      <c r="X554" s="50">
        <f t="shared" si="293"/>
        <v>0</v>
      </c>
      <c r="Y554" s="50"/>
      <c r="Z554" s="50"/>
      <c r="AA554" s="50"/>
      <c r="AB554" s="50"/>
      <c r="AC554" s="50"/>
      <c r="AD554" s="50">
        <f t="shared" si="294"/>
        <v>0.53076004560046275</v>
      </c>
      <c r="AE554" s="50">
        <f t="shared" si="295"/>
        <v>0.37088907043960767</v>
      </c>
      <c r="AF554" s="50">
        <f t="shared" si="296"/>
        <v>0.48135088395992859</v>
      </c>
      <c r="AG554" s="50">
        <f t="shared" si="288"/>
        <v>0</v>
      </c>
      <c r="AI554" s="50">
        <f t="shared" si="297"/>
        <v>0</v>
      </c>
      <c r="AJ554" s="50">
        <f t="shared" si="298"/>
        <v>0</v>
      </c>
      <c r="AK554" s="50">
        <f t="shared" si="299"/>
        <v>0</v>
      </c>
      <c r="AL554" s="50">
        <f t="shared" si="300"/>
        <v>0.33699024325029664</v>
      </c>
      <c r="AR554" s="50">
        <f t="shared" si="301"/>
        <v>0.41559123867560516</v>
      </c>
      <c r="AS554" s="50">
        <f t="shared" si="302"/>
        <v>0.44689672947387532</v>
      </c>
      <c r="AT554" s="50">
        <f t="shared" si="303"/>
        <v>0.64386356238455522</v>
      </c>
      <c r="AV554" s="49">
        <f t="shared" si="304"/>
        <v>0</v>
      </c>
      <c r="AW554" s="49">
        <f t="shared" si="305"/>
        <v>0</v>
      </c>
      <c r="AX554" s="49">
        <f t="shared" si="306"/>
        <v>0</v>
      </c>
      <c r="AY554" s="49">
        <f t="shared" si="307"/>
        <v>1887.0788893713661</v>
      </c>
      <c r="AZ554" s="49">
        <f t="shared" si="308"/>
        <v>0</v>
      </c>
      <c r="BA554" s="49">
        <f t="shared" si="309"/>
        <v>0</v>
      </c>
      <c r="BB554" s="49">
        <f t="shared" si="310"/>
        <v>0</v>
      </c>
      <c r="BC554" s="49">
        <f t="shared" si="311"/>
        <v>0</v>
      </c>
      <c r="BD554" s="49">
        <f t="shared" si="312"/>
        <v>0</v>
      </c>
      <c r="BE554" s="49">
        <f t="shared" si="313"/>
        <v>2540.3475334593059</v>
      </c>
      <c r="BF554" s="49">
        <f t="shared" si="314"/>
        <v>2195.2314898557574</v>
      </c>
      <c r="BG554" s="49">
        <f t="shared" si="315"/>
        <v>3020.4806511892784</v>
      </c>
      <c r="BH554" s="73">
        <f t="shared" si="316"/>
        <v>9643.1385638757074</v>
      </c>
      <c r="BI554" s="49">
        <f>VLOOKUP(A554,'1_12'!B:Q,16,0)</f>
        <v>19366.02</v>
      </c>
      <c r="BJ554" s="74">
        <f t="shared" si="317"/>
        <v>-9722.881436124293</v>
      </c>
      <c r="BK554" s="50">
        <f t="shared" si="318"/>
        <v>5.9752857182041432E-3</v>
      </c>
    </row>
    <row r="555" spans="1:63" x14ac:dyDescent="0.3">
      <c r="A555" s="79" t="s">
        <v>1223</v>
      </c>
      <c r="B555" s="79" t="s">
        <v>199</v>
      </c>
      <c r="C555" s="79">
        <f>VLOOKUP(B555,Площадь!D:E,2,0)</f>
        <v>49.8</v>
      </c>
      <c r="D555" s="97"/>
      <c r="E555">
        <v>31</v>
      </c>
      <c r="F555">
        <v>28</v>
      </c>
      <c r="G555">
        <v>31</v>
      </c>
      <c r="H555">
        <v>30</v>
      </c>
      <c r="I555">
        <v>31</v>
      </c>
      <c r="J555">
        <v>30</v>
      </c>
      <c r="K555">
        <v>31</v>
      </c>
      <c r="L555">
        <v>31</v>
      </c>
      <c r="M555">
        <v>30</v>
      </c>
      <c r="N555">
        <v>31</v>
      </c>
      <c r="O555">
        <v>30</v>
      </c>
      <c r="P555">
        <v>31</v>
      </c>
      <c r="Q555">
        <f t="shared" si="320"/>
        <v>365</v>
      </c>
      <c r="R555" s="113">
        <f>VLOOKUP(B555,'Общие показания'!A:H,8,0)</f>
        <v>0.33703118112985192</v>
      </c>
      <c r="S555" s="117">
        <f>VLOOKUP(B555,'Общие показания'!A:P,16,0)</f>
        <v>2.4019688188701487</v>
      </c>
      <c r="T555" s="50">
        <f t="shared" si="289"/>
        <v>0</v>
      </c>
      <c r="U555" s="50">
        <f t="shared" si="290"/>
        <v>0</v>
      </c>
      <c r="V555" s="50">
        <f t="shared" si="291"/>
        <v>0</v>
      </c>
      <c r="W555" s="50">
        <f t="shared" si="292"/>
        <v>0.33703118112985192</v>
      </c>
      <c r="X555" s="50">
        <f t="shared" si="293"/>
        <v>0</v>
      </c>
      <c r="Y555" s="50"/>
      <c r="Z555" s="50"/>
      <c r="AA555" s="50"/>
      <c r="AB555" s="50"/>
      <c r="AC555" s="50"/>
      <c r="AD555" s="50">
        <f t="shared" si="294"/>
        <v>0.92181422981519212</v>
      </c>
      <c r="AE555" s="50">
        <f t="shared" si="295"/>
        <v>0.64415327726368221</v>
      </c>
      <c r="AF555" s="50">
        <f t="shared" si="296"/>
        <v>0.83600131179127424</v>
      </c>
      <c r="AG555" s="50">
        <f t="shared" si="288"/>
        <v>0</v>
      </c>
      <c r="AI555" s="50">
        <f t="shared" si="297"/>
        <v>0</v>
      </c>
      <c r="AJ555" s="50">
        <f t="shared" si="298"/>
        <v>0</v>
      </c>
      <c r="AK555" s="50">
        <f t="shared" si="299"/>
        <v>0</v>
      </c>
      <c r="AL555" s="50">
        <f t="shared" si="300"/>
        <v>0.33497233760209122</v>
      </c>
      <c r="AR555" s="50">
        <f t="shared" si="301"/>
        <v>0.4131026683841344</v>
      </c>
      <c r="AS555" s="50">
        <f t="shared" si="302"/>
        <v>0.4442207011536724</v>
      </c>
      <c r="AT555" s="50">
        <f t="shared" si="303"/>
        <v>0.64000809195111474</v>
      </c>
      <c r="AV555" s="49">
        <f t="shared" si="304"/>
        <v>0</v>
      </c>
      <c r="AW555" s="49">
        <f t="shared" si="305"/>
        <v>0</v>
      </c>
      <c r="AX555" s="49">
        <f t="shared" si="306"/>
        <v>0</v>
      </c>
      <c r="AY555" s="49">
        <f t="shared" si="307"/>
        <v>1803.8993655432789</v>
      </c>
      <c r="AZ555" s="49">
        <f t="shared" si="308"/>
        <v>0</v>
      </c>
      <c r="BA555" s="49">
        <f t="shared" si="309"/>
        <v>0</v>
      </c>
      <c r="BB555" s="49">
        <f t="shared" si="310"/>
        <v>0</v>
      </c>
      <c r="BC555" s="49">
        <f t="shared" si="311"/>
        <v>0</v>
      </c>
      <c r="BD555" s="49">
        <f t="shared" si="312"/>
        <v>0</v>
      </c>
      <c r="BE555" s="49">
        <f t="shared" si="313"/>
        <v>3583.3975248503443</v>
      </c>
      <c r="BF555" s="49">
        <f t="shared" si="314"/>
        <v>2921.5875727044099</v>
      </c>
      <c r="BG555" s="49">
        <f t="shared" si="315"/>
        <v>3962.1406030299195</v>
      </c>
      <c r="BH555" s="73">
        <f t="shared" si="316"/>
        <v>12271.025066127953</v>
      </c>
      <c r="BI555" s="49">
        <f>VLOOKUP(A555,'1_12'!B:Q,16,0)</f>
        <v>19250.100000000002</v>
      </c>
      <c r="BJ555" s="74">
        <f t="shared" si="317"/>
        <v>-6979.0749338720489</v>
      </c>
      <c r="BK555" s="50">
        <f t="shared" si="318"/>
        <v>7.6494374148109341E-3</v>
      </c>
    </row>
    <row r="556" spans="1:63" x14ac:dyDescent="0.3">
      <c r="A556" s="79" t="s">
        <v>1265</v>
      </c>
      <c r="B556" s="79" t="s">
        <v>105</v>
      </c>
      <c r="C556" s="79">
        <f>VLOOKUP(B556,Площадь!D:E,2,0)</f>
        <v>72.400000000000006</v>
      </c>
      <c r="D556" s="97"/>
      <c r="E556">
        <v>31</v>
      </c>
      <c r="F556">
        <v>28</v>
      </c>
      <c r="G556">
        <v>31</v>
      </c>
      <c r="H556">
        <v>30</v>
      </c>
      <c r="I556">
        <v>31</v>
      </c>
      <c r="J556">
        <v>30</v>
      </c>
      <c r="K556">
        <v>31</v>
      </c>
      <c r="L556">
        <v>31</v>
      </c>
      <c r="M556">
        <v>30</v>
      </c>
      <c r="N556">
        <v>31</v>
      </c>
      <c r="O556">
        <v>30</v>
      </c>
      <c r="P556">
        <v>31</v>
      </c>
      <c r="Q556">
        <f t="shared" si="320"/>
        <v>365</v>
      </c>
      <c r="R556" s="113">
        <f>VLOOKUP(B556,'Общие показания'!A:H,8,0)</f>
        <v>0.48998107457432294</v>
      </c>
      <c r="S556" s="117">
        <f>VLOOKUP(B556,'Общие показания'!A:P,16,0)</f>
        <v>3.0120189254256751</v>
      </c>
      <c r="T556" s="50">
        <f t="shared" si="289"/>
        <v>0</v>
      </c>
      <c r="U556" s="50">
        <f t="shared" si="290"/>
        <v>0</v>
      </c>
      <c r="V556" s="50">
        <f t="shared" si="291"/>
        <v>0</v>
      </c>
      <c r="W556" s="50">
        <f t="shared" si="292"/>
        <v>0.48998107457432294</v>
      </c>
      <c r="X556" s="50">
        <f t="shared" si="293"/>
        <v>0</v>
      </c>
      <c r="Y556" s="50"/>
      <c r="Z556" s="50"/>
      <c r="AA556" s="50"/>
      <c r="AB556" s="50"/>
      <c r="AC556" s="50"/>
      <c r="AD556" s="50">
        <f t="shared" si="294"/>
        <v>1.1559358656604406</v>
      </c>
      <c r="AE556" s="50">
        <f t="shared" si="295"/>
        <v>0.80775480795201404</v>
      </c>
      <c r="AF556" s="50">
        <f t="shared" si="296"/>
        <v>1.0483282518132204</v>
      </c>
      <c r="AG556" s="50">
        <f t="shared" si="288"/>
        <v>0</v>
      </c>
      <c r="AI556" s="50">
        <f t="shared" si="297"/>
        <v>0</v>
      </c>
      <c r="AJ556" s="50">
        <f t="shared" si="298"/>
        <v>0</v>
      </c>
      <c r="AK556" s="50">
        <f t="shared" si="299"/>
        <v>0</v>
      </c>
      <c r="AL556" s="50">
        <f t="shared" si="300"/>
        <v>0.48698789643356244</v>
      </c>
      <c r="AR556" s="50">
        <f t="shared" si="301"/>
        <v>0.60057496367492647</v>
      </c>
      <c r="AS556" s="50">
        <f t="shared" si="302"/>
        <v>0.64581483460895361</v>
      </c>
      <c r="AT556" s="50">
        <f t="shared" si="303"/>
        <v>0.93045353127029551</v>
      </c>
      <c r="AV556" s="49">
        <f t="shared" si="304"/>
        <v>0</v>
      </c>
      <c r="AW556" s="49">
        <f t="shared" si="305"/>
        <v>0</v>
      </c>
      <c r="AX556" s="49">
        <f t="shared" si="306"/>
        <v>0</v>
      </c>
      <c r="AY556" s="49">
        <f t="shared" si="307"/>
        <v>2622.5364270147275</v>
      </c>
      <c r="AZ556" s="49">
        <f t="shared" si="308"/>
        <v>0</v>
      </c>
      <c r="BA556" s="49">
        <f t="shared" si="309"/>
        <v>0</v>
      </c>
      <c r="BB556" s="49">
        <f t="shared" si="310"/>
        <v>0</v>
      </c>
      <c r="BC556" s="49">
        <f t="shared" si="311"/>
        <v>0</v>
      </c>
      <c r="BD556" s="49">
        <f t="shared" si="312"/>
        <v>0</v>
      </c>
      <c r="BE556" s="49">
        <f t="shared" si="313"/>
        <v>4715.1074098346862</v>
      </c>
      <c r="BF556" s="49">
        <f t="shared" si="314"/>
        <v>3901.9042057049592</v>
      </c>
      <c r="BG556" s="49">
        <f t="shared" si="315"/>
        <v>5311.7626672380675</v>
      </c>
      <c r="BH556" s="73">
        <f t="shared" si="316"/>
        <v>16551.31070979244</v>
      </c>
      <c r="BI556" s="49">
        <f>VLOOKUP(A556,'1_12'!B:Q,16,0)</f>
        <v>27986.040000000005</v>
      </c>
      <c r="BJ556" s="74">
        <f t="shared" si="317"/>
        <v>-11434.729290207564</v>
      </c>
      <c r="BK556" s="50">
        <f t="shared" si="318"/>
        <v>7.0969512269656258E-3</v>
      </c>
    </row>
    <row r="557" spans="1:63" x14ac:dyDescent="0.3">
      <c r="A557" s="79" t="s">
        <v>2652</v>
      </c>
      <c r="B557" s="79" t="s">
        <v>302</v>
      </c>
      <c r="C557" s="79">
        <f>VLOOKUP(B557,Площадь!D:E,2,0)</f>
        <v>79</v>
      </c>
      <c r="D557" s="97"/>
      <c r="E557">
        <v>31</v>
      </c>
      <c r="F557">
        <v>28</v>
      </c>
      <c r="G557">
        <v>31</v>
      </c>
      <c r="H557">
        <v>30</v>
      </c>
      <c r="I557">
        <v>31</v>
      </c>
      <c r="J557">
        <v>30</v>
      </c>
      <c r="K557">
        <v>31</v>
      </c>
      <c r="L557">
        <v>31</v>
      </c>
      <c r="M557">
        <v>30</v>
      </c>
      <c r="N557">
        <v>31</v>
      </c>
      <c r="O557">
        <v>30</v>
      </c>
      <c r="P557">
        <v>31</v>
      </c>
      <c r="Q557">
        <f t="shared" si="320"/>
        <v>365</v>
      </c>
      <c r="R557" s="113">
        <f>VLOOKUP(B557,'Общие показания'!A:H,8,0)</f>
        <v>0.53464785761562861</v>
      </c>
      <c r="S557" s="117">
        <f>VLOOKUP(B557,'Общие показания'!A:P,16,0)</f>
        <v>0</v>
      </c>
      <c r="T557" s="50">
        <f t="shared" si="289"/>
        <v>0</v>
      </c>
      <c r="U557" s="50">
        <f t="shared" si="290"/>
        <v>0</v>
      </c>
      <c r="V557" s="50">
        <f t="shared" si="291"/>
        <v>0</v>
      </c>
      <c r="W557" s="50">
        <f t="shared" si="292"/>
        <v>0.53464785761562861</v>
      </c>
      <c r="X557" s="50">
        <f t="shared" si="293"/>
        <v>0</v>
      </c>
      <c r="Y557" s="50"/>
      <c r="Z557" s="50"/>
      <c r="AA557" s="50"/>
      <c r="AB557" s="50"/>
      <c r="AC557" s="50"/>
      <c r="AD557" s="50">
        <f t="shared" si="294"/>
        <v>0</v>
      </c>
      <c r="AE557" s="50">
        <f t="shared" si="295"/>
        <v>0</v>
      </c>
      <c r="AF557" s="50">
        <f t="shared" si="296"/>
        <v>0</v>
      </c>
      <c r="AG557" s="50">
        <f t="shared" si="288"/>
        <v>0</v>
      </c>
      <c r="AI557" s="50">
        <f t="shared" si="297"/>
        <v>0</v>
      </c>
      <c r="AJ557" s="50">
        <f t="shared" si="298"/>
        <v>0</v>
      </c>
      <c r="AK557" s="50">
        <f t="shared" si="299"/>
        <v>0</v>
      </c>
      <c r="AL557" s="50">
        <f t="shared" si="300"/>
        <v>0.53138182069408046</v>
      </c>
      <c r="AR557" s="50">
        <f t="shared" si="301"/>
        <v>0.65532351008728151</v>
      </c>
      <c r="AS557" s="50">
        <f t="shared" si="302"/>
        <v>0.70468745765341612</v>
      </c>
      <c r="AT557" s="50">
        <f t="shared" si="303"/>
        <v>1.0152738808059854</v>
      </c>
      <c r="AV557" s="49">
        <f t="shared" si="304"/>
        <v>0</v>
      </c>
      <c r="AW557" s="49">
        <f t="shared" si="305"/>
        <v>0</v>
      </c>
      <c r="AX557" s="49">
        <f t="shared" si="306"/>
        <v>0</v>
      </c>
      <c r="AY557" s="49">
        <f t="shared" si="307"/>
        <v>2861.6074272674509</v>
      </c>
      <c r="AZ557" s="49">
        <f t="shared" si="308"/>
        <v>0</v>
      </c>
      <c r="BA557" s="49">
        <f t="shared" si="309"/>
        <v>0</v>
      </c>
      <c r="BB557" s="49">
        <f t="shared" si="310"/>
        <v>0</v>
      </c>
      <c r="BC557" s="49">
        <f t="shared" si="311"/>
        <v>0</v>
      </c>
      <c r="BD557" s="49">
        <f t="shared" si="312"/>
        <v>0</v>
      </c>
      <c r="BE557" s="49">
        <f t="shared" si="313"/>
        <v>1759.124217537895</v>
      </c>
      <c r="BF557" s="49">
        <f t="shared" si="314"/>
        <v>1891.6348238265241</v>
      </c>
      <c r="BG557" s="49">
        <f t="shared" si="315"/>
        <v>2725.360594680355</v>
      </c>
      <c r="BH557" s="73">
        <f t="shared" si="316"/>
        <v>9237.7270633122243</v>
      </c>
      <c r="BI557" s="49">
        <f>VLOOKUP(A557,'1_12'!B:Q,16,0)</f>
        <v>30537.269999999997</v>
      </c>
      <c r="BJ557" s="74">
        <f t="shared" si="317"/>
        <v>-21299.542936687772</v>
      </c>
      <c r="BK557" s="50">
        <f t="shared" si="318"/>
        <v>3.6300786148274183E-3</v>
      </c>
    </row>
    <row r="558" spans="1:63" x14ac:dyDescent="0.3">
      <c r="A558" s="79" t="s">
        <v>871</v>
      </c>
      <c r="B558" s="79" t="s">
        <v>181</v>
      </c>
      <c r="C558" s="79">
        <f>VLOOKUP(B558,Площадь!D:E,2,0)</f>
        <v>50.1</v>
      </c>
      <c r="D558" s="97"/>
      <c r="E558">
        <v>31</v>
      </c>
      <c r="F558">
        <v>28</v>
      </c>
      <c r="G558">
        <v>31</v>
      </c>
      <c r="H558">
        <v>30</v>
      </c>
      <c r="I558">
        <v>31</v>
      </c>
      <c r="J558">
        <v>30</v>
      </c>
      <c r="K558">
        <v>31</v>
      </c>
      <c r="L558">
        <v>31</v>
      </c>
      <c r="M558">
        <v>30</v>
      </c>
      <c r="N558">
        <v>31</v>
      </c>
      <c r="O558">
        <v>30</v>
      </c>
      <c r="P558">
        <v>31</v>
      </c>
      <c r="Q558">
        <f t="shared" si="320"/>
        <v>365</v>
      </c>
      <c r="R558" s="113">
        <f>VLOOKUP(B558,'Общие показания'!A:H,8,0)</f>
        <v>0</v>
      </c>
      <c r="S558" s="117">
        <f>VLOOKUP(B558,'Общие показания'!A:P,16,0)</f>
        <v>2.0809999999999995</v>
      </c>
      <c r="T558" s="50">
        <f t="shared" si="289"/>
        <v>0</v>
      </c>
      <c r="U558" s="50">
        <f t="shared" si="290"/>
        <v>0</v>
      </c>
      <c r="V558" s="50">
        <f t="shared" si="291"/>
        <v>0</v>
      </c>
      <c r="W558" s="50">
        <f t="shared" si="292"/>
        <v>0</v>
      </c>
      <c r="X558" s="50">
        <f t="shared" si="293"/>
        <v>0</v>
      </c>
      <c r="Y558" s="50"/>
      <c r="Z558" s="50"/>
      <c r="AA558" s="50"/>
      <c r="AB558" s="50"/>
      <c r="AC558" s="50"/>
      <c r="AD558" s="50">
        <f t="shared" si="294"/>
        <v>0.79863460223757299</v>
      </c>
      <c r="AE558" s="50">
        <f t="shared" si="295"/>
        <v>0.55807675747275776</v>
      </c>
      <c r="AF558" s="50">
        <f t="shared" si="296"/>
        <v>0.72428864028966866</v>
      </c>
      <c r="AG558" s="50">
        <f t="shared" si="288"/>
        <v>0</v>
      </c>
      <c r="AI558" s="50">
        <f t="shared" si="297"/>
        <v>0</v>
      </c>
      <c r="AJ558" s="50">
        <f t="shared" si="298"/>
        <v>0</v>
      </c>
      <c r="AK558" s="50">
        <f t="shared" si="299"/>
        <v>0</v>
      </c>
      <c r="AL558" s="50">
        <f t="shared" si="300"/>
        <v>0.33699024325029664</v>
      </c>
      <c r="AR558" s="50">
        <f t="shared" si="301"/>
        <v>0.41559123867560516</v>
      </c>
      <c r="AS558" s="50">
        <f t="shared" si="302"/>
        <v>0.44689672947387532</v>
      </c>
      <c r="AT558" s="50">
        <f t="shared" si="303"/>
        <v>0.64386356238455522</v>
      </c>
      <c r="AV558" s="49">
        <f t="shared" si="304"/>
        <v>0</v>
      </c>
      <c r="AW558" s="49">
        <f t="shared" si="305"/>
        <v>0</v>
      </c>
      <c r="AX558" s="49">
        <f t="shared" si="306"/>
        <v>0</v>
      </c>
      <c r="AY558" s="49">
        <f t="shared" si="307"/>
        <v>904.60312937136632</v>
      </c>
      <c r="AZ558" s="49">
        <f t="shared" si="308"/>
        <v>0</v>
      </c>
      <c r="BA558" s="49">
        <f t="shared" si="309"/>
        <v>0</v>
      </c>
      <c r="BB558" s="49">
        <f t="shared" si="310"/>
        <v>0</v>
      </c>
      <c r="BC558" s="49">
        <f t="shared" si="311"/>
        <v>0</v>
      </c>
      <c r="BD558" s="49">
        <f t="shared" si="312"/>
        <v>0</v>
      </c>
      <c r="BE558" s="49">
        <f t="shared" si="313"/>
        <v>3259.4192783136987</v>
      </c>
      <c r="BF558" s="49">
        <f t="shared" si="314"/>
        <v>2697.7106294200644</v>
      </c>
      <c r="BG558" s="49">
        <f t="shared" si="315"/>
        <v>3672.6130467705798</v>
      </c>
      <c r="BH558" s="73">
        <f t="shared" si="316"/>
        <v>10534.346083875709</v>
      </c>
      <c r="BI558" s="49">
        <f>VLOOKUP(A558,'1_12'!B:Q,16,0)</f>
        <v>19366.02</v>
      </c>
      <c r="BJ558" s="74">
        <f t="shared" si="317"/>
        <v>-8831.6739161242913</v>
      </c>
      <c r="BK558" s="50">
        <f t="shared" si="318"/>
        <v>6.5275145937863134E-3</v>
      </c>
    </row>
    <row r="559" spans="1:63" x14ac:dyDescent="0.3">
      <c r="A559" s="79" t="s">
        <v>596</v>
      </c>
      <c r="B559" s="79" t="s">
        <v>242</v>
      </c>
      <c r="C559" s="79">
        <f>VLOOKUP(B559,Площадь!D:E,2,0)</f>
        <v>49.8</v>
      </c>
      <c r="D559" s="97"/>
      <c r="E559">
        <v>31</v>
      </c>
      <c r="F559">
        <v>28</v>
      </c>
      <c r="G559">
        <v>31</v>
      </c>
      <c r="H559">
        <v>30</v>
      </c>
      <c r="I559">
        <v>31</v>
      </c>
      <c r="J559">
        <v>30</v>
      </c>
      <c r="K559">
        <v>31</v>
      </c>
      <c r="L559">
        <v>31</v>
      </c>
      <c r="M559">
        <v>30</v>
      </c>
      <c r="N559">
        <v>31</v>
      </c>
      <c r="O559">
        <v>30</v>
      </c>
      <c r="P559">
        <v>31</v>
      </c>
      <c r="Q559">
        <f t="shared" si="320"/>
        <v>365</v>
      </c>
      <c r="R559" s="113">
        <f>VLOOKUP(B559,'Общие показания'!A:H,8,0)</f>
        <v>0.33703118112985192</v>
      </c>
      <c r="S559" s="117">
        <f>VLOOKUP(B559,'Общие показания'!A:P,16,0)</f>
        <v>0.91096881887014725</v>
      </c>
      <c r="T559" s="50">
        <f t="shared" si="289"/>
        <v>0</v>
      </c>
      <c r="U559" s="50">
        <f t="shared" si="290"/>
        <v>0</v>
      </c>
      <c r="V559" s="50">
        <f t="shared" si="291"/>
        <v>0</v>
      </c>
      <c r="W559" s="50">
        <f t="shared" si="292"/>
        <v>0.33703118112985192</v>
      </c>
      <c r="X559" s="50">
        <f t="shared" si="293"/>
        <v>0</v>
      </c>
      <c r="Y559" s="50"/>
      <c r="Z559" s="50"/>
      <c r="AA559" s="50"/>
      <c r="AB559" s="50"/>
      <c r="AC559" s="50"/>
      <c r="AD559" s="50">
        <f t="shared" si="294"/>
        <v>0.34960654507890049</v>
      </c>
      <c r="AE559" s="50">
        <f t="shared" si="295"/>
        <v>0.24430106900232573</v>
      </c>
      <c r="AF559" s="50">
        <f t="shared" si="296"/>
        <v>0.31706120478892097</v>
      </c>
      <c r="AG559" s="50">
        <f t="shared" si="288"/>
        <v>0</v>
      </c>
      <c r="AI559" s="50">
        <f t="shared" si="297"/>
        <v>0</v>
      </c>
      <c r="AJ559" s="50">
        <f t="shared" si="298"/>
        <v>0</v>
      </c>
      <c r="AK559" s="50">
        <f t="shared" si="299"/>
        <v>0</v>
      </c>
      <c r="AL559" s="50">
        <f t="shared" si="300"/>
        <v>0.33497233760209122</v>
      </c>
      <c r="AR559" s="50">
        <f t="shared" si="301"/>
        <v>0.4131026683841344</v>
      </c>
      <c r="AS559" s="50">
        <f t="shared" si="302"/>
        <v>0.4442207011536724</v>
      </c>
      <c r="AT559" s="50">
        <f t="shared" si="303"/>
        <v>0.64000809195111474</v>
      </c>
      <c r="AV559" s="49">
        <f t="shared" si="304"/>
        <v>0</v>
      </c>
      <c r="AW559" s="49">
        <f t="shared" si="305"/>
        <v>0</v>
      </c>
      <c r="AX559" s="49">
        <f t="shared" si="306"/>
        <v>0</v>
      </c>
      <c r="AY559" s="49">
        <f t="shared" si="307"/>
        <v>1803.8993655432789</v>
      </c>
      <c r="AZ559" s="49">
        <f t="shared" si="308"/>
        <v>0</v>
      </c>
      <c r="BA559" s="49">
        <f t="shared" si="309"/>
        <v>0</v>
      </c>
      <c r="BB559" s="49">
        <f t="shared" si="310"/>
        <v>0</v>
      </c>
      <c r="BC559" s="49">
        <f t="shared" si="311"/>
        <v>0</v>
      </c>
      <c r="BD559" s="49">
        <f t="shared" si="312"/>
        <v>0</v>
      </c>
      <c r="BE559" s="49">
        <f t="shared" si="313"/>
        <v>2047.3861042516323</v>
      </c>
      <c r="BF559" s="49">
        <f t="shared" si="314"/>
        <v>1848.2402989359553</v>
      </c>
      <c r="BG559" s="49">
        <f t="shared" si="315"/>
        <v>2569.1185373970825</v>
      </c>
      <c r="BH559" s="73">
        <f t="shared" si="316"/>
        <v>8268.6443061279497</v>
      </c>
      <c r="BI559" s="49">
        <f>VLOOKUP(A559,'1_12'!B:Q,16,0)</f>
        <v>19250.100000000002</v>
      </c>
      <c r="BJ559" s="74">
        <f t="shared" si="317"/>
        <v>-10981.455693872053</v>
      </c>
      <c r="BK559" s="50">
        <f t="shared" si="318"/>
        <v>5.1544574951322151E-3</v>
      </c>
    </row>
    <row r="560" spans="1:63" x14ac:dyDescent="0.3">
      <c r="A560" s="79" t="s">
        <v>617</v>
      </c>
      <c r="B560" s="79" t="s">
        <v>241</v>
      </c>
      <c r="C560" s="79">
        <f>VLOOKUP(B560,Площадь!D:E,2,0)</f>
        <v>72.400000000000006</v>
      </c>
      <c r="D560" s="97"/>
      <c r="E560">
        <v>31</v>
      </c>
      <c r="F560">
        <v>28</v>
      </c>
      <c r="G560">
        <v>31</v>
      </c>
      <c r="H560">
        <v>30</v>
      </c>
      <c r="I560">
        <v>31</v>
      </c>
      <c r="J560">
        <v>30</v>
      </c>
      <c r="K560">
        <v>31</v>
      </c>
      <c r="L560">
        <v>31</v>
      </c>
      <c r="M560">
        <v>30</v>
      </c>
      <c r="N560">
        <v>31</v>
      </c>
      <c r="O560">
        <v>30</v>
      </c>
      <c r="P560">
        <v>31</v>
      </c>
      <c r="Q560">
        <f t="shared" si="320"/>
        <v>365</v>
      </c>
      <c r="R560" s="113">
        <f>VLOOKUP(B560,'Общие показания'!A:H,8,0)</f>
        <v>2</v>
      </c>
      <c r="S560" s="117">
        <f>VLOOKUP(B560,'Общие показания'!A:P,16,0)</f>
        <v>1.5910000000000011</v>
      </c>
      <c r="T560" s="50">
        <f t="shared" si="289"/>
        <v>0</v>
      </c>
      <c r="U560" s="50">
        <f t="shared" si="290"/>
        <v>0</v>
      </c>
      <c r="V560" s="50">
        <f t="shared" si="291"/>
        <v>0</v>
      </c>
      <c r="W560" s="50">
        <f t="shared" si="292"/>
        <v>2</v>
      </c>
      <c r="X560" s="50">
        <f t="shared" si="293"/>
        <v>0</v>
      </c>
      <c r="Y560" s="50"/>
      <c r="Z560" s="50"/>
      <c r="AA560" s="50"/>
      <c r="AB560" s="50"/>
      <c r="AC560" s="50"/>
      <c r="AD560" s="50">
        <f t="shared" si="294"/>
        <v>0.61058512838057655</v>
      </c>
      <c r="AE560" s="50">
        <f t="shared" si="295"/>
        <v>0.42666992846667867</v>
      </c>
      <c r="AF560" s="50">
        <f t="shared" si="296"/>
        <v>0.55374494315274569</v>
      </c>
      <c r="AG560" s="50">
        <f t="shared" si="288"/>
        <v>0</v>
      </c>
      <c r="AI560" s="50">
        <f t="shared" si="297"/>
        <v>0</v>
      </c>
      <c r="AJ560" s="50">
        <f t="shared" si="298"/>
        <v>0</v>
      </c>
      <c r="AK560" s="50">
        <f t="shared" si="299"/>
        <v>0</v>
      </c>
      <c r="AL560" s="50">
        <f t="shared" si="300"/>
        <v>0.48698789643356244</v>
      </c>
      <c r="AR560" s="50">
        <f t="shared" si="301"/>
        <v>0.60057496367492647</v>
      </c>
      <c r="AS560" s="50">
        <f t="shared" si="302"/>
        <v>0.64581483460895361</v>
      </c>
      <c r="AT560" s="50">
        <f t="shared" si="303"/>
        <v>0.93045353127029551</v>
      </c>
      <c r="AV560" s="49">
        <f t="shared" si="304"/>
        <v>0</v>
      </c>
      <c r="AW560" s="49">
        <f t="shared" si="305"/>
        <v>0</v>
      </c>
      <c r="AX560" s="49">
        <f t="shared" si="306"/>
        <v>0</v>
      </c>
      <c r="AY560" s="49">
        <f t="shared" si="307"/>
        <v>6675.9708296703984</v>
      </c>
      <c r="AZ560" s="49">
        <f t="shared" si="308"/>
        <v>0</v>
      </c>
      <c r="BA560" s="49">
        <f t="shared" si="309"/>
        <v>0</v>
      </c>
      <c r="BB560" s="49">
        <f t="shared" si="310"/>
        <v>0</v>
      </c>
      <c r="BC560" s="49">
        <f t="shared" si="311"/>
        <v>0</v>
      </c>
      <c r="BD560" s="49">
        <f t="shared" si="312"/>
        <v>0</v>
      </c>
      <c r="BE560" s="49">
        <f t="shared" si="313"/>
        <v>3251.1897047101102</v>
      </c>
      <c r="BF560" s="49">
        <f t="shared" si="314"/>
        <v>2878.9351986097045</v>
      </c>
      <c r="BG560" s="49">
        <f t="shared" si="315"/>
        <v>3984.1230168022353</v>
      </c>
      <c r="BH560" s="73">
        <f t="shared" si="316"/>
        <v>16790.21874979245</v>
      </c>
      <c r="BI560" s="49">
        <f>VLOOKUP(A560,'1_12'!B:Q,16,0)</f>
        <v>27986.040000000005</v>
      </c>
      <c r="BJ560" s="74">
        <f t="shared" si="317"/>
        <v>-11195.821250207555</v>
      </c>
      <c r="BK560" s="50">
        <f t="shared" si="318"/>
        <v>7.19939137429528E-3</v>
      </c>
    </row>
    <row r="561" spans="1:63" x14ac:dyDescent="0.3">
      <c r="A561" s="79" t="s">
        <v>635</v>
      </c>
      <c r="B561" s="79" t="s">
        <v>318</v>
      </c>
      <c r="C561" s="79">
        <f>VLOOKUP(B561,Площадь!D:E,2,0)</f>
        <v>79</v>
      </c>
      <c r="D561" s="97"/>
      <c r="E561">
        <v>31</v>
      </c>
      <c r="F561">
        <v>28</v>
      </c>
      <c r="G561">
        <v>31</v>
      </c>
      <c r="H561">
        <v>30</v>
      </c>
      <c r="I561">
        <v>31</v>
      </c>
      <c r="J561">
        <v>30</v>
      </c>
      <c r="K561">
        <v>31</v>
      </c>
      <c r="L561">
        <v>31</v>
      </c>
      <c r="M561">
        <v>30</v>
      </c>
      <c r="N561">
        <v>31</v>
      </c>
      <c r="O561">
        <v>30</v>
      </c>
      <c r="P561">
        <v>31</v>
      </c>
      <c r="Q561">
        <f t="shared" si="320"/>
        <v>365</v>
      </c>
      <c r="R561" s="113">
        <f>VLOOKUP(B561,'Общие показания'!A:H,8,0)</f>
        <v>0.53464785761562861</v>
      </c>
      <c r="S561" s="117">
        <f>VLOOKUP(B561,'Общие показания'!A:P,16,0)</f>
        <v>2.8713521423843709</v>
      </c>
      <c r="T561" s="50">
        <f t="shared" si="289"/>
        <v>0</v>
      </c>
      <c r="U561" s="50">
        <f t="shared" si="290"/>
        <v>0</v>
      </c>
      <c r="V561" s="50">
        <f t="shared" si="291"/>
        <v>0</v>
      </c>
      <c r="W561" s="50">
        <f t="shared" si="292"/>
        <v>0.53464785761562861</v>
      </c>
      <c r="X561" s="50">
        <f t="shared" si="293"/>
        <v>0</v>
      </c>
      <c r="Y561" s="50"/>
      <c r="Z561" s="50"/>
      <c r="AA561" s="50"/>
      <c r="AB561" s="50"/>
      <c r="AC561" s="50"/>
      <c r="AD561" s="50">
        <f t="shared" si="294"/>
        <v>1.1019515502725352</v>
      </c>
      <c r="AE561" s="50">
        <f t="shared" si="295"/>
        <v>0.77003118365416923</v>
      </c>
      <c r="AF561" s="50">
        <f t="shared" si="296"/>
        <v>0.99936940845766631</v>
      </c>
      <c r="AG561" s="50">
        <f t="shared" si="288"/>
        <v>0</v>
      </c>
      <c r="AI561" s="50">
        <f t="shared" si="297"/>
        <v>0</v>
      </c>
      <c r="AJ561" s="50">
        <f t="shared" si="298"/>
        <v>0</v>
      </c>
      <c r="AK561" s="50">
        <f t="shared" si="299"/>
        <v>0</v>
      </c>
      <c r="AL561" s="50">
        <f t="shared" si="300"/>
        <v>0.53138182069408046</v>
      </c>
      <c r="AR561" s="50">
        <f t="shared" si="301"/>
        <v>0.65532351008728151</v>
      </c>
      <c r="AS561" s="50">
        <f t="shared" si="302"/>
        <v>0.70468745765341612</v>
      </c>
      <c r="AT561" s="50">
        <f t="shared" si="303"/>
        <v>1.0152738808059854</v>
      </c>
      <c r="AV561" s="49">
        <f t="shared" si="304"/>
        <v>0</v>
      </c>
      <c r="AW561" s="49">
        <f t="shared" si="305"/>
        <v>0</v>
      </c>
      <c r="AX561" s="49">
        <f t="shared" si="306"/>
        <v>0</v>
      </c>
      <c r="AY561" s="49">
        <f t="shared" si="307"/>
        <v>2861.6074272674509</v>
      </c>
      <c r="AZ561" s="49">
        <f t="shared" si="308"/>
        <v>0</v>
      </c>
      <c r="BA561" s="49">
        <f t="shared" si="309"/>
        <v>0</v>
      </c>
      <c r="BB561" s="49">
        <f t="shared" si="310"/>
        <v>0</v>
      </c>
      <c r="BC561" s="49">
        <f t="shared" si="311"/>
        <v>0</v>
      </c>
      <c r="BD561" s="49">
        <f t="shared" si="312"/>
        <v>0</v>
      </c>
      <c r="BE561" s="49">
        <f t="shared" si="313"/>
        <v>4717.1588810274779</v>
      </c>
      <c r="BF561" s="49">
        <f t="shared" si="314"/>
        <v>3958.6757319804301</v>
      </c>
      <c r="BG561" s="49">
        <f t="shared" si="315"/>
        <v>5408.0278599677758</v>
      </c>
      <c r="BH561" s="73">
        <f t="shared" si="316"/>
        <v>16945.469900243137</v>
      </c>
      <c r="BI561" s="49">
        <f>VLOOKUP(A561,'1_12'!B:Q,16,0)</f>
        <v>30537.269999999997</v>
      </c>
      <c r="BJ561" s="74">
        <f t="shared" si="317"/>
        <v>-13591.80009975686</v>
      </c>
      <c r="BK561" s="50">
        <f t="shared" si="318"/>
        <v>6.6589310856970075E-3</v>
      </c>
    </row>
    <row r="562" spans="1:63" x14ac:dyDescent="0.3">
      <c r="A562" s="79" t="s">
        <v>2390</v>
      </c>
      <c r="B562" s="79" t="s">
        <v>128</v>
      </c>
      <c r="C562" s="79">
        <f>VLOOKUP(B562,Площадь!D:E,2,0)</f>
        <v>50.1</v>
      </c>
      <c r="D562" s="97"/>
      <c r="E562">
        <v>31</v>
      </c>
      <c r="F562">
        <v>28</v>
      </c>
      <c r="G562">
        <v>31</v>
      </c>
      <c r="H562">
        <v>30</v>
      </c>
      <c r="I562">
        <v>31</v>
      </c>
      <c r="J562">
        <v>30</v>
      </c>
      <c r="K562">
        <v>31</v>
      </c>
      <c r="L562">
        <v>31</v>
      </c>
      <c r="M562">
        <v>30</v>
      </c>
      <c r="N562">
        <v>31</v>
      </c>
      <c r="O562">
        <v>30</v>
      </c>
      <c r="P562">
        <v>31</v>
      </c>
      <c r="Q562">
        <f t="shared" si="320"/>
        <v>365</v>
      </c>
      <c r="R562" s="113">
        <f>VLOOKUP(B562,'Общие показания'!A:H,8,0)</f>
        <v>0.33906148944991127</v>
      </c>
      <c r="S562" s="117">
        <f>VLOOKUP(B562,'Общие показания'!A:P,16,0)</f>
        <v>1.9709385105500896</v>
      </c>
      <c r="T562" s="50">
        <f t="shared" si="289"/>
        <v>0</v>
      </c>
      <c r="U562" s="50">
        <f t="shared" si="290"/>
        <v>0</v>
      </c>
      <c r="V562" s="50">
        <f t="shared" si="291"/>
        <v>0</v>
      </c>
      <c r="W562" s="50">
        <f t="shared" si="292"/>
        <v>0.33906148944991127</v>
      </c>
      <c r="X562" s="50">
        <f t="shared" si="293"/>
        <v>0</v>
      </c>
      <c r="Y562" s="50"/>
      <c r="Z562" s="50"/>
      <c r="AA562" s="50"/>
      <c r="AB562" s="50"/>
      <c r="AC562" s="50"/>
      <c r="AD562" s="50">
        <f t="shared" si="294"/>
        <v>0.75639581614987306</v>
      </c>
      <c r="AE562" s="50">
        <f t="shared" si="295"/>
        <v>0.52856077517827049</v>
      </c>
      <c r="AF562" s="50">
        <f t="shared" si="296"/>
        <v>0.68598191922194596</v>
      </c>
      <c r="AG562" s="50">
        <f t="shared" si="288"/>
        <v>0</v>
      </c>
      <c r="AI562" s="50">
        <f t="shared" si="297"/>
        <v>0</v>
      </c>
      <c r="AJ562" s="50">
        <f t="shared" si="298"/>
        <v>0</v>
      </c>
      <c r="AK562" s="50">
        <f t="shared" si="299"/>
        <v>0</v>
      </c>
      <c r="AL562" s="50">
        <f t="shared" si="300"/>
        <v>0.33699024325029664</v>
      </c>
      <c r="AR562" s="50">
        <f t="shared" si="301"/>
        <v>0.41559123867560516</v>
      </c>
      <c r="AS562" s="50">
        <f t="shared" si="302"/>
        <v>0.44689672947387532</v>
      </c>
      <c r="AT562" s="50">
        <f t="shared" si="303"/>
        <v>0.64386356238455522</v>
      </c>
      <c r="AV562" s="49">
        <f t="shared" si="304"/>
        <v>0</v>
      </c>
      <c r="AW562" s="49">
        <f t="shared" si="305"/>
        <v>0</v>
      </c>
      <c r="AX562" s="49">
        <f t="shared" si="306"/>
        <v>0</v>
      </c>
      <c r="AY562" s="49">
        <f t="shared" si="307"/>
        <v>1814.7662291911302</v>
      </c>
      <c r="AZ562" s="49">
        <f t="shared" si="308"/>
        <v>0</v>
      </c>
      <c r="BA562" s="49">
        <f t="shared" si="309"/>
        <v>0</v>
      </c>
      <c r="BB562" s="49">
        <f t="shared" si="310"/>
        <v>0</v>
      </c>
      <c r="BC562" s="49">
        <f t="shared" si="311"/>
        <v>0</v>
      </c>
      <c r="BD562" s="49">
        <f t="shared" si="312"/>
        <v>0</v>
      </c>
      <c r="BE562" s="49">
        <f t="shared" si="313"/>
        <v>3146.035170491321</v>
      </c>
      <c r="BF562" s="49">
        <f t="shared" si="314"/>
        <v>2618.4791071880345</v>
      </c>
      <c r="BG562" s="49">
        <f t="shared" si="315"/>
        <v>3569.7840170052273</v>
      </c>
      <c r="BH562" s="73">
        <f t="shared" si="316"/>
        <v>11149.064523875713</v>
      </c>
      <c r="BI562" s="49">
        <f>VLOOKUP(A562,'1_12'!B:Q,16,0)</f>
        <v>19366.02</v>
      </c>
      <c r="BJ562" s="74">
        <f t="shared" si="317"/>
        <v>-8216.9554761242871</v>
      </c>
      <c r="BK562" s="50">
        <f t="shared" si="318"/>
        <v>6.9084194507390779E-3</v>
      </c>
    </row>
    <row r="563" spans="1:63" x14ac:dyDescent="0.3">
      <c r="A563" s="79" t="s">
        <v>1153</v>
      </c>
      <c r="B563" s="79" t="s">
        <v>129</v>
      </c>
      <c r="C563" s="79">
        <f>VLOOKUP(B563,Площадь!D:E,2,0)</f>
        <v>49.8</v>
      </c>
      <c r="D563" s="97"/>
      <c r="E563">
        <v>31</v>
      </c>
      <c r="F563">
        <v>28</v>
      </c>
      <c r="G563">
        <v>31</v>
      </c>
      <c r="H563">
        <v>30</v>
      </c>
      <c r="I563">
        <v>31</v>
      </c>
      <c r="J563">
        <v>30</v>
      </c>
      <c r="K563">
        <v>31</v>
      </c>
      <c r="L563">
        <v>31</v>
      </c>
      <c r="M563">
        <v>30</v>
      </c>
      <c r="N563">
        <v>31</v>
      </c>
      <c r="O563">
        <v>30</v>
      </c>
      <c r="P563">
        <v>31</v>
      </c>
      <c r="Q563">
        <f t="shared" si="320"/>
        <v>365</v>
      </c>
      <c r="R563" s="113">
        <f>VLOOKUP(B563,'Общие показания'!A:H,8,0)</f>
        <v>0.58499999999999996</v>
      </c>
      <c r="S563" s="117">
        <f>VLOOKUP(B563,'Общие показания'!A:P,16,0)</f>
        <v>1.8450000000000024</v>
      </c>
      <c r="T563" s="50">
        <f t="shared" si="289"/>
        <v>0</v>
      </c>
      <c r="U563" s="50">
        <f t="shared" si="290"/>
        <v>0</v>
      </c>
      <c r="V563" s="50">
        <f t="shared" si="291"/>
        <v>0</v>
      </c>
      <c r="W563" s="50">
        <f t="shared" si="292"/>
        <v>0.58499999999999996</v>
      </c>
      <c r="X563" s="50">
        <f t="shared" si="293"/>
        <v>0</v>
      </c>
      <c r="Y563" s="50"/>
      <c r="Z563" s="50"/>
      <c r="AA563" s="50"/>
      <c r="AB563" s="50"/>
      <c r="AC563" s="50"/>
      <c r="AD563" s="50">
        <f t="shared" si="294"/>
        <v>0.70806383523706129</v>
      </c>
      <c r="AE563" s="50">
        <f t="shared" si="295"/>
        <v>0.49478693778819777</v>
      </c>
      <c r="AF563" s="50">
        <f t="shared" si="296"/>
        <v>0.6421492269747433</v>
      </c>
      <c r="AG563" s="50">
        <f t="shared" si="288"/>
        <v>0</v>
      </c>
      <c r="AI563" s="50">
        <f t="shared" si="297"/>
        <v>0</v>
      </c>
      <c r="AJ563" s="50">
        <f t="shared" si="298"/>
        <v>0</v>
      </c>
      <c r="AK563" s="50">
        <f t="shared" si="299"/>
        <v>0</v>
      </c>
      <c r="AL563" s="50">
        <f t="shared" si="300"/>
        <v>0.33497233760209122</v>
      </c>
      <c r="AR563" s="50">
        <f t="shared" si="301"/>
        <v>0.4131026683841344</v>
      </c>
      <c r="AS563" s="50">
        <f t="shared" si="302"/>
        <v>0.4442207011536724</v>
      </c>
      <c r="AT563" s="50">
        <f t="shared" si="303"/>
        <v>0.64000809195111474</v>
      </c>
      <c r="AV563" s="49">
        <f t="shared" si="304"/>
        <v>0</v>
      </c>
      <c r="AW563" s="49">
        <f t="shared" si="305"/>
        <v>0</v>
      </c>
      <c r="AX563" s="49">
        <f t="shared" si="306"/>
        <v>0</v>
      </c>
      <c r="AY563" s="49">
        <f t="shared" si="307"/>
        <v>2469.5369441655498</v>
      </c>
      <c r="AZ563" s="49">
        <f t="shared" si="308"/>
        <v>0</v>
      </c>
      <c r="BA563" s="49">
        <f t="shared" si="309"/>
        <v>0</v>
      </c>
      <c r="BB563" s="49">
        <f t="shared" si="310"/>
        <v>0</v>
      </c>
      <c r="BC563" s="49">
        <f t="shared" si="311"/>
        <v>0</v>
      </c>
      <c r="BD563" s="49">
        <f t="shared" si="312"/>
        <v>0</v>
      </c>
      <c r="BE563" s="49">
        <f t="shared" si="313"/>
        <v>3009.614515660593</v>
      </c>
      <c r="BF563" s="49">
        <f t="shared" si="314"/>
        <v>2520.6345456699987</v>
      </c>
      <c r="BG563" s="49">
        <f t="shared" si="315"/>
        <v>3441.7718206318164</v>
      </c>
      <c r="BH563" s="73">
        <f t="shared" si="316"/>
        <v>11441.557826127959</v>
      </c>
      <c r="BI563" s="49">
        <f>VLOOKUP(A563,'1_12'!B:Q,16,0)</f>
        <v>19250.100000000002</v>
      </c>
      <c r="BJ563" s="74">
        <f t="shared" si="317"/>
        <v>-7808.5421738720433</v>
      </c>
      <c r="BK563" s="50">
        <f t="shared" si="318"/>
        <v>7.1323691417185661E-3</v>
      </c>
    </row>
    <row r="564" spans="1:63" x14ac:dyDescent="0.3">
      <c r="A564" s="79" t="s">
        <v>731</v>
      </c>
      <c r="B564" s="79" t="s">
        <v>356</v>
      </c>
      <c r="C564" s="79">
        <f>VLOOKUP(B564,Площадь!D:E,2,0)</f>
        <v>33.1</v>
      </c>
      <c r="D564" s="97"/>
      <c r="E564">
        <v>31</v>
      </c>
      <c r="F564">
        <v>28</v>
      </c>
      <c r="G564">
        <v>31</v>
      </c>
      <c r="H564">
        <v>30</v>
      </c>
      <c r="I564">
        <v>31</v>
      </c>
      <c r="J564">
        <v>30</v>
      </c>
      <c r="K564">
        <v>31</v>
      </c>
      <c r="L564">
        <v>31</v>
      </c>
      <c r="M564">
        <v>30</v>
      </c>
      <c r="N564">
        <v>31</v>
      </c>
      <c r="O564">
        <v>30</v>
      </c>
      <c r="P564">
        <v>31</v>
      </c>
      <c r="Q564">
        <f t="shared" si="320"/>
        <v>365</v>
      </c>
      <c r="R564" s="113">
        <f>VLOOKUP(B564,'Общие показания'!A:H,8,0)</f>
        <v>0</v>
      </c>
      <c r="S564" s="117">
        <f>VLOOKUP(B564,'Общие показания'!A:P,16,0)</f>
        <v>1.5149999999999997</v>
      </c>
      <c r="T564" s="50">
        <f t="shared" si="289"/>
        <v>0</v>
      </c>
      <c r="U564" s="50">
        <f t="shared" si="290"/>
        <v>0</v>
      </c>
      <c r="V564" s="50">
        <f t="shared" si="291"/>
        <v>0</v>
      </c>
      <c r="W564" s="50">
        <f t="shared" si="292"/>
        <v>0</v>
      </c>
      <c r="X564" s="50">
        <f t="shared" si="293"/>
        <v>0</v>
      </c>
      <c r="Y564" s="50"/>
      <c r="Z564" s="50"/>
      <c r="AA564" s="50"/>
      <c r="AB564" s="50"/>
      <c r="AC564" s="50"/>
      <c r="AD564" s="50">
        <f t="shared" si="294"/>
        <v>0.58141827121091938</v>
      </c>
      <c r="AE564" s="50">
        <f t="shared" si="295"/>
        <v>0.40628846111063333</v>
      </c>
      <c r="AF564" s="50">
        <f t="shared" si="296"/>
        <v>0.52729326767844686</v>
      </c>
      <c r="AG564" s="50">
        <f t="shared" si="288"/>
        <v>0</v>
      </c>
      <c r="AI564" s="50">
        <f t="shared" si="297"/>
        <v>0</v>
      </c>
      <c r="AJ564" s="50">
        <f t="shared" si="298"/>
        <v>0</v>
      </c>
      <c r="AK564" s="50">
        <f t="shared" si="299"/>
        <v>0</v>
      </c>
      <c r="AL564" s="50">
        <f t="shared" si="300"/>
        <v>0.22264225651865907</v>
      </c>
      <c r="AR564" s="50">
        <f t="shared" si="301"/>
        <v>0.2745722554922661</v>
      </c>
      <c r="AS564" s="50">
        <f t="shared" si="302"/>
        <v>0.29525512466238069</v>
      </c>
      <c r="AT564" s="50">
        <f t="shared" si="303"/>
        <v>0.42538690448959643</v>
      </c>
      <c r="AV564" s="49">
        <f t="shared" si="304"/>
        <v>0</v>
      </c>
      <c r="AW564" s="49">
        <f t="shared" si="305"/>
        <v>0</v>
      </c>
      <c r="AX564" s="49">
        <f t="shared" si="306"/>
        <v>0</v>
      </c>
      <c r="AY564" s="49">
        <f t="shared" si="307"/>
        <v>597.65196770842772</v>
      </c>
      <c r="AZ564" s="49">
        <f t="shared" si="308"/>
        <v>0</v>
      </c>
      <c r="BA564" s="49">
        <f t="shared" si="309"/>
        <v>0</v>
      </c>
      <c r="BB564" s="49">
        <f t="shared" si="310"/>
        <v>0</v>
      </c>
      <c r="BC564" s="49">
        <f t="shared" si="311"/>
        <v>0</v>
      </c>
      <c r="BD564" s="49">
        <f t="shared" si="312"/>
        <v>0</v>
      </c>
      <c r="BE564" s="49">
        <f t="shared" si="313"/>
        <v>2297.7867302609634</v>
      </c>
      <c r="BF564" s="49">
        <f t="shared" si="314"/>
        <v>1883.195539905648</v>
      </c>
      <c r="BG564" s="49">
        <f t="shared" si="315"/>
        <v>2557.3365469610089</v>
      </c>
      <c r="BH564" s="73">
        <f t="shared" si="316"/>
        <v>7335.9707848360476</v>
      </c>
      <c r="BI564" s="49">
        <f>VLOOKUP(A564,'1_12'!B:Q,16,0)</f>
        <v>12794.759999999998</v>
      </c>
      <c r="BJ564" s="74">
        <f t="shared" si="317"/>
        <v>-5458.7892151639508</v>
      </c>
      <c r="BK564" s="50">
        <f t="shared" si="318"/>
        <v>6.8803034772479911E-3</v>
      </c>
    </row>
    <row r="565" spans="1:63" x14ac:dyDescent="0.3">
      <c r="A565" s="79" t="s">
        <v>618</v>
      </c>
      <c r="B565" s="79" t="s">
        <v>330</v>
      </c>
      <c r="C565" s="79">
        <f>VLOOKUP(B565,Площадь!D:E,2,0)</f>
        <v>72.400000000000006</v>
      </c>
      <c r="D565" s="97"/>
      <c r="E565">
        <v>31</v>
      </c>
      <c r="F565">
        <v>28</v>
      </c>
      <c r="G565">
        <v>31</v>
      </c>
      <c r="H565">
        <v>30</v>
      </c>
      <c r="I565">
        <v>31</v>
      </c>
      <c r="J565">
        <v>30</v>
      </c>
      <c r="K565">
        <v>31</v>
      </c>
      <c r="L565">
        <v>31</v>
      </c>
      <c r="M565">
        <v>30</v>
      </c>
      <c r="N565">
        <v>31</v>
      </c>
      <c r="O565">
        <v>30</v>
      </c>
      <c r="P565">
        <v>31</v>
      </c>
      <c r="Q565">
        <f t="shared" si="320"/>
        <v>365</v>
      </c>
      <c r="R565" s="113">
        <f>VLOOKUP(B565,'Общие показания'!A:H,8,0)</f>
        <v>0.48998107457432294</v>
      </c>
      <c r="S565" s="117">
        <f>VLOOKUP(B565,'Общие показания'!A:P,16,0)</f>
        <v>1.4530189254256776</v>
      </c>
      <c r="T565" s="50">
        <f t="shared" si="289"/>
        <v>0</v>
      </c>
      <c r="U565" s="50">
        <f t="shared" si="290"/>
        <v>0</v>
      </c>
      <c r="V565" s="50">
        <f t="shared" si="291"/>
        <v>0</v>
      </c>
      <c r="W565" s="50">
        <f t="shared" si="292"/>
        <v>0.48998107457432294</v>
      </c>
      <c r="X565" s="50">
        <f t="shared" si="293"/>
        <v>0</v>
      </c>
      <c r="Y565" s="50"/>
      <c r="Z565" s="50"/>
      <c r="AA565" s="50"/>
      <c r="AB565" s="50"/>
      <c r="AC565" s="50"/>
      <c r="AD565" s="50">
        <f t="shared" si="294"/>
        <v>0.5576315192460366</v>
      </c>
      <c r="AE565" s="50">
        <f t="shared" si="295"/>
        <v>0.38966654995103944</v>
      </c>
      <c r="AF565" s="50">
        <f t="shared" si="296"/>
        <v>0.50572085622860152</v>
      </c>
      <c r="AG565" s="50">
        <f t="shared" si="288"/>
        <v>0</v>
      </c>
      <c r="AI565" s="50">
        <f t="shared" si="297"/>
        <v>0</v>
      </c>
      <c r="AJ565" s="50">
        <f t="shared" si="298"/>
        <v>0</v>
      </c>
      <c r="AK565" s="50">
        <f t="shared" si="299"/>
        <v>0</v>
      </c>
      <c r="AL565" s="50">
        <f t="shared" si="300"/>
        <v>0.48698789643356244</v>
      </c>
      <c r="AR565" s="50">
        <f t="shared" si="301"/>
        <v>0.60057496367492647</v>
      </c>
      <c r="AS565" s="50">
        <f t="shared" si="302"/>
        <v>0.64581483460895361</v>
      </c>
      <c r="AT565" s="50">
        <f t="shared" si="303"/>
        <v>0.93045353127029551</v>
      </c>
      <c r="AV565" s="49">
        <f t="shared" si="304"/>
        <v>0</v>
      </c>
      <c r="AW565" s="49">
        <f t="shared" si="305"/>
        <v>0</v>
      </c>
      <c r="AX565" s="49">
        <f t="shared" si="306"/>
        <v>0</v>
      </c>
      <c r="AY565" s="49">
        <f t="shared" si="307"/>
        <v>2622.5364270147275</v>
      </c>
      <c r="AZ565" s="49">
        <f t="shared" si="308"/>
        <v>0</v>
      </c>
      <c r="BA565" s="49">
        <f t="shared" si="309"/>
        <v>0</v>
      </c>
      <c r="BB565" s="49">
        <f t="shared" si="310"/>
        <v>0</v>
      </c>
      <c r="BC565" s="49">
        <f t="shared" si="311"/>
        <v>0</v>
      </c>
      <c r="BD565" s="49">
        <f t="shared" si="312"/>
        <v>0</v>
      </c>
      <c r="BE565" s="49">
        <f t="shared" si="313"/>
        <v>3109.0431544937164</v>
      </c>
      <c r="BF565" s="49">
        <f t="shared" si="314"/>
        <v>2779.604809457463</v>
      </c>
      <c r="BG565" s="49">
        <f t="shared" si="315"/>
        <v>3855.2090788265396</v>
      </c>
      <c r="BH565" s="73">
        <f t="shared" si="316"/>
        <v>12366.393469792447</v>
      </c>
      <c r="BI565" s="49">
        <f>VLOOKUP(A565,'1_12'!B:Q,16,0)</f>
        <v>27986.040000000005</v>
      </c>
      <c r="BJ565" s="74">
        <f t="shared" si="317"/>
        <v>-15619.646530207558</v>
      </c>
      <c r="BK565" s="50">
        <f t="shared" si="318"/>
        <v>5.3025221293597352E-3</v>
      </c>
    </row>
    <row r="566" spans="1:63" x14ac:dyDescent="0.3">
      <c r="A566" s="79" t="s">
        <v>2612</v>
      </c>
      <c r="B566" s="79" t="s">
        <v>303</v>
      </c>
      <c r="C566" s="79">
        <f>VLOOKUP(B566,Площадь!D:E,2,0)</f>
        <v>79</v>
      </c>
      <c r="D566" s="97"/>
      <c r="E566">
        <v>31</v>
      </c>
      <c r="F566">
        <v>28</v>
      </c>
      <c r="G566">
        <v>31</v>
      </c>
      <c r="H566">
        <v>30</v>
      </c>
      <c r="I566">
        <v>31</v>
      </c>
      <c r="J566">
        <v>30</v>
      </c>
      <c r="K566">
        <v>31</v>
      </c>
      <c r="L566">
        <v>31</v>
      </c>
      <c r="M566">
        <v>30</v>
      </c>
      <c r="N566">
        <v>31</v>
      </c>
      <c r="O566">
        <v>30</v>
      </c>
      <c r="P566">
        <v>31</v>
      </c>
      <c r="Q566">
        <f t="shared" si="320"/>
        <v>365</v>
      </c>
      <c r="R566" s="113">
        <f>VLOOKUP(B566,'Общие показания'!A:H,8,0)</f>
        <v>0.53464785761562861</v>
      </c>
      <c r="S566" s="117">
        <f>VLOOKUP(B566,'Общие показания'!A:P,16,0)</f>
        <v>3.933352142384372</v>
      </c>
      <c r="T566" s="50">
        <f t="shared" si="289"/>
        <v>0</v>
      </c>
      <c r="U566" s="50">
        <f t="shared" si="290"/>
        <v>0</v>
      </c>
      <c r="V566" s="50">
        <f t="shared" si="291"/>
        <v>0</v>
      </c>
      <c r="W566" s="50">
        <f t="shared" si="292"/>
        <v>0.53464785761562861</v>
      </c>
      <c r="X566" s="50">
        <f t="shared" si="293"/>
        <v>0</v>
      </c>
      <c r="Y566" s="50"/>
      <c r="Z566" s="50"/>
      <c r="AA566" s="50"/>
      <c r="AB566" s="50"/>
      <c r="AC566" s="50"/>
      <c r="AD566" s="50">
        <f t="shared" si="294"/>
        <v>1.5095200017748436</v>
      </c>
      <c r="AE566" s="50">
        <f t="shared" si="295"/>
        <v>1.0548353722346928</v>
      </c>
      <c r="AF566" s="50">
        <f t="shared" si="296"/>
        <v>1.3689967683748354</v>
      </c>
      <c r="AG566" s="50">
        <f t="shared" si="288"/>
        <v>0</v>
      </c>
      <c r="AI566" s="50">
        <f t="shared" si="297"/>
        <v>0</v>
      </c>
      <c r="AJ566" s="50">
        <f t="shared" si="298"/>
        <v>0</v>
      </c>
      <c r="AK566" s="50">
        <f t="shared" si="299"/>
        <v>0</v>
      </c>
      <c r="AL566" s="50">
        <f t="shared" si="300"/>
        <v>0.53138182069408046</v>
      </c>
      <c r="AR566" s="50">
        <f t="shared" si="301"/>
        <v>0.65532351008728151</v>
      </c>
      <c r="AS566" s="50">
        <f t="shared" si="302"/>
        <v>0.70468745765341612</v>
      </c>
      <c r="AT566" s="50">
        <f t="shared" si="303"/>
        <v>1.0152738808059854</v>
      </c>
      <c r="AV566" s="49">
        <f t="shared" si="304"/>
        <v>0</v>
      </c>
      <c r="AW566" s="49">
        <f t="shared" si="305"/>
        <v>0</v>
      </c>
      <c r="AX566" s="49">
        <f t="shared" si="306"/>
        <v>0</v>
      </c>
      <c r="AY566" s="49">
        <f t="shared" si="307"/>
        <v>2861.6074272674509</v>
      </c>
      <c r="AZ566" s="49">
        <f t="shared" si="308"/>
        <v>0</v>
      </c>
      <c r="BA566" s="49">
        <f t="shared" si="309"/>
        <v>0</v>
      </c>
      <c r="BB566" s="49">
        <f t="shared" si="310"/>
        <v>0</v>
      </c>
      <c r="BC566" s="49">
        <f t="shared" si="311"/>
        <v>0</v>
      </c>
      <c r="BD566" s="49">
        <f t="shared" si="312"/>
        <v>0</v>
      </c>
      <c r="BE566" s="49">
        <f t="shared" si="313"/>
        <v>5811.2193295022144</v>
      </c>
      <c r="BF566" s="49">
        <f t="shared" si="314"/>
        <v>4723.1927036384441</v>
      </c>
      <c r="BG566" s="49">
        <f t="shared" si="315"/>
        <v>6400.2407598350292</v>
      </c>
      <c r="BH566" s="73">
        <f t="shared" si="316"/>
        <v>19796.260220243137</v>
      </c>
      <c r="BI566" s="49">
        <f>VLOOKUP(A566,'1_12'!B:Q,16,0)</f>
        <v>30537.269999999997</v>
      </c>
      <c r="BJ566" s="74">
        <f t="shared" si="317"/>
        <v>-10741.00977975686</v>
      </c>
      <c r="BK566" s="50">
        <f t="shared" si="318"/>
        <v>7.7791842502539692E-3</v>
      </c>
    </row>
    <row r="567" spans="1:63" x14ac:dyDescent="0.3">
      <c r="A567" s="79" t="s">
        <v>2039</v>
      </c>
      <c r="B567" s="79" t="s">
        <v>358</v>
      </c>
      <c r="C567" s="79">
        <f>VLOOKUP(B567,Площадь!D:E,2,0)</f>
        <v>50.1</v>
      </c>
      <c r="D567" s="97"/>
      <c r="E567">
        <v>31</v>
      </c>
      <c r="F567">
        <v>28</v>
      </c>
      <c r="G567">
        <v>31</v>
      </c>
      <c r="H567">
        <v>30</v>
      </c>
      <c r="I567">
        <v>31</v>
      </c>
      <c r="J567">
        <v>30</v>
      </c>
      <c r="K567">
        <v>31</v>
      </c>
      <c r="L567">
        <v>31</v>
      </c>
      <c r="M567">
        <v>30</v>
      </c>
      <c r="N567">
        <v>31</v>
      </c>
      <c r="O567">
        <v>30</v>
      </c>
      <c r="P567">
        <v>31</v>
      </c>
      <c r="Q567">
        <f t="shared" si="320"/>
        <v>365</v>
      </c>
      <c r="R567" s="113">
        <f>VLOOKUP(B567,'Общие показания'!A:H,8,0)</f>
        <v>0</v>
      </c>
      <c r="S567" s="117">
        <f>VLOOKUP(B567,'Общие показания'!A:P,16,0)</f>
        <v>1.6820000000000004</v>
      </c>
      <c r="T567" s="50">
        <f t="shared" si="289"/>
        <v>0</v>
      </c>
      <c r="U567" s="50">
        <f t="shared" si="290"/>
        <v>0</v>
      </c>
      <c r="V567" s="50">
        <f t="shared" si="291"/>
        <v>0</v>
      </c>
      <c r="W567" s="50">
        <f t="shared" si="292"/>
        <v>0</v>
      </c>
      <c r="X567" s="50">
        <f t="shared" si="293"/>
        <v>0</v>
      </c>
      <c r="Y567" s="50"/>
      <c r="Z567" s="50"/>
      <c r="AA567" s="50"/>
      <c r="AB567" s="50"/>
      <c r="AC567" s="50"/>
      <c r="AD567" s="50">
        <f t="shared" si="294"/>
        <v>0.64550860209687577</v>
      </c>
      <c r="AE567" s="50">
        <f t="shared" si="295"/>
        <v>0.45107405385352184</v>
      </c>
      <c r="AF567" s="50">
        <f t="shared" si="296"/>
        <v>0.58541734404960266</v>
      </c>
      <c r="AG567" s="50">
        <f t="shared" si="288"/>
        <v>0</v>
      </c>
      <c r="AI567" s="50">
        <f t="shared" si="297"/>
        <v>0</v>
      </c>
      <c r="AJ567" s="50">
        <f t="shared" si="298"/>
        <v>0</v>
      </c>
      <c r="AK567" s="50">
        <f t="shared" si="299"/>
        <v>0</v>
      </c>
      <c r="AL567" s="50">
        <f t="shared" si="300"/>
        <v>0.33699024325029664</v>
      </c>
      <c r="AR567" s="50">
        <f t="shared" si="301"/>
        <v>0.41559123867560516</v>
      </c>
      <c r="AS567" s="50">
        <f t="shared" si="302"/>
        <v>0.44689672947387532</v>
      </c>
      <c r="AT567" s="50">
        <f t="shared" si="303"/>
        <v>0.64386356238455522</v>
      </c>
      <c r="AV567" s="49">
        <f t="shared" si="304"/>
        <v>0</v>
      </c>
      <c r="AW567" s="49">
        <f t="shared" si="305"/>
        <v>0</v>
      </c>
      <c r="AX567" s="49">
        <f t="shared" si="306"/>
        <v>0</v>
      </c>
      <c r="AY567" s="49">
        <f t="shared" si="307"/>
        <v>904.60312937136632</v>
      </c>
      <c r="AZ567" s="49">
        <f t="shared" si="308"/>
        <v>0</v>
      </c>
      <c r="BA567" s="49">
        <f t="shared" si="309"/>
        <v>0</v>
      </c>
      <c r="BB567" s="49">
        <f t="shared" si="310"/>
        <v>0</v>
      </c>
      <c r="BC567" s="49">
        <f t="shared" si="311"/>
        <v>0</v>
      </c>
      <c r="BD567" s="49">
        <f t="shared" si="312"/>
        <v>0</v>
      </c>
      <c r="BE567" s="49">
        <f t="shared" si="313"/>
        <v>2848.373968576017</v>
      </c>
      <c r="BF567" s="49">
        <f t="shared" si="314"/>
        <v>2410.4768519327317</v>
      </c>
      <c r="BG567" s="49">
        <f t="shared" si="315"/>
        <v>3299.832493995596</v>
      </c>
      <c r="BH567" s="73">
        <f t="shared" si="316"/>
        <v>9463.2864438757115</v>
      </c>
      <c r="BI567" s="49">
        <f>VLOOKUP(A567,'1_12'!B:Q,16,0)</f>
        <v>19366.02</v>
      </c>
      <c r="BJ567" s="74">
        <f t="shared" si="317"/>
        <v>-9902.733556124289</v>
      </c>
      <c r="BK567" s="50">
        <f t="shared" si="318"/>
        <v>5.863841939095696E-3</v>
      </c>
    </row>
    <row r="568" spans="1:63" x14ac:dyDescent="0.3">
      <c r="A568" s="79" t="s">
        <v>2326</v>
      </c>
      <c r="B568" s="79" t="s">
        <v>112</v>
      </c>
      <c r="C568" s="79">
        <f>VLOOKUP(B568,Площадь!D:E,2,0)</f>
        <v>49.8</v>
      </c>
      <c r="D568" s="97"/>
      <c r="E568">
        <v>31</v>
      </c>
      <c r="F568">
        <v>28</v>
      </c>
      <c r="G568">
        <v>31</v>
      </c>
      <c r="H568">
        <v>30</v>
      </c>
      <c r="I568">
        <v>31</v>
      </c>
      <c r="J568">
        <v>30</v>
      </c>
      <c r="K568">
        <v>31</v>
      </c>
      <c r="L568">
        <v>31</v>
      </c>
      <c r="M568">
        <v>30</v>
      </c>
      <c r="N568">
        <v>31</v>
      </c>
      <c r="O568">
        <v>30</v>
      </c>
      <c r="P568">
        <v>31</v>
      </c>
      <c r="Q568">
        <f t="shared" si="320"/>
        <v>365</v>
      </c>
      <c r="R568" s="113">
        <f>VLOOKUP(B568,'Общие показания'!A:H,8,0)</f>
        <v>0</v>
      </c>
      <c r="S568" s="117">
        <f>VLOOKUP(B568,'Общие показания'!A:P,16,0)</f>
        <v>1.0150000000000006</v>
      </c>
      <c r="T568" s="50">
        <f t="shared" si="289"/>
        <v>0</v>
      </c>
      <c r="U568" s="50">
        <f t="shared" si="290"/>
        <v>0</v>
      </c>
      <c r="V568" s="50">
        <f t="shared" si="291"/>
        <v>0</v>
      </c>
      <c r="W568" s="50">
        <f t="shared" si="292"/>
        <v>0</v>
      </c>
      <c r="X568" s="50">
        <f t="shared" si="293"/>
        <v>0</v>
      </c>
      <c r="Y568" s="50"/>
      <c r="Z568" s="50"/>
      <c r="AA568" s="50"/>
      <c r="AB568" s="50"/>
      <c r="AC568" s="50"/>
      <c r="AD568" s="50">
        <f t="shared" si="294"/>
        <v>0.38953105298949414</v>
      </c>
      <c r="AE568" s="50">
        <f t="shared" si="295"/>
        <v>0.27219986008402186</v>
      </c>
      <c r="AF568" s="50">
        <f t="shared" si="296"/>
        <v>0.35326908692648451</v>
      </c>
      <c r="AG568" s="50">
        <f t="shared" si="288"/>
        <v>0</v>
      </c>
      <c r="AI568" s="50">
        <f t="shared" si="297"/>
        <v>0</v>
      </c>
      <c r="AJ568" s="50">
        <f t="shared" si="298"/>
        <v>0</v>
      </c>
      <c r="AK568" s="50">
        <f t="shared" si="299"/>
        <v>0</v>
      </c>
      <c r="AL568" s="50">
        <f t="shared" si="300"/>
        <v>0.33497233760209122</v>
      </c>
      <c r="AR568" s="50">
        <f t="shared" si="301"/>
        <v>0.4131026683841344</v>
      </c>
      <c r="AS568" s="50">
        <f t="shared" si="302"/>
        <v>0.4442207011536724</v>
      </c>
      <c r="AT568" s="50">
        <f t="shared" si="303"/>
        <v>0.64000809195111474</v>
      </c>
      <c r="AV568" s="49">
        <f t="shared" si="304"/>
        <v>0</v>
      </c>
      <c r="AW568" s="49">
        <f t="shared" si="305"/>
        <v>0</v>
      </c>
      <c r="AX568" s="49">
        <f t="shared" si="306"/>
        <v>0</v>
      </c>
      <c r="AY568" s="49">
        <f t="shared" si="307"/>
        <v>899.1863441655496</v>
      </c>
      <c r="AZ568" s="49">
        <f t="shared" si="308"/>
        <v>0</v>
      </c>
      <c r="BA568" s="49">
        <f t="shared" si="309"/>
        <v>0</v>
      </c>
      <c r="BB568" s="49">
        <f t="shared" si="310"/>
        <v>0</v>
      </c>
      <c r="BC568" s="49">
        <f t="shared" si="311"/>
        <v>0</v>
      </c>
      <c r="BD568" s="49">
        <f t="shared" si="312"/>
        <v>0</v>
      </c>
      <c r="BE568" s="49">
        <f t="shared" si="313"/>
        <v>2154.5578563065137</v>
      </c>
      <c r="BF568" s="49">
        <f t="shared" si="314"/>
        <v>1923.130697764017</v>
      </c>
      <c r="BG568" s="49">
        <f t="shared" si="315"/>
        <v>2666.3135278918726</v>
      </c>
      <c r="BH568" s="73">
        <f t="shared" si="316"/>
        <v>7643.1884261279529</v>
      </c>
      <c r="BI568" s="49">
        <f>VLOOKUP(A568,'1_12'!B:Q,16,0)</f>
        <v>19250.100000000002</v>
      </c>
      <c r="BJ568" s="74">
        <f t="shared" si="317"/>
        <v>-11606.91157387205</v>
      </c>
      <c r="BK568" s="50">
        <f t="shared" si="318"/>
        <v>4.7645645901790729E-3</v>
      </c>
    </row>
    <row r="569" spans="1:63" x14ac:dyDescent="0.3">
      <c r="A569" s="79" t="s">
        <v>693</v>
      </c>
      <c r="B569" s="79" t="s">
        <v>169</v>
      </c>
      <c r="C569" s="79">
        <f>VLOOKUP(B569,Площадь!D:E,2,0)</f>
        <v>72.400000000000006</v>
      </c>
      <c r="D569" s="97"/>
      <c r="E569">
        <v>31</v>
      </c>
      <c r="F569">
        <v>28</v>
      </c>
      <c r="G569">
        <v>31</v>
      </c>
      <c r="H569">
        <v>30</v>
      </c>
      <c r="I569">
        <v>31</v>
      </c>
      <c r="J569">
        <v>30</v>
      </c>
      <c r="K569">
        <v>31</v>
      </c>
      <c r="L569">
        <v>31</v>
      </c>
      <c r="M569">
        <v>30</v>
      </c>
      <c r="N569">
        <v>31</v>
      </c>
      <c r="O569">
        <v>30</v>
      </c>
      <c r="P569">
        <v>31</v>
      </c>
      <c r="Q569">
        <f t="shared" si="320"/>
        <v>365</v>
      </c>
      <c r="R569" s="113">
        <f>VLOOKUP(B569,'Общие показания'!A:H,8,0)</f>
        <v>0.48998107457432294</v>
      </c>
      <c r="S569" s="117">
        <f>VLOOKUP(B569,'Общие показания'!A:P,16,0)</f>
        <v>0</v>
      </c>
      <c r="T569" s="50">
        <f t="shared" si="289"/>
        <v>0</v>
      </c>
      <c r="U569" s="50">
        <f t="shared" si="290"/>
        <v>0</v>
      </c>
      <c r="V569" s="50">
        <f t="shared" si="291"/>
        <v>0</v>
      </c>
      <c r="W569" s="50">
        <f t="shared" si="292"/>
        <v>0.48998107457432294</v>
      </c>
      <c r="X569" s="50">
        <f t="shared" si="293"/>
        <v>0</v>
      </c>
      <c r="Y569" s="50"/>
      <c r="Z569" s="50"/>
      <c r="AA569" s="50"/>
      <c r="AB569" s="50"/>
      <c r="AC569" s="50"/>
      <c r="AD569" s="50">
        <f t="shared" si="294"/>
        <v>0</v>
      </c>
      <c r="AE569" s="50">
        <f t="shared" si="295"/>
        <v>0</v>
      </c>
      <c r="AF569" s="50">
        <f t="shared" si="296"/>
        <v>0</v>
      </c>
      <c r="AG569" s="50">
        <f t="shared" si="288"/>
        <v>0</v>
      </c>
      <c r="AI569" s="50">
        <f t="shared" si="297"/>
        <v>0</v>
      </c>
      <c r="AJ569" s="50">
        <f t="shared" si="298"/>
        <v>0</v>
      </c>
      <c r="AK569" s="50">
        <f t="shared" si="299"/>
        <v>0</v>
      </c>
      <c r="AL569" s="50">
        <f t="shared" si="300"/>
        <v>0.48698789643356244</v>
      </c>
      <c r="AR569" s="50">
        <f t="shared" si="301"/>
        <v>0.60057496367492647</v>
      </c>
      <c r="AS569" s="50">
        <f t="shared" si="302"/>
        <v>0.64581483460895361</v>
      </c>
      <c r="AT569" s="50">
        <f t="shared" si="303"/>
        <v>0.93045353127029551</v>
      </c>
      <c r="AV569" s="49">
        <f t="shared" si="304"/>
        <v>0</v>
      </c>
      <c r="AW569" s="49">
        <f t="shared" si="305"/>
        <v>0</v>
      </c>
      <c r="AX569" s="49">
        <f t="shared" si="306"/>
        <v>0</v>
      </c>
      <c r="AY569" s="49">
        <f t="shared" si="307"/>
        <v>2622.5364270147275</v>
      </c>
      <c r="AZ569" s="49">
        <f t="shared" si="308"/>
        <v>0</v>
      </c>
      <c r="BA569" s="49">
        <f t="shared" si="309"/>
        <v>0</v>
      </c>
      <c r="BB569" s="49">
        <f t="shared" si="310"/>
        <v>0</v>
      </c>
      <c r="BC569" s="49">
        <f t="shared" si="311"/>
        <v>0</v>
      </c>
      <c r="BD569" s="49">
        <f t="shared" si="312"/>
        <v>0</v>
      </c>
      <c r="BE569" s="49">
        <f t="shared" si="313"/>
        <v>1612.1594094904258</v>
      </c>
      <c r="BF569" s="49">
        <f t="shared" si="314"/>
        <v>1733.5995094308907</v>
      </c>
      <c r="BG569" s="49">
        <f t="shared" si="315"/>
        <v>2497.6722412007307</v>
      </c>
      <c r="BH569" s="73">
        <f t="shared" si="316"/>
        <v>8465.9675871367745</v>
      </c>
      <c r="BI569" s="49">
        <f>VLOOKUP(A569,'1_12'!B:Q,16,0)</f>
        <v>27986.040000000005</v>
      </c>
      <c r="BJ569" s="74">
        <f t="shared" si="317"/>
        <v>-19520.072412863228</v>
      </c>
      <c r="BK569" s="50">
        <f t="shared" si="318"/>
        <v>3.6300786148274183E-3</v>
      </c>
    </row>
    <row r="570" spans="1:63" x14ac:dyDescent="0.3">
      <c r="A570" s="79" t="s">
        <v>623</v>
      </c>
      <c r="B570" s="79" t="s">
        <v>130</v>
      </c>
      <c r="C570" s="79">
        <f>VLOOKUP(B570,Площадь!D:E,2,0)</f>
        <v>79</v>
      </c>
      <c r="D570" s="97"/>
      <c r="E570">
        <v>31</v>
      </c>
      <c r="F570">
        <v>28</v>
      </c>
      <c r="G570">
        <v>31</v>
      </c>
      <c r="H570">
        <v>30</v>
      </c>
      <c r="I570">
        <v>31</v>
      </c>
      <c r="J570">
        <v>30</v>
      </c>
      <c r="K570">
        <v>31</v>
      </c>
      <c r="L570">
        <v>31</v>
      </c>
      <c r="M570">
        <v>30</v>
      </c>
      <c r="N570">
        <v>31</v>
      </c>
      <c r="O570">
        <v>30</v>
      </c>
      <c r="P570">
        <v>31</v>
      </c>
      <c r="Q570">
        <f t="shared" si="320"/>
        <v>365</v>
      </c>
      <c r="R570" s="113">
        <f>VLOOKUP(B570,'Общие показания'!A:H,8,0)</f>
        <v>0.53464785761562861</v>
      </c>
      <c r="S570" s="117">
        <f>VLOOKUP(B570,'Общие показания'!A:P,16,0)</f>
        <v>4.8223521423843714</v>
      </c>
      <c r="T570" s="50">
        <f t="shared" si="289"/>
        <v>0</v>
      </c>
      <c r="U570" s="50">
        <f t="shared" si="290"/>
        <v>0</v>
      </c>
      <c r="V570" s="50">
        <f t="shared" si="291"/>
        <v>0</v>
      </c>
      <c r="W570" s="50">
        <f t="shared" si="292"/>
        <v>0.53464785761562861</v>
      </c>
      <c r="X570" s="50">
        <f t="shared" si="293"/>
        <v>0</v>
      </c>
      <c r="Y570" s="50"/>
      <c r="Z570" s="50"/>
      <c r="AA570" s="50"/>
      <c r="AB570" s="50"/>
      <c r="AC570" s="50"/>
      <c r="AD570" s="50">
        <f t="shared" si="294"/>
        <v>1.850695475772538</v>
      </c>
      <c r="AE570" s="50">
        <f t="shared" si="295"/>
        <v>1.2932449048600081</v>
      </c>
      <c r="AF570" s="50">
        <f t="shared" si="296"/>
        <v>1.678411761751825</v>
      </c>
      <c r="AG570" s="50">
        <f t="shared" si="288"/>
        <v>0</v>
      </c>
      <c r="AI570" s="50">
        <f t="shared" si="297"/>
        <v>0</v>
      </c>
      <c r="AJ570" s="50">
        <f t="shared" si="298"/>
        <v>0</v>
      </c>
      <c r="AK570" s="50">
        <f t="shared" si="299"/>
        <v>0</v>
      </c>
      <c r="AL570" s="50">
        <f t="shared" si="300"/>
        <v>0.53138182069408046</v>
      </c>
      <c r="AR570" s="50">
        <f t="shared" si="301"/>
        <v>0.65532351008728151</v>
      </c>
      <c r="AS570" s="50">
        <f t="shared" si="302"/>
        <v>0.70468745765341612</v>
      </c>
      <c r="AT570" s="50">
        <f t="shared" si="303"/>
        <v>1.0152738808059854</v>
      </c>
      <c r="AV570" s="49">
        <f t="shared" si="304"/>
        <v>0</v>
      </c>
      <c r="AW570" s="49">
        <f t="shared" si="305"/>
        <v>0</v>
      </c>
      <c r="AX570" s="49">
        <f t="shared" si="306"/>
        <v>0</v>
      </c>
      <c r="AY570" s="49">
        <f t="shared" si="307"/>
        <v>2861.6074272674509</v>
      </c>
      <c r="AZ570" s="49">
        <f t="shared" si="308"/>
        <v>0</v>
      </c>
      <c r="BA570" s="49">
        <f t="shared" si="309"/>
        <v>0</v>
      </c>
      <c r="BB570" s="49">
        <f t="shared" si="310"/>
        <v>0</v>
      </c>
      <c r="BC570" s="49">
        <f t="shared" si="311"/>
        <v>0</v>
      </c>
      <c r="BD570" s="49">
        <f t="shared" si="312"/>
        <v>0</v>
      </c>
      <c r="BE570" s="49">
        <f t="shared" si="313"/>
        <v>6727.0571248826654</v>
      </c>
      <c r="BF570" s="49">
        <f t="shared" si="314"/>
        <v>5363.1697166365357</v>
      </c>
      <c r="BG570" s="49">
        <f t="shared" si="315"/>
        <v>7230.8219914564843</v>
      </c>
      <c r="BH570" s="73">
        <f t="shared" si="316"/>
        <v>22182.656260243137</v>
      </c>
      <c r="BI570" s="49">
        <f>VLOOKUP(A570,'1_12'!B:Q,16,0)</f>
        <v>30537.269999999997</v>
      </c>
      <c r="BJ570" s="74">
        <f t="shared" si="317"/>
        <v>-8354.61373975686</v>
      </c>
      <c r="BK570" s="50">
        <f t="shared" si="318"/>
        <v>8.7169479633341374E-3</v>
      </c>
    </row>
    <row r="571" spans="1:63" x14ac:dyDescent="0.3">
      <c r="A571" s="79" t="s">
        <v>673</v>
      </c>
      <c r="B571" s="79" t="s">
        <v>326</v>
      </c>
      <c r="C571" s="79">
        <f>VLOOKUP(B571,Площадь!D:E,2,0)</f>
        <v>50.1</v>
      </c>
      <c r="D571" s="97"/>
      <c r="E571">
        <v>31</v>
      </c>
      <c r="F571">
        <v>28</v>
      </c>
      <c r="G571">
        <v>31</v>
      </c>
      <c r="H571">
        <v>30</v>
      </c>
      <c r="I571">
        <v>31</v>
      </c>
      <c r="J571">
        <v>30</v>
      </c>
      <c r="K571">
        <v>31</v>
      </c>
      <c r="L571">
        <v>31</v>
      </c>
      <c r="M571">
        <v>30</v>
      </c>
      <c r="N571">
        <v>31</v>
      </c>
      <c r="O571">
        <v>30</v>
      </c>
      <c r="P571">
        <v>31</v>
      </c>
      <c r="Q571">
        <f t="shared" si="320"/>
        <v>365</v>
      </c>
      <c r="R571" s="113">
        <f>VLOOKUP(B571,'Общие показания'!A:H,8,0)</f>
        <v>0.33906148944991127</v>
      </c>
      <c r="S571" s="117">
        <f>VLOOKUP(B571,'Общие показания'!A:P,16,0)</f>
        <v>1.6849385105500883</v>
      </c>
      <c r="T571" s="50">
        <f t="shared" si="289"/>
        <v>0</v>
      </c>
      <c r="U571" s="50">
        <f t="shared" si="290"/>
        <v>0</v>
      </c>
      <c r="V571" s="50">
        <f t="shared" si="291"/>
        <v>0</v>
      </c>
      <c r="W571" s="50">
        <f t="shared" si="292"/>
        <v>0.33906148944991127</v>
      </c>
      <c r="X571" s="50">
        <f t="shared" si="293"/>
        <v>0</v>
      </c>
      <c r="Y571" s="50"/>
      <c r="Z571" s="50"/>
      <c r="AA571" s="50"/>
      <c r="AB571" s="50"/>
      <c r="AC571" s="50"/>
      <c r="AD571" s="50">
        <f t="shared" si="294"/>
        <v>0.6466363273272171</v>
      </c>
      <c r="AE571" s="50">
        <f t="shared" si="295"/>
        <v>0.45186209539104827</v>
      </c>
      <c r="AF571" s="50">
        <f t="shared" si="296"/>
        <v>0.58644008783182278</v>
      </c>
      <c r="AG571" s="50">
        <f t="shared" si="288"/>
        <v>0</v>
      </c>
      <c r="AI571" s="50">
        <f t="shared" si="297"/>
        <v>0</v>
      </c>
      <c r="AJ571" s="50">
        <f t="shared" si="298"/>
        <v>0</v>
      </c>
      <c r="AK571" s="50">
        <f t="shared" si="299"/>
        <v>0</v>
      </c>
      <c r="AL571" s="50">
        <f t="shared" si="300"/>
        <v>0.33699024325029664</v>
      </c>
      <c r="AR571" s="50">
        <f t="shared" si="301"/>
        <v>0.41559123867560516</v>
      </c>
      <c r="AS571" s="50">
        <f t="shared" si="302"/>
        <v>0.44689672947387532</v>
      </c>
      <c r="AT571" s="50">
        <f t="shared" si="303"/>
        <v>0.64386356238455522</v>
      </c>
      <c r="AV571" s="49">
        <f t="shared" si="304"/>
        <v>0</v>
      </c>
      <c r="AW571" s="49">
        <f t="shared" si="305"/>
        <v>0</v>
      </c>
      <c r="AX571" s="49">
        <f t="shared" si="306"/>
        <v>0</v>
      </c>
      <c r="AY571" s="49">
        <f t="shared" si="307"/>
        <v>1814.7662291911302</v>
      </c>
      <c r="AZ571" s="49">
        <f t="shared" si="308"/>
        <v>0</v>
      </c>
      <c r="BA571" s="49">
        <f t="shared" si="309"/>
        <v>0</v>
      </c>
      <c r="BB571" s="49">
        <f t="shared" si="310"/>
        <v>0</v>
      </c>
      <c r="BC571" s="49">
        <f t="shared" si="311"/>
        <v>0</v>
      </c>
      <c r="BD571" s="49">
        <f t="shared" si="312"/>
        <v>0</v>
      </c>
      <c r="BE571" s="49">
        <f t="shared" si="313"/>
        <v>2851.4011890753359</v>
      </c>
      <c r="BF571" s="49">
        <f t="shared" si="314"/>
        <v>2412.5922391144068</v>
      </c>
      <c r="BG571" s="49">
        <f t="shared" si="315"/>
        <v>3302.5779064948365</v>
      </c>
      <c r="BH571" s="73">
        <f t="shared" si="316"/>
        <v>10381.33756387571</v>
      </c>
      <c r="BI571" s="49">
        <f>VLOOKUP(A571,'1_12'!B:Q,16,0)</f>
        <v>19366.02</v>
      </c>
      <c r="BJ571" s="74">
        <f t="shared" si="317"/>
        <v>-8984.6824361242907</v>
      </c>
      <c r="BK571" s="50">
        <f t="shared" si="318"/>
        <v>6.4327042145447969E-3</v>
      </c>
    </row>
    <row r="572" spans="1:63" x14ac:dyDescent="0.3">
      <c r="A572" s="79" t="s">
        <v>1212</v>
      </c>
      <c r="B572" s="79" t="s">
        <v>220</v>
      </c>
      <c r="C572" s="79">
        <f>VLOOKUP(B572,Площадь!D:E,2,0)</f>
        <v>49.8</v>
      </c>
      <c r="D572" s="97"/>
      <c r="E572">
        <v>31</v>
      </c>
      <c r="F572">
        <v>28</v>
      </c>
      <c r="G572">
        <v>31</v>
      </c>
      <c r="H572">
        <v>30</v>
      </c>
      <c r="I572">
        <v>31</v>
      </c>
      <c r="J572">
        <v>30</v>
      </c>
      <c r="K572">
        <v>31</v>
      </c>
      <c r="L572">
        <v>31</v>
      </c>
      <c r="M572">
        <v>30</v>
      </c>
      <c r="N572">
        <v>31</v>
      </c>
      <c r="O572">
        <v>30</v>
      </c>
      <c r="P572">
        <v>31</v>
      </c>
      <c r="Q572">
        <f t="shared" si="320"/>
        <v>365</v>
      </c>
      <c r="R572" s="113">
        <f>VLOOKUP(B572,'Общие показания'!A:H,8,0)</f>
        <v>0</v>
      </c>
      <c r="S572" s="117">
        <f>VLOOKUP(B572,'Общие показания'!A:P,16,0)</f>
        <v>2.3680000000000003</v>
      </c>
      <c r="T572" s="50">
        <f t="shared" si="289"/>
        <v>0</v>
      </c>
      <c r="U572" s="50">
        <f t="shared" si="290"/>
        <v>0</v>
      </c>
      <c r="V572" s="50">
        <f t="shared" si="291"/>
        <v>0</v>
      </c>
      <c r="W572" s="50">
        <f t="shared" si="292"/>
        <v>0</v>
      </c>
      <c r="X572" s="50">
        <f t="shared" si="293"/>
        <v>0</v>
      </c>
      <c r="Y572" s="50"/>
      <c r="Z572" s="50"/>
      <c r="AA572" s="50"/>
      <c r="AB572" s="50"/>
      <c r="AC572" s="50"/>
      <c r="AD572" s="50">
        <f t="shared" si="294"/>
        <v>0.90877786549667161</v>
      </c>
      <c r="AE572" s="50">
        <f t="shared" si="295"/>
        <v>0.63504361446203306</v>
      </c>
      <c r="AF572" s="50">
        <f t="shared" si="296"/>
        <v>0.82417852004129555</v>
      </c>
      <c r="AG572" s="50">
        <f t="shared" si="288"/>
        <v>0</v>
      </c>
      <c r="AI572" s="50">
        <f t="shared" si="297"/>
        <v>0</v>
      </c>
      <c r="AJ572" s="50">
        <f t="shared" si="298"/>
        <v>0</v>
      </c>
      <c r="AK572" s="50">
        <f t="shared" si="299"/>
        <v>0</v>
      </c>
      <c r="AL572" s="50">
        <f t="shared" si="300"/>
        <v>0.33497233760209122</v>
      </c>
      <c r="AR572" s="50">
        <f t="shared" si="301"/>
        <v>0.4131026683841344</v>
      </c>
      <c r="AS572" s="50">
        <f t="shared" si="302"/>
        <v>0.4442207011536724</v>
      </c>
      <c r="AT572" s="50">
        <f t="shared" si="303"/>
        <v>0.64000809195111474</v>
      </c>
      <c r="AV572" s="49">
        <f t="shared" si="304"/>
        <v>0</v>
      </c>
      <c r="AW572" s="49">
        <f t="shared" si="305"/>
        <v>0</v>
      </c>
      <c r="AX572" s="49">
        <f t="shared" si="306"/>
        <v>0</v>
      </c>
      <c r="AY572" s="49">
        <f t="shared" si="307"/>
        <v>899.1863441655496</v>
      </c>
      <c r="AZ572" s="49">
        <f t="shared" si="308"/>
        <v>0</v>
      </c>
      <c r="BA572" s="49">
        <f t="shared" si="309"/>
        <v>0</v>
      </c>
      <c r="BB572" s="49">
        <f t="shared" si="310"/>
        <v>0</v>
      </c>
      <c r="BC572" s="49">
        <f t="shared" si="311"/>
        <v>0</v>
      </c>
      <c r="BD572" s="49">
        <f t="shared" si="312"/>
        <v>0</v>
      </c>
      <c r="BE572" s="49">
        <f t="shared" si="313"/>
        <v>3548.4032299282803</v>
      </c>
      <c r="BF572" s="49">
        <f t="shared" si="314"/>
        <v>2897.1339582661749</v>
      </c>
      <c r="BG572" s="49">
        <f t="shared" si="315"/>
        <v>3930.4039737679468</v>
      </c>
      <c r="BH572" s="73">
        <f t="shared" si="316"/>
        <v>11275.127506127952</v>
      </c>
      <c r="BI572" s="49">
        <f>VLOOKUP(A572,'1_12'!B:Q,16,0)</f>
        <v>19250.100000000002</v>
      </c>
      <c r="BJ572" s="74">
        <f t="shared" si="317"/>
        <v>-7974.9724938720501</v>
      </c>
      <c r="BK572" s="50">
        <f t="shared" si="318"/>
        <v>7.0286208150786705E-3</v>
      </c>
    </row>
    <row r="573" spans="1:63" x14ac:dyDescent="0.3">
      <c r="A573" s="79" t="s">
        <v>1088</v>
      </c>
      <c r="B573" s="79" t="s">
        <v>227</v>
      </c>
      <c r="C573" s="79">
        <f>VLOOKUP(B573,Площадь!D:E,2,0)</f>
        <v>72.400000000000006</v>
      </c>
      <c r="D573" s="97"/>
      <c r="E573">
        <v>31</v>
      </c>
      <c r="F573">
        <v>28</v>
      </c>
      <c r="G573">
        <v>31</v>
      </c>
      <c r="H573">
        <v>30</v>
      </c>
      <c r="I573">
        <v>31</v>
      </c>
      <c r="J573">
        <v>30</v>
      </c>
      <c r="K573">
        <v>31</v>
      </c>
      <c r="L573">
        <v>31</v>
      </c>
      <c r="M573">
        <v>30</v>
      </c>
      <c r="N573">
        <v>31</v>
      </c>
      <c r="O573">
        <v>30</v>
      </c>
      <c r="P573">
        <v>31</v>
      </c>
      <c r="Q573">
        <f t="shared" si="320"/>
        <v>365</v>
      </c>
      <c r="R573" s="113">
        <f>VLOOKUP(B573,'Общие показания'!A:H,8,0)</f>
        <v>0.48998107457432294</v>
      </c>
      <c r="S573" s="117">
        <f>VLOOKUP(B573,'Общие показания'!A:P,16,0)</f>
        <v>4.3550189254256786</v>
      </c>
      <c r="T573" s="50">
        <f t="shared" si="289"/>
        <v>0</v>
      </c>
      <c r="U573" s="50">
        <f t="shared" si="290"/>
        <v>0</v>
      </c>
      <c r="V573" s="50">
        <f t="shared" si="291"/>
        <v>0</v>
      </c>
      <c r="W573" s="50">
        <f t="shared" si="292"/>
        <v>0.48998107457432294</v>
      </c>
      <c r="X573" s="50">
        <f t="shared" si="293"/>
        <v>0</v>
      </c>
      <c r="Y573" s="50"/>
      <c r="Z573" s="50"/>
      <c r="AA573" s="50"/>
      <c r="AB573" s="50"/>
      <c r="AC573" s="50"/>
      <c r="AD573" s="50">
        <f t="shared" si="294"/>
        <v>1.6713449338031909</v>
      </c>
      <c r="AE573" s="50">
        <f t="shared" si="295"/>
        <v>1.167916790309494</v>
      </c>
      <c r="AF573" s="50">
        <f t="shared" si="296"/>
        <v>1.5157572013129934</v>
      </c>
      <c r="AG573" s="50">
        <f t="shared" si="288"/>
        <v>0</v>
      </c>
      <c r="AI573" s="50">
        <f t="shared" si="297"/>
        <v>0</v>
      </c>
      <c r="AJ573" s="50">
        <f t="shared" si="298"/>
        <v>0</v>
      </c>
      <c r="AK573" s="50">
        <f t="shared" si="299"/>
        <v>0</v>
      </c>
      <c r="AL573" s="50">
        <f t="shared" si="300"/>
        <v>0.48698789643356244</v>
      </c>
      <c r="AR573" s="50">
        <f t="shared" si="301"/>
        <v>0.60057496367492647</v>
      </c>
      <c r="AS573" s="50">
        <f t="shared" si="302"/>
        <v>0.64581483460895361</v>
      </c>
      <c r="AT573" s="50">
        <f t="shared" si="303"/>
        <v>0.93045353127029551</v>
      </c>
      <c r="AV573" s="49">
        <f t="shared" si="304"/>
        <v>0</v>
      </c>
      <c r="AW573" s="49">
        <f t="shared" si="305"/>
        <v>0</v>
      </c>
      <c r="AX573" s="49">
        <f t="shared" si="306"/>
        <v>0</v>
      </c>
      <c r="AY573" s="49">
        <f t="shared" si="307"/>
        <v>2622.5364270147275</v>
      </c>
      <c r="AZ573" s="49">
        <f t="shared" si="308"/>
        <v>0</v>
      </c>
      <c r="BA573" s="49">
        <f t="shared" si="309"/>
        <v>0</v>
      </c>
      <c r="BB573" s="49">
        <f t="shared" si="310"/>
        <v>0</v>
      </c>
      <c r="BC573" s="49">
        <f t="shared" si="311"/>
        <v>0</v>
      </c>
      <c r="BD573" s="49">
        <f t="shared" si="312"/>
        <v>0</v>
      </c>
      <c r="BE573" s="49">
        <f t="shared" si="313"/>
        <v>6098.6508959943585</v>
      </c>
      <c r="BF573" s="49">
        <f t="shared" si="314"/>
        <v>4868.7086246660847</v>
      </c>
      <c r="BG573" s="49">
        <f t="shared" si="315"/>
        <v>6566.5102421172778</v>
      </c>
      <c r="BH573" s="73">
        <f t="shared" si="316"/>
        <v>20156.406189792448</v>
      </c>
      <c r="BI573" s="49">
        <f>VLOOKUP(A573,'1_12'!B:Q,16,0)</f>
        <v>27986.040000000005</v>
      </c>
      <c r="BJ573" s="74">
        <f t="shared" si="317"/>
        <v>-7829.633810207557</v>
      </c>
      <c r="BK573" s="50">
        <f t="shared" si="318"/>
        <v>8.6427615400411356E-3</v>
      </c>
    </row>
    <row r="574" spans="1:63" x14ac:dyDescent="0.3">
      <c r="A574" s="79" t="s">
        <v>1580</v>
      </c>
      <c r="B574" s="79" t="s">
        <v>296</v>
      </c>
      <c r="C574" s="79">
        <f>VLOOKUP(B574,Площадь!D:E,2,0)</f>
        <v>79</v>
      </c>
      <c r="D574" s="97"/>
      <c r="E574">
        <v>31</v>
      </c>
      <c r="F574">
        <v>28</v>
      </c>
      <c r="G574">
        <v>31</v>
      </c>
      <c r="H574">
        <v>30</v>
      </c>
      <c r="I574">
        <v>31</v>
      </c>
      <c r="J574">
        <v>30</v>
      </c>
      <c r="K574">
        <v>31</v>
      </c>
      <c r="L574">
        <v>31</v>
      </c>
      <c r="M574">
        <v>30</v>
      </c>
      <c r="N574">
        <v>31</v>
      </c>
      <c r="O574">
        <v>30</v>
      </c>
      <c r="P574">
        <v>31</v>
      </c>
      <c r="Q574">
        <f t="shared" si="320"/>
        <v>365</v>
      </c>
      <c r="R574" s="113">
        <f>VLOOKUP(B574,'Общие показания'!A:H,8,0)</f>
        <v>0.53464785761562861</v>
      </c>
      <c r="S574" s="117">
        <f>VLOOKUP(B574,'Общие показания'!A:P,16,0)</f>
        <v>1.5523521423843718</v>
      </c>
      <c r="T574" s="50">
        <f t="shared" si="289"/>
        <v>0</v>
      </c>
      <c r="U574" s="50">
        <f t="shared" si="290"/>
        <v>0</v>
      </c>
      <c r="V574" s="50">
        <f t="shared" si="291"/>
        <v>0</v>
      </c>
      <c r="W574" s="50">
        <f t="shared" si="292"/>
        <v>0.53464785761562861</v>
      </c>
      <c r="X574" s="50">
        <f t="shared" si="293"/>
        <v>0</v>
      </c>
      <c r="Y574" s="50"/>
      <c r="Z574" s="50"/>
      <c r="AA574" s="50"/>
      <c r="AB574" s="50"/>
      <c r="AC574" s="50"/>
      <c r="AD574" s="50">
        <f t="shared" si="294"/>
        <v>0.5957530686044149</v>
      </c>
      <c r="AE574" s="50">
        <f t="shared" si="295"/>
        <v>0.41630545414596787</v>
      </c>
      <c r="AF574" s="50">
        <f t="shared" si="296"/>
        <v>0.54029361963398892</v>
      </c>
      <c r="AG574" s="50">
        <f t="shared" si="288"/>
        <v>0</v>
      </c>
      <c r="AI574" s="50">
        <f t="shared" si="297"/>
        <v>0</v>
      </c>
      <c r="AJ574" s="50">
        <f t="shared" si="298"/>
        <v>0</v>
      </c>
      <c r="AK574" s="50">
        <f t="shared" si="299"/>
        <v>0</v>
      </c>
      <c r="AL574" s="50">
        <f t="shared" si="300"/>
        <v>0.53138182069408046</v>
      </c>
      <c r="AR574" s="50">
        <f t="shared" si="301"/>
        <v>0.65532351008728151</v>
      </c>
      <c r="AS574" s="50">
        <f t="shared" si="302"/>
        <v>0.70468745765341612</v>
      </c>
      <c r="AT574" s="50">
        <f t="shared" si="303"/>
        <v>1.0152738808059854</v>
      </c>
      <c r="AV574" s="49">
        <f t="shared" si="304"/>
        <v>0</v>
      </c>
      <c r="AW574" s="49">
        <f t="shared" si="305"/>
        <v>0</v>
      </c>
      <c r="AX574" s="49">
        <f t="shared" si="306"/>
        <v>0</v>
      </c>
      <c r="AY574" s="49">
        <f t="shared" si="307"/>
        <v>2861.6074272674509</v>
      </c>
      <c r="AZ574" s="49">
        <f t="shared" si="308"/>
        <v>0</v>
      </c>
      <c r="BA574" s="49">
        <f t="shared" si="309"/>
        <v>0</v>
      </c>
      <c r="BB574" s="49">
        <f t="shared" si="310"/>
        <v>0</v>
      </c>
      <c r="BC574" s="49">
        <f t="shared" si="311"/>
        <v>0</v>
      </c>
      <c r="BD574" s="49">
        <f t="shared" si="312"/>
        <v>0</v>
      </c>
      <c r="BE574" s="49">
        <f t="shared" si="313"/>
        <v>3358.3399247768425</v>
      </c>
      <c r="BF574" s="49">
        <f t="shared" si="314"/>
        <v>3009.1485327177948</v>
      </c>
      <c r="BG574" s="49">
        <f t="shared" si="315"/>
        <v>4175.7031754810496</v>
      </c>
      <c r="BH574" s="73">
        <f t="shared" si="316"/>
        <v>13404.799060243138</v>
      </c>
      <c r="BI574" s="49">
        <f>VLOOKUP(A574,'1_12'!B:Q,16,0)</f>
        <v>30537.269999999997</v>
      </c>
      <c r="BJ574" s="74">
        <f t="shared" si="317"/>
        <v>-17132.470939756859</v>
      </c>
      <c r="BK574" s="50">
        <f t="shared" si="318"/>
        <v>5.2675808747265438E-3</v>
      </c>
    </row>
    <row r="575" spans="1:63" x14ac:dyDescent="0.3">
      <c r="A575" s="79" t="s">
        <v>2391</v>
      </c>
      <c r="B575" s="79" t="s">
        <v>173</v>
      </c>
      <c r="C575" s="79">
        <f>VLOOKUP(B575,Площадь!D:E,2,0)</f>
        <v>36.700000000000003</v>
      </c>
      <c r="D575" s="97"/>
      <c r="E575">
        <v>31</v>
      </c>
      <c r="F575">
        <v>28</v>
      </c>
      <c r="G575">
        <v>31</v>
      </c>
      <c r="H575">
        <v>30</v>
      </c>
      <c r="I575">
        <v>31</v>
      </c>
      <c r="J575">
        <v>30</v>
      </c>
      <c r="K575">
        <v>31</v>
      </c>
      <c r="L575">
        <v>31</v>
      </c>
      <c r="M575">
        <v>30</v>
      </c>
      <c r="N575">
        <v>31</v>
      </c>
      <c r="O575">
        <v>30</v>
      </c>
      <c r="P575">
        <v>31</v>
      </c>
      <c r="Q575">
        <f t="shared" si="320"/>
        <v>365</v>
      </c>
      <c r="R575" s="113">
        <f>VLOOKUP(B575,'Общие показания'!A:H,8,0)</f>
        <v>0.24837438448726037</v>
      </c>
      <c r="S575" s="117">
        <f>VLOOKUP(B575,'Общие показания'!A:P,16,0)</f>
        <v>1.7446256155127395</v>
      </c>
      <c r="T575" s="50">
        <f t="shared" si="289"/>
        <v>0</v>
      </c>
      <c r="U575" s="50">
        <f t="shared" si="290"/>
        <v>0</v>
      </c>
      <c r="V575" s="50">
        <f t="shared" si="291"/>
        <v>0</v>
      </c>
      <c r="W575" s="50">
        <f t="shared" si="292"/>
        <v>0.2483743844872604</v>
      </c>
      <c r="X575" s="50">
        <f t="shared" si="293"/>
        <v>0</v>
      </c>
      <c r="Y575" s="50"/>
      <c r="Z575" s="50"/>
      <c r="AA575" s="50"/>
      <c r="AB575" s="50"/>
      <c r="AC575" s="50"/>
      <c r="AD575" s="50">
        <f t="shared" si="294"/>
        <v>0.6695427123971639</v>
      </c>
      <c r="AE575" s="50">
        <f t="shared" si="295"/>
        <v>0.46786881619858917</v>
      </c>
      <c r="AF575" s="50">
        <f t="shared" si="296"/>
        <v>0.60721408691698642</v>
      </c>
      <c r="AG575" s="50">
        <f t="shared" si="288"/>
        <v>0</v>
      </c>
      <c r="AI575" s="50">
        <f t="shared" si="297"/>
        <v>0</v>
      </c>
      <c r="AJ575" s="50">
        <f t="shared" si="298"/>
        <v>0</v>
      </c>
      <c r="AK575" s="50">
        <f t="shared" si="299"/>
        <v>0</v>
      </c>
      <c r="AL575" s="50">
        <f t="shared" si="300"/>
        <v>0.2468571242971235</v>
      </c>
      <c r="AR575" s="50">
        <f t="shared" si="301"/>
        <v>0.30443509898991439</v>
      </c>
      <c r="AS575" s="50">
        <f t="shared" si="302"/>
        <v>0.32736746450481485</v>
      </c>
      <c r="AT575" s="50">
        <f t="shared" si="303"/>
        <v>0.47165254969088183</v>
      </c>
      <c r="AV575" s="49">
        <f t="shared" si="304"/>
        <v>0</v>
      </c>
      <c r="AW575" s="49">
        <f t="shared" si="305"/>
        <v>0</v>
      </c>
      <c r="AX575" s="49">
        <f t="shared" si="306"/>
        <v>0</v>
      </c>
      <c r="AY575" s="49">
        <f t="shared" si="307"/>
        <v>1329.379652920449</v>
      </c>
      <c r="AZ575" s="49">
        <f t="shared" si="308"/>
        <v>0</v>
      </c>
      <c r="BA575" s="49">
        <f t="shared" si="309"/>
        <v>0</v>
      </c>
      <c r="BB575" s="49">
        <f t="shared" si="310"/>
        <v>0</v>
      </c>
      <c r="BC575" s="49">
        <f t="shared" si="311"/>
        <v>0</v>
      </c>
      <c r="BD575" s="49">
        <f t="shared" si="312"/>
        <v>0</v>
      </c>
      <c r="BE575" s="49">
        <f t="shared" si="313"/>
        <v>2614.5070777750175</v>
      </c>
      <c r="BF575" s="49">
        <f t="shared" si="314"/>
        <v>2134.7004624689898</v>
      </c>
      <c r="BG575" s="49">
        <f t="shared" si="315"/>
        <v>2896.0664446446976</v>
      </c>
      <c r="BH575" s="73">
        <f t="shared" si="316"/>
        <v>8974.6536378091532</v>
      </c>
      <c r="BI575" s="49">
        <f>VLOOKUP(A575,'1_12'!B:Q,16,0)</f>
        <v>14186.34</v>
      </c>
      <c r="BJ575" s="74">
        <f t="shared" si="317"/>
        <v>-5211.6863621908469</v>
      </c>
      <c r="BK575" s="50">
        <f t="shared" si="318"/>
        <v>7.5915355074539833E-3</v>
      </c>
    </row>
    <row r="576" spans="1:63" x14ac:dyDescent="0.3">
      <c r="A576" s="79" t="s">
        <v>1335</v>
      </c>
      <c r="B576" s="79" t="s">
        <v>230</v>
      </c>
      <c r="C576" s="79">
        <f>VLOOKUP(B576,Площадь!D:E,2,0)</f>
        <v>50.1</v>
      </c>
      <c r="D576" s="97"/>
      <c r="E576">
        <v>31</v>
      </c>
      <c r="F576">
        <v>28</v>
      </c>
      <c r="G576">
        <v>31</v>
      </c>
      <c r="H576">
        <v>30</v>
      </c>
      <c r="I576">
        <v>31</v>
      </c>
      <c r="J576">
        <v>30</v>
      </c>
      <c r="K576">
        <v>31</v>
      </c>
      <c r="L576">
        <v>31</v>
      </c>
      <c r="M576">
        <v>30</v>
      </c>
      <c r="N576">
        <v>31</v>
      </c>
      <c r="O576">
        <v>30</v>
      </c>
      <c r="P576">
        <v>31</v>
      </c>
      <c r="Q576">
        <f t="shared" si="320"/>
        <v>365</v>
      </c>
      <c r="R576" s="113">
        <f>VLOOKUP(B576,'Общие показания'!A:H,8,0)</f>
        <v>0.49099999999999999</v>
      </c>
      <c r="S576" s="117">
        <f>VLOOKUP(B576,'Общие показания'!A:P,16,0)</f>
        <v>1.472999999999999</v>
      </c>
      <c r="T576" s="50">
        <f t="shared" si="289"/>
        <v>0</v>
      </c>
      <c r="U576" s="50">
        <f t="shared" si="290"/>
        <v>0</v>
      </c>
      <c r="V576" s="50">
        <f t="shared" si="291"/>
        <v>0</v>
      </c>
      <c r="W576" s="50">
        <f t="shared" si="292"/>
        <v>0.49099999999999994</v>
      </c>
      <c r="X576" s="50">
        <f t="shared" si="293"/>
        <v>0</v>
      </c>
      <c r="Y576" s="50"/>
      <c r="Z576" s="50"/>
      <c r="AA576" s="50"/>
      <c r="AB576" s="50"/>
      <c r="AC576" s="50"/>
      <c r="AD576" s="50">
        <f t="shared" si="294"/>
        <v>0.56529974488031931</v>
      </c>
      <c r="AE576" s="50">
        <f t="shared" si="295"/>
        <v>0.39502501862439776</v>
      </c>
      <c r="AF576" s="50">
        <f t="shared" si="296"/>
        <v>0.51267523649528179</v>
      </c>
      <c r="AG576" s="50">
        <f t="shared" si="288"/>
        <v>0</v>
      </c>
      <c r="AI576" s="50">
        <f t="shared" si="297"/>
        <v>0</v>
      </c>
      <c r="AJ576" s="50">
        <f t="shared" si="298"/>
        <v>0</v>
      </c>
      <c r="AK576" s="50">
        <f t="shared" si="299"/>
        <v>0</v>
      </c>
      <c r="AL576" s="50">
        <f t="shared" si="300"/>
        <v>0.33699024325029664</v>
      </c>
      <c r="AR576" s="50">
        <f t="shared" si="301"/>
        <v>0.41559123867560516</v>
      </c>
      <c r="AS576" s="50">
        <f t="shared" si="302"/>
        <v>0.44689672947387532</v>
      </c>
      <c r="AT576" s="50">
        <f t="shared" si="303"/>
        <v>0.64386356238455522</v>
      </c>
      <c r="AV576" s="49">
        <f t="shared" si="304"/>
        <v>0</v>
      </c>
      <c r="AW576" s="49">
        <f t="shared" si="305"/>
        <v>0</v>
      </c>
      <c r="AX576" s="49">
        <f t="shared" si="306"/>
        <v>0</v>
      </c>
      <c r="AY576" s="49">
        <f t="shared" si="307"/>
        <v>2222.6238893713662</v>
      </c>
      <c r="AZ576" s="49">
        <f t="shared" si="308"/>
        <v>0</v>
      </c>
      <c r="BA576" s="49">
        <f t="shared" si="309"/>
        <v>0</v>
      </c>
      <c r="BB576" s="49">
        <f t="shared" si="310"/>
        <v>0</v>
      </c>
      <c r="BC576" s="49">
        <f t="shared" si="311"/>
        <v>0</v>
      </c>
      <c r="BD576" s="49">
        <f t="shared" si="312"/>
        <v>0</v>
      </c>
      <c r="BE576" s="49">
        <f t="shared" si="313"/>
        <v>2633.0645206181816</v>
      </c>
      <c r="BF576" s="49">
        <f t="shared" si="314"/>
        <v>2260.0210637250802</v>
      </c>
      <c r="BG576" s="49">
        <f t="shared" si="315"/>
        <v>3104.5664901610794</v>
      </c>
      <c r="BH576" s="73">
        <f t="shared" si="316"/>
        <v>10220.275963875707</v>
      </c>
      <c r="BI576" s="49">
        <f>VLOOKUP(A576,'1_12'!B:Q,16,0)</f>
        <v>19366.02</v>
      </c>
      <c r="BJ576" s="74">
        <f t="shared" si="317"/>
        <v>-9145.7440361242934</v>
      </c>
      <c r="BK576" s="50">
        <f t="shared" si="318"/>
        <v>6.3329038153431992E-3</v>
      </c>
    </row>
    <row r="577" spans="1:63" x14ac:dyDescent="0.3">
      <c r="A577" s="79" t="s">
        <v>597</v>
      </c>
      <c r="B577" s="79" t="s">
        <v>278</v>
      </c>
      <c r="C577" s="79">
        <f>VLOOKUP(B577,Площадь!D:E,2,0)</f>
        <v>49.8</v>
      </c>
      <c r="D577" s="97"/>
      <c r="E577">
        <v>31</v>
      </c>
      <c r="F577">
        <v>28</v>
      </c>
      <c r="G577">
        <v>31</v>
      </c>
      <c r="H577">
        <v>30</v>
      </c>
      <c r="I577">
        <v>31</v>
      </c>
      <c r="J577">
        <v>30</v>
      </c>
      <c r="K577">
        <v>31</v>
      </c>
      <c r="L577">
        <v>31</v>
      </c>
      <c r="M577">
        <v>30</v>
      </c>
      <c r="N577">
        <v>31</v>
      </c>
      <c r="O577">
        <v>30</v>
      </c>
      <c r="P577">
        <v>31</v>
      </c>
      <c r="Q577">
        <f t="shared" si="320"/>
        <v>365</v>
      </c>
      <c r="R577" s="113">
        <f>VLOOKUP(B577,'Общие показания'!A:H,8,0)</f>
        <v>0.33703118112985192</v>
      </c>
      <c r="S577" s="117">
        <f>VLOOKUP(B577,'Общие показания'!A:P,16,0)</f>
        <v>0.20896881887014818</v>
      </c>
      <c r="T577" s="50">
        <f t="shared" si="289"/>
        <v>0</v>
      </c>
      <c r="U577" s="50">
        <f t="shared" si="290"/>
        <v>0</v>
      </c>
      <c r="V577" s="50">
        <f t="shared" si="291"/>
        <v>0</v>
      </c>
      <c r="W577" s="50">
        <f t="shared" si="292"/>
        <v>0.33703118112985192</v>
      </c>
      <c r="X577" s="50">
        <f t="shared" si="293"/>
        <v>0</v>
      </c>
      <c r="Y577" s="50"/>
      <c r="Z577" s="50"/>
      <c r="AA577" s="50"/>
      <c r="AB577" s="50"/>
      <c r="AC577" s="50"/>
      <c r="AD577" s="50">
        <f t="shared" si="294"/>
        <v>8.019689069601936E-2</v>
      </c>
      <c r="AE577" s="50">
        <f t="shared" si="295"/>
        <v>5.6040673160963166E-2</v>
      </c>
      <c r="AF577" s="50">
        <f t="shared" si="296"/>
        <v>7.2731255013165644E-2</v>
      </c>
      <c r="AG577" s="50">
        <f t="shared" si="288"/>
        <v>0</v>
      </c>
      <c r="AI577" s="50">
        <f t="shared" si="297"/>
        <v>0</v>
      </c>
      <c r="AJ577" s="50">
        <f t="shared" si="298"/>
        <v>0</v>
      </c>
      <c r="AK577" s="50">
        <f t="shared" si="299"/>
        <v>0</v>
      </c>
      <c r="AL577" s="50">
        <f t="shared" si="300"/>
        <v>0.33497233760209122</v>
      </c>
      <c r="AR577" s="50">
        <f t="shared" si="301"/>
        <v>0.4131026683841344</v>
      </c>
      <c r="AS577" s="50">
        <f t="shared" si="302"/>
        <v>0.4442207011536724</v>
      </c>
      <c r="AT577" s="50">
        <f t="shared" si="303"/>
        <v>0.64000809195111474</v>
      </c>
      <c r="AV577" s="49">
        <f t="shared" si="304"/>
        <v>0</v>
      </c>
      <c r="AW577" s="49">
        <f t="shared" si="305"/>
        <v>0</v>
      </c>
      <c r="AX577" s="49">
        <f t="shared" si="306"/>
        <v>0</v>
      </c>
      <c r="AY577" s="49">
        <f t="shared" si="307"/>
        <v>1803.8993655432789</v>
      </c>
      <c r="AZ577" s="49">
        <f t="shared" si="308"/>
        <v>0</v>
      </c>
      <c r="BA577" s="49">
        <f t="shared" si="309"/>
        <v>0</v>
      </c>
      <c r="BB577" s="49">
        <f t="shared" si="310"/>
        <v>0</v>
      </c>
      <c r="BC577" s="49">
        <f t="shared" si="311"/>
        <v>0</v>
      </c>
      <c r="BD577" s="49">
        <f t="shared" si="312"/>
        <v>0</v>
      </c>
      <c r="BE577" s="49">
        <f t="shared" si="313"/>
        <v>1324.1936044124016</v>
      </c>
      <c r="BF577" s="49">
        <f t="shared" si="314"/>
        <v>1342.8816227552352</v>
      </c>
      <c r="BG577" s="49">
        <f t="shared" si="315"/>
        <v>1913.248993417036</v>
      </c>
      <c r="BH577" s="73">
        <f t="shared" si="316"/>
        <v>6384.2235861279523</v>
      </c>
      <c r="BI577" s="49">
        <f>VLOOKUP(A577,'1_12'!B:Q,16,0)</f>
        <v>19250.100000000002</v>
      </c>
      <c r="BJ577" s="74">
        <f t="shared" si="317"/>
        <v>-12865.876413872051</v>
      </c>
      <c r="BK577" s="50">
        <f t="shared" si="318"/>
        <v>3.9797586999514942E-3</v>
      </c>
    </row>
    <row r="578" spans="1:63" x14ac:dyDescent="0.3">
      <c r="A578" s="79" t="s">
        <v>2267</v>
      </c>
      <c r="B578" s="79" t="s">
        <v>313</v>
      </c>
      <c r="C578" s="79">
        <f>VLOOKUP(B578,Площадь!D:E,2,0)</f>
        <v>72.400000000000006</v>
      </c>
      <c r="D578" s="97"/>
      <c r="E578">
        <v>31</v>
      </c>
      <c r="F578">
        <v>28</v>
      </c>
      <c r="G578">
        <v>31</v>
      </c>
      <c r="H578">
        <v>30</v>
      </c>
      <c r="I578">
        <v>31</v>
      </c>
      <c r="J578">
        <v>30</v>
      </c>
      <c r="K578">
        <v>31</v>
      </c>
      <c r="L578">
        <v>31</v>
      </c>
      <c r="M578">
        <v>30</v>
      </c>
      <c r="N578">
        <v>31</v>
      </c>
      <c r="O578">
        <v>30</v>
      </c>
      <c r="P578">
        <v>31</v>
      </c>
      <c r="Q578">
        <f t="shared" si="320"/>
        <v>365</v>
      </c>
      <c r="R578" s="113">
        <f>VLOOKUP(B578,'Общие показания'!A:H,8,0)</f>
        <v>0</v>
      </c>
      <c r="S578" s="117">
        <f>VLOOKUP(B578,'Общие показания'!A:P,16,0)</f>
        <v>3.3569999999999993</v>
      </c>
      <c r="T578" s="50">
        <f t="shared" si="289"/>
        <v>0</v>
      </c>
      <c r="U578" s="50">
        <f t="shared" si="290"/>
        <v>0</v>
      </c>
      <c r="V578" s="50">
        <f t="shared" si="291"/>
        <v>0</v>
      </c>
      <c r="W578" s="50">
        <f t="shared" si="292"/>
        <v>0</v>
      </c>
      <c r="X578" s="50">
        <f t="shared" si="293"/>
        <v>0</v>
      </c>
      <c r="Y578" s="50"/>
      <c r="Z578" s="50"/>
      <c r="AA578" s="50"/>
      <c r="AB578" s="50"/>
      <c r="AC578" s="50"/>
      <c r="AD578" s="50">
        <f t="shared" si="294"/>
        <v>1.288330783138651</v>
      </c>
      <c r="AE578" s="50">
        <f t="shared" si="295"/>
        <v>0.9002708672926707</v>
      </c>
      <c r="AF578" s="50">
        <f t="shared" si="296"/>
        <v>1.1683983495686774</v>
      </c>
      <c r="AG578" s="50">
        <f t="shared" si="288"/>
        <v>0</v>
      </c>
      <c r="AI578" s="50">
        <f t="shared" si="297"/>
        <v>0</v>
      </c>
      <c r="AJ578" s="50">
        <f t="shared" si="298"/>
        <v>0</v>
      </c>
      <c r="AK578" s="50">
        <f t="shared" si="299"/>
        <v>0</v>
      </c>
      <c r="AL578" s="50">
        <f t="shared" si="300"/>
        <v>0.48698789643356244</v>
      </c>
      <c r="AR578" s="50">
        <f t="shared" si="301"/>
        <v>0.60057496367492647</v>
      </c>
      <c r="AS578" s="50">
        <f t="shared" si="302"/>
        <v>0.64581483460895361</v>
      </c>
      <c r="AT578" s="50">
        <f t="shared" si="303"/>
        <v>0.93045353127029551</v>
      </c>
      <c r="AV578" s="49">
        <f t="shared" si="304"/>
        <v>0</v>
      </c>
      <c r="AW578" s="49">
        <f t="shared" si="305"/>
        <v>0</v>
      </c>
      <c r="AX578" s="49">
        <f t="shared" si="306"/>
        <v>0</v>
      </c>
      <c r="AY578" s="49">
        <f t="shared" si="307"/>
        <v>1307.2508296703977</v>
      </c>
      <c r="AZ578" s="49">
        <f t="shared" si="308"/>
        <v>0</v>
      </c>
      <c r="BA578" s="49">
        <f t="shared" si="309"/>
        <v>0</v>
      </c>
      <c r="BB578" s="49">
        <f t="shared" si="310"/>
        <v>0</v>
      </c>
      <c r="BC578" s="49">
        <f t="shared" si="311"/>
        <v>0</v>
      </c>
      <c r="BD578" s="49">
        <f t="shared" si="312"/>
        <v>0</v>
      </c>
      <c r="BE578" s="49">
        <f t="shared" si="313"/>
        <v>5070.5030305164955</v>
      </c>
      <c r="BF578" s="49">
        <f t="shared" si="314"/>
        <v>4150.2506147566446</v>
      </c>
      <c r="BG578" s="49">
        <f t="shared" si="315"/>
        <v>5634.0740348489062</v>
      </c>
      <c r="BH578" s="73">
        <f t="shared" si="316"/>
        <v>16162.078509792442</v>
      </c>
      <c r="BI578" s="49">
        <f>VLOOKUP(A578,'1_12'!B:Q,16,0)</f>
        <v>27986.040000000005</v>
      </c>
      <c r="BJ578" s="74">
        <f t="shared" si="317"/>
        <v>-11823.961490207563</v>
      </c>
      <c r="BK578" s="50">
        <f t="shared" si="318"/>
        <v>6.9300543577206913E-3</v>
      </c>
    </row>
    <row r="579" spans="1:63" x14ac:dyDescent="0.3">
      <c r="A579" s="79" t="s">
        <v>1173</v>
      </c>
      <c r="B579" s="79" t="s">
        <v>110</v>
      </c>
      <c r="C579" s="79">
        <f>VLOOKUP(B579,Площадь!D:E,2,0)</f>
        <v>79</v>
      </c>
      <c r="D579" s="97"/>
      <c r="E579">
        <v>31</v>
      </c>
      <c r="F579">
        <v>28</v>
      </c>
      <c r="G579">
        <v>31</v>
      </c>
      <c r="H579">
        <v>30</v>
      </c>
      <c r="I579">
        <v>31</v>
      </c>
      <c r="J579">
        <v>30</v>
      </c>
      <c r="K579">
        <v>31</v>
      </c>
      <c r="L579">
        <v>31</v>
      </c>
      <c r="M579">
        <v>30</v>
      </c>
      <c r="N579">
        <v>31</v>
      </c>
      <c r="O579">
        <v>30</v>
      </c>
      <c r="P579">
        <v>31</v>
      </c>
      <c r="Q579">
        <f t="shared" si="320"/>
        <v>365</v>
      </c>
      <c r="R579" s="113">
        <f>VLOOKUP(B579,'Общие показания'!A:H,8,0)</f>
        <v>0.53464785761562861</v>
      </c>
      <c r="S579" s="117">
        <f>VLOOKUP(B579,'Общие показания'!A:P,16,0)</f>
        <v>1.866352142384371</v>
      </c>
      <c r="T579" s="50">
        <f t="shared" si="289"/>
        <v>0</v>
      </c>
      <c r="U579" s="50">
        <f t="shared" si="290"/>
        <v>0</v>
      </c>
      <c r="V579" s="50">
        <f t="shared" si="291"/>
        <v>0</v>
      </c>
      <c r="W579" s="50">
        <f t="shared" si="292"/>
        <v>0.53464785761562861</v>
      </c>
      <c r="X579" s="50">
        <f t="shared" si="293"/>
        <v>0</v>
      </c>
      <c r="Y579" s="50"/>
      <c r="Z579" s="50"/>
      <c r="AA579" s="50"/>
      <c r="AB579" s="50"/>
      <c r="AC579" s="50"/>
      <c r="AD579" s="50">
        <f t="shared" si="294"/>
        <v>0.71625824164746987</v>
      </c>
      <c r="AE579" s="50">
        <f t="shared" si="295"/>
        <v>0.5005130955906798</v>
      </c>
      <c r="AF579" s="50">
        <f t="shared" si="296"/>
        <v>0.6495808051462213</v>
      </c>
      <c r="AG579" s="50">
        <f t="shared" ref="AG579:AG642" si="321">S579-AD579-AE579-AF579</f>
        <v>0</v>
      </c>
      <c r="AI579" s="50">
        <f t="shared" si="297"/>
        <v>0</v>
      </c>
      <c r="AJ579" s="50">
        <f t="shared" si="298"/>
        <v>0</v>
      </c>
      <c r="AK579" s="50">
        <f t="shared" si="299"/>
        <v>0</v>
      </c>
      <c r="AL579" s="50">
        <f t="shared" si="300"/>
        <v>0.53138182069408046</v>
      </c>
      <c r="AR579" s="50">
        <f t="shared" si="301"/>
        <v>0.65532351008728151</v>
      </c>
      <c r="AS579" s="50">
        <f t="shared" si="302"/>
        <v>0.70468745765341612</v>
      </c>
      <c r="AT579" s="50">
        <f t="shared" si="303"/>
        <v>1.0152738808059854</v>
      </c>
      <c r="AV579" s="49">
        <f t="shared" si="304"/>
        <v>0</v>
      </c>
      <c r="AW579" s="49">
        <f t="shared" si="305"/>
        <v>0</v>
      </c>
      <c r="AX579" s="49">
        <f t="shared" si="306"/>
        <v>0</v>
      </c>
      <c r="AY579" s="49">
        <f t="shared" si="307"/>
        <v>2861.6074272674509</v>
      </c>
      <c r="AZ579" s="49">
        <f t="shared" si="308"/>
        <v>0</v>
      </c>
      <c r="BA579" s="49">
        <f t="shared" si="309"/>
        <v>0</v>
      </c>
      <c r="BB579" s="49">
        <f t="shared" si="310"/>
        <v>0</v>
      </c>
      <c r="BC579" s="49">
        <f t="shared" si="311"/>
        <v>0</v>
      </c>
      <c r="BD579" s="49">
        <f t="shared" si="312"/>
        <v>0</v>
      </c>
      <c r="BE579" s="49">
        <f t="shared" si="313"/>
        <v>3681.8191910866972</v>
      </c>
      <c r="BF579" s="49">
        <f t="shared" si="314"/>
        <v>3235.1921571063212</v>
      </c>
      <c r="BG579" s="49">
        <f t="shared" si="315"/>
        <v>4469.0693247826657</v>
      </c>
      <c r="BH579" s="73">
        <f t="shared" si="316"/>
        <v>14247.688100243135</v>
      </c>
      <c r="BI579" s="49">
        <f>VLOOKUP(A579,'1_12'!B:Q,16,0)</f>
        <v>30537.269999999997</v>
      </c>
      <c r="BJ579" s="74">
        <f t="shared" si="317"/>
        <v>-16289.581899756862</v>
      </c>
      <c r="BK579" s="50">
        <f t="shared" si="318"/>
        <v>5.5988045034185271E-3</v>
      </c>
    </row>
    <row r="580" spans="1:63" x14ac:dyDescent="0.3">
      <c r="A580" s="79" t="s">
        <v>1195</v>
      </c>
      <c r="B580" s="79" t="s">
        <v>275</v>
      </c>
      <c r="C580" s="79">
        <f>VLOOKUP(B580,Площадь!D:E,2,0)</f>
        <v>50.1</v>
      </c>
      <c r="D580" s="97"/>
      <c r="E580">
        <v>31</v>
      </c>
      <c r="F580">
        <v>28</v>
      </c>
      <c r="G580">
        <v>31</v>
      </c>
      <c r="H580">
        <v>30</v>
      </c>
      <c r="I580">
        <v>31</v>
      </c>
      <c r="J580">
        <v>30</v>
      </c>
      <c r="K580">
        <v>31</v>
      </c>
      <c r="L580">
        <v>31</v>
      </c>
      <c r="M580">
        <v>30</v>
      </c>
      <c r="N580">
        <v>31</v>
      </c>
      <c r="O580">
        <v>30</v>
      </c>
      <c r="P580">
        <v>31</v>
      </c>
      <c r="Q580">
        <f t="shared" si="320"/>
        <v>365</v>
      </c>
      <c r="R580" s="113">
        <f>VLOOKUP(B580,'Общие показания'!A:H,8,0)</f>
        <v>0</v>
      </c>
      <c r="S580" s="117">
        <f>VLOOKUP(B580,'Общие показания'!A:P,16,0)</f>
        <v>1.0360000000000005</v>
      </c>
      <c r="T580" s="50">
        <f t="shared" ref="T580:T643" si="322">R580*$T$1/31*E580</f>
        <v>0</v>
      </c>
      <c r="U580" s="50">
        <f t="shared" ref="U580:U643" si="323">R580*$U$1/28*F580</f>
        <v>0</v>
      </c>
      <c r="V580" s="50">
        <f t="shared" ref="V580:V643" si="324">R580*$V$1/31*G580</f>
        <v>0</v>
      </c>
      <c r="W580" s="50">
        <f t="shared" ref="W580:W643" si="325">R580*W$1/30*H580</f>
        <v>0</v>
      </c>
      <c r="X580" s="50">
        <f t="shared" ref="X580:X643" si="326">SUM(T580:W580)-R580</f>
        <v>0</v>
      </c>
      <c r="Y580" s="50"/>
      <c r="Z580" s="50"/>
      <c r="AA580" s="50"/>
      <c r="AB580" s="50"/>
      <c r="AC580" s="50"/>
      <c r="AD580" s="50">
        <f t="shared" ref="AD580:AD643" si="327">(S580*$AD$1)/31*N580</f>
        <v>0.39759031615479395</v>
      </c>
      <c r="AE580" s="50">
        <f t="shared" ref="AE580:AE643" si="328">(S580*$AE$1)/30*O580</f>
        <v>0.27783158132713953</v>
      </c>
      <c r="AF580" s="50">
        <f t="shared" ref="AF580:AF643" si="329">(S580*$AF$1)/31*P580</f>
        <v>0.36057810251806693</v>
      </c>
      <c r="AG580" s="50">
        <f t="shared" si="321"/>
        <v>0</v>
      </c>
      <c r="AI580" s="50">
        <f t="shared" ref="AI580:AI643" si="330">(C580*$AI$1)/31*E580</f>
        <v>0</v>
      </c>
      <c r="AJ580" s="50">
        <f t="shared" ref="AJ580:AJ643" si="331">(C580*$AJ$1)/28*F580</f>
        <v>0</v>
      </c>
      <c r="AK580" s="50">
        <f t="shared" ref="AK580:AK643" si="332">(C580*$AK$1)/31*G580</f>
        <v>0</v>
      </c>
      <c r="AL580" s="50">
        <f t="shared" ref="AL580:AL643" si="333">(C580*$AL$1)/30*H580</f>
        <v>0.33699024325029664</v>
      </c>
      <c r="AR580" s="50">
        <f t="shared" ref="AR580:AR643" si="334">(C580*$AR$1)/31*N580</f>
        <v>0.41559123867560516</v>
      </c>
      <c r="AS580" s="50">
        <f t="shared" ref="AS580:AS643" si="335">(C580*$AS$1)/30*O580</f>
        <v>0.44689672947387532</v>
      </c>
      <c r="AT580" s="50">
        <f t="shared" ref="AT580:AT643" si="336">(C580*$AT$1)/31*P580</f>
        <v>0.64386356238455522</v>
      </c>
      <c r="AV580" s="49">
        <f t="shared" ref="AV580:AV643" si="337">(T580+AI580)*$AV$1</f>
        <v>0</v>
      </c>
      <c r="AW580" s="49">
        <f t="shared" ref="AW580:AW643" si="338">(U580+AJ580)*$AW$1</f>
        <v>0</v>
      </c>
      <c r="AX580" s="49">
        <f t="shared" ref="AX580:AX643" si="339">(V580+AK580)*$AX$1</f>
        <v>0</v>
      </c>
      <c r="AY580" s="49">
        <f t="shared" ref="AY580:AY643" si="340">(W580+AL580)*$AY$1</f>
        <v>904.60312937136632</v>
      </c>
      <c r="AZ580" s="49">
        <f t="shared" ref="AZ580:AZ643" si="341">(Y580+AM580)*$AZ$1</f>
        <v>0</v>
      </c>
      <c r="BA580" s="49">
        <f t="shared" ref="BA580:BA643" si="342">(Z580+AN580)*$BA$1</f>
        <v>0</v>
      </c>
      <c r="BB580" s="49">
        <f t="shared" ref="BB580:BB643" si="343">(AA580+AO580)*$BB$1</f>
        <v>0</v>
      </c>
      <c r="BC580" s="49">
        <f t="shared" ref="BC580:BC643" si="344">(AB580+AP580)*$BC$1</f>
        <v>0</v>
      </c>
      <c r="BD580" s="49">
        <f t="shared" ref="BD580:BD643" si="345">(AC580+AQ580)*$BD$1</f>
        <v>0</v>
      </c>
      <c r="BE580" s="49">
        <f t="shared" ref="BE580:BE643" si="346">(AD580+AR580)*$BE$1</f>
        <v>2182.8720385245301</v>
      </c>
      <c r="BF580" s="49">
        <f t="shared" ref="BF580:BF643" si="347">(AE580+AS580)*$BF$1</f>
        <v>1945.4316883818124</v>
      </c>
      <c r="BG580" s="49">
        <f t="shared" ref="BG580:BG643" si="348">(AF580+AT580)*$BG$1</f>
        <v>2696.2830275980032</v>
      </c>
      <c r="BH580" s="73">
        <f t="shared" ref="BH580:BH643" si="349">SUM(AV580:BG580)</f>
        <v>7729.1898838757115</v>
      </c>
      <c r="BI580" s="49">
        <f>VLOOKUP(A580,'1_12'!B:Q,16,0)</f>
        <v>19366.02</v>
      </c>
      <c r="BJ580" s="74">
        <f t="shared" ref="BJ580:BJ643" si="350">BH580-BI580</f>
        <v>-11636.830116124289</v>
      </c>
      <c r="BK580" s="50">
        <f t="shared" ref="BK580:BK643" si="351">(SUM(T580:W580)+SUM(AD580:AF580)+SUM(AI580:AL580)+SUM(AR580:AT580))/12/C580</f>
        <v>4.7893243076918375E-3</v>
      </c>
    </row>
    <row r="581" spans="1:63" x14ac:dyDescent="0.3">
      <c r="A581" s="79" t="s">
        <v>1585</v>
      </c>
      <c r="B581" s="79" t="s">
        <v>319</v>
      </c>
      <c r="C581" s="79">
        <f>VLOOKUP(B581,Площадь!D:E,2,0)</f>
        <v>49.8</v>
      </c>
      <c r="D581" s="97"/>
      <c r="E581">
        <v>31</v>
      </c>
      <c r="F581">
        <v>28</v>
      </c>
      <c r="G581">
        <v>31</v>
      </c>
      <c r="H581">
        <v>30</v>
      </c>
      <c r="I581">
        <v>31</v>
      </c>
      <c r="J581">
        <v>30</v>
      </c>
      <c r="K581">
        <v>31</v>
      </c>
      <c r="L581">
        <v>31</v>
      </c>
      <c r="M581">
        <v>30</v>
      </c>
      <c r="N581">
        <v>31</v>
      </c>
      <c r="O581">
        <v>30</v>
      </c>
      <c r="P581">
        <v>31</v>
      </c>
      <c r="Q581">
        <f t="shared" si="320"/>
        <v>365</v>
      </c>
      <c r="R581" s="113">
        <f>VLOOKUP(B581,'Общие показания'!A:H,8,0)</f>
        <v>0.33703118112985192</v>
      </c>
      <c r="S581" s="117">
        <f>VLOOKUP(B581,'Общие показания'!A:P,16,0)</f>
        <v>1.3469688188701472</v>
      </c>
      <c r="T581" s="50">
        <f t="shared" si="322"/>
        <v>0</v>
      </c>
      <c r="U581" s="50">
        <f t="shared" si="323"/>
        <v>0</v>
      </c>
      <c r="V581" s="50">
        <f t="shared" si="324"/>
        <v>0</v>
      </c>
      <c r="W581" s="50">
        <f t="shared" si="325"/>
        <v>0.33703118112985192</v>
      </c>
      <c r="X581" s="50">
        <f t="shared" si="326"/>
        <v>0</v>
      </c>
      <c r="Y581" s="50"/>
      <c r="Z581" s="50"/>
      <c r="AA581" s="50"/>
      <c r="AB581" s="50"/>
      <c r="AC581" s="50"/>
      <c r="AD581" s="50">
        <f t="shared" si="327"/>
        <v>0.51693219936798362</v>
      </c>
      <c r="AE581" s="50">
        <f t="shared" si="328"/>
        <v>0.36122632909753111</v>
      </c>
      <c r="AF581" s="50">
        <f t="shared" si="329"/>
        <v>0.46881029040463246</v>
      </c>
      <c r="AG581" s="50">
        <f t="shared" si="321"/>
        <v>0</v>
      </c>
      <c r="AI581" s="50">
        <f t="shared" si="330"/>
        <v>0</v>
      </c>
      <c r="AJ581" s="50">
        <f t="shared" si="331"/>
        <v>0</v>
      </c>
      <c r="AK581" s="50">
        <f t="shared" si="332"/>
        <v>0</v>
      </c>
      <c r="AL581" s="50">
        <f t="shared" si="333"/>
        <v>0.33497233760209122</v>
      </c>
      <c r="AR581" s="50">
        <f t="shared" si="334"/>
        <v>0.4131026683841344</v>
      </c>
      <c r="AS581" s="50">
        <f t="shared" si="335"/>
        <v>0.4442207011536724</v>
      </c>
      <c r="AT581" s="50">
        <f t="shared" si="336"/>
        <v>0.64000809195111474</v>
      </c>
      <c r="AV581" s="49">
        <f t="shared" si="337"/>
        <v>0</v>
      </c>
      <c r="AW581" s="49">
        <f t="shared" si="338"/>
        <v>0</v>
      </c>
      <c r="AX581" s="49">
        <f t="shared" si="339"/>
        <v>0</v>
      </c>
      <c r="AY581" s="49">
        <f t="shared" si="340"/>
        <v>1803.8993655432789</v>
      </c>
      <c r="AZ581" s="49">
        <f t="shared" si="341"/>
        <v>0</v>
      </c>
      <c r="BA581" s="49">
        <f t="shared" si="342"/>
        <v>0</v>
      </c>
      <c r="BB581" s="49">
        <f t="shared" si="343"/>
        <v>0</v>
      </c>
      <c r="BC581" s="49">
        <f t="shared" si="344"/>
        <v>0</v>
      </c>
      <c r="BD581" s="49">
        <f t="shared" si="345"/>
        <v>0</v>
      </c>
      <c r="BE581" s="49">
        <f t="shared" si="346"/>
        <v>2496.5483975990755</v>
      </c>
      <c r="BF581" s="49">
        <f t="shared" si="347"/>
        <v>2162.109790125121</v>
      </c>
      <c r="BG581" s="49">
        <f t="shared" si="348"/>
        <v>2976.4677128604735</v>
      </c>
      <c r="BH581" s="73">
        <f t="shared" si="349"/>
        <v>9439.0252661279483</v>
      </c>
      <c r="BI581" s="49">
        <f>VLOOKUP(A581,'1_12'!B:Q,16,0)</f>
        <v>19250.100000000002</v>
      </c>
      <c r="BJ581" s="74">
        <f t="shared" si="350"/>
        <v>-9811.0747338720539</v>
      </c>
      <c r="BK581" s="50">
        <f t="shared" si="351"/>
        <v>5.8840425018256556E-3</v>
      </c>
    </row>
    <row r="582" spans="1:63" x14ac:dyDescent="0.3">
      <c r="A582" s="79" t="s">
        <v>2423</v>
      </c>
      <c r="B582" s="79" t="s">
        <v>235</v>
      </c>
      <c r="C582" s="79">
        <f>VLOOKUP(B582,Площадь!D:E,2,0)</f>
        <v>72.400000000000006</v>
      </c>
      <c r="D582" s="97"/>
      <c r="E582">
        <v>31</v>
      </c>
      <c r="F582">
        <v>28</v>
      </c>
      <c r="G582">
        <v>31</v>
      </c>
      <c r="H582">
        <v>30</v>
      </c>
      <c r="I582">
        <v>31</v>
      </c>
      <c r="J582">
        <v>30</v>
      </c>
      <c r="K582">
        <v>31</v>
      </c>
      <c r="L582">
        <v>31</v>
      </c>
      <c r="M582">
        <v>30</v>
      </c>
      <c r="N582">
        <v>31</v>
      </c>
      <c r="O582">
        <v>30</v>
      </c>
      <c r="P582">
        <v>31</v>
      </c>
      <c r="Q582">
        <f t="shared" si="320"/>
        <v>365</v>
      </c>
      <c r="R582" s="113">
        <f>VLOOKUP(B582,'Общие показания'!A:H,8,0)</f>
        <v>0.48998107457432294</v>
      </c>
      <c r="S582" s="117">
        <f>VLOOKUP(B582,'Общие показания'!A:P,16,0)</f>
        <v>2.236018925425677</v>
      </c>
      <c r="T582" s="50">
        <f t="shared" si="322"/>
        <v>0</v>
      </c>
      <c r="U582" s="50">
        <f t="shared" si="323"/>
        <v>0</v>
      </c>
      <c r="V582" s="50">
        <f t="shared" si="324"/>
        <v>0</v>
      </c>
      <c r="W582" s="50">
        <f t="shared" si="325"/>
        <v>0.48998107457432294</v>
      </c>
      <c r="X582" s="50">
        <f t="shared" si="326"/>
        <v>0</v>
      </c>
      <c r="Y582" s="50"/>
      <c r="Z582" s="50"/>
      <c r="AA582" s="50"/>
      <c r="AB582" s="50"/>
      <c r="AC582" s="50"/>
      <c r="AD582" s="50">
        <f t="shared" si="327"/>
        <v>0.85812690298078875</v>
      </c>
      <c r="AE582" s="50">
        <f t="shared" si="328"/>
        <v>0.59964929915871323</v>
      </c>
      <c r="AF582" s="50">
        <f t="shared" si="329"/>
        <v>0.77824272328617494</v>
      </c>
      <c r="AG582" s="50">
        <f t="shared" si="321"/>
        <v>0</v>
      </c>
      <c r="AI582" s="50">
        <f t="shared" si="330"/>
        <v>0</v>
      </c>
      <c r="AJ582" s="50">
        <f t="shared" si="331"/>
        <v>0</v>
      </c>
      <c r="AK582" s="50">
        <f t="shared" si="332"/>
        <v>0</v>
      </c>
      <c r="AL582" s="50">
        <f t="shared" si="333"/>
        <v>0.48698789643356244</v>
      </c>
      <c r="AR582" s="50">
        <f t="shared" si="334"/>
        <v>0.60057496367492647</v>
      </c>
      <c r="AS582" s="50">
        <f t="shared" si="335"/>
        <v>0.64581483460895361</v>
      </c>
      <c r="AT582" s="50">
        <f t="shared" si="336"/>
        <v>0.93045353127029551</v>
      </c>
      <c r="AV582" s="49">
        <f t="shared" si="337"/>
        <v>0</v>
      </c>
      <c r="AW582" s="49">
        <f t="shared" si="338"/>
        <v>0</v>
      </c>
      <c r="AX582" s="49">
        <f t="shared" si="339"/>
        <v>0</v>
      </c>
      <c r="AY582" s="49">
        <f t="shared" si="340"/>
        <v>2622.5364270147275</v>
      </c>
      <c r="AZ582" s="49">
        <f t="shared" si="341"/>
        <v>0</v>
      </c>
      <c r="BA582" s="49">
        <f t="shared" si="342"/>
        <v>0</v>
      </c>
      <c r="BB582" s="49">
        <f t="shared" si="343"/>
        <v>0</v>
      </c>
      <c r="BC582" s="49">
        <f t="shared" si="344"/>
        <v>0</v>
      </c>
      <c r="BD582" s="49">
        <f t="shared" si="345"/>
        <v>0</v>
      </c>
      <c r="BE582" s="49">
        <f t="shared" si="346"/>
        <v>3915.6809427759358</v>
      </c>
      <c r="BF582" s="49">
        <f t="shared" si="347"/>
        <v>3343.2741021205743</v>
      </c>
      <c r="BG582" s="49">
        <f t="shared" si="348"/>
        <v>4586.7558778812072</v>
      </c>
      <c r="BH582" s="73">
        <f t="shared" si="349"/>
        <v>14468.247349792446</v>
      </c>
      <c r="BI582" s="49">
        <f>VLOOKUP(A582,'1_12'!B:Q,16,0)</f>
        <v>27986.040000000005</v>
      </c>
      <c r="BJ582" s="74">
        <f t="shared" si="350"/>
        <v>-13517.792650207559</v>
      </c>
      <c r="BK582" s="50">
        <f t="shared" si="351"/>
        <v>6.2037652232823865E-3</v>
      </c>
    </row>
    <row r="583" spans="1:63" x14ac:dyDescent="0.3">
      <c r="A583" s="79" t="s">
        <v>1174</v>
      </c>
      <c r="B583" s="79" t="s">
        <v>170</v>
      </c>
      <c r="C583" s="79">
        <f>VLOOKUP(B583,Площадь!D:E,2,0)</f>
        <v>79</v>
      </c>
      <c r="D583" s="97"/>
      <c r="E583">
        <v>31</v>
      </c>
      <c r="F583">
        <v>28</v>
      </c>
      <c r="G583">
        <v>31</v>
      </c>
      <c r="H583">
        <v>30</v>
      </c>
      <c r="I583">
        <v>31</v>
      </c>
      <c r="J583">
        <v>30</v>
      </c>
      <c r="K583">
        <v>31</v>
      </c>
      <c r="L583">
        <v>31</v>
      </c>
      <c r="M583">
        <v>30</v>
      </c>
      <c r="N583">
        <v>31</v>
      </c>
      <c r="O583">
        <v>30</v>
      </c>
      <c r="P583">
        <v>31</v>
      </c>
      <c r="Q583">
        <f t="shared" si="320"/>
        <v>365</v>
      </c>
      <c r="R583" s="113">
        <f>VLOOKUP(B583,'Общие показания'!A:H,8,0)</f>
        <v>0.53464785761562861</v>
      </c>
      <c r="S583" s="117">
        <f>VLOOKUP(B583,'Общие показания'!A:P,16,0)</f>
        <v>3.7293521423843714</v>
      </c>
      <c r="T583" s="50">
        <f t="shared" si="322"/>
        <v>0</v>
      </c>
      <c r="U583" s="50">
        <f t="shared" si="323"/>
        <v>0</v>
      </c>
      <c r="V583" s="50">
        <f t="shared" si="324"/>
        <v>0</v>
      </c>
      <c r="W583" s="50">
        <f t="shared" si="325"/>
        <v>0.53464785761562861</v>
      </c>
      <c r="X583" s="50">
        <f t="shared" si="326"/>
        <v>0</v>
      </c>
      <c r="Y583" s="50"/>
      <c r="Z583" s="50"/>
      <c r="AA583" s="50"/>
      <c r="AB583" s="50"/>
      <c r="AC583" s="50"/>
      <c r="AD583" s="50">
        <f t="shared" si="327"/>
        <v>1.4312300167405017</v>
      </c>
      <c r="AE583" s="50">
        <f t="shared" si="328"/>
        <v>1.0001272230158351</v>
      </c>
      <c r="AF583" s="50">
        <f t="shared" si="329"/>
        <v>1.2979949026280344</v>
      </c>
      <c r="AG583" s="50">
        <f t="shared" si="321"/>
        <v>0</v>
      </c>
      <c r="AI583" s="50">
        <f t="shared" si="330"/>
        <v>0</v>
      </c>
      <c r="AJ583" s="50">
        <f t="shared" si="331"/>
        <v>0</v>
      </c>
      <c r="AK583" s="50">
        <f t="shared" si="332"/>
        <v>0</v>
      </c>
      <c r="AL583" s="50">
        <f t="shared" si="333"/>
        <v>0.53138182069408046</v>
      </c>
      <c r="AR583" s="50">
        <f t="shared" si="334"/>
        <v>0.65532351008728151</v>
      </c>
      <c r="AS583" s="50">
        <f t="shared" si="335"/>
        <v>0.70468745765341612</v>
      </c>
      <c r="AT583" s="50">
        <f t="shared" si="336"/>
        <v>1.0152738808059854</v>
      </c>
      <c r="AV583" s="49">
        <f t="shared" si="337"/>
        <v>0</v>
      </c>
      <c r="AW583" s="49">
        <f t="shared" si="338"/>
        <v>0</v>
      </c>
      <c r="AX583" s="49">
        <f t="shared" si="339"/>
        <v>0</v>
      </c>
      <c r="AY583" s="49">
        <f t="shared" si="340"/>
        <v>2861.6074272674509</v>
      </c>
      <c r="AZ583" s="49">
        <f t="shared" si="341"/>
        <v>0</v>
      </c>
      <c r="BA583" s="49">
        <f t="shared" si="342"/>
        <v>0</v>
      </c>
      <c r="BB583" s="49">
        <f t="shared" si="343"/>
        <v>0</v>
      </c>
      <c r="BC583" s="49">
        <f t="shared" si="344"/>
        <v>0</v>
      </c>
      <c r="BD583" s="49">
        <f t="shared" si="345"/>
        <v>0</v>
      </c>
      <c r="BE583" s="49">
        <f t="shared" si="346"/>
        <v>5601.0608252754282</v>
      </c>
      <c r="BF583" s="49">
        <f t="shared" si="347"/>
        <v>4576.3363362013115</v>
      </c>
      <c r="BG583" s="49">
        <f t="shared" si="348"/>
        <v>6209.6461914989459</v>
      </c>
      <c r="BH583" s="73">
        <f t="shared" si="349"/>
        <v>19248.650780243137</v>
      </c>
      <c r="BI583" s="49">
        <f>VLOOKUP(A583,'1_12'!B:Q,16,0)</f>
        <v>30537.269999999997</v>
      </c>
      <c r="BJ583" s="74">
        <f t="shared" si="350"/>
        <v>-11288.61921975686</v>
      </c>
      <c r="BK583" s="50">
        <f t="shared" si="351"/>
        <v>7.5639943768362489E-3</v>
      </c>
    </row>
    <row r="584" spans="1:63" x14ac:dyDescent="0.3">
      <c r="A584" s="79" t="s">
        <v>1089</v>
      </c>
      <c r="B584" s="79" t="s">
        <v>299</v>
      </c>
      <c r="C584" s="79">
        <f>VLOOKUP(B584,Площадь!D:E,2,0)</f>
        <v>50.1</v>
      </c>
      <c r="D584" s="97"/>
      <c r="E584">
        <v>31</v>
      </c>
      <c r="F584">
        <v>28</v>
      </c>
      <c r="G584">
        <v>31</v>
      </c>
      <c r="H584">
        <v>30</v>
      </c>
      <c r="I584">
        <v>31</v>
      </c>
      <c r="J584">
        <v>30</v>
      </c>
      <c r="K584">
        <v>31</v>
      </c>
      <c r="L584">
        <v>31</v>
      </c>
      <c r="M584">
        <v>30</v>
      </c>
      <c r="N584">
        <v>31</v>
      </c>
      <c r="O584">
        <v>30</v>
      </c>
      <c r="P584">
        <v>31</v>
      </c>
      <c r="Q584">
        <f t="shared" si="320"/>
        <v>365</v>
      </c>
      <c r="R584" s="113">
        <f>VLOOKUP(B584,'Общие показания'!A:H,8,0)</f>
        <v>0.33906148944991127</v>
      </c>
      <c r="S584" s="117">
        <f>VLOOKUP(B584,'Общие показания'!A:P,16,0)</f>
        <v>2.3899385105500901</v>
      </c>
      <c r="T584" s="50">
        <f t="shared" si="322"/>
        <v>0</v>
      </c>
      <c r="U584" s="50">
        <f t="shared" si="323"/>
        <v>0</v>
      </c>
      <c r="V584" s="50">
        <f t="shared" si="324"/>
        <v>0</v>
      </c>
      <c r="W584" s="50">
        <f t="shared" si="325"/>
        <v>0.33906148944991127</v>
      </c>
      <c r="X584" s="50">
        <f t="shared" si="326"/>
        <v>0</v>
      </c>
      <c r="Y584" s="50"/>
      <c r="Z584" s="50"/>
      <c r="AA584" s="50"/>
      <c r="AB584" s="50"/>
      <c r="AC584" s="50"/>
      <c r="AD584" s="50">
        <f t="shared" si="327"/>
        <v>0.91719730501942787</v>
      </c>
      <c r="AE584" s="50">
        <f t="shared" si="328"/>
        <v>0.64092702283857128</v>
      </c>
      <c r="AF584" s="50">
        <f t="shared" si="329"/>
        <v>0.83181418269209084</v>
      </c>
      <c r="AG584" s="50">
        <f t="shared" si="321"/>
        <v>0</v>
      </c>
      <c r="AI584" s="50">
        <f t="shared" si="330"/>
        <v>0</v>
      </c>
      <c r="AJ584" s="50">
        <f t="shared" si="331"/>
        <v>0</v>
      </c>
      <c r="AK584" s="50">
        <f t="shared" si="332"/>
        <v>0</v>
      </c>
      <c r="AL584" s="50">
        <f t="shared" si="333"/>
        <v>0.33699024325029664</v>
      </c>
      <c r="AR584" s="50">
        <f t="shared" si="334"/>
        <v>0.41559123867560516</v>
      </c>
      <c r="AS584" s="50">
        <f t="shared" si="335"/>
        <v>0.44689672947387532</v>
      </c>
      <c r="AT584" s="50">
        <f t="shared" si="336"/>
        <v>0.64386356238455522</v>
      </c>
      <c r="AV584" s="49">
        <f t="shared" si="337"/>
        <v>0</v>
      </c>
      <c r="AW584" s="49">
        <f t="shared" si="338"/>
        <v>0</v>
      </c>
      <c r="AX584" s="49">
        <f t="shared" si="339"/>
        <v>0</v>
      </c>
      <c r="AY584" s="49">
        <f t="shared" si="340"/>
        <v>1814.7662291911302</v>
      </c>
      <c r="AZ584" s="49">
        <f t="shared" si="341"/>
        <v>0</v>
      </c>
      <c r="BA584" s="49">
        <f t="shared" si="342"/>
        <v>0</v>
      </c>
      <c r="BB584" s="49">
        <f t="shared" si="343"/>
        <v>0</v>
      </c>
      <c r="BC584" s="49">
        <f t="shared" si="344"/>
        <v>0</v>
      </c>
      <c r="BD584" s="49">
        <f t="shared" si="345"/>
        <v>0</v>
      </c>
      <c r="BE584" s="49">
        <f t="shared" si="346"/>
        <v>3577.684255153199</v>
      </c>
      <c r="BF584" s="49">
        <f t="shared" si="347"/>
        <v>2920.1105677574392</v>
      </c>
      <c r="BG584" s="49">
        <f t="shared" si="348"/>
        <v>3961.2503117739457</v>
      </c>
      <c r="BH584" s="73">
        <f t="shared" si="349"/>
        <v>12273.811363875713</v>
      </c>
      <c r="BI584" s="49">
        <f>VLOOKUP(A584,'1_12'!B:Q,16,0)</f>
        <v>19366.02</v>
      </c>
      <c r="BJ584" s="74">
        <f t="shared" si="350"/>
        <v>-7092.2086361242873</v>
      </c>
      <c r="BK584" s="50">
        <f t="shared" si="351"/>
        <v>7.6053589051635635E-3</v>
      </c>
    </row>
    <row r="585" spans="1:63" x14ac:dyDescent="0.3">
      <c r="A585" s="79" t="s">
        <v>801</v>
      </c>
      <c r="B585" s="79" t="s">
        <v>305</v>
      </c>
      <c r="C585" s="79">
        <f>VLOOKUP(B585,Площадь!D:E,2,0)</f>
        <v>49.8</v>
      </c>
      <c r="D585" s="97"/>
      <c r="E585">
        <v>31</v>
      </c>
      <c r="F585">
        <v>28</v>
      </c>
      <c r="G585">
        <v>31</v>
      </c>
      <c r="H585">
        <v>30</v>
      </c>
      <c r="I585">
        <v>31</v>
      </c>
      <c r="J585">
        <v>30</v>
      </c>
      <c r="K585">
        <v>31</v>
      </c>
      <c r="L585">
        <v>31</v>
      </c>
      <c r="M585">
        <v>30</v>
      </c>
      <c r="N585">
        <v>31</v>
      </c>
      <c r="O585">
        <v>30</v>
      </c>
      <c r="P585">
        <v>31</v>
      </c>
      <c r="Q585">
        <f t="shared" si="320"/>
        <v>365</v>
      </c>
      <c r="R585" s="113">
        <f>VLOOKUP(B585,'Общие показания'!A:H,8,0)</f>
        <v>0.33703118112985192</v>
      </c>
      <c r="S585" s="117">
        <f>VLOOKUP(B585,'Общие показания'!A:P,16,0)</f>
        <v>2.1799688188701474</v>
      </c>
      <c r="T585" s="50">
        <f t="shared" si="322"/>
        <v>0</v>
      </c>
      <c r="U585" s="50">
        <f t="shared" si="323"/>
        <v>0</v>
      </c>
      <c r="V585" s="50">
        <f t="shared" si="324"/>
        <v>0</v>
      </c>
      <c r="W585" s="50">
        <f t="shared" si="325"/>
        <v>0.33703118112985192</v>
      </c>
      <c r="X585" s="50">
        <f t="shared" si="326"/>
        <v>0</v>
      </c>
      <c r="Y585" s="50"/>
      <c r="Z585" s="50"/>
      <c r="AA585" s="50"/>
      <c r="AB585" s="50"/>
      <c r="AC585" s="50"/>
      <c r="AD585" s="50">
        <f t="shared" si="327"/>
        <v>0.8366163049248786</v>
      </c>
      <c r="AE585" s="50">
        <f t="shared" si="328"/>
        <v>0.58461793840786624</v>
      </c>
      <c r="AF585" s="50">
        <f t="shared" si="329"/>
        <v>0.75873457553740242</v>
      </c>
      <c r="AG585" s="50">
        <f t="shared" si="321"/>
        <v>0</v>
      </c>
      <c r="AI585" s="50">
        <f t="shared" si="330"/>
        <v>0</v>
      </c>
      <c r="AJ585" s="50">
        <f t="shared" si="331"/>
        <v>0</v>
      </c>
      <c r="AK585" s="50">
        <f t="shared" si="332"/>
        <v>0</v>
      </c>
      <c r="AL585" s="50">
        <f t="shared" si="333"/>
        <v>0.33497233760209122</v>
      </c>
      <c r="AR585" s="50">
        <f t="shared" si="334"/>
        <v>0.4131026683841344</v>
      </c>
      <c r="AS585" s="50">
        <f t="shared" si="335"/>
        <v>0.4442207011536724</v>
      </c>
      <c r="AT585" s="50">
        <f t="shared" si="336"/>
        <v>0.64000809195111474</v>
      </c>
      <c r="AV585" s="49">
        <f t="shared" si="337"/>
        <v>0</v>
      </c>
      <c r="AW585" s="49">
        <f t="shared" si="338"/>
        <v>0</v>
      </c>
      <c r="AX585" s="49">
        <f t="shared" si="339"/>
        <v>0</v>
      </c>
      <c r="AY585" s="49">
        <f t="shared" si="340"/>
        <v>1803.8993655432789</v>
      </c>
      <c r="AZ585" s="49">
        <f t="shared" si="341"/>
        <v>0</v>
      </c>
      <c r="BA585" s="49">
        <f t="shared" si="342"/>
        <v>0</v>
      </c>
      <c r="BB585" s="49">
        <f t="shared" si="343"/>
        <v>0</v>
      </c>
      <c r="BC585" s="49">
        <f t="shared" si="344"/>
        <v>0</v>
      </c>
      <c r="BD585" s="49">
        <f t="shared" si="345"/>
        <v>0</v>
      </c>
      <c r="BE585" s="49">
        <f t="shared" si="346"/>
        <v>3354.6956231917825</v>
      </c>
      <c r="BF585" s="49">
        <f t="shared" si="347"/>
        <v>2761.7732904934123</v>
      </c>
      <c r="BG585" s="49">
        <f t="shared" si="348"/>
        <v>3754.7288668994765</v>
      </c>
      <c r="BH585" s="73">
        <f t="shared" si="349"/>
        <v>11675.097146127951</v>
      </c>
      <c r="BI585" s="49">
        <f>VLOOKUP(A585,'1_12'!B:Q,16,0)</f>
        <v>19250.100000000002</v>
      </c>
      <c r="BJ585" s="74">
        <f t="shared" si="350"/>
        <v>-7575.0028538720508</v>
      </c>
      <c r="BK585" s="50">
        <f t="shared" si="351"/>
        <v>7.2779514710358323E-3</v>
      </c>
    </row>
    <row r="586" spans="1:63" x14ac:dyDescent="0.3">
      <c r="A586" s="79" t="s">
        <v>1162</v>
      </c>
      <c r="B586" s="79" t="s">
        <v>103</v>
      </c>
      <c r="C586" s="79">
        <f>VLOOKUP(B586,Площадь!D:E,2,0)</f>
        <v>34.1</v>
      </c>
      <c r="D586" s="97"/>
      <c r="E586">
        <v>31</v>
      </c>
      <c r="F586">
        <v>28</v>
      </c>
      <c r="G586">
        <v>31</v>
      </c>
      <c r="H586">
        <v>30</v>
      </c>
      <c r="I586">
        <v>31</v>
      </c>
      <c r="J586">
        <v>30</v>
      </c>
      <c r="K586">
        <v>31</v>
      </c>
      <c r="L586">
        <v>31</v>
      </c>
      <c r="M586">
        <v>30</v>
      </c>
      <c r="N586">
        <v>31</v>
      </c>
      <c r="O586">
        <v>30</v>
      </c>
      <c r="P586">
        <v>31</v>
      </c>
      <c r="Q586">
        <f t="shared" si="320"/>
        <v>365</v>
      </c>
      <c r="R586" s="113">
        <f>VLOOKUP(B586,'Общие показания'!A:H,8,0)</f>
        <v>0.230778379046746</v>
      </c>
      <c r="S586" s="117">
        <f>VLOOKUP(B586,'Общие показания'!A:P,16,0)</f>
        <v>1.7652216209532536</v>
      </c>
      <c r="T586" s="50">
        <f t="shared" si="322"/>
        <v>0</v>
      </c>
      <c r="U586" s="50">
        <f t="shared" si="323"/>
        <v>0</v>
      </c>
      <c r="V586" s="50">
        <f t="shared" si="324"/>
        <v>0</v>
      </c>
      <c r="W586" s="50">
        <f t="shared" si="325"/>
        <v>0.230778379046746</v>
      </c>
      <c r="X586" s="50">
        <f t="shared" si="326"/>
        <v>0</v>
      </c>
      <c r="Y586" s="50"/>
      <c r="Z586" s="50"/>
      <c r="AA586" s="50"/>
      <c r="AB586" s="50"/>
      <c r="AC586" s="50"/>
      <c r="AD586" s="50">
        <f t="shared" si="327"/>
        <v>0.67744693277807111</v>
      </c>
      <c r="AE586" s="50">
        <f t="shared" si="328"/>
        <v>0.47339219531109916</v>
      </c>
      <c r="AF586" s="50">
        <f t="shared" si="329"/>
        <v>0.6143824928640832</v>
      </c>
      <c r="AG586" s="50">
        <f t="shared" si="321"/>
        <v>0</v>
      </c>
      <c r="AI586" s="50">
        <f t="shared" si="330"/>
        <v>0</v>
      </c>
      <c r="AJ586" s="50">
        <f t="shared" si="331"/>
        <v>0</v>
      </c>
      <c r="AK586" s="50">
        <f t="shared" si="332"/>
        <v>0</v>
      </c>
      <c r="AL586" s="50">
        <f t="shared" si="333"/>
        <v>0.22936860867934361</v>
      </c>
      <c r="AR586" s="50">
        <f t="shared" si="334"/>
        <v>0.28286748979716836</v>
      </c>
      <c r="AS586" s="50">
        <f t="shared" si="335"/>
        <v>0.30417521906305683</v>
      </c>
      <c r="AT586" s="50">
        <f t="shared" si="336"/>
        <v>0.43823847260106458</v>
      </c>
      <c r="AV586" s="49">
        <f t="shared" si="337"/>
        <v>0</v>
      </c>
      <c r="AW586" s="49">
        <f t="shared" si="338"/>
        <v>0</v>
      </c>
      <c r="AX586" s="49">
        <f t="shared" si="339"/>
        <v>0</v>
      </c>
      <c r="AY586" s="49">
        <f t="shared" si="340"/>
        <v>1235.200167972406</v>
      </c>
      <c r="AZ586" s="49">
        <f t="shared" si="341"/>
        <v>0</v>
      </c>
      <c r="BA586" s="49">
        <f t="shared" si="342"/>
        <v>0</v>
      </c>
      <c r="BB586" s="49">
        <f t="shared" si="343"/>
        <v>0</v>
      </c>
      <c r="BC586" s="49">
        <f t="shared" si="344"/>
        <v>0</v>
      </c>
      <c r="BD586" s="49">
        <f t="shared" si="345"/>
        <v>0</v>
      </c>
      <c r="BE586" s="49">
        <f t="shared" si="346"/>
        <v>2577.8296233840701</v>
      </c>
      <c r="BF586" s="49">
        <f t="shared" si="347"/>
        <v>2087.2708644494096</v>
      </c>
      <c r="BG586" s="49">
        <f t="shared" si="348"/>
        <v>2825.613614856024</v>
      </c>
      <c r="BH586" s="73">
        <f t="shared" si="349"/>
        <v>8725.9142706619095</v>
      </c>
      <c r="BI586" s="49">
        <f>VLOOKUP(A586,'1_12'!B:Q,16,0)</f>
        <v>13181.31</v>
      </c>
      <c r="BJ586" s="74">
        <f t="shared" si="350"/>
        <v>-4455.39572933809</v>
      </c>
      <c r="BK586" s="50">
        <f t="shared" si="351"/>
        <v>7.9439144431589261E-3</v>
      </c>
    </row>
    <row r="587" spans="1:63" x14ac:dyDescent="0.3">
      <c r="A587" s="79" t="s">
        <v>1617</v>
      </c>
      <c r="B587" s="79" t="s">
        <v>304</v>
      </c>
      <c r="C587" s="79">
        <f>VLOOKUP(B587,Площадь!D:E,2,0)</f>
        <v>78.400000000000006</v>
      </c>
      <c r="D587" s="97"/>
      <c r="E587">
        <v>31</v>
      </c>
      <c r="F587">
        <v>28</v>
      </c>
      <c r="G587">
        <v>31</v>
      </c>
      <c r="H587">
        <v>30</v>
      </c>
      <c r="I587">
        <v>31</v>
      </c>
      <c r="J587">
        <v>30</v>
      </c>
      <c r="K587">
        <v>31</v>
      </c>
      <c r="L587">
        <v>31</v>
      </c>
      <c r="M587">
        <v>30</v>
      </c>
      <c r="N587">
        <v>31</v>
      </c>
      <c r="O587">
        <v>30</v>
      </c>
      <c r="P587">
        <v>31</v>
      </c>
      <c r="Q587">
        <f t="shared" si="320"/>
        <v>365</v>
      </c>
      <c r="R587" s="113">
        <f>VLOOKUP(B587,'Общие показания'!A:H,8,0)</f>
        <v>0.53058724097550991</v>
      </c>
      <c r="S587" s="117">
        <f>VLOOKUP(B587,'Общие показания'!A:P,16,0)</f>
        <v>1.1814127590244894</v>
      </c>
      <c r="T587" s="50">
        <f t="shared" si="322"/>
        <v>0</v>
      </c>
      <c r="U587" s="50">
        <f t="shared" si="323"/>
        <v>0</v>
      </c>
      <c r="V587" s="50">
        <f t="shared" si="324"/>
        <v>0</v>
      </c>
      <c r="W587" s="50">
        <f t="shared" si="325"/>
        <v>0.53058724097550991</v>
      </c>
      <c r="X587" s="50">
        <f t="shared" si="326"/>
        <v>0</v>
      </c>
      <c r="Y587" s="50"/>
      <c r="Z587" s="50"/>
      <c r="AA587" s="50"/>
      <c r="AB587" s="50"/>
      <c r="AC587" s="50"/>
      <c r="AD587" s="50">
        <f t="shared" si="327"/>
        <v>0.45339601580101729</v>
      </c>
      <c r="AE587" s="50">
        <f t="shared" si="328"/>
        <v>0.31682796818516656</v>
      </c>
      <c r="AF587" s="50">
        <f t="shared" si="329"/>
        <v>0.41118877503830542</v>
      </c>
      <c r="AG587" s="50">
        <f t="shared" si="321"/>
        <v>0</v>
      </c>
      <c r="AI587" s="50">
        <f t="shared" si="330"/>
        <v>0</v>
      </c>
      <c r="AJ587" s="50">
        <f t="shared" si="331"/>
        <v>0</v>
      </c>
      <c r="AK587" s="50">
        <f t="shared" si="332"/>
        <v>0</v>
      </c>
      <c r="AL587" s="50">
        <f t="shared" si="333"/>
        <v>0.52734600939766985</v>
      </c>
      <c r="AR587" s="50">
        <f t="shared" si="334"/>
        <v>0.65034636950434022</v>
      </c>
      <c r="AS587" s="50">
        <f t="shared" si="335"/>
        <v>0.6993354010130105</v>
      </c>
      <c r="AT587" s="50">
        <f t="shared" si="336"/>
        <v>1.0075629399391044</v>
      </c>
      <c r="AV587" s="49">
        <f t="shared" si="337"/>
        <v>0</v>
      </c>
      <c r="AW587" s="49">
        <f t="shared" si="338"/>
        <v>0</v>
      </c>
      <c r="AX587" s="49">
        <f t="shared" si="339"/>
        <v>0</v>
      </c>
      <c r="AY587" s="49">
        <f t="shared" si="340"/>
        <v>2839.8736999717489</v>
      </c>
      <c r="AZ587" s="49">
        <f t="shared" si="341"/>
        <v>0</v>
      </c>
      <c r="BA587" s="49">
        <f t="shared" si="342"/>
        <v>0</v>
      </c>
      <c r="BB587" s="49">
        <f t="shared" si="343"/>
        <v>0</v>
      </c>
      <c r="BC587" s="49">
        <f t="shared" si="344"/>
        <v>0</v>
      </c>
      <c r="BD587" s="49">
        <f t="shared" si="345"/>
        <v>0</v>
      </c>
      <c r="BE587" s="49">
        <f t="shared" si="346"/>
        <v>2962.8419094182891</v>
      </c>
      <c r="BF587" s="49">
        <f t="shared" si="347"/>
        <v>2727.7483017408185</v>
      </c>
      <c r="BG587" s="49">
        <f t="shared" si="348"/>
        <v>3808.4403536167601</v>
      </c>
      <c r="BH587" s="73">
        <f t="shared" si="349"/>
        <v>12338.904264747616</v>
      </c>
      <c r="BI587" s="49">
        <f>VLOOKUP(A587,'1_12'!B:Q,16,0)</f>
        <v>30305.340000000011</v>
      </c>
      <c r="BJ587" s="74">
        <f t="shared" si="350"/>
        <v>-17966.435735252395</v>
      </c>
      <c r="BK587" s="50">
        <f t="shared" si="351"/>
        <v>4.8858319726340594E-3</v>
      </c>
    </row>
    <row r="588" spans="1:63" x14ac:dyDescent="0.3">
      <c r="A588" s="79" t="s">
        <v>1586</v>
      </c>
      <c r="B588" s="79" t="s">
        <v>306</v>
      </c>
      <c r="C588" s="79">
        <f>VLOOKUP(B588,Площадь!D:E,2,0)</f>
        <v>72.400000000000006</v>
      </c>
      <c r="D588" s="97"/>
      <c r="E588">
        <v>31</v>
      </c>
      <c r="F588">
        <v>28</v>
      </c>
      <c r="G588">
        <v>31</v>
      </c>
      <c r="H588">
        <v>30</v>
      </c>
      <c r="I588">
        <v>31</v>
      </c>
      <c r="J588">
        <v>30</v>
      </c>
      <c r="K588">
        <v>31</v>
      </c>
      <c r="L588">
        <v>31</v>
      </c>
      <c r="M588">
        <v>30</v>
      </c>
      <c r="N588">
        <v>31</v>
      </c>
      <c r="O588">
        <v>30</v>
      </c>
      <c r="P588">
        <v>31</v>
      </c>
      <c r="Q588">
        <f t="shared" si="320"/>
        <v>365</v>
      </c>
      <c r="R588" s="113">
        <f>VLOOKUP(B588,'Общие показания'!A:H,8,0)</f>
        <v>0.48998107457432294</v>
      </c>
      <c r="S588" s="117">
        <f>VLOOKUP(B588,'Общие показания'!A:P,16,0)</f>
        <v>2.3540189254256774</v>
      </c>
      <c r="T588" s="50">
        <f t="shared" si="322"/>
        <v>0</v>
      </c>
      <c r="U588" s="50">
        <f t="shared" si="323"/>
        <v>0</v>
      </c>
      <c r="V588" s="50">
        <f t="shared" si="324"/>
        <v>0</v>
      </c>
      <c r="W588" s="50">
        <f t="shared" si="325"/>
        <v>0.48998107457432294</v>
      </c>
      <c r="X588" s="50">
        <f t="shared" si="326"/>
        <v>0</v>
      </c>
      <c r="Y588" s="50"/>
      <c r="Z588" s="50"/>
      <c r="AA588" s="50"/>
      <c r="AB588" s="50"/>
      <c r="AC588" s="50"/>
      <c r="AD588" s="50">
        <f t="shared" si="327"/>
        <v>0.90341228648104532</v>
      </c>
      <c r="AE588" s="50">
        <f t="shared" si="328"/>
        <v>0.63129420900099364</v>
      </c>
      <c r="AF588" s="50">
        <f t="shared" si="329"/>
        <v>0.81931242994363829</v>
      </c>
      <c r="AG588" s="50">
        <f t="shared" si="321"/>
        <v>0</v>
      </c>
      <c r="AI588" s="50">
        <f t="shared" si="330"/>
        <v>0</v>
      </c>
      <c r="AJ588" s="50">
        <f t="shared" si="331"/>
        <v>0</v>
      </c>
      <c r="AK588" s="50">
        <f t="shared" si="332"/>
        <v>0</v>
      </c>
      <c r="AL588" s="50">
        <f t="shared" si="333"/>
        <v>0.48698789643356244</v>
      </c>
      <c r="AR588" s="50">
        <f t="shared" si="334"/>
        <v>0.60057496367492647</v>
      </c>
      <c r="AS588" s="50">
        <f t="shared" si="335"/>
        <v>0.64581483460895361</v>
      </c>
      <c r="AT588" s="50">
        <f t="shared" si="336"/>
        <v>0.93045353127029551</v>
      </c>
      <c r="AV588" s="49">
        <f t="shared" si="337"/>
        <v>0</v>
      </c>
      <c r="AW588" s="49">
        <f t="shared" si="338"/>
        <v>0</v>
      </c>
      <c r="AX588" s="49">
        <f t="shared" si="339"/>
        <v>0</v>
      </c>
      <c r="AY588" s="49">
        <f t="shared" si="340"/>
        <v>2622.5364270147275</v>
      </c>
      <c r="AZ588" s="49">
        <f t="shared" si="341"/>
        <v>0</v>
      </c>
      <c r="BA588" s="49">
        <f t="shared" si="342"/>
        <v>0</v>
      </c>
      <c r="BB588" s="49">
        <f t="shared" si="343"/>
        <v>0</v>
      </c>
      <c r="BC588" s="49">
        <f t="shared" si="344"/>
        <v>0</v>
      </c>
      <c r="BD588" s="49">
        <f t="shared" si="345"/>
        <v>0</v>
      </c>
      <c r="BE588" s="49">
        <f t="shared" si="346"/>
        <v>4037.2432148286848</v>
      </c>
      <c r="BF588" s="49">
        <f t="shared" si="347"/>
        <v>3428.2204323047981</v>
      </c>
      <c r="BG588" s="49">
        <f t="shared" si="348"/>
        <v>4697.0017556442353</v>
      </c>
      <c r="BH588" s="73">
        <f t="shared" si="349"/>
        <v>14785.001829792447</v>
      </c>
      <c r="BI588" s="49">
        <f>VLOOKUP(A588,'1_12'!B:Q,16,0)</f>
        <v>27986.040000000005</v>
      </c>
      <c r="BJ588" s="74">
        <f t="shared" si="350"/>
        <v>-13201.038170207557</v>
      </c>
      <c r="BK588" s="50">
        <f t="shared" si="351"/>
        <v>6.3395847444610246E-3</v>
      </c>
    </row>
    <row r="589" spans="1:63" x14ac:dyDescent="0.3">
      <c r="A589" s="79" t="s">
        <v>2325</v>
      </c>
      <c r="B589" s="79" t="s">
        <v>290</v>
      </c>
      <c r="C589" s="79">
        <f>VLOOKUP(B589,Площадь!D:E,2,0)</f>
        <v>79</v>
      </c>
      <c r="D589" s="97"/>
      <c r="E589">
        <v>31</v>
      </c>
      <c r="F589">
        <v>28</v>
      </c>
      <c r="G589">
        <v>31</v>
      </c>
      <c r="H589">
        <v>30</v>
      </c>
      <c r="I589">
        <v>31</v>
      </c>
      <c r="J589">
        <v>30</v>
      </c>
      <c r="K589">
        <v>31</v>
      </c>
      <c r="L589">
        <v>31</v>
      </c>
      <c r="M589">
        <v>30</v>
      </c>
      <c r="N589">
        <v>31</v>
      </c>
      <c r="O589">
        <v>30</v>
      </c>
      <c r="P589">
        <v>31</v>
      </c>
      <c r="Q589">
        <f t="shared" si="320"/>
        <v>365</v>
      </c>
      <c r="R589" s="113">
        <f>VLOOKUP(B589,'Общие показания'!A:H,8,0)</f>
        <v>0.28100000000000003</v>
      </c>
      <c r="S589" s="117">
        <f>VLOOKUP(B589,'Общие показания'!A:P,16,0)</f>
        <v>2.1480000000000032</v>
      </c>
      <c r="T589" s="50">
        <f t="shared" si="322"/>
        <v>0</v>
      </c>
      <c r="U589" s="50">
        <f t="shared" si="323"/>
        <v>0</v>
      </c>
      <c r="V589" s="50">
        <f t="shared" si="324"/>
        <v>0</v>
      </c>
      <c r="W589" s="50">
        <f t="shared" si="325"/>
        <v>0.28100000000000003</v>
      </c>
      <c r="X589" s="50">
        <f t="shared" si="326"/>
        <v>0</v>
      </c>
      <c r="Y589" s="50"/>
      <c r="Z589" s="50"/>
      <c r="AA589" s="50"/>
      <c r="AB589" s="50"/>
      <c r="AC589" s="50"/>
      <c r="AD589" s="50">
        <f t="shared" si="327"/>
        <v>0.82434748947924552</v>
      </c>
      <c r="AE589" s="50">
        <f t="shared" si="328"/>
        <v>0.57604463001032469</v>
      </c>
      <c r="AF589" s="50">
        <f t="shared" si="329"/>
        <v>0.74760788051043292</v>
      </c>
      <c r="AG589" s="50">
        <f t="shared" si="321"/>
        <v>0</v>
      </c>
      <c r="AI589" s="50">
        <f t="shared" si="330"/>
        <v>0</v>
      </c>
      <c r="AJ589" s="50">
        <f t="shared" si="331"/>
        <v>0</v>
      </c>
      <c r="AK589" s="50">
        <f t="shared" si="332"/>
        <v>0</v>
      </c>
      <c r="AL589" s="50">
        <f t="shared" si="333"/>
        <v>0.53138182069408046</v>
      </c>
      <c r="AR589" s="50">
        <f t="shared" si="334"/>
        <v>0.65532351008728151</v>
      </c>
      <c r="AS589" s="50">
        <f t="shared" si="335"/>
        <v>0.70468745765341612</v>
      </c>
      <c r="AT589" s="50">
        <f t="shared" si="336"/>
        <v>1.0152738808059854</v>
      </c>
      <c r="AV589" s="49">
        <f t="shared" si="337"/>
        <v>0</v>
      </c>
      <c r="AW589" s="49">
        <f t="shared" si="338"/>
        <v>0</v>
      </c>
      <c r="AX589" s="49">
        <f t="shared" si="339"/>
        <v>0</v>
      </c>
      <c r="AY589" s="49">
        <f t="shared" si="340"/>
        <v>2180.7252641983619</v>
      </c>
      <c r="AZ589" s="49">
        <f t="shared" si="341"/>
        <v>0</v>
      </c>
      <c r="BA589" s="49">
        <f t="shared" si="342"/>
        <v>0</v>
      </c>
      <c r="BB589" s="49">
        <f t="shared" si="343"/>
        <v>0</v>
      </c>
      <c r="BC589" s="49">
        <f t="shared" si="344"/>
        <v>0</v>
      </c>
      <c r="BD589" s="49">
        <f t="shared" si="345"/>
        <v>0</v>
      </c>
      <c r="BE589" s="49">
        <f t="shared" si="346"/>
        <v>3971.9696443964026</v>
      </c>
      <c r="BF589" s="49">
        <f t="shared" si="347"/>
        <v>3437.945986841039</v>
      </c>
      <c r="BG589" s="49">
        <f t="shared" si="348"/>
        <v>4732.2092848073407</v>
      </c>
      <c r="BH589" s="73">
        <f t="shared" si="349"/>
        <v>14322.850180243144</v>
      </c>
      <c r="BI589" s="49">
        <f>VLOOKUP(A589,'1_12'!B:Q,16,0)</f>
        <v>30537.269999999997</v>
      </c>
      <c r="BJ589" s="74">
        <f t="shared" si="350"/>
        <v>-16214.419819756853</v>
      </c>
      <c r="BK589" s="50">
        <f t="shared" si="351"/>
        <v>5.628340368397434E-3</v>
      </c>
    </row>
    <row r="590" spans="1:63" x14ac:dyDescent="0.3">
      <c r="A590" s="79" t="s">
        <v>745</v>
      </c>
      <c r="B590" s="79" t="s">
        <v>194</v>
      </c>
      <c r="C590" s="79">
        <f>VLOOKUP(B590,Площадь!D:E,2,0)</f>
        <v>50.1</v>
      </c>
      <c r="D590" s="97"/>
      <c r="E590">
        <v>31</v>
      </c>
      <c r="F590">
        <v>28</v>
      </c>
      <c r="G590">
        <v>31</v>
      </c>
      <c r="H590">
        <v>30</v>
      </c>
      <c r="I590">
        <v>31</v>
      </c>
      <c r="J590">
        <v>30</v>
      </c>
      <c r="K590">
        <v>31</v>
      </c>
      <c r="L590">
        <v>31</v>
      </c>
      <c r="M590">
        <v>30</v>
      </c>
      <c r="N590">
        <v>31</v>
      </c>
      <c r="O590">
        <v>30</v>
      </c>
      <c r="P590">
        <v>31</v>
      </c>
      <c r="Q590">
        <f t="shared" si="320"/>
        <v>365</v>
      </c>
      <c r="R590" s="113">
        <f>VLOOKUP(B590,'Общие показания'!A:H,8,0)</f>
        <v>0</v>
      </c>
      <c r="S590" s="117">
        <f>VLOOKUP(B590,'Общие показания'!A:P,16,0)</f>
        <v>1.8659999999999997</v>
      </c>
      <c r="T590" s="50">
        <f t="shared" si="322"/>
        <v>0</v>
      </c>
      <c r="U590" s="50">
        <f t="shared" si="323"/>
        <v>0</v>
      </c>
      <c r="V590" s="50">
        <f t="shared" si="324"/>
        <v>0</v>
      </c>
      <c r="W590" s="50">
        <f t="shared" si="325"/>
        <v>0</v>
      </c>
      <c r="X590" s="50">
        <f t="shared" si="326"/>
        <v>0</v>
      </c>
      <c r="Y590" s="50"/>
      <c r="Z590" s="50"/>
      <c r="AA590" s="50"/>
      <c r="AB590" s="50"/>
      <c r="AC590" s="50"/>
      <c r="AD590" s="50">
        <f t="shared" si="327"/>
        <v>0.7161230984023601</v>
      </c>
      <c r="AE590" s="50">
        <f t="shared" si="328"/>
        <v>0.50041865903131477</v>
      </c>
      <c r="AF590" s="50">
        <f t="shared" si="329"/>
        <v>0.64945824256632478</v>
      </c>
      <c r="AG590" s="50">
        <f t="shared" si="321"/>
        <v>0</v>
      </c>
      <c r="AI590" s="50">
        <f t="shared" si="330"/>
        <v>0</v>
      </c>
      <c r="AJ590" s="50">
        <f t="shared" si="331"/>
        <v>0</v>
      </c>
      <c r="AK590" s="50">
        <f t="shared" si="332"/>
        <v>0</v>
      </c>
      <c r="AL590" s="50">
        <f t="shared" si="333"/>
        <v>0.33699024325029664</v>
      </c>
      <c r="AR590" s="50">
        <f t="shared" si="334"/>
        <v>0.41559123867560516</v>
      </c>
      <c r="AS590" s="50">
        <f t="shared" si="335"/>
        <v>0.44689672947387532</v>
      </c>
      <c r="AT590" s="50">
        <f t="shared" si="336"/>
        <v>0.64386356238455522</v>
      </c>
      <c r="AV590" s="49">
        <f t="shared" si="337"/>
        <v>0</v>
      </c>
      <c r="AW590" s="49">
        <f t="shared" si="338"/>
        <v>0</v>
      </c>
      <c r="AX590" s="49">
        <f t="shared" si="339"/>
        <v>0</v>
      </c>
      <c r="AY590" s="49">
        <f t="shared" si="340"/>
        <v>904.60312937136632</v>
      </c>
      <c r="AZ590" s="49">
        <f t="shared" si="341"/>
        <v>0</v>
      </c>
      <c r="BA590" s="49">
        <f t="shared" si="342"/>
        <v>0</v>
      </c>
      <c r="BB590" s="49">
        <f t="shared" si="343"/>
        <v>0</v>
      </c>
      <c r="BC590" s="49">
        <f t="shared" si="344"/>
        <v>0</v>
      </c>
      <c r="BD590" s="49">
        <f t="shared" si="345"/>
        <v>0</v>
      </c>
      <c r="BE590" s="49">
        <f t="shared" si="346"/>
        <v>3037.9286978786067</v>
      </c>
      <c r="BF590" s="49">
        <f t="shared" si="347"/>
        <v>2542.9355362877923</v>
      </c>
      <c r="BG590" s="49">
        <f t="shared" si="348"/>
        <v>3471.7413203379442</v>
      </c>
      <c r="BH590" s="73">
        <f t="shared" si="349"/>
        <v>9957.2086838757095</v>
      </c>
      <c r="BI590" s="49">
        <f>VLOOKUP(A590,'1_12'!B:Q,16,0)</f>
        <v>19366.02</v>
      </c>
      <c r="BJ590" s="74">
        <f t="shared" si="350"/>
        <v>-9408.8113161242909</v>
      </c>
      <c r="BK590" s="50">
        <f t="shared" si="351"/>
        <v>6.1698964966472591E-3</v>
      </c>
    </row>
    <row r="591" spans="1:63" x14ac:dyDescent="0.3">
      <c r="A591" s="79" t="s">
        <v>2035</v>
      </c>
      <c r="B591" s="79" t="s">
        <v>254</v>
      </c>
      <c r="C591" s="79">
        <f>VLOOKUP(B591,Площадь!D:E,2,0)</f>
        <v>49.8</v>
      </c>
      <c r="D591" s="97"/>
      <c r="E591">
        <v>31</v>
      </c>
      <c r="F591">
        <v>28</v>
      </c>
      <c r="G591">
        <v>31</v>
      </c>
      <c r="H591">
        <v>30</v>
      </c>
      <c r="I591">
        <v>31</v>
      </c>
      <c r="J591">
        <v>30</v>
      </c>
      <c r="K591">
        <v>31</v>
      </c>
      <c r="L591">
        <v>31</v>
      </c>
      <c r="M591">
        <v>30</v>
      </c>
      <c r="N591">
        <v>31</v>
      </c>
      <c r="O591">
        <v>30</v>
      </c>
      <c r="P591">
        <v>31</v>
      </c>
      <c r="Q591">
        <f t="shared" si="320"/>
        <v>365</v>
      </c>
      <c r="R591" s="113">
        <f>VLOOKUP(B591,'Общие показания'!A:H,8,0)</f>
        <v>0.33703118112985192</v>
      </c>
      <c r="S591" s="117">
        <f>VLOOKUP(B591,'Общие показания'!A:P,16,0)</f>
        <v>1.4659688188701481</v>
      </c>
      <c r="T591" s="50">
        <f t="shared" si="322"/>
        <v>0</v>
      </c>
      <c r="U591" s="50">
        <f t="shared" si="323"/>
        <v>0</v>
      </c>
      <c r="V591" s="50">
        <f t="shared" si="324"/>
        <v>0</v>
      </c>
      <c r="W591" s="50">
        <f t="shared" si="325"/>
        <v>0.33703118112985192</v>
      </c>
      <c r="X591" s="50">
        <f t="shared" si="326"/>
        <v>0</v>
      </c>
      <c r="Y591" s="50"/>
      <c r="Z591" s="50"/>
      <c r="AA591" s="50"/>
      <c r="AB591" s="50"/>
      <c r="AC591" s="50"/>
      <c r="AD591" s="50">
        <f t="shared" si="327"/>
        <v>0.56260135730468319</v>
      </c>
      <c r="AE591" s="50">
        <f t="shared" si="328"/>
        <v>0.39313941614186493</v>
      </c>
      <c r="AF591" s="50">
        <f t="shared" si="329"/>
        <v>0.5102280454235999</v>
      </c>
      <c r="AG591" s="50">
        <f t="shared" si="321"/>
        <v>0</v>
      </c>
      <c r="AI591" s="50">
        <f t="shared" si="330"/>
        <v>0</v>
      </c>
      <c r="AJ591" s="50">
        <f t="shared" si="331"/>
        <v>0</v>
      </c>
      <c r="AK591" s="50">
        <f t="shared" si="332"/>
        <v>0</v>
      </c>
      <c r="AL591" s="50">
        <f t="shared" si="333"/>
        <v>0.33497233760209122</v>
      </c>
      <c r="AR591" s="50">
        <f t="shared" si="334"/>
        <v>0.4131026683841344</v>
      </c>
      <c r="AS591" s="50">
        <f t="shared" si="335"/>
        <v>0.4442207011536724</v>
      </c>
      <c r="AT591" s="50">
        <f t="shared" si="336"/>
        <v>0.64000809195111474</v>
      </c>
      <c r="AV591" s="49">
        <f t="shared" si="337"/>
        <v>0</v>
      </c>
      <c r="AW591" s="49">
        <f t="shared" si="338"/>
        <v>0</v>
      </c>
      <c r="AX591" s="49">
        <f t="shared" si="339"/>
        <v>0</v>
      </c>
      <c r="AY591" s="49">
        <f t="shared" si="340"/>
        <v>1803.8993655432789</v>
      </c>
      <c r="AZ591" s="49">
        <f t="shared" si="341"/>
        <v>0</v>
      </c>
      <c r="BA591" s="49">
        <f t="shared" si="342"/>
        <v>0</v>
      </c>
      <c r="BB591" s="49">
        <f t="shared" si="343"/>
        <v>0</v>
      </c>
      <c r="BC591" s="49">
        <f t="shared" si="344"/>
        <v>0</v>
      </c>
      <c r="BD591" s="49">
        <f t="shared" si="345"/>
        <v>0</v>
      </c>
      <c r="BE591" s="49">
        <f t="shared" si="346"/>
        <v>2619.1408583980347</v>
      </c>
      <c r="BF591" s="49">
        <f t="shared" si="347"/>
        <v>2247.7760044634488</v>
      </c>
      <c r="BG591" s="49">
        <f t="shared" si="348"/>
        <v>3087.6478777231896</v>
      </c>
      <c r="BH591" s="73">
        <f t="shared" si="349"/>
        <v>9758.4641061279508</v>
      </c>
      <c r="BI591" s="49">
        <f>VLOOKUP(A591,'1_12'!B:Q,16,0)</f>
        <v>19250.100000000002</v>
      </c>
      <c r="BJ591" s="74">
        <f t="shared" si="350"/>
        <v>-9491.6358938720514</v>
      </c>
      <c r="BK591" s="50">
        <f t="shared" si="351"/>
        <v>6.0831723545699684E-3</v>
      </c>
    </row>
    <row r="592" spans="1:63" x14ac:dyDescent="0.3">
      <c r="A592" s="79" t="s">
        <v>678</v>
      </c>
      <c r="B592" s="79" t="s">
        <v>195</v>
      </c>
      <c r="C592" s="79">
        <f>VLOOKUP(B592,Площадь!D:E,2,0)</f>
        <v>72.400000000000006</v>
      </c>
      <c r="D592" s="97"/>
      <c r="E592">
        <v>31</v>
      </c>
      <c r="F592">
        <v>28</v>
      </c>
      <c r="G592">
        <v>31</v>
      </c>
      <c r="H592">
        <v>30</v>
      </c>
      <c r="I592">
        <v>31</v>
      </c>
      <c r="J592">
        <v>30</v>
      </c>
      <c r="K592">
        <v>31</v>
      </c>
      <c r="L592">
        <v>31</v>
      </c>
      <c r="M592">
        <v>30</v>
      </c>
      <c r="N592">
        <v>31</v>
      </c>
      <c r="O592">
        <v>30</v>
      </c>
      <c r="P592">
        <v>31</v>
      </c>
      <c r="Q592">
        <f t="shared" si="320"/>
        <v>365</v>
      </c>
      <c r="R592" s="113">
        <f>VLOOKUP(B592,'Общие показания'!A:H,8,0)</f>
        <v>0.48998107457432294</v>
      </c>
      <c r="S592" s="117">
        <f>VLOOKUP(B592,'Общие показания'!A:P,16,0)</f>
        <v>2.8050189254256761</v>
      </c>
      <c r="T592" s="50">
        <f t="shared" si="322"/>
        <v>0</v>
      </c>
      <c r="U592" s="50">
        <f t="shared" si="323"/>
        <v>0</v>
      </c>
      <c r="V592" s="50">
        <f t="shared" si="324"/>
        <v>0</v>
      </c>
      <c r="W592" s="50">
        <f t="shared" si="325"/>
        <v>0.48998107457432294</v>
      </c>
      <c r="X592" s="50">
        <f t="shared" si="326"/>
        <v>0</v>
      </c>
      <c r="Y592" s="50"/>
      <c r="Z592" s="50"/>
      <c r="AA592" s="50"/>
      <c r="AB592" s="50"/>
      <c r="AC592" s="50"/>
      <c r="AD592" s="50">
        <f t="shared" si="327"/>
        <v>1.0764945573167708</v>
      </c>
      <c r="AE592" s="50">
        <f t="shared" si="328"/>
        <v>0.75224212712699701</v>
      </c>
      <c r="AF592" s="50">
        <f t="shared" si="329"/>
        <v>0.97628224098190819</v>
      </c>
      <c r="AG592" s="50">
        <f t="shared" si="321"/>
        <v>0</v>
      </c>
      <c r="AI592" s="50">
        <f t="shared" si="330"/>
        <v>0</v>
      </c>
      <c r="AJ592" s="50">
        <f t="shared" si="331"/>
        <v>0</v>
      </c>
      <c r="AK592" s="50">
        <f t="shared" si="332"/>
        <v>0</v>
      </c>
      <c r="AL592" s="50">
        <f t="shared" si="333"/>
        <v>0.48698789643356244</v>
      </c>
      <c r="AR592" s="50">
        <f t="shared" si="334"/>
        <v>0.60057496367492647</v>
      </c>
      <c r="AS592" s="50">
        <f t="shared" si="335"/>
        <v>0.64581483460895361</v>
      </c>
      <c r="AT592" s="50">
        <f t="shared" si="336"/>
        <v>0.93045353127029551</v>
      </c>
      <c r="AV592" s="49">
        <f t="shared" si="337"/>
        <v>0</v>
      </c>
      <c r="AW592" s="49">
        <f t="shared" si="338"/>
        <v>0</v>
      </c>
      <c r="AX592" s="49">
        <f t="shared" si="339"/>
        <v>0</v>
      </c>
      <c r="AY592" s="49">
        <f t="shared" si="340"/>
        <v>2622.5364270147275</v>
      </c>
      <c r="AZ592" s="49">
        <f t="shared" si="341"/>
        <v>0</v>
      </c>
      <c r="BA592" s="49">
        <f t="shared" si="342"/>
        <v>0</v>
      </c>
      <c r="BB592" s="49">
        <f t="shared" si="343"/>
        <v>0</v>
      </c>
      <c r="BC592" s="49">
        <f t="shared" si="344"/>
        <v>0</v>
      </c>
      <c r="BD592" s="49">
        <f t="shared" si="345"/>
        <v>0</v>
      </c>
      <c r="BE592" s="49">
        <f t="shared" si="346"/>
        <v>4501.8583393692725</v>
      </c>
      <c r="BF592" s="49">
        <f t="shared" si="347"/>
        <v>3752.8881858055165</v>
      </c>
      <c r="BG592" s="49">
        <f t="shared" si="348"/>
        <v>5118.3652376029258</v>
      </c>
      <c r="BH592" s="73">
        <f t="shared" si="349"/>
        <v>15995.648189792442</v>
      </c>
      <c r="BI592" s="49">
        <f>VLOOKUP(A592,'1_12'!B:Q,16,0)</f>
        <v>27986.040000000005</v>
      </c>
      <c r="BJ592" s="74">
        <f t="shared" si="350"/>
        <v>-11990.391810207562</v>
      </c>
      <c r="BK592" s="50">
        <f t="shared" si="351"/>
        <v>6.8586915584573395E-3</v>
      </c>
    </row>
    <row r="593" spans="1:63" x14ac:dyDescent="0.3">
      <c r="A593" s="79" t="s">
        <v>1513</v>
      </c>
      <c r="B593" s="79" t="s">
        <v>312</v>
      </c>
      <c r="C593" s="79">
        <f>VLOOKUP(B593,Площадь!D:E,2,0)</f>
        <v>79</v>
      </c>
      <c r="D593" s="97"/>
      <c r="E593">
        <v>31</v>
      </c>
      <c r="F593">
        <v>28</v>
      </c>
      <c r="G593">
        <v>31</v>
      </c>
      <c r="H593">
        <v>30</v>
      </c>
      <c r="I593">
        <v>31</v>
      </c>
      <c r="J593">
        <v>30</v>
      </c>
      <c r="K593">
        <v>17</v>
      </c>
      <c r="Q593">
        <f t="shared" si="320"/>
        <v>198</v>
      </c>
      <c r="R593" s="113">
        <f>VLOOKUP(B593,'Общие показания'!A:H,8,0)</f>
        <v>0</v>
      </c>
      <c r="S593" s="117"/>
      <c r="T593" s="50">
        <f t="shared" si="322"/>
        <v>0</v>
      </c>
      <c r="U593" s="50">
        <f t="shared" si="323"/>
        <v>0</v>
      </c>
      <c r="V593" s="50">
        <f t="shared" si="324"/>
        <v>0</v>
      </c>
      <c r="W593" s="50">
        <f t="shared" si="325"/>
        <v>0</v>
      </c>
      <c r="X593" s="50">
        <f t="shared" si="326"/>
        <v>0</v>
      </c>
      <c r="Y593" s="50"/>
      <c r="Z593" s="50"/>
      <c r="AA593" s="50"/>
      <c r="AB593" s="50"/>
      <c r="AC593" s="50"/>
      <c r="AD593" s="50">
        <f t="shared" si="327"/>
        <v>0</v>
      </c>
      <c r="AE593" s="50">
        <f t="shared" si="328"/>
        <v>0</v>
      </c>
      <c r="AF593" s="50">
        <f t="shared" si="329"/>
        <v>0</v>
      </c>
      <c r="AG593" s="50">
        <f t="shared" si="321"/>
        <v>0</v>
      </c>
      <c r="AI593" s="50">
        <f t="shared" si="330"/>
        <v>0</v>
      </c>
      <c r="AJ593" s="50">
        <f t="shared" si="331"/>
        <v>0</v>
      </c>
      <c r="AK593" s="50">
        <f t="shared" si="332"/>
        <v>0</v>
      </c>
      <c r="AL593" s="50">
        <f t="shared" si="333"/>
        <v>0.53138182069408046</v>
      </c>
      <c r="AR593" s="50">
        <f t="shared" si="334"/>
        <v>0</v>
      </c>
      <c r="AS593" s="50">
        <f t="shared" si="335"/>
        <v>0</v>
      </c>
      <c r="AT593" s="50">
        <f t="shared" si="336"/>
        <v>0</v>
      </c>
      <c r="AV593" s="49">
        <f t="shared" si="337"/>
        <v>0</v>
      </c>
      <c r="AW593" s="49">
        <f t="shared" si="338"/>
        <v>0</v>
      </c>
      <c r="AX593" s="49">
        <f t="shared" si="339"/>
        <v>0</v>
      </c>
      <c r="AY593" s="49">
        <f t="shared" si="340"/>
        <v>1426.420104198362</v>
      </c>
      <c r="AZ593" s="49">
        <f t="shared" si="341"/>
        <v>0</v>
      </c>
      <c r="BA593" s="49">
        <f t="shared" si="342"/>
        <v>0</v>
      </c>
      <c r="BB593" s="49">
        <f t="shared" si="343"/>
        <v>0</v>
      </c>
      <c r="BC593" s="49">
        <f t="shared" si="344"/>
        <v>0</v>
      </c>
      <c r="BD593" s="49">
        <f t="shared" si="345"/>
        <v>0</v>
      </c>
      <c r="BE593" s="49">
        <f t="shared" si="346"/>
        <v>0</v>
      </c>
      <c r="BF593" s="49">
        <f t="shared" si="347"/>
        <v>0</v>
      </c>
      <c r="BG593" s="49">
        <f t="shared" si="348"/>
        <v>0</v>
      </c>
      <c r="BH593" s="73">
        <f t="shared" si="349"/>
        <v>1426.420104198362</v>
      </c>
      <c r="BI593" s="49">
        <f>VLOOKUP(A593,'1_12'!B:Q,16,0)</f>
        <v>12039.78</v>
      </c>
      <c r="BJ593" s="74">
        <f t="shared" si="350"/>
        <v>-10613.359895801639</v>
      </c>
      <c r="BK593" s="50">
        <f t="shared" si="351"/>
        <v>5.6052934672371358E-4</v>
      </c>
    </row>
    <row r="594" spans="1:63" x14ac:dyDescent="0.3">
      <c r="A594" s="79" t="s">
        <v>2753</v>
      </c>
      <c r="B594" s="79" t="s">
        <v>312</v>
      </c>
      <c r="C594" s="79">
        <f>VLOOKUP(B594,Площадь!D:E,2,0)</f>
        <v>79</v>
      </c>
      <c r="D594" s="97">
        <f>VLOOKUP(A594,'[1]3+паркинг2023'!$A:$E,5,0)</f>
        <v>45125</v>
      </c>
      <c r="K594">
        <f>31-K593</f>
        <v>14</v>
      </c>
      <c r="L594">
        <v>31</v>
      </c>
      <c r="M594">
        <v>30</v>
      </c>
      <c r="N594">
        <v>31</v>
      </c>
      <c r="O594">
        <v>30</v>
      </c>
      <c r="P594">
        <v>31</v>
      </c>
      <c r="Q594">
        <f t="shared" si="320"/>
        <v>167</v>
      </c>
      <c r="R594" s="113"/>
      <c r="S594" s="117">
        <f>VLOOKUP(B594,'Общие показания'!A:P,16,0)</f>
        <v>4.8349999999999973</v>
      </c>
      <c r="T594" s="50">
        <f t="shared" si="322"/>
        <v>0</v>
      </c>
      <c r="U594" s="50">
        <f t="shared" si="323"/>
        <v>0</v>
      </c>
      <c r="V594" s="50">
        <f t="shared" si="324"/>
        <v>0</v>
      </c>
      <c r="W594" s="50">
        <f t="shared" si="325"/>
        <v>0</v>
      </c>
      <c r="X594" s="50">
        <f t="shared" si="326"/>
        <v>0</v>
      </c>
      <c r="Y594" s="50"/>
      <c r="Z594" s="50"/>
      <c r="AA594" s="50"/>
      <c r="AB594" s="50"/>
      <c r="AC594" s="50"/>
      <c r="AD594" s="50">
        <f t="shared" si="327"/>
        <v>1.8555494002011843</v>
      </c>
      <c r="AE594" s="50">
        <f t="shared" si="328"/>
        <v>1.2966367719273344</v>
      </c>
      <c r="AF594" s="50">
        <f t="shared" si="329"/>
        <v>1.6828138278714786</v>
      </c>
      <c r="AG594" s="50">
        <f t="shared" si="321"/>
        <v>0</v>
      </c>
      <c r="AI594" s="50">
        <f t="shared" si="330"/>
        <v>0</v>
      </c>
      <c r="AJ594" s="50">
        <f t="shared" si="331"/>
        <v>0</v>
      </c>
      <c r="AK594" s="50">
        <f t="shared" si="332"/>
        <v>0</v>
      </c>
      <c r="AL594" s="50">
        <f t="shared" si="333"/>
        <v>0</v>
      </c>
      <c r="AR594" s="50">
        <f t="shared" si="334"/>
        <v>0.65532351008728151</v>
      </c>
      <c r="AS594" s="50">
        <f t="shared" si="335"/>
        <v>0.70468745765341612</v>
      </c>
      <c r="AT594" s="50">
        <f t="shared" si="336"/>
        <v>1.0152738808059854</v>
      </c>
      <c r="AV594" s="49">
        <f t="shared" si="337"/>
        <v>0</v>
      </c>
      <c r="AW594" s="49">
        <f t="shared" si="338"/>
        <v>0</v>
      </c>
      <c r="AX594" s="49">
        <f t="shared" si="339"/>
        <v>0</v>
      </c>
      <c r="AY594" s="49">
        <f t="shared" si="340"/>
        <v>0</v>
      </c>
      <c r="AZ594" s="49">
        <f t="shared" si="341"/>
        <v>0</v>
      </c>
      <c r="BA594" s="49">
        <f t="shared" si="342"/>
        <v>0</v>
      </c>
      <c r="BB594" s="49">
        <f t="shared" si="343"/>
        <v>0</v>
      </c>
      <c r="BC594" s="49">
        <f t="shared" si="344"/>
        <v>0</v>
      </c>
      <c r="BD594" s="49">
        <f t="shared" si="345"/>
        <v>0</v>
      </c>
      <c r="BE594" s="49">
        <f t="shared" si="346"/>
        <v>6740.0868054619468</v>
      </c>
      <c r="BF594" s="49">
        <f t="shared" si="347"/>
        <v>5372.2747089173827</v>
      </c>
      <c r="BG594" s="49">
        <f t="shared" si="348"/>
        <v>7242.6387216654375</v>
      </c>
      <c r="BH594" s="73">
        <f t="shared" si="349"/>
        <v>19355.000236044765</v>
      </c>
      <c r="BI594" s="49">
        <f>VLOOKUP(A594,'1_12'!B:Q,16,0)</f>
        <v>18497.490000000002</v>
      </c>
      <c r="BJ594" s="74">
        <f t="shared" si="350"/>
        <v>857.51023604476359</v>
      </c>
      <c r="BK594" s="50">
        <f t="shared" si="351"/>
        <v>7.6057857052180171E-3</v>
      </c>
    </row>
    <row r="595" spans="1:63" x14ac:dyDescent="0.3">
      <c r="A595" s="79" t="s">
        <v>738</v>
      </c>
      <c r="B595" s="79" t="s">
        <v>270</v>
      </c>
      <c r="C595" s="79">
        <f>VLOOKUP(B595,Площадь!D:E,2,0)</f>
        <v>50.1</v>
      </c>
      <c r="D595" s="97"/>
      <c r="E595">
        <v>31</v>
      </c>
      <c r="F595">
        <v>28</v>
      </c>
      <c r="G595">
        <v>31</v>
      </c>
      <c r="H595">
        <v>30</v>
      </c>
      <c r="I595">
        <v>31</v>
      </c>
      <c r="J595">
        <v>30</v>
      </c>
      <c r="K595">
        <v>31</v>
      </c>
      <c r="L595">
        <v>31</v>
      </c>
      <c r="M595">
        <v>30</v>
      </c>
      <c r="N595">
        <v>31</v>
      </c>
      <c r="O595">
        <v>30</v>
      </c>
      <c r="P595">
        <v>31</v>
      </c>
      <c r="Q595">
        <f t="shared" ref="Q595:Q606" si="352">SUM(E595:P595)</f>
        <v>365</v>
      </c>
      <c r="R595" s="113">
        <f>VLOOKUP(B595,'Общие показания'!A:H,8,0)</f>
        <v>0.33906148944991127</v>
      </c>
      <c r="S595" s="117">
        <f>VLOOKUP(B595,'Общие показания'!A:P,16,0)</f>
        <v>1.3659385105500892</v>
      </c>
      <c r="T595" s="50">
        <f t="shared" si="322"/>
        <v>0</v>
      </c>
      <c r="U595" s="50">
        <f t="shared" si="323"/>
        <v>0</v>
      </c>
      <c r="V595" s="50">
        <f t="shared" si="324"/>
        <v>0</v>
      </c>
      <c r="W595" s="50">
        <f t="shared" si="325"/>
        <v>0.33906148944991127</v>
      </c>
      <c r="X595" s="50">
        <f t="shared" si="326"/>
        <v>0</v>
      </c>
      <c r="Y595" s="50"/>
      <c r="Z595" s="50"/>
      <c r="AA595" s="50"/>
      <c r="AB595" s="50"/>
      <c r="AC595" s="50"/>
      <c r="AD595" s="50">
        <f t="shared" si="327"/>
        <v>0.52421228210194792</v>
      </c>
      <c r="AE595" s="50">
        <f t="shared" si="328"/>
        <v>0.36631356793607028</v>
      </c>
      <c r="AF595" s="50">
        <f t="shared" si="329"/>
        <v>0.47541266051207093</v>
      </c>
      <c r="AG595" s="50">
        <f t="shared" si="321"/>
        <v>0</v>
      </c>
      <c r="AI595" s="50">
        <f t="shared" si="330"/>
        <v>0</v>
      </c>
      <c r="AJ595" s="50">
        <f t="shared" si="331"/>
        <v>0</v>
      </c>
      <c r="AK595" s="50">
        <f t="shared" si="332"/>
        <v>0</v>
      </c>
      <c r="AL595" s="50">
        <f t="shared" si="333"/>
        <v>0.33699024325029664</v>
      </c>
      <c r="AR595" s="50">
        <f t="shared" si="334"/>
        <v>0.41559123867560516</v>
      </c>
      <c r="AS595" s="50">
        <f t="shared" si="335"/>
        <v>0.44689672947387532</v>
      </c>
      <c r="AT595" s="50">
        <f t="shared" si="336"/>
        <v>0.64386356238455522</v>
      </c>
      <c r="AV595" s="49">
        <f t="shared" si="337"/>
        <v>0</v>
      </c>
      <c r="AW595" s="49">
        <f t="shared" si="338"/>
        <v>0</v>
      </c>
      <c r="AX595" s="49">
        <f t="shared" si="339"/>
        <v>0</v>
      </c>
      <c r="AY595" s="49">
        <f t="shared" si="340"/>
        <v>1814.7662291911302</v>
      </c>
      <c r="AZ595" s="49">
        <f t="shared" si="341"/>
        <v>0</v>
      </c>
      <c r="BA595" s="49">
        <f t="shared" si="342"/>
        <v>0</v>
      </c>
      <c r="BB595" s="49">
        <f t="shared" si="343"/>
        <v>0</v>
      </c>
      <c r="BC595" s="49">
        <f t="shared" si="344"/>
        <v>0</v>
      </c>
      <c r="BD595" s="49">
        <f t="shared" si="345"/>
        <v>0</v>
      </c>
      <c r="BE595" s="49">
        <f t="shared" si="346"/>
        <v>2522.7709790344325</v>
      </c>
      <c r="BF595" s="49">
        <f t="shared" si="347"/>
        <v>2182.9491939553614</v>
      </c>
      <c r="BG595" s="49">
        <f t="shared" si="348"/>
        <v>3004.5403216947875</v>
      </c>
      <c r="BH595" s="73">
        <f t="shared" si="349"/>
        <v>9525.0267238757115</v>
      </c>
      <c r="BI595" s="49">
        <f>VLOOKUP(A595,'1_12'!B:Q,16,0)</f>
        <v>19366.02</v>
      </c>
      <c r="BJ595" s="74">
        <f t="shared" si="350"/>
        <v>-9840.993276124289</v>
      </c>
      <c r="BK595" s="50">
        <f t="shared" si="351"/>
        <v>5.9020987587896411E-3</v>
      </c>
    </row>
    <row r="596" spans="1:63" x14ac:dyDescent="0.3">
      <c r="A596" s="79" t="s">
        <v>1122</v>
      </c>
      <c r="B596" s="79" t="s">
        <v>196</v>
      </c>
      <c r="C596" s="79">
        <f>VLOOKUP(B596,Площадь!D:E,2,0)</f>
        <v>49.8</v>
      </c>
      <c r="D596" s="97"/>
      <c r="E596">
        <v>31</v>
      </c>
      <c r="F596">
        <v>28</v>
      </c>
      <c r="G596">
        <v>31</v>
      </c>
      <c r="H596">
        <v>30</v>
      </c>
      <c r="I596">
        <v>31</v>
      </c>
      <c r="J596">
        <v>30</v>
      </c>
      <c r="K596">
        <v>31</v>
      </c>
      <c r="L596">
        <v>31</v>
      </c>
      <c r="M596">
        <v>30</v>
      </c>
      <c r="N596">
        <v>31</v>
      </c>
      <c r="O596">
        <v>30</v>
      </c>
      <c r="P596">
        <v>31</v>
      </c>
      <c r="Q596">
        <f t="shared" si="352"/>
        <v>365</v>
      </c>
      <c r="R596" s="113">
        <f>VLOOKUP(B596,'Общие показания'!A:H,8,0)</f>
        <v>0.33703118112985192</v>
      </c>
      <c r="S596" s="117">
        <f>VLOOKUP(B596,'Общие показания'!A:P,16,0)</f>
        <v>0</v>
      </c>
      <c r="T596" s="50">
        <f t="shared" si="322"/>
        <v>0</v>
      </c>
      <c r="U596" s="50">
        <f t="shared" si="323"/>
        <v>0</v>
      </c>
      <c r="V596" s="50">
        <f t="shared" si="324"/>
        <v>0</v>
      </c>
      <c r="W596" s="50">
        <f t="shared" si="325"/>
        <v>0.33703118112985192</v>
      </c>
      <c r="X596" s="50">
        <f t="shared" si="326"/>
        <v>0</v>
      </c>
      <c r="Y596" s="50"/>
      <c r="Z596" s="50"/>
      <c r="AA596" s="50"/>
      <c r="AB596" s="50"/>
      <c r="AC596" s="50"/>
      <c r="AD596" s="50">
        <f t="shared" si="327"/>
        <v>0</v>
      </c>
      <c r="AE596" s="50">
        <f t="shared" si="328"/>
        <v>0</v>
      </c>
      <c r="AF596" s="50">
        <f t="shared" si="329"/>
        <v>0</v>
      </c>
      <c r="AG596" s="50">
        <f t="shared" si="321"/>
        <v>0</v>
      </c>
      <c r="AI596" s="50">
        <f t="shared" si="330"/>
        <v>0</v>
      </c>
      <c r="AJ596" s="50">
        <f t="shared" si="331"/>
        <v>0</v>
      </c>
      <c r="AK596" s="50">
        <f t="shared" si="332"/>
        <v>0</v>
      </c>
      <c r="AL596" s="50">
        <f t="shared" si="333"/>
        <v>0.33497233760209122</v>
      </c>
      <c r="AR596" s="50">
        <f t="shared" si="334"/>
        <v>0.4131026683841344</v>
      </c>
      <c r="AS596" s="50">
        <f t="shared" si="335"/>
        <v>0.4442207011536724</v>
      </c>
      <c r="AT596" s="50">
        <f t="shared" si="336"/>
        <v>0.64000809195111474</v>
      </c>
      <c r="AV596" s="49">
        <f t="shared" si="337"/>
        <v>0</v>
      </c>
      <c r="AW596" s="49">
        <f t="shared" si="338"/>
        <v>0</v>
      </c>
      <c r="AX596" s="49">
        <f t="shared" si="339"/>
        <v>0</v>
      </c>
      <c r="AY596" s="49">
        <f t="shared" si="340"/>
        <v>1803.8993655432789</v>
      </c>
      <c r="AZ596" s="49">
        <f t="shared" si="341"/>
        <v>0</v>
      </c>
      <c r="BA596" s="49">
        <f t="shared" si="342"/>
        <v>0</v>
      </c>
      <c r="BB596" s="49">
        <f t="shared" si="343"/>
        <v>0</v>
      </c>
      <c r="BC596" s="49">
        <f t="shared" si="344"/>
        <v>0</v>
      </c>
      <c r="BD596" s="49">
        <f t="shared" si="345"/>
        <v>0</v>
      </c>
      <c r="BE596" s="49">
        <f t="shared" si="346"/>
        <v>1108.916278903635</v>
      </c>
      <c r="BF596" s="49">
        <f t="shared" si="347"/>
        <v>1192.4482813488721</v>
      </c>
      <c r="BG596" s="49">
        <f t="shared" si="348"/>
        <v>1718.0121217098945</v>
      </c>
      <c r="BH596" s="73">
        <f t="shared" si="349"/>
        <v>5823.2760475056803</v>
      </c>
      <c r="BI596" s="49">
        <f>VLOOKUP(A596,'1_12'!B:Q,16,0)</f>
        <v>19250.100000000002</v>
      </c>
      <c r="BJ596" s="74">
        <f t="shared" si="350"/>
        <v>-13426.823952494322</v>
      </c>
      <c r="BK596" s="50">
        <f t="shared" si="351"/>
        <v>3.6300786148274174E-3</v>
      </c>
    </row>
    <row r="597" spans="1:63" x14ac:dyDescent="0.3">
      <c r="A597" s="79" t="s">
        <v>1512</v>
      </c>
      <c r="B597" s="79" t="s">
        <v>344</v>
      </c>
      <c r="C597" s="79">
        <f>VLOOKUP(B597,Площадь!D:E,2,0)</f>
        <v>72.400000000000006</v>
      </c>
      <c r="D597" s="97"/>
      <c r="E597">
        <v>31</v>
      </c>
      <c r="F597">
        <v>28</v>
      </c>
      <c r="G597">
        <v>31</v>
      </c>
      <c r="H597">
        <v>30</v>
      </c>
      <c r="I597">
        <v>31</v>
      </c>
      <c r="J597">
        <v>30</v>
      </c>
      <c r="K597">
        <v>31</v>
      </c>
      <c r="L597">
        <v>31</v>
      </c>
      <c r="M597">
        <v>30</v>
      </c>
      <c r="N597">
        <v>31</v>
      </c>
      <c r="O597">
        <v>30</v>
      </c>
      <c r="P597">
        <v>31</v>
      </c>
      <c r="Q597">
        <f t="shared" si="352"/>
        <v>365</v>
      </c>
      <c r="R597" s="113">
        <f>VLOOKUP(B597,'Общие показания'!A:H,8,0)</f>
        <v>0.48998107457432294</v>
      </c>
      <c r="S597" s="117">
        <f>VLOOKUP(B597,'Общие показания'!A:P,16,0)</f>
        <v>0</v>
      </c>
      <c r="T597" s="50">
        <f t="shared" si="322"/>
        <v>0</v>
      </c>
      <c r="U597" s="50">
        <f t="shared" si="323"/>
        <v>0</v>
      </c>
      <c r="V597" s="50">
        <f t="shared" si="324"/>
        <v>0</v>
      </c>
      <c r="W597" s="50">
        <f t="shared" si="325"/>
        <v>0.48998107457432294</v>
      </c>
      <c r="X597" s="50">
        <f t="shared" si="326"/>
        <v>0</v>
      </c>
      <c r="Y597" s="50"/>
      <c r="Z597" s="50"/>
      <c r="AA597" s="50"/>
      <c r="AB597" s="50"/>
      <c r="AC597" s="50"/>
      <c r="AD597" s="50">
        <f t="shared" si="327"/>
        <v>0</v>
      </c>
      <c r="AE597" s="50">
        <f t="shared" si="328"/>
        <v>0</v>
      </c>
      <c r="AF597" s="50">
        <f t="shared" si="329"/>
        <v>0</v>
      </c>
      <c r="AG597" s="50">
        <f t="shared" si="321"/>
        <v>0</v>
      </c>
      <c r="AI597" s="50">
        <f t="shared" si="330"/>
        <v>0</v>
      </c>
      <c r="AJ597" s="50">
        <f t="shared" si="331"/>
        <v>0</v>
      </c>
      <c r="AK597" s="50">
        <f t="shared" si="332"/>
        <v>0</v>
      </c>
      <c r="AL597" s="50">
        <f t="shared" si="333"/>
        <v>0.48698789643356244</v>
      </c>
      <c r="AR597" s="50">
        <f t="shared" si="334"/>
        <v>0.60057496367492647</v>
      </c>
      <c r="AS597" s="50">
        <f t="shared" si="335"/>
        <v>0.64581483460895361</v>
      </c>
      <c r="AT597" s="50">
        <f t="shared" si="336"/>
        <v>0.93045353127029551</v>
      </c>
      <c r="AV597" s="49">
        <f t="shared" si="337"/>
        <v>0</v>
      </c>
      <c r="AW597" s="49">
        <f t="shared" si="338"/>
        <v>0</v>
      </c>
      <c r="AX597" s="49">
        <f t="shared" si="339"/>
        <v>0</v>
      </c>
      <c r="AY597" s="49">
        <f t="shared" si="340"/>
        <v>2622.5364270147275</v>
      </c>
      <c r="AZ597" s="49">
        <f t="shared" si="341"/>
        <v>0</v>
      </c>
      <c r="BA597" s="49">
        <f t="shared" si="342"/>
        <v>0</v>
      </c>
      <c r="BB597" s="49">
        <f t="shared" si="343"/>
        <v>0</v>
      </c>
      <c r="BC597" s="49">
        <f t="shared" si="344"/>
        <v>0</v>
      </c>
      <c r="BD597" s="49">
        <f t="shared" si="345"/>
        <v>0</v>
      </c>
      <c r="BE597" s="49">
        <f t="shared" si="346"/>
        <v>1612.1594094904258</v>
      </c>
      <c r="BF597" s="49">
        <f t="shared" si="347"/>
        <v>1733.5995094308907</v>
      </c>
      <c r="BG597" s="49">
        <f t="shared" si="348"/>
        <v>2497.6722412007307</v>
      </c>
      <c r="BH597" s="73">
        <f t="shared" si="349"/>
        <v>8465.9675871367745</v>
      </c>
      <c r="BI597" s="49">
        <f>VLOOKUP(A597,'1_12'!B:Q,16,0)</f>
        <v>27986.040000000005</v>
      </c>
      <c r="BJ597" s="74">
        <f t="shared" si="350"/>
        <v>-19520.072412863228</v>
      </c>
      <c r="BK597" s="50">
        <f t="shared" si="351"/>
        <v>3.6300786148274183E-3</v>
      </c>
    </row>
    <row r="598" spans="1:63" x14ac:dyDescent="0.3">
      <c r="A598" s="79" t="s">
        <v>1181</v>
      </c>
      <c r="B598" s="79" t="s">
        <v>104</v>
      </c>
      <c r="C598" s="79">
        <f>VLOOKUP(B598,Площадь!D:E,2,0)</f>
        <v>79</v>
      </c>
      <c r="D598" s="97"/>
      <c r="E598">
        <v>31</v>
      </c>
      <c r="F598">
        <v>28</v>
      </c>
      <c r="G598">
        <v>31</v>
      </c>
      <c r="H598">
        <v>30</v>
      </c>
      <c r="I598">
        <v>31</v>
      </c>
      <c r="J598">
        <v>30</v>
      </c>
      <c r="K598">
        <v>31</v>
      </c>
      <c r="L598">
        <v>31</v>
      </c>
      <c r="M598">
        <v>30</v>
      </c>
      <c r="N598">
        <v>31</v>
      </c>
      <c r="O598">
        <v>30</v>
      </c>
      <c r="P598">
        <v>31</v>
      </c>
      <c r="Q598">
        <f t="shared" si="352"/>
        <v>365</v>
      </c>
      <c r="R598" s="113">
        <f>VLOOKUP(B598,'Общие показания'!A:H,8,0)</f>
        <v>0.53464785761562861</v>
      </c>
      <c r="S598" s="117">
        <f>VLOOKUP(B598,'Общие показания'!A:P,16,0)</f>
        <v>2.3883521423843721</v>
      </c>
      <c r="T598" s="50">
        <f t="shared" si="322"/>
        <v>0</v>
      </c>
      <c r="U598" s="50">
        <f t="shared" si="323"/>
        <v>0</v>
      </c>
      <c r="V598" s="50">
        <f t="shared" si="324"/>
        <v>0</v>
      </c>
      <c r="W598" s="50">
        <f t="shared" si="325"/>
        <v>0.53464785761562861</v>
      </c>
      <c r="X598" s="50">
        <f t="shared" si="326"/>
        <v>0</v>
      </c>
      <c r="Y598" s="50"/>
      <c r="Z598" s="50"/>
      <c r="AA598" s="50"/>
      <c r="AB598" s="50"/>
      <c r="AC598" s="50"/>
      <c r="AD598" s="50">
        <f t="shared" si="327"/>
        <v>0.91658849747063853</v>
      </c>
      <c r="AE598" s="50">
        <f t="shared" si="328"/>
        <v>0.64050159506246263</v>
      </c>
      <c r="AF598" s="50">
        <f t="shared" si="329"/>
        <v>0.83126204985127072</v>
      </c>
      <c r="AG598" s="50">
        <f t="shared" si="321"/>
        <v>0</v>
      </c>
      <c r="AI598" s="50">
        <f t="shared" si="330"/>
        <v>0</v>
      </c>
      <c r="AJ598" s="50">
        <f t="shared" si="331"/>
        <v>0</v>
      </c>
      <c r="AK598" s="50">
        <f t="shared" si="332"/>
        <v>0</v>
      </c>
      <c r="AL598" s="50">
        <f t="shared" si="333"/>
        <v>0.53138182069408046</v>
      </c>
      <c r="AR598" s="50">
        <f t="shared" si="334"/>
        <v>0.65532351008728151</v>
      </c>
      <c r="AS598" s="50">
        <f t="shared" si="335"/>
        <v>0.70468745765341612</v>
      </c>
      <c r="AT598" s="50">
        <f t="shared" si="336"/>
        <v>1.0152738808059854</v>
      </c>
      <c r="AV598" s="49">
        <f t="shared" si="337"/>
        <v>0</v>
      </c>
      <c r="AW598" s="49">
        <f t="shared" si="338"/>
        <v>0</v>
      </c>
      <c r="AX598" s="49">
        <f t="shared" si="339"/>
        <v>0</v>
      </c>
      <c r="AY598" s="49">
        <f t="shared" si="340"/>
        <v>2861.6074272674509</v>
      </c>
      <c r="AZ598" s="49">
        <f t="shared" si="341"/>
        <v>0</v>
      </c>
      <c r="BA598" s="49">
        <f t="shared" si="342"/>
        <v>0</v>
      </c>
      <c r="BB598" s="49">
        <f t="shared" si="343"/>
        <v>0</v>
      </c>
      <c r="BC598" s="49">
        <f t="shared" si="344"/>
        <v>0</v>
      </c>
      <c r="BD598" s="49">
        <f t="shared" si="345"/>
        <v>0</v>
      </c>
      <c r="BE598" s="49">
        <f t="shared" si="346"/>
        <v>4219.5777166081789</v>
      </c>
      <c r="BF598" s="49">
        <f t="shared" si="347"/>
        <v>3610.9716855483966</v>
      </c>
      <c r="BG598" s="49">
        <f t="shared" si="348"/>
        <v>4956.7671908191114</v>
      </c>
      <c r="BH598" s="73">
        <f t="shared" si="349"/>
        <v>15648.924020243137</v>
      </c>
      <c r="BI598" s="49">
        <f>VLOOKUP(A598,'1_12'!B:Q,16,0)</f>
        <v>30537.269999999997</v>
      </c>
      <c r="BJ598" s="74">
        <f t="shared" si="350"/>
        <v>-14888.345979756859</v>
      </c>
      <c r="BK598" s="50">
        <f t="shared" si="351"/>
        <v>6.1494374148109337E-3</v>
      </c>
    </row>
    <row r="599" spans="1:63" x14ac:dyDescent="0.3">
      <c r="A599" s="79" t="s">
        <v>1542</v>
      </c>
      <c r="B599" s="79" t="s">
        <v>359</v>
      </c>
      <c r="C599" s="79">
        <f>VLOOKUP(B599,Площадь!D:E,2,0)</f>
        <v>72.599999999999994</v>
      </c>
      <c r="D599" s="97"/>
      <c r="E599">
        <v>31</v>
      </c>
      <c r="F599">
        <v>28</v>
      </c>
      <c r="G599">
        <v>31</v>
      </c>
      <c r="H599">
        <v>30</v>
      </c>
      <c r="I599">
        <v>31</v>
      </c>
      <c r="J599">
        <v>30</v>
      </c>
      <c r="K599">
        <v>31</v>
      </c>
      <c r="L599">
        <v>31</v>
      </c>
      <c r="M599">
        <v>30</v>
      </c>
      <c r="N599">
        <v>31</v>
      </c>
      <c r="O599">
        <v>30</v>
      </c>
      <c r="P599">
        <v>31</v>
      </c>
      <c r="Q599">
        <f t="shared" si="352"/>
        <v>365</v>
      </c>
      <c r="R599" s="113">
        <f>VLOOKUP(B599,'Общие показания'!A:H,8,0)</f>
        <v>0.49133461345436241</v>
      </c>
      <c r="S599" s="117">
        <f>VLOOKUP(B599,'Общие показания'!A:P,16,0)</f>
        <v>3.1766653865456362</v>
      </c>
      <c r="T599" s="50">
        <f t="shared" si="322"/>
        <v>0</v>
      </c>
      <c r="U599" s="50">
        <f t="shared" si="323"/>
        <v>0</v>
      </c>
      <c r="V599" s="50">
        <f t="shared" si="324"/>
        <v>0</v>
      </c>
      <c r="W599" s="50">
        <f t="shared" si="325"/>
        <v>0.49133461345436247</v>
      </c>
      <c r="X599" s="50">
        <f t="shared" si="326"/>
        <v>0</v>
      </c>
      <c r="Y599" s="50"/>
      <c r="Z599" s="50"/>
      <c r="AA599" s="50"/>
      <c r="AB599" s="50"/>
      <c r="AC599" s="50"/>
      <c r="AD599" s="50">
        <f t="shared" si="327"/>
        <v>1.2191229684890634</v>
      </c>
      <c r="AE599" s="50">
        <f t="shared" si="328"/>
        <v>0.85190923522313</v>
      </c>
      <c r="AF599" s="50">
        <f t="shared" si="329"/>
        <v>1.1056331828334427</v>
      </c>
      <c r="AG599" s="50">
        <f t="shared" si="321"/>
        <v>0</v>
      </c>
      <c r="AI599" s="50">
        <f t="shared" si="330"/>
        <v>0</v>
      </c>
      <c r="AJ599" s="50">
        <f t="shared" si="331"/>
        <v>0</v>
      </c>
      <c r="AK599" s="50">
        <f t="shared" si="332"/>
        <v>0</v>
      </c>
      <c r="AL599" s="50">
        <f t="shared" si="333"/>
        <v>0.48833316686569922</v>
      </c>
      <c r="AR599" s="50">
        <f t="shared" si="334"/>
        <v>0.60223401053590675</v>
      </c>
      <c r="AS599" s="50">
        <f t="shared" si="335"/>
        <v>0.64759885348908874</v>
      </c>
      <c r="AT599" s="50">
        <f t="shared" si="336"/>
        <v>0.93302384489258894</v>
      </c>
      <c r="AV599" s="49">
        <f t="shared" si="337"/>
        <v>0</v>
      </c>
      <c r="AW599" s="49">
        <f t="shared" si="338"/>
        <v>0</v>
      </c>
      <c r="AX599" s="49">
        <f t="shared" si="339"/>
        <v>0</v>
      </c>
      <c r="AY599" s="49">
        <f t="shared" si="340"/>
        <v>2629.781002779961</v>
      </c>
      <c r="AZ599" s="49">
        <f t="shared" si="341"/>
        <v>0</v>
      </c>
      <c r="BA599" s="49">
        <f t="shared" si="342"/>
        <v>0</v>
      </c>
      <c r="BB599" s="49">
        <f t="shared" si="343"/>
        <v>0</v>
      </c>
      <c r="BC599" s="49">
        <f t="shared" si="344"/>
        <v>0</v>
      </c>
      <c r="BD599" s="49">
        <f t="shared" si="345"/>
        <v>0</v>
      </c>
      <c r="BE599" s="49">
        <f t="shared" si="346"/>
        <v>4889.1778202154692</v>
      </c>
      <c r="BF599" s="49">
        <f t="shared" si="347"/>
        <v>4025.2195330155319</v>
      </c>
      <c r="BG599" s="49">
        <f t="shared" si="348"/>
        <v>5472.4893789466514</v>
      </c>
      <c r="BH599" s="73">
        <f t="shared" si="349"/>
        <v>17016.667734957613</v>
      </c>
      <c r="BI599" s="49">
        <f>VLOOKUP(A599,'1_12'!B:Q,16,0)</f>
        <v>28063.350000000006</v>
      </c>
      <c r="BJ599" s="74">
        <f t="shared" si="350"/>
        <v>-11046.682265042393</v>
      </c>
      <c r="BK599" s="50">
        <f t="shared" si="351"/>
        <v>7.2763887463077178E-3</v>
      </c>
    </row>
    <row r="600" spans="1:63" x14ac:dyDescent="0.3">
      <c r="A600" s="79" t="s">
        <v>604</v>
      </c>
      <c r="B600" s="79" t="s">
        <v>211</v>
      </c>
      <c r="C600" s="79">
        <f>VLOOKUP(B600,Площадь!D:E,2,0)</f>
        <v>50.1</v>
      </c>
      <c r="D600" s="97"/>
      <c r="E600">
        <v>31</v>
      </c>
      <c r="F600">
        <v>28</v>
      </c>
      <c r="G600">
        <v>31</v>
      </c>
      <c r="H600">
        <v>30</v>
      </c>
      <c r="I600">
        <v>31</v>
      </c>
      <c r="J600">
        <v>30</v>
      </c>
      <c r="K600">
        <v>31</v>
      </c>
      <c r="L600">
        <v>31</v>
      </c>
      <c r="M600">
        <v>30</v>
      </c>
      <c r="N600">
        <v>31</v>
      </c>
      <c r="O600">
        <v>30</v>
      </c>
      <c r="P600">
        <v>31</v>
      </c>
      <c r="Q600">
        <f t="shared" si="352"/>
        <v>365</v>
      </c>
      <c r="R600" s="113">
        <f>VLOOKUP(B600,'Общие показания'!A:H,8,0)</f>
        <v>1.6E-2</v>
      </c>
      <c r="S600" s="117">
        <f>VLOOKUP(B600,'Общие показания'!A:P,16,0)</f>
        <v>0.72799999999999976</v>
      </c>
      <c r="T600" s="50">
        <f t="shared" si="322"/>
        <v>0</v>
      </c>
      <c r="U600" s="50">
        <f t="shared" si="323"/>
        <v>0</v>
      </c>
      <c r="V600" s="50">
        <f t="shared" si="324"/>
        <v>0</v>
      </c>
      <c r="W600" s="50">
        <f t="shared" si="325"/>
        <v>1.6E-2</v>
      </c>
      <c r="X600" s="50">
        <f t="shared" si="326"/>
        <v>0</v>
      </c>
      <c r="Y600" s="50"/>
      <c r="Z600" s="50"/>
      <c r="AA600" s="50"/>
      <c r="AB600" s="50"/>
      <c r="AC600" s="50"/>
      <c r="AD600" s="50">
        <f t="shared" si="327"/>
        <v>0.27938778973039552</v>
      </c>
      <c r="AE600" s="50">
        <f t="shared" si="328"/>
        <v>0.19523300309474656</v>
      </c>
      <c r="AF600" s="50">
        <f t="shared" si="329"/>
        <v>0.25337920717485762</v>
      </c>
      <c r="AG600" s="50">
        <f t="shared" si="321"/>
        <v>0</v>
      </c>
      <c r="AI600" s="50">
        <f t="shared" si="330"/>
        <v>0</v>
      </c>
      <c r="AJ600" s="50">
        <f t="shared" si="331"/>
        <v>0</v>
      </c>
      <c r="AK600" s="50">
        <f t="shared" si="332"/>
        <v>0</v>
      </c>
      <c r="AL600" s="50">
        <f t="shared" si="333"/>
        <v>0.33699024325029664</v>
      </c>
      <c r="AR600" s="50">
        <f t="shared" si="334"/>
        <v>0.41559123867560516</v>
      </c>
      <c r="AS600" s="50">
        <f t="shared" si="335"/>
        <v>0.44689672947387532</v>
      </c>
      <c r="AT600" s="50">
        <f t="shared" si="336"/>
        <v>0.64386356238455522</v>
      </c>
      <c r="AV600" s="49">
        <f t="shared" si="337"/>
        <v>0</v>
      </c>
      <c r="AW600" s="49">
        <f t="shared" si="338"/>
        <v>0</v>
      </c>
      <c r="AX600" s="49">
        <f t="shared" si="339"/>
        <v>0</v>
      </c>
      <c r="AY600" s="49">
        <f t="shared" si="340"/>
        <v>947.5528893713664</v>
      </c>
      <c r="AZ600" s="49">
        <f t="shared" si="341"/>
        <v>0</v>
      </c>
      <c r="BA600" s="49">
        <f t="shared" si="342"/>
        <v>0</v>
      </c>
      <c r="BB600" s="49">
        <f t="shared" si="343"/>
        <v>0</v>
      </c>
      <c r="BC600" s="49">
        <f t="shared" si="344"/>
        <v>0</v>
      </c>
      <c r="BD600" s="49">
        <f t="shared" si="345"/>
        <v>0</v>
      </c>
      <c r="BE600" s="49">
        <f t="shared" si="346"/>
        <v>1865.5739046919321</v>
      </c>
      <c r="BF600" s="49">
        <f t="shared" si="347"/>
        <v>1723.707368917906</v>
      </c>
      <c r="BG600" s="49">
        <f t="shared" si="348"/>
        <v>2408.5226008945056</v>
      </c>
      <c r="BH600" s="73">
        <f t="shared" si="349"/>
        <v>6945.3567638757095</v>
      </c>
      <c r="BI600" s="49">
        <f>VLOOKUP(A600,'1_12'!B:Q,16,0)</f>
        <v>19366.02</v>
      </c>
      <c r="BJ600" s="74">
        <f t="shared" si="350"/>
        <v>-12420.663236124292</v>
      </c>
      <c r="BK600" s="50">
        <f t="shared" si="351"/>
        <v>4.3036290315773985E-3</v>
      </c>
    </row>
    <row r="601" spans="1:63" x14ac:dyDescent="0.3">
      <c r="A601" s="79" t="s">
        <v>802</v>
      </c>
      <c r="B601" s="79" t="s">
        <v>316</v>
      </c>
      <c r="C601" s="79">
        <f>VLOOKUP(B601,Площадь!D:E,2,0)</f>
        <v>49.8</v>
      </c>
      <c r="D601" s="97"/>
      <c r="E601">
        <v>31</v>
      </c>
      <c r="F601">
        <v>28</v>
      </c>
      <c r="G601">
        <v>31</v>
      </c>
      <c r="H601">
        <v>30</v>
      </c>
      <c r="I601">
        <v>31</v>
      </c>
      <c r="J601">
        <v>30</v>
      </c>
      <c r="K601">
        <v>31</v>
      </c>
      <c r="L601">
        <v>31</v>
      </c>
      <c r="M601">
        <v>30</v>
      </c>
      <c r="N601">
        <v>31</v>
      </c>
      <c r="O601">
        <v>30</v>
      </c>
      <c r="P601">
        <v>31</v>
      </c>
      <c r="Q601">
        <f t="shared" si="352"/>
        <v>365</v>
      </c>
      <c r="R601" s="113">
        <f>VLOOKUP(B601,'Общие показания'!A:H,8,0)</f>
        <v>0.33703118112985192</v>
      </c>
      <c r="S601" s="117">
        <f>VLOOKUP(B601,'Общие показания'!A:P,16,0)</f>
        <v>3.3509688188701485</v>
      </c>
      <c r="T601" s="50">
        <f t="shared" si="322"/>
        <v>0</v>
      </c>
      <c r="U601" s="50">
        <f t="shared" si="323"/>
        <v>0</v>
      </c>
      <c r="V601" s="50">
        <f t="shared" si="324"/>
        <v>0</v>
      </c>
      <c r="W601" s="50">
        <f t="shared" si="325"/>
        <v>0.33703118112985192</v>
      </c>
      <c r="X601" s="50">
        <f t="shared" si="326"/>
        <v>0</v>
      </c>
      <c r="Y601" s="50"/>
      <c r="Z601" s="50"/>
      <c r="AA601" s="50"/>
      <c r="AB601" s="50"/>
      <c r="AC601" s="50"/>
      <c r="AD601" s="50">
        <f t="shared" si="327"/>
        <v>1.2860161699994577</v>
      </c>
      <c r="AE601" s="50">
        <f t="shared" si="328"/>
        <v>0.89865344201219111</v>
      </c>
      <c r="AF601" s="50">
        <f t="shared" si="329"/>
        <v>1.1662992068584994</v>
      </c>
      <c r="AG601" s="50">
        <f t="shared" si="321"/>
        <v>0</v>
      </c>
      <c r="AI601" s="50">
        <f t="shared" si="330"/>
        <v>0</v>
      </c>
      <c r="AJ601" s="50">
        <f t="shared" si="331"/>
        <v>0</v>
      </c>
      <c r="AK601" s="50">
        <f t="shared" si="332"/>
        <v>0</v>
      </c>
      <c r="AL601" s="50">
        <f t="shared" si="333"/>
        <v>0.33497233760209122</v>
      </c>
      <c r="AR601" s="50">
        <f t="shared" si="334"/>
        <v>0.4131026683841344</v>
      </c>
      <c r="AS601" s="50">
        <f t="shared" si="335"/>
        <v>0.4442207011536724</v>
      </c>
      <c r="AT601" s="50">
        <f t="shared" si="336"/>
        <v>0.64000809195111474</v>
      </c>
      <c r="AV601" s="49">
        <f t="shared" si="337"/>
        <v>0</v>
      </c>
      <c r="AW601" s="49">
        <f t="shared" si="338"/>
        <v>0</v>
      </c>
      <c r="AX601" s="49">
        <f t="shared" si="339"/>
        <v>0</v>
      </c>
      <c r="AY601" s="49">
        <f t="shared" si="340"/>
        <v>1803.8993655432789</v>
      </c>
      <c r="AZ601" s="49">
        <f t="shared" si="341"/>
        <v>0</v>
      </c>
      <c r="BA601" s="49">
        <f t="shared" si="342"/>
        <v>0</v>
      </c>
      <c r="BB601" s="49">
        <f t="shared" si="343"/>
        <v>0</v>
      </c>
      <c r="BC601" s="49">
        <f t="shared" si="344"/>
        <v>0</v>
      </c>
      <c r="BD601" s="49">
        <f t="shared" si="345"/>
        <v>0</v>
      </c>
      <c r="BE601" s="49">
        <f t="shared" si="346"/>
        <v>4561.0466450033791</v>
      </c>
      <c r="BF601" s="49">
        <f t="shared" si="347"/>
        <v>3604.7576349487176</v>
      </c>
      <c r="BG601" s="49">
        <f t="shared" si="348"/>
        <v>4848.7790606325761</v>
      </c>
      <c r="BH601" s="73">
        <f t="shared" si="349"/>
        <v>14818.482706127952</v>
      </c>
      <c r="BI601" s="49">
        <f>VLOOKUP(A601,'1_12'!B:Q,16,0)</f>
        <v>19250.100000000002</v>
      </c>
      <c r="BJ601" s="74">
        <f t="shared" si="350"/>
        <v>-4431.6172938720501</v>
      </c>
      <c r="BK601" s="50">
        <f t="shared" si="351"/>
        <v>9.2374561564441317E-3</v>
      </c>
    </row>
    <row r="602" spans="1:63" x14ac:dyDescent="0.3">
      <c r="A602" s="79" t="s">
        <v>1134</v>
      </c>
      <c r="B602" s="79" t="s">
        <v>280</v>
      </c>
      <c r="C602" s="79">
        <f>VLOOKUP(B602,Площадь!D:E,2,0)</f>
        <v>72.400000000000006</v>
      </c>
      <c r="D602" s="97"/>
      <c r="E602">
        <v>31</v>
      </c>
      <c r="F602">
        <v>28</v>
      </c>
      <c r="G602">
        <v>31</v>
      </c>
      <c r="H602">
        <v>30</v>
      </c>
      <c r="I602">
        <v>31</v>
      </c>
      <c r="J602">
        <v>30</v>
      </c>
      <c r="K602">
        <v>31</v>
      </c>
      <c r="L602">
        <v>6</v>
      </c>
      <c r="Q602">
        <f t="shared" si="352"/>
        <v>218</v>
      </c>
      <c r="R602" s="113">
        <f>VLOOKUP(B602,'Общие показания'!A:H,8,0)</f>
        <v>0.48998107457432294</v>
      </c>
      <c r="S602" s="117"/>
      <c r="T602" s="50">
        <f t="shared" si="322"/>
        <v>0</v>
      </c>
      <c r="U602" s="50">
        <f t="shared" si="323"/>
        <v>0</v>
      </c>
      <c r="V602" s="50">
        <f t="shared" si="324"/>
        <v>0</v>
      </c>
      <c r="W602" s="50">
        <f t="shared" si="325"/>
        <v>0.48998107457432294</v>
      </c>
      <c r="X602" s="50">
        <f t="shared" si="326"/>
        <v>0</v>
      </c>
      <c r="Y602" s="50"/>
      <c r="Z602" s="50"/>
      <c r="AA602" s="50"/>
      <c r="AB602" s="50"/>
      <c r="AC602" s="50"/>
      <c r="AD602" s="50">
        <f t="shared" si="327"/>
        <v>0</v>
      </c>
      <c r="AE602" s="50">
        <f t="shared" si="328"/>
        <v>0</v>
      </c>
      <c r="AF602" s="50">
        <f t="shared" si="329"/>
        <v>0</v>
      </c>
      <c r="AG602" s="50">
        <f t="shared" si="321"/>
        <v>0</v>
      </c>
      <c r="AI602" s="50">
        <f t="shared" si="330"/>
        <v>0</v>
      </c>
      <c r="AJ602" s="50">
        <f t="shared" si="331"/>
        <v>0</v>
      </c>
      <c r="AK602" s="50">
        <f t="shared" si="332"/>
        <v>0</v>
      </c>
      <c r="AL602" s="50">
        <f t="shared" si="333"/>
        <v>0.48698789643356244</v>
      </c>
      <c r="AR602" s="50">
        <f t="shared" si="334"/>
        <v>0</v>
      </c>
      <c r="AS602" s="50">
        <f t="shared" si="335"/>
        <v>0</v>
      </c>
      <c r="AT602" s="50">
        <f t="shared" si="336"/>
        <v>0</v>
      </c>
      <c r="AV602" s="49">
        <f t="shared" si="337"/>
        <v>0</v>
      </c>
      <c r="AW602" s="49">
        <f t="shared" si="338"/>
        <v>0</v>
      </c>
      <c r="AX602" s="49">
        <f t="shared" si="339"/>
        <v>0</v>
      </c>
      <c r="AY602" s="49">
        <f t="shared" si="340"/>
        <v>2622.5364270147275</v>
      </c>
      <c r="AZ602" s="49">
        <f t="shared" si="341"/>
        <v>0</v>
      </c>
      <c r="BA602" s="49">
        <f t="shared" si="342"/>
        <v>0</v>
      </c>
      <c r="BB602" s="49">
        <f t="shared" si="343"/>
        <v>0</v>
      </c>
      <c r="BC602" s="49">
        <f t="shared" si="344"/>
        <v>0</v>
      </c>
      <c r="BD602" s="49">
        <f t="shared" si="345"/>
        <v>0</v>
      </c>
      <c r="BE602" s="49">
        <f t="shared" si="346"/>
        <v>0</v>
      </c>
      <c r="BF602" s="49">
        <f t="shared" si="347"/>
        <v>0</v>
      </c>
      <c r="BG602" s="49">
        <f t="shared" si="348"/>
        <v>0</v>
      </c>
      <c r="BH602" s="73">
        <f t="shared" si="349"/>
        <v>2622.5364270147275</v>
      </c>
      <c r="BI602" s="49">
        <f>VLOOKUP(A602,'1_12'!B:Q,16,0)</f>
        <v>13040.09</v>
      </c>
      <c r="BJ602" s="74">
        <f t="shared" si="350"/>
        <v>-10417.553572985273</v>
      </c>
      <c r="BK602" s="50">
        <f t="shared" si="351"/>
        <v>1.1245038800735329E-3</v>
      </c>
    </row>
    <row r="603" spans="1:63" x14ac:dyDescent="0.3">
      <c r="A603" s="79" t="s">
        <v>2763</v>
      </c>
      <c r="B603" s="79" t="s">
        <v>280</v>
      </c>
      <c r="C603" s="79">
        <f>VLOOKUP(B603,Площадь!D:E,2,0)</f>
        <v>72.400000000000006</v>
      </c>
      <c r="D603" s="97">
        <f>VLOOKUP(A603,'[1]3+паркинг2023'!$A:$E,5,0)</f>
        <v>45145</v>
      </c>
      <c r="L603">
        <f>31-L602</f>
        <v>25</v>
      </c>
      <c r="M603">
        <v>30</v>
      </c>
      <c r="N603">
        <v>31</v>
      </c>
      <c r="O603">
        <v>30</v>
      </c>
      <c r="P603">
        <v>31</v>
      </c>
      <c r="Q603">
        <f t="shared" si="352"/>
        <v>147</v>
      </c>
      <c r="R603" s="113"/>
      <c r="S603" s="117">
        <f>VLOOKUP(B603,'Общие показания'!A:P,16,0)</f>
        <v>4.2260189254256764</v>
      </c>
      <c r="T603" s="50">
        <f t="shared" si="322"/>
        <v>0</v>
      </c>
      <c r="U603" s="50">
        <f t="shared" si="323"/>
        <v>0</v>
      </c>
      <c r="V603" s="50">
        <f t="shared" si="324"/>
        <v>0</v>
      </c>
      <c r="W603" s="50">
        <f t="shared" si="325"/>
        <v>0</v>
      </c>
      <c r="X603" s="50">
        <f t="shared" si="326"/>
        <v>0</v>
      </c>
      <c r="Y603" s="50"/>
      <c r="Z603" s="50"/>
      <c r="AA603" s="50"/>
      <c r="AB603" s="50"/>
      <c r="AC603" s="50"/>
      <c r="AD603" s="50">
        <f t="shared" si="327"/>
        <v>1.6218380315020624</v>
      </c>
      <c r="AE603" s="50">
        <f t="shared" si="328"/>
        <v>1.1333219312446274</v>
      </c>
      <c r="AF603" s="50">
        <f t="shared" si="329"/>
        <v>1.4708589626789863</v>
      </c>
      <c r="AG603" s="50">
        <f t="shared" si="321"/>
        <v>0</v>
      </c>
      <c r="AI603" s="50">
        <f t="shared" si="330"/>
        <v>0</v>
      </c>
      <c r="AJ603" s="50">
        <f t="shared" si="331"/>
        <v>0</v>
      </c>
      <c r="AK603" s="50">
        <f t="shared" si="332"/>
        <v>0</v>
      </c>
      <c r="AL603" s="50">
        <f t="shared" si="333"/>
        <v>0</v>
      </c>
      <c r="AR603" s="50">
        <f t="shared" si="334"/>
        <v>0.60057496367492647</v>
      </c>
      <c r="AS603" s="50">
        <f t="shared" si="335"/>
        <v>0.64581483460895361</v>
      </c>
      <c r="AT603" s="50">
        <f t="shared" si="336"/>
        <v>0.93045353127029551</v>
      </c>
      <c r="AV603" s="49">
        <f t="shared" si="337"/>
        <v>0</v>
      </c>
      <c r="AW603" s="49">
        <f t="shared" si="338"/>
        <v>0</v>
      </c>
      <c r="AX603" s="49">
        <f t="shared" si="339"/>
        <v>0</v>
      </c>
      <c r="AY603" s="49">
        <f t="shared" si="340"/>
        <v>0</v>
      </c>
      <c r="AZ603" s="49">
        <f t="shared" si="341"/>
        <v>0</v>
      </c>
      <c r="BA603" s="49">
        <f t="shared" si="342"/>
        <v>0</v>
      </c>
      <c r="BB603" s="49">
        <f t="shared" si="343"/>
        <v>0</v>
      </c>
      <c r="BC603" s="49">
        <f t="shared" si="344"/>
        <v>0</v>
      </c>
      <c r="BD603" s="49">
        <f t="shared" si="345"/>
        <v>0</v>
      </c>
      <c r="BE603" s="49">
        <f t="shared" si="346"/>
        <v>5965.7565477333028</v>
      </c>
      <c r="BF603" s="49">
        <f t="shared" si="347"/>
        <v>4775.8435687867186</v>
      </c>
      <c r="BG603" s="49">
        <f t="shared" si="348"/>
        <v>6445.9872062576942</v>
      </c>
      <c r="BH603" s="73">
        <f t="shared" si="349"/>
        <v>17187.587322777716</v>
      </c>
      <c r="BI603" s="49">
        <f>VLOOKUP(A603,'1_12'!B:Q,16,0)</f>
        <v>14945.96</v>
      </c>
      <c r="BJ603" s="74">
        <f t="shared" si="350"/>
        <v>2241.6273227777165</v>
      </c>
      <c r="BK603" s="50">
        <f t="shared" si="351"/>
        <v>7.3697769969841755E-3</v>
      </c>
    </row>
    <row r="604" spans="1:63" x14ac:dyDescent="0.3">
      <c r="A604" s="79" t="s">
        <v>1591</v>
      </c>
      <c r="B604" s="79" t="s">
        <v>263</v>
      </c>
      <c r="C604" s="79">
        <f>VLOOKUP(B604,Площадь!D:E,2,0)</f>
        <v>79</v>
      </c>
      <c r="D604" s="97"/>
      <c r="E604">
        <v>31</v>
      </c>
      <c r="F604">
        <v>28</v>
      </c>
      <c r="G604">
        <v>31</v>
      </c>
      <c r="H604">
        <v>23</v>
      </c>
      <c r="Q604">
        <f t="shared" si="352"/>
        <v>113</v>
      </c>
      <c r="R604" s="113">
        <f>VLOOKUP(B604,'Общие показания'!A:H,8,0)</f>
        <v>0.53464785761562861</v>
      </c>
      <c r="S604" s="117"/>
      <c r="T604" s="50">
        <f>R604*$T$1/31*E604</f>
        <v>0</v>
      </c>
      <c r="U604" s="50">
        <f>R604*$U$1/28*F604</f>
        <v>0</v>
      </c>
      <c r="V604" s="50">
        <f>R604*$V$1/31*G604</f>
        <v>0</v>
      </c>
      <c r="W604" s="50">
        <f>R604*W$1/30*H604</f>
        <v>0.4098966908386486</v>
      </c>
      <c r="X604" s="50">
        <f t="shared" si="326"/>
        <v>-0.12475116677698</v>
      </c>
      <c r="Y604" s="50"/>
      <c r="Z604" s="50"/>
      <c r="AA604" s="50"/>
      <c r="AB604" s="50"/>
      <c r="AC604" s="50"/>
      <c r="AD604" s="50">
        <f t="shared" si="327"/>
        <v>0</v>
      </c>
      <c r="AE604" s="50">
        <f t="shared" si="328"/>
        <v>0</v>
      </c>
      <c r="AF604" s="50">
        <f t="shared" si="329"/>
        <v>0</v>
      </c>
      <c r="AG604" s="50">
        <f t="shared" si="321"/>
        <v>0</v>
      </c>
      <c r="AI604" s="50">
        <f t="shared" si="330"/>
        <v>0</v>
      </c>
      <c r="AJ604" s="50">
        <f t="shared" si="331"/>
        <v>0</v>
      </c>
      <c r="AK604" s="50">
        <f t="shared" si="332"/>
        <v>0</v>
      </c>
      <c r="AL604" s="50">
        <f t="shared" si="333"/>
        <v>0.40739272919879499</v>
      </c>
      <c r="AR604" s="50">
        <f t="shared" si="334"/>
        <v>0</v>
      </c>
      <c r="AS604" s="50">
        <f t="shared" si="335"/>
        <v>0</v>
      </c>
      <c r="AT604" s="50">
        <f t="shared" si="336"/>
        <v>0</v>
      </c>
      <c r="AV604" s="49">
        <f t="shared" si="337"/>
        <v>0</v>
      </c>
      <c r="AW604" s="49">
        <f t="shared" si="338"/>
        <v>0</v>
      </c>
      <c r="AX604" s="49">
        <f t="shared" si="339"/>
        <v>0</v>
      </c>
      <c r="AY604" s="49">
        <f t="shared" si="340"/>
        <v>2193.8990275717124</v>
      </c>
      <c r="AZ604" s="49">
        <f t="shared" si="341"/>
        <v>0</v>
      </c>
      <c r="BA604" s="49">
        <f t="shared" si="342"/>
        <v>0</v>
      </c>
      <c r="BB604" s="49">
        <f t="shared" si="343"/>
        <v>0</v>
      </c>
      <c r="BC604" s="49">
        <f t="shared" si="344"/>
        <v>0</v>
      </c>
      <c r="BD604" s="49">
        <f t="shared" si="345"/>
        <v>0</v>
      </c>
      <c r="BE604" s="49">
        <f t="shared" si="346"/>
        <v>0</v>
      </c>
      <c r="BF604" s="49">
        <f t="shared" si="347"/>
        <v>0</v>
      </c>
      <c r="BG604" s="49">
        <f t="shared" si="348"/>
        <v>0</v>
      </c>
      <c r="BH604" s="73">
        <f t="shared" si="349"/>
        <v>2193.8990275717124</v>
      </c>
      <c r="BI604" s="49">
        <f>VLOOKUP(A604,'1_12'!B:Q,16,0)</f>
        <v>2601.3200000000002</v>
      </c>
      <c r="BJ604" s="74">
        <f t="shared" si="350"/>
        <v>-407.42097242828777</v>
      </c>
      <c r="BK604" s="50">
        <f t="shared" si="351"/>
        <v>8.6211964138970855E-4</v>
      </c>
    </row>
    <row r="605" spans="1:63" x14ac:dyDescent="0.3">
      <c r="A605" s="79" t="s">
        <v>2712</v>
      </c>
      <c r="B605" s="79" t="s">
        <v>263</v>
      </c>
      <c r="C605" s="79">
        <f>VLOOKUP(B605,Площадь!D:E,2,0)</f>
        <v>79</v>
      </c>
      <c r="D605" s="97">
        <f>VLOOKUP(A605,'[1]3+паркинг2023'!$A:$E,5,0)</f>
        <v>45040</v>
      </c>
      <c r="H605">
        <f>30-H604</f>
        <v>7</v>
      </c>
      <c r="I605">
        <v>31</v>
      </c>
      <c r="J605">
        <v>30</v>
      </c>
      <c r="K605">
        <v>31</v>
      </c>
      <c r="L605">
        <v>31</v>
      </c>
      <c r="M605">
        <v>30</v>
      </c>
      <c r="N605">
        <v>24</v>
      </c>
      <c r="Q605">
        <f t="shared" si="352"/>
        <v>184</v>
      </c>
      <c r="R605" s="113"/>
      <c r="S605" s="117"/>
      <c r="T605" s="50">
        <f t="shared" si="322"/>
        <v>0</v>
      </c>
      <c r="U605" s="50">
        <f t="shared" si="323"/>
        <v>0</v>
      </c>
      <c r="V605" s="50">
        <f t="shared" si="324"/>
        <v>0</v>
      </c>
      <c r="W605" s="50">
        <f>R604*W$1/30*H605</f>
        <v>0.12475116677698</v>
      </c>
      <c r="X605" s="50">
        <f t="shared" si="326"/>
        <v>0.12475116677698</v>
      </c>
      <c r="Y605" s="50"/>
      <c r="Z605" s="50"/>
      <c r="AA605" s="50"/>
      <c r="AB605" s="50"/>
      <c r="AC605" s="50"/>
      <c r="AD605" s="50">
        <f>(S606*$AD$1)/31*N605</f>
        <v>0.20511445501213721</v>
      </c>
      <c r="AE605" s="50">
        <f t="shared" si="328"/>
        <v>0</v>
      </c>
      <c r="AF605" s="50">
        <f t="shared" si="329"/>
        <v>0</v>
      </c>
      <c r="AG605" s="50">
        <f t="shared" si="321"/>
        <v>-0.20511445501213721</v>
      </c>
      <c r="AI605" s="50">
        <f t="shared" si="330"/>
        <v>0</v>
      </c>
      <c r="AJ605" s="50">
        <f t="shared" si="331"/>
        <v>0</v>
      </c>
      <c r="AK605" s="50">
        <f t="shared" si="332"/>
        <v>0</v>
      </c>
      <c r="AL605" s="50">
        <f t="shared" si="333"/>
        <v>0.12398909149528543</v>
      </c>
      <c r="AR605" s="50">
        <f t="shared" si="334"/>
        <v>0.5073472336159599</v>
      </c>
      <c r="AS605" s="50">
        <f t="shared" si="335"/>
        <v>0</v>
      </c>
      <c r="AT605" s="50">
        <f t="shared" si="336"/>
        <v>0</v>
      </c>
      <c r="AV605" s="49">
        <f t="shared" si="337"/>
        <v>0</v>
      </c>
      <c r="AW605" s="49">
        <f t="shared" si="338"/>
        <v>0</v>
      </c>
      <c r="AX605" s="49">
        <f t="shared" si="339"/>
        <v>0</v>
      </c>
      <c r="AY605" s="49">
        <f t="shared" si="340"/>
        <v>667.70839969573842</v>
      </c>
      <c r="AZ605" s="49">
        <f t="shared" si="341"/>
        <v>0</v>
      </c>
      <c r="BA605" s="49">
        <f t="shared" si="342"/>
        <v>0</v>
      </c>
      <c r="BB605" s="49">
        <f t="shared" si="343"/>
        <v>0</v>
      </c>
      <c r="BC605" s="49">
        <f t="shared" si="344"/>
        <v>0</v>
      </c>
      <c r="BD605" s="49">
        <f t="shared" si="345"/>
        <v>0</v>
      </c>
      <c r="BE605" s="49">
        <f t="shared" si="346"/>
        <v>1912.5036584857189</v>
      </c>
      <c r="BF605" s="49">
        <f t="shared" si="347"/>
        <v>0</v>
      </c>
      <c r="BG605" s="49">
        <f t="shared" si="348"/>
        <v>0</v>
      </c>
      <c r="BH605" s="73">
        <f t="shared" si="349"/>
        <v>2580.2120581814575</v>
      </c>
      <c r="BI605" s="49">
        <f>VLOOKUP(A605,'1_12'!B:Q,16,0)</f>
        <v>20383.72</v>
      </c>
      <c r="BJ605" s="74">
        <f t="shared" si="350"/>
        <v>-17803.507941818545</v>
      </c>
      <c r="BK605" s="50">
        <f t="shared" si="351"/>
        <v>1.0139261043252768E-3</v>
      </c>
    </row>
    <row r="606" spans="1:63" x14ac:dyDescent="0.3">
      <c r="A606" s="79" t="s">
        <v>2786</v>
      </c>
      <c r="B606" s="79" t="s">
        <v>263</v>
      </c>
      <c r="C606" s="79">
        <f>VLOOKUP(B606,Площадь!D:E,2,0)</f>
        <v>79</v>
      </c>
      <c r="D606" s="97">
        <f>VLOOKUP(A606,'[1]3+паркинг2023'!$A:$E,5,0)</f>
        <v>45224</v>
      </c>
      <c r="N606">
        <f>31-N605</f>
        <v>7</v>
      </c>
      <c r="O606">
        <v>30</v>
      </c>
      <c r="P606">
        <v>31</v>
      </c>
      <c r="Q606">
        <f t="shared" si="352"/>
        <v>68</v>
      </c>
      <c r="R606" s="113"/>
      <c r="S606" s="117">
        <f>VLOOKUP(B606,'Общие показания'!A:P,16,0)</f>
        <v>0.6903521423843717</v>
      </c>
      <c r="T606" s="50">
        <f t="shared" si="322"/>
        <v>0</v>
      </c>
      <c r="U606" s="50">
        <f t="shared" si="323"/>
        <v>0</v>
      </c>
      <c r="V606" s="50">
        <f t="shared" si="324"/>
        <v>0</v>
      </c>
      <c r="W606" s="50">
        <f>R604*W$1/30*H606</f>
        <v>0</v>
      </c>
      <c r="X606" s="50">
        <f t="shared" si="326"/>
        <v>0</v>
      </c>
      <c r="Y606" s="50"/>
      <c r="Z606" s="50"/>
      <c r="AA606" s="50"/>
      <c r="AB606" s="50"/>
      <c r="AC606" s="50"/>
      <c r="AD606" s="50">
        <f>(S606*$AD$1)/31*N606</f>
        <v>5.9825049378540017E-2</v>
      </c>
      <c r="AE606" s="50">
        <f t="shared" si="328"/>
        <v>0.18513670597608928</v>
      </c>
      <c r="AF606" s="50">
        <f t="shared" si="329"/>
        <v>0.24027593201760519</v>
      </c>
      <c r="AG606" s="50">
        <f t="shared" si="321"/>
        <v>0.20511445501213718</v>
      </c>
      <c r="AI606" s="50">
        <f t="shared" si="330"/>
        <v>0</v>
      </c>
      <c r="AJ606" s="50">
        <f t="shared" si="331"/>
        <v>0</v>
      </c>
      <c r="AK606" s="50">
        <f t="shared" si="332"/>
        <v>0</v>
      </c>
      <c r="AL606" s="50">
        <f t="shared" si="333"/>
        <v>0</v>
      </c>
      <c r="AR606" s="50">
        <f t="shared" si="334"/>
        <v>0.14797627647132164</v>
      </c>
      <c r="AS606" s="50">
        <f t="shared" si="335"/>
        <v>0.70468745765341612</v>
      </c>
      <c r="AT606" s="50">
        <f t="shared" si="336"/>
        <v>1.0152738808059854</v>
      </c>
      <c r="AV606" s="49">
        <f t="shared" si="337"/>
        <v>0</v>
      </c>
      <c r="AW606" s="49">
        <f t="shared" si="338"/>
        <v>0</v>
      </c>
      <c r="AX606" s="49">
        <f t="shared" si="339"/>
        <v>0</v>
      </c>
      <c r="AY606" s="49">
        <f t="shared" si="340"/>
        <v>0</v>
      </c>
      <c r="AZ606" s="49">
        <f t="shared" si="341"/>
        <v>0</v>
      </c>
      <c r="BA606" s="49">
        <f t="shared" si="342"/>
        <v>0</v>
      </c>
      <c r="BB606" s="49">
        <f t="shared" si="343"/>
        <v>0</v>
      </c>
      <c r="BC606" s="49">
        <f t="shared" si="344"/>
        <v>0</v>
      </c>
      <c r="BD606" s="49">
        <f t="shared" si="345"/>
        <v>0</v>
      </c>
      <c r="BE606" s="49">
        <f t="shared" si="346"/>
        <v>557.81356705833468</v>
      </c>
      <c r="BF606" s="49">
        <f t="shared" si="347"/>
        <v>2388.6083918804993</v>
      </c>
      <c r="BG606" s="49">
        <f t="shared" si="348"/>
        <v>3370.3476955511333</v>
      </c>
      <c r="BH606" s="73">
        <f t="shared" si="349"/>
        <v>6316.7696544899673</v>
      </c>
      <c r="BI606" s="49">
        <f>VLOOKUP(A606,'1_12'!B:Q,16,0)</f>
        <v>7552.23</v>
      </c>
      <c r="BJ606" s="74">
        <f t="shared" si="350"/>
        <v>-1235.4603455100323</v>
      </c>
      <c r="BK606" s="50">
        <f t="shared" si="351"/>
        <v>2.4822524285896177E-3</v>
      </c>
    </row>
    <row r="607" spans="1:63" x14ac:dyDescent="0.3">
      <c r="A607" s="79" t="s">
        <v>1090</v>
      </c>
      <c r="B607" s="79" t="s">
        <v>131</v>
      </c>
      <c r="C607" s="79">
        <f>VLOOKUP(B607,Площадь!D:E,2,0)</f>
        <v>50.1</v>
      </c>
      <c r="D607" s="97"/>
      <c r="E607">
        <v>31</v>
      </c>
      <c r="F607">
        <v>28</v>
      </c>
      <c r="G607">
        <v>31</v>
      </c>
      <c r="H607">
        <v>30</v>
      </c>
      <c r="I607">
        <v>31</v>
      </c>
      <c r="J607">
        <v>30</v>
      </c>
      <c r="K607">
        <v>31</v>
      </c>
      <c r="L607">
        <v>31</v>
      </c>
      <c r="M607">
        <v>30</v>
      </c>
      <c r="N607">
        <v>31</v>
      </c>
      <c r="O607">
        <v>30</v>
      </c>
      <c r="P607">
        <v>31</v>
      </c>
      <c r="Q607">
        <f t="shared" ref="Q607:Q611" si="353">SUM(E607:P607)</f>
        <v>365</v>
      </c>
      <c r="R607" s="113">
        <f>VLOOKUP(B607,'Общие показания'!A:H,8,0)</f>
        <v>0.33906148944991127</v>
      </c>
      <c r="S607" s="117">
        <f>VLOOKUP(B607,'Общие показания'!A:P,16,0)</f>
        <v>2.0369385105500886</v>
      </c>
      <c r="T607" s="50">
        <f t="shared" si="322"/>
        <v>0</v>
      </c>
      <c r="U607" s="50">
        <f t="shared" si="323"/>
        <v>0</v>
      </c>
      <c r="V607" s="50">
        <f t="shared" si="324"/>
        <v>0</v>
      </c>
      <c r="W607" s="50">
        <f t="shared" si="325"/>
        <v>0.33906148944991127</v>
      </c>
      <c r="X607" s="50">
        <f t="shared" si="326"/>
        <v>0</v>
      </c>
      <c r="Y607" s="50"/>
      <c r="Z607" s="50"/>
      <c r="AA607" s="50"/>
      <c r="AB607" s="50"/>
      <c r="AC607" s="50"/>
      <c r="AD607" s="50">
        <f t="shared" si="327"/>
        <v>0.78172492895510082</v>
      </c>
      <c r="AE607" s="50">
        <f t="shared" si="328"/>
        <v>0.54626047051378301</v>
      </c>
      <c r="AF607" s="50">
        <f t="shared" si="329"/>
        <v>0.70895311108120462</v>
      </c>
      <c r="AG607" s="50">
        <f t="shared" si="321"/>
        <v>0</v>
      </c>
      <c r="AI607" s="50">
        <f t="shared" si="330"/>
        <v>0</v>
      </c>
      <c r="AJ607" s="50">
        <f t="shared" si="331"/>
        <v>0</v>
      </c>
      <c r="AK607" s="50">
        <f t="shared" si="332"/>
        <v>0</v>
      </c>
      <c r="AL607" s="50">
        <f t="shared" si="333"/>
        <v>0.33699024325029664</v>
      </c>
      <c r="AR607" s="50">
        <f t="shared" si="334"/>
        <v>0.41559123867560516</v>
      </c>
      <c r="AS607" s="50">
        <f t="shared" si="335"/>
        <v>0.44689672947387532</v>
      </c>
      <c r="AT607" s="50">
        <f t="shared" si="336"/>
        <v>0.64386356238455522</v>
      </c>
      <c r="AV607" s="49">
        <f t="shared" si="337"/>
        <v>0</v>
      </c>
      <c r="AW607" s="49">
        <f t="shared" si="338"/>
        <v>0</v>
      </c>
      <c r="AX607" s="49">
        <f t="shared" si="339"/>
        <v>0</v>
      </c>
      <c r="AY607" s="49">
        <f t="shared" si="340"/>
        <v>1814.7662291911302</v>
      </c>
      <c r="AZ607" s="49">
        <f t="shared" si="341"/>
        <v>0</v>
      </c>
      <c r="BA607" s="49">
        <f t="shared" si="342"/>
        <v>0</v>
      </c>
      <c r="BB607" s="49">
        <f t="shared" si="343"/>
        <v>0</v>
      </c>
      <c r="BC607" s="49">
        <f t="shared" si="344"/>
        <v>0</v>
      </c>
      <c r="BD607" s="49">
        <f t="shared" si="345"/>
        <v>0</v>
      </c>
      <c r="BE607" s="49">
        <f t="shared" si="346"/>
        <v>3214.0276277411622</v>
      </c>
      <c r="BF607" s="49">
        <f t="shared" si="347"/>
        <v>2665.9914613588703</v>
      </c>
      <c r="BG607" s="49">
        <f t="shared" si="348"/>
        <v>3631.4469655845473</v>
      </c>
      <c r="BH607" s="73">
        <f t="shared" si="349"/>
        <v>11326.23228387571</v>
      </c>
      <c r="BI607" s="49">
        <f>VLOOKUP(A607,'1_12'!B:Q,16,0)</f>
        <v>19366.02</v>
      </c>
      <c r="BJ607" s="74">
        <f t="shared" si="350"/>
        <v>-8039.7877161242905</v>
      </c>
      <c r="BK607" s="50">
        <f t="shared" si="351"/>
        <v>7.0181998898608327E-3</v>
      </c>
    </row>
    <row r="608" spans="1:63" x14ac:dyDescent="0.3">
      <c r="A608" s="79" t="s">
        <v>700</v>
      </c>
      <c r="B608" s="79" t="s">
        <v>97</v>
      </c>
      <c r="C608" s="79">
        <f>VLOOKUP(B608,Площадь!D:E,2,0)</f>
        <v>49.8</v>
      </c>
      <c r="D608" s="97"/>
      <c r="E608">
        <v>31</v>
      </c>
      <c r="F608">
        <v>28</v>
      </c>
      <c r="G608">
        <v>31</v>
      </c>
      <c r="H608">
        <v>30</v>
      </c>
      <c r="I608">
        <v>31</v>
      </c>
      <c r="J608">
        <v>30</v>
      </c>
      <c r="K608">
        <v>31</v>
      </c>
      <c r="L608">
        <v>31</v>
      </c>
      <c r="M608">
        <v>30</v>
      </c>
      <c r="N608">
        <v>31</v>
      </c>
      <c r="O608">
        <v>30</v>
      </c>
      <c r="P608">
        <v>31</v>
      </c>
      <c r="Q608">
        <f t="shared" si="353"/>
        <v>365</v>
      </c>
      <c r="R608" s="113">
        <f>VLOOKUP(B608,'Общие показания'!A:H,8,0)</f>
        <v>0</v>
      </c>
      <c r="S608" s="117">
        <f>VLOOKUP(B608,'Общие показания'!A:P,16,0)</f>
        <v>1.9130000000000003</v>
      </c>
      <c r="T608" s="50">
        <f t="shared" si="322"/>
        <v>0</v>
      </c>
      <c r="U608" s="50">
        <f t="shared" si="323"/>
        <v>0</v>
      </c>
      <c r="V608" s="50">
        <f t="shared" si="324"/>
        <v>0</v>
      </c>
      <c r="W608" s="50">
        <f t="shared" si="325"/>
        <v>0</v>
      </c>
      <c r="X608" s="50">
        <f t="shared" si="326"/>
        <v>0</v>
      </c>
      <c r="Y608" s="50"/>
      <c r="Z608" s="50"/>
      <c r="AA608" s="50"/>
      <c r="AB608" s="50"/>
      <c r="AC608" s="50"/>
      <c r="AD608" s="50">
        <f t="shared" si="327"/>
        <v>0.73416049691517438</v>
      </c>
      <c r="AE608" s="50">
        <f t="shared" si="328"/>
        <v>0.51302298752781639</v>
      </c>
      <c r="AF608" s="50">
        <f t="shared" si="329"/>
        <v>0.66581651555700938</v>
      </c>
      <c r="AG608" s="50">
        <f t="shared" si="321"/>
        <v>0</v>
      </c>
      <c r="AI608" s="50">
        <f t="shared" si="330"/>
        <v>0</v>
      </c>
      <c r="AJ608" s="50">
        <f t="shared" si="331"/>
        <v>0</v>
      </c>
      <c r="AK608" s="50">
        <f t="shared" si="332"/>
        <v>0</v>
      </c>
      <c r="AL608" s="50">
        <f t="shared" si="333"/>
        <v>0.33497233760209122</v>
      </c>
      <c r="AR608" s="50">
        <f t="shared" si="334"/>
        <v>0.4131026683841344</v>
      </c>
      <c r="AS608" s="50">
        <f t="shared" si="335"/>
        <v>0.4442207011536724</v>
      </c>
      <c r="AT608" s="50">
        <f t="shared" si="336"/>
        <v>0.64000809195111474</v>
      </c>
      <c r="AV608" s="49">
        <f t="shared" si="337"/>
        <v>0</v>
      </c>
      <c r="AW608" s="49">
        <f t="shared" si="338"/>
        <v>0</v>
      </c>
      <c r="AX608" s="49">
        <f t="shared" si="339"/>
        <v>0</v>
      </c>
      <c r="AY608" s="49">
        <f t="shared" si="340"/>
        <v>899.1863441655496</v>
      </c>
      <c r="AZ608" s="49">
        <f t="shared" si="341"/>
        <v>0</v>
      </c>
      <c r="BA608" s="49">
        <f t="shared" si="342"/>
        <v>0</v>
      </c>
      <c r="BB608" s="49">
        <f t="shared" si="343"/>
        <v>0</v>
      </c>
      <c r="BC608" s="49">
        <f t="shared" si="344"/>
        <v>0</v>
      </c>
      <c r="BD608" s="49">
        <f t="shared" si="345"/>
        <v>0</v>
      </c>
      <c r="BE608" s="49">
        <f t="shared" si="346"/>
        <v>3079.6673504028527</v>
      </c>
      <c r="BF608" s="49">
        <f t="shared" si="347"/>
        <v>2569.5866681490415</v>
      </c>
      <c r="BG608" s="49">
        <f t="shared" si="348"/>
        <v>3505.3033434105082</v>
      </c>
      <c r="BH608" s="73">
        <f t="shared" si="349"/>
        <v>10053.743706127952</v>
      </c>
      <c r="BI608" s="49">
        <f>VLOOKUP(A608,'1_12'!B:Q,16,0)</f>
        <v>19250.100000000002</v>
      </c>
      <c r="BJ608" s="74">
        <f t="shared" si="350"/>
        <v>-9196.3562938720497</v>
      </c>
      <c r="BK608" s="50">
        <f t="shared" si="351"/>
        <v>6.2672419663504239E-3</v>
      </c>
    </row>
    <row r="609" spans="1:63" x14ac:dyDescent="0.3">
      <c r="A609" s="79" t="s">
        <v>2327</v>
      </c>
      <c r="B609" s="79" t="s">
        <v>259</v>
      </c>
      <c r="C609" s="79">
        <f>VLOOKUP(B609,Площадь!D:E,2,0)</f>
        <v>72.400000000000006</v>
      </c>
      <c r="D609" s="97"/>
      <c r="E609">
        <v>31</v>
      </c>
      <c r="F609">
        <v>28</v>
      </c>
      <c r="G609">
        <v>31</v>
      </c>
      <c r="H609">
        <v>30</v>
      </c>
      <c r="I609">
        <v>31</v>
      </c>
      <c r="J609">
        <v>30</v>
      </c>
      <c r="K609">
        <v>31</v>
      </c>
      <c r="L609">
        <v>31</v>
      </c>
      <c r="M609">
        <v>30</v>
      </c>
      <c r="N609">
        <v>31</v>
      </c>
      <c r="O609">
        <v>30</v>
      </c>
      <c r="P609">
        <v>31</v>
      </c>
      <c r="Q609">
        <f t="shared" si="353"/>
        <v>365</v>
      </c>
      <c r="R609" s="113">
        <f>VLOOKUP(B609,'Общие показания'!A:H,8,0)</f>
        <v>0.442</v>
      </c>
      <c r="S609" s="117">
        <f>VLOOKUP(B609,'Общие показания'!A:P,16,0)</f>
        <v>2.1620000000000008</v>
      </c>
      <c r="T609" s="50">
        <f t="shared" si="322"/>
        <v>0</v>
      </c>
      <c r="U609" s="50">
        <f t="shared" si="323"/>
        <v>0</v>
      </c>
      <c r="V609" s="50">
        <f t="shared" si="324"/>
        <v>0</v>
      </c>
      <c r="W609" s="50">
        <f t="shared" si="325"/>
        <v>0.442</v>
      </c>
      <c r="X609" s="50">
        <f t="shared" si="326"/>
        <v>0</v>
      </c>
      <c r="Y609" s="50"/>
      <c r="Z609" s="50"/>
      <c r="AA609" s="50"/>
      <c r="AB609" s="50"/>
      <c r="AC609" s="50"/>
      <c r="AD609" s="50">
        <f t="shared" si="327"/>
        <v>0.82972033158944447</v>
      </c>
      <c r="AE609" s="50">
        <f t="shared" si="328"/>
        <v>0.5797991108390691</v>
      </c>
      <c r="AF609" s="50">
        <f t="shared" si="329"/>
        <v>0.75248055757148702</v>
      </c>
      <c r="AG609" s="50">
        <f t="shared" si="321"/>
        <v>0</v>
      </c>
      <c r="AI609" s="50">
        <f t="shared" si="330"/>
        <v>0</v>
      </c>
      <c r="AJ609" s="50">
        <f t="shared" si="331"/>
        <v>0</v>
      </c>
      <c r="AK609" s="50">
        <f t="shared" si="332"/>
        <v>0</v>
      </c>
      <c r="AL609" s="50">
        <f t="shared" si="333"/>
        <v>0.48698789643356244</v>
      </c>
      <c r="AR609" s="50">
        <f t="shared" si="334"/>
        <v>0.60057496367492647</v>
      </c>
      <c r="AS609" s="50">
        <f t="shared" si="335"/>
        <v>0.64581483460895361</v>
      </c>
      <c r="AT609" s="50">
        <f t="shared" si="336"/>
        <v>0.93045353127029551</v>
      </c>
      <c r="AV609" s="49">
        <f t="shared" si="337"/>
        <v>0</v>
      </c>
      <c r="AW609" s="49">
        <f t="shared" si="338"/>
        <v>0</v>
      </c>
      <c r="AX609" s="49">
        <f t="shared" si="339"/>
        <v>0</v>
      </c>
      <c r="AY609" s="49">
        <f t="shared" si="340"/>
        <v>2493.7379496703979</v>
      </c>
      <c r="AZ609" s="49">
        <f t="shared" si="341"/>
        <v>0</v>
      </c>
      <c r="BA609" s="49">
        <f t="shared" si="342"/>
        <v>0</v>
      </c>
      <c r="BB609" s="49">
        <f t="shared" si="343"/>
        <v>0</v>
      </c>
      <c r="BC609" s="49">
        <f t="shared" si="344"/>
        <v>0</v>
      </c>
      <c r="BD609" s="49">
        <f t="shared" si="345"/>
        <v>0</v>
      </c>
      <c r="BE609" s="49">
        <f t="shared" si="346"/>
        <v>3839.4274787958666</v>
      </c>
      <c r="BF609" s="49">
        <f t="shared" si="347"/>
        <v>3289.9890506028541</v>
      </c>
      <c r="BG609" s="49">
        <f t="shared" si="348"/>
        <v>4517.6009507233275</v>
      </c>
      <c r="BH609" s="73">
        <f t="shared" si="349"/>
        <v>14140.755429792447</v>
      </c>
      <c r="BI609" s="49">
        <f>VLOOKUP(A609,'1_12'!B:Q,16,0)</f>
        <v>27986.040000000005</v>
      </c>
      <c r="BJ609" s="74">
        <f t="shared" si="350"/>
        <v>-13845.284570207557</v>
      </c>
      <c r="BK609" s="50">
        <f t="shared" si="351"/>
        <v>6.0633416505383739E-3</v>
      </c>
    </row>
    <row r="610" spans="1:63" x14ac:dyDescent="0.3">
      <c r="A610" s="79" t="s">
        <v>1239</v>
      </c>
      <c r="B610" s="79" t="s">
        <v>286</v>
      </c>
      <c r="C610" s="79">
        <f>VLOOKUP(B610,Площадь!D:E,2,0)</f>
        <v>79</v>
      </c>
      <c r="D610" s="97"/>
      <c r="E610">
        <v>31</v>
      </c>
      <c r="F610">
        <v>28</v>
      </c>
      <c r="G610">
        <v>31</v>
      </c>
      <c r="H610">
        <v>30</v>
      </c>
      <c r="I610">
        <v>31</v>
      </c>
      <c r="J610">
        <v>0</v>
      </c>
      <c r="Q610">
        <f t="shared" si="353"/>
        <v>151</v>
      </c>
      <c r="R610" s="113">
        <f>VLOOKUP(B610,'Общие показания'!A:H,8,0)</f>
        <v>0.53464785761562861</v>
      </c>
      <c r="S610" s="117"/>
      <c r="T610" s="50">
        <f t="shared" si="322"/>
        <v>0</v>
      </c>
      <c r="U610" s="50">
        <f t="shared" si="323"/>
        <v>0</v>
      </c>
      <c r="V610" s="50">
        <f t="shared" si="324"/>
        <v>0</v>
      </c>
      <c r="W610" s="50">
        <f t="shared" si="325"/>
        <v>0.53464785761562861</v>
      </c>
      <c r="X610" s="50">
        <f t="shared" si="326"/>
        <v>0</v>
      </c>
      <c r="Y610" s="50"/>
      <c r="Z610" s="50"/>
      <c r="AA610" s="50"/>
      <c r="AB610" s="50"/>
      <c r="AC610" s="50"/>
      <c r="AD610" s="50">
        <f t="shared" si="327"/>
        <v>0</v>
      </c>
      <c r="AE610" s="50">
        <f t="shared" si="328"/>
        <v>0</v>
      </c>
      <c r="AF610" s="50">
        <f t="shared" si="329"/>
        <v>0</v>
      </c>
      <c r="AG610" s="50">
        <f t="shared" si="321"/>
        <v>0</v>
      </c>
      <c r="AI610" s="50">
        <f t="shared" si="330"/>
        <v>0</v>
      </c>
      <c r="AJ610" s="50">
        <f t="shared" si="331"/>
        <v>0</v>
      </c>
      <c r="AK610" s="50">
        <f t="shared" si="332"/>
        <v>0</v>
      </c>
      <c r="AL610" s="50">
        <f t="shared" si="333"/>
        <v>0.53138182069408046</v>
      </c>
      <c r="AR610" s="50">
        <f t="shared" si="334"/>
        <v>0</v>
      </c>
      <c r="AS610" s="50">
        <f t="shared" si="335"/>
        <v>0</v>
      </c>
      <c r="AT610" s="50">
        <f t="shared" si="336"/>
        <v>0</v>
      </c>
      <c r="AV610" s="49">
        <f t="shared" si="337"/>
        <v>0</v>
      </c>
      <c r="AW610" s="49">
        <f t="shared" si="338"/>
        <v>0</v>
      </c>
      <c r="AX610" s="49">
        <f t="shared" si="339"/>
        <v>0</v>
      </c>
      <c r="AY610" s="49">
        <f t="shared" si="340"/>
        <v>2861.6074272674509</v>
      </c>
      <c r="AZ610" s="49">
        <f t="shared" si="341"/>
        <v>0</v>
      </c>
      <c r="BA610" s="49">
        <f t="shared" si="342"/>
        <v>0</v>
      </c>
      <c r="BB610" s="49">
        <f t="shared" si="343"/>
        <v>0</v>
      </c>
      <c r="BC610" s="49">
        <f t="shared" si="344"/>
        <v>0</v>
      </c>
      <c r="BD610" s="49">
        <f t="shared" si="345"/>
        <v>0</v>
      </c>
      <c r="BE610" s="49">
        <f t="shared" si="346"/>
        <v>0</v>
      </c>
      <c r="BF610" s="49">
        <f t="shared" si="347"/>
        <v>0</v>
      </c>
      <c r="BG610" s="49">
        <f t="shared" si="348"/>
        <v>0</v>
      </c>
      <c r="BH610" s="73">
        <f t="shared" si="349"/>
        <v>2861.6074272674509</v>
      </c>
      <c r="BI610" s="49">
        <f>VLOOKUP(A610,'1_12'!B:Q,16,0)</f>
        <v>6786.06</v>
      </c>
      <c r="BJ610" s="74">
        <f t="shared" si="350"/>
        <v>-3924.4525727325495</v>
      </c>
      <c r="BK610" s="50">
        <f t="shared" si="351"/>
        <v>1.1245038800735329E-3</v>
      </c>
    </row>
    <row r="611" spans="1:63" x14ac:dyDescent="0.3">
      <c r="A611" s="79" t="s">
        <v>2736</v>
      </c>
      <c r="B611" s="79" t="s">
        <v>286</v>
      </c>
      <c r="C611" s="79">
        <f>VLOOKUP(B611,Площадь!D:E,2,0)</f>
        <v>79</v>
      </c>
      <c r="D611" s="97">
        <f>VLOOKUP(A611,'[1]3+паркинг2023'!$A:$E,5,0)</f>
        <v>45078</v>
      </c>
      <c r="J611">
        <f>30-J610</f>
        <v>30</v>
      </c>
      <c r="K611">
        <v>31</v>
      </c>
      <c r="L611">
        <v>31</v>
      </c>
      <c r="M611">
        <v>30</v>
      </c>
      <c r="N611">
        <v>31</v>
      </c>
      <c r="O611">
        <v>30</v>
      </c>
      <c r="P611">
        <v>31</v>
      </c>
      <c r="Q611">
        <f t="shared" si="353"/>
        <v>214</v>
      </c>
      <c r="R611" s="113"/>
      <c r="S611" s="117">
        <f>VLOOKUP(B611,'Общие показания'!A:P,16,0)</f>
        <v>0</v>
      </c>
      <c r="T611" s="50">
        <f t="shared" si="322"/>
        <v>0</v>
      </c>
      <c r="U611" s="50">
        <f t="shared" si="323"/>
        <v>0</v>
      </c>
      <c r="V611" s="50">
        <f t="shared" si="324"/>
        <v>0</v>
      </c>
      <c r="W611" s="50">
        <f t="shared" si="325"/>
        <v>0</v>
      </c>
      <c r="X611" s="50">
        <f t="shared" si="326"/>
        <v>0</v>
      </c>
      <c r="Y611" s="50"/>
      <c r="Z611" s="50"/>
      <c r="AA611" s="50"/>
      <c r="AB611" s="50"/>
      <c r="AC611" s="50"/>
      <c r="AD611" s="50">
        <f t="shared" si="327"/>
        <v>0</v>
      </c>
      <c r="AE611" s="50">
        <f t="shared" si="328"/>
        <v>0</v>
      </c>
      <c r="AF611" s="50">
        <f t="shared" si="329"/>
        <v>0</v>
      </c>
      <c r="AG611" s="50">
        <f t="shared" si="321"/>
        <v>0</v>
      </c>
      <c r="AI611" s="50">
        <f t="shared" si="330"/>
        <v>0</v>
      </c>
      <c r="AJ611" s="50">
        <f t="shared" si="331"/>
        <v>0</v>
      </c>
      <c r="AK611" s="50">
        <f t="shared" si="332"/>
        <v>0</v>
      </c>
      <c r="AL611" s="50">
        <f t="shared" si="333"/>
        <v>0</v>
      </c>
      <c r="AR611" s="50">
        <f t="shared" si="334"/>
        <v>0.65532351008728151</v>
      </c>
      <c r="AS611" s="50">
        <f t="shared" si="335"/>
        <v>0.70468745765341612</v>
      </c>
      <c r="AT611" s="50">
        <f t="shared" si="336"/>
        <v>1.0152738808059854</v>
      </c>
      <c r="AV611" s="49">
        <f t="shared" si="337"/>
        <v>0</v>
      </c>
      <c r="AW611" s="49">
        <f t="shared" si="338"/>
        <v>0</v>
      </c>
      <c r="AX611" s="49">
        <f t="shared" si="339"/>
        <v>0</v>
      </c>
      <c r="AY611" s="49">
        <f t="shared" si="340"/>
        <v>0</v>
      </c>
      <c r="AZ611" s="49">
        <f t="shared" si="341"/>
        <v>0</v>
      </c>
      <c r="BA611" s="49">
        <f t="shared" si="342"/>
        <v>0</v>
      </c>
      <c r="BB611" s="49">
        <f t="shared" si="343"/>
        <v>0</v>
      </c>
      <c r="BC611" s="49">
        <f t="shared" si="344"/>
        <v>0</v>
      </c>
      <c r="BD611" s="49">
        <f t="shared" si="345"/>
        <v>0</v>
      </c>
      <c r="BE611" s="49">
        <f t="shared" si="346"/>
        <v>1759.124217537895</v>
      </c>
      <c r="BF611" s="49">
        <f t="shared" si="347"/>
        <v>1891.6348238265241</v>
      </c>
      <c r="BG611" s="49">
        <f t="shared" si="348"/>
        <v>2725.360594680355</v>
      </c>
      <c r="BH611" s="73">
        <f t="shared" si="349"/>
        <v>6376.1196360447739</v>
      </c>
      <c r="BI611" s="49">
        <f>VLOOKUP(A611,'1_12'!B:Q,16,0)</f>
        <v>23751.21</v>
      </c>
      <c r="BJ611" s="74">
        <f t="shared" si="350"/>
        <v>-17375.090363955227</v>
      </c>
      <c r="BK611" s="50">
        <f t="shared" si="351"/>
        <v>2.5055747347538853E-3</v>
      </c>
    </row>
    <row r="612" spans="1:63" x14ac:dyDescent="0.3">
      <c r="A612" s="79" t="s">
        <v>1135</v>
      </c>
      <c r="B612" s="79" t="s">
        <v>197</v>
      </c>
      <c r="C612" s="79">
        <f>VLOOKUP(B612,Площадь!D:E,2,0)</f>
        <v>50.1</v>
      </c>
      <c r="D612" s="97"/>
      <c r="E612">
        <v>31</v>
      </c>
      <c r="F612">
        <v>28</v>
      </c>
      <c r="G612">
        <v>31</v>
      </c>
      <c r="H612">
        <v>30</v>
      </c>
      <c r="I612">
        <v>31</v>
      </c>
      <c r="J612">
        <v>30</v>
      </c>
      <c r="K612">
        <v>31</v>
      </c>
      <c r="L612">
        <v>31</v>
      </c>
      <c r="M612">
        <v>30</v>
      </c>
      <c r="N612">
        <v>31</v>
      </c>
      <c r="O612">
        <v>30</v>
      </c>
      <c r="P612">
        <v>31</v>
      </c>
      <c r="Q612">
        <f t="shared" ref="Q612:Q625" si="354">SUM(E612:P612)</f>
        <v>365</v>
      </c>
      <c r="R612" s="113">
        <f>VLOOKUP(B612,'Общие показания'!A:H,8,0)</f>
        <v>0.33906148944991127</v>
      </c>
      <c r="S612" s="117">
        <f>VLOOKUP(B612,'Общие показания'!A:P,16,0)</f>
        <v>0</v>
      </c>
      <c r="T612" s="50">
        <f t="shared" si="322"/>
        <v>0</v>
      </c>
      <c r="U612" s="50">
        <f t="shared" si="323"/>
        <v>0</v>
      </c>
      <c r="V612" s="50">
        <f t="shared" si="324"/>
        <v>0</v>
      </c>
      <c r="W612" s="50">
        <f t="shared" si="325"/>
        <v>0.33906148944991127</v>
      </c>
      <c r="X612" s="50">
        <f t="shared" si="326"/>
        <v>0</v>
      </c>
      <c r="Y612" s="50"/>
      <c r="Z612" s="50"/>
      <c r="AA612" s="50"/>
      <c r="AB612" s="50"/>
      <c r="AC612" s="50"/>
      <c r="AD612" s="50">
        <f t="shared" si="327"/>
        <v>0</v>
      </c>
      <c r="AE612" s="50">
        <f t="shared" si="328"/>
        <v>0</v>
      </c>
      <c r="AF612" s="50">
        <f t="shared" si="329"/>
        <v>0</v>
      </c>
      <c r="AG612" s="50">
        <f t="shared" si="321"/>
        <v>0</v>
      </c>
      <c r="AI612" s="50">
        <f t="shared" si="330"/>
        <v>0</v>
      </c>
      <c r="AJ612" s="50">
        <f t="shared" si="331"/>
        <v>0</v>
      </c>
      <c r="AK612" s="50">
        <f t="shared" si="332"/>
        <v>0</v>
      </c>
      <c r="AL612" s="50">
        <f t="shared" si="333"/>
        <v>0.33699024325029664</v>
      </c>
      <c r="AR612" s="50">
        <f t="shared" si="334"/>
        <v>0.41559123867560516</v>
      </c>
      <c r="AS612" s="50">
        <f t="shared" si="335"/>
        <v>0.44689672947387532</v>
      </c>
      <c r="AT612" s="50">
        <f t="shared" si="336"/>
        <v>0.64386356238455522</v>
      </c>
      <c r="AV612" s="49">
        <f t="shared" si="337"/>
        <v>0</v>
      </c>
      <c r="AW612" s="49">
        <f t="shared" si="338"/>
        <v>0</v>
      </c>
      <c r="AX612" s="49">
        <f t="shared" si="339"/>
        <v>0</v>
      </c>
      <c r="AY612" s="49">
        <f t="shared" si="340"/>
        <v>1814.7662291911302</v>
      </c>
      <c r="AZ612" s="49">
        <f t="shared" si="341"/>
        <v>0</v>
      </c>
      <c r="BA612" s="49">
        <f t="shared" si="342"/>
        <v>0</v>
      </c>
      <c r="BB612" s="49">
        <f t="shared" si="343"/>
        <v>0</v>
      </c>
      <c r="BC612" s="49">
        <f t="shared" si="344"/>
        <v>0</v>
      </c>
      <c r="BD612" s="49">
        <f t="shared" si="345"/>
        <v>0</v>
      </c>
      <c r="BE612" s="49">
        <f t="shared" si="346"/>
        <v>1115.5964974512476</v>
      </c>
      <c r="BF612" s="49">
        <f t="shared" si="347"/>
        <v>1199.6317047304919</v>
      </c>
      <c r="BG612" s="49">
        <f t="shared" si="348"/>
        <v>1728.3615923226048</v>
      </c>
      <c r="BH612" s="73">
        <f t="shared" si="349"/>
        <v>5858.3560236954745</v>
      </c>
      <c r="BI612" s="49">
        <f>VLOOKUP(A612,'1_12'!B:Q,16,0)</f>
        <v>19366.02</v>
      </c>
      <c r="BJ612" s="74">
        <f t="shared" si="350"/>
        <v>-13507.663976304526</v>
      </c>
      <c r="BK612" s="50">
        <f t="shared" si="351"/>
        <v>3.6300786148274178E-3</v>
      </c>
    </row>
    <row r="613" spans="1:63" x14ac:dyDescent="0.3">
      <c r="A613" s="79" t="s">
        <v>1182</v>
      </c>
      <c r="B613" s="79" t="s">
        <v>224</v>
      </c>
      <c r="C613" s="79">
        <f>VLOOKUP(B613,Площадь!D:E,2,0)</f>
        <v>49.8</v>
      </c>
      <c r="D613" s="97"/>
      <c r="E613">
        <v>31</v>
      </c>
      <c r="F613">
        <v>28</v>
      </c>
      <c r="G613">
        <v>31</v>
      </c>
      <c r="H613">
        <v>30</v>
      </c>
      <c r="I613">
        <v>31</v>
      </c>
      <c r="J613">
        <v>30</v>
      </c>
      <c r="K613">
        <v>31</v>
      </c>
      <c r="L613">
        <v>31</v>
      </c>
      <c r="M613">
        <v>30</v>
      </c>
      <c r="N613">
        <v>31</v>
      </c>
      <c r="O613">
        <v>30</v>
      </c>
      <c r="P613">
        <v>31</v>
      </c>
      <c r="Q613">
        <f t="shared" si="354"/>
        <v>365</v>
      </c>
      <c r="R613" s="113">
        <f>VLOOKUP(B613,'Общие показания'!A:H,8,0)</f>
        <v>0.33703118112985192</v>
      </c>
      <c r="S613" s="117">
        <f>VLOOKUP(B613,'Общие показания'!A:P,16,0)</f>
        <v>1.460968818870148</v>
      </c>
      <c r="T613" s="50">
        <f t="shared" si="322"/>
        <v>0</v>
      </c>
      <c r="U613" s="50">
        <f t="shared" si="323"/>
        <v>0</v>
      </c>
      <c r="V613" s="50">
        <f t="shared" si="324"/>
        <v>0</v>
      </c>
      <c r="W613" s="50">
        <f t="shared" si="325"/>
        <v>0.33703118112985192</v>
      </c>
      <c r="X613" s="50">
        <f t="shared" si="326"/>
        <v>0</v>
      </c>
      <c r="Y613" s="50"/>
      <c r="Z613" s="50"/>
      <c r="AA613" s="50"/>
      <c r="AB613" s="50"/>
      <c r="AC613" s="50"/>
      <c r="AD613" s="50">
        <f t="shared" si="327"/>
        <v>0.56068248512246888</v>
      </c>
      <c r="AE613" s="50">
        <f t="shared" si="328"/>
        <v>0.39179853013159877</v>
      </c>
      <c r="AF613" s="50">
        <f t="shared" si="329"/>
        <v>0.50848780361608026</v>
      </c>
      <c r="AG613" s="50">
        <f t="shared" si="321"/>
        <v>0</v>
      </c>
      <c r="AI613" s="50">
        <f t="shared" si="330"/>
        <v>0</v>
      </c>
      <c r="AJ613" s="50">
        <f t="shared" si="331"/>
        <v>0</v>
      </c>
      <c r="AK613" s="50">
        <f t="shared" si="332"/>
        <v>0</v>
      </c>
      <c r="AL613" s="50">
        <f t="shared" si="333"/>
        <v>0.33497233760209122</v>
      </c>
      <c r="AR613" s="50">
        <f t="shared" si="334"/>
        <v>0.4131026683841344</v>
      </c>
      <c r="AS613" s="50">
        <f t="shared" si="335"/>
        <v>0.4442207011536724</v>
      </c>
      <c r="AT613" s="50">
        <f t="shared" si="336"/>
        <v>0.64000809195111474</v>
      </c>
      <c r="AV613" s="49">
        <f t="shared" si="337"/>
        <v>0</v>
      </c>
      <c r="AW613" s="49">
        <f t="shared" si="338"/>
        <v>0</v>
      </c>
      <c r="AX613" s="49">
        <f t="shared" si="339"/>
        <v>0</v>
      </c>
      <c r="AY613" s="49">
        <f t="shared" si="340"/>
        <v>1803.8993655432789</v>
      </c>
      <c r="AZ613" s="49">
        <f t="shared" si="341"/>
        <v>0</v>
      </c>
      <c r="BA613" s="49">
        <f t="shared" si="342"/>
        <v>0</v>
      </c>
      <c r="BB613" s="49">
        <f t="shared" si="343"/>
        <v>0</v>
      </c>
      <c r="BC613" s="49">
        <f t="shared" si="344"/>
        <v>0</v>
      </c>
      <c r="BD613" s="49">
        <f t="shared" si="345"/>
        <v>0</v>
      </c>
      <c r="BE613" s="49">
        <f t="shared" si="346"/>
        <v>2613.9899146669859</v>
      </c>
      <c r="BF613" s="49">
        <f t="shared" si="347"/>
        <v>2244.1765836929308</v>
      </c>
      <c r="BG613" s="49">
        <f t="shared" si="348"/>
        <v>3082.9764422247558</v>
      </c>
      <c r="BH613" s="73">
        <f t="shared" si="349"/>
        <v>9745.0423061279507</v>
      </c>
      <c r="BI613" s="49">
        <f>VLOOKUP(A613,'1_12'!B:Q,16,0)</f>
        <v>19250.100000000002</v>
      </c>
      <c r="BJ613" s="74">
        <f t="shared" si="350"/>
        <v>-9505.0576938720515</v>
      </c>
      <c r="BK613" s="50">
        <f t="shared" si="351"/>
        <v>6.0748055540344919E-3</v>
      </c>
    </row>
    <row r="614" spans="1:63" x14ac:dyDescent="0.3">
      <c r="A614" s="79" t="s">
        <v>2211</v>
      </c>
      <c r="B614" s="79" t="s">
        <v>231</v>
      </c>
      <c r="C614" s="79">
        <f>VLOOKUP(B614,Площадь!D:E,2,0)</f>
        <v>57.1</v>
      </c>
      <c r="D614" s="97"/>
      <c r="E614">
        <v>31</v>
      </c>
      <c r="F614">
        <v>28</v>
      </c>
      <c r="G614">
        <v>31</v>
      </c>
      <c r="H614">
        <v>30</v>
      </c>
      <c r="I614">
        <v>31</v>
      </c>
      <c r="J614">
        <v>30</v>
      </c>
      <c r="K614">
        <v>31</v>
      </c>
      <c r="L614">
        <v>31</v>
      </c>
      <c r="M614">
        <v>30</v>
      </c>
      <c r="N614">
        <v>31</v>
      </c>
      <c r="O614">
        <v>30</v>
      </c>
      <c r="P614">
        <v>31</v>
      </c>
      <c r="Q614">
        <f t="shared" si="354"/>
        <v>365</v>
      </c>
      <c r="R614" s="113">
        <f>VLOOKUP(B614,'Общие показания'!A:H,8,0)</f>
        <v>0.38643535025129611</v>
      </c>
      <c r="S614" s="117">
        <f>VLOOKUP(B614,'Общие показания'!A:P,16,0)</f>
        <v>2.1675646497487033</v>
      </c>
      <c r="T614" s="50">
        <f t="shared" si="322"/>
        <v>0</v>
      </c>
      <c r="U614" s="50">
        <f t="shared" si="323"/>
        <v>0</v>
      </c>
      <c r="V614" s="50">
        <f t="shared" si="324"/>
        <v>0</v>
      </c>
      <c r="W614" s="50">
        <f t="shared" si="325"/>
        <v>0.38643535025129611</v>
      </c>
      <c r="X614" s="50">
        <f t="shared" si="326"/>
        <v>0</v>
      </c>
      <c r="Y614" s="50"/>
      <c r="Z614" s="50"/>
      <c r="AA614" s="50"/>
      <c r="AB614" s="50"/>
      <c r="AC614" s="50"/>
      <c r="AD614" s="50">
        <f t="shared" si="327"/>
        <v>0.83185590191075465</v>
      </c>
      <c r="AE614" s="50">
        <f t="shared" si="328"/>
        <v>0.58129142303908232</v>
      </c>
      <c r="AF614" s="50">
        <f t="shared" si="329"/>
        <v>0.75441732479886625</v>
      </c>
      <c r="AG614" s="50">
        <f t="shared" si="321"/>
        <v>0</v>
      </c>
      <c r="AI614" s="50">
        <f t="shared" si="330"/>
        <v>0</v>
      </c>
      <c r="AJ614" s="50">
        <f t="shared" si="331"/>
        <v>0</v>
      </c>
      <c r="AK614" s="50">
        <f t="shared" si="332"/>
        <v>0</v>
      </c>
      <c r="AL614" s="50">
        <f t="shared" si="333"/>
        <v>0.38407470837508856</v>
      </c>
      <c r="AR614" s="50">
        <f t="shared" si="334"/>
        <v>0.47365787880992122</v>
      </c>
      <c r="AS614" s="50">
        <f t="shared" si="335"/>
        <v>0.50933739027860836</v>
      </c>
      <c r="AT614" s="50">
        <f t="shared" si="336"/>
        <v>0.73382453916483248</v>
      </c>
      <c r="AV614" s="49">
        <f t="shared" si="337"/>
        <v>0</v>
      </c>
      <c r="AW614" s="49">
        <f t="shared" si="338"/>
        <v>0</v>
      </c>
      <c r="AX614" s="49">
        <f t="shared" si="339"/>
        <v>0</v>
      </c>
      <c r="AY614" s="49">
        <f t="shared" si="340"/>
        <v>2068.3263809743221</v>
      </c>
      <c r="AZ614" s="49">
        <f t="shared" si="341"/>
        <v>0</v>
      </c>
      <c r="BA614" s="49">
        <f t="shared" si="342"/>
        <v>0</v>
      </c>
      <c r="BB614" s="49">
        <f t="shared" si="343"/>
        <v>0</v>
      </c>
      <c r="BC614" s="49">
        <f t="shared" si="344"/>
        <v>0</v>
      </c>
      <c r="BD614" s="49">
        <f t="shared" si="345"/>
        <v>0</v>
      </c>
      <c r="BE614" s="49">
        <f t="shared" si="346"/>
        <v>3504.4689724153536</v>
      </c>
      <c r="BF614" s="49">
        <f t="shared" si="347"/>
        <v>2927.6403613174762</v>
      </c>
      <c r="BG614" s="49">
        <f t="shared" si="348"/>
        <v>3994.9769299495947</v>
      </c>
      <c r="BH614" s="73">
        <f t="shared" si="349"/>
        <v>12495.412644656748</v>
      </c>
      <c r="BI614" s="49">
        <f>VLOOKUP(A614,'1_12'!B:Q,16,0)</f>
        <v>22071.87</v>
      </c>
      <c r="BJ614" s="74">
        <f t="shared" si="350"/>
        <v>-9576.457355343251</v>
      </c>
      <c r="BK614" s="50">
        <f t="shared" si="351"/>
        <v>6.7934829489615439E-3</v>
      </c>
    </row>
    <row r="615" spans="1:63" x14ac:dyDescent="0.3">
      <c r="A615" s="79" t="s">
        <v>1341</v>
      </c>
      <c r="B615" s="79" t="s">
        <v>293</v>
      </c>
      <c r="C615" s="79">
        <f>VLOOKUP(B615,Площадь!D:E,2,0)</f>
        <v>72.400000000000006</v>
      </c>
      <c r="D615" s="97"/>
      <c r="E615">
        <v>31</v>
      </c>
      <c r="F615">
        <v>28</v>
      </c>
      <c r="G615">
        <v>31</v>
      </c>
      <c r="H615">
        <v>30</v>
      </c>
      <c r="I615">
        <v>31</v>
      </c>
      <c r="J615">
        <v>30</v>
      </c>
      <c r="K615">
        <v>31</v>
      </c>
      <c r="L615">
        <v>31</v>
      </c>
      <c r="M615">
        <v>30</v>
      </c>
      <c r="N615">
        <v>31</v>
      </c>
      <c r="O615">
        <v>30</v>
      </c>
      <c r="P615">
        <v>31</v>
      </c>
      <c r="Q615">
        <f t="shared" si="354"/>
        <v>365</v>
      </c>
      <c r="R615" s="113">
        <f>VLOOKUP(B615,'Общие показания'!A:H,8,0)</f>
        <v>0.48998107457432294</v>
      </c>
      <c r="S615" s="117">
        <f>VLOOKUP(B615,'Общие показания'!A:P,16,0)</f>
        <v>1.3630189254256773</v>
      </c>
      <c r="T615" s="50">
        <f t="shared" si="322"/>
        <v>0</v>
      </c>
      <c r="U615" s="50">
        <f t="shared" si="323"/>
        <v>0</v>
      </c>
      <c r="V615" s="50">
        <f t="shared" si="324"/>
        <v>0</v>
      </c>
      <c r="W615" s="50">
        <f t="shared" si="325"/>
        <v>0.48998107457432294</v>
      </c>
      <c r="X615" s="50">
        <f t="shared" si="326"/>
        <v>0</v>
      </c>
      <c r="Y615" s="50"/>
      <c r="Z615" s="50"/>
      <c r="AA615" s="50"/>
      <c r="AB615" s="50"/>
      <c r="AC615" s="50"/>
      <c r="AD615" s="50">
        <f t="shared" si="327"/>
        <v>0.52309181996617982</v>
      </c>
      <c r="AE615" s="50">
        <f t="shared" si="328"/>
        <v>0.36553060176624924</v>
      </c>
      <c r="AF615" s="50">
        <f t="shared" si="329"/>
        <v>0.47439650369324809</v>
      </c>
      <c r="AG615" s="50">
        <f t="shared" si="321"/>
        <v>0</v>
      </c>
      <c r="AI615" s="50">
        <f t="shared" si="330"/>
        <v>0</v>
      </c>
      <c r="AJ615" s="50">
        <f t="shared" si="331"/>
        <v>0</v>
      </c>
      <c r="AK615" s="50">
        <f t="shared" si="332"/>
        <v>0</v>
      </c>
      <c r="AL615" s="50">
        <f t="shared" si="333"/>
        <v>0.48698789643356244</v>
      </c>
      <c r="AR615" s="50">
        <f t="shared" si="334"/>
        <v>0.60057496367492647</v>
      </c>
      <c r="AS615" s="50">
        <f t="shared" si="335"/>
        <v>0.64581483460895361</v>
      </c>
      <c r="AT615" s="50">
        <f t="shared" si="336"/>
        <v>0.93045353127029551</v>
      </c>
      <c r="AV615" s="49">
        <f t="shared" si="337"/>
        <v>0</v>
      </c>
      <c r="AW615" s="49">
        <f t="shared" si="338"/>
        <v>0</v>
      </c>
      <c r="AX615" s="49">
        <f t="shared" si="339"/>
        <v>0</v>
      </c>
      <c r="AY615" s="49">
        <f t="shared" si="340"/>
        <v>2622.5364270147275</v>
      </c>
      <c r="AZ615" s="49">
        <f t="shared" si="341"/>
        <v>0</v>
      </c>
      <c r="BA615" s="49">
        <f t="shared" si="342"/>
        <v>0</v>
      </c>
      <c r="BB615" s="49">
        <f t="shared" si="343"/>
        <v>0</v>
      </c>
      <c r="BC615" s="49">
        <f t="shared" si="344"/>
        <v>0</v>
      </c>
      <c r="BD615" s="49">
        <f t="shared" si="345"/>
        <v>0</v>
      </c>
      <c r="BE615" s="49">
        <f t="shared" si="346"/>
        <v>3016.3261673348402</v>
      </c>
      <c r="BF615" s="49">
        <f t="shared" si="347"/>
        <v>2714.8152355881393</v>
      </c>
      <c r="BG615" s="49">
        <f t="shared" si="348"/>
        <v>3771.1232398547381</v>
      </c>
      <c r="BH615" s="73">
        <f t="shared" si="349"/>
        <v>12124.801069792446</v>
      </c>
      <c r="BI615" s="49">
        <f>VLOOKUP(A615,'1_12'!B:Q,16,0)</f>
        <v>27986.040000000005</v>
      </c>
      <c r="BJ615" s="74">
        <f t="shared" si="350"/>
        <v>-15861.238930207559</v>
      </c>
      <c r="BK615" s="50">
        <f t="shared" si="351"/>
        <v>5.1989309691387407E-3</v>
      </c>
    </row>
    <row r="616" spans="1:63" x14ac:dyDescent="0.3">
      <c r="A616" s="79" t="s">
        <v>605</v>
      </c>
      <c r="B616" s="79" t="s">
        <v>192</v>
      </c>
      <c r="C616" s="79">
        <f>VLOOKUP(B616,Площадь!D:E,2,0)</f>
        <v>79</v>
      </c>
      <c r="D616" s="97"/>
      <c r="E616">
        <v>31</v>
      </c>
      <c r="F616">
        <v>28</v>
      </c>
      <c r="G616">
        <v>31</v>
      </c>
      <c r="H616">
        <v>30</v>
      </c>
      <c r="I616">
        <v>31</v>
      </c>
      <c r="J616">
        <v>30</v>
      </c>
      <c r="K616">
        <v>31</v>
      </c>
      <c r="L616">
        <v>31</v>
      </c>
      <c r="M616">
        <v>30</v>
      </c>
      <c r="N616">
        <v>31</v>
      </c>
      <c r="O616">
        <v>30</v>
      </c>
      <c r="P616">
        <v>31</v>
      </c>
      <c r="Q616">
        <f t="shared" si="354"/>
        <v>365</v>
      </c>
      <c r="R616" s="113">
        <f>VLOOKUP(B616,'Общие показания'!A:H,8,0)</f>
        <v>0.53464785761562861</v>
      </c>
      <c r="S616" s="117">
        <f>VLOOKUP(B616,'Общие показания'!A:P,16,0)</f>
        <v>2.9673521423843709</v>
      </c>
      <c r="T616" s="50">
        <f t="shared" si="322"/>
        <v>0</v>
      </c>
      <c r="U616" s="50">
        <f t="shared" si="323"/>
        <v>0</v>
      </c>
      <c r="V616" s="50">
        <f t="shared" si="324"/>
        <v>0</v>
      </c>
      <c r="W616" s="50">
        <f t="shared" si="325"/>
        <v>0.53464785761562861</v>
      </c>
      <c r="X616" s="50">
        <f t="shared" si="326"/>
        <v>0</v>
      </c>
      <c r="Y616" s="50"/>
      <c r="Z616" s="50"/>
      <c r="AA616" s="50"/>
      <c r="AB616" s="50"/>
      <c r="AC616" s="50"/>
      <c r="AD616" s="50">
        <f t="shared" si="327"/>
        <v>1.1387938961710489</v>
      </c>
      <c r="AE616" s="50">
        <f t="shared" si="328"/>
        <v>0.79577619505127872</v>
      </c>
      <c r="AF616" s="50">
        <f t="shared" si="329"/>
        <v>1.0327820511620431</v>
      </c>
      <c r="AG616" s="50">
        <f t="shared" si="321"/>
        <v>0</v>
      </c>
      <c r="AI616" s="50">
        <f t="shared" si="330"/>
        <v>0</v>
      </c>
      <c r="AJ616" s="50">
        <f t="shared" si="331"/>
        <v>0</v>
      </c>
      <c r="AK616" s="50">
        <f t="shared" si="332"/>
        <v>0</v>
      </c>
      <c r="AL616" s="50">
        <f t="shared" si="333"/>
        <v>0.53138182069408046</v>
      </c>
      <c r="AR616" s="50">
        <f t="shared" si="334"/>
        <v>0.65532351008728151</v>
      </c>
      <c r="AS616" s="50">
        <f t="shared" si="335"/>
        <v>0.70468745765341612</v>
      </c>
      <c r="AT616" s="50">
        <f t="shared" si="336"/>
        <v>1.0152738808059854</v>
      </c>
      <c r="AV616" s="49">
        <f t="shared" si="337"/>
        <v>0</v>
      </c>
      <c r="AW616" s="49">
        <f t="shared" si="338"/>
        <v>0</v>
      </c>
      <c r="AX616" s="49">
        <f t="shared" si="339"/>
        <v>0</v>
      </c>
      <c r="AY616" s="49">
        <f t="shared" si="340"/>
        <v>2861.6074272674509</v>
      </c>
      <c r="AZ616" s="49">
        <f t="shared" si="341"/>
        <v>0</v>
      </c>
      <c r="BA616" s="49">
        <f t="shared" si="342"/>
        <v>0</v>
      </c>
      <c r="BB616" s="49">
        <f t="shared" si="343"/>
        <v>0</v>
      </c>
      <c r="BC616" s="49">
        <f t="shared" si="344"/>
        <v>0</v>
      </c>
      <c r="BD616" s="49">
        <f t="shared" si="345"/>
        <v>0</v>
      </c>
      <c r="BE616" s="49">
        <f t="shared" si="346"/>
        <v>4816.0570006636126</v>
      </c>
      <c r="BF616" s="49">
        <f t="shared" si="347"/>
        <v>4027.7846107743749</v>
      </c>
      <c r="BG616" s="49">
        <f t="shared" si="348"/>
        <v>5497.7194215376976</v>
      </c>
      <c r="BH616" s="73">
        <f t="shared" si="349"/>
        <v>17203.168460243138</v>
      </c>
      <c r="BI616" s="49">
        <f>VLOOKUP(A616,'1_12'!B:Q,16,0)</f>
        <v>30537.269999999997</v>
      </c>
      <c r="BJ616" s="74">
        <f t="shared" si="350"/>
        <v>-13334.101539756859</v>
      </c>
      <c r="BK616" s="50">
        <f t="shared" si="351"/>
        <v>6.7601969084818171E-3</v>
      </c>
    </row>
    <row r="617" spans="1:63" x14ac:dyDescent="0.3">
      <c r="A617" s="79" t="s">
        <v>1217</v>
      </c>
      <c r="B617" s="79" t="s">
        <v>320</v>
      </c>
      <c r="C617" s="79">
        <f>VLOOKUP(B617,Площадь!D:E,2,0)</f>
        <v>50.1</v>
      </c>
      <c r="D617" s="97"/>
      <c r="E617">
        <v>31</v>
      </c>
      <c r="F617">
        <v>28</v>
      </c>
      <c r="G617">
        <v>31</v>
      </c>
      <c r="H617">
        <v>30</v>
      </c>
      <c r="I617">
        <v>31</v>
      </c>
      <c r="J617">
        <v>30</v>
      </c>
      <c r="K617">
        <v>31</v>
      </c>
      <c r="L617">
        <v>31</v>
      </c>
      <c r="M617">
        <v>30</v>
      </c>
      <c r="N617">
        <v>31</v>
      </c>
      <c r="O617">
        <v>30</v>
      </c>
      <c r="P617">
        <v>31</v>
      </c>
      <c r="Q617">
        <f t="shared" si="354"/>
        <v>365</v>
      </c>
      <c r="R617" s="113">
        <f>VLOOKUP(B617,'Общие показания'!A:H,8,0)</f>
        <v>0.42</v>
      </c>
      <c r="S617" s="117">
        <f>VLOOKUP(B617,'Общие показания'!A:P,16,0)</f>
        <v>1.6110000000000007</v>
      </c>
      <c r="T617" s="50">
        <f t="shared" si="322"/>
        <v>0</v>
      </c>
      <c r="U617" s="50">
        <f t="shared" si="323"/>
        <v>0</v>
      </c>
      <c r="V617" s="50">
        <f t="shared" si="324"/>
        <v>0</v>
      </c>
      <c r="W617" s="50">
        <f t="shared" si="325"/>
        <v>0.42</v>
      </c>
      <c r="X617" s="50">
        <f t="shared" si="326"/>
        <v>0</v>
      </c>
      <c r="Y617" s="50"/>
      <c r="Z617" s="50"/>
      <c r="AA617" s="50"/>
      <c r="AB617" s="50"/>
      <c r="AC617" s="50"/>
      <c r="AD617" s="50">
        <f t="shared" si="327"/>
        <v>0.61826061710943347</v>
      </c>
      <c r="AE617" s="50">
        <f t="shared" si="328"/>
        <v>0.43203347250774304</v>
      </c>
      <c r="AF617" s="50">
        <f t="shared" si="329"/>
        <v>0.56070591038282414</v>
      </c>
      <c r="AG617" s="50">
        <f t="shared" si="321"/>
        <v>0</v>
      </c>
      <c r="AI617" s="50">
        <f t="shared" si="330"/>
        <v>0</v>
      </c>
      <c r="AJ617" s="50">
        <f t="shared" si="331"/>
        <v>0</v>
      </c>
      <c r="AK617" s="50">
        <f t="shared" si="332"/>
        <v>0</v>
      </c>
      <c r="AL617" s="50">
        <f t="shared" si="333"/>
        <v>0.33699024325029664</v>
      </c>
      <c r="AR617" s="50">
        <f t="shared" si="334"/>
        <v>0.41559123867560516</v>
      </c>
      <c r="AS617" s="50">
        <f t="shared" si="335"/>
        <v>0.44689672947387532</v>
      </c>
      <c r="AT617" s="50">
        <f t="shared" si="336"/>
        <v>0.64386356238455522</v>
      </c>
      <c r="AV617" s="49">
        <f t="shared" si="337"/>
        <v>0</v>
      </c>
      <c r="AW617" s="49">
        <f t="shared" si="338"/>
        <v>0</v>
      </c>
      <c r="AX617" s="49">
        <f t="shared" si="339"/>
        <v>0</v>
      </c>
      <c r="AY617" s="49">
        <f t="shared" si="340"/>
        <v>2032.0343293713663</v>
      </c>
      <c r="AZ617" s="49">
        <f t="shared" si="341"/>
        <v>0</v>
      </c>
      <c r="BA617" s="49">
        <f t="shared" si="342"/>
        <v>0</v>
      </c>
      <c r="BB617" s="49">
        <f t="shared" si="343"/>
        <v>0</v>
      </c>
      <c r="BC617" s="49">
        <f t="shared" si="344"/>
        <v>0</v>
      </c>
      <c r="BD617" s="49">
        <f t="shared" si="345"/>
        <v>0</v>
      </c>
      <c r="BE617" s="49">
        <f t="shared" si="346"/>
        <v>2775.2305675951266</v>
      </c>
      <c r="BF617" s="49">
        <f t="shared" si="347"/>
        <v>2359.365076991377</v>
      </c>
      <c r="BG617" s="49">
        <f t="shared" si="348"/>
        <v>3233.4981099178422</v>
      </c>
      <c r="BH617" s="73">
        <f t="shared" si="349"/>
        <v>10400.128083875712</v>
      </c>
      <c r="BI617" s="49">
        <f>VLOOKUP(A617,'1_12'!B:Q,16,0)</f>
        <v>19366.02</v>
      </c>
      <c r="BJ617" s="74">
        <f t="shared" si="350"/>
        <v>-8965.8919161242884</v>
      </c>
      <c r="BK617" s="50">
        <f t="shared" si="351"/>
        <v>6.4443475944516507E-3</v>
      </c>
    </row>
    <row r="618" spans="1:63" x14ac:dyDescent="0.3">
      <c r="A618" s="79" t="s">
        <v>684</v>
      </c>
      <c r="B618" s="79" t="s">
        <v>465</v>
      </c>
      <c r="C618" s="79">
        <f>VLOOKUP(B618,Площадь!D:E,2,0)</f>
        <v>49.8</v>
      </c>
      <c r="D618" s="97"/>
      <c r="E618">
        <v>31</v>
      </c>
      <c r="F618">
        <v>28</v>
      </c>
      <c r="G618">
        <v>31</v>
      </c>
      <c r="H618">
        <v>30</v>
      </c>
      <c r="I618">
        <v>31</v>
      </c>
      <c r="J618">
        <v>30</v>
      </c>
      <c r="K618">
        <v>31</v>
      </c>
      <c r="L618">
        <v>31</v>
      </c>
      <c r="M618">
        <v>30</v>
      </c>
      <c r="N618">
        <v>31</v>
      </c>
      <c r="O618">
        <v>30</v>
      </c>
      <c r="P618">
        <v>31</v>
      </c>
      <c r="Q618">
        <f t="shared" si="354"/>
        <v>365</v>
      </c>
      <c r="R618" s="113">
        <f>VLOOKUP(B618,'Общие показания'!A:H,8,0)</f>
        <v>0.53</v>
      </c>
      <c r="S618" s="117">
        <f>VLOOKUP(B618,'Общие показания'!A:P,16,0)</f>
        <v>2.1349999999999998</v>
      </c>
      <c r="T618" s="50">
        <f t="shared" si="322"/>
        <v>0</v>
      </c>
      <c r="U618" s="50">
        <f t="shared" si="323"/>
        <v>0</v>
      </c>
      <c r="V618" s="50">
        <f t="shared" si="324"/>
        <v>0</v>
      </c>
      <c r="W618" s="50">
        <f t="shared" si="325"/>
        <v>0.53</v>
      </c>
      <c r="X618" s="50">
        <f t="shared" si="326"/>
        <v>0</v>
      </c>
      <c r="Y618" s="50"/>
      <c r="Z618" s="50"/>
      <c r="AA618" s="50"/>
      <c r="AB618" s="50"/>
      <c r="AC618" s="50"/>
      <c r="AD618" s="50">
        <f t="shared" si="327"/>
        <v>0.81935842180548712</v>
      </c>
      <c r="AE618" s="50">
        <f t="shared" si="328"/>
        <v>0.5725583263836318</v>
      </c>
      <c r="AF618" s="50">
        <f t="shared" si="329"/>
        <v>0.74308325181088075</v>
      </c>
      <c r="AG618" s="50">
        <f t="shared" si="321"/>
        <v>0</v>
      </c>
      <c r="AI618" s="50">
        <f t="shared" si="330"/>
        <v>0</v>
      </c>
      <c r="AJ618" s="50">
        <f t="shared" si="331"/>
        <v>0</v>
      </c>
      <c r="AK618" s="50">
        <f t="shared" si="332"/>
        <v>0</v>
      </c>
      <c r="AL618" s="50">
        <f t="shared" si="333"/>
        <v>0.33497233760209122</v>
      </c>
      <c r="AR618" s="50">
        <f t="shared" si="334"/>
        <v>0.4131026683841344</v>
      </c>
      <c r="AS618" s="50">
        <f t="shared" si="335"/>
        <v>0.4442207011536724</v>
      </c>
      <c r="AT618" s="50">
        <f t="shared" si="336"/>
        <v>0.64000809195111474</v>
      </c>
      <c r="AV618" s="49">
        <f t="shared" si="337"/>
        <v>0</v>
      </c>
      <c r="AW618" s="49">
        <f t="shared" si="338"/>
        <v>0</v>
      </c>
      <c r="AX618" s="49">
        <f t="shared" si="339"/>
        <v>0</v>
      </c>
      <c r="AY618" s="49">
        <f t="shared" si="340"/>
        <v>2321.8971441655499</v>
      </c>
      <c r="AZ618" s="49">
        <f t="shared" si="341"/>
        <v>0</v>
      </c>
      <c r="BA618" s="49">
        <f t="shared" si="342"/>
        <v>0</v>
      </c>
      <c r="BB618" s="49">
        <f t="shared" si="343"/>
        <v>0</v>
      </c>
      <c r="BC618" s="49">
        <f t="shared" si="344"/>
        <v>0</v>
      </c>
      <c r="BD618" s="49">
        <f t="shared" si="345"/>
        <v>0</v>
      </c>
      <c r="BE618" s="49">
        <f t="shared" si="346"/>
        <v>3308.3692520614127</v>
      </c>
      <c r="BF618" s="49">
        <f t="shared" si="347"/>
        <v>2729.4009503600378</v>
      </c>
      <c r="BG618" s="49">
        <f t="shared" si="348"/>
        <v>3712.7150795409507</v>
      </c>
      <c r="BH618" s="73">
        <f t="shared" si="349"/>
        <v>12072.382426127951</v>
      </c>
      <c r="BI618" s="49">
        <f>VLOOKUP(A618,'1_12'!B:Q,16,0)</f>
        <v>19250.100000000002</v>
      </c>
      <c r="BJ618" s="74">
        <f t="shared" si="350"/>
        <v>-7177.7175738720507</v>
      </c>
      <c r="BK618" s="50">
        <f t="shared" si="351"/>
        <v>7.525608766885899E-3</v>
      </c>
    </row>
    <row r="619" spans="1:63" x14ac:dyDescent="0.3">
      <c r="A619" s="79" t="s">
        <v>698</v>
      </c>
      <c r="B619" s="79" t="s">
        <v>413</v>
      </c>
      <c r="C619" s="79">
        <f>VLOOKUP(B619,Площадь!D:E,2,0)</f>
        <v>72.400000000000006</v>
      </c>
      <c r="D619" s="97"/>
      <c r="E619">
        <v>31</v>
      </c>
      <c r="F619">
        <v>28</v>
      </c>
      <c r="G619">
        <v>31</v>
      </c>
      <c r="H619">
        <v>30</v>
      </c>
      <c r="I619">
        <v>31</v>
      </c>
      <c r="J619">
        <v>30</v>
      </c>
      <c r="K619">
        <v>31</v>
      </c>
      <c r="L619">
        <v>31</v>
      </c>
      <c r="M619">
        <v>30</v>
      </c>
      <c r="N619">
        <v>31</v>
      </c>
      <c r="O619">
        <v>30</v>
      </c>
      <c r="P619">
        <v>31</v>
      </c>
      <c r="Q619">
        <f t="shared" si="354"/>
        <v>365</v>
      </c>
      <c r="R619" s="113">
        <f>VLOOKUP(B619,'Общие показания'!A:H,8,0)</f>
        <v>1.881</v>
      </c>
      <c r="S619" s="117">
        <f>VLOOKUP(B619,'Общие показания'!A:P,16,0)</f>
        <v>1.7420000000000009</v>
      </c>
      <c r="T619" s="50">
        <f t="shared" si="322"/>
        <v>0</v>
      </c>
      <c r="U619" s="50">
        <f t="shared" si="323"/>
        <v>0</v>
      </c>
      <c r="V619" s="50">
        <f t="shared" si="324"/>
        <v>0</v>
      </c>
      <c r="W619" s="50">
        <f t="shared" si="325"/>
        <v>1.8810000000000002</v>
      </c>
      <c r="X619" s="50">
        <f t="shared" si="326"/>
        <v>0</v>
      </c>
      <c r="Y619" s="50"/>
      <c r="Z619" s="50"/>
      <c r="AA619" s="50"/>
      <c r="AB619" s="50"/>
      <c r="AC619" s="50"/>
      <c r="AD619" s="50">
        <f t="shared" si="327"/>
        <v>0.668535068283447</v>
      </c>
      <c r="AE619" s="50">
        <f t="shared" si="328"/>
        <v>0.46716468597671534</v>
      </c>
      <c r="AF619" s="50">
        <f t="shared" si="329"/>
        <v>0.60630024573983843</v>
      </c>
      <c r="AG619" s="50">
        <f t="shared" si="321"/>
        <v>0</v>
      </c>
      <c r="AI619" s="50">
        <f t="shared" si="330"/>
        <v>0</v>
      </c>
      <c r="AJ619" s="50">
        <f t="shared" si="331"/>
        <v>0</v>
      </c>
      <c r="AK619" s="50">
        <f t="shared" si="332"/>
        <v>0</v>
      </c>
      <c r="AL619" s="50">
        <f t="shared" si="333"/>
        <v>0.48698789643356244</v>
      </c>
      <c r="AR619" s="50">
        <f t="shared" si="334"/>
        <v>0.60057496367492647</v>
      </c>
      <c r="AS619" s="50">
        <f t="shared" si="335"/>
        <v>0.64581483460895361</v>
      </c>
      <c r="AT619" s="50">
        <f t="shared" si="336"/>
        <v>0.93045353127029551</v>
      </c>
      <c r="AV619" s="49">
        <f t="shared" si="337"/>
        <v>0</v>
      </c>
      <c r="AW619" s="49">
        <f t="shared" si="338"/>
        <v>0</v>
      </c>
      <c r="AX619" s="49">
        <f t="shared" si="339"/>
        <v>0</v>
      </c>
      <c r="AY619" s="49">
        <f t="shared" si="340"/>
        <v>6356.5319896703986</v>
      </c>
      <c r="AZ619" s="49">
        <f t="shared" si="341"/>
        <v>0</v>
      </c>
      <c r="BA619" s="49">
        <f t="shared" si="342"/>
        <v>0</v>
      </c>
      <c r="BB619" s="49">
        <f t="shared" si="343"/>
        <v>0</v>
      </c>
      <c r="BC619" s="49">
        <f t="shared" si="344"/>
        <v>0</v>
      </c>
      <c r="BD619" s="49">
        <f t="shared" si="345"/>
        <v>0</v>
      </c>
      <c r="BE619" s="49">
        <f t="shared" si="346"/>
        <v>3406.7482053877798</v>
      </c>
      <c r="BF619" s="49">
        <f t="shared" si="347"/>
        <v>2987.6377058793464</v>
      </c>
      <c r="BG619" s="49">
        <f t="shared" si="348"/>
        <v>4125.2003688549239</v>
      </c>
      <c r="BH619" s="73">
        <f t="shared" si="349"/>
        <v>16876.118269792449</v>
      </c>
      <c r="BI619" s="49">
        <f>VLOOKUP(A619,'1_12'!B:Q,16,0)</f>
        <v>27986.040000000005</v>
      </c>
      <c r="BJ619" s="74">
        <f t="shared" si="350"/>
        <v>-11109.921730207556</v>
      </c>
      <c r="BK619" s="50">
        <f t="shared" si="351"/>
        <v>7.2362237868182988E-3</v>
      </c>
    </row>
    <row r="620" spans="1:63" x14ac:dyDescent="0.3">
      <c r="A620" s="79" t="s">
        <v>1631</v>
      </c>
      <c r="B620" s="79" t="s">
        <v>478</v>
      </c>
      <c r="C620" s="79">
        <f>VLOOKUP(B620,Площадь!D:E,2,0)</f>
        <v>79</v>
      </c>
      <c r="D620" s="97"/>
      <c r="E620">
        <v>31</v>
      </c>
      <c r="F620">
        <v>28</v>
      </c>
      <c r="G620">
        <v>31</v>
      </c>
      <c r="H620">
        <v>30</v>
      </c>
      <c r="I620">
        <v>31</v>
      </c>
      <c r="J620">
        <v>30</v>
      </c>
      <c r="K620">
        <v>31</v>
      </c>
      <c r="L620">
        <v>31</v>
      </c>
      <c r="M620">
        <v>30</v>
      </c>
      <c r="N620">
        <v>31</v>
      </c>
      <c r="O620">
        <v>30</v>
      </c>
      <c r="P620">
        <v>31</v>
      </c>
      <c r="Q620">
        <f t="shared" si="354"/>
        <v>365</v>
      </c>
      <c r="R620" s="113">
        <f>VLOOKUP(B620,'Общие показания'!A:H,8,0)</f>
        <v>0.98899999999999999</v>
      </c>
      <c r="S620" s="117">
        <f>VLOOKUP(B620,'Общие показания'!A:P,16,0)</f>
        <v>3.6000000000000014</v>
      </c>
      <c r="T620" s="50">
        <f t="shared" si="322"/>
        <v>0</v>
      </c>
      <c r="U620" s="50">
        <f t="shared" si="323"/>
        <v>0</v>
      </c>
      <c r="V620" s="50">
        <f t="shared" si="324"/>
        <v>0</v>
      </c>
      <c r="W620" s="50">
        <f t="shared" si="325"/>
        <v>0.98899999999999999</v>
      </c>
      <c r="X620" s="50">
        <f t="shared" si="326"/>
        <v>0</v>
      </c>
      <c r="Y620" s="50"/>
      <c r="Z620" s="50"/>
      <c r="AA620" s="50"/>
      <c r="AB620" s="50"/>
      <c r="AC620" s="50"/>
      <c r="AD620" s="50">
        <f t="shared" si="327"/>
        <v>1.3815879711942647</v>
      </c>
      <c r="AE620" s="50">
        <f t="shared" si="328"/>
        <v>0.9654379273916045</v>
      </c>
      <c r="AF620" s="50">
        <f t="shared" si="329"/>
        <v>1.252974101414132</v>
      </c>
      <c r="AG620" s="50">
        <f t="shared" si="321"/>
        <v>0</v>
      </c>
      <c r="AI620" s="50">
        <f t="shared" si="330"/>
        <v>0</v>
      </c>
      <c r="AJ620" s="50">
        <f t="shared" si="331"/>
        <v>0</v>
      </c>
      <c r="AK620" s="50">
        <f t="shared" si="332"/>
        <v>0</v>
      </c>
      <c r="AL620" s="50">
        <f t="shared" si="333"/>
        <v>0.53138182069408046</v>
      </c>
      <c r="AR620" s="50">
        <f t="shared" si="334"/>
        <v>0.65532351008728151</v>
      </c>
      <c r="AS620" s="50">
        <f t="shared" si="335"/>
        <v>0.70468745765341612</v>
      </c>
      <c r="AT620" s="50">
        <f t="shared" si="336"/>
        <v>1.0152738808059854</v>
      </c>
      <c r="AV620" s="49">
        <f t="shared" si="337"/>
        <v>0</v>
      </c>
      <c r="AW620" s="49">
        <f t="shared" si="338"/>
        <v>0</v>
      </c>
      <c r="AX620" s="49">
        <f t="shared" si="339"/>
        <v>0</v>
      </c>
      <c r="AY620" s="49">
        <f t="shared" si="340"/>
        <v>4081.2521441983622</v>
      </c>
      <c r="AZ620" s="49">
        <f t="shared" si="341"/>
        <v>0</v>
      </c>
      <c r="BA620" s="49">
        <f t="shared" si="342"/>
        <v>0</v>
      </c>
      <c r="BB620" s="49">
        <f t="shared" si="343"/>
        <v>0</v>
      </c>
      <c r="BC620" s="49">
        <f t="shared" si="344"/>
        <v>0</v>
      </c>
      <c r="BD620" s="49">
        <f t="shared" si="345"/>
        <v>0</v>
      </c>
      <c r="BE620" s="49">
        <f t="shared" si="346"/>
        <v>5467.8037038929315</v>
      </c>
      <c r="BF620" s="49">
        <f t="shared" si="347"/>
        <v>4483.2177785994518</v>
      </c>
      <c r="BG620" s="49">
        <f t="shared" si="348"/>
        <v>6088.7941535523942</v>
      </c>
      <c r="BH620" s="73">
        <f t="shared" si="349"/>
        <v>20121.067780243138</v>
      </c>
      <c r="BI620" s="49">
        <f>VLOOKUP(A620,'1_12'!B:Q,16,0)</f>
        <v>30537.269999999997</v>
      </c>
      <c r="BJ620" s="74">
        <f t="shared" si="350"/>
        <v>-10416.202219756859</v>
      </c>
      <c r="BK620" s="50">
        <f t="shared" si="351"/>
        <v>7.9068213810556589E-3</v>
      </c>
    </row>
    <row r="621" spans="1:63" x14ac:dyDescent="0.3">
      <c r="A621" s="79" t="s">
        <v>1514</v>
      </c>
      <c r="B621" s="79" t="s">
        <v>424</v>
      </c>
      <c r="C621" s="79">
        <f>VLOOKUP(B621,Площадь!D:E,2,0)</f>
        <v>50.1</v>
      </c>
      <c r="D621" s="97"/>
      <c r="E621">
        <v>31</v>
      </c>
      <c r="F621">
        <v>28</v>
      </c>
      <c r="G621">
        <v>31</v>
      </c>
      <c r="H621">
        <v>30</v>
      </c>
      <c r="I621">
        <v>31</v>
      </c>
      <c r="J621">
        <v>30</v>
      </c>
      <c r="K621">
        <v>31</v>
      </c>
      <c r="L621">
        <v>31</v>
      </c>
      <c r="M621">
        <v>30</v>
      </c>
      <c r="N621">
        <v>31</v>
      </c>
      <c r="O621">
        <v>30</v>
      </c>
      <c r="P621">
        <v>31</v>
      </c>
      <c r="Q621">
        <f t="shared" si="354"/>
        <v>365</v>
      </c>
      <c r="R621" s="113">
        <f>VLOOKUP(B621,'Общие показания'!A:H,8,0)</f>
        <v>1.319</v>
      </c>
      <c r="S621" s="117">
        <f>VLOOKUP(B621,'Общие показания'!A:P,16,0)</f>
        <v>0.84500000000000064</v>
      </c>
      <c r="T621" s="50">
        <f t="shared" si="322"/>
        <v>0</v>
      </c>
      <c r="U621" s="50">
        <f t="shared" si="323"/>
        <v>0</v>
      </c>
      <c r="V621" s="50">
        <f t="shared" si="324"/>
        <v>0</v>
      </c>
      <c r="W621" s="50">
        <f t="shared" si="325"/>
        <v>1.319</v>
      </c>
      <c r="X621" s="50">
        <f t="shared" si="326"/>
        <v>0</v>
      </c>
      <c r="Y621" s="50"/>
      <c r="Z621" s="50"/>
      <c r="AA621" s="50"/>
      <c r="AB621" s="50"/>
      <c r="AC621" s="50"/>
      <c r="AD621" s="50">
        <f t="shared" si="327"/>
        <v>0.32428939879420948</v>
      </c>
      <c r="AE621" s="50">
        <f t="shared" si="328"/>
        <v>0.22660973573497392</v>
      </c>
      <c r="AF621" s="50">
        <f t="shared" si="329"/>
        <v>0.29410086547081721</v>
      </c>
      <c r="AG621" s="50">
        <f t="shared" si="321"/>
        <v>0</v>
      </c>
      <c r="AI621" s="50">
        <f t="shared" si="330"/>
        <v>0</v>
      </c>
      <c r="AJ621" s="50">
        <f t="shared" si="331"/>
        <v>0</v>
      </c>
      <c r="AK621" s="50">
        <f t="shared" si="332"/>
        <v>0</v>
      </c>
      <c r="AL621" s="50">
        <f t="shared" si="333"/>
        <v>0.33699024325029664</v>
      </c>
      <c r="AR621" s="50">
        <f t="shared" si="334"/>
        <v>0.41559123867560516</v>
      </c>
      <c r="AS621" s="50">
        <f t="shared" si="335"/>
        <v>0.44689672947387532</v>
      </c>
      <c r="AT621" s="50">
        <f t="shared" si="336"/>
        <v>0.64386356238455522</v>
      </c>
      <c r="AV621" s="49">
        <f t="shared" si="337"/>
        <v>0</v>
      </c>
      <c r="AW621" s="49">
        <f t="shared" si="338"/>
        <v>0</v>
      </c>
      <c r="AX621" s="49">
        <f t="shared" si="339"/>
        <v>0</v>
      </c>
      <c r="AY621" s="49">
        <f t="shared" si="340"/>
        <v>4445.2739693713665</v>
      </c>
      <c r="AZ621" s="49">
        <f t="shared" si="341"/>
        <v>0</v>
      </c>
      <c r="BA621" s="49">
        <f t="shared" si="342"/>
        <v>0</v>
      </c>
      <c r="BB621" s="49">
        <f t="shared" si="343"/>
        <v>0</v>
      </c>
      <c r="BC621" s="49">
        <f t="shared" si="344"/>
        <v>0</v>
      </c>
      <c r="BD621" s="49">
        <f t="shared" si="345"/>
        <v>0</v>
      </c>
      <c r="BE621" s="49">
        <f t="shared" si="346"/>
        <v>1986.1059879984716</v>
      </c>
      <c r="BF621" s="49">
        <f t="shared" si="347"/>
        <v>1807.9338149480268</v>
      </c>
      <c r="BG621" s="49">
        <f t="shared" si="348"/>
        <v>2517.8341915578476</v>
      </c>
      <c r="BH621" s="73">
        <f t="shared" si="349"/>
        <v>10757.147963875712</v>
      </c>
      <c r="BI621" s="49">
        <f>VLOOKUP(A621,'1_12'!B:Q,16,0)</f>
        <v>19366.02</v>
      </c>
      <c r="BJ621" s="74">
        <f t="shared" si="350"/>
        <v>-8608.8720361242886</v>
      </c>
      <c r="BK621" s="50">
        <f t="shared" si="351"/>
        <v>6.665571812681857E-3</v>
      </c>
    </row>
    <row r="622" spans="1:63" x14ac:dyDescent="0.3">
      <c r="A622" s="79" t="s">
        <v>2216</v>
      </c>
      <c r="B622" s="79" t="s">
        <v>483</v>
      </c>
      <c r="C622" s="79">
        <f>VLOOKUP(B622,Площадь!D:E,2,0)</f>
        <v>49.8</v>
      </c>
      <c r="D622" s="97"/>
      <c r="E622">
        <v>31</v>
      </c>
      <c r="F622">
        <v>28</v>
      </c>
      <c r="G622">
        <v>31</v>
      </c>
      <c r="H622">
        <v>30</v>
      </c>
      <c r="I622">
        <v>31</v>
      </c>
      <c r="J622">
        <v>30</v>
      </c>
      <c r="K622">
        <v>31</v>
      </c>
      <c r="L622">
        <v>31</v>
      </c>
      <c r="M622">
        <v>30</v>
      </c>
      <c r="N622">
        <v>31</v>
      </c>
      <c r="O622">
        <v>30</v>
      </c>
      <c r="P622">
        <v>31</v>
      </c>
      <c r="Q622">
        <f t="shared" si="354"/>
        <v>365</v>
      </c>
      <c r="R622" s="113">
        <f>VLOOKUP(B622,'Общие показания'!A:H,8,0)</f>
        <v>1.694</v>
      </c>
      <c r="S622" s="117">
        <f>VLOOKUP(B622,'Общие показания'!A:P,16,0)</f>
        <v>0</v>
      </c>
      <c r="T622" s="50">
        <f t="shared" si="322"/>
        <v>0</v>
      </c>
      <c r="U622" s="50">
        <f t="shared" si="323"/>
        <v>0</v>
      </c>
      <c r="V622" s="50">
        <f t="shared" si="324"/>
        <v>0</v>
      </c>
      <c r="W622" s="50">
        <f t="shared" si="325"/>
        <v>1.694</v>
      </c>
      <c r="X622" s="50">
        <f t="shared" si="326"/>
        <v>0</v>
      </c>
      <c r="Y622" s="50"/>
      <c r="Z622" s="50"/>
      <c r="AA622" s="50"/>
      <c r="AB622" s="50"/>
      <c r="AC622" s="50"/>
      <c r="AD622" s="50">
        <f t="shared" si="327"/>
        <v>0</v>
      </c>
      <c r="AE622" s="50">
        <f t="shared" si="328"/>
        <v>0</v>
      </c>
      <c r="AF622" s="50">
        <f t="shared" si="329"/>
        <v>0</v>
      </c>
      <c r="AG622" s="50">
        <f t="shared" si="321"/>
        <v>0</v>
      </c>
      <c r="AI622" s="50">
        <f t="shared" si="330"/>
        <v>0</v>
      </c>
      <c r="AJ622" s="50">
        <f t="shared" si="331"/>
        <v>0</v>
      </c>
      <c r="AK622" s="50">
        <f t="shared" si="332"/>
        <v>0</v>
      </c>
      <c r="AL622" s="50">
        <f t="shared" si="333"/>
        <v>0.33497233760209122</v>
      </c>
      <c r="AR622" s="50">
        <f t="shared" si="334"/>
        <v>0.4131026683841344</v>
      </c>
      <c r="AS622" s="50">
        <f t="shared" si="335"/>
        <v>0.4442207011536724</v>
      </c>
      <c r="AT622" s="50">
        <f t="shared" si="336"/>
        <v>0.64000809195111474</v>
      </c>
      <c r="AV622" s="49">
        <f t="shared" si="337"/>
        <v>0</v>
      </c>
      <c r="AW622" s="49">
        <f t="shared" si="338"/>
        <v>0</v>
      </c>
      <c r="AX622" s="49">
        <f t="shared" si="339"/>
        <v>0</v>
      </c>
      <c r="AY622" s="49">
        <f t="shared" si="340"/>
        <v>5446.4921841655496</v>
      </c>
      <c r="AZ622" s="49">
        <f t="shared" si="341"/>
        <v>0</v>
      </c>
      <c r="BA622" s="49">
        <f t="shared" si="342"/>
        <v>0</v>
      </c>
      <c r="BB622" s="49">
        <f t="shared" si="343"/>
        <v>0</v>
      </c>
      <c r="BC622" s="49">
        <f t="shared" si="344"/>
        <v>0</v>
      </c>
      <c r="BD622" s="49">
        <f t="shared" si="345"/>
        <v>0</v>
      </c>
      <c r="BE622" s="49">
        <f t="shared" si="346"/>
        <v>1108.916278903635</v>
      </c>
      <c r="BF622" s="49">
        <f t="shared" si="347"/>
        <v>1192.4482813488721</v>
      </c>
      <c r="BG622" s="49">
        <f t="shared" si="348"/>
        <v>1718.0121217098945</v>
      </c>
      <c r="BH622" s="73">
        <f t="shared" si="349"/>
        <v>9465.8688661279521</v>
      </c>
      <c r="BI622" s="49">
        <f>VLOOKUP(A622,'1_12'!B:Q,16,0)</f>
        <v>19250.100000000002</v>
      </c>
      <c r="BJ622" s="74">
        <f t="shared" si="350"/>
        <v>-9784.2311338720501</v>
      </c>
      <c r="BK622" s="50">
        <f t="shared" si="351"/>
        <v>5.9007761028966087E-3</v>
      </c>
    </row>
    <row r="623" spans="1:63" x14ac:dyDescent="0.3">
      <c r="A623" s="79" t="s">
        <v>1562</v>
      </c>
      <c r="B623" s="79" t="s">
        <v>463</v>
      </c>
      <c r="C623" s="79">
        <f>VLOOKUP(B623,Площадь!D:E,2,0)</f>
        <v>72.400000000000006</v>
      </c>
      <c r="D623" s="97"/>
      <c r="E623">
        <v>31</v>
      </c>
      <c r="F623">
        <v>28</v>
      </c>
      <c r="G623">
        <v>31</v>
      </c>
      <c r="H623">
        <v>30</v>
      </c>
      <c r="I623">
        <v>31</v>
      </c>
      <c r="J623">
        <v>30</v>
      </c>
      <c r="K623">
        <v>31</v>
      </c>
      <c r="L623">
        <v>31</v>
      </c>
      <c r="M623">
        <v>30</v>
      </c>
      <c r="N623">
        <v>31</v>
      </c>
      <c r="O623">
        <v>30</v>
      </c>
      <c r="P623">
        <v>31</v>
      </c>
      <c r="Q623">
        <f t="shared" si="354"/>
        <v>365</v>
      </c>
      <c r="R623" s="113">
        <f>VLOOKUP(B623,'Общие показания'!A:H,8,0)</f>
        <v>0.48998107457432294</v>
      </c>
      <c r="S623" s="117">
        <f>VLOOKUP(B623,'Общие показания'!A:P,16,0)</f>
        <v>1.7400189254256766</v>
      </c>
      <c r="T623" s="50">
        <f t="shared" si="322"/>
        <v>0</v>
      </c>
      <c r="U623" s="50">
        <f t="shared" si="323"/>
        <v>0</v>
      </c>
      <c r="V623" s="50">
        <f t="shared" si="324"/>
        <v>0</v>
      </c>
      <c r="W623" s="50">
        <f t="shared" si="325"/>
        <v>0.48998107457432294</v>
      </c>
      <c r="X623" s="50">
        <f t="shared" si="326"/>
        <v>0</v>
      </c>
      <c r="Y623" s="50"/>
      <c r="Z623" s="50"/>
      <c r="AA623" s="50"/>
      <c r="AB623" s="50"/>
      <c r="AC623" s="50"/>
      <c r="AD623" s="50">
        <f t="shared" si="327"/>
        <v>0.66777478250513445</v>
      </c>
      <c r="AE623" s="50">
        <f t="shared" si="328"/>
        <v>0.4666334069403143</v>
      </c>
      <c r="AF623" s="50">
        <f t="shared" si="329"/>
        <v>0.60561073598022774</v>
      </c>
      <c r="AG623" s="50">
        <f t="shared" si="321"/>
        <v>0</v>
      </c>
      <c r="AI623" s="50">
        <f t="shared" si="330"/>
        <v>0</v>
      </c>
      <c r="AJ623" s="50">
        <f t="shared" si="331"/>
        <v>0</v>
      </c>
      <c r="AK623" s="50">
        <f t="shared" si="332"/>
        <v>0</v>
      </c>
      <c r="AL623" s="50">
        <f t="shared" si="333"/>
        <v>0.48698789643356244</v>
      </c>
      <c r="AR623" s="50">
        <f t="shared" si="334"/>
        <v>0.60057496367492647</v>
      </c>
      <c r="AS623" s="50">
        <f t="shared" si="335"/>
        <v>0.64581483460895361</v>
      </c>
      <c r="AT623" s="50">
        <f t="shared" si="336"/>
        <v>0.93045353127029551</v>
      </c>
      <c r="AV623" s="49">
        <f t="shared" si="337"/>
        <v>0</v>
      </c>
      <c r="AW623" s="49">
        <f t="shared" si="338"/>
        <v>0</v>
      </c>
      <c r="AX623" s="49">
        <f t="shared" si="339"/>
        <v>0</v>
      </c>
      <c r="AY623" s="49">
        <f t="shared" si="340"/>
        <v>2622.5364270147275</v>
      </c>
      <c r="AZ623" s="49">
        <f t="shared" si="341"/>
        <v>0</v>
      </c>
      <c r="BA623" s="49">
        <f t="shared" si="342"/>
        <v>0</v>
      </c>
      <c r="BB623" s="49">
        <f t="shared" si="343"/>
        <v>0</v>
      </c>
      <c r="BC623" s="49">
        <f t="shared" si="344"/>
        <v>0</v>
      </c>
      <c r="BD623" s="49">
        <f t="shared" si="345"/>
        <v>0</v>
      </c>
      <c r="BE623" s="49">
        <f t="shared" si="346"/>
        <v>3404.7073246559089</v>
      </c>
      <c r="BF623" s="49">
        <f t="shared" si="347"/>
        <v>2986.2115616851925</v>
      </c>
      <c r="BG623" s="49">
        <f t="shared" si="348"/>
        <v>4123.3494764366142</v>
      </c>
      <c r="BH623" s="73">
        <f t="shared" si="349"/>
        <v>13136.804789792444</v>
      </c>
      <c r="BI623" s="49">
        <f>VLOOKUP(A623,'1_12'!B:Q,16,0)</f>
        <v>27986.040000000005</v>
      </c>
      <c r="BJ623" s="74">
        <f t="shared" si="350"/>
        <v>-14849.23521020756</v>
      </c>
      <c r="BK623" s="50">
        <f t="shared" si="351"/>
        <v>5.6328628291755717E-3</v>
      </c>
    </row>
    <row r="624" spans="1:63" x14ac:dyDescent="0.3">
      <c r="A624" s="79" t="s">
        <v>743</v>
      </c>
      <c r="B624" s="79" t="s">
        <v>423</v>
      </c>
      <c r="C624" s="79">
        <f>VLOOKUP(B624,Площадь!D:E,2,0)</f>
        <v>79</v>
      </c>
      <c r="D624" s="97"/>
      <c r="E624">
        <v>31</v>
      </c>
      <c r="F624">
        <v>28</v>
      </c>
      <c r="G624">
        <v>31</v>
      </c>
      <c r="H624">
        <v>30</v>
      </c>
      <c r="I624">
        <v>31</v>
      </c>
      <c r="J624">
        <v>0</v>
      </c>
      <c r="Q624">
        <f t="shared" si="354"/>
        <v>151</v>
      </c>
      <c r="R624" s="113">
        <f>VLOOKUP(B624,'Общие показания'!A:H,8,0)</f>
        <v>0.53464785761562861</v>
      </c>
      <c r="S624" s="117"/>
      <c r="T624" s="50">
        <f t="shared" si="322"/>
        <v>0</v>
      </c>
      <c r="U624" s="50">
        <f t="shared" si="323"/>
        <v>0</v>
      </c>
      <c r="V624" s="50">
        <f t="shared" si="324"/>
        <v>0</v>
      </c>
      <c r="W624" s="50">
        <f t="shared" si="325"/>
        <v>0.53464785761562861</v>
      </c>
      <c r="X624" s="50">
        <f t="shared" si="326"/>
        <v>0</v>
      </c>
      <c r="Y624" s="50"/>
      <c r="Z624" s="50"/>
      <c r="AA624" s="50"/>
      <c r="AB624" s="50"/>
      <c r="AC624" s="50"/>
      <c r="AD624" s="50">
        <f t="shared" si="327"/>
        <v>0</v>
      </c>
      <c r="AE624" s="50">
        <f t="shared" si="328"/>
        <v>0</v>
      </c>
      <c r="AF624" s="50">
        <f t="shared" si="329"/>
        <v>0</v>
      </c>
      <c r="AG624" s="50">
        <f t="shared" si="321"/>
        <v>0</v>
      </c>
      <c r="AI624" s="50">
        <f t="shared" si="330"/>
        <v>0</v>
      </c>
      <c r="AJ624" s="50">
        <f t="shared" si="331"/>
        <v>0</v>
      </c>
      <c r="AK624" s="50">
        <f t="shared" si="332"/>
        <v>0</v>
      </c>
      <c r="AL624" s="50">
        <f t="shared" si="333"/>
        <v>0.53138182069408046</v>
      </c>
      <c r="AR624" s="50">
        <f t="shared" si="334"/>
        <v>0</v>
      </c>
      <c r="AS624" s="50">
        <f t="shared" si="335"/>
        <v>0</v>
      </c>
      <c r="AT624" s="50">
        <f t="shared" si="336"/>
        <v>0</v>
      </c>
      <c r="AV624" s="49">
        <f t="shared" si="337"/>
        <v>0</v>
      </c>
      <c r="AW624" s="49">
        <f t="shared" si="338"/>
        <v>0</v>
      </c>
      <c r="AX624" s="49">
        <f t="shared" si="339"/>
        <v>0</v>
      </c>
      <c r="AY624" s="49">
        <f t="shared" si="340"/>
        <v>2861.6074272674509</v>
      </c>
      <c r="AZ624" s="49">
        <f t="shared" si="341"/>
        <v>0</v>
      </c>
      <c r="BA624" s="49">
        <f t="shared" si="342"/>
        <v>0</v>
      </c>
      <c r="BB624" s="49">
        <f t="shared" si="343"/>
        <v>0</v>
      </c>
      <c r="BC624" s="49">
        <f t="shared" si="344"/>
        <v>0</v>
      </c>
      <c r="BD624" s="49">
        <f t="shared" si="345"/>
        <v>0</v>
      </c>
      <c r="BE624" s="49">
        <f t="shared" si="346"/>
        <v>0</v>
      </c>
      <c r="BF624" s="49">
        <f t="shared" si="347"/>
        <v>0</v>
      </c>
      <c r="BG624" s="49">
        <f t="shared" si="348"/>
        <v>0</v>
      </c>
      <c r="BH624" s="73">
        <f t="shared" si="349"/>
        <v>2861.6074272674509</v>
      </c>
      <c r="BI624" s="49">
        <f>VLOOKUP(A624,'1_12'!B:Q,16,0)</f>
        <v>6786.06</v>
      </c>
      <c r="BJ624" s="74">
        <f t="shared" si="350"/>
        <v>-3924.4525727325495</v>
      </c>
      <c r="BK624" s="50">
        <f t="shared" si="351"/>
        <v>1.1245038800735329E-3</v>
      </c>
    </row>
    <row r="625" spans="1:63" x14ac:dyDescent="0.3">
      <c r="A625" s="79" t="s">
        <v>2733</v>
      </c>
      <c r="B625" s="79" t="s">
        <v>423</v>
      </c>
      <c r="C625" s="79">
        <f>VLOOKUP(B625,Площадь!D:E,2,0)</f>
        <v>79</v>
      </c>
      <c r="D625" s="97">
        <f>VLOOKUP(A625,'[1]3+паркинг2023'!$A:$E,5,0)</f>
        <v>45078</v>
      </c>
      <c r="J625">
        <f>30-J624</f>
        <v>30</v>
      </c>
      <c r="K625">
        <v>31</v>
      </c>
      <c r="L625">
        <v>31</v>
      </c>
      <c r="M625">
        <v>30</v>
      </c>
      <c r="N625">
        <v>31</v>
      </c>
      <c r="O625">
        <v>30</v>
      </c>
      <c r="P625">
        <v>31</v>
      </c>
      <c r="Q625">
        <f t="shared" si="354"/>
        <v>214</v>
      </c>
      <c r="R625" s="113"/>
      <c r="S625" s="117">
        <f>VLOOKUP(B625,'Общие показания'!A:P,16,0)</f>
        <v>0</v>
      </c>
      <c r="T625" s="50">
        <f t="shared" si="322"/>
        <v>0</v>
      </c>
      <c r="U625" s="50">
        <f t="shared" si="323"/>
        <v>0</v>
      </c>
      <c r="V625" s="50">
        <f t="shared" si="324"/>
        <v>0</v>
      </c>
      <c r="W625" s="50">
        <f t="shared" si="325"/>
        <v>0</v>
      </c>
      <c r="X625" s="50">
        <f t="shared" si="326"/>
        <v>0</v>
      </c>
      <c r="Y625" s="50"/>
      <c r="Z625" s="50"/>
      <c r="AA625" s="50"/>
      <c r="AB625" s="50"/>
      <c r="AC625" s="50"/>
      <c r="AD625" s="50">
        <f t="shared" si="327"/>
        <v>0</v>
      </c>
      <c r="AE625" s="50">
        <f t="shared" si="328"/>
        <v>0</v>
      </c>
      <c r="AF625" s="50">
        <f t="shared" si="329"/>
        <v>0</v>
      </c>
      <c r="AG625" s="50">
        <f t="shared" si="321"/>
        <v>0</v>
      </c>
      <c r="AI625" s="50">
        <f t="shared" si="330"/>
        <v>0</v>
      </c>
      <c r="AJ625" s="50">
        <f t="shared" si="331"/>
        <v>0</v>
      </c>
      <c r="AK625" s="50">
        <f t="shared" si="332"/>
        <v>0</v>
      </c>
      <c r="AL625" s="50">
        <f t="shared" si="333"/>
        <v>0</v>
      </c>
      <c r="AR625" s="50">
        <f t="shared" si="334"/>
        <v>0.65532351008728151</v>
      </c>
      <c r="AS625" s="50">
        <f t="shared" si="335"/>
        <v>0.70468745765341612</v>
      </c>
      <c r="AT625" s="50">
        <f t="shared" si="336"/>
        <v>1.0152738808059854</v>
      </c>
      <c r="AV625" s="49">
        <f t="shared" si="337"/>
        <v>0</v>
      </c>
      <c r="AW625" s="49">
        <f t="shared" si="338"/>
        <v>0</v>
      </c>
      <c r="AX625" s="49">
        <f t="shared" si="339"/>
        <v>0</v>
      </c>
      <c r="AY625" s="49">
        <f t="shared" si="340"/>
        <v>0</v>
      </c>
      <c r="AZ625" s="49">
        <f t="shared" si="341"/>
        <v>0</v>
      </c>
      <c r="BA625" s="49">
        <f t="shared" si="342"/>
        <v>0</v>
      </c>
      <c r="BB625" s="49">
        <f t="shared" si="343"/>
        <v>0</v>
      </c>
      <c r="BC625" s="49">
        <f t="shared" si="344"/>
        <v>0</v>
      </c>
      <c r="BD625" s="49">
        <f t="shared" si="345"/>
        <v>0</v>
      </c>
      <c r="BE625" s="49">
        <f t="shared" si="346"/>
        <v>1759.124217537895</v>
      </c>
      <c r="BF625" s="49">
        <f t="shared" si="347"/>
        <v>1891.6348238265241</v>
      </c>
      <c r="BG625" s="49">
        <f t="shared" si="348"/>
        <v>2725.360594680355</v>
      </c>
      <c r="BH625" s="73">
        <f t="shared" si="349"/>
        <v>6376.1196360447739</v>
      </c>
      <c r="BI625" s="49">
        <f>VLOOKUP(A625,'1_12'!B:Q,16,0)</f>
        <v>23751.21</v>
      </c>
      <c r="BJ625" s="74">
        <f t="shared" si="350"/>
        <v>-17375.090363955227</v>
      </c>
      <c r="BK625" s="50">
        <f t="shared" si="351"/>
        <v>2.5055747347538853E-3</v>
      </c>
    </row>
    <row r="626" spans="1:63" x14ac:dyDescent="0.3">
      <c r="A626" s="79" t="s">
        <v>2664</v>
      </c>
      <c r="B626" s="79" t="s">
        <v>136</v>
      </c>
      <c r="C626" s="79">
        <f>VLOOKUP(B626,Площадь!D:E,2,0)</f>
        <v>33.1</v>
      </c>
      <c r="D626" s="97"/>
      <c r="E626">
        <v>31</v>
      </c>
      <c r="F626">
        <v>28</v>
      </c>
      <c r="G626">
        <v>31</v>
      </c>
      <c r="H626">
        <v>30</v>
      </c>
      <c r="I626">
        <v>31</v>
      </c>
      <c r="J626">
        <v>30</v>
      </c>
      <c r="K626">
        <v>31</v>
      </c>
      <c r="L626">
        <v>31</v>
      </c>
      <c r="M626">
        <v>30</v>
      </c>
      <c r="N626">
        <v>31</v>
      </c>
      <c r="O626">
        <v>30</v>
      </c>
      <c r="P626">
        <v>31</v>
      </c>
      <c r="Q626">
        <f t="shared" ref="Q626:Q676" si="355">SUM(E626:P626)</f>
        <v>365</v>
      </c>
      <c r="R626" s="113">
        <f>VLOOKUP(B626,'Общие показания'!A:H,8,0)</f>
        <v>0</v>
      </c>
      <c r="S626" s="117">
        <f>VLOOKUP(B626,'Общие показания'!A:P,16,0)</f>
        <v>0.31400000000000006</v>
      </c>
      <c r="T626" s="50">
        <f t="shared" si="322"/>
        <v>0</v>
      </c>
      <c r="U626" s="50">
        <f t="shared" si="323"/>
        <v>0</v>
      </c>
      <c r="V626" s="50">
        <f t="shared" si="324"/>
        <v>0</v>
      </c>
      <c r="W626" s="50">
        <f t="shared" si="325"/>
        <v>0</v>
      </c>
      <c r="X626" s="50">
        <f t="shared" si="326"/>
        <v>0</v>
      </c>
      <c r="Y626" s="50"/>
      <c r="Z626" s="50"/>
      <c r="AA626" s="50"/>
      <c r="AB626" s="50"/>
      <c r="AC626" s="50"/>
      <c r="AD626" s="50">
        <f t="shared" si="327"/>
        <v>0.12050517304305527</v>
      </c>
      <c r="AE626" s="50">
        <f t="shared" si="328"/>
        <v>8.4207641444712156E-2</v>
      </c>
      <c r="AF626" s="50">
        <f t="shared" si="329"/>
        <v>0.1092871855122326</v>
      </c>
      <c r="AG626" s="50">
        <f t="shared" si="321"/>
        <v>0</v>
      </c>
      <c r="AI626" s="50">
        <f t="shared" si="330"/>
        <v>0</v>
      </c>
      <c r="AJ626" s="50">
        <f t="shared" si="331"/>
        <v>0</v>
      </c>
      <c r="AK626" s="50">
        <f t="shared" si="332"/>
        <v>0</v>
      </c>
      <c r="AL626" s="50">
        <f t="shared" si="333"/>
        <v>0.22264225651865907</v>
      </c>
      <c r="AR626" s="50">
        <f t="shared" si="334"/>
        <v>0.2745722554922661</v>
      </c>
      <c r="AS626" s="50">
        <f t="shared" si="335"/>
        <v>0.29525512466238069</v>
      </c>
      <c r="AT626" s="50">
        <f t="shared" si="336"/>
        <v>0.42538690448959643</v>
      </c>
      <c r="AV626" s="49">
        <f t="shared" si="337"/>
        <v>0</v>
      </c>
      <c r="AW626" s="49">
        <f t="shared" si="338"/>
        <v>0</v>
      </c>
      <c r="AX626" s="49">
        <f t="shared" si="339"/>
        <v>0</v>
      </c>
      <c r="AY626" s="49">
        <f t="shared" si="340"/>
        <v>597.65196770842772</v>
      </c>
      <c r="AZ626" s="49">
        <f t="shared" si="341"/>
        <v>0</v>
      </c>
      <c r="BA626" s="49">
        <f t="shared" si="342"/>
        <v>0</v>
      </c>
      <c r="BB626" s="49">
        <f t="shared" si="343"/>
        <v>0</v>
      </c>
      <c r="BC626" s="49">
        <f t="shared" si="344"/>
        <v>0</v>
      </c>
      <c r="BD626" s="49">
        <f t="shared" si="345"/>
        <v>0</v>
      </c>
      <c r="BE626" s="49">
        <f t="shared" si="346"/>
        <v>1060.5300460630754</v>
      </c>
      <c r="BF626" s="49">
        <f t="shared" si="347"/>
        <v>1018.6146708272358</v>
      </c>
      <c r="BG626" s="49">
        <f t="shared" si="348"/>
        <v>1435.2577402373097</v>
      </c>
      <c r="BH626" s="73">
        <f t="shared" si="349"/>
        <v>4112.0544248360484</v>
      </c>
      <c r="BI626" s="49">
        <f>VLOOKUP(A626,'1_12'!B:Q,16,0)</f>
        <v>12794.759999999998</v>
      </c>
      <c r="BJ626" s="74">
        <f t="shared" si="350"/>
        <v>-8682.7055751639491</v>
      </c>
      <c r="BK626" s="50">
        <f t="shared" si="351"/>
        <v>3.8566378176306706E-3</v>
      </c>
    </row>
    <row r="627" spans="1:63" x14ac:dyDescent="0.3">
      <c r="A627" s="79" t="s">
        <v>699</v>
      </c>
      <c r="B627" s="79" t="s">
        <v>451</v>
      </c>
      <c r="C627" s="79">
        <f>VLOOKUP(B627,Площадь!D:E,2,0)</f>
        <v>50.1</v>
      </c>
      <c r="D627" s="97"/>
      <c r="E627">
        <v>31</v>
      </c>
      <c r="F627">
        <v>28</v>
      </c>
      <c r="G627">
        <v>31</v>
      </c>
      <c r="H627">
        <v>30</v>
      </c>
      <c r="I627">
        <v>31</v>
      </c>
      <c r="J627">
        <v>30</v>
      </c>
      <c r="K627">
        <v>31</v>
      </c>
      <c r="L627">
        <v>31</v>
      </c>
      <c r="M627">
        <v>30</v>
      </c>
      <c r="N627">
        <v>31</v>
      </c>
      <c r="O627">
        <v>30</v>
      </c>
      <c r="P627">
        <v>31</v>
      </c>
      <c r="Q627">
        <f t="shared" si="355"/>
        <v>365</v>
      </c>
      <c r="R627" s="113">
        <f>VLOOKUP(B627,'Общие показания'!A:H,8,0)</f>
        <v>0.33906148944991127</v>
      </c>
      <c r="S627" s="117">
        <f>VLOOKUP(B627,'Общие показания'!A:P,16,0)</f>
        <v>0</v>
      </c>
      <c r="T627" s="50">
        <f t="shared" si="322"/>
        <v>0</v>
      </c>
      <c r="U627" s="50">
        <f t="shared" si="323"/>
        <v>0</v>
      </c>
      <c r="V627" s="50">
        <f t="shared" si="324"/>
        <v>0</v>
      </c>
      <c r="W627" s="50">
        <f t="shared" si="325"/>
        <v>0.33906148944991127</v>
      </c>
      <c r="X627" s="50">
        <f t="shared" si="326"/>
        <v>0</v>
      </c>
      <c r="Y627" s="50"/>
      <c r="Z627" s="50"/>
      <c r="AA627" s="50"/>
      <c r="AB627" s="50"/>
      <c r="AC627" s="50"/>
      <c r="AD627" s="50">
        <f t="shared" si="327"/>
        <v>0</v>
      </c>
      <c r="AE627" s="50">
        <f t="shared" si="328"/>
        <v>0</v>
      </c>
      <c r="AF627" s="50">
        <f t="shared" si="329"/>
        <v>0</v>
      </c>
      <c r="AG627" s="50">
        <f t="shared" si="321"/>
        <v>0</v>
      </c>
      <c r="AI627" s="50">
        <f t="shared" si="330"/>
        <v>0</v>
      </c>
      <c r="AJ627" s="50">
        <f t="shared" si="331"/>
        <v>0</v>
      </c>
      <c r="AK627" s="50">
        <f t="shared" si="332"/>
        <v>0</v>
      </c>
      <c r="AL627" s="50">
        <f t="shared" si="333"/>
        <v>0.33699024325029664</v>
      </c>
      <c r="AR627" s="50">
        <f t="shared" si="334"/>
        <v>0.41559123867560516</v>
      </c>
      <c r="AS627" s="50">
        <f t="shared" si="335"/>
        <v>0.44689672947387532</v>
      </c>
      <c r="AT627" s="50">
        <f t="shared" si="336"/>
        <v>0.64386356238455522</v>
      </c>
      <c r="AV627" s="49">
        <f t="shared" si="337"/>
        <v>0</v>
      </c>
      <c r="AW627" s="49">
        <f t="shared" si="338"/>
        <v>0</v>
      </c>
      <c r="AX627" s="49">
        <f t="shared" si="339"/>
        <v>0</v>
      </c>
      <c r="AY627" s="49">
        <f t="shared" si="340"/>
        <v>1814.7662291911302</v>
      </c>
      <c r="AZ627" s="49">
        <f t="shared" si="341"/>
        <v>0</v>
      </c>
      <c r="BA627" s="49">
        <f t="shared" si="342"/>
        <v>0</v>
      </c>
      <c r="BB627" s="49">
        <f t="shared" si="343"/>
        <v>0</v>
      </c>
      <c r="BC627" s="49">
        <f t="shared" si="344"/>
        <v>0</v>
      </c>
      <c r="BD627" s="49">
        <f t="shared" si="345"/>
        <v>0</v>
      </c>
      <c r="BE627" s="49">
        <f t="shared" si="346"/>
        <v>1115.5964974512476</v>
      </c>
      <c r="BF627" s="49">
        <f t="shared" si="347"/>
        <v>1199.6317047304919</v>
      </c>
      <c r="BG627" s="49">
        <f t="shared" si="348"/>
        <v>1728.3615923226048</v>
      </c>
      <c r="BH627" s="73">
        <f t="shared" si="349"/>
        <v>5858.3560236954745</v>
      </c>
      <c r="BI627" s="49">
        <f>VLOOKUP(A627,'1_12'!B:Q,16,0)</f>
        <v>19366.02</v>
      </c>
      <c r="BJ627" s="74">
        <f t="shared" si="350"/>
        <v>-13507.663976304526</v>
      </c>
      <c r="BK627" s="50">
        <f t="shared" si="351"/>
        <v>3.6300786148274178E-3</v>
      </c>
    </row>
    <row r="628" spans="1:63" x14ac:dyDescent="0.3">
      <c r="A628" s="79" t="s">
        <v>893</v>
      </c>
      <c r="B628" s="79" t="s">
        <v>493</v>
      </c>
      <c r="C628" s="79">
        <f>VLOOKUP(B628,Площадь!D:E,2,0)</f>
        <v>49.8</v>
      </c>
      <c r="D628" s="97"/>
      <c r="E628">
        <v>31</v>
      </c>
      <c r="F628">
        <v>28</v>
      </c>
      <c r="G628">
        <v>31</v>
      </c>
      <c r="H628">
        <v>30</v>
      </c>
      <c r="I628">
        <v>31</v>
      </c>
      <c r="J628">
        <v>30</v>
      </c>
      <c r="K628">
        <v>31</v>
      </c>
      <c r="L628">
        <v>31</v>
      </c>
      <c r="M628">
        <v>30</v>
      </c>
      <c r="N628">
        <v>31</v>
      </c>
      <c r="O628">
        <v>30</v>
      </c>
      <c r="P628">
        <v>31</v>
      </c>
      <c r="Q628">
        <f t="shared" si="355"/>
        <v>365</v>
      </c>
      <c r="R628" s="113">
        <f>VLOOKUP(B628,'Общие показания'!A:H,8,0)</f>
        <v>0.33703118112985192</v>
      </c>
      <c r="S628" s="117">
        <f>VLOOKUP(B628,'Общие показания'!A:P,16,0)</f>
        <v>0.26596881887014806</v>
      </c>
      <c r="T628" s="50">
        <f t="shared" si="322"/>
        <v>0</v>
      </c>
      <c r="U628" s="50">
        <f t="shared" si="323"/>
        <v>0</v>
      </c>
      <c r="V628" s="50">
        <f t="shared" si="324"/>
        <v>0</v>
      </c>
      <c r="W628" s="50">
        <f t="shared" si="325"/>
        <v>0.33703118112985192</v>
      </c>
      <c r="X628" s="50">
        <f t="shared" si="326"/>
        <v>0</v>
      </c>
      <c r="Y628" s="50"/>
      <c r="Z628" s="50"/>
      <c r="AA628" s="50"/>
      <c r="AB628" s="50"/>
      <c r="AC628" s="50"/>
      <c r="AD628" s="50">
        <f t="shared" si="327"/>
        <v>0.10207203357326182</v>
      </c>
      <c r="AE628" s="50">
        <f t="shared" si="328"/>
        <v>7.1326773677996863E-2</v>
      </c>
      <c r="AF628" s="50">
        <f t="shared" si="329"/>
        <v>9.257001161888935E-2</v>
      </c>
      <c r="AG628" s="50">
        <f t="shared" si="321"/>
        <v>0</v>
      </c>
      <c r="AI628" s="50">
        <f t="shared" si="330"/>
        <v>0</v>
      </c>
      <c r="AJ628" s="50">
        <f t="shared" si="331"/>
        <v>0</v>
      </c>
      <c r="AK628" s="50">
        <f t="shared" si="332"/>
        <v>0</v>
      </c>
      <c r="AL628" s="50">
        <f t="shared" si="333"/>
        <v>0.33497233760209122</v>
      </c>
      <c r="AR628" s="50">
        <f t="shared" si="334"/>
        <v>0.4131026683841344</v>
      </c>
      <c r="AS628" s="50">
        <f t="shared" si="335"/>
        <v>0.4442207011536724</v>
      </c>
      <c r="AT628" s="50">
        <f t="shared" si="336"/>
        <v>0.64000809195111474</v>
      </c>
      <c r="AV628" s="49">
        <f t="shared" si="337"/>
        <v>0</v>
      </c>
      <c r="AW628" s="49">
        <f t="shared" si="338"/>
        <v>0</v>
      </c>
      <c r="AX628" s="49">
        <f t="shared" si="339"/>
        <v>0</v>
      </c>
      <c r="AY628" s="49">
        <f t="shared" si="340"/>
        <v>1803.8993655432789</v>
      </c>
      <c r="AZ628" s="49">
        <f t="shared" si="341"/>
        <v>0</v>
      </c>
      <c r="BA628" s="49">
        <f t="shared" si="342"/>
        <v>0</v>
      </c>
      <c r="BB628" s="49">
        <f t="shared" si="343"/>
        <v>0</v>
      </c>
      <c r="BC628" s="49">
        <f t="shared" si="344"/>
        <v>0</v>
      </c>
      <c r="BD628" s="49">
        <f t="shared" si="345"/>
        <v>0</v>
      </c>
      <c r="BE628" s="49">
        <f t="shared" si="346"/>
        <v>1382.9143629463563</v>
      </c>
      <c r="BF628" s="49">
        <f t="shared" si="347"/>
        <v>1383.9150195391398</v>
      </c>
      <c r="BG628" s="49">
        <f t="shared" si="348"/>
        <v>1966.5033580991762</v>
      </c>
      <c r="BH628" s="73">
        <f t="shared" si="349"/>
        <v>6537.2321061279508</v>
      </c>
      <c r="BI628" s="49">
        <f>VLOOKUP(A628,'1_12'!B:Q,16,0)</f>
        <v>19250.100000000002</v>
      </c>
      <c r="BJ628" s="74">
        <f t="shared" si="350"/>
        <v>-12712.867893872051</v>
      </c>
      <c r="BK628" s="50">
        <f t="shared" si="351"/>
        <v>4.0751402260559124E-3</v>
      </c>
    </row>
    <row r="629" spans="1:63" x14ac:dyDescent="0.3">
      <c r="A629" s="79" t="s">
        <v>1336</v>
      </c>
      <c r="B629" s="79" t="s">
        <v>416</v>
      </c>
      <c r="C629" s="79">
        <f>VLOOKUP(B629,Площадь!D:E,2,0)</f>
        <v>72.400000000000006</v>
      </c>
      <c r="D629" s="97"/>
      <c r="E629">
        <v>31</v>
      </c>
      <c r="F629">
        <v>28</v>
      </c>
      <c r="G629">
        <v>31</v>
      </c>
      <c r="H629">
        <v>30</v>
      </c>
      <c r="I629">
        <v>31</v>
      </c>
      <c r="J629">
        <v>30</v>
      </c>
      <c r="K629">
        <v>31</v>
      </c>
      <c r="L629">
        <v>31</v>
      </c>
      <c r="M629">
        <v>30</v>
      </c>
      <c r="N629">
        <v>31</v>
      </c>
      <c r="O629">
        <v>30</v>
      </c>
      <c r="P629">
        <v>31</v>
      </c>
      <c r="Q629">
        <f t="shared" si="355"/>
        <v>365</v>
      </c>
      <c r="R629" s="113">
        <f>VLOOKUP(B629,'Общие показания'!A:H,8,0)</f>
        <v>0.48998107457432294</v>
      </c>
      <c r="S629" s="117">
        <f>VLOOKUP(B629,'Общие показания'!A:P,16,0)</f>
        <v>0</v>
      </c>
      <c r="T629" s="50">
        <f t="shared" si="322"/>
        <v>0</v>
      </c>
      <c r="U629" s="50">
        <f t="shared" si="323"/>
        <v>0</v>
      </c>
      <c r="V629" s="50">
        <f t="shared" si="324"/>
        <v>0</v>
      </c>
      <c r="W629" s="50">
        <f t="shared" si="325"/>
        <v>0.48998107457432294</v>
      </c>
      <c r="X629" s="50">
        <f t="shared" si="326"/>
        <v>0</v>
      </c>
      <c r="Y629" s="50"/>
      <c r="Z629" s="50"/>
      <c r="AA629" s="50"/>
      <c r="AB629" s="50"/>
      <c r="AC629" s="50"/>
      <c r="AD629" s="50">
        <f t="shared" si="327"/>
        <v>0</v>
      </c>
      <c r="AE629" s="50">
        <f t="shared" si="328"/>
        <v>0</v>
      </c>
      <c r="AF629" s="50">
        <f t="shared" si="329"/>
        <v>0</v>
      </c>
      <c r="AG629" s="50">
        <f t="shared" si="321"/>
        <v>0</v>
      </c>
      <c r="AI629" s="50">
        <f t="shared" si="330"/>
        <v>0</v>
      </c>
      <c r="AJ629" s="50">
        <f t="shared" si="331"/>
        <v>0</v>
      </c>
      <c r="AK629" s="50">
        <f t="shared" si="332"/>
        <v>0</v>
      </c>
      <c r="AL629" s="50">
        <f t="shared" si="333"/>
        <v>0.48698789643356244</v>
      </c>
      <c r="AR629" s="50">
        <f t="shared" si="334"/>
        <v>0.60057496367492647</v>
      </c>
      <c r="AS629" s="50">
        <f t="shared" si="335"/>
        <v>0.64581483460895361</v>
      </c>
      <c r="AT629" s="50">
        <f t="shared" si="336"/>
        <v>0.93045353127029551</v>
      </c>
      <c r="AV629" s="49">
        <f t="shared" si="337"/>
        <v>0</v>
      </c>
      <c r="AW629" s="49">
        <f t="shared" si="338"/>
        <v>0</v>
      </c>
      <c r="AX629" s="49">
        <f t="shared" si="339"/>
        <v>0</v>
      </c>
      <c r="AY629" s="49">
        <f t="shared" si="340"/>
        <v>2622.5364270147275</v>
      </c>
      <c r="AZ629" s="49">
        <f t="shared" si="341"/>
        <v>0</v>
      </c>
      <c r="BA629" s="49">
        <f t="shared" si="342"/>
        <v>0</v>
      </c>
      <c r="BB629" s="49">
        <f t="shared" si="343"/>
        <v>0</v>
      </c>
      <c r="BC629" s="49">
        <f t="shared" si="344"/>
        <v>0</v>
      </c>
      <c r="BD629" s="49">
        <f t="shared" si="345"/>
        <v>0</v>
      </c>
      <c r="BE629" s="49">
        <f t="shared" si="346"/>
        <v>1612.1594094904258</v>
      </c>
      <c r="BF629" s="49">
        <f t="shared" si="347"/>
        <v>1733.5995094308907</v>
      </c>
      <c r="BG629" s="49">
        <f t="shared" si="348"/>
        <v>2497.6722412007307</v>
      </c>
      <c r="BH629" s="73">
        <f t="shared" si="349"/>
        <v>8465.9675871367745</v>
      </c>
      <c r="BI629" s="49">
        <f>VLOOKUP(A629,'1_12'!B:Q,16,0)</f>
        <v>27986.040000000005</v>
      </c>
      <c r="BJ629" s="74">
        <f t="shared" si="350"/>
        <v>-19520.072412863228</v>
      </c>
      <c r="BK629" s="50">
        <f t="shared" si="351"/>
        <v>3.6300786148274183E-3</v>
      </c>
    </row>
    <row r="630" spans="1:63" x14ac:dyDescent="0.3">
      <c r="A630" s="79" t="s">
        <v>1492</v>
      </c>
      <c r="B630" s="79" t="s">
        <v>475</v>
      </c>
      <c r="C630" s="79">
        <f>VLOOKUP(B630,Площадь!D:E,2,0)</f>
        <v>109.8</v>
      </c>
      <c r="D630" s="97"/>
      <c r="E630">
        <v>31</v>
      </c>
      <c r="F630">
        <v>28</v>
      </c>
      <c r="G630">
        <v>31</v>
      </c>
      <c r="H630">
        <v>30</v>
      </c>
      <c r="I630">
        <v>31</v>
      </c>
      <c r="J630">
        <v>30</v>
      </c>
      <c r="K630">
        <v>31</v>
      </c>
      <c r="L630">
        <v>31</v>
      </c>
      <c r="M630">
        <v>30</v>
      </c>
      <c r="N630">
        <v>31</v>
      </c>
      <c r="O630">
        <v>30</v>
      </c>
      <c r="P630">
        <v>31</v>
      </c>
      <c r="Q630">
        <f t="shared" si="355"/>
        <v>365</v>
      </c>
      <c r="R630" s="113">
        <f>VLOOKUP(B630,'Общие показания'!A:H,8,0)</f>
        <v>0.74309284514172169</v>
      </c>
      <c r="S630" s="117">
        <f>VLOOKUP(B630,'Общие показания'!A:P,16,0)</f>
        <v>5.6589071548582783</v>
      </c>
      <c r="T630" s="50">
        <f t="shared" si="322"/>
        <v>0</v>
      </c>
      <c r="U630" s="50">
        <f t="shared" si="323"/>
        <v>0</v>
      </c>
      <c r="V630" s="50">
        <f t="shared" si="324"/>
        <v>0</v>
      </c>
      <c r="W630" s="50">
        <f t="shared" si="325"/>
        <v>0.74309284514172169</v>
      </c>
      <c r="X630" s="50">
        <f t="shared" si="326"/>
        <v>0</v>
      </c>
      <c r="Y630" s="50"/>
      <c r="Z630" s="50"/>
      <c r="AA630" s="50"/>
      <c r="AB630" s="50"/>
      <c r="AC630" s="50"/>
      <c r="AD630" s="50">
        <f t="shared" si="327"/>
        <v>2.1717439042381539</v>
      </c>
      <c r="AE630" s="50">
        <f t="shared" si="328"/>
        <v>1.5175898874688598</v>
      </c>
      <c r="AF630" s="50">
        <f t="shared" si="329"/>
        <v>1.969573363151264</v>
      </c>
      <c r="AG630" s="50">
        <f t="shared" si="321"/>
        <v>0</v>
      </c>
      <c r="AI630" s="50">
        <f t="shared" si="330"/>
        <v>0</v>
      </c>
      <c r="AJ630" s="50">
        <f t="shared" si="331"/>
        <v>0</v>
      </c>
      <c r="AK630" s="50">
        <f t="shared" si="332"/>
        <v>0</v>
      </c>
      <c r="AL630" s="50">
        <f t="shared" si="333"/>
        <v>0.73855346724316506</v>
      </c>
      <c r="AR630" s="50">
        <f t="shared" si="334"/>
        <v>0.91081672667827229</v>
      </c>
      <c r="AS630" s="50">
        <f t="shared" si="335"/>
        <v>0.97942636519424164</v>
      </c>
      <c r="AT630" s="50">
        <f t="shared" si="336"/>
        <v>1.4111021786392048</v>
      </c>
      <c r="AV630" s="49">
        <f t="shared" si="337"/>
        <v>0</v>
      </c>
      <c r="AW630" s="49">
        <f t="shared" si="338"/>
        <v>0</v>
      </c>
      <c r="AX630" s="49">
        <f t="shared" si="339"/>
        <v>0</v>
      </c>
      <c r="AY630" s="49">
        <f t="shared" si="340"/>
        <v>3977.2720951134952</v>
      </c>
      <c r="AZ630" s="49">
        <f t="shared" si="341"/>
        <v>0</v>
      </c>
      <c r="BA630" s="49">
        <f t="shared" si="342"/>
        <v>0</v>
      </c>
      <c r="BB630" s="49">
        <f t="shared" si="343"/>
        <v>0</v>
      </c>
      <c r="BC630" s="49">
        <f t="shared" si="344"/>
        <v>0</v>
      </c>
      <c r="BD630" s="49">
        <f t="shared" si="345"/>
        <v>0</v>
      </c>
      <c r="BE630" s="49">
        <f t="shared" si="346"/>
        <v>8274.7024552068178</v>
      </c>
      <c r="BF630" s="49">
        <f t="shared" si="347"/>
        <v>6702.8905479987234</v>
      </c>
      <c r="BG630" s="49">
        <f t="shared" si="348"/>
        <v>9074.9501973606621</v>
      </c>
      <c r="BH630" s="73">
        <f t="shared" si="349"/>
        <v>28029.815295679698</v>
      </c>
      <c r="BI630" s="49">
        <f>VLOOKUP(A630,'1_12'!B:Q,16,0)</f>
        <v>42442.92</v>
      </c>
      <c r="BJ630" s="74">
        <f t="shared" si="350"/>
        <v>-14413.1047043203</v>
      </c>
      <c r="BK630" s="50">
        <f t="shared" si="351"/>
        <v>7.9249383255577434E-3</v>
      </c>
    </row>
    <row r="631" spans="1:63" x14ac:dyDescent="0.3">
      <c r="A631" s="79" t="s">
        <v>2036</v>
      </c>
      <c r="B631" s="79" t="s">
        <v>461</v>
      </c>
      <c r="C631" s="79">
        <f>VLOOKUP(B631,Площадь!D:E,2,0)</f>
        <v>70.3</v>
      </c>
      <c r="D631" s="97"/>
      <c r="E631">
        <v>31</v>
      </c>
      <c r="F631">
        <v>28</v>
      </c>
      <c r="G631">
        <v>31</v>
      </c>
      <c r="H631">
        <v>30</v>
      </c>
      <c r="I631">
        <v>31</v>
      </c>
      <c r="J631">
        <v>30</v>
      </c>
      <c r="K631">
        <v>31</v>
      </c>
      <c r="L631">
        <v>31</v>
      </c>
      <c r="M631">
        <v>30</v>
      </c>
      <c r="N631">
        <v>31</v>
      </c>
      <c r="O631">
        <v>30</v>
      </c>
      <c r="P631">
        <v>31</v>
      </c>
      <c r="Q631">
        <f t="shared" si="355"/>
        <v>365</v>
      </c>
      <c r="R631" s="113">
        <f>VLOOKUP(B631,'Общие показания'!A:H,8,0)</f>
        <v>0</v>
      </c>
      <c r="S631" s="117">
        <f>VLOOKUP(B631,'Общие показания'!A:P,16,0)</f>
        <v>6.7059999999999995</v>
      </c>
      <c r="T631" s="50">
        <f t="shared" si="322"/>
        <v>0</v>
      </c>
      <c r="U631" s="50">
        <f t="shared" si="323"/>
        <v>0</v>
      </c>
      <c r="V631" s="50">
        <f t="shared" si="324"/>
        <v>0</v>
      </c>
      <c r="W631" s="50">
        <f t="shared" si="325"/>
        <v>0</v>
      </c>
      <c r="X631" s="50">
        <f t="shared" si="326"/>
        <v>0</v>
      </c>
      <c r="Y631" s="50"/>
      <c r="Z631" s="50"/>
      <c r="AA631" s="50"/>
      <c r="AB631" s="50"/>
      <c r="AC631" s="50"/>
      <c r="AD631" s="50">
        <f t="shared" si="327"/>
        <v>2.5735913707857594</v>
      </c>
      <c r="AE631" s="50">
        <f t="shared" si="328"/>
        <v>1.7983963169689159</v>
      </c>
      <c r="AF631" s="50">
        <f t="shared" si="329"/>
        <v>2.3340123122453238</v>
      </c>
      <c r="AG631" s="50">
        <f t="shared" si="321"/>
        <v>0</v>
      </c>
      <c r="AI631" s="50">
        <f t="shared" si="330"/>
        <v>0</v>
      </c>
      <c r="AJ631" s="50">
        <f t="shared" si="331"/>
        <v>0</v>
      </c>
      <c r="AK631" s="50">
        <f t="shared" si="332"/>
        <v>0</v>
      </c>
      <c r="AL631" s="50">
        <f t="shared" si="333"/>
        <v>0.47286255689612477</v>
      </c>
      <c r="AR631" s="50">
        <f t="shared" si="334"/>
        <v>0.58315497163463148</v>
      </c>
      <c r="AS631" s="50">
        <f t="shared" si="335"/>
        <v>0.62708263636753359</v>
      </c>
      <c r="AT631" s="50">
        <f t="shared" si="336"/>
        <v>0.90346523823621228</v>
      </c>
      <c r="AV631" s="49">
        <f t="shared" si="337"/>
        <v>0</v>
      </c>
      <c r="AW631" s="49">
        <f t="shared" si="338"/>
        <v>0</v>
      </c>
      <c r="AX631" s="49">
        <f t="shared" si="339"/>
        <v>0</v>
      </c>
      <c r="AY631" s="49">
        <f t="shared" si="340"/>
        <v>1269.3333332296816</v>
      </c>
      <c r="AZ631" s="49">
        <f t="shared" si="341"/>
        <v>0</v>
      </c>
      <c r="BA631" s="49">
        <f t="shared" si="342"/>
        <v>0</v>
      </c>
      <c r="BB631" s="49">
        <f t="shared" si="343"/>
        <v>0</v>
      </c>
      <c r="BC631" s="49">
        <f t="shared" si="344"/>
        <v>0</v>
      </c>
      <c r="BD631" s="49">
        <f t="shared" si="345"/>
        <v>0</v>
      </c>
      <c r="BE631" s="49">
        <f t="shared" si="346"/>
        <v>8473.8436117396013</v>
      </c>
      <c r="BF631" s="49">
        <f t="shared" si="347"/>
        <v>6510.8586831782313</v>
      </c>
      <c r="BG631" s="49">
        <f t="shared" si="348"/>
        <v>8690.5552374106173</v>
      </c>
      <c r="BH631" s="73">
        <f t="shared" si="349"/>
        <v>24944.59086555813</v>
      </c>
      <c r="BI631" s="49">
        <f>VLOOKUP(A631,'1_12'!B:Q,16,0)</f>
        <v>27174.329999999994</v>
      </c>
      <c r="BJ631" s="74">
        <f t="shared" si="350"/>
        <v>-2229.7391344418647</v>
      </c>
      <c r="BK631" s="50">
        <f t="shared" si="351"/>
        <v>1.1015369136005811E-2</v>
      </c>
    </row>
    <row r="632" spans="1:63" x14ac:dyDescent="0.3">
      <c r="A632" s="79" t="s">
        <v>1342</v>
      </c>
      <c r="B632" s="79" t="s">
        <v>425</v>
      </c>
      <c r="C632" s="79">
        <f>VLOOKUP(B632,Площадь!D:E,2,0)</f>
        <v>70</v>
      </c>
      <c r="D632" s="97"/>
      <c r="E632">
        <v>31</v>
      </c>
      <c r="F632">
        <v>28</v>
      </c>
      <c r="G632">
        <v>31</v>
      </c>
      <c r="H632">
        <v>30</v>
      </c>
      <c r="I632">
        <v>31</v>
      </c>
      <c r="J632">
        <v>30</v>
      </c>
      <c r="K632">
        <v>31</v>
      </c>
      <c r="L632">
        <v>31</v>
      </c>
      <c r="M632">
        <v>30</v>
      </c>
      <c r="N632">
        <v>31</v>
      </c>
      <c r="O632">
        <v>30</v>
      </c>
      <c r="P632">
        <v>31</v>
      </c>
      <c r="Q632">
        <f t="shared" si="355"/>
        <v>365</v>
      </c>
      <c r="R632" s="113">
        <f>VLOOKUP(B632,'Общие показания'!A:H,8,0)</f>
        <v>0.47373860801384809</v>
      </c>
      <c r="S632" s="117">
        <f>VLOOKUP(B632,'Общие показания'!A:P,16,0)</f>
        <v>1.9552613919861521</v>
      </c>
      <c r="T632" s="50">
        <f t="shared" si="322"/>
        <v>0</v>
      </c>
      <c r="U632" s="50">
        <f t="shared" si="323"/>
        <v>0</v>
      </c>
      <c r="V632" s="50">
        <f t="shared" si="324"/>
        <v>0</v>
      </c>
      <c r="W632" s="50">
        <f t="shared" si="325"/>
        <v>0.47373860801384804</v>
      </c>
      <c r="X632" s="50">
        <f t="shared" si="326"/>
        <v>0</v>
      </c>
      <c r="Y632" s="50"/>
      <c r="Z632" s="50"/>
      <c r="AA632" s="50"/>
      <c r="AB632" s="50"/>
      <c r="AC632" s="50"/>
      <c r="AD632" s="50">
        <f t="shared" si="327"/>
        <v>0.75037933880795016</v>
      </c>
      <c r="AE632" s="50">
        <f t="shared" si="328"/>
        <v>0.52435652938553712</v>
      </c>
      <c r="AF632" s="50">
        <f t="shared" si="329"/>
        <v>0.68052552379266473</v>
      </c>
      <c r="AG632" s="50">
        <f t="shared" si="321"/>
        <v>0</v>
      </c>
      <c r="AI632" s="50">
        <f t="shared" si="330"/>
        <v>0</v>
      </c>
      <c r="AJ632" s="50">
        <f t="shared" si="331"/>
        <v>0</v>
      </c>
      <c r="AK632" s="50">
        <f t="shared" si="332"/>
        <v>0</v>
      </c>
      <c r="AL632" s="50">
        <f t="shared" si="333"/>
        <v>0.47084465124791952</v>
      </c>
      <c r="AR632" s="50">
        <f t="shared" si="334"/>
        <v>0.58066640134316083</v>
      </c>
      <c r="AS632" s="50">
        <f t="shared" si="335"/>
        <v>0.62440660804733072</v>
      </c>
      <c r="AT632" s="50">
        <f t="shared" si="336"/>
        <v>0.8996097678027718</v>
      </c>
      <c r="AV632" s="49">
        <f t="shared" si="337"/>
        <v>0</v>
      </c>
      <c r="AW632" s="49">
        <f t="shared" si="338"/>
        <v>0</v>
      </c>
      <c r="AX632" s="49">
        <f t="shared" si="339"/>
        <v>0</v>
      </c>
      <c r="AY632" s="49">
        <f t="shared" si="340"/>
        <v>2535.6015178319185</v>
      </c>
      <c r="AZ632" s="49">
        <f t="shared" si="341"/>
        <v>0</v>
      </c>
      <c r="BA632" s="49">
        <f t="shared" si="342"/>
        <v>0</v>
      </c>
      <c r="BB632" s="49">
        <f t="shared" si="343"/>
        <v>0</v>
      </c>
      <c r="BC632" s="49">
        <f t="shared" si="344"/>
        <v>0</v>
      </c>
      <c r="BD632" s="49">
        <f t="shared" si="345"/>
        <v>0</v>
      </c>
      <c r="BE632" s="49">
        <f t="shared" si="346"/>
        <v>3573.0059430320366</v>
      </c>
      <c r="BF632" s="49">
        <f t="shared" si="347"/>
        <v>3083.6938155992934</v>
      </c>
      <c r="BG632" s="49">
        <f t="shared" si="348"/>
        <v>4241.6519713471262</v>
      </c>
      <c r="BH632" s="73">
        <f t="shared" si="349"/>
        <v>13433.953247810376</v>
      </c>
      <c r="BI632" s="49">
        <f>VLOOKUP(A632,'1_12'!B:Q,16,0)</f>
        <v>27058.32</v>
      </c>
      <c r="BJ632" s="74">
        <f t="shared" si="350"/>
        <v>-13624.366752189624</v>
      </c>
      <c r="BK632" s="50">
        <f t="shared" si="351"/>
        <v>5.9577707481442655E-3</v>
      </c>
    </row>
    <row r="633" spans="1:63" x14ac:dyDescent="0.3">
      <c r="A633" s="79" t="s">
        <v>1353</v>
      </c>
      <c r="B633" s="79" t="s">
        <v>442</v>
      </c>
      <c r="C633" s="79">
        <f>VLOOKUP(B633,Площадь!D:E,2,0)</f>
        <v>102.4</v>
      </c>
      <c r="D633" s="97"/>
      <c r="E633">
        <v>31</v>
      </c>
      <c r="F633">
        <v>28</v>
      </c>
      <c r="G633">
        <v>31</v>
      </c>
      <c r="H633">
        <v>30</v>
      </c>
      <c r="I633">
        <v>31</v>
      </c>
      <c r="J633">
        <v>30</v>
      </c>
      <c r="K633">
        <v>31</v>
      </c>
      <c r="L633">
        <v>31</v>
      </c>
      <c r="M633">
        <v>30</v>
      </c>
      <c r="N633">
        <v>31</v>
      </c>
      <c r="O633">
        <v>30</v>
      </c>
      <c r="P633">
        <v>31</v>
      </c>
      <c r="Q633">
        <f t="shared" si="355"/>
        <v>365</v>
      </c>
      <c r="R633" s="113">
        <f>VLOOKUP(B633,'Общие показания'!A:H,8,0)</f>
        <v>0.6930119065802578</v>
      </c>
      <c r="S633" s="117">
        <f>VLOOKUP(B633,'Общие показания'!A:P,16,0)</f>
        <v>0</v>
      </c>
      <c r="T633" s="50">
        <f t="shared" si="322"/>
        <v>0</v>
      </c>
      <c r="U633" s="50">
        <f t="shared" si="323"/>
        <v>0</v>
      </c>
      <c r="V633" s="50">
        <f t="shared" si="324"/>
        <v>0</v>
      </c>
      <c r="W633" s="50">
        <f t="shared" si="325"/>
        <v>0.6930119065802578</v>
      </c>
      <c r="X633" s="50">
        <f t="shared" si="326"/>
        <v>0</v>
      </c>
      <c r="Y633" s="50"/>
      <c r="Z633" s="50"/>
      <c r="AA633" s="50"/>
      <c r="AB633" s="50"/>
      <c r="AC633" s="50"/>
      <c r="AD633" s="50">
        <f t="shared" si="327"/>
        <v>0</v>
      </c>
      <c r="AE633" s="50">
        <f t="shared" si="328"/>
        <v>0</v>
      </c>
      <c r="AF633" s="50">
        <f t="shared" si="329"/>
        <v>0</v>
      </c>
      <c r="AG633" s="50">
        <f t="shared" si="321"/>
        <v>0</v>
      </c>
      <c r="AI633" s="50">
        <f t="shared" si="330"/>
        <v>0</v>
      </c>
      <c r="AJ633" s="50">
        <f t="shared" si="331"/>
        <v>0</v>
      </c>
      <c r="AK633" s="50">
        <f t="shared" si="332"/>
        <v>0</v>
      </c>
      <c r="AL633" s="50">
        <f t="shared" si="333"/>
        <v>0.68877846125409936</v>
      </c>
      <c r="AR633" s="50">
        <f t="shared" si="334"/>
        <v>0.84943199282199533</v>
      </c>
      <c r="AS633" s="50">
        <f t="shared" si="335"/>
        <v>0.91341766662923818</v>
      </c>
      <c r="AT633" s="50">
        <f t="shared" si="336"/>
        <v>1.3160005746143406</v>
      </c>
      <c r="AV633" s="49">
        <f t="shared" si="337"/>
        <v>0</v>
      </c>
      <c r="AW633" s="49">
        <f t="shared" si="338"/>
        <v>0</v>
      </c>
      <c r="AX633" s="49">
        <f t="shared" si="339"/>
        <v>0</v>
      </c>
      <c r="AY633" s="49">
        <f t="shared" si="340"/>
        <v>3709.2227917998352</v>
      </c>
      <c r="AZ633" s="49">
        <f t="shared" si="341"/>
        <v>0</v>
      </c>
      <c r="BA633" s="49">
        <f t="shared" si="342"/>
        <v>0</v>
      </c>
      <c r="BB633" s="49">
        <f t="shared" si="343"/>
        <v>0</v>
      </c>
      <c r="BC633" s="49">
        <f t="shared" si="344"/>
        <v>0</v>
      </c>
      <c r="BD633" s="49">
        <f t="shared" si="345"/>
        <v>0</v>
      </c>
      <c r="BE633" s="49">
        <f t="shared" si="346"/>
        <v>2280.1812642516516</v>
      </c>
      <c r="BF633" s="49">
        <f t="shared" si="347"/>
        <v>2451.9418475928619</v>
      </c>
      <c r="BG633" s="49">
        <f t="shared" si="348"/>
        <v>3532.6193024717513</v>
      </c>
      <c r="BH633" s="73">
        <f t="shared" si="349"/>
        <v>11973.9652061161</v>
      </c>
      <c r="BI633" s="49">
        <f>VLOOKUP(A633,'1_12'!B:Q,16,0)</f>
        <v>39582.54</v>
      </c>
      <c r="BJ633" s="74">
        <f t="shared" si="350"/>
        <v>-27608.574793883901</v>
      </c>
      <c r="BK633" s="50">
        <f t="shared" si="351"/>
        <v>3.6300786148274178E-3</v>
      </c>
    </row>
    <row r="634" spans="1:63" x14ac:dyDescent="0.3">
      <c r="A634" s="79" t="s">
        <v>1218</v>
      </c>
      <c r="B634" s="79" t="s">
        <v>491</v>
      </c>
      <c r="C634" s="79">
        <f>VLOOKUP(B634,Площадь!D:E,2,0)</f>
        <v>34.6</v>
      </c>
      <c r="D634" s="97"/>
      <c r="E634">
        <v>31</v>
      </c>
      <c r="F634">
        <v>28</v>
      </c>
      <c r="G634">
        <v>31</v>
      </c>
      <c r="H634">
        <v>30</v>
      </c>
      <c r="I634">
        <v>31</v>
      </c>
      <c r="J634">
        <v>30</v>
      </c>
      <c r="K634">
        <v>31</v>
      </c>
      <c r="L634">
        <v>31</v>
      </c>
      <c r="M634">
        <v>30</v>
      </c>
      <c r="N634">
        <v>31</v>
      </c>
      <c r="O634">
        <v>30</v>
      </c>
      <c r="P634">
        <v>31</v>
      </c>
      <c r="Q634">
        <f t="shared" si="355"/>
        <v>365</v>
      </c>
      <c r="R634" s="113">
        <f>VLOOKUP(B634,'Общие показания'!A:H,8,0)</f>
        <v>0.23416222624684493</v>
      </c>
      <c r="S634" s="117">
        <f>VLOOKUP(B634,'Общие показания'!A:P,16,0)</f>
        <v>1.7788377737531551</v>
      </c>
      <c r="T634" s="50">
        <f t="shared" si="322"/>
        <v>0</v>
      </c>
      <c r="U634" s="50">
        <f t="shared" si="323"/>
        <v>0</v>
      </c>
      <c r="V634" s="50">
        <f t="shared" si="324"/>
        <v>0</v>
      </c>
      <c r="W634" s="50">
        <f t="shared" si="325"/>
        <v>0.23416222624684493</v>
      </c>
      <c r="X634" s="50">
        <f t="shared" si="326"/>
        <v>0</v>
      </c>
      <c r="Y634" s="50"/>
      <c r="Z634" s="50"/>
      <c r="AA634" s="50"/>
      <c r="AB634" s="50"/>
      <c r="AC634" s="50"/>
      <c r="AD634" s="50">
        <f t="shared" si="327"/>
        <v>0.68267246414537308</v>
      </c>
      <c r="AE634" s="50">
        <f t="shared" si="328"/>
        <v>0.47704373707170594</v>
      </c>
      <c r="AF634" s="50">
        <f t="shared" si="329"/>
        <v>0.61912157253607603</v>
      </c>
      <c r="AG634" s="50">
        <f t="shared" si="321"/>
        <v>0</v>
      </c>
      <c r="AI634" s="50">
        <f t="shared" si="330"/>
        <v>0</v>
      </c>
      <c r="AJ634" s="50">
        <f t="shared" si="331"/>
        <v>0</v>
      </c>
      <c r="AK634" s="50">
        <f t="shared" si="332"/>
        <v>0</v>
      </c>
      <c r="AL634" s="50">
        <f t="shared" si="333"/>
        <v>0.23273178475968589</v>
      </c>
      <c r="AR634" s="50">
        <f t="shared" si="334"/>
        <v>0.28701510694961951</v>
      </c>
      <c r="AS634" s="50">
        <f t="shared" si="335"/>
        <v>0.30863526626339494</v>
      </c>
      <c r="AT634" s="50">
        <f t="shared" si="336"/>
        <v>0.44466425665679865</v>
      </c>
      <c r="AV634" s="49">
        <f t="shared" si="337"/>
        <v>0</v>
      </c>
      <c r="AW634" s="49">
        <f t="shared" si="338"/>
        <v>0</v>
      </c>
      <c r="AX634" s="49">
        <f t="shared" si="339"/>
        <v>0</v>
      </c>
      <c r="AY634" s="49">
        <f t="shared" si="340"/>
        <v>1253.3116073854912</v>
      </c>
      <c r="AZ634" s="49">
        <f t="shared" si="341"/>
        <v>0</v>
      </c>
      <c r="BA634" s="49">
        <f t="shared" si="342"/>
        <v>0</v>
      </c>
      <c r="BB634" s="49">
        <f t="shared" si="343"/>
        <v>0</v>
      </c>
      <c r="BC634" s="49">
        <f t="shared" si="344"/>
        <v>0</v>
      </c>
      <c r="BD634" s="49">
        <f t="shared" si="345"/>
        <v>0</v>
      </c>
      <c r="BE634" s="49">
        <f t="shared" si="346"/>
        <v>2602.9905283445546</v>
      </c>
      <c r="BF634" s="49">
        <f t="shared" si="347"/>
        <v>2109.0452893926113</v>
      </c>
      <c r="BG634" s="49">
        <f t="shared" si="348"/>
        <v>2855.5841284521848</v>
      </c>
      <c r="BH634" s="73">
        <f t="shared" si="349"/>
        <v>8820.9315535748428</v>
      </c>
      <c r="BI634" s="49">
        <f>VLOOKUP(A634,'1_12'!B:Q,16,0)</f>
        <v>13374.539999999997</v>
      </c>
      <c r="BJ634" s="74">
        <f t="shared" si="350"/>
        <v>-4553.6084464251544</v>
      </c>
      <c r="BK634" s="50">
        <f t="shared" si="351"/>
        <v>7.9143699774313556E-3</v>
      </c>
    </row>
    <row r="635" spans="1:63" x14ac:dyDescent="0.3">
      <c r="A635" s="79" t="s">
        <v>1196</v>
      </c>
      <c r="B635" s="79" t="s">
        <v>479</v>
      </c>
      <c r="C635" s="79">
        <f>VLOOKUP(B635,Площадь!D:E,2,0)</f>
        <v>61.5</v>
      </c>
      <c r="D635" s="97"/>
      <c r="E635">
        <v>31</v>
      </c>
      <c r="F635">
        <v>28</v>
      </c>
      <c r="G635">
        <v>31</v>
      </c>
      <c r="H635">
        <v>30</v>
      </c>
      <c r="I635">
        <v>31</v>
      </c>
      <c r="J635">
        <v>30</v>
      </c>
      <c r="K635">
        <v>31</v>
      </c>
      <c r="L635">
        <v>31</v>
      </c>
      <c r="M635">
        <v>30</v>
      </c>
      <c r="N635">
        <v>31</v>
      </c>
      <c r="O635">
        <v>30</v>
      </c>
      <c r="P635">
        <v>31</v>
      </c>
      <c r="Q635">
        <f t="shared" si="355"/>
        <v>365</v>
      </c>
      <c r="R635" s="113">
        <f>VLOOKUP(B635,'Общие показания'!A:H,8,0)</f>
        <v>0.875</v>
      </c>
      <c r="S635" s="117">
        <f>VLOOKUP(B635,'Общие показания'!A:P,16,0)</f>
        <v>3.0169999999999995</v>
      </c>
      <c r="T635" s="50">
        <f t="shared" si="322"/>
        <v>0</v>
      </c>
      <c r="U635" s="50">
        <f t="shared" si="323"/>
        <v>0</v>
      </c>
      <c r="V635" s="50">
        <f t="shared" si="324"/>
        <v>0</v>
      </c>
      <c r="W635" s="50">
        <f t="shared" si="325"/>
        <v>0.875</v>
      </c>
      <c r="X635" s="50">
        <f t="shared" si="326"/>
        <v>0</v>
      </c>
      <c r="Y635" s="50"/>
      <c r="Z635" s="50"/>
      <c r="AA635" s="50"/>
      <c r="AB635" s="50"/>
      <c r="AC635" s="50"/>
      <c r="AD635" s="50">
        <f t="shared" si="327"/>
        <v>1.1578474747480816</v>
      </c>
      <c r="AE635" s="50">
        <f t="shared" si="328"/>
        <v>0.80909061859457476</v>
      </c>
      <c r="AF635" s="50">
        <f t="shared" si="329"/>
        <v>1.0500619066573429</v>
      </c>
      <c r="AG635" s="50">
        <f t="shared" si="321"/>
        <v>0</v>
      </c>
      <c r="AI635" s="50">
        <f t="shared" si="330"/>
        <v>0</v>
      </c>
      <c r="AJ635" s="50">
        <f t="shared" si="331"/>
        <v>0</v>
      </c>
      <c r="AK635" s="50">
        <f t="shared" si="332"/>
        <v>0</v>
      </c>
      <c r="AL635" s="50">
        <f t="shared" si="333"/>
        <v>0.41367065788210067</v>
      </c>
      <c r="AR635" s="50">
        <f t="shared" si="334"/>
        <v>0.51015690975149131</v>
      </c>
      <c r="AS635" s="50">
        <f t="shared" si="335"/>
        <v>0.54858580564158343</v>
      </c>
      <c r="AT635" s="50">
        <f t="shared" si="336"/>
        <v>0.79037143885529237</v>
      </c>
      <c r="AV635" s="49">
        <f t="shared" si="337"/>
        <v>0</v>
      </c>
      <c r="AW635" s="49">
        <f t="shared" si="338"/>
        <v>0</v>
      </c>
      <c r="AX635" s="49">
        <f t="shared" si="339"/>
        <v>0</v>
      </c>
      <c r="AY635" s="49">
        <f t="shared" si="340"/>
        <v>3459.2559671923955</v>
      </c>
      <c r="AZ635" s="49">
        <f t="shared" si="341"/>
        <v>0</v>
      </c>
      <c r="BA635" s="49">
        <f t="shared" si="342"/>
        <v>0</v>
      </c>
      <c r="BB635" s="49">
        <f t="shared" si="343"/>
        <v>0</v>
      </c>
      <c r="BC635" s="49">
        <f t="shared" si="344"/>
        <v>0</v>
      </c>
      <c r="BD635" s="49">
        <f t="shared" si="345"/>
        <v>0</v>
      </c>
      <c r="BE635" s="49">
        <f t="shared" si="346"/>
        <v>4477.5242495752736</v>
      </c>
      <c r="BF635" s="49">
        <f t="shared" si="347"/>
        <v>3644.4922861625741</v>
      </c>
      <c r="BG635" s="49">
        <f t="shared" si="348"/>
        <v>4940.3856553602982</v>
      </c>
      <c r="BH635" s="73">
        <f t="shared" si="349"/>
        <v>16521.658158290542</v>
      </c>
      <c r="BI635" s="49">
        <f>VLOOKUP(A635,'1_12'!B:Q,16,0)</f>
        <v>23772.69</v>
      </c>
      <c r="BJ635" s="74">
        <f t="shared" si="350"/>
        <v>-7251.0318417094568</v>
      </c>
      <c r="BK635" s="50">
        <f t="shared" si="351"/>
        <v>8.3398168186049702E-3</v>
      </c>
    </row>
    <row r="636" spans="1:63" x14ac:dyDescent="0.3">
      <c r="A636" s="79" t="s">
        <v>652</v>
      </c>
      <c r="B636" s="79" t="s">
        <v>449</v>
      </c>
      <c r="C636" s="79">
        <f>VLOOKUP(B636,Площадь!D:E,2,0)</f>
        <v>40.9</v>
      </c>
      <c r="D636" s="97"/>
      <c r="E636">
        <v>31</v>
      </c>
      <c r="F636">
        <v>28</v>
      </c>
      <c r="G636">
        <v>31</v>
      </c>
      <c r="H636">
        <v>30</v>
      </c>
      <c r="I636">
        <v>31</v>
      </c>
      <c r="J636">
        <v>30</v>
      </c>
      <c r="K636">
        <v>31</v>
      </c>
      <c r="L636">
        <v>31</v>
      </c>
      <c r="M636">
        <v>30</v>
      </c>
      <c r="N636">
        <v>31</v>
      </c>
      <c r="O636">
        <v>30</v>
      </c>
      <c r="P636">
        <v>31</v>
      </c>
      <c r="Q636">
        <f t="shared" si="355"/>
        <v>365</v>
      </c>
      <c r="R636" s="113">
        <f>VLOOKUP(B636,'Общие показания'!A:H,8,0)</f>
        <v>0.27679870096809123</v>
      </c>
      <c r="S636" s="117">
        <f>VLOOKUP(B636,'Общие показания'!A:P,16,0)</f>
        <v>1.2252012990319097</v>
      </c>
      <c r="T636" s="50">
        <f t="shared" si="322"/>
        <v>0</v>
      </c>
      <c r="U636" s="50">
        <f t="shared" si="323"/>
        <v>0</v>
      </c>
      <c r="V636" s="50">
        <f t="shared" si="324"/>
        <v>0</v>
      </c>
      <c r="W636" s="50">
        <f t="shared" si="325"/>
        <v>0.27679870096809123</v>
      </c>
      <c r="X636" s="50">
        <f t="shared" si="326"/>
        <v>0</v>
      </c>
      <c r="Y636" s="50"/>
      <c r="Z636" s="50"/>
      <c r="AA636" s="50"/>
      <c r="AB636" s="50"/>
      <c r="AC636" s="50"/>
      <c r="AD636" s="50">
        <f t="shared" si="327"/>
        <v>0.47020093806502028</v>
      </c>
      <c r="AE636" s="50">
        <f t="shared" si="328"/>
        <v>0.3285710563263522</v>
      </c>
      <c r="AF636" s="50">
        <f t="shared" si="329"/>
        <v>0.42642930464053713</v>
      </c>
      <c r="AG636" s="50">
        <f t="shared" si="321"/>
        <v>0</v>
      </c>
      <c r="AI636" s="50">
        <f t="shared" si="330"/>
        <v>0</v>
      </c>
      <c r="AJ636" s="50">
        <f t="shared" si="331"/>
        <v>0</v>
      </c>
      <c r="AK636" s="50">
        <f t="shared" si="332"/>
        <v>0</v>
      </c>
      <c r="AL636" s="50">
        <f t="shared" si="333"/>
        <v>0.27510780337199864</v>
      </c>
      <c r="AR636" s="50">
        <f t="shared" si="334"/>
        <v>0.33927508307050397</v>
      </c>
      <c r="AS636" s="50">
        <f t="shared" si="335"/>
        <v>0.36483186098765469</v>
      </c>
      <c r="AT636" s="50">
        <f t="shared" si="336"/>
        <v>0.52562913575904813</v>
      </c>
      <c r="AV636" s="49">
        <f t="shared" si="337"/>
        <v>0</v>
      </c>
      <c r="AW636" s="49">
        <f t="shared" si="338"/>
        <v>0</v>
      </c>
      <c r="AX636" s="49">
        <f t="shared" si="339"/>
        <v>0</v>
      </c>
      <c r="AY636" s="49">
        <f t="shared" si="340"/>
        <v>1481.5157439903639</v>
      </c>
      <c r="AZ636" s="49">
        <f t="shared" si="341"/>
        <v>0</v>
      </c>
      <c r="BA636" s="49">
        <f t="shared" si="342"/>
        <v>0</v>
      </c>
      <c r="BB636" s="49">
        <f t="shared" si="343"/>
        <v>0</v>
      </c>
      <c r="BC636" s="49">
        <f t="shared" si="344"/>
        <v>0</v>
      </c>
      <c r="BD636" s="49">
        <f t="shared" si="345"/>
        <v>0</v>
      </c>
      <c r="BE636" s="49">
        <f t="shared" si="346"/>
        <v>2172.925052095356</v>
      </c>
      <c r="BF636" s="49">
        <f t="shared" si="347"/>
        <v>1861.3430551210274</v>
      </c>
      <c r="BG636" s="49">
        <f t="shared" si="348"/>
        <v>2555.667595071031</v>
      </c>
      <c r="BH636" s="73">
        <f t="shared" si="349"/>
        <v>8071.4514462777788</v>
      </c>
      <c r="BI636" s="49">
        <f>VLOOKUP(A636,'1_12'!B:Q,16,0)</f>
        <v>15809.849999999999</v>
      </c>
      <c r="BJ636" s="74">
        <f t="shared" si="350"/>
        <v>-7738.3985537222197</v>
      </c>
      <c r="BK636" s="50">
        <f t="shared" si="351"/>
        <v>6.126413779929109E-3</v>
      </c>
    </row>
    <row r="637" spans="1:63" x14ac:dyDescent="0.3">
      <c r="A637" s="79" t="s">
        <v>2040</v>
      </c>
      <c r="B637" s="79" t="s">
        <v>127</v>
      </c>
      <c r="C637" s="79">
        <f>VLOOKUP(B637,Площадь!D:E,2,0)</f>
        <v>33.1</v>
      </c>
      <c r="D637" s="97"/>
      <c r="E637">
        <v>31</v>
      </c>
      <c r="F637">
        <v>28</v>
      </c>
      <c r="G637">
        <v>31</v>
      </c>
      <c r="H637">
        <v>30</v>
      </c>
      <c r="I637">
        <v>31</v>
      </c>
      <c r="J637">
        <v>30</v>
      </c>
      <c r="K637">
        <v>31</v>
      </c>
      <c r="L637">
        <v>31</v>
      </c>
      <c r="M637">
        <v>30</v>
      </c>
      <c r="N637">
        <v>31</v>
      </c>
      <c r="O637">
        <v>30</v>
      </c>
      <c r="P637">
        <v>31</v>
      </c>
      <c r="Q637">
        <f t="shared" si="355"/>
        <v>365</v>
      </c>
      <c r="R637" s="113">
        <f>VLOOKUP(B637,'Общие показания'!A:H,8,0)</f>
        <v>0.22401068464654819</v>
      </c>
      <c r="S637" s="117">
        <f>VLOOKUP(B637,'Общие показания'!A:P,16,0)</f>
        <v>0.96098931535345145</v>
      </c>
      <c r="T637" s="50">
        <f t="shared" si="322"/>
        <v>0</v>
      </c>
      <c r="U637" s="50">
        <f t="shared" si="323"/>
        <v>0</v>
      </c>
      <c r="V637" s="50">
        <f t="shared" si="324"/>
        <v>0</v>
      </c>
      <c r="W637" s="50">
        <f t="shared" si="325"/>
        <v>0.22401068464654819</v>
      </c>
      <c r="X637" s="50">
        <f t="shared" si="326"/>
        <v>0</v>
      </c>
      <c r="Y637" s="50"/>
      <c r="Z637" s="50"/>
      <c r="AA637" s="50"/>
      <c r="AB637" s="50"/>
      <c r="AC637" s="50"/>
      <c r="AD637" s="50">
        <f t="shared" si="327"/>
        <v>0.36880313292737216</v>
      </c>
      <c r="AE637" s="50">
        <f t="shared" si="328"/>
        <v>0.25771542579453133</v>
      </c>
      <c r="AF637" s="50">
        <f t="shared" si="329"/>
        <v>0.33447075663154785</v>
      </c>
      <c r="AG637" s="50">
        <f t="shared" si="321"/>
        <v>0</v>
      </c>
      <c r="AI637" s="50">
        <f t="shared" si="330"/>
        <v>0</v>
      </c>
      <c r="AJ637" s="50">
        <f t="shared" si="331"/>
        <v>0</v>
      </c>
      <c r="AK637" s="50">
        <f t="shared" si="332"/>
        <v>0</v>
      </c>
      <c r="AL637" s="50">
        <f t="shared" si="333"/>
        <v>0.22264225651865907</v>
      </c>
      <c r="AR637" s="50">
        <f t="shared" si="334"/>
        <v>0.2745722554922661</v>
      </c>
      <c r="AS637" s="50">
        <f t="shared" si="335"/>
        <v>0.29525512466238069</v>
      </c>
      <c r="AT637" s="50">
        <f t="shared" si="336"/>
        <v>0.42538690448959643</v>
      </c>
      <c r="AV637" s="49">
        <f t="shared" si="337"/>
        <v>0</v>
      </c>
      <c r="AW637" s="49">
        <f t="shared" si="338"/>
        <v>0</v>
      </c>
      <c r="AX637" s="49">
        <f t="shared" si="339"/>
        <v>0</v>
      </c>
      <c r="AY637" s="49">
        <f t="shared" si="340"/>
        <v>1198.9772891462358</v>
      </c>
      <c r="AZ637" s="49">
        <f t="shared" si="341"/>
        <v>0</v>
      </c>
      <c r="BA637" s="49">
        <f t="shared" si="342"/>
        <v>0</v>
      </c>
      <c r="BB637" s="49">
        <f t="shared" si="343"/>
        <v>0</v>
      </c>
      <c r="BC637" s="49">
        <f t="shared" si="344"/>
        <v>0</v>
      </c>
      <c r="BD637" s="49">
        <f t="shared" si="345"/>
        <v>0</v>
      </c>
      <c r="BE637" s="49">
        <f t="shared" si="346"/>
        <v>1727.0511576581403</v>
      </c>
      <c r="BF637" s="49">
        <f t="shared" si="347"/>
        <v>1484.3720268245163</v>
      </c>
      <c r="BG637" s="49">
        <f t="shared" si="348"/>
        <v>2039.7315112071549</v>
      </c>
      <c r="BH637" s="73">
        <f t="shared" si="349"/>
        <v>6450.1319848360472</v>
      </c>
      <c r="BI637" s="49">
        <f>VLOOKUP(A637,'1_12'!B:Q,16,0)</f>
        <v>12794.759999999998</v>
      </c>
      <c r="BJ637" s="74">
        <f t="shared" si="350"/>
        <v>-6344.6280151639512</v>
      </c>
      <c r="BK637" s="50">
        <f t="shared" si="351"/>
        <v>6.049487767278202E-3</v>
      </c>
    </row>
    <row r="638" spans="1:63" x14ac:dyDescent="0.3">
      <c r="A638" s="79" t="s">
        <v>2119</v>
      </c>
      <c r="B638" s="79" t="s">
        <v>437</v>
      </c>
      <c r="C638" s="79">
        <f>VLOOKUP(B638,Площадь!D:E,2,0)</f>
        <v>33.5</v>
      </c>
      <c r="D638" s="97"/>
      <c r="E638">
        <v>31</v>
      </c>
      <c r="F638">
        <v>28</v>
      </c>
      <c r="G638">
        <v>31</v>
      </c>
      <c r="H638">
        <v>30</v>
      </c>
      <c r="I638">
        <v>31</v>
      </c>
      <c r="J638">
        <v>30</v>
      </c>
      <c r="K638">
        <v>31</v>
      </c>
      <c r="L638">
        <v>31</v>
      </c>
      <c r="M638">
        <v>30</v>
      </c>
      <c r="N638">
        <v>31</v>
      </c>
      <c r="O638">
        <v>30</v>
      </c>
      <c r="P638">
        <v>31</v>
      </c>
      <c r="Q638">
        <f t="shared" si="355"/>
        <v>365</v>
      </c>
      <c r="R638" s="113">
        <f>VLOOKUP(B638,'Общие показания'!A:H,8,0)</f>
        <v>0.2267177624066273</v>
      </c>
      <c r="S638" s="117">
        <f>VLOOKUP(B638,'Общие показания'!A:P,16,0)</f>
        <v>1.1152822375933722</v>
      </c>
      <c r="T638" s="50">
        <f t="shared" si="322"/>
        <v>0</v>
      </c>
      <c r="U638" s="50">
        <f t="shared" si="323"/>
        <v>0</v>
      </c>
      <c r="V638" s="50">
        <f t="shared" si="324"/>
        <v>0</v>
      </c>
      <c r="W638" s="50">
        <f t="shared" si="325"/>
        <v>0.2267177624066273</v>
      </c>
      <c r="X638" s="50">
        <f t="shared" si="326"/>
        <v>0</v>
      </c>
      <c r="Y638" s="50"/>
      <c r="Z638" s="50"/>
      <c r="AA638" s="50"/>
      <c r="AB638" s="50"/>
      <c r="AC638" s="50"/>
      <c r="AD638" s="50">
        <f t="shared" si="327"/>
        <v>0.4280168122071184</v>
      </c>
      <c r="AE638" s="50">
        <f t="shared" si="328"/>
        <v>0.29909326997744884</v>
      </c>
      <c r="AF638" s="50">
        <f t="shared" si="329"/>
        <v>0.38817215540880484</v>
      </c>
      <c r="AG638" s="50">
        <f t="shared" si="321"/>
        <v>0</v>
      </c>
      <c r="AI638" s="50">
        <f t="shared" si="330"/>
        <v>0</v>
      </c>
      <c r="AJ638" s="50">
        <f t="shared" si="331"/>
        <v>0</v>
      </c>
      <c r="AK638" s="50">
        <f t="shared" si="332"/>
        <v>0</v>
      </c>
      <c r="AL638" s="50">
        <f t="shared" si="333"/>
        <v>0.22533279738293288</v>
      </c>
      <c r="AR638" s="50">
        <f t="shared" si="334"/>
        <v>0.27789034921422701</v>
      </c>
      <c r="AS638" s="50">
        <f t="shared" si="335"/>
        <v>0.29882316242265117</v>
      </c>
      <c r="AT638" s="50">
        <f t="shared" si="336"/>
        <v>0.43052753173418368</v>
      </c>
      <c r="AV638" s="49">
        <f t="shared" si="337"/>
        <v>0</v>
      </c>
      <c r="AW638" s="49">
        <f t="shared" si="338"/>
        <v>0</v>
      </c>
      <c r="AX638" s="49">
        <f t="shared" si="339"/>
        <v>0</v>
      </c>
      <c r="AY638" s="49">
        <f t="shared" si="340"/>
        <v>1213.466440676704</v>
      </c>
      <c r="AZ638" s="49">
        <f t="shared" si="341"/>
        <v>0</v>
      </c>
      <c r="BA638" s="49">
        <f t="shared" si="342"/>
        <v>0</v>
      </c>
      <c r="BB638" s="49">
        <f t="shared" si="343"/>
        <v>0</v>
      </c>
      <c r="BC638" s="49">
        <f t="shared" si="344"/>
        <v>0</v>
      </c>
      <c r="BD638" s="49">
        <f t="shared" si="345"/>
        <v>0</v>
      </c>
      <c r="BE638" s="49">
        <f t="shared" si="346"/>
        <v>1894.9089478330029</v>
      </c>
      <c r="BF638" s="49">
        <f t="shared" si="347"/>
        <v>1605.0229544775327</v>
      </c>
      <c r="BG638" s="49">
        <f t="shared" si="348"/>
        <v>2197.684692179153</v>
      </c>
      <c r="BH638" s="73">
        <f t="shared" si="349"/>
        <v>6911.0830351663926</v>
      </c>
      <c r="BI638" s="49">
        <f>VLOOKUP(A638,'1_12'!B:Q,16,0)</f>
        <v>12949.38</v>
      </c>
      <c r="BJ638" s="74">
        <f t="shared" si="350"/>
        <v>-6038.2969648336066</v>
      </c>
      <c r="BK638" s="50">
        <f t="shared" si="351"/>
        <v>6.4044125391890415E-3</v>
      </c>
    </row>
    <row r="639" spans="1:63" x14ac:dyDescent="0.3">
      <c r="A639" s="79" t="s">
        <v>763</v>
      </c>
      <c r="B639" s="79" t="s">
        <v>426</v>
      </c>
      <c r="C639" s="79">
        <f>VLOOKUP(B639,Площадь!D:E,2,0)</f>
        <v>33.299999999999997</v>
      </c>
      <c r="D639" s="97"/>
      <c r="E639">
        <v>31</v>
      </c>
      <c r="F639">
        <v>28</v>
      </c>
      <c r="G639">
        <v>31</v>
      </c>
      <c r="H639">
        <v>30</v>
      </c>
      <c r="I639">
        <v>31</v>
      </c>
      <c r="J639">
        <v>30</v>
      </c>
      <c r="K639">
        <v>31</v>
      </c>
      <c r="L639">
        <v>31</v>
      </c>
      <c r="M639">
        <v>30</v>
      </c>
      <c r="N639">
        <v>31</v>
      </c>
      <c r="O639">
        <v>30</v>
      </c>
      <c r="P639">
        <v>31</v>
      </c>
      <c r="Q639">
        <f t="shared" si="355"/>
        <v>365</v>
      </c>
      <c r="R639" s="113">
        <f>VLOOKUP(B639,'Общие показания'!A:H,8,0)</f>
        <v>0.433</v>
      </c>
      <c r="S639" s="117">
        <f>VLOOKUP(B639,'Общие показания'!A:P,16,0)</f>
        <v>1.5150000000000006</v>
      </c>
      <c r="T639" s="50">
        <f t="shared" si="322"/>
        <v>0</v>
      </c>
      <c r="U639" s="50">
        <f t="shared" si="323"/>
        <v>0</v>
      </c>
      <c r="V639" s="50">
        <f t="shared" si="324"/>
        <v>0</v>
      </c>
      <c r="W639" s="50">
        <f t="shared" si="325"/>
        <v>0.433</v>
      </c>
      <c r="X639" s="50">
        <f t="shared" si="326"/>
        <v>0</v>
      </c>
      <c r="Y639" s="50"/>
      <c r="Z639" s="50"/>
      <c r="AA639" s="50"/>
      <c r="AB639" s="50"/>
      <c r="AC639" s="50"/>
      <c r="AD639" s="50">
        <f t="shared" si="327"/>
        <v>0.58141827121091971</v>
      </c>
      <c r="AE639" s="50">
        <f t="shared" si="328"/>
        <v>0.40628846111063355</v>
      </c>
      <c r="AF639" s="50">
        <f t="shared" si="329"/>
        <v>0.5272932676784472</v>
      </c>
      <c r="AG639" s="50">
        <f t="shared" si="321"/>
        <v>0</v>
      </c>
      <c r="AI639" s="50">
        <f t="shared" si="330"/>
        <v>0</v>
      </c>
      <c r="AJ639" s="50">
        <f t="shared" si="331"/>
        <v>0</v>
      </c>
      <c r="AK639" s="50">
        <f t="shared" si="332"/>
        <v>0</v>
      </c>
      <c r="AL639" s="50">
        <f t="shared" si="333"/>
        <v>0.22398752695079593</v>
      </c>
      <c r="AR639" s="50">
        <f t="shared" si="334"/>
        <v>0.2762313023532465</v>
      </c>
      <c r="AS639" s="50">
        <f t="shared" si="335"/>
        <v>0.29703914354251587</v>
      </c>
      <c r="AT639" s="50">
        <f t="shared" si="336"/>
        <v>0.42795721811188997</v>
      </c>
      <c r="AV639" s="49">
        <f t="shared" si="337"/>
        <v>0</v>
      </c>
      <c r="AW639" s="49">
        <f t="shared" si="338"/>
        <v>0</v>
      </c>
      <c r="AX639" s="49">
        <f t="shared" si="339"/>
        <v>0</v>
      </c>
      <c r="AY639" s="49">
        <f t="shared" si="340"/>
        <v>1763.5910378456385</v>
      </c>
      <c r="AZ639" s="49">
        <f t="shared" si="341"/>
        <v>0</v>
      </c>
      <c r="BA639" s="49">
        <f t="shared" si="342"/>
        <v>0</v>
      </c>
      <c r="BB639" s="49">
        <f t="shared" si="343"/>
        <v>0</v>
      </c>
      <c r="BC639" s="49">
        <f t="shared" si="344"/>
        <v>0</v>
      </c>
      <c r="BD639" s="49">
        <f t="shared" si="345"/>
        <v>0</v>
      </c>
      <c r="BE639" s="49">
        <f t="shared" si="346"/>
        <v>2302.2402092927055</v>
      </c>
      <c r="BF639" s="49">
        <f t="shared" si="347"/>
        <v>1887.984488826728</v>
      </c>
      <c r="BG639" s="49">
        <f t="shared" si="348"/>
        <v>2564.2361940361498</v>
      </c>
      <c r="BH639" s="73">
        <f t="shared" si="349"/>
        <v>8518.051930001222</v>
      </c>
      <c r="BI639" s="49">
        <f>VLOOKUP(A639,'1_12'!B:Q,16,0)</f>
        <v>12872.069999999998</v>
      </c>
      <c r="BJ639" s="74">
        <f t="shared" si="350"/>
        <v>-4354.0180699987759</v>
      </c>
      <c r="BK639" s="50">
        <f t="shared" si="351"/>
        <v>7.9409789563524742E-3</v>
      </c>
    </row>
    <row r="640" spans="1:63" x14ac:dyDescent="0.3">
      <c r="A640" s="79" t="s">
        <v>768</v>
      </c>
      <c r="B640" s="79" t="s">
        <v>486</v>
      </c>
      <c r="C640" s="79">
        <f>VLOOKUP(B640,Площадь!D:E,2,0)</f>
        <v>40.799999999999997</v>
      </c>
      <c r="D640" s="97"/>
      <c r="E640">
        <v>31</v>
      </c>
      <c r="F640">
        <v>28</v>
      </c>
      <c r="G640">
        <v>31</v>
      </c>
      <c r="H640">
        <v>30</v>
      </c>
      <c r="I640">
        <v>31</v>
      </c>
      <c r="J640">
        <v>30</v>
      </c>
      <c r="K640">
        <v>31</v>
      </c>
      <c r="L640">
        <v>31</v>
      </c>
      <c r="M640">
        <v>30</v>
      </c>
      <c r="N640">
        <v>31</v>
      </c>
      <c r="O640">
        <v>30</v>
      </c>
      <c r="P640">
        <v>31</v>
      </c>
      <c r="Q640">
        <f t="shared" si="355"/>
        <v>365</v>
      </c>
      <c r="R640" s="113">
        <f>VLOOKUP(B640,'Общие показания'!A:H,8,0)</f>
        <v>0</v>
      </c>
      <c r="S640" s="117">
        <f>VLOOKUP(B640,'Общие показания'!A:P,16,0)</f>
        <v>2.7989999999999995</v>
      </c>
      <c r="T640" s="50">
        <f t="shared" si="322"/>
        <v>0</v>
      </c>
      <c r="U640" s="50">
        <f t="shared" si="323"/>
        <v>0</v>
      </c>
      <c r="V640" s="50">
        <f t="shared" si="324"/>
        <v>0</v>
      </c>
      <c r="W640" s="50">
        <f t="shared" si="325"/>
        <v>0</v>
      </c>
      <c r="X640" s="50">
        <f t="shared" si="326"/>
        <v>0</v>
      </c>
      <c r="Y640" s="50"/>
      <c r="Z640" s="50"/>
      <c r="AA640" s="50"/>
      <c r="AB640" s="50"/>
      <c r="AC640" s="50"/>
      <c r="AD640" s="50">
        <f t="shared" si="327"/>
        <v>1.0741846476035402</v>
      </c>
      <c r="AE640" s="50">
        <f t="shared" si="328"/>
        <v>0.7506279885469721</v>
      </c>
      <c r="AF640" s="50">
        <f t="shared" si="329"/>
        <v>0.97418736384948712</v>
      </c>
      <c r="AG640" s="50">
        <f t="shared" si="321"/>
        <v>0</v>
      </c>
      <c r="AI640" s="50">
        <f t="shared" si="330"/>
        <v>0</v>
      </c>
      <c r="AJ640" s="50">
        <f t="shared" si="331"/>
        <v>0</v>
      </c>
      <c r="AK640" s="50">
        <f t="shared" si="332"/>
        <v>0</v>
      </c>
      <c r="AL640" s="50">
        <f t="shared" si="333"/>
        <v>0.27443516815593016</v>
      </c>
      <c r="AR640" s="50">
        <f t="shared" si="334"/>
        <v>0.33844555964001372</v>
      </c>
      <c r="AS640" s="50">
        <f t="shared" si="335"/>
        <v>0.36393985154758707</v>
      </c>
      <c r="AT640" s="50">
        <f t="shared" si="336"/>
        <v>0.5243439789479013</v>
      </c>
      <c r="AV640" s="49">
        <f t="shared" si="337"/>
        <v>0</v>
      </c>
      <c r="AW640" s="49">
        <f t="shared" si="338"/>
        <v>0</v>
      </c>
      <c r="AX640" s="49">
        <f t="shared" si="339"/>
        <v>0</v>
      </c>
      <c r="AY640" s="49">
        <f t="shared" si="340"/>
        <v>736.68278799105269</v>
      </c>
      <c r="AZ640" s="49">
        <f t="shared" si="341"/>
        <v>0</v>
      </c>
      <c r="BA640" s="49">
        <f t="shared" si="342"/>
        <v>0</v>
      </c>
      <c r="BB640" s="49">
        <f t="shared" si="343"/>
        <v>0</v>
      </c>
      <c r="BC640" s="49">
        <f t="shared" si="344"/>
        <v>0</v>
      </c>
      <c r="BD640" s="49">
        <f t="shared" si="345"/>
        <v>0</v>
      </c>
      <c r="BE640" s="49">
        <f t="shared" si="346"/>
        <v>3792.0080231163065</v>
      </c>
      <c r="BF640" s="49">
        <f t="shared" si="347"/>
        <v>2991.9013272362308</v>
      </c>
      <c r="BG640" s="49">
        <f t="shared" si="348"/>
        <v>4022.5975953515981</v>
      </c>
      <c r="BH640" s="73">
        <f t="shared" si="349"/>
        <v>11543.189733695188</v>
      </c>
      <c r="BI640" s="49">
        <f>VLOOKUP(A640,'1_12'!B:Q,16,0)</f>
        <v>15771.150000000001</v>
      </c>
      <c r="BJ640" s="74">
        <f t="shared" si="350"/>
        <v>-4227.9602663048136</v>
      </c>
      <c r="BK640" s="50">
        <f t="shared" si="351"/>
        <v>8.7830158461834791E-3</v>
      </c>
    </row>
    <row r="641" spans="1:63" x14ac:dyDescent="0.3">
      <c r="A641" s="79" t="s">
        <v>2144</v>
      </c>
      <c r="B641" s="79" t="s">
        <v>421</v>
      </c>
      <c r="C641" s="79">
        <f>VLOOKUP(B641,Площадь!D:E,2,0)</f>
        <v>62.6</v>
      </c>
      <c r="D641" s="97"/>
      <c r="E641">
        <v>31</v>
      </c>
      <c r="F641">
        <v>28</v>
      </c>
      <c r="G641">
        <v>31</v>
      </c>
      <c r="H641">
        <v>30</v>
      </c>
      <c r="I641">
        <v>31</v>
      </c>
      <c r="J641">
        <v>30</v>
      </c>
      <c r="K641">
        <v>31</v>
      </c>
      <c r="L641">
        <v>31</v>
      </c>
      <c r="M641">
        <v>30</v>
      </c>
      <c r="N641">
        <v>31</v>
      </c>
      <c r="O641">
        <v>30</v>
      </c>
      <c r="P641">
        <v>31</v>
      </c>
      <c r="Q641">
        <f t="shared" si="355"/>
        <v>365</v>
      </c>
      <c r="R641" s="113">
        <f>VLOOKUP(B641,'Общие показания'!A:H,8,0)</f>
        <v>0.42365766945238414</v>
      </c>
      <c r="S641" s="117">
        <f>VLOOKUP(B641,'Общие показания'!A:P,16,0)</f>
        <v>0</v>
      </c>
      <c r="T641" s="50">
        <f t="shared" si="322"/>
        <v>0</v>
      </c>
      <c r="U641" s="50">
        <f t="shared" si="323"/>
        <v>0</v>
      </c>
      <c r="V641" s="50">
        <f t="shared" si="324"/>
        <v>0</v>
      </c>
      <c r="W641" s="50">
        <f t="shared" si="325"/>
        <v>0.42365766945238414</v>
      </c>
      <c r="X641" s="50">
        <f t="shared" si="326"/>
        <v>0</v>
      </c>
      <c r="Y641" s="50"/>
      <c r="Z641" s="50"/>
      <c r="AA641" s="50"/>
      <c r="AB641" s="50"/>
      <c r="AC641" s="50"/>
      <c r="AD641" s="50">
        <f t="shared" si="327"/>
        <v>0</v>
      </c>
      <c r="AE641" s="50">
        <f t="shared" si="328"/>
        <v>0</v>
      </c>
      <c r="AF641" s="50">
        <f t="shared" si="329"/>
        <v>0</v>
      </c>
      <c r="AG641" s="50">
        <f t="shared" si="321"/>
        <v>0</v>
      </c>
      <c r="AI641" s="50">
        <f t="shared" si="330"/>
        <v>0</v>
      </c>
      <c r="AJ641" s="50">
        <f t="shared" si="331"/>
        <v>0</v>
      </c>
      <c r="AK641" s="50">
        <f t="shared" si="332"/>
        <v>0</v>
      </c>
      <c r="AL641" s="50">
        <f t="shared" si="333"/>
        <v>0.42106964525885365</v>
      </c>
      <c r="AR641" s="50">
        <f t="shared" si="334"/>
        <v>0.51928166748688387</v>
      </c>
      <c r="AS641" s="50">
        <f t="shared" si="335"/>
        <v>0.55839790948232726</v>
      </c>
      <c r="AT641" s="50">
        <f t="shared" si="336"/>
        <v>0.80450816377790735</v>
      </c>
      <c r="AV641" s="49">
        <f t="shared" si="337"/>
        <v>0</v>
      </c>
      <c r="AW641" s="49">
        <f t="shared" si="338"/>
        <v>0</v>
      </c>
      <c r="AX641" s="49">
        <f t="shared" si="339"/>
        <v>0</v>
      </c>
      <c r="AY641" s="49">
        <f t="shared" si="340"/>
        <v>2267.5522145182581</v>
      </c>
      <c r="AZ641" s="49">
        <f t="shared" si="341"/>
        <v>0</v>
      </c>
      <c r="BA641" s="49">
        <f t="shared" si="342"/>
        <v>0</v>
      </c>
      <c r="BB641" s="49">
        <f t="shared" si="343"/>
        <v>0</v>
      </c>
      <c r="BC641" s="49">
        <f t="shared" si="344"/>
        <v>0</v>
      </c>
      <c r="BD641" s="49">
        <f t="shared" si="345"/>
        <v>0</v>
      </c>
      <c r="BE641" s="49">
        <f t="shared" si="346"/>
        <v>1393.9389369350918</v>
      </c>
      <c r="BF641" s="49">
        <f t="shared" si="347"/>
        <v>1498.94101229798</v>
      </c>
      <c r="BG641" s="49">
        <f t="shared" si="348"/>
        <v>2159.5895345188633</v>
      </c>
      <c r="BH641" s="73">
        <f t="shared" si="349"/>
        <v>7320.0216982701932</v>
      </c>
      <c r="BI641" s="49">
        <f>VLOOKUP(A641,'1_12'!B:Q,16,0)</f>
        <v>24197.850000000002</v>
      </c>
      <c r="BJ641" s="74">
        <f t="shared" si="350"/>
        <v>-16877.828301729809</v>
      </c>
      <c r="BK641" s="50">
        <f t="shared" si="351"/>
        <v>3.6300786148274174E-3</v>
      </c>
    </row>
    <row r="642" spans="1:63" x14ac:dyDescent="0.3">
      <c r="A642" s="79" t="s">
        <v>1605</v>
      </c>
      <c r="B642" s="79" t="s">
        <v>459</v>
      </c>
      <c r="C642" s="79">
        <f>VLOOKUP(B642,Площадь!D:E,2,0)</f>
        <v>33.700000000000003</v>
      </c>
      <c r="D642" s="97"/>
      <c r="E642">
        <v>31</v>
      </c>
      <c r="F642">
        <v>28</v>
      </c>
      <c r="G642">
        <v>31</v>
      </c>
      <c r="H642">
        <v>30</v>
      </c>
      <c r="I642">
        <v>31</v>
      </c>
      <c r="J642">
        <v>30</v>
      </c>
      <c r="K642">
        <v>31</v>
      </c>
      <c r="L642">
        <v>31</v>
      </c>
      <c r="M642">
        <v>30</v>
      </c>
      <c r="N642">
        <v>31</v>
      </c>
      <c r="O642">
        <v>30</v>
      </c>
      <c r="P642">
        <v>31</v>
      </c>
      <c r="Q642">
        <f t="shared" si="355"/>
        <v>365</v>
      </c>
      <c r="R642" s="113">
        <f>VLOOKUP(B642,'Общие показания'!A:H,8,0)</f>
        <v>1.05</v>
      </c>
      <c r="S642" s="117">
        <f>VLOOKUP(B642,'Общие показания'!A:P,16,0)</f>
        <v>1.3040000000000003</v>
      </c>
      <c r="T642" s="50">
        <f t="shared" si="322"/>
        <v>0</v>
      </c>
      <c r="U642" s="50">
        <f t="shared" si="323"/>
        <v>0</v>
      </c>
      <c r="V642" s="50">
        <f t="shared" si="324"/>
        <v>0</v>
      </c>
      <c r="W642" s="50">
        <f t="shared" si="325"/>
        <v>1.05</v>
      </c>
      <c r="X642" s="50">
        <f t="shared" si="326"/>
        <v>0</v>
      </c>
      <c r="Y642" s="50"/>
      <c r="Z642" s="50"/>
      <c r="AA642" s="50"/>
      <c r="AB642" s="50"/>
      <c r="AC642" s="50"/>
      <c r="AD642" s="50">
        <f t="shared" si="327"/>
        <v>0.50044186512147804</v>
      </c>
      <c r="AE642" s="50">
        <f t="shared" si="328"/>
        <v>0.34970307147740337</v>
      </c>
      <c r="AF642" s="50">
        <f t="shared" si="329"/>
        <v>0.45385506340111886</v>
      </c>
      <c r="AG642" s="50">
        <f t="shared" si="321"/>
        <v>0</v>
      </c>
      <c r="AI642" s="50">
        <f t="shared" si="330"/>
        <v>0</v>
      </c>
      <c r="AJ642" s="50">
        <f t="shared" si="331"/>
        <v>0</v>
      </c>
      <c r="AK642" s="50">
        <f t="shared" si="332"/>
        <v>0</v>
      </c>
      <c r="AL642" s="50">
        <f t="shared" si="333"/>
        <v>0.2266780678150698</v>
      </c>
      <c r="AR642" s="50">
        <f t="shared" si="334"/>
        <v>0.27954939607520746</v>
      </c>
      <c r="AS642" s="50">
        <f t="shared" si="335"/>
        <v>0.30060718130278641</v>
      </c>
      <c r="AT642" s="50">
        <f t="shared" si="336"/>
        <v>0.43309784535647733</v>
      </c>
      <c r="AV642" s="49">
        <f t="shared" si="337"/>
        <v>0</v>
      </c>
      <c r="AW642" s="49">
        <f t="shared" si="338"/>
        <v>0</v>
      </c>
      <c r="AX642" s="49">
        <f t="shared" si="339"/>
        <v>0</v>
      </c>
      <c r="AY642" s="49">
        <f t="shared" si="340"/>
        <v>3427.0635381200609</v>
      </c>
      <c r="AZ642" s="49">
        <f t="shared" si="341"/>
        <v>0</v>
      </c>
      <c r="BA642" s="49">
        <f t="shared" si="342"/>
        <v>0</v>
      </c>
      <c r="BB642" s="49">
        <f t="shared" si="343"/>
        <v>0</v>
      </c>
      <c r="BC642" s="49">
        <f t="shared" si="344"/>
        <v>0</v>
      </c>
      <c r="BD642" s="49">
        <f t="shared" si="345"/>
        <v>0</v>
      </c>
      <c r="BE642" s="49">
        <f t="shared" si="346"/>
        <v>2093.7773419059349</v>
      </c>
      <c r="BF642" s="49">
        <f t="shared" si="347"/>
        <v>1745.6668301530306</v>
      </c>
      <c r="BG642" s="49">
        <f t="shared" si="348"/>
        <v>2380.9009101525412</v>
      </c>
      <c r="BH642" s="73">
        <f t="shared" si="349"/>
        <v>9647.4086203315674</v>
      </c>
      <c r="BI642" s="49">
        <f>VLOOKUP(A642,'1_12'!B:Q,16,0)</f>
        <v>13026.69</v>
      </c>
      <c r="BJ642" s="74">
        <f t="shared" si="350"/>
        <v>-3379.2813796684331</v>
      </c>
      <c r="BK642" s="50">
        <f t="shared" si="351"/>
        <v>8.8870734187674119E-3</v>
      </c>
    </row>
    <row r="643" spans="1:63" x14ac:dyDescent="0.3">
      <c r="A643" s="79" t="s">
        <v>1409</v>
      </c>
      <c r="B643" s="79" t="s">
        <v>415</v>
      </c>
      <c r="C643" s="79">
        <f>VLOOKUP(B643,Площадь!D:E,2,0)</f>
        <v>33.6</v>
      </c>
      <c r="D643" s="97"/>
      <c r="E643">
        <v>31</v>
      </c>
      <c r="F643">
        <v>28</v>
      </c>
      <c r="G643">
        <v>31</v>
      </c>
      <c r="H643">
        <v>30</v>
      </c>
      <c r="I643">
        <v>31</v>
      </c>
      <c r="J643">
        <v>30</v>
      </c>
      <c r="K643">
        <v>31</v>
      </c>
      <c r="L643">
        <v>31</v>
      </c>
      <c r="M643">
        <v>30</v>
      </c>
      <c r="N643">
        <v>31</v>
      </c>
      <c r="O643">
        <v>30</v>
      </c>
      <c r="P643">
        <v>31</v>
      </c>
      <c r="Q643">
        <f t="shared" si="355"/>
        <v>365</v>
      </c>
      <c r="R643" s="113">
        <f>VLOOKUP(B643,'Общие показания'!A:H,8,0)</f>
        <v>0.2273945318466471</v>
      </c>
      <c r="S643" s="117">
        <f>VLOOKUP(B643,'Общие показания'!A:P,16,0)</f>
        <v>0.96460546815335313</v>
      </c>
      <c r="T643" s="50">
        <f t="shared" si="322"/>
        <v>0</v>
      </c>
      <c r="U643" s="50">
        <f t="shared" si="323"/>
        <v>0</v>
      </c>
      <c r="V643" s="50">
        <f t="shared" si="324"/>
        <v>0</v>
      </c>
      <c r="W643" s="50">
        <f t="shared" si="325"/>
        <v>0.2273945318466471</v>
      </c>
      <c r="X643" s="50">
        <f t="shared" si="326"/>
        <v>0</v>
      </c>
      <c r="Y643" s="50"/>
      <c r="Z643" s="50"/>
      <c r="AA643" s="50"/>
      <c r="AB643" s="50"/>
      <c r="AC643" s="50"/>
      <c r="AD643" s="50">
        <f t="shared" si="327"/>
        <v>0.37019091993024567</v>
      </c>
      <c r="AE643" s="50">
        <f t="shared" si="328"/>
        <v>0.25868519553460589</v>
      </c>
      <c r="AF643" s="50">
        <f t="shared" si="329"/>
        <v>0.33572935268850146</v>
      </c>
      <c r="AG643" s="50">
        <f t="shared" ref="AG643:AG706" si="356">S643-AD643-AE643-AF643</f>
        <v>0</v>
      </c>
      <c r="AI643" s="50">
        <f t="shared" si="330"/>
        <v>0</v>
      </c>
      <c r="AJ643" s="50">
        <f t="shared" si="331"/>
        <v>0</v>
      </c>
      <c r="AK643" s="50">
        <f t="shared" si="332"/>
        <v>0</v>
      </c>
      <c r="AL643" s="50">
        <f t="shared" si="333"/>
        <v>0.22600543259900133</v>
      </c>
      <c r="AR643" s="50">
        <f t="shared" si="334"/>
        <v>0.2787198726447172</v>
      </c>
      <c r="AS643" s="50">
        <f t="shared" si="335"/>
        <v>0.29971517186271879</v>
      </c>
      <c r="AT643" s="50">
        <f t="shared" si="336"/>
        <v>0.4318126885453305</v>
      </c>
      <c r="AV643" s="49">
        <f t="shared" si="337"/>
        <v>0</v>
      </c>
      <c r="AW643" s="49">
        <f t="shared" si="338"/>
        <v>0</v>
      </c>
      <c r="AX643" s="49">
        <f t="shared" si="339"/>
        <v>0</v>
      </c>
      <c r="AY643" s="49">
        <f t="shared" si="340"/>
        <v>1217.088728559321</v>
      </c>
      <c r="AZ643" s="49">
        <f t="shared" si="341"/>
        <v>0</v>
      </c>
      <c r="BA643" s="49">
        <f t="shared" si="342"/>
        <v>0</v>
      </c>
      <c r="BB643" s="49">
        <f t="shared" si="343"/>
        <v>0</v>
      </c>
      <c r="BC643" s="49">
        <f t="shared" si="344"/>
        <v>0</v>
      </c>
      <c r="BD643" s="49">
        <f t="shared" si="345"/>
        <v>0</v>
      </c>
      <c r="BE643" s="49">
        <f t="shared" si="346"/>
        <v>1741.9101751565274</v>
      </c>
      <c r="BF643" s="49">
        <f t="shared" si="347"/>
        <v>1498.9476102266826</v>
      </c>
      <c r="BG643" s="49">
        <f t="shared" si="348"/>
        <v>2060.3591538064493</v>
      </c>
      <c r="BH643" s="73">
        <f t="shared" si="349"/>
        <v>6518.3056677489803</v>
      </c>
      <c r="BI643" s="49">
        <f>VLOOKUP(A643,'1_12'!B:Q,16,0)</f>
        <v>12987.990000000002</v>
      </c>
      <c r="BJ643" s="74">
        <f t="shared" si="350"/>
        <v>-6469.6843322510213</v>
      </c>
      <c r="BK643" s="50">
        <f t="shared" si="351"/>
        <v>6.0224532878268055E-3</v>
      </c>
    </row>
    <row r="644" spans="1:63" x14ac:dyDescent="0.3">
      <c r="A644" s="79" t="s">
        <v>1543</v>
      </c>
      <c r="B644" s="79" t="s">
        <v>446</v>
      </c>
      <c r="C644" s="79">
        <f>VLOOKUP(B644,Площадь!D:E,2,0)</f>
        <v>60.6</v>
      </c>
      <c r="D644" s="97"/>
      <c r="E644">
        <v>31</v>
      </c>
      <c r="F644">
        <v>28</v>
      </c>
      <c r="G644">
        <v>31</v>
      </c>
      <c r="H644">
        <v>30</v>
      </c>
      <c r="I644">
        <v>31</v>
      </c>
      <c r="J644">
        <v>30</v>
      </c>
      <c r="K644">
        <v>31</v>
      </c>
      <c r="L644">
        <v>31</v>
      </c>
      <c r="M644">
        <v>30</v>
      </c>
      <c r="N644">
        <v>31</v>
      </c>
      <c r="O644">
        <v>30</v>
      </c>
      <c r="P644">
        <v>31</v>
      </c>
      <c r="Q644">
        <f t="shared" si="355"/>
        <v>365</v>
      </c>
      <c r="R644" s="113">
        <f>VLOOKUP(B644,'Общие показания'!A:H,8,0)</f>
        <v>0.67700000000000005</v>
      </c>
      <c r="S644" s="117">
        <f>VLOOKUP(B644,'Общие показания'!A:P,16,0)</f>
        <v>0.90400000000000169</v>
      </c>
      <c r="T644" s="50">
        <f t="shared" ref="T644:T707" si="357">R644*$T$1/31*E644</f>
        <v>0</v>
      </c>
      <c r="U644" s="50">
        <f t="shared" ref="U644:U707" si="358">R644*$U$1/28*F644</f>
        <v>0</v>
      </c>
      <c r="V644" s="50">
        <f t="shared" ref="V644:V707" si="359">R644*$V$1/31*G644</f>
        <v>0</v>
      </c>
      <c r="W644" s="50">
        <f t="shared" ref="W644:W707" si="360">R644*W$1/30*H644</f>
        <v>0.67700000000000005</v>
      </c>
      <c r="X644" s="50">
        <f t="shared" ref="X644:X707" si="361">SUM(T644:W644)-R644</f>
        <v>0</v>
      </c>
      <c r="Y644" s="50"/>
      <c r="Z644" s="50"/>
      <c r="AA644" s="50"/>
      <c r="AB644" s="50"/>
      <c r="AC644" s="50"/>
      <c r="AD644" s="50">
        <f t="shared" ref="AD644:AD707" si="362">(S644*$AD$1)/31*N644</f>
        <v>0.3469320905443381</v>
      </c>
      <c r="AE644" s="50">
        <f t="shared" ref="AE644:AE707" si="363">(S644*$AE$1)/30*O644</f>
        <v>0.24243219065611438</v>
      </c>
      <c r="AF644" s="50">
        <f t="shared" ref="AF644:AF707" si="364">(S644*$AF$1)/31*P644</f>
        <v>0.31463571879954916</v>
      </c>
      <c r="AG644" s="50">
        <f t="shared" si="356"/>
        <v>0</v>
      </c>
      <c r="AI644" s="50">
        <f t="shared" ref="AI644:AI707" si="365">(C644*$AI$1)/31*E644</f>
        <v>0</v>
      </c>
      <c r="AJ644" s="50">
        <f t="shared" ref="AJ644:AJ707" si="366">(C644*$AJ$1)/28*F644</f>
        <v>0</v>
      </c>
      <c r="AK644" s="50">
        <f t="shared" ref="AK644:AK707" si="367">(C644*$AK$1)/31*G644</f>
        <v>0</v>
      </c>
      <c r="AL644" s="50">
        <f t="shared" ref="AL644:AL707" si="368">(C644*$AL$1)/30*H644</f>
        <v>0.40761694093748457</v>
      </c>
      <c r="AR644" s="50">
        <f t="shared" ref="AR644:AR707" si="369">(C644*$AR$1)/31*N644</f>
        <v>0.50269119887707925</v>
      </c>
      <c r="AS644" s="50">
        <f t="shared" ref="AS644:AS707" si="370">(C644*$AS$1)/30*O644</f>
        <v>0.54055772068097496</v>
      </c>
      <c r="AT644" s="50">
        <f t="shared" ref="AT644:AT707" si="371">(C644*$AT$1)/31*P644</f>
        <v>0.77880502755497105</v>
      </c>
      <c r="AV644" s="49">
        <f t="shared" ref="AV644:AV707" si="372">(T644+AI644)*$AV$1</f>
        <v>0</v>
      </c>
      <c r="AW644" s="49">
        <f t="shared" ref="AW644:AW707" si="373">(U644+AJ644)*$AW$1</f>
        <v>0</v>
      </c>
      <c r="AX644" s="49">
        <f t="shared" ref="AX644:AX707" si="374">(V644+AK644)*$AX$1</f>
        <v>0</v>
      </c>
      <c r="AY644" s="49">
        <f t="shared" ref="AY644:AY707" si="375">(W644+AL644)*$AY$1</f>
        <v>2911.5023315749463</v>
      </c>
      <c r="AZ644" s="49">
        <f t="shared" ref="AZ644:AZ707" si="376">(Y644+AM644)*$AZ$1</f>
        <v>0</v>
      </c>
      <c r="BA644" s="49">
        <f t="shared" ref="BA644:BA707" si="377">(Z644+AN644)*$BA$1</f>
        <v>0</v>
      </c>
      <c r="BB644" s="49">
        <f t="shared" ref="BB644:BB707" si="378">(AA644+AO644)*$BB$1</f>
        <v>0</v>
      </c>
      <c r="BC644" s="49">
        <f t="shared" ref="BC644:BC707" si="379">(AB644+AP644)*$BC$1</f>
        <v>0</v>
      </c>
      <c r="BD644" s="49">
        <f t="shared" ref="BD644:BD707" si="380">(AC644+AQ644)*$BD$1</f>
        <v>0</v>
      </c>
      <c r="BE644" s="49">
        <f t="shared" ref="BE644:BE707" si="381">(AD644+AR644)*$BE$1</f>
        <v>2280.694773191276</v>
      </c>
      <c r="BF644" s="49">
        <f t="shared" ref="BF644:BF707" si="382">(AE644+AS644)*$BF$1</f>
        <v>2101.826798396829</v>
      </c>
      <c r="BG644" s="49">
        <f t="shared" ref="BG644:BG707" si="383">(AF644+AT644)*$BG$1</f>
        <v>2935.1886018842197</v>
      </c>
      <c r="BH644" s="73">
        <f t="shared" ref="BH644:BH707" si="384">SUM(AV644:BG644)</f>
        <v>10229.212505047271</v>
      </c>
      <c r="BI644" s="49">
        <f>VLOOKUP(A644,'1_12'!B:Q,16,0)</f>
        <v>23424.840000000004</v>
      </c>
      <c r="BJ644" s="74">
        <f t="shared" ref="BJ644:BJ707" si="385">BH644-BI644</f>
        <v>-13195.627494952732</v>
      </c>
      <c r="BK644" s="50">
        <f t="shared" ref="BK644:BK707" si="386">(SUM(T644:W644)+SUM(AD644:AF644)+SUM(AI644:AL644)+SUM(AR644:AT644))/12/C644</f>
        <v>5.2401964907185248E-3</v>
      </c>
    </row>
    <row r="645" spans="1:63" x14ac:dyDescent="0.3">
      <c r="A645" s="79" t="s">
        <v>1935</v>
      </c>
      <c r="B645" s="79" t="s">
        <v>447</v>
      </c>
      <c r="C645" s="79">
        <f>VLOOKUP(B645,Площадь!D:E,2,0)</f>
        <v>39.299999999999997</v>
      </c>
      <c r="D645" s="97"/>
      <c r="E645">
        <v>31</v>
      </c>
      <c r="F645">
        <v>28</v>
      </c>
      <c r="G645">
        <v>31</v>
      </c>
      <c r="H645">
        <v>30</v>
      </c>
      <c r="I645">
        <v>31</v>
      </c>
      <c r="J645">
        <v>30</v>
      </c>
      <c r="K645">
        <v>31</v>
      </c>
      <c r="L645">
        <v>31</v>
      </c>
      <c r="M645">
        <v>30</v>
      </c>
      <c r="N645">
        <v>31</v>
      </c>
      <c r="O645">
        <v>30</v>
      </c>
      <c r="P645">
        <v>31</v>
      </c>
      <c r="Q645">
        <f t="shared" si="355"/>
        <v>365</v>
      </c>
      <c r="R645" s="113">
        <f>VLOOKUP(B645,'Общие показания'!A:H,8,0)</f>
        <v>0.30199999999999999</v>
      </c>
      <c r="S645" s="117">
        <f>VLOOKUP(B645,'Общие показания'!A:P,16,0)</f>
        <v>1.9410000000000007</v>
      </c>
      <c r="T645" s="50">
        <f t="shared" si="357"/>
        <v>0</v>
      </c>
      <c r="U645" s="50">
        <f t="shared" si="358"/>
        <v>0</v>
      </c>
      <c r="V645" s="50">
        <f t="shared" si="359"/>
        <v>0</v>
      </c>
      <c r="W645" s="50">
        <f t="shared" si="360"/>
        <v>0.30199999999999999</v>
      </c>
      <c r="X645" s="50">
        <f t="shared" si="361"/>
        <v>0</v>
      </c>
      <c r="Y645" s="50"/>
      <c r="Z645" s="50"/>
      <c r="AA645" s="50"/>
      <c r="AB645" s="50"/>
      <c r="AC645" s="50"/>
      <c r="AD645" s="50">
        <f t="shared" si="362"/>
        <v>0.74490618113557439</v>
      </c>
      <c r="AE645" s="50">
        <f t="shared" si="363"/>
        <v>0.52053194918530676</v>
      </c>
      <c r="AF645" s="50">
        <f t="shared" si="364"/>
        <v>0.67556186967911946</v>
      </c>
      <c r="AG645" s="50">
        <f t="shared" si="356"/>
        <v>0</v>
      </c>
      <c r="AI645" s="50">
        <f t="shared" si="365"/>
        <v>0</v>
      </c>
      <c r="AJ645" s="50">
        <f t="shared" si="366"/>
        <v>0</v>
      </c>
      <c r="AK645" s="50">
        <f t="shared" si="367"/>
        <v>0</v>
      </c>
      <c r="AL645" s="50">
        <f t="shared" si="368"/>
        <v>0.26434563991490334</v>
      </c>
      <c r="AR645" s="50">
        <f t="shared" si="369"/>
        <v>0.32600270818266031</v>
      </c>
      <c r="AS645" s="50">
        <f t="shared" si="370"/>
        <v>0.35055970994657282</v>
      </c>
      <c r="AT645" s="50">
        <f t="shared" si="371"/>
        <v>0.50506662678069902</v>
      </c>
      <c r="AV645" s="49">
        <f t="shared" si="372"/>
        <v>0</v>
      </c>
      <c r="AW645" s="49">
        <f t="shared" si="373"/>
        <v>0</v>
      </c>
      <c r="AX645" s="49">
        <f t="shared" si="374"/>
        <v>0</v>
      </c>
      <c r="AY645" s="49">
        <f t="shared" si="375"/>
        <v>1520.2755819619701</v>
      </c>
      <c r="AZ645" s="49">
        <f t="shared" si="376"/>
        <v>0</v>
      </c>
      <c r="BA645" s="49">
        <f t="shared" si="377"/>
        <v>0</v>
      </c>
      <c r="BB645" s="49">
        <f t="shared" si="378"/>
        <v>0</v>
      </c>
      <c r="BC645" s="49">
        <f t="shared" si="379"/>
        <v>0</v>
      </c>
      <c r="BD645" s="49">
        <f t="shared" si="380"/>
        <v>0</v>
      </c>
      <c r="BE645" s="49">
        <f t="shared" si="381"/>
        <v>2874.7049861302971</v>
      </c>
      <c r="BF645" s="49">
        <f t="shared" si="382"/>
        <v>2338.3236061072525</v>
      </c>
      <c r="BG645" s="49">
        <f t="shared" si="383"/>
        <v>3169.2319107568787</v>
      </c>
      <c r="BH645" s="73">
        <f t="shared" si="384"/>
        <v>9902.5360849563986</v>
      </c>
      <c r="BI645" s="49">
        <f>VLOOKUP(A645,'1_12'!B:Q,16,0)</f>
        <v>15191.37</v>
      </c>
      <c r="BJ645" s="74">
        <f t="shared" si="385"/>
        <v>-5288.8339150436022</v>
      </c>
      <c r="BK645" s="50">
        <f t="shared" si="386"/>
        <v>7.8222533605276437E-3</v>
      </c>
    </row>
    <row r="646" spans="1:63" x14ac:dyDescent="0.3">
      <c r="A646" s="79" t="s">
        <v>1632</v>
      </c>
      <c r="B646" s="79" t="s">
        <v>428</v>
      </c>
      <c r="C646" s="79">
        <f>VLOOKUP(B646,Площадь!D:E,2,0)</f>
        <v>32</v>
      </c>
      <c r="D646" s="97"/>
      <c r="E646">
        <v>31</v>
      </c>
      <c r="F646">
        <v>28</v>
      </c>
      <c r="G646">
        <v>31</v>
      </c>
      <c r="H646">
        <v>30</v>
      </c>
      <c r="I646">
        <v>31</v>
      </c>
      <c r="J646">
        <v>30</v>
      </c>
      <c r="K646">
        <v>31</v>
      </c>
      <c r="L646">
        <v>31</v>
      </c>
      <c r="M646">
        <v>30</v>
      </c>
      <c r="N646">
        <v>31</v>
      </c>
      <c r="O646">
        <v>30</v>
      </c>
      <c r="P646">
        <v>31</v>
      </c>
      <c r="Q646">
        <f t="shared" si="355"/>
        <v>365</v>
      </c>
      <c r="R646" s="113">
        <f>VLOOKUP(B646,'Общие показания'!A:H,8,0)</f>
        <v>0.21656622080633056</v>
      </c>
      <c r="S646" s="117">
        <f>VLOOKUP(B646,'Общие показания'!A:P,16,0)</f>
        <v>1.6104337791936691</v>
      </c>
      <c r="T646" s="50">
        <f t="shared" si="357"/>
        <v>0</v>
      </c>
      <c r="U646" s="50">
        <f t="shared" si="358"/>
        <v>0</v>
      </c>
      <c r="V646" s="50">
        <f t="shared" si="359"/>
        <v>0</v>
      </c>
      <c r="W646" s="50">
        <f t="shared" si="360"/>
        <v>0.21656622080633056</v>
      </c>
      <c r="X646" s="50">
        <f t="shared" si="361"/>
        <v>0</v>
      </c>
      <c r="Y646" s="50"/>
      <c r="Z646" s="50"/>
      <c r="AA646" s="50"/>
      <c r="AB646" s="50"/>
      <c r="AC646" s="50"/>
      <c r="AD646" s="50">
        <f t="shared" si="362"/>
        <v>0.61804331603858131</v>
      </c>
      <c r="AE646" s="50">
        <f t="shared" si="363"/>
        <v>0.43188162499615673</v>
      </c>
      <c r="AF646" s="50">
        <f t="shared" si="364"/>
        <v>0.56050883815893093</v>
      </c>
      <c r="AG646" s="50">
        <f t="shared" si="356"/>
        <v>0</v>
      </c>
      <c r="AI646" s="50">
        <f t="shared" si="365"/>
        <v>0</v>
      </c>
      <c r="AJ646" s="50">
        <f t="shared" si="366"/>
        <v>0</v>
      </c>
      <c r="AK646" s="50">
        <f t="shared" si="367"/>
        <v>0</v>
      </c>
      <c r="AL646" s="50">
        <f t="shared" si="368"/>
        <v>0.21524326914190603</v>
      </c>
      <c r="AR646" s="50">
        <f t="shared" si="369"/>
        <v>0.26544749775687354</v>
      </c>
      <c r="AS646" s="50">
        <f t="shared" si="370"/>
        <v>0.28544302082163692</v>
      </c>
      <c r="AT646" s="50">
        <f t="shared" si="371"/>
        <v>0.4112501795669814</v>
      </c>
      <c r="AV646" s="49">
        <f t="shared" si="372"/>
        <v>0</v>
      </c>
      <c r="AW646" s="49">
        <f t="shared" si="373"/>
        <v>0</v>
      </c>
      <c r="AX646" s="49">
        <f t="shared" si="374"/>
        <v>0</v>
      </c>
      <c r="AY646" s="49">
        <f t="shared" si="375"/>
        <v>1159.1321224374485</v>
      </c>
      <c r="AZ646" s="49">
        <f t="shared" si="376"/>
        <v>0</v>
      </c>
      <c r="BA646" s="49">
        <f t="shared" si="377"/>
        <v>0</v>
      </c>
      <c r="BB646" s="49">
        <f t="shared" si="378"/>
        <v>0</v>
      </c>
      <c r="BC646" s="49">
        <f t="shared" si="379"/>
        <v>0</v>
      </c>
      <c r="BD646" s="49">
        <f t="shared" si="380"/>
        <v>0</v>
      </c>
      <c r="BE646" s="49">
        <f t="shared" si="381"/>
        <v>2371.6074009199674</v>
      </c>
      <c r="BF646" s="49">
        <f t="shared" si="382"/>
        <v>1925.5575862474527</v>
      </c>
      <c r="BG646" s="49">
        <f t="shared" si="383"/>
        <v>2608.5510368227301</v>
      </c>
      <c r="BH646" s="73">
        <f t="shared" si="384"/>
        <v>8064.8481464275992</v>
      </c>
      <c r="BI646" s="49">
        <f>VLOOKUP(A646,'1_12'!B:Q,16,0)</f>
        <v>12369.509999999998</v>
      </c>
      <c r="BJ646" s="74">
        <f t="shared" si="385"/>
        <v>-4304.6618535723992</v>
      </c>
      <c r="BK646" s="50">
        <f t="shared" si="386"/>
        <v>7.8239165814775972E-3</v>
      </c>
    </row>
    <row r="647" spans="1:63" x14ac:dyDescent="0.3">
      <c r="A647" s="79" t="s">
        <v>1240</v>
      </c>
      <c r="B647" s="79" t="s">
        <v>456</v>
      </c>
      <c r="C647" s="79">
        <f>VLOOKUP(B647,Площадь!D:E,2,0)</f>
        <v>31.7</v>
      </c>
      <c r="D647" s="97"/>
      <c r="E647">
        <v>31</v>
      </c>
      <c r="F647">
        <v>28</v>
      </c>
      <c r="G647">
        <v>31</v>
      </c>
      <c r="H647">
        <v>30</v>
      </c>
      <c r="I647">
        <v>31</v>
      </c>
      <c r="J647">
        <v>30</v>
      </c>
      <c r="K647">
        <v>31</v>
      </c>
      <c r="L647">
        <v>31</v>
      </c>
      <c r="M647">
        <v>30</v>
      </c>
      <c r="N647">
        <v>31</v>
      </c>
      <c r="O647">
        <v>30</v>
      </c>
      <c r="P647">
        <v>31</v>
      </c>
      <c r="Q647">
        <f t="shared" si="355"/>
        <v>365</v>
      </c>
      <c r="R647" s="113">
        <f>VLOOKUP(B647,'Общие показания'!A:H,8,0)</f>
        <v>0.21453591248627121</v>
      </c>
      <c r="S647" s="117">
        <f>VLOOKUP(B647,'Общие показания'!A:P,16,0)</f>
        <v>2.152464087513728</v>
      </c>
      <c r="T647" s="50">
        <f t="shared" si="357"/>
        <v>0</v>
      </c>
      <c r="U647" s="50">
        <f t="shared" si="358"/>
        <v>0</v>
      </c>
      <c r="V647" s="50">
        <f t="shared" si="359"/>
        <v>0</v>
      </c>
      <c r="W647" s="50">
        <f t="shared" si="360"/>
        <v>0.21453591248627121</v>
      </c>
      <c r="X647" s="50">
        <f t="shared" si="361"/>
        <v>0</v>
      </c>
      <c r="Y647" s="50"/>
      <c r="Z647" s="50"/>
      <c r="AA647" s="50"/>
      <c r="AB647" s="50"/>
      <c r="AC647" s="50"/>
      <c r="AD647" s="50">
        <f t="shared" si="362"/>
        <v>0.82606069214905675</v>
      </c>
      <c r="AE647" s="50">
        <f t="shared" si="363"/>
        <v>0.57724179650947616</v>
      </c>
      <c r="AF647" s="50">
        <f t="shared" si="364"/>
        <v>0.74916159885519495</v>
      </c>
      <c r="AG647" s="50">
        <f t="shared" si="356"/>
        <v>0</v>
      </c>
      <c r="AI647" s="50">
        <f t="shared" si="365"/>
        <v>0</v>
      </c>
      <c r="AJ647" s="50">
        <f t="shared" si="366"/>
        <v>0</v>
      </c>
      <c r="AK647" s="50">
        <f t="shared" si="367"/>
        <v>0</v>
      </c>
      <c r="AL647" s="50">
        <f t="shared" si="368"/>
        <v>0.21322536349370066</v>
      </c>
      <c r="AR647" s="50">
        <f t="shared" si="369"/>
        <v>0.26295892746540284</v>
      </c>
      <c r="AS647" s="50">
        <f t="shared" si="370"/>
        <v>0.28276699250143406</v>
      </c>
      <c r="AT647" s="50">
        <f t="shared" si="371"/>
        <v>0.40739470913354092</v>
      </c>
      <c r="AV647" s="49">
        <f t="shared" si="372"/>
        <v>0</v>
      </c>
      <c r="AW647" s="49">
        <f t="shared" si="373"/>
        <v>0</v>
      </c>
      <c r="AX647" s="49">
        <f t="shared" si="374"/>
        <v>0</v>
      </c>
      <c r="AY647" s="49">
        <f t="shared" si="375"/>
        <v>1148.2652587895973</v>
      </c>
      <c r="AZ647" s="49">
        <f t="shared" si="376"/>
        <v>0</v>
      </c>
      <c r="BA647" s="49">
        <f t="shared" si="377"/>
        <v>0</v>
      </c>
      <c r="BB647" s="49">
        <f t="shared" si="378"/>
        <v>0</v>
      </c>
      <c r="BC647" s="49">
        <f t="shared" si="379"/>
        <v>0</v>
      </c>
      <c r="BD647" s="49">
        <f t="shared" si="380"/>
        <v>0</v>
      </c>
      <c r="BE647" s="49">
        <f t="shared" si="381"/>
        <v>2923.3207061082712</v>
      </c>
      <c r="BF647" s="49">
        <f t="shared" si="382"/>
        <v>2308.5731928693272</v>
      </c>
      <c r="BG647" s="49">
        <f t="shared" si="383"/>
        <v>3104.6134909126436</v>
      </c>
      <c r="BH647" s="73">
        <f t="shared" si="384"/>
        <v>9484.7726486798383</v>
      </c>
      <c r="BI647" s="49">
        <f>VLOOKUP(A647,'1_12'!B:Q,16,0)</f>
        <v>12253.59</v>
      </c>
      <c r="BJ647" s="74">
        <f t="shared" si="385"/>
        <v>-2768.8173513201618</v>
      </c>
      <c r="BK647" s="50">
        <f t="shared" si="386"/>
        <v>9.2885015578182892E-3</v>
      </c>
    </row>
    <row r="648" spans="1:63" x14ac:dyDescent="0.3">
      <c r="A648" s="79" t="s">
        <v>1515</v>
      </c>
      <c r="B648" s="79" t="s">
        <v>138</v>
      </c>
      <c r="C648" s="79">
        <f>VLOOKUP(B648,Площадь!D:E,2,0)</f>
        <v>36.700000000000003</v>
      </c>
      <c r="D648" s="97"/>
      <c r="E648">
        <v>31</v>
      </c>
      <c r="F648">
        <v>28</v>
      </c>
      <c r="G648">
        <v>31</v>
      </c>
      <c r="H648">
        <v>30</v>
      </c>
      <c r="I648">
        <v>31</v>
      </c>
      <c r="J648">
        <v>30</v>
      </c>
      <c r="K648">
        <v>31</v>
      </c>
      <c r="L648">
        <v>31</v>
      </c>
      <c r="M648">
        <v>30</v>
      </c>
      <c r="N648">
        <v>31</v>
      </c>
      <c r="O648">
        <v>30</v>
      </c>
      <c r="P648">
        <v>31</v>
      </c>
      <c r="Q648">
        <f t="shared" si="355"/>
        <v>365</v>
      </c>
      <c r="R648" s="113">
        <f>VLOOKUP(B648,'Общие показания'!A:H,8,0)</f>
        <v>0.24837438448726037</v>
      </c>
      <c r="S648" s="117">
        <f>VLOOKUP(B648,'Общие показания'!A:P,16,0)</f>
        <v>1.6596256155127396</v>
      </c>
      <c r="T648" s="50">
        <f t="shared" si="357"/>
        <v>0</v>
      </c>
      <c r="U648" s="50">
        <f t="shared" si="358"/>
        <v>0</v>
      </c>
      <c r="V648" s="50">
        <f t="shared" si="359"/>
        <v>0</v>
      </c>
      <c r="W648" s="50">
        <f t="shared" si="360"/>
        <v>0.2483743844872604</v>
      </c>
      <c r="X648" s="50">
        <f t="shared" si="361"/>
        <v>0</v>
      </c>
      <c r="Y648" s="50"/>
      <c r="Z648" s="50"/>
      <c r="AA648" s="50"/>
      <c r="AB648" s="50"/>
      <c r="AC648" s="50"/>
      <c r="AD648" s="50">
        <f t="shared" si="362"/>
        <v>0.63692188529952154</v>
      </c>
      <c r="AE648" s="50">
        <f t="shared" si="363"/>
        <v>0.44507375402406518</v>
      </c>
      <c r="AF648" s="50">
        <f t="shared" si="364"/>
        <v>0.57762997618915268</v>
      </c>
      <c r="AG648" s="50">
        <f t="shared" si="356"/>
        <v>0</v>
      </c>
      <c r="AI648" s="50">
        <f t="shared" si="365"/>
        <v>0</v>
      </c>
      <c r="AJ648" s="50">
        <f t="shared" si="366"/>
        <v>0</v>
      </c>
      <c r="AK648" s="50">
        <f t="shared" si="367"/>
        <v>0</v>
      </c>
      <c r="AL648" s="50">
        <f t="shared" si="368"/>
        <v>0.2468571242971235</v>
      </c>
      <c r="AR648" s="50">
        <f t="shared" si="369"/>
        <v>0.30443509898991439</v>
      </c>
      <c r="AS648" s="50">
        <f t="shared" si="370"/>
        <v>0.32736746450481485</v>
      </c>
      <c r="AT648" s="50">
        <f t="shared" si="371"/>
        <v>0.47165254969088183</v>
      </c>
      <c r="AV648" s="49">
        <f t="shared" si="372"/>
        <v>0</v>
      </c>
      <c r="AW648" s="49">
        <f t="shared" si="373"/>
        <v>0</v>
      </c>
      <c r="AX648" s="49">
        <f t="shared" si="374"/>
        <v>0</v>
      </c>
      <c r="AY648" s="49">
        <f t="shared" si="375"/>
        <v>1329.379652920449</v>
      </c>
      <c r="AZ648" s="49">
        <f t="shared" si="376"/>
        <v>0</v>
      </c>
      <c r="BA648" s="49">
        <f t="shared" si="377"/>
        <v>0</v>
      </c>
      <c r="BB648" s="49">
        <f t="shared" si="378"/>
        <v>0</v>
      </c>
      <c r="BC648" s="49">
        <f t="shared" si="379"/>
        <v>0</v>
      </c>
      <c r="BD648" s="49">
        <f t="shared" si="380"/>
        <v>0</v>
      </c>
      <c r="BE648" s="49">
        <f t="shared" si="381"/>
        <v>2526.9410343471905</v>
      </c>
      <c r="BF648" s="49">
        <f t="shared" si="382"/>
        <v>2073.5103093701846</v>
      </c>
      <c r="BG648" s="49">
        <f t="shared" si="383"/>
        <v>2816.6520411713295</v>
      </c>
      <c r="BH648" s="73">
        <f t="shared" si="384"/>
        <v>8746.4830378091538</v>
      </c>
      <c r="BI648" s="49">
        <f>VLOOKUP(A648,'1_12'!B:Q,16,0)</f>
        <v>14186.34</v>
      </c>
      <c r="BJ648" s="74">
        <f t="shared" si="385"/>
        <v>-5439.8569621908464</v>
      </c>
      <c r="BK648" s="50">
        <f t="shared" si="386"/>
        <v>7.3985291495974898E-3</v>
      </c>
    </row>
    <row r="649" spans="1:63" x14ac:dyDescent="0.3">
      <c r="A649" s="79" t="s">
        <v>1124</v>
      </c>
      <c r="B649" s="79" t="s">
        <v>468</v>
      </c>
      <c r="C649" s="79">
        <f>VLOOKUP(B649,Площадь!D:E,2,0)</f>
        <v>39.1</v>
      </c>
      <c r="D649" s="97"/>
      <c r="E649">
        <v>31</v>
      </c>
      <c r="F649">
        <v>28</v>
      </c>
      <c r="G649">
        <v>31</v>
      </c>
      <c r="H649">
        <v>30</v>
      </c>
      <c r="I649">
        <v>31</v>
      </c>
      <c r="J649">
        <v>30</v>
      </c>
      <c r="K649">
        <v>31</v>
      </c>
      <c r="L649">
        <v>31</v>
      </c>
      <c r="M649">
        <v>30</v>
      </c>
      <c r="N649">
        <v>31</v>
      </c>
      <c r="O649">
        <v>30</v>
      </c>
      <c r="P649">
        <v>31</v>
      </c>
      <c r="Q649">
        <f t="shared" si="355"/>
        <v>365</v>
      </c>
      <c r="R649" s="113">
        <f>VLOOKUP(B649,'Общие показания'!A:H,8,0)</f>
        <v>0.26461685104773519</v>
      </c>
      <c r="S649" s="117">
        <f>VLOOKUP(B649,'Общие показания'!A:P,16,0)</f>
        <v>2.2253831489522646</v>
      </c>
      <c r="T649" s="50">
        <f t="shared" si="357"/>
        <v>0</v>
      </c>
      <c r="U649" s="50">
        <f t="shared" si="358"/>
        <v>0</v>
      </c>
      <c r="V649" s="50">
        <f t="shared" si="359"/>
        <v>0</v>
      </c>
      <c r="W649" s="50">
        <f t="shared" si="360"/>
        <v>0.26461685104773519</v>
      </c>
      <c r="X649" s="50">
        <f t="shared" si="361"/>
        <v>0</v>
      </c>
      <c r="Y649" s="50"/>
      <c r="Z649" s="50"/>
      <c r="AA649" s="50"/>
      <c r="AB649" s="50"/>
      <c r="AC649" s="50"/>
      <c r="AD649" s="50">
        <f t="shared" si="362"/>
        <v>0.85404516385857276</v>
      </c>
      <c r="AE649" s="50">
        <f t="shared" si="363"/>
        <v>0.59679702638240995</v>
      </c>
      <c r="AF649" s="50">
        <f t="shared" si="364"/>
        <v>0.7745409587112817</v>
      </c>
      <c r="AG649" s="50">
        <f t="shared" si="356"/>
        <v>0</v>
      </c>
      <c r="AI649" s="50">
        <f t="shared" si="365"/>
        <v>0</v>
      </c>
      <c r="AJ649" s="50">
        <f t="shared" si="366"/>
        <v>0</v>
      </c>
      <c r="AK649" s="50">
        <f t="shared" si="367"/>
        <v>0</v>
      </c>
      <c r="AL649" s="50">
        <f t="shared" si="368"/>
        <v>0.26300036948276645</v>
      </c>
      <c r="AR649" s="50">
        <f t="shared" si="369"/>
        <v>0.32434366132167985</v>
      </c>
      <c r="AS649" s="50">
        <f t="shared" si="370"/>
        <v>0.34877569106643763</v>
      </c>
      <c r="AT649" s="50">
        <f t="shared" si="371"/>
        <v>0.50249631315840537</v>
      </c>
      <c r="AV649" s="49">
        <f t="shared" si="372"/>
        <v>0</v>
      </c>
      <c r="AW649" s="49">
        <f t="shared" si="373"/>
        <v>0</v>
      </c>
      <c r="AX649" s="49">
        <f t="shared" si="374"/>
        <v>0</v>
      </c>
      <c r="AY649" s="49">
        <f t="shared" si="375"/>
        <v>1416.3145621032575</v>
      </c>
      <c r="AZ649" s="49">
        <f t="shared" si="376"/>
        <v>0</v>
      </c>
      <c r="BA649" s="49">
        <f t="shared" si="377"/>
        <v>0</v>
      </c>
      <c r="BB649" s="49">
        <f t="shared" si="378"/>
        <v>0</v>
      </c>
      <c r="BC649" s="49">
        <f t="shared" si="379"/>
        <v>0</v>
      </c>
      <c r="BD649" s="49">
        <f t="shared" si="380"/>
        <v>0</v>
      </c>
      <c r="BE649" s="49">
        <f t="shared" si="381"/>
        <v>3163.2198267608628</v>
      </c>
      <c r="BF649" s="49">
        <f t="shared" si="382"/>
        <v>2538.2575798109883</v>
      </c>
      <c r="BG649" s="49">
        <f t="shared" si="383"/>
        <v>3428.0277711161139</v>
      </c>
      <c r="BH649" s="73">
        <f t="shared" si="384"/>
        <v>10545.819739791223</v>
      </c>
      <c r="BI649" s="49">
        <f>VLOOKUP(A649,'1_12'!B:Q,16,0)</f>
        <v>15114.06</v>
      </c>
      <c r="BJ649" s="74">
        <f t="shared" si="385"/>
        <v>-4568.2402602087768</v>
      </c>
      <c r="BK649" s="50">
        <f t="shared" si="386"/>
        <v>8.3730094523215889E-3</v>
      </c>
    </row>
    <row r="650" spans="1:63" x14ac:dyDescent="0.3">
      <c r="A650" s="79" t="s">
        <v>2367</v>
      </c>
      <c r="B650" s="79" t="s">
        <v>495</v>
      </c>
      <c r="C650" s="79">
        <f>VLOOKUP(B650,Площадь!D:E,2,0)</f>
        <v>61.7</v>
      </c>
      <c r="D650" s="97"/>
      <c r="E650">
        <v>31</v>
      </c>
      <c r="F650">
        <v>28</v>
      </c>
      <c r="G650">
        <v>31</v>
      </c>
      <c r="H650">
        <v>30</v>
      </c>
      <c r="I650">
        <v>31</v>
      </c>
      <c r="J650">
        <v>30</v>
      </c>
      <c r="K650">
        <v>31</v>
      </c>
      <c r="L650">
        <v>31</v>
      </c>
      <c r="M650">
        <v>30</v>
      </c>
      <c r="N650">
        <v>31</v>
      </c>
      <c r="O650">
        <v>30</v>
      </c>
      <c r="P650">
        <v>31</v>
      </c>
      <c r="Q650">
        <f t="shared" si="355"/>
        <v>365</v>
      </c>
      <c r="R650" s="113">
        <f>VLOOKUP(B650,'Общие показания'!A:H,8,0)</f>
        <v>0.94</v>
      </c>
      <c r="S650" s="117">
        <f>VLOOKUP(B650,'Общие показания'!A:P,16,0)</f>
        <v>2.84</v>
      </c>
      <c r="T650" s="50">
        <f t="shared" si="357"/>
        <v>0</v>
      </c>
      <c r="U650" s="50">
        <f t="shared" si="358"/>
        <v>0</v>
      </c>
      <c r="V650" s="50">
        <f t="shared" si="359"/>
        <v>0</v>
      </c>
      <c r="W650" s="50">
        <f t="shared" si="360"/>
        <v>0.94</v>
      </c>
      <c r="X650" s="50">
        <f t="shared" si="361"/>
        <v>0</v>
      </c>
      <c r="Y650" s="50"/>
      <c r="Z650" s="50"/>
      <c r="AA650" s="50"/>
      <c r="AB650" s="50"/>
      <c r="AC650" s="50"/>
      <c r="AD650" s="50">
        <f t="shared" si="362"/>
        <v>1.0899193994976972</v>
      </c>
      <c r="AE650" s="50">
        <f t="shared" si="363"/>
        <v>0.76162325383115437</v>
      </c>
      <c r="AF650" s="50">
        <f t="shared" si="364"/>
        <v>0.98845734667114815</v>
      </c>
      <c r="AG650" s="50">
        <f t="shared" si="356"/>
        <v>0</v>
      </c>
      <c r="AI650" s="50">
        <f t="shared" si="365"/>
        <v>0</v>
      </c>
      <c r="AJ650" s="50">
        <f t="shared" si="366"/>
        <v>0</v>
      </c>
      <c r="AK650" s="50">
        <f t="shared" si="367"/>
        <v>0</v>
      </c>
      <c r="AL650" s="50">
        <f t="shared" si="368"/>
        <v>0.41501592831423756</v>
      </c>
      <c r="AR650" s="50">
        <f t="shared" si="369"/>
        <v>0.51181595661247181</v>
      </c>
      <c r="AS650" s="50">
        <f t="shared" si="370"/>
        <v>0.55036982452171868</v>
      </c>
      <c r="AT650" s="50">
        <f t="shared" si="371"/>
        <v>0.79294175247758603</v>
      </c>
      <c r="AV650" s="49">
        <f t="shared" si="372"/>
        <v>0</v>
      </c>
      <c r="AW650" s="49">
        <f t="shared" si="373"/>
        <v>0</v>
      </c>
      <c r="AX650" s="49">
        <f t="shared" si="374"/>
        <v>0</v>
      </c>
      <c r="AY650" s="49">
        <f t="shared" si="375"/>
        <v>3637.350557329607</v>
      </c>
      <c r="AZ650" s="49">
        <f t="shared" si="376"/>
        <v>0</v>
      </c>
      <c r="BA650" s="49">
        <f t="shared" si="377"/>
        <v>0</v>
      </c>
      <c r="BB650" s="49">
        <f t="shared" si="378"/>
        <v>0</v>
      </c>
      <c r="BC650" s="49">
        <f t="shared" si="379"/>
        <v>0</v>
      </c>
      <c r="BD650" s="49">
        <f t="shared" si="380"/>
        <v>0</v>
      </c>
      <c r="BE650" s="49">
        <f t="shared" si="381"/>
        <v>4299.6343205278936</v>
      </c>
      <c r="BF650" s="49">
        <f t="shared" si="382"/>
        <v>3521.8617398073184</v>
      </c>
      <c r="BG650" s="49">
        <f t="shared" si="383"/>
        <v>4781.9164857908963</v>
      </c>
      <c r="BH650" s="73">
        <f t="shared" si="384"/>
        <v>16240.763103455714</v>
      </c>
      <c r="BI650" s="49">
        <f>VLOOKUP(A650,'1_12'!B:Q,16,0)</f>
        <v>23850</v>
      </c>
      <c r="BJ650" s="74">
        <f t="shared" si="385"/>
        <v>-7609.2368965442856</v>
      </c>
      <c r="BK650" s="50">
        <f t="shared" si="386"/>
        <v>8.1714525417693334E-3</v>
      </c>
    </row>
    <row r="651" spans="1:63" x14ac:dyDescent="0.3">
      <c r="A651" s="79" t="s">
        <v>705</v>
      </c>
      <c r="B651" s="79" t="s">
        <v>458</v>
      </c>
      <c r="C651" s="79">
        <f>VLOOKUP(B651,Площадь!D:E,2,0)</f>
        <v>32.5</v>
      </c>
      <c r="D651" s="97"/>
      <c r="E651">
        <v>31</v>
      </c>
      <c r="F651">
        <v>28</v>
      </c>
      <c r="G651">
        <v>31</v>
      </c>
      <c r="H651">
        <v>30</v>
      </c>
      <c r="I651">
        <v>31</v>
      </c>
      <c r="J651">
        <v>30</v>
      </c>
      <c r="K651">
        <v>31</v>
      </c>
      <c r="L651">
        <v>31</v>
      </c>
      <c r="M651">
        <v>30</v>
      </c>
      <c r="N651">
        <v>31</v>
      </c>
      <c r="O651">
        <v>30</v>
      </c>
      <c r="P651">
        <v>31</v>
      </c>
      <c r="Q651">
        <f t="shared" si="355"/>
        <v>365</v>
      </c>
      <c r="R651" s="113">
        <f>VLOOKUP(B651,'Общие показания'!A:H,8,0)</f>
        <v>0</v>
      </c>
      <c r="S651" s="117">
        <f>VLOOKUP(B651,'Общие показания'!A:P,16,0)</f>
        <v>1.9720000000000004</v>
      </c>
      <c r="T651" s="50">
        <f t="shared" si="357"/>
        <v>0</v>
      </c>
      <c r="U651" s="50">
        <f t="shared" si="358"/>
        <v>0</v>
      </c>
      <c r="V651" s="50">
        <f t="shared" si="359"/>
        <v>0</v>
      </c>
      <c r="W651" s="50">
        <f t="shared" si="360"/>
        <v>0</v>
      </c>
      <c r="X651" s="50">
        <f t="shared" si="361"/>
        <v>0</v>
      </c>
      <c r="Y651" s="50"/>
      <c r="Z651" s="50"/>
      <c r="AA651" s="50"/>
      <c r="AB651" s="50"/>
      <c r="AC651" s="50"/>
      <c r="AD651" s="50">
        <f t="shared" si="362"/>
        <v>0.75680318866530261</v>
      </c>
      <c r="AE651" s="50">
        <f t="shared" si="363"/>
        <v>0.52884544244895659</v>
      </c>
      <c r="AF651" s="50">
        <f t="shared" si="364"/>
        <v>0.68635136888574111</v>
      </c>
      <c r="AG651" s="50">
        <f t="shared" si="356"/>
        <v>0</v>
      </c>
      <c r="AI651" s="50">
        <f t="shared" si="365"/>
        <v>0</v>
      </c>
      <c r="AJ651" s="50">
        <f t="shared" si="366"/>
        <v>0</v>
      </c>
      <c r="AK651" s="50">
        <f t="shared" si="367"/>
        <v>0</v>
      </c>
      <c r="AL651" s="50">
        <f t="shared" si="368"/>
        <v>0.21860644522224831</v>
      </c>
      <c r="AR651" s="50">
        <f t="shared" si="369"/>
        <v>0.2695951149093247</v>
      </c>
      <c r="AS651" s="50">
        <f t="shared" si="370"/>
        <v>0.28990306802197502</v>
      </c>
      <c r="AT651" s="50">
        <f t="shared" si="371"/>
        <v>0.41767596362271547</v>
      </c>
      <c r="AV651" s="49">
        <f t="shared" si="372"/>
        <v>0</v>
      </c>
      <c r="AW651" s="49">
        <f t="shared" si="373"/>
        <v>0</v>
      </c>
      <c r="AX651" s="49">
        <f t="shared" si="374"/>
        <v>0</v>
      </c>
      <c r="AY651" s="49">
        <f t="shared" si="375"/>
        <v>586.8183972967945</v>
      </c>
      <c r="AZ651" s="49">
        <f t="shared" si="376"/>
        <v>0</v>
      </c>
      <c r="BA651" s="49">
        <f t="shared" si="377"/>
        <v>0</v>
      </c>
      <c r="BB651" s="49">
        <f t="shared" si="378"/>
        <v>0</v>
      </c>
      <c r="BC651" s="49">
        <f t="shared" si="379"/>
        <v>0</v>
      </c>
      <c r="BD651" s="49">
        <f t="shared" si="380"/>
        <v>0</v>
      </c>
      <c r="BE651" s="49">
        <f t="shared" si="381"/>
        <v>2755.2225501835869</v>
      </c>
      <c r="BF651" s="49">
        <f t="shared" si="382"/>
        <v>2197.8157515677499</v>
      </c>
      <c r="BG651" s="49">
        <f t="shared" si="383"/>
        <v>2963.606810292401</v>
      </c>
      <c r="BH651" s="73">
        <f t="shared" si="384"/>
        <v>8503.4635093405323</v>
      </c>
      <c r="BI651" s="49">
        <f>VLOOKUP(A651,'1_12'!B:Q,16,0)</f>
        <v>12562.829999999998</v>
      </c>
      <c r="BJ651" s="74">
        <f t="shared" si="385"/>
        <v>-4059.3664906594659</v>
      </c>
      <c r="BK651" s="50">
        <f t="shared" si="386"/>
        <v>8.1225143378878557E-3</v>
      </c>
    </row>
    <row r="652" spans="1:63" x14ac:dyDescent="0.3">
      <c r="A652" s="79" t="s">
        <v>1125</v>
      </c>
      <c r="B652" s="79" t="s">
        <v>444</v>
      </c>
      <c r="C652" s="79">
        <f>VLOOKUP(B652,Площадь!D:E,2,0)</f>
        <v>33.6</v>
      </c>
      <c r="D652" s="97"/>
      <c r="E652">
        <v>31</v>
      </c>
      <c r="F652">
        <v>28</v>
      </c>
      <c r="G652">
        <v>31</v>
      </c>
      <c r="H652">
        <v>30</v>
      </c>
      <c r="I652">
        <v>31</v>
      </c>
      <c r="J652">
        <v>30</v>
      </c>
      <c r="K652">
        <v>31</v>
      </c>
      <c r="L652">
        <v>31</v>
      </c>
      <c r="M652">
        <v>30</v>
      </c>
      <c r="N652">
        <v>31</v>
      </c>
      <c r="O652">
        <v>30</v>
      </c>
      <c r="P652">
        <v>31</v>
      </c>
      <c r="Q652">
        <f t="shared" si="355"/>
        <v>365</v>
      </c>
      <c r="R652" s="113">
        <f>VLOOKUP(B652,'Общие показания'!A:H,8,0)</f>
        <v>0.96799999999999997</v>
      </c>
      <c r="S652" s="117">
        <f>VLOOKUP(B652,'Общие показания'!A:P,16,0)</f>
        <v>1.0339999999999998</v>
      </c>
      <c r="T652" s="50">
        <f t="shared" si="357"/>
        <v>0</v>
      </c>
      <c r="U652" s="50">
        <f t="shared" si="358"/>
        <v>0</v>
      </c>
      <c r="V652" s="50">
        <f t="shared" si="359"/>
        <v>0</v>
      </c>
      <c r="W652" s="50">
        <f t="shared" si="360"/>
        <v>0.96799999999999997</v>
      </c>
      <c r="X652" s="50">
        <f t="shared" si="361"/>
        <v>0</v>
      </c>
      <c r="Y652" s="50"/>
      <c r="Z652" s="50"/>
      <c r="AA652" s="50"/>
      <c r="AB652" s="50"/>
      <c r="AC652" s="50"/>
      <c r="AD652" s="50">
        <f t="shared" si="362"/>
        <v>0.39682276728190802</v>
      </c>
      <c r="AE652" s="50">
        <f t="shared" si="363"/>
        <v>0.27729522692303293</v>
      </c>
      <c r="AF652" s="50">
        <f t="shared" si="364"/>
        <v>0.3598820057950588</v>
      </c>
      <c r="AG652" s="50">
        <f t="shared" si="356"/>
        <v>0</v>
      </c>
      <c r="AI652" s="50">
        <f t="shared" si="365"/>
        <v>0</v>
      </c>
      <c r="AJ652" s="50">
        <f t="shared" si="366"/>
        <v>0</v>
      </c>
      <c r="AK652" s="50">
        <f t="shared" si="367"/>
        <v>0</v>
      </c>
      <c r="AL652" s="50">
        <f t="shared" si="368"/>
        <v>0.22600543259900133</v>
      </c>
      <c r="AR652" s="50">
        <f t="shared" si="369"/>
        <v>0.2787198726447172</v>
      </c>
      <c r="AS652" s="50">
        <f t="shared" si="370"/>
        <v>0.29971517186271879</v>
      </c>
      <c r="AT652" s="50">
        <f t="shared" si="371"/>
        <v>0.4318126885453305</v>
      </c>
      <c r="AV652" s="49">
        <f t="shared" si="372"/>
        <v>0</v>
      </c>
      <c r="AW652" s="49">
        <f t="shared" si="373"/>
        <v>0</v>
      </c>
      <c r="AX652" s="49">
        <f t="shared" si="374"/>
        <v>0</v>
      </c>
      <c r="AY652" s="49">
        <f t="shared" si="375"/>
        <v>3205.1404230514554</v>
      </c>
      <c r="AZ652" s="49">
        <f t="shared" si="376"/>
        <v>0</v>
      </c>
      <c r="BA652" s="49">
        <f t="shared" si="377"/>
        <v>0</v>
      </c>
      <c r="BB652" s="49">
        <f t="shared" si="378"/>
        <v>0</v>
      </c>
      <c r="BC652" s="49">
        <f t="shared" si="379"/>
        <v>0</v>
      </c>
      <c r="BD652" s="49">
        <f t="shared" si="380"/>
        <v>0</v>
      </c>
      <c r="BE652" s="49">
        <f t="shared" si="381"/>
        <v>1813.3996409134359</v>
      </c>
      <c r="BF652" s="49">
        <f t="shared" si="382"/>
        <v>1548.9036340845207</v>
      </c>
      <c r="BG652" s="49">
        <f t="shared" si="383"/>
        <v>2125.1935696995674</v>
      </c>
      <c r="BH652" s="73">
        <f t="shared" si="384"/>
        <v>8692.6372677489799</v>
      </c>
      <c r="BI652" s="49">
        <f>VLOOKUP(A652,'1_12'!B:Q,16,0)</f>
        <v>12987.990000000002</v>
      </c>
      <c r="BJ652" s="74">
        <f t="shared" si="385"/>
        <v>-4295.3527322510217</v>
      </c>
      <c r="BK652" s="50">
        <f t="shared" si="386"/>
        <v>8.0313818592553758E-3</v>
      </c>
    </row>
    <row r="653" spans="1:63" x14ac:dyDescent="0.3">
      <c r="A653" s="79" t="s">
        <v>2041</v>
      </c>
      <c r="B653" s="79" t="s">
        <v>417</v>
      </c>
      <c r="C653" s="79">
        <f>VLOOKUP(B653,Площадь!D:E,2,0)</f>
        <v>60.6</v>
      </c>
      <c r="D653" s="97"/>
      <c r="E653">
        <v>31</v>
      </c>
      <c r="F653">
        <v>28</v>
      </c>
      <c r="G653">
        <v>31</v>
      </c>
      <c r="H653">
        <v>30</v>
      </c>
      <c r="I653">
        <v>31</v>
      </c>
      <c r="J653">
        <v>30</v>
      </c>
      <c r="K653">
        <v>31</v>
      </c>
      <c r="L653">
        <v>31</v>
      </c>
      <c r="M653">
        <v>30</v>
      </c>
      <c r="N653">
        <v>31</v>
      </c>
      <c r="O653">
        <v>30</v>
      </c>
      <c r="P653">
        <v>31</v>
      </c>
      <c r="Q653">
        <f t="shared" si="355"/>
        <v>365</v>
      </c>
      <c r="R653" s="113">
        <f>VLOOKUP(B653,'Общие показания'!A:H,8,0)</f>
        <v>0.63300000000000001</v>
      </c>
      <c r="S653" s="117">
        <f>VLOOKUP(B653,'Общие показания'!A:P,16,0)</f>
        <v>2.6450000000000031</v>
      </c>
      <c r="T653" s="50">
        <f t="shared" si="357"/>
        <v>0</v>
      </c>
      <c r="U653" s="50">
        <f t="shared" si="358"/>
        <v>0</v>
      </c>
      <c r="V653" s="50">
        <f t="shared" si="359"/>
        <v>0</v>
      </c>
      <c r="W653" s="50">
        <f t="shared" si="360"/>
        <v>0.63300000000000001</v>
      </c>
      <c r="X653" s="50">
        <f t="shared" si="361"/>
        <v>0</v>
      </c>
      <c r="Y653" s="50"/>
      <c r="Z653" s="50"/>
      <c r="AA653" s="50"/>
      <c r="AB653" s="50"/>
      <c r="AC653" s="50"/>
      <c r="AD653" s="50">
        <f t="shared" si="362"/>
        <v>1.0150833843913425</v>
      </c>
      <c r="AE653" s="50">
        <f t="shared" si="363"/>
        <v>0.7093286994307767</v>
      </c>
      <c r="AF653" s="50">
        <f t="shared" si="364"/>
        <v>0.92058791617788382</v>
      </c>
      <c r="AG653" s="50">
        <f t="shared" si="356"/>
        <v>0</v>
      </c>
      <c r="AI653" s="50">
        <f t="shared" si="365"/>
        <v>0</v>
      </c>
      <c r="AJ653" s="50">
        <f t="shared" si="366"/>
        <v>0</v>
      </c>
      <c r="AK653" s="50">
        <f t="shared" si="367"/>
        <v>0</v>
      </c>
      <c r="AL653" s="50">
        <f t="shared" si="368"/>
        <v>0.40761694093748457</v>
      </c>
      <c r="AR653" s="50">
        <f t="shared" si="369"/>
        <v>0.50269119887707925</v>
      </c>
      <c r="AS653" s="50">
        <f t="shared" si="370"/>
        <v>0.54055772068097496</v>
      </c>
      <c r="AT653" s="50">
        <f t="shared" si="371"/>
        <v>0.77880502755497105</v>
      </c>
      <c r="AV653" s="49">
        <f t="shared" si="372"/>
        <v>0</v>
      </c>
      <c r="AW653" s="49">
        <f t="shared" si="373"/>
        <v>0</v>
      </c>
      <c r="AX653" s="49">
        <f t="shared" si="374"/>
        <v>0</v>
      </c>
      <c r="AY653" s="49">
        <f t="shared" si="375"/>
        <v>2793.3904915749463</v>
      </c>
      <c r="AZ653" s="49">
        <f t="shared" si="376"/>
        <v>0</v>
      </c>
      <c r="BA653" s="49">
        <f t="shared" si="377"/>
        <v>0</v>
      </c>
      <c r="BB653" s="49">
        <f t="shared" si="378"/>
        <v>0</v>
      </c>
      <c r="BC653" s="49">
        <f t="shared" si="379"/>
        <v>0</v>
      </c>
      <c r="BD653" s="49">
        <f t="shared" si="380"/>
        <v>0</v>
      </c>
      <c r="BE653" s="49">
        <f t="shared" si="381"/>
        <v>4074.2533803424208</v>
      </c>
      <c r="BF653" s="49">
        <f t="shared" si="382"/>
        <v>3355.1451106911818</v>
      </c>
      <c r="BG653" s="49">
        <f t="shared" si="383"/>
        <v>4561.7824424387272</v>
      </c>
      <c r="BH653" s="73">
        <f t="shared" si="384"/>
        <v>14784.571425047276</v>
      </c>
      <c r="BI653" s="49">
        <f>VLOOKUP(A653,'1_12'!B:Q,16,0)</f>
        <v>23424.840000000004</v>
      </c>
      <c r="BJ653" s="74">
        <f t="shared" si="385"/>
        <v>-8640.2685749527282</v>
      </c>
      <c r="BK653" s="50">
        <f t="shared" si="386"/>
        <v>7.5738048515546098E-3</v>
      </c>
    </row>
    <row r="654" spans="1:63" x14ac:dyDescent="0.3">
      <c r="A654" s="79" t="s">
        <v>706</v>
      </c>
      <c r="B654" s="79" t="s">
        <v>457</v>
      </c>
      <c r="C654" s="79">
        <f>VLOOKUP(B654,Площадь!D:E,2,0)</f>
        <v>39.299999999999997</v>
      </c>
      <c r="D654" s="97"/>
      <c r="E654">
        <v>31</v>
      </c>
      <c r="F654">
        <v>28</v>
      </c>
      <c r="G654">
        <v>31</v>
      </c>
      <c r="H654">
        <v>30</v>
      </c>
      <c r="I654">
        <v>31</v>
      </c>
      <c r="J654">
        <v>30</v>
      </c>
      <c r="K654">
        <v>31</v>
      </c>
      <c r="L654">
        <v>31</v>
      </c>
      <c r="M654">
        <v>30</v>
      </c>
      <c r="N654">
        <v>31</v>
      </c>
      <c r="O654">
        <v>30</v>
      </c>
      <c r="P654">
        <v>31</v>
      </c>
      <c r="Q654">
        <f t="shared" si="355"/>
        <v>365</v>
      </c>
      <c r="R654" s="113">
        <f>VLOOKUP(B654,'Общие показания'!A:H,8,0)</f>
        <v>0.26597038992777472</v>
      </c>
      <c r="S654" s="117">
        <f>VLOOKUP(B654,'Общие показания'!A:P,16,0)</f>
        <v>0.56002961007222574</v>
      </c>
      <c r="T654" s="50">
        <f t="shared" si="357"/>
        <v>0</v>
      </c>
      <c r="U654" s="50">
        <f t="shared" si="358"/>
        <v>0</v>
      </c>
      <c r="V654" s="50">
        <f t="shared" si="359"/>
        <v>0</v>
      </c>
      <c r="W654" s="50">
        <f t="shared" si="360"/>
        <v>0.26597038992777472</v>
      </c>
      <c r="X654" s="50">
        <f t="shared" si="361"/>
        <v>0</v>
      </c>
      <c r="Y654" s="50"/>
      <c r="Z654" s="50"/>
      <c r="AA654" s="50"/>
      <c r="AB654" s="50"/>
      <c r="AC654" s="50"/>
      <c r="AD654" s="50">
        <f t="shared" si="362"/>
        <v>0.21492504799677811</v>
      </c>
      <c r="AE654" s="50">
        <f t="shared" si="363"/>
        <v>0.15018717389612718</v>
      </c>
      <c r="AF654" s="50">
        <f t="shared" si="364"/>
        <v>0.19491738817932042</v>
      </c>
      <c r="AG654" s="50">
        <f t="shared" si="356"/>
        <v>0</v>
      </c>
      <c r="AI654" s="50">
        <f t="shared" si="365"/>
        <v>0</v>
      </c>
      <c r="AJ654" s="50">
        <f t="shared" si="366"/>
        <v>0</v>
      </c>
      <c r="AK654" s="50">
        <f t="shared" si="367"/>
        <v>0</v>
      </c>
      <c r="AL654" s="50">
        <f t="shared" si="368"/>
        <v>0.26434563991490334</v>
      </c>
      <c r="AR654" s="50">
        <f t="shared" si="369"/>
        <v>0.32600270818266031</v>
      </c>
      <c r="AS654" s="50">
        <f t="shared" si="370"/>
        <v>0.35055970994657282</v>
      </c>
      <c r="AT654" s="50">
        <f t="shared" si="371"/>
        <v>0.50506662678069902</v>
      </c>
      <c r="AV654" s="49">
        <f t="shared" si="372"/>
        <v>0</v>
      </c>
      <c r="AW654" s="49">
        <f t="shared" si="373"/>
        <v>0</v>
      </c>
      <c r="AX654" s="49">
        <f t="shared" si="374"/>
        <v>0</v>
      </c>
      <c r="AY654" s="49">
        <f t="shared" si="375"/>
        <v>1423.5591378684915</v>
      </c>
      <c r="AZ654" s="49">
        <f t="shared" si="376"/>
        <v>0</v>
      </c>
      <c r="BA654" s="49">
        <f t="shared" si="377"/>
        <v>0</v>
      </c>
      <c r="BB654" s="49">
        <f t="shared" si="378"/>
        <v>0</v>
      </c>
      <c r="BC654" s="49">
        <f t="shared" si="379"/>
        <v>0</v>
      </c>
      <c r="BD654" s="49">
        <f t="shared" si="380"/>
        <v>0</v>
      </c>
      <c r="BE654" s="49">
        <f t="shared" si="381"/>
        <v>1452.0448315778374</v>
      </c>
      <c r="BF654" s="49">
        <f t="shared" si="382"/>
        <v>1344.1849051119905</v>
      </c>
      <c r="BG654" s="49">
        <f t="shared" si="383"/>
        <v>1879.0090903980777</v>
      </c>
      <c r="BH654" s="73">
        <f t="shared" si="384"/>
        <v>6098.7979649563968</v>
      </c>
      <c r="BI654" s="49">
        <f>VLOOKUP(A654,'1_12'!B:Q,16,0)</f>
        <v>15191.37</v>
      </c>
      <c r="BJ654" s="74">
        <f t="shared" si="385"/>
        <v>-9092.572035043604</v>
      </c>
      <c r="BK654" s="50">
        <f t="shared" si="386"/>
        <v>4.8175883902138172E-3</v>
      </c>
    </row>
    <row r="655" spans="1:63" x14ac:dyDescent="0.3">
      <c r="A655" s="79" t="s">
        <v>606</v>
      </c>
      <c r="B655" s="79" t="s">
        <v>472</v>
      </c>
      <c r="C655" s="79">
        <f>VLOOKUP(B655,Площадь!D:E,2,0)</f>
        <v>32</v>
      </c>
      <c r="D655" s="97"/>
      <c r="E655">
        <v>31</v>
      </c>
      <c r="F655">
        <v>28</v>
      </c>
      <c r="G655">
        <v>31</v>
      </c>
      <c r="H655">
        <v>30</v>
      </c>
      <c r="I655">
        <v>31</v>
      </c>
      <c r="J655">
        <v>30</v>
      </c>
      <c r="K655">
        <v>31</v>
      </c>
      <c r="L655">
        <v>31</v>
      </c>
      <c r="M655">
        <v>30</v>
      </c>
      <c r="N655">
        <v>31</v>
      </c>
      <c r="O655">
        <v>30</v>
      </c>
      <c r="P655">
        <v>31</v>
      </c>
      <c r="Q655">
        <f t="shared" si="355"/>
        <v>365</v>
      </c>
      <c r="R655" s="113">
        <f>VLOOKUP(B655,'Общие показания'!A:H,8,0)</f>
        <v>0.21656622080633056</v>
      </c>
      <c r="S655" s="117">
        <f>VLOOKUP(B655,'Общие показания'!A:P,16,0)</f>
        <v>0.87743377919366994</v>
      </c>
      <c r="T655" s="50">
        <f t="shared" si="357"/>
        <v>0</v>
      </c>
      <c r="U655" s="50">
        <f t="shared" si="358"/>
        <v>0</v>
      </c>
      <c r="V655" s="50">
        <f t="shared" si="359"/>
        <v>0</v>
      </c>
      <c r="W655" s="50">
        <f t="shared" si="360"/>
        <v>0.21656622080633056</v>
      </c>
      <c r="X655" s="50">
        <f t="shared" si="361"/>
        <v>0</v>
      </c>
      <c r="Y655" s="50"/>
      <c r="Z655" s="50"/>
      <c r="AA655" s="50"/>
      <c r="AB655" s="50"/>
      <c r="AC655" s="50"/>
      <c r="AD655" s="50">
        <f t="shared" si="362"/>
        <v>0.33673665412597176</v>
      </c>
      <c r="AE655" s="50">
        <f t="shared" si="363"/>
        <v>0.2353077358911442</v>
      </c>
      <c r="AF655" s="50">
        <f t="shared" si="364"/>
        <v>0.30538938917655389</v>
      </c>
      <c r="AG655" s="50">
        <f t="shared" si="356"/>
        <v>0</v>
      </c>
      <c r="AI655" s="50">
        <f t="shared" si="365"/>
        <v>0</v>
      </c>
      <c r="AJ655" s="50">
        <f t="shared" si="366"/>
        <v>0</v>
      </c>
      <c r="AK655" s="50">
        <f t="shared" si="367"/>
        <v>0</v>
      </c>
      <c r="AL655" s="50">
        <f t="shared" si="368"/>
        <v>0.21524326914190603</v>
      </c>
      <c r="AR655" s="50">
        <f t="shared" si="369"/>
        <v>0.26544749775687354</v>
      </c>
      <c r="AS655" s="50">
        <f t="shared" si="370"/>
        <v>0.28544302082163692</v>
      </c>
      <c r="AT655" s="50">
        <f t="shared" si="371"/>
        <v>0.4112501795669814</v>
      </c>
      <c r="AV655" s="49">
        <f t="shared" si="372"/>
        <v>0</v>
      </c>
      <c r="AW655" s="49">
        <f t="shared" si="373"/>
        <v>0</v>
      </c>
      <c r="AX655" s="49">
        <f t="shared" si="374"/>
        <v>0</v>
      </c>
      <c r="AY655" s="49">
        <f t="shared" si="375"/>
        <v>1159.1321224374485</v>
      </c>
      <c r="AZ655" s="49">
        <f t="shared" si="376"/>
        <v>0</v>
      </c>
      <c r="BA655" s="49">
        <f t="shared" si="377"/>
        <v>0</v>
      </c>
      <c r="BB655" s="49">
        <f t="shared" si="378"/>
        <v>0</v>
      </c>
      <c r="BC655" s="49">
        <f t="shared" si="379"/>
        <v>0</v>
      </c>
      <c r="BD655" s="49">
        <f t="shared" si="380"/>
        <v>0</v>
      </c>
      <c r="BE655" s="49">
        <f t="shared" si="381"/>
        <v>1616.4790499482344</v>
      </c>
      <c r="BF655" s="49">
        <f t="shared" si="382"/>
        <v>1397.8825012895213</v>
      </c>
      <c r="BG655" s="49">
        <f t="shared" si="383"/>
        <v>1923.7185927523965</v>
      </c>
      <c r="BH655" s="73">
        <f t="shared" si="384"/>
        <v>6097.2122664276012</v>
      </c>
      <c r="BI655" s="49">
        <f>VLOOKUP(A655,'1_12'!B:Q,16,0)</f>
        <v>12369.509999999998</v>
      </c>
      <c r="BJ655" s="74">
        <f t="shared" si="385"/>
        <v>-6272.2977335723972</v>
      </c>
      <c r="BK655" s="50">
        <f t="shared" si="386"/>
        <v>5.9150624148109317E-3</v>
      </c>
    </row>
    <row r="656" spans="1:63" x14ac:dyDescent="0.3">
      <c r="A656" s="79" t="s">
        <v>1544</v>
      </c>
      <c r="B656" s="79" t="s">
        <v>419</v>
      </c>
      <c r="C656" s="79">
        <f>VLOOKUP(B656,Площадь!D:E,2,0)</f>
        <v>31.7</v>
      </c>
      <c r="D656" s="97"/>
      <c r="E656">
        <v>31</v>
      </c>
      <c r="F656">
        <v>28</v>
      </c>
      <c r="G656">
        <v>31</v>
      </c>
      <c r="H656">
        <v>30</v>
      </c>
      <c r="I656">
        <v>31</v>
      </c>
      <c r="J656">
        <v>30</v>
      </c>
      <c r="K656">
        <v>31</v>
      </c>
      <c r="L656">
        <v>31</v>
      </c>
      <c r="M656">
        <v>30</v>
      </c>
      <c r="N656">
        <v>31</v>
      </c>
      <c r="O656">
        <v>30</v>
      </c>
      <c r="P656">
        <v>31</v>
      </c>
      <c r="Q656">
        <f t="shared" si="355"/>
        <v>365</v>
      </c>
      <c r="R656" s="113">
        <f>VLOOKUP(B656,'Общие показания'!A:H,8,0)</f>
        <v>0</v>
      </c>
      <c r="S656" s="117">
        <f>VLOOKUP(B656,'Общие показания'!A:P,16,0)</f>
        <v>1.8120000000000012</v>
      </c>
      <c r="T656" s="50">
        <f t="shared" si="357"/>
        <v>0</v>
      </c>
      <c r="U656" s="50">
        <f t="shared" si="358"/>
        <v>0</v>
      </c>
      <c r="V656" s="50">
        <f t="shared" si="359"/>
        <v>0</v>
      </c>
      <c r="W656" s="50">
        <f t="shared" si="360"/>
        <v>0</v>
      </c>
      <c r="X656" s="50">
        <f t="shared" si="361"/>
        <v>0</v>
      </c>
      <c r="Y656" s="50"/>
      <c r="Z656" s="50"/>
      <c r="AA656" s="50"/>
      <c r="AB656" s="50"/>
      <c r="AC656" s="50"/>
      <c r="AD656" s="50">
        <f t="shared" si="362"/>
        <v>0.69539927883444674</v>
      </c>
      <c r="AE656" s="50">
        <f t="shared" si="363"/>
        <v>0.48593709012044106</v>
      </c>
      <c r="AF656" s="50">
        <f t="shared" si="364"/>
        <v>0.63066363104511325</v>
      </c>
      <c r="AG656" s="50">
        <f t="shared" si="356"/>
        <v>0</v>
      </c>
      <c r="AI656" s="50">
        <f t="shared" si="365"/>
        <v>0</v>
      </c>
      <c r="AJ656" s="50">
        <f t="shared" si="366"/>
        <v>0</v>
      </c>
      <c r="AK656" s="50">
        <f t="shared" si="367"/>
        <v>0</v>
      </c>
      <c r="AL656" s="50">
        <f t="shared" si="368"/>
        <v>0.21322536349370066</v>
      </c>
      <c r="AR656" s="50">
        <f t="shared" si="369"/>
        <v>0.26295892746540284</v>
      </c>
      <c r="AS656" s="50">
        <f t="shared" si="370"/>
        <v>0.28276699250143406</v>
      </c>
      <c r="AT656" s="50">
        <f t="shared" si="371"/>
        <v>0.40739470913354092</v>
      </c>
      <c r="AV656" s="49">
        <f t="shared" si="372"/>
        <v>0</v>
      </c>
      <c r="AW656" s="49">
        <f t="shared" si="373"/>
        <v>0</v>
      </c>
      <c r="AX656" s="49">
        <f t="shared" si="374"/>
        <v>0</v>
      </c>
      <c r="AY656" s="49">
        <f t="shared" si="375"/>
        <v>572.3736367479504</v>
      </c>
      <c r="AZ656" s="49">
        <f t="shared" si="376"/>
        <v>0</v>
      </c>
      <c r="BA656" s="49">
        <f t="shared" si="377"/>
        <v>0</v>
      </c>
      <c r="BB656" s="49">
        <f t="shared" si="378"/>
        <v>0</v>
      </c>
      <c r="BC656" s="49">
        <f t="shared" si="379"/>
        <v>0</v>
      </c>
      <c r="BD656" s="49">
        <f t="shared" si="380"/>
        <v>0</v>
      </c>
      <c r="BE656" s="49">
        <f t="shared" si="381"/>
        <v>2572.5784346630644</v>
      </c>
      <c r="BF656" s="49">
        <f t="shared" si="382"/>
        <v>2063.4784912268569</v>
      </c>
      <c r="BG656" s="49">
        <f t="shared" si="383"/>
        <v>2786.5222860419722</v>
      </c>
      <c r="BH656" s="73">
        <f t="shared" si="384"/>
        <v>7994.9528486798445</v>
      </c>
      <c r="BI656" s="49">
        <f>VLOOKUP(A656,'1_12'!B:Q,16,0)</f>
        <v>12253.59</v>
      </c>
      <c r="BJ656" s="74">
        <f t="shared" si="385"/>
        <v>-4258.6371513201557</v>
      </c>
      <c r="BK656" s="50">
        <f t="shared" si="386"/>
        <v>7.8295110215406919E-3</v>
      </c>
    </row>
    <row r="657" spans="1:63" x14ac:dyDescent="0.3">
      <c r="A657" s="79" t="s">
        <v>1358</v>
      </c>
      <c r="B657" s="79" t="s">
        <v>435</v>
      </c>
      <c r="C657" s="79">
        <f>VLOOKUP(B657,Площадь!D:E,2,0)</f>
        <v>39.1</v>
      </c>
      <c r="D657" s="97"/>
      <c r="E657">
        <v>31</v>
      </c>
      <c r="F657">
        <v>28</v>
      </c>
      <c r="G657">
        <v>31</v>
      </c>
      <c r="H657">
        <v>30</v>
      </c>
      <c r="I657">
        <v>31</v>
      </c>
      <c r="J657">
        <v>30</v>
      </c>
      <c r="K657">
        <v>31</v>
      </c>
      <c r="L657">
        <v>31</v>
      </c>
      <c r="M657">
        <v>30</v>
      </c>
      <c r="N657">
        <v>31</v>
      </c>
      <c r="O657">
        <v>30</v>
      </c>
      <c r="P657">
        <v>31</v>
      </c>
      <c r="Q657">
        <f t="shared" si="355"/>
        <v>365</v>
      </c>
      <c r="R657" s="113">
        <f>VLOOKUP(B657,'Общие показания'!A:H,8,0)</f>
        <v>0.3</v>
      </c>
      <c r="S657" s="117">
        <f>VLOOKUP(B657,'Общие показания'!A:P,16,0)</f>
        <v>0.75499999999999901</v>
      </c>
      <c r="T657" s="50">
        <f t="shared" si="357"/>
        <v>0</v>
      </c>
      <c r="U657" s="50">
        <f t="shared" si="358"/>
        <v>0</v>
      </c>
      <c r="V657" s="50">
        <f t="shared" si="359"/>
        <v>0</v>
      </c>
      <c r="W657" s="50">
        <f t="shared" si="360"/>
        <v>0.3</v>
      </c>
      <c r="X657" s="50">
        <f t="shared" si="361"/>
        <v>0</v>
      </c>
      <c r="Y657" s="50"/>
      <c r="Z657" s="50"/>
      <c r="AA657" s="50"/>
      <c r="AB657" s="50"/>
      <c r="AC657" s="50"/>
      <c r="AD657" s="50">
        <f t="shared" si="362"/>
        <v>0.28974969951435225</v>
      </c>
      <c r="AE657" s="50">
        <f t="shared" si="363"/>
        <v>0.20247378755018339</v>
      </c>
      <c r="AF657" s="50">
        <f t="shared" si="364"/>
        <v>0.26277651293546334</v>
      </c>
      <c r="AG657" s="50">
        <f t="shared" si="356"/>
        <v>0</v>
      </c>
      <c r="AI657" s="50">
        <f t="shared" si="365"/>
        <v>0</v>
      </c>
      <c r="AJ657" s="50">
        <f t="shared" si="366"/>
        <v>0</v>
      </c>
      <c r="AK657" s="50">
        <f t="shared" si="367"/>
        <v>0</v>
      </c>
      <c r="AL657" s="50">
        <f t="shared" si="368"/>
        <v>0.26300036948276645</v>
      </c>
      <c r="AR657" s="50">
        <f t="shared" si="369"/>
        <v>0.32434366132167985</v>
      </c>
      <c r="AS657" s="50">
        <f t="shared" si="370"/>
        <v>0.34877569106643763</v>
      </c>
      <c r="AT657" s="50">
        <f t="shared" si="371"/>
        <v>0.50249631315840537</v>
      </c>
      <c r="AV657" s="49">
        <f t="shared" si="372"/>
        <v>0</v>
      </c>
      <c r="AW657" s="49">
        <f t="shared" si="373"/>
        <v>0</v>
      </c>
      <c r="AX657" s="49">
        <f t="shared" si="374"/>
        <v>0</v>
      </c>
      <c r="AY657" s="49">
        <f t="shared" si="375"/>
        <v>1511.295671824759</v>
      </c>
      <c r="AZ657" s="49">
        <f t="shared" si="376"/>
        <v>0</v>
      </c>
      <c r="BA657" s="49">
        <f t="shared" si="377"/>
        <v>0</v>
      </c>
      <c r="BB657" s="49">
        <f t="shared" si="378"/>
        <v>0</v>
      </c>
      <c r="BC657" s="49">
        <f t="shared" si="379"/>
        <v>0</v>
      </c>
      <c r="BD657" s="49">
        <f t="shared" si="380"/>
        <v>0</v>
      </c>
      <c r="BE657" s="49">
        <f t="shared" si="381"/>
        <v>1648.4476540938115</v>
      </c>
      <c r="BF657" s="49">
        <f t="shared" si="382"/>
        <v>1479.7520504193128</v>
      </c>
      <c r="BG657" s="49">
        <f t="shared" si="383"/>
        <v>2054.2677634533375</v>
      </c>
      <c r="BH657" s="73">
        <f t="shared" si="384"/>
        <v>6693.763139791221</v>
      </c>
      <c r="BI657" s="49">
        <f>VLOOKUP(A657,'1_12'!B:Q,16,0)</f>
        <v>15114.06</v>
      </c>
      <c r="BJ657" s="74">
        <f t="shared" si="385"/>
        <v>-8420.2968602087785</v>
      </c>
      <c r="BK657" s="50">
        <f t="shared" si="386"/>
        <v>5.3146121803693269E-3</v>
      </c>
    </row>
    <row r="658" spans="1:63" x14ac:dyDescent="0.3">
      <c r="A658" s="79" t="s">
        <v>1545</v>
      </c>
      <c r="B658" s="79" t="s">
        <v>464</v>
      </c>
      <c r="C658" s="79">
        <f>VLOOKUP(B658,Площадь!D:E,2,0)</f>
        <v>61.7</v>
      </c>
      <c r="D658" s="97"/>
      <c r="E658">
        <v>31</v>
      </c>
      <c r="F658">
        <v>28</v>
      </c>
      <c r="G658">
        <v>31</v>
      </c>
      <c r="H658">
        <v>30</v>
      </c>
      <c r="I658">
        <v>31</v>
      </c>
      <c r="J658">
        <v>30</v>
      </c>
      <c r="K658">
        <v>31</v>
      </c>
      <c r="L658">
        <v>31</v>
      </c>
      <c r="M658">
        <v>30</v>
      </c>
      <c r="N658">
        <v>31</v>
      </c>
      <c r="O658">
        <v>30</v>
      </c>
      <c r="P658">
        <v>31</v>
      </c>
      <c r="Q658">
        <f t="shared" si="355"/>
        <v>365</v>
      </c>
      <c r="R658" s="113">
        <f>VLOOKUP(B658,'Общие показания'!A:H,8,0)</f>
        <v>0.41756674449220615</v>
      </c>
      <c r="S658" s="117">
        <f>VLOOKUP(B658,'Общие показания'!A:P,16,0)</f>
        <v>2.466433255507793</v>
      </c>
      <c r="T658" s="50">
        <f t="shared" si="357"/>
        <v>0</v>
      </c>
      <c r="U658" s="50">
        <f t="shared" si="358"/>
        <v>0</v>
      </c>
      <c r="V658" s="50">
        <f t="shared" si="359"/>
        <v>0</v>
      </c>
      <c r="W658" s="50">
        <f t="shared" si="360"/>
        <v>0.41756674449220615</v>
      </c>
      <c r="X658" s="50">
        <f t="shared" si="361"/>
        <v>0</v>
      </c>
      <c r="Y658" s="50"/>
      <c r="Z658" s="50"/>
      <c r="AA658" s="50"/>
      <c r="AB658" s="50"/>
      <c r="AC658" s="50"/>
      <c r="AD658" s="50">
        <f t="shared" si="362"/>
        <v>0.94655403265640992</v>
      </c>
      <c r="AE658" s="50">
        <f t="shared" si="363"/>
        <v>0.66144116951310294</v>
      </c>
      <c r="AF658" s="50">
        <f t="shared" si="364"/>
        <v>0.85843805333828005</v>
      </c>
      <c r="AG658" s="50">
        <f t="shared" si="356"/>
        <v>0</v>
      </c>
      <c r="AI658" s="50">
        <f t="shared" si="365"/>
        <v>0</v>
      </c>
      <c r="AJ658" s="50">
        <f t="shared" si="366"/>
        <v>0</v>
      </c>
      <c r="AK658" s="50">
        <f t="shared" si="367"/>
        <v>0</v>
      </c>
      <c r="AL658" s="50">
        <f t="shared" si="368"/>
        <v>0.41501592831423756</v>
      </c>
      <c r="AR658" s="50">
        <f t="shared" si="369"/>
        <v>0.51181595661247181</v>
      </c>
      <c r="AS658" s="50">
        <f t="shared" si="370"/>
        <v>0.55036982452171868</v>
      </c>
      <c r="AT658" s="50">
        <f t="shared" si="371"/>
        <v>0.79294175247758603</v>
      </c>
      <c r="AV658" s="49">
        <f t="shared" si="372"/>
        <v>0</v>
      </c>
      <c r="AW658" s="49">
        <f t="shared" si="373"/>
        <v>0</v>
      </c>
      <c r="AX658" s="49">
        <f t="shared" si="374"/>
        <v>0</v>
      </c>
      <c r="AY658" s="49">
        <f t="shared" si="375"/>
        <v>2234.9516235747055</v>
      </c>
      <c r="AZ658" s="49">
        <f t="shared" si="376"/>
        <v>0</v>
      </c>
      <c r="BA658" s="49">
        <f t="shared" si="377"/>
        <v>0</v>
      </c>
      <c r="BB658" s="49">
        <f t="shared" si="378"/>
        <v>0</v>
      </c>
      <c r="BC658" s="49">
        <f t="shared" si="379"/>
        <v>0</v>
      </c>
      <c r="BD658" s="49">
        <f t="shared" si="380"/>
        <v>0</v>
      </c>
      <c r="BE658" s="49">
        <f t="shared" si="381"/>
        <v>3914.7900643938156</v>
      </c>
      <c r="BF658" s="49">
        <f t="shared" si="382"/>
        <v>3252.9369599473139</v>
      </c>
      <c r="BG658" s="49">
        <f t="shared" si="383"/>
        <v>4432.8978955398779</v>
      </c>
      <c r="BH658" s="73">
        <f t="shared" si="384"/>
        <v>13835.576543455712</v>
      </c>
      <c r="BI658" s="49">
        <f>VLOOKUP(A658,'1_12'!B:Q,16,0)</f>
        <v>23850</v>
      </c>
      <c r="BJ658" s="74">
        <f t="shared" si="385"/>
        <v>-10014.423456544288</v>
      </c>
      <c r="BK658" s="50">
        <f t="shared" si="386"/>
        <v>6.9612958697001801E-3</v>
      </c>
    </row>
    <row r="659" spans="1:63" x14ac:dyDescent="0.3">
      <c r="A659" s="79" t="s">
        <v>2368</v>
      </c>
      <c r="B659" s="79" t="s">
        <v>247</v>
      </c>
      <c r="C659" s="79">
        <f>VLOOKUP(B659,Площадь!D:E,2,0)</f>
        <v>78.400000000000006</v>
      </c>
      <c r="D659" s="97"/>
      <c r="E659">
        <v>31</v>
      </c>
      <c r="F659">
        <v>28</v>
      </c>
      <c r="G659">
        <v>31</v>
      </c>
      <c r="H659">
        <v>30</v>
      </c>
      <c r="I659">
        <v>31</v>
      </c>
      <c r="J659">
        <v>30</v>
      </c>
      <c r="K659">
        <v>31</v>
      </c>
      <c r="L659">
        <v>31</v>
      </c>
      <c r="M659">
        <v>30</v>
      </c>
      <c r="N659">
        <v>31</v>
      </c>
      <c r="O659">
        <v>30</v>
      </c>
      <c r="P659">
        <v>31</v>
      </c>
      <c r="Q659">
        <f t="shared" si="355"/>
        <v>365</v>
      </c>
      <c r="R659" s="113">
        <f>VLOOKUP(B659,'Общие показания'!A:H,8,0)</f>
        <v>0.53058724097550991</v>
      </c>
      <c r="S659" s="117">
        <f>VLOOKUP(B659,'Общие показания'!A:P,16,0)</f>
        <v>2.6834127590244883</v>
      </c>
      <c r="T659" s="50">
        <f t="shared" si="357"/>
        <v>0</v>
      </c>
      <c r="U659" s="50">
        <f t="shared" si="358"/>
        <v>0</v>
      </c>
      <c r="V659" s="50">
        <f t="shared" si="359"/>
        <v>0</v>
      </c>
      <c r="W659" s="50">
        <f t="shared" si="360"/>
        <v>0.53058724097550991</v>
      </c>
      <c r="X659" s="50">
        <f t="shared" si="361"/>
        <v>0</v>
      </c>
      <c r="Y659" s="50"/>
      <c r="Z659" s="50"/>
      <c r="AA659" s="50"/>
      <c r="AB659" s="50"/>
      <c r="AC659" s="50"/>
      <c r="AD659" s="50">
        <f t="shared" si="362"/>
        <v>1.0298252193381794</v>
      </c>
      <c r="AE659" s="50">
        <f t="shared" si="363"/>
        <v>0.71963012566910778</v>
      </c>
      <c r="AF659" s="50">
        <f t="shared" si="364"/>
        <v>0.933957414017201</v>
      </c>
      <c r="AG659" s="50">
        <f t="shared" si="356"/>
        <v>0</v>
      </c>
      <c r="AI659" s="50">
        <f t="shared" si="365"/>
        <v>0</v>
      </c>
      <c r="AJ659" s="50">
        <f t="shared" si="366"/>
        <v>0</v>
      </c>
      <c r="AK659" s="50">
        <f t="shared" si="367"/>
        <v>0</v>
      </c>
      <c r="AL659" s="50">
        <f t="shared" si="368"/>
        <v>0.52734600939766985</v>
      </c>
      <c r="AR659" s="50">
        <f t="shared" si="369"/>
        <v>0.65034636950434022</v>
      </c>
      <c r="AS659" s="50">
        <f t="shared" si="370"/>
        <v>0.6993354010130105</v>
      </c>
      <c r="AT659" s="50">
        <f t="shared" si="371"/>
        <v>1.0075629399391044</v>
      </c>
      <c r="AV659" s="49">
        <f t="shared" si="372"/>
        <v>0</v>
      </c>
      <c r="AW659" s="49">
        <f t="shared" si="373"/>
        <v>0</v>
      </c>
      <c r="AX659" s="49">
        <f t="shared" si="374"/>
        <v>0</v>
      </c>
      <c r="AY659" s="49">
        <f t="shared" si="375"/>
        <v>2839.8736999717489</v>
      </c>
      <c r="AZ659" s="49">
        <f t="shared" si="376"/>
        <v>0</v>
      </c>
      <c r="BA659" s="49">
        <f t="shared" si="377"/>
        <v>0</v>
      </c>
      <c r="BB659" s="49">
        <f t="shared" si="378"/>
        <v>0</v>
      </c>
      <c r="BC659" s="49">
        <f t="shared" si="379"/>
        <v>0</v>
      </c>
      <c r="BD659" s="49">
        <f t="shared" si="380"/>
        <v>0</v>
      </c>
      <c r="BE659" s="49">
        <f t="shared" si="381"/>
        <v>4510.185406225306</v>
      </c>
      <c r="BF659" s="49">
        <f t="shared" si="382"/>
        <v>3809.0143012044114</v>
      </c>
      <c r="BG659" s="49">
        <f t="shared" si="383"/>
        <v>5211.7395773461476</v>
      </c>
      <c r="BH659" s="73">
        <f t="shared" si="384"/>
        <v>16370.812984747616</v>
      </c>
      <c r="BI659" s="49">
        <f>VLOOKUP(A659,'1_12'!B:Q,16,0)</f>
        <v>30305.340000000011</v>
      </c>
      <c r="BJ659" s="74">
        <f t="shared" si="385"/>
        <v>-13934.527015252395</v>
      </c>
      <c r="BK659" s="50">
        <f t="shared" si="386"/>
        <v>6.4823455780762358E-3</v>
      </c>
    </row>
    <row r="660" spans="1:63" x14ac:dyDescent="0.3">
      <c r="A660" s="79" t="s">
        <v>1479</v>
      </c>
      <c r="B660" s="79" t="s">
        <v>481</v>
      </c>
      <c r="C660" s="79">
        <f>VLOOKUP(B660,Площадь!D:E,2,0)</f>
        <v>32.5</v>
      </c>
      <c r="D660" s="97"/>
      <c r="E660">
        <v>31</v>
      </c>
      <c r="F660">
        <v>28</v>
      </c>
      <c r="G660">
        <v>31</v>
      </c>
      <c r="H660">
        <v>30</v>
      </c>
      <c r="I660">
        <v>31</v>
      </c>
      <c r="J660">
        <v>30</v>
      </c>
      <c r="K660">
        <v>31</v>
      </c>
      <c r="L660">
        <v>31</v>
      </c>
      <c r="M660">
        <v>30</v>
      </c>
      <c r="N660">
        <v>31</v>
      </c>
      <c r="O660">
        <v>30</v>
      </c>
      <c r="P660">
        <v>31</v>
      </c>
      <c r="Q660">
        <f t="shared" si="355"/>
        <v>365</v>
      </c>
      <c r="R660" s="113">
        <f>VLOOKUP(B660,'Общие показания'!A:H,8,0)</f>
        <v>0.21995006800642947</v>
      </c>
      <c r="S660" s="117">
        <f>VLOOKUP(B660,'Общие показания'!A:P,16,0)</f>
        <v>1.2840499319935699</v>
      </c>
      <c r="T660" s="50">
        <f t="shared" si="357"/>
        <v>0</v>
      </c>
      <c r="U660" s="50">
        <f t="shared" si="358"/>
        <v>0</v>
      </c>
      <c r="V660" s="50">
        <f t="shared" si="359"/>
        <v>0</v>
      </c>
      <c r="W660" s="50">
        <f t="shared" si="360"/>
        <v>0.21995006800642947</v>
      </c>
      <c r="X660" s="50">
        <f t="shared" si="361"/>
        <v>0</v>
      </c>
      <c r="Y660" s="50"/>
      <c r="Z660" s="50"/>
      <c r="AA660" s="50"/>
      <c r="AB660" s="50"/>
      <c r="AC660" s="50"/>
      <c r="AD660" s="50">
        <f t="shared" si="362"/>
        <v>0.49278553901531358</v>
      </c>
      <c r="AE660" s="50">
        <f t="shared" si="363"/>
        <v>0.3443529180586673</v>
      </c>
      <c r="AF660" s="50">
        <f t="shared" si="364"/>
        <v>0.44691147491958888</v>
      </c>
      <c r="AG660" s="50">
        <f t="shared" si="356"/>
        <v>0</v>
      </c>
      <c r="AI660" s="50">
        <f t="shared" si="365"/>
        <v>0</v>
      </c>
      <c r="AJ660" s="50">
        <f t="shared" si="366"/>
        <v>0</v>
      </c>
      <c r="AK660" s="50">
        <f t="shared" si="367"/>
        <v>0</v>
      </c>
      <c r="AL660" s="50">
        <f t="shared" si="368"/>
        <v>0.21860644522224831</v>
      </c>
      <c r="AR660" s="50">
        <f t="shared" si="369"/>
        <v>0.2695951149093247</v>
      </c>
      <c r="AS660" s="50">
        <f t="shared" si="370"/>
        <v>0.28990306802197502</v>
      </c>
      <c r="AT660" s="50">
        <f t="shared" si="371"/>
        <v>0.41767596362271547</v>
      </c>
      <c r="AV660" s="49">
        <f t="shared" si="372"/>
        <v>0</v>
      </c>
      <c r="AW660" s="49">
        <f t="shared" si="373"/>
        <v>0</v>
      </c>
      <c r="AX660" s="49">
        <f t="shared" si="374"/>
        <v>0</v>
      </c>
      <c r="AY660" s="49">
        <f t="shared" si="375"/>
        <v>1177.2435618505335</v>
      </c>
      <c r="AZ660" s="49">
        <f t="shared" si="376"/>
        <v>0</v>
      </c>
      <c r="BA660" s="49">
        <f t="shared" si="377"/>
        <v>0</v>
      </c>
      <c r="BB660" s="49">
        <f t="shared" si="378"/>
        <v>0</v>
      </c>
      <c r="BC660" s="49">
        <f t="shared" si="379"/>
        <v>0</v>
      </c>
      <c r="BD660" s="49">
        <f t="shared" si="380"/>
        <v>0</v>
      </c>
      <c r="BE660" s="49">
        <f t="shared" si="381"/>
        <v>2046.5041321691422</v>
      </c>
      <c r="BF660" s="49">
        <f t="shared" si="382"/>
        <v>1702.571398795433</v>
      </c>
      <c r="BG660" s="49">
        <f t="shared" si="383"/>
        <v>2320.8639365254203</v>
      </c>
      <c r="BH660" s="73">
        <f t="shared" si="384"/>
        <v>7247.1830293405292</v>
      </c>
      <c r="BI660" s="49">
        <f>VLOOKUP(A660,'1_12'!B:Q,16,0)</f>
        <v>12562.829999999998</v>
      </c>
      <c r="BJ660" s="74">
        <f t="shared" si="385"/>
        <v>-5315.6469706594689</v>
      </c>
      <c r="BK660" s="50">
        <f t="shared" si="386"/>
        <v>6.9225143378878517E-3</v>
      </c>
    </row>
    <row r="661" spans="1:63" x14ac:dyDescent="0.3">
      <c r="A661" s="79" t="s">
        <v>2217</v>
      </c>
      <c r="B661" s="79" t="s">
        <v>469</v>
      </c>
      <c r="C661" s="79">
        <f>VLOOKUP(B661,Площадь!D:E,2,0)</f>
        <v>33.6</v>
      </c>
      <c r="D661" s="97"/>
      <c r="E661">
        <v>31</v>
      </c>
      <c r="F661">
        <v>28</v>
      </c>
      <c r="G661">
        <v>31</v>
      </c>
      <c r="H661">
        <v>30</v>
      </c>
      <c r="I661">
        <v>31</v>
      </c>
      <c r="J661">
        <v>30</v>
      </c>
      <c r="K661">
        <v>31</v>
      </c>
      <c r="L661">
        <v>31</v>
      </c>
      <c r="M661">
        <v>30</v>
      </c>
      <c r="N661">
        <v>31</v>
      </c>
      <c r="O661">
        <v>30</v>
      </c>
      <c r="P661">
        <v>31</v>
      </c>
      <c r="Q661">
        <f t="shared" si="355"/>
        <v>365</v>
      </c>
      <c r="R661" s="113">
        <f>VLOOKUP(B661,'Общие показания'!A:H,8,0)</f>
        <v>0.2273945318466471</v>
      </c>
      <c r="S661" s="117">
        <f>VLOOKUP(B661,'Общие показания'!A:P,16,0)</f>
        <v>1.5106054681533534</v>
      </c>
      <c r="T661" s="50">
        <f t="shared" si="357"/>
        <v>0</v>
      </c>
      <c r="U661" s="50">
        <f t="shared" si="358"/>
        <v>0</v>
      </c>
      <c r="V661" s="50">
        <f t="shared" si="359"/>
        <v>0</v>
      </c>
      <c r="W661" s="50">
        <f t="shared" si="360"/>
        <v>0.2273945318466471</v>
      </c>
      <c r="X661" s="50">
        <f t="shared" si="361"/>
        <v>0</v>
      </c>
      <c r="Y661" s="50"/>
      <c r="Z661" s="50"/>
      <c r="AA661" s="50"/>
      <c r="AB661" s="50"/>
      <c r="AC661" s="50"/>
      <c r="AD661" s="50">
        <f t="shared" si="362"/>
        <v>0.57973176222804257</v>
      </c>
      <c r="AE661" s="50">
        <f t="shared" si="363"/>
        <v>0.40510994785566595</v>
      </c>
      <c r="AF661" s="50">
        <f t="shared" si="364"/>
        <v>0.52576375806964482</v>
      </c>
      <c r="AG661" s="50">
        <f t="shared" si="356"/>
        <v>0</v>
      </c>
      <c r="AI661" s="50">
        <f t="shared" si="365"/>
        <v>0</v>
      </c>
      <c r="AJ661" s="50">
        <f t="shared" si="366"/>
        <v>0</v>
      </c>
      <c r="AK661" s="50">
        <f t="shared" si="367"/>
        <v>0</v>
      </c>
      <c r="AL661" s="50">
        <f t="shared" si="368"/>
        <v>0.22600543259900133</v>
      </c>
      <c r="AR661" s="50">
        <f t="shared" si="369"/>
        <v>0.2787198726447172</v>
      </c>
      <c r="AS661" s="50">
        <f t="shared" si="370"/>
        <v>0.29971517186271879</v>
      </c>
      <c r="AT661" s="50">
        <f t="shared" si="371"/>
        <v>0.4318126885453305</v>
      </c>
      <c r="AV661" s="49">
        <f t="shared" si="372"/>
        <v>0</v>
      </c>
      <c r="AW661" s="49">
        <f t="shared" si="373"/>
        <v>0</v>
      </c>
      <c r="AX661" s="49">
        <f t="shared" si="374"/>
        <v>0</v>
      </c>
      <c r="AY661" s="49">
        <f t="shared" si="375"/>
        <v>1217.088728559321</v>
      </c>
      <c r="AZ661" s="49">
        <f t="shared" si="376"/>
        <v>0</v>
      </c>
      <c r="BA661" s="49">
        <f t="shared" si="377"/>
        <v>0</v>
      </c>
      <c r="BB661" s="49">
        <f t="shared" si="378"/>
        <v>0</v>
      </c>
      <c r="BC661" s="49">
        <f t="shared" si="379"/>
        <v>0</v>
      </c>
      <c r="BD661" s="49">
        <f t="shared" si="380"/>
        <v>0</v>
      </c>
      <c r="BE661" s="49">
        <f t="shared" si="381"/>
        <v>2304.3932305870417</v>
      </c>
      <c r="BF661" s="49">
        <f t="shared" si="382"/>
        <v>1892.0043583672434</v>
      </c>
      <c r="BG661" s="49">
        <f t="shared" si="383"/>
        <v>2570.4799102353754</v>
      </c>
      <c r="BH661" s="73">
        <f t="shared" si="384"/>
        <v>7983.9662277489815</v>
      </c>
      <c r="BI661" s="49">
        <f>VLOOKUP(A661,'1_12'!B:Q,16,0)</f>
        <v>12987.990000000002</v>
      </c>
      <c r="BJ661" s="74">
        <f t="shared" si="385"/>
        <v>-5004.0237722510201</v>
      </c>
      <c r="BK661" s="50">
        <f t="shared" si="386"/>
        <v>7.3766199544934722E-3</v>
      </c>
    </row>
    <row r="662" spans="1:63" x14ac:dyDescent="0.3">
      <c r="A662" s="79" t="s">
        <v>1516</v>
      </c>
      <c r="B662" s="79" t="s">
        <v>473</v>
      </c>
      <c r="C662" s="79">
        <f>VLOOKUP(B662,Площадь!D:E,2,0)</f>
        <v>60.6</v>
      </c>
      <c r="D662" s="97"/>
      <c r="E662">
        <v>31</v>
      </c>
      <c r="F662">
        <v>28</v>
      </c>
      <c r="G662">
        <v>31</v>
      </c>
      <c r="H662">
        <v>30</v>
      </c>
      <c r="I662">
        <v>31</v>
      </c>
      <c r="J662">
        <v>30</v>
      </c>
      <c r="K662">
        <v>31</v>
      </c>
      <c r="L662">
        <v>31</v>
      </c>
      <c r="M662">
        <v>30</v>
      </c>
      <c r="N662">
        <v>31</v>
      </c>
      <c r="O662">
        <v>30</v>
      </c>
      <c r="P662">
        <v>31</v>
      </c>
      <c r="Q662">
        <f t="shared" si="355"/>
        <v>365</v>
      </c>
      <c r="R662" s="113">
        <f>VLOOKUP(B662,'Общие показания'!A:H,8,0)</f>
        <v>0.41012228065198852</v>
      </c>
      <c r="S662" s="117">
        <f>VLOOKUP(B662,'Общие показания'!A:P,16,0)</f>
        <v>3.1198777193480112</v>
      </c>
      <c r="T662" s="50">
        <f t="shared" si="357"/>
        <v>0</v>
      </c>
      <c r="U662" s="50">
        <f t="shared" si="358"/>
        <v>0</v>
      </c>
      <c r="V662" s="50">
        <f t="shared" si="359"/>
        <v>0</v>
      </c>
      <c r="W662" s="50">
        <f t="shared" si="360"/>
        <v>0.41012228065198852</v>
      </c>
      <c r="X662" s="50">
        <f t="shared" si="361"/>
        <v>0</v>
      </c>
      <c r="Y662" s="50"/>
      <c r="Z662" s="50"/>
      <c r="AA662" s="50"/>
      <c r="AB662" s="50"/>
      <c r="AC662" s="50"/>
      <c r="AD662" s="50">
        <f t="shared" si="362"/>
        <v>1.1973293135133907</v>
      </c>
      <c r="AE662" s="50">
        <f t="shared" si="363"/>
        <v>0.83668007752294127</v>
      </c>
      <c r="AF662" s="50">
        <f t="shared" si="364"/>
        <v>1.085868328311679</v>
      </c>
      <c r="AG662" s="50">
        <f t="shared" si="356"/>
        <v>0</v>
      </c>
      <c r="AI662" s="50">
        <f t="shared" si="365"/>
        <v>0</v>
      </c>
      <c r="AJ662" s="50">
        <f t="shared" si="366"/>
        <v>0</v>
      </c>
      <c r="AK662" s="50">
        <f t="shared" si="367"/>
        <v>0</v>
      </c>
      <c r="AL662" s="50">
        <f t="shared" si="368"/>
        <v>0.40761694093748457</v>
      </c>
      <c r="AR662" s="50">
        <f t="shared" si="369"/>
        <v>0.50269119887707925</v>
      </c>
      <c r="AS662" s="50">
        <f t="shared" si="370"/>
        <v>0.54055772068097496</v>
      </c>
      <c r="AT662" s="50">
        <f t="shared" si="371"/>
        <v>0.77880502755497105</v>
      </c>
      <c r="AV662" s="49">
        <f t="shared" si="372"/>
        <v>0</v>
      </c>
      <c r="AW662" s="49">
        <f t="shared" si="373"/>
        <v>0</v>
      </c>
      <c r="AX662" s="49">
        <f t="shared" si="374"/>
        <v>0</v>
      </c>
      <c r="AY662" s="49">
        <f t="shared" si="375"/>
        <v>2195.1064568659181</v>
      </c>
      <c r="AZ662" s="49">
        <f t="shared" si="376"/>
        <v>0</v>
      </c>
      <c r="BA662" s="49">
        <f t="shared" si="377"/>
        <v>0</v>
      </c>
      <c r="BB662" s="49">
        <f t="shared" si="378"/>
        <v>0</v>
      </c>
      <c r="BC662" s="49">
        <f t="shared" si="379"/>
        <v>0</v>
      </c>
      <c r="BD662" s="49">
        <f t="shared" si="380"/>
        <v>0</v>
      </c>
      <c r="BE662" s="49">
        <f t="shared" si="381"/>
        <v>4563.4670626404823</v>
      </c>
      <c r="BF662" s="49">
        <f t="shared" si="382"/>
        <v>3697.0020559866653</v>
      </c>
      <c r="BG662" s="49">
        <f t="shared" si="383"/>
        <v>5005.454569554201</v>
      </c>
      <c r="BH662" s="73">
        <f t="shared" si="384"/>
        <v>15461.030145047265</v>
      </c>
      <c r="BI662" s="49">
        <f>VLOOKUP(A662,'1_12'!B:Q,16,0)</f>
        <v>23424.840000000004</v>
      </c>
      <c r="BJ662" s="74">
        <f t="shared" si="385"/>
        <v>-7963.8098549527385</v>
      </c>
      <c r="BK662" s="50">
        <f t="shared" si="386"/>
        <v>7.9203395050199514E-3</v>
      </c>
    </row>
    <row r="663" spans="1:63" x14ac:dyDescent="0.3">
      <c r="A663" s="79" t="s">
        <v>624</v>
      </c>
      <c r="B663" s="79" t="s">
        <v>485</v>
      </c>
      <c r="C663" s="79">
        <f>VLOOKUP(B663,Площадь!D:E,2,0)</f>
        <v>39.299999999999997</v>
      </c>
      <c r="D663" s="97"/>
      <c r="E663">
        <v>31</v>
      </c>
      <c r="F663">
        <v>28</v>
      </c>
      <c r="G663">
        <v>31</v>
      </c>
      <c r="H663">
        <v>30</v>
      </c>
      <c r="I663">
        <v>31</v>
      </c>
      <c r="J663">
        <v>30</v>
      </c>
      <c r="K663">
        <v>31</v>
      </c>
      <c r="L663">
        <v>31</v>
      </c>
      <c r="M663">
        <v>30</v>
      </c>
      <c r="N663">
        <v>31</v>
      </c>
      <c r="O663">
        <v>30</v>
      </c>
      <c r="P663">
        <v>31</v>
      </c>
      <c r="Q663">
        <f t="shared" si="355"/>
        <v>365</v>
      </c>
      <c r="R663" s="113">
        <f>VLOOKUP(B663,'Общие показания'!A:H,8,0)</f>
        <v>0</v>
      </c>
      <c r="S663" s="117">
        <f>VLOOKUP(B663,'Общие показания'!A:P,16,0)</f>
        <v>0.61900000000000022</v>
      </c>
      <c r="T663" s="50">
        <f t="shared" si="357"/>
        <v>0</v>
      </c>
      <c r="U663" s="50">
        <f t="shared" si="358"/>
        <v>0</v>
      </c>
      <c r="V663" s="50">
        <f t="shared" si="359"/>
        <v>0</v>
      </c>
      <c r="W663" s="50">
        <f t="shared" si="360"/>
        <v>0</v>
      </c>
      <c r="X663" s="50">
        <f t="shared" si="361"/>
        <v>0</v>
      </c>
      <c r="Y663" s="50"/>
      <c r="Z663" s="50"/>
      <c r="AA663" s="50"/>
      <c r="AB663" s="50"/>
      <c r="AC663" s="50"/>
      <c r="AD663" s="50">
        <f t="shared" si="362"/>
        <v>0.23755637615812494</v>
      </c>
      <c r="AE663" s="50">
        <f t="shared" si="363"/>
        <v>0.16600168807094531</v>
      </c>
      <c r="AF663" s="50">
        <f t="shared" si="364"/>
        <v>0.2154419357709299</v>
      </c>
      <c r="AG663" s="50">
        <f t="shared" si="356"/>
        <v>0</v>
      </c>
      <c r="AI663" s="50">
        <f t="shared" si="365"/>
        <v>0</v>
      </c>
      <c r="AJ663" s="50">
        <f t="shared" si="366"/>
        <v>0</v>
      </c>
      <c r="AK663" s="50">
        <f t="shared" si="367"/>
        <v>0</v>
      </c>
      <c r="AL663" s="50">
        <f t="shared" si="368"/>
        <v>0.26434563991490334</v>
      </c>
      <c r="AR663" s="50">
        <f t="shared" si="369"/>
        <v>0.32600270818266031</v>
      </c>
      <c r="AS663" s="50">
        <f t="shared" si="370"/>
        <v>0.35055970994657282</v>
      </c>
      <c r="AT663" s="50">
        <f t="shared" si="371"/>
        <v>0.50506662678069902</v>
      </c>
      <c r="AV663" s="49">
        <f t="shared" si="372"/>
        <v>0</v>
      </c>
      <c r="AW663" s="49">
        <f t="shared" si="373"/>
        <v>0</v>
      </c>
      <c r="AX663" s="49">
        <f t="shared" si="374"/>
        <v>0</v>
      </c>
      <c r="AY663" s="49">
        <f t="shared" si="375"/>
        <v>709.59886196196999</v>
      </c>
      <c r="AZ663" s="49">
        <f t="shared" si="376"/>
        <v>0</v>
      </c>
      <c r="BA663" s="49">
        <f t="shared" si="377"/>
        <v>0</v>
      </c>
      <c r="BB663" s="49">
        <f t="shared" si="378"/>
        <v>0</v>
      </c>
      <c r="BC663" s="49">
        <f t="shared" si="379"/>
        <v>0</v>
      </c>
      <c r="BD663" s="49">
        <f t="shared" si="380"/>
        <v>0</v>
      </c>
      <c r="BE663" s="49">
        <f t="shared" si="381"/>
        <v>1512.7954636410304</v>
      </c>
      <c r="BF663" s="49">
        <f t="shared" si="382"/>
        <v>1386.6367543823051</v>
      </c>
      <c r="BG663" s="49">
        <f t="shared" si="383"/>
        <v>1934.1043649710909</v>
      </c>
      <c r="BH663" s="73">
        <f t="shared" si="384"/>
        <v>5543.1354449563969</v>
      </c>
      <c r="BI663" s="49">
        <f>VLOOKUP(A663,'1_12'!B:Q,16,0)</f>
        <v>15191.37</v>
      </c>
      <c r="BJ663" s="74">
        <f t="shared" si="385"/>
        <v>-9648.2345550436039</v>
      </c>
      <c r="BK663" s="50">
        <f t="shared" si="386"/>
        <v>4.3786570925038936E-3</v>
      </c>
    </row>
    <row r="664" spans="1:63" x14ac:dyDescent="0.3">
      <c r="A664" s="79" t="s">
        <v>1942</v>
      </c>
      <c r="B664" s="79" t="s">
        <v>497</v>
      </c>
      <c r="C664" s="79">
        <f>VLOOKUP(B664,Площадь!D:E,2,0)</f>
        <v>32</v>
      </c>
      <c r="D664" s="97"/>
      <c r="E664">
        <v>31</v>
      </c>
      <c r="F664">
        <v>28</v>
      </c>
      <c r="G664">
        <v>31</v>
      </c>
      <c r="H664">
        <v>30</v>
      </c>
      <c r="I664">
        <v>31</v>
      </c>
      <c r="J664">
        <v>30</v>
      </c>
      <c r="K664">
        <v>31</v>
      </c>
      <c r="L664">
        <v>31</v>
      </c>
      <c r="M664">
        <v>30</v>
      </c>
      <c r="N664">
        <v>31</v>
      </c>
      <c r="O664">
        <v>30</v>
      </c>
      <c r="P664">
        <v>31</v>
      </c>
      <c r="Q664">
        <f t="shared" si="355"/>
        <v>365</v>
      </c>
      <c r="R664" s="113">
        <f>VLOOKUP(B664,'Общие показания'!A:H,8,0)</f>
        <v>0.21656622080633056</v>
      </c>
      <c r="S664" s="117">
        <f>VLOOKUP(B664,'Общие показания'!A:P,16,0)</f>
        <v>1.4754337791936694</v>
      </c>
      <c r="T664" s="50">
        <f t="shared" si="357"/>
        <v>0</v>
      </c>
      <c r="U664" s="50">
        <f t="shared" si="358"/>
        <v>0</v>
      </c>
      <c r="V664" s="50">
        <f t="shared" si="359"/>
        <v>0</v>
      </c>
      <c r="W664" s="50">
        <f t="shared" si="360"/>
        <v>0.21656622080633056</v>
      </c>
      <c r="X664" s="50">
        <f t="shared" si="361"/>
        <v>0</v>
      </c>
      <c r="Y664" s="50"/>
      <c r="Z664" s="50"/>
      <c r="AA664" s="50"/>
      <c r="AB664" s="50"/>
      <c r="AC664" s="50"/>
      <c r="AD664" s="50">
        <f t="shared" si="362"/>
        <v>0.56623376711879647</v>
      </c>
      <c r="AE664" s="50">
        <f t="shared" si="363"/>
        <v>0.39567770271897162</v>
      </c>
      <c r="AF664" s="50">
        <f t="shared" si="364"/>
        <v>0.51352230935590115</v>
      </c>
      <c r="AG664" s="50">
        <f t="shared" si="356"/>
        <v>0</v>
      </c>
      <c r="AI664" s="50">
        <f t="shared" si="365"/>
        <v>0</v>
      </c>
      <c r="AJ664" s="50">
        <f t="shared" si="366"/>
        <v>0</v>
      </c>
      <c r="AK664" s="50">
        <f t="shared" si="367"/>
        <v>0</v>
      </c>
      <c r="AL664" s="50">
        <f t="shared" si="368"/>
        <v>0.21524326914190603</v>
      </c>
      <c r="AR664" s="50">
        <f t="shared" si="369"/>
        <v>0.26544749775687354</v>
      </c>
      <c r="AS664" s="50">
        <f t="shared" si="370"/>
        <v>0.28544302082163692</v>
      </c>
      <c r="AT664" s="50">
        <f t="shared" si="371"/>
        <v>0.4112501795669814</v>
      </c>
      <c r="AV664" s="49">
        <f t="shared" si="372"/>
        <v>0</v>
      </c>
      <c r="AW664" s="49">
        <f t="shared" si="373"/>
        <v>0</v>
      </c>
      <c r="AX664" s="49">
        <f t="shared" si="374"/>
        <v>0</v>
      </c>
      <c r="AY664" s="49">
        <f t="shared" si="375"/>
        <v>1159.1321224374485</v>
      </c>
      <c r="AZ664" s="49">
        <f t="shared" si="376"/>
        <v>0</v>
      </c>
      <c r="BA664" s="49">
        <f t="shared" si="377"/>
        <v>0</v>
      </c>
      <c r="BB664" s="49">
        <f t="shared" si="378"/>
        <v>0</v>
      </c>
      <c r="BC664" s="49">
        <f t="shared" si="379"/>
        <v>0</v>
      </c>
      <c r="BD664" s="49">
        <f t="shared" si="380"/>
        <v>0</v>
      </c>
      <c r="BE664" s="49">
        <f t="shared" si="381"/>
        <v>2232.5319201816537</v>
      </c>
      <c r="BF664" s="49">
        <f t="shared" si="382"/>
        <v>1828.3732254434678</v>
      </c>
      <c r="BG664" s="49">
        <f t="shared" si="383"/>
        <v>2482.4222783650293</v>
      </c>
      <c r="BH664" s="73">
        <f t="shared" si="384"/>
        <v>7702.4595464275999</v>
      </c>
      <c r="BI664" s="49">
        <f>VLOOKUP(A664,'1_12'!B:Q,16,0)</f>
        <v>12369.509999999998</v>
      </c>
      <c r="BJ664" s="74">
        <f t="shared" si="385"/>
        <v>-4667.0504535723985</v>
      </c>
      <c r="BK664" s="50">
        <f t="shared" si="386"/>
        <v>7.4723540814775986E-3</v>
      </c>
    </row>
    <row r="665" spans="1:63" x14ac:dyDescent="0.3">
      <c r="A665" s="79" t="s">
        <v>1410</v>
      </c>
      <c r="B665" s="79" t="s">
        <v>490</v>
      </c>
      <c r="C665" s="79">
        <f>VLOOKUP(B665,Площадь!D:E,2,0)</f>
        <v>31.7</v>
      </c>
      <c r="D665" s="97"/>
      <c r="E665">
        <v>31</v>
      </c>
      <c r="F665">
        <v>28</v>
      </c>
      <c r="G665">
        <v>31</v>
      </c>
      <c r="H665">
        <v>30</v>
      </c>
      <c r="I665">
        <v>31</v>
      </c>
      <c r="J665">
        <v>30</v>
      </c>
      <c r="K665">
        <v>31</v>
      </c>
      <c r="L665">
        <v>31</v>
      </c>
      <c r="M665">
        <v>30</v>
      </c>
      <c r="N665">
        <v>31</v>
      </c>
      <c r="O665">
        <v>30</v>
      </c>
      <c r="P665">
        <v>31</v>
      </c>
      <c r="Q665">
        <f t="shared" si="355"/>
        <v>365</v>
      </c>
      <c r="R665" s="113">
        <f>VLOOKUP(B665,'Общие показания'!A:H,8,0)</f>
        <v>0</v>
      </c>
      <c r="S665" s="117">
        <f>VLOOKUP(B665,'Общие показания'!A:P,16,0)</f>
        <v>1.468</v>
      </c>
      <c r="T665" s="50">
        <f t="shared" si="357"/>
        <v>0</v>
      </c>
      <c r="U665" s="50">
        <f t="shared" si="358"/>
        <v>0</v>
      </c>
      <c r="V665" s="50">
        <f t="shared" si="359"/>
        <v>0</v>
      </c>
      <c r="W665" s="50">
        <f t="shared" si="360"/>
        <v>0</v>
      </c>
      <c r="X665" s="50">
        <f t="shared" si="361"/>
        <v>0</v>
      </c>
      <c r="Y665" s="50"/>
      <c r="Z665" s="50"/>
      <c r="AA665" s="50"/>
      <c r="AB665" s="50"/>
      <c r="AC665" s="50"/>
      <c r="AD665" s="50">
        <f t="shared" si="362"/>
        <v>0.56338087269810544</v>
      </c>
      <c r="AE665" s="50">
        <f t="shared" si="363"/>
        <v>0.39368413261413193</v>
      </c>
      <c r="AF665" s="50">
        <f t="shared" si="364"/>
        <v>0.51093499468776249</v>
      </c>
      <c r="AG665" s="50">
        <f t="shared" si="356"/>
        <v>0</v>
      </c>
      <c r="AI665" s="50">
        <f t="shared" si="365"/>
        <v>0</v>
      </c>
      <c r="AJ665" s="50">
        <f t="shared" si="366"/>
        <v>0</v>
      </c>
      <c r="AK665" s="50">
        <f t="shared" si="367"/>
        <v>0</v>
      </c>
      <c r="AL665" s="50">
        <f t="shared" si="368"/>
        <v>0.21322536349370066</v>
      </c>
      <c r="AR665" s="50">
        <f t="shared" si="369"/>
        <v>0.26295892746540284</v>
      </c>
      <c r="AS665" s="50">
        <f t="shared" si="370"/>
        <v>0.28276699250143406</v>
      </c>
      <c r="AT665" s="50">
        <f t="shared" si="371"/>
        <v>0.40739470913354092</v>
      </c>
      <c r="AV665" s="49">
        <f t="shared" si="372"/>
        <v>0</v>
      </c>
      <c r="AW665" s="49">
        <f t="shared" si="373"/>
        <v>0</v>
      </c>
      <c r="AX665" s="49">
        <f t="shared" si="374"/>
        <v>0</v>
      </c>
      <c r="AY665" s="49">
        <f t="shared" si="375"/>
        <v>572.3736367479504</v>
      </c>
      <c r="AZ665" s="49">
        <f t="shared" si="376"/>
        <v>0</v>
      </c>
      <c r="BA665" s="49">
        <f t="shared" si="377"/>
        <v>0</v>
      </c>
      <c r="BB665" s="49">
        <f t="shared" si="378"/>
        <v>0</v>
      </c>
      <c r="BC665" s="49">
        <f t="shared" si="379"/>
        <v>0</v>
      </c>
      <c r="BD665" s="49">
        <f t="shared" si="380"/>
        <v>0</v>
      </c>
      <c r="BE665" s="49">
        <f t="shared" si="381"/>
        <v>2218.1935059669154</v>
      </c>
      <c r="BF665" s="49">
        <f t="shared" si="382"/>
        <v>1815.838342215221</v>
      </c>
      <c r="BG665" s="49">
        <f t="shared" si="383"/>
        <v>2465.1275237497543</v>
      </c>
      <c r="BH665" s="73">
        <f t="shared" si="384"/>
        <v>7071.5330086798403</v>
      </c>
      <c r="BI665" s="49">
        <f>VLOOKUP(A665,'1_12'!B:Q,16,0)</f>
        <v>12253.59</v>
      </c>
      <c r="BJ665" s="74">
        <f t="shared" si="385"/>
        <v>-5182.0569913201598</v>
      </c>
      <c r="BK665" s="50">
        <f t="shared" si="386"/>
        <v>6.9251997702262846E-3</v>
      </c>
    </row>
    <row r="666" spans="1:63" x14ac:dyDescent="0.3">
      <c r="A666" s="79" t="s">
        <v>1401</v>
      </c>
      <c r="B666" s="79" t="s">
        <v>453</v>
      </c>
      <c r="C666" s="79">
        <f>VLOOKUP(B666,Площадь!D:E,2,0)</f>
        <v>39.1</v>
      </c>
      <c r="D666" s="97"/>
      <c r="E666">
        <v>31</v>
      </c>
      <c r="F666">
        <v>28</v>
      </c>
      <c r="G666">
        <v>31</v>
      </c>
      <c r="H666">
        <v>30</v>
      </c>
      <c r="I666">
        <v>31</v>
      </c>
      <c r="J666">
        <v>30</v>
      </c>
      <c r="K666">
        <v>31</v>
      </c>
      <c r="L666">
        <v>31</v>
      </c>
      <c r="M666">
        <v>30</v>
      </c>
      <c r="N666">
        <v>31</v>
      </c>
      <c r="O666">
        <v>30</v>
      </c>
      <c r="P666">
        <v>31</v>
      </c>
      <c r="Q666">
        <f t="shared" si="355"/>
        <v>365</v>
      </c>
      <c r="R666" s="113">
        <f>VLOOKUP(B666,'Общие показания'!A:H,8,0)</f>
        <v>0.26461685104773519</v>
      </c>
      <c r="S666" s="117">
        <f>VLOOKUP(B666,'Общие показания'!A:P,16,0)</f>
        <v>0</v>
      </c>
      <c r="T666" s="50">
        <f t="shared" si="357"/>
        <v>0</v>
      </c>
      <c r="U666" s="50">
        <f t="shared" si="358"/>
        <v>0</v>
      </c>
      <c r="V666" s="50">
        <f t="shared" si="359"/>
        <v>0</v>
      </c>
      <c r="W666" s="50">
        <f t="shared" si="360"/>
        <v>0.26461685104773519</v>
      </c>
      <c r="X666" s="50">
        <f t="shared" si="361"/>
        <v>0</v>
      </c>
      <c r="Y666" s="50"/>
      <c r="Z666" s="50"/>
      <c r="AA666" s="50"/>
      <c r="AB666" s="50"/>
      <c r="AC666" s="50"/>
      <c r="AD666" s="50">
        <f t="shared" si="362"/>
        <v>0</v>
      </c>
      <c r="AE666" s="50">
        <f t="shared" si="363"/>
        <v>0</v>
      </c>
      <c r="AF666" s="50">
        <f t="shared" si="364"/>
        <v>0</v>
      </c>
      <c r="AG666" s="50">
        <f t="shared" si="356"/>
        <v>0</v>
      </c>
      <c r="AI666" s="50">
        <f t="shared" si="365"/>
        <v>0</v>
      </c>
      <c r="AJ666" s="50">
        <f t="shared" si="366"/>
        <v>0</v>
      </c>
      <c r="AK666" s="50">
        <f t="shared" si="367"/>
        <v>0</v>
      </c>
      <c r="AL666" s="50">
        <f t="shared" si="368"/>
        <v>0.26300036948276645</v>
      </c>
      <c r="AR666" s="50">
        <f t="shared" si="369"/>
        <v>0.32434366132167985</v>
      </c>
      <c r="AS666" s="50">
        <f t="shared" si="370"/>
        <v>0.34877569106643763</v>
      </c>
      <c r="AT666" s="50">
        <f t="shared" si="371"/>
        <v>0.50249631315840537</v>
      </c>
      <c r="AV666" s="49">
        <f t="shared" si="372"/>
        <v>0</v>
      </c>
      <c r="AW666" s="49">
        <f t="shared" si="373"/>
        <v>0</v>
      </c>
      <c r="AX666" s="49">
        <f t="shared" si="374"/>
        <v>0</v>
      </c>
      <c r="AY666" s="49">
        <f t="shared" si="375"/>
        <v>1416.3145621032575</v>
      </c>
      <c r="AZ666" s="49">
        <f t="shared" si="376"/>
        <v>0</v>
      </c>
      <c r="BA666" s="49">
        <f t="shared" si="377"/>
        <v>0</v>
      </c>
      <c r="BB666" s="49">
        <f t="shared" si="378"/>
        <v>0</v>
      </c>
      <c r="BC666" s="49">
        <f t="shared" si="379"/>
        <v>0</v>
      </c>
      <c r="BD666" s="49">
        <f t="shared" si="380"/>
        <v>0</v>
      </c>
      <c r="BE666" s="49">
        <f t="shared" si="381"/>
        <v>870.65515070546462</v>
      </c>
      <c r="BF666" s="49">
        <f t="shared" si="382"/>
        <v>936.23951407110258</v>
      </c>
      <c r="BG666" s="49">
        <f t="shared" si="383"/>
        <v>1348.881003189897</v>
      </c>
      <c r="BH666" s="73">
        <f t="shared" si="384"/>
        <v>4572.0902300697217</v>
      </c>
      <c r="BI666" s="49">
        <f>VLOOKUP(A666,'1_12'!B:Q,16,0)</f>
        <v>15114.06</v>
      </c>
      <c r="BJ666" s="74">
        <f t="shared" si="385"/>
        <v>-10541.969769930278</v>
      </c>
      <c r="BK666" s="50">
        <f t="shared" si="386"/>
        <v>3.6300786148274178E-3</v>
      </c>
    </row>
    <row r="667" spans="1:63" x14ac:dyDescent="0.3">
      <c r="A667" s="79" t="s">
        <v>1028</v>
      </c>
      <c r="B667" s="79" t="s">
        <v>484</v>
      </c>
      <c r="C667" s="79">
        <f>VLOOKUP(B667,Площадь!D:E,2,0)</f>
        <v>61.7</v>
      </c>
      <c r="D667" s="97"/>
      <c r="E667">
        <v>31</v>
      </c>
      <c r="F667">
        <v>28</v>
      </c>
      <c r="G667">
        <v>31</v>
      </c>
      <c r="H667">
        <v>30</v>
      </c>
      <c r="I667">
        <v>31</v>
      </c>
      <c r="J667">
        <v>30</v>
      </c>
      <c r="K667">
        <v>31</v>
      </c>
      <c r="L667">
        <v>31</v>
      </c>
      <c r="M667">
        <v>30</v>
      </c>
      <c r="N667">
        <v>31</v>
      </c>
      <c r="O667">
        <v>30</v>
      </c>
      <c r="P667">
        <v>31</v>
      </c>
      <c r="Q667">
        <f t="shared" si="355"/>
        <v>365</v>
      </c>
      <c r="R667" s="113">
        <f>VLOOKUP(B667,'Общие показания'!A:H,8,0)</f>
        <v>1.242</v>
      </c>
      <c r="S667" s="117">
        <f>VLOOKUP(B667,'Общие показания'!A:P,16,0)</f>
        <v>3.0030000000000001</v>
      </c>
      <c r="T667" s="50">
        <f t="shared" si="357"/>
        <v>0</v>
      </c>
      <c r="U667" s="50">
        <f t="shared" si="358"/>
        <v>0</v>
      </c>
      <c r="V667" s="50">
        <f t="shared" si="359"/>
        <v>0</v>
      </c>
      <c r="W667" s="50">
        <f t="shared" si="360"/>
        <v>1.242</v>
      </c>
      <c r="X667" s="50">
        <f t="shared" si="361"/>
        <v>0</v>
      </c>
      <c r="Y667" s="50"/>
      <c r="Z667" s="50"/>
      <c r="AA667" s="50"/>
      <c r="AB667" s="50"/>
      <c r="AC667" s="50"/>
      <c r="AD667" s="50">
        <f t="shared" si="362"/>
        <v>1.1524746326378821</v>
      </c>
      <c r="AE667" s="50">
        <f t="shared" si="363"/>
        <v>0.8053361377658298</v>
      </c>
      <c r="AF667" s="50">
        <f t="shared" si="364"/>
        <v>1.0451892295962881</v>
      </c>
      <c r="AG667" s="50">
        <f t="shared" si="356"/>
        <v>0</v>
      </c>
      <c r="AI667" s="50">
        <f t="shared" si="365"/>
        <v>0</v>
      </c>
      <c r="AJ667" s="50">
        <f t="shared" si="366"/>
        <v>0</v>
      </c>
      <c r="AK667" s="50">
        <f t="shared" si="367"/>
        <v>0</v>
      </c>
      <c r="AL667" s="50">
        <f t="shared" si="368"/>
        <v>0.41501592831423756</v>
      </c>
      <c r="AR667" s="50">
        <f t="shared" si="369"/>
        <v>0.51181595661247181</v>
      </c>
      <c r="AS667" s="50">
        <f t="shared" si="370"/>
        <v>0.55036982452171868</v>
      </c>
      <c r="AT667" s="50">
        <f t="shared" si="371"/>
        <v>0.79294175247758603</v>
      </c>
      <c r="AV667" s="49">
        <f t="shared" si="372"/>
        <v>0</v>
      </c>
      <c r="AW667" s="49">
        <f t="shared" si="373"/>
        <v>0</v>
      </c>
      <c r="AX667" s="49">
        <f t="shared" si="374"/>
        <v>0</v>
      </c>
      <c r="AY667" s="49">
        <f t="shared" si="375"/>
        <v>4448.0272773296074</v>
      </c>
      <c r="AZ667" s="49">
        <f t="shared" si="376"/>
        <v>0</v>
      </c>
      <c r="BA667" s="49">
        <f t="shared" si="377"/>
        <v>0</v>
      </c>
      <c r="BB667" s="49">
        <f t="shared" si="378"/>
        <v>0</v>
      </c>
      <c r="BC667" s="49">
        <f t="shared" si="379"/>
        <v>0</v>
      </c>
      <c r="BD667" s="49">
        <f t="shared" si="380"/>
        <v>0</v>
      </c>
      <c r="BE667" s="49">
        <f t="shared" si="381"/>
        <v>4467.5550861600805</v>
      </c>
      <c r="BF667" s="49">
        <f t="shared" si="382"/>
        <v>3639.2028569262038</v>
      </c>
      <c r="BG667" s="49">
        <f t="shared" si="383"/>
        <v>4934.2052830398252</v>
      </c>
      <c r="BH667" s="73">
        <f t="shared" si="384"/>
        <v>17488.990503455716</v>
      </c>
      <c r="BI667" s="49">
        <f>VLOOKUP(A667,'1_12'!B:Q,16,0)</f>
        <v>23850</v>
      </c>
      <c r="BJ667" s="74">
        <f t="shared" si="385"/>
        <v>-6361.009496544284</v>
      </c>
      <c r="BK667" s="50">
        <f t="shared" si="386"/>
        <v>8.7994914396623634E-3</v>
      </c>
    </row>
    <row r="668" spans="1:63" x14ac:dyDescent="0.3">
      <c r="A668" s="79" t="s">
        <v>1204</v>
      </c>
      <c r="B668" s="79" t="s">
        <v>443</v>
      </c>
      <c r="C668" s="79">
        <f>VLOOKUP(B668,Площадь!D:E,2,0)</f>
        <v>32.5</v>
      </c>
      <c r="D668" s="97"/>
      <c r="E668">
        <v>31</v>
      </c>
      <c r="F668">
        <v>28</v>
      </c>
      <c r="G668">
        <v>31</v>
      </c>
      <c r="H668">
        <v>30</v>
      </c>
      <c r="I668">
        <v>31</v>
      </c>
      <c r="J668">
        <v>30</v>
      </c>
      <c r="K668">
        <v>31</v>
      </c>
      <c r="L668">
        <v>31</v>
      </c>
      <c r="M668">
        <v>30</v>
      </c>
      <c r="N668">
        <v>31</v>
      </c>
      <c r="O668">
        <v>30</v>
      </c>
      <c r="P668">
        <v>31</v>
      </c>
      <c r="Q668">
        <f t="shared" si="355"/>
        <v>365</v>
      </c>
      <c r="R668" s="113">
        <f>VLOOKUP(B668,'Общие показания'!A:H,8,0)</f>
        <v>0.21995006800642947</v>
      </c>
      <c r="S668" s="117">
        <f>VLOOKUP(B668,'Общие показания'!A:P,16,0)</f>
        <v>1.5250499319935704</v>
      </c>
      <c r="T668" s="50">
        <f t="shared" si="357"/>
        <v>0</v>
      </c>
      <c r="U668" s="50">
        <f t="shared" si="358"/>
        <v>0</v>
      </c>
      <c r="V668" s="50">
        <f t="shared" si="359"/>
        <v>0</v>
      </c>
      <c r="W668" s="50">
        <f t="shared" si="360"/>
        <v>0.21995006800642947</v>
      </c>
      <c r="X668" s="50">
        <f t="shared" si="361"/>
        <v>0</v>
      </c>
      <c r="Y668" s="50"/>
      <c r="Z668" s="50"/>
      <c r="AA668" s="50"/>
      <c r="AB668" s="50"/>
      <c r="AC668" s="50"/>
      <c r="AD668" s="50">
        <f t="shared" si="362"/>
        <v>0.58527517819804098</v>
      </c>
      <c r="AE668" s="50">
        <f t="shared" si="363"/>
        <v>0.40898362375349429</v>
      </c>
      <c r="AF668" s="50">
        <f t="shared" si="364"/>
        <v>0.53079113004203504</v>
      </c>
      <c r="AG668" s="50">
        <f t="shared" si="356"/>
        <v>0</v>
      </c>
      <c r="AI668" s="50">
        <f t="shared" si="365"/>
        <v>0</v>
      </c>
      <c r="AJ668" s="50">
        <f t="shared" si="366"/>
        <v>0</v>
      </c>
      <c r="AK668" s="50">
        <f t="shared" si="367"/>
        <v>0</v>
      </c>
      <c r="AL668" s="50">
        <f t="shared" si="368"/>
        <v>0.21860644522224831</v>
      </c>
      <c r="AR668" s="50">
        <f t="shared" si="369"/>
        <v>0.2695951149093247</v>
      </c>
      <c r="AS668" s="50">
        <f t="shared" si="370"/>
        <v>0.28990306802197502</v>
      </c>
      <c r="AT668" s="50">
        <f t="shared" si="371"/>
        <v>0.41767596362271547</v>
      </c>
      <c r="AV668" s="49">
        <f t="shared" si="372"/>
        <v>0</v>
      </c>
      <c r="AW668" s="49">
        <f t="shared" si="373"/>
        <v>0</v>
      </c>
      <c r="AX668" s="49">
        <f t="shared" si="374"/>
        <v>0</v>
      </c>
      <c r="AY668" s="49">
        <f t="shared" si="375"/>
        <v>1177.2435618505335</v>
      </c>
      <c r="AZ668" s="49">
        <f t="shared" si="376"/>
        <v>0</v>
      </c>
      <c r="BA668" s="49">
        <f t="shared" si="377"/>
        <v>0</v>
      </c>
      <c r="BB668" s="49">
        <f t="shared" si="378"/>
        <v>0</v>
      </c>
      <c r="BC668" s="49">
        <f t="shared" si="379"/>
        <v>0</v>
      </c>
      <c r="BD668" s="49">
        <f t="shared" si="380"/>
        <v>0</v>
      </c>
      <c r="BE668" s="49">
        <f t="shared" si="381"/>
        <v>2294.7796200056882</v>
      </c>
      <c r="BF668" s="49">
        <f t="shared" si="382"/>
        <v>1876.0634799343986</v>
      </c>
      <c r="BG668" s="49">
        <f t="shared" si="383"/>
        <v>2546.0271275499099</v>
      </c>
      <c r="BH668" s="73">
        <f t="shared" si="384"/>
        <v>7894.1137893405303</v>
      </c>
      <c r="BI668" s="49">
        <f>VLOOKUP(A668,'1_12'!B:Q,16,0)</f>
        <v>12562.829999999998</v>
      </c>
      <c r="BJ668" s="74">
        <f t="shared" si="385"/>
        <v>-4668.7162106594678</v>
      </c>
      <c r="BK668" s="50">
        <f t="shared" si="386"/>
        <v>7.5404630558365731E-3</v>
      </c>
    </row>
    <row r="669" spans="1:63" x14ac:dyDescent="0.3">
      <c r="A669" s="79" t="s">
        <v>2147</v>
      </c>
      <c r="B669" s="79" t="s">
        <v>501</v>
      </c>
      <c r="C669" s="79">
        <f>VLOOKUP(B669,Площадь!D:E,2,0)</f>
        <v>33.6</v>
      </c>
      <c r="D669" s="97"/>
      <c r="E669">
        <v>31</v>
      </c>
      <c r="F669">
        <v>28</v>
      </c>
      <c r="G669">
        <v>31</v>
      </c>
      <c r="H669">
        <v>30</v>
      </c>
      <c r="I669">
        <v>31</v>
      </c>
      <c r="J669">
        <v>30</v>
      </c>
      <c r="K669">
        <v>31</v>
      </c>
      <c r="L669">
        <v>31</v>
      </c>
      <c r="M669">
        <v>30</v>
      </c>
      <c r="N669">
        <v>31</v>
      </c>
      <c r="O669">
        <v>30</v>
      </c>
      <c r="P669">
        <v>31</v>
      </c>
      <c r="Q669">
        <f t="shared" si="355"/>
        <v>365</v>
      </c>
      <c r="R669" s="113">
        <f>VLOOKUP(B669,'Общие показания'!A:H,8,0)</f>
        <v>0.34300000000000003</v>
      </c>
      <c r="S669" s="117">
        <f>VLOOKUP(B669,'Общие показания'!A:P,16,0)</f>
        <v>7.8020000000000005</v>
      </c>
      <c r="T669" s="50">
        <f t="shared" si="357"/>
        <v>0</v>
      </c>
      <c r="U669" s="50">
        <f t="shared" si="358"/>
        <v>0</v>
      </c>
      <c r="V669" s="50">
        <f t="shared" si="359"/>
        <v>0</v>
      </c>
      <c r="W669" s="50">
        <f t="shared" si="360"/>
        <v>0.34300000000000003</v>
      </c>
      <c r="X669" s="50">
        <f t="shared" si="361"/>
        <v>0</v>
      </c>
      <c r="Y669" s="50"/>
      <c r="Z669" s="50"/>
      <c r="AA669" s="50"/>
      <c r="AB669" s="50"/>
      <c r="AC669" s="50"/>
      <c r="AD669" s="50">
        <f t="shared" si="362"/>
        <v>2.9942081531271247</v>
      </c>
      <c r="AE669" s="50">
        <f t="shared" si="363"/>
        <v>2.0923185304192491</v>
      </c>
      <c r="AF669" s="50">
        <f t="shared" si="364"/>
        <v>2.7154733164536262</v>
      </c>
      <c r="AG669" s="50">
        <f t="shared" si="356"/>
        <v>0</v>
      </c>
      <c r="AI669" s="50">
        <f t="shared" si="365"/>
        <v>0</v>
      </c>
      <c r="AJ669" s="50">
        <f t="shared" si="366"/>
        <v>0</v>
      </c>
      <c r="AK669" s="50">
        <f t="shared" si="367"/>
        <v>0</v>
      </c>
      <c r="AL669" s="50">
        <f t="shared" si="368"/>
        <v>0.22600543259900133</v>
      </c>
      <c r="AR669" s="50">
        <f t="shared" si="369"/>
        <v>0.2787198726447172</v>
      </c>
      <c r="AS669" s="50">
        <f t="shared" si="370"/>
        <v>0.29971517186271879</v>
      </c>
      <c r="AT669" s="50">
        <f t="shared" si="371"/>
        <v>0.4318126885453305</v>
      </c>
      <c r="AV669" s="49">
        <f t="shared" si="372"/>
        <v>0</v>
      </c>
      <c r="AW669" s="49">
        <f t="shared" si="373"/>
        <v>0</v>
      </c>
      <c r="AX669" s="49">
        <f t="shared" si="374"/>
        <v>0</v>
      </c>
      <c r="AY669" s="49">
        <f t="shared" si="375"/>
        <v>1527.4154230514555</v>
      </c>
      <c r="AZ669" s="49">
        <f t="shared" si="376"/>
        <v>0</v>
      </c>
      <c r="BA669" s="49">
        <f t="shared" si="377"/>
        <v>0</v>
      </c>
      <c r="BB669" s="49">
        <f t="shared" si="378"/>
        <v>0</v>
      </c>
      <c r="BC669" s="49">
        <f t="shared" si="379"/>
        <v>0</v>
      </c>
      <c r="BD669" s="49">
        <f t="shared" si="380"/>
        <v>0</v>
      </c>
      <c r="BE669" s="49">
        <f t="shared" si="381"/>
        <v>8785.7170752609018</v>
      </c>
      <c r="BF669" s="49">
        <f t="shared" si="382"/>
        <v>6421.0795890576237</v>
      </c>
      <c r="BG669" s="49">
        <f t="shared" si="383"/>
        <v>8448.4486603789992</v>
      </c>
      <c r="BH669" s="73">
        <f t="shared" si="384"/>
        <v>25182.660747748982</v>
      </c>
      <c r="BI669" s="49">
        <f>VLOOKUP(A669,'1_12'!B:Q,16,0)</f>
        <v>12987.990000000002</v>
      </c>
      <c r="BJ669" s="74">
        <f t="shared" si="385"/>
        <v>12194.67074774898</v>
      </c>
      <c r="BK669" s="50">
        <f t="shared" si="386"/>
        <v>2.3266996938620457E-2</v>
      </c>
    </row>
    <row r="670" spans="1:63" x14ac:dyDescent="0.3">
      <c r="A670" s="79" t="s">
        <v>1247</v>
      </c>
      <c r="B670" s="79" t="s">
        <v>264</v>
      </c>
      <c r="C670" s="79">
        <f>VLOOKUP(B670,Площадь!D:E,2,0)</f>
        <v>72.599999999999994</v>
      </c>
      <c r="D670" s="97"/>
      <c r="E670">
        <v>31</v>
      </c>
      <c r="F670">
        <v>28</v>
      </c>
      <c r="G670">
        <v>31</v>
      </c>
      <c r="H670">
        <v>30</v>
      </c>
      <c r="I670">
        <v>31</v>
      </c>
      <c r="J670">
        <v>30</v>
      </c>
      <c r="K670">
        <v>31</v>
      </c>
      <c r="L670">
        <v>31</v>
      </c>
      <c r="M670">
        <v>30</v>
      </c>
      <c r="N670">
        <v>31</v>
      </c>
      <c r="O670">
        <v>30</v>
      </c>
      <c r="P670">
        <v>31</v>
      </c>
      <c r="Q670">
        <f t="shared" si="355"/>
        <v>365</v>
      </c>
      <c r="R670" s="113">
        <f>VLOOKUP(B670,'Общие показания'!A:H,8,0)</f>
        <v>0.49133461345436241</v>
      </c>
      <c r="S670" s="117">
        <f>VLOOKUP(B670,'Общие показания'!A:P,16,0)</f>
        <v>0.61966538654563852</v>
      </c>
      <c r="T670" s="50">
        <f t="shared" si="357"/>
        <v>0</v>
      </c>
      <c r="U670" s="50">
        <f t="shared" si="358"/>
        <v>0</v>
      </c>
      <c r="V670" s="50">
        <f t="shared" si="359"/>
        <v>0</v>
      </c>
      <c r="W670" s="50">
        <f t="shared" si="360"/>
        <v>0.49133461345436247</v>
      </c>
      <c r="X670" s="50">
        <f t="shared" si="361"/>
        <v>0</v>
      </c>
      <c r="Y670" s="50"/>
      <c r="Z670" s="50"/>
      <c r="AA670" s="50"/>
      <c r="AB670" s="50"/>
      <c r="AC670" s="50"/>
      <c r="AD670" s="50">
        <f t="shared" si="362"/>
        <v>0.23781173450469392</v>
      </c>
      <c r="AE670" s="50">
        <f t="shared" si="363"/>
        <v>0.16618012957303846</v>
      </c>
      <c r="AF670" s="50">
        <f t="shared" si="364"/>
        <v>0.21567352246790608</v>
      </c>
      <c r="AG670" s="50">
        <f t="shared" si="356"/>
        <v>0</v>
      </c>
      <c r="AI670" s="50">
        <f t="shared" si="365"/>
        <v>0</v>
      </c>
      <c r="AJ670" s="50">
        <f t="shared" si="366"/>
        <v>0</v>
      </c>
      <c r="AK670" s="50">
        <f t="shared" si="367"/>
        <v>0</v>
      </c>
      <c r="AL670" s="50">
        <f t="shared" si="368"/>
        <v>0.48833316686569922</v>
      </c>
      <c r="AR670" s="50">
        <f t="shared" si="369"/>
        <v>0.60223401053590675</v>
      </c>
      <c r="AS670" s="50">
        <f t="shared" si="370"/>
        <v>0.64759885348908874</v>
      </c>
      <c r="AT670" s="50">
        <f t="shared" si="371"/>
        <v>0.93302384489258894</v>
      </c>
      <c r="AV670" s="49">
        <f t="shared" si="372"/>
        <v>0</v>
      </c>
      <c r="AW670" s="49">
        <f t="shared" si="373"/>
        <v>0</v>
      </c>
      <c r="AX670" s="49">
        <f t="shared" si="374"/>
        <v>0</v>
      </c>
      <c r="AY670" s="49">
        <f t="shared" si="375"/>
        <v>2629.781002779961</v>
      </c>
      <c r="AZ670" s="49">
        <f t="shared" si="376"/>
        <v>0</v>
      </c>
      <c r="BA670" s="49">
        <f t="shared" si="377"/>
        <v>0</v>
      </c>
      <c r="BB670" s="49">
        <f t="shared" si="378"/>
        <v>0</v>
      </c>
      <c r="BC670" s="49">
        <f t="shared" si="379"/>
        <v>0</v>
      </c>
      <c r="BD670" s="49">
        <f t="shared" si="380"/>
        <v>0</v>
      </c>
      <c r="BE670" s="49">
        <f t="shared" si="381"/>
        <v>2254.9851961571871</v>
      </c>
      <c r="BF670" s="49">
        <f t="shared" si="382"/>
        <v>2184.4757509726519</v>
      </c>
      <c r="BG670" s="49">
        <f t="shared" si="383"/>
        <v>3083.5172650478185</v>
      </c>
      <c r="BH670" s="73">
        <f t="shared" si="384"/>
        <v>10152.759214957618</v>
      </c>
      <c r="BI670" s="49">
        <f>VLOOKUP(A670,'1_12'!B:Q,16,0)</f>
        <v>28063.350000000006</v>
      </c>
      <c r="BJ670" s="74">
        <f t="shared" si="385"/>
        <v>-17910.59078504239</v>
      </c>
      <c r="BK670" s="50">
        <f t="shared" si="386"/>
        <v>4.3413566067301247E-3</v>
      </c>
    </row>
    <row r="671" spans="1:63" x14ac:dyDescent="0.3">
      <c r="A671" s="79" t="s">
        <v>2148</v>
      </c>
      <c r="B671" s="79" t="s">
        <v>489</v>
      </c>
      <c r="C671" s="79">
        <f>VLOOKUP(B671,Площадь!D:E,2,0)</f>
        <v>60.6</v>
      </c>
      <c r="D671" s="97"/>
      <c r="E671">
        <v>31</v>
      </c>
      <c r="F671">
        <v>28</v>
      </c>
      <c r="G671">
        <v>31</v>
      </c>
      <c r="H671">
        <v>30</v>
      </c>
      <c r="I671">
        <v>31</v>
      </c>
      <c r="J671">
        <v>30</v>
      </c>
      <c r="K671">
        <v>31</v>
      </c>
      <c r="L671">
        <v>31</v>
      </c>
      <c r="M671">
        <v>30</v>
      </c>
      <c r="N671">
        <v>31</v>
      </c>
      <c r="O671">
        <v>30</v>
      </c>
      <c r="P671">
        <v>31</v>
      </c>
      <c r="Q671">
        <f t="shared" si="355"/>
        <v>365</v>
      </c>
      <c r="R671" s="113">
        <f>VLOOKUP(B671,'Общие показания'!A:H,8,0)</f>
        <v>0.41012228065198852</v>
      </c>
      <c r="S671" s="117">
        <f>VLOOKUP(B671,'Общие показания'!A:P,16,0)</f>
        <v>0</v>
      </c>
      <c r="T671" s="50">
        <f t="shared" si="357"/>
        <v>0</v>
      </c>
      <c r="U671" s="50">
        <f t="shared" si="358"/>
        <v>0</v>
      </c>
      <c r="V671" s="50">
        <f t="shared" si="359"/>
        <v>0</v>
      </c>
      <c r="W671" s="50">
        <f t="shared" si="360"/>
        <v>0.41012228065198852</v>
      </c>
      <c r="X671" s="50">
        <f t="shared" si="361"/>
        <v>0</v>
      </c>
      <c r="Y671" s="50"/>
      <c r="Z671" s="50"/>
      <c r="AA671" s="50"/>
      <c r="AB671" s="50"/>
      <c r="AC671" s="50"/>
      <c r="AD671" s="50">
        <f t="shared" si="362"/>
        <v>0</v>
      </c>
      <c r="AE671" s="50">
        <f t="shared" si="363"/>
        <v>0</v>
      </c>
      <c r="AF671" s="50">
        <f t="shared" si="364"/>
        <v>0</v>
      </c>
      <c r="AG671" s="50">
        <f t="shared" si="356"/>
        <v>0</v>
      </c>
      <c r="AI671" s="50">
        <f t="shared" si="365"/>
        <v>0</v>
      </c>
      <c r="AJ671" s="50">
        <f t="shared" si="366"/>
        <v>0</v>
      </c>
      <c r="AK671" s="50">
        <f t="shared" si="367"/>
        <v>0</v>
      </c>
      <c r="AL671" s="50">
        <f t="shared" si="368"/>
        <v>0.40761694093748457</v>
      </c>
      <c r="AR671" s="50">
        <f t="shared" si="369"/>
        <v>0.50269119887707925</v>
      </c>
      <c r="AS671" s="50">
        <f t="shared" si="370"/>
        <v>0.54055772068097496</v>
      </c>
      <c r="AT671" s="50">
        <f t="shared" si="371"/>
        <v>0.77880502755497105</v>
      </c>
      <c r="AV671" s="49">
        <f t="shared" si="372"/>
        <v>0</v>
      </c>
      <c r="AW671" s="49">
        <f t="shared" si="373"/>
        <v>0</v>
      </c>
      <c r="AX671" s="49">
        <f t="shared" si="374"/>
        <v>0</v>
      </c>
      <c r="AY671" s="49">
        <f t="shared" si="375"/>
        <v>2195.1064568659181</v>
      </c>
      <c r="AZ671" s="49">
        <f t="shared" si="376"/>
        <v>0</v>
      </c>
      <c r="BA671" s="49">
        <f t="shared" si="377"/>
        <v>0</v>
      </c>
      <c r="BB671" s="49">
        <f t="shared" si="378"/>
        <v>0</v>
      </c>
      <c r="BC671" s="49">
        <f t="shared" si="379"/>
        <v>0</v>
      </c>
      <c r="BD671" s="49">
        <f t="shared" si="380"/>
        <v>0</v>
      </c>
      <c r="BE671" s="49">
        <f t="shared" si="381"/>
        <v>1349.4041466176766</v>
      </c>
      <c r="BF671" s="49">
        <f t="shared" si="382"/>
        <v>1451.051523087182</v>
      </c>
      <c r="BG671" s="49">
        <f t="shared" si="383"/>
        <v>2090.5930637674624</v>
      </c>
      <c r="BH671" s="73">
        <f t="shared" si="384"/>
        <v>7086.1551903382388</v>
      </c>
      <c r="BI671" s="49">
        <f>VLOOKUP(A671,'1_12'!B:Q,16,0)</f>
        <v>23424.840000000004</v>
      </c>
      <c r="BJ671" s="74">
        <f t="shared" si="385"/>
        <v>-16338.684809661765</v>
      </c>
      <c r="BK671" s="50">
        <f t="shared" si="386"/>
        <v>3.6300786148274178E-3</v>
      </c>
    </row>
    <row r="672" spans="1:63" x14ac:dyDescent="0.3">
      <c r="A672" s="79" t="s">
        <v>1943</v>
      </c>
      <c r="B672" s="79" t="s">
        <v>429</v>
      </c>
      <c r="C672" s="79">
        <f>VLOOKUP(B672,Площадь!D:E,2,0)</f>
        <v>39.299999999999997</v>
      </c>
      <c r="D672" s="97"/>
      <c r="E672">
        <v>31</v>
      </c>
      <c r="F672">
        <v>28</v>
      </c>
      <c r="G672">
        <v>31</v>
      </c>
      <c r="H672">
        <v>30</v>
      </c>
      <c r="I672">
        <v>31</v>
      </c>
      <c r="J672">
        <v>30</v>
      </c>
      <c r="K672">
        <v>31</v>
      </c>
      <c r="L672">
        <v>31</v>
      </c>
      <c r="M672">
        <v>30</v>
      </c>
      <c r="N672">
        <v>31</v>
      </c>
      <c r="O672">
        <v>30</v>
      </c>
      <c r="P672">
        <v>31</v>
      </c>
      <c r="Q672">
        <f t="shared" si="355"/>
        <v>365</v>
      </c>
      <c r="R672" s="113">
        <f>VLOOKUP(B672,'Общие показания'!A:H,8,0)</f>
        <v>0.26597038992777472</v>
      </c>
      <c r="S672" s="117">
        <f>VLOOKUP(B672,'Общие показания'!A:P,16,0)</f>
        <v>1.7660296100722253</v>
      </c>
      <c r="T672" s="50">
        <f t="shared" si="357"/>
        <v>0</v>
      </c>
      <c r="U672" s="50">
        <f t="shared" si="358"/>
        <v>0</v>
      </c>
      <c r="V672" s="50">
        <f t="shared" si="359"/>
        <v>0</v>
      </c>
      <c r="W672" s="50">
        <f t="shared" si="360"/>
        <v>0.26597038992777472</v>
      </c>
      <c r="X672" s="50">
        <f t="shared" si="361"/>
        <v>0</v>
      </c>
      <c r="Y672" s="50"/>
      <c r="Z672" s="50"/>
      <c r="AA672" s="50"/>
      <c r="AB672" s="50"/>
      <c r="AC672" s="50"/>
      <c r="AD672" s="50">
        <f t="shared" si="362"/>
        <v>0.67775701834685642</v>
      </c>
      <c r="AE672" s="50">
        <f t="shared" si="363"/>
        <v>0.47360887957231446</v>
      </c>
      <c r="AF672" s="50">
        <f t="shared" si="364"/>
        <v>0.61466371215305438</v>
      </c>
      <c r="AG672" s="50">
        <f t="shared" si="356"/>
        <v>0</v>
      </c>
      <c r="AI672" s="50">
        <f t="shared" si="365"/>
        <v>0</v>
      </c>
      <c r="AJ672" s="50">
        <f t="shared" si="366"/>
        <v>0</v>
      </c>
      <c r="AK672" s="50">
        <f t="shared" si="367"/>
        <v>0</v>
      </c>
      <c r="AL672" s="50">
        <f t="shared" si="368"/>
        <v>0.26434563991490334</v>
      </c>
      <c r="AR672" s="50">
        <f t="shared" si="369"/>
        <v>0.32600270818266031</v>
      </c>
      <c r="AS672" s="50">
        <f t="shared" si="370"/>
        <v>0.35055970994657282</v>
      </c>
      <c r="AT672" s="50">
        <f t="shared" si="371"/>
        <v>0.50506662678069902</v>
      </c>
      <c r="AV672" s="49">
        <f t="shared" si="372"/>
        <v>0</v>
      </c>
      <c r="AW672" s="49">
        <f t="shared" si="373"/>
        <v>0</v>
      </c>
      <c r="AX672" s="49">
        <f t="shared" si="374"/>
        <v>0</v>
      </c>
      <c r="AY672" s="49">
        <f t="shared" si="375"/>
        <v>1423.5591378684915</v>
      </c>
      <c r="AZ672" s="49">
        <f t="shared" si="376"/>
        <v>0</v>
      </c>
      <c r="BA672" s="49">
        <f t="shared" si="377"/>
        <v>0</v>
      </c>
      <c r="BB672" s="49">
        <f t="shared" si="378"/>
        <v>0</v>
      </c>
      <c r="BC672" s="49">
        <f t="shared" si="379"/>
        <v>0</v>
      </c>
      <c r="BD672" s="49">
        <f t="shared" si="380"/>
        <v>0</v>
      </c>
      <c r="BE672" s="49">
        <f t="shared" si="381"/>
        <v>2694.4524595067733</v>
      </c>
      <c r="BF672" s="49">
        <f t="shared" si="382"/>
        <v>2212.3651949609202</v>
      </c>
      <c r="BG672" s="49">
        <f t="shared" si="383"/>
        <v>3005.7593326202104</v>
      </c>
      <c r="BH672" s="73">
        <f t="shared" si="384"/>
        <v>9336.1361249563961</v>
      </c>
      <c r="BI672" s="49">
        <f>VLOOKUP(A672,'1_12'!B:Q,16,0)</f>
        <v>15191.37</v>
      </c>
      <c r="BJ672" s="74">
        <f t="shared" si="385"/>
        <v>-5855.2338750436047</v>
      </c>
      <c r="BK672" s="50">
        <f t="shared" si="386"/>
        <v>7.3748402986107634E-3</v>
      </c>
    </row>
    <row r="673" spans="1:63" x14ac:dyDescent="0.3">
      <c r="A673" s="79" t="s">
        <v>1310</v>
      </c>
      <c r="B673" s="79" t="s">
        <v>492</v>
      </c>
      <c r="C673" s="79">
        <f>VLOOKUP(B673,Площадь!D:E,2,0)</f>
        <v>32</v>
      </c>
      <c r="D673" s="97"/>
      <c r="E673">
        <v>31</v>
      </c>
      <c r="F673">
        <v>28</v>
      </c>
      <c r="G673">
        <v>31</v>
      </c>
      <c r="H673">
        <v>30</v>
      </c>
      <c r="I673">
        <v>31</v>
      </c>
      <c r="J673">
        <v>30</v>
      </c>
      <c r="K673">
        <v>31</v>
      </c>
      <c r="L673">
        <v>31</v>
      </c>
      <c r="M673">
        <v>30</v>
      </c>
      <c r="N673">
        <v>31</v>
      </c>
      <c r="O673">
        <v>30</v>
      </c>
      <c r="P673">
        <v>31</v>
      </c>
      <c r="Q673">
        <f t="shared" si="355"/>
        <v>365</v>
      </c>
      <c r="R673" s="113">
        <f>VLOOKUP(B673,'Общие показания'!A:H,8,0)</f>
        <v>0.21656622080633056</v>
      </c>
      <c r="S673" s="117">
        <f>VLOOKUP(B673,'Общие показания'!A:P,16,0)</f>
        <v>0</v>
      </c>
      <c r="T673" s="50">
        <f t="shared" si="357"/>
        <v>0</v>
      </c>
      <c r="U673" s="50">
        <f t="shared" si="358"/>
        <v>0</v>
      </c>
      <c r="V673" s="50">
        <f t="shared" si="359"/>
        <v>0</v>
      </c>
      <c r="W673" s="50">
        <f t="shared" si="360"/>
        <v>0.21656622080633056</v>
      </c>
      <c r="X673" s="50">
        <f t="shared" si="361"/>
        <v>0</v>
      </c>
      <c r="Y673" s="50"/>
      <c r="Z673" s="50"/>
      <c r="AA673" s="50"/>
      <c r="AB673" s="50"/>
      <c r="AC673" s="50"/>
      <c r="AD673" s="50">
        <f t="shared" si="362"/>
        <v>0</v>
      </c>
      <c r="AE673" s="50">
        <f t="shared" si="363"/>
        <v>0</v>
      </c>
      <c r="AF673" s="50">
        <f t="shared" si="364"/>
        <v>0</v>
      </c>
      <c r="AG673" s="50">
        <f t="shared" si="356"/>
        <v>0</v>
      </c>
      <c r="AI673" s="50">
        <f t="shared" si="365"/>
        <v>0</v>
      </c>
      <c r="AJ673" s="50">
        <f t="shared" si="366"/>
        <v>0</v>
      </c>
      <c r="AK673" s="50">
        <f t="shared" si="367"/>
        <v>0</v>
      </c>
      <c r="AL673" s="50">
        <f t="shared" si="368"/>
        <v>0.21524326914190603</v>
      </c>
      <c r="AR673" s="50">
        <f t="shared" si="369"/>
        <v>0.26544749775687354</v>
      </c>
      <c r="AS673" s="50">
        <f t="shared" si="370"/>
        <v>0.28544302082163692</v>
      </c>
      <c r="AT673" s="50">
        <f t="shared" si="371"/>
        <v>0.4112501795669814</v>
      </c>
      <c r="AV673" s="49">
        <f t="shared" si="372"/>
        <v>0</v>
      </c>
      <c r="AW673" s="49">
        <f t="shared" si="373"/>
        <v>0</v>
      </c>
      <c r="AX673" s="49">
        <f t="shared" si="374"/>
        <v>0</v>
      </c>
      <c r="AY673" s="49">
        <f t="shared" si="375"/>
        <v>1159.1321224374485</v>
      </c>
      <c r="AZ673" s="49">
        <f t="shared" si="376"/>
        <v>0</v>
      </c>
      <c r="BA673" s="49">
        <f t="shared" si="377"/>
        <v>0</v>
      </c>
      <c r="BB673" s="49">
        <f t="shared" si="378"/>
        <v>0</v>
      </c>
      <c r="BC673" s="49">
        <f t="shared" si="379"/>
        <v>0</v>
      </c>
      <c r="BD673" s="49">
        <f t="shared" si="380"/>
        <v>0</v>
      </c>
      <c r="BE673" s="49">
        <f t="shared" si="381"/>
        <v>712.55664507864105</v>
      </c>
      <c r="BF673" s="49">
        <f t="shared" si="382"/>
        <v>766.23182737276932</v>
      </c>
      <c r="BG673" s="49">
        <f t="shared" si="383"/>
        <v>1103.9435320224222</v>
      </c>
      <c r="BH673" s="73">
        <f t="shared" si="384"/>
        <v>3741.8641269112813</v>
      </c>
      <c r="BI673" s="49">
        <f>VLOOKUP(A673,'1_12'!B:Q,16,0)</f>
        <v>12369.509999999998</v>
      </c>
      <c r="BJ673" s="74">
        <f t="shared" si="385"/>
        <v>-8627.6458730887171</v>
      </c>
      <c r="BK673" s="50">
        <f t="shared" si="386"/>
        <v>3.6300786148274178E-3</v>
      </c>
    </row>
    <row r="674" spans="1:63" x14ac:dyDescent="0.3">
      <c r="A674" s="79" t="s">
        <v>2236</v>
      </c>
      <c r="B674" s="79" t="s">
        <v>427</v>
      </c>
      <c r="C674" s="79">
        <f>VLOOKUP(B674,Площадь!D:E,2,0)</f>
        <v>31.7</v>
      </c>
      <c r="D674" s="97"/>
      <c r="E674">
        <v>31</v>
      </c>
      <c r="F674">
        <v>28</v>
      </c>
      <c r="G674">
        <v>31</v>
      </c>
      <c r="H674">
        <v>30</v>
      </c>
      <c r="I674">
        <v>31</v>
      </c>
      <c r="J674">
        <v>30</v>
      </c>
      <c r="K674">
        <v>31</v>
      </c>
      <c r="L674">
        <v>31</v>
      </c>
      <c r="M674">
        <v>30</v>
      </c>
      <c r="N674">
        <v>31</v>
      </c>
      <c r="O674">
        <v>30</v>
      </c>
      <c r="P674">
        <v>31</v>
      </c>
      <c r="Q674">
        <f t="shared" si="355"/>
        <v>365</v>
      </c>
      <c r="R674" s="113">
        <f>VLOOKUP(B674,'Общие показания'!A:H,8,0)</f>
        <v>0.21453591248627121</v>
      </c>
      <c r="S674" s="117">
        <f>VLOOKUP(B674,'Общие показания'!A:P,16,0)</f>
        <v>0.37246408751372861</v>
      </c>
      <c r="T674" s="50">
        <f t="shared" si="357"/>
        <v>0</v>
      </c>
      <c r="U674" s="50">
        <f t="shared" si="358"/>
        <v>0</v>
      </c>
      <c r="V674" s="50">
        <f t="shared" si="359"/>
        <v>0</v>
      </c>
      <c r="W674" s="50">
        <f t="shared" si="360"/>
        <v>0.21453591248627121</v>
      </c>
      <c r="X674" s="50">
        <f t="shared" si="361"/>
        <v>0</v>
      </c>
      <c r="Y674" s="50"/>
      <c r="Z674" s="50"/>
      <c r="AA674" s="50"/>
      <c r="AB674" s="50"/>
      <c r="AC674" s="50"/>
      <c r="AD674" s="50">
        <f t="shared" si="362"/>
        <v>0.14294219528078198</v>
      </c>
      <c r="AE674" s="50">
        <f t="shared" si="363"/>
        <v>9.9886376854738668E-2</v>
      </c>
      <c r="AF674" s="50">
        <f t="shared" si="364"/>
        <v>0.12963551537820794</v>
      </c>
      <c r="AG674" s="50">
        <f t="shared" si="356"/>
        <v>0</v>
      </c>
      <c r="AI674" s="50">
        <f t="shared" si="365"/>
        <v>0</v>
      </c>
      <c r="AJ674" s="50">
        <f t="shared" si="366"/>
        <v>0</v>
      </c>
      <c r="AK674" s="50">
        <f t="shared" si="367"/>
        <v>0</v>
      </c>
      <c r="AL674" s="50">
        <f t="shared" si="368"/>
        <v>0.21322536349370066</v>
      </c>
      <c r="AR674" s="50">
        <f t="shared" si="369"/>
        <v>0.26295892746540284</v>
      </c>
      <c r="AS674" s="50">
        <f t="shared" si="370"/>
        <v>0.28276699250143406</v>
      </c>
      <c r="AT674" s="50">
        <f t="shared" si="371"/>
        <v>0.40739470913354092</v>
      </c>
      <c r="AV674" s="49">
        <f t="shared" si="372"/>
        <v>0</v>
      </c>
      <c r="AW674" s="49">
        <f t="shared" si="373"/>
        <v>0</v>
      </c>
      <c r="AX674" s="49">
        <f t="shared" si="374"/>
        <v>0</v>
      </c>
      <c r="AY674" s="49">
        <f t="shared" si="375"/>
        <v>1148.2652587895973</v>
      </c>
      <c r="AZ674" s="49">
        <f t="shared" si="376"/>
        <v>0</v>
      </c>
      <c r="BA674" s="49">
        <f t="shared" si="377"/>
        <v>0</v>
      </c>
      <c r="BB674" s="49">
        <f t="shared" si="378"/>
        <v>0</v>
      </c>
      <c r="BC674" s="49">
        <f t="shared" si="379"/>
        <v>0</v>
      </c>
      <c r="BD674" s="49">
        <f t="shared" si="380"/>
        <v>0</v>
      </c>
      <c r="BE674" s="49">
        <f t="shared" si="381"/>
        <v>1089.5847378549488</v>
      </c>
      <c r="BF674" s="49">
        <f t="shared" si="382"/>
        <v>1027.1793985649358</v>
      </c>
      <c r="BG674" s="49">
        <f t="shared" si="383"/>
        <v>1441.5824534703584</v>
      </c>
      <c r="BH674" s="73">
        <f t="shared" si="384"/>
        <v>4706.6118486798405</v>
      </c>
      <c r="BI674" s="49">
        <f>VLOOKUP(A674,'1_12'!B:Q,16,0)</f>
        <v>12253.59</v>
      </c>
      <c r="BJ674" s="74">
        <f t="shared" si="385"/>
        <v>-7546.9781513201597</v>
      </c>
      <c r="BK674" s="50">
        <f t="shared" si="386"/>
        <v>4.6092165946216568E-3</v>
      </c>
    </row>
    <row r="675" spans="1:63" x14ac:dyDescent="0.3">
      <c r="A675" s="79" t="s">
        <v>2660</v>
      </c>
      <c r="B675" s="79" t="s">
        <v>477</v>
      </c>
      <c r="C675" s="79">
        <f>VLOOKUP(B675,Площадь!D:E,2,0)</f>
        <v>39.1</v>
      </c>
      <c r="D675" s="97"/>
      <c r="E675">
        <v>31</v>
      </c>
      <c r="F675">
        <v>28</v>
      </c>
      <c r="G675">
        <v>31</v>
      </c>
      <c r="H675">
        <v>30</v>
      </c>
      <c r="I675">
        <v>14</v>
      </c>
      <c r="Q675">
        <f t="shared" si="355"/>
        <v>134</v>
      </c>
      <c r="R675" s="113">
        <f>VLOOKUP(B675,'Общие показания'!A:H,8,0)</f>
        <v>0.26461685104773519</v>
      </c>
      <c r="S675" s="117"/>
      <c r="T675" s="50">
        <f t="shared" si="357"/>
        <v>0</v>
      </c>
      <c r="U675" s="50">
        <f t="shared" si="358"/>
        <v>0</v>
      </c>
      <c r="V675" s="50">
        <f t="shared" si="359"/>
        <v>0</v>
      </c>
      <c r="W675" s="50">
        <f t="shared" si="360"/>
        <v>0.26461685104773519</v>
      </c>
      <c r="X675" s="50">
        <f t="shared" si="361"/>
        <v>0</v>
      </c>
      <c r="Y675" s="50"/>
      <c r="Z675" s="50"/>
      <c r="AA675" s="50"/>
      <c r="AB675" s="50"/>
      <c r="AC675" s="50"/>
      <c r="AD675" s="50">
        <f t="shared" si="362"/>
        <v>0</v>
      </c>
      <c r="AE675" s="50">
        <f t="shared" si="363"/>
        <v>0</v>
      </c>
      <c r="AF675" s="50">
        <f t="shared" si="364"/>
        <v>0</v>
      </c>
      <c r="AG675" s="50">
        <f t="shared" si="356"/>
        <v>0</v>
      </c>
      <c r="AI675" s="50">
        <f t="shared" si="365"/>
        <v>0</v>
      </c>
      <c r="AJ675" s="50">
        <f t="shared" si="366"/>
        <v>0</v>
      </c>
      <c r="AK675" s="50">
        <f t="shared" si="367"/>
        <v>0</v>
      </c>
      <c r="AL675" s="50">
        <f t="shared" si="368"/>
        <v>0.26300036948276645</v>
      </c>
      <c r="AR675" s="50">
        <f t="shared" si="369"/>
        <v>0</v>
      </c>
      <c r="AS675" s="50">
        <f t="shared" si="370"/>
        <v>0</v>
      </c>
      <c r="AT675" s="50">
        <f t="shared" si="371"/>
        <v>0</v>
      </c>
      <c r="AV675" s="49">
        <f t="shared" si="372"/>
        <v>0</v>
      </c>
      <c r="AW675" s="49">
        <f t="shared" si="373"/>
        <v>0</v>
      </c>
      <c r="AX675" s="49">
        <f t="shared" si="374"/>
        <v>0</v>
      </c>
      <c r="AY675" s="49">
        <f t="shared" si="375"/>
        <v>1416.3145621032575</v>
      </c>
      <c r="AZ675" s="49">
        <f t="shared" si="376"/>
        <v>0</v>
      </c>
      <c r="BA675" s="49">
        <f t="shared" si="377"/>
        <v>0</v>
      </c>
      <c r="BB675" s="49">
        <f t="shared" si="378"/>
        <v>0</v>
      </c>
      <c r="BC675" s="49">
        <f t="shared" si="379"/>
        <v>0</v>
      </c>
      <c r="BD675" s="49">
        <f t="shared" si="380"/>
        <v>0</v>
      </c>
      <c r="BE675" s="49">
        <f t="shared" si="381"/>
        <v>0</v>
      </c>
      <c r="BF675" s="49">
        <f t="shared" si="382"/>
        <v>0</v>
      </c>
      <c r="BG675" s="49">
        <f t="shared" si="383"/>
        <v>0</v>
      </c>
      <c r="BH675" s="73">
        <f t="shared" si="384"/>
        <v>1416.3145621032575</v>
      </c>
      <c r="BI675" s="49">
        <f>VLOOKUP(A675,'1_12'!B:Q,16,0)</f>
        <v>3014.91</v>
      </c>
      <c r="BJ675" s="74">
        <f t="shared" si="385"/>
        <v>-1598.5954378967424</v>
      </c>
      <c r="BK675" s="50">
        <f t="shared" si="386"/>
        <v>1.1245038800735329E-3</v>
      </c>
    </row>
    <row r="676" spans="1:63" x14ac:dyDescent="0.3">
      <c r="A676" s="79" t="s">
        <v>2732</v>
      </c>
      <c r="B676" s="79" t="s">
        <v>477</v>
      </c>
      <c r="C676" s="79">
        <f>VLOOKUP(B676,Площадь!D:E,2,0)</f>
        <v>39.1</v>
      </c>
      <c r="D676" s="97">
        <f>VLOOKUP(A676,'[1]3+паркинг2023'!$A:$E,5,0)</f>
        <v>45061</v>
      </c>
      <c r="I676">
        <f>31-I675</f>
        <v>17</v>
      </c>
      <c r="J676">
        <v>30</v>
      </c>
      <c r="K676">
        <v>31</v>
      </c>
      <c r="L676">
        <v>31</v>
      </c>
      <c r="M676">
        <v>30</v>
      </c>
      <c r="N676">
        <v>31</v>
      </c>
      <c r="O676">
        <v>30</v>
      </c>
      <c r="P676">
        <v>31</v>
      </c>
      <c r="Q676">
        <f t="shared" si="355"/>
        <v>231</v>
      </c>
      <c r="R676" s="113"/>
      <c r="S676" s="117">
        <f>VLOOKUP(B676,'Общие показания'!A:P,16,0)</f>
        <v>1.8283831489522635</v>
      </c>
      <c r="T676" s="50">
        <f t="shared" si="357"/>
        <v>0</v>
      </c>
      <c r="U676" s="50">
        <f t="shared" si="358"/>
        <v>0</v>
      </c>
      <c r="V676" s="50">
        <f t="shared" si="359"/>
        <v>0</v>
      </c>
      <c r="W676" s="50">
        <f t="shared" si="360"/>
        <v>0</v>
      </c>
      <c r="X676" s="50">
        <f t="shared" si="361"/>
        <v>0</v>
      </c>
      <c r="Y676" s="50"/>
      <c r="Z676" s="50"/>
      <c r="AA676" s="50"/>
      <c r="AB676" s="50"/>
      <c r="AC676" s="50"/>
      <c r="AD676" s="50">
        <f t="shared" si="362"/>
        <v>0.70168671259076043</v>
      </c>
      <c r="AE676" s="50">
        <f t="shared" si="363"/>
        <v>0.4903306771672799</v>
      </c>
      <c r="AF676" s="50">
        <f t="shared" si="364"/>
        <v>0.63636575919422289</v>
      </c>
      <c r="AG676" s="50">
        <f t="shared" si="356"/>
        <v>0</v>
      </c>
      <c r="AI676" s="50">
        <f t="shared" si="365"/>
        <v>0</v>
      </c>
      <c r="AJ676" s="50">
        <f t="shared" si="366"/>
        <v>0</v>
      </c>
      <c r="AK676" s="50">
        <f t="shared" si="367"/>
        <v>0</v>
      </c>
      <c r="AL676" s="50">
        <f t="shared" si="368"/>
        <v>0</v>
      </c>
      <c r="AR676" s="50">
        <f t="shared" si="369"/>
        <v>0.32434366132167985</v>
      </c>
      <c r="AS676" s="50">
        <f t="shared" si="370"/>
        <v>0.34877569106643763</v>
      </c>
      <c r="AT676" s="50">
        <f t="shared" si="371"/>
        <v>0.50249631315840537</v>
      </c>
      <c r="AV676" s="49">
        <f t="shared" si="372"/>
        <v>0</v>
      </c>
      <c r="AW676" s="49">
        <f t="shared" si="373"/>
        <v>0</v>
      </c>
      <c r="AX676" s="49">
        <f t="shared" si="374"/>
        <v>0</v>
      </c>
      <c r="AY676" s="49">
        <f t="shared" si="375"/>
        <v>0</v>
      </c>
      <c r="AZ676" s="49">
        <f t="shared" si="376"/>
        <v>0</v>
      </c>
      <c r="BA676" s="49">
        <f t="shared" si="377"/>
        <v>0</v>
      </c>
      <c r="BB676" s="49">
        <f t="shared" si="378"/>
        <v>0</v>
      </c>
      <c r="BC676" s="49">
        <f t="shared" si="379"/>
        <v>0</v>
      </c>
      <c r="BD676" s="49">
        <f t="shared" si="380"/>
        <v>0</v>
      </c>
      <c r="BE676" s="49">
        <f t="shared" si="381"/>
        <v>2754.2348945155986</v>
      </c>
      <c r="BF676" s="49">
        <f t="shared" si="382"/>
        <v>2252.4635706318622</v>
      </c>
      <c r="BG676" s="49">
        <f t="shared" si="383"/>
        <v>3057.1157925405018</v>
      </c>
      <c r="BH676" s="73">
        <f t="shared" si="384"/>
        <v>8063.8142576879636</v>
      </c>
      <c r="BI676" s="49">
        <f>VLOOKUP(A676,'1_12'!B:Q,16,0)</f>
        <v>12099.14</v>
      </c>
      <c r="BJ676" s="74">
        <f t="shared" si="385"/>
        <v>-4035.3257423120358</v>
      </c>
      <c r="BK676" s="50">
        <f t="shared" si="386"/>
        <v>6.4023845151295515E-3</v>
      </c>
    </row>
    <row r="677" spans="1:63" x14ac:dyDescent="0.3">
      <c r="A677" s="79" t="s">
        <v>2287</v>
      </c>
      <c r="B677" s="79" t="s">
        <v>494</v>
      </c>
      <c r="C677" s="79">
        <f>VLOOKUP(B677,Площадь!D:E,2,0)</f>
        <v>61.7</v>
      </c>
      <c r="D677" s="97"/>
      <c r="E677">
        <v>31</v>
      </c>
      <c r="F677">
        <v>28</v>
      </c>
      <c r="G677">
        <v>31</v>
      </c>
      <c r="H677">
        <v>30</v>
      </c>
      <c r="I677">
        <v>31</v>
      </c>
      <c r="J677">
        <v>30</v>
      </c>
      <c r="K677">
        <v>31</v>
      </c>
      <c r="L677">
        <v>31</v>
      </c>
      <c r="M677">
        <v>30</v>
      </c>
      <c r="N677">
        <v>31</v>
      </c>
      <c r="O677">
        <v>30</v>
      </c>
      <c r="P677">
        <v>31</v>
      </c>
      <c r="Q677">
        <f t="shared" ref="Q677:Q688" si="387">SUM(E677:P677)</f>
        <v>365</v>
      </c>
      <c r="R677" s="113">
        <f>VLOOKUP(B677,'Общие показания'!A:H,8,0)</f>
        <v>0.41756674449220615</v>
      </c>
      <c r="S677" s="117">
        <f>VLOOKUP(B677,'Общие показания'!A:P,16,0)</f>
        <v>2.7284332555077953</v>
      </c>
      <c r="T677" s="50">
        <f t="shared" si="357"/>
        <v>0</v>
      </c>
      <c r="U677" s="50">
        <f t="shared" si="358"/>
        <v>0</v>
      </c>
      <c r="V677" s="50">
        <f t="shared" si="359"/>
        <v>0</v>
      </c>
      <c r="W677" s="50">
        <f t="shared" si="360"/>
        <v>0.41756674449220615</v>
      </c>
      <c r="X677" s="50">
        <f t="shared" si="361"/>
        <v>0</v>
      </c>
      <c r="Y677" s="50"/>
      <c r="Z677" s="50"/>
      <c r="AA677" s="50"/>
      <c r="AB677" s="50"/>
      <c r="AC677" s="50"/>
      <c r="AD677" s="50">
        <f t="shared" si="362"/>
        <v>1.0471029350044379</v>
      </c>
      <c r="AE677" s="50">
        <f t="shared" si="363"/>
        <v>0.73170359645104799</v>
      </c>
      <c r="AF677" s="50">
        <f t="shared" si="364"/>
        <v>0.9496267240523093</v>
      </c>
      <c r="AG677" s="50">
        <f t="shared" si="356"/>
        <v>0</v>
      </c>
      <c r="AI677" s="50">
        <f t="shared" si="365"/>
        <v>0</v>
      </c>
      <c r="AJ677" s="50">
        <f t="shared" si="366"/>
        <v>0</v>
      </c>
      <c r="AK677" s="50">
        <f t="shared" si="367"/>
        <v>0</v>
      </c>
      <c r="AL677" s="50">
        <f t="shared" si="368"/>
        <v>0.41501592831423756</v>
      </c>
      <c r="AR677" s="50">
        <f t="shared" si="369"/>
        <v>0.51181595661247181</v>
      </c>
      <c r="AS677" s="50">
        <f t="shared" si="370"/>
        <v>0.55036982452171868</v>
      </c>
      <c r="AT677" s="50">
        <f t="shared" si="371"/>
        <v>0.79294175247758603</v>
      </c>
      <c r="AV677" s="49">
        <f t="shared" si="372"/>
        <v>0</v>
      </c>
      <c r="AW677" s="49">
        <f t="shared" si="373"/>
        <v>0</v>
      </c>
      <c r="AX677" s="49">
        <f t="shared" si="374"/>
        <v>0</v>
      </c>
      <c r="AY677" s="49">
        <f t="shared" si="375"/>
        <v>2234.9516235747055</v>
      </c>
      <c r="AZ677" s="49">
        <f t="shared" si="376"/>
        <v>0</v>
      </c>
      <c r="BA677" s="49">
        <f t="shared" si="377"/>
        <v>0</v>
      </c>
      <c r="BB677" s="49">
        <f t="shared" si="378"/>
        <v>0</v>
      </c>
      <c r="BC677" s="49">
        <f t="shared" si="379"/>
        <v>0</v>
      </c>
      <c r="BD677" s="49">
        <f t="shared" si="380"/>
        <v>0</v>
      </c>
      <c r="BE677" s="49">
        <f t="shared" si="381"/>
        <v>4184.6995159007674</v>
      </c>
      <c r="BF677" s="49">
        <f t="shared" si="382"/>
        <v>3441.546608322456</v>
      </c>
      <c r="BG677" s="49">
        <f t="shared" si="383"/>
        <v>4677.6811156577905</v>
      </c>
      <c r="BH677" s="73">
        <f t="shared" si="384"/>
        <v>14538.87886345572</v>
      </c>
      <c r="BI677" s="49">
        <f>VLOOKUP(A677,'1_12'!B:Q,16,0)</f>
        <v>23850</v>
      </c>
      <c r="BJ677" s="74">
        <f t="shared" si="385"/>
        <v>-9311.1211365442796</v>
      </c>
      <c r="BK677" s="50">
        <f t="shared" si="386"/>
        <v>7.3151586465775463E-3</v>
      </c>
    </row>
    <row r="678" spans="1:63" x14ac:dyDescent="0.3">
      <c r="A678" s="79" t="s">
        <v>1472</v>
      </c>
      <c r="B678" s="79" t="s">
        <v>450</v>
      </c>
      <c r="C678" s="79">
        <f>VLOOKUP(B678,Площадь!D:E,2,0)</f>
        <v>32.5</v>
      </c>
      <c r="D678" s="97"/>
      <c r="E678">
        <v>31</v>
      </c>
      <c r="F678">
        <v>28</v>
      </c>
      <c r="G678">
        <v>31</v>
      </c>
      <c r="H678">
        <v>30</v>
      </c>
      <c r="I678">
        <v>31</v>
      </c>
      <c r="J678">
        <v>30</v>
      </c>
      <c r="K678">
        <v>31</v>
      </c>
      <c r="L678">
        <v>31</v>
      </c>
      <c r="M678">
        <v>30</v>
      </c>
      <c r="N678">
        <v>31</v>
      </c>
      <c r="O678">
        <v>30</v>
      </c>
      <c r="P678">
        <v>31</v>
      </c>
      <c r="Q678">
        <f t="shared" si="387"/>
        <v>365</v>
      </c>
      <c r="R678" s="113">
        <f>VLOOKUP(B678,'Общие показания'!A:H,8,0)</f>
        <v>0.21995006800642947</v>
      </c>
      <c r="S678" s="117">
        <f>VLOOKUP(B678,'Общие показания'!A:P,16,0)</f>
        <v>1.2020499319935691</v>
      </c>
      <c r="T678" s="50">
        <f t="shared" si="357"/>
        <v>0</v>
      </c>
      <c r="U678" s="50">
        <f t="shared" si="358"/>
        <v>0</v>
      </c>
      <c r="V678" s="50">
        <f t="shared" si="359"/>
        <v>0</v>
      </c>
      <c r="W678" s="50">
        <f t="shared" si="360"/>
        <v>0.21995006800642947</v>
      </c>
      <c r="X678" s="50">
        <f t="shared" si="361"/>
        <v>0</v>
      </c>
      <c r="Y678" s="50"/>
      <c r="Z678" s="50"/>
      <c r="AA678" s="50"/>
      <c r="AB678" s="50"/>
      <c r="AC678" s="50"/>
      <c r="AD678" s="50">
        <f t="shared" si="362"/>
        <v>0.46131603522699954</v>
      </c>
      <c r="AE678" s="50">
        <f t="shared" si="363"/>
        <v>0.32236238749030283</v>
      </c>
      <c r="AF678" s="50">
        <f t="shared" si="364"/>
        <v>0.41837150927626671</v>
      </c>
      <c r="AG678" s="50">
        <f t="shared" si="356"/>
        <v>0</v>
      </c>
      <c r="AI678" s="50">
        <f t="shared" si="365"/>
        <v>0</v>
      </c>
      <c r="AJ678" s="50">
        <f t="shared" si="366"/>
        <v>0</v>
      </c>
      <c r="AK678" s="50">
        <f t="shared" si="367"/>
        <v>0</v>
      </c>
      <c r="AL678" s="50">
        <f t="shared" si="368"/>
        <v>0.21860644522224831</v>
      </c>
      <c r="AR678" s="50">
        <f t="shared" si="369"/>
        <v>0.2695951149093247</v>
      </c>
      <c r="AS678" s="50">
        <f t="shared" si="370"/>
        <v>0.28990306802197502</v>
      </c>
      <c r="AT678" s="50">
        <f t="shared" si="371"/>
        <v>0.41767596362271547</v>
      </c>
      <c r="AV678" s="49">
        <f t="shared" si="372"/>
        <v>0</v>
      </c>
      <c r="AW678" s="49">
        <f t="shared" si="373"/>
        <v>0</v>
      </c>
      <c r="AX678" s="49">
        <f t="shared" si="374"/>
        <v>0</v>
      </c>
      <c r="AY678" s="49">
        <f t="shared" si="375"/>
        <v>1177.2435618505335</v>
      </c>
      <c r="AZ678" s="49">
        <f t="shared" si="376"/>
        <v>0</v>
      </c>
      <c r="BA678" s="49">
        <f t="shared" si="377"/>
        <v>0</v>
      </c>
      <c r="BB678" s="49">
        <f t="shared" si="378"/>
        <v>0</v>
      </c>
      <c r="BC678" s="49">
        <f t="shared" si="379"/>
        <v>0</v>
      </c>
      <c r="BD678" s="49">
        <f t="shared" si="380"/>
        <v>0</v>
      </c>
      <c r="BE678" s="49">
        <f t="shared" si="381"/>
        <v>1962.0286549799434</v>
      </c>
      <c r="BF678" s="49">
        <f t="shared" si="382"/>
        <v>1643.5408981589383</v>
      </c>
      <c r="BG678" s="49">
        <f t="shared" si="383"/>
        <v>2244.2523943511119</v>
      </c>
      <c r="BH678" s="73">
        <f t="shared" si="384"/>
        <v>7027.0655093405276</v>
      </c>
      <c r="BI678" s="49">
        <f>VLOOKUP(A678,'1_12'!B:Q,16,0)</f>
        <v>12562.829999999998</v>
      </c>
      <c r="BJ678" s="74">
        <f t="shared" si="385"/>
        <v>-5535.7644906594705</v>
      </c>
      <c r="BK678" s="50">
        <f t="shared" si="386"/>
        <v>6.7122579276314414E-3</v>
      </c>
    </row>
    <row r="679" spans="1:63" x14ac:dyDescent="0.3">
      <c r="A679" s="79" t="s">
        <v>1624</v>
      </c>
      <c r="B679" s="79" t="s">
        <v>496</v>
      </c>
      <c r="C679" s="79">
        <f>VLOOKUP(B679,Площадь!D:E,2,0)</f>
        <v>33.6</v>
      </c>
      <c r="D679" s="97"/>
      <c r="E679">
        <v>31</v>
      </c>
      <c r="F679">
        <v>28</v>
      </c>
      <c r="G679">
        <v>31</v>
      </c>
      <c r="H679">
        <v>30</v>
      </c>
      <c r="I679">
        <v>31</v>
      </c>
      <c r="J679">
        <v>30</v>
      </c>
      <c r="K679">
        <v>31</v>
      </c>
      <c r="L679">
        <v>31</v>
      </c>
      <c r="M679">
        <v>30</v>
      </c>
      <c r="N679">
        <v>31</v>
      </c>
      <c r="O679">
        <v>30</v>
      </c>
      <c r="P679">
        <v>31</v>
      </c>
      <c r="Q679">
        <f t="shared" si="387"/>
        <v>365</v>
      </c>
      <c r="R679" s="113">
        <f>VLOOKUP(B679,'Общие показания'!A:H,8,0)</f>
        <v>0.2273945318466471</v>
      </c>
      <c r="S679" s="117">
        <f>VLOOKUP(B679,'Общие показания'!A:P,16,0)</f>
        <v>1.6106054681533539</v>
      </c>
      <c r="T679" s="50">
        <f t="shared" si="357"/>
        <v>0</v>
      </c>
      <c r="U679" s="50">
        <f t="shared" si="358"/>
        <v>0</v>
      </c>
      <c r="V679" s="50">
        <f t="shared" si="359"/>
        <v>0</v>
      </c>
      <c r="W679" s="50">
        <f t="shared" si="360"/>
        <v>0.2273945318466471</v>
      </c>
      <c r="X679" s="50">
        <f t="shared" si="361"/>
        <v>0</v>
      </c>
      <c r="Y679" s="50"/>
      <c r="Z679" s="50"/>
      <c r="AA679" s="50"/>
      <c r="AB679" s="50"/>
      <c r="AC679" s="50"/>
      <c r="AD679" s="50">
        <f t="shared" si="362"/>
        <v>0.61810920587232787</v>
      </c>
      <c r="AE679" s="50">
        <f t="shared" si="363"/>
        <v>0.43192766806098842</v>
      </c>
      <c r="AF679" s="50">
        <f t="shared" si="364"/>
        <v>0.56056859422003757</v>
      </c>
      <c r="AG679" s="50">
        <f t="shared" si="356"/>
        <v>0</v>
      </c>
      <c r="AI679" s="50">
        <f t="shared" si="365"/>
        <v>0</v>
      </c>
      <c r="AJ679" s="50">
        <f t="shared" si="366"/>
        <v>0</v>
      </c>
      <c r="AK679" s="50">
        <f t="shared" si="367"/>
        <v>0</v>
      </c>
      <c r="AL679" s="50">
        <f t="shared" si="368"/>
        <v>0.22600543259900133</v>
      </c>
      <c r="AR679" s="50">
        <f t="shared" si="369"/>
        <v>0.2787198726447172</v>
      </c>
      <c r="AS679" s="50">
        <f t="shared" si="370"/>
        <v>0.29971517186271879</v>
      </c>
      <c r="AT679" s="50">
        <f t="shared" si="371"/>
        <v>0.4318126885453305</v>
      </c>
      <c r="AV679" s="49">
        <f t="shared" si="372"/>
        <v>0</v>
      </c>
      <c r="AW679" s="49">
        <f t="shared" si="373"/>
        <v>0</v>
      </c>
      <c r="AX679" s="49">
        <f t="shared" si="374"/>
        <v>0</v>
      </c>
      <c r="AY679" s="49">
        <f t="shared" si="375"/>
        <v>1217.088728559321</v>
      </c>
      <c r="AZ679" s="49">
        <f t="shared" si="376"/>
        <v>0</v>
      </c>
      <c r="BA679" s="49">
        <f t="shared" si="377"/>
        <v>0</v>
      </c>
      <c r="BB679" s="49">
        <f t="shared" si="378"/>
        <v>0</v>
      </c>
      <c r="BC679" s="49">
        <f t="shared" si="379"/>
        <v>0</v>
      </c>
      <c r="BD679" s="49">
        <f t="shared" si="380"/>
        <v>0</v>
      </c>
      <c r="BE679" s="49">
        <f t="shared" si="381"/>
        <v>2407.4121052080154</v>
      </c>
      <c r="BF679" s="49">
        <f t="shared" si="382"/>
        <v>1963.9927737776027</v>
      </c>
      <c r="BG679" s="49">
        <f t="shared" si="383"/>
        <v>2663.9086202040435</v>
      </c>
      <c r="BH679" s="73">
        <f t="shared" si="384"/>
        <v>8252.4022277489821</v>
      </c>
      <c r="BI679" s="49">
        <f>VLOOKUP(A679,'1_12'!B:Q,16,0)</f>
        <v>12987.990000000002</v>
      </c>
      <c r="BJ679" s="74">
        <f t="shared" si="385"/>
        <v>-4735.5877722510195</v>
      </c>
      <c r="BK679" s="50">
        <f t="shared" si="386"/>
        <v>7.6246358275093469E-3</v>
      </c>
    </row>
    <row r="680" spans="1:63" x14ac:dyDescent="0.3">
      <c r="A680" s="79" t="s">
        <v>1235</v>
      </c>
      <c r="B680" s="79" t="s">
        <v>499</v>
      </c>
      <c r="C680" s="79">
        <f>VLOOKUP(B680,Площадь!D:E,2,0)</f>
        <v>60.6</v>
      </c>
      <c r="D680" s="97"/>
      <c r="E680">
        <v>31</v>
      </c>
      <c r="F680">
        <v>28</v>
      </c>
      <c r="G680">
        <v>31</v>
      </c>
      <c r="H680">
        <v>30</v>
      </c>
      <c r="I680">
        <v>31</v>
      </c>
      <c r="J680">
        <v>30</v>
      </c>
      <c r="K680">
        <v>31</v>
      </c>
      <c r="L680">
        <v>31</v>
      </c>
      <c r="M680">
        <v>30</v>
      </c>
      <c r="N680">
        <v>31</v>
      </c>
      <c r="O680">
        <v>30</v>
      </c>
      <c r="P680">
        <v>31</v>
      </c>
      <c r="Q680">
        <f t="shared" si="387"/>
        <v>365</v>
      </c>
      <c r="R680" s="113">
        <f>VLOOKUP(B680,'Общие показания'!A:H,8,0)</f>
        <v>0.42499999999999999</v>
      </c>
      <c r="S680" s="117">
        <f>VLOOKUP(B680,'Общие показания'!A:P,16,0)</f>
        <v>1.3729999999999993</v>
      </c>
      <c r="T680" s="50">
        <f t="shared" si="357"/>
        <v>0</v>
      </c>
      <c r="U680" s="50">
        <f t="shared" si="358"/>
        <v>0</v>
      </c>
      <c r="V680" s="50">
        <f t="shared" si="359"/>
        <v>0</v>
      </c>
      <c r="W680" s="50">
        <f t="shared" si="360"/>
        <v>0.42499999999999999</v>
      </c>
      <c r="X680" s="50">
        <f t="shared" si="361"/>
        <v>0</v>
      </c>
      <c r="Y680" s="50"/>
      <c r="Z680" s="50"/>
      <c r="AA680" s="50"/>
      <c r="AB680" s="50"/>
      <c r="AC680" s="50"/>
      <c r="AD680" s="50">
        <f t="shared" si="362"/>
        <v>0.52692230123603434</v>
      </c>
      <c r="AE680" s="50">
        <f t="shared" si="363"/>
        <v>0.36820729841907551</v>
      </c>
      <c r="AF680" s="50">
        <f t="shared" si="364"/>
        <v>0.47787040034488937</v>
      </c>
      <c r="AG680" s="50">
        <f t="shared" si="356"/>
        <v>0</v>
      </c>
      <c r="AI680" s="50">
        <f t="shared" si="365"/>
        <v>0</v>
      </c>
      <c r="AJ680" s="50">
        <f t="shared" si="366"/>
        <v>0</v>
      </c>
      <c r="AK680" s="50">
        <f t="shared" si="367"/>
        <v>0</v>
      </c>
      <c r="AL680" s="50">
        <f t="shared" si="368"/>
        <v>0.40761694093748457</v>
      </c>
      <c r="AR680" s="50">
        <f t="shared" si="369"/>
        <v>0.50269119887707925</v>
      </c>
      <c r="AS680" s="50">
        <f t="shared" si="370"/>
        <v>0.54055772068097496</v>
      </c>
      <c r="AT680" s="50">
        <f t="shared" si="371"/>
        <v>0.77880502755497105</v>
      </c>
      <c r="AV680" s="49">
        <f t="shared" si="372"/>
        <v>0</v>
      </c>
      <c r="AW680" s="49">
        <f t="shared" si="373"/>
        <v>0</v>
      </c>
      <c r="AX680" s="49">
        <f t="shared" si="374"/>
        <v>0</v>
      </c>
      <c r="AY680" s="49">
        <f t="shared" si="375"/>
        <v>2235.0436115749462</v>
      </c>
      <c r="AZ680" s="49">
        <f t="shared" si="376"/>
        <v>0</v>
      </c>
      <c r="BA680" s="49">
        <f t="shared" si="377"/>
        <v>0</v>
      </c>
      <c r="BB680" s="49">
        <f t="shared" si="378"/>
        <v>0</v>
      </c>
      <c r="BC680" s="49">
        <f t="shared" si="379"/>
        <v>0</v>
      </c>
      <c r="BD680" s="49">
        <f t="shared" si="380"/>
        <v>0</v>
      </c>
      <c r="BE680" s="49">
        <f t="shared" si="381"/>
        <v>2763.8532951636375</v>
      </c>
      <c r="BF680" s="49">
        <f t="shared" si="382"/>
        <v>2439.4524666714115</v>
      </c>
      <c r="BG680" s="49">
        <f t="shared" si="383"/>
        <v>3373.3692516372694</v>
      </c>
      <c r="BH680" s="73">
        <f t="shared" si="384"/>
        <v>10811.718625047266</v>
      </c>
      <c r="BI680" s="49">
        <f>VLOOKUP(A680,'1_12'!B:Q,16,0)</f>
        <v>23424.840000000004</v>
      </c>
      <c r="BJ680" s="74">
        <f t="shared" si="385"/>
        <v>-12613.121374952738</v>
      </c>
      <c r="BK680" s="50">
        <f t="shared" si="386"/>
        <v>5.5386013312025703E-3</v>
      </c>
    </row>
    <row r="681" spans="1:63" x14ac:dyDescent="0.3">
      <c r="A681" s="79" t="s">
        <v>1537</v>
      </c>
      <c r="B681" s="79" t="s">
        <v>431</v>
      </c>
      <c r="C681" s="79">
        <f>VLOOKUP(B681,Площадь!D:E,2,0)</f>
        <v>39.299999999999997</v>
      </c>
      <c r="D681" s="97"/>
      <c r="E681">
        <v>31</v>
      </c>
      <c r="F681">
        <v>28</v>
      </c>
      <c r="G681">
        <v>31</v>
      </c>
      <c r="H681">
        <v>30</v>
      </c>
      <c r="I681">
        <v>31</v>
      </c>
      <c r="J681">
        <v>30</v>
      </c>
      <c r="K681">
        <v>31</v>
      </c>
      <c r="L681">
        <v>31</v>
      </c>
      <c r="M681">
        <v>30</v>
      </c>
      <c r="N681">
        <v>31</v>
      </c>
      <c r="O681">
        <v>30</v>
      </c>
      <c r="P681">
        <v>31</v>
      </c>
      <c r="Q681">
        <f t="shared" si="387"/>
        <v>365</v>
      </c>
      <c r="R681" s="113">
        <f>VLOOKUP(B681,'Общие показания'!A:H,8,0)</f>
        <v>0.26597038992777472</v>
      </c>
      <c r="S681" s="117">
        <f>VLOOKUP(B681,'Общие показания'!A:P,16,0)</f>
        <v>1.0040296100722257</v>
      </c>
      <c r="T681" s="50">
        <f t="shared" si="357"/>
        <v>0</v>
      </c>
      <c r="U681" s="50">
        <f t="shared" si="358"/>
        <v>0</v>
      </c>
      <c r="V681" s="50">
        <f t="shared" si="359"/>
        <v>0</v>
      </c>
      <c r="W681" s="50">
        <f t="shared" si="360"/>
        <v>0.26597038992777472</v>
      </c>
      <c r="X681" s="50">
        <f t="shared" si="361"/>
        <v>0</v>
      </c>
      <c r="Y681" s="50"/>
      <c r="Z681" s="50"/>
      <c r="AA681" s="50"/>
      <c r="AB681" s="50"/>
      <c r="AC681" s="50"/>
      <c r="AD681" s="50">
        <f t="shared" si="362"/>
        <v>0.38532089777740397</v>
      </c>
      <c r="AE681" s="50">
        <f t="shared" si="363"/>
        <v>0.26925785160775834</v>
      </c>
      <c r="AF681" s="50">
        <f t="shared" si="364"/>
        <v>0.34945086068706327</v>
      </c>
      <c r="AG681" s="50">
        <f t="shared" si="356"/>
        <v>0</v>
      </c>
      <c r="AI681" s="50">
        <f t="shared" si="365"/>
        <v>0</v>
      </c>
      <c r="AJ681" s="50">
        <f t="shared" si="366"/>
        <v>0</v>
      </c>
      <c r="AK681" s="50">
        <f t="shared" si="367"/>
        <v>0</v>
      </c>
      <c r="AL681" s="50">
        <f t="shared" si="368"/>
        <v>0.26434563991490334</v>
      </c>
      <c r="AR681" s="50">
        <f t="shared" si="369"/>
        <v>0.32600270818266031</v>
      </c>
      <c r="AS681" s="50">
        <f t="shared" si="370"/>
        <v>0.35055970994657282</v>
      </c>
      <c r="AT681" s="50">
        <f t="shared" si="371"/>
        <v>0.50506662678069902</v>
      </c>
      <c r="AV681" s="49">
        <f t="shared" si="372"/>
        <v>0</v>
      </c>
      <c r="AW681" s="49">
        <f t="shared" si="373"/>
        <v>0</v>
      </c>
      <c r="AX681" s="49">
        <f t="shared" si="374"/>
        <v>0</v>
      </c>
      <c r="AY681" s="49">
        <f t="shared" si="375"/>
        <v>1423.5591378684915</v>
      </c>
      <c r="AZ681" s="49">
        <f t="shared" si="376"/>
        <v>0</v>
      </c>
      <c r="BA681" s="49">
        <f t="shared" si="377"/>
        <v>0</v>
      </c>
      <c r="BB681" s="49">
        <f t="shared" si="378"/>
        <v>0</v>
      </c>
      <c r="BC681" s="49">
        <f t="shared" si="379"/>
        <v>0</v>
      </c>
      <c r="BD681" s="49">
        <f t="shared" si="380"/>
        <v>0</v>
      </c>
      <c r="BE681" s="49">
        <f t="shared" si="381"/>
        <v>1909.4486348949583</v>
      </c>
      <c r="BF681" s="49">
        <f t="shared" si="382"/>
        <v>1663.8134695339843</v>
      </c>
      <c r="BG681" s="49">
        <f t="shared" si="383"/>
        <v>2293.8325626589626</v>
      </c>
      <c r="BH681" s="73">
        <f t="shared" si="384"/>
        <v>7290.6538049563969</v>
      </c>
      <c r="BI681" s="49">
        <f>VLOOKUP(A681,'1_12'!B:Q,16,0)</f>
        <v>15191.37</v>
      </c>
      <c r="BJ681" s="74">
        <f t="shared" si="385"/>
        <v>-7900.7161950436039</v>
      </c>
      <c r="BK681" s="50">
        <f t="shared" si="386"/>
        <v>5.7590642171858279E-3</v>
      </c>
    </row>
    <row r="682" spans="1:63" x14ac:dyDescent="0.3">
      <c r="A682" s="79" t="s">
        <v>2369</v>
      </c>
      <c r="B682" s="79" t="s">
        <v>261</v>
      </c>
      <c r="C682" s="79">
        <f>VLOOKUP(B682,Площадь!D:E,2,0)</f>
        <v>57.1</v>
      </c>
      <c r="D682" s="97"/>
      <c r="E682">
        <v>31</v>
      </c>
      <c r="F682">
        <v>28</v>
      </c>
      <c r="G682">
        <v>31</v>
      </c>
      <c r="H682">
        <v>30</v>
      </c>
      <c r="I682">
        <v>31</v>
      </c>
      <c r="J682">
        <v>30</v>
      </c>
      <c r="K682">
        <v>31</v>
      </c>
      <c r="L682">
        <v>31</v>
      </c>
      <c r="M682">
        <v>30</v>
      </c>
      <c r="N682">
        <v>31</v>
      </c>
      <c r="O682">
        <v>30</v>
      </c>
      <c r="P682">
        <v>31</v>
      </c>
      <c r="Q682">
        <f t="shared" si="387"/>
        <v>365</v>
      </c>
      <c r="R682" s="113">
        <f>VLOOKUP(B682,'Общие показания'!A:H,8,0)</f>
        <v>0.38643535025129611</v>
      </c>
      <c r="S682" s="117">
        <f>VLOOKUP(B682,'Общие показания'!A:P,16,0)</f>
        <v>2.0855646497487044</v>
      </c>
      <c r="T682" s="50">
        <f t="shared" si="357"/>
        <v>0</v>
      </c>
      <c r="U682" s="50">
        <f t="shared" si="358"/>
        <v>0</v>
      </c>
      <c r="V682" s="50">
        <f t="shared" si="359"/>
        <v>0</v>
      </c>
      <c r="W682" s="50">
        <f t="shared" si="360"/>
        <v>0.38643535025129611</v>
      </c>
      <c r="X682" s="50">
        <f t="shared" si="361"/>
        <v>0</v>
      </c>
      <c r="Y682" s="50"/>
      <c r="Z682" s="50"/>
      <c r="AA682" s="50"/>
      <c r="AB682" s="50"/>
      <c r="AC682" s="50"/>
      <c r="AD682" s="50">
        <f t="shared" si="362"/>
        <v>0.80038639812244128</v>
      </c>
      <c r="AE682" s="50">
        <f t="shared" si="363"/>
        <v>0.55930089247071835</v>
      </c>
      <c r="AF682" s="50">
        <f t="shared" si="364"/>
        <v>0.72587735915554463</v>
      </c>
      <c r="AG682" s="50">
        <f t="shared" si="356"/>
        <v>0</v>
      </c>
      <c r="AI682" s="50">
        <f t="shared" si="365"/>
        <v>0</v>
      </c>
      <c r="AJ682" s="50">
        <f t="shared" si="366"/>
        <v>0</v>
      </c>
      <c r="AK682" s="50">
        <f t="shared" si="367"/>
        <v>0</v>
      </c>
      <c r="AL682" s="50">
        <f t="shared" si="368"/>
        <v>0.38407470837508856</v>
      </c>
      <c r="AR682" s="50">
        <f t="shared" si="369"/>
        <v>0.47365787880992122</v>
      </c>
      <c r="AS682" s="50">
        <f t="shared" si="370"/>
        <v>0.50933739027860836</v>
      </c>
      <c r="AT682" s="50">
        <f t="shared" si="371"/>
        <v>0.73382453916483248</v>
      </c>
      <c r="AV682" s="49">
        <f t="shared" si="372"/>
        <v>0</v>
      </c>
      <c r="AW682" s="49">
        <f t="shared" si="373"/>
        <v>0</v>
      </c>
      <c r="AX682" s="49">
        <f t="shared" si="374"/>
        <v>0</v>
      </c>
      <c r="AY682" s="49">
        <f t="shared" si="375"/>
        <v>2068.3263809743221</v>
      </c>
      <c r="AZ682" s="49">
        <f t="shared" si="376"/>
        <v>0</v>
      </c>
      <c r="BA682" s="49">
        <f t="shared" si="377"/>
        <v>0</v>
      </c>
      <c r="BB682" s="49">
        <f t="shared" si="378"/>
        <v>0</v>
      </c>
      <c r="BC682" s="49">
        <f t="shared" si="379"/>
        <v>0</v>
      </c>
      <c r="BD682" s="49">
        <f t="shared" si="380"/>
        <v>0</v>
      </c>
      <c r="BE682" s="49">
        <f t="shared" si="381"/>
        <v>3419.9934952261569</v>
      </c>
      <c r="BF682" s="49">
        <f t="shared" si="382"/>
        <v>2868.6098606809824</v>
      </c>
      <c r="BG682" s="49">
        <f t="shared" si="383"/>
        <v>3918.3653877752877</v>
      </c>
      <c r="BH682" s="73">
        <f t="shared" si="384"/>
        <v>12275.29512465675</v>
      </c>
      <c r="BI682" s="49">
        <f>VLOOKUP(A682,'1_12'!B:Q,16,0)</f>
        <v>22071.87</v>
      </c>
      <c r="BJ682" s="74">
        <f t="shared" si="385"/>
        <v>-9796.574875343249</v>
      </c>
      <c r="BK682" s="50">
        <f t="shared" si="386"/>
        <v>6.6738098608121006E-3</v>
      </c>
    </row>
    <row r="683" spans="1:63" x14ac:dyDescent="0.3">
      <c r="A683" s="79" t="s">
        <v>732</v>
      </c>
      <c r="B683" s="79" t="s">
        <v>434</v>
      </c>
      <c r="C683" s="79">
        <f>VLOOKUP(B683,Площадь!D:E,2,0)</f>
        <v>32</v>
      </c>
      <c r="D683" s="97"/>
      <c r="E683">
        <v>31</v>
      </c>
      <c r="F683">
        <v>28</v>
      </c>
      <c r="G683">
        <v>31</v>
      </c>
      <c r="H683">
        <v>30</v>
      </c>
      <c r="I683">
        <v>31</v>
      </c>
      <c r="J683">
        <v>30</v>
      </c>
      <c r="K683">
        <v>31</v>
      </c>
      <c r="L683">
        <v>31</v>
      </c>
      <c r="M683">
        <v>30</v>
      </c>
      <c r="N683">
        <v>31</v>
      </c>
      <c r="O683">
        <v>30</v>
      </c>
      <c r="P683">
        <v>31</v>
      </c>
      <c r="Q683">
        <f t="shared" si="387"/>
        <v>365</v>
      </c>
      <c r="R683" s="113">
        <f>VLOOKUP(B683,'Общие показания'!A:H,8,0)</f>
        <v>0.21656622080633056</v>
      </c>
      <c r="S683" s="117">
        <f>VLOOKUP(B683,'Общие показания'!A:P,16,0)</f>
        <v>1.5754337791936681</v>
      </c>
      <c r="T683" s="50">
        <f t="shared" si="357"/>
        <v>0</v>
      </c>
      <c r="U683" s="50">
        <f t="shared" si="358"/>
        <v>0</v>
      </c>
      <c r="V683" s="50">
        <f t="shared" si="359"/>
        <v>0</v>
      </c>
      <c r="W683" s="50">
        <f t="shared" si="360"/>
        <v>0.21656622080633056</v>
      </c>
      <c r="X683" s="50">
        <f t="shared" si="361"/>
        <v>0</v>
      </c>
      <c r="Y683" s="50"/>
      <c r="Z683" s="50"/>
      <c r="AA683" s="50"/>
      <c r="AB683" s="50"/>
      <c r="AC683" s="50"/>
      <c r="AD683" s="50">
        <f t="shared" si="362"/>
        <v>0.60461121076308111</v>
      </c>
      <c r="AE683" s="50">
        <f t="shared" si="363"/>
        <v>0.42249542292429365</v>
      </c>
      <c r="AF683" s="50">
        <f t="shared" si="364"/>
        <v>0.54832714550629325</v>
      </c>
      <c r="AG683" s="50">
        <f t="shared" si="356"/>
        <v>0</v>
      </c>
      <c r="AI683" s="50">
        <f t="shared" si="365"/>
        <v>0</v>
      </c>
      <c r="AJ683" s="50">
        <f t="shared" si="366"/>
        <v>0</v>
      </c>
      <c r="AK683" s="50">
        <f t="shared" si="367"/>
        <v>0</v>
      </c>
      <c r="AL683" s="50">
        <f t="shared" si="368"/>
        <v>0.21524326914190603</v>
      </c>
      <c r="AR683" s="50">
        <f t="shared" si="369"/>
        <v>0.26544749775687354</v>
      </c>
      <c r="AS683" s="50">
        <f t="shared" si="370"/>
        <v>0.28544302082163692</v>
      </c>
      <c r="AT683" s="50">
        <f t="shared" si="371"/>
        <v>0.4112501795669814</v>
      </c>
      <c r="AV683" s="49">
        <f t="shared" si="372"/>
        <v>0</v>
      </c>
      <c r="AW683" s="49">
        <f t="shared" si="373"/>
        <v>0</v>
      </c>
      <c r="AX683" s="49">
        <f t="shared" si="374"/>
        <v>0</v>
      </c>
      <c r="AY683" s="49">
        <f t="shared" si="375"/>
        <v>1159.1321224374485</v>
      </c>
      <c r="AZ683" s="49">
        <f t="shared" si="376"/>
        <v>0</v>
      </c>
      <c r="BA683" s="49">
        <f t="shared" si="377"/>
        <v>0</v>
      </c>
      <c r="BB683" s="49">
        <f t="shared" si="378"/>
        <v>0</v>
      </c>
      <c r="BC683" s="49">
        <f t="shared" si="379"/>
        <v>0</v>
      </c>
      <c r="BD683" s="49">
        <f t="shared" si="380"/>
        <v>0</v>
      </c>
      <c r="BE683" s="49">
        <f t="shared" si="381"/>
        <v>2335.5507948026257</v>
      </c>
      <c r="BF683" s="49">
        <f t="shared" si="382"/>
        <v>1900.3616408538264</v>
      </c>
      <c r="BG683" s="49">
        <f t="shared" si="383"/>
        <v>2575.8509883336956</v>
      </c>
      <c r="BH683" s="73">
        <f t="shared" si="384"/>
        <v>7970.8955464275959</v>
      </c>
      <c r="BI683" s="49">
        <f>VLOOKUP(A683,'1_12'!B:Q,16,0)</f>
        <v>12369.509999999998</v>
      </c>
      <c r="BJ683" s="74">
        <f t="shared" si="385"/>
        <v>-4398.6144535724025</v>
      </c>
      <c r="BK683" s="50">
        <f t="shared" si="386"/>
        <v>7.7327707481442617E-3</v>
      </c>
    </row>
    <row r="684" spans="1:63" x14ac:dyDescent="0.3">
      <c r="A684" s="79" t="s">
        <v>1546</v>
      </c>
      <c r="B684" s="79" t="s">
        <v>445</v>
      </c>
      <c r="C684" s="79">
        <f>VLOOKUP(B684,Площадь!D:E,2,0)</f>
        <v>31.7</v>
      </c>
      <c r="D684" s="97"/>
      <c r="E684">
        <v>31</v>
      </c>
      <c r="F684">
        <v>28</v>
      </c>
      <c r="G684">
        <v>31</v>
      </c>
      <c r="H684">
        <v>30</v>
      </c>
      <c r="I684">
        <v>31</v>
      </c>
      <c r="J684">
        <v>30</v>
      </c>
      <c r="K684">
        <v>31</v>
      </c>
      <c r="L684">
        <v>31</v>
      </c>
      <c r="M684">
        <v>30</v>
      </c>
      <c r="N684">
        <v>31</v>
      </c>
      <c r="O684">
        <v>30</v>
      </c>
      <c r="P684">
        <v>31</v>
      </c>
      <c r="Q684">
        <f t="shared" si="387"/>
        <v>365</v>
      </c>
      <c r="R684" s="113">
        <f>VLOOKUP(B684,'Общие показания'!A:H,8,0)</f>
        <v>0.21453591248627121</v>
      </c>
      <c r="S684" s="117">
        <f>VLOOKUP(B684,'Общие показания'!A:P,16,0)</f>
        <v>1.9484640875137291</v>
      </c>
      <c r="T684" s="50">
        <f t="shared" si="357"/>
        <v>0</v>
      </c>
      <c r="U684" s="50">
        <f t="shared" si="358"/>
        <v>0</v>
      </c>
      <c r="V684" s="50">
        <f t="shared" si="359"/>
        <v>0</v>
      </c>
      <c r="W684" s="50">
        <f t="shared" si="360"/>
        <v>0.21453591248627121</v>
      </c>
      <c r="X684" s="50">
        <f t="shared" si="361"/>
        <v>0</v>
      </c>
      <c r="Y684" s="50"/>
      <c r="Z684" s="50"/>
      <c r="AA684" s="50"/>
      <c r="AB684" s="50"/>
      <c r="AC684" s="50"/>
      <c r="AD684" s="50">
        <f t="shared" si="362"/>
        <v>0.7477707071147156</v>
      </c>
      <c r="AE684" s="50">
        <f t="shared" si="363"/>
        <v>0.5225336472906188</v>
      </c>
      <c r="AF684" s="50">
        <f t="shared" si="364"/>
        <v>0.67815973310839461</v>
      </c>
      <c r="AG684" s="50">
        <f t="shared" si="356"/>
        <v>0</v>
      </c>
      <c r="AI684" s="50">
        <f t="shared" si="365"/>
        <v>0</v>
      </c>
      <c r="AJ684" s="50">
        <f t="shared" si="366"/>
        <v>0</v>
      </c>
      <c r="AK684" s="50">
        <f t="shared" si="367"/>
        <v>0</v>
      </c>
      <c r="AL684" s="50">
        <f t="shared" si="368"/>
        <v>0.21322536349370066</v>
      </c>
      <c r="AR684" s="50">
        <f t="shared" si="369"/>
        <v>0.26295892746540284</v>
      </c>
      <c r="AS684" s="50">
        <f t="shared" si="370"/>
        <v>0.28276699250143406</v>
      </c>
      <c r="AT684" s="50">
        <f t="shared" si="371"/>
        <v>0.40739470913354092</v>
      </c>
      <c r="AV684" s="49">
        <f t="shared" si="372"/>
        <v>0</v>
      </c>
      <c r="AW684" s="49">
        <f t="shared" si="373"/>
        <v>0</v>
      </c>
      <c r="AX684" s="49">
        <f t="shared" si="374"/>
        <v>0</v>
      </c>
      <c r="AY684" s="49">
        <f t="shared" si="375"/>
        <v>1148.2652587895973</v>
      </c>
      <c r="AZ684" s="49">
        <f t="shared" si="376"/>
        <v>0</v>
      </c>
      <c r="BA684" s="49">
        <f t="shared" si="377"/>
        <v>0</v>
      </c>
      <c r="BB684" s="49">
        <f t="shared" si="378"/>
        <v>0</v>
      </c>
      <c r="BC684" s="49">
        <f t="shared" si="379"/>
        <v>0</v>
      </c>
      <c r="BD684" s="49">
        <f t="shared" si="380"/>
        <v>0</v>
      </c>
      <c r="BE684" s="49">
        <f t="shared" si="381"/>
        <v>2713.1622018814869</v>
      </c>
      <c r="BF684" s="49">
        <f t="shared" si="382"/>
        <v>2161.716825432195</v>
      </c>
      <c r="BG684" s="49">
        <f t="shared" si="383"/>
        <v>2914.0189225765625</v>
      </c>
      <c r="BH684" s="73">
        <f t="shared" si="384"/>
        <v>8937.1632086798418</v>
      </c>
      <c r="BI684" s="49">
        <f>VLOOKUP(A684,'1_12'!B:Q,16,0)</f>
        <v>12253.59</v>
      </c>
      <c r="BJ684" s="74">
        <f t="shared" si="385"/>
        <v>-3316.4267913201584</v>
      </c>
      <c r="BK684" s="50">
        <f t="shared" si="386"/>
        <v>8.7522239552946333E-3</v>
      </c>
    </row>
    <row r="685" spans="1:63" x14ac:dyDescent="0.3">
      <c r="A685" s="79" t="s">
        <v>2332</v>
      </c>
      <c r="B685" s="79" t="s">
        <v>418</v>
      </c>
      <c r="C685" s="79">
        <f>VLOOKUP(B685,Площадь!D:E,2,0)</f>
        <v>39.1</v>
      </c>
      <c r="D685" s="97"/>
      <c r="E685">
        <v>31</v>
      </c>
      <c r="F685">
        <v>28</v>
      </c>
      <c r="G685">
        <v>31</v>
      </c>
      <c r="H685">
        <v>30</v>
      </c>
      <c r="I685">
        <v>31</v>
      </c>
      <c r="J685">
        <v>30</v>
      </c>
      <c r="K685">
        <v>31</v>
      </c>
      <c r="L685">
        <v>31</v>
      </c>
      <c r="M685">
        <v>30</v>
      </c>
      <c r="N685">
        <v>31</v>
      </c>
      <c r="O685">
        <v>30</v>
      </c>
      <c r="P685">
        <v>31</v>
      </c>
      <c r="Q685">
        <f t="shared" si="387"/>
        <v>365</v>
      </c>
      <c r="R685" s="113">
        <f>VLOOKUP(B685,'Общие показания'!A:H,8,0)</f>
        <v>0.13</v>
      </c>
      <c r="S685" s="117">
        <f>VLOOKUP(B685,'Общие показания'!A:P,16,0)</f>
        <v>1.1259999999999994</v>
      </c>
      <c r="T685" s="50">
        <f t="shared" si="357"/>
        <v>0</v>
      </c>
      <c r="U685" s="50">
        <f t="shared" si="358"/>
        <v>0</v>
      </c>
      <c r="V685" s="50">
        <f t="shared" si="359"/>
        <v>0</v>
      </c>
      <c r="W685" s="50">
        <f t="shared" si="360"/>
        <v>0.13</v>
      </c>
      <c r="X685" s="50">
        <f t="shared" si="361"/>
        <v>0</v>
      </c>
      <c r="Y685" s="50"/>
      <c r="Z685" s="50"/>
      <c r="AA685" s="50"/>
      <c r="AB685" s="50"/>
      <c r="AC685" s="50"/>
      <c r="AD685" s="50">
        <f t="shared" si="362"/>
        <v>0.43213001543465018</v>
      </c>
      <c r="AE685" s="50">
        <f t="shared" si="363"/>
        <v>0.30196752951192934</v>
      </c>
      <c r="AF685" s="50">
        <f t="shared" si="364"/>
        <v>0.39190245505341986</v>
      </c>
      <c r="AG685" s="50">
        <f t="shared" si="356"/>
        <v>0</v>
      </c>
      <c r="AI685" s="50">
        <f t="shared" si="365"/>
        <v>0</v>
      </c>
      <c r="AJ685" s="50">
        <f t="shared" si="366"/>
        <v>0</v>
      </c>
      <c r="AK685" s="50">
        <f t="shared" si="367"/>
        <v>0</v>
      </c>
      <c r="AL685" s="50">
        <f t="shared" si="368"/>
        <v>0.26300036948276645</v>
      </c>
      <c r="AR685" s="50">
        <f t="shared" si="369"/>
        <v>0.32434366132167985</v>
      </c>
      <c r="AS685" s="50">
        <f t="shared" si="370"/>
        <v>0.34877569106643763</v>
      </c>
      <c r="AT685" s="50">
        <f t="shared" si="371"/>
        <v>0.50249631315840537</v>
      </c>
      <c r="AV685" s="49">
        <f t="shared" si="372"/>
        <v>0</v>
      </c>
      <c r="AW685" s="49">
        <f t="shared" si="373"/>
        <v>0</v>
      </c>
      <c r="AX685" s="49">
        <f t="shared" si="374"/>
        <v>0</v>
      </c>
      <c r="AY685" s="49">
        <f t="shared" si="375"/>
        <v>1054.9544718247589</v>
      </c>
      <c r="AZ685" s="49">
        <f t="shared" si="376"/>
        <v>0</v>
      </c>
      <c r="BA685" s="49">
        <f t="shared" si="377"/>
        <v>0</v>
      </c>
      <c r="BB685" s="49">
        <f t="shared" si="378"/>
        <v>0</v>
      </c>
      <c r="BC685" s="49">
        <f t="shared" si="379"/>
        <v>0</v>
      </c>
      <c r="BD685" s="49">
        <f t="shared" si="380"/>
        <v>0</v>
      </c>
      <c r="BE685" s="49">
        <f t="shared" si="381"/>
        <v>2030.6476789376222</v>
      </c>
      <c r="BF685" s="49">
        <f t="shared" si="382"/>
        <v>1746.8290715917453</v>
      </c>
      <c r="BG685" s="49">
        <f t="shared" si="383"/>
        <v>2400.8882774370954</v>
      </c>
      <c r="BH685" s="73">
        <f t="shared" si="384"/>
        <v>7233.3194997912215</v>
      </c>
      <c r="BI685" s="49">
        <f>VLOOKUP(A685,'1_12'!B:Q,16,0)</f>
        <v>15114.06</v>
      </c>
      <c r="BJ685" s="74">
        <f t="shared" si="385"/>
        <v>-7880.740500208778</v>
      </c>
      <c r="BK685" s="50">
        <f t="shared" si="386"/>
        <v>5.7430009271723969E-3</v>
      </c>
    </row>
    <row r="686" spans="1:63" x14ac:dyDescent="0.3">
      <c r="A686" s="79" t="s">
        <v>769</v>
      </c>
      <c r="B686" s="79" t="s">
        <v>438</v>
      </c>
      <c r="C686" s="79">
        <f>VLOOKUP(B686,Площадь!D:E,2,0)</f>
        <v>61.7</v>
      </c>
      <c r="D686" s="97"/>
      <c r="E686">
        <v>31</v>
      </c>
      <c r="F686">
        <v>28</v>
      </c>
      <c r="G686">
        <v>31</v>
      </c>
      <c r="H686">
        <v>30</v>
      </c>
      <c r="I686">
        <v>31</v>
      </c>
      <c r="J686">
        <v>30</v>
      </c>
      <c r="K686">
        <v>31</v>
      </c>
      <c r="L686">
        <v>31</v>
      </c>
      <c r="M686">
        <v>30</v>
      </c>
      <c r="N686">
        <v>31</v>
      </c>
      <c r="O686">
        <v>30</v>
      </c>
      <c r="P686">
        <v>31</v>
      </c>
      <c r="Q686">
        <f t="shared" si="387"/>
        <v>365</v>
      </c>
      <c r="R686" s="113">
        <f>VLOOKUP(B686,'Общие показания'!A:H,8,0)</f>
        <v>0.38600000000000001</v>
      </c>
      <c r="S686" s="117">
        <f>VLOOKUP(B686,'Общие показания'!A:P,16,0)</f>
        <v>1.9900000000000002</v>
      </c>
      <c r="T686" s="50">
        <f t="shared" si="357"/>
        <v>0</v>
      </c>
      <c r="U686" s="50">
        <f t="shared" si="358"/>
        <v>0</v>
      </c>
      <c r="V686" s="50">
        <f t="shared" si="359"/>
        <v>0</v>
      </c>
      <c r="W686" s="50">
        <f t="shared" si="360"/>
        <v>0.38600000000000001</v>
      </c>
      <c r="X686" s="50">
        <f t="shared" si="361"/>
        <v>0</v>
      </c>
      <c r="Y686" s="50"/>
      <c r="Z686" s="50"/>
      <c r="AA686" s="50"/>
      <c r="AB686" s="50"/>
      <c r="AC686" s="50"/>
      <c r="AD686" s="50">
        <f t="shared" si="362"/>
        <v>0.76371112852127387</v>
      </c>
      <c r="AE686" s="50">
        <f t="shared" si="363"/>
        <v>0.53367263208591453</v>
      </c>
      <c r="AF686" s="50">
        <f t="shared" si="364"/>
        <v>0.69261623939281169</v>
      </c>
      <c r="AG686" s="50">
        <f t="shared" si="356"/>
        <v>0</v>
      </c>
      <c r="AI686" s="50">
        <f t="shared" si="365"/>
        <v>0</v>
      </c>
      <c r="AJ686" s="50">
        <f t="shared" si="366"/>
        <v>0</v>
      </c>
      <c r="AK686" s="50">
        <f t="shared" si="367"/>
        <v>0</v>
      </c>
      <c r="AL686" s="50">
        <f t="shared" si="368"/>
        <v>0.41501592831423756</v>
      </c>
      <c r="AR686" s="50">
        <f t="shared" si="369"/>
        <v>0.51181595661247181</v>
      </c>
      <c r="AS686" s="50">
        <f t="shared" si="370"/>
        <v>0.55036982452171868</v>
      </c>
      <c r="AT686" s="50">
        <f t="shared" si="371"/>
        <v>0.79294175247758603</v>
      </c>
      <c r="AV686" s="49">
        <f t="shared" si="372"/>
        <v>0</v>
      </c>
      <c r="AW686" s="49">
        <f t="shared" si="373"/>
        <v>0</v>
      </c>
      <c r="AX686" s="49">
        <f t="shared" si="374"/>
        <v>0</v>
      </c>
      <c r="AY686" s="49">
        <f t="shared" si="375"/>
        <v>2150.2151173296065</v>
      </c>
      <c r="AZ686" s="49">
        <f t="shared" si="376"/>
        <v>0</v>
      </c>
      <c r="BA686" s="49">
        <f t="shared" si="377"/>
        <v>0</v>
      </c>
      <c r="BB686" s="49">
        <f t="shared" si="378"/>
        <v>0</v>
      </c>
      <c r="BC686" s="49">
        <f t="shared" si="379"/>
        <v>0</v>
      </c>
      <c r="BD686" s="49">
        <f t="shared" si="380"/>
        <v>0</v>
      </c>
      <c r="BE686" s="49">
        <f t="shared" si="381"/>
        <v>3423.973886249622</v>
      </c>
      <c r="BF686" s="49">
        <f t="shared" si="382"/>
        <v>2909.9602088192664</v>
      </c>
      <c r="BG686" s="49">
        <f t="shared" si="383"/>
        <v>3987.7724510572211</v>
      </c>
      <c r="BH686" s="73">
        <f t="shared" si="384"/>
        <v>12471.921663455716</v>
      </c>
      <c r="BI686" s="49">
        <f>VLOOKUP(A686,'1_12'!B:Q,16,0)</f>
        <v>23850</v>
      </c>
      <c r="BJ686" s="74">
        <f t="shared" si="385"/>
        <v>-11378.078336544284</v>
      </c>
      <c r="BK686" s="50">
        <f t="shared" si="386"/>
        <v>6.2751802565181166E-3</v>
      </c>
    </row>
    <row r="687" spans="1:63" x14ac:dyDescent="0.3">
      <c r="A687" s="79" t="s">
        <v>1402</v>
      </c>
      <c r="B687" s="79" t="s">
        <v>441</v>
      </c>
      <c r="C687" s="79">
        <f>VLOOKUP(B687,Площадь!D:E,2,0)</f>
        <v>32.5</v>
      </c>
      <c r="D687" s="97"/>
      <c r="E687">
        <v>31</v>
      </c>
      <c r="F687">
        <v>28</v>
      </c>
      <c r="G687">
        <v>31</v>
      </c>
      <c r="H687">
        <v>2</v>
      </c>
      <c r="Q687">
        <f t="shared" si="387"/>
        <v>92</v>
      </c>
      <c r="R687" s="113">
        <f>VLOOKUP(B687,'Общие показания'!A:H,8,0)</f>
        <v>0</v>
      </c>
      <c r="S687" s="117"/>
      <c r="T687" s="50">
        <f t="shared" si="357"/>
        <v>0</v>
      </c>
      <c r="U687" s="50">
        <f t="shared" si="358"/>
        <v>0</v>
      </c>
      <c r="V687" s="50">
        <f t="shared" si="359"/>
        <v>0</v>
      </c>
      <c r="W687" s="50">
        <f t="shared" si="360"/>
        <v>0</v>
      </c>
      <c r="X687" s="50">
        <f t="shared" si="361"/>
        <v>0</v>
      </c>
      <c r="Y687" s="50"/>
      <c r="Z687" s="50"/>
      <c r="AA687" s="50"/>
      <c r="AB687" s="50"/>
      <c r="AC687" s="50"/>
      <c r="AD687" s="50">
        <f t="shared" si="362"/>
        <v>0</v>
      </c>
      <c r="AE687" s="50">
        <f t="shared" si="363"/>
        <v>0</v>
      </c>
      <c r="AF687" s="50">
        <f t="shared" si="364"/>
        <v>0</v>
      </c>
      <c r="AG687" s="50">
        <f t="shared" si="356"/>
        <v>0</v>
      </c>
      <c r="AI687" s="50">
        <f t="shared" si="365"/>
        <v>0</v>
      </c>
      <c r="AJ687" s="50">
        <f t="shared" si="366"/>
        <v>0</v>
      </c>
      <c r="AK687" s="50">
        <f t="shared" si="367"/>
        <v>0</v>
      </c>
      <c r="AL687" s="50">
        <f t="shared" si="368"/>
        <v>1.4573763014816554E-2</v>
      </c>
      <c r="AR687" s="50">
        <f t="shared" si="369"/>
        <v>0</v>
      </c>
      <c r="AS687" s="50">
        <f t="shared" si="370"/>
        <v>0</v>
      </c>
      <c r="AT687" s="50">
        <f t="shared" si="371"/>
        <v>0</v>
      </c>
      <c r="AV687" s="49">
        <f t="shared" si="372"/>
        <v>0</v>
      </c>
      <c r="AW687" s="49">
        <f t="shared" si="373"/>
        <v>0</v>
      </c>
      <c r="AX687" s="49">
        <f t="shared" si="374"/>
        <v>0</v>
      </c>
      <c r="AY687" s="49">
        <f t="shared" si="375"/>
        <v>39.121226486452969</v>
      </c>
      <c r="AZ687" s="49">
        <f t="shared" si="376"/>
        <v>0</v>
      </c>
      <c r="BA687" s="49">
        <f t="shared" si="377"/>
        <v>0</v>
      </c>
      <c r="BB687" s="49">
        <f t="shared" si="378"/>
        <v>0</v>
      </c>
      <c r="BC687" s="49">
        <f t="shared" si="379"/>
        <v>0</v>
      </c>
      <c r="BD687" s="49">
        <f t="shared" si="380"/>
        <v>0</v>
      </c>
      <c r="BE687" s="49">
        <f t="shared" si="381"/>
        <v>0</v>
      </c>
      <c r="BF687" s="49">
        <f t="shared" si="382"/>
        <v>0</v>
      </c>
      <c r="BG687" s="49">
        <f t="shared" si="383"/>
        <v>0</v>
      </c>
      <c r="BH687" s="73">
        <f t="shared" si="384"/>
        <v>39.121226486452969</v>
      </c>
      <c r="BI687" s="49">
        <f>VLOOKUP(A687,'1_12'!B:Q,16,0)</f>
        <v>93.15</v>
      </c>
      <c r="BJ687" s="74">
        <f t="shared" si="385"/>
        <v>-54.028773513547037</v>
      </c>
      <c r="BK687" s="50">
        <f t="shared" si="386"/>
        <v>3.7368623114914246E-5</v>
      </c>
    </row>
    <row r="688" spans="1:63" x14ac:dyDescent="0.3">
      <c r="A688" s="79" t="s">
        <v>2709</v>
      </c>
      <c r="B688" s="79" t="s">
        <v>441</v>
      </c>
      <c r="C688" s="79">
        <f>VLOOKUP(B688,Площадь!D:E,2,0)</f>
        <v>32.5</v>
      </c>
      <c r="D688" s="97">
        <f>VLOOKUP(A688,'[1]3+паркинг2023'!$A:$E,5,0)</f>
        <v>45019</v>
      </c>
      <c r="H688">
        <f>30-H687</f>
        <v>28</v>
      </c>
      <c r="I688">
        <v>31</v>
      </c>
      <c r="J688">
        <v>30</v>
      </c>
      <c r="K688">
        <v>31</v>
      </c>
      <c r="L688">
        <v>31</v>
      </c>
      <c r="M688">
        <v>30</v>
      </c>
      <c r="N688">
        <v>31</v>
      </c>
      <c r="O688">
        <v>30</v>
      </c>
      <c r="P688">
        <v>31</v>
      </c>
      <c r="Q688">
        <f t="shared" si="387"/>
        <v>273</v>
      </c>
      <c r="R688" s="113"/>
      <c r="S688" s="117">
        <f>VLOOKUP(B688,'Общие показания'!A:P,16,0)</f>
        <v>1.1420000000000003</v>
      </c>
      <c r="T688" s="50">
        <f t="shared" si="357"/>
        <v>0</v>
      </c>
      <c r="U688" s="50">
        <f t="shared" si="358"/>
        <v>0</v>
      </c>
      <c r="V688" s="50">
        <f t="shared" si="359"/>
        <v>0</v>
      </c>
      <c r="W688" s="50">
        <f t="shared" si="360"/>
        <v>0</v>
      </c>
      <c r="X688" s="50">
        <f t="shared" si="361"/>
        <v>0</v>
      </c>
      <c r="Y688" s="50"/>
      <c r="Z688" s="50"/>
      <c r="AA688" s="50"/>
      <c r="AB688" s="50"/>
      <c r="AC688" s="50"/>
      <c r="AD688" s="50">
        <f t="shared" si="362"/>
        <v>0.43827040641773612</v>
      </c>
      <c r="AE688" s="50">
        <f t="shared" si="363"/>
        <v>0.30625836474478119</v>
      </c>
      <c r="AF688" s="50">
        <f t="shared" si="364"/>
        <v>0.39747122883748298</v>
      </c>
      <c r="AG688" s="50">
        <f t="shared" si="356"/>
        <v>0</v>
      </c>
      <c r="AI688" s="50">
        <f t="shared" si="365"/>
        <v>0</v>
      </c>
      <c r="AJ688" s="50">
        <f t="shared" si="366"/>
        <v>0</v>
      </c>
      <c r="AK688" s="50">
        <f t="shared" si="367"/>
        <v>0</v>
      </c>
      <c r="AL688" s="50">
        <f t="shared" si="368"/>
        <v>0.20403268220743176</v>
      </c>
      <c r="AR688" s="50">
        <f t="shared" si="369"/>
        <v>0.2695951149093247</v>
      </c>
      <c r="AS688" s="50">
        <f t="shared" si="370"/>
        <v>0.28990306802197502</v>
      </c>
      <c r="AT688" s="50">
        <f t="shared" si="371"/>
        <v>0.41767596362271547</v>
      </c>
      <c r="AV688" s="49">
        <f t="shared" si="372"/>
        <v>0</v>
      </c>
      <c r="AW688" s="49">
        <f t="shared" si="373"/>
        <v>0</v>
      </c>
      <c r="AX688" s="49">
        <f t="shared" si="374"/>
        <v>0</v>
      </c>
      <c r="AY688" s="49">
        <f t="shared" si="375"/>
        <v>547.6971708103415</v>
      </c>
      <c r="AZ688" s="49">
        <f t="shared" si="376"/>
        <v>0</v>
      </c>
      <c r="BA688" s="49">
        <f t="shared" si="377"/>
        <v>0</v>
      </c>
      <c r="BB688" s="49">
        <f t="shared" si="378"/>
        <v>0</v>
      </c>
      <c r="BC688" s="49">
        <f t="shared" si="379"/>
        <v>0</v>
      </c>
      <c r="BD688" s="49">
        <f t="shared" si="380"/>
        <v>0</v>
      </c>
      <c r="BE688" s="49">
        <f t="shared" si="381"/>
        <v>1900.1658908295092</v>
      </c>
      <c r="BF688" s="49">
        <f t="shared" si="382"/>
        <v>1600.3119036617695</v>
      </c>
      <c r="BG688" s="49">
        <f t="shared" si="383"/>
        <v>2188.1485175524585</v>
      </c>
      <c r="BH688" s="73">
        <f t="shared" si="384"/>
        <v>6236.323482854079</v>
      </c>
      <c r="BI688" s="49">
        <f>VLOOKUP(A688,'1_12'!B:Q,16,0)</f>
        <v>12469.679999999997</v>
      </c>
      <c r="BJ688" s="74">
        <f t="shared" si="385"/>
        <v>-6233.3565171459177</v>
      </c>
      <c r="BK688" s="50">
        <f t="shared" si="386"/>
        <v>5.9569405865678125E-3</v>
      </c>
    </row>
    <row r="689" spans="1:63" x14ac:dyDescent="0.3">
      <c r="A689" s="79" t="s">
        <v>2288</v>
      </c>
      <c r="B689" s="79" t="s">
        <v>498</v>
      </c>
      <c r="C689" s="79">
        <f>VLOOKUP(B689,Площадь!D:E,2,0)</f>
        <v>33.6</v>
      </c>
      <c r="D689" s="97"/>
      <c r="E689">
        <v>31</v>
      </c>
      <c r="F689">
        <v>28</v>
      </c>
      <c r="G689">
        <v>31</v>
      </c>
      <c r="H689">
        <v>30</v>
      </c>
      <c r="I689">
        <v>31</v>
      </c>
      <c r="J689">
        <v>30</v>
      </c>
      <c r="K689">
        <v>31</v>
      </c>
      <c r="L689">
        <v>31</v>
      </c>
      <c r="M689">
        <v>30</v>
      </c>
      <c r="N689">
        <v>31</v>
      </c>
      <c r="O689">
        <v>30</v>
      </c>
      <c r="P689">
        <v>31</v>
      </c>
      <c r="Q689">
        <f t="shared" ref="Q689:Q703" si="388">SUM(E689:P689)</f>
        <v>365</v>
      </c>
      <c r="R689" s="113">
        <f>VLOOKUP(B689,'Общие показания'!A:H,8,0)</f>
        <v>0.2273945318466471</v>
      </c>
      <c r="S689" s="117">
        <f>VLOOKUP(B689,'Общие показания'!A:P,16,0)</f>
        <v>1.6376054681533532</v>
      </c>
      <c r="T689" s="50">
        <f t="shared" si="357"/>
        <v>0</v>
      </c>
      <c r="U689" s="50">
        <f t="shared" si="358"/>
        <v>0</v>
      </c>
      <c r="V689" s="50">
        <f t="shared" si="359"/>
        <v>0</v>
      </c>
      <c r="W689" s="50">
        <f t="shared" si="360"/>
        <v>0.2273945318466471</v>
      </c>
      <c r="X689" s="50">
        <f t="shared" si="361"/>
        <v>0</v>
      </c>
      <c r="Y689" s="50"/>
      <c r="Z689" s="50"/>
      <c r="AA689" s="50"/>
      <c r="AB689" s="50"/>
      <c r="AC689" s="50"/>
      <c r="AD689" s="50">
        <f t="shared" si="362"/>
        <v>0.62847111565628455</v>
      </c>
      <c r="AE689" s="50">
        <f t="shared" si="363"/>
        <v>0.43916845251642522</v>
      </c>
      <c r="AF689" s="50">
        <f t="shared" si="364"/>
        <v>0.56996589998064329</v>
      </c>
      <c r="AG689" s="50">
        <f t="shared" si="356"/>
        <v>0</v>
      </c>
      <c r="AI689" s="50">
        <f t="shared" si="365"/>
        <v>0</v>
      </c>
      <c r="AJ689" s="50">
        <f t="shared" si="366"/>
        <v>0</v>
      </c>
      <c r="AK689" s="50">
        <f t="shared" si="367"/>
        <v>0</v>
      </c>
      <c r="AL689" s="50">
        <f t="shared" si="368"/>
        <v>0.22600543259900133</v>
      </c>
      <c r="AR689" s="50">
        <f t="shared" si="369"/>
        <v>0.2787198726447172</v>
      </c>
      <c r="AS689" s="50">
        <f t="shared" si="370"/>
        <v>0.29971517186271879</v>
      </c>
      <c r="AT689" s="50">
        <f t="shared" si="371"/>
        <v>0.4318126885453305</v>
      </c>
      <c r="AV689" s="49">
        <f t="shared" si="372"/>
        <v>0</v>
      </c>
      <c r="AW689" s="49">
        <f t="shared" si="373"/>
        <v>0</v>
      </c>
      <c r="AX689" s="49">
        <f t="shared" si="374"/>
        <v>0</v>
      </c>
      <c r="AY689" s="49">
        <f t="shared" si="375"/>
        <v>1217.088728559321</v>
      </c>
      <c r="AZ689" s="49">
        <f t="shared" si="376"/>
        <v>0</v>
      </c>
      <c r="BA689" s="49">
        <f t="shared" si="377"/>
        <v>0</v>
      </c>
      <c r="BB689" s="49">
        <f t="shared" si="378"/>
        <v>0</v>
      </c>
      <c r="BC689" s="49">
        <f t="shared" si="379"/>
        <v>0</v>
      </c>
      <c r="BD689" s="49">
        <f t="shared" si="380"/>
        <v>0</v>
      </c>
      <c r="BE689" s="49">
        <f t="shared" si="381"/>
        <v>2435.2272013556772</v>
      </c>
      <c r="BF689" s="49">
        <f t="shared" si="382"/>
        <v>1983.4296459383991</v>
      </c>
      <c r="BG689" s="49">
        <f t="shared" si="383"/>
        <v>2689.1343718955832</v>
      </c>
      <c r="BH689" s="73">
        <f t="shared" si="384"/>
        <v>8324.8799477489811</v>
      </c>
      <c r="BI689" s="49">
        <f>VLOOKUP(A689,'1_12'!B:Q,16,0)</f>
        <v>12987.990000000002</v>
      </c>
      <c r="BJ689" s="74">
        <f t="shared" si="385"/>
        <v>-4663.1100522510205</v>
      </c>
      <c r="BK689" s="50">
        <f t="shared" si="386"/>
        <v>7.69160011322363E-3</v>
      </c>
    </row>
    <row r="690" spans="1:63" x14ac:dyDescent="0.3">
      <c r="A690" s="79" t="s">
        <v>1123</v>
      </c>
      <c r="B690" s="79" t="s">
        <v>420</v>
      </c>
      <c r="C690" s="79">
        <f>VLOOKUP(B690,Площадь!D:E,2,0)</f>
        <v>60.6</v>
      </c>
      <c r="D690" s="97"/>
      <c r="E690">
        <v>31</v>
      </c>
      <c r="F690">
        <v>28</v>
      </c>
      <c r="G690">
        <v>31</v>
      </c>
      <c r="H690">
        <v>30</v>
      </c>
      <c r="I690">
        <v>31</v>
      </c>
      <c r="J690">
        <v>30</v>
      </c>
      <c r="K690">
        <v>31</v>
      </c>
      <c r="L690">
        <v>31</v>
      </c>
      <c r="M690">
        <v>30</v>
      </c>
      <c r="N690">
        <v>31</v>
      </c>
      <c r="O690">
        <v>30</v>
      </c>
      <c r="P690">
        <v>31</v>
      </c>
      <c r="Q690">
        <f t="shared" si="388"/>
        <v>365</v>
      </c>
      <c r="R690" s="113">
        <f>VLOOKUP(B690,'Общие показания'!A:H,8,0)</f>
        <v>0.41012228065198852</v>
      </c>
      <c r="S690" s="117">
        <f>VLOOKUP(B690,'Общие показания'!A:P,16,0)</f>
        <v>2.4328777193480118</v>
      </c>
      <c r="T690" s="50">
        <f t="shared" si="357"/>
        <v>0</v>
      </c>
      <c r="U690" s="50">
        <f t="shared" si="358"/>
        <v>0</v>
      </c>
      <c r="V690" s="50">
        <f t="shared" si="359"/>
        <v>0</v>
      </c>
      <c r="W690" s="50">
        <f t="shared" si="360"/>
        <v>0.41012228065198852</v>
      </c>
      <c r="X690" s="50">
        <f t="shared" si="361"/>
        <v>0</v>
      </c>
      <c r="Y690" s="50"/>
      <c r="Z690" s="50"/>
      <c r="AA690" s="50"/>
      <c r="AB690" s="50"/>
      <c r="AC690" s="50"/>
      <c r="AD690" s="50">
        <f t="shared" si="362"/>
        <v>0.93367627567715217</v>
      </c>
      <c r="AE690" s="50">
        <f t="shared" si="363"/>
        <v>0.65244233971237697</v>
      </c>
      <c r="AF690" s="50">
        <f t="shared" si="364"/>
        <v>0.84675910395848242</v>
      </c>
      <c r="AG690" s="50">
        <f t="shared" si="356"/>
        <v>0</v>
      </c>
      <c r="AI690" s="50">
        <f t="shared" si="365"/>
        <v>0</v>
      </c>
      <c r="AJ690" s="50">
        <f t="shared" si="366"/>
        <v>0</v>
      </c>
      <c r="AK690" s="50">
        <f t="shared" si="367"/>
        <v>0</v>
      </c>
      <c r="AL690" s="50">
        <f t="shared" si="368"/>
        <v>0.40761694093748457</v>
      </c>
      <c r="AR690" s="50">
        <f t="shared" si="369"/>
        <v>0.50269119887707925</v>
      </c>
      <c r="AS690" s="50">
        <f t="shared" si="370"/>
        <v>0.54055772068097496</v>
      </c>
      <c r="AT690" s="50">
        <f t="shared" si="371"/>
        <v>0.77880502755497105</v>
      </c>
      <c r="AV690" s="49">
        <f t="shared" si="372"/>
        <v>0</v>
      </c>
      <c r="AW690" s="49">
        <f t="shared" si="373"/>
        <v>0</v>
      </c>
      <c r="AX690" s="49">
        <f t="shared" si="374"/>
        <v>0</v>
      </c>
      <c r="AY690" s="49">
        <f t="shared" si="375"/>
        <v>2195.1064568659181</v>
      </c>
      <c r="AZ690" s="49">
        <f t="shared" si="376"/>
        <v>0</v>
      </c>
      <c r="BA690" s="49">
        <f t="shared" si="377"/>
        <v>0</v>
      </c>
      <c r="BB690" s="49">
        <f t="shared" si="378"/>
        <v>0</v>
      </c>
      <c r="BC690" s="49">
        <f t="shared" si="379"/>
        <v>0</v>
      </c>
      <c r="BD690" s="49">
        <f t="shared" si="380"/>
        <v>0</v>
      </c>
      <c r="BE690" s="49">
        <f t="shared" si="381"/>
        <v>3855.7273939943966</v>
      </c>
      <c r="BF690" s="49">
        <f t="shared" si="382"/>
        <v>3202.4416421174983</v>
      </c>
      <c r="BG690" s="49">
        <f t="shared" si="383"/>
        <v>4363.5993320694542</v>
      </c>
      <c r="BH690" s="73">
        <f t="shared" si="384"/>
        <v>13616.874825047267</v>
      </c>
      <c r="BI690" s="49">
        <f>VLOOKUP(A690,'1_12'!B:Q,16,0)</f>
        <v>23424.840000000004</v>
      </c>
      <c r="BJ690" s="74">
        <f t="shared" si="385"/>
        <v>-9807.9651749527366</v>
      </c>
      <c r="BK690" s="50">
        <f t="shared" si="386"/>
        <v>6.9756200330727582E-3</v>
      </c>
    </row>
    <row r="691" spans="1:63" x14ac:dyDescent="0.3">
      <c r="A691" s="79" t="s">
        <v>1517</v>
      </c>
      <c r="B691" s="79" t="s">
        <v>448</v>
      </c>
      <c r="C691" s="79">
        <f>VLOOKUP(B691,Площадь!D:E,2,0)</f>
        <v>39.299999999999997</v>
      </c>
      <c r="D691" s="97"/>
      <c r="E691">
        <v>31</v>
      </c>
      <c r="F691">
        <v>28</v>
      </c>
      <c r="G691">
        <v>31</v>
      </c>
      <c r="H691">
        <v>30</v>
      </c>
      <c r="I691">
        <v>31</v>
      </c>
      <c r="J691">
        <v>30</v>
      </c>
      <c r="K691">
        <v>31</v>
      </c>
      <c r="L691">
        <v>31</v>
      </c>
      <c r="M691">
        <v>30</v>
      </c>
      <c r="N691">
        <v>31</v>
      </c>
      <c r="O691">
        <v>30</v>
      </c>
      <c r="P691">
        <v>31</v>
      </c>
      <c r="Q691">
        <f t="shared" si="388"/>
        <v>365</v>
      </c>
      <c r="R691" s="113">
        <f>VLOOKUP(B691,'Общие показания'!A:H,8,0)</f>
        <v>0.26597038992777472</v>
      </c>
      <c r="S691" s="117">
        <f>VLOOKUP(B691,'Общие показания'!A:P,16,0)</f>
        <v>2.2010296100722258</v>
      </c>
      <c r="T691" s="50">
        <f t="shared" si="357"/>
        <v>0</v>
      </c>
      <c r="U691" s="50">
        <f t="shared" si="358"/>
        <v>0</v>
      </c>
      <c r="V691" s="50">
        <f t="shared" si="359"/>
        <v>0</v>
      </c>
      <c r="W691" s="50">
        <f t="shared" si="360"/>
        <v>0.26597038992777472</v>
      </c>
      <c r="X691" s="50">
        <f t="shared" si="361"/>
        <v>0</v>
      </c>
      <c r="Y691" s="50"/>
      <c r="Z691" s="50"/>
      <c r="AA691" s="50"/>
      <c r="AB691" s="50"/>
      <c r="AC691" s="50"/>
      <c r="AD691" s="50">
        <f t="shared" si="362"/>
        <v>0.84469889819949684</v>
      </c>
      <c r="AE691" s="50">
        <f t="shared" si="363"/>
        <v>0.5902659624654667</v>
      </c>
      <c r="AF691" s="50">
        <f t="shared" si="364"/>
        <v>0.7660647494072621</v>
      </c>
      <c r="AG691" s="50">
        <f t="shared" si="356"/>
        <v>0</v>
      </c>
      <c r="AI691" s="50">
        <f t="shared" si="365"/>
        <v>0</v>
      </c>
      <c r="AJ691" s="50">
        <f t="shared" si="366"/>
        <v>0</v>
      </c>
      <c r="AK691" s="50">
        <f t="shared" si="367"/>
        <v>0</v>
      </c>
      <c r="AL691" s="50">
        <f t="shared" si="368"/>
        <v>0.26434563991490334</v>
      </c>
      <c r="AR691" s="50">
        <f t="shared" si="369"/>
        <v>0.32600270818266031</v>
      </c>
      <c r="AS691" s="50">
        <f t="shared" si="370"/>
        <v>0.35055970994657282</v>
      </c>
      <c r="AT691" s="50">
        <f t="shared" si="371"/>
        <v>0.50506662678069902</v>
      </c>
      <c r="AV691" s="49">
        <f t="shared" si="372"/>
        <v>0</v>
      </c>
      <c r="AW691" s="49">
        <f t="shared" si="373"/>
        <v>0</v>
      </c>
      <c r="AX691" s="49">
        <f t="shared" si="374"/>
        <v>0</v>
      </c>
      <c r="AY691" s="49">
        <f t="shared" si="375"/>
        <v>1423.5591378684915</v>
      </c>
      <c r="AZ691" s="49">
        <f t="shared" si="376"/>
        <v>0</v>
      </c>
      <c r="BA691" s="49">
        <f t="shared" si="377"/>
        <v>0</v>
      </c>
      <c r="BB691" s="49">
        <f t="shared" si="378"/>
        <v>0</v>
      </c>
      <c r="BC691" s="49">
        <f t="shared" si="379"/>
        <v>0</v>
      </c>
      <c r="BD691" s="49">
        <f t="shared" si="380"/>
        <v>0</v>
      </c>
      <c r="BE691" s="49">
        <f t="shared" si="381"/>
        <v>3142.5845641080077</v>
      </c>
      <c r="BF691" s="49">
        <f t="shared" si="382"/>
        <v>2525.5148019959825</v>
      </c>
      <c r="BG691" s="49">
        <f t="shared" si="383"/>
        <v>3412.1742209839158</v>
      </c>
      <c r="BH691" s="73">
        <f t="shared" si="384"/>
        <v>10503.832724956397</v>
      </c>
      <c r="BI691" s="49">
        <f>VLOOKUP(A691,'1_12'!B:Q,16,0)</f>
        <v>15191.37</v>
      </c>
      <c r="BJ691" s="74">
        <f t="shared" si="385"/>
        <v>-4687.5372750436036</v>
      </c>
      <c r="BK691" s="50">
        <f t="shared" si="386"/>
        <v>8.2972321561171243E-3</v>
      </c>
    </row>
    <row r="692" spans="1:63" x14ac:dyDescent="0.3">
      <c r="A692" s="79" t="s">
        <v>1563</v>
      </c>
      <c r="B692" s="79" t="s">
        <v>460</v>
      </c>
      <c r="C692" s="79">
        <f>VLOOKUP(B692,Площадь!D:E,2,0)</f>
        <v>32</v>
      </c>
      <c r="D692" s="97"/>
      <c r="E692">
        <v>31</v>
      </c>
      <c r="F692">
        <v>28</v>
      </c>
      <c r="G692">
        <v>31</v>
      </c>
      <c r="H692">
        <v>30</v>
      </c>
      <c r="I692">
        <v>31</v>
      </c>
      <c r="J692">
        <v>30</v>
      </c>
      <c r="K692">
        <v>31</v>
      </c>
      <c r="L692">
        <v>31</v>
      </c>
      <c r="M692">
        <v>30</v>
      </c>
      <c r="N692">
        <v>31</v>
      </c>
      <c r="O692">
        <v>30</v>
      </c>
      <c r="P692">
        <v>31</v>
      </c>
      <c r="Q692">
        <f t="shared" si="388"/>
        <v>365</v>
      </c>
      <c r="R692" s="113">
        <f>VLOOKUP(B692,'Общие показания'!A:H,8,0)</f>
        <v>2.2309999999999999</v>
      </c>
      <c r="S692" s="117">
        <f>VLOOKUP(B692,'Общие показания'!A:P,16,0)</f>
        <v>0</v>
      </c>
      <c r="T692" s="50">
        <f t="shared" si="357"/>
        <v>0</v>
      </c>
      <c r="U692" s="50">
        <f t="shared" si="358"/>
        <v>0</v>
      </c>
      <c r="V692" s="50">
        <f t="shared" si="359"/>
        <v>0</v>
      </c>
      <c r="W692" s="50">
        <f t="shared" si="360"/>
        <v>2.2309999999999999</v>
      </c>
      <c r="X692" s="50">
        <f t="shared" si="361"/>
        <v>0</v>
      </c>
      <c r="Y692" s="50"/>
      <c r="Z692" s="50"/>
      <c r="AA692" s="50"/>
      <c r="AB692" s="50"/>
      <c r="AC692" s="50"/>
      <c r="AD692" s="50">
        <f t="shared" si="362"/>
        <v>0</v>
      </c>
      <c r="AE692" s="50">
        <f t="shared" si="363"/>
        <v>0</v>
      </c>
      <c r="AF692" s="50">
        <f t="shared" si="364"/>
        <v>0</v>
      </c>
      <c r="AG692" s="50">
        <f t="shared" si="356"/>
        <v>0</v>
      </c>
      <c r="AI692" s="50">
        <f t="shared" si="365"/>
        <v>0</v>
      </c>
      <c r="AJ692" s="50">
        <f t="shared" si="366"/>
        <v>0</v>
      </c>
      <c r="AK692" s="50">
        <f t="shared" si="367"/>
        <v>0</v>
      </c>
      <c r="AL692" s="50">
        <f t="shared" si="368"/>
        <v>0.21524326914190603</v>
      </c>
      <c r="AR692" s="50">
        <f t="shared" si="369"/>
        <v>0.26544749775687354</v>
      </c>
      <c r="AS692" s="50">
        <f t="shared" si="370"/>
        <v>0.28544302082163692</v>
      </c>
      <c r="AT692" s="50">
        <f t="shared" si="371"/>
        <v>0.4112501795669814</v>
      </c>
      <c r="AV692" s="49">
        <f t="shared" si="372"/>
        <v>0</v>
      </c>
      <c r="AW692" s="49">
        <f t="shared" si="373"/>
        <v>0</v>
      </c>
      <c r="AX692" s="49">
        <f t="shared" si="374"/>
        <v>0</v>
      </c>
      <c r="AY692" s="49">
        <f t="shared" si="375"/>
        <v>6566.5975819537671</v>
      </c>
      <c r="AZ692" s="49">
        <f t="shared" si="376"/>
        <v>0</v>
      </c>
      <c r="BA692" s="49">
        <f t="shared" si="377"/>
        <v>0</v>
      </c>
      <c r="BB692" s="49">
        <f t="shared" si="378"/>
        <v>0</v>
      </c>
      <c r="BC692" s="49">
        <f t="shared" si="379"/>
        <v>0</v>
      </c>
      <c r="BD692" s="49">
        <f t="shared" si="380"/>
        <v>0</v>
      </c>
      <c r="BE692" s="49">
        <f t="shared" si="381"/>
        <v>712.55664507864105</v>
      </c>
      <c r="BF692" s="49">
        <f t="shared" si="382"/>
        <v>766.23182737276932</v>
      </c>
      <c r="BG692" s="49">
        <f t="shared" si="383"/>
        <v>1103.9435320224222</v>
      </c>
      <c r="BH692" s="73">
        <f t="shared" si="384"/>
        <v>9149.3295864276006</v>
      </c>
      <c r="BI692" s="49">
        <f>VLOOKUP(A692,'1_12'!B:Q,16,0)</f>
        <v>12369.509999999998</v>
      </c>
      <c r="BJ692" s="74">
        <f t="shared" si="385"/>
        <v>-3220.1804135723978</v>
      </c>
      <c r="BK692" s="50">
        <f t="shared" si="386"/>
        <v>8.8759999148109326E-3</v>
      </c>
    </row>
    <row r="693" spans="1:63" x14ac:dyDescent="0.3">
      <c r="A693" s="79" t="s">
        <v>1241</v>
      </c>
      <c r="B693" s="79" t="s">
        <v>471</v>
      </c>
      <c r="C693" s="79">
        <f>VLOOKUP(B693,Площадь!D:E,2,0)</f>
        <v>31.7</v>
      </c>
      <c r="D693" s="97"/>
      <c r="E693">
        <v>31</v>
      </c>
      <c r="F693">
        <v>28</v>
      </c>
      <c r="G693">
        <v>31</v>
      </c>
      <c r="H693">
        <v>30</v>
      </c>
      <c r="I693">
        <v>31</v>
      </c>
      <c r="J693">
        <v>30</v>
      </c>
      <c r="K693">
        <v>31</v>
      </c>
      <c r="L693">
        <v>31</v>
      </c>
      <c r="M693">
        <v>30</v>
      </c>
      <c r="N693">
        <v>31</v>
      </c>
      <c r="O693">
        <v>30</v>
      </c>
      <c r="P693">
        <v>31</v>
      </c>
      <c r="Q693">
        <f t="shared" si="388"/>
        <v>365</v>
      </c>
      <c r="R693" s="113">
        <f>VLOOKUP(B693,'Общие показания'!A:H,8,0)</f>
        <v>0.21453591248627121</v>
      </c>
      <c r="S693" s="117">
        <f>VLOOKUP(B693,'Общие показания'!A:P,16,0)</f>
        <v>2.341464087513728</v>
      </c>
      <c r="T693" s="50">
        <f t="shared" si="357"/>
        <v>0</v>
      </c>
      <c r="U693" s="50">
        <f t="shared" si="358"/>
        <v>0</v>
      </c>
      <c r="V693" s="50">
        <f t="shared" si="359"/>
        <v>0</v>
      </c>
      <c r="W693" s="50">
        <f t="shared" si="360"/>
        <v>0.21453591248627121</v>
      </c>
      <c r="X693" s="50">
        <f t="shared" si="361"/>
        <v>0</v>
      </c>
      <c r="Y693" s="50"/>
      <c r="Z693" s="50"/>
      <c r="AA693" s="50"/>
      <c r="AB693" s="50"/>
      <c r="AC693" s="50"/>
      <c r="AD693" s="50">
        <f t="shared" si="362"/>
        <v>0.89859406063675562</v>
      </c>
      <c r="AE693" s="50">
        <f t="shared" si="363"/>
        <v>0.62792728769753536</v>
      </c>
      <c r="AF693" s="50">
        <f t="shared" si="364"/>
        <v>0.81494273917943694</v>
      </c>
      <c r="AG693" s="50">
        <f t="shared" si="356"/>
        <v>0</v>
      </c>
      <c r="AI693" s="50">
        <f t="shared" si="365"/>
        <v>0</v>
      </c>
      <c r="AJ693" s="50">
        <f t="shared" si="366"/>
        <v>0</v>
      </c>
      <c r="AK693" s="50">
        <f t="shared" si="367"/>
        <v>0</v>
      </c>
      <c r="AL693" s="50">
        <f t="shared" si="368"/>
        <v>0.21322536349370066</v>
      </c>
      <c r="AR693" s="50">
        <f t="shared" si="369"/>
        <v>0.26295892746540284</v>
      </c>
      <c r="AS693" s="50">
        <f t="shared" si="370"/>
        <v>0.28276699250143406</v>
      </c>
      <c r="AT693" s="50">
        <f t="shared" si="371"/>
        <v>0.40739470913354092</v>
      </c>
      <c r="AV693" s="49">
        <f t="shared" si="372"/>
        <v>0</v>
      </c>
      <c r="AW693" s="49">
        <f t="shared" si="373"/>
        <v>0</v>
      </c>
      <c r="AX693" s="49">
        <f t="shared" si="374"/>
        <v>0</v>
      </c>
      <c r="AY693" s="49">
        <f t="shared" si="375"/>
        <v>1148.2652587895973</v>
      </c>
      <c r="AZ693" s="49">
        <f t="shared" si="376"/>
        <v>0</v>
      </c>
      <c r="BA693" s="49">
        <f t="shared" si="377"/>
        <v>0</v>
      </c>
      <c r="BB693" s="49">
        <f t="shared" si="378"/>
        <v>0</v>
      </c>
      <c r="BC693" s="49">
        <f t="shared" si="379"/>
        <v>0</v>
      </c>
      <c r="BD693" s="49">
        <f t="shared" si="380"/>
        <v>0</v>
      </c>
      <c r="BE693" s="49">
        <f t="shared" si="381"/>
        <v>3118.0263791419102</v>
      </c>
      <c r="BF693" s="49">
        <f t="shared" si="382"/>
        <v>2444.6312979949057</v>
      </c>
      <c r="BG693" s="49">
        <f t="shared" si="383"/>
        <v>3281.1937527534255</v>
      </c>
      <c r="BH693" s="73">
        <f t="shared" si="384"/>
        <v>9992.1166886798383</v>
      </c>
      <c r="BI693" s="49">
        <f>VLOOKUP(A693,'1_12'!B:Q,16,0)</f>
        <v>12253.59</v>
      </c>
      <c r="BJ693" s="74">
        <f t="shared" si="385"/>
        <v>-2261.4733113201619</v>
      </c>
      <c r="BK693" s="50">
        <f t="shared" si="386"/>
        <v>9.7853469836857981E-3</v>
      </c>
    </row>
    <row r="694" spans="1:63" x14ac:dyDescent="0.3">
      <c r="A694" s="79" t="s">
        <v>564</v>
      </c>
      <c r="B694" s="79" t="s">
        <v>331</v>
      </c>
      <c r="C694" s="79">
        <f>VLOOKUP(B694,Площадь!D:E,2,0)</f>
        <v>33.1</v>
      </c>
      <c r="D694" s="97"/>
      <c r="E694">
        <v>31</v>
      </c>
      <c r="F694">
        <v>28</v>
      </c>
      <c r="G694">
        <v>31</v>
      </c>
      <c r="H694">
        <v>30</v>
      </c>
      <c r="I694">
        <v>31</v>
      </c>
      <c r="J694">
        <v>30</v>
      </c>
      <c r="K694">
        <v>31</v>
      </c>
      <c r="L694">
        <v>31</v>
      </c>
      <c r="M694">
        <v>30</v>
      </c>
      <c r="N694">
        <v>31</v>
      </c>
      <c r="O694">
        <v>30</v>
      </c>
      <c r="P694">
        <v>31</v>
      </c>
      <c r="Q694">
        <f t="shared" si="388"/>
        <v>365</v>
      </c>
      <c r="R694" s="113">
        <f>VLOOKUP(B694,'Общие показания'!A:H,8,0)</f>
        <v>0.254</v>
      </c>
      <c r="S694" s="117">
        <f>VLOOKUP(B694,'Общие показания'!A:P,16,0)</f>
        <v>1.1009999999999991</v>
      </c>
      <c r="T694" s="50">
        <f t="shared" si="357"/>
        <v>0</v>
      </c>
      <c r="U694" s="50">
        <f t="shared" si="358"/>
        <v>0</v>
      </c>
      <c r="V694" s="50">
        <f t="shared" si="359"/>
        <v>0</v>
      </c>
      <c r="W694" s="50">
        <f t="shared" si="360"/>
        <v>0.254</v>
      </c>
      <c r="X694" s="50">
        <f t="shared" si="361"/>
        <v>0</v>
      </c>
      <c r="Y694" s="50"/>
      <c r="Z694" s="50"/>
      <c r="AA694" s="50"/>
      <c r="AB694" s="50"/>
      <c r="AC694" s="50"/>
      <c r="AD694" s="50">
        <f t="shared" si="362"/>
        <v>0.42253565452357877</v>
      </c>
      <c r="AE694" s="50">
        <f t="shared" si="363"/>
        <v>0.2952630994605987</v>
      </c>
      <c r="AF694" s="50">
        <f t="shared" si="364"/>
        <v>0.38320124601582156</v>
      </c>
      <c r="AG694" s="50">
        <f t="shared" si="356"/>
        <v>0</v>
      </c>
      <c r="AI694" s="50">
        <f t="shared" si="365"/>
        <v>0</v>
      </c>
      <c r="AJ694" s="50">
        <f t="shared" si="366"/>
        <v>0</v>
      </c>
      <c r="AK694" s="50">
        <f t="shared" si="367"/>
        <v>0</v>
      </c>
      <c r="AL694" s="50">
        <f t="shared" si="368"/>
        <v>0.22264225651865907</v>
      </c>
      <c r="AR694" s="50">
        <f t="shared" si="369"/>
        <v>0.2745722554922661</v>
      </c>
      <c r="AS694" s="50">
        <f t="shared" si="370"/>
        <v>0.29525512466238069</v>
      </c>
      <c r="AT694" s="50">
        <f t="shared" si="371"/>
        <v>0.42538690448959643</v>
      </c>
      <c r="AV694" s="49">
        <f t="shared" si="372"/>
        <v>0</v>
      </c>
      <c r="AW694" s="49">
        <f t="shared" si="373"/>
        <v>0</v>
      </c>
      <c r="AX694" s="49">
        <f t="shared" si="374"/>
        <v>0</v>
      </c>
      <c r="AY694" s="49">
        <f t="shared" si="375"/>
        <v>1279.4794077084277</v>
      </c>
      <c r="AZ694" s="49">
        <f t="shared" si="376"/>
        <v>0</v>
      </c>
      <c r="BA694" s="49">
        <f t="shared" si="377"/>
        <v>0</v>
      </c>
      <c r="BB694" s="49">
        <f t="shared" si="378"/>
        <v>0</v>
      </c>
      <c r="BC694" s="49">
        <f t="shared" si="379"/>
        <v>0</v>
      </c>
      <c r="BD694" s="49">
        <f t="shared" si="380"/>
        <v>0</v>
      </c>
      <c r="BE694" s="49">
        <f t="shared" si="381"/>
        <v>1871.2885893301334</v>
      </c>
      <c r="BF694" s="49">
        <f t="shared" si="382"/>
        <v>1585.1635001067609</v>
      </c>
      <c r="BG694" s="49">
        <f t="shared" si="383"/>
        <v>2170.5416876907238</v>
      </c>
      <c r="BH694" s="73">
        <f t="shared" si="384"/>
        <v>6906.4731848360461</v>
      </c>
      <c r="BI694" s="49">
        <f>VLOOKUP(A694,'1_12'!B:Q,16,0)</f>
        <v>12794.759999999998</v>
      </c>
      <c r="BJ694" s="74">
        <f t="shared" si="385"/>
        <v>-5888.2868151639523</v>
      </c>
      <c r="BK694" s="50">
        <f t="shared" si="386"/>
        <v>6.4774837390808183E-3</v>
      </c>
    </row>
    <row r="695" spans="1:63" x14ac:dyDescent="0.3">
      <c r="A695" s="79" t="s">
        <v>1197</v>
      </c>
      <c r="B695" s="79" t="s">
        <v>439</v>
      </c>
      <c r="C695" s="79">
        <f>VLOOKUP(B695,Площадь!D:E,2,0)</f>
        <v>39.1</v>
      </c>
      <c r="D695" s="97"/>
      <c r="E695">
        <v>31</v>
      </c>
      <c r="F695">
        <v>28</v>
      </c>
      <c r="G695">
        <v>31</v>
      </c>
      <c r="H695">
        <v>30</v>
      </c>
      <c r="I695">
        <v>31</v>
      </c>
      <c r="J695">
        <v>30</v>
      </c>
      <c r="K695">
        <v>31</v>
      </c>
      <c r="L695">
        <v>31</v>
      </c>
      <c r="M695">
        <v>30</v>
      </c>
      <c r="N695">
        <v>31</v>
      </c>
      <c r="O695">
        <v>30</v>
      </c>
      <c r="P695">
        <v>31</v>
      </c>
      <c r="Q695">
        <f t="shared" si="388"/>
        <v>365</v>
      </c>
      <c r="R695" s="113">
        <f>VLOOKUP(B695,'Общие показания'!A:H,8,0)</f>
        <v>0.26461685104773519</v>
      </c>
      <c r="S695" s="117">
        <f>VLOOKUP(B695,'Общие показания'!A:P,16,0)</f>
        <v>0.83338314895226429</v>
      </c>
      <c r="T695" s="50">
        <f t="shared" si="357"/>
        <v>0</v>
      </c>
      <c r="U695" s="50">
        <f t="shared" si="358"/>
        <v>0</v>
      </c>
      <c r="V695" s="50">
        <f t="shared" si="359"/>
        <v>0</v>
      </c>
      <c r="W695" s="50">
        <f t="shared" si="360"/>
        <v>0.26461685104773519</v>
      </c>
      <c r="X695" s="50">
        <f t="shared" si="361"/>
        <v>0</v>
      </c>
      <c r="Y695" s="50"/>
      <c r="Z695" s="50"/>
      <c r="AA695" s="50"/>
      <c r="AB695" s="50"/>
      <c r="AC695" s="50"/>
      <c r="AD695" s="50">
        <f t="shared" si="362"/>
        <v>0.31983114833012388</v>
      </c>
      <c r="AE695" s="50">
        <f t="shared" si="363"/>
        <v>0.22349436112432294</v>
      </c>
      <c r="AF695" s="50">
        <f t="shared" si="364"/>
        <v>0.29005763949781743</v>
      </c>
      <c r="AG695" s="50">
        <f t="shared" si="356"/>
        <v>0</v>
      </c>
      <c r="AI695" s="50">
        <f t="shared" si="365"/>
        <v>0</v>
      </c>
      <c r="AJ695" s="50">
        <f t="shared" si="366"/>
        <v>0</v>
      </c>
      <c r="AK695" s="50">
        <f t="shared" si="367"/>
        <v>0</v>
      </c>
      <c r="AL695" s="50">
        <f t="shared" si="368"/>
        <v>0.26300036948276645</v>
      </c>
      <c r="AR695" s="50">
        <f t="shared" si="369"/>
        <v>0.32434366132167985</v>
      </c>
      <c r="AS695" s="50">
        <f t="shared" si="370"/>
        <v>0.34877569106643763</v>
      </c>
      <c r="AT695" s="50">
        <f t="shared" si="371"/>
        <v>0.50249631315840537</v>
      </c>
      <c r="AV695" s="49">
        <f t="shared" si="372"/>
        <v>0</v>
      </c>
      <c r="AW695" s="49">
        <f t="shared" si="373"/>
        <v>0</v>
      </c>
      <c r="AX695" s="49">
        <f t="shared" si="374"/>
        <v>0</v>
      </c>
      <c r="AY695" s="49">
        <f t="shared" si="375"/>
        <v>1416.3145621032575</v>
      </c>
      <c r="AZ695" s="49">
        <f t="shared" si="376"/>
        <v>0</v>
      </c>
      <c r="BA695" s="49">
        <f t="shared" si="377"/>
        <v>0</v>
      </c>
      <c r="BB695" s="49">
        <f t="shared" si="378"/>
        <v>0</v>
      </c>
      <c r="BC695" s="49">
        <f t="shared" si="379"/>
        <v>0</v>
      </c>
      <c r="BD695" s="49">
        <f t="shared" si="380"/>
        <v>0</v>
      </c>
      <c r="BE695" s="49">
        <f t="shared" si="381"/>
        <v>1729.197092036916</v>
      </c>
      <c r="BF695" s="49">
        <f t="shared" si="382"/>
        <v>1536.1788372987901</v>
      </c>
      <c r="BG695" s="49">
        <f t="shared" si="383"/>
        <v>2127.5001283522583</v>
      </c>
      <c r="BH695" s="73">
        <f t="shared" si="384"/>
        <v>6809.1906197912213</v>
      </c>
      <c r="BI695" s="49">
        <f>VLOOKUP(A695,'1_12'!B:Q,16,0)</f>
        <v>15114.06</v>
      </c>
      <c r="BJ695" s="74">
        <f t="shared" si="385"/>
        <v>-8304.8693802087782</v>
      </c>
      <c r="BK695" s="50">
        <f t="shared" si="386"/>
        <v>5.4062575341630196E-3</v>
      </c>
    </row>
    <row r="696" spans="1:63" x14ac:dyDescent="0.3">
      <c r="A696" s="79" t="s">
        <v>685</v>
      </c>
      <c r="B696" s="79" t="s">
        <v>467</v>
      </c>
      <c r="C696" s="79">
        <f>VLOOKUP(B696,Площадь!D:E,2,0)</f>
        <v>61.7</v>
      </c>
      <c r="D696" s="97"/>
      <c r="E696">
        <v>31</v>
      </c>
      <c r="F696">
        <v>28</v>
      </c>
      <c r="G696">
        <v>31</v>
      </c>
      <c r="H696">
        <v>30</v>
      </c>
      <c r="I696">
        <v>31</v>
      </c>
      <c r="J696">
        <v>30</v>
      </c>
      <c r="K696">
        <v>31</v>
      </c>
      <c r="L696">
        <v>31</v>
      </c>
      <c r="M696">
        <v>30</v>
      </c>
      <c r="N696">
        <v>31</v>
      </c>
      <c r="O696">
        <v>30</v>
      </c>
      <c r="P696">
        <v>31</v>
      </c>
      <c r="Q696">
        <f t="shared" si="388"/>
        <v>365</v>
      </c>
      <c r="R696" s="113">
        <f>VLOOKUP(B696,'Общие показания'!A:H,8,0)</f>
        <v>0.41756674449220615</v>
      </c>
      <c r="S696" s="117">
        <f>VLOOKUP(B696,'Общие показания'!A:P,16,0)</f>
        <v>3.357433255507793</v>
      </c>
      <c r="T696" s="50">
        <f t="shared" si="357"/>
        <v>0</v>
      </c>
      <c r="U696" s="50">
        <f t="shared" si="358"/>
        <v>0</v>
      </c>
      <c r="V696" s="50">
        <f t="shared" si="359"/>
        <v>0</v>
      </c>
      <c r="W696" s="50">
        <f t="shared" si="360"/>
        <v>0.41756674449220615</v>
      </c>
      <c r="X696" s="50">
        <f t="shared" si="361"/>
        <v>0</v>
      </c>
      <c r="Y696" s="50"/>
      <c r="Z696" s="50"/>
      <c r="AA696" s="50"/>
      <c r="AB696" s="50"/>
      <c r="AC696" s="50"/>
      <c r="AD696" s="50">
        <f t="shared" si="362"/>
        <v>1.2884970555269903</v>
      </c>
      <c r="AE696" s="50">
        <f t="shared" si="363"/>
        <v>0.90038705654252493</v>
      </c>
      <c r="AF696" s="50">
        <f t="shared" si="364"/>
        <v>1.1685491434382775</v>
      </c>
      <c r="AG696" s="50">
        <f t="shared" si="356"/>
        <v>0</v>
      </c>
      <c r="AI696" s="50">
        <f t="shared" si="365"/>
        <v>0</v>
      </c>
      <c r="AJ696" s="50">
        <f t="shared" si="366"/>
        <v>0</v>
      </c>
      <c r="AK696" s="50">
        <f t="shared" si="367"/>
        <v>0</v>
      </c>
      <c r="AL696" s="50">
        <f t="shared" si="368"/>
        <v>0.41501592831423756</v>
      </c>
      <c r="AR696" s="50">
        <f t="shared" si="369"/>
        <v>0.51181595661247181</v>
      </c>
      <c r="AS696" s="50">
        <f t="shared" si="370"/>
        <v>0.55036982452171868</v>
      </c>
      <c r="AT696" s="50">
        <f t="shared" si="371"/>
        <v>0.79294175247758603</v>
      </c>
      <c r="AV696" s="49">
        <f t="shared" si="372"/>
        <v>0</v>
      </c>
      <c r="AW696" s="49">
        <f t="shared" si="373"/>
        <v>0</v>
      </c>
      <c r="AX696" s="49">
        <f t="shared" si="374"/>
        <v>0</v>
      </c>
      <c r="AY696" s="49">
        <f t="shared" si="375"/>
        <v>2234.9516235747055</v>
      </c>
      <c r="AZ696" s="49">
        <f t="shared" si="376"/>
        <v>0</v>
      </c>
      <c r="BA696" s="49">
        <f t="shared" si="377"/>
        <v>0</v>
      </c>
      <c r="BB696" s="49">
        <f t="shared" si="378"/>
        <v>0</v>
      </c>
      <c r="BC696" s="49">
        <f t="shared" si="379"/>
        <v>0</v>
      </c>
      <c r="BD696" s="49">
        <f t="shared" si="380"/>
        <v>0</v>
      </c>
      <c r="BE696" s="49">
        <f t="shared" si="381"/>
        <v>4832.6882372666869</v>
      </c>
      <c r="BF696" s="49">
        <f t="shared" si="382"/>
        <v>3894.353741253613</v>
      </c>
      <c r="BG696" s="49">
        <f t="shared" si="383"/>
        <v>5265.347701360708</v>
      </c>
      <c r="BH696" s="73">
        <f t="shared" si="384"/>
        <v>16227.341303455714</v>
      </c>
      <c r="BI696" s="49">
        <f>VLOOKUP(A696,'1_12'!B:Q,16,0)</f>
        <v>23850</v>
      </c>
      <c r="BJ696" s="74">
        <f t="shared" si="385"/>
        <v>-7622.6586965442857</v>
      </c>
      <c r="BK696" s="50">
        <f t="shared" si="386"/>
        <v>8.1646994353403741E-3</v>
      </c>
    </row>
    <row r="697" spans="1:63" x14ac:dyDescent="0.3">
      <c r="A697" s="79" t="s">
        <v>2304</v>
      </c>
      <c r="B697" s="79" t="s">
        <v>436</v>
      </c>
      <c r="C697" s="79">
        <f>VLOOKUP(B697,Площадь!D:E,2,0)</f>
        <v>32.5</v>
      </c>
      <c r="D697" s="97"/>
      <c r="E697">
        <v>31</v>
      </c>
      <c r="F697">
        <v>28</v>
      </c>
      <c r="G697">
        <v>31</v>
      </c>
      <c r="H697">
        <v>30</v>
      </c>
      <c r="I697">
        <v>31</v>
      </c>
      <c r="J697">
        <v>30</v>
      </c>
      <c r="K697">
        <v>31</v>
      </c>
      <c r="L697">
        <v>31</v>
      </c>
      <c r="M697">
        <v>30</v>
      </c>
      <c r="N697">
        <v>31</v>
      </c>
      <c r="O697">
        <v>30</v>
      </c>
      <c r="P697">
        <v>31</v>
      </c>
      <c r="Q697">
        <f t="shared" si="388"/>
        <v>365</v>
      </c>
      <c r="R697" s="113">
        <f>VLOOKUP(B697,'Общие показания'!A:H,8,0)</f>
        <v>0.21995006800642947</v>
      </c>
      <c r="S697" s="117">
        <f>VLOOKUP(B697,'Общие показания'!A:P,16,0)</f>
        <v>1.2030499319935704</v>
      </c>
      <c r="T697" s="50">
        <f t="shared" si="357"/>
        <v>0</v>
      </c>
      <c r="U697" s="50">
        <f t="shared" si="358"/>
        <v>0</v>
      </c>
      <c r="V697" s="50">
        <f t="shared" si="359"/>
        <v>0</v>
      </c>
      <c r="W697" s="50">
        <f t="shared" si="360"/>
        <v>0.21995006800642947</v>
      </c>
      <c r="X697" s="50">
        <f t="shared" si="361"/>
        <v>0</v>
      </c>
      <c r="Y697" s="50"/>
      <c r="Z697" s="50"/>
      <c r="AA697" s="50"/>
      <c r="AB697" s="50"/>
      <c r="AC697" s="50"/>
      <c r="AD697" s="50">
        <f t="shared" si="362"/>
        <v>0.46169980966344287</v>
      </c>
      <c r="AE697" s="50">
        <f t="shared" si="363"/>
        <v>0.32263056469235635</v>
      </c>
      <c r="AF697" s="50">
        <f t="shared" si="364"/>
        <v>0.41871955763777108</v>
      </c>
      <c r="AG697" s="50">
        <f t="shared" si="356"/>
        <v>0</v>
      </c>
      <c r="AI697" s="50">
        <f t="shared" si="365"/>
        <v>0</v>
      </c>
      <c r="AJ697" s="50">
        <f t="shared" si="366"/>
        <v>0</v>
      </c>
      <c r="AK697" s="50">
        <f t="shared" si="367"/>
        <v>0</v>
      </c>
      <c r="AL697" s="50">
        <f t="shared" si="368"/>
        <v>0.21860644522224831</v>
      </c>
      <c r="AR697" s="50">
        <f t="shared" si="369"/>
        <v>0.2695951149093247</v>
      </c>
      <c r="AS697" s="50">
        <f t="shared" si="370"/>
        <v>0.28990306802197502</v>
      </c>
      <c r="AT697" s="50">
        <f t="shared" si="371"/>
        <v>0.41767596362271547</v>
      </c>
      <c r="AV697" s="49">
        <f t="shared" si="372"/>
        <v>0</v>
      </c>
      <c r="AW697" s="49">
        <f t="shared" si="373"/>
        <v>0</v>
      </c>
      <c r="AX697" s="49">
        <f t="shared" si="374"/>
        <v>0</v>
      </c>
      <c r="AY697" s="49">
        <f t="shared" si="375"/>
        <v>1177.2435618505335</v>
      </c>
      <c r="AZ697" s="49">
        <f t="shared" si="376"/>
        <v>0</v>
      </c>
      <c r="BA697" s="49">
        <f t="shared" si="377"/>
        <v>0</v>
      </c>
      <c r="BB697" s="49">
        <f t="shared" si="378"/>
        <v>0</v>
      </c>
      <c r="BC697" s="49">
        <f t="shared" si="379"/>
        <v>0</v>
      </c>
      <c r="BD697" s="49">
        <f t="shared" si="380"/>
        <v>0</v>
      </c>
      <c r="BE697" s="49">
        <f t="shared" si="381"/>
        <v>1963.0588437261545</v>
      </c>
      <c r="BF697" s="49">
        <f t="shared" si="382"/>
        <v>1644.2607823130427</v>
      </c>
      <c r="BG697" s="49">
        <f t="shared" si="383"/>
        <v>2245.1866814507998</v>
      </c>
      <c r="BH697" s="73">
        <f t="shared" si="384"/>
        <v>7029.7498693405305</v>
      </c>
      <c r="BI697" s="49">
        <f>VLOOKUP(A697,'1_12'!B:Q,16,0)</f>
        <v>12562.829999999998</v>
      </c>
      <c r="BJ697" s="74">
        <f t="shared" si="385"/>
        <v>-5533.0801306594676</v>
      </c>
      <c r="BK697" s="50">
        <f t="shared" si="386"/>
        <v>6.7148220301955471E-3</v>
      </c>
    </row>
    <row r="698" spans="1:63" x14ac:dyDescent="0.3">
      <c r="A698" s="79" t="s">
        <v>686</v>
      </c>
      <c r="B698" s="79" t="s">
        <v>452</v>
      </c>
      <c r="C698" s="79">
        <f>VLOOKUP(B698,Площадь!D:E,2,0)</f>
        <v>33.6</v>
      </c>
      <c r="D698" s="97"/>
      <c r="E698">
        <v>31</v>
      </c>
      <c r="F698">
        <v>28</v>
      </c>
      <c r="G698">
        <v>31</v>
      </c>
      <c r="H698">
        <v>30</v>
      </c>
      <c r="I698">
        <v>31</v>
      </c>
      <c r="J698">
        <v>30</v>
      </c>
      <c r="K698">
        <v>31</v>
      </c>
      <c r="L698">
        <v>31</v>
      </c>
      <c r="M698">
        <v>30</v>
      </c>
      <c r="N698">
        <v>31</v>
      </c>
      <c r="O698">
        <v>30</v>
      </c>
      <c r="P698">
        <v>31</v>
      </c>
      <c r="Q698">
        <f t="shared" si="388"/>
        <v>365</v>
      </c>
      <c r="R698" s="113">
        <f>VLOOKUP(B698,'Общие показания'!A:H,8,0)</f>
        <v>0.2273945318466471</v>
      </c>
      <c r="S698" s="117">
        <f>VLOOKUP(B698,'Общие показания'!A:P,16,0)</f>
        <v>0.80260546815335276</v>
      </c>
      <c r="T698" s="50">
        <f t="shared" si="357"/>
        <v>0</v>
      </c>
      <c r="U698" s="50">
        <f t="shared" si="358"/>
        <v>0</v>
      </c>
      <c r="V698" s="50">
        <f t="shared" si="359"/>
        <v>0</v>
      </c>
      <c r="W698" s="50">
        <f t="shared" si="360"/>
        <v>0.2273945318466471</v>
      </c>
      <c r="X698" s="50">
        <f t="shared" si="361"/>
        <v>0</v>
      </c>
      <c r="Y698" s="50"/>
      <c r="Z698" s="50"/>
      <c r="AA698" s="50"/>
      <c r="AB698" s="50"/>
      <c r="AC698" s="50"/>
      <c r="AD698" s="50">
        <f t="shared" si="362"/>
        <v>0.30801946122650364</v>
      </c>
      <c r="AE698" s="50">
        <f t="shared" si="363"/>
        <v>0.21524048880198363</v>
      </c>
      <c r="AF698" s="50">
        <f t="shared" si="364"/>
        <v>0.27934551812486541</v>
      </c>
      <c r="AG698" s="50">
        <f t="shared" si="356"/>
        <v>0</v>
      </c>
      <c r="AI698" s="50">
        <f t="shared" si="365"/>
        <v>0</v>
      </c>
      <c r="AJ698" s="50">
        <f t="shared" si="366"/>
        <v>0</v>
      </c>
      <c r="AK698" s="50">
        <f t="shared" si="367"/>
        <v>0</v>
      </c>
      <c r="AL698" s="50">
        <f t="shared" si="368"/>
        <v>0.22600543259900133</v>
      </c>
      <c r="AR698" s="50">
        <f t="shared" si="369"/>
        <v>0.2787198726447172</v>
      </c>
      <c r="AS698" s="50">
        <f t="shared" si="370"/>
        <v>0.29971517186271879</v>
      </c>
      <c r="AT698" s="50">
        <f t="shared" si="371"/>
        <v>0.4318126885453305</v>
      </c>
      <c r="AV698" s="49">
        <f t="shared" si="372"/>
        <v>0</v>
      </c>
      <c r="AW698" s="49">
        <f t="shared" si="373"/>
        <v>0</v>
      </c>
      <c r="AX698" s="49">
        <f t="shared" si="374"/>
        <v>0</v>
      </c>
      <c r="AY698" s="49">
        <f t="shared" si="375"/>
        <v>1217.088728559321</v>
      </c>
      <c r="AZ698" s="49">
        <f t="shared" si="376"/>
        <v>0</v>
      </c>
      <c r="BA698" s="49">
        <f t="shared" si="377"/>
        <v>0</v>
      </c>
      <c r="BB698" s="49">
        <f t="shared" si="378"/>
        <v>0</v>
      </c>
      <c r="BC698" s="49">
        <f t="shared" si="379"/>
        <v>0</v>
      </c>
      <c r="BD698" s="49">
        <f t="shared" si="380"/>
        <v>0</v>
      </c>
      <c r="BE698" s="49">
        <f t="shared" si="381"/>
        <v>1575.0195982705504</v>
      </c>
      <c r="BF698" s="49">
        <f t="shared" si="382"/>
        <v>1382.3263772619007</v>
      </c>
      <c r="BG698" s="49">
        <f t="shared" si="383"/>
        <v>1909.0046436572072</v>
      </c>
      <c r="BH698" s="73">
        <f t="shared" si="384"/>
        <v>6083.4393477489803</v>
      </c>
      <c r="BI698" s="49">
        <f>VLOOKUP(A698,'1_12'!B:Q,16,0)</f>
        <v>12987.990000000002</v>
      </c>
      <c r="BJ698" s="74">
        <f t="shared" si="385"/>
        <v>-6904.5506522510213</v>
      </c>
      <c r="BK698" s="50">
        <f t="shared" si="386"/>
        <v>5.6206675735410898E-3</v>
      </c>
    </row>
    <row r="699" spans="1:63" x14ac:dyDescent="0.3">
      <c r="A699" s="79" t="s">
        <v>1051</v>
      </c>
      <c r="B699" s="79" t="s">
        <v>433</v>
      </c>
      <c r="C699" s="79">
        <f>VLOOKUP(B699,Площадь!D:E,2,0)</f>
        <v>60.6</v>
      </c>
      <c r="D699" s="97"/>
      <c r="E699">
        <v>31</v>
      </c>
      <c r="F699">
        <v>28</v>
      </c>
      <c r="G699">
        <v>31</v>
      </c>
      <c r="H699">
        <v>30</v>
      </c>
      <c r="I699">
        <v>31</v>
      </c>
      <c r="J699">
        <v>30</v>
      </c>
      <c r="K699">
        <v>31</v>
      </c>
      <c r="L699">
        <v>31</v>
      </c>
      <c r="M699">
        <v>30</v>
      </c>
      <c r="N699">
        <v>31</v>
      </c>
      <c r="O699">
        <v>30</v>
      </c>
      <c r="P699">
        <v>31</v>
      </c>
      <c r="Q699">
        <f t="shared" si="388"/>
        <v>365</v>
      </c>
      <c r="R699" s="113">
        <f>VLOOKUP(B699,'Общие показания'!A:H,8,0)</f>
        <v>0</v>
      </c>
      <c r="S699" s="117">
        <f>VLOOKUP(B699,'Общие показания'!A:P,16,0)</f>
        <v>1.0260000000000007</v>
      </c>
      <c r="T699" s="50">
        <f t="shared" si="357"/>
        <v>0</v>
      </c>
      <c r="U699" s="50">
        <f t="shared" si="358"/>
        <v>0</v>
      </c>
      <c r="V699" s="50">
        <f t="shared" si="359"/>
        <v>0</v>
      </c>
      <c r="W699" s="50">
        <f t="shared" si="360"/>
        <v>0</v>
      </c>
      <c r="X699" s="50">
        <f t="shared" si="361"/>
        <v>0</v>
      </c>
      <c r="Y699" s="50"/>
      <c r="Z699" s="50"/>
      <c r="AA699" s="50"/>
      <c r="AB699" s="50"/>
      <c r="AC699" s="50"/>
      <c r="AD699" s="50">
        <f t="shared" si="362"/>
        <v>0.39375257179036555</v>
      </c>
      <c r="AE699" s="50">
        <f t="shared" si="363"/>
        <v>0.27514980930660737</v>
      </c>
      <c r="AF699" s="50">
        <f t="shared" si="364"/>
        <v>0.35709761890302771</v>
      </c>
      <c r="AG699" s="50">
        <f t="shared" si="356"/>
        <v>0</v>
      </c>
      <c r="AI699" s="50">
        <f t="shared" si="365"/>
        <v>0</v>
      </c>
      <c r="AJ699" s="50">
        <f t="shared" si="366"/>
        <v>0</v>
      </c>
      <c r="AK699" s="50">
        <f t="shared" si="367"/>
        <v>0</v>
      </c>
      <c r="AL699" s="50">
        <f t="shared" si="368"/>
        <v>0.40761694093748457</v>
      </c>
      <c r="AR699" s="50">
        <f t="shared" si="369"/>
        <v>0.50269119887707925</v>
      </c>
      <c r="AS699" s="50">
        <f t="shared" si="370"/>
        <v>0.54055772068097496</v>
      </c>
      <c r="AT699" s="50">
        <f t="shared" si="371"/>
        <v>0.77880502755497105</v>
      </c>
      <c r="AV699" s="49">
        <f t="shared" si="372"/>
        <v>0</v>
      </c>
      <c r="AW699" s="49">
        <f t="shared" si="373"/>
        <v>0</v>
      </c>
      <c r="AX699" s="49">
        <f t="shared" si="374"/>
        <v>0</v>
      </c>
      <c r="AY699" s="49">
        <f t="shared" si="375"/>
        <v>1094.1906115749462</v>
      </c>
      <c r="AZ699" s="49">
        <f t="shared" si="376"/>
        <v>0</v>
      </c>
      <c r="BA699" s="49">
        <f t="shared" si="377"/>
        <v>0</v>
      </c>
      <c r="BB699" s="49">
        <f t="shared" si="378"/>
        <v>0</v>
      </c>
      <c r="BC699" s="49">
        <f t="shared" si="379"/>
        <v>0</v>
      </c>
      <c r="BD699" s="49">
        <f t="shared" si="380"/>
        <v>0</v>
      </c>
      <c r="BE699" s="49">
        <f t="shared" si="381"/>
        <v>2406.3778002288623</v>
      </c>
      <c r="BF699" s="49">
        <f t="shared" si="382"/>
        <v>2189.6526651974668</v>
      </c>
      <c r="BG699" s="49">
        <f t="shared" si="383"/>
        <v>3049.1716280459941</v>
      </c>
      <c r="BH699" s="73">
        <f t="shared" si="384"/>
        <v>8739.3927050472703</v>
      </c>
      <c r="BI699" s="49">
        <f>VLOOKUP(A699,'1_12'!B:Q,16,0)</f>
        <v>23424.840000000004</v>
      </c>
      <c r="BJ699" s="74">
        <f t="shared" si="385"/>
        <v>-14685.447294952734</v>
      </c>
      <c r="BK699" s="50">
        <f t="shared" si="386"/>
        <v>4.4769951705865112E-3</v>
      </c>
    </row>
    <row r="700" spans="1:63" x14ac:dyDescent="0.3">
      <c r="A700" s="79" t="s">
        <v>1311</v>
      </c>
      <c r="B700" s="79" t="s">
        <v>432</v>
      </c>
      <c r="C700" s="79">
        <f>VLOOKUP(B700,Площадь!D:E,2,0)</f>
        <v>39.299999999999997</v>
      </c>
      <c r="D700" s="97"/>
      <c r="E700">
        <v>31</v>
      </c>
      <c r="F700">
        <v>28</v>
      </c>
      <c r="G700">
        <v>31</v>
      </c>
      <c r="H700">
        <v>30</v>
      </c>
      <c r="I700">
        <v>31</v>
      </c>
      <c r="J700">
        <v>30</v>
      </c>
      <c r="K700">
        <v>31</v>
      </c>
      <c r="L700">
        <v>31</v>
      </c>
      <c r="M700">
        <v>30</v>
      </c>
      <c r="N700">
        <v>31</v>
      </c>
      <c r="O700">
        <v>30</v>
      </c>
      <c r="P700">
        <v>31</v>
      </c>
      <c r="Q700">
        <f t="shared" si="388"/>
        <v>365</v>
      </c>
      <c r="R700" s="113">
        <f>VLOOKUP(B700,'Общие показания'!A:H,8,0)</f>
        <v>0</v>
      </c>
      <c r="S700" s="117">
        <f>VLOOKUP(B700,'Общие показания'!A:P,16,0)</f>
        <v>1.8239999999999998</v>
      </c>
      <c r="T700" s="50">
        <f t="shared" si="357"/>
        <v>0</v>
      </c>
      <c r="U700" s="50">
        <f t="shared" si="358"/>
        <v>0</v>
      </c>
      <c r="V700" s="50">
        <f t="shared" si="359"/>
        <v>0</v>
      </c>
      <c r="W700" s="50">
        <f t="shared" si="360"/>
        <v>0</v>
      </c>
      <c r="X700" s="50">
        <f t="shared" si="361"/>
        <v>0</v>
      </c>
      <c r="Y700" s="50"/>
      <c r="Z700" s="50"/>
      <c r="AA700" s="50"/>
      <c r="AB700" s="50"/>
      <c r="AC700" s="50"/>
      <c r="AD700" s="50">
        <f t="shared" si="362"/>
        <v>0.70000457207176037</v>
      </c>
      <c r="AE700" s="50">
        <f t="shared" si="363"/>
        <v>0.48915521654507932</v>
      </c>
      <c r="AF700" s="50">
        <f t="shared" si="364"/>
        <v>0.63484021138315994</v>
      </c>
      <c r="AG700" s="50">
        <f t="shared" si="356"/>
        <v>0</v>
      </c>
      <c r="AI700" s="50">
        <f t="shared" si="365"/>
        <v>0</v>
      </c>
      <c r="AJ700" s="50">
        <f t="shared" si="366"/>
        <v>0</v>
      </c>
      <c r="AK700" s="50">
        <f t="shared" si="367"/>
        <v>0</v>
      </c>
      <c r="AL700" s="50">
        <f t="shared" si="368"/>
        <v>0.26434563991490334</v>
      </c>
      <c r="AR700" s="50">
        <f t="shared" si="369"/>
        <v>0.32600270818266031</v>
      </c>
      <c r="AS700" s="50">
        <f t="shared" si="370"/>
        <v>0.35055970994657282</v>
      </c>
      <c r="AT700" s="50">
        <f t="shared" si="371"/>
        <v>0.50506662678069902</v>
      </c>
      <c r="AV700" s="49">
        <f t="shared" si="372"/>
        <v>0</v>
      </c>
      <c r="AW700" s="49">
        <f t="shared" si="373"/>
        <v>0</v>
      </c>
      <c r="AX700" s="49">
        <f t="shared" si="374"/>
        <v>0</v>
      </c>
      <c r="AY700" s="49">
        <f t="shared" si="375"/>
        <v>709.59886196196999</v>
      </c>
      <c r="AZ700" s="49">
        <f t="shared" si="376"/>
        <v>0</v>
      </c>
      <c r="BA700" s="49">
        <f t="shared" si="377"/>
        <v>0</v>
      </c>
      <c r="BB700" s="49">
        <f t="shared" si="378"/>
        <v>0</v>
      </c>
      <c r="BC700" s="49">
        <f t="shared" si="379"/>
        <v>0</v>
      </c>
      <c r="BD700" s="49">
        <f t="shared" si="380"/>
        <v>0</v>
      </c>
      <c r="BE700" s="49">
        <f t="shared" si="381"/>
        <v>2754.1729028237569</v>
      </c>
      <c r="BF700" s="49">
        <f t="shared" si="382"/>
        <v>2254.0971600771313</v>
      </c>
      <c r="BG700" s="49">
        <f t="shared" si="383"/>
        <v>3059.9203200935367</v>
      </c>
      <c r="BH700" s="73">
        <f t="shared" si="384"/>
        <v>8777.7892449563951</v>
      </c>
      <c r="BI700" s="49">
        <f>VLOOKUP(A700,'1_12'!B:Q,16,0)</f>
        <v>15191.37</v>
      </c>
      <c r="BJ700" s="74">
        <f t="shared" si="385"/>
        <v>-6413.5807550436057</v>
      </c>
      <c r="BK700" s="50">
        <f t="shared" si="386"/>
        <v>6.9337885598490991E-3</v>
      </c>
    </row>
    <row r="701" spans="1:63" x14ac:dyDescent="0.3">
      <c r="A701" s="79" t="s">
        <v>1236</v>
      </c>
      <c r="B701" s="79" t="s">
        <v>480</v>
      </c>
      <c r="C701" s="79">
        <f>VLOOKUP(B701,Площадь!D:E,2,0)</f>
        <v>32</v>
      </c>
      <c r="D701" s="97"/>
      <c r="E701">
        <v>31</v>
      </c>
      <c r="F701">
        <v>28</v>
      </c>
      <c r="G701">
        <v>31</v>
      </c>
      <c r="H701">
        <v>30</v>
      </c>
      <c r="I701">
        <v>31</v>
      </c>
      <c r="J701">
        <v>30</v>
      </c>
      <c r="K701">
        <v>31</v>
      </c>
      <c r="L701">
        <v>31</v>
      </c>
      <c r="M701">
        <v>30</v>
      </c>
      <c r="N701">
        <v>31</v>
      </c>
      <c r="O701">
        <v>30</v>
      </c>
      <c r="P701">
        <v>31</v>
      </c>
      <c r="Q701">
        <f t="shared" si="388"/>
        <v>365</v>
      </c>
      <c r="R701" s="113">
        <f>VLOOKUP(B701,'Общие показания'!A:H,8,0)</f>
        <v>0.21656622080633056</v>
      </c>
      <c r="S701" s="117">
        <f>VLOOKUP(B701,'Общие показания'!A:P,16,0)</f>
        <v>1.3934337791936713</v>
      </c>
      <c r="T701" s="50">
        <f t="shared" si="357"/>
        <v>0</v>
      </c>
      <c r="U701" s="50">
        <f t="shared" si="358"/>
        <v>0</v>
      </c>
      <c r="V701" s="50">
        <f t="shared" si="359"/>
        <v>0</v>
      </c>
      <c r="W701" s="50">
        <f t="shared" si="360"/>
        <v>0.21656622080633056</v>
      </c>
      <c r="X701" s="50">
        <f t="shared" si="361"/>
        <v>0</v>
      </c>
      <c r="Y701" s="50"/>
      <c r="Z701" s="50"/>
      <c r="AA701" s="50"/>
      <c r="AB701" s="50"/>
      <c r="AC701" s="50"/>
      <c r="AD701" s="50">
        <f t="shared" si="362"/>
        <v>0.53476426333048344</v>
      </c>
      <c r="AE701" s="50">
        <f t="shared" si="363"/>
        <v>0.37368717215060782</v>
      </c>
      <c r="AF701" s="50">
        <f t="shared" si="364"/>
        <v>0.48498234371257998</v>
      </c>
      <c r="AG701" s="50">
        <f t="shared" si="356"/>
        <v>0</v>
      </c>
      <c r="AI701" s="50">
        <f t="shared" si="365"/>
        <v>0</v>
      </c>
      <c r="AJ701" s="50">
        <f t="shared" si="366"/>
        <v>0</v>
      </c>
      <c r="AK701" s="50">
        <f t="shared" si="367"/>
        <v>0</v>
      </c>
      <c r="AL701" s="50">
        <f t="shared" si="368"/>
        <v>0.21524326914190603</v>
      </c>
      <c r="AR701" s="50">
        <f t="shared" si="369"/>
        <v>0.26544749775687354</v>
      </c>
      <c r="AS701" s="50">
        <f t="shared" si="370"/>
        <v>0.28544302082163692</v>
      </c>
      <c r="AT701" s="50">
        <f t="shared" si="371"/>
        <v>0.4112501795669814</v>
      </c>
      <c r="AV701" s="49">
        <f t="shared" si="372"/>
        <v>0</v>
      </c>
      <c r="AW701" s="49">
        <f t="shared" si="373"/>
        <v>0</v>
      </c>
      <c r="AX701" s="49">
        <f t="shared" si="374"/>
        <v>0</v>
      </c>
      <c r="AY701" s="49">
        <f t="shared" si="375"/>
        <v>1159.1321224374485</v>
      </c>
      <c r="AZ701" s="49">
        <f t="shared" si="376"/>
        <v>0</v>
      </c>
      <c r="BA701" s="49">
        <f t="shared" si="377"/>
        <v>0</v>
      </c>
      <c r="BB701" s="49">
        <f t="shared" si="378"/>
        <v>0</v>
      </c>
      <c r="BC701" s="49">
        <f t="shared" si="379"/>
        <v>0</v>
      </c>
      <c r="BD701" s="49">
        <f t="shared" si="380"/>
        <v>0</v>
      </c>
      <c r="BE701" s="49">
        <f t="shared" si="381"/>
        <v>2148.0564429924575</v>
      </c>
      <c r="BF701" s="49">
        <f t="shared" si="382"/>
        <v>1769.342724806975</v>
      </c>
      <c r="BG701" s="49">
        <f t="shared" si="383"/>
        <v>2405.8107361907237</v>
      </c>
      <c r="BH701" s="73">
        <f t="shared" si="384"/>
        <v>7482.3420264276047</v>
      </c>
      <c r="BI701" s="49">
        <f>VLOOKUP(A701,'1_12'!B:Q,16,0)</f>
        <v>12369.509999999998</v>
      </c>
      <c r="BJ701" s="74">
        <f t="shared" si="385"/>
        <v>-4887.1679735723937</v>
      </c>
      <c r="BK701" s="50">
        <f t="shared" si="386"/>
        <v>7.2588124148109364E-3</v>
      </c>
    </row>
    <row r="702" spans="1:63" x14ac:dyDescent="0.3">
      <c r="A702" s="79" t="s">
        <v>1633</v>
      </c>
      <c r="B702" s="79" t="s">
        <v>482</v>
      </c>
      <c r="C702" s="79">
        <f>VLOOKUP(B702,Площадь!D:E,2,0)</f>
        <v>31.7</v>
      </c>
      <c r="D702" s="97"/>
      <c r="E702">
        <v>31</v>
      </c>
      <c r="F702">
        <v>28</v>
      </c>
      <c r="G702">
        <v>31</v>
      </c>
      <c r="H702">
        <v>30</v>
      </c>
      <c r="I702">
        <v>28</v>
      </c>
      <c r="Q702">
        <f t="shared" si="388"/>
        <v>148</v>
      </c>
      <c r="R702" s="113">
        <f>VLOOKUP(B702,'Общие показания'!A:H,8,0)</f>
        <v>0.21453591248627121</v>
      </c>
      <c r="S702" s="117"/>
      <c r="T702" s="50">
        <f t="shared" si="357"/>
        <v>0</v>
      </c>
      <c r="U702" s="50">
        <f t="shared" si="358"/>
        <v>0</v>
      </c>
      <c r="V702" s="50">
        <f t="shared" si="359"/>
        <v>0</v>
      </c>
      <c r="W702" s="50">
        <f t="shared" si="360"/>
        <v>0.21453591248627121</v>
      </c>
      <c r="X702" s="50">
        <f t="shared" si="361"/>
        <v>0</v>
      </c>
      <c r="Y702" s="50"/>
      <c r="Z702" s="50"/>
      <c r="AA702" s="50"/>
      <c r="AB702" s="50"/>
      <c r="AC702" s="50"/>
      <c r="AD702" s="50">
        <f t="shared" si="362"/>
        <v>0</v>
      </c>
      <c r="AE702" s="50">
        <f t="shared" si="363"/>
        <v>0</v>
      </c>
      <c r="AF702" s="50">
        <f t="shared" si="364"/>
        <v>0</v>
      </c>
      <c r="AG702" s="50">
        <f t="shared" si="356"/>
        <v>0</v>
      </c>
      <c r="AI702" s="50">
        <f t="shared" si="365"/>
        <v>0</v>
      </c>
      <c r="AJ702" s="50">
        <f t="shared" si="366"/>
        <v>0</v>
      </c>
      <c r="AK702" s="50">
        <f t="shared" si="367"/>
        <v>0</v>
      </c>
      <c r="AL702" s="50">
        <f t="shared" si="368"/>
        <v>0.21322536349370066</v>
      </c>
      <c r="AR702" s="50">
        <f t="shared" si="369"/>
        <v>0</v>
      </c>
      <c r="AS702" s="50">
        <f t="shared" si="370"/>
        <v>0</v>
      </c>
      <c r="AT702" s="50">
        <f t="shared" si="371"/>
        <v>0</v>
      </c>
      <c r="AV702" s="49">
        <f t="shared" si="372"/>
        <v>0</v>
      </c>
      <c r="AW702" s="49">
        <f t="shared" si="373"/>
        <v>0</v>
      </c>
      <c r="AX702" s="49">
        <f t="shared" si="374"/>
        <v>0</v>
      </c>
      <c r="AY702" s="49">
        <f t="shared" si="375"/>
        <v>1148.2652587895973</v>
      </c>
      <c r="AZ702" s="49">
        <f t="shared" si="376"/>
        <v>0</v>
      </c>
      <c r="BA702" s="49">
        <f t="shared" si="377"/>
        <v>0</v>
      </c>
      <c r="BB702" s="49">
        <f t="shared" si="378"/>
        <v>0</v>
      </c>
      <c r="BC702" s="49">
        <f t="shared" si="379"/>
        <v>0</v>
      </c>
      <c r="BD702" s="49">
        <f t="shared" si="380"/>
        <v>0</v>
      </c>
      <c r="BE702" s="49">
        <f t="shared" si="381"/>
        <v>0</v>
      </c>
      <c r="BF702" s="49">
        <f t="shared" si="382"/>
        <v>0</v>
      </c>
      <c r="BG702" s="49">
        <f t="shared" si="383"/>
        <v>0</v>
      </c>
      <c r="BH702" s="73">
        <f t="shared" si="384"/>
        <v>1148.2652587895973</v>
      </c>
      <c r="BI702" s="49">
        <f>VLOOKUP(A702,'1_12'!B:Q,16,0)</f>
        <v>2723.02</v>
      </c>
      <c r="BJ702" s="74">
        <f t="shared" si="385"/>
        <v>-1574.7547412104027</v>
      </c>
      <c r="BK702" s="50">
        <f t="shared" si="386"/>
        <v>1.1245038800735327E-3</v>
      </c>
    </row>
    <row r="703" spans="1:63" x14ac:dyDescent="0.3">
      <c r="A703" s="79" t="s">
        <v>2739</v>
      </c>
      <c r="B703" s="79" t="s">
        <v>482</v>
      </c>
      <c r="C703" s="79">
        <f>VLOOKUP(B703,Площадь!D:E,2,0)</f>
        <v>31.7</v>
      </c>
      <c r="D703" s="97">
        <f>VLOOKUP(A703,'[1]3+паркинг2023'!$A:$E,5,0)</f>
        <v>45075</v>
      </c>
      <c r="I703">
        <f>31-I702</f>
        <v>3</v>
      </c>
      <c r="J703">
        <v>30</v>
      </c>
      <c r="K703">
        <v>31</v>
      </c>
      <c r="L703">
        <v>31</v>
      </c>
      <c r="M703">
        <v>30</v>
      </c>
      <c r="N703">
        <v>31</v>
      </c>
      <c r="O703">
        <v>30</v>
      </c>
      <c r="P703">
        <v>31</v>
      </c>
      <c r="Q703">
        <f t="shared" si="388"/>
        <v>217</v>
      </c>
      <c r="R703" s="113"/>
      <c r="S703" s="117">
        <f>VLOOKUP(B703,'Общие показания'!A:P,16,0)</f>
        <v>1.1854640875137292</v>
      </c>
      <c r="T703" s="50">
        <f t="shared" si="357"/>
        <v>0</v>
      </c>
      <c r="U703" s="50">
        <f t="shared" si="358"/>
        <v>0</v>
      </c>
      <c r="V703" s="50">
        <f t="shared" si="359"/>
        <v>0</v>
      </c>
      <c r="W703" s="50">
        <f t="shared" si="360"/>
        <v>0</v>
      </c>
      <c r="X703" s="50">
        <f t="shared" si="361"/>
        <v>0</v>
      </c>
      <c r="Y703" s="50"/>
      <c r="Z703" s="50"/>
      <c r="AA703" s="50"/>
      <c r="AB703" s="50"/>
      <c r="AC703" s="50"/>
      <c r="AD703" s="50">
        <f t="shared" si="362"/>
        <v>0.45495081210882021</v>
      </c>
      <c r="AE703" s="50">
        <f t="shared" si="363"/>
        <v>0.31791444212400943</v>
      </c>
      <c r="AF703" s="50">
        <f t="shared" si="364"/>
        <v>0.41259883328089952</v>
      </c>
      <c r="AG703" s="50">
        <f t="shared" si="356"/>
        <v>0</v>
      </c>
      <c r="AI703" s="50">
        <f t="shared" si="365"/>
        <v>0</v>
      </c>
      <c r="AJ703" s="50">
        <f t="shared" si="366"/>
        <v>0</v>
      </c>
      <c r="AK703" s="50">
        <f t="shared" si="367"/>
        <v>0</v>
      </c>
      <c r="AL703" s="50">
        <f t="shared" si="368"/>
        <v>0</v>
      </c>
      <c r="AR703" s="50">
        <f t="shared" si="369"/>
        <v>0.26295892746540284</v>
      </c>
      <c r="AS703" s="50">
        <f t="shared" si="370"/>
        <v>0.28276699250143406</v>
      </c>
      <c r="AT703" s="50">
        <f t="shared" si="371"/>
        <v>0.40739470913354092</v>
      </c>
      <c r="AV703" s="49">
        <f t="shared" si="372"/>
        <v>0</v>
      </c>
      <c r="AW703" s="49">
        <f t="shared" si="373"/>
        <v>0</v>
      </c>
      <c r="AX703" s="49">
        <f t="shared" si="374"/>
        <v>0</v>
      </c>
      <c r="AY703" s="49">
        <f t="shared" si="375"/>
        <v>0</v>
      </c>
      <c r="AZ703" s="49">
        <f t="shared" si="376"/>
        <v>0</v>
      </c>
      <c r="BA703" s="49">
        <f t="shared" si="377"/>
        <v>0</v>
      </c>
      <c r="BB703" s="49">
        <f t="shared" si="378"/>
        <v>0</v>
      </c>
      <c r="BC703" s="49">
        <f t="shared" si="379"/>
        <v>0</v>
      </c>
      <c r="BD703" s="49">
        <f t="shared" si="380"/>
        <v>0</v>
      </c>
      <c r="BE703" s="49">
        <f t="shared" si="381"/>
        <v>1927.1281885234616</v>
      </c>
      <c r="BF703" s="49">
        <f t="shared" si="382"/>
        <v>1612.4452158511554</v>
      </c>
      <c r="BG703" s="49">
        <f t="shared" si="383"/>
        <v>2201.1578655156272</v>
      </c>
      <c r="BH703" s="73">
        <f t="shared" si="384"/>
        <v>5740.7312698902442</v>
      </c>
      <c r="BI703" s="49">
        <f>VLOOKUP(A703,'1_12'!B:Q,16,0)</f>
        <v>9530.57</v>
      </c>
      <c r="BJ703" s="74">
        <f t="shared" si="385"/>
        <v>-3789.8387301097555</v>
      </c>
      <c r="BK703" s="50">
        <f t="shared" si="386"/>
        <v>5.6219366893115333E-3</v>
      </c>
    </row>
    <row r="704" spans="1:63" x14ac:dyDescent="0.3">
      <c r="A704" s="79" t="s">
        <v>1272</v>
      </c>
      <c r="B704" s="79" t="s">
        <v>476</v>
      </c>
      <c r="C704" s="79">
        <f>VLOOKUP(B704,Площадь!D:E,2,0)</f>
        <v>39.1</v>
      </c>
      <c r="D704" s="97"/>
      <c r="E704">
        <v>31</v>
      </c>
      <c r="F704">
        <v>28</v>
      </c>
      <c r="G704">
        <v>31</v>
      </c>
      <c r="H704">
        <v>30</v>
      </c>
      <c r="I704">
        <v>31</v>
      </c>
      <c r="J704">
        <v>30</v>
      </c>
      <c r="K704">
        <v>31</v>
      </c>
      <c r="L704">
        <v>31</v>
      </c>
      <c r="M704">
        <v>30</v>
      </c>
      <c r="N704">
        <v>31</v>
      </c>
      <c r="O704">
        <v>30</v>
      </c>
      <c r="P704">
        <v>31</v>
      </c>
      <c r="Q704">
        <f t="shared" ref="Q704:Q741" si="389">SUM(E704:P704)</f>
        <v>365</v>
      </c>
      <c r="R704" s="113">
        <f>VLOOKUP(B704,'Общие показания'!A:H,8,0)</f>
        <v>0.26461685104773519</v>
      </c>
      <c r="S704" s="117">
        <f>VLOOKUP(B704,'Общие показания'!A:P,16,0)</f>
        <v>1.6263831489522644</v>
      </c>
      <c r="T704" s="50">
        <f t="shared" si="357"/>
        <v>0</v>
      </c>
      <c r="U704" s="50">
        <f t="shared" si="358"/>
        <v>0</v>
      </c>
      <c r="V704" s="50">
        <f t="shared" si="359"/>
        <v>0</v>
      </c>
      <c r="W704" s="50">
        <f t="shared" si="360"/>
        <v>0.26461685104773519</v>
      </c>
      <c r="X704" s="50">
        <f t="shared" si="361"/>
        <v>0</v>
      </c>
      <c r="Y704" s="50"/>
      <c r="Z704" s="50"/>
      <c r="AA704" s="50"/>
      <c r="AB704" s="50"/>
      <c r="AC704" s="50"/>
      <c r="AD704" s="50">
        <f t="shared" si="362"/>
        <v>0.62416427642930494</v>
      </c>
      <c r="AE704" s="50">
        <f t="shared" si="363"/>
        <v>0.43615888235252909</v>
      </c>
      <c r="AF704" s="50">
        <f t="shared" si="364"/>
        <v>0.56605999017043029</v>
      </c>
      <c r="AG704" s="50">
        <f t="shared" si="356"/>
        <v>0</v>
      </c>
      <c r="AI704" s="50">
        <f t="shared" si="365"/>
        <v>0</v>
      </c>
      <c r="AJ704" s="50">
        <f t="shared" si="366"/>
        <v>0</v>
      </c>
      <c r="AK704" s="50">
        <f t="shared" si="367"/>
        <v>0</v>
      </c>
      <c r="AL704" s="50">
        <f t="shared" si="368"/>
        <v>0.26300036948276645</v>
      </c>
      <c r="AR704" s="50">
        <f t="shared" si="369"/>
        <v>0.32434366132167985</v>
      </c>
      <c r="AS704" s="50">
        <f t="shared" si="370"/>
        <v>0.34877569106643763</v>
      </c>
      <c r="AT704" s="50">
        <f t="shared" si="371"/>
        <v>0.50249631315840537</v>
      </c>
      <c r="AV704" s="49">
        <f t="shared" si="372"/>
        <v>0</v>
      </c>
      <c r="AW704" s="49">
        <f t="shared" si="373"/>
        <v>0</v>
      </c>
      <c r="AX704" s="49">
        <f t="shared" si="374"/>
        <v>0</v>
      </c>
      <c r="AY704" s="49">
        <f t="shared" si="375"/>
        <v>1416.3145621032575</v>
      </c>
      <c r="AZ704" s="49">
        <f t="shared" si="376"/>
        <v>0</v>
      </c>
      <c r="BA704" s="49">
        <f t="shared" si="377"/>
        <v>0</v>
      </c>
      <c r="BB704" s="49">
        <f t="shared" si="378"/>
        <v>0</v>
      </c>
      <c r="BC704" s="49">
        <f t="shared" si="379"/>
        <v>0</v>
      </c>
      <c r="BD704" s="49">
        <f t="shared" si="380"/>
        <v>0</v>
      </c>
      <c r="BE704" s="49">
        <f t="shared" si="381"/>
        <v>2546.1367677812336</v>
      </c>
      <c r="BF704" s="49">
        <f t="shared" si="382"/>
        <v>2107.0469715029376</v>
      </c>
      <c r="BG704" s="49">
        <f t="shared" si="383"/>
        <v>2868.3897984037935</v>
      </c>
      <c r="BH704" s="73">
        <f t="shared" si="384"/>
        <v>8937.888099791222</v>
      </c>
      <c r="BI704" s="49">
        <f>VLOOKUP(A704,'1_12'!B:Q,16,0)</f>
        <v>15114.06</v>
      </c>
      <c r="BJ704" s="74">
        <f t="shared" si="385"/>
        <v>-6176.1719002087775</v>
      </c>
      <c r="BK704" s="50">
        <f t="shared" si="386"/>
        <v>7.0963683611024904E-3</v>
      </c>
    </row>
    <row r="705" spans="1:63" x14ac:dyDescent="0.3">
      <c r="A705" s="79" t="s">
        <v>1145</v>
      </c>
      <c r="B705" s="79" t="s">
        <v>422</v>
      </c>
      <c r="C705" s="79">
        <f>VLOOKUP(B705,Площадь!D:E,2,0)</f>
        <v>61.7</v>
      </c>
      <c r="D705" s="97"/>
      <c r="E705">
        <v>31</v>
      </c>
      <c r="F705">
        <v>28</v>
      </c>
      <c r="G705">
        <v>31</v>
      </c>
      <c r="H705">
        <v>30</v>
      </c>
      <c r="I705">
        <v>31</v>
      </c>
      <c r="J705">
        <v>30</v>
      </c>
      <c r="K705">
        <v>31</v>
      </c>
      <c r="L705">
        <v>31</v>
      </c>
      <c r="M705">
        <v>30</v>
      </c>
      <c r="N705">
        <v>31</v>
      </c>
      <c r="O705">
        <v>30</v>
      </c>
      <c r="P705">
        <v>31</v>
      </c>
      <c r="Q705">
        <f t="shared" si="389"/>
        <v>365</v>
      </c>
      <c r="R705" s="113">
        <f>VLOOKUP(B705,'Общие показания'!A:H,8,0)</f>
        <v>0.41756674449220615</v>
      </c>
      <c r="S705" s="117">
        <f>VLOOKUP(B705,'Общие показания'!A:P,16,0)</f>
        <v>2.0264332555077953</v>
      </c>
      <c r="T705" s="50">
        <f t="shared" si="357"/>
        <v>0</v>
      </c>
      <c r="U705" s="50">
        <f t="shared" si="358"/>
        <v>0</v>
      </c>
      <c r="V705" s="50">
        <f t="shared" si="359"/>
        <v>0</v>
      </c>
      <c r="W705" s="50">
        <f t="shared" si="360"/>
        <v>0.41756674449220615</v>
      </c>
      <c r="X705" s="50">
        <f t="shared" si="361"/>
        <v>0</v>
      </c>
      <c r="Y705" s="50"/>
      <c r="Z705" s="50"/>
      <c r="AA705" s="50"/>
      <c r="AB705" s="50"/>
      <c r="AC705" s="50"/>
      <c r="AD705" s="50">
        <f t="shared" si="362"/>
        <v>0.77769328062155629</v>
      </c>
      <c r="AE705" s="50">
        <f t="shared" si="363"/>
        <v>0.54344320060968521</v>
      </c>
      <c r="AF705" s="50">
        <f t="shared" si="364"/>
        <v>0.70529677427655357</v>
      </c>
      <c r="AG705" s="50">
        <f t="shared" si="356"/>
        <v>0</v>
      </c>
      <c r="AI705" s="50">
        <f t="shared" si="365"/>
        <v>0</v>
      </c>
      <c r="AJ705" s="50">
        <f t="shared" si="366"/>
        <v>0</v>
      </c>
      <c r="AK705" s="50">
        <f t="shared" si="367"/>
        <v>0</v>
      </c>
      <c r="AL705" s="50">
        <f t="shared" si="368"/>
        <v>0.41501592831423756</v>
      </c>
      <c r="AR705" s="50">
        <f t="shared" si="369"/>
        <v>0.51181595661247181</v>
      </c>
      <c r="AS705" s="50">
        <f t="shared" si="370"/>
        <v>0.55036982452171868</v>
      </c>
      <c r="AT705" s="50">
        <f t="shared" si="371"/>
        <v>0.79294175247758603</v>
      </c>
      <c r="AV705" s="49">
        <f t="shared" si="372"/>
        <v>0</v>
      </c>
      <c r="AW705" s="49">
        <f t="shared" si="373"/>
        <v>0</v>
      </c>
      <c r="AX705" s="49">
        <f t="shared" si="374"/>
        <v>0</v>
      </c>
      <c r="AY705" s="49">
        <f t="shared" si="375"/>
        <v>2234.9516235747055</v>
      </c>
      <c r="AZ705" s="49">
        <f t="shared" si="376"/>
        <v>0</v>
      </c>
      <c r="BA705" s="49">
        <f t="shared" si="377"/>
        <v>0</v>
      </c>
      <c r="BB705" s="49">
        <f t="shared" si="378"/>
        <v>0</v>
      </c>
      <c r="BC705" s="49">
        <f t="shared" si="379"/>
        <v>0</v>
      </c>
      <c r="BD705" s="49">
        <f t="shared" si="380"/>
        <v>0</v>
      </c>
      <c r="BE705" s="49">
        <f t="shared" si="381"/>
        <v>3461.507016061536</v>
      </c>
      <c r="BF705" s="49">
        <f t="shared" si="382"/>
        <v>2936.1879321417359</v>
      </c>
      <c r="BG705" s="49">
        <f t="shared" si="383"/>
        <v>4021.8115716777424</v>
      </c>
      <c r="BH705" s="73">
        <f t="shared" si="384"/>
        <v>12654.45814345572</v>
      </c>
      <c r="BI705" s="49">
        <f>VLOOKUP(A705,'1_12'!B:Q,16,0)</f>
        <v>23850</v>
      </c>
      <c r="BJ705" s="74">
        <f t="shared" si="385"/>
        <v>-11195.54185654428</v>
      </c>
      <c r="BK705" s="50">
        <f t="shared" si="386"/>
        <v>6.3670225039519392E-3</v>
      </c>
    </row>
    <row r="706" spans="1:63" x14ac:dyDescent="0.3">
      <c r="A706" s="79" t="s">
        <v>2309</v>
      </c>
      <c r="B706" s="79" t="s">
        <v>279</v>
      </c>
      <c r="C706" s="79">
        <f>VLOOKUP(B706,Площадь!D:E,2,0)</f>
        <v>34.1</v>
      </c>
      <c r="D706" s="97"/>
      <c r="E706">
        <v>31</v>
      </c>
      <c r="F706">
        <v>28</v>
      </c>
      <c r="G706">
        <v>31</v>
      </c>
      <c r="H706">
        <v>30</v>
      </c>
      <c r="I706">
        <v>31</v>
      </c>
      <c r="J706">
        <v>30</v>
      </c>
      <c r="K706">
        <v>31</v>
      </c>
      <c r="L706">
        <v>31</v>
      </c>
      <c r="M706">
        <v>30</v>
      </c>
      <c r="N706">
        <v>31</v>
      </c>
      <c r="O706">
        <v>30</v>
      </c>
      <c r="P706">
        <v>31</v>
      </c>
      <c r="Q706">
        <f t="shared" si="389"/>
        <v>365</v>
      </c>
      <c r="R706" s="113">
        <f>VLOOKUP(B706,'Общие показания'!A:H,8,0)</f>
        <v>0.230778379046746</v>
      </c>
      <c r="S706" s="117">
        <f>VLOOKUP(B706,'Общие показания'!A:P,16,0)</f>
        <v>0.7932216209532541</v>
      </c>
      <c r="T706" s="50">
        <f t="shared" si="357"/>
        <v>0</v>
      </c>
      <c r="U706" s="50">
        <f t="shared" si="358"/>
        <v>0</v>
      </c>
      <c r="V706" s="50">
        <f t="shared" si="359"/>
        <v>0</v>
      </c>
      <c r="W706" s="50">
        <f t="shared" si="360"/>
        <v>0.230778379046746</v>
      </c>
      <c r="X706" s="50">
        <f t="shared" si="361"/>
        <v>0</v>
      </c>
      <c r="Y706" s="50"/>
      <c r="Z706" s="50"/>
      <c r="AA706" s="50"/>
      <c r="AB706" s="50"/>
      <c r="AC706" s="50"/>
      <c r="AD706" s="50">
        <f t="shared" si="362"/>
        <v>0.30441818055561998</v>
      </c>
      <c r="AE706" s="50">
        <f t="shared" si="363"/>
        <v>0.21272395491536619</v>
      </c>
      <c r="AF706" s="50">
        <f t="shared" si="364"/>
        <v>0.27607948548226791</v>
      </c>
      <c r="AG706" s="50">
        <f t="shared" si="356"/>
        <v>0</v>
      </c>
      <c r="AI706" s="50">
        <f t="shared" si="365"/>
        <v>0</v>
      </c>
      <c r="AJ706" s="50">
        <f t="shared" si="366"/>
        <v>0</v>
      </c>
      <c r="AK706" s="50">
        <f t="shared" si="367"/>
        <v>0</v>
      </c>
      <c r="AL706" s="50">
        <f t="shared" si="368"/>
        <v>0.22936860867934361</v>
      </c>
      <c r="AR706" s="50">
        <f t="shared" si="369"/>
        <v>0.28286748979716836</v>
      </c>
      <c r="AS706" s="50">
        <f t="shared" si="370"/>
        <v>0.30417521906305683</v>
      </c>
      <c r="AT706" s="50">
        <f t="shared" si="371"/>
        <v>0.43823847260106458</v>
      </c>
      <c r="AV706" s="49">
        <f t="shared" si="372"/>
        <v>0</v>
      </c>
      <c r="AW706" s="49">
        <f t="shared" si="373"/>
        <v>0</v>
      </c>
      <c r="AX706" s="49">
        <f t="shared" si="374"/>
        <v>0</v>
      </c>
      <c r="AY706" s="49">
        <f t="shared" si="375"/>
        <v>1235.200167972406</v>
      </c>
      <c r="AZ706" s="49">
        <f t="shared" si="376"/>
        <v>0</v>
      </c>
      <c r="BA706" s="49">
        <f t="shared" si="377"/>
        <v>0</v>
      </c>
      <c r="BB706" s="49">
        <f t="shared" si="378"/>
        <v>0</v>
      </c>
      <c r="BC706" s="49">
        <f t="shared" si="379"/>
        <v>0</v>
      </c>
      <c r="BD706" s="49">
        <f t="shared" si="380"/>
        <v>0</v>
      </c>
      <c r="BE706" s="49">
        <f t="shared" si="381"/>
        <v>1576.4861620682109</v>
      </c>
      <c r="BF706" s="49">
        <f t="shared" si="382"/>
        <v>1387.5434666607196</v>
      </c>
      <c r="BG706" s="49">
        <f t="shared" si="383"/>
        <v>1917.4865539605746</v>
      </c>
      <c r="BH706" s="73">
        <f t="shared" si="384"/>
        <v>6116.7163506619108</v>
      </c>
      <c r="BI706" s="49">
        <f>VLOOKUP(A706,'1_12'!B:Q,16,0)</f>
        <v>13181.31</v>
      </c>
      <c r="BJ706" s="74">
        <f t="shared" si="385"/>
        <v>-7064.5936493380887</v>
      </c>
      <c r="BK706" s="50">
        <f t="shared" si="386"/>
        <v>5.5685478742439724E-3</v>
      </c>
    </row>
    <row r="707" spans="1:63" x14ac:dyDescent="0.3">
      <c r="A707" s="79" t="s">
        <v>573</v>
      </c>
      <c r="B707" s="79" t="s">
        <v>137</v>
      </c>
      <c r="C707" s="79">
        <f>VLOOKUP(B707,Площадь!D:E,2,0)</f>
        <v>33.1</v>
      </c>
      <c r="D707" s="97"/>
      <c r="E707">
        <v>31</v>
      </c>
      <c r="F707">
        <v>28</v>
      </c>
      <c r="G707">
        <v>31</v>
      </c>
      <c r="H707">
        <v>30</v>
      </c>
      <c r="I707">
        <v>31</v>
      </c>
      <c r="J707">
        <v>30</v>
      </c>
      <c r="K707">
        <v>31</v>
      </c>
      <c r="L707">
        <v>31</v>
      </c>
      <c r="M707">
        <v>30</v>
      </c>
      <c r="N707">
        <v>31</v>
      </c>
      <c r="O707">
        <v>30</v>
      </c>
      <c r="P707">
        <v>31</v>
      </c>
      <c r="Q707">
        <f t="shared" si="389"/>
        <v>365</v>
      </c>
      <c r="R707" s="113">
        <f>VLOOKUP(B707,'Общие показания'!A:H,8,0)</f>
        <v>0.22401068464654819</v>
      </c>
      <c r="S707" s="117">
        <f>VLOOKUP(B707,'Общие показания'!A:P,16,0)</f>
        <v>1.4189893153534516</v>
      </c>
      <c r="T707" s="50">
        <f t="shared" si="357"/>
        <v>0</v>
      </c>
      <c r="U707" s="50">
        <f t="shared" si="358"/>
        <v>0</v>
      </c>
      <c r="V707" s="50">
        <f t="shared" si="359"/>
        <v>0</v>
      </c>
      <c r="W707" s="50">
        <f t="shared" si="360"/>
        <v>0.22401068464654819</v>
      </c>
      <c r="X707" s="50">
        <f t="shared" si="361"/>
        <v>0</v>
      </c>
      <c r="Y707" s="50"/>
      <c r="Z707" s="50"/>
      <c r="AA707" s="50"/>
      <c r="AB707" s="50"/>
      <c r="AC707" s="50"/>
      <c r="AD707" s="50">
        <f t="shared" si="362"/>
        <v>0.5445718248181981</v>
      </c>
      <c r="AE707" s="50">
        <f t="shared" si="363"/>
        <v>0.38054058433490767</v>
      </c>
      <c r="AF707" s="50">
        <f t="shared" si="364"/>
        <v>0.4938769062003458</v>
      </c>
      <c r="AG707" s="50">
        <f t="shared" ref="AG707:AG770" si="390">S707-AD707-AE707-AF707</f>
        <v>0</v>
      </c>
      <c r="AI707" s="50">
        <f t="shared" si="365"/>
        <v>0</v>
      </c>
      <c r="AJ707" s="50">
        <f t="shared" si="366"/>
        <v>0</v>
      </c>
      <c r="AK707" s="50">
        <f t="shared" si="367"/>
        <v>0</v>
      </c>
      <c r="AL707" s="50">
        <f t="shared" si="368"/>
        <v>0.22264225651865907</v>
      </c>
      <c r="AR707" s="50">
        <f t="shared" si="369"/>
        <v>0.2745722554922661</v>
      </c>
      <c r="AS707" s="50">
        <f t="shared" si="370"/>
        <v>0.29525512466238069</v>
      </c>
      <c r="AT707" s="50">
        <f t="shared" si="371"/>
        <v>0.42538690448959643</v>
      </c>
      <c r="AV707" s="49">
        <f t="shared" si="372"/>
        <v>0</v>
      </c>
      <c r="AW707" s="49">
        <f t="shared" si="373"/>
        <v>0</v>
      </c>
      <c r="AX707" s="49">
        <f t="shared" si="374"/>
        <v>0</v>
      </c>
      <c r="AY707" s="49">
        <f t="shared" si="375"/>
        <v>1198.9772891462358</v>
      </c>
      <c r="AZ707" s="49">
        <f t="shared" si="376"/>
        <v>0</v>
      </c>
      <c r="BA707" s="49">
        <f t="shared" si="377"/>
        <v>0</v>
      </c>
      <c r="BB707" s="49">
        <f t="shared" si="378"/>
        <v>0</v>
      </c>
      <c r="BC707" s="49">
        <f t="shared" si="379"/>
        <v>0</v>
      </c>
      <c r="BD707" s="49">
        <f t="shared" si="380"/>
        <v>0</v>
      </c>
      <c r="BE707" s="49">
        <f t="shared" si="381"/>
        <v>2198.8776034221978</v>
      </c>
      <c r="BF707" s="49">
        <f t="shared" si="382"/>
        <v>1814.0789694039611</v>
      </c>
      <c r="BG707" s="49">
        <f t="shared" si="383"/>
        <v>2467.6350028636534</v>
      </c>
      <c r="BH707" s="73">
        <f t="shared" si="384"/>
        <v>7679.5688648360483</v>
      </c>
      <c r="BI707" s="49">
        <f>VLOOKUP(A707,'1_12'!B:Q,16,0)</f>
        <v>12794.759999999998</v>
      </c>
      <c r="BJ707" s="74">
        <f t="shared" si="385"/>
        <v>-5115.1911351639501</v>
      </c>
      <c r="BK707" s="50">
        <f t="shared" si="386"/>
        <v>7.2025592677817264E-3</v>
      </c>
    </row>
    <row r="708" spans="1:63" x14ac:dyDescent="0.3">
      <c r="A708" s="79" t="s">
        <v>1473</v>
      </c>
      <c r="B708" s="79" t="s">
        <v>440</v>
      </c>
      <c r="C708" s="79">
        <f>VLOOKUP(B708,Площадь!D:E,2,0)</f>
        <v>32.5</v>
      </c>
      <c r="D708" s="97"/>
      <c r="E708">
        <v>31</v>
      </c>
      <c r="F708">
        <v>28</v>
      </c>
      <c r="G708">
        <v>31</v>
      </c>
      <c r="H708">
        <v>30</v>
      </c>
      <c r="I708">
        <v>31</v>
      </c>
      <c r="J708">
        <v>30</v>
      </c>
      <c r="K708">
        <v>31</v>
      </c>
      <c r="L708">
        <v>31</v>
      </c>
      <c r="M708">
        <v>30</v>
      </c>
      <c r="N708">
        <v>31</v>
      </c>
      <c r="O708">
        <v>30</v>
      </c>
      <c r="P708">
        <v>31</v>
      </c>
      <c r="Q708">
        <f t="shared" si="389"/>
        <v>365</v>
      </c>
      <c r="R708" s="113">
        <f>VLOOKUP(B708,'Общие показания'!A:H,8,0)</f>
        <v>0.21995006800642947</v>
      </c>
      <c r="S708" s="117">
        <f>VLOOKUP(B708,'Общие показания'!A:P,16,0)</f>
        <v>1.5170499319935704</v>
      </c>
      <c r="T708" s="50">
        <f t="shared" ref="T708:T771" si="391">R708*$T$1/31*E708</f>
        <v>0</v>
      </c>
      <c r="U708" s="50">
        <f t="shared" ref="U708:U771" si="392">R708*$U$1/28*F708</f>
        <v>0</v>
      </c>
      <c r="V708" s="50">
        <f t="shared" ref="V708:V771" si="393">R708*$V$1/31*G708</f>
        <v>0</v>
      </c>
      <c r="W708" s="50">
        <f t="shared" ref="W708:W771" si="394">R708*W$1/30*H708</f>
        <v>0.21995006800642947</v>
      </c>
      <c r="X708" s="50">
        <f t="shared" ref="X708:X771" si="395">SUM(T708:W708)-R708</f>
        <v>0</v>
      </c>
      <c r="Y708" s="50"/>
      <c r="Z708" s="50"/>
      <c r="AA708" s="50"/>
      <c r="AB708" s="50"/>
      <c r="AC708" s="50"/>
      <c r="AD708" s="50">
        <f t="shared" ref="AD708:AD771" si="396">(S708*$AD$1)/31*N708</f>
        <v>0.58220498270649812</v>
      </c>
      <c r="AE708" s="50">
        <f t="shared" ref="AE708:AE771" si="397">(S708*$AE$1)/30*O708</f>
        <v>0.4068382061370685</v>
      </c>
      <c r="AF708" s="50">
        <f t="shared" ref="AF708:AF771" si="398">(S708*$AF$1)/31*P708</f>
        <v>0.52800674315000373</v>
      </c>
      <c r="AG708" s="50">
        <f t="shared" si="390"/>
        <v>0</v>
      </c>
      <c r="AI708" s="50">
        <f t="shared" ref="AI708:AI771" si="399">(C708*$AI$1)/31*E708</f>
        <v>0</v>
      </c>
      <c r="AJ708" s="50">
        <f t="shared" ref="AJ708:AJ771" si="400">(C708*$AJ$1)/28*F708</f>
        <v>0</v>
      </c>
      <c r="AK708" s="50">
        <f t="shared" ref="AK708:AK771" si="401">(C708*$AK$1)/31*G708</f>
        <v>0</v>
      </c>
      <c r="AL708" s="50">
        <f t="shared" ref="AL708:AL771" si="402">(C708*$AL$1)/30*H708</f>
        <v>0.21860644522224831</v>
      </c>
      <c r="AR708" s="50">
        <f t="shared" ref="AR708:AR771" si="403">(C708*$AR$1)/31*N708</f>
        <v>0.2695951149093247</v>
      </c>
      <c r="AS708" s="50">
        <f t="shared" ref="AS708:AS771" si="404">(C708*$AS$1)/30*O708</f>
        <v>0.28990306802197502</v>
      </c>
      <c r="AT708" s="50">
        <f t="shared" ref="AT708:AT771" si="405">(C708*$AT$1)/31*P708</f>
        <v>0.41767596362271547</v>
      </c>
      <c r="AV708" s="49">
        <f t="shared" ref="AV708:AV771" si="406">(T708+AI708)*$AV$1</f>
        <v>0</v>
      </c>
      <c r="AW708" s="49">
        <f t="shared" ref="AW708:AW771" si="407">(U708+AJ708)*$AW$1</f>
        <v>0</v>
      </c>
      <c r="AX708" s="49">
        <f t="shared" ref="AX708:AX771" si="408">(V708+AK708)*$AX$1</f>
        <v>0</v>
      </c>
      <c r="AY708" s="49">
        <f t="shared" ref="AY708:AY771" si="409">(W708+AL708)*$AY$1</f>
        <v>1177.2435618505335</v>
      </c>
      <c r="AZ708" s="49">
        <f t="shared" ref="AZ708:AZ771" si="410">(Y708+AM708)*$AZ$1</f>
        <v>0</v>
      </c>
      <c r="BA708" s="49">
        <f t="shared" ref="BA708:BA771" si="411">(Z708+AN708)*$BA$1</f>
        <v>0</v>
      </c>
      <c r="BB708" s="49">
        <f t="shared" ref="BB708:BB771" si="412">(AA708+AO708)*$BB$1</f>
        <v>0</v>
      </c>
      <c r="BC708" s="49">
        <f t="shared" ref="BC708:BC771" si="413">(AB708+AP708)*$BC$1</f>
        <v>0</v>
      </c>
      <c r="BD708" s="49">
        <f t="shared" ref="BD708:BD771" si="414">(AC708+AQ708)*$BD$1</f>
        <v>0</v>
      </c>
      <c r="BE708" s="49">
        <f t="shared" ref="BE708:BE771" si="415">(AD708+AR708)*$BE$1</f>
        <v>2286.5381100360105</v>
      </c>
      <c r="BF708" s="49">
        <f t="shared" ref="BF708:BF771" si="416">(AE708+AS708)*$BF$1</f>
        <v>1870.3044067015701</v>
      </c>
      <c r="BG708" s="49">
        <f t="shared" ref="BG708:BG771" si="417">(AF708+AT708)*$BG$1</f>
        <v>2538.5528307524164</v>
      </c>
      <c r="BH708" s="73">
        <f t="shared" ref="BH708:BH771" si="418">SUM(AV708:BG708)</f>
        <v>7872.6389093405305</v>
      </c>
      <c r="BI708" s="49">
        <f>VLOOKUP(A708,'1_12'!B:Q,16,0)</f>
        <v>12562.829999999998</v>
      </c>
      <c r="BJ708" s="74">
        <f t="shared" ref="BJ708:BJ771" si="419">BH708-BI708</f>
        <v>-4690.1910906594676</v>
      </c>
      <c r="BK708" s="50">
        <f t="shared" ref="BK708:BK771" si="420">(SUM(T708:W708)+SUM(AD708:AF708)+SUM(AI708:AL708)+SUM(AR708:AT708))/12/C708</f>
        <v>7.5199502353237519E-3</v>
      </c>
    </row>
    <row r="709" spans="1:63" x14ac:dyDescent="0.3">
      <c r="A709" s="79" t="s">
        <v>1237</v>
      </c>
      <c r="B709" s="79" t="s">
        <v>500</v>
      </c>
      <c r="C709" s="79">
        <f>VLOOKUP(B709,Площадь!D:E,2,0)</f>
        <v>33.6</v>
      </c>
      <c r="D709" s="97"/>
      <c r="E709">
        <v>31</v>
      </c>
      <c r="F709">
        <v>28</v>
      </c>
      <c r="G709">
        <v>31</v>
      </c>
      <c r="H709">
        <v>30</v>
      </c>
      <c r="I709">
        <v>31</v>
      </c>
      <c r="J709">
        <v>30</v>
      </c>
      <c r="K709">
        <v>31</v>
      </c>
      <c r="L709">
        <v>31</v>
      </c>
      <c r="M709">
        <v>30</v>
      </c>
      <c r="N709">
        <v>31</v>
      </c>
      <c r="O709">
        <v>30</v>
      </c>
      <c r="P709">
        <v>31</v>
      </c>
      <c r="Q709">
        <f t="shared" si="389"/>
        <v>365</v>
      </c>
      <c r="R709" s="113">
        <f>VLOOKUP(B709,'Общие показания'!A:H,8,0)</f>
        <v>0.16500000000000001</v>
      </c>
      <c r="S709" s="117">
        <f>VLOOKUP(B709,'Общие показания'!A:P,16,0)</f>
        <v>0.89999999999999991</v>
      </c>
      <c r="T709" s="50">
        <f t="shared" si="391"/>
        <v>0</v>
      </c>
      <c r="U709" s="50">
        <f t="shared" si="392"/>
        <v>0</v>
      </c>
      <c r="V709" s="50">
        <f t="shared" si="393"/>
        <v>0</v>
      </c>
      <c r="W709" s="50">
        <f t="shared" si="394"/>
        <v>0.16500000000000001</v>
      </c>
      <c r="X709" s="50">
        <f t="shared" si="395"/>
        <v>0</v>
      </c>
      <c r="Y709" s="50"/>
      <c r="Z709" s="50"/>
      <c r="AA709" s="50"/>
      <c r="AB709" s="50"/>
      <c r="AC709" s="50"/>
      <c r="AD709" s="50">
        <f t="shared" si="396"/>
        <v>0.345396992798566</v>
      </c>
      <c r="AE709" s="50">
        <f t="shared" si="397"/>
        <v>0.24135948184790101</v>
      </c>
      <c r="AF709" s="50">
        <f t="shared" si="398"/>
        <v>0.31324352535353284</v>
      </c>
      <c r="AG709" s="50">
        <f t="shared" si="390"/>
        <v>0</v>
      </c>
      <c r="AI709" s="50">
        <f t="shared" si="399"/>
        <v>0</v>
      </c>
      <c r="AJ709" s="50">
        <f t="shared" si="400"/>
        <v>0</v>
      </c>
      <c r="AK709" s="50">
        <f t="shared" si="401"/>
        <v>0</v>
      </c>
      <c r="AL709" s="50">
        <f t="shared" si="402"/>
        <v>0.22600543259900133</v>
      </c>
      <c r="AR709" s="50">
        <f t="shared" si="403"/>
        <v>0.2787198726447172</v>
      </c>
      <c r="AS709" s="50">
        <f t="shared" si="404"/>
        <v>0.29971517186271879</v>
      </c>
      <c r="AT709" s="50">
        <f t="shared" si="405"/>
        <v>0.4318126885453305</v>
      </c>
      <c r="AV709" s="49">
        <f t="shared" si="406"/>
        <v>0</v>
      </c>
      <c r="AW709" s="49">
        <f t="shared" si="407"/>
        <v>0</v>
      </c>
      <c r="AX709" s="49">
        <f t="shared" si="408"/>
        <v>0</v>
      </c>
      <c r="AY709" s="49">
        <f t="shared" si="409"/>
        <v>1049.5993430514552</v>
      </c>
      <c r="AZ709" s="49">
        <f t="shared" si="410"/>
        <v>0</v>
      </c>
      <c r="BA709" s="49">
        <f t="shared" si="411"/>
        <v>0</v>
      </c>
      <c r="BB709" s="49">
        <f t="shared" si="412"/>
        <v>0</v>
      </c>
      <c r="BC709" s="49">
        <f t="shared" si="413"/>
        <v>0</v>
      </c>
      <c r="BD709" s="49">
        <f t="shared" si="414"/>
        <v>0</v>
      </c>
      <c r="BE709" s="49">
        <f t="shared" si="415"/>
        <v>1675.3543489213316</v>
      </c>
      <c r="BF709" s="49">
        <f t="shared" si="416"/>
        <v>1452.4391574346394</v>
      </c>
      <c r="BG709" s="49">
        <f t="shared" si="417"/>
        <v>1999.9990983415528</v>
      </c>
      <c r="BH709" s="73">
        <f t="shared" si="418"/>
        <v>6177.391947748979</v>
      </c>
      <c r="BI709" s="49">
        <f>VLOOKUP(A709,'1_12'!B:Q,16,0)</f>
        <v>12987.990000000002</v>
      </c>
      <c r="BJ709" s="74">
        <f t="shared" si="419"/>
        <v>-6810.5980522510226</v>
      </c>
      <c r="BK709" s="50">
        <f t="shared" si="420"/>
        <v>5.7074731290966459E-3</v>
      </c>
    </row>
    <row r="710" spans="1:63" x14ac:dyDescent="0.3">
      <c r="A710" s="79" t="s">
        <v>1343</v>
      </c>
      <c r="B710" s="79" t="s">
        <v>455</v>
      </c>
      <c r="C710" s="79">
        <f>VLOOKUP(B710,Площадь!D:E,2,0)</f>
        <v>60.6</v>
      </c>
      <c r="D710" s="97"/>
      <c r="E710">
        <v>31</v>
      </c>
      <c r="F710">
        <v>28</v>
      </c>
      <c r="G710">
        <v>31</v>
      </c>
      <c r="H710">
        <v>30</v>
      </c>
      <c r="I710">
        <v>31</v>
      </c>
      <c r="J710">
        <v>30</v>
      </c>
      <c r="K710">
        <v>31</v>
      </c>
      <c r="L710">
        <v>31</v>
      </c>
      <c r="M710">
        <v>30</v>
      </c>
      <c r="N710">
        <v>31</v>
      </c>
      <c r="O710">
        <v>30</v>
      </c>
      <c r="P710">
        <v>31</v>
      </c>
      <c r="Q710">
        <f t="shared" si="389"/>
        <v>365</v>
      </c>
      <c r="R710" s="113">
        <f>VLOOKUP(B710,'Общие показания'!A:H,8,0)</f>
        <v>0.41012228065198852</v>
      </c>
      <c r="S710" s="117">
        <f>VLOOKUP(B710,'Общие показания'!A:P,16,0)</f>
        <v>1.6958777193480117</v>
      </c>
      <c r="T710" s="50">
        <f t="shared" si="391"/>
        <v>0</v>
      </c>
      <c r="U710" s="50">
        <f t="shared" si="392"/>
        <v>0</v>
      </c>
      <c r="V710" s="50">
        <f t="shared" si="393"/>
        <v>0</v>
      </c>
      <c r="W710" s="50">
        <f t="shared" si="394"/>
        <v>0.41012228065198852</v>
      </c>
      <c r="X710" s="50">
        <f t="shared" si="395"/>
        <v>0</v>
      </c>
      <c r="Y710" s="50"/>
      <c r="Z710" s="50"/>
      <c r="AA710" s="50"/>
      <c r="AB710" s="50"/>
      <c r="AC710" s="50"/>
      <c r="AD710" s="50">
        <f t="shared" si="396"/>
        <v>0.65083451601877085</v>
      </c>
      <c r="AE710" s="50">
        <f t="shared" si="397"/>
        <v>0.45479574179915139</v>
      </c>
      <c r="AF710" s="50">
        <f t="shared" si="398"/>
        <v>0.59024746153008933</v>
      </c>
      <c r="AG710" s="50">
        <f t="shared" si="390"/>
        <v>0</v>
      </c>
      <c r="AI710" s="50">
        <f t="shared" si="399"/>
        <v>0</v>
      </c>
      <c r="AJ710" s="50">
        <f t="shared" si="400"/>
        <v>0</v>
      </c>
      <c r="AK710" s="50">
        <f t="shared" si="401"/>
        <v>0</v>
      </c>
      <c r="AL710" s="50">
        <f t="shared" si="402"/>
        <v>0.40761694093748457</v>
      </c>
      <c r="AR710" s="50">
        <f t="shared" si="403"/>
        <v>0.50269119887707925</v>
      </c>
      <c r="AS710" s="50">
        <f t="shared" si="404"/>
        <v>0.54055772068097496</v>
      </c>
      <c r="AT710" s="50">
        <f t="shared" si="405"/>
        <v>0.77880502755497105</v>
      </c>
      <c r="AV710" s="49">
        <f t="shared" si="406"/>
        <v>0</v>
      </c>
      <c r="AW710" s="49">
        <f t="shared" si="407"/>
        <v>0</v>
      </c>
      <c r="AX710" s="49">
        <f t="shared" si="408"/>
        <v>0</v>
      </c>
      <c r="AY710" s="49">
        <f t="shared" si="409"/>
        <v>2195.1064568659181</v>
      </c>
      <c r="AZ710" s="49">
        <f t="shared" si="410"/>
        <v>0</v>
      </c>
      <c r="BA710" s="49">
        <f t="shared" si="411"/>
        <v>0</v>
      </c>
      <c r="BB710" s="49">
        <f t="shared" si="412"/>
        <v>0</v>
      </c>
      <c r="BC710" s="49">
        <f t="shared" si="413"/>
        <v>0</v>
      </c>
      <c r="BD710" s="49">
        <f t="shared" si="414"/>
        <v>0</v>
      </c>
      <c r="BE710" s="49">
        <f t="shared" si="415"/>
        <v>3096.4782880378248</v>
      </c>
      <c r="BF710" s="49">
        <f t="shared" si="416"/>
        <v>2671.8870205431522</v>
      </c>
      <c r="BG710" s="49">
        <f t="shared" si="417"/>
        <v>3675.029739600373</v>
      </c>
      <c r="BH710" s="73">
        <f t="shared" si="418"/>
        <v>11638.501505047268</v>
      </c>
      <c r="BI710" s="49">
        <f>VLOOKUP(A710,'1_12'!B:Q,16,0)</f>
        <v>23424.840000000004</v>
      </c>
      <c r="BJ710" s="74">
        <f t="shared" si="419"/>
        <v>-11786.338494952735</v>
      </c>
      <c r="BK710" s="50">
        <f t="shared" si="420"/>
        <v>5.9621436854379942E-3</v>
      </c>
    </row>
    <row r="711" spans="1:63" x14ac:dyDescent="0.3">
      <c r="A711" s="79" t="s">
        <v>1251</v>
      </c>
      <c r="B711" s="79" t="s">
        <v>454</v>
      </c>
      <c r="C711" s="79">
        <f>VLOOKUP(B711,Площадь!D:E,2,0)</f>
        <v>39.299999999999997</v>
      </c>
      <c r="D711" s="97"/>
      <c r="E711">
        <v>31</v>
      </c>
      <c r="F711">
        <v>28</v>
      </c>
      <c r="G711">
        <v>31</v>
      </c>
      <c r="H711">
        <v>30</v>
      </c>
      <c r="I711">
        <v>31</v>
      </c>
      <c r="J711">
        <v>30</v>
      </c>
      <c r="K711">
        <v>31</v>
      </c>
      <c r="L711">
        <v>31</v>
      </c>
      <c r="M711">
        <v>30</v>
      </c>
      <c r="N711">
        <v>31</v>
      </c>
      <c r="O711">
        <v>30</v>
      </c>
      <c r="P711">
        <v>31</v>
      </c>
      <c r="Q711">
        <f t="shared" si="389"/>
        <v>365</v>
      </c>
      <c r="R711" s="113">
        <f>VLOOKUP(B711,'Общие показания'!A:H,8,0)</f>
        <v>0.26597038992777472</v>
      </c>
      <c r="S711" s="117">
        <f>VLOOKUP(B711,'Общие показания'!A:P,16,0)</f>
        <v>1.896029610072226</v>
      </c>
      <c r="T711" s="50">
        <f t="shared" si="391"/>
        <v>0</v>
      </c>
      <c r="U711" s="50">
        <f t="shared" si="392"/>
        <v>0</v>
      </c>
      <c r="V711" s="50">
        <f t="shared" si="393"/>
        <v>0</v>
      </c>
      <c r="W711" s="50">
        <f t="shared" si="394"/>
        <v>0.26597038992777472</v>
      </c>
      <c r="X711" s="50">
        <f t="shared" si="395"/>
        <v>0</v>
      </c>
      <c r="Y711" s="50"/>
      <c r="Z711" s="50"/>
      <c r="AA711" s="50"/>
      <c r="AB711" s="50"/>
      <c r="AC711" s="50"/>
      <c r="AD711" s="50">
        <f t="shared" si="396"/>
        <v>0.72764769508442739</v>
      </c>
      <c r="AE711" s="50">
        <f t="shared" si="397"/>
        <v>0.50847191583923368</v>
      </c>
      <c r="AF711" s="50">
        <f t="shared" si="398"/>
        <v>0.65990999914856485</v>
      </c>
      <c r="AG711" s="50">
        <f t="shared" si="390"/>
        <v>0</v>
      </c>
      <c r="AI711" s="50">
        <f t="shared" si="399"/>
        <v>0</v>
      </c>
      <c r="AJ711" s="50">
        <f t="shared" si="400"/>
        <v>0</v>
      </c>
      <c r="AK711" s="50">
        <f t="shared" si="401"/>
        <v>0</v>
      </c>
      <c r="AL711" s="50">
        <f t="shared" si="402"/>
        <v>0.26434563991490334</v>
      </c>
      <c r="AR711" s="50">
        <f t="shared" si="403"/>
        <v>0.32600270818266031</v>
      </c>
      <c r="AS711" s="50">
        <f t="shared" si="404"/>
        <v>0.35055970994657282</v>
      </c>
      <c r="AT711" s="50">
        <f t="shared" si="405"/>
        <v>0.50506662678069902</v>
      </c>
      <c r="AV711" s="49">
        <f t="shared" si="406"/>
        <v>0</v>
      </c>
      <c r="AW711" s="49">
        <f t="shared" si="407"/>
        <v>0</v>
      </c>
      <c r="AX711" s="49">
        <f t="shared" si="408"/>
        <v>0</v>
      </c>
      <c r="AY711" s="49">
        <f t="shared" si="409"/>
        <v>1423.5591378684915</v>
      </c>
      <c r="AZ711" s="49">
        <f t="shared" si="410"/>
        <v>0</v>
      </c>
      <c r="BA711" s="49">
        <f t="shared" si="411"/>
        <v>0</v>
      </c>
      <c r="BB711" s="49">
        <f t="shared" si="412"/>
        <v>0</v>
      </c>
      <c r="BC711" s="49">
        <f t="shared" si="413"/>
        <v>0</v>
      </c>
      <c r="BD711" s="49">
        <f t="shared" si="414"/>
        <v>0</v>
      </c>
      <c r="BE711" s="49">
        <f t="shared" si="415"/>
        <v>2828.3769965140395</v>
      </c>
      <c r="BF711" s="49">
        <f t="shared" si="416"/>
        <v>2305.9501349943876</v>
      </c>
      <c r="BG711" s="49">
        <f t="shared" si="417"/>
        <v>3127.2166555794788</v>
      </c>
      <c r="BH711" s="73">
        <f t="shared" si="418"/>
        <v>9685.1029249563981</v>
      </c>
      <c r="BI711" s="49">
        <f>VLOOKUP(A711,'1_12'!B:Q,16,0)</f>
        <v>15191.37</v>
      </c>
      <c r="BJ711" s="74">
        <f t="shared" si="419"/>
        <v>-5506.2670750436027</v>
      </c>
      <c r="BK711" s="50">
        <f t="shared" si="420"/>
        <v>7.6504976353368032E-3</v>
      </c>
    </row>
    <row r="712" spans="1:63" x14ac:dyDescent="0.3">
      <c r="A712" s="79" t="s">
        <v>1289</v>
      </c>
      <c r="B712" s="79" t="s">
        <v>487</v>
      </c>
      <c r="C712" s="79">
        <f>VLOOKUP(B712,Площадь!D:E,2,0)</f>
        <v>32</v>
      </c>
      <c r="D712" s="97"/>
      <c r="E712">
        <v>31</v>
      </c>
      <c r="F712">
        <v>28</v>
      </c>
      <c r="G712">
        <v>31</v>
      </c>
      <c r="H712">
        <v>30</v>
      </c>
      <c r="I712">
        <v>31</v>
      </c>
      <c r="J712">
        <v>30</v>
      </c>
      <c r="K712">
        <v>31</v>
      </c>
      <c r="L712">
        <v>31</v>
      </c>
      <c r="M712">
        <v>30</v>
      </c>
      <c r="N712">
        <v>31</v>
      </c>
      <c r="O712">
        <v>30</v>
      </c>
      <c r="P712">
        <v>31</v>
      </c>
      <c r="Q712">
        <f t="shared" si="389"/>
        <v>365</v>
      </c>
      <c r="R712" s="113">
        <f>VLOOKUP(B712,'Общие показания'!A:H,8,0)</f>
        <v>0.21656622080633056</v>
      </c>
      <c r="S712" s="117">
        <f>VLOOKUP(B712,'Общие показания'!A:P,16,0)</f>
        <v>0.49843377919366993</v>
      </c>
      <c r="T712" s="50">
        <f t="shared" si="391"/>
        <v>0</v>
      </c>
      <c r="U712" s="50">
        <f t="shared" si="392"/>
        <v>0</v>
      </c>
      <c r="V712" s="50">
        <f t="shared" si="393"/>
        <v>0</v>
      </c>
      <c r="W712" s="50">
        <f t="shared" si="394"/>
        <v>0.21656622080633056</v>
      </c>
      <c r="X712" s="50">
        <f t="shared" si="395"/>
        <v>0</v>
      </c>
      <c r="Y712" s="50"/>
      <c r="Z712" s="50"/>
      <c r="AA712" s="50"/>
      <c r="AB712" s="50"/>
      <c r="AC712" s="50"/>
      <c r="AD712" s="50">
        <f t="shared" si="396"/>
        <v>0.19128614271413119</v>
      </c>
      <c r="AE712" s="50">
        <f t="shared" si="397"/>
        <v>0.13366857631297255</v>
      </c>
      <c r="AF712" s="50">
        <f t="shared" si="398"/>
        <v>0.17347906016656617</v>
      </c>
      <c r="AG712" s="50">
        <f t="shared" si="390"/>
        <v>0</v>
      </c>
      <c r="AI712" s="50">
        <f t="shared" si="399"/>
        <v>0</v>
      </c>
      <c r="AJ712" s="50">
        <f t="shared" si="400"/>
        <v>0</v>
      </c>
      <c r="AK712" s="50">
        <f t="shared" si="401"/>
        <v>0</v>
      </c>
      <c r="AL712" s="50">
        <f t="shared" si="402"/>
        <v>0.21524326914190603</v>
      </c>
      <c r="AR712" s="50">
        <f t="shared" si="403"/>
        <v>0.26544749775687354</v>
      </c>
      <c r="AS712" s="50">
        <f t="shared" si="404"/>
        <v>0.28544302082163692</v>
      </c>
      <c r="AT712" s="50">
        <f t="shared" si="405"/>
        <v>0.4112501795669814</v>
      </c>
      <c r="AV712" s="49">
        <f t="shared" si="406"/>
        <v>0</v>
      </c>
      <c r="AW712" s="49">
        <f t="shared" si="407"/>
        <v>0</v>
      </c>
      <c r="AX712" s="49">
        <f t="shared" si="408"/>
        <v>0</v>
      </c>
      <c r="AY712" s="49">
        <f t="shared" si="409"/>
        <v>1159.1321224374485</v>
      </c>
      <c r="AZ712" s="49">
        <f t="shared" si="410"/>
        <v>0</v>
      </c>
      <c r="BA712" s="49">
        <f t="shared" si="411"/>
        <v>0</v>
      </c>
      <c r="BB712" s="49">
        <f t="shared" si="412"/>
        <v>0</v>
      </c>
      <c r="BC712" s="49">
        <f t="shared" si="413"/>
        <v>0</v>
      </c>
      <c r="BD712" s="49">
        <f t="shared" si="414"/>
        <v>0</v>
      </c>
      <c r="BE712" s="49">
        <f t="shared" si="415"/>
        <v>1226.0375151347464</v>
      </c>
      <c r="BF712" s="49">
        <f t="shared" si="416"/>
        <v>1125.0464068842603</v>
      </c>
      <c r="BG712" s="49">
        <f t="shared" si="417"/>
        <v>1569.6237819711457</v>
      </c>
      <c r="BH712" s="73">
        <f t="shared" si="418"/>
        <v>5079.8398264276011</v>
      </c>
      <c r="BI712" s="49">
        <f>VLOOKUP(A712,'1_12'!B:Q,16,0)</f>
        <v>12369.509999999998</v>
      </c>
      <c r="BJ712" s="74">
        <f t="shared" si="419"/>
        <v>-7289.6701735723973</v>
      </c>
      <c r="BK712" s="50">
        <f t="shared" si="420"/>
        <v>4.9280832481442662E-3</v>
      </c>
    </row>
    <row r="713" spans="1:63" x14ac:dyDescent="0.3">
      <c r="A713" s="79" t="s">
        <v>578</v>
      </c>
      <c r="B713" s="79" t="s">
        <v>412</v>
      </c>
      <c r="C713" s="79">
        <f>VLOOKUP(B713,Площадь!D:E,2,0)</f>
        <v>31.7</v>
      </c>
      <c r="D713" s="97"/>
      <c r="E713">
        <v>31</v>
      </c>
      <c r="F713">
        <v>28</v>
      </c>
      <c r="G713">
        <v>31</v>
      </c>
      <c r="H713">
        <v>30</v>
      </c>
      <c r="I713">
        <v>31</v>
      </c>
      <c r="J713">
        <v>30</v>
      </c>
      <c r="K713">
        <v>31</v>
      </c>
      <c r="L713">
        <v>31</v>
      </c>
      <c r="M713">
        <v>30</v>
      </c>
      <c r="N713">
        <v>31</v>
      </c>
      <c r="O713">
        <v>30</v>
      </c>
      <c r="P713">
        <v>31</v>
      </c>
      <c r="Q713">
        <f t="shared" si="389"/>
        <v>365</v>
      </c>
      <c r="R713" s="113">
        <f>VLOOKUP(B713,'Общие показания'!A:H,8,0)</f>
        <v>0.17699999999999999</v>
      </c>
      <c r="S713" s="117">
        <f>VLOOKUP(B713,'Общие показания'!A:P,16,0)</f>
        <v>0.79900000000000038</v>
      </c>
      <c r="T713" s="50">
        <f t="shared" si="391"/>
        <v>0</v>
      </c>
      <c r="U713" s="50">
        <f t="shared" si="392"/>
        <v>0</v>
      </c>
      <c r="V713" s="50">
        <f t="shared" si="393"/>
        <v>0</v>
      </c>
      <c r="W713" s="50">
        <f t="shared" si="394"/>
        <v>0.17699999999999999</v>
      </c>
      <c r="X713" s="50">
        <f t="shared" si="395"/>
        <v>0</v>
      </c>
      <c r="Y713" s="50"/>
      <c r="Z713" s="50"/>
      <c r="AA713" s="50"/>
      <c r="AB713" s="50"/>
      <c r="AC713" s="50"/>
      <c r="AD713" s="50">
        <f t="shared" si="396"/>
        <v>0.30663577471783821</v>
      </c>
      <c r="AE713" s="50">
        <f t="shared" si="397"/>
        <v>0.21427358444052558</v>
      </c>
      <c r="AF713" s="50">
        <f t="shared" si="398"/>
        <v>0.27809064084163654</v>
      </c>
      <c r="AG713" s="50">
        <f t="shared" si="390"/>
        <v>0</v>
      </c>
      <c r="AI713" s="50">
        <f t="shared" si="399"/>
        <v>0</v>
      </c>
      <c r="AJ713" s="50">
        <f t="shared" si="400"/>
        <v>0</v>
      </c>
      <c r="AK713" s="50">
        <f t="shared" si="401"/>
        <v>0</v>
      </c>
      <c r="AL713" s="50">
        <f t="shared" si="402"/>
        <v>0.21322536349370066</v>
      </c>
      <c r="AR713" s="50">
        <f t="shared" si="403"/>
        <v>0.26295892746540284</v>
      </c>
      <c r="AS713" s="50">
        <f t="shared" si="404"/>
        <v>0.28276699250143406</v>
      </c>
      <c r="AT713" s="50">
        <f t="shared" si="405"/>
        <v>0.40739470913354092</v>
      </c>
      <c r="AV713" s="49">
        <f t="shared" si="406"/>
        <v>0</v>
      </c>
      <c r="AW713" s="49">
        <f t="shared" si="407"/>
        <v>0</v>
      </c>
      <c r="AX713" s="49">
        <f t="shared" si="408"/>
        <v>0</v>
      </c>
      <c r="AY713" s="49">
        <f t="shared" si="409"/>
        <v>1047.5053567479504</v>
      </c>
      <c r="AZ713" s="49">
        <f t="shared" si="410"/>
        <v>0</v>
      </c>
      <c r="BA713" s="49">
        <f t="shared" si="411"/>
        <v>0</v>
      </c>
      <c r="BB713" s="49">
        <f t="shared" si="412"/>
        <v>0</v>
      </c>
      <c r="BC713" s="49">
        <f t="shared" si="413"/>
        <v>0</v>
      </c>
      <c r="BD713" s="49">
        <f t="shared" si="414"/>
        <v>0</v>
      </c>
      <c r="BE713" s="49">
        <f t="shared" si="415"/>
        <v>1528.997234752605</v>
      </c>
      <c r="BF713" s="49">
        <f t="shared" si="416"/>
        <v>1334.2358431199189</v>
      </c>
      <c r="BG713" s="49">
        <f t="shared" si="417"/>
        <v>1840.0894540593672</v>
      </c>
      <c r="BH713" s="73">
        <f t="shared" si="418"/>
        <v>5750.8278886798416</v>
      </c>
      <c r="BI713" s="49">
        <f>VLOOKUP(A713,'1_12'!B:Q,16,0)</f>
        <v>12253.59</v>
      </c>
      <c r="BJ713" s="74">
        <f t="shared" si="419"/>
        <v>-6502.7621113201585</v>
      </c>
      <c r="BK713" s="50">
        <f t="shared" si="420"/>
        <v>5.631824375904519E-3</v>
      </c>
    </row>
    <row r="714" spans="1:63" x14ac:dyDescent="0.3">
      <c r="A714" s="79" t="s">
        <v>1263</v>
      </c>
      <c r="B714" s="79" t="s">
        <v>466</v>
      </c>
      <c r="C714" s="79">
        <f>VLOOKUP(B714,Площадь!D:E,2,0)</f>
        <v>39.1</v>
      </c>
      <c r="D714" s="97"/>
      <c r="E714">
        <v>31</v>
      </c>
      <c r="F714">
        <v>28</v>
      </c>
      <c r="G714">
        <v>31</v>
      </c>
      <c r="H714">
        <v>30</v>
      </c>
      <c r="I714">
        <v>31</v>
      </c>
      <c r="J714">
        <v>30</v>
      </c>
      <c r="K714">
        <v>31</v>
      </c>
      <c r="L714">
        <v>31</v>
      </c>
      <c r="M714">
        <v>30</v>
      </c>
      <c r="N714">
        <v>31</v>
      </c>
      <c r="O714">
        <v>30</v>
      </c>
      <c r="P714">
        <v>31</v>
      </c>
      <c r="Q714">
        <f t="shared" si="389"/>
        <v>365</v>
      </c>
      <c r="R714" s="113">
        <f>VLOOKUP(B714,'Общие показания'!A:H,8,0)</f>
        <v>0.26461685104773519</v>
      </c>
      <c r="S714" s="117">
        <f>VLOOKUP(B714,'Общие показания'!A:P,16,0)</f>
        <v>0</v>
      </c>
      <c r="T714" s="50">
        <f t="shared" si="391"/>
        <v>0</v>
      </c>
      <c r="U714" s="50">
        <f t="shared" si="392"/>
        <v>0</v>
      </c>
      <c r="V714" s="50">
        <f t="shared" si="393"/>
        <v>0</v>
      </c>
      <c r="W714" s="50">
        <f t="shared" si="394"/>
        <v>0.26461685104773519</v>
      </c>
      <c r="X714" s="50">
        <f t="shared" si="395"/>
        <v>0</v>
      </c>
      <c r="Y714" s="50"/>
      <c r="Z714" s="50"/>
      <c r="AA714" s="50"/>
      <c r="AB714" s="50"/>
      <c r="AC714" s="50"/>
      <c r="AD714" s="50">
        <f t="shared" si="396"/>
        <v>0</v>
      </c>
      <c r="AE714" s="50">
        <f t="shared" si="397"/>
        <v>0</v>
      </c>
      <c r="AF714" s="50">
        <f t="shared" si="398"/>
        <v>0</v>
      </c>
      <c r="AG714" s="50">
        <f t="shared" si="390"/>
        <v>0</v>
      </c>
      <c r="AI714" s="50">
        <f t="shared" si="399"/>
        <v>0</v>
      </c>
      <c r="AJ714" s="50">
        <f t="shared" si="400"/>
        <v>0</v>
      </c>
      <c r="AK714" s="50">
        <f t="shared" si="401"/>
        <v>0</v>
      </c>
      <c r="AL714" s="50">
        <f t="shared" si="402"/>
        <v>0.26300036948276645</v>
      </c>
      <c r="AR714" s="50">
        <f t="shared" si="403"/>
        <v>0.32434366132167985</v>
      </c>
      <c r="AS714" s="50">
        <f t="shared" si="404"/>
        <v>0.34877569106643763</v>
      </c>
      <c r="AT714" s="50">
        <f t="shared" si="405"/>
        <v>0.50249631315840537</v>
      </c>
      <c r="AV714" s="49">
        <f t="shared" si="406"/>
        <v>0</v>
      </c>
      <c r="AW714" s="49">
        <f t="shared" si="407"/>
        <v>0</v>
      </c>
      <c r="AX714" s="49">
        <f t="shared" si="408"/>
        <v>0</v>
      </c>
      <c r="AY714" s="49">
        <f t="shared" si="409"/>
        <v>1416.3145621032575</v>
      </c>
      <c r="AZ714" s="49">
        <f t="shared" si="410"/>
        <v>0</v>
      </c>
      <c r="BA714" s="49">
        <f t="shared" si="411"/>
        <v>0</v>
      </c>
      <c r="BB714" s="49">
        <f t="shared" si="412"/>
        <v>0</v>
      </c>
      <c r="BC714" s="49">
        <f t="shared" si="413"/>
        <v>0</v>
      </c>
      <c r="BD714" s="49">
        <f t="shared" si="414"/>
        <v>0</v>
      </c>
      <c r="BE714" s="49">
        <f t="shared" si="415"/>
        <v>870.65515070546462</v>
      </c>
      <c r="BF714" s="49">
        <f t="shared" si="416"/>
        <v>936.23951407110258</v>
      </c>
      <c r="BG714" s="49">
        <f t="shared" si="417"/>
        <v>1348.881003189897</v>
      </c>
      <c r="BH714" s="73">
        <f t="shared" si="418"/>
        <v>4572.0902300697217</v>
      </c>
      <c r="BI714" s="49">
        <f>VLOOKUP(A714,'1_12'!B:Q,16,0)</f>
        <v>15114.06</v>
      </c>
      <c r="BJ714" s="74">
        <f t="shared" si="419"/>
        <v>-10541.969769930278</v>
      </c>
      <c r="BK714" s="50">
        <f t="shared" si="420"/>
        <v>3.6300786148274178E-3</v>
      </c>
    </row>
    <row r="715" spans="1:63" x14ac:dyDescent="0.3">
      <c r="A715" s="79" t="s">
        <v>1183</v>
      </c>
      <c r="B715" s="79" t="s">
        <v>474</v>
      </c>
      <c r="C715" s="79">
        <f>VLOOKUP(B715,Площадь!D:E,2,0)</f>
        <v>61.7</v>
      </c>
      <c r="D715" s="97"/>
      <c r="E715">
        <v>31</v>
      </c>
      <c r="F715">
        <v>28</v>
      </c>
      <c r="G715">
        <v>31</v>
      </c>
      <c r="H715">
        <v>30</v>
      </c>
      <c r="I715">
        <v>31</v>
      </c>
      <c r="J715">
        <v>30</v>
      </c>
      <c r="K715">
        <v>31</v>
      </c>
      <c r="L715">
        <v>31</v>
      </c>
      <c r="M715">
        <v>30</v>
      </c>
      <c r="N715">
        <v>31</v>
      </c>
      <c r="O715">
        <v>30</v>
      </c>
      <c r="P715">
        <v>31</v>
      </c>
      <c r="Q715">
        <f t="shared" si="389"/>
        <v>365</v>
      </c>
      <c r="R715" s="113">
        <f>VLOOKUP(B715,'Общие показания'!A:H,8,0)</f>
        <v>0.41756674449220615</v>
      </c>
      <c r="S715" s="117">
        <f>VLOOKUP(B715,'Общие показания'!A:P,16,0)</f>
        <v>1.9394332555077938</v>
      </c>
      <c r="T715" s="50">
        <f t="shared" si="391"/>
        <v>0</v>
      </c>
      <c r="U715" s="50">
        <f t="shared" si="392"/>
        <v>0</v>
      </c>
      <c r="V715" s="50">
        <f t="shared" si="393"/>
        <v>0</v>
      </c>
      <c r="W715" s="50">
        <f t="shared" si="394"/>
        <v>0.41756674449220615</v>
      </c>
      <c r="X715" s="50">
        <f t="shared" si="395"/>
        <v>0</v>
      </c>
      <c r="Y715" s="50"/>
      <c r="Z715" s="50"/>
      <c r="AA715" s="50"/>
      <c r="AB715" s="50"/>
      <c r="AC715" s="50"/>
      <c r="AD715" s="50">
        <f t="shared" si="396"/>
        <v>0.74430490465102772</v>
      </c>
      <c r="AE715" s="50">
        <f t="shared" si="397"/>
        <v>0.5201117840310544</v>
      </c>
      <c r="AF715" s="50">
        <f t="shared" si="398"/>
        <v>0.67501656682571154</v>
      </c>
      <c r="AG715" s="50">
        <f t="shared" si="390"/>
        <v>0</v>
      </c>
      <c r="AI715" s="50">
        <f t="shared" si="399"/>
        <v>0</v>
      </c>
      <c r="AJ715" s="50">
        <f t="shared" si="400"/>
        <v>0</v>
      </c>
      <c r="AK715" s="50">
        <f t="shared" si="401"/>
        <v>0</v>
      </c>
      <c r="AL715" s="50">
        <f t="shared" si="402"/>
        <v>0.41501592831423756</v>
      </c>
      <c r="AR715" s="50">
        <f t="shared" si="403"/>
        <v>0.51181595661247181</v>
      </c>
      <c r="AS715" s="50">
        <f t="shared" si="404"/>
        <v>0.55036982452171868</v>
      </c>
      <c r="AT715" s="50">
        <f t="shared" si="405"/>
        <v>0.79294175247758603</v>
      </c>
      <c r="AV715" s="49">
        <f t="shared" si="406"/>
        <v>0</v>
      </c>
      <c r="AW715" s="49">
        <f t="shared" si="407"/>
        <v>0</v>
      </c>
      <c r="AX715" s="49">
        <f t="shared" si="408"/>
        <v>0</v>
      </c>
      <c r="AY715" s="49">
        <f t="shared" si="409"/>
        <v>2234.9516235747055</v>
      </c>
      <c r="AZ715" s="49">
        <f t="shared" si="410"/>
        <v>0</v>
      </c>
      <c r="BA715" s="49">
        <f t="shared" si="411"/>
        <v>0</v>
      </c>
      <c r="BB715" s="49">
        <f t="shared" si="412"/>
        <v>0</v>
      </c>
      <c r="BC715" s="49">
        <f t="shared" si="413"/>
        <v>0</v>
      </c>
      <c r="BD715" s="49">
        <f t="shared" si="414"/>
        <v>0</v>
      </c>
      <c r="BE715" s="49">
        <f t="shared" si="415"/>
        <v>3371.8805951412878</v>
      </c>
      <c r="BF715" s="49">
        <f t="shared" si="416"/>
        <v>2873.5580107347223</v>
      </c>
      <c r="BG715" s="49">
        <f t="shared" si="417"/>
        <v>3940.5285940049998</v>
      </c>
      <c r="BH715" s="73">
        <f t="shared" si="418"/>
        <v>12420.918823455717</v>
      </c>
      <c r="BI715" s="49">
        <f>VLOOKUP(A715,'1_12'!B:Q,16,0)</f>
        <v>23850</v>
      </c>
      <c r="BJ715" s="74">
        <f t="shared" si="419"/>
        <v>-11429.081176544283</v>
      </c>
      <c r="BK715" s="50">
        <f t="shared" si="420"/>
        <v>6.2495184520880796E-3</v>
      </c>
    </row>
    <row r="716" spans="1:63" x14ac:dyDescent="0.3">
      <c r="A716" s="79" t="s">
        <v>971</v>
      </c>
      <c r="B716" s="79" t="s">
        <v>414</v>
      </c>
      <c r="C716" s="79">
        <f>VLOOKUP(B716,Площадь!D:E,2,0)</f>
        <v>32.5</v>
      </c>
      <c r="D716" s="97"/>
      <c r="E716">
        <v>31</v>
      </c>
      <c r="F716">
        <v>28</v>
      </c>
      <c r="G716">
        <v>31</v>
      </c>
      <c r="H716">
        <v>30</v>
      </c>
      <c r="I716">
        <v>31</v>
      </c>
      <c r="J716">
        <v>30</v>
      </c>
      <c r="K716">
        <v>31</v>
      </c>
      <c r="L716">
        <v>31</v>
      </c>
      <c r="M716">
        <v>30</v>
      </c>
      <c r="N716">
        <v>31</v>
      </c>
      <c r="O716">
        <v>30</v>
      </c>
      <c r="P716">
        <v>31</v>
      </c>
      <c r="Q716">
        <f t="shared" si="389"/>
        <v>365</v>
      </c>
      <c r="R716" s="113">
        <f>VLOOKUP(B716,'Общие показания'!A:H,8,0)</f>
        <v>0.21995006800642947</v>
      </c>
      <c r="S716" s="117">
        <f>VLOOKUP(B716,'Общие показания'!A:P,16,0)</f>
        <v>0.17204993199356977</v>
      </c>
      <c r="T716" s="50">
        <f t="shared" si="391"/>
        <v>0</v>
      </c>
      <c r="U716" s="50">
        <f t="shared" si="392"/>
        <v>0</v>
      </c>
      <c r="V716" s="50">
        <f t="shared" si="393"/>
        <v>0</v>
      </c>
      <c r="W716" s="50">
        <f t="shared" si="394"/>
        <v>0.21995006800642947</v>
      </c>
      <c r="X716" s="50">
        <f t="shared" si="395"/>
        <v>0</v>
      </c>
      <c r="Y716" s="50"/>
      <c r="Z716" s="50"/>
      <c r="AA716" s="50"/>
      <c r="AB716" s="50"/>
      <c r="AC716" s="50"/>
      <c r="AD716" s="50">
        <f t="shared" si="396"/>
        <v>6.6028365690863108E-2</v>
      </c>
      <c r="AE716" s="50">
        <f t="shared" si="397"/>
        <v>4.6139869375482902E-2</v>
      </c>
      <c r="AF716" s="50">
        <f t="shared" si="398"/>
        <v>5.9881696927223754E-2</v>
      </c>
      <c r="AG716" s="50">
        <f t="shared" si="390"/>
        <v>0</v>
      </c>
      <c r="AI716" s="50">
        <f t="shared" si="399"/>
        <v>0</v>
      </c>
      <c r="AJ716" s="50">
        <f t="shared" si="400"/>
        <v>0</v>
      </c>
      <c r="AK716" s="50">
        <f t="shared" si="401"/>
        <v>0</v>
      </c>
      <c r="AL716" s="50">
        <f t="shared" si="402"/>
        <v>0.21860644522224831</v>
      </c>
      <c r="AR716" s="50">
        <f t="shared" si="403"/>
        <v>0.2695951149093247</v>
      </c>
      <c r="AS716" s="50">
        <f t="shared" si="404"/>
        <v>0.28990306802197502</v>
      </c>
      <c r="AT716" s="50">
        <f t="shared" si="405"/>
        <v>0.41767596362271547</v>
      </c>
      <c r="AV716" s="49">
        <f t="shared" si="406"/>
        <v>0</v>
      </c>
      <c r="AW716" s="49">
        <f t="shared" si="407"/>
        <v>0</v>
      </c>
      <c r="AX716" s="49">
        <f t="shared" si="408"/>
        <v>0</v>
      </c>
      <c r="AY716" s="49">
        <f t="shared" si="409"/>
        <v>1177.2435618505335</v>
      </c>
      <c r="AZ716" s="49">
        <f t="shared" si="410"/>
        <v>0</v>
      </c>
      <c r="BA716" s="49">
        <f t="shared" si="411"/>
        <v>0</v>
      </c>
      <c r="BB716" s="49">
        <f t="shared" si="412"/>
        <v>0</v>
      </c>
      <c r="BC716" s="49">
        <f t="shared" si="413"/>
        <v>0</v>
      </c>
      <c r="BD716" s="49">
        <f t="shared" si="414"/>
        <v>0</v>
      </c>
      <c r="BE716" s="49">
        <f t="shared" si="415"/>
        <v>900.93424638392025</v>
      </c>
      <c r="BF716" s="49">
        <f t="shared" si="416"/>
        <v>902.06021943224027</v>
      </c>
      <c r="BG716" s="49">
        <f t="shared" si="417"/>
        <v>1281.9366816738348</v>
      </c>
      <c r="BH716" s="73">
        <f t="shared" si="418"/>
        <v>4262.1747093405284</v>
      </c>
      <c r="BI716" s="49">
        <f>VLOOKUP(A716,'1_12'!B:Q,16,0)</f>
        <v>12562.829999999998</v>
      </c>
      <c r="BJ716" s="74">
        <f t="shared" si="419"/>
        <v>-8300.6552906594698</v>
      </c>
      <c r="BK716" s="50">
        <f t="shared" si="420"/>
        <v>4.0712322866058017E-3</v>
      </c>
    </row>
    <row r="717" spans="1:63" x14ac:dyDescent="0.3">
      <c r="A717" s="79" t="s">
        <v>1677</v>
      </c>
      <c r="B717" s="79" t="s">
        <v>430</v>
      </c>
      <c r="C717" s="79">
        <f>VLOOKUP(B717,Площадь!D:E,2,0)</f>
        <v>33.6</v>
      </c>
      <c r="D717" s="97"/>
      <c r="E717">
        <v>31</v>
      </c>
      <c r="F717">
        <v>28</v>
      </c>
      <c r="G717">
        <v>31</v>
      </c>
      <c r="H717">
        <v>30</v>
      </c>
      <c r="I717">
        <v>31</v>
      </c>
      <c r="J717">
        <v>30</v>
      </c>
      <c r="K717">
        <v>31</v>
      </c>
      <c r="L717">
        <v>31</v>
      </c>
      <c r="M717">
        <v>30</v>
      </c>
      <c r="N717">
        <v>31</v>
      </c>
      <c r="O717">
        <v>30</v>
      </c>
      <c r="P717">
        <v>31</v>
      </c>
      <c r="Q717">
        <f t="shared" si="389"/>
        <v>365</v>
      </c>
      <c r="R717" s="113">
        <f>VLOOKUP(B717,'Общие показания'!A:H,8,0)</f>
        <v>0</v>
      </c>
      <c r="S717" s="117">
        <f>VLOOKUP(B717,'Общие показания'!A:P,16,0)</f>
        <v>1.1769999999999996</v>
      </c>
      <c r="T717" s="50">
        <f t="shared" si="391"/>
        <v>0</v>
      </c>
      <c r="U717" s="50">
        <f t="shared" si="392"/>
        <v>0</v>
      </c>
      <c r="V717" s="50">
        <f t="shared" si="393"/>
        <v>0</v>
      </c>
      <c r="W717" s="50">
        <f t="shared" si="394"/>
        <v>0</v>
      </c>
      <c r="X717" s="50">
        <f t="shared" si="395"/>
        <v>0</v>
      </c>
      <c r="Y717" s="50"/>
      <c r="Z717" s="50"/>
      <c r="AA717" s="50"/>
      <c r="AB717" s="50"/>
      <c r="AC717" s="50"/>
      <c r="AD717" s="50">
        <f t="shared" si="396"/>
        <v>0.45170251169323566</v>
      </c>
      <c r="AE717" s="50">
        <f t="shared" si="397"/>
        <v>0.31564456681664382</v>
      </c>
      <c r="AF717" s="50">
        <f t="shared" si="398"/>
        <v>0.40965292149012011</v>
      </c>
      <c r="AG717" s="50">
        <f t="shared" si="390"/>
        <v>0</v>
      </c>
      <c r="AI717" s="50">
        <f t="shared" si="399"/>
        <v>0</v>
      </c>
      <c r="AJ717" s="50">
        <f t="shared" si="400"/>
        <v>0</v>
      </c>
      <c r="AK717" s="50">
        <f t="shared" si="401"/>
        <v>0</v>
      </c>
      <c r="AL717" s="50">
        <f t="shared" si="402"/>
        <v>0.22600543259900133</v>
      </c>
      <c r="AR717" s="50">
        <f t="shared" si="403"/>
        <v>0.2787198726447172</v>
      </c>
      <c r="AS717" s="50">
        <f t="shared" si="404"/>
        <v>0.29971517186271879</v>
      </c>
      <c r="AT717" s="50">
        <f t="shared" si="405"/>
        <v>0.4318126885453305</v>
      </c>
      <c r="AV717" s="49">
        <f t="shared" si="406"/>
        <v>0</v>
      </c>
      <c r="AW717" s="49">
        <f t="shared" si="407"/>
        <v>0</v>
      </c>
      <c r="AX717" s="49">
        <f t="shared" si="408"/>
        <v>0</v>
      </c>
      <c r="AY717" s="49">
        <f t="shared" si="409"/>
        <v>606.67994305145521</v>
      </c>
      <c r="AZ717" s="49">
        <f t="shared" si="410"/>
        <v>0</v>
      </c>
      <c r="BA717" s="49">
        <f t="shared" si="411"/>
        <v>0</v>
      </c>
      <c r="BB717" s="49">
        <f t="shared" si="412"/>
        <v>0</v>
      </c>
      <c r="BC717" s="49">
        <f t="shared" si="413"/>
        <v>0</v>
      </c>
      <c r="BD717" s="49">
        <f t="shared" si="414"/>
        <v>0</v>
      </c>
      <c r="BE717" s="49">
        <f t="shared" si="415"/>
        <v>1960.7166316214275</v>
      </c>
      <c r="BF717" s="49">
        <f t="shared" si="416"/>
        <v>1651.8470681213337</v>
      </c>
      <c r="BG717" s="49">
        <f t="shared" si="417"/>
        <v>2258.7966249547621</v>
      </c>
      <c r="BH717" s="73">
        <f t="shared" si="418"/>
        <v>6478.0402677489783</v>
      </c>
      <c r="BI717" s="49">
        <f>VLOOKUP(A717,'1_12'!B:Q,16,0)</f>
        <v>12987.990000000002</v>
      </c>
      <c r="BJ717" s="74">
        <f t="shared" si="419"/>
        <v>-6509.9497322510233</v>
      </c>
      <c r="BK717" s="50">
        <f t="shared" si="420"/>
        <v>5.9852509068744229E-3</v>
      </c>
    </row>
    <row r="718" spans="1:63" x14ac:dyDescent="0.3">
      <c r="A718" s="79" t="s">
        <v>1819</v>
      </c>
      <c r="B718" s="79" t="s">
        <v>332</v>
      </c>
      <c r="C718" s="79">
        <f>VLOOKUP(B718,Площадь!D:E,2,0)</f>
        <v>36.700000000000003</v>
      </c>
      <c r="D718" s="97"/>
      <c r="E718">
        <v>31</v>
      </c>
      <c r="F718">
        <v>28</v>
      </c>
      <c r="G718">
        <v>31</v>
      </c>
      <c r="H718">
        <v>30</v>
      </c>
      <c r="I718">
        <v>31</v>
      </c>
      <c r="J718">
        <v>30</v>
      </c>
      <c r="K718">
        <v>31</v>
      </c>
      <c r="L718">
        <v>31</v>
      </c>
      <c r="M718">
        <v>30</v>
      </c>
      <c r="N718">
        <v>31</v>
      </c>
      <c r="O718">
        <v>30</v>
      </c>
      <c r="P718">
        <v>31</v>
      </c>
      <c r="Q718">
        <f t="shared" si="389"/>
        <v>365</v>
      </c>
      <c r="R718" s="113">
        <f>VLOOKUP(B718,'Общие показания'!A:H,8,0)</f>
        <v>0.35099999999999998</v>
      </c>
      <c r="S718" s="117">
        <f>VLOOKUP(B718,'Общие показания'!A:P,16,0)</f>
        <v>1.0960000000000001</v>
      </c>
      <c r="T718" s="50">
        <f t="shared" si="391"/>
        <v>0</v>
      </c>
      <c r="U718" s="50">
        <f t="shared" si="392"/>
        <v>0</v>
      </c>
      <c r="V718" s="50">
        <f t="shared" si="393"/>
        <v>0</v>
      </c>
      <c r="W718" s="50">
        <f t="shared" si="394"/>
        <v>0.35099999999999998</v>
      </c>
      <c r="X718" s="50">
        <f t="shared" si="395"/>
        <v>0</v>
      </c>
      <c r="Y718" s="50"/>
      <c r="Z718" s="50"/>
      <c r="AA718" s="50"/>
      <c r="AB718" s="50"/>
      <c r="AC718" s="50"/>
      <c r="AD718" s="50">
        <f t="shared" si="396"/>
        <v>0.4206167823413649</v>
      </c>
      <c r="AE718" s="50">
        <f t="shared" si="397"/>
        <v>0.29392221345033281</v>
      </c>
      <c r="AF718" s="50">
        <f t="shared" si="398"/>
        <v>0.38146100420830231</v>
      </c>
      <c r="AG718" s="50">
        <f t="shared" si="390"/>
        <v>0</v>
      </c>
      <c r="AI718" s="50">
        <f t="shared" si="399"/>
        <v>0</v>
      </c>
      <c r="AJ718" s="50">
        <f t="shared" si="400"/>
        <v>0</v>
      </c>
      <c r="AK718" s="50">
        <f t="shared" si="401"/>
        <v>0</v>
      </c>
      <c r="AL718" s="50">
        <f t="shared" si="402"/>
        <v>0.2468571242971235</v>
      </c>
      <c r="AR718" s="50">
        <f t="shared" si="403"/>
        <v>0.30443509898991439</v>
      </c>
      <c r="AS718" s="50">
        <f t="shared" si="404"/>
        <v>0.32736746450481485</v>
      </c>
      <c r="AT718" s="50">
        <f t="shared" si="405"/>
        <v>0.47165254969088183</v>
      </c>
      <c r="AV718" s="49">
        <f t="shared" si="406"/>
        <v>0</v>
      </c>
      <c r="AW718" s="49">
        <f t="shared" si="407"/>
        <v>0</v>
      </c>
      <c r="AX718" s="49">
        <f t="shared" si="408"/>
        <v>0</v>
      </c>
      <c r="AY718" s="49">
        <f t="shared" si="409"/>
        <v>1604.8637501782264</v>
      </c>
      <c r="AZ718" s="49">
        <f t="shared" si="410"/>
        <v>0</v>
      </c>
      <c r="BA718" s="49">
        <f t="shared" si="411"/>
        <v>0</v>
      </c>
      <c r="BB718" s="49">
        <f t="shared" si="412"/>
        <v>0</v>
      </c>
      <c r="BC718" s="49">
        <f t="shared" si="413"/>
        <v>0</v>
      </c>
      <c r="BD718" s="49">
        <f t="shared" si="414"/>
        <v>0</v>
      </c>
      <c r="BE718" s="49">
        <f t="shared" si="415"/>
        <v>1946.3002681704329</v>
      </c>
      <c r="BF718" s="49">
        <f t="shared" si="416"/>
        <v>1667.7651599156802</v>
      </c>
      <c r="BG718" s="49">
        <f t="shared" si="417"/>
        <v>2290.0638995448139</v>
      </c>
      <c r="BH718" s="73">
        <f t="shared" si="418"/>
        <v>7508.993077809153</v>
      </c>
      <c r="BI718" s="49">
        <f>VLOOKUP(A718,'1_12'!B:Q,16,0)</f>
        <v>14186.34</v>
      </c>
      <c r="BJ718" s="74">
        <f t="shared" si="419"/>
        <v>-6677.3469221908472</v>
      </c>
      <c r="BK718" s="50">
        <f t="shared" si="420"/>
        <v>6.3517534911052094E-3</v>
      </c>
    </row>
    <row r="719" spans="1:63" x14ac:dyDescent="0.3">
      <c r="A719" s="79" t="s">
        <v>1152</v>
      </c>
      <c r="B719" s="79" t="s">
        <v>470</v>
      </c>
      <c r="C719" s="79">
        <f>VLOOKUP(B719,Площадь!D:E,2,0)</f>
        <v>60.6</v>
      </c>
      <c r="D719" s="97"/>
      <c r="E719">
        <v>31</v>
      </c>
      <c r="F719">
        <v>28</v>
      </c>
      <c r="G719">
        <v>31</v>
      </c>
      <c r="H719">
        <v>30</v>
      </c>
      <c r="I719">
        <v>31</v>
      </c>
      <c r="J719">
        <v>30</v>
      </c>
      <c r="K719">
        <v>31</v>
      </c>
      <c r="L719">
        <v>31</v>
      </c>
      <c r="M719">
        <v>30</v>
      </c>
      <c r="N719">
        <v>31</v>
      </c>
      <c r="O719">
        <v>30</v>
      </c>
      <c r="P719">
        <v>31</v>
      </c>
      <c r="Q719">
        <f t="shared" si="389"/>
        <v>365</v>
      </c>
      <c r="R719" s="113">
        <f>VLOOKUP(B719,'Общие показания'!A:H,8,0)</f>
        <v>0.41012228065198852</v>
      </c>
      <c r="S719" s="117">
        <f>VLOOKUP(B719,'Общие показания'!A:P,16,0)</f>
        <v>0</v>
      </c>
      <c r="T719" s="50">
        <f t="shared" si="391"/>
        <v>0</v>
      </c>
      <c r="U719" s="50">
        <f t="shared" si="392"/>
        <v>0</v>
      </c>
      <c r="V719" s="50">
        <f t="shared" si="393"/>
        <v>0</v>
      </c>
      <c r="W719" s="50">
        <f t="shared" si="394"/>
        <v>0.41012228065198852</v>
      </c>
      <c r="X719" s="50">
        <f t="shared" si="395"/>
        <v>0</v>
      </c>
      <c r="Y719" s="50"/>
      <c r="Z719" s="50"/>
      <c r="AA719" s="50"/>
      <c r="AB719" s="50"/>
      <c r="AC719" s="50"/>
      <c r="AD719" s="50">
        <f t="shared" si="396"/>
        <v>0</v>
      </c>
      <c r="AE719" s="50">
        <f t="shared" si="397"/>
        <v>0</v>
      </c>
      <c r="AF719" s="50">
        <f t="shared" si="398"/>
        <v>0</v>
      </c>
      <c r="AG719" s="50">
        <f t="shared" si="390"/>
        <v>0</v>
      </c>
      <c r="AI719" s="50">
        <f t="shared" si="399"/>
        <v>0</v>
      </c>
      <c r="AJ719" s="50">
        <f t="shared" si="400"/>
        <v>0</v>
      </c>
      <c r="AK719" s="50">
        <f t="shared" si="401"/>
        <v>0</v>
      </c>
      <c r="AL719" s="50">
        <f t="shared" si="402"/>
        <v>0.40761694093748457</v>
      </c>
      <c r="AR719" s="50">
        <f t="shared" si="403"/>
        <v>0.50269119887707925</v>
      </c>
      <c r="AS719" s="50">
        <f t="shared" si="404"/>
        <v>0.54055772068097496</v>
      </c>
      <c r="AT719" s="50">
        <f t="shared" si="405"/>
        <v>0.77880502755497105</v>
      </c>
      <c r="AV719" s="49">
        <f t="shared" si="406"/>
        <v>0</v>
      </c>
      <c r="AW719" s="49">
        <f t="shared" si="407"/>
        <v>0</v>
      </c>
      <c r="AX719" s="49">
        <f t="shared" si="408"/>
        <v>0</v>
      </c>
      <c r="AY719" s="49">
        <f t="shared" si="409"/>
        <v>2195.1064568659181</v>
      </c>
      <c r="AZ719" s="49">
        <f t="shared" si="410"/>
        <v>0</v>
      </c>
      <c r="BA719" s="49">
        <f t="shared" si="411"/>
        <v>0</v>
      </c>
      <c r="BB719" s="49">
        <f t="shared" si="412"/>
        <v>0</v>
      </c>
      <c r="BC719" s="49">
        <f t="shared" si="413"/>
        <v>0</v>
      </c>
      <c r="BD719" s="49">
        <f t="shared" si="414"/>
        <v>0</v>
      </c>
      <c r="BE719" s="49">
        <f t="shared" si="415"/>
        <v>1349.4041466176766</v>
      </c>
      <c r="BF719" s="49">
        <f t="shared" si="416"/>
        <v>1451.051523087182</v>
      </c>
      <c r="BG719" s="49">
        <f t="shared" si="417"/>
        <v>2090.5930637674624</v>
      </c>
      <c r="BH719" s="73">
        <f t="shared" si="418"/>
        <v>7086.1551903382388</v>
      </c>
      <c r="BI719" s="49">
        <f>VLOOKUP(A719,'1_12'!B:Q,16,0)</f>
        <v>23424.840000000004</v>
      </c>
      <c r="BJ719" s="74">
        <f t="shared" si="419"/>
        <v>-16338.684809661765</v>
      </c>
      <c r="BK719" s="50">
        <f t="shared" si="420"/>
        <v>3.6300786148274178E-3</v>
      </c>
    </row>
    <row r="720" spans="1:63" x14ac:dyDescent="0.3">
      <c r="A720" s="79" t="s">
        <v>1035</v>
      </c>
      <c r="B720" s="79" t="s">
        <v>488</v>
      </c>
      <c r="C720" s="79">
        <f>VLOOKUP(B720,Площадь!D:E,2,0)</f>
        <v>39.299999999999997</v>
      </c>
      <c r="D720" s="97"/>
      <c r="E720">
        <v>31</v>
      </c>
      <c r="F720">
        <v>28</v>
      </c>
      <c r="G720">
        <v>31</v>
      </c>
      <c r="H720">
        <v>30</v>
      </c>
      <c r="I720">
        <v>31</v>
      </c>
      <c r="J720">
        <v>30</v>
      </c>
      <c r="K720">
        <v>31</v>
      </c>
      <c r="L720">
        <v>31</v>
      </c>
      <c r="M720">
        <v>30</v>
      </c>
      <c r="N720">
        <v>31</v>
      </c>
      <c r="O720">
        <v>30</v>
      </c>
      <c r="P720">
        <v>31</v>
      </c>
      <c r="Q720">
        <f t="shared" si="389"/>
        <v>365</v>
      </c>
      <c r="R720" s="113">
        <f>VLOOKUP(B720,'Общие показания'!A:H,8,0)</f>
        <v>0.26597038992777472</v>
      </c>
      <c r="S720" s="117">
        <f>VLOOKUP(B720,'Общие показания'!A:P,16,0)</f>
        <v>2.3860296100722245</v>
      </c>
      <c r="T720" s="50">
        <f t="shared" si="391"/>
        <v>0</v>
      </c>
      <c r="U720" s="50">
        <f t="shared" si="392"/>
        <v>0</v>
      </c>
      <c r="V720" s="50">
        <f t="shared" si="393"/>
        <v>0</v>
      </c>
      <c r="W720" s="50">
        <f t="shared" si="394"/>
        <v>0.26597038992777472</v>
      </c>
      <c r="X720" s="50">
        <f t="shared" si="395"/>
        <v>0</v>
      </c>
      <c r="Y720" s="50"/>
      <c r="Z720" s="50"/>
      <c r="AA720" s="50"/>
      <c r="AB720" s="50"/>
      <c r="AC720" s="50"/>
      <c r="AD720" s="50">
        <f t="shared" si="396"/>
        <v>0.91569716894142383</v>
      </c>
      <c r="AE720" s="50">
        <f t="shared" si="397"/>
        <v>0.63987874484531271</v>
      </c>
      <c r="AF720" s="50">
        <f t="shared" si="398"/>
        <v>0.83045369628548782</v>
      </c>
      <c r="AG720" s="50">
        <f t="shared" si="390"/>
        <v>0</v>
      </c>
      <c r="AI720" s="50">
        <f t="shared" si="399"/>
        <v>0</v>
      </c>
      <c r="AJ720" s="50">
        <f t="shared" si="400"/>
        <v>0</v>
      </c>
      <c r="AK720" s="50">
        <f t="shared" si="401"/>
        <v>0</v>
      </c>
      <c r="AL720" s="50">
        <f t="shared" si="402"/>
        <v>0.26434563991490334</v>
      </c>
      <c r="AR720" s="50">
        <f t="shared" si="403"/>
        <v>0.32600270818266031</v>
      </c>
      <c r="AS720" s="50">
        <f t="shared" si="404"/>
        <v>0.35055970994657282</v>
      </c>
      <c r="AT720" s="50">
        <f t="shared" si="405"/>
        <v>0.50506662678069902</v>
      </c>
      <c r="AV720" s="49">
        <f t="shared" si="406"/>
        <v>0</v>
      </c>
      <c r="AW720" s="49">
        <f t="shared" si="407"/>
        <v>0</v>
      </c>
      <c r="AX720" s="49">
        <f t="shared" si="408"/>
        <v>0</v>
      </c>
      <c r="AY720" s="49">
        <f t="shared" si="409"/>
        <v>1423.5591378684915</v>
      </c>
      <c r="AZ720" s="49">
        <f t="shared" si="410"/>
        <v>0</v>
      </c>
      <c r="BA720" s="49">
        <f t="shared" si="411"/>
        <v>0</v>
      </c>
      <c r="BB720" s="49">
        <f t="shared" si="412"/>
        <v>0</v>
      </c>
      <c r="BC720" s="49">
        <f t="shared" si="413"/>
        <v>0</v>
      </c>
      <c r="BD720" s="49">
        <f t="shared" si="414"/>
        <v>0</v>
      </c>
      <c r="BE720" s="49">
        <f t="shared" si="415"/>
        <v>3333.1694821568067</v>
      </c>
      <c r="BF720" s="49">
        <f t="shared" si="416"/>
        <v>2658.693370505146</v>
      </c>
      <c r="BG720" s="49">
        <f t="shared" si="417"/>
        <v>3585.0173344259497</v>
      </c>
      <c r="BH720" s="73">
        <f t="shared" si="418"/>
        <v>11000.439324956395</v>
      </c>
      <c r="BI720" s="49">
        <f>VLOOKUP(A720,'1_12'!B:Q,16,0)</f>
        <v>15191.37</v>
      </c>
      <c r="BJ720" s="74">
        <f t="shared" si="419"/>
        <v>-4190.9306750436062</v>
      </c>
      <c r="BK720" s="50">
        <f t="shared" si="420"/>
        <v>8.6895137506887935E-3</v>
      </c>
    </row>
    <row r="721" spans="1:63" x14ac:dyDescent="0.3">
      <c r="A721" s="79" t="s">
        <v>720</v>
      </c>
      <c r="B721" s="79" t="s">
        <v>462</v>
      </c>
      <c r="C721" s="79">
        <f>VLOOKUP(B721,Площадь!D:E,2,0)</f>
        <v>32</v>
      </c>
      <c r="D721" s="97"/>
      <c r="E721">
        <v>31</v>
      </c>
      <c r="F721">
        <v>28</v>
      </c>
      <c r="G721">
        <v>31</v>
      </c>
      <c r="H721">
        <v>30</v>
      </c>
      <c r="I721">
        <v>31</v>
      </c>
      <c r="J721">
        <v>30</v>
      </c>
      <c r="K721">
        <v>31</v>
      </c>
      <c r="L721">
        <v>31</v>
      </c>
      <c r="M721">
        <v>30</v>
      </c>
      <c r="N721">
        <v>31</v>
      </c>
      <c r="O721">
        <v>30</v>
      </c>
      <c r="P721">
        <v>31</v>
      </c>
      <c r="Q721">
        <f t="shared" si="389"/>
        <v>365</v>
      </c>
      <c r="R721" s="113">
        <f>VLOOKUP(B721,'Общие показания'!A:H,8,0)</f>
        <v>0.38100000000000001</v>
      </c>
      <c r="S721" s="117">
        <f>VLOOKUP(B721,'Общие показания'!A:P,16,0)</f>
        <v>0.90599999999999969</v>
      </c>
      <c r="T721" s="50">
        <f t="shared" si="391"/>
        <v>0</v>
      </c>
      <c r="U721" s="50">
        <f t="shared" si="392"/>
        <v>0</v>
      </c>
      <c r="V721" s="50">
        <f t="shared" si="393"/>
        <v>0</v>
      </c>
      <c r="W721" s="50">
        <f t="shared" si="394"/>
        <v>0.38100000000000001</v>
      </c>
      <c r="X721" s="50">
        <f t="shared" si="395"/>
        <v>0</v>
      </c>
      <c r="Y721" s="50"/>
      <c r="Z721" s="50"/>
      <c r="AA721" s="50"/>
      <c r="AB721" s="50"/>
      <c r="AC721" s="50"/>
      <c r="AD721" s="50">
        <f t="shared" si="396"/>
        <v>0.34769963941722304</v>
      </c>
      <c r="AE721" s="50">
        <f t="shared" si="397"/>
        <v>0.24296854506022025</v>
      </c>
      <c r="AF721" s="50">
        <f t="shared" si="398"/>
        <v>0.31533181552255635</v>
      </c>
      <c r="AG721" s="50">
        <f t="shared" si="390"/>
        <v>0</v>
      </c>
      <c r="AI721" s="50">
        <f t="shared" si="399"/>
        <v>0</v>
      </c>
      <c r="AJ721" s="50">
        <f t="shared" si="400"/>
        <v>0</v>
      </c>
      <c r="AK721" s="50">
        <f t="shared" si="401"/>
        <v>0</v>
      </c>
      <c r="AL721" s="50">
        <f t="shared" si="402"/>
        <v>0.21524326914190603</v>
      </c>
      <c r="AR721" s="50">
        <f t="shared" si="403"/>
        <v>0.26544749775687354</v>
      </c>
      <c r="AS721" s="50">
        <f t="shared" si="404"/>
        <v>0.28544302082163692</v>
      </c>
      <c r="AT721" s="50">
        <f t="shared" si="405"/>
        <v>0.4112501795669814</v>
      </c>
      <c r="AV721" s="49">
        <f t="shared" si="406"/>
        <v>0</v>
      </c>
      <c r="AW721" s="49">
        <f t="shared" si="407"/>
        <v>0</v>
      </c>
      <c r="AX721" s="49">
        <f t="shared" si="408"/>
        <v>0</v>
      </c>
      <c r="AY721" s="49">
        <f t="shared" si="409"/>
        <v>1600.531581953767</v>
      </c>
      <c r="AZ721" s="49">
        <f t="shared" si="410"/>
        <v>0</v>
      </c>
      <c r="BA721" s="49">
        <f t="shared" si="411"/>
        <v>0</v>
      </c>
      <c r="BB721" s="49">
        <f t="shared" si="412"/>
        <v>0</v>
      </c>
      <c r="BC721" s="49">
        <f t="shared" si="413"/>
        <v>0</v>
      </c>
      <c r="BD721" s="49">
        <f t="shared" si="414"/>
        <v>0</v>
      </c>
      <c r="BE721" s="49">
        <f t="shared" si="415"/>
        <v>1645.9076491446581</v>
      </c>
      <c r="BF721" s="49">
        <f t="shared" si="416"/>
        <v>1418.4468709906221</v>
      </c>
      <c r="BG721" s="49">
        <f t="shared" si="417"/>
        <v>1950.4076443385518</v>
      </c>
      <c r="BH721" s="73">
        <f t="shared" si="418"/>
        <v>6615.2937464275992</v>
      </c>
      <c r="BI721" s="49">
        <f>VLOOKUP(A721,'1_12'!B:Q,16,0)</f>
        <v>12369.509999999998</v>
      </c>
      <c r="BJ721" s="74">
        <f t="shared" si="419"/>
        <v>-5754.2162535723992</v>
      </c>
      <c r="BK721" s="50">
        <f t="shared" si="420"/>
        <v>6.4176665814775977E-3</v>
      </c>
    </row>
    <row r="722" spans="1:63" x14ac:dyDescent="0.3">
      <c r="A722" s="79" t="s">
        <v>2655</v>
      </c>
      <c r="B722" s="79" t="s">
        <v>2656</v>
      </c>
      <c r="C722" s="79">
        <f>VLOOKUP(B722,Площадь!D:E,2,0)</f>
        <v>31.7</v>
      </c>
      <c r="D722" s="97"/>
      <c r="E722">
        <v>31</v>
      </c>
      <c r="F722">
        <v>28</v>
      </c>
      <c r="G722">
        <v>31</v>
      </c>
      <c r="H722">
        <v>30</v>
      </c>
      <c r="I722">
        <v>31</v>
      </c>
      <c r="J722">
        <v>30</v>
      </c>
      <c r="K722">
        <v>31</v>
      </c>
      <c r="L722">
        <v>31</v>
      </c>
      <c r="M722">
        <v>30</v>
      </c>
      <c r="N722">
        <v>31</v>
      </c>
      <c r="O722">
        <v>30</v>
      </c>
      <c r="P722">
        <v>31</v>
      </c>
      <c r="Q722">
        <f t="shared" si="389"/>
        <v>365</v>
      </c>
      <c r="R722" s="113">
        <f>VLOOKUP(B722,'Общие показания'!A:H,8,0)</f>
        <v>0.45</v>
      </c>
      <c r="S722" s="117">
        <f>VLOOKUP(B722,'Общие показания'!A:P,16,0)</f>
        <v>0.86800000000000033</v>
      </c>
      <c r="T722" s="50">
        <f t="shared" si="391"/>
        <v>0</v>
      </c>
      <c r="U722" s="50">
        <f t="shared" si="392"/>
        <v>0</v>
      </c>
      <c r="V722" s="50">
        <f t="shared" si="393"/>
        <v>0</v>
      </c>
      <c r="W722" s="50">
        <f t="shared" si="394"/>
        <v>0.45</v>
      </c>
      <c r="X722" s="50">
        <f t="shared" si="395"/>
        <v>0</v>
      </c>
      <c r="Y722" s="50"/>
      <c r="Z722" s="50"/>
      <c r="AA722" s="50"/>
      <c r="AB722" s="50"/>
      <c r="AC722" s="50"/>
      <c r="AD722" s="50">
        <f t="shared" si="396"/>
        <v>0.3331162108323949</v>
      </c>
      <c r="AE722" s="50">
        <f t="shared" si="397"/>
        <v>0.23277781138219797</v>
      </c>
      <c r="AF722" s="50">
        <f t="shared" si="398"/>
        <v>0.30210597778540738</v>
      </c>
      <c r="AG722" s="50">
        <f t="shared" si="390"/>
        <v>0</v>
      </c>
      <c r="AI722" s="50">
        <f t="shared" si="399"/>
        <v>0</v>
      </c>
      <c r="AJ722" s="50">
        <f t="shared" si="400"/>
        <v>0</v>
      </c>
      <c r="AK722" s="50">
        <f t="shared" si="401"/>
        <v>0</v>
      </c>
      <c r="AL722" s="50">
        <f t="shared" si="402"/>
        <v>0.21322536349370066</v>
      </c>
      <c r="AR722" s="50">
        <f t="shared" si="403"/>
        <v>0.26295892746540284</v>
      </c>
      <c r="AS722" s="50">
        <f t="shared" si="404"/>
        <v>0.28276699250143406</v>
      </c>
      <c r="AT722" s="50">
        <f t="shared" si="405"/>
        <v>0.40739470913354092</v>
      </c>
      <c r="AV722" s="49">
        <f t="shared" si="406"/>
        <v>0</v>
      </c>
      <c r="AW722" s="49">
        <f t="shared" si="407"/>
        <v>0</v>
      </c>
      <c r="AX722" s="49">
        <f t="shared" si="408"/>
        <v>0</v>
      </c>
      <c r="AY722" s="49">
        <f t="shared" si="409"/>
        <v>1780.3356367479503</v>
      </c>
      <c r="AZ722" s="49">
        <f t="shared" si="410"/>
        <v>0</v>
      </c>
      <c r="BA722" s="49">
        <f t="shared" si="411"/>
        <v>0</v>
      </c>
      <c r="BB722" s="49">
        <f t="shared" si="412"/>
        <v>0</v>
      </c>
      <c r="BC722" s="49">
        <f t="shared" si="413"/>
        <v>0</v>
      </c>
      <c r="BD722" s="49">
        <f t="shared" si="414"/>
        <v>0</v>
      </c>
      <c r="BE722" s="49">
        <f t="shared" si="415"/>
        <v>1600.0802582410765</v>
      </c>
      <c r="BF722" s="49">
        <f t="shared" si="416"/>
        <v>1383.9078497530666</v>
      </c>
      <c r="BG722" s="49">
        <f t="shared" si="417"/>
        <v>1904.5552639377481</v>
      </c>
      <c r="BH722" s="73">
        <f t="shared" si="418"/>
        <v>6668.8790086798417</v>
      </c>
      <c r="BI722" s="49">
        <f>VLOOKUP(A722,'1_12'!B:Q,16,0)</f>
        <v>12253.59</v>
      </c>
      <c r="BJ722" s="74">
        <f t="shared" si="419"/>
        <v>-5584.7109913201584</v>
      </c>
      <c r="BK722" s="50">
        <f t="shared" si="420"/>
        <v>6.5308780036647711E-3</v>
      </c>
    </row>
    <row r="723" spans="1:63" x14ac:dyDescent="0.3">
      <c r="A723" s="79" t="s">
        <v>972</v>
      </c>
      <c r="B723" s="79" t="s">
        <v>973</v>
      </c>
      <c r="C723" s="79">
        <f>VLOOKUP(B723,Площадь!D:E,2,0)</f>
        <v>39.1</v>
      </c>
      <c r="D723" s="97"/>
      <c r="E723">
        <v>31</v>
      </c>
      <c r="F723">
        <v>28</v>
      </c>
      <c r="G723">
        <v>31</v>
      </c>
      <c r="H723">
        <v>30</v>
      </c>
      <c r="I723">
        <v>31</v>
      </c>
      <c r="J723">
        <v>30</v>
      </c>
      <c r="K723">
        <v>31</v>
      </c>
      <c r="L723">
        <v>31</v>
      </c>
      <c r="M723">
        <v>30</v>
      </c>
      <c r="N723">
        <v>31</v>
      </c>
      <c r="O723">
        <v>30</v>
      </c>
      <c r="P723">
        <v>31</v>
      </c>
      <c r="Q723">
        <f t="shared" si="389"/>
        <v>365</v>
      </c>
      <c r="R723" s="113">
        <f>VLOOKUP(B723,'Общие показания'!A:H,8,0)</f>
        <v>0</v>
      </c>
      <c r="S723" s="117">
        <f>VLOOKUP(B723,'Общие показания'!A:P,16,0)</f>
        <v>0.20699999999999985</v>
      </c>
      <c r="T723" s="50">
        <f t="shared" si="391"/>
        <v>0</v>
      </c>
      <c r="U723" s="50">
        <f t="shared" si="392"/>
        <v>0</v>
      </c>
      <c r="V723" s="50">
        <f t="shared" si="393"/>
        <v>0</v>
      </c>
      <c r="W723" s="50">
        <f t="shared" si="394"/>
        <v>0</v>
      </c>
      <c r="X723" s="50">
        <f t="shared" si="395"/>
        <v>0</v>
      </c>
      <c r="Y723" s="50"/>
      <c r="Z723" s="50"/>
      <c r="AA723" s="50"/>
      <c r="AB723" s="50"/>
      <c r="AC723" s="50"/>
      <c r="AD723" s="50">
        <f t="shared" si="396"/>
        <v>7.9441308343670122E-2</v>
      </c>
      <c r="AE723" s="50">
        <f t="shared" si="397"/>
        <v>5.5512680825017195E-2</v>
      </c>
      <c r="AF723" s="50">
        <f t="shared" si="398"/>
        <v>7.2046010831312512E-2</v>
      </c>
      <c r="AG723" s="50">
        <f t="shared" si="390"/>
        <v>0</v>
      </c>
      <c r="AI723" s="50">
        <f t="shared" si="399"/>
        <v>0</v>
      </c>
      <c r="AJ723" s="50">
        <f t="shared" si="400"/>
        <v>0</v>
      </c>
      <c r="AK723" s="50">
        <f t="shared" si="401"/>
        <v>0</v>
      </c>
      <c r="AL723" s="50">
        <f t="shared" si="402"/>
        <v>0.26300036948276645</v>
      </c>
      <c r="AR723" s="50">
        <f t="shared" si="403"/>
        <v>0.32434366132167985</v>
      </c>
      <c r="AS723" s="50">
        <f t="shared" si="404"/>
        <v>0.34877569106643763</v>
      </c>
      <c r="AT723" s="50">
        <f t="shared" si="405"/>
        <v>0.50249631315840537</v>
      </c>
      <c r="AV723" s="49">
        <f t="shared" si="406"/>
        <v>0</v>
      </c>
      <c r="AW723" s="49">
        <f t="shared" si="407"/>
        <v>0</v>
      </c>
      <c r="AX723" s="49">
        <f t="shared" si="408"/>
        <v>0</v>
      </c>
      <c r="AY723" s="49">
        <f t="shared" si="409"/>
        <v>705.98767182475899</v>
      </c>
      <c r="AZ723" s="49">
        <f t="shared" si="410"/>
        <v>0</v>
      </c>
      <c r="BA723" s="49">
        <f t="shared" si="411"/>
        <v>0</v>
      </c>
      <c r="BB723" s="49">
        <f t="shared" si="412"/>
        <v>0</v>
      </c>
      <c r="BC723" s="49">
        <f t="shared" si="413"/>
        <v>0</v>
      </c>
      <c r="BD723" s="49">
        <f t="shared" si="414"/>
        <v>0</v>
      </c>
      <c r="BE723" s="49">
        <f t="shared" si="415"/>
        <v>1083.9042211708791</v>
      </c>
      <c r="BF723" s="49">
        <f t="shared" si="416"/>
        <v>1085.2555339705457</v>
      </c>
      <c r="BG723" s="49">
        <f t="shared" si="417"/>
        <v>1542.2784328250391</v>
      </c>
      <c r="BH723" s="73">
        <f t="shared" si="418"/>
        <v>4417.425859791223</v>
      </c>
      <c r="BI723" s="49">
        <f>VLOOKUP(A723,'1_12'!B:Q,16,0)</f>
        <v>15114.06</v>
      </c>
      <c r="BJ723" s="74">
        <f t="shared" si="419"/>
        <v>-10696.634140208776</v>
      </c>
      <c r="BK723" s="50">
        <f t="shared" si="420"/>
        <v>3.5072805520658338E-3</v>
      </c>
    </row>
    <row r="724" spans="1:63" x14ac:dyDescent="0.3">
      <c r="A724" s="79" t="s">
        <v>1524</v>
      </c>
      <c r="B724" s="79" t="s">
        <v>1525</v>
      </c>
      <c r="C724" s="79">
        <f>VLOOKUP(B724,Площадь!D:E,2,0)</f>
        <v>61.7</v>
      </c>
      <c r="D724" s="97"/>
      <c r="E724">
        <v>31</v>
      </c>
      <c r="F724">
        <v>28</v>
      </c>
      <c r="G724">
        <v>31</v>
      </c>
      <c r="H724">
        <v>30</v>
      </c>
      <c r="I724">
        <v>31</v>
      </c>
      <c r="J724">
        <v>30</v>
      </c>
      <c r="K724">
        <v>31</v>
      </c>
      <c r="L724">
        <v>31</v>
      </c>
      <c r="M724">
        <v>30</v>
      </c>
      <c r="N724">
        <v>31</v>
      </c>
      <c r="O724">
        <v>30</v>
      </c>
      <c r="P724">
        <v>31</v>
      </c>
      <c r="Q724">
        <f t="shared" si="389"/>
        <v>365</v>
      </c>
      <c r="R724" s="113">
        <f>VLOOKUP(B724,'Общие показания'!A:H,8,0)</f>
        <v>0.6</v>
      </c>
      <c r="S724" s="117">
        <f>VLOOKUP(B724,'Общие показания'!A:P,16,0)</f>
        <v>1.7030000000000012</v>
      </c>
      <c r="T724" s="50">
        <f t="shared" si="391"/>
        <v>0</v>
      </c>
      <c r="U724" s="50">
        <f t="shared" si="392"/>
        <v>0</v>
      </c>
      <c r="V724" s="50">
        <f t="shared" si="393"/>
        <v>0</v>
      </c>
      <c r="W724" s="50">
        <f t="shared" si="394"/>
        <v>0.6</v>
      </c>
      <c r="X724" s="50">
        <f t="shared" si="395"/>
        <v>0</v>
      </c>
      <c r="Y724" s="50"/>
      <c r="Z724" s="50"/>
      <c r="AA724" s="50"/>
      <c r="AB724" s="50"/>
      <c r="AC724" s="50"/>
      <c r="AD724" s="50">
        <f t="shared" si="396"/>
        <v>0.65356786526217592</v>
      </c>
      <c r="AE724" s="50">
        <f t="shared" si="397"/>
        <v>0.45670577509663973</v>
      </c>
      <c r="AF724" s="50">
        <f t="shared" si="398"/>
        <v>0.59272635964118536</v>
      </c>
      <c r="AG724" s="50">
        <f t="shared" si="390"/>
        <v>0</v>
      </c>
      <c r="AI724" s="50">
        <f t="shared" si="399"/>
        <v>0</v>
      </c>
      <c r="AJ724" s="50">
        <f t="shared" si="400"/>
        <v>0</v>
      </c>
      <c r="AK724" s="50">
        <f t="shared" si="401"/>
        <v>0</v>
      </c>
      <c r="AL724" s="50">
        <f t="shared" si="402"/>
        <v>0.41501592831423756</v>
      </c>
      <c r="AR724" s="50">
        <f t="shared" si="403"/>
        <v>0.51181595661247181</v>
      </c>
      <c r="AS724" s="50">
        <f t="shared" si="404"/>
        <v>0.55036982452171868</v>
      </c>
      <c r="AT724" s="50">
        <f t="shared" si="405"/>
        <v>0.79294175247758603</v>
      </c>
      <c r="AV724" s="49">
        <f t="shared" si="406"/>
        <v>0</v>
      </c>
      <c r="AW724" s="49">
        <f t="shared" si="407"/>
        <v>0</v>
      </c>
      <c r="AX724" s="49">
        <f t="shared" si="408"/>
        <v>0</v>
      </c>
      <c r="AY724" s="49">
        <f t="shared" si="409"/>
        <v>2724.6681573296069</v>
      </c>
      <c r="AZ724" s="49">
        <f t="shared" si="410"/>
        <v>0</v>
      </c>
      <c r="BA724" s="49">
        <f t="shared" si="411"/>
        <v>0</v>
      </c>
      <c r="BB724" s="49">
        <f t="shared" si="412"/>
        <v>0</v>
      </c>
      <c r="BC724" s="49">
        <f t="shared" si="413"/>
        <v>0</v>
      </c>
      <c r="BD724" s="49">
        <f t="shared" si="414"/>
        <v>0</v>
      </c>
      <c r="BE724" s="49">
        <f t="shared" si="415"/>
        <v>3128.3097160874295</v>
      </c>
      <c r="BF724" s="49">
        <f t="shared" si="416"/>
        <v>2703.353456591537</v>
      </c>
      <c r="BG724" s="49">
        <f t="shared" si="417"/>
        <v>3719.6320534471456</v>
      </c>
      <c r="BH724" s="73">
        <f t="shared" si="418"/>
        <v>12275.963383455717</v>
      </c>
      <c r="BI724" s="49">
        <f>VLOOKUP(A724,'1_12'!B:Q,16,0)</f>
        <v>23850</v>
      </c>
      <c r="BJ724" s="74">
        <f t="shared" si="419"/>
        <v>-11574.036616544283</v>
      </c>
      <c r="BK724" s="50">
        <f t="shared" si="420"/>
        <v>6.1765849026553408E-3</v>
      </c>
    </row>
    <row r="725" spans="1:63" x14ac:dyDescent="0.3">
      <c r="A725" s="79" t="s">
        <v>2069</v>
      </c>
      <c r="B725" s="79" t="s">
        <v>2070</v>
      </c>
      <c r="C725" s="79">
        <f>VLOOKUP(B725,Площадь!D:E,2,0)</f>
        <v>32.5</v>
      </c>
      <c r="D725" s="97"/>
      <c r="E725">
        <v>31</v>
      </c>
      <c r="F725">
        <v>28</v>
      </c>
      <c r="G725">
        <v>31</v>
      </c>
      <c r="H725">
        <v>30</v>
      </c>
      <c r="I725">
        <v>31</v>
      </c>
      <c r="J725">
        <v>30</v>
      </c>
      <c r="K725">
        <v>31</v>
      </c>
      <c r="L725">
        <v>31</v>
      </c>
      <c r="M725">
        <v>30</v>
      </c>
      <c r="N725">
        <v>31</v>
      </c>
      <c r="O725">
        <v>30</v>
      </c>
      <c r="P725">
        <v>31</v>
      </c>
      <c r="Q725">
        <f t="shared" si="389"/>
        <v>365</v>
      </c>
      <c r="R725" s="113">
        <f>VLOOKUP(B725,'Общие показания'!A:H,8,0)</f>
        <v>0.21995006800642947</v>
      </c>
      <c r="S725" s="117">
        <f>VLOOKUP(B725,'Общие показания'!A:P,16,0)</f>
        <v>1.6840499319935702</v>
      </c>
      <c r="T725" s="50">
        <f t="shared" si="391"/>
        <v>0</v>
      </c>
      <c r="U725" s="50">
        <f t="shared" si="392"/>
        <v>0</v>
      </c>
      <c r="V725" s="50">
        <f t="shared" si="393"/>
        <v>0</v>
      </c>
      <c r="W725" s="50">
        <f t="shared" si="394"/>
        <v>0.21995006800642947</v>
      </c>
      <c r="X725" s="50">
        <f t="shared" si="395"/>
        <v>0</v>
      </c>
      <c r="Y725" s="50"/>
      <c r="Z725" s="50"/>
      <c r="AA725" s="50"/>
      <c r="AB725" s="50"/>
      <c r="AC725" s="50"/>
      <c r="AD725" s="50">
        <f t="shared" si="396"/>
        <v>0.64629531359245418</v>
      </c>
      <c r="AE725" s="50">
        <f t="shared" si="397"/>
        <v>0.45162379887995674</v>
      </c>
      <c r="AF725" s="50">
        <f t="shared" si="398"/>
        <v>0.5861308195211592</v>
      </c>
      <c r="AG725" s="50">
        <f t="shared" si="390"/>
        <v>0</v>
      </c>
      <c r="AI725" s="50">
        <f t="shared" si="399"/>
        <v>0</v>
      </c>
      <c r="AJ725" s="50">
        <f t="shared" si="400"/>
        <v>0</v>
      </c>
      <c r="AK725" s="50">
        <f t="shared" si="401"/>
        <v>0</v>
      </c>
      <c r="AL725" s="50">
        <f t="shared" si="402"/>
        <v>0.21860644522224831</v>
      </c>
      <c r="AR725" s="50">
        <f t="shared" si="403"/>
        <v>0.2695951149093247</v>
      </c>
      <c r="AS725" s="50">
        <f t="shared" si="404"/>
        <v>0.28990306802197502</v>
      </c>
      <c r="AT725" s="50">
        <f t="shared" si="405"/>
        <v>0.41767596362271547</v>
      </c>
      <c r="AV725" s="49">
        <f t="shared" si="406"/>
        <v>0</v>
      </c>
      <c r="AW725" s="49">
        <f t="shared" si="407"/>
        <v>0</v>
      </c>
      <c r="AX725" s="49">
        <f t="shared" si="408"/>
        <v>0</v>
      </c>
      <c r="AY725" s="49">
        <f t="shared" si="409"/>
        <v>1177.2435618505335</v>
      </c>
      <c r="AZ725" s="49">
        <f t="shared" si="410"/>
        <v>0</v>
      </c>
      <c r="BA725" s="49">
        <f t="shared" si="411"/>
        <v>0</v>
      </c>
      <c r="BB725" s="49">
        <f t="shared" si="412"/>
        <v>0</v>
      </c>
      <c r="BC725" s="49">
        <f t="shared" si="413"/>
        <v>0</v>
      </c>
      <c r="BD725" s="49">
        <f t="shared" si="414"/>
        <v>0</v>
      </c>
      <c r="BE725" s="49">
        <f t="shared" si="415"/>
        <v>2458.5796306530351</v>
      </c>
      <c r="BF725" s="49">
        <f t="shared" si="416"/>
        <v>1990.5250604368696</v>
      </c>
      <c r="BG725" s="49">
        <f t="shared" si="417"/>
        <v>2694.5787764000916</v>
      </c>
      <c r="BH725" s="73">
        <f t="shared" si="418"/>
        <v>8320.9270293405298</v>
      </c>
      <c r="BI725" s="49">
        <f>VLOOKUP(A725,'1_12'!B:Q,16,0)</f>
        <v>12562.829999999998</v>
      </c>
      <c r="BJ725" s="74">
        <f t="shared" si="419"/>
        <v>-4241.9029706594683</v>
      </c>
      <c r="BK725" s="50">
        <f t="shared" si="420"/>
        <v>7.9481553635288808E-3</v>
      </c>
    </row>
    <row r="726" spans="1:63" x14ac:dyDescent="0.3">
      <c r="A726" s="79" t="s">
        <v>1109</v>
      </c>
      <c r="B726" s="79" t="s">
        <v>1110</v>
      </c>
      <c r="C726" s="79">
        <f>VLOOKUP(B726,Площадь!D:E,2,0)</f>
        <v>33.6</v>
      </c>
      <c r="D726" s="97"/>
      <c r="E726">
        <v>31</v>
      </c>
      <c r="F726">
        <v>28</v>
      </c>
      <c r="G726">
        <v>31</v>
      </c>
      <c r="H726">
        <v>30</v>
      </c>
      <c r="I726">
        <v>31</v>
      </c>
      <c r="J726">
        <v>30</v>
      </c>
      <c r="K726">
        <v>31</v>
      </c>
      <c r="L726">
        <v>31</v>
      </c>
      <c r="M726">
        <v>30</v>
      </c>
      <c r="N726">
        <v>31</v>
      </c>
      <c r="O726">
        <v>30</v>
      </c>
      <c r="P726">
        <v>31</v>
      </c>
      <c r="Q726">
        <f t="shared" si="389"/>
        <v>365</v>
      </c>
      <c r="R726" s="113">
        <f>VLOOKUP(B726,'Общие показания'!A:H,8,0)</f>
        <v>0.2273945318466471</v>
      </c>
      <c r="S726" s="117">
        <f>VLOOKUP(B726,'Общие показания'!A:P,16,0)</f>
        <v>0</v>
      </c>
      <c r="T726" s="50">
        <f t="shared" si="391"/>
        <v>0</v>
      </c>
      <c r="U726" s="50">
        <f t="shared" si="392"/>
        <v>0</v>
      </c>
      <c r="V726" s="50">
        <f t="shared" si="393"/>
        <v>0</v>
      </c>
      <c r="W726" s="50">
        <f t="shared" si="394"/>
        <v>0.2273945318466471</v>
      </c>
      <c r="X726" s="50">
        <f t="shared" si="395"/>
        <v>0</v>
      </c>
      <c r="Y726" s="50"/>
      <c r="Z726" s="50"/>
      <c r="AA726" s="50"/>
      <c r="AB726" s="50"/>
      <c r="AC726" s="50"/>
      <c r="AD726" s="50">
        <f t="shared" si="396"/>
        <v>0</v>
      </c>
      <c r="AE726" s="50">
        <f t="shared" si="397"/>
        <v>0</v>
      </c>
      <c r="AF726" s="50">
        <f t="shared" si="398"/>
        <v>0</v>
      </c>
      <c r="AG726" s="50">
        <f t="shared" si="390"/>
        <v>0</v>
      </c>
      <c r="AI726" s="50">
        <f t="shared" si="399"/>
        <v>0</v>
      </c>
      <c r="AJ726" s="50">
        <f t="shared" si="400"/>
        <v>0</v>
      </c>
      <c r="AK726" s="50">
        <f t="shared" si="401"/>
        <v>0</v>
      </c>
      <c r="AL726" s="50">
        <f t="shared" si="402"/>
        <v>0.22600543259900133</v>
      </c>
      <c r="AR726" s="50">
        <f t="shared" si="403"/>
        <v>0.2787198726447172</v>
      </c>
      <c r="AS726" s="50">
        <f t="shared" si="404"/>
        <v>0.29971517186271879</v>
      </c>
      <c r="AT726" s="50">
        <f t="shared" si="405"/>
        <v>0.4318126885453305</v>
      </c>
      <c r="AV726" s="49">
        <f t="shared" si="406"/>
        <v>0</v>
      </c>
      <c r="AW726" s="49">
        <f t="shared" si="407"/>
        <v>0</v>
      </c>
      <c r="AX726" s="49">
        <f t="shared" si="408"/>
        <v>0</v>
      </c>
      <c r="AY726" s="49">
        <f t="shared" si="409"/>
        <v>1217.088728559321</v>
      </c>
      <c r="AZ726" s="49">
        <f t="shared" si="410"/>
        <v>0</v>
      </c>
      <c r="BA726" s="49">
        <f t="shared" si="411"/>
        <v>0</v>
      </c>
      <c r="BB726" s="49">
        <f t="shared" si="412"/>
        <v>0</v>
      </c>
      <c r="BC726" s="49">
        <f t="shared" si="413"/>
        <v>0</v>
      </c>
      <c r="BD726" s="49">
        <f t="shared" si="414"/>
        <v>0</v>
      </c>
      <c r="BE726" s="49">
        <f t="shared" si="415"/>
        <v>748.18447733257312</v>
      </c>
      <c r="BF726" s="49">
        <f t="shared" si="416"/>
        <v>804.54341874140789</v>
      </c>
      <c r="BG726" s="49">
        <f t="shared" si="417"/>
        <v>1159.1407086235433</v>
      </c>
      <c r="BH726" s="73">
        <f t="shared" si="418"/>
        <v>3928.9573332568452</v>
      </c>
      <c r="BI726" s="49">
        <f>VLOOKUP(A726,'1_12'!B:Q,16,0)</f>
        <v>12987.990000000002</v>
      </c>
      <c r="BJ726" s="74">
        <f t="shared" si="419"/>
        <v>-9059.0326667431564</v>
      </c>
      <c r="BK726" s="50">
        <f t="shared" si="420"/>
        <v>3.6300786148274178E-3</v>
      </c>
    </row>
    <row r="727" spans="1:63" x14ac:dyDescent="0.3">
      <c r="A727" s="79" t="s">
        <v>1103</v>
      </c>
      <c r="B727" s="79" t="s">
        <v>1104</v>
      </c>
      <c r="C727" s="79">
        <f>VLOOKUP(B727,Площадь!D:E,2,0)</f>
        <v>60.6</v>
      </c>
      <c r="D727" s="97"/>
      <c r="E727">
        <v>31</v>
      </c>
      <c r="F727">
        <v>28</v>
      </c>
      <c r="G727">
        <v>31</v>
      </c>
      <c r="H727">
        <v>30</v>
      </c>
      <c r="I727">
        <v>31</v>
      </c>
      <c r="J727">
        <v>30</v>
      </c>
      <c r="K727">
        <v>31</v>
      </c>
      <c r="L727">
        <v>31</v>
      </c>
      <c r="M727">
        <v>30</v>
      </c>
      <c r="N727">
        <v>31</v>
      </c>
      <c r="O727">
        <v>30</v>
      </c>
      <c r="P727">
        <v>31</v>
      </c>
      <c r="Q727">
        <f t="shared" si="389"/>
        <v>365</v>
      </c>
      <c r="R727" s="113">
        <f>VLOOKUP(B727,'Общие показания'!A:H,8,0)</f>
        <v>0.41012228065198852</v>
      </c>
      <c r="S727" s="117">
        <f>VLOOKUP(B727,'Общие показания'!A:P,16,0)</f>
        <v>0.43987771934801145</v>
      </c>
      <c r="T727" s="50">
        <f t="shared" si="391"/>
        <v>0</v>
      </c>
      <c r="U727" s="50">
        <f t="shared" si="392"/>
        <v>0</v>
      </c>
      <c r="V727" s="50">
        <f t="shared" si="393"/>
        <v>0</v>
      </c>
      <c r="W727" s="50">
        <f t="shared" si="394"/>
        <v>0.41012228065198852</v>
      </c>
      <c r="X727" s="50">
        <f t="shared" si="395"/>
        <v>0</v>
      </c>
      <c r="Y727" s="50"/>
      <c r="Z727" s="50"/>
      <c r="AA727" s="50"/>
      <c r="AB727" s="50"/>
      <c r="AC727" s="50"/>
      <c r="AD727" s="50">
        <f t="shared" si="396"/>
        <v>0.16881382384654972</v>
      </c>
      <c r="AE727" s="50">
        <f t="shared" si="397"/>
        <v>0.11796517602030275</v>
      </c>
      <c r="AF727" s="50">
        <f t="shared" si="398"/>
        <v>0.15309871948115894</v>
      </c>
      <c r="AG727" s="50">
        <f t="shared" si="390"/>
        <v>0</v>
      </c>
      <c r="AI727" s="50">
        <f t="shared" si="399"/>
        <v>0</v>
      </c>
      <c r="AJ727" s="50">
        <f t="shared" si="400"/>
        <v>0</v>
      </c>
      <c r="AK727" s="50">
        <f t="shared" si="401"/>
        <v>0</v>
      </c>
      <c r="AL727" s="50">
        <f t="shared" si="402"/>
        <v>0.40761694093748457</v>
      </c>
      <c r="AR727" s="50">
        <f t="shared" si="403"/>
        <v>0.50269119887707925</v>
      </c>
      <c r="AS727" s="50">
        <f t="shared" si="404"/>
        <v>0.54055772068097496</v>
      </c>
      <c r="AT727" s="50">
        <f t="shared" si="405"/>
        <v>0.77880502755497105</v>
      </c>
      <c r="AV727" s="49">
        <f t="shared" si="406"/>
        <v>0</v>
      </c>
      <c r="AW727" s="49">
        <f t="shared" si="407"/>
        <v>0</v>
      </c>
      <c r="AX727" s="49">
        <f t="shared" si="408"/>
        <v>0</v>
      </c>
      <c r="AY727" s="49">
        <f t="shared" si="409"/>
        <v>2195.1064568659181</v>
      </c>
      <c r="AZ727" s="49">
        <f t="shared" si="410"/>
        <v>0</v>
      </c>
      <c r="BA727" s="49">
        <f t="shared" si="411"/>
        <v>0</v>
      </c>
      <c r="BB727" s="49">
        <f t="shared" si="412"/>
        <v>0</v>
      </c>
      <c r="BC727" s="49">
        <f t="shared" si="413"/>
        <v>0</v>
      </c>
      <c r="BD727" s="49">
        <f t="shared" si="414"/>
        <v>0</v>
      </c>
      <c r="BE727" s="49">
        <f t="shared" si="415"/>
        <v>1802.5612227984009</v>
      </c>
      <c r="BF727" s="49">
        <f t="shared" si="416"/>
        <v>1767.7125229890419</v>
      </c>
      <c r="BG727" s="49">
        <f t="shared" si="417"/>
        <v>2501.5651423939062</v>
      </c>
      <c r="BH727" s="73">
        <f t="shared" si="418"/>
        <v>8266.9453450472665</v>
      </c>
      <c r="BI727" s="49">
        <f>VLOOKUP(A727,'1_12'!B:Q,16,0)</f>
        <v>23424.840000000004</v>
      </c>
      <c r="BJ727" s="74">
        <f t="shared" si="419"/>
        <v>-15157.894654952737</v>
      </c>
      <c r="BK727" s="50">
        <f t="shared" si="420"/>
        <v>4.234970968166267E-3</v>
      </c>
    </row>
    <row r="728" spans="1:63" x14ac:dyDescent="0.3">
      <c r="A728" s="79" t="s">
        <v>1036</v>
      </c>
      <c r="B728" s="79" t="s">
        <v>1037</v>
      </c>
      <c r="C728" s="79">
        <f>VLOOKUP(B728,Площадь!D:E,2,0)</f>
        <v>39.299999999999997</v>
      </c>
      <c r="D728" s="97"/>
      <c r="E728">
        <v>31</v>
      </c>
      <c r="F728">
        <v>28</v>
      </c>
      <c r="G728">
        <v>31</v>
      </c>
      <c r="H728">
        <v>30</v>
      </c>
      <c r="I728">
        <v>31</v>
      </c>
      <c r="J728">
        <v>30</v>
      </c>
      <c r="K728">
        <v>31</v>
      </c>
      <c r="L728">
        <v>31</v>
      </c>
      <c r="M728">
        <v>30</v>
      </c>
      <c r="N728">
        <v>31</v>
      </c>
      <c r="O728">
        <v>30</v>
      </c>
      <c r="P728">
        <v>31</v>
      </c>
      <c r="Q728">
        <f t="shared" si="389"/>
        <v>365</v>
      </c>
      <c r="R728" s="113">
        <f>VLOOKUP(B728,'Общие показания'!A:H,8,0)</f>
        <v>0.19</v>
      </c>
      <c r="S728" s="117">
        <f>VLOOKUP(B728,'Общие показания'!A:P,16,0)</f>
        <v>0.18699999999999983</v>
      </c>
      <c r="T728" s="50">
        <f t="shared" si="391"/>
        <v>0</v>
      </c>
      <c r="U728" s="50">
        <f t="shared" si="392"/>
        <v>0</v>
      </c>
      <c r="V728" s="50">
        <f t="shared" si="393"/>
        <v>0</v>
      </c>
      <c r="W728" s="50">
        <f t="shared" si="394"/>
        <v>0.19</v>
      </c>
      <c r="X728" s="50">
        <f t="shared" si="395"/>
        <v>0</v>
      </c>
      <c r="Y728" s="50"/>
      <c r="Z728" s="50"/>
      <c r="AA728" s="50"/>
      <c r="AB728" s="50"/>
      <c r="AC728" s="50"/>
      <c r="AD728" s="50">
        <f t="shared" si="396"/>
        <v>7.1765819614813098E-2</v>
      </c>
      <c r="AE728" s="50">
        <f t="shared" si="397"/>
        <v>5.0149136783952726E-2</v>
      </c>
      <c r="AF728" s="50">
        <f t="shared" si="398"/>
        <v>6.5085043601234002E-2</v>
      </c>
      <c r="AG728" s="50">
        <f t="shared" si="390"/>
        <v>0</v>
      </c>
      <c r="AI728" s="50">
        <f t="shared" si="399"/>
        <v>0</v>
      </c>
      <c r="AJ728" s="50">
        <f t="shared" si="400"/>
        <v>0</v>
      </c>
      <c r="AK728" s="50">
        <f t="shared" si="401"/>
        <v>0</v>
      </c>
      <c r="AL728" s="50">
        <f t="shared" si="402"/>
        <v>0.26434563991490334</v>
      </c>
      <c r="AR728" s="50">
        <f t="shared" si="403"/>
        <v>0.32600270818266031</v>
      </c>
      <c r="AS728" s="50">
        <f t="shared" si="404"/>
        <v>0.35055970994657282</v>
      </c>
      <c r="AT728" s="50">
        <f t="shared" si="405"/>
        <v>0.50506662678069902</v>
      </c>
      <c r="AV728" s="49">
        <f t="shared" si="406"/>
        <v>0</v>
      </c>
      <c r="AW728" s="49">
        <f t="shared" si="407"/>
        <v>0</v>
      </c>
      <c r="AX728" s="49">
        <f t="shared" si="408"/>
        <v>0</v>
      </c>
      <c r="AY728" s="49">
        <f t="shared" si="409"/>
        <v>1219.6272619619699</v>
      </c>
      <c r="AZ728" s="49">
        <f t="shared" si="410"/>
        <v>0</v>
      </c>
      <c r="BA728" s="49">
        <f t="shared" si="411"/>
        <v>0</v>
      </c>
      <c r="BB728" s="49">
        <f t="shared" si="412"/>
        <v>0</v>
      </c>
      <c r="BC728" s="49">
        <f t="shared" si="413"/>
        <v>0</v>
      </c>
      <c r="BD728" s="49">
        <f t="shared" si="414"/>
        <v>0</v>
      </c>
      <c r="BE728" s="49">
        <f t="shared" si="415"/>
        <v>1067.7539252784259</v>
      </c>
      <c r="BF728" s="49">
        <f t="shared" si="416"/>
        <v>1075.6467998095536</v>
      </c>
      <c r="BG728" s="49">
        <f t="shared" si="417"/>
        <v>1530.4923379064458</v>
      </c>
      <c r="BH728" s="73">
        <f t="shared" si="418"/>
        <v>4893.5203249563947</v>
      </c>
      <c r="BI728" s="49">
        <f>VLOOKUP(A728,'1_12'!B:Q,16,0)</f>
        <v>15191.37</v>
      </c>
      <c r="BJ728" s="74">
        <f t="shared" si="419"/>
        <v>-10297.849675043606</v>
      </c>
      <c r="BK728" s="50">
        <f t="shared" si="420"/>
        <v>3.8655103579831114E-3</v>
      </c>
    </row>
    <row r="729" spans="1:63" x14ac:dyDescent="0.3">
      <c r="A729" s="79" t="s">
        <v>997</v>
      </c>
      <c r="B729" s="79" t="s">
        <v>193</v>
      </c>
      <c r="C729" s="79">
        <f>VLOOKUP(B729,Площадь!D:E,2,0)</f>
        <v>78.400000000000006</v>
      </c>
      <c r="D729" s="97"/>
      <c r="E729">
        <v>31</v>
      </c>
      <c r="F729">
        <v>28</v>
      </c>
      <c r="G729">
        <v>31</v>
      </c>
      <c r="H729">
        <v>30</v>
      </c>
      <c r="I729">
        <v>31</v>
      </c>
      <c r="J729">
        <v>30</v>
      </c>
      <c r="K729">
        <v>31</v>
      </c>
      <c r="L729">
        <v>31</v>
      </c>
      <c r="M729">
        <v>30</v>
      </c>
      <c r="N729">
        <v>31</v>
      </c>
      <c r="O729">
        <v>30</v>
      </c>
      <c r="P729">
        <v>31</v>
      </c>
      <c r="Q729">
        <f t="shared" si="389"/>
        <v>365</v>
      </c>
      <c r="R729" s="113">
        <f>VLOOKUP(B729,'Общие показания'!A:H,8,0)</f>
        <v>0.53058724097550991</v>
      </c>
      <c r="S729" s="117">
        <f>VLOOKUP(B729,'Общие показания'!A:P,16,0)</f>
        <v>0.32441275902449007</v>
      </c>
      <c r="T729" s="50">
        <f t="shared" si="391"/>
        <v>0</v>
      </c>
      <c r="U729" s="50">
        <f t="shared" si="392"/>
        <v>0</v>
      </c>
      <c r="V729" s="50">
        <f t="shared" si="393"/>
        <v>0</v>
      </c>
      <c r="W729" s="50">
        <f t="shared" si="394"/>
        <v>0.53058724097550991</v>
      </c>
      <c r="X729" s="50">
        <f t="shared" si="395"/>
        <v>0</v>
      </c>
      <c r="Y729" s="50"/>
      <c r="Z729" s="50"/>
      <c r="AA729" s="50"/>
      <c r="AB729" s="50"/>
      <c r="AC729" s="50"/>
      <c r="AD729" s="50">
        <f t="shared" si="396"/>
        <v>0.12450132376949416</v>
      </c>
      <c r="AE729" s="50">
        <f t="shared" si="397"/>
        <v>8.7000106025554344E-2</v>
      </c>
      <c r="AF729" s="50">
        <f t="shared" si="398"/>
        <v>0.11291132922944157</v>
      </c>
      <c r="AG729" s="50">
        <f t="shared" si="390"/>
        <v>0</v>
      </c>
      <c r="AI729" s="50">
        <f t="shared" si="399"/>
        <v>0</v>
      </c>
      <c r="AJ729" s="50">
        <f t="shared" si="400"/>
        <v>0</v>
      </c>
      <c r="AK729" s="50">
        <f t="shared" si="401"/>
        <v>0</v>
      </c>
      <c r="AL729" s="50">
        <f t="shared" si="402"/>
        <v>0.52734600939766985</v>
      </c>
      <c r="AR729" s="50">
        <f t="shared" si="403"/>
        <v>0.65034636950434022</v>
      </c>
      <c r="AS729" s="50">
        <f t="shared" si="404"/>
        <v>0.6993354010130105</v>
      </c>
      <c r="AT729" s="50">
        <f t="shared" si="405"/>
        <v>1.0075629399391044</v>
      </c>
      <c r="AV729" s="49">
        <f t="shared" si="406"/>
        <v>0</v>
      </c>
      <c r="AW729" s="49">
        <f t="shared" si="407"/>
        <v>0</v>
      </c>
      <c r="AX729" s="49">
        <f t="shared" si="408"/>
        <v>0</v>
      </c>
      <c r="AY729" s="49">
        <f t="shared" si="409"/>
        <v>2839.8736999717489</v>
      </c>
      <c r="AZ729" s="49">
        <f t="shared" si="410"/>
        <v>0</v>
      </c>
      <c r="BA729" s="49">
        <f t="shared" si="411"/>
        <v>0</v>
      </c>
      <c r="BB729" s="49">
        <f t="shared" si="412"/>
        <v>0</v>
      </c>
      <c r="BC729" s="49">
        <f t="shared" si="413"/>
        <v>0</v>
      </c>
      <c r="BD729" s="49">
        <f t="shared" si="414"/>
        <v>0</v>
      </c>
      <c r="BE729" s="49">
        <f t="shared" si="415"/>
        <v>2079.9701539165503</v>
      </c>
      <c r="BF729" s="49">
        <f t="shared" si="416"/>
        <v>2110.807581674042</v>
      </c>
      <c r="BG729" s="49">
        <f t="shared" si="417"/>
        <v>3007.756309185278</v>
      </c>
      <c r="BH729" s="73">
        <f t="shared" si="418"/>
        <v>10038.407744747619</v>
      </c>
      <c r="BI729" s="49">
        <f>VLOOKUP(A729,'1_12'!B:Q,16,0)</f>
        <v>30305.340000000011</v>
      </c>
      <c r="BJ729" s="74">
        <f t="shared" si="419"/>
        <v>-20266.932255252392</v>
      </c>
      <c r="BK729" s="50">
        <f t="shared" si="420"/>
        <v>3.9749051018857619E-3</v>
      </c>
    </row>
    <row r="730" spans="1:63" x14ac:dyDescent="0.3">
      <c r="A730" s="79" t="s">
        <v>998</v>
      </c>
      <c r="B730" s="79" t="s">
        <v>999</v>
      </c>
      <c r="C730" s="79">
        <f>VLOOKUP(B730,Площадь!D:E,2,0)</f>
        <v>32</v>
      </c>
      <c r="D730" s="97"/>
      <c r="E730">
        <v>31</v>
      </c>
      <c r="F730">
        <v>28</v>
      </c>
      <c r="G730">
        <v>31</v>
      </c>
      <c r="H730">
        <v>30</v>
      </c>
      <c r="I730">
        <v>31</v>
      </c>
      <c r="J730">
        <v>30</v>
      </c>
      <c r="K730">
        <v>31</v>
      </c>
      <c r="L730">
        <v>31</v>
      </c>
      <c r="M730">
        <v>30</v>
      </c>
      <c r="N730">
        <v>31</v>
      </c>
      <c r="O730">
        <v>30</v>
      </c>
      <c r="P730">
        <v>31</v>
      </c>
      <c r="Q730">
        <f t="shared" si="389"/>
        <v>365</v>
      </c>
      <c r="R730" s="113">
        <f>VLOOKUP(B730,'Общие показания'!A:H,8,0)</f>
        <v>0</v>
      </c>
      <c r="S730" s="117">
        <f>VLOOKUP(B730,'Общие показания'!A:P,16,0)</f>
        <v>1.2060000000000004</v>
      </c>
      <c r="T730" s="50">
        <f t="shared" si="391"/>
        <v>0</v>
      </c>
      <c r="U730" s="50">
        <f t="shared" si="392"/>
        <v>0</v>
      </c>
      <c r="V730" s="50">
        <f t="shared" si="393"/>
        <v>0</v>
      </c>
      <c r="W730" s="50">
        <f t="shared" si="394"/>
        <v>0</v>
      </c>
      <c r="X730" s="50">
        <f t="shared" si="395"/>
        <v>0</v>
      </c>
      <c r="Y730" s="50"/>
      <c r="Z730" s="50"/>
      <c r="AA730" s="50"/>
      <c r="AB730" s="50"/>
      <c r="AC730" s="50"/>
      <c r="AD730" s="50">
        <f t="shared" si="396"/>
        <v>0.46283197035007861</v>
      </c>
      <c r="AE730" s="50">
        <f t="shared" si="397"/>
        <v>0.3234217056761875</v>
      </c>
      <c r="AF730" s="50">
        <f t="shared" si="398"/>
        <v>0.41974632397373424</v>
      </c>
      <c r="AG730" s="50">
        <f t="shared" si="390"/>
        <v>0</v>
      </c>
      <c r="AI730" s="50">
        <f t="shared" si="399"/>
        <v>0</v>
      </c>
      <c r="AJ730" s="50">
        <f t="shared" si="400"/>
        <v>0</v>
      </c>
      <c r="AK730" s="50">
        <f t="shared" si="401"/>
        <v>0</v>
      </c>
      <c r="AL730" s="50">
        <f t="shared" si="402"/>
        <v>0.21524326914190603</v>
      </c>
      <c r="AR730" s="50">
        <f t="shared" si="403"/>
        <v>0.26544749775687354</v>
      </c>
      <c r="AS730" s="50">
        <f t="shared" si="404"/>
        <v>0.28544302082163692</v>
      </c>
      <c r="AT730" s="50">
        <f t="shared" si="405"/>
        <v>0.4112501795669814</v>
      </c>
      <c r="AV730" s="49">
        <f t="shared" si="406"/>
        <v>0</v>
      </c>
      <c r="AW730" s="49">
        <f t="shared" si="407"/>
        <v>0</v>
      </c>
      <c r="AX730" s="49">
        <f t="shared" si="408"/>
        <v>0</v>
      </c>
      <c r="AY730" s="49">
        <f t="shared" si="409"/>
        <v>577.7904219537669</v>
      </c>
      <c r="AZ730" s="49">
        <f t="shared" si="410"/>
        <v>0</v>
      </c>
      <c r="BA730" s="49">
        <f t="shared" si="411"/>
        <v>0</v>
      </c>
      <c r="BB730" s="49">
        <f t="shared" si="412"/>
        <v>0</v>
      </c>
      <c r="BC730" s="49">
        <f t="shared" si="413"/>
        <v>0</v>
      </c>
      <c r="BD730" s="49">
        <f t="shared" si="414"/>
        <v>0</v>
      </c>
      <c r="BE730" s="49">
        <f t="shared" si="415"/>
        <v>1954.9642730075784</v>
      </c>
      <c r="BF730" s="49">
        <f t="shared" si="416"/>
        <v>1634.4121172217001</v>
      </c>
      <c r="BG730" s="49">
        <f t="shared" si="417"/>
        <v>2230.6937742445557</v>
      </c>
      <c r="BH730" s="73">
        <f t="shared" si="418"/>
        <v>6397.8605864276014</v>
      </c>
      <c r="BI730" s="49">
        <f>VLOOKUP(A730,'1_12'!B:Q,16,0)</f>
        <v>12369.509999999998</v>
      </c>
      <c r="BJ730" s="74">
        <f t="shared" si="419"/>
        <v>-5971.649413572397</v>
      </c>
      <c r="BK730" s="50">
        <f t="shared" si="420"/>
        <v>6.2067290814775992E-3</v>
      </c>
    </row>
    <row r="731" spans="1:63" x14ac:dyDescent="0.3">
      <c r="A731" s="79" t="s">
        <v>2597</v>
      </c>
      <c r="B731" s="79" t="s">
        <v>2598</v>
      </c>
      <c r="C731" s="79">
        <f>VLOOKUP(B731,Площадь!D:E,2,0)</f>
        <v>31.7</v>
      </c>
      <c r="D731" s="97"/>
      <c r="E731">
        <v>31</v>
      </c>
      <c r="F731">
        <v>28</v>
      </c>
      <c r="G731">
        <v>31</v>
      </c>
      <c r="H731">
        <v>30</v>
      </c>
      <c r="I731">
        <v>31</v>
      </c>
      <c r="J731">
        <v>30</v>
      </c>
      <c r="K731">
        <v>31</v>
      </c>
      <c r="L731">
        <v>31</v>
      </c>
      <c r="M731">
        <v>30</v>
      </c>
      <c r="N731">
        <v>31</v>
      </c>
      <c r="O731">
        <v>30</v>
      </c>
      <c r="P731">
        <v>31</v>
      </c>
      <c r="Q731">
        <f t="shared" si="389"/>
        <v>365</v>
      </c>
      <c r="R731" s="113">
        <f>VLOOKUP(B731,'Общие показания'!A:H,8,0)</f>
        <v>0.437</v>
      </c>
      <c r="S731" s="117">
        <f>VLOOKUP(B731,'Общие показания'!A:P,16,0)</f>
        <v>0.77299999999999969</v>
      </c>
      <c r="T731" s="50">
        <f t="shared" si="391"/>
        <v>0</v>
      </c>
      <c r="U731" s="50">
        <f t="shared" si="392"/>
        <v>0</v>
      </c>
      <c r="V731" s="50">
        <f t="shared" si="393"/>
        <v>0</v>
      </c>
      <c r="W731" s="50">
        <f t="shared" si="394"/>
        <v>0.437</v>
      </c>
      <c r="X731" s="50">
        <f t="shared" si="395"/>
        <v>0</v>
      </c>
      <c r="Y731" s="50"/>
      <c r="Z731" s="50"/>
      <c r="AA731" s="50"/>
      <c r="AB731" s="50"/>
      <c r="AC731" s="50"/>
      <c r="AD731" s="50">
        <f t="shared" si="396"/>
        <v>0.2966576393703238</v>
      </c>
      <c r="AE731" s="50">
        <f t="shared" si="397"/>
        <v>0.20730097718714158</v>
      </c>
      <c r="AF731" s="50">
        <f t="shared" si="398"/>
        <v>0.26904138344253425</v>
      </c>
      <c r="AG731" s="50">
        <f t="shared" si="390"/>
        <v>0</v>
      </c>
      <c r="AI731" s="50">
        <f t="shared" si="399"/>
        <v>0</v>
      </c>
      <c r="AJ731" s="50">
        <f t="shared" si="400"/>
        <v>0</v>
      </c>
      <c r="AK731" s="50">
        <f t="shared" si="401"/>
        <v>0</v>
      </c>
      <c r="AL731" s="50">
        <f t="shared" si="402"/>
        <v>0.21322536349370066</v>
      </c>
      <c r="AR731" s="50">
        <f t="shared" si="403"/>
        <v>0.26295892746540284</v>
      </c>
      <c r="AS731" s="50">
        <f t="shared" si="404"/>
        <v>0.28276699250143406</v>
      </c>
      <c r="AT731" s="50">
        <f t="shared" si="405"/>
        <v>0.40739470913354092</v>
      </c>
      <c r="AV731" s="49">
        <f t="shared" si="406"/>
        <v>0</v>
      </c>
      <c r="AW731" s="49">
        <f t="shared" si="407"/>
        <v>0</v>
      </c>
      <c r="AX731" s="49">
        <f t="shared" si="408"/>
        <v>0</v>
      </c>
      <c r="AY731" s="49">
        <f t="shared" si="409"/>
        <v>1745.4389567479502</v>
      </c>
      <c r="AZ731" s="49">
        <f t="shared" si="410"/>
        <v>0</v>
      </c>
      <c r="BA731" s="49">
        <f t="shared" si="411"/>
        <v>0</v>
      </c>
      <c r="BB731" s="49">
        <f t="shared" si="412"/>
        <v>0</v>
      </c>
      <c r="BC731" s="49">
        <f t="shared" si="413"/>
        <v>0</v>
      </c>
      <c r="BD731" s="49">
        <f t="shared" si="414"/>
        <v>0</v>
      </c>
      <c r="BE731" s="49">
        <f t="shared" si="415"/>
        <v>1502.2123273511513</v>
      </c>
      <c r="BF731" s="49">
        <f t="shared" si="416"/>
        <v>1315.5188551132248</v>
      </c>
      <c r="BG731" s="49">
        <f t="shared" si="417"/>
        <v>1815.7979894675132</v>
      </c>
      <c r="BH731" s="73">
        <f t="shared" si="418"/>
        <v>6378.9681286798404</v>
      </c>
      <c r="BI731" s="49">
        <f>VLOOKUP(A731,'1_12'!B:Q,16,0)</f>
        <v>12253.59</v>
      </c>
      <c r="BJ731" s="74">
        <f t="shared" si="419"/>
        <v>-5874.6218713201597</v>
      </c>
      <c r="BK731" s="50">
        <f t="shared" si="420"/>
        <v>6.2469663317404793E-3</v>
      </c>
    </row>
    <row r="732" spans="1:63" x14ac:dyDescent="0.3">
      <c r="A732" s="79" t="s">
        <v>1175</v>
      </c>
      <c r="B732" s="79" t="s">
        <v>1176</v>
      </c>
      <c r="C732" s="79">
        <f>VLOOKUP(B732,Площадь!D:E,2,0)</f>
        <v>39.1</v>
      </c>
      <c r="D732" s="97"/>
      <c r="E732">
        <v>31</v>
      </c>
      <c r="F732">
        <v>28</v>
      </c>
      <c r="G732">
        <v>31</v>
      </c>
      <c r="H732">
        <v>30</v>
      </c>
      <c r="I732">
        <v>31</v>
      </c>
      <c r="J732">
        <v>30</v>
      </c>
      <c r="K732">
        <v>31</v>
      </c>
      <c r="L732">
        <v>31</v>
      </c>
      <c r="M732">
        <v>30</v>
      </c>
      <c r="N732">
        <v>31</v>
      </c>
      <c r="O732">
        <v>30</v>
      </c>
      <c r="P732">
        <v>31</v>
      </c>
      <c r="Q732">
        <f t="shared" si="389"/>
        <v>365</v>
      </c>
      <c r="R732" s="113">
        <f>VLOOKUP(B732,'Общие показания'!A:H,8,0)</f>
        <v>0.26461685104773519</v>
      </c>
      <c r="S732" s="117">
        <f>VLOOKUP(B732,'Общие показания'!A:P,16,0)</f>
        <v>0.62238314895226532</v>
      </c>
      <c r="T732" s="50">
        <f t="shared" si="391"/>
        <v>0</v>
      </c>
      <c r="U732" s="50">
        <f t="shared" si="392"/>
        <v>0</v>
      </c>
      <c r="V732" s="50">
        <f t="shared" si="393"/>
        <v>0</v>
      </c>
      <c r="W732" s="50">
        <f t="shared" si="394"/>
        <v>0.26461685104773519</v>
      </c>
      <c r="X732" s="50">
        <f t="shared" si="395"/>
        <v>0</v>
      </c>
      <c r="Y732" s="50"/>
      <c r="Z732" s="50"/>
      <c r="AA732" s="50"/>
      <c r="AB732" s="50"/>
      <c r="AC732" s="50"/>
      <c r="AD732" s="50">
        <f t="shared" si="396"/>
        <v>0.2388547422406827</v>
      </c>
      <c r="AE732" s="50">
        <f t="shared" si="397"/>
        <v>0.16690897149109307</v>
      </c>
      <c r="AF732" s="50">
        <f t="shared" si="398"/>
        <v>0.21661943522048951</v>
      </c>
      <c r="AG732" s="50">
        <f t="shared" si="390"/>
        <v>0</v>
      </c>
      <c r="AI732" s="50">
        <f t="shared" si="399"/>
        <v>0</v>
      </c>
      <c r="AJ732" s="50">
        <f t="shared" si="400"/>
        <v>0</v>
      </c>
      <c r="AK732" s="50">
        <f t="shared" si="401"/>
        <v>0</v>
      </c>
      <c r="AL732" s="50">
        <f t="shared" si="402"/>
        <v>0.26300036948276645</v>
      </c>
      <c r="AR732" s="50">
        <f t="shared" si="403"/>
        <v>0.32434366132167985</v>
      </c>
      <c r="AS732" s="50">
        <f t="shared" si="404"/>
        <v>0.34877569106643763</v>
      </c>
      <c r="AT732" s="50">
        <f t="shared" si="405"/>
        <v>0.50249631315840537</v>
      </c>
      <c r="AV732" s="49">
        <f t="shared" si="406"/>
        <v>0</v>
      </c>
      <c r="AW732" s="49">
        <f t="shared" si="407"/>
        <v>0</v>
      </c>
      <c r="AX732" s="49">
        <f t="shared" si="408"/>
        <v>0</v>
      </c>
      <c r="AY732" s="49">
        <f t="shared" si="409"/>
        <v>1416.3145621032575</v>
      </c>
      <c r="AZ732" s="49">
        <f t="shared" si="410"/>
        <v>0</v>
      </c>
      <c r="BA732" s="49">
        <f t="shared" si="411"/>
        <v>0</v>
      </c>
      <c r="BB732" s="49">
        <f t="shared" si="412"/>
        <v>0</v>
      </c>
      <c r="BC732" s="49">
        <f t="shared" si="413"/>
        <v>0</v>
      </c>
      <c r="BD732" s="49">
        <f t="shared" si="414"/>
        <v>0</v>
      </c>
      <c r="BE732" s="49">
        <f t="shared" si="415"/>
        <v>1511.8272665866634</v>
      </c>
      <c r="BF732" s="49">
        <f t="shared" si="416"/>
        <v>1384.2832807829329</v>
      </c>
      <c r="BG732" s="49">
        <f t="shared" si="417"/>
        <v>1930.3655503183704</v>
      </c>
      <c r="BH732" s="73">
        <f t="shared" si="418"/>
        <v>6242.7906597912242</v>
      </c>
      <c r="BI732" s="49">
        <f>VLOOKUP(A732,'1_12'!B:Q,16,0)</f>
        <v>15114.06</v>
      </c>
      <c r="BJ732" s="74">
        <f t="shared" si="419"/>
        <v>-8871.2693402087752</v>
      </c>
      <c r="BK732" s="50">
        <f t="shared" si="420"/>
        <v>4.9565559143846753E-3</v>
      </c>
    </row>
    <row r="733" spans="1:63" x14ac:dyDescent="0.3">
      <c r="A733" s="79" t="s">
        <v>819</v>
      </c>
      <c r="B733" s="79" t="s">
        <v>820</v>
      </c>
      <c r="C733" s="79">
        <f>VLOOKUP(B733,Площадь!D:E,2,0)</f>
        <v>61.7</v>
      </c>
      <c r="D733" s="97"/>
      <c r="E733">
        <v>31</v>
      </c>
      <c r="F733">
        <v>28</v>
      </c>
      <c r="G733">
        <v>31</v>
      </c>
      <c r="H733">
        <v>30</v>
      </c>
      <c r="I733">
        <v>31</v>
      </c>
      <c r="J733">
        <v>30</v>
      </c>
      <c r="K733">
        <v>31</v>
      </c>
      <c r="L733">
        <v>31</v>
      </c>
      <c r="M733">
        <v>30</v>
      </c>
      <c r="N733">
        <v>31</v>
      </c>
      <c r="O733">
        <v>30</v>
      </c>
      <c r="P733">
        <v>31</v>
      </c>
      <c r="Q733">
        <f t="shared" si="389"/>
        <v>365</v>
      </c>
      <c r="R733" s="113">
        <f>VLOOKUP(B733,'Общие показания'!A:H,8,0)</f>
        <v>1.0009999999999999</v>
      </c>
      <c r="S733" s="117">
        <f>VLOOKUP(B733,'Общие показания'!A:P,16,0)</f>
        <v>0.27499999999999947</v>
      </c>
      <c r="T733" s="50">
        <f t="shared" si="391"/>
        <v>0</v>
      </c>
      <c r="U733" s="50">
        <f t="shared" si="392"/>
        <v>0</v>
      </c>
      <c r="V733" s="50">
        <f t="shared" si="393"/>
        <v>0</v>
      </c>
      <c r="W733" s="50">
        <f t="shared" si="394"/>
        <v>1.0009999999999999</v>
      </c>
      <c r="X733" s="50">
        <f t="shared" si="395"/>
        <v>0</v>
      </c>
      <c r="Y733" s="50"/>
      <c r="Z733" s="50"/>
      <c r="AA733" s="50"/>
      <c r="AB733" s="50"/>
      <c r="AC733" s="50"/>
      <c r="AD733" s="50">
        <f t="shared" si="396"/>
        <v>0.10553797002178386</v>
      </c>
      <c r="AE733" s="50">
        <f t="shared" si="397"/>
        <v>7.3748730564636281E-2</v>
      </c>
      <c r="AF733" s="50">
        <f t="shared" si="398"/>
        <v>9.5713299413579311E-2</v>
      </c>
      <c r="AG733" s="50">
        <f t="shared" si="390"/>
        <v>0</v>
      </c>
      <c r="AI733" s="50">
        <f t="shared" si="399"/>
        <v>0</v>
      </c>
      <c r="AJ733" s="50">
        <f t="shared" si="400"/>
        <v>0</v>
      </c>
      <c r="AK733" s="50">
        <f t="shared" si="401"/>
        <v>0</v>
      </c>
      <c r="AL733" s="50">
        <f t="shared" si="402"/>
        <v>0.41501592831423756</v>
      </c>
      <c r="AR733" s="50">
        <f t="shared" si="403"/>
        <v>0.51181595661247181</v>
      </c>
      <c r="AS733" s="50">
        <f t="shared" si="404"/>
        <v>0.55036982452171868</v>
      </c>
      <c r="AT733" s="50">
        <f t="shared" si="405"/>
        <v>0.79294175247758603</v>
      </c>
      <c r="AV733" s="49">
        <f t="shared" si="406"/>
        <v>0</v>
      </c>
      <c r="AW733" s="49">
        <f t="shared" si="407"/>
        <v>0</v>
      </c>
      <c r="AX733" s="49">
        <f t="shared" si="408"/>
        <v>0</v>
      </c>
      <c r="AY733" s="49">
        <f t="shared" si="409"/>
        <v>3801.0965173296067</v>
      </c>
      <c r="AZ733" s="49">
        <f t="shared" si="410"/>
        <v>0</v>
      </c>
      <c r="BA733" s="49">
        <f t="shared" si="411"/>
        <v>0</v>
      </c>
      <c r="BB733" s="49">
        <f t="shared" si="412"/>
        <v>0</v>
      </c>
      <c r="BC733" s="49">
        <f t="shared" si="413"/>
        <v>0</v>
      </c>
      <c r="BD733" s="49">
        <f t="shared" si="414"/>
        <v>0</v>
      </c>
      <c r="BE733" s="49">
        <f t="shared" si="415"/>
        <v>1657.2001864999306</v>
      </c>
      <c r="BF733" s="49">
        <f t="shared" si="416"/>
        <v>1675.3588845316078</v>
      </c>
      <c r="BG733" s="49">
        <f t="shared" si="417"/>
        <v>2385.4700750945685</v>
      </c>
      <c r="BH733" s="73">
        <f t="shared" si="418"/>
        <v>9519.1256634557139</v>
      </c>
      <c r="BI733" s="49">
        <f>VLOOKUP(A733,'1_12'!B:Q,16,0)</f>
        <v>23850</v>
      </c>
      <c r="BJ733" s="74">
        <f t="shared" si="419"/>
        <v>-14330.874336544286</v>
      </c>
      <c r="BK733" s="50">
        <f t="shared" si="420"/>
        <v>4.7894968421475061E-3</v>
      </c>
    </row>
    <row r="734" spans="1:63" x14ac:dyDescent="0.3">
      <c r="A734" s="79" t="s">
        <v>2003</v>
      </c>
      <c r="B734" s="79" t="s">
        <v>2004</v>
      </c>
      <c r="C734" s="79">
        <f>VLOOKUP(B734,Площадь!D:E,2,0)</f>
        <v>32.5</v>
      </c>
      <c r="D734" s="97"/>
      <c r="E734">
        <v>31</v>
      </c>
      <c r="F734">
        <v>28</v>
      </c>
      <c r="G734">
        <v>31</v>
      </c>
      <c r="H734">
        <v>30</v>
      </c>
      <c r="I734">
        <v>31</v>
      </c>
      <c r="J734">
        <v>30</v>
      </c>
      <c r="K734">
        <v>31</v>
      </c>
      <c r="L734">
        <v>31</v>
      </c>
      <c r="M734">
        <v>30</v>
      </c>
      <c r="N734">
        <v>31</v>
      </c>
      <c r="O734">
        <v>30</v>
      </c>
      <c r="P734">
        <v>31</v>
      </c>
      <c r="Q734">
        <f t="shared" si="389"/>
        <v>365</v>
      </c>
      <c r="R734" s="113">
        <f>VLOOKUP(B734,'Общие показания'!A:H,8,0)</f>
        <v>0.21995006800642947</v>
      </c>
      <c r="S734" s="117">
        <f>VLOOKUP(B734,'Общие показания'!A:P,16,0)</f>
        <v>3.7680499319935707</v>
      </c>
      <c r="T734" s="50">
        <f t="shared" si="391"/>
        <v>0</v>
      </c>
      <c r="U734" s="50">
        <f t="shared" si="392"/>
        <v>0</v>
      </c>
      <c r="V734" s="50">
        <f t="shared" si="393"/>
        <v>0</v>
      </c>
      <c r="W734" s="50">
        <f t="shared" si="394"/>
        <v>0.21995006800642947</v>
      </c>
      <c r="X734" s="50">
        <f t="shared" si="395"/>
        <v>0</v>
      </c>
      <c r="Y734" s="50"/>
      <c r="Z734" s="50"/>
      <c r="AA734" s="50"/>
      <c r="AB734" s="50"/>
      <c r="AC734" s="50"/>
      <c r="AD734" s="50">
        <f t="shared" si="396"/>
        <v>1.4460812391393563</v>
      </c>
      <c r="AE734" s="50">
        <f t="shared" si="397"/>
        <v>1.0105050879588744</v>
      </c>
      <c r="AF734" s="50">
        <f t="shared" si="398"/>
        <v>1.3114636048953399</v>
      </c>
      <c r="AG734" s="50">
        <f t="shared" si="390"/>
        <v>0</v>
      </c>
      <c r="AI734" s="50">
        <f t="shared" si="399"/>
        <v>0</v>
      </c>
      <c r="AJ734" s="50">
        <f t="shared" si="400"/>
        <v>0</v>
      </c>
      <c r="AK734" s="50">
        <f t="shared" si="401"/>
        <v>0</v>
      </c>
      <c r="AL734" s="50">
        <f t="shared" si="402"/>
        <v>0.21860644522224831</v>
      </c>
      <c r="AR734" s="50">
        <f t="shared" si="403"/>
        <v>0.2695951149093247</v>
      </c>
      <c r="AS734" s="50">
        <f t="shared" si="404"/>
        <v>0.28990306802197502</v>
      </c>
      <c r="AT734" s="50">
        <f t="shared" si="405"/>
        <v>0.41767596362271547</v>
      </c>
      <c r="AV734" s="49">
        <f t="shared" si="406"/>
        <v>0</v>
      </c>
      <c r="AW734" s="49">
        <f t="shared" si="407"/>
        <v>0</v>
      </c>
      <c r="AX734" s="49">
        <f t="shared" si="408"/>
        <v>0</v>
      </c>
      <c r="AY734" s="49">
        <f t="shared" si="409"/>
        <v>1177.2435618505335</v>
      </c>
      <c r="AZ734" s="49">
        <f t="shared" si="410"/>
        <v>0</v>
      </c>
      <c r="BA734" s="49">
        <f t="shared" si="411"/>
        <v>0</v>
      </c>
      <c r="BB734" s="49">
        <f t="shared" si="412"/>
        <v>0</v>
      </c>
      <c r="BC734" s="49">
        <f t="shared" si="413"/>
        <v>0</v>
      </c>
      <c r="BD734" s="49">
        <f t="shared" si="414"/>
        <v>0</v>
      </c>
      <c r="BE734" s="49">
        <f t="shared" si="415"/>
        <v>4605.4929777541174</v>
      </c>
      <c r="BF734" s="49">
        <f t="shared" si="416"/>
        <v>3490.7636375887528</v>
      </c>
      <c r="BG734" s="49">
        <f t="shared" si="417"/>
        <v>4641.6330921471272</v>
      </c>
      <c r="BH734" s="73">
        <f t="shared" si="418"/>
        <v>13915.133269340531</v>
      </c>
      <c r="BI734" s="49">
        <f>VLOOKUP(A734,'1_12'!B:Q,16,0)</f>
        <v>12562.829999999998</v>
      </c>
      <c r="BJ734" s="74">
        <f t="shared" si="419"/>
        <v>1352.303269340533</v>
      </c>
      <c r="BK734" s="50">
        <f t="shared" si="420"/>
        <v>1.3291745107118625E-2</v>
      </c>
    </row>
    <row r="735" spans="1:63" x14ac:dyDescent="0.3">
      <c r="A735" s="79" t="s">
        <v>2462</v>
      </c>
      <c r="B735" s="79" t="s">
        <v>2463</v>
      </c>
      <c r="C735" s="79">
        <f>VLOOKUP(B735,Площадь!D:E,2,0)</f>
        <v>33.6</v>
      </c>
      <c r="D735" s="97"/>
      <c r="E735">
        <v>31</v>
      </c>
      <c r="F735">
        <v>28</v>
      </c>
      <c r="G735">
        <v>31</v>
      </c>
      <c r="H735">
        <v>30</v>
      </c>
      <c r="I735">
        <v>31</v>
      </c>
      <c r="J735">
        <v>30</v>
      </c>
      <c r="K735">
        <v>31</v>
      </c>
      <c r="L735">
        <v>31</v>
      </c>
      <c r="M735">
        <v>30</v>
      </c>
      <c r="N735">
        <v>31</v>
      </c>
      <c r="O735">
        <v>30</v>
      </c>
      <c r="P735">
        <v>31</v>
      </c>
      <c r="Q735">
        <f t="shared" si="389"/>
        <v>365</v>
      </c>
      <c r="R735" s="113">
        <f>VLOOKUP(B735,'Общие показания'!A:H,8,0)</f>
        <v>0.2273945318466471</v>
      </c>
      <c r="S735" s="117">
        <f>VLOOKUP(B735,'Общие показания'!A:P,16,0)</f>
        <v>0</v>
      </c>
      <c r="T735" s="50">
        <f t="shared" si="391"/>
        <v>0</v>
      </c>
      <c r="U735" s="50">
        <f t="shared" si="392"/>
        <v>0</v>
      </c>
      <c r="V735" s="50">
        <f t="shared" si="393"/>
        <v>0</v>
      </c>
      <c r="W735" s="50">
        <f t="shared" si="394"/>
        <v>0.2273945318466471</v>
      </c>
      <c r="X735" s="50">
        <f t="shared" si="395"/>
        <v>0</v>
      </c>
      <c r="Y735" s="50"/>
      <c r="Z735" s="50"/>
      <c r="AA735" s="50"/>
      <c r="AB735" s="50"/>
      <c r="AC735" s="50"/>
      <c r="AD735" s="50">
        <f t="shared" si="396"/>
        <v>0</v>
      </c>
      <c r="AE735" s="50">
        <f t="shared" si="397"/>
        <v>0</v>
      </c>
      <c r="AF735" s="50">
        <f t="shared" si="398"/>
        <v>0</v>
      </c>
      <c r="AG735" s="50">
        <f t="shared" si="390"/>
        <v>0</v>
      </c>
      <c r="AI735" s="50">
        <f t="shared" si="399"/>
        <v>0</v>
      </c>
      <c r="AJ735" s="50">
        <f t="shared" si="400"/>
        <v>0</v>
      </c>
      <c r="AK735" s="50">
        <f t="shared" si="401"/>
        <v>0</v>
      </c>
      <c r="AL735" s="50">
        <f t="shared" si="402"/>
        <v>0.22600543259900133</v>
      </c>
      <c r="AR735" s="50">
        <f t="shared" si="403"/>
        <v>0.2787198726447172</v>
      </c>
      <c r="AS735" s="50">
        <f t="shared" si="404"/>
        <v>0.29971517186271879</v>
      </c>
      <c r="AT735" s="50">
        <f t="shared" si="405"/>
        <v>0.4318126885453305</v>
      </c>
      <c r="AV735" s="49">
        <f t="shared" si="406"/>
        <v>0</v>
      </c>
      <c r="AW735" s="49">
        <f t="shared" si="407"/>
        <v>0</v>
      </c>
      <c r="AX735" s="49">
        <f t="shared" si="408"/>
        <v>0</v>
      </c>
      <c r="AY735" s="49">
        <f t="shared" si="409"/>
        <v>1217.088728559321</v>
      </c>
      <c r="AZ735" s="49">
        <f t="shared" si="410"/>
        <v>0</v>
      </c>
      <c r="BA735" s="49">
        <f t="shared" si="411"/>
        <v>0</v>
      </c>
      <c r="BB735" s="49">
        <f t="shared" si="412"/>
        <v>0</v>
      </c>
      <c r="BC735" s="49">
        <f t="shared" si="413"/>
        <v>0</v>
      </c>
      <c r="BD735" s="49">
        <f t="shared" si="414"/>
        <v>0</v>
      </c>
      <c r="BE735" s="49">
        <f t="shared" si="415"/>
        <v>748.18447733257312</v>
      </c>
      <c r="BF735" s="49">
        <f t="shared" si="416"/>
        <v>804.54341874140789</v>
      </c>
      <c r="BG735" s="49">
        <f t="shared" si="417"/>
        <v>1159.1407086235433</v>
      </c>
      <c r="BH735" s="73">
        <f t="shared" si="418"/>
        <v>3928.9573332568452</v>
      </c>
      <c r="BI735" s="49">
        <f>VLOOKUP(A735,'1_12'!B:Q,16,0)</f>
        <v>12987.990000000002</v>
      </c>
      <c r="BJ735" s="74">
        <f t="shared" si="419"/>
        <v>-9059.0326667431564</v>
      </c>
      <c r="BK735" s="50">
        <f t="shared" si="420"/>
        <v>3.6300786148274178E-3</v>
      </c>
    </row>
    <row r="736" spans="1:63" x14ac:dyDescent="0.3">
      <c r="A736" s="79" t="s">
        <v>2009</v>
      </c>
      <c r="B736" s="79" t="s">
        <v>2010</v>
      </c>
      <c r="C736" s="79">
        <f>VLOOKUP(B736,Площадь!D:E,2,0)</f>
        <v>60.6</v>
      </c>
      <c r="D736" s="97"/>
      <c r="E736">
        <v>31</v>
      </c>
      <c r="F736">
        <v>28</v>
      </c>
      <c r="G736">
        <v>31</v>
      </c>
      <c r="H736">
        <v>30</v>
      </c>
      <c r="I736">
        <v>31</v>
      </c>
      <c r="J736">
        <v>30</v>
      </c>
      <c r="K736">
        <v>31</v>
      </c>
      <c r="L736">
        <v>31</v>
      </c>
      <c r="M736">
        <v>30</v>
      </c>
      <c r="N736">
        <v>31</v>
      </c>
      <c r="O736">
        <v>30</v>
      </c>
      <c r="P736">
        <v>31</v>
      </c>
      <c r="Q736">
        <f t="shared" si="389"/>
        <v>365</v>
      </c>
      <c r="R736" s="113">
        <f>VLOOKUP(B736,'Общие показания'!A:H,8,0)</f>
        <v>0</v>
      </c>
      <c r="S736" s="117">
        <f>VLOOKUP(B736,'Общие показания'!A:P,16,0)</f>
        <v>1.7530000000000001</v>
      </c>
      <c r="T736" s="50">
        <f t="shared" si="391"/>
        <v>0</v>
      </c>
      <c r="U736" s="50">
        <f t="shared" si="392"/>
        <v>0</v>
      </c>
      <c r="V736" s="50">
        <f t="shared" si="393"/>
        <v>0</v>
      </c>
      <c r="W736" s="50">
        <f t="shared" si="394"/>
        <v>0</v>
      </c>
      <c r="X736" s="50">
        <f t="shared" si="395"/>
        <v>0</v>
      </c>
      <c r="Y736" s="50"/>
      <c r="Z736" s="50"/>
      <c r="AA736" s="50"/>
      <c r="AB736" s="50"/>
      <c r="AC736" s="50"/>
      <c r="AD736" s="50">
        <f t="shared" si="396"/>
        <v>0.67275658708431807</v>
      </c>
      <c r="AE736" s="50">
        <f t="shared" si="397"/>
        <v>0.47011463519930058</v>
      </c>
      <c r="AF736" s="50">
        <f t="shared" si="398"/>
        <v>0.6101287777163813</v>
      </c>
      <c r="AG736" s="50">
        <f t="shared" si="390"/>
        <v>0</v>
      </c>
      <c r="AI736" s="50">
        <f t="shared" si="399"/>
        <v>0</v>
      </c>
      <c r="AJ736" s="50">
        <f t="shared" si="400"/>
        <v>0</v>
      </c>
      <c r="AK736" s="50">
        <f t="shared" si="401"/>
        <v>0</v>
      </c>
      <c r="AL736" s="50">
        <f t="shared" si="402"/>
        <v>0.40761694093748457</v>
      </c>
      <c r="AR736" s="50">
        <f t="shared" si="403"/>
        <v>0.50269119887707925</v>
      </c>
      <c r="AS736" s="50">
        <f t="shared" si="404"/>
        <v>0.54055772068097496</v>
      </c>
      <c r="AT736" s="50">
        <f t="shared" si="405"/>
        <v>0.77880502755497105</v>
      </c>
      <c r="AV736" s="49">
        <f t="shared" si="406"/>
        <v>0</v>
      </c>
      <c r="AW736" s="49">
        <f t="shared" si="407"/>
        <v>0</v>
      </c>
      <c r="AX736" s="49">
        <f t="shared" si="408"/>
        <v>0</v>
      </c>
      <c r="AY736" s="49">
        <f t="shared" si="409"/>
        <v>1094.1906115749462</v>
      </c>
      <c r="AZ736" s="49">
        <f t="shared" si="410"/>
        <v>0</v>
      </c>
      <c r="BA736" s="49">
        <f t="shared" si="411"/>
        <v>0</v>
      </c>
      <c r="BB736" s="49">
        <f t="shared" si="412"/>
        <v>0</v>
      </c>
      <c r="BC736" s="49">
        <f t="shared" si="413"/>
        <v>0</v>
      </c>
      <c r="BD736" s="49">
        <f t="shared" si="414"/>
        <v>0</v>
      </c>
      <c r="BE736" s="49">
        <f t="shared" si="415"/>
        <v>3155.3250187233371</v>
      </c>
      <c r="BF736" s="49">
        <f t="shared" si="416"/>
        <v>2713.0084452307765</v>
      </c>
      <c r="BG736" s="49">
        <f t="shared" si="417"/>
        <v>3728.3983495182079</v>
      </c>
      <c r="BH736" s="73">
        <f t="shared" si="418"/>
        <v>10690.922425047267</v>
      </c>
      <c r="BI736" s="49">
        <f>VLOOKUP(A736,'1_12'!B:Q,16,0)</f>
        <v>23424.840000000004</v>
      </c>
      <c r="BJ736" s="74">
        <f t="shared" si="419"/>
        <v>-12733.917574952737</v>
      </c>
      <c r="BK736" s="50">
        <f t="shared" si="420"/>
        <v>5.4767201430837593E-3</v>
      </c>
    </row>
    <row r="737" spans="1:63" x14ac:dyDescent="0.3">
      <c r="A737" s="79" t="s">
        <v>2648</v>
      </c>
      <c r="B737" s="79" t="s">
        <v>2649</v>
      </c>
      <c r="C737" s="79">
        <f>VLOOKUP(B737,Площадь!D:E,2,0)</f>
        <v>39.299999999999997</v>
      </c>
      <c r="D737" s="97"/>
      <c r="E737">
        <v>31</v>
      </c>
      <c r="F737">
        <v>28</v>
      </c>
      <c r="G737">
        <v>31</v>
      </c>
      <c r="H737">
        <v>30</v>
      </c>
      <c r="I737">
        <v>31</v>
      </c>
      <c r="J737">
        <v>30</v>
      </c>
      <c r="K737">
        <v>31</v>
      </c>
      <c r="L737">
        <v>31</v>
      </c>
      <c r="M737">
        <v>30</v>
      </c>
      <c r="N737">
        <v>31</v>
      </c>
      <c r="O737">
        <v>30</v>
      </c>
      <c r="P737">
        <v>31</v>
      </c>
      <c r="Q737">
        <f t="shared" si="389"/>
        <v>365</v>
      </c>
      <c r="R737" s="113">
        <f>VLOOKUP(B737,'Общие показания'!A:H,8,0)</f>
        <v>0.26597038992777472</v>
      </c>
      <c r="S737" s="117">
        <f>VLOOKUP(B737,'Общие показания'!A:P,16,0)</f>
        <v>1.9010296100722268</v>
      </c>
      <c r="T737" s="50">
        <f t="shared" si="391"/>
        <v>0</v>
      </c>
      <c r="U737" s="50">
        <f t="shared" si="392"/>
        <v>0</v>
      </c>
      <c r="V737" s="50">
        <f t="shared" si="393"/>
        <v>0</v>
      </c>
      <c r="W737" s="50">
        <f t="shared" si="394"/>
        <v>0.26597038992777472</v>
      </c>
      <c r="X737" s="50">
        <f t="shared" si="395"/>
        <v>0</v>
      </c>
      <c r="Y737" s="50"/>
      <c r="Z737" s="50"/>
      <c r="AA737" s="50"/>
      <c r="AB737" s="50"/>
      <c r="AC737" s="50"/>
      <c r="AD737" s="50">
        <f t="shared" si="396"/>
        <v>0.72956656726664193</v>
      </c>
      <c r="AE737" s="50">
        <f t="shared" si="397"/>
        <v>0.50981280184950006</v>
      </c>
      <c r="AF737" s="50">
        <f t="shared" si="398"/>
        <v>0.66165024095608482</v>
      </c>
      <c r="AG737" s="50">
        <f t="shared" si="390"/>
        <v>0</v>
      </c>
      <c r="AI737" s="50">
        <f t="shared" si="399"/>
        <v>0</v>
      </c>
      <c r="AJ737" s="50">
        <f t="shared" si="400"/>
        <v>0</v>
      </c>
      <c r="AK737" s="50">
        <f t="shared" si="401"/>
        <v>0</v>
      </c>
      <c r="AL737" s="50">
        <f t="shared" si="402"/>
        <v>0.26434563991490334</v>
      </c>
      <c r="AR737" s="50">
        <f t="shared" si="403"/>
        <v>0.32600270818266031</v>
      </c>
      <c r="AS737" s="50">
        <f t="shared" si="404"/>
        <v>0.35055970994657282</v>
      </c>
      <c r="AT737" s="50">
        <f t="shared" si="405"/>
        <v>0.50506662678069902</v>
      </c>
      <c r="AV737" s="49">
        <f t="shared" si="406"/>
        <v>0</v>
      </c>
      <c r="AW737" s="49">
        <f t="shared" si="407"/>
        <v>0</v>
      </c>
      <c r="AX737" s="49">
        <f t="shared" si="408"/>
        <v>0</v>
      </c>
      <c r="AY737" s="49">
        <f t="shared" si="409"/>
        <v>1423.5591378684915</v>
      </c>
      <c r="AZ737" s="49">
        <f t="shared" si="410"/>
        <v>0</v>
      </c>
      <c r="BA737" s="49">
        <f t="shared" si="411"/>
        <v>0</v>
      </c>
      <c r="BB737" s="49">
        <f t="shared" si="412"/>
        <v>0</v>
      </c>
      <c r="BC737" s="49">
        <f t="shared" si="413"/>
        <v>0</v>
      </c>
      <c r="BD737" s="49">
        <f t="shared" si="414"/>
        <v>0</v>
      </c>
      <c r="BE737" s="49">
        <f t="shared" si="415"/>
        <v>2833.5279402450892</v>
      </c>
      <c r="BF737" s="49">
        <f t="shared" si="416"/>
        <v>2309.5495557649065</v>
      </c>
      <c r="BG737" s="49">
        <f t="shared" si="417"/>
        <v>3131.888091077913</v>
      </c>
      <c r="BH737" s="73">
        <f t="shared" si="418"/>
        <v>9698.5247249564</v>
      </c>
      <c r="BI737" s="49">
        <f>VLOOKUP(A737,'1_12'!B:Q,16,0)</f>
        <v>15191.37</v>
      </c>
      <c r="BJ737" s="74">
        <f t="shared" si="419"/>
        <v>-5492.8452750436009</v>
      </c>
      <c r="BK737" s="50">
        <f t="shared" si="420"/>
        <v>7.6610998405954988E-3</v>
      </c>
    </row>
    <row r="738" spans="1:63" x14ac:dyDescent="0.3">
      <c r="A738" s="79" t="s">
        <v>2093</v>
      </c>
      <c r="B738" s="79" t="s">
        <v>2094</v>
      </c>
      <c r="C738" s="79">
        <f>VLOOKUP(B738,Площадь!D:E,2,0)</f>
        <v>32</v>
      </c>
      <c r="D738" s="97"/>
      <c r="E738">
        <v>31</v>
      </c>
      <c r="F738">
        <v>28</v>
      </c>
      <c r="G738">
        <v>31</v>
      </c>
      <c r="H738">
        <v>30</v>
      </c>
      <c r="I738">
        <v>31</v>
      </c>
      <c r="J738">
        <v>30</v>
      </c>
      <c r="K738">
        <v>31</v>
      </c>
      <c r="L738">
        <v>31</v>
      </c>
      <c r="M738">
        <v>30</v>
      </c>
      <c r="N738">
        <v>31</v>
      </c>
      <c r="O738">
        <v>30</v>
      </c>
      <c r="P738">
        <v>31</v>
      </c>
      <c r="Q738">
        <f t="shared" si="389"/>
        <v>365</v>
      </c>
      <c r="R738" s="113">
        <f>VLOOKUP(B738,'Общие показания'!A:H,8,0)</f>
        <v>0.21656622080633056</v>
      </c>
      <c r="S738" s="117">
        <f>VLOOKUP(B738,'Общие показания'!A:P,16,0)</f>
        <v>1.0024337791936695</v>
      </c>
      <c r="T738" s="50">
        <f t="shared" si="391"/>
        <v>0</v>
      </c>
      <c r="U738" s="50">
        <f t="shared" si="392"/>
        <v>0</v>
      </c>
      <c r="V738" s="50">
        <f t="shared" si="393"/>
        <v>0</v>
      </c>
      <c r="W738" s="50">
        <f t="shared" si="394"/>
        <v>0.21656622080633056</v>
      </c>
      <c r="X738" s="50">
        <f t="shared" si="395"/>
        <v>0</v>
      </c>
      <c r="Y738" s="50"/>
      <c r="Z738" s="50"/>
      <c r="AA738" s="50"/>
      <c r="AB738" s="50"/>
      <c r="AC738" s="50"/>
      <c r="AD738" s="50">
        <f t="shared" si="396"/>
        <v>0.38470845868132797</v>
      </c>
      <c r="AE738" s="50">
        <f t="shared" si="397"/>
        <v>0.26882988614779701</v>
      </c>
      <c r="AF738" s="50">
        <f t="shared" si="398"/>
        <v>0.34889543436454445</v>
      </c>
      <c r="AG738" s="50">
        <f t="shared" si="390"/>
        <v>0</v>
      </c>
      <c r="AI738" s="50">
        <f t="shared" si="399"/>
        <v>0</v>
      </c>
      <c r="AJ738" s="50">
        <f t="shared" si="400"/>
        <v>0</v>
      </c>
      <c r="AK738" s="50">
        <f t="shared" si="401"/>
        <v>0</v>
      </c>
      <c r="AL738" s="50">
        <f t="shared" si="402"/>
        <v>0.21524326914190603</v>
      </c>
      <c r="AR738" s="50">
        <f t="shared" si="403"/>
        <v>0.26544749775687354</v>
      </c>
      <c r="AS738" s="50">
        <f t="shared" si="404"/>
        <v>0.28544302082163692</v>
      </c>
      <c r="AT738" s="50">
        <f t="shared" si="405"/>
        <v>0.4112501795669814</v>
      </c>
      <c r="AV738" s="49">
        <f t="shared" si="406"/>
        <v>0</v>
      </c>
      <c r="AW738" s="49">
        <f t="shared" si="407"/>
        <v>0</v>
      </c>
      <c r="AX738" s="49">
        <f t="shared" si="408"/>
        <v>0</v>
      </c>
      <c r="AY738" s="49">
        <f t="shared" si="409"/>
        <v>1159.1321224374485</v>
      </c>
      <c r="AZ738" s="49">
        <f t="shared" si="410"/>
        <v>0</v>
      </c>
      <c r="BA738" s="49">
        <f t="shared" si="411"/>
        <v>0</v>
      </c>
      <c r="BB738" s="49">
        <f t="shared" si="412"/>
        <v>0</v>
      </c>
      <c r="BC738" s="49">
        <f t="shared" si="413"/>
        <v>0</v>
      </c>
      <c r="BD738" s="49">
        <f t="shared" si="414"/>
        <v>0</v>
      </c>
      <c r="BE738" s="49">
        <f t="shared" si="415"/>
        <v>1745.2526432244508</v>
      </c>
      <c r="BF738" s="49">
        <f t="shared" si="416"/>
        <v>1487.8680205524695</v>
      </c>
      <c r="BG738" s="49">
        <f t="shared" si="417"/>
        <v>2040.5044802132311</v>
      </c>
      <c r="BH738" s="73">
        <f t="shared" si="418"/>
        <v>6432.7572664275995</v>
      </c>
      <c r="BI738" s="49">
        <f>VLOOKUP(A738,'1_12'!B:Q,16,0)</f>
        <v>12369.509999999998</v>
      </c>
      <c r="BJ738" s="74">
        <f t="shared" si="419"/>
        <v>-5936.7527335723989</v>
      </c>
      <c r="BK738" s="50">
        <f t="shared" si="420"/>
        <v>6.2405832481442656E-3</v>
      </c>
    </row>
    <row r="739" spans="1:63" x14ac:dyDescent="0.3">
      <c r="A739" s="79" t="s">
        <v>1198</v>
      </c>
      <c r="B739" s="79" t="s">
        <v>1199</v>
      </c>
      <c r="C739" s="79">
        <f>VLOOKUP(B739,Площадь!D:E,2,0)</f>
        <v>31.7</v>
      </c>
      <c r="D739" s="97"/>
      <c r="E739">
        <v>31</v>
      </c>
      <c r="F739">
        <v>28</v>
      </c>
      <c r="G739">
        <v>31</v>
      </c>
      <c r="H739">
        <v>30</v>
      </c>
      <c r="I739">
        <v>31</v>
      </c>
      <c r="J739">
        <v>30</v>
      </c>
      <c r="K739">
        <v>31</v>
      </c>
      <c r="L739">
        <v>31</v>
      </c>
      <c r="M739">
        <v>30</v>
      </c>
      <c r="N739">
        <v>31</v>
      </c>
      <c r="O739">
        <v>30</v>
      </c>
      <c r="P739">
        <v>31</v>
      </c>
      <c r="Q739">
        <f t="shared" si="389"/>
        <v>365</v>
      </c>
      <c r="R739" s="113">
        <f>VLOOKUP(B739,'Общие показания'!A:H,8,0)</f>
        <v>0</v>
      </c>
      <c r="S739" s="117">
        <f>VLOOKUP(B739,'Общие показания'!A:P,16,0)</f>
        <v>3.4529999999999994</v>
      </c>
      <c r="T739" s="50">
        <f t="shared" si="391"/>
        <v>0</v>
      </c>
      <c r="U739" s="50">
        <f t="shared" si="392"/>
        <v>0</v>
      </c>
      <c r="V739" s="50">
        <f t="shared" si="393"/>
        <v>0</v>
      </c>
      <c r="W739" s="50">
        <f t="shared" si="394"/>
        <v>0</v>
      </c>
      <c r="X739" s="50">
        <f t="shared" si="395"/>
        <v>0</v>
      </c>
      <c r="Y739" s="50"/>
      <c r="Z739" s="50"/>
      <c r="AA739" s="50"/>
      <c r="AB739" s="50"/>
      <c r="AC739" s="50"/>
      <c r="AD739" s="50">
        <f t="shared" si="396"/>
        <v>1.3251731290371647</v>
      </c>
      <c r="AE739" s="50">
        <f t="shared" si="397"/>
        <v>0.92601587868978019</v>
      </c>
      <c r="AF739" s="50">
        <f t="shared" si="398"/>
        <v>1.2018109922730542</v>
      </c>
      <c r="AG739" s="50">
        <f t="shared" si="390"/>
        <v>0</v>
      </c>
      <c r="AI739" s="50">
        <f t="shared" si="399"/>
        <v>0</v>
      </c>
      <c r="AJ739" s="50">
        <f t="shared" si="400"/>
        <v>0</v>
      </c>
      <c r="AK739" s="50">
        <f t="shared" si="401"/>
        <v>0</v>
      </c>
      <c r="AL739" s="50">
        <f t="shared" si="402"/>
        <v>0.21322536349370066</v>
      </c>
      <c r="AR739" s="50">
        <f t="shared" si="403"/>
        <v>0.26295892746540284</v>
      </c>
      <c r="AS739" s="50">
        <f t="shared" si="404"/>
        <v>0.28276699250143406</v>
      </c>
      <c r="AT739" s="50">
        <f t="shared" si="405"/>
        <v>0.40739470913354092</v>
      </c>
      <c r="AV739" s="49">
        <f t="shared" si="406"/>
        <v>0</v>
      </c>
      <c r="AW739" s="49">
        <f t="shared" si="407"/>
        <v>0</v>
      </c>
      <c r="AX739" s="49">
        <f t="shared" si="408"/>
        <v>0</v>
      </c>
      <c r="AY739" s="49">
        <f t="shared" si="409"/>
        <v>572.3736367479504</v>
      </c>
      <c r="AZ739" s="49">
        <f t="shared" si="410"/>
        <v>0</v>
      </c>
      <c r="BA739" s="49">
        <f t="shared" si="411"/>
        <v>0</v>
      </c>
      <c r="BB739" s="49">
        <f t="shared" si="412"/>
        <v>0</v>
      </c>
      <c r="BC739" s="49">
        <f t="shared" si="413"/>
        <v>0</v>
      </c>
      <c r="BD739" s="49">
        <f t="shared" si="414"/>
        <v>0</v>
      </c>
      <c r="BE739" s="49">
        <f t="shared" si="415"/>
        <v>4263.1181671932318</v>
      </c>
      <c r="BF739" s="49">
        <f t="shared" si="416"/>
        <v>3244.8083881108482</v>
      </c>
      <c r="BG739" s="49">
        <f t="shared" si="417"/>
        <v>4319.6874166278085</v>
      </c>
      <c r="BH739" s="73">
        <f t="shared" si="418"/>
        <v>12399.987608679839</v>
      </c>
      <c r="BI739" s="49">
        <f>VLOOKUP(A739,'1_12'!B:Q,16,0)</f>
        <v>12253.59</v>
      </c>
      <c r="BJ739" s="74">
        <f t="shared" si="419"/>
        <v>146.39760867983932</v>
      </c>
      <c r="BK739" s="50">
        <f t="shared" si="420"/>
        <v>1.2143391147723654E-2</v>
      </c>
    </row>
    <row r="740" spans="1:63" x14ac:dyDescent="0.3">
      <c r="A740" s="79" t="s">
        <v>2097</v>
      </c>
      <c r="B740" s="79" t="s">
        <v>333</v>
      </c>
      <c r="C740" s="79">
        <f>VLOOKUP(B740,Площадь!D:E,2,0)</f>
        <v>72.599999999999994</v>
      </c>
      <c r="D740" s="97"/>
      <c r="E740">
        <v>31</v>
      </c>
      <c r="F740">
        <v>28</v>
      </c>
      <c r="G740">
        <v>31</v>
      </c>
      <c r="H740">
        <v>30</v>
      </c>
      <c r="I740">
        <v>31</v>
      </c>
      <c r="J740">
        <v>30</v>
      </c>
      <c r="K740">
        <v>31</v>
      </c>
      <c r="L740">
        <v>31</v>
      </c>
      <c r="M740">
        <v>30</v>
      </c>
      <c r="N740">
        <v>31</v>
      </c>
      <c r="O740">
        <v>14</v>
      </c>
      <c r="Q740">
        <f t="shared" si="389"/>
        <v>318</v>
      </c>
      <c r="R740" s="113">
        <f>VLOOKUP(B740,'Общие показания'!A:H,8,0)</f>
        <v>0.49133461345436241</v>
      </c>
      <c r="S740" s="117"/>
      <c r="T740" s="50">
        <f t="shared" si="391"/>
        <v>0</v>
      </c>
      <c r="U740" s="50">
        <f t="shared" si="392"/>
        <v>0</v>
      </c>
      <c r="V740" s="50">
        <f t="shared" si="393"/>
        <v>0</v>
      </c>
      <c r="W740" s="50">
        <f t="shared" si="394"/>
        <v>0.49133461345436247</v>
      </c>
      <c r="X740" s="50">
        <f t="shared" si="395"/>
        <v>0</v>
      </c>
      <c r="Y740" s="50"/>
      <c r="Z740" s="50"/>
      <c r="AA740" s="50"/>
      <c r="AB740" s="50"/>
      <c r="AC740" s="50"/>
      <c r="AD740" s="50">
        <f>(S741*$AD$1)/31*N740</f>
        <v>1.2233444872899353</v>
      </c>
      <c r="AE740" s="50">
        <f>(S741*$AE$1)/30*O740</f>
        <v>0.39893428607466735</v>
      </c>
      <c r="AF740" s="50">
        <f>(S741*$AF$1)/31*P740</f>
        <v>0</v>
      </c>
      <c r="AG740" s="50">
        <f t="shared" si="390"/>
        <v>-1.6222787733646027</v>
      </c>
      <c r="AI740" s="50">
        <f t="shared" si="399"/>
        <v>0</v>
      </c>
      <c r="AJ740" s="50">
        <f t="shared" si="400"/>
        <v>0</v>
      </c>
      <c r="AK740" s="50">
        <f t="shared" si="401"/>
        <v>0</v>
      </c>
      <c r="AL740" s="50">
        <f t="shared" si="402"/>
        <v>0.48833316686569922</v>
      </c>
      <c r="AR740" s="50">
        <f t="shared" si="403"/>
        <v>0.60223401053590675</v>
      </c>
      <c r="AS740" s="50">
        <f t="shared" si="404"/>
        <v>0.30221279829490805</v>
      </c>
      <c r="AT740" s="50">
        <f t="shared" si="405"/>
        <v>0</v>
      </c>
      <c r="AV740" s="49">
        <f t="shared" si="406"/>
        <v>0</v>
      </c>
      <c r="AW740" s="49">
        <f t="shared" si="407"/>
        <v>0</v>
      </c>
      <c r="AX740" s="49">
        <f t="shared" si="408"/>
        <v>0</v>
      </c>
      <c r="AY740" s="49">
        <f t="shared" si="409"/>
        <v>2629.781002779961</v>
      </c>
      <c r="AZ740" s="49">
        <f t="shared" si="410"/>
        <v>0</v>
      </c>
      <c r="BA740" s="49">
        <f t="shared" si="411"/>
        <v>0</v>
      </c>
      <c r="BB740" s="49">
        <f t="shared" si="412"/>
        <v>0</v>
      </c>
      <c r="BC740" s="49">
        <f t="shared" si="413"/>
        <v>0</v>
      </c>
      <c r="BD740" s="49">
        <f t="shared" si="414"/>
        <v>0</v>
      </c>
      <c r="BE740" s="49">
        <f t="shared" si="415"/>
        <v>4900.5098964237777</v>
      </c>
      <c r="BF740" s="49">
        <f t="shared" si="416"/>
        <v>1882.1311873983136</v>
      </c>
      <c r="BG740" s="49">
        <f t="shared" si="417"/>
        <v>0</v>
      </c>
      <c r="BH740" s="73">
        <f t="shared" si="418"/>
        <v>9412.4220866020532</v>
      </c>
      <c r="BI740" s="49">
        <f>VLOOKUP(A740,'1_12'!B:Q,16,0)</f>
        <v>23282.190000000002</v>
      </c>
      <c r="BJ740" s="74">
        <f t="shared" si="419"/>
        <v>-13869.767913397949</v>
      </c>
      <c r="BK740" s="50">
        <f t="shared" si="420"/>
        <v>4.0247857696458673E-3</v>
      </c>
    </row>
    <row r="741" spans="1:63" x14ac:dyDescent="0.3">
      <c r="A741" s="79" t="s">
        <v>2796</v>
      </c>
      <c r="B741" s="79" t="s">
        <v>333</v>
      </c>
      <c r="C741" s="79">
        <f>VLOOKUP(B741,Площадь!D:E,2,0)</f>
        <v>72.599999999999994</v>
      </c>
      <c r="D741" s="97">
        <f>VLOOKUP(A741,'[1]3+паркинг2023'!$A:$E,5,0)</f>
        <v>45245</v>
      </c>
      <c r="O741">
        <f>30-O740</f>
        <v>16</v>
      </c>
      <c r="P741">
        <v>31</v>
      </c>
      <c r="Q741">
        <f t="shared" si="389"/>
        <v>47</v>
      </c>
      <c r="R741" s="113"/>
      <c r="S741" s="117">
        <f>VLOOKUP(B741,'Общие показания'!A:P,16,0)</f>
        <v>3.1876653865456372</v>
      </c>
      <c r="T741" s="50">
        <f t="shared" si="391"/>
        <v>0</v>
      </c>
      <c r="U741" s="50">
        <f t="shared" si="392"/>
        <v>0</v>
      </c>
      <c r="V741" s="50">
        <f t="shared" si="393"/>
        <v>0</v>
      </c>
      <c r="W741" s="50">
        <f t="shared" si="394"/>
        <v>0</v>
      </c>
      <c r="X741" s="50">
        <f t="shared" si="395"/>
        <v>0</v>
      </c>
      <c r="Y741" s="50"/>
      <c r="Z741" s="50"/>
      <c r="AA741" s="50"/>
      <c r="AB741" s="50"/>
      <c r="AC741" s="50"/>
      <c r="AD741" s="50">
        <f>(S741*$AD$1)/31*N741</f>
        <v>0</v>
      </c>
      <c r="AE741" s="50">
        <f>(S741*$AE$1)/30*O741</f>
        <v>0.45592489837104838</v>
      </c>
      <c r="AF741" s="50">
        <f>(S741*$AF$1)/31*P741</f>
        <v>1.1094617148099861</v>
      </c>
      <c r="AG741" s="50">
        <f t="shared" si="390"/>
        <v>1.6222787733646029</v>
      </c>
      <c r="AI741" s="50">
        <f t="shared" si="399"/>
        <v>0</v>
      </c>
      <c r="AJ741" s="50">
        <f t="shared" si="400"/>
        <v>0</v>
      </c>
      <c r="AK741" s="50">
        <f t="shared" si="401"/>
        <v>0</v>
      </c>
      <c r="AL741" s="50">
        <f t="shared" si="402"/>
        <v>0</v>
      </c>
      <c r="AR741" s="50">
        <f t="shared" si="403"/>
        <v>0</v>
      </c>
      <c r="AS741" s="50">
        <f t="shared" si="404"/>
        <v>0.34538605519418064</v>
      </c>
      <c r="AT741" s="50">
        <f t="shared" si="405"/>
        <v>0.93302384489258894</v>
      </c>
      <c r="AV741" s="49">
        <f t="shared" si="406"/>
        <v>0</v>
      </c>
      <c r="AW741" s="49">
        <f t="shared" si="407"/>
        <v>0</v>
      </c>
      <c r="AX741" s="49">
        <f t="shared" si="408"/>
        <v>0</v>
      </c>
      <c r="AY741" s="49">
        <f t="shared" si="409"/>
        <v>0</v>
      </c>
      <c r="AZ741" s="49">
        <f t="shared" si="410"/>
        <v>0</v>
      </c>
      <c r="BA741" s="49">
        <f t="shared" si="411"/>
        <v>0</v>
      </c>
      <c r="BB741" s="49">
        <f t="shared" si="412"/>
        <v>0</v>
      </c>
      <c r="BC741" s="49">
        <f t="shared" si="413"/>
        <v>0</v>
      </c>
      <c r="BD741" s="49">
        <f t="shared" si="414"/>
        <v>0</v>
      </c>
      <c r="BE741" s="49">
        <f t="shared" si="415"/>
        <v>0</v>
      </c>
      <c r="BF741" s="49">
        <f t="shared" si="416"/>
        <v>2151.0070713123582</v>
      </c>
      <c r="BG741" s="49">
        <f t="shared" si="417"/>
        <v>5482.7665370432051</v>
      </c>
      <c r="BH741" s="73">
        <f t="shared" si="418"/>
        <v>7633.7736083555628</v>
      </c>
      <c r="BI741" s="49">
        <f>VLOOKUP(A741,'1_12'!B:Q,16,0)</f>
        <v>4781.16</v>
      </c>
      <c r="BJ741" s="74">
        <f t="shared" si="419"/>
        <v>2852.613608355563</v>
      </c>
      <c r="BK741" s="50">
        <f t="shared" si="420"/>
        <v>3.2642292392881132E-3</v>
      </c>
    </row>
    <row r="742" spans="1:63" x14ac:dyDescent="0.3">
      <c r="A742" s="79" t="s">
        <v>560</v>
      </c>
      <c r="B742" s="79" t="s">
        <v>561</v>
      </c>
      <c r="C742" s="79">
        <f>VLOOKUP(B742,Площадь!D:E,2,0)</f>
        <v>39.1</v>
      </c>
      <c r="D742" s="97"/>
      <c r="E742">
        <v>31</v>
      </c>
      <c r="F742">
        <v>28</v>
      </c>
      <c r="G742">
        <v>31</v>
      </c>
      <c r="H742">
        <v>30</v>
      </c>
      <c r="I742">
        <v>31</v>
      </c>
      <c r="J742">
        <v>30</v>
      </c>
      <c r="K742">
        <v>31</v>
      </c>
      <c r="L742">
        <v>31</v>
      </c>
      <c r="M742">
        <v>30</v>
      </c>
      <c r="N742">
        <v>31</v>
      </c>
      <c r="O742">
        <v>30</v>
      </c>
      <c r="P742">
        <v>31</v>
      </c>
      <c r="Q742">
        <f t="shared" ref="Q742:Q775" si="421">SUM(E742:P742)</f>
        <v>365</v>
      </c>
      <c r="R742" s="113">
        <f>VLOOKUP(B742,'Общие показания'!A:H,8,0)</f>
        <v>0.26461685104773519</v>
      </c>
      <c r="S742" s="117">
        <f>VLOOKUP(B742,'Общие показания'!A:P,16,0)</f>
        <v>1.9603831489522641</v>
      </c>
      <c r="T742" s="50">
        <f t="shared" si="391"/>
        <v>0</v>
      </c>
      <c r="U742" s="50">
        <f t="shared" si="392"/>
        <v>0</v>
      </c>
      <c r="V742" s="50">
        <f t="shared" si="393"/>
        <v>0</v>
      </c>
      <c r="W742" s="50">
        <f t="shared" si="394"/>
        <v>0.26461685104773519</v>
      </c>
      <c r="X742" s="50">
        <f t="shared" si="395"/>
        <v>0</v>
      </c>
      <c r="Y742" s="50"/>
      <c r="Z742" s="50"/>
      <c r="AA742" s="50"/>
      <c r="AB742" s="50"/>
      <c r="AC742" s="50"/>
      <c r="AD742" s="50">
        <f t="shared" si="396"/>
        <v>0.75234493820121706</v>
      </c>
      <c r="AE742" s="50">
        <f t="shared" si="397"/>
        <v>0.52573006783830556</v>
      </c>
      <c r="AF742" s="50">
        <f t="shared" si="398"/>
        <v>0.68230814291274133</v>
      </c>
      <c r="AG742" s="50">
        <f t="shared" si="390"/>
        <v>0</v>
      </c>
      <c r="AI742" s="50">
        <f t="shared" si="399"/>
        <v>0</v>
      </c>
      <c r="AJ742" s="50">
        <f t="shared" si="400"/>
        <v>0</v>
      </c>
      <c r="AK742" s="50">
        <f t="shared" si="401"/>
        <v>0</v>
      </c>
      <c r="AL742" s="50">
        <f t="shared" si="402"/>
        <v>0.26300036948276645</v>
      </c>
      <c r="AR742" s="50">
        <f t="shared" si="403"/>
        <v>0.32434366132167985</v>
      </c>
      <c r="AS742" s="50">
        <f t="shared" si="404"/>
        <v>0.34877569106643763</v>
      </c>
      <c r="AT742" s="50">
        <f t="shared" si="405"/>
        <v>0.50249631315840537</v>
      </c>
      <c r="AV742" s="49">
        <f t="shared" si="406"/>
        <v>0</v>
      </c>
      <c r="AW742" s="49">
        <f t="shared" si="407"/>
        <v>0</v>
      </c>
      <c r="AX742" s="49">
        <f t="shared" si="408"/>
        <v>0</v>
      </c>
      <c r="AY742" s="49">
        <f t="shared" si="409"/>
        <v>1416.3145621032575</v>
      </c>
      <c r="AZ742" s="49">
        <f t="shared" si="410"/>
        <v>0</v>
      </c>
      <c r="BA742" s="49">
        <f t="shared" si="411"/>
        <v>0</v>
      </c>
      <c r="BB742" s="49">
        <f t="shared" si="412"/>
        <v>0</v>
      </c>
      <c r="BC742" s="49">
        <f t="shared" si="413"/>
        <v>0</v>
      </c>
      <c r="BD742" s="49">
        <f t="shared" si="414"/>
        <v>0</v>
      </c>
      <c r="BE742" s="49">
        <f t="shared" si="415"/>
        <v>2890.2198090152838</v>
      </c>
      <c r="BF742" s="49">
        <f t="shared" si="416"/>
        <v>2347.4882789735366</v>
      </c>
      <c r="BG742" s="49">
        <f t="shared" si="417"/>
        <v>3180.4416896991438</v>
      </c>
      <c r="BH742" s="73">
        <f t="shared" si="418"/>
        <v>9834.4643397912223</v>
      </c>
      <c r="BI742" s="49">
        <f>VLOOKUP(A742,'1_12'!B:Q,16,0)</f>
        <v>15114.06</v>
      </c>
      <c r="BJ742" s="74">
        <f t="shared" si="419"/>
        <v>-5279.5956602087772</v>
      </c>
      <c r="BK742" s="50">
        <f t="shared" si="420"/>
        <v>7.8082183184767446E-3</v>
      </c>
    </row>
    <row r="743" spans="1:63" x14ac:dyDescent="0.3">
      <c r="A743" s="79" t="s">
        <v>2548</v>
      </c>
      <c r="B743" s="79" t="s">
        <v>2549</v>
      </c>
      <c r="C743" s="79">
        <f>VLOOKUP(B743,Площадь!D:E,2,0)</f>
        <v>61.7</v>
      </c>
      <c r="D743" s="97"/>
      <c r="E743">
        <v>31</v>
      </c>
      <c r="F743">
        <v>28</v>
      </c>
      <c r="G743">
        <v>31</v>
      </c>
      <c r="H743">
        <v>30</v>
      </c>
      <c r="I743">
        <v>31</v>
      </c>
      <c r="J743">
        <v>30</v>
      </c>
      <c r="K743">
        <v>31</v>
      </c>
      <c r="L743">
        <v>31</v>
      </c>
      <c r="M743">
        <v>30</v>
      </c>
      <c r="N743">
        <v>31</v>
      </c>
      <c r="O743">
        <v>30</v>
      </c>
      <c r="P743">
        <v>31</v>
      </c>
      <c r="Q743">
        <f t="shared" si="421"/>
        <v>365</v>
      </c>
      <c r="R743" s="113">
        <f>VLOOKUP(B743,'Общие показания'!A:H,8,0)</f>
        <v>0.41756674449220615</v>
      </c>
      <c r="S743" s="117">
        <f>VLOOKUP(B743,'Общие показания'!A:P,16,0)</f>
        <v>2.3374332555077952</v>
      </c>
      <c r="T743" s="50">
        <f t="shared" si="391"/>
        <v>0</v>
      </c>
      <c r="U743" s="50">
        <f t="shared" si="392"/>
        <v>0</v>
      </c>
      <c r="V743" s="50">
        <f t="shared" si="393"/>
        <v>0</v>
      </c>
      <c r="W743" s="50">
        <f t="shared" si="394"/>
        <v>0.41756674449220615</v>
      </c>
      <c r="X743" s="50">
        <f t="shared" si="395"/>
        <v>0</v>
      </c>
      <c r="Y743" s="50"/>
      <c r="Z743" s="50"/>
      <c r="AA743" s="50"/>
      <c r="AB743" s="50"/>
      <c r="AC743" s="50"/>
      <c r="AD743" s="50">
        <f t="shared" si="396"/>
        <v>0.89704713035528305</v>
      </c>
      <c r="AE743" s="50">
        <f t="shared" si="397"/>
        <v>0.62684631044823769</v>
      </c>
      <c r="AF743" s="50">
        <f t="shared" si="398"/>
        <v>0.81353981470427439</v>
      </c>
      <c r="AG743" s="50">
        <f t="shared" si="390"/>
        <v>0</v>
      </c>
      <c r="AI743" s="50">
        <f t="shared" si="399"/>
        <v>0</v>
      </c>
      <c r="AJ743" s="50">
        <f t="shared" si="400"/>
        <v>0</v>
      </c>
      <c r="AK743" s="50">
        <f t="shared" si="401"/>
        <v>0</v>
      </c>
      <c r="AL743" s="50">
        <f t="shared" si="402"/>
        <v>0.41501592831423756</v>
      </c>
      <c r="AR743" s="50">
        <f t="shared" si="403"/>
        <v>0.51181595661247181</v>
      </c>
      <c r="AS743" s="50">
        <f t="shared" si="404"/>
        <v>0.55036982452171868</v>
      </c>
      <c r="AT743" s="50">
        <f t="shared" si="405"/>
        <v>0.79294175247758603</v>
      </c>
      <c r="AV743" s="49">
        <f t="shared" si="406"/>
        <v>0</v>
      </c>
      <c r="AW743" s="49">
        <f t="shared" si="407"/>
        <v>0</v>
      </c>
      <c r="AX743" s="49">
        <f t="shared" si="408"/>
        <v>0</v>
      </c>
      <c r="AY743" s="49">
        <f t="shared" si="409"/>
        <v>2234.9516235747055</v>
      </c>
      <c r="AZ743" s="49">
        <f t="shared" si="410"/>
        <v>0</v>
      </c>
      <c r="BA743" s="49">
        <f t="shared" si="411"/>
        <v>0</v>
      </c>
      <c r="BB743" s="49">
        <f t="shared" si="412"/>
        <v>0</v>
      </c>
      <c r="BC743" s="49">
        <f t="shared" si="413"/>
        <v>0</v>
      </c>
      <c r="BD743" s="49">
        <f t="shared" si="414"/>
        <v>0</v>
      </c>
      <c r="BE743" s="49">
        <f t="shared" si="415"/>
        <v>3781.895716132763</v>
      </c>
      <c r="BF743" s="49">
        <f t="shared" si="416"/>
        <v>3160.0719040679523</v>
      </c>
      <c r="BG743" s="49">
        <f t="shared" si="417"/>
        <v>4312.3748596802989</v>
      </c>
      <c r="BH743" s="73">
        <f t="shared" si="418"/>
        <v>13489.294103455719</v>
      </c>
      <c r="BI743" s="49">
        <f>VLOOKUP(A743,'1_12'!B:Q,16,0)</f>
        <v>23850</v>
      </c>
      <c r="BJ743" s="74">
        <f t="shared" si="419"/>
        <v>-10360.705896544281</v>
      </c>
      <c r="BK743" s="50">
        <f t="shared" si="420"/>
        <v>6.7870657238330839E-3</v>
      </c>
    </row>
    <row r="744" spans="1:63" x14ac:dyDescent="0.3">
      <c r="A744" s="79" t="s">
        <v>2130</v>
      </c>
      <c r="B744" s="79" t="s">
        <v>2131</v>
      </c>
      <c r="C744" s="79">
        <f>VLOOKUP(B744,Площадь!D:E,2,0)</f>
        <v>32.5</v>
      </c>
      <c r="D744" s="97"/>
      <c r="E744">
        <v>31</v>
      </c>
      <c r="F744">
        <v>28</v>
      </c>
      <c r="G744">
        <v>31</v>
      </c>
      <c r="H744">
        <v>30</v>
      </c>
      <c r="I744">
        <v>31</v>
      </c>
      <c r="J744">
        <v>30</v>
      </c>
      <c r="K744">
        <v>31</v>
      </c>
      <c r="L744">
        <v>31</v>
      </c>
      <c r="M744">
        <v>30</v>
      </c>
      <c r="N744">
        <v>31</v>
      </c>
      <c r="O744">
        <v>30</v>
      </c>
      <c r="P744">
        <v>31</v>
      </c>
      <c r="Q744">
        <f t="shared" si="421"/>
        <v>365</v>
      </c>
      <c r="R744" s="113">
        <f>VLOOKUP(B744,'Общие показания'!A:H,8,0)</f>
        <v>0.21995006800642947</v>
      </c>
      <c r="S744" s="117">
        <f>VLOOKUP(B744,'Общие показания'!A:P,16,0)</f>
        <v>0.87304993199357028</v>
      </c>
      <c r="T744" s="50">
        <f t="shared" si="391"/>
        <v>0</v>
      </c>
      <c r="U744" s="50">
        <f t="shared" si="392"/>
        <v>0</v>
      </c>
      <c r="V744" s="50">
        <f t="shared" si="393"/>
        <v>0</v>
      </c>
      <c r="W744" s="50">
        <f t="shared" si="394"/>
        <v>0.21995006800642947</v>
      </c>
      <c r="X744" s="50">
        <f t="shared" si="395"/>
        <v>0</v>
      </c>
      <c r="Y744" s="50"/>
      <c r="Z744" s="50"/>
      <c r="AA744" s="50"/>
      <c r="AB744" s="50"/>
      <c r="AC744" s="50"/>
      <c r="AD744" s="50">
        <f t="shared" si="396"/>
        <v>0.33505424563730196</v>
      </c>
      <c r="AE744" s="50">
        <f t="shared" si="397"/>
        <v>0.23413208801479263</v>
      </c>
      <c r="AF744" s="50">
        <f t="shared" si="398"/>
        <v>0.30386359834147564</v>
      </c>
      <c r="AG744" s="50">
        <f t="shared" si="390"/>
        <v>0</v>
      </c>
      <c r="AI744" s="50">
        <f t="shared" si="399"/>
        <v>0</v>
      </c>
      <c r="AJ744" s="50">
        <f t="shared" si="400"/>
        <v>0</v>
      </c>
      <c r="AK744" s="50">
        <f t="shared" si="401"/>
        <v>0</v>
      </c>
      <c r="AL744" s="50">
        <f t="shared" si="402"/>
        <v>0.21860644522224831</v>
      </c>
      <c r="AR744" s="50">
        <f t="shared" si="403"/>
        <v>0.2695951149093247</v>
      </c>
      <c r="AS744" s="50">
        <f t="shared" si="404"/>
        <v>0.28990306802197502</v>
      </c>
      <c r="AT744" s="50">
        <f t="shared" si="405"/>
        <v>0.41767596362271547</v>
      </c>
      <c r="AV744" s="49">
        <f t="shared" si="406"/>
        <v>0</v>
      </c>
      <c r="AW744" s="49">
        <f t="shared" si="407"/>
        <v>0</v>
      </c>
      <c r="AX744" s="49">
        <f t="shared" si="408"/>
        <v>0</v>
      </c>
      <c r="AY744" s="49">
        <f t="shared" si="409"/>
        <v>1177.2435618505335</v>
      </c>
      <c r="AZ744" s="49">
        <f t="shared" si="410"/>
        <v>0</v>
      </c>
      <c r="BA744" s="49">
        <f t="shared" si="411"/>
        <v>0</v>
      </c>
      <c r="BB744" s="49">
        <f t="shared" si="412"/>
        <v>0</v>
      </c>
      <c r="BC744" s="49">
        <f t="shared" si="413"/>
        <v>0</v>
      </c>
      <c r="BD744" s="49">
        <f t="shared" si="414"/>
        <v>0</v>
      </c>
      <c r="BE744" s="49">
        <f t="shared" si="415"/>
        <v>1623.0965574769427</v>
      </c>
      <c r="BF744" s="49">
        <f t="shared" si="416"/>
        <v>1406.6990114588577</v>
      </c>
      <c r="BG744" s="49">
        <f t="shared" si="417"/>
        <v>1936.871938554196</v>
      </c>
      <c r="BH744" s="73">
        <f t="shared" si="418"/>
        <v>6143.91106934053</v>
      </c>
      <c r="BI744" s="49">
        <f>VLOOKUP(A744,'1_12'!B:Q,16,0)</f>
        <v>12562.829999999998</v>
      </c>
      <c r="BJ744" s="74">
        <f t="shared" si="419"/>
        <v>-6418.9189306594681</v>
      </c>
      <c r="BK744" s="50">
        <f t="shared" si="420"/>
        <v>5.8686681840417008E-3</v>
      </c>
    </row>
    <row r="745" spans="1:63" x14ac:dyDescent="0.3">
      <c r="A745" s="79" t="s">
        <v>1257</v>
      </c>
      <c r="B745" s="79" t="s">
        <v>1258</v>
      </c>
      <c r="C745" s="79">
        <f>VLOOKUP(B745,Площадь!D:E,2,0)</f>
        <v>33.6</v>
      </c>
      <c r="D745" s="97"/>
      <c r="E745">
        <v>31</v>
      </c>
      <c r="F745">
        <v>28</v>
      </c>
      <c r="G745">
        <v>31</v>
      </c>
      <c r="H745">
        <v>30</v>
      </c>
      <c r="I745">
        <v>31</v>
      </c>
      <c r="J745">
        <v>30</v>
      </c>
      <c r="K745">
        <v>31</v>
      </c>
      <c r="L745">
        <v>31</v>
      </c>
      <c r="M745">
        <v>30</v>
      </c>
      <c r="N745">
        <v>31</v>
      </c>
      <c r="O745">
        <v>30</v>
      </c>
      <c r="P745">
        <v>31</v>
      </c>
      <c r="Q745">
        <f t="shared" si="421"/>
        <v>365</v>
      </c>
      <c r="R745" s="113">
        <f>VLOOKUP(B745,'Общие показания'!A:H,8,0)</f>
        <v>0</v>
      </c>
      <c r="S745" s="117">
        <f>VLOOKUP(B745,'Общие показания'!A:P,16,0)</f>
        <v>1.7469999999999999</v>
      </c>
      <c r="T745" s="50">
        <f t="shared" si="391"/>
        <v>0</v>
      </c>
      <c r="U745" s="50">
        <f t="shared" si="392"/>
        <v>0</v>
      </c>
      <c r="V745" s="50">
        <f t="shared" si="393"/>
        <v>0</v>
      </c>
      <c r="W745" s="50">
        <f t="shared" si="394"/>
        <v>0</v>
      </c>
      <c r="X745" s="50">
        <f t="shared" si="395"/>
        <v>0</v>
      </c>
      <c r="Y745" s="50"/>
      <c r="Z745" s="50"/>
      <c r="AA745" s="50"/>
      <c r="AB745" s="50"/>
      <c r="AC745" s="50"/>
      <c r="AD745" s="50">
        <f t="shared" si="396"/>
        <v>0.67045394046566087</v>
      </c>
      <c r="AE745" s="50">
        <f t="shared" si="397"/>
        <v>0.46850557198698123</v>
      </c>
      <c r="AF745" s="50">
        <f t="shared" si="398"/>
        <v>0.60804048754735773</v>
      </c>
      <c r="AG745" s="50">
        <f t="shared" si="390"/>
        <v>0</v>
      </c>
      <c r="AI745" s="50">
        <f t="shared" si="399"/>
        <v>0</v>
      </c>
      <c r="AJ745" s="50">
        <f t="shared" si="400"/>
        <v>0</v>
      </c>
      <c r="AK745" s="50">
        <f t="shared" si="401"/>
        <v>0</v>
      </c>
      <c r="AL745" s="50">
        <f t="shared" si="402"/>
        <v>0.22600543259900133</v>
      </c>
      <c r="AR745" s="50">
        <f t="shared" si="403"/>
        <v>0.2787198726447172</v>
      </c>
      <c r="AS745" s="50">
        <f t="shared" si="404"/>
        <v>0.29971517186271879</v>
      </c>
      <c r="AT745" s="50">
        <f t="shared" si="405"/>
        <v>0.4318126885453305</v>
      </c>
      <c r="AV745" s="49">
        <f t="shared" si="406"/>
        <v>0</v>
      </c>
      <c r="AW745" s="49">
        <f t="shared" si="407"/>
        <v>0</v>
      </c>
      <c r="AX745" s="49">
        <f t="shared" si="408"/>
        <v>0</v>
      </c>
      <c r="AY745" s="49">
        <f t="shared" si="409"/>
        <v>606.67994305145521</v>
      </c>
      <c r="AZ745" s="49">
        <f t="shared" si="410"/>
        <v>0</v>
      </c>
      <c r="BA745" s="49">
        <f t="shared" si="411"/>
        <v>0</v>
      </c>
      <c r="BB745" s="49">
        <f t="shared" si="412"/>
        <v>0</v>
      </c>
      <c r="BC745" s="49">
        <f t="shared" si="413"/>
        <v>0</v>
      </c>
      <c r="BD745" s="49">
        <f t="shared" si="414"/>
        <v>0</v>
      </c>
      <c r="BE745" s="49">
        <f t="shared" si="415"/>
        <v>2547.9242169609747</v>
      </c>
      <c r="BF745" s="49">
        <f t="shared" si="416"/>
        <v>2062.1810359603805</v>
      </c>
      <c r="BG745" s="49">
        <f t="shared" si="417"/>
        <v>2791.3402717761692</v>
      </c>
      <c r="BH745" s="73">
        <f t="shared" si="418"/>
        <v>8008.1254677489796</v>
      </c>
      <c r="BI745" s="49">
        <f>VLOOKUP(A745,'1_12'!B:Q,16,0)</f>
        <v>12987.990000000002</v>
      </c>
      <c r="BJ745" s="74">
        <f t="shared" si="419"/>
        <v>-4979.864532251022</v>
      </c>
      <c r="BK745" s="50">
        <f t="shared" si="420"/>
        <v>7.3989413830649001E-3</v>
      </c>
    </row>
    <row r="746" spans="1:63" x14ac:dyDescent="0.3">
      <c r="A746" s="79" t="s">
        <v>1919</v>
      </c>
      <c r="B746" s="79" t="s">
        <v>1920</v>
      </c>
      <c r="C746" s="79">
        <f>VLOOKUP(B746,Площадь!D:E,2,0)</f>
        <v>60.6</v>
      </c>
      <c r="D746" s="97"/>
      <c r="E746">
        <v>31</v>
      </c>
      <c r="F746">
        <v>28</v>
      </c>
      <c r="G746">
        <v>31</v>
      </c>
      <c r="H746">
        <v>30</v>
      </c>
      <c r="I746">
        <v>31</v>
      </c>
      <c r="J746">
        <v>30</v>
      </c>
      <c r="K746">
        <v>31</v>
      </c>
      <c r="L746">
        <v>31</v>
      </c>
      <c r="M746">
        <v>30</v>
      </c>
      <c r="N746">
        <v>31</v>
      </c>
      <c r="O746">
        <v>30</v>
      </c>
      <c r="P746">
        <v>31</v>
      </c>
      <c r="Q746">
        <f t="shared" si="421"/>
        <v>365</v>
      </c>
      <c r="R746" s="113">
        <f>VLOOKUP(B746,'Общие показания'!A:H,8,0)</f>
        <v>0.41012228065198852</v>
      </c>
      <c r="S746" s="117">
        <f>VLOOKUP(B746,'Общие показания'!A:P,16,0)</f>
        <v>3.0248777193480123</v>
      </c>
      <c r="T746" s="50">
        <f t="shared" si="391"/>
        <v>0</v>
      </c>
      <c r="U746" s="50">
        <f t="shared" si="392"/>
        <v>0</v>
      </c>
      <c r="V746" s="50">
        <f t="shared" si="393"/>
        <v>0</v>
      </c>
      <c r="W746" s="50">
        <f t="shared" si="394"/>
        <v>0.41012228065198852</v>
      </c>
      <c r="X746" s="50">
        <f t="shared" si="395"/>
        <v>0</v>
      </c>
      <c r="Y746" s="50"/>
      <c r="Z746" s="50"/>
      <c r="AA746" s="50"/>
      <c r="AB746" s="50"/>
      <c r="AC746" s="50"/>
      <c r="AD746" s="50">
        <f t="shared" si="396"/>
        <v>1.1608707420513202</v>
      </c>
      <c r="AE746" s="50">
        <f t="shared" si="397"/>
        <v>0.8112032433278854</v>
      </c>
      <c r="AF746" s="50">
        <f t="shared" si="398"/>
        <v>1.0528037339688066</v>
      </c>
      <c r="AG746" s="50">
        <f t="shared" si="390"/>
        <v>0</v>
      </c>
      <c r="AI746" s="50">
        <f t="shared" si="399"/>
        <v>0</v>
      </c>
      <c r="AJ746" s="50">
        <f t="shared" si="400"/>
        <v>0</v>
      </c>
      <c r="AK746" s="50">
        <f t="shared" si="401"/>
        <v>0</v>
      </c>
      <c r="AL746" s="50">
        <f t="shared" si="402"/>
        <v>0.40761694093748457</v>
      </c>
      <c r="AR746" s="50">
        <f t="shared" si="403"/>
        <v>0.50269119887707925</v>
      </c>
      <c r="AS746" s="50">
        <f t="shared" si="404"/>
        <v>0.54055772068097496</v>
      </c>
      <c r="AT746" s="50">
        <f t="shared" si="405"/>
        <v>0.77880502755497105</v>
      </c>
      <c r="AV746" s="49">
        <f t="shared" si="406"/>
        <v>0</v>
      </c>
      <c r="AW746" s="49">
        <f t="shared" si="407"/>
        <v>0</v>
      </c>
      <c r="AX746" s="49">
        <f t="shared" si="408"/>
        <v>0</v>
      </c>
      <c r="AY746" s="49">
        <f t="shared" si="409"/>
        <v>2195.1064568659181</v>
      </c>
      <c r="AZ746" s="49">
        <f t="shared" si="410"/>
        <v>0</v>
      </c>
      <c r="BA746" s="49">
        <f t="shared" si="411"/>
        <v>0</v>
      </c>
      <c r="BB746" s="49">
        <f t="shared" si="412"/>
        <v>0</v>
      </c>
      <c r="BC746" s="49">
        <f t="shared" si="413"/>
        <v>0</v>
      </c>
      <c r="BD746" s="49">
        <f t="shared" si="414"/>
        <v>0</v>
      </c>
      <c r="BE746" s="49">
        <f t="shared" si="415"/>
        <v>4465.5991317505586</v>
      </c>
      <c r="BF746" s="49">
        <f t="shared" si="416"/>
        <v>3628.6130613468245</v>
      </c>
      <c r="BG746" s="49">
        <f t="shared" si="417"/>
        <v>4916.6972950839672</v>
      </c>
      <c r="BH746" s="73">
        <f t="shared" si="418"/>
        <v>15206.015945047267</v>
      </c>
      <c r="BI746" s="49">
        <f>VLOOKUP(A746,'1_12'!B:Q,16,0)</f>
        <v>23424.840000000004</v>
      </c>
      <c r="BJ746" s="74">
        <f t="shared" si="419"/>
        <v>-8218.8240549527363</v>
      </c>
      <c r="BK746" s="50">
        <f t="shared" si="420"/>
        <v>7.7897014412135731E-3</v>
      </c>
    </row>
    <row r="747" spans="1:63" x14ac:dyDescent="0.3">
      <c r="A747" s="79" t="s">
        <v>1116</v>
      </c>
      <c r="B747" s="79" t="s">
        <v>1117</v>
      </c>
      <c r="C747" s="79">
        <f>VLOOKUP(B747,Площадь!D:E,2,0)</f>
        <v>39.299999999999997</v>
      </c>
      <c r="D747" s="97"/>
      <c r="E747">
        <v>31</v>
      </c>
      <c r="F747">
        <v>28</v>
      </c>
      <c r="G747">
        <v>31</v>
      </c>
      <c r="H747">
        <v>30</v>
      </c>
      <c r="I747">
        <v>31</v>
      </c>
      <c r="J747">
        <v>30</v>
      </c>
      <c r="K747">
        <v>31</v>
      </c>
      <c r="L747">
        <v>31</v>
      </c>
      <c r="M747">
        <v>30</v>
      </c>
      <c r="N747">
        <v>31</v>
      </c>
      <c r="O747">
        <v>30</v>
      </c>
      <c r="P747">
        <v>31</v>
      </c>
      <c r="Q747">
        <f t="shared" si="421"/>
        <v>365</v>
      </c>
      <c r="R747" s="113">
        <f>VLOOKUP(B747,'Общие показания'!A:H,8,0)</f>
        <v>0.56299999999999994</v>
      </c>
      <c r="S747" s="117">
        <f>VLOOKUP(B747,'Общие показания'!A:P,16,0)</f>
        <v>1.384999999999998</v>
      </c>
      <c r="T747" s="50">
        <f t="shared" si="391"/>
        <v>0</v>
      </c>
      <c r="U747" s="50">
        <f t="shared" si="392"/>
        <v>0</v>
      </c>
      <c r="V747" s="50">
        <f t="shared" si="393"/>
        <v>0</v>
      </c>
      <c r="W747" s="50">
        <f t="shared" si="394"/>
        <v>0.56299999999999994</v>
      </c>
      <c r="X747" s="50">
        <f t="shared" si="395"/>
        <v>0</v>
      </c>
      <c r="Y747" s="50"/>
      <c r="Z747" s="50"/>
      <c r="AA747" s="50"/>
      <c r="AB747" s="50"/>
      <c r="AC747" s="50"/>
      <c r="AD747" s="50">
        <f t="shared" si="396"/>
        <v>0.53152759447334808</v>
      </c>
      <c r="AE747" s="50">
        <f t="shared" si="397"/>
        <v>0.37142542484371383</v>
      </c>
      <c r="AF747" s="50">
        <f t="shared" si="398"/>
        <v>0.48204698068293605</v>
      </c>
      <c r="AG747" s="50">
        <f t="shared" si="390"/>
        <v>0</v>
      </c>
      <c r="AI747" s="50">
        <f t="shared" si="399"/>
        <v>0</v>
      </c>
      <c r="AJ747" s="50">
        <f t="shared" si="400"/>
        <v>0</v>
      </c>
      <c r="AK747" s="50">
        <f t="shared" si="401"/>
        <v>0</v>
      </c>
      <c r="AL747" s="50">
        <f t="shared" si="402"/>
        <v>0.26434563991490334</v>
      </c>
      <c r="AR747" s="50">
        <f t="shared" si="403"/>
        <v>0.32600270818266031</v>
      </c>
      <c r="AS747" s="50">
        <f t="shared" si="404"/>
        <v>0.35055970994657282</v>
      </c>
      <c r="AT747" s="50">
        <f t="shared" si="405"/>
        <v>0.50506662678069902</v>
      </c>
      <c r="AV747" s="49">
        <f t="shared" si="406"/>
        <v>0</v>
      </c>
      <c r="AW747" s="49">
        <f t="shared" si="407"/>
        <v>0</v>
      </c>
      <c r="AX747" s="49">
        <f t="shared" si="408"/>
        <v>0</v>
      </c>
      <c r="AY747" s="49">
        <f t="shared" si="409"/>
        <v>2220.8935419619697</v>
      </c>
      <c r="AZ747" s="49">
        <f t="shared" si="410"/>
        <v>0</v>
      </c>
      <c r="BA747" s="49">
        <f t="shared" si="411"/>
        <v>0</v>
      </c>
      <c r="BB747" s="49">
        <f t="shared" si="412"/>
        <v>0</v>
      </c>
      <c r="BC747" s="49">
        <f t="shared" si="413"/>
        <v>0</v>
      </c>
      <c r="BD747" s="49">
        <f t="shared" si="414"/>
        <v>0</v>
      </c>
      <c r="BE747" s="49">
        <f t="shared" si="415"/>
        <v>2301.9200432376829</v>
      </c>
      <c r="BF747" s="49">
        <f t="shared" si="416"/>
        <v>1938.0680164256537</v>
      </c>
      <c r="BG747" s="49">
        <f t="shared" si="417"/>
        <v>2649.7682833310837</v>
      </c>
      <c r="BH747" s="73">
        <f t="shared" si="418"/>
        <v>9110.6498849563905</v>
      </c>
      <c r="BI747" s="49">
        <f>VLOOKUP(A747,'1_12'!B:Q,16,0)</f>
        <v>15191.37</v>
      </c>
      <c r="BJ747" s="74">
        <f t="shared" si="419"/>
        <v>-6080.7201150436103</v>
      </c>
      <c r="BK747" s="50">
        <f t="shared" si="420"/>
        <v>7.1967232502647034E-3</v>
      </c>
    </row>
    <row r="748" spans="1:63" x14ac:dyDescent="0.3">
      <c r="A748" s="79" t="s">
        <v>2022</v>
      </c>
      <c r="B748" s="79" t="s">
        <v>2023</v>
      </c>
      <c r="C748" s="79">
        <f>VLOOKUP(B748,Площадь!D:E,2,0)</f>
        <v>32</v>
      </c>
      <c r="D748" s="97"/>
      <c r="E748">
        <v>31</v>
      </c>
      <c r="F748">
        <v>28</v>
      </c>
      <c r="G748">
        <v>31</v>
      </c>
      <c r="H748">
        <v>30</v>
      </c>
      <c r="I748">
        <v>31</v>
      </c>
      <c r="J748">
        <v>30</v>
      </c>
      <c r="K748">
        <v>31</v>
      </c>
      <c r="L748">
        <v>31</v>
      </c>
      <c r="M748">
        <v>30</v>
      </c>
      <c r="N748">
        <v>31</v>
      </c>
      <c r="O748">
        <v>30</v>
      </c>
      <c r="P748">
        <v>31</v>
      </c>
      <c r="Q748">
        <f t="shared" si="421"/>
        <v>365</v>
      </c>
      <c r="R748" s="113">
        <f>VLOOKUP(B748,'Общие показания'!A:H,8,0)</f>
        <v>7.0000000000000007E-2</v>
      </c>
      <c r="S748" s="117">
        <f>VLOOKUP(B748,'Общие показания'!A:P,16,0)</f>
        <v>0.12299999999999933</v>
      </c>
      <c r="T748" s="50">
        <f t="shared" si="391"/>
        <v>0</v>
      </c>
      <c r="U748" s="50">
        <f t="shared" si="392"/>
        <v>0</v>
      </c>
      <c r="V748" s="50">
        <f t="shared" si="393"/>
        <v>0</v>
      </c>
      <c r="W748" s="50">
        <f t="shared" si="394"/>
        <v>7.0000000000000007E-2</v>
      </c>
      <c r="X748" s="50">
        <f t="shared" si="395"/>
        <v>0</v>
      </c>
      <c r="Y748" s="50"/>
      <c r="Z748" s="50"/>
      <c r="AA748" s="50"/>
      <c r="AB748" s="50"/>
      <c r="AC748" s="50"/>
      <c r="AD748" s="50">
        <f t="shared" si="396"/>
        <v>4.7204255682470435E-2</v>
      </c>
      <c r="AE748" s="50">
        <f t="shared" si="397"/>
        <v>3.2985795852546296E-2</v>
      </c>
      <c r="AF748" s="50">
        <f t="shared" si="398"/>
        <v>4.2809948464982595E-2</v>
      </c>
      <c r="AG748" s="50">
        <f t="shared" si="390"/>
        <v>0</v>
      </c>
      <c r="AI748" s="50">
        <f t="shared" si="399"/>
        <v>0</v>
      </c>
      <c r="AJ748" s="50">
        <f t="shared" si="400"/>
        <v>0</v>
      </c>
      <c r="AK748" s="50">
        <f t="shared" si="401"/>
        <v>0</v>
      </c>
      <c r="AL748" s="50">
        <f t="shared" si="402"/>
        <v>0.21524326914190603</v>
      </c>
      <c r="AR748" s="50">
        <f t="shared" si="403"/>
        <v>0.26544749775687354</v>
      </c>
      <c r="AS748" s="50">
        <f t="shared" si="404"/>
        <v>0.28544302082163692</v>
      </c>
      <c r="AT748" s="50">
        <f t="shared" si="405"/>
        <v>0.4112501795669814</v>
      </c>
      <c r="AV748" s="49">
        <f t="shared" si="406"/>
        <v>0</v>
      </c>
      <c r="AW748" s="49">
        <f t="shared" si="407"/>
        <v>0</v>
      </c>
      <c r="AX748" s="49">
        <f t="shared" si="408"/>
        <v>0</v>
      </c>
      <c r="AY748" s="49">
        <f t="shared" si="409"/>
        <v>765.69562195376682</v>
      </c>
      <c r="AZ748" s="49">
        <f t="shared" si="410"/>
        <v>0</v>
      </c>
      <c r="BA748" s="49">
        <f t="shared" si="411"/>
        <v>0</v>
      </c>
      <c r="BB748" s="49">
        <f t="shared" si="412"/>
        <v>0</v>
      </c>
      <c r="BC748" s="49">
        <f t="shared" si="413"/>
        <v>0</v>
      </c>
      <c r="BD748" s="49">
        <f t="shared" si="414"/>
        <v>0</v>
      </c>
      <c r="BE748" s="49">
        <f t="shared" si="415"/>
        <v>839.26986086243744</v>
      </c>
      <c r="BF748" s="49">
        <f t="shared" si="416"/>
        <v>854.77757832751047</v>
      </c>
      <c r="BG748" s="49">
        <f t="shared" si="417"/>
        <v>1218.860845283883</v>
      </c>
      <c r="BH748" s="73">
        <f t="shared" si="418"/>
        <v>3678.6039064275978</v>
      </c>
      <c r="BI748" s="49">
        <f>VLOOKUP(A748,'1_12'!B:Q,16,0)</f>
        <v>12369.509999999998</v>
      </c>
      <c r="BJ748" s="74">
        <f t="shared" si="419"/>
        <v>-8690.906093572401</v>
      </c>
      <c r="BK748" s="50">
        <f t="shared" si="420"/>
        <v>3.5687082481442637E-3</v>
      </c>
    </row>
    <row r="749" spans="1:63" x14ac:dyDescent="0.3">
      <c r="A749" s="79" t="s">
        <v>2136</v>
      </c>
      <c r="B749" s="79" t="s">
        <v>2137</v>
      </c>
      <c r="C749" s="79">
        <f>VLOOKUP(B749,Площадь!D:E,2,0)</f>
        <v>31.7</v>
      </c>
      <c r="D749" s="97"/>
      <c r="E749">
        <v>31</v>
      </c>
      <c r="F749">
        <v>28</v>
      </c>
      <c r="G749">
        <v>31</v>
      </c>
      <c r="H749">
        <v>30</v>
      </c>
      <c r="I749">
        <v>31</v>
      </c>
      <c r="J749">
        <v>30</v>
      </c>
      <c r="K749">
        <v>31</v>
      </c>
      <c r="L749">
        <v>31</v>
      </c>
      <c r="M749">
        <v>30</v>
      </c>
      <c r="N749">
        <v>31</v>
      </c>
      <c r="O749">
        <v>30</v>
      </c>
      <c r="P749">
        <v>31</v>
      </c>
      <c r="Q749">
        <f t="shared" si="421"/>
        <v>365</v>
      </c>
      <c r="R749" s="113">
        <f>VLOOKUP(B749,'Общие показания'!A:H,8,0)</f>
        <v>0.21453591248627121</v>
      </c>
      <c r="S749" s="117">
        <f>VLOOKUP(B749,'Общие показания'!A:P,16,0)</f>
        <v>0.53646408751372832</v>
      </c>
      <c r="T749" s="50">
        <f t="shared" si="391"/>
        <v>0</v>
      </c>
      <c r="U749" s="50">
        <f t="shared" si="392"/>
        <v>0</v>
      </c>
      <c r="V749" s="50">
        <f t="shared" si="393"/>
        <v>0</v>
      </c>
      <c r="W749" s="50">
        <f t="shared" si="394"/>
        <v>0.21453591248627121</v>
      </c>
      <c r="X749" s="50">
        <f t="shared" si="395"/>
        <v>0</v>
      </c>
      <c r="Y749" s="50"/>
      <c r="Z749" s="50"/>
      <c r="AA749" s="50"/>
      <c r="AB749" s="50"/>
      <c r="AC749" s="50"/>
      <c r="AD749" s="50">
        <f t="shared" si="396"/>
        <v>0.20588120285740946</v>
      </c>
      <c r="AE749" s="50">
        <f t="shared" si="397"/>
        <v>0.14386743799146723</v>
      </c>
      <c r="AF749" s="50">
        <f t="shared" si="398"/>
        <v>0.1867154466648516</v>
      </c>
      <c r="AG749" s="50">
        <f t="shared" si="390"/>
        <v>0</v>
      </c>
      <c r="AI749" s="50">
        <f t="shared" si="399"/>
        <v>0</v>
      </c>
      <c r="AJ749" s="50">
        <f t="shared" si="400"/>
        <v>0</v>
      </c>
      <c r="AK749" s="50">
        <f t="shared" si="401"/>
        <v>0</v>
      </c>
      <c r="AL749" s="50">
        <f t="shared" si="402"/>
        <v>0.21322536349370066</v>
      </c>
      <c r="AR749" s="50">
        <f t="shared" si="403"/>
        <v>0.26295892746540284</v>
      </c>
      <c r="AS749" s="50">
        <f t="shared" si="404"/>
        <v>0.28276699250143406</v>
      </c>
      <c r="AT749" s="50">
        <f t="shared" si="405"/>
        <v>0.40739470913354092</v>
      </c>
      <c r="AV749" s="49">
        <f t="shared" si="406"/>
        <v>0</v>
      </c>
      <c r="AW749" s="49">
        <f t="shared" si="407"/>
        <v>0</v>
      </c>
      <c r="AX749" s="49">
        <f t="shared" si="408"/>
        <v>0</v>
      </c>
      <c r="AY749" s="49">
        <f t="shared" si="409"/>
        <v>1148.2652587895973</v>
      </c>
      <c r="AZ749" s="49">
        <f t="shared" si="410"/>
        <v>0</v>
      </c>
      <c r="BA749" s="49">
        <f t="shared" si="411"/>
        <v>0</v>
      </c>
      <c r="BB749" s="49">
        <f t="shared" si="412"/>
        <v>0</v>
      </c>
      <c r="BC749" s="49">
        <f t="shared" si="413"/>
        <v>0</v>
      </c>
      <c r="BD749" s="49">
        <f t="shared" si="414"/>
        <v>0</v>
      </c>
      <c r="BE749" s="49">
        <f t="shared" si="415"/>
        <v>1258.5356922333444</v>
      </c>
      <c r="BF749" s="49">
        <f t="shared" si="416"/>
        <v>1145.2403998379245</v>
      </c>
      <c r="BG749" s="49">
        <f t="shared" si="417"/>
        <v>1594.8055378189731</v>
      </c>
      <c r="BH749" s="73">
        <f t="shared" si="418"/>
        <v>5146.8468886798391</v>
      </c>
      <c r="BI749" s="49">
        <f>VLOOKUP(A749,'1_12'!B:Q,16,0)</f>
        <v>12253.59</v>
      </c>
      <c r="BJ749" s="74">
        <f t="shared" si="419"/>
        <v>-7106.743111320161</v>
      </c>
      <c r="BK749" s="50">
        <f t="shared" si="420"/>
        <v>5.0403417260622453E-3</v>
      </c>
    </row>
    <row r="750" spans="1:63" x14ac:dyDescent="0.3">
      <c r="A750" s="79" t="s">
        <v>1824</v>
      </c>
      <c r="B750" s="79" t="s">
        <v>1825</v>
      </c>
      <c r="C750" s="79">
        <f>VLOOKUP(B750,Площадь!D:E,2,0)</f>
        <v>39.1</v>
      </c>
      <c r="D750" s="97"/>
      <c r="E750">
        <v>31</v>
      </c>
      <c r="F750">
        <v>28</v>
      </c>
      <c r="G750">
        <v>31</v>
      </c>
      <c r="H750">
        <v>30</v>
      </c>
      <c r="I750">
        <v>31</v>
      </c>
      <c r="J750">
        <v>30</v>
      </c>
      <c r="K750">
        <v>31</v>
      </c>
      <c r="L750">
        <v>31</v>
      </c>
      <c r="M750">
        <v>30</v>
      </c>
      <c r="N750">
        <v>31</v>
      </c>
      <c r="O750">
        <v>30</v>
      </c>
      <c r="P750">
        <v>31</v>
      </c>
      <c r="Q750">
        <f t="shared" si="421"/>
        <v>365</v>
      </c>
      <c r="R750" s="113">
        <f>VLOOKUP(B750,'Общие показания'!A:H,8,0)</f>
        <v>0.26461685104773519</v>
      </c>
      <c r="S750" s="117">
        <f>VLOOKUP(B750,'Общие показания'!A:P,16,0)</f>
        <v>1.6833831489522648</v>
      </c>
      <c r="T750" s="50">
        <f t="shared" si="391"/>
        <v>0</v>
      </c>
      <c r="U750" s="50">
        <f t="shared" si="392"/>
        <v>0</v>
      </c>
      <c r="V750" s="50">
        <f t="shared" si="393"/>
        <v>0</v>
      </c>
      <c r="W750" s="50">
        <f t="shared" si="394"/>
        <v>0.26461685104773519</v>
      </c>
      <c r="X750" s="50">
        <f t="shared" si="395"/>
        <v>0</v>
      </c>
      <c r="Y750" s="50"/>
      <c r="Z750" s="50"/>
      <c r="AA750" s="50"/>
      <c r="AB750" s="50"/>
      <c r="AC750" s="50"/>
      <c r="AD750" s="50">
        <f t="shared" si="396"/>
        <v>0.64603941930654762</v>
      </c>
      <c r="AE750" s="50">
        <f t="shared" si="397"/>
        <v>0.45144498286956292</v>
      </c>
      <c r="AF750" s="50">
        <f t="shared" si="398"/>
        <v>0.58589874677615417</v>
      </c>
      <c r="AG750" s="50">
        <f t="shared" si="390"/>
        <v>0</v>
      </c>
      <c r="AI750" s="50">
        <f t="shared" si="399"/>
        <v>0</v>
      </c>
      <c r="AJ750" s="50">
        <f t="shared" si="400"/>
        <v>0</v>
      </c>
      <c r="AK750" s="50">
        <f t="shared" si="401"/>
        <v>0</v>
      </c>
      <c r="AL750" s="50">
        <f t="shared" si="402"/>
        <v>0.26300036948276645</v>
      </c>
      <c r="AR750" s="50">
        <f t="shared" si="403"/>
        <v>0.32434366132167985</v>
      </c>
      <c r="AS750" s="50">
        <f t="shared" si="404"/>
        <v>0.34877569106643763</v>
      </c>
      <c r="AT750" s="50">
        <f t="shared" si="405"/>
        <v>0.50249631315840537</v>
      </c>
      <c r="AV750" s="49">
        <f t="shared" si="406"/>
        <v>0</v>
      </c>
      <c r="AW750" s="49">
        <f t="shared" si="407"/>
        <v>0</v>
      </c>
      <c r="AX750" s="49">
        <f t="shared" si="408"/>
        <v>0</v>
      </c>
      <c r="AY750" s="49">
        <f t="shared" si="409"/>
        <v>1416.3145621032575</v>
      </c>
      <c r="AZ750" s="49">
        <f t="shared" si="410"/>
        <v>0</v>
      </c>
      <c r="BA750" s="49">
        <f t="shared" si="411"/>
        <v>0</v>
      </c>
      <c r="BB750" s="49">
        <f t="shared" si="412"/>
        <v>0</v>
      </c>
      <c r="BC750" s="49">
        <f t="shared" si="413"/>
        <v>0</v>
      </c>
      <c r="BD750" s="49">
        <f t="shared" si="414"/>
        <v>0</v>
      </c>
      <c r="BE750" s="49">
        <f t="shared" si="415"/>
        <v>2604.8575263151888</v>
      </c>
      <c r="BF750" s="49">
        <f t="shared" si="416"/>
        <v>2148.0803682868423</v>
      </c>
      <c r="BG750" s="49">
        <f t="shared" si="417"/>
        <v>2921.6441630859345</v>
      </c>
      <c r="BH750" s="73">
        <f t="shared" si="418"/>
        <v>9090.8966197912232</v>
      </c>
      <c r="BI750" s="49">
        <f>VLOOKUP(A750,'1_12'!B:Q,16,0)</f>
        <v>15114.06</v>
      </c>
      <c r="BJ750" s="74">
        <f t="shared" si="419"/>
        <v>-6023.1633802087763</v>
      </c>
      <c r="BK750" s="50">
        <f t="shared" si="420"/>
        <v>7.2178517370615706E-3</v>
      </c>
    </row>
    <row r="751" spans="1:63" x14ac:dyDescent="0.3">
      <c r="A751" s="79" t="s">
        <v>2434</v>
      </c>
      <c r="B751" s="79" t="s">
        <v>2435</v>
      </c>
      <c r="C751" s="79">
        <f>VLOOKUP(B751,Площадь!D:E,2,0)</f>
        <v>61.7</v>
      </c>
      <c r="D751" s="97"/>
      <c r="E751">
        <v>31</v>
      </c>
      <c r="F751">
        <v>28</v>
      </c>
      <c r="G751">
        <v>31</v>
      </c>
      <c r="H751">
        <v>30</v>
      </c>
      <c r="I751">
        <v>31</v>
      </c>
      <c r="J751">
        <v>30</v>
      </c>
      <c r="K751">
        <v>31</v>
      </c>
      <c r="L751">
        <v>31</v>
      </c>
      <c r="M751">
        <v>30</v>
      </c>
      <c r="N751">
        <v>31</v>
      </c>
      <c r="O751">
        <v>30</v>
      </c>
      <c r="P751">
        <v>31</v>
      </c>
      <c r="Q751">
        <f t="shared" si="421"/>
        <v>365</v>
      </c>
      <c r="R751" s="113">
        <f>VLOOKUP(B751,'Общие показания'!A:H,8,0)</f>
        <v>7.0000000000000007E-2</v>
      </c>
      <c r="S751" s="117">
        <f>VLOOKUP(B751,'Общие показания'!A:P,16,0)</f>
        <v>1.1610000000000005</v>
      </c>
      <c r="T751" s="50">
        <f t="shared" si="391"/>
        <v>0</v>
      </c>
      <c r="U751" s="50">
        <f t="shared" si="392"/>
        <v>0</v>
      </c>
      <c r="V751" s="50">
        <f t="shared" si="393"/>
        <v>0</v>
      </c>
      <c r="W751" s="50">
        <f t="shared" si="394"/>
        <v>7.0000000000000007E-2</v>
      </c>
      <c r="X751" s="50">
        <f t="shared" si="395"/>
        <v>0</v>
      </c>
      <c r="Y751" s="50"/>
      <c r="Z751" s="50"/>
      <c r="AA751" s="50"/>
      <c r="AB751" s="50"/>
      <c r="AC751" s="50"/>
      <c r="AD751" s="50">
        <f t="shared" si="396"/>
        <v>0.44556212071015033</v>
      </c>
      <c r="AE751" s="50">
        <f t="shared" si="397"/>
        <v>0.31135373158379248</v>
      </c>
      <c r="AF751" s="50">
        <f t="shared" si="398"/>
        <v>0.40408414770605761</v>
      </c>
      <c r="AG751" s="50">
        <f t="shared" si="390"/>
        <v>0</v>
      </c>
      <c r="AI751" s="50">
        <f t="shared" si="399"/>
        <v>0</v>
      </c>
      <c r="AJ751" s="50">
        <f t="shared" si="400"/>
        <v>0</v>
      </c>
      <c r="AK751" s="50">
        <f t="shared" si="401"/>
        <v>0</v>
      </c>
      <c r="AL751" s="50">
        <f t="shared" si="402"/>
        <v>0.41501592831423756</v>
      </c>
      <c r="AR751" s="50">
        <f t="shared" si="403"/>
        <v>0.51181595661247181</v>
      </c>
      <c r="AS751" s="50">
        <f t="shared" si="404"/>
        <v>0.55036982452171868</v>
      </c>
      <c r="AT751" s="50">
        <f t="shared" si="405"/>
        <v>0.79294175247758603</v>
      </c>
      <c r="AV751" s="49">
        <f t="shared" si="406"/>
        <v>0</v>
      </c>
      <c r="AW751" s="49">
        <f t="shared" si="407"/>
        <v>0</v>
      </c>
      <c r="AX751" s="49">
        <f t="shared" si="408"/>
        <v>0</v>
      </c>
      <c r="AY751" s="49">
        <f t="shared" si="409"/>
        <v>1301.9573573296068</v>
      </c>
      <c r="AZ751" s="49">
        <f t="shared" si="410"/>
        <v>0</v>
      </c>
      <c r="BA751" s="49">
        <f t="shared" si="411"/>
        <v>0</v>
      </c>
      <c r="BB751" s="49">
        <f t="shared" si="412"/>
        <v>0</v>
      </c>
      <c r="BC751" s="49">
        <f t="shared" si="413"/>
        <v>0</v>
      </c>
      <c r="BD751" s="49">
        <f t="shared" si="414"/>
        <v>0</v>
      </c>
      <c r="BE751" s="49">
        <f t="shared" si="415"/>
        <v>2569.9474156417541</v>
      </c>
      <c r="BF751" s="49">
        <f t="shared" si="416"/>
        <v>2313.17624506739</v>
      </c>
      <c r="BG751" s="49">
        <f t="shared" si="417"/>
        <v>3213.2484454169658</v>
      </c>
      <c r="BH751" s="73">
        <f t="shared" si="418"/>
        <v>9398.3294634557169</v>
      </c>
      <c r="BI751" s="49">
        <f>VLOOKUP(A751,'1_12'!B:Q,16,0)</f>
        <v>23850</v>
      </c>
      <c r="BJ751" s="74">
        <f t="shared" si="419"/>
        <v>-14451.670536544283</v>
      </c>
      <c r="BK751" s="50">
        <f t="shared" si="420"/>
        <v>4.7287188842868918E-3</v>
      </c>
    </row>
    <row r="752" spans="1:63" x14ac:dyDescent="0.3">
      <c r="A752" s="79" t="s">
        <v>1921</v>
      </c>
      <c r="B752" s="79" t="s">
        <v>225</v>
      </c>
      <c r="C752" s="79">
        <f>VLOOKUP(B752,Площадь!D:E,2,0)</f>
        <v>57.1</v>
      </c>
      <c r="D752" s="97"/>
      <c r="E752">
        <v>31</v>
      </c>
      <c r="F752">
        <v>28</v>
      </c>
      <c r="G752">
        <v>31</v>
      </c>
      <c r="H752">
        <v>30</v>
      </c>
      <c r="I752">
        <v>31</v>
      </c>
      <c r="J752">
        <v>30</v>
      </c>
      <c r="K752">
        <v>31</v>
      </c>
      <c r="L752">
        <v>31</v>
      </c>
      <c r="M752">
        <v>30</v>
      </c>
      <c r="N752">
        <v>31</v>
      </c>
      <c r="O752">
        <v>30</v>
      </c>
      <c r="P752">
        <v>31</v>
      </c>
      <c r="Q752">
        <f t="shared" si="421"/>
        <v>365</v>
      </c>
      <c r="R752" s="113">
        <f>VLOOKUP(B752,'Общие показания'!A:H,8,0)</f>
        <v>0.38643535025129611</v>
      </c>
      <c r="S752" s="117">
        <f>VLOOKUP(B752,'Общие показания'!A:P,16,0)</f>
        <v>1.5235646497487041</v>
      </c>
      <c r="T752" s="50">
        <f t="shared" si="391"/>
        <v>0</v>
      </c>
      <c r="U752" s="50">
        <f t="shared" si="392"/>
        <v>0</v>
      </c>
      <c r="V752" s="50">
        <f t="shared" si="393"/>
        <v>0</v>
      </c>
      <c r="W752" s="50">
        <f t="shared" si="394"/>
        <v>0.38643535025129611</v>
      </c>
      <c r="X752" s="50">
        <f t="shared" si="395"/>
        <v>0</v>
      </c>
      <c r="Y752" s="50"/>
      <c r="Z752" s="50"/>
      <c r="AA752" s="50"/>
      <c r="AB752" s="50"/>
      <c r="AC752" s="50"/>
      <c r="AD752" s="50">
        <f t="shared" si="396"/>
        <v>0.58470516484155877</v>
      </c>
      <c r="AE752" s="50">
        <f t="shared" si="397"/>
        <v>0.40858530491680672</v>
      </c>
      <c r="AF752" s="50">
        <f t="shared" si="398"/>
        <v>0.53027417999033855</v>
      </c>
      <c r="AG752" s="50">
        <f t="shared" si="390"/>
        <v>0</v>
      </c>
      <c r="AI752" s="50">
        <f t="shared" si="399"/>
        <v>0</v>
      </c>
      <c r="AJ752" s="50">
        <f t="shared" si="400"/>
        <v>0</v>
      </c>
      <c r="AK752" s="50">
        <f t="shared" si="401"/>
        <v>0</v>
      </c>
      <c r="AL752" s="50">
        <f t="shared" si="402"/>
        <v>0.38407470837508856</v>
      </c>
      <c r="AR752" s="50">
        <f t="shared" si="403"/>
        <v>0.47365787880992122</v>
      </c>
      <c r="AS752" s="50">
        <f t="shared" si="404"/>
        <v>0.50933739027860836</v>
      </c>
      <c r="AT752" s="50">
        <f t="shared" si="405"/>
        <v>0.73382453916483248</v>
      </c>
      <c r="AV752" s="49">
        <f t="shared" si="406"/>
        <v>0</v>
      </c>
      <c r="AW752" s="49">
        <f t="shared" si="407"/>
        <v>0</v>
      </c>
      <c r="AX752" s="49">
        <f t="shared" si="408"/>
        <v>0</v>
      </c>
      <c r="AY752" s="49">
        <f t="shared" si="409"/>
        <v>2068.3263809743221</v>
      </c>
      <c r="AZ752" s="49">
        <f t="shared" si="410"/>
        <v>0</v>
      </c>
      <c r="BA752" s="49">
        <f t="shared" si="411"/>
        <v>0</v>
      </c>
      <c r="BB752" s="49">
        <f t="shared" si="412"/>
        <v>0</v>
      </c>
      <c r="BC752" s="49">
        <f t="shared" si="413"/>
        <v>0</v>
      </c>
      <c r="BD752" s="49">
        <f t="shared" si="414"/>
        <v>0</v>
      </c>
      <c r="BE752" s="49">
        <f t="shared" si="415"/>
        <v>2841.027419856287</v>
      </c>
      <c r="BF752" s="49">
        <f t="shared" si="416"/>
        <v>2464.0349660747647</v>
      </c>
      <c r="BG752" s="49">
        <f t="shared" si="417"/>
        <v>3393.2960377513755</v>
      </c>
      <c r="BH752" s="73">
        <f t="shared" si="418"/>
        <v>10766.68480465675</v>
      </c>
      <c r="BI752" s="49">
        <f>VLOOKUP(A752,'1_12'!B:Q,16,0)</f>
        <v>22071.87</v>
      </c>
      <c r="BJ752" s="74">
        <f t="shared" si="419"/>
        <v>-11305.185195343249</v>
      </c>
      <c r="BK752" s="50">
        <f t="shared" si="420"/>
        <v>5.8536113786171193E-3</v>
      </c>
    </row>
    <row r="753" spans="1:63" x14ac:dyDescent="0.3">
      <c r="A753" s="79" t="s">
        <v>1111</v>
      </c>
      <c r="B753" s="79" t="s">
        <v>1112</v>
      </c>
      <c r="C753" s="79">
        <f>VLOOKUP(B753,Площадь!D:E,2,0)</f>
        <v>32.5</v>
      </c>
      <c r="D753" s="97"/>
      <c r="E753">
        <v>31</v>
      </c>
      <c r="F753">
        <v>28</v>
      </c>
      <c r="G753">
        <v>31</v>
      </c>
      <c r="H753">
        <v>30</v>
      </c>
      <c r="I753">
        <v>31</v>
      </c>
      <c r="J753">
        <v>30</v>
      </c>
      <c r="K753">
        <v>31</v>
      </c>
      <c r="L753">
        <v>31</v>
      </c>
      <c r="M753">
        <v>30</v>
      </c>
      <c r="N753">
        <v>31</v>
      </c>
      <c r="O753">
        <v>30</v>
      </c>
      <c r="P753">
        <v>31</v>
      </c>
      <c r="Q753">
        <f t="shared" si="421"/>
        <v>365</v>
      </c>
      <c r="R753" s="113">
        <f>VLOOKUP(B753,'Общие показания'!A:H,8,0)</f>
        <v>0.434</v>
      </c>
      <c r="S753" s="117">
        <f>VLOOKUP(B753,'Общие показания'!A:P,16,0)</f>
        <v>1.4749999999999988</v>
      </c>
      <c r="T753" s="50">
        <f t="shared" si="391"/>
        <v>0</v>
      </c>
      <c r="U753" s="50">
        <f t="shared" si="392"/>
        <v>0</v>
      </c>
      <c r="V753" s="50">
        <f t="shared" si="393"/>
        <v>0</v>
      </c>
      <c r="W753" s="50">
        <f t="shared" si="394"/>
        <v>0.434</v>
      </c>
      <c r="X753" s="50">
        <f t="shared" si="395"/>
        <v>0</v>
      </c>
      <c r="Y753" s="50"/>
      <c r="Z753" s="50"/>
      <c r="AA753" s="50"/>
      <c r="AB753" s="50"/>
      <c r="AC753" s="50"/>
      <c r="AD753" s="50">
        <f t="shared" si="396"/>
        <v>0.56606729375320497</v>
      </c>
      <c r="AE753" s="50">
        <f t="shared" si="397"/>
        <v>0.39556137302850414</v>
      </c>
      <c r="AF753" s="50">
        <f t="shared" si="398"/>
        <v>0.51337133321828954</v>
      </c>
      <c r="AG753" s="50">
        <f t="shared" si="390"/>
        <v>0</v>
      </c>
      <c r="AI753" s="50">
        <f t="shared" si="399"/>
        <v>0</v>
      </c>
      <c r="AJ753" s="50">
        <f t="shared" si="400"/>
        <v>0</v>
      </c>
      <c r="AK753" s="50">
        <f t="shared" si="401"/>
        <v>0</v>
      </c>
      <c r="AL753" s="50">
        <f t="shared" si="402"/>
        <v>0.21860644522224831</v>
      </c>
      <c r="AR753" s="50">
        <f t="shared" si="403"/>
        <v>0.2695951149093247</v>
      </c>
      <c r="AS753" s="50">
        <f t="shared" si="404"/>
        <v>0.28990306802197502</v>
      </c>
      <c r="AT753" s="50">
        <f t="shared" si="405"/>
        <v>0.41767596362271547</v>
      </c>
      <c r="AV753" s="49">
        <f t="shared" si="406"/>
        <v>0</v>
      </c>
      <c r="AW753" s="49">
        <f t="shared" si="407"/>
        <v>0</v>
      </c>
      <c r="AX753" s="49">
        <f t="shared" si="408"/>
        <v>0</v>
      </c>
      <c r="AY753" s="49">
        <f t="shared" si="409"/>
        <v>1751.8306372967945</v>
      </c>
      <c r="AZ753" s="49">
        <f t="shared" si="410"/>
        <v>0</v>
      </c>
      <c r="BA753" s="49">
        <f t="shared" si="411"/>
        <v>0</v>
      </c>
      <c r="BB753" s="49">
        <f t="shared" si="412"/>
        <v>0</v>
      </c>
      <c r="BC753" s="49">
        <f t="shared" si="413"/>
        <v>0</v>
      </c>
      <c r="BD753" s="49">
        <f t="shared" si="414"/>
        <v>0</v>
      </c>
      <c r="BE753" s="49">
        <f t="shared" si="415"/>
        <v>2243.2187433173485</v>
      </c>
      <c r="BF753" s="49">
        <f t="shared" si="416"/>
        <v>1840.0333269782641</v>
      </c>
      <c r="BG753" s="49">
        <f t="shared" si="417"/>
        <v>2499.2661217481204</v>
      </c>
      <c r="BH753" s="73">
        <f t="shared" si="418"/>
        <v>8334.348829340528</v>
      </c>
      <c r="BI753" s="49">
        <f>VLOOKUP(A753,'1_12'!B:Q,16,0)</f>
        <v>12562.829999999998</v>
      </c>
      <c r="BJ753" s="74">
        <f t="shared" si="419"/>
        <v>-4228.4811706594701</v>
      </c>
      <c r="BK753" s="50">
        <f t="shared" si="420"/>
        <v>7.960975876349391E-3</v>
      </c>
    </row>
    <row r="754" spans="1:63" x14ac:dyDescent="0.3">
      <c r="A754" s="79" t="s">
        <v>1987</v>
      </c>
      <c r="B754" s="79" t="s">
        <v>1988</v>
      </c>
      <c r="C754" s="79">
        <f>VLOOKUP(B754,Площадь!D:E,2,0)</f>
        <v>33.6</v>
      </c>
      <c r="D754" s="97"/>
      <c r="E754">
        <v>31</v>
      </c>
      <c r="F754">
        <v>28</v>
      </c>
      <c r="G754">
        <v>31</v>
      </c>
      <c r="H754">
        <v>30</v>
      </c>
      <c r="I754">
        <v>31</v>
      </c>
      <c r="J754">
        <v>30</v>
      </c>
      <c r="K754">
        <v>31</v>
      </c>
      <c r="L754">
        <v>31</v>
      </c>
      <c r="M754">
        <v>30</v>
      </c>
      <c r="N754">
        <v>31</v>
      </c>
      <c r="O754">
        <v>30</v>
      </c>
      <c r="P754">
        <v>31</v>
      </c>
      <c r="Q754">
        <f t="shared" si="421"/>
        <v>365</v>
      </c>
      <c r="R754" s="113">
        <f>VLOOKUP(B754,'Общие показания'!A:H,8,0)</f>
        <v>0.31</v>
      </c>
      <c r="S754" s="117">
        <f>VLOOKUP(B754,'Общие показания'!A:P,16,0)</f>
        <v>0</v>
      </c>
      <c r="T754" s="50">
        <f t="shared" si="391"/>
        <v>0</v>
      </c>
      <c r="U754" s="50">
        <f t="shared" si="392"/>
        <v>0</v>
      </c>
      <c r="V754" s="50">
        <f t="shared" si="393"/>
        <v>0</v>
      </c>
      <c r="W754" s="50">
        <f t="shared" si="394"/>
        <v>0.31</v>
      </c>
      <c r="X754" s="50">
        <f t="shared" si="395"/>
        <v>0</v>
      </c>
      <c r="Y754" s="50"/>
      <c r="Z754" s="50"/>
      <c r="AA754" s="50"/>
      <c r="AB754" s="50"/>
      <c r="AC754" s="50"/>
      <c r="AD754" s="50">
        <f t="shared" si="396"/>
        <v>0</v>
      </c>
      <c r="AE754" s="50">
        <f t="shared" si="397"/>
        <v>0</v>
      </c>
      <c r="AF754" s="50">
        <f t="shared" si="398"/>
        <v>0</v>
      </c>
      <c r="AG754" s="50">
        <f t="shared" si="390"/>
        <v>0</v>
      </c>
      <c r="AI754" s="50">
        <f t="shared" si="399"/>
        <v>0</v>
      </c>
      <c r="AJ754" s="50">
        <f t="shared" si="400"/>
        <v>0</v>
      </c>
      <c r="AK754" s="50">
        <f t="shared" si="401"/>
        <v>0</v>
      </c>
      <c r="AL754" s="50">
        <f t="shared" si="402"/>
        <v>0.22600543259900133</v>
      </c>
      <c r="AR754" s="50">
        <f t="shared" si="403"/>
        <v>0.2787198726447172</v>
      </c>
      <c r="AS754" s="50">
        <f t="shared" si="404"/>
        <v>0.29971517186271879</v>
      </c>
      <c r="AT754" s="50">
        <f t="shared" si="405"/>
        <v>0.4318126885453305</v>
      </c>
      <c r="AV754" s="49">
        <f t="shared" si="406"/>
        <v>0</v>
      </c>
      <c r="AW754" s="49">
        <f t="shared" si="407"/>
        <v>0</v>
      </c>
      <c r="AX754" s="49">
        <f t="shared" si="408"/>
        <v>0</v>
      </c>
      <c r="AY754" s="49">
        <f t="shared" si="409"/>
        <v>1438.8315430514554</v>
      </c>
      <c r="AZ754" s="49">
        <f t="shared" si="410"/>
        <v>0</v>
      </c>
      <c r="BA754" s="49">
        <f t="shared" si="411"/>
        <v>0</v>
      </c>
      <c r="BB754" s="49">
        <f t="shared" si="412"/>
        <v>0</v>
      </c>
      <c r="BC754" s="49">
        <f t="shared" si="413"/>
        <v>0</v>
      </c>
      <c r="BD754" s="49">
        <f t="shared" si="414"/>
        <v>0</v>
      </c>
      <c r="BE754" s="49">
        <f t="shared" si="415"/>
        <v>748.18447733257312</v>
      </c>
      <c r="BF754" s="49">
        <f t="shared" si="416"/>
        <v>804.54341874140789</v>
      </c>
      <c r="BG754" s="49">
        <f t="shared" si="417"/>
        <v>1159.1407086235433</v>
      </c>
      <c r="BH754" s="73">
        <f t="shared" si="418"/>
        <v>4150.7001477489803</v>
      </c>
      <c r="BI754" s="49">
        <f>VLOOKUP(A754,'1_12'!B:Q,16,0)</f>
        <v>12987.990000000002</v>
      </c>
      <c r="BJ754" s="74">
        <f t="shared" si="419"/>
        <v>-8837.2898522510222</v>
      </c>
      <c r="BK754" s="50">
        <f t="shared" si="420"/>
        <v>3.8349532878268052E-3</v>
      </c>
    </row>
    <row r="755" spans="1:63" x14ac:dyDescent="0.3">
      <c r="A755" s="79" t="s">
        <v>1118</v>
      </c>
      <c r="B755" s="79" t="s">
        <v>1119</v>
      </c>
      <c r="C755" s="79">
        <f>VLOOKUP(B755,Площадь!D:E,2,0)</f>
        <v>60.6</v>
      </c>
      <c r="D755" s="97"/>
      <c r="E755">
        <v>31</v>
      </c>
      <c r="F755">
        <v>28</v>
      </c>
      <c r="G755">
        <v>31</v>
      </c>
      <c r="H755">
        <v>30</v>
      </c>
      <c r="I755">
        <v>31</v>
      </c>
      <c r="J755">
        <v>30</v>
      </c>
      <c r="K755">
        <v>31</v>
      </c>
      <c r="L755">
        <v>31</v>
      </c>
      <c r="M755">
        <v>30</v>
      </c>
      <c r="N755">
        <v>31</v>
      </c>
      <c r="O755">
        <v>30</v>
      </c>
      <c r="P755">
        <v>31</v>
      </c>
      <c r="Q755">
        <f t="shared" si="421"/>
        <v>365</v>
      </c>
      <c r="R755" s="113">
        <f>VLOOKUP(B755,'Общие показания'!A:H,8,0)</f>
        <v>0</v>
      </c>
      <c r="S755" s="117">
        <f>VLOOKUP(B755,'Общие показания'!A:P,16,0)</f>
        <v>2.1509999999999998</v>
      </c>
      <c r="T755" s="50">
        <f t="shared" si="391"/>
        <v>0</v>
      </c>
      <c r="U755" s="50">
        <f t="shared" si="392"/>
        <v>0</v>
      </c>
      <c r="V755" s="50">
        <f t="shared" si="393"/>
        <v>0</v>
      </c>
      <c r="W755" s="50">
        <f t="shared" si="394"/>
        <v>0</v>
      </c>
      <c r="X755" s="50">
        <f t="shared" si="395"/>
        <v>0</v>
      </c>
      <c r="Y755" s="50"/>
      <c r="Z755" s="50"/>
      <c r="AA755" s="50"/>
      <c r="AB755" s="50"/>
      <c r="AC755" s="50"/>
      <c r="AD755" s="50">
        <f t="shared" si="396"/>
        <v>0.82549881278857273</v>
      </c>
      <c r="AE755" s="50">
        <f t="shared" si="397"/>
        <v>0.57684916161648347</v>
      </c>
      <c r="AF755" s="50">
        <f t="shared" si="398"/>
        <v>0.74865202559494348</v>
      </c>
      <c r="AG755" s="50">
        <f t="shared" si="390"/>
        <v>0</v>
      </c>
      <c r="AI755" s="50">
        <f t="shared" si="399"/>
        <v>0</v>
      </c>
      <c r="AJ755" s="50">
        <f t="shared" si="400"/>
        <v>0</v>
      </c>
      <c r="AK755" s="50">
        <f t="shared" si="401"/>
        <v>0</v>
      </c>
      <c r="AL755" s="50">
        <f t="shared" si="402"/>
        <v>0.40761694093748457</v>
      </c>
      <c r="AR755" s="50">
        <f t="shared" si="403"/>
        <v>0.50269119887707925</v>
      </c>
      <c r="AS755" s="50">
        <f t="shared" si="404"/>
        <v>0.54055772068097496</v>
      </c>
      <c r="AT755" s="50">
        <f t="shared" si="405"/>
        <v>0.77880502755497105</v>
      </c>
      <c r="AV755" s="49">
        <f t="shared" si="406"/>
        <v>0</v>
      </c>
      <c r="AW755" s="49">
        <f t="shared" si="407"/>
        <v>0</v>
      </c>
      <c r="AX755" s="49">
        <f t="shared" si="408"/>
        <v>0</v>
      </c>
      <c r="AY755" s="49">
        <f t="shared" si="409"/>
        <v>1094.1906115749462</v>
      </c>
      <c r="AZ755" s="49">
        <f t="shared" si="410"/>
        <v>0</v>
      </c>
      <c r="BA755" s="49">
        <f t="shared" si="411"/>
        <v>0</v>
      </c>
      <c r="BB755" s="49">
        <f t="shared" si="412"/>
        <v>0</v>
      </c>
      <c r="BC755" s="49">
        <f t="shared" si="413"/>
        <v>0</v>
      </c>
      <c r="BD755" s="49">
        <f t="shared" si="414"/>
        <v>0</v>
      </c>
      <c r="BE755" s="49">
        <f t="shared" si="415"/>
        <v>3565.3401397148095</v>
      </c>
      <c r="BF755" s="49">
        <f t="shared" si="416"/>
        <v>2999.5223385640061</v>
      </c>
      <c r="BG755" s="49">
        <f t="shared" si="417"/>
        <v>4100.2446151935046</v>
      </c>
      <c r="BH755" s="73">
        <f t="shared" si="418"/>
        <v>11759.297705047265</v>
      </c>
      <c r="BI755" s="49">
        <f>VLOOKUP(A755,'1_12'!B:Q,16,0)</f>
        <v>23424.840000000004</v>
      </c>
      <c r="BJ755" s="74">
        <f t="shared" si="419"/>
        <v>-11665.542294952738</v>
      </c>
      <c r="BK755" s="50">
        <f t="shared" si="420"/>
        <v>6.024024873556807E-3</v>
      </c>
    </row>
    <row r="756" spans="1:63" x14ac:dyDescent="0.3">
      <c r="A756" s="79" t="s">
        <v>1008</v>
      </c>
      <c r="B756" s="79" t="s">
        <v>1009</v>
      </c>
      <c r="C756" s="79">
        <f>VLOOKUP(B756,Площадь!D:E,2,0)</f>
        <v>39.299999999999997</v>
      </c>
      <c r="D756" s="97"/>
      <c r="E756">
        <v>31</v>
      </c>
      <c r="F756">
        <v>28</v>
      </c>
      <c r="G756">
        <v>31</v>
      </c>
      <c r="H756">
        <v>30</v>
      </c>
      <c r="I756">
        <v>31</v>
      </c>
      <c r="J756">
        <v>30</v>
      </c>
      <c r="K756">
        <v>31</v>
      </c>
      <c r="L756">
        <v>31</v>
      </c>
      <c r="M756">
        <v>30</v>
      </c>
      <c r="N756">
        <v>31</v>
      </c>
      <c r="O756">
        <v>30</v>
      </c>
      <c r="P756">
        <v>31</v>
      </c>
      <c r="Q756">
        <f t="shared" si="421"/>
        <v>365</v>
      </c>
      <c r="R756" s="113">
        <f>VLOOKUP(B756,'Общие показания'!A:H,8,0)</f>
        <v>0.26597038992777472</v>
      </c>
      <c r="S756" s="117">
        <f>VLOOKUP(B756,'Общие показания'!A:P,16,0)</f>
        <v>1.3620296100722253</v>
      </c>
      <c r="T756" s="50">
        <f t="shared" si="391"/>
        <v>0</v>
      </c>
      <c r="U756" s="50">
        <f t="shared" si="392"/>
        <v>0</v>
      </c>
      <c r="V756" s="50">
        <f t="shared" si="393"/>
        <v>0</v>
      </c>
      <c r="W756" s="50">
        <f t="shared" si="394"/>
        <v>0.26597038992777472</v>
      </c>
      <c r="X756" s="50">
        <f t="shared" si="395"/>
        <v>0</v>
      </c>
      <c r="Y756" s="50"/>
      <c r="Z756" s="50"/>
      <c r="AA756" s="50"/>
      <c r="AB756" s="50"/>
      <c r="AC756" s="50"/>
      <c r="AD756" s="50">
        <f t="shared" si="396"/>
        <v>0.52271214602394456</v>
      </c>
      <c r="AE756" s="50">
        <f t="shared" si="397"/>
        <v>0.36526528994281221</v>
      </c>
      <c r="AF756" s="50">
        <f t="shared" si="398"/>
        <v>0.47405217410546846</v>
      </c>
      <c r="AG756" s="50">
        <f t="shared" si="390"/>
        <v>0</v>
      </c>
      <c r="AI756" s="50">
        <f t="shared" si="399"/>
        <v>0</v>
      </c>
      <c r="AJ756" s="50">
        <f t="shared" si="400"/>
        <v>0</v>
      </c>
      <c r="AK756" s="50">
        <f t="shared" si="401"/>
        <v>0</v>
      </c>
      <c r="AL756" s="50">
        <f t="shared" si="402"/>
        <v>0.26434563991490334</v>
      </c>
      <c r="AR756" s="50">
        <f t="shared" si="403"/>
        <v>0.32600270818266031</v>
      </c>
      <c r="AS756" s="50">
        <f t="shared" si="404"/>
        <v>0.35055970994657282</v>
      </c>
      <c r="AT756" s="50">
        <f t="shared" si="405"/>
        <v>0.50506662678069902</v>
      </c>
      <c r="AV756" s="49">
        <f t="shared" si="406"/>
        <v>0</v>
      </c>
      <c r="AW756" s="49">
        <f t="shared" si="407"/>
        <v>0</v>
      </c>
      <c r="AX756" s="49">
        <f t="shared" si="408"/>
        <v>0</v>
      </c>
      <c r="AY756" s="49">
        <f t="shared" si="409"/>
        <v>1423.5591378684915</v>
      </c>
      <c r="AZ756" s="49">
        <f t="shared" si="410"/>
        <v>0</v>
      </c>
      <c r="BA756" s="49">
        <f t="shared" si="411"/>
        <v>0</v>
      </c>
      <c r="BB756" s="49">
        <f t="shared" si="412"/>
        <v>0</v>
      </c>
      <c r="BC756" s="49">
        <f t="shared" si="413"/>
        <v>0</v>
      </c>
      <c r="BD756" s="49">
        <f t="shared" si="414"/>
        <v>0</v>
      </c>
      <c r="BE756" s="49">
        <f t="shared" si="415"/>
        <v>2278.2562060380419</v>
      </c>
      <c r="BF756" s="49">
        <f t="shared" si="416"/>
        <v>1921.5319967030698</v>
      </c>
      <c r="BG756" s="49">
        <f t="shared" si="417"/>
        <v>2628.3073443467929</v>
      </c>
      <c r="BH756" s="73">
        <f t="shared" si="418"/>
        <v>8251.6546849563965</v>
      </c>
      <c r="BI756" s="49">
        <f>VLOOKUP(A756,'1_12'!B:Q,16,0)</f>
        <v>15191.37</v>
      </c>
      <c r="BJ756" s="74">
        <f t="shared" si="419"/>
        <v>-6939.7153150436043</v>
      </c>
      <c r="BK756" s="50">
        <f t="shared" si="420"/>
        <v>6.5181821137083032E-3</v>
      </c>
    </row>
    <row r="757" spans="1:63" x14ac:dyDescent="0.3">
      <c r="A757" s="79" t="s">
        <v>1177</v>
      </c>
      <c r="B757" s="79" t="s">
        <v>1178</v>
      </c>
      <c r="C757" s="79">
        <f>VLOOKUP(B757,Площадь!D:E,2,0)</f>
        <v>32</v>
      </c>
      <c r="D757" s="97"/>
      <c r="E757">
        <v>31</v>
      </c>
      <c r="F757">
        <v>28</v>
      </c>
      <c r="G757">
        <v>31</v>
      </c>
      <c r="H757">
        <v>30</v>
      </c>
      <c r="I757">
        <v>31</v>
      </c>
      <c r="J757">
        <v>30</v>
      </c>
      <c r="K757">
        <v>31</v>
      </c>
      <c r="L757">
        <v>31</v>
      </c>
      <c r="M757">
        <v>30</v>
      </c>
      <c r="N757">
        <v>31</v>
      </c>
      <c r="O757">
        <v>30</v>
      </c>
      <c r="P757">
        <v>31</v>
      </c>
      <c r="Q757">
        <f t="shared" si="421"/>
        <v>365</v>
      </c>
      <c r="R757" s="113">
        <f>VLOOKUP(B757,'Общие показания'!A:H,8,0)</f>
        <v>0.21656622080633056</v>
      </c>
      <c r="S757" s="117">
        <f>VLOOKUP(B757,'Общие показания'!A:P,16,0)</f>
        <v>1.442433779193669</v>
      </c>
      <c r="T757" s="50">
        <f t="shared" si="391"/>
        <v>0</v>
      </c>
      <c r="U757" s="50">
        <f t="shared" si="392"/>
        <v>0</v>
      </c>
      <c r="V757" s="50">
        <f t="shared" si="393"/>
        <v>0</v>
      </c>
      <c r="W757" s="50">
        <f t="shared" si="394"/>
        <v>0.21656622080633056</v>
      </c>
      <c r="X757" s="50">
        <f t="shared" si="395"/>
        <v>0</v>
      </c>
      <c r="Y757" s="50"/>
      <c r="Z757" s="50"/>
      <c r="AA757" s="50"/>
      <c r="AB757" s="50"/>
      <c r="AC757" s="50"/>
      <c r="AD757" s="50">
        <f t="shared" si="396"/>
        <v>0.55356921071618226</v>
      </c>
      <c r="AE757" s="50">
        <f t="shared" si="397"/>
        <v>0.38682785505121514</v>
      </c>
      <c r="AF757" s="50">
        <f t="shared" si="398"/>
        <v>0.50203671342627143</v>
      </c>
      <c r="AG757" s="50">
        <f t="shared" si="390"/>
        <v>0</v>
      </c>
      <c r="AI757" s="50">
        <f t="shared" si="399"/>
        <v>0</v>
      </c>
      <c r="AJ757" s="50">
        <f t="shared" si="400"/>
        <v>0</v>
      </c>
      <c r="AK757" s="50">
        <f t="shared" si="401"/>
        <v>0</v>
      </c>
      <c r="AL757" s="50">
        <f t="shared" si="402"/>
        <v>0.21524326914190603</v>
      </c>
      <c r="AR757" s="50">
        <f t="shared" si="403"/>
        <v>0.26544749775687354</v>
      </c>
      <c r="AS757" s="50">
        <f t="shared" si="404"/>
        <v>0.28544302082163692</v>
      </c>
      <c r="AT757" s="50">
        <f t="shared" si="405"/>
        <v>0.4112501795669814</v>
      </c>
      <c r="AV757" s="49">
        <f t="shared" si="406"/>
        <v>0</v>
      </c>
      <c r="AW757" s="49">
        <f t="shared" si="407"/>
        <v>0</v>
      </c>
      <c r="AX757" s="49">
        <f t="shared" si="408"/>
        <v>0</v>
      </c>
      <c r="AY757" s="49">
        <f t="shared" si="409"/>
        <v>1159.1321224374485</v>
      </c>
      <c r="AZ757" s="49">
        <f t="shared" si="410"/>
        <v>0</v>
      </c>
      <c r="BA757" s="49">
        <f t="shared" si="411"/>
        <v>0</v>
      </c>
      <c r="BB757" s="49">
        <f t="shared" si="412"/>
        <v>0</v>
      </c>
      <c r="BC757" s="49">
        <f t="shared" si="413"/>
        <v>0</v>
      </c>
      <c r="BD757" s="49">
        <f t="shared" si="414"/>
        <v>0</v>
      </c>
      <c r="BE757" s="49">
        <f t="shared" si="415"/>
        <v>2198.5356915567322</v>
      </c>
      <c r="BF757" s="49">
        <f t="shared" si="416"/>
        <v>1804.6170483580493</v>
      </c>
      <c r="BG757" s="49">
        <f t="shared" si="417"/>
        <v>2451.5908040753684</v>
      </c>
      <c r="BH757" s="73">
        <f t="shared" si="418"/>
        <v>7613.8756664275979</v>
      </c>
      <c r="BI757" s="49">
        <f>VLOOKUP(A757,'1_12'!B:Q,16,0)</f>
        <v>12369.509999999998</v>
      </c>
      <c r="BJ757" s="74">
        <f t="shared" si="419"/>
        <v>-4755.6343335724005</v>
      </c>
      <c r="BK757" s="50">
        <f t="shared" si="420"/>
        <v>7.3864165814775977E-3</v>
      </c>
    </row>
    <row r="758" spans="1:63" x14ac:dyDescent="0.3">
      <c r="A758" s="79" t="s">
        <v>1526</v>
      </c>
      <c r="B758" s="79" t="s">
        <v>1527</v>
      </c>
      <c r="C758" s="79">
        <f>VLOOKUP(B758,Площадь!D:E,2,0)</f>
        <v>31.7</v>
      </c>
      <c r="D758" s="97"/>
      <c r="E758">
        <v>31</v>
      </c>
      <c r="F758">
        <v>28</v>
      </c>
      <c r="G758">
        <v>31</v>
      </c>
      <c r="H758">
        <v>30</v>
      </c>
      <c r="I758">
        <v>31</v>
      </c>
      <c r="J758">
        <v>30</v>
      </c>
      <c r="K758">
        <v>31</v>
      </c>
      <c r="L758">
        <v>31</v>
      </c>
      <c r="M758">
        <v>30</v>
      </c>
      <c r="N758">
        <v>31</v>
      </c>
      <c r="O758">
        <v>30</v>
      </c>
      <c r="P758">
        <v>31</v>
      </c>
      <c r="Q758">
        <f t="shared" si="421"/>
        <v>365</v>
      </c>
      <c r="R758" s="113">
        <f>VLOOKUP(B758,'Общие показания'!A:H,8,0)</f>
        <v>0.377</v>
      </c>
      <c r="S758" s="117">
        <f>VLOOKUP(B758,'Общие показания'!A:P,16,0)</f>
        <v>0.35199999999999987</v>
      </c>
      <c r="T758" s="50">
        <f t="shared" si="391"/>
        <v>0</v>
      </c>
      <c r="U758" s="50">
        <f t="shared" si="392"/>
        <v>0</v>
      </c>
      <c r="V758" s="50">
        <f t="shared" si="393"/>
        <v>0</v>
      </c>
      <c r="W758" s="50">
        <f t="shared" si="394"/>
        <v>0.377</v>
      </c>
      <c r="X758" s="50">
        <f t="shared" si="395"/>
        <v>0</v>
      </c>
      <c r="Y758" s="50"/>
      <c r="Z758" s="50"/>
      <c r="AA758" s="50"/>
      <c r="AB758" s="50"/>
      <c r="AC758" s="50"/>
      <c r="AD758" s="50">
        <f t="shared" si="396"/>
        <v>0.13508860162788355</v>
      </c>
      <c r="AE758" s="50">
        <f t="shared" si="397"/>
        <v>9.4398375122734593E-2</v>
      </c>
      <c r="AF758" s="50">
        <f t="shared" si="398"/>
        <v>0.12251302324938169</v>
      </c>
      <c r="AG758" s="50">
        <f t="shared" si="390"/>
        <v>0</v>
      </c>
      <c r="AI758" s="50">
        <f t="shared" si="399"/>
        <v>0</v>
      </c>
      <c r="AJ758" s="50">
        <f t="shared" si="400"/>
        <v>0</v>
      </c>
      <c r="AK758" s="50">
        <f t="shared" si="401"/>
        <v>0</v>
      </c>
      <c r="AL758" s="50">
        <f t="shared" si="402"/>
        <v>0.21322536349370066</v>
      </c>
      <c r="AR758" s="50">
        <f t="shared" si="403"/>
        <v>0.26295892746540284</v>
      </c>
      <c r="AS758" s="50">
        <f t="shared" si="404"/>
        <v>0.28276699250143406</v>
      </c>
      <c r="AT758" s="50">
        <f t="shared" si="405"/>
        <v>0.40739470913354092</v>
      </c>
      <c r="AV758" s="49">
        <f t="shared" si="406"/>
        <v>0</v>
      </c>
      <c r="AW758" s="49">
        <f t="shared" si="407"/>
        <v>0</v>
      </c>
      <c r="AX758" s="49">
        <f t="shared" si="408"/>
        <v>0</v>
      </c>
      <c r="AY758" s="49">
        <f t="shared" si="409"/>
        <v>1584.3773567479504</v>
      </c>
      <c r="AZ758" s="49">
        <f t="shared" si="410"/>
        <v>0</v>
      </c>
      <c r="BA758" s="49">
        <f t="shared" si="411"/>
        <v>0</v>
      </c>
      <c r="BB758" s="49">
        <f t="shared" si="412"/>
        <v>0</v>
      </c>
      <c r="BC758" s="49">
        <f t="shared" si="413"/>
        <v>0</v>
      </c>
      <c r="BD758" s="49">
        <f t="shared" si="414"/>
        <v>0</v>
      </c>
      <c r="BE758" s="49">
        <f t="shared" si="415"/>
        <v>1068.5028651968544</v>
      </c>
      <c r="BF758" s="49">
        <f t="shared" si="416"/>
        <v>1012.4476262356134</v>
      </c>
      <c r="BG758" s="49">
        <f t="shared" si="417"/>
        <v>1422.4631204994223</v>
      </c>
      <c r="BH758" s="73">
        <f t="shared" si="418"/>
        <v>5087.7909686798403</v>
      </c>
      <c r="BI758" s="49">
        <f>VLOOKUP(A758,'1_12'!B:Q,16,0)</f>
        <v>12253.59</v>
      </c>
      <c r="BJ758" s="74">
        <f t="shared" si="419"/>
        <v>-7165.7990313201599</v>
      </c>
      <c r="BK758" s="50">
        <f t="shared" si="420"/>
        <v>4.9825078669665573E-3</v>
      </c>
    </row>
    <row r="759" spans="1:63" x14ac:dyDescent="0.3">
      <c r="A759" s="79" t="s">
        <v>1461</v>
      </c>
      <c r="B759" s="79" t="s">
        <v>1462</v>
      </c>
      <c r="C759" s="79">
        <f>VLOOKUP(B759,Площадь!D:E,2,0)</f>
        <v>39.1</v>
      </c>
      <c r="D759" s="97"/>
      <c r="E759">
        <v>31</v>
      </c>
      <c r="F759">
        <v>28</v>
      </c>
      <c r="G759">
        <v>31</v>
      </c>
      <c r="H759">
        <v>30</v>
      </c>
      <c r="I759">
        <v>31</v>
      </c>
      <c r="J759">
        <v>30</v>
      </c>
      <c r="K759">
        <v>31</v>
      </c>
      <c r="L759">
        <v>31</v>
      </c>
      <c r="M759">
        <v>30</v>
      </c>
      <c r="N759">
        <v>31</v>
      </c>
      <c r="O759">
        <v>30</v>
      </c>
      <c r="P759">
        <v>31</v>
      </c>
      <c r="Q759">
        <f t="shared" si="421"/>
        <v>365</v>
      </c>
      <c r="R759" s="113">
        <f>VLOOKUP(B759,'Общие показания'!A:H,8,0)</f>
        <v>0</v>
      </c>
      <c r="S759" s="117">
        <f>VLOOKUP(B759,'Общие показания'!A:P,16,0)</f>
        <v>1.7970000000000006</v>
      </c>
      <c r="T759" s="50">
        <f t="shared" si="391"/>
        <v>0</v>
      </c>
      <c r="U759" s="50">
        <f t="shared" si="392"/>
        <v>0</v>
      </c>
      <c r="V759" s="50">
        <f t="shared" si="393"/>
        <v>0</v>
      </c>
      <c r="W759" s="50">
        <f t="shared" si="394"/>
        <v>0</v>
      </c>
      <c r="X759" s="50">
        <f t="shared" si="395"/>
        <v>0</v>
      </c>
      <c r="Y759" s="50"/>
      <c r="Z759" s="50"/>
      <c r="AA759" s="50"/>
      <c r="AB759" s="50"/>
      <c r="AC759" s="50"/>
      <c r="AD759" s="50">
        <f t="shared" si="396"/>
        <v>0.68964266228780369</v>
      </c>
      <c r="AE759" s="50">
        <f t="shared" si="397"/>
        <v>0.48191443208964257</v>
      </c>
      <c r="AF759" s="50">
        <f t="shared" si="398"/>
        <v>0.62544290562255422</v>
      </c>
      <c r="AG759" s="50">
        <f t="shared" si="390"/>
        <v>0</v>
      </c>
      <c r="AI759" s="50">
        <f t="shared" si="399"/>
        <v>0</v>
      </c>
      <c r="AJ759" s="50">
        <f t="shared" si="400"/>
        <v>0</v>
      </c>
      <c r="AK759" s="50">
        <f t="shared" si="401"/>
        <v>0</v>
      </c>
      <c r="AL759" s="50">
        <f t="shared" si="402"/>
        <v>0.26300036948276645</v>
      </c>
      <c r="AR759" s="50">
        <f t="shared" si="403"/>
        <v>0.32434366132167985</v>
      </c>
      <c r="AS759" s="50">
        <f t="shared" si="404"/>
        <v>0.34877569106643763</v>
      </c>
      <c r="AT759" s="50">
        <f t="shared" si="405"/>
        <v>0.50249631315840537</v>
      </c>
      <c r="AV759" s="49">
        <f t="shared" si="406"/>
        <v>0</v>
      </c>
      <c r="AW759" s="49">
        <f t="shared" si="407"/>
        <v>0</v>
      </c>
      <c r="AX759" s="49">
        <f t="shared" si="408"/>
        <v>0</v>
      </c>
      <c r="AY759" s="49">
        <f t="shared" si="409"/>
        <v>705.98767182475899</v>
      </c>
      <c r="AZ759" s="49">
        <f t="shared" si="410"/>
        <v>0</v>
      </c>
      <c r="BA759" s="49">
        <f t="shared" si="411"/>
        <v>0</v>
      </c>
      <c r="BB759" s="49">
        <f t="shared" si="412"/>
        <v>0</v>
      </c>
      <c r="BC759" s="49">
        <f t="shared" si="413"/>
        <v>0</v>
      </c>
      <c r="BD759" s="49">
        <f t="shared" si="414"/>
        <v>0</v>
      </c>
      <c r="BE759" s="49">
        <f t="shared" si="415"/>
        <v>2721.9043276443531</v>
      </c>
      <c r="BF759" s="49">
        <f t="shared" si="416"/>
        <v>2229.8713389952554</v>
      </c>
      <c r="BG759" s="49">
        <f t="shared" si="417"/>
        <v>3027.7949213268566</v>
      </c>
      <c r="BH759" s="73">
        <f t="shared" si="418"/>
        <v>8685.5582597912253</v>
      </c>
      <c r="BI759" s="49">
        <f>VLOOKUP(A759,'1_12'!B:Q,16,0)</f>
        <v>15114.06</v>
      </c>
      <c r="BJ759" s="74">
        <f t="shared" si="419"/>
        <v>-6428.5017402087742</v>
      </c>
      <c r="BK759" s="50">
        <f t="shared" si="420"/>
        <v>6.8960273551348884E-3</v>
      </c>
    </row>
    <row r="760" spans="1:63" x14ac:dyDescent="0.3">
      <c r="A760" s="79" t="s">
        <v>2530</v>
      </c>
      <c r="B760" s="79" t="s">
        <v>2531</v>
      </c>
      <c r="C760" s="79">
        <f>VLOOKUP(B760,Площадь!D:E,2,0)</f>
        <v>61.7</v>
      </c>
      <c r="D760" s="97"/>
      <c r="E760">
        <v>31</v>
      </c>
      <c r="F760">
        <v>28</v>
      </c>
      <c r="G760">
        <v>31</v>
      </c>
      <c r="H760">
        <v>30</v>
      </c>
      <c r="I760">
        <v>31</v>
      </c>
      <c r="J760">
        <v>30</v>
      </c>
      <c r="K760">
        <v>31</v>
      </c>
      <c r="L760">
        <v>31</v>
      </c>
      <c r="M760">
        <v>30</v>
      </c>
      <c r="N760">
        <v>31</v>
      </c>
      <c r="O760">
        <v>30</v>
      </c>
      <c r="P760">
        <v>31</v>
      </c>
      <c r="Q760">
        <f t="shared" si="421"/>
        <v>365</v>
      </c>
      <c r="R760" s="113">
        <f>VLOOKUP(B760,'Общие показания'!A:H,8,0)</f>
        <v>0.3</v>
      </c>
      <c r="S760" s="117">
        <f>VLOOKUP(B760,'Общие показания'!A:P,16,0)</f>
        <v>1.8040000000000003</v>
      </c>
      <c r="T760" s="50">
        <f t="shared" si="391"/>
        <v>0</v>
      </c>
      <c r="U760" s="50">
        <f t="shared" si="392"/>
        <v>0</v>
      </c>
      <c r="V760" s="50">
        <f t="shared" si="393"/>
        <v>0</v>
      </c>
      <c r="W760" s="50">
        <f t="shared" si="394"/>
        <v>0.3</v>
      </c>
      <c r="X760" s="50">
        <f t="shared" si="395"/>
        <v>0</v>
      </c>
      <c r="Y760" s="50"/>
      <c r="Z760" s="50"/>
      <c r="AA760" s="50"/>
      <c r="AB760" s="50"/>
      <c r="AC760" s="50"/>
      <c r="AD760" s="50">
        <f t="shared" si="396"/>
        <v>0.69232908334290355</v>
      </c>
      <c r="AE760" s="50">
        <f t="shared" si="397"/>
        <v>0.48379167250401506</v>
      </c>
      <c r="AF760" s="50">
        <f t="shared" si="398"/>
        <v>0.62787924415308161</v>
      </c>
      <c r="AG760" s="50">
        <f t="shared" si="390"/>
        <v>0</v>
      </c>
      <c r="AI760" s="50">
        <f t="shared" si="399"/>
        <v>0</v>
      </c>
      <c r="AJ760" s="50">
        <f t="shared" si="400"/>
        <v>0</v>
      </c>
      <c r="AK760" s="50">
        <f t="shared" si="401"/>
        <v>0</v>
      </c>
      <c r="AL760" s="50">
        <f t="shared" si="402"/>
        <v>0.41501592831423756</v>
      </c>
      <c r="AR760" s="50">
        <f t="shared" si="403"/>
        <v>0.51181595661247181</v>
      </c>
      <c r="AS760" s="50">
        <f t="shared" si="404"/>
        <v>0.55036982452171868</v>
      </c>
      <c r="AT760" s="50">
        <f t="shared" si="405"/>
        <v>0.79294175247758603</v>
      </c>
      <c r="AV760" s="49">
        <f t="shared" si="406"/>
        <v>0</v>
      </c>
      <c r="AW760" s="49">
        <f t="shared" si="407"/>
        <v>0</v>
      </c>
      <c r="AX760" s="49">
        <f t="shared" si="408"/>
        <v>0</v>
      </c>
      <c r="AY760" s="49">
        <f t="shared" si="409"/>
        <v>1919.3601573296069</v>
      </c>
      <c r="AZ760" s="49">
        <f t="shared" si="410"/>
        <v>0</v>
      </c>
      <c r="BA760" s="49">
        <f t="shared" si="411"/>
        <v>0</v>
      </c>
      <c r="BB760" s="49">
        <f t="shared" si="412"/>
        <v>0</v>
      </c>
      <c r="BC760" s="49">
        <f t="shared" si="413"/>
        <v>0</v>
      </c>
      <c r="BD760" s="49">
        <f t="shared" si="414"/>
        <v>0</v>
      </c>
      <c r="BE760" s="49">
        <f t="shared" si="415"/>
        <v>3232.358779454612</v>
      </c>
      <c r="BF760" s="49">
        <f t="shared" si="416"/>
        <v>2776.0617561559989</v>
      </c>
      <c r="BG760" s="49">
        <f t="shared" si="417"/>
        <v>3813.9950505154993</v>
      </c>
      <c r="BH760" s="73">
        <f t="shared" si="418"/>
        <v>11741.775743455717</v>
      </c>
      <c r="BI760" s="49">
        <f>VLOOKUP(A760,'1_12'!B:Q,16,0)</f>
        <v>23850</v>
      </c>
      <c r="BJ760" s="74">
        <f t="shared" si="419"/>
        <v>-12108.224256544283</v>
      </c>
      <c r="BK760" s="50">
        <f t="shared" si="420"/>
        <v>5.9078112667828387E-3</v>
      </c>
    </row>
    <row r="761" spans="1:63" x14ac:dyDescent="0.3">
      <c r="A761" s="79" t="s">
        <v>1079</v>
      </c>
      <c r="B761" s="79" t="s">
        <v>1080</v>
      </c>
      <c r="C761" s="79">
        <f>VLOOKUP(B761,Площадь!D:E,2,0)</f>
        <v>32.5</v>
      </c>
      <c r="D761" s="97"/>
      <c r="E761">
        <v>31</v>
      </c>
      <c r="F761">
        <v>28</v>
      </c>
      <c r="G761">
        <v>31</v>
      </c>
      <c r="H761">
        <v>30</v>
      </c>
      <c r="I761">
        <v>31</v>
      </c>
      <c r="J761">
        <v>30</v>
      </c>
      <c r="K761">
        <v>31</v>
      </c>
      <c r="L761">
        <v>31</v>
      </c>
      <c r="M761">
        <v>30</v>
      </c>
      <c r="N761">
        <v>31</v>
      </c>
      <c r="O761">
        <v>30</v>
      </c>
      <c r="P761">
        <v>31</v>
      </c>
      <c r="Q761">
        <f t="shared" si="421"/>
        <v>365</v>
      </c>
      <c r="R761" s="113">
        <f>VLOOKUP(B761,'Общие показания'!A:H,8,0)</f>
        <v>0.21995006800642947</v>
      </c>
      <c r="S761" s="117">
        <f>VLOOKUP(B761,'Общие показания'!A:P,16,0)</f>
        <v>1.9970499319935708</v>
      </c>
      <c r="T761" s="50">
        <f t="shared" si="391"/>
        <v>0</v>
      </c>
      <c r="U761" s="50">
        <f t="shared" si="392"/>
        <v>0</v>
      </c>
      <c r="V761" s="50">
        <f t="shared" si="393"/>
        <v>0</v>
      </c>
      <c r="W761" s="50">
        <f t="shared" si="394"/>
        <v>0.21995006800642947</v>
      </c>
      <c r="X761" s="50">
        <f t="shared" si="395"/>
        <v>0</v>
      </c>
      <c r="Y761" s="50"/>
      <c r="Z761" s="50"/>
      <c r="AA761" s="50"/>
      <c r="AB761" s="50"/>
      <c r="AC761" s="50"/>
      <c r="AD761" s="50">
        <f t="shared" si="396"/>
        <v>0.76641671219906682</v>
      </c>
      <c r="AE761" s="50">
        <f t="shared" si="397"/>
        <v>0.53556326312261582</v>
      </c>
      <c r="AF761" s="50">
        <f t="shared" si="398"/>
        <v>0.69506995667188809</v>
      </c>
      <c r="AG761" s="50">
        <f t="shared" si="390"/>
        <v>0</v>
      </c>
      <c r="AI761" s="50">
        <f t="shared" si="399"/>
        <v>0</v>
      </c>
      <c r="AJ761" s="50">
        <f t="shared" si="400"/>
        <v>0</v>
      </c>
      <c r="AK761" s="50">
        <f t="shared" si="401"/>
        <v>0</v>
      </c>
      <c r="AL761" s="50">
        <f t="shared" si="402"/>
        <v>0.21860644522224831</v>
      </c>
      <c r="AR761" s="50">
        <f t="shared" si="403"/>
        <v>0.2695951149093247</v>
      </c>
      <c r="AS761" s="50">
        <f t="shared" si="404"/>
        <v>0.28990306802197502</v>
      </c>
      <c r="AT761" s="50">
        <f t="shared" si="405"/>
        <v>0.41767596362271547</v>
      </c>
      <c r="AV761" s="49">
        <f t="shared" si="406"/>
        <v>0</v>
      </c>
      <c r="AW761" s="49">
        <f t="shared" si="407"/>
        <v>0</v>
      </c>
      <c r="AX761" s="49">
        <f t="shared" si="408"/>
        <v>0</v>
      </c>
      <c r="AY761" s="49">
        <f t="shared" si="409"/>
        <v>1177.2435618505335</v>
      </c>
      <c r="AZ761" s="49">
        <f t="shared" si="410"/>
        <v>0</v>
      </c>
      <c r="BA761" s="49">
        <f t="shared" si="411"/>
        <v>0</v>
      </c>
      <c r="BB761" s="49">
        <f t="shared" si="412"/>
        <v>0</v>
      </c>
      <c r="BC761" s="49">
        <f t="shared" si="413"/>
        <v>0</v>
      </c>
      <c r="BD761" s="49">
        <f t="shared" si="414"/>
        <v>0</v>
      </c>
      <c r="BE761" s="49">
        <f t="shared" si="415"/>
        <v>2781.0287082166819</v>
      </c>
      <c r="BF761" s="49">
        <f t="shared" si="416"/>
        <v>2215.8488006712942</v>
      </c>
      <c r="BG761" s="49">
        <f t="shared" si="417"/>
        <v>2987.010638602022</v>
      </c>
      <c r="BH761" s="73">
        <f t="shared" si="418"/>
        <v>9161.1317093405323</v>
      </c>
      <c r="BI761" s="49">
        <f>VLOOKUP(A761,'1_12'!B:Q,16,0)</f>
        <v>12562.829999999998</v>
      </c>
      <c r="BJ761" s="74">
        <f t="shared" si="419"/>
        <v>-3401.6982906594658</v>
      </c>
      <c r="BK761" s="50">
        <f t="shared" si="420"/>
        <v>8.7507194660929859E-3</v>
      </c>
    </row>
    <row r="762" spans="1:63" x14ac:dyDescent="0.3">
      <c r="A762" s="79" t="s">
        <v>2100</v>
      </c>
      <c r="B762" s="79" t="s">
        <v>2101</v>
      </c>
      <c r="C762" s="79">
        <f>VLOOKUP(B762,Площадь!D:E,2,0)</f>
        <v>33.6</v>
      </c>
      <c r="D762" s="97"/>
      <c r="E762">
        <v>31</v>
      </c>
      <c r="F762">
        <v>28</v>
      </c>
      <c r="G762">
        <v>31</v>
      </c>
      <c r="H762">
        <v>30</v>
      </c>
      <c r="I762">
        <v>31</v>
      </c>
      <c r="J762">
        <v>30</v>
      </c>
      <c r="K762">
        <v>31</v>
      </c>
      <c r="L762">
        <v>31</v>
      </c>
      <c r="M762">
        <v>30</v>
      </c>
      <c r="N762">
        <v>31</v>
      </c>
      <c r="O762">
        <v>30</v>
      </c>
      <c r="P762">
        <v>31</v>
      </c>
      <c r="Q762">
        <f t="shared" si="421"/>
        <v>365</v>
      </c>
      <c r="R762" s="113">
        <f>VLOOKUP(B762,'Общие показания'!A:H,8,0)</f>
        <v>0.2273945318466471</v>
      </c>
      <c r="S762" s="117">
        <f>VLOOKUP(B762,'Общие показания'!A:P,16,0)</f>
        <v>1.1746054681533531</v>
      </c>
      <c r="T762" s="50">
        <f t="shared" si="391"/>
        <v>0</v>
      </c>
      <c r="U762" s="50">
        <f t="shared" si="392"/>
        <v>0</v>
      </c>
      <c r="V762" s="50">
        <f t="shared" si="393"/>
        <v>0</v>
      </c>
      <c r="W762" s="50">
        <f t="shared" si="394"/>
        <v>0.2273945318466471</v>
      </c>
      <c r="X762" s="50">
        <f t="shared" si="395"/>
        <v>0</v>
      </c>
      <c r="Y762" s="50"/>
      <c r="Z762" s="50"/>
      <c r="AA762" s="50"/>
      <c r="AB762" s="50"/>
      <c r="AC762" s="50"/>
      <c r="AD762" s="50">
        <f t="shared" si="396"/>
        <v>0.4507835515832444</v>
      </c>
      <c r="AE762" s="50">
        <f t="shared" si="397"/>
        <v>0.31500240796578283</v>
      </c>
      <c r="AF762" s="50">
        <f t="shared" si="398"/>
        <v>0.40881950860432581</v>
      </c>
      <c r="AG762" s="50">
        <f t="shared" si="390"/>
        <v>0</v>
      </c>
      <c r="AI762" s="50">
        <f t="shared" si="399"/>
        <v>0</v>
      </c>
      <c r="AJ762" s="50">
        <f t="shared" si="400"/>
        <v>0</v>
      </c>
      <c r="AK762" s="50">
        <f t="shared" si="401"/>
        <v>0</v>
      </c>
      <c r="AL762" s="50">
        <f t="shared" si="402"/>
        <v>0.22600543259900133</v>
      </c>
      <c r="AR762" s="50">
        <f t="shared" si="403"/>
        <v>0.2787198726447172</v>
      </c>
      <c r="AS762" s="50">
        <f t="shared" si="404"/>
        <v>0.29971517186271879</v>
      </c>
      <c r="AT762" s="50">
        <f t="shared" si="405"/>
        <v>0.4318126885453305</v>
      </c>
      <c r="AV762" s="49">
        <f t="shared" si="406"/>
        <v>0</v>
      </c>
      <c r="AW762" s="49">
        <f t="shared" si="407"/>
        <v>0</v>
      </c>
      <c r="AX762" s="49">
        <f t="shared" si="408"/>
        <v>0</v>
      </c>
      <c r="AY762" s="49">
        <f t="shared" si="409"/>
        <v>1217.088728559321</v>
      </c>
      <c r="AZ762" s="49">
        <f t="shared" si="410"/>
        <v>0</v>
      </c>
      <c r="BA762" s="49">
        <f t="shared" si="411"/>
        <v>0</v>
      </c>
      <c r="BB762" s="49">
        <f t="shared" si="412"/>
        <v>0</v>
      </c>
      <c r="BC762" s="49">
        <f t="shared" si="413"/>
        <v>0</v>
      </c>
      <c r="BD762" s="49">
        <f t="shared" si="414"/>
        <v>0</v>
      </c>
      <c r="BE762" s="49">
        <f t="shared" si="415"/>
        <v>1958.2498118605713</v>
      </c>
      <c r="BF762" s="49">
        <f t="shared" si="416"/>
        <v>1650.1232825884367</v>
      </c>
      <c r="BG762" s="49">
        <f t="shared" si="417"/>
        <v>2256.5594447406515</v>
      </c>
      <c r="BH762" s="73">
        <f t="shared" si="418"/>
        <v>7082.0212677489799</v>
      </c>
      <c r="BI762" s="49">
        <f>VLOOKUP(A762,'1_12'!B:Q,16,0)</f>
        <v>12987.990000000002</v>
      </c>
      <c r="BJ762" s="74">
        <f t="shared" si="419"/>
        <v>-5905.9687322510217</v>
      </c>
      <c r="BK762" s="50">
        <f t="shared" si="420"/>
        <v>6.5432866211601387E-3</v>
      </c>
    </row>
    <row r="763" spans="1:63" x14ac:dyDescent="0.3">
      <c r="A763" s="79" t="s">
        <v>1074</v>
      </c>
      <c r="B763" s="79" t="s">
        <v>294</v>
      </c>
      <c r="C763" s="79">
        <f>VLOOKUP(B763,Площадь!D:E,2,0)</f>
        <v>33.1</v>
      </c>
      <c r="D763" s="97"/>
      <c r="E763">
        <v>31</v>
      </c>
      <c r="F763">
        <v>28</v>
      </c>
      <c r="G763">
        <v>31</v>
      </c>
      <c r="H763">
        <v>30</v>
      </c>
      <c r="I763">
        <v>31</v>
      </c>
      <c r="J763">
        <v>30</v>
      </c>
      <c r="K763">
        <v>31</v>
      </c>
      <c r="L763">
        <v>31</v>
      </c>
      <c r="M763">
        <v>30</v>
      </c>
      <c r="N763">
        <v>31</v>
      </c>
      <c r="O763">
        <v>30</v>
      </c>
      <c r="P763">
        <v>31</v>
      </c>
      <c r="Q763">
        <f t="shared" si="421"/>
        <v>365</v>
      </c>
      <c r="R763" s="113">
        <f>VLOOKUP(B763,'Общие показания'!A:H,8,0)</f>
        <v>0.22401068464654819</v>
      </c>
      <c r="S763" s="117">
        <f>VLOOKUP(B763,'Общие показания'!A:P,16,0)</f>
        <v>1.1469893153534514</v>
      </c>
      <c r="T763" s="50">
        <f t="shared" si="391"/>
        <v>0</v>
      </c>
      <c r="U763" s="50">
        <f t="shared" si="392"/>
        <v>0</v>
      </c>
      <c r="V763" s="50">
        <f t="shared" si="393"/>
        <v>0</v>
      </c>
      <c r="W763" s="50">
        <f t="shared" si="394"/>
        <v>0.22401068464654819</v>
      </c>
      <c r="X763" s="50">
        <f t="shared" si="395"/>
        <v>0</v>
      </c>
      <c r="Y763" s="50"/>
      <c r="Z763" s="50"/>
      <c r="AA763" s="50"/>
      <c r="AB763" s="50"/>
      <c r="AC763" s="50"/>
      <c r="AD763" s="50">
        <f t="shared" si="396"/>
        <v>0.44018517810574248</v>
      </c>
      <c r="AE763" s="50">
        <f t="shared" si="397"/>
        <v>0.30759638537643086</v>
      </c>
      <c r="AF763" s="50">
        <f t="shared" si="398"/>
        <v>0.39920775187127799</v>
      </c>
      <c r="AG763" s="50">
        <f t="shared" si="390"/>
        <v>0</v>
      </c>
      <c r="AI763" s="50">
        <f t="shared" si="399"/>
        <v>0</v>
      </c>
      <c r="AJ763" s="50">
        <f t="shared" si="400"/>
        <v>0</v>
      </c>
      <c r="AK763" s="50">
        <f t="shared" si="401"/>
        <v>0</v>
      </c>
      <c r="AL763" s="50">
        <f t="shared" si="402"/>
        <v>0.22264225651865907</v>
      </c>
      <c r="AR763" s="50">
        <f t="shared" si="403"/>
        <v>0.2745722554922661</v>
      </c>
      <c r="AS763" s="50">
        <f t="shared" si="404"/>
        <v>0.29525512466238069</v>
      </c>
      <c r="AT763" s="50">
        <f t="shared" si="405"/>
        <v>0.42538690448959643</v>
      </c>
      <c r="AV763" s="49">
        <f t="shared" si="406"/>
        <v>0</v>
      </c>
      <c r="AW763" s="49">
        <f t="shared" si="407"/>
        <v>0</v>
      </c>
      <c r="AX763" s="49">
        <f t="shared" si="408"/>
        <v>0</v>
      </c>
      <c r="AY763" s="49">
        <f t="shared" si="409"/>
        <v>1198.9772891462358</v>
      </c>
      <c r="AZ763" s="49">
        <f t="shared" si="410"/>
        <v>0</v>
      </c>
      <c r="BA763" s="49">
        <f t="shared" si="411"/>
        <v>0</v>
      </c>
      <c r="BB763" s="49">
        <f t="shared" si="412"/>
        <v>0</v>
      </c>
      <c r="BC763" s="49">
        <f t="shared" si="413"/>
        <v>0</v>
      </c>
      <c r="BD763" s="49">
        <f t="shared" si="414"/>
        <v>0</v>
      </c>
      <c r="BE763" s="49">
        <f t="shared" si="415"/>
        <v>1918.6662644531505</v>
      </c>
      <c r="BF763" s="49">
        <f t="shared" si="416"/>
        <v>1618.2704794877843</v>
      </c>
      <c r="BG763" s="49">
        <f t="shared" si="417"/>
        <v>2213.5089117488769</v>
      </c>
      <c r="BH763" s="73">
        <f t="shared" si="418"/>
        <v>6949.4229448360475</v>
      </c>
      <c r="BI763" s="49">
        <f>VLOOKUP(A763,'1_12'!B:Q,16,0)</f>
        <v>12794.759999999998</v>
      </c>
      <c r="BJ763" s="74">
        <f t="shared" si="419"/>
        <v>-5845.3370551639509</v>
      </c>
      <c r="BK763" s="50">
        <f t="shared" si="420"/>
        <v>6.517765712897537E-3</v>
      </c>
    </row>
    <row r="764" spans="1:63" x14ac:dyDescent="0.3">
      <c r="A764" s="79" t="s">
        <v>894</v>
      </c>
      <c r="B764" s="79" t="s">
        <v>895</v>
      </c>
      <c r="C764" s="79">
        <f>VLOOKUP(B764,Площадь!D:E,2,0)</f>
        <v>60.6</v>
      </c>
      <c r="D764" s="97"/>
      <c r="E764">
        <v>31</v>
      </c>
      <c r="F764">
        <v>28</v>
      </c>
      <c r="G764">
        <v>31</v>
      </c>
      <c r="H764">
        <v>30</v>
      </c>
      <c r="I764">
        <v>31</v>
      </c>
      <c r="J764">
        <v>30</v>
      </c>
      <c r="K764">
        <v>31</v>
      </c>
      <c r="L764">
        <v>31</v>
      </c>
      <c r="M764">
        <v>30</v>
      </c>
      <c r="N764">
        <v>31</v>
      </c>
      <c r="O764">
        <v>30</v>
      </c>
      <c r="P764">
        <v>31</v>
      </c>
      <c r="Q764">
        <f t="shared" si="421"/>
        <v>365</v>
      </c>
      <c r="R764" s="113">
        <f>VLOOKUP(B764,'Общие показания'!A:H,8,0)</f>
        <v>0.41012228065198852</v>
      </c>
      <c r="S764" s="117">
        <f>VLOOKUP(B764,'Общие показания'!A:P,16,0)</f>
        <v>2.0078777193480128</v>
      </c>
      <c r="T764" s="50">
        <f t="shared" si="391"/>
        <v>0</v>
      </c>
      <c r="U764" s="50">
        <f t="shared" si="392"/>
        <v>0</v>
      </c>
      <c r="V764" s="50">
        <f t="shared" si="393"/>
        <v>0</v>
      </c>
      <c r="W764" s="50">
        <f t="shared" si="394"/>
        <v>0.41012228065198852</v>
      </c>
      <c r="X764" s="50">
        <f t="shared" si="395"/>
        <v>0</v>
      </c>
      <c r="Y764" s="50"/>
      <c r="Z764" s="50"/>
      <c r="AA764" s="50"/>
      <c r="AB764" s="50"/>
      <c r="AC764" s="50"/>
      <c r="AD764" s="50">
        <f t="shared" si="396"/>
        <v>0.77057214018894082</v>
      </c>
      <c r="AE764" s="50">
        <f t="shared" si="397"/>
        <v>0.53846702883975739</v>
      </c>
      <c r="AF764" s="50">
        <f t="shared" si="398"/>
        <v>0.69883855031931452</v>
      </c>
      <c r="AG764" s="50">
        <f t="shared" si="390"/>
        <v>0</v>
      </c>
      <c r="AI764" s="50">
        <f t="shared" si="399"/>
        <v>0</v>
      </c>
      <c r="AJ764" s="50">
        <f t="shared" si="400"/>
        <v>0</v>
      </c>
      <c r="AK764" s="50">
        <f t="shared" si="401"/>
        <v>0</v>
      </c>
      <c r="AL764" s="50">
        <f t="shared" si="402"/>
        <v>0.40761694093748457</v>
      </c>
      <c r="AR764" s="50">
        <f t="shared" si="403"/>
        <v>0.50269119887707925</v>
      </c>
      <c r="AS764" s="50">
        <f t="shared" si="404"/>
        <v>0.54055772068097496</v>
      </c>
      <c r="AT764" s="50">
        <f t="shared" si="405"/>
        <v>0.77880502755497105</v>
      </c>
      <c r="AV764" s="49">
        <f t="shared" si="406"/>
        <v>0</v>
      </c>
      <c r="AW764" s="49">
        <f t="shared" si="407"/>
        <v>0</v>
      </c>
      <c r="AX764" s="49">
        <f t="shared" si="408"/>
        <v>0</v>
      </c>
      <c r="AY764" s="49">
        <f t="shared" si="409"/>
        <v>2195.1064568659181</v>
      </c>
      <c r="AZ764" s="49">
        <f t="shared" si="410"/>
        <v>0</v>
      </c>
      <c r="BA764" s="49">
        <f t="shared" si="411"/>
        <v>0</v>
      </c>
      <c r="BB764" s="49">
        <f t="shared" si="412"/>
        <v>0</v>
      </c>
      <c r="BC764" s="49">
        <f t="shared" si="413"/>
        <v>0</v>
      </c>
      <c r="BD764" s="49">
        <f t="shared" si="414"/>
        <v>0</v>
      </c>
      <c r="BE764" s="49">
        <f t="shared" si="415"/>
        <v>3417.8971768552619</v>
      </c>
      <c r="BF764" s="49">
        <f t="shared" si="416"/>
        <v>2896.490876623473</v>
      </c>
      <c r="BG764" s="49">
        <f t="shared" si="417"/>
        <v>3966.5273147026173</v>
      </c>
      <c r="BH764" s="73">
        <f t="shared" si="418"/>
        <v>12476.021825047272</v>
      </c>
      <c r="BI764" s="49">
        <f>VLOOKUP(A764,'1_12'!B:Q,16,0)</f>
        <v>23424.840000000004</v>
      </c>
      <c r="BJ764" s="74">
        <f t="shared" si="419"/>
        <v>-10948.818174952732</v>
      </c>
      <c r="BK764" s="50">
        <f t="shared" si="420"/>
        <v>6.3911865897284259E-3</v>
      </c>
    </row>
    <row r="765" spans="1:63" x14ac:dyDescent="0.3">
      <c r="A765" s="79" t="s">
        <v>1120</v>
      </c>
      <c r="B765" s="79" t="s">
        <v>1121</v>
      </c>
      <c r="C765" s="79">
        <f>VLOOKUP(B765,Площадь!D:E,2,0)</f>
        <v>39.299999999999997</v>
      </c>
      <c r="D765" s="97"/>
      <c r="E765">
        <v>31</v>
      </c>
      <c r="F765">
        <v>28</v>
      </c>
      <c r="G765">
        <v>31</v>
      </c>
      <c r="H765">
        <v>30</v>
      </c>
      <c r="I765">
        <v>31</v>
      </c>
      <c r="J765">
        <v>30</v>
      </c>
      <c r="K765">
        <v>31</v>
      </c>
      <c r="L765">
        <v>31</v>
      </c>
      <c r="M765">
        <v>30</v>
      </c>
      <c r="N765">
        <v>31</v>
      </c>
      <c r="O765">
        <v>30</v>
      </c>
      <c r="P765">
        <v>31</v>
      </c>
      <c r="Q765">
        <f t="shared" si="421"/>
        <v>365</v>
      </c>
      <c r="R765" s="113">
        <f>VLOOKUP(B765,'Общие показания'!A:H,8,0)</f>
        <v>0.16900000000000001</v>
      </c>
      <c r="S765" s="117">
        <f>VLOOKUP(B765,'Общие показания'!A:P,16,0)</f>
        <v>0.9139999999999997</v>
      </c>
      <c r="T765" s="50">
        <f t="shared" si="391"/>
        <v>0</v>
      </c>
      <c r="U765" s="50">
        <f t="shared" si="392"/>
        <v>0</v>
      </c>
      <c r="V765" s="50">
        <f t="shared" si="393"/>
        <v>0</v>
      </c>
      <c r="W765" s="50">
        <f t="shared" si="394"/>
        <v>0.16900000000000001</v>
      </c>
      <c r="X765" s="50">
        <f t="shared" si="395"/>
        <v>0</v>
      </c>
      <c r="Y765" s="50"/>
      <c r="Z765" s="50"/>
      <c r="AA765" s="50"/>
      <c r="AB765" s="50"/>
      <c r="AC765" s="50"/>
      <c r="AD765" s="50">
        <f t="shared" si="396"/>
        <v>0.35076983490876584</v>
      </c>
      <c r="AE765" s="50">
        <f t="shared" si="397"/>
        <v>0.24511396267664609</v>
      </c>
      <c r="AF765" s="50">
        <f t="shared" si="398"/>
        <v>0.31811620241458771</v>
      </c>
      <c r="AG765" s="50">
        <f t="shared" si="390"/>
        <v>0</v>
      </c>
      <c r="AI765" s="50">
        <f t="shared" si="399"/>
        <v>0</v>
      </c>
      <c r="AJ765" s="50">
        <f t="shared" si="400"/>
        <v>0</v>
      </c>
      <c r="AK765" s="50">
        <f t="shared" si="401"/>
        <v>0</v>
      </c>
      <c r="AL765" s="50">
        <f t="shared" si="402"/>
        <v>0.26434563991490334</v>
      </c>
      <c r="AR765" s="50">
        <f t="shared" si="403"/>
        <v>0.32600270818266031</v>
      </c>
      <c r="AS765" s="50">
        <f t="shared" si="404"/>
        <v>0.35055970994657282</v>
      </c>
      <c r="AT765" s="50">
        <f t="shared" si="405"/>
        <v>0.50506662678069902</v>
      </c>
      <c r="AV765" s="49">
        <f t="shared" si="406"/>
        <v>0</v>
      </c>
      <c r="AW765" s="49">
        <f t="shared" si="407"/>
        <v>0</v>
      </c>
      <c r="AX765" s="49">
        <f t="shared" si="408"/>
        <v>0</v>
      </c>
      <c r="AY765" s="49">
        <f t="shared" si="409"/>
        <v>1163.2557019619701</v>
      </c>
      <c r="AZ765" s="49">
        <f t="shared" si="410"/>
        <v>0</v>
      </c>
      <c r="BA765" s="49">
        <f t="shared" si="411"/>
        <v>0</v>
      </c>
      <c r="BB765" s="49">
        <f t="shared" si="412"/>
        <v>0</v>
      </c>
      <c r="BC765" s="49">
        <f t="shared" si="413"/>
        <v>0</v>
      </c>
      <c r="BD765" s="49">
        <f t="shared" si="414"/>
        <v>0</v>
      </c>
      <c r="BE765" s="49">
        <f t="shared" si="415"/>
        <v>1816.7011437729009</v>
      </c>
      <c r="BF765" s="49">
        <f t="shared" si="416"/>
        <v>1599.002579842864</v>
      </c>
      <c r="BG765" s="49">
        <f t="shared" si="417"/>
        <v>2209.7190593786599</v>
      </c>
      <c r="BH765" s="73">
        <f t="shared" si="418"/>
        <v>6788.6784849563946</v>
      </c>
      <c r="BI765" s="49">
        <f>VLOOKUP(A765,'1_12'!B:Q,16,0)</f>
        <v>15191.37</v>
      </c>
      <c r="BJ765" s="74">
        <f t="shared" si="419"/>
        <v>-8402.6915150436071</v>
      </c>
      <c r="BK765" s="50">
        <f t="shared" si="420"/>
        <v>5.3625417405106764E-3</v>
      </c>
    </row>
    <row r="766" spans="1:63" x14ac:dyDescent="0.3">
      <c r="A766" s="79" t="s">
        <v>770</v>
      </c>
      <c r="B766" s="79" t="s">
        <v>771</v>
      </c>
      <c r="C766" s="79">
        <f>VLOOKUP(B766,Площадь!D:E,2,0)</f>
        <v>32</v>
      </c>
      <c r="D766" s="97"/>
      <c r="E766">
        <v>31</v>
      </c>
      <c r="F766">
        <v>28</v>
      </c>
      <c r="G766">
        <v>31</v>
      </c>
      <c r="H766">
        <v>30</v>
      </c>
      <c r="I766">
        <v>31</v>
      </c>
      <c r="J766">
        <v>30</v>
      </c>
      <c r="K766">
        <v>31</v>
      </c>
      <c r="L766">
        <v>31</v>
      </c>
      <c r="M766">
        <v>30</v>
      </c>
      <c r="N766">
        <v>31</v>
      </c>
      <c r="O766">
        <v>30</v>
      </c>
      <c r="P766">
        <v>31</v>
      </c>
      <c r="Q766">
        <f t="shared" si="421"/>
        <v>365</v>
      </c>
      <c r="R766" s="113">
        <f>VLOOKUP(B766,'Общие показания'!A:H,8,0)</f>
        <v>0.21656622080633056</v>
      </c>
      <c r="S766" s="117">
        <f>VLOOKUP(B766,'Общие показания'!A:P,16,0)</f>
        <v>0.91943377919366931</v>
      </c>
      <c r="T766" s="50">
        <f t="shared" si="391"/>
        <v>0</v>
      </c>
      <c r="U766" s="50">
        <f t="shared" si="392"/>
        <v>0</v>
      </c>
      <c r="V766" s="50">
        <f t="shared" si="393"/>
        <v>0</v>
      </c>
      <c r="W766" s="50">
        <f t="shared" si="394"/>
        <v>0.21656622080633056</v>
      </c>
      <c r="X766" s="50">
        <f t="shared" si="395"/>
        <v>0</v>
      </c>
      <c r="Y766" s="50"/>
      <c r="Z766" s="50"/>
      <c r="AA766" s="50"/>
      <c r="AB766" s="50"/>
      <c r="AC766" s="50"/>
      <c r="AD766" s="50">
        <f t="shared" si="396"/>
        <v>0.35285518045657127</v>
      </c>
      <c r="AE766" s="50">
        <f t="shared" si="397"/>
        <v>0.24657117837737938</v>
      </c>
      <c r="AF766" s="50">
        <f t="shared" si="398"/>
        <v>0.32000742035971858</v>
      </c>
      <c r="AG766" s="50">
        <f t="shared" si="390"/>
        <v>0</v>
      </c>
      <c r="AI766" s="50">
        <f t="shared" si="399"/>
        <v>0</v>
      </c>
      <c r="AJ766" s="50">
        <f t="shared" si="400"/>
        <v>0</v>
      </c>
      <c r="AK766" s="50">
        <f t="shared" si="401"/>
        <v>0</v>
      </c>
      <c r="AL766" s="50">
        <f t="shared" si="402"/>
        <v>0.21524326914190603</v>
      </c>
      <c r="AR766" s="50">
        <f t="shared" si="403"/>
        <v>0.26544749775687354</v>
      </c>
      <c r="AS766" s="50">
        <f t="shared" si="404"/>
        <v>0.28544302082163692</v>
      </c>
      <c r="AT766" s="50">
        <f t="shared" si="405"/>
        <v>0.4112501795669814</v>
      </c>
      <c r="AV766" s="49">
        <f t="shared" si="406"/>
        <v>0</v>
      </c>
      <c r="AW766" s="49">
        <f t="shared" si="407"/>
        <v>0</v>
      </c>
      <c r="AX766" s="49">
        <f t="shared" si="408"/>
        <v>0</v>
      </c>
      <c r="AY766" s="49">
        <f t="shared" si="409"/>
        <v>1159.1321224374485</v>
      </c>
      <c r="AZ766" s="49">
        <f t="shared" si="410"/>
        <v>0</v>
      </c>
      <c r="BA766" s="49">
        <f t="shared" si="411"/>
        <v>0</v>
      </c>
      <c r="BB766" s="49">
        <f t="shared" si="412"/>
        <v>0</v>
      </c>
      <c r="BC766" s="49">
        <f t="shared" si="413"/>
        <v>0</v>
      </c>
      <c r="BD766" s="49">
        <f t="shared" si="414"/>
        <v>0</v>
      </c>
      <c r="BE766" s="49">
        <f t="shared" si="415"/>
        <v>1659.7469772890429</v>
      </c>
      <c r="BF766" s="49">
        <f t="shared" si="416"/>
        <v>1428.1176357618713</v>
      </c>
      <c r="BG766" s="49">
        <f t="shared" si="417"/>
        <v>1962.9586509392363</v>
      </c>
      <c r="BH766" s="73">
        <f t="shared" si="418"/>
        <v>6209.9553864275995</v>
      </c>
      <c r="BI766" s="49">
        <f>VLOOKUP(A766,'1_12'!B:Q,16,0)</f>
        <v>12369.509999999998</v>
      </c>
      <c r="BJ766" s="74">
        <f t="shared" si="419"/>
        <v>-6159.5546135723989</v>
      </c>
      <c r="BK766" s="50">
        <f t="shared" si="420"/>
        <v>6.0244374148109318E-3</v>
      </c>
    </row>
    <row r="767" spans="1:63" x14ac:dyDescent="0.3">
      <c r="A767" s="79" t="s">
        <v>1826</v>
      </c>
      <c r="B767" s="79" t="s">
        <v>1827</v>
      </c>
      <c r="C767" s="79">
        <f>VLOOKUP(B767,Площадь!D:E,2,0)</f>
        <v>31.7</v>
      </c>
      <c r="D767" s="97"/>
      <c r="E767">
        <v>31</v>
      </c>
      <c r="F767">
        <v>28</v>
      </c>
      <c r="G767">
        <v>31</v>
      </c>
      <c r="H767">
        <v>30</v>
      </c>
      <c r="I767">
        <v>31</v>
      </c>
      <c r="J767">
        <v>30</v>
      </c>
      <c r="K767">
        <v>31</v>
      </c>
      <c r="L767">
        <v>31</v>
      </c>
      <c r="M767">
        <v>30</v>
      </c>
      <c r="N767">
        <v>31</v>
      </c>
      <c r="O767">
        <v>30</v>
      </c>
      <c r="P767">
        <v>31</v>
      </c>
      <c r="Q767">
        <f t="shared" si="421"/>
        <v>365</v>
      </c>
      <c r="R767" s="113">
        <f>VLOOKUP(B767,'Общие показания'!A:H,8,0)</f>
        <v>0.21453591248627121</v>
      </c>
      <c r="S767" s="117">
        <f>VLOOKUP(B767,'Общие показания'!A:P,16,0)</f>
        <v>1.1384640875137295</v>
      </c>
      <c r="T767" s="50">
        <f t="shared" si="391"/>
        <v>0</v>
      </c>
      <c r="U767" s="50">
        <f t="shared" si="392"/>
        <v>0</v>
      </c>
      <c r="V767" s="50">
        <f t="shared" si="393"/>
        <v>0</v>
      </c>
      <c r="W767" s="50">
        <f t="shared" si="394"/>
        <v>0.21453591248627121</v>
      </c>
      <c r="X767" s="50">
        <f t="shared" si="395"/>
        <v>0</v>
      </c>
      <c r="Y767" s="50"/>
      <c r="Z767" s="50"/>
      <c r="AA767" s="50"/>
      <c r="AB767" s="50"/>
      <c r="AC767" s="50"/>
      <c r="AD767" s="50">
        <f t="shared" si="396"/>
        <v>0.43691341359600633</v>
      </c>
      <c r="AE767" s="50">
        <f t="shared" si="397"/>
        <v>0.30531011362750804</v>
      </c>
      <c r="AF767" s="50">
        <f t="shared" si="398"/>
        <v>0.39624056029021515</v>
      </c>
      <c r="AG767" s="50">
        <f t="shared" si="390"/>
        <v>0</v>
      </c>
      <c r="AI767" s="50">
        <f t="shared" si="399"/>
        <v>0</v>
      </c>
      <c r="AJ767" s="50">
        <f t="shared" si="400"/>
        <v>0</v>
      </c>
      <c r="AK767" s="50">
        <f t="shared" si="401"/>
        <v>0</v>
      </c>
      <c r="AL767" s="50">
        <f t="shared" si="402"/>
        <v>0.21322536349370066</v>
      </c>
      <c r="AR767" s="50">
        <f t="shared" si="403"/>
        <v>0.26295892746540284</v>
      </c>
      <c r="AS767" s="50">
        <f t="shared" si="404"/>
        <v>0.28276699250143406</v>
      </c>
      <c r="AT767" s="50">
        <f t="shared" si="405"/>
        <v>0.40739470913354092</v>
      </c>
      <c r="AV767" s="49">
        <f t="shared" si="406"/>
        <v>0</v>
      </c>
      <c r="AW767" s="49">
        <f t="shared" si="407"/>
        <v>0</v>
      </c>
      <c r="AX767" s="49">
        <f t="shared" si="408"/>
        <v>0</v>
      </c>
      <c r="AY767" s="49">
        <f t="shared" si="409"/>
        <v>1148.2652587895973</v>
      </c>
      <c r="AZ767" s="49">
        <f t="shared" si="410"/>
        <v>0</v>
      </c>
      <c r="BA767" s="49">
        <f t="shared" si="411"/>
        <v>0</v>
      </c>
      <c r="BB767" s="49">
        <f t="shared" si="412"/>
        <v>0</v>
      </c>
      <c r="BC767" s="49">
        <f t="shared" si="413"/>
        <v>0</v>
      </c>
      <c r="BD767" s="49">
        <f t="shared" si="414"/>
        <v>0</v>
      </c>
      <c r="BE767" s="49">
        <f t="shared" si="415"/>
        <v>1878.7093174516044</v>
      </c>
      <c r="BF767" s="49">
        <f t="shared" si="416"/>
        <v>1578.6106606082869</v>
      </c>
      <c r="BG767" s="49">
        <f t="shared" si="417"/>
        <v>2157.2463718303538</v>
      </c>
      <c r="BH767" s="73">
        <f t="shared" si="418"/>
        <v>6762.8316086798422</v>
      </c>
      <c r="BI767" s="49">
        <f>VLOOKUP(A767,'1_12'!B:Q,16,0)</f>
        <v>12253.59</v>
      </c>
      <c r="BJ767" s="74">
        <f t="shared" si="419"/>
        <v>-5490.7583913201579</v>
      </c>
      <c r="BK767" s="50">
        <f t="shared" si="420"/>
        <v>6.6228864158624588E-3</v>
      </c>
    </row>
    <row r="768" spans="1:63" x14ac:dyDescent="0.3">
      <c r="A768" s="79" t="s">
        <v>821</v>
      </c>
      <c r="B768" s="79" t="s">
        <v>822</v>
      </c>
      <c r="C768" s="79">
        <f>VLOOKUP(B768,Площадь!D:E,2,0)</f>
        <v>39.1</v>
      </c>
      <c r="D768" s="97"/>
      <c r="E768">
        <v>31</v>
      </c>
      <c r="F768">
        <v>28</v>
      </c>
      <c r="G768">
        <v>31</v>
      </c>
      <c r="H768">
        <v>30</v>
      </c>
      <c r="I768">
        <v>31</v>
      </c>
      <c r="J768">
        <v>30</v>
      </c>
      <c r="K768">
        <v>31</v>
      </c>
      <c r="L768">
        <v>31</v>
      </c>
      <c r="M768">
        <v>30</v>
      </c>
      <c r="N768">
        <v>31</v>
      </c>
      <c r="O768">
        <v>30</v>
      </c>
      <c r="P768">
        <v>31</v>
      </c>
      <c r="Q768">
        <f t="shared" si="421"/>
        <v>365</v>
      </c>
      <c r="R768" s="113">
        <f>VLOOKUP(B768,'Общие показания'!A:H,8,0)</f>
        <v>0.26461685104773519</v>
      </c>
      <c r="S768" s="117">
        <f>VLOOKUP(B768,'Общие показания'!A:P,16,0)</f>
        <v>1.7383831489522645</v>
      </c>
      <c r="T768" s="50">
        <f t="shared" si="391"/>
        <v>0</v>
      </c>
      <c r="U768" s="50">
        <f t="shared" si="392"/>
        <v>0</v>
      </c>
      <c r="V768" s="50">
        <f t="shared" si="393"/>
        <v>0</v>
      </c>
      <c r="W768" s="50">
        <f t="shared" si="394"/>
        <v>0.26461685104773519</v>
      </c>
      <c r="X768" s="50">
        <f t="shared" si="395"/>
        <v>0</v>
      </c>
      <c r="Y768" s="50"/>
      <c r="Z768" s="50"/>
      <c r="AA768" s="50"/>
      <c r="AB768" s="50"/>
      <c r="AC768" s="50"/>
      <c r="AD768" s="50">
        <f t="shared" si="396"/>
        <v>0.66714701331090431</v>
      </c>
      <c r="AE768" s="50">
        <f t="shared" si="397"/>
        <v>0.46619472898249015</v>
      </c>
      <c r="AF768" s="50">
        <f t="shared" si="398"/>
        <v>0.60504140665886996</v>
      </c>
      <c r="AG768" s="50">
        <f t="shared" si="390"/>
        <v>0</v>
      </c>
      <c r="AI768" s="50">
        <f t="shared" si="399"/>
        <v>0</v>
      </c>
      <c r="AJ768" s="50">
        <f t="shared" si="400"/>
        <v>0</v>
      </c>
      <c r="AK768" s="50">
        <f t="shared" si="401"/>
        <v>0</v>
      </c>
      <c r="AL768" s="50">
        <f t="shared" si="402"/>
        <v>0.26300036948276645</v>
      </c>
      <c r="AR768" s="50">
        <f t="shared" si="403"/>
        <v>0.32434366132167985</v>
      </c>
      <c r="AS768" s="50">
        <f t="shared" si="404"/>
        <v>0.34877569106643763</v>
      </c>
      <c r="AT768" s="50">
        <f t="shared" si="405"/>
        <v>0.50249631315840537</v>
      </c>
      <c r="AV768" s="49">
        <f t="shared" si="406"/>
        <v>0</v>
      </c>
      <c r="AW768" s="49">
        <f t="shared" si="407"/>
        <v>0</v>
      </c>
      <c r="AX768" s="49">
        <f t="shared" si="408"/>
        <v>0</v>
      </c>
      <c r="AY768" s="49">
        <f t="shared" si="409"/>
        <v>1416.3145621032575</v>
      </c>
      <c r="AZ768" s="49">
        <f t="shared" si="410"/>
        <v>0</v>
      </c>
      <c r="BA768" s="49">
        <f t="shared" si="411"/>
        <v>0</v>
      </c>
      <c r="BB768" s="49">
        <f t="shared" si="412"/>
        <v>0</v>
      </c>
      <c r="BC768" s="49">
        <f t="shared" si="413"/>
        <v>0</v>
      </c>
      <c r="BD768" s="49">
        <f t="shared" si="414"/>
        <v>0</v>
      </c>
      <c r="BE768" s="49">
        <f t="shared" si="415"/>
        <v>2661.5179073567238</v>
      </c>
      <c r="BF768" s="49">
        <f t="shared" si="416"/>
        <v>2187.6739967625399</v>
      </c>
      <c r="BG768" s="49">
        <f t="shared" si="417"/>
        <v>2973.0299535687013</v>
      </c>
      <c r="BH768" s="73">
        <f t="shared" si="418"/>
        <v>9238.5364197912222</v>
      </c>
      <c r="BI768" s="49">
        <f>VLOOKUP(A768,'1_12'!B:Q,16,0)</f>
        <v>15114.06</v>
      </c>
      <c r="BJ768" s="74">
        <f t="shared" si="419"/>
        <v>-5875.5235802087773</v>
      </c>
      <c r="BK768" s="50">
        <f t="shared" si="420"/>
        <v>7.3350725384255947E-3</v>
      </c>
    </row>
    <row r="769" spans="1:63" x14ac:dyDescent="0.3">
      <c r="A769" s="79" t="s">
        <v>1098</v>
      </c>
      <c r="B769" s="79" t="s">
        <v>1099</v>
      </c>
      <c r="C769" s="79">
        <f>VLOOKUP(B769,Площадь!D:E,2,0)</f>
        <v>61.7</v>
      </c>
      <c r="D769" s="97"/>
      <c r="E769">
        <v>31</v>
      </c>
      <c r="F769">
        <v>28</v>
      </c>
      <c r="G769">
        <v>31</v>
      </c>
      <c r="H769">
        <v>30</v>
      </c>
      <c r="I769">
        <v>31</v>
      </c>
      <c r="J769">
        <v>30</v>
      </c>
      <c r="K769">
        <v>31</v>
      </c>
      <c r="L769">
        <v>31</v>
      </c>
      <c r="M769">
        <v>30</v>
      </c>
      <c r="N769">
        <v>31</v>
      </c>
      <c r="O769">
        <v>30</v>
      </c>
      <c r="P769">
        <v>31</v>
      </c>
      <c r="Q769">
        <f t="shared" si="421"/>
        <v>365</v>
      </c>
      <c r="R769" s="113">
        <f>VLOOKUP(B769,'Общие показания'!A:H,8,0)</f>
        <v>0.41756674449220615</v>
      </c>
      <c r="S769" s="117">
        <f>VLOOKUP(B769,'Общие показания'!A:P,16,0)</f>
        <v>1.8674332555077946</v>
      </c>
      <c r="T769" s="50">
        <f t="shared" si="391"/>
        <v>0</v>
      </c>
      <c r="U769" s="50">
        <f t="shared" si="392"/>
        <v>0</v>
      </c>
      <c r="V769" s="50">
        <f t="shared" si="393"/>
        <v>0</v>
      </c>
      <c r="W769" s="50">
        <f t="shared" si="394"/>
        <v>0.41756674449220615</v>
      </c>
      <c r="X769" s="50">
        <f t="shared" si="395"/>
        <v>0</v>
      </c>
      <c r="Y769" s="50"/>
      <c r="Z769" s="50"/>
      <c r="AA769" s="50"/>
      <c r="AB769" s="50"/>
      <c r="AC769" s="50"/>
      <c r="AD769" s="50">
        <f t="shared" si="396"/>
        <v>0.71667314522714276</v>
      </c>
      <c r="AE769" s="50">
        <f t="shared" si="397"/>
        <v>0.50080302548322253</v>
      </c>
      <c r="AF769" s="50">
        <f t="shared" si="398"/>
        <v>0.6499570847974292</v>
      </c>
      <c r="AG769" s="50">
        <f t="shared" si="390"/>
        <v>0</v>
      </c>
      <c r="AI769" s="50">
        <f t="shared" si="399"/>
        <v>0</v>
      </c>
      <c r="AJ769" s="50">
        <f t="shared" si="400"/>
        <v>0</v>
      </c>
      <c r="AK769" s="50">
        <f t="shared" si="401"/>
        <v>0</v>
      </c>
      <c r="AL769" s="50">
        <f t="shared" si="402"/>
        <v>0.41501592831423756</v>
      </c>
      <c r="AR769" s="50">
        <f t="shared" si="403"/>
        <v>0.51181595661247181</v>
      </c>
      <c r="AS769" s="50">
        <f t="shared" si="404"/>
        <v>0.55036982452171868</v>
      </c>
      <c r="AT769" s="50">
        <f t="shared" si="405"/>
        <v>0.79294175247758603</v>
      </c>
      <c r="AV769" s="49">
        <f t="shared" si="406"/>
        <v>0</v>
      </c>
      <c r="AW769" s="49">
        <f t="shared" si="407"/>
        <v>0</v>
      </c>
      <c r="AX769" s="49">
        <f t="shared" si="408"/>
        <v>0</v>
      </c>
      <c r="AY769" s="49">
        <f t="shared" si="409"/>
        <v>2234.9516235747055</v>
      </c>
      <c r="AZ769" s="49">
        <f t="shared" si="410"/>
        <v>0</v>
      </c>
      <c r="BA769" s="49">
        <f t="shared" si="411"/>
        <v>0</v>
      </c>
      <c r="BB769" s="49">
        <f t="shared" si="412"/>
        <v>0</v>
      </c>
      <c r="BC769" s="49">
        <f t="shared" si="413"/>
        <v>0</v>
      </c>
      <c r="BD769" s="49">
        <f t="shared" si="414"/>
        <v>0</v>
      </c>
      <c r="BE769" s="49">
        <f t="shared" si="415"/>
        <v>3297.7070054141882</v>
      </c>
      <c r="BF769" s="49">
        <f t="shared" si="416"/>
        <v>2821.7263516392645</v>
      </c>
      <c r="BG769" s="49">
        <f t="shared" si="417"/>
        <v>3873.2599228275599</v>
      </c>
      <c r="BH769" s="73">
        <f t="shared" si="418"/>
        <v>12227.644903455717</v>
      </c>
      <c r="BI769" s="49">
        <f>VLOOKUP(A769,'1_12'!B:Q,16,0)</f>
        <v>23850</v>
      </c>
      <c r="BJ769" s="74">
        <f t="shared" si="419"/>
        <v>-11622.355096544283</v>
      </c>
      <c r="BK769" s="50">
        <f t="shared" si="420"/>
        <v>6.1522737195110946E-3</v>
      </c>
    </row>
    <row r="770" spans="1:63" x14ac:dyDescent="0.3">
      <c r="A770" s="79" t="s">
        <v>2161</v>
      </c>
      <c r="B770" s="79" t="s">
        <v>2162</v>
      </c>
      <c r="C770" s="79">
        <f>VLOOKUP(B770,Площадь!D:E,2,0)</f>
        <v>32.5</v>
      </c>
      <c r="D770" s="97"/>
      <c r="E770">
        <v>31</v>
      </c>
      <c r="F770">
        <v>28</v>
      </c>
      <c r="G770">
        <v>31</v>
      </c>
      <c r="H770">
        <v>30</v>
      </c>
      <c r="I770">
        <v>31</v>
      </c>
      <c r="J770">
        <v>30</v>
      </c>
      <c r="K770">
        <v>31</v>
      </c>
      <c r="L770">
        <v>31</v>
      </c>
      <c r="M770">
        <v>30</v>
      </c>
      <c r="N770">
        <v>31</v>
      </c>
      <c r="O770">
        <v>30</v>
      </c>
      <c r="P770">
        <v>31</v>
      </c>
      <c r="Q770">
        <f t="shared" si="421"/>
        <v>365</v>
      </c>
      <c r="R770" s="113">
        <f>VLOOKUP(B770,'Общие показания'!A:H,8,0)</f>
        <v>0</v>
      </c>
      <c r="S770" s="117">
        <f>VLOOKUP(B770,'Общие показания'!A:P,16,0)</f>
        <v>1.2329999999999997</v>
      </c>
      <c r="T770" s="50">
        <f t="shared" si="391"/>
        <v>0</v>
      </c>
      <c r="U770" s="50">
        <f t="shared" si="392"/>
        <v>0</v>
      </c>
      <c r="V770" s="50">
        <f t="shared" si="393"/>
        <v>0</v>
      </c>
      <c r="W770" s="50">
        <f t="shared" si="394"/>
        <v>0</v>
      </c>
      <c r="X770" s="50">
        <f t="shared" si="395"/>
        <v>0</v>
      </c>
      <c r="Y770" s="50"/>
      <c r="Z770" s="50"/>
      <c r="AA770" s="50"/>
      <c r="AB770" s="50"/>
      <c r="AC770" s="50"/>
      <c r="AD770" s="50">
        <f t="shared" si="396"/>
        <v>0.47319388013403535</v>
      </c>
      <c r="AE770" s="50">
        <f t="shared" si="397"/>
        <v>0.33066249013162435</v>
      </c>
      <c r="AF770" s="50">
        <f t="shared" si="398"/>
        <v>0.42914362973433995</v>
      </c>
      <c r="AG770" s="50">
        <f t="shared" si="390"/>
        <v>0</v>
      </c>
      <c r="AI770" s="50">
        <f t="shared" si="399"/>
        <v>0</v>
      </c>
      <c r="AJ770" s="50">
        <f t="shared" si="400"/>
        <v>0</v>
      </c>
      <c r="AK770" s="50">
        <f t="shared" si="401"/>
        <v>0</v>
      </c>
      <c r="AL770" s="50">
        <f t="shared" si="402"/>
        <v>0.21860644522224831</v>
      </c>
      <c r="AR770" s="50">
        <f t="shared" si="403"/>
        <v>0.2695951149093247</v>
      </c>
      <c r="AS770" s="50">
        <f t="shared" si="404"/>
        <v>0.28990306802197502</v>
      </c>
      <c r="AT770" s="50">
        <f t="shared" si="405"/>
        <v>0.41767596362271547</v>
      </c>
      <c r="AV770" s="49">
        <f t="shared" si="406"/>
        <v>0</v>
      </c>
      <c r="AW770" s="49">
        <f t="shared" si="407"/>
        <v>0</v>
      </c>
      <c r="AX770" s="49">
        <f t="shared" si="408"/>
        <v>0</v>
      </c>
      <c r="AY770" s="49">
        <f t="shared" si="409"/>
        <v>586.8183972967945</v>
      </c>
      <c r="AZ770" s="49">
        <f t="shared" si="410"/>
        <v>0</v>
      </c>
      <c r="BA770" s="49">
        <f t="shared" si="411"/>
        <v>0</v>
      </c>
      <c r="BB770" s="49">
        <f t="shared" si="412"/>
        <v>0</v>
      </c>
      <c r="BC770" s="49">
        <f t="shared" si="413"/>
        <v>0</v>
      </c>
      <c r="BD770" s="49">
        <f t="shared" si="414"/>
        <v>0</v>
      </c>
      <c r="BE770" s="49">
        <f t="shared" si="415"/>
        <v>1993.9130667345942</v>
      </c>
      <c r="BF770" s="49">
        <f t="shared" si="416"/>
        <v>1665.8213616851961</v>
      </c>
      <c r="BG770" s="49">
        <f t="shared" si="417"/>
        <v>2273.1686436239456</v>
      </c>
      <c r="BH770" s="73">
        <f t="shared" si="418"/>
        <v>6519.7214693405313</v>
      </c>
      <c r="BI770" s="49">
        <f>VLOOKUP(A770,'1_12'!B:Q,16,0)</f>
        <v>12562.829999999998</v>
      </c>
      <c r="BJ770" s="74">
        <f t="shared" si="419"/>
        <v>-6043.1085306594669</v>
      </c>
      <c r="BK770" s="50">
        <f t="shared" si="420"/>
        <v>6.2276425430160594E-3</v>
      </c>
    </row>
    <row r="771" spans="1:63" x14ac:dyDescent="0.3">
      <c r="A771" s="79" t="s">
        <v>721</v>
      </c>
      <c r="B771" s="79" t="s">
        <v>722</v>
      </c>
      <c r="C771" s="79">
        <f>VLOOKUP(B771,Площадь!D:E,2,0)</f>
        <v>33.6</v>
      </c>
      <c r="D771" s="97"/>
      <c r="E771">
        <v>31</v>
      </c>
      <c r="F771">
        <v>28</v>
      </c>
      <c r="G771">
        <v>31</v>
      </c>
      <c r="H771">
        <v>30</v>
      </c>
      <c r="I771">
        <v>31</v>
      </c>
      <c r="J771">
        <v>30</v>
      </c>
      <c r="K771">
        <v>31</v>
      </c>
      <c r="L771">
        <v>31</v>
      </c>
      <c r="M771">
        <v>30</v>
      </c>
      <c r="N771">
        <v>31</v>
      </c>
      <c r="O771">
        <v>30</v>
      </c>
      <c r="P771">
        <v>31</v>
      </c>
      <c r="Q771">
        <f t="shared" si="421"/>
        <v>365</v>
      </c>
      <c r="R771" s="113">
        <f>VLOOKUP(B771,'Общие показания'!A:H,8,0)</f>
        <v>0.2273945318466471</v>
      </c>
      <c r="S771" s="117">
        <f>VLOOKUP(B771,'Общие показания'!A:P,16,0)</f>
        <v>0.78460546815335341</v>
      </c>
      <c r="T771" s="50">
        <f t="shared" si="391"/>
        <v>0</v>
      </c>
      <c r="U771" s="50">
        <f t="shared" si="392"/>
        <v>0</v>
      </c>
      <c r="V771" s="50">
        <f t="shared" si="393"/>
        <v>0</v>
      </c>
      <c r="W771" s="50">
        <f t="shared" si="394"/>
        <v>0.2273945318466471</v>
      </c>
      <c r="X771" s="50">
        <f t="shared" si="395"/>
        <v>0</v>
      </c>
      <c r="Y771" s="50"/>
      <c r="Z771" s="50"/>
      <c r="AA771" s="50"/>
      <c r="AB771" s="50"/>
      <c r="AC771" s="50"/>
      <c r="AD771" s="50">
        <f t="shared" si="396"/>
        <v>0.3011115213705326</v>
      </c>
      <c r="AE771" s="50">
        <f t="shared" si="397"/>
        <v>0.21041329916502577</v>
      </c>
      <c r="AF771" s="50">
        <f t="shared" si="398"/>
        <v>0.27308064761779499</v>
      </c>
      <c r="AG771" s="50">
        <f t="shared" ref="AG771:AG834" si="422">S771-AD771-AE771-AF771</f>
        <v>0</v>
      </c>
      <c r="AI771" s="50">
        <f t="shared" si="399"/>
        <v>0</v>
      </c>
      <c r="AJ771" s="50">
        <f t="shared" si="400"/>
        <v>0</v>
      </c>
      <c r="AK771" s="50">
        <f t="shared" si="401"/>
        <v>0</v>
      </c>
      <c r="AL771" s="50">
        <f t="shared" si="402"/>
        <v>0.22600543259900133</v>
      </c>
      <c r="AR771" s="50">
        <f t="shared" si="403"/>
        <v>0.2787198726447172</v>
      </c>
      <c r="AS771" s="50">
        <f t="shared" si="404"/>
        <v>0.29971517186271879</v>
      </c>
      <c r="AT771" s="50">
        <f t="shared" si="405"/>
        <v>0.4318126885453305</v>
      </c>
      <c r="AV771" s="49">
        <f t="shared" si="406"/>
        <v>0</v>
      </c>
      <c r="AW771" s="49">
        <f t="shared" si="407"/>
        <v>0</v>
      </c>
      <c r="AX771" s="49">
        <f t="shared" si="408"/>
        <v>0</v>
      </c>
      <c r="AY771" s="49">
        <f t="shared" si="409"/>
        <v>1217.088728559321</v>
      </c>
      <c r="AZ771" s="49">
        <f t="shared" si="410"/>
        <v>0</v>
      </c>
      <c r="BA771" s="49">
        <f t="shared" si="411"/>
        <v>0</v>
      </c>
      <c r="BB771" s="49">
        <f t="shared" si="412"/>
        <v>0</v>
      </c>
      <c r="BC771" s="49">
        <f t="shared" si="413"/>
        <v>0</v>
      </c>
      <c r="BD771" s="49">
        <f t="shared" si="414"/>
        <v>0</v>
      </c>
      <c r="BE771" s="49">
        <f t="shared" si="415"/>
        <v>1556.4762008387759</v>
      </c>
      <c r="BF771" s="49">
        <f t="shared" si="416"/>
        <v>1369.3684624880364</v>
      </c>
      <c r="BG771" s="49">
        <f t="shared" si="417"/>
        <v>1892.1874758628478</v>
      </c>
      <c r="BH771" s="73">
        <f t="shared" si="418"/>
        <v>6035.1208677489813</v>
      </c>
      <c r="BI771" s="49">
        <f>VLOOKUP(A771,'1_12'!B:Q,16,0)</f>
        <v>12987.990000000002</v>
      </c>
      <c r="BJ771" s="74">
        <f t="shared" si="419"/>
        <v>-6952.8691322510203</v>
      </c>
      <c r="BK771" s="50">
        <f t="shared" si="420"/>
        <v>5.5760247163982347E-3</v>
      </c>
    </row>
    <row r="772" spans="1:63" x14ac:dyDescent="0.3">
      <c r="A772" s="79" t="s">
        <v>1294</v>
      </c>
      <c r="B772" s="79" t="s">
        <v>1295</v>
      </c>
      <c r="C772" s="79">
        <f>VLOOKUP(B772,Площадь!D:E,2,0)</f>
        <v>60.6</v>
      </c>
      <c r="D772" s="97"/>
      <c r="E772">
        <v>31</v>
      </c>
      <c r="F772">
        <v>28</v>
      </c>
      <c r="G772">
        <v>31</v>
      </c>
      <c r="H772">
        <v>30</v>
      </c>
      <c r="I772">
        <v>31</v>
      </c>
      <c r="J772">
        <v>30</v>
      </c>
      <c r="K772">
        <v>31</v>
      </c>
      <c r="L772">
        <v>31</v>
      </c>
      <c r="M772">
        <v>30</v>
      </c>
      <c r="N772">
        <v>31</v>
      </c>
      <c r="O772">
        <v>30</v>
      </c>
      <c r="P772">
        <v>31</v>
      </c>
      <c r="Q772">
        <f t="shared" si="421"/>
        <v>365</v>
      </c>
      <c r="R772" s="113">
        <f>VLOOKUP(B772,'Общие показания'!A:H,8,0)</f>
        <v>1.069</v>
      </c>
      <c r="S772" s="117">
        <f>VLOOKUP(B772,'Общие показания'!A:P,16,0)</f>
        <v>0</v>
      </c>
      <c r="T772" s="50">
        <f t="shared" ref="T772:T835" si="423">R772*$T$1/31*E772</f>
        <v>0</v>
      </c>
      <c r="U772" s="50">
        <f t="shared" ref="U772:U835" si="424">R772*$U$1/28*F772</f>
        <v>0</v>
      </c>
      <c r="V772" s="50">
        <f t="shared" ref="V772:V835" si="425">R772*$V$1/31*G772</f>
        <v>0</v>
      </c>
      <c r="W772" s="50">
        <f t="shared" ref="W772:W835" si="426">R772*W$1/30*H772</f>
        <v>1.069</v>
      </c>
      <c r="X772" s="50">
        <f t="shared" ref="X772:X835" si="427">SUM(T772:W772)-R772</f>
        <v>0</v>
      </c>
      <c r="Y772" s="50"/>
      <c r="Z772" s="50"/>
      <c r="AA772" s="50"/>
      <c r="AB772" s="50"/>
      <c r="AC772" s="50"/>
      <c r="AD772" s="50">
        <f t="shared" ref="AD772:AD835" si="428">(S772*$AD$1)/31*N772</f>
        <v>0</v>
      </c>
      <c r="AE772" s="50">
        <f t="shared" ref="AE772:AE835" si="429">(S772*$AE$1)/30*O772</f>
        <v>0</v>
      </c>
      <c r="AF772" s="50">
        <f t="shared" ref="AF772:AF835" si="430">(S772*$AF$1)/31*P772</f>
        <v>0</v>
      </c>
      <c r="AG772" s="50">
        <f t="shared" si="422"/>
        <v>0</v>
      </c>
      <c r="AI772" s="50">
        <f t="shared" ref="AI772:AI835" si="431">(C772*$AI$1)/31*E772</f>
        <v>0</v>
      </c>
      <c r="AJ772" s="50">
        <f t="shared" ref="AJ772:AJ835" si="432">(C772*$AJ$1)/28*F772</f>
        <v>0</v>
      </c>
      <c r="AK772" s="50">
        <f t="shared" ref="AK772:AK835" si="433">(C772*$AK$1)/31*G772</f>
        <v>0</v>
      </c>
      <c r="AL772" s="50">
        <f t="shared" ref="AL772:AL835" si="434">(C772*$AL$1)/30*H772</f>
        <v>0.40761694093748457</v>
      </c>
      <c r="AR772" s="50">
        <f t="shared" ref="AR772:AR835" si="435">(C772*$AR$1)/31*N772</f>
        <v>0.50269119887707925</v>
      </c>
      <c r="AS772" s="50">
        <f t="shared" ref="AS772:AS835" si="436">(C772*$AS$1)/30*O772</f>
        <v>0.54055772068097496</v>
      </c>
      <c r="AT772" s="50">
        <f t="shared" ref="AT772:AT835" si="437">(C772*$AT$1)/31*P772</f>
        <v>0.77880502755497105</v>
      </c>
      <c r="AV772" s="49">
        <f t="shared" ref="AV772:AV835" si="438">(T772+AI772)*$AV$1</f>
        <v>0</v>
      </c>
      <c r="AW772" s="49">
        <f t="shared" ref="AW772:AW835" si="439">(U772+AJ772)*$AW$1</f>
        <v>0</v>
      </c>
      <c r="AX772" s="49">
        <f t="shared" ref="AX772:AX835" si="440">(V772+AK772)*$AX$1</f>
        <v>0</v>
      </c>
      <c r="AY772" s="49">
        <f t="shared" ref="AY772:AY835" si="441">(W772+AL772)*$AY$1</f>
        <v>3963.7714515749462</v>
      </c>
      <c r="AZ772" s="49">
        <f t="shared" ref="AZ772:AZ835" si="442">(Y772+AM772)*$AZ$1</f>
        <v>0</v>
      </c>
      <c r="BA772" s="49">
        <f t="shared" ref="BA772:BA835" si="443">(Z772+AN772)*$BA$1</f>
        <v>0</v>
      </c>
      <c r="BB772" s="49">
        <f t="shared" ref="BB772:BB835" si="444">(AA772+AO772)*$BB$1</f>
        <v>0</v>
      </c>
      <c r="BC772" s="49">
        <f t="shared" ref="BC772:BC835" si="445">(AB772+AP772)*$BC$1</f>
        <v>0</v>
      </c>
      <c r="BD772" s="49">
        <f t="shared" ref="BD772:BD835" si="446">(AC772+AQ772)*$BD$1</f>
        <v>0</v>
      </c>
      <c r="BE772" s="49">
        <f t="shared" ref="BE772:BE835" si="447">(AD772+AR772)*$BE$1</f>
        <v>1349.4041466176766</v>
      </c>
      <c r="BF772" s="49">
        <f t="shared" ref="BF772:BF835" si="448">(AE772+AS772)*$BF$1</f>
        <v>1451.051523087182</v>
      </c>
      <c r="BG772" s="49">
        <f t="shared" ref="BG772:BG835" si="449">(AF772+AT772)*$BG$1</f>
        <v>2090.5930637674624</v>
      </c>
      <c r="BH772" s="73">
        <f t="shared" ref="BH772:BH835" si="450">SUM(AV772:BG772)</f>
        <v>8854.8201850472669</v>
      </c>
      <c r="BI772" s="49">
        <f>VLOOKUP(A772,'1_12'!B:Q,16,0)</f>
        <v>23424.840000000004</v>
      </c>
      <c r="BJ772" s="74">
        <f t="shared" ref="BJ772:BJ835" si="451">BH772-BI772</f>
        <v>-14570.019814952737</v>
      </c>
      <c r="BK772" s="50">
        <f t="shared" ref="BK772:BK835" si="452">(SUM(T772:W772)+SUM(AD772:AF772)+SUM(AI772:AL772)+SUM(AR772:AT772))/12/C772</f>
        <v>4.5361260836778187E-3</v>
      </c>
    </row>
    <row r="773" spans="1:63" x14ac:dyDescent="0.3">
      <c r="A773" s="79" t="s">
        <v>1006</v>
      </c>
      <c r="B773" s="79" t="s">
        <v>1007</v>
      </c>
      <c r="C773" s="79">
        <f>VLOOKUP(B773,Площадь!D:E,2,0)</f>
        <v>39.299999999999997</v>
      </c>
      <c r="D773" s="97"/>
      <c r="E773">
        <v>31</v>
      </c>
      <c r="F773">
        <v>28</v>
      </c>
      <c r="G773">
        <v>31</v>
      </c>
      <c r="H773">
        <v>30</v>
      </c>
      <c r="I773">
        <v>31</v>
      </c>
      <c r="J773">
        <v>30</v>
      </c>
      <c r="K773">
        <v>31</v>
      </c>
      <c r="L773">
        <v>31</v>
      </c>
      <c r="M773">
        <v>30</v>
      </c>
      <c r="N773">
        <v>31</v>
      </c>
      <c r="O773">
        <v>30</v>
      </c>
      <c r="P773">
        <v>31</v>
      </c>
      <c r="Q773">
        <f t="shared" si="421"/>
        <v>365</v>
      </c>
      <c r="R773" s="113">
        <f>VLOOKUP(B773,'Общие показания'!A:H,8,0)</f>
        <v>0.26597038992777472</v>
      </c>
      <c r="S773" s="117">
        <f>VLOOKUP(B773,'Общие показания'!A:P,16,0)</f>
        <v>0.16102961007222527</v>
      </c>
      <c r="T773" s="50">
        <f t="shared" si="423"/>
        <v>0</v>
      </c>
      <c r="U773" s="50">
        <f t="shared" si="424"/>
        <v>0</v>
      </c>
      <c r="V773" s="50">
        <f t="shared" si="425"/>
        <v>0</v>
      </c>
      <c r="W773" s="50">
        <f t="shared" si="426"/>
        <v>0.26597038992777472</v>
      </c>
      <c r="X773" s="50">
        <f t="shared" si="427"/>
        <v>0</v>
      </c>
      <c r="Y773" s="50"/>
      <c r="Z773" s="50"/>
      <c r="AA773" s="50"/>
      <c r="AB773" s="50"/>
      <c r="AC773" s="50"/>
      <c r="AD773" s="50">
        <f t="shared" si="428"/>
        <v>6.1799047856080321E-2</v>
      </c>
      <c r="AE773" s="50">
        <f t="shared" si="429"/>
        <v>4.3184470276890929E-2</v>
      </c>
      <c r="AF773" s="50">
        <f t="shared" si="430"/>
        <v>5.6046091939254014E-2</v>
      </c>
      <c r="AG773" s="50">
        <f t="shared" si="422"/>
        <v>0</v>
      </c>
      <c r="AI773" s="50">
        <f t="shared" si="431"/>
        <v>0</v>
      </c>
      <c r="AJ773" s="50">
        <f t="shared" si="432"/>
        <v>0</v>
      </c>
      <c r="AK773" s="50">
        <f t="shared" si="433"/>
        <v>0</v>
      </c>
      <c r="AL773" s="50">
        <f t="shared" si="434"/>
        <v>0.26434563991490334</v>
      </c>
      <c r="AR773" s="50">
        <f t="shared" si="435"/>
        <v>0.32600270818266031</v>
      </c>
      <c r="AS773" s="50">
        <f t="shared" si="436"/>
        <v>0.35055970994657282</v>
      </c>
      <c r="AT773" s="50">
        <f t="shared" si="437"/>
        <v>0.50506662678069902</v>
      </c>
      <c r="AV773" s="49">
        <f t="shared" si="438"/>
        <v>0</v>
      </c>
      <c r="AW773" s="49">
        <f t="shared" si="439"/>
        <v>0</v>
      </c>
      <c r="AX773" s="49">
        <f t="shared" si="440"/>
        <v>0</v>
      </c>
      <c r="AY773" s="49">
        <f t="shared" si="441"/>
        <v>1423.5591378684915</v>
      </c>
      <c r="AZ773" s="49">
        <f t="shared" si="442"/>
        <v>0</v>
      </c>
      <c r="BA773" s="49">
        <f t="shared" si="443"/>
        <v>0</v>
      </c>
      <c r="BB773" s="49">
        <f t="shared" si="444"/>
        <v>0</v>
      </c>
      <c r="BC773" s="49">
        <f t="shared" si="445"/>
        <v>0</v>
      </c>
      <c r="BD773" s="49">
        <f t="shared" si="446"/>
        <v>0</v>
      </c>
      <c r="BE773" s="49">
        <f t="shared" si="447"/>
        <v>1040.9995218401539</v>
      </c>
      <c r="BF773" s="49">
        <f t="shared" si="448"/>
        <v>1056.9511276246571</v>
      </c>
      <c r="BG773" s="49">
        <f t="shared" si="449"/>
        <v>1506.2285376230932</v>
      </c>
      <c r="BH773" s="73">
        <f t="shared" si="450"/>
        <v>5027.7383249563954</v>
      </c>
      <c r="BI773" s="49">
        <f>VLOOKUP(A773,'1_12'!B:Q,16,0)</f>
        <v>15191.37</v>
      </c>
      <c r="BJ773" s="74">
        <f t="shared" si="451"/>
        <v>-10163.631675043605</v>
      </c>
      <c r="BK773" s="50">
        <f t="shared" si="452"/>
        <v>3.9715324105700509E-3</v>
      </c>
    </row>
    <row r="774" spans="1:63" x14ac:dyDescent="0.3">
      <c r="A774" s="79" t="s">
        <v>2606</v>
      </c>
      <c r="B774" s="79" t="s">
        <v>93</v>
      </c>
      <c r="C774" s="79">
        <f>VLOOKUP(B774,Площадь!D:E,2,0)</f>
        <v>33.1</v>
      </c>
      <c r="D774" s="97"/>
      <c r="E774">
        <v>31</v>
      </c>
      <c r="F774">
        <v>28</v>
      </c>
      <c r="G774">
        <v>31</v>
      </c>
      <c r="H774">
        <v>30</v>
      </c>
      <c r="I774">
        <v>31</v>
      </c>
      <c r="J774">
        <v>30</v>
      </c>
      <c r="K774">
        <v>31</v>
      </c>
      <c r="L774">
        <v>17</v>
      </c>
      <c r="Q774">
        <f t="shared" si="421"/>
        <v>229</v>
      </c>
      <c r="R774" s="113">
        <f>VLOOKUP(B774,'Общие показания'!A:H,8,0)</f>
        <v>0</v>
      </c>
      <c r="S774" s="117"/>
      <c r="T774" s="50">
        <f t="shared" si="423"/>
        <v>0</v>
      </c>
      <c r="U774" s="50">
        <f t="shared" si="424"/>
        <v>0</v>
      </c>
      <c r="V774" s="50">
        <f t="shared" si="425"/>
        <v>0</v>
      </c>
      <c r="W774" s="50">
        <f t="shared" si="426"/>
        <v>0</v>
      </c>
      <c r="X774" s="50">
        <f t="shared" si="427"/>
        <v>0</v>
      </c>
      <c r="Y774" s="50"/>
      <c r="Z774" s="50"/>
      <c r="AA774" s="50"/>
      <c r="AB774" s="50"/>
      <c r="AC774" s="50"/>
      <c r="AD774" s="50">
        <f t="shared" si="428"/>
        <v>0</v>
      </c>
      <c r="AE774" s="50">
        <f t="shared" si="429"/>
        <v>0</v>
      </c>
      <c r="AF774" s="50">
        <f t="shared" si="430"/>
        <v>0</v>
      </c>
      <c r="AG774" s="50">
        <f t="shared" si="422"/>
        <v>0</v>
      </c>
      <c r="AI774" s="50">
        <f t="shared" si="431"/>
        <v>0</v>
      </c>
      <c r="AJ774" s="50">
        <f t="shared" si="432"/>
        <v>0</v>
      </c>
      <c r="AK774" s="50">
        <f t="shared" si="433"/>
        <v>0</v>
      </c>
      <c r="AL774" s="50">
        <f t="shared" si="434"/>
        <v>0.22264225651865907</v>
      </c>
      <c r="AR774" s="50">
        <f t="shared" si="435"/>
        <v>0</v>
      </c>
      <c r="AS774" s="50">
        <f t="shared" si="436"/>
        <v>0</v>
      </c>
      <c r="AT774" s="50">
        <f t="shared" si="437"/>
        <v>0</v>
      </c>
      <c r="AV774" s="49">
        <f t="shared" si="438"/>
        <v>0</v>
      </c>
      <c r="AW774" s="49">
        <f t="shared" si="439"/>
        <v>0</v>
      </c>
      <c r="AX774" s="49">
        <f t="shared" si="440"/>
        <v>0</v>
      </c>
      <c r="AY774" s="49">
        <f t="shared" si="441"/>
        <v>597.65196770842772</v>
      </c>
      <c r="AZ774" s="49">
        <f t="shared" si="442"/>
        <v>0</v>
      </c>
      <c r="BA774" s="49">
        <f t="shared" si="443"/>
        <v>0</v>
      </c>
      <c r="BB774" s="49">
        <f t="shared" si="444"/>
        <v>0</v>
      </c>
      <c r="BC774" s="49">
        <f t="shared" si="445"/>
        <v>0</v>
      </c>
      <c r="BD774" s="49">
        <f t="shared" si="446"/>
        <v>0</v>
      </c>
      <c r="BE774" s="49">
        <f t="shared" si="447"/>
        <v>0</v>
      </c>
      <c r="BF774" s="49">
        <f t="shared" si="448"/>
        <v>0</v>
      </c>
      <c r="BG774" s="49">
        <f t="shared" si="449"/>
        <v>0</v>
      </c>
      <c r="BH774" s="73">
        <f t="shared" si="450"/>
        <v>597.65196770842772</v>
      </c>
      <c r="BI774" s="49">
        <f>VLOOKUP(A774,'1_12'!B:Q,16,0)</f>
        <v>7108.2000000000007</v>
      </c>
      <c r="BJ774" s="74">
        <f t="shared" si="451"/>
        <v>-6510.5480322915728</v>
      </c>
      <c r="BK774" s="50">
        <f t="shared" si="452"/>
        <v>5.6052934672371369E-4</v>
      </c>
    </row>
    <row r="775" spans="1:63" x14ac:dyDescent="0.3">
      <c r="A775" s="79" t="s">
        <v>2780</v>
      </c>
      <c r="B775" s="79" t="s">
        <v>93</v>
      </c>
      <c r="C775" s="79">
        <f>VLOOKUP(B775,Площадь!D:E,2,0)</f>
        <v>33.1</v>
      </c>
      <c r="D775" s="97">
        <f>VLOOKUP(A775,'[1]3+паркинг2023'!$A:$E,5,0)</f>
        <v>45156</v>
      </c>
      <c r="L775">
        <f>31-L774</f>
        <v>14</v>
      </c>
      <c r="M775">
        <v>30</v>
      </c>
      <c r="N775">
        <v>31</v>
      </c>
      <c r="O775">
        <v>30</v>
      </c>
      <c r="P775">
        <v>31</v>
      </c>
      <c r="Q775">
        <f t="shared" si="421"/>
        <v>136</v>
      </c>
      <c r="R775" s="113"/>
      <c r="S775" s="117">
        <f>VLOOKUP(B775,'Общие показания'!A:P,16,0)</f>
        <v>0.91699999999999982</v>
      </c>
      <c r="T775" s="50">
        <f t="shared" si="423"/>
        <v>0</v>
      </c>
      <c r="U775" s="50">
        <f t="shared" si="424"/>
        <v>0</v>
      </c>
      <c r="V775" s="50">
        <f t="shared" si="425"/>
        <v>0</v>
      </c>
      <c r="W775" s="50">
        <f t="shared" si="426"/>
        <v>0</v>
      </c>
      <c r="X775" s="50">
        <f t="shared" si="427"/>
        <v>0</v>
      </c>
      <c r="Y775" s="50"/>
      <c r="Z775" s="50"/>
      <c r="AA775" s="50"/>
      <c r="AB775" s="50"/>
      <c r="AC775" s="50"/>
      <c r="AD775" s="50">
        <f t="shared" si="428"/>
        <v>0.35192115821809444</v>
      </c>
      <c r="AE775" s="50">
        <f t="shared" si="429"/>
        <v>0.24591849428280582</v>
      </c>
      <c r="AF775" s="50">
        <f t="shared" si="430"/>
        <v>0.31916034749909955</v>
      </c>
      <c r="AG775" s="50">
        <f t="shared" si="422"/>
        <v>0</v>
      </c>
      <c r="AI775" s="50">
        <f t="shared" si="431"/>
        <v>0</v>
      </c>
      <c r="AJ775" s="50">
        <f t="shared" si="432"/>
        <v>0</v>
      </c>
      <c r="AK775" s="50">
        <f t="shared" si="433"/>
        <v>0</v>
      </c>
      <c r="AL775" s="50">
        <f t="shared" si="434"/>
        <v>0</v>
      </c>
      <c r="AR775" s="50">
        <f t="shared" si="435"/>
        <v>0.2745722554922661</v>
      </c>
      <c r="AS775" s="50">
        <f t="shared" si="436"/>
        <v>0.29525512466238069</v>
      </c>
      <c r="AT775" s="50">
        <f t="shared" si="437"/>
        <v>0.42538690448959643</v>
      </c>
      <c r="AV775" s="49">
        <f t="shared" si="438"/>
        <v>0</v>
      </c>
      <c r="AW775" s="49">
        <f t="shared" si="439"/>
        <v>0</v>
      </c>
      <c r="AX775" s="49">
        <f t="shared" si="440"/>
        <v>0</v>
      </c>
      <c r="AY775" s="49">
        <f t="shared" si="441"/>
        <v>0</v>
      </c>
      <c r="AZ775" s="49">
        <f t="shared" si="442"/>
        <v>0</v>
      </c>
      <c r="BA775" s="49">
        <f t="shared" si="443"/>
        <v>0</v>
      </c>
      <c r="BB775" s="49">
        <f t="shared" si="444"/>
        <v>0</v>
      </c>
      <c r="BC775" s="49">
        <f t="shared" si="445"/>
        <v>0</v>
      </c>
      <c r="BD775" s="49">
        <f t="shared" si="446"/>
        <v>0</v>
      </c>
      <c r="BE775" s="49">
        <f t="shared" si="447"/>
        <v>1681.7338600275436</v>
      </c>
      <c r="BF775" s="49">
        <f t="shared" si="448"/>
        <v>1452.7048157517011</v>
      </c>
      <c r="BG775" s="49">
        <f t="shared" si="449"/>
        <v>1998.6328613483761</v>
      </c>
      <c r="BH775" s="73">
        <f t="shared" si="450"/>
        <v>5133.0715371276201</v>
      </c>
      <c r="BI775" s="49">
        <f>VLOOKUP(A775,'1_12'!B:Q,16,0)</f>
        <v>5686.5500000000011</v>
      </c>
      <c r="BJ775" s="74">
        <f t="shared" si="451"/>
        <v>-553.47846287238099</v>
      </c>
      <c r="BK775" s="50">
        <f t="shared" si="452"/>
        <v>4.8142353591244785E-3</v>
      </c>
    </row>
    <row r="776" spans="1:63" x14ac:dyDescent="0.3">
      <c r="A776" s="79" t="s">
        <v>1995</v>
      </c>
      <c r="B776" s="79" t="s">
        <v>1996</v>
      </c>
      <c r="C776" s="79">
        <f>VLOOKUP(B776,Площадь!D:E,2,0)</f>
        <v>32</v>
      </c>
      <c r="D776" s="97"/>
      <c r="E776">
        <v>31</v>
      </c>
      <c r="F776">
        <v>28</v>
      </c>
      <c r="G776">
        <v>31</v>
      </c>
      <c r="H776">
        <v>30</v>
      </c>
      <c r="I776">
        <v>31</v>
      </c>
      <c r="J776">
        <v>30</v>
      </c>
      <c r="K776">
        <v>31</v>
      </c>
      <c r="L776">
        <v>31</v>
      </c>
      <c r="M776">
        <v>30</v>
      </c>
      <c r="N776">
        <v>31</v>
      </c>
      <c r="O776">
        <v>30</v>
      </c>
      <c r="P776">
        <v>31</v>
      </c>
      <c r="Q776">
        <f>SUM(E776:P776)</f>
        <v>365</v>
      </c>
      <c r="R776" s="113">
        <f>VLOOKUP(B776,'Общие показания'!A:H,8,0)</f>
        <v>0</v>
      </c>
      <c r="S776" s="117">
        <f>VLOOKUP(B776,'Общие показания'!A:P,16,0)</f>
        <v>1.29</v>
      </c>
      <c r="T776" s="50">
        <f t="shared" si="423"/>
        <v>0</v>
      </c>
      <c r="U776" s="50">
        <f t="shared" si="424"/>
        <v>0</v>
      </c>
      <c r="V776" s="50">
        <f t="shared" si="425"/>
        <v>0</v>
      </c>
      <c r="W776" s="50">
        <f t="shared" si="426"/>
        <v>0</v>
      </c>
      <c r="X776" s="50">
        <f t="shared" si="427"/>
        <v>0</v>
      </c>
      <c r="Y776" s="50"/>
      <c r="Z776" s="50"/>
      <c r="AA776" s="50"/>
      <c r="AB776" s="50"/>
      <c r="AC776" s="50"/>
      <c r="AD776" s="50">
        <f t="shared" si="428"/>
        <v>0.49506902301127803</v>
      </c>
      <c r="AE776" s="50">
        <f t="shared" si="429"/>
        <v>0.34594859064865818</v>
      </c>
      <c r="AF776" s="50">
        <f t="shared" si="430"/>
        <v>0.44898238634006382</v>
      </c>
      <c r="AG776" s="50">
        <f t="shared" si="422"/>
        <v>0</v>
      </c>
      <c r="AI776" s="50">
        <f t="shared" si="431"/>
        <v>0</v>
      </c>
      <c r="AJ776" s="50">
        <f t="shared" si="432"/>
        <v>0</v>
      </c>
      <c r="AK776" s="50">
        <f t="shared" si="433"/>
        <v>0</v>
      </c>
      <c r="AL776" s="50">
        <f t="shared" si="434"/>
        <v>0.21524326914190603</v>
      </c>
      <c r="AR776" s="50">
        <f t="shared" si="435"/>
        <v>0.26544749775687354</v>
      </c>
      <c r="AS776" s="50">
        <f t="shared" si="436"/>
        <v>0.28544302082163692</v>
      </c>
      <c r="AT776" s="50">
        <f t="shared" si="437"/>
        <v>0.4112501795669814</v>
      </c>
      <c r="AV776" s="49">
        <f t="shared" si="438"/>
        <v>0</v>
      </c>
      <c r="AW776" s="49">
        <f t="shared" si="439"/>
        <v>0</v>
      </c>
      <c r="AX776" s="49">
        <f t="shared" si="440"/>
        <v>0</v>
      </c>
      <c r="AY776" s="49">
        <f t="shared" si="441"/>
        <v>577.7904219537669</v>
      </c>
      <c r="AZ776" s="49">
        <f t="shared" si="442"/>
        <v>0</v>
      </c>
      <c r="BA776" s="49">
        <f t="shared" si="443"/>
        <v>0</v>
      </c>
      <c r="BB776" s="49">
        <f t="shared" si="444"/>
        <v>0</v>
      </c>
      <c r="BC776" s="49">
        <f t="shared" si="445"/>
        <v>0</v>
      </c>
      <c r="BD776" s="49">
        <f t="shared" si="446"/>
        <v>0</v>
      </c>
      <c r="BE776" s="49">
        <f t="shared" si="447"/>
        <v>2041.5001276891956</v>
      </c>
      <c r="BF776" s="49">
        <f t="shared" si="448"/>
        <v>1694.8823861664014</v>
      </c>
      <c r="BG776" s="49">
        <f t="shared" si="449"/>
        <v>2309.1738906182359</v>
      </c>
      <c r="BH776" s="73">
        <f t="shared" si="450"/>
        <v>6623.3468264275998</v>
      </c>
      <c r="BI776" s="49">
        <f>VLOOKUP(A776,'1_12'!B:Q,16,0)</f>
        <v>12369.509999999998</v>
      </c>
      <c r="BJ776" s="74">
        <f t="shared" si="451"/>
        <v>-5746.1631735723986</v>
      </c>
      <c r="BK776" s="50">
        <f t="shared" si="452"/>
        <v>6.4254790814775977E-3</v>
      </c>
    </row>
    <row r="777" spans="1:63" x14ac:dyDescent="0.3">
      <c r="A777" s="79" t="s">
        <v>2098</v>
      </c>
      <c r="B777" s="79" t="s">
        <v>2099</v>
      </c>
      <c r="C777" s="79">
        <f>VLOOKUP(B777,Площадь!D:E,2,0)</f>
        <v>31.7</v>
      </c>
      <c r="D777" s="97"/>
      <c r="Q777">
        <f t="shared" ref="Q777:Q778" si="453">SUM(E777:P777)</f>
        <v>0</v>
      </c>
      <c r="R777" s="113"/>
      <c r="S777" s="117"/>
      <c r="T777" s="50">
        <f t="shared" si="423"/>
        <v>0</v>
      </c>
      <c r="U777" s="50">
        <f t="shared" si="424"/>
        <v>0</v>
      </c>
      <c r="V777" s="50">
        <f t="shared" si="425"/>
        <v>0</v>
      </c>
      <c r="W777" s="50">
        <f t="shared" si="426"/>
        <v>0</v>
      </c>
      <c r="X777" s="50">
        <f t="shared" si="427"/>
        <v>0</v>
      </c>
      <c r="Y777" s="50"/>
      <c r="Z777" s="50"/>
      <c r="AA777" s="50"/>
      <c r="AB777" s="50"/>
      <c r="AC777" s="50"/>
      <c r="AD777" s="50">
        <f t="shared" si="428"/>
        <v>0</v>
      </c>
      <c r="AE777" s="50">
        <f t="shared" si="429"/>
        <v>0</v>
      </c>
      <c r="AF777" s="50">
        <f t="shared" si="430"/>
        <v>0</v>
      </c>
      <c r="AG777" s="50">
        <f t="shared" si="422"/>
        <v>0</v>
      </c>
      <c r="AI777" s="50">
        <f t="shared" si="431"/>
        <v>0</v>
      </c>
      <c r="AJ777" s="50">
        <f t="shared" si="432"/>
        <v>0</v>
      </c>
      <c r="AK777" s="50">
        <f t="shared" si="433"/>
        <v>0</v>
      </c>
      <c r="AL777" s="50">
        <f t="shared" si="434"/>
        <v>0</v>
      </c>
      <c r="AR777" s="50">
        <f t="shared" si="435"/>
        <v>0</v>
      </c>
      <c r="AS777" s="50">
        <f t="shared" si="436"/>
        <v>0</v>
      </c>
      <c r="AT777" s="50">
        <f t="shared" si="437"/>
        <v>0</v>
      </c>
      <c r="AV777" s="49">
        <f t="shared" si="438"/>
        <v>0</v>
      </c>
      <c r="AW777" s="49">
        <f t="shared" si="439"/>
        <v>0</v>
      </c>
      <c r="AX777" s="49">
        <f t="shared" si="440"/>
        <v>0</v>
      </c>
      <c r="AY777" s="49">
        <f t="shared" si="441"/>
        <v>0</v>
      </c>
      <c r="AZ777" s="49">
        <f t="shared" si="442"/>
        <v>0</v>
      </c>
      <c r="BA777" s="49">
        <f t="shared" si="443"/>
        <v>0</v>
      </c>
      <c r="BB777" s="49">
        <f t="shared" si="444"/>
        <v>0</v>
      </c>
      <c r="BC777" s="49">
        <f t="shared" si="445"/>
        <v>0</v>
      </c>
      <c r="BD777" s="49">
        <f t="shared" si="446"/>
        <v>0</v>
      </c>
      <c r="BE777" s="49">
        <f t="shared" si="447"/>
        <v>0</v>
      </c>
      <c r="BF777" s="49">
        <f t="shared" si="448"/>
        <v>0</v>
      </c>
      <c r="BG777" s="49">
        <f t="shared" si="449"/>
        <v>0</v>
      </c>
      <c r="BH777" s="73">
        <f t="shared" si="450"/>
        <v>0</v>
      </c>
      <c r="BI777" s="49">
        <f>VLOOKUP(A777,'1_12'!B:Q,16,0)</f>
        <v>2723.02</v>
      </c>
      <c r="BJ777" s="74">
        <f t="shared" si="451"/>
        <v>-2723.02</v>
      </c>
      <c r="BK777" s="50">
        <f t="shared" si="452"/>
        <v>0</v>
      </c>
    </row>
    <row r="778" spans="1:63" x14ac:dyDescent="0.3">
      <c r="A778" s="79" t="s">
        <v>2745</v>
      </c>
      <c r="B778" s="79" t="s">
        <v>2099</v>
      </c>
      <c r="C778" s="79">
        <f>VLOOKUP(B778,Площадь!D:E,2,0)</f>
        <v>31.7</v>
      </c>
      <c r="D778" s="98">
        <v>44820</v>
      </c>
      <c r="E778">
        <v>31</v>
      </c>
      <c r="F778">
        <v>28</v>
      </c>
      <c r="G778">
        <v>31</v>
      </c>
      <c r="H778">
        <v>30</v>
      </c>
      <c r="I778">
        <v>31</v>
      </c>
      <c r="J778">
        <v>30</v>
      </c>
      <c r="K778">
        <v>31</v>
      </c>
      <c r="L778">
        <v>31</v>
      </c>
      <c r="M778">
        <v>30</v>
      </c>
      <c r="N778">
        <v>31</v>
      </c>
      <c r="O778">
        <v>30</v>
      </c>
      <c r="P778">
        <v>31</v>
      </c>
      <c r="Q778">
        <f t="shared" si="453"/>
        <v>365</v>
      </c>
      <c r="R778" s="113">
        <f>VLOOKUP(B778,'Общие показания'!A:H,8,0)</f>
        <v>0</v>
      </c>
      <c r="S778" s="117">
        <f>VLOOKUP(B778,'Общие показания'!A:P,16,0)</f>
        <v>0</v>
      </c>
      <c r="T778" s="50">
        <f t="shared" si="423"/>
        <v>0</v>
      </c>
      <c r="U778" s="50">
        <f t="shared" si="424"/>
        <v>0</v>
      </c>
      <c r="V778" s="50">
        <f t="shared" si="425"/>
        <v>0</v>
      </c>
      <c r="W778" s="50">
        <f t="shared" si="426"/>
        <v>0</v>
      </c>
      <c r="X778" s="50">
        <f t="shared" si="427"/>
        <v>0</v>
      </c>
      <c r="Y778" s="50"/>
      <c r="Z778" s="50"/>
      <c r="AA778" s="50"/>
      <c r="AB778" s="50"/>
      <c r="AC778" s="50"/>
      <c r="AD778" s="50">
        <f t="shared" si="428"/>
        <v>0</v>
      </c>
      <c r="AE778" s="50">
        <f t="shared" si="429"/>
        <v>0</v>
      </c>
      <c r="AF778" s="50">
        <f t="shared" si="430"/>
        <v>0</v>
      </c>
      <c r="AG778" s="50">
        <f t="shared" si="422"/>
        <v>0</v>
      </c>
      <c r="AI778" s="50">
        <f t="shared" si="431"/>
        <v>0</v>
      </c>
      <c r="AJ778" s="50">
        <f t="shared" si="432"/>
        <v>0</v>
      </c>
      <c r="AK778" s="50">
        <f t="shared" si="433"/>
        <v>0</v>
      </c>
      <c r="AL778" s="50">
        <f t="shared" si="434"/>
        <v>0.21322536349370066</v>
      </c>
      <c r="AR778" s="50">
        <f t="shared" si="435"/>
        <v>0.26295892746540284</v>
      </c>
      <c r="AS778" s="50">
        <f t="shared" si="436"/>
        <v>0.28276699250143406</v>
      </c>
      <c r="AT778" s="50">
        <f t="shared" si="437"/>
        <v>0.40739470913354092</v>
      </c>
      <c r="AV778" s="49">
        <f t="shared" si="438"/>
        <v>0</v>
      </c>
      <c r="AW778" s="49">
        <f t="shared" si="439"/>
        <v>0</v>
      </c>
      <c r="AX778" s="49">
        <f t="shared" si="440"/>
        <v>0</v>
      </c>
      <c r="AY778" s="49">
        <f t="shared" si="441"/>
        <v>572.3736367479504</v>
      </c>
      <c r="AZ778" s="49">
        <f t="shared" si="442"/>
        <v>0</v>
      </c>
      <c r="BA778" s="49">
        <f t="shared" si="443"/>
        <v>0</v>
      </c>
      <c r="BB778" s="49">
        <f t="shared" si="444"/>
        <v>0</v>
      </c>
      <c r="BC778" s="49">
        <f t="shared" si="445"/>
        <v>0</v>
      </c>
      <c r="BD778" s="49">
        <f t="shared" si="446"/>
        <v>0</v>
      </c>
      <c r="BE778" s="49">
        <f t="shared" si="447"/>
        <v>705.87642653102876</v>
      </c>
      <c r="BF778" s="49">
        <f t="shared" si="448"/>
        <v>759.0484039911496</v>
      </c>
      <c r="BG778" s="49">
        <f t="shared" si="449"/>
        <v>1093.5940614097119</v>
      </c>
      <c r="BH778" s="73">
        <f t="shared" si="450"/>
        <v>3130.8925286798408</v>
      </c>
      <c r="BI778" s="49">
        <f>VLOOKUP(A778,'1_12'!B:Q,16,0)</f>
        <v>9530.57</v>
      </c>
      <c r="BJ778" s="74">
        <f t="shared" si="451"/>
        <v>-6399.6774713201594</v>
      </c>
      <c r="BK778" s="50">
        <f t="shared" si="452"/>
        <v>3.0661040814775986E-3</v>
      </c>
    </row>
    <row r="779" spans="1:63" x14ac:dyDescent="0.3">
      <c r="A779" s="79" t="s">
        <v>847</v>
      </c>
      <c r="B779" s="79" t="s">
        <v>848</v>
      </c>
      <c r="C779" s="79">
        <f>VLOOKUP(B779,Площадь!D:E,2,0)</f>
        <v>39.1</v>
      </c>
      <c r="D779" s="97"/>
      <c r="E779">
        <v>31</v>
      </c>
      <c r="F779">
        <v>28</v>
      </c>
      <c r="G779">
        <v>31</v>
      </c>
      <c r="H779">
        <v>30</v>
      </c>
      <c r="I779">
        <v>31</v>
      </c>
      <c r="J779">
        <v>30</v>
      </c>
      <c r="K779">
        <v>31</v>
      </c>
      <c r="L779">
        <v>31</v>
      </c>
      <c r="M779">
        <v>30</v>
      </c>
      <c r="N779">
        <v>31</v>
      </c>
      <c r="O779">
        <v>30</v>
      </c>
      <c r="P779">
        <v>31</v>
      </c>
      <c r="Q779">
        <f t="shared" ref="Q779:Q786" si="454">SUM(E779:P779)</f>
        <v>365</v>
      </c>
      <c r="R779" s="113">
        <f>VLOOKUP(B779,'Общие показания'!A:H,8,0)</f>
        <v>0.26461685104773519</v>
      </c>
      <c r="S779" s="117">
        <f>VLOOKUP(B779,'Общие показания'!A:P,16,0)</f>
        <v>1.6363831489522642</v>
      </c>
      <c r="T779" s="50">
        <f t="shared" si="423"/>
        <v>0</v>
      </c>
      <c r="U779" s="50">
        <f t="shared" si="424"/>
        <v>0</v>
      </c>
      <c r="V779" s="50">
        <f t="shared" si="425"/>
        <v>0</v>
      </c>
      <c r="W779" s="50">
        <f t="shared" si="426"/>
        <v>0.26461685104773519</v>
      </c>
      <c r="X779" s="50">
        <f t="shared" si="427"/>
        <v>0</v>
      </c>
      <c r="Y779" s="50"/>
      <c r="Z779" s="50"/>
      <c r="AA779" s="50"/>
      <c r="AB779" s="50"/>
      <c r="AC779" s="50"/>
      <c r="AD779" s="50">
        <f t="shared" si="428"/>
        <v>0.62800202079373335</v>
      </c>
      <c r="AE779" s="50">
        <f t="shared" si="429"/>
        <v>0.4388406543730613</v>
      </c>
      <c r="AF779" s="50">
        <f t="shared" si="430"/>
        <v>0.56954047378546946</v>
      </c>
      <c r="AG779" s="50">
        <f t="shared" si="422"/>
        <v>0</v>
      </c>
      <c r="AI779" s="50">
        <f t="shared" si="431"/>
        <v>0</v>
      </c>
      <c r="AJ779" s="50">
        <f t="shared" si="432"/>
        <v>0</v>
      </c>
      <c r="AK779" s="50">
        <f t="shared" si="433"/>
        <v>0</v>
      </c>
      <c r="AL779" s="50">
        <f t="shared" si="434"/>
        <v>0.26300036948276645</v>
      </c>
      <c r="AR779" s="50">
        <f t="shared" si="435"/>
        <v>0.32434366132167985</v>
      </c>
      <c r="AS779" s="50">
        <f t="shared" si="436"/>
        <v>0.34877569106643763</v>
      </c>
      <c r="AT779" s="50">
        <f t="shared" si="437"/>
        <v>0.50249631315840537</v>
      </c>
      <c r="AV779" s="49">
        <f t="shared" si="438"/>
        <v>0</v>
      </c>
      <c r="AW779" s="49">
        <f t="shared" si="439"/>
        <v>0</v>
      </c>
      <c r="AX779" s="49">
        <f t="shared" si="440"/>
        <v>0</v>
      </c>
      <c r="AY779" s="49">
        <f t="shared" si="441"/>
        <v>1416.3145621032575</v>
      </c>
      <c r="AZ779" s="49">
        <f t="shared" si="442"/>
        <v>0</v>
      </c>
      <c r="BA779" s="49">
        <f t="shared" si="443"/>
        <v>0</v>
      </c>
      <c r="BB779" s="49">
        <f t="shared" si="444"/>
        <v>0</v>
      </c>
      <c r="BC779" s="49">
        <f t="shared" si="445"/>
        <v>0</v>
      </c>
      <c r="BD779" s="49">
        <f t="shared" si="446"/>
        <v>0</v>
      </c>
      <c r="BE779" s="49">
        <f t="shared" si="447"/>
        <v>2556.4386552433307</v>
      </c>
      <c r="BF779" s="49">
        <f t="shared" si="448"/>
        <v>2114.2458130439732</v>
      </c>
      <c r="BG779" s="49">
        <f t="shared" si="449"/>
        <v>2877.7326694006597</v>
      </c>
      <c r="BH779" s="73">
        <f t="shared" si="450"/>
        <v>8964.7316997912203</v>
      </c>
      <c r="BI779" s="49">
        <f>VLOOKUP(A779,'1_12'!B:Q,16,0)</f>
        <v>15114.06</v>
      </c>
      <c r="BJ779" s="74">
        <f t="shared" si="451"/>
        <v>-6149.3283002087792</v>
      </c>
      <c r="BK779" s="50">
        <f t="shared" si="452"/>
        <v>7.1176812340777683E-3</v>
      </c>
    </row>
    <row r="780" spans="1:63" x14ac:dyDescent="0.3">
      <c r="A780" s="79" t="s">
        <v>2079</v>
      </c>
      <c r="B780" s="79" t="s">
        <v>2080</v>
      </c>
      <c r="C780" s="79">
        <f>VLOOKUP(B780,Площадь!D:E,2,0)</f>
        <v>61.7</v>
      </c>
      <c r="D780" s="97"/>
      <c r="E780">
        <v>31</v>
      </c>
      <c r="F780">
        <v>28</v>
      </c>
      <c r="G780">
        <v>31</v>
      </c>
      <c r="H780">
        <v>30</v>
      </c>
      <c r="I780">
        <v>31</v>
      </c>
      <c r="J780">
        <v>30</v>
      </c>
      <c r="K780">
        <v>31</v>
      </c>
      <c r="L780">
        <v>31</v>
      </c>
      <c r="M780">
        <v>30</v>
      </c>
      <c r="N780">
        <v>31</v>
      </c>
      <c r="O780">
        <v>30</v>
      </c>
      <c r="P780">
        <v>31</v>
      </c>
      <c r="Q780">
        <f t="shared" si="454"/>
        <v>365</v>
      </c>
      <c r="R780" s="113">
        <f>VLOOKUP(B780,'Общие показания'!A:H,8,0)</f>
        <v>0.41756674449220615</v>
      </c>
      <c r="S780" s="117">
        <f>VLOOKUP(B780,'Общие показания'!A:P,16,0)</f>
        <v>2.7744332555077929</v>
      </c>
      <c r="T780" s="50">
        <f t="shared" si="423"/>
        <v>0</v>
      </c>
      <c r="U780" s="50">
        <f t="shared" si="424"/>
        <v>0</v>
      </c>
      <c r="V780" s="50">
        <f t="shared" si="425"/>
        <v>0</v>
      </c>
      <c r="W780" s="50">
        <f t="shared" si="426"/>
        <v>0.41756674449220615</v>
      </c>
      <c r="X780" s="50">
        <f t="shared" si="427"/>
        <v>0</v>
      </c>
      <c r="Y780" s="50"/>
      <c r="Z780" s="50"/>
      <c r="AA780" s="50"/>
      <c r="AB780" s="50"/>
      <c r="AC780" s="50"/>
      <c r="AD780" s="50">
        <f t="shared" si="428"/>
        <v>1.0647565590808081</v>
      </c>
      <c r="AE780" s="50">
        <f t="shared" si="429"/>
        <v>0.74403974774549564</v>
      </c>
      <c r="AF780" s="50">
        <f t="shared" si="430"/>
        <v>0.96563694868148897</v>
      </c>
      <c r="AG780" s="50">
        <f t="shared" si="422"/>
        <v>0</v>
      </c>
      <c r="AI780" s="50">
        <f t="shared" si="431"/>
        <v>0</v>
      </c>
      <c r="AJ780" s="50">
        <f t="shared" si="432"/>
        <v>0</v>
      </c>
      <c r="AK780" s="50">
        <f t="shared" si="433"/>
        <v>0</v>
      </c>
      <c r="AL780" s="50">
        <f t="shared" si="434"/>
        <v>0.41501592831423756</v>
      </c>
      <c r="AR780" s="50">
        <f t="shared" si="435"/>
        <v>0.51181595661247181</v>
      </c>
      <c r="AS780" s="50">
        <f t="shared" si="436"/>
        <v>0.55036982452171868</v>
      </c>
      <c r="AT780" s="50">
        <f t="shared" si="437"/>
        <v>0.79294175247758603</v>
      </c>
      <c r="AV780" s="49">
        <f t="shared" si="438"/>
        <v>0</v>
      </c>
      <c r="AW780" s="49">
        <f t="shared" si="439"/>
        <v>0</v>
      </c>
      <c r="AX780" s="49">
        <f t="shared" si="440"/>
        <v>0</v>
      </c>
      <c r="AY780" s="49">
        <f t="shared" si="441"/>
        <v>2234.9516235747055</v>
      </c>
      <c r="AZ780" s="49">
        <f t="shared" si="442"/>
        <v>0</v>
      </c>
      <c r="BA780" s="49">
        <f t="shared" si="443"/>
        <v>0</v>
      </c>
      <c r="BB780" s="49">
        <f t="shared" si="444"/>
        <v>0</v>
      </c>
      <c r="BC780" s="49">
        <f t="shared" si="445"/>
        <v>0</v>
      </c>
      <c r="BD780" s="49">
        <f t="shared" si="446"/>
        <v>0</v>
      </c>
      <c r="BE780" s="49">
        <f t="shared" si="447"/>
        <v>4232.0881982264127</v>
      </c>
      <c r="BF780" s="49">
        <f t="shared" si="448"/>
        <v>3474.6612794112198</v>
      </c>
      <c r="BG780" s="49">
        <f t="shared" si="449"/>
        <v>4720.6583222433746</v>
      </c>
      <c r="BH780" s="73">
        <f t="shared" si="450"/>
        <v>14662.359423455711</v>
      </c>
      <c r="BI780" s="49">
        <f>VLOOKUP(A780,'1_12'!B:Q,16,0)</f>
        <v>23850</v>
      </c>
      <c r="BJ780" s="74">
        <f t="shared" si="451"/>
        <v>-9187.6405765442887</v>
      </c>
      <c r="BK780" s="50">
        <f t="shared" si="452"/>
        <v>7.3772872257239505E-3</v>
      </c>
    </row>
    <row r="781" spans="1:63" x14ac:dyDescent="0.3">
      <c r="A781" s="79" t="s">
        <v>1296</v>
      </c>
      <c r="B781" s="79" t="s">
        <v>1297</v>
      </c>
      <c r="C781" s="79">
        <f>VLOOKUP(B781,Площадь!D:E,2,0)</f>
        <v>32.5</v>
      </c>
      <c r="D781" s="97"/>
      <c r="E781">
        <v>31</v>
      </c>
      <c r="F781">
        <v>28</v>
      </c>
      <c r="G781">
        <v>31</v>
      </c>
      <c r="H781">
        <v>30</v>
      </c>
      <c r="I781">
        <v>31</v>
      </c>
      <c r="J781">
        <v>30</v>
      </c>
      <c r="K781">
        <v>31</v>
      </c>
      <c r="L781">
        <v>31</v>
      </c>
      <c r="M781">
        <v>30</v>
      </c>
      <c r="N781">
        <v>31</v>
      </c>
      <c r="O781">
        <v>30</v>
      </c>
      <c r="P781">
        <v>31</v>
      </c>
      <c r="Q781">
        <f t="shared" si="454"/>
        <v>365</v>
      </c>
      <c r="R781" s="113">
        <f>VLOOKUP(B781,'Общие показания'!A:H,8,0)</f>
        <v>0.21995006800642947</v>
      </c>
      <c r="S781" s="117">
        <f>VLOOKUP(B781,'Общие показания'!A:P,16,0)</f>
        <v>1.1160499319935697</v>
      </c>
      <c r="T781" s="50">
        <f t="shared" si="423"/>
        <v>0</v>
      </c>
      <c r="U781" s="50">
        <f t="shared" si="424"/>
        <v>0</v>
      </c>
      <c r="V781" s="50">
        <f t="shared" si="425"/>
        <v>0</v>
      </c>
      <c r="W781" s="50">
        <f t="shared" si="426"/>
        <v>0.21995006800642947</v>
      </c>
      <c r="X781" s="50">
        <f t="shared" si="427"/>
        <v>0</v>
      </c>
      <c r="Y781" s="50"/>
      <c r="Z781" s="50"/>
      <c r="AA781" s="50"/>
      <c r="AB781" s="50"/>
      <c r="AC781" s="50"/>
      <c r="AD781" s="50">
        <f t="shared" si="428"/>
        <v>0.42831143369291458</v>
      </c>
      <c r="AE781" s="50">
        <f t="shared" si="429"/>
        <v>0.29929914811372577</v>
      </c>
      <c r="AF781" s="50">
        <f t="shared" si="430"/>
        <v>0.38843935018692932</v>
      </c>
      <c r="AG781" s="50">
        <f t="shared" si="422"/>
        <v>0</v>
      </c>
      <c r="AI781" s="50">
        <f t="shared" si="431"/>
        <v>0</v>
      </c>
      <c r="AJ781" s="50">
        <f t="shared" si="432"/>
        <v>0</v>
      </c>
      <c r="AK781" s="50">
        <f t="shared" si="433"/>
        <v>0</v>
      </c>
      <c r="AL781" s="50">
        <f t="shared" si="434"/>
        <v>0.21860644522224831</v>
      </c>
      <c r="AR781" s="50">
        <f t="shared" si="435"/>
        <v>0.2695951149093247</v>
      </c>
      <c r="AS781" s="50">
        <f t="shared" si="436"/>
        <v>0.28990306802197502</v>
      </c>
      <c r="AT781" s="50">
        <f t="shared" si="437"/>
        <v>0.41767596362271547</v>
      </c>
      <c r="AV781" s="49">
        <f t="shared" si="438"/>
        <v>0</v>
      </c>
      <c r="AW781" s="49">
        <f t="shared" si="439"/>
        <v>0</v>
      </c>
      <c r="AX781" s="49">
        <f t="shared" si="440"/>
        <v>0</v>
      </c>
      <c r="AY781" s="49">
        <f t="shared" si="441"/>
        <v>1177.2435618505335</v>
      </c>
      <c r="AZ781" s="49">
        <f t="shared" si="442"/>
        <v>0</v>
      </c>
      <c r="BA781" s="49">
        <f t="shared" si="443"/>
        <v>0</v>
      </c>
      <c r="BB781" s="49">
        <f t="shared" si="444"/>
        <v>0</v>
      </c>
      <c r="BC781" s="49">
        <f t="shared" si="445"/>
        <v>0</v>
      </c>
      <c r="BD781" s="49">
        <f t="shared" si="446"/>
        <v>0</v>
      </c>
      <c r="BE781" s="49">
        <f t="shared" si="447"/>
        <v>1873.4324228059072</v>
      </c>
      <c r="BF781" s="49">
        <f t="shared" si="448"/>
        <v>1581.6308609060297</v>
      </c>
      <c r="BG781" s="49">
        <f t="shared" si="449"/>
        <v>2163.9037037780586</v>
      </c>
      <c r="BH781" s="73">
        <f t="shared" si="450"/>
        <v>6796.2105493405288</v>
      </c>
      <c r="BI781" s="49">
        <f>VLOOKUP(A781,'1_12'!B:Q,16,0)</f>
        <v>12562.829999999998</v>
      </c>
      <c r="BJ781" s="74">
        <f t="shared" si="451"/>
        <v>-5766.6194506594693</v>
      </c>
      <c r="BK781" s="50">
        <f t="shared" si="452"/>
        <v>6.4917451071186214E-3</v>
      </c>
    </row>
    <row r="782" spans="1:63" x14ac:dyDescent="0.3">
      <c r="A782" s="79" t="s">
        <v>521</v>
      </c>
      <c r="B782" s="79" t="s">
        <v>522</v>
      </c>
      <c r="C782" s="79">
        <f>VLOOKUP(B782,Площадь!D:E,2,0)</f>
        <v>33.6</v>
      </c>
      <c r="D782" s="97"/>
      <c r="E782">
        <v>31</v>
      </c>
      <c r="F782">
        <v>28</v>
      </c>
      <c r="G782">
        <v>31</v>
      </c>
      <c r="H782">
        <v>30</v>
      </c>
      <c r="I782">
        <v>31</v>
      </c>
      <c r="J782">
        <v>30</v>
      </c>
      <c r="K782">
        <v>31</v>
      </c>
      <c r="L782">
        <v>31</v>
      </c>
      <c r="M782">
        <v>30</v>
      </c>
      <c r="N782">
        <v>31</v>
      </c>
      <c r="O782">
        <v>30</v>
      </c>
      <c r="P782">
        <v>31</v>
      </c>
      <c r="Q782">
        <f t="shared" si="454"/>
        <v>365</v>
      </c>
      <c r="R782" s="113">
        <f>VLOOKUP(B782,'Общие показания'!A:H,8,0)</f>
        <v>0.219</v>
      </c>
      <c r="S782" s="117">
        <f>VLOOKUP(B782,'Общие показания'!A:P,16,0)</f>
        <v>1.286999999999999</v>
      </c>
      <c r="T782" s="50">
        <f t="shared" si="423"/>
        <v>0</v>
      </c>
      <c r="U782" s="50">
        <f t="shared" si="424"/>
        <v>0</v>
      </c>
      <c r="V782" s="50">
        <f t="shared" si="425"/>
        <v>0</v>
      </c>
      <c r="W782" s="50">
        <f t="shared" si="426"/>
        <v>0.219</v>
      </c>
      <c r="X782" s="50">
        <f t="shared" si="427"/>
        <v>0</v>
      </c>
      <c r="Y782" s="50"/>
      <c r="Z782" s="50"/>
      <c r="AA782" s="50"/>
      <c r="AB782" s="50"/>
      <c r="AC782" s="50"/>
      <c r="AD782" s="50">
        <f t="shared" si="428"/>
        <v>0.49391769970194904</v>
      </c>
      <c r="AE782" s="50">
        <f t="shared" si="429"/>
        <v>0.34514405904249823</v>
      </c>
      <c r="AF782" s="50">
        <f t="shared" si="430"/>
        <v>0.44793824125555171</v>
      </c>
      <c r="AG782" s="50">
        <f t="shared" si="422"/>
        <v>0</v>
      </c>
      <c r="AI782" s="50">
        <f t="shared" si="431"/>
        <v>0</v>
      </c>
      <c r="AJ782" s="50">
        <f t="shared" si="432"/>
        <v>0</v>
      </c>
      <c r="AK782" s="50">
        <f t="shared" si="433"/>
        <v>0</v>
      </c>
      <c r="AL782" s="50">
        <f t="shared" si="434"/>
        <v>0.22600543259900133</v>
      </c>
      <c r="AR782" s="50">
        <f t="shared" si="435"/>
        <v>0.2787198726447172</v>
      </c>
      <c r="AS782" s="50">
        <f t="shared" si="436"/>
        <v>0.29971517186271879</v>
      </c>
      <c r="AT782" s="50">
        <f t="shared" si="437"/>
        <v>0.4318126885453305</v>
      </c>
      <c r="AV782" s="49">
        <f t="shared" si="438"/>
        <v>0</v>
      </c>
      <c r="AW782" s="49">
        <f t="shared" si="439"/>
        <v>0</v>
      </c>
      <c r="AX782" s="49">
        <f t="shared" si="440"/>
        <v>0</v>
      </c>
      <c r="AY782" s="49">
        <f t="shared" si="441"/>
        <v>1194.5547830514552</v>
      </c>
      <c r="AZ782" s="49">
        <f t="shared" si="442"/>
        <v>0</v>
      </c>
      <c r="BA782" s="49">
        <f t="shared" si="443"/>
        <v>0</v>
      </c>
      <c r="BB782" s="49">
        <f t="shared" si="444"/>
        <v>0</v>
      </c>
      <c r="BC782" s="49">
        <f t="shared" si="445"/>
        <v>0</v>
      </c>
      <c r="BD782" s="49">
        <f t="shared" si="446"/>
        <v>0</v>
      </c>
      <c r="BE782" s="49">
        <f t="shared" si="447"/>
        <v>2074.0373937044974</v>
      </c>
      <c r="BF782" s="49">
        <f t="shared" si="448"/>
        <v>1731.0343250727285</v>
      </c>
      <c r="BG782" s="49">
        <f t="shared" si="449"/>
        <v>2361.5682059202964</v>
      </c>
      <c r="BH782" s="73">
        <f t="shared" si="450"/>
        <v>7361.1947077489776</v>
      </c>
      <c r="BI782" s="49">
        <f>VLOOKUP(A782,'1_12'!B:Q,16,0)</f>
        <v>12987.990000000002</v>
      </c>
      <c r="BJ782" s="74">
        <f t="shared" si="451"/>
        <v>-5626.795292251024</v>
      </c>
      <c r="BK782" s="50">
        <f t="shared" si="452"/>
        <v>6.8012231290966434E-3</v>
      </c>
    </row>
    <row r="783" spans="1:63" x14ac:dyDescent="0.3">
      <c r="A783" s="79" t="s">
        <v>1956</v>
      </c>
      <c r="B783" s="79" t="s">
        <v>1957</v>
      </c>
      <c r="C783" s="79">
        <f>VLOOKUP(B783,Площадь!D:E,2,0)</f>
        <v>60.6</v>
      </c>
      <c r="D783" s="97"/>
      <c r="E783">
        <v>31</v>
      </c>
      <c r="F783">
        <v>28</v>
      </c>
      <c r="G783">
        <v>31</v>
      </c>
      <c r="H783">
        <v>30</v>
      </c>
      <c r="I783">
        <v>31</v>
      </c>
      <c r="J783">
        <v>30</v>
      </c>
      <c r="K783">
        <v>31</v>
      </c>
      <c r="L783">
        <v>31</v>
      </c>
      <c r="M783">
        <v>30</v>
      </c>
      <c r="N783">
        <v>31</v>
      </c>
      <c r="O783">
        <v>30</v>
      </c>
      <c r="P783">
        <v>31</v>
      </c>
      <c r="Q783">
        <f t="shared" si="454"/>
        <v>365</v>
      </c>
      <c r="R783" s="113">
        <f>VLOOKUP(B783,'Общие показания'!A:H,8,0)</f>
        <v>0.41012228065198852</v>
      </c>
      <c r="S783" s="117">
        <f>VLOOKUP(B783,'Общие показания'!A:P,16,0)</f>
        <v>2.2518777193480126</v>
      </c>
      <c r="T783" s="50">
        <f t="shared" si="423"/>
        <v>0</v>
      </c>
      <c r="U783" s="50">
        <f t="shared" si="424"/>
        <v>0</v>
      </c>
      <c r="V783" s="50">
        <f t="shared" si="425"/>
        <v>0</v>
      </c>
      <c r="W783" s="50">
        <f t="shared" si="426"/>
        <v>0.41012228065198852</v>
      </c>
      <c r="X783" s="50">
        <f t="shared" si="427"/>
        <v>0</v>
      </c>
      <c r="Y783" s="50"/>
      <c r="Z783" s="50"/>
      <c r="AA783" s="50"/>
      <c r="AB783" s="50"/>
      <c r="AC783" s="50"/>
      <c r="AD783" s="50">
        <f t="shared" si="428"/>
        <v>0.86421310268099649</v>
      </c>
      <c r="AE783" s="50">
        <f t="shared" si="429"/>
        <v>0.60390226614074383</v>
      </c>
      <c r="AF783" s="50">
        <f t="shared" si="430"/>
        <v>0.78376235052627219</v>
      </c>
      <c r="AG783" s="50">
        <f t="shared" si="422"/>
        <v>0</v>
      </c>
      <c r="AI783" s="50">
        <f t="shared" si="431"/>
        <v>0</v>
      </c>
      <c r="AJ783" s="50">
        <f t="shared" si="432"/>
        <v>0</v>
      </c>
      <c r="AK783" s="50">
        <f t="shared" si="433"/>
        <v>0</v>
      </c>
      <c r="AL783" s="50">
        <f t="shared" si="434"/>
        <v>0.40761694093748457</v>
      </c>
      <c r="AR783" s="50">
        <f t="shared" si="435"/>
        <v>0.50269119887707925</v>
      </c>
      <c r="AS783" s="50">
        <f t="shared" si="436"/>
        <v>0.54055772068097496</v>
      </c>
      <c r="AT783" s="50">
        <f t="shared" si="437"/>
        <v>0.77880502755497105</v>
      </c>
      <c r="AV783" s="49">
        <f t="shared" si="438"/>
        <v>0</v>
      </c>
      <c r="AW783" s="49">
        <f t="shared" si="439"/>
        <v>0</v>
      </c>
      <c r="AX783" s="49">
        <f t="shared" si="440"/>
        <v>0</v>
      </c>
      <c r="AY783" s="49">
        <f t="shared" si="441"/>
        <v>2195.1064568659181</v>
      </c>
      <c r="AZ783" s="49">
        <f t="shared" si="442"/>
        <v>0</v>
      </c>
      <c r="BA783" s="49">
        <f t="shared" si="443"/>
        <v>0</v>
      </c>
      <c r="BB783" s="49">
        <f t="shared" si="444"/>
        <v>0</v>
      </c>
      <c r="BC783" s="49">
        <f t="shared" si="445"/>
        <v>0</v>
      </c>
      <c r="BD783" s="49">
        <f t="shared" si="446"/>
        <v>0</v>
      </c>
      <c r="BE783" s="49">
        <f t="shared" si="447"/>
        <v>3669.2632309304363</v>
      </c>
      <c r="BF783" s="49">
        <f t="shared" si="448"/>
        <v>3072.1426102247497</v>
      </c>
      <c r="BG783" s="49">
        <f t="shared" si="449"/>
        <v>4194.4933670261662</v>
      </c>
      <c r="BH783" s="73">
        <f t="shared" si="450"/>
        <v>13131.005665047269</v>
      </c>
      <c r="BI783" s="49">
        <f>VLOOKUP(A783,'1_12'!B:Q,16,0)</f>
        <v>23424.840000000004</v>
      </c>
      <c r="BJ783" s="74">
        <f t="shared" si="451"/>
        <v>-10293.834334952735</v>
      </c>
      <c r="BK783" s="50">
        <f t="shared" si="452"/>
        <v>6.7267201430837613E-3</v>
      </c>
    </row>
    <row r="784" spans="1:63" x14ac:dyDescent="0.3">
      <c r="A784" s="79" t="s">
        <v>644</v>
      </c>
      <c r="B784" s="79" t="s">
        <v>645</v>
      </c>
      <c r="C784" s="79">
        <f>VLOOKUP(B784,Площадь!D:E,2,0)</f>
        <v>39.299999999999997</v>
      </c>
      <c r="D784" s="97"/>
      <c r="E784">
        <v>31</v>
      </c>
      <c r="F784">
        <v>28</v>
      </c>
      <c r="G784">
        <v>31</v>
      </c>
      <c r="H784">
        <v>30</v>
      </c>
      <c r="I784">
        <v>31</v>
      </c>
      <c r="J784">
        <v>30</v>
      </c>
      <c r="K784">
        <v>31</v>
      </c>
      <c r="L784">
        <v>31</v>
      </c>
      <c r="M784">
        <v>30</v>
      </c>
      <c r="N784">
        <v>31</v>
      </c>
      <c r="O784">
        <v>30</v>
      </c>
      <c r="P784">
        <v>31</v>
      </c>
      <c r="Q784">
        <f t="shared" si="454"/>
        <v>365</v>
      </c>
      <c r="R784" s="113">
        <f>VLOOKUP(B784,'Общие показания'!A:H,8,0)</f>
        <v>0.17899999999999999</v>
      </c>
      <c r="S784" s="117">
        <f>VLOOKUP(B784,'Общие показания'!A:P,16,0)</f>
        <v>1.2770000000000001</v>
      </c>
      <c r="T784" s="50">
        <f t="shared" si="423"/>
        <v>0</v>
      </c>
      <c r="U784" s="50">
        <f t="shared" si="424"/>
        <v>0</v>
      </c>
      <c r="V784" s="50">
        <f t="shared" si="425"/>
        <v>0</v>
      </c>
      <c r="W784" s="50">
        <f t="shared" si="426"/>
        <v>0.17899999999999999</v>
      </c>
      <c r="X784" s="50">
        <f t="shared" si="427"/>
        <v>0</v>
      </c>
      <c r="Y784" s="50"/>
      <c r="Z784" s="50"/>
      <c r="AA784" s="50"/>
      <c r="AB784" s="50"/>
      <c r="AC784" s="50"/>
      <c r="AD784" s="50">
        <f t="shared" si="428"/>
        <v>0.49007995533752097</v>
      </c>
      <c r="AE784" s="50">
        <f t="shared" si="429"/>
        <v>0.34246228702196629</v>
      </c>
      <c r="AF784" s="50">
        <f t="shared" si="430"/>
        <v>0.44445775764051282</v>
      </c>
      <c r="AG784" s="50">
        <f t="shared" si="422"/>
        <v>0</v>
      </c>
      <c r="AI784" s="50">
        <f t="shared" si="431"/>
        <v>0</v>
      </c>
      <c r="AJ784" s="50">
        <f t="shared" si="432"/>
        <v>0</v>
      </c>
      <c r="AK784" s="50">
        <f t="shared" si="433"/>
        <v>0</v>
      </c>
      <c r="AL784" s="50">
        <f t="shared" si="434"/>
        <v>0.26434563991490334</v>
      </c>
      <c r="AR784" s="50">
        <f t="shared" si="435"/>
        <v>0.32600270818266031</v>
      </c>
      <c r="AS784" s="50">
        <f t="shared" si="436"/>
        <v>0.35055970994657282</v>
      </c>
      <c r="AT784" s="50">
        <f t="shared" si="437"/>
        <v>0.50506662678069902</v>
      </c>
      <c r="AV784" s="49">
        <f t="shared" si="438"/>
        <v>0</v>
      </c>
      <c r="AW784" s="49">
        <f t="shared" si="439"/>
        <v>0</v>
      </c>
      <c r="AX784" s="49">
        <f t="shared" si="440"/>
        <v>0</v>
      </c>
      <c r="AY784" s="49">
        <f t="shared" si="441"/>
        <v>1190.09930196197</v>
      </c>
      <c r="AZ784" s="49">
        <f t="shared" si="442"/>
        <v>0</v>
      </c>
      <c r="BA784" s="49">
        <f t="shared" si="443"/>
        <v>0</v>
      </c>
      <c r="BB784" s="49">
        <f t="shared" si="444"/>
        <v>0</v>
      </c>
      <c r="BC784" s="49">
        <f t="shared" si="445"/>
        <v>0</v>
      </c>
      <c r="BD784" s="49">
        <f t="shared" si="446"/>
        <v>0</v>
      </c>
      <c r="BE784" s="49">
        <f t="shared" si="447"/>
        <v>2190.6596586470337</v>
      </c>
      <c r="BF784" s="49">
        <f t="shared" si="448"/>
        <v>1860.3205277824679</v>
      </c>
      <c r="BG784" s="49">
        <f t="shared" si="449"/>
        <v>2548.865276564924</v>
      </c>
      <c r="BH784" s="73">
        <f t="shared" si="450"/>
        <v>7789.9447649563954</v>
      </c>
      <c r="BI784" s="49">
        <f>VLOOKUP(A784,'1_12'!B:Q,16,0)</f>
        <v>15191.37</v>
      </c>
      <c r="BJ784" s="74">
        <f t="shared" si="451"/>
        <v>-7401.4252350436054</v>
      </c>
      <c r="BK784" s="50">
        <f t="shared" si="452"/>
        <v>6.1534662528092369E-3</v>
      </c>
    </row>
    <row r="785" spans="1:63" x14ac:dyDescent="0.3">
      <c r="A785" s="79" t="s">
        <v>2268</v>
      </c>
      <c r="B785" s="79" t="s">
        <v>2269</v>
      </c>
      <c r="C785" s="79">
        <f>VLOOKUP(B785,Площадь!D:E,2,0)</f>
        <v>32</v>
      </c>
      <c r="D785" s="97"/>
      <c r="E785">
        <v>31</v>
      </c>
      <c r="F785">
        <v>15</v>
      </c>
      <c r="Q785">
        <f t="shared" si="454"/>
        <v>46</v>
      </c>
      <c r="R785" s="113">
        <f>VLOOKUP(B785,'Общие показания'!A:H,8,0)</f>
        <v>0</v>
      </c>
      <c r="S785" s="117"/>
      <c r="T785" s="50">
        <f t="shared" si="423"/>
        <v>0</v>
      </c>
      <c r="U785" s="50">
        <f t="shared" si="424"/>
        <v>0</v>
      </c>
      <c r="V785" s="50">
        <f t="shared" si="425"/>
        <v>0</v>
      </c>
      <c r="W785" s="50">
        <f t="shared" si="426"/>
        <v>0</v>
      </c>
      <c r="X785" s="50">
        <f t="shared" si="427"/>
        <v>0</v>
      </c>
      <c r="Y785" s="50"/>
      <c r="Z785" s="50"/>
      <c r="AA785" s="50"/>
      <c r="AB785" s="50"/>
      <c r="AC785" s="50"/>
      <c r="AD785" s="50">
        <f t="shared" si="428"/>
        <v>0</v>
      </c>
      <c r="AE785" s="50">
        <f t="shared" si="429"/>
        <v>0</v>
      </c>
      <c r="AF785" s="50">
        <f t="shared" si="430"/>
        <v>0</v>
      </c>
      <c r="AG785" s="50">
        <f t="shared" si="422"/>
        <v>0</v>
      </c>
      <c r="AI785" s="50">
        <f t="shared" si="431"/>
        <v>0</v>
      </c>
      <c r="AJ785" s="50">
        <f t="shared" si="432"/>
        <v>0</v>
      </c>
      <c r="AK785" s="50">
        <f t="shared" si="433"/>
        <v>0</v>
      </c>
      <c r="AL785" s="50">
        <f t="shared" si="434"/>
        <v>0</v>
      </c>
      <c r="AR785" s="50">
        <f t="shared" si="435"/>
        <v>0</v>
      </c>
      <c r="AS785" s="50">
        <f t="shared" si="436"/>
        <v>0</v>
      </c>
      <c r="AT785" s="50">
        <f t="shared" si="437"/>
        <v>0</v>
      </c>
      <c r="AV785" s="49">
        <f t="shared" si="438"/>
        <v>0</v>
      </c>
      <c r="AW785" s="49">
        <f t="shared" si="439"/>
        <v>0</v>
      </c>
      <c r="AX785" s="49">
        <f t="shared" si="440"/>
        <v>0</v>
      </c>
      <c r="AY785" s="49">
        <f t="shared" si="441"/>
        <v>0</v>
      </c>
      <c r="AZ785" s="49">
        <f t="shared" si="442"/>
        <v>0</v>
      </c>
      <c r="BA785" s="49">
        <f t="shared" si="443"/>
        <v>0</v>
      </c>
      <c r="BB785" s="49">
        <f t="shared" si="444"/>
        <v>0</v>
      </c>
      <c r="BC785" s="49">
        <f t="shared" si="445"/>
        <v>0</v>
      </c>
      <c r="BD785" s="49">
        <f t="shared" si="446"/>
        <v>0</v>
      </c>
      <c r="BE785" s="49">
        <f t="shared" si="447"/>
        <v>0</v>
      </c>
      <c r="BF785" s="49">
        <f t="shared" si="448"/>
        <v>0</v>
      </c>
      <c r="BG785" s="49">
        <f t="shared" si="449"/>
        <v>0</v>
      </c>
      <c r="BH785" s="73">
        <f t="shared" si="450"/>
        <v>0</v>
      </c>
      <c r="BI785" s="49">
        <f>VLOOKUP(A785,'1_12'!B:Q,16,0)</f>
        <v>0</v>
      </c>
      <c r="BJ785" s="74">
        <f t="shared" si="451"/>
        <v>0</v>
      </c>
      <c r="BK785" s="50">
        <f t="shared" si="452"/>
        <v>0</v>
      </c>
    </row>
    <row r="786" spans="1:63" x14ac:dyDescent="0.3">
      <c r="A786" s="79" t="s">
        <v>2689</v>
      </c>
      <c r="B786" s="79" t="s">
        <v>2269</v>
      </c>
      <c r="C786" s="79">
        <f>VLOOKUP(B786,Площадь!D:E,2,0)</f>
        <v>32</v>
      </c>
      <c r="D786" s="97">
        <f>VLOOKUP(A786,'[1]3+паркинг2023'!$A:$E,5,0)</f>
        <v>44973</v>
      </c>
      <c r="F786">
        <f>28-F785</f>
        <v>13</v>
      </c>
      <c r="G786">
        <v>31</v>
      </c>
      <c r="H786">
        <v>30</v>
      </c>
      <c r="I786">
        <v>31</v>
      </c>
      <c r="J786">
        <v>30</v>
      </c>
      <c r="K786">
        <v>31</v>
      </c>
      <c r="L786">
        <v>31</v>
      </c>
      <c r="M786">
        <v>30</v>
      </c>
      <c r="N786">
        <v>31</v>
      </c>
      <c r="O786">
        <v>30</v>
      </c>
      <c r="P786">
        <v>31</v>
      </c>
      <c r="Q786">
        <f t="shared" si="454"/>
        <v>319</v>
      </c>
      <c r="R786" s="113"/>
      <c r="S786" s="117">
        <f>VLOOKUP(B786,'Общие показания'!A:P,16,0)</f>
        <v>0</v>
      </c>
      <c r="T786" s="50">
        <f t="shared" si="423"/>
        <v>0</v>
      </c>
      <c r="U786" s="50">
        <f t="shared" si="424"/>
        <v>0</v>
      </c>
      <c r="V786" s="50">
        <f t="shared" si="425"/>
        <v>0</v>
      </c>
      <c r="W786" s="50">
        <f t="shared" si="426"/>
        <v>0</v>
      </c>
      <c r="X786" s="50">
        <f t="shared" si="427"/>
        <v>0</v>
      </c>
      <c r="Y786" s="50"/>
      <c r="Z786" s="50"/>
      <c r="AA786" s="50"/>
      <c r="AB786" s="50"/>
      <c r="AC786" s="50"/>
      <c r="AD786" s="50">
        <f t="shared" si="428"/>
        <v>0</v>
      </c>
      <c r="AE786" s="50">
        <f t="shared" si="429"/>
        <v>0</v>
      </c>
      <c r="AF786" s="50">
        <f t="shared" si="430"/>
        <v>0</v>
      </c>
      <c r="AG786" s="50">
        <f t="shared" si="422"/>
        <v>0</v>
      </c>
      <c r="AI786" s="50">
        <f t="shared" si="431"/>
        <v>0</v>
      </c>
      <c r="AJ786" s="50">
        <f t="shared" si="432"/>
        <v>0</v>
      </c>
      <c r="AK786" s="50">
        <f t="shared" si="433"/>
        <v>0</v>
      </c>
      <c r="AL786" s="50">
        <f t="shared" si="434"/>
        <v>0.21524326914190603</v>
      </c>
      <c r="AR786" s="50">
        <f t="shared" si="435"/>
        <v>0.26544749775687354</v>
      </c>
      <c r="AS786" s="50">
        <f t="shared" si="436"/>
        <v>0.28544302082163692</v>
      </c>
      <c r="AT786" s="50">
        <f t="shared" si="437"/>
        <v>0.4112501795669814</v>
      </c>
      <c r="AV786" s="49">
        <f t="shared" si="438"/>
        <v>0</v>
      </c>
      <c r="AW786" s="49">
        <f t="shared" si="439"/>
        <v>0</v>
      </c>
      <c r="AX786" s="49">
        <f t="shared" si="440"/>
        <v>0</v>
      </c>
      <c r="AY786" s="49">
        <f t="shared" si="441"/>
        <v>577.7904219537669</v>
      </c>
      <c r="AZ786" s="49">
        <f t="shared" si="442"/>
        <v>0</v>
      </c>
      <c r="BA786" s="49">
        <f t="shared" si="443"/>
        <v>0</v>
      </c>
      <c r="BB786" s="49">
        <f t="shared" si="444"/>
        <v>0</v>
      </c>
      <c r="BC786" s="49">
        <f t="shared" si="445"/>
        <v>0</v>
      </c>
      <c r="BD786" s="49">
        <f t="shared" si="446"/>
        <v>0</v>
      </c>
      <c r="BE786" s="49">
        <f t="shared" si="447"/>
        <v>712.55664507864105</v>
      </c>
      <c r="BF786" s="49">
        <f t="shared" si="448"/>
        <v>766.23182737276932</v>
      </c>
      <c r="BG786" s="49">
        <f t="shared" si="449"/>
        <v>1103.9435320224222</v>
      </c>
      <c r="BH786" s="73">
        <f t="shared" si="450"/>
        <v>3160.5224264275994</v>
      </c>
      <c r="BI786" s="49">
        <f>VLOOKUP(A786,'1_12'!B:Q,16,0)</f>
        <v>12369.509999999998</v>
      </c>
      <c r="BJ786" s="74">
        <f t="shared" si="451"/>
        <v>-9208.9875735723981</v>
      </c>
      <c r="BK786" s="50">
        <f t="shared" si="452"/>
        <v>3.0661040814775986E-3</v>
      </c>
    </row>
    <row r="787" spans="1:63" x14ac:dyDescent="0.3">
      <c r="A787" s="79" t="s">
        <v>1528</v>
      </c>
      <c r="B787" s="79" t="s">
        <v>1529</v>
      </c>
      <c r="C787" s="79">
        <f>VLOOKUP(B787,Площадь!D:E,2,0)</f>
        <v>31.7</v>
      </c>
      <c r="D787" s="97"/>
      <c r="E787">
        <v>31</v>
      </c>
      <c r="F787">
        <v>28</v>
      </c>
      <c r="G787">
        <v>31</v>
      </c>
      <c r="H787">
        <v>30</v>
      </c>
      <c r="I787">
        <v>31</v>
      </c>
      <c r="J787">
        <v>30</v>
      </c>
      <c r="K787">
        <v>31</v>
      </c>
      <c r="L787">
        <v>31</v>
      </c>
      <c r="M787">
        <v>30</v>
      </c>
      <c r="N787">
        <v>31</v>
      </c>
      <c r="O787">
        <v>30</v>
      </c>
      <c r="P787">
        <v>31</v>
      </c>
      <c r="Q787">
        <f t="shared" ref="Q787:Q810" si="455">SUM(E787:P787)</f>
        <v>365</v>
      </c>
      <c r="R787" s="113">
        <f>VLOOKUP(B787,'Общие показания'!A:H,8,0)</f>
        <v>0.21453591248627121</v>
      </c>
      <c r="S787" s="117">
        <f>VLOOKUP(B787,'Общие показания'!A:P,16,0)</f>
        <v>0.70046408751372891</v>
      </c>
      <c r="T787" s="50">
        <f t="shared" si="423"/>
        <v>0</v>
      </c>
      <c r="U787" s="50">
        <f t="shared" si="424"/>
        <v>0</v>
      </c>
      <c r="V787" s="50">
        <f t="shared" si="425"/>
        <v>0</v>
      </c>
      <c r="W787" s="50">
        <f t="shared" si="426"/>
        <v>0.21453591248627121</v>
      </c>
      <c r="X787" s="50">
        <f t="shared" si="427"/>
        <v>0</v>
      </c>
      <c r="Y787" s="50"/>
      <c r="Z787" s="50"/>
      <c r="AA787" s="50"/>
      <c r="AB787" s="50"/>
      <c r="AC787" s="50"/>
      <c r="AD787" s="50">
        <f t="shared" si="428"/>
        <v>0.26882021043403725</v>
      </c>
      <c r="AE787" s="50">
        <f t="shared" si="429"/>
        <v>0.18784849912819601</v>
      </c>
      <c r="AF787" s="50">
        <f t="shared" si="430"/>
        <v>0.24379537795149561</v>
      </c>
      <c r="AG787" s="50">
        <f t="shared" si="422"/>
        <v>0</v>
      </c>
      <c r="AI787" s="50">
        <f t="shared" si="431"/>
        <v>0</v>
      </c>
      <c r="AJ787" s="50">
        <f t="shared" si="432"/>
        <v>0</v>
      </c>
      <c r="AK787" s="50">
        <f t="shared" si="433"/>
        <v>0</v>
      </c>
      <c r="AL787" s="50">
        <f t="shared" si="434"/>
        <v>0.21322536349370066</v>
      </c>
      <c r="AR787" s="50">
        <f t="shared" si="435"/>
        <v>0.26295892746540284</v>
      </c>
      <c r="AS787" s="50">
        <f t="shared" si="436"/>
        <v>0.28276699250143406</v>
      </c>
      <c r="AT787" s="50">
        <f t="shared" si="437"/>
        <v>0.40739470913354092</v>
      </c>
      <c r="AV787" s="49">
        <f t="shared" si="438"/>
        <v>0</v>
      </c>
      <c r="AW787" s="49">
        <f t="shared" si="439"/>
        <v>0</v>
      </c>
      <c r="AX787" s="49">
        <f t="shared" si="440"/>
        <v>0</v>
      </c>
      <c r="AY787" s="49">
        <f t="shared" si="441"/>
        <v>1148.2652587895973</v>
      </c>
      <c r="AZ787" s="49">
        <f t="shared" si="442"/>
        <v>0</v>
      </c>
      <c r="BA787" s="49">
        <f t="shared" si="443"/>
        <v>0</v>
      </c>
      <c r="BB787" s="49">
        <f t="shared" si="444"/>
        <v>0</v>
      </c>
      <c r="BC787" s="49">
        <f t="shared" si="445"/>
        <v>0</v>
      </c>
      <c r="BD787" s="49">
        <f t="shared" si="446"/>
        <v>0</v>
      </c>
      <c r="BE787" s="49">
        <f t="shared" si="447"/>
        <v>1427.486646611741</v>
      </c>
      <c r="BF787" s="49">
        <f t="shared" si="448"/>
        <v>1263.3014011109137</v>
      </c>
      <c r="BG787" s="49">
        <f t="shared" si="449"/>
        <v>1748.0286221675888</v>
      </c>
      <c r="BH787" s="73">
        <f t="shared" si="450"/>
        <v>5587.0819286798405</v>
      </c>
      <c r="BI787" s="49">
        <f>VLOOKUP(A787,'1_12'!B:Q,16,0)</f>
        <v>12253.59</v>
      </c>
      <c r="BJ787" s="74">
        <f t="shared" si="451"/>
        <v>-6666.5080713201596</v>
      </c>
      <c r="BK787" s="50">
        <f t="shared" si="452"/>
        <v>5.4714668575028364E-3</v>
      </c>
    </row>
    <row r="788" spans="1:63" x14ac:dyDescent="0.3">
      <c r="A788" s="79" t="s">
        <v>838</v>
      </c>
      <c r="B788" s="79" t="s">
        <v>260</v>
      </c>
      <c r="C788" s="79">
        <f>VLOOKUP(B788,Площадь!D:E,2,0)</f>
        <v>36.700000000000003</v>
      </c>
      <c r="D788" s="97"/>
      <c r="E788">
        <v>31</v>
      </c>
      <c r="F788">
        <v>28</v>
      </c>
      <c r="G788">
        <v>31</v>
      </c>
      <c r="H788">
        <v>30</v>
      </c>
      <c r="I788">
        <v>31</v>
      </c>
      <c r="J788">
        <v>30</v>
      </c>
      <c r="K788">
        <v>31</v>
      </c>
      <c r="L788">
        <v>31</v>
      </c>
      <c r="M788">
        <v>30</v>
      </c>
      <c r="N788">
        <v>31</v>
      </c>
      <c r="O788">
        <v>30</v>
      </c>
      <c r="P788">
        <v>31</v>
      </c>
      <c r="Q788">
        <f t="shared" si="455"/>
        <v>365</v>
      </c>
      <c r="R788" s="113">
        <f>VLOOKUP(B788,'Общие показания'!A:H,8,0)</f>
        <v>0.24837438448726037</v>
      </c>
      <c r="S788" s="117">
        <f>VLOOKUP(B788,'Общие показания'!A:P,16,0)</f>
        <v>1.2446256155127386</v>
      </c>
      <c r="T788" s="50">
        <f t="shared" si="423"/>
        <v>0</v>
      </c>
      <c r="U788" s="50">
        <f t="shared" si="424"/>
        <v>0</v>
      </c>
      <c r="V788" s="50">
        <f t="shared" si="425"/>
        <v>0</v>
      </c>
      <c r="W788" s="50">
        <f t="shared" si="426"/>
        <v>0.2483743844872604</v>
      </c>
      <c r="X788" s="50">
        <f t="shared" si="427"/>
        <v>0</v>
      </c>
      <c r="Y788" s="50"/>
      <c r="Z788" s="50"/>
      <c r="AA788" s="50"/>
      <c r="AB788" s="50"/>
      <c r="AC788" s="50"/>
      <c r="AD788" s="50">
        <f t="shared" si="428"/>
        <v>0.47765549417573799</v>
      </c>
      <c r="AE788" s="50">
        <f t="shared" si="429"/>
        <v>0.3337802151719772</v>
      </c>
      <c r="AF788" s="50">
        <f t="shared" si="430"/>
        <v>0.43318990616502334</v>
      </c>
      <c r="AG788" s="50">
        <f t="shared" si="422"/>
        <v>0</v>
      </c>
      <c r="AI788" s="50">
        <f t="shared" si="431"/>
        <v>0</v>
      </c>
      <c r="AJ788" s="50">
        <f t="shared" si="432"/>
        <v>0</v>
      </c>
      <c r="AK788" s="50">
        <f t="shared" si="433"/>
        <v>0</v>
      </c>
      <c r="AL788" s="50">
        <f t="shared" si="434"/>
        <v>0.2468571242971235</v>
      </c>
      <c r="AR788" s="50">
        <f t="shared" si="435"/>
        <v>0.30443509898991439</v>
      </c>
      <c r="AS788" s="50">
        <f t="shared" si="436"/>
        <v>0.32736746450481485</v>
      </c>
      <c r="AT788" s="50">
        <f t="shared" si="437"/>
        <v>0.47165254969088183</v>
      </c>
      <c r="AV788" s="49">
        <f t="shared" si="438"/>
        <v>0</v>
      </c>
      <c r="AW788" s="49">
        <f t="shared" si="439"/>
        <v>0</v>
      </c>
      <c r="AX788" s="49">
        <f t="shared" si="440"/>
        <v>0</v>
      </c>
      <c r="AY788" s="49">
        <f t="shared" si="441"/>
        <v>1329.379652920449</v>
      </c>
      <c r="AZ788" s="49">
        <f t="shared" si="442"/>
        <v>0</v>
      </c>
      <c r="BA788" s="49">
        <f t="shared" si="443"/>
        <v>0</v>
      </c>
      <c r="BB788" s="49">
        <f t="shared" si="444"/>
        <v>0</v>
      </c>
      <c r="BC788" s="49">
        <f t="shared" si="445"/>
        <v>0</v>
      </c>
      <c r="BD788" s="49">
        <f t="shared" si="446"/>
        <v>0</v>
      </c>
      <c r="BE788" s="49">
        <f t="shared" si="447"/>
        <v>2099.4127046701506</v>
      </c>
      <c r="BF788" s="49">
        <f t="shared" si="448"/>
        <v>1774.7583854171937</v>
      </c>
      <c r="BG788" s="49">
        <f t="shared" si="449"/>
        <v>2428.9228948013579</v>
      </c>
      <c r="BH788" s="73">
        <f t="shared" si="450"/>
        <v>7632.4736378091511</v>
      </c>
      <c r="BI788" s="49">
        <f>VLOOKUP(A788,'1_12'!B:Q,16,0)</f>
        <v>14186.34</v>
      </c>
      <c r="BJ788" s="74">
        <f t="shared" si="451"/>
        <v>-6553.866362190849</v>
      </c>
      <c r="BK788" s="50">
        <f t="shared" si="452"/>
        <v>6.4562039906510748E-3</v>
      </c>
    </row>
    <row r="789" spans="1:63" x14ac:dyDescent="0.3">
      <c r="A789" s="79" t="s">
        <v>1071</v>
      </c>
      <c r="B789" s="79" t="s">
        <v>1072</v>
      </c>
      <c r="C789" s="79">
        <f>VLOOKUP(B789,Площадь!D:E,2,0)</f>
        <v>39.1</v>
      </c>
      <c r="D789" s="97"/>
      <c r="E789">
        <v>31</v>
      </c>
      <c r="F789">
        <v>28</v>
      </c>
      <c r="G789">
        <v>31</v>
      </c>
      <c r="H789">
        <v>30</v>
      </c>
      <c r="I789">
        <v>31</v>
      </c>
      <c r="J789">
        <v>30</v>
      </c>
      <c r="K789">
        <v>31</v>
      </c>
      <c r="L789">
        <v>31</v>
      </c>
      <c r="M789">
        <v>30</v>
      </c>
      <c r="N789">
        <v>31</v>
      </c>
      <c r="O789">
        <v>30</v>
      </c>
      <c r="P789">
        <v>31</v>
      </c>
      <c r="Q789">
        <f t="shared" si="455"/>
        <v>365</v>
      </c>
      <c r="R789" s="113">
        <f>VLOOKUP(B789,'Общие показания'!A:H,8,0)</f>
        <v>0.26461685104773519</v>
      </c>
      <c r="S789" s="117">
        <f>VLOOKUP(B789,'Общие показания'!A:P,16,0)</f>
        <v>0</v>
      </c>
      <c r="T789" s="50">
        <f t="shared" si="423"/>
        <v>0</v>
      </c>
      <c r="U789" s="50">
        <f t="shared" si="424"/>
        <v>0</v>
      </c>
      <c r="V789" s="50">
        <f t="shared" si="425"/>
        <v>0</v>
      </c>
      <c r="W789" s="50">
        <f t="shared" si="426"/>
        <v>0.26461685104773519</v>
      </c>
      <c r="X789" s="50">
        <f t="shared" si="427"/>
        <v>0</v>
      </c>
      <c r="Y789" s="50"/>
      <c r="Z789" s="50"/>
      <c r="AA789" s="50"/>
      <c r="AB789" s="50"/>
      <c r="AC789" s="50"/>
      <c r="AD789" s="50">
        <f t="shared" si="428"/>
        <v>0</v>
      </c>
      <c r="AE789" s="50">
        <f t="shared" si="429"/>
        <v>0</v>
      </c>
      <c r="AF789" s="50">
        <f t="shared" si="430"/>
        <v>0</v>
      </c>
      <c r="AG789" s="50">
        <f t="shared" si="422"/>
        <v>0</v>
      </c>
      <c r="AI789" s="50">
        <f t="shared" si="431"/>
        <v>0</v>
      </c>
      <c r="AJ789" s="50">
        <f t="shared" si="432"/>
        <v>0</v>
      </c>
      <c r="AK789" s="50">
        <f t="shared" si="433"/>
        <v>0</v>
      </c>
      <c r="AL789" s="50">
        <f t="shared" si="434"/>
        <v>0.26300036948276645</v>
      </c>
      <c r="AR789" s="50">
        <f t="shared" si="435"/>
        <v>0.32434366132167985</v>
      </c>
      <c r="AS789" s="50">
        <f t="shared" si="436"/>
        <v>0.34877569106643763</v>
      </c>
      <c r="AT789" s="50">
        <f t="shared" si="437"/>
        <v>0.50249631315840537</v>
      </c>
      <c r="AV789" s="49">
        <f t="shared" si="438"/>
        <v>0</v>
      </c>
      <c r="AW789" s="49">
        <f t="shared" si="439"/>
        <v>0</v>
      </c>
      <c r="AX789" s="49">
        <f t="shared" si="440"/>
        <v>0</v>
      </c>
      <c r="AY789" s="49">
        <f t="shared" si="441"/>
        <v>1416.3145621032575</v>
      </c>
      <c r="AZ789" s="49">
        <f t="shared" si="442"/>
        <v>0</v>
      </c>
      <c r="BA789" s="49">
        <f t="shared" si="443"/>
        <v>0</v>
      </c>
      <c r="BB789" s="49">
        <f t="shared" si="444"/>
        <v>0</v>
      </c>
      <c r="BC789" s="49">
        <f t="shared" si="445"/>
        <v>0</v>
      </c>
      <c r="BD789" s="49">
        <f t="shared" si="446"/>
        <v>0</v>
      </c>
      <c r="BE789" s="49">
        <f t="shared" si="447"/>
        <v>870.65515070546462</v>
      </c>
      <c r="BF789" s="49">
        <f t="shared" si="448"/>
        <v>936.23951407110258</v>
      </c>
      <c r="BG789" s="49">
        <f t="shared" si="449"/>
        <v>1348.881003189897</v>
      </c>
      <c r="BH789" s="73">
        <f t="shared" si="450"/>
        <v>4572.0902300697217</v>
      </c>
      <c r="BI789" s="49">
        <f>VLOOKUP(A789,'1_12'!B:Q,16,0)</f>
        <v>15114.06</v>
      </c>
      <c r="BJ789" s="74">
        <f t="shared" si="451"/>
        <v>-10541.969769930278</v>
      </c>
      <c r="BK789" s="50">
        <f t="shared" si="452"/>
        <v>3.6300786148274178E-3</v>
      </c>
    </row>
    <row r="790" spans="1:63" x14ac:dyDescent="0.3">
      <c r="A790" s="79" t="s">
        <v>1304</v>
      </c>
      <c r="B790" s="79" t="s">
        <v>1305</v>
      </c>
      <c r="C790" s="79">
        <f>VLOOKUP(B790,Площадь!D:E,2,0)</f>
        <v>61.7</v>
      </c>
      <c r="D790" s="97"/>
      <c r="E790">
        <v>31</v>
      </c>
      <c r="F790">
        <v>28</v>
      </c>
      <c r="G790">
        <v>31</v>
      </c>
      <c r="H790">
        <v>30</v>
      </c>
      <c r="I790">
        <v>31</v>
      </c>
      <c r="J790">
        <v>30</v>
      </c>
      <c r="K790">
        <v>31</v>
      </c>
      <c r="L790">
        <v>31</v>
      </c>
      <c r="M790">
        <v>30</v>
      </c>
      <c r="N790">
        <v>31</v>
      </c>
      <c r="O790">
        <v>30</v>
      </c>
      <c r="P790">
        <v>31</v>
      </c>
      <c r="Q790">
        <f t="shared" si="455"/>
        <v>365</v>
      </c>
      <c r="R790" s="113">
        <f>VLOOKUP(B790,'Общие показания'!A:H,8,0)</f>
        <v>0.41756674449220615</v>
      </c>
      <c r="S790" s="117">
        <f>VLOOKUP(B790,'Общие показания'!A:P,16,0)</f>
        <v>2.4314332555077947</v>
      </c>
      <c r="T790" s="50">
        <f t="shared" si="423"/>
        <v>0</v>
      </c>
      <c r="U790" s="50">
        <f t="shared" si="424"/>
        <v>0</v>
      </c>
      <c r="V790" s="50">
        <f t="shared" si="425"/>
        <v>0</v>
      </c>
      <c r="W790" s="50">
        <f t="shared" si="426"/>
        <v>0.41756674449220615</v>
      </c>
      <c r="X790" s="50">
        <f t="shared" si="427"/>
        <v>0</v>
      </c>
      <c r="Y790" s="50"/>
      <c r="Z790" s="50"/>
      <c r="AA790" s="50"/>
      <c r="AB790" s="50"/>
      <c r="AC790" s="50"/>
      <c r="AD790" s="50">
        <f t="shared" si="428"/>
        <v>0.93312192738091082</v>
      </c>
      <c r="AE790" s="50">
        <f t="shared" si="429"/>
        <v>0.65205496744124058</v>
      </c>
      <c r="AF790" s="50">
        <f t="shared" si="430"/>
        <v>0.84625636068564325</v>
      </c>
      <c r="AG790" s="50">
        <f t="shared" si="422"/>
        <v>0</v>
      </c>
      <c r="AI790" s="50">
        <f t="shared" si="431"/>
        <v>0</v>
      </c>
      <c r="AJ790" s="50">
        <f t="shared" si="432"/>
        <v>0</v>
      </c>
      <c r="AK790" s="50">
        <f t="shared" si="433"/>
        <v>0</v>
      </c>
      <c r="AL790" s="50">
        <f t="shared" si="434"/>
        <v>0.41501592831423756</v>
      </c>
      <c r="AR790" s="50">
        <f t="shared" si="435"/>
        <v>0.51181595661247181</v>
      </c>
      <c r="AS790" s="50">
        <f t="shared" si="436"/>
        <v>0.55036982452171868</v>
      </c>
      <c r="AT790" s="50">
        <f t="shared" si="437"/>
        <v>0.79294175247758603</v>
      </c>
      <c r="AV790" s="49">
        <f t="shared" si="438"/>
        <v>0</v>
      </c>
      <c r="AW790" s="49">
        <f t="shared" si="439"/>
        <v>0</v>
      </c>
      <c r="AX790" s="49">
        <f t="shared" si="440"/>
        <v>0</v>
      </c>
      <c r="AY790" s="49">
        <f t="shared" si="441"/>
        <v>2234.9516235747055</v>
      </c>
      <c r="AZ790" s="49">
        <f t="shared" si="442"/>
        <v>0</v>
      </c>
      <c r="BA790" s="49">
        <f t="shared" si="443"/>
        <v>0</v>
      </c>
      <c r="BB790" s="49">
        <f t="shared" si="444"/>
        <v>0</v>
      </c>
      <c r="BC790" s="49">
        <f t="shared" si="445"/>
        <v>0</v>
      </c>
      <c r="BD790" s="49">
        <f t="shared" si="446"/>
        <v>0</v>
      </c>
      <c r="BE790" s="49">
        <f t="shared" si="447"/>
        <v>3878.733458276477</v>
      </c>
      <c r="BF790" s="49">
        <f t="shared" si="448"/>
        <v>3227.7410145536896</v>
      </c>
      <c r="BG790" s="49">
        <f t="shared" si="449"/>
        <v>4400.1978470508466</v>
      </c>
      <c r="BH790" s="73">
        <f t="shared" si="450"/>
        <v>13741.623943455721</v>
      </c>
      <c r="BI790" s="49">
        <f>VLOOKUP(A790,'1_12'!B:Q,16,0)</f>
        <v>23850</v>
      </c>
      <c r="BJ790" s="74">
        <f t="shared" si="451"/>
        <v>-10108.376056544279</v>
      </c>
      <c r="BK790" s="50">
        <f t="shared" si="452"/>
        <v>6.914024124697481E-3</v>
      </c>
    </row>
    <row r="791" spans="1:63" x14ac:dyDescent="0.3">
      <c r="A791" s="79" t="s">
        <v>1200</v>
      </c>
      <c r="B791" s="79" t="s">
        <v>1201</v>
      </c>
      <c r="C791" s="79">
        <f>VLOOKUP(B791,Площадь!D:E,2,0)</f>
        <v>32.5</v>
      </c>
      <c r="D791" s="97"/>
      <c r="E791">
        <v>31</v>
      </c>
      <c r="F791">
        <v>28</v>
      </c>
      <c r="G791">
        <v>31</v>
      </c>
      <c r="H791">
        <v>30</v>
      </c>
      <c r="I791">
        <v>31</v>
      </c>
      <c r="J791">
        <v>30</v>
      </c>
      <c r="K791">
        <v>31</v>
      </c>
      <c r="L791">
        <v>31</v>
      </c>
      <c r="M791">
        <v>30</v>
      </c>
      <c r="N791">
        <v>31</v>
      </c>
      <c r="O791">
        <v>30</v>
      </c>
      <c r="P791">
        <v>31</v>
      </c>
      <c r="Q791">
        <f t="shared" si="455"/>
        <v>365</v>
      </c>
      <c r="R791" s="113">
        <f>VLOOKUP(B791,'Общие показания'!A:H,8,0)</f>
        <v>0.21995006800642947</v>
      </c>
      <c r="S791" s="117">
        <f>VLOOKUP(B791,'Общие показания'!A:P,16,0)</f>
        <v>1.3940499319935702</v>
      </c>
      <c r="T791" s="50">
        <f t="shared" si="423"/>
        <v>0</v>
      </c>
      <c r="U791" s="50">
        <f t="shared" si="424"/>
        <v>0</v>
      </c>
      <c r="V791" s="50">
        <f t="shared" si="425"/>
        <v>0</v>
      </c>
      <c r="W791" s="50">
        <f t="shared" si="426"/>
        <v>0.21995006800642947</v>
      </c>
      <c r="X791" s="50">
        <f t="shared" si="427"/>
        <v>0</v>
      </c>
      <c r="Y791" s="50"/>
      <c r="Z791" s="50"/>
      <c r="AA791" s="50"/>
      <c r="AB791" s="50"/>
      <c r="AC791" s="50"/>
      <c r="AD791" s="50">
        <f t="shared" si="428"/>
        <v>0.53500072702402734</v>
      </c>
      <c r="AE791" s="50">
        <f t="shared" si="429"/>
        <v>0.37385241028452199</v>
      </c>
      <c r="AF791" s="50">
        <f t="shared" si="430"/>
        <v>0.48519679468502086</v>
      </c>
      <c r="AG791" s="50">
        <f t="shared" si="422"/>
        <v>0</v>
      </c>
      <c r="AI791" s="50">
        <f t="shared" si="431"/>
        <v>0</v>
      </c>
      <c r="AJ791" s="50">
        <f t="shared" si="432"/>
        <v>0</v>
      </c>
      <c r="AK791" s="50">
        <f t="shared" si="433"/>
        <v>0</v>
      </c>
      <c r="AL791" s="50">
        <f t="shared" si="434"/>
        <v>0.21860644522224831</v>
      </c>
      <c r="AR791" s="50">
        <f t="shared" si="435"/>
        <v>0.2695951149093247</v>
      </c>
      <c r="AS791" s="50">
        <f t="shared" si="436"/>
        <v>0.28990306802197502</v>
      </c>
      <c r="AT791" s="50">
        <f t="shared" si="437"/>
        <v>0.41767596362271547</v>
      </c>
      <c r="AV791" s="49">
        <f t="shared" si="438"/>
        <v>0</v>
      </c>
      <c r="AW791" s="49">
        <f t="shared" si="439"/>
        <v>0</v>
      </c>
      <c r="AX791" s="49">
        <f t="shared" si="440"/>
        <v>0</v>
      </c>
      <c r="AY791" s="49">
        <f t="shared" si="441"/>
        <v>1177.2435618505335</v>
      </c>
      <c r="AZ791" s="49">
        <f t="shared" si="442"/>
        <v>0</v>
      </c>
      <c r="BA791" s="49">
        <f t="shared" si="443"/>
        <v>0</v>
      </c>
      <c r="BB791" s="49">
        <f t="shared" si="444"/>
        <v>0</v>
      </c>
      <c r="BC791" s="49">
        <f t="shared" si="445"/>
        <v>0</v>
      </c>
      <c r="BD791" s="49">
        <f t="shared" si="446"/>
        <v>0</v>
      </c>
      <c r="BE791" s="49">
        <f t="shared" si="447"/>
        <v>2159.8248942522132</v>
      </c>
      <c r="BF791" s="49">
        <f t="shared" si="448"/>
        <v>1781.7586557468283</v>
      </c>
      <c r="BG791" s="49">
        <f t="shared" si="449"/>
        <v>2423.635517490955</v>
      </c>
      <c r="BH791" s="73">
        <f t="shared" si="450"/>
        <v>7542.4626293405299</v>
      </c>
      <c r="BI791" s="49">
        <f>VLOOKUP(A791,'1_12'!B:Q,16,0)</f>
        <v>12562.829999999998</v>
      </c>
      <c r="BJ791" s="74">
        <f t="shared" si="451"/>
        <v>-5020.3673706594682</v>
      </c>
      <c r="BK791" s="50">
        <f t="shared" si="452"/>
        <v>7.2045656199391361E-3</v>
      </c>
    </row>
    <row r="792" spans="1:63" x14ac:dyDescent="0.3">
      <c r="A792" s="79" t="s">
        <v>2607</v>
      </c>
      <c r="B792" s="79" t="s">
        <v>2608</v>
      </c>
      <c r="C792" s="79">
        <f>VLOOKUP(B792,Площадь!D:E,2,0)</f>
        <v>33.6</v>
      </c>
      <c r="D792" s="97"/>
      <c r="E792">
        <v>31</v>
      </c>
      <c r="F792">
        <v>28</v>
      </c>
      <c r="G792">
        <v>31</v>
      </c>
      <c r="H792">
        <v>30</v>
      </c>
      <c r="I792">
        <v>31</v>
      </c>
      <c r="J792">
        <v>30</v>
      </c>
      <c r="K792">
        <v>31</v>
      </c>
      <c r="L792">
        <v>31</v>
      </c>
      <c r="M792">
        <v>30</v>
      </c>
      <c r="N792">
        <v>31</v>
      </c>
      <c r="O792">
        <v>30</v>
      </c>
      <c r="P792">
        <v>31</v>
      </c>
      <c r="Q792">
        <f t="shared" si="455"/>
        <v>365</v>
      </c>
      <c r="R792" s="113">
        <f>VLOOKUP(B792,'Общие показания'!A:H,8,0)</f>
        <v>0.2273945318466471</v>
      </c>
      <c r="S792" s="117">
        <f>VLOOKUP(B792,'Общие показания'!A:P,16,0)</f>
        <v>1.3196054681533536</v>
      </c>
      <c r="T792" s="50">
        <f t="shared" si="423"/>
        <v>0</v>
      </c>
      <c r="U792" s="50">
        <f t="shared" si="424"/>
        <v>0</v>
      </c>
      <c r="V792" s="50">
        <f t="shared" si="425"/>
        <v>0</v>
      </c>
      <c r="W792" s="50">
        <f t="shared" si="426"/>
        <v>0.2273945318466471</v>
      </c>
      <c r="X792" s="50">
        <f t="shared" si="427"/>
        <v>0</v>
      </c>
      <c r="Y792" s="50"/>
      <c r="Z792" s="50"/>
      <c r="AA792" s="50"/>
      <c r="AB792" s="50"/>
      <c r="AC792" s="50"/>
      <c r="AD792" s="50">
        <f t="shared" si="428"/>
        <v>0.50643084486745804</v>
      </c>
      <c r="AE792" s="50">
        <f t="shared" si="429"/>
        <v>0.35388810226350031</v>
      </c>
      <c r="AF792" s="50">
        <f t="shared" si="430"/>
        <v>0.45928652102239514</v>
      </c>
      <c r="AG792" s="50">
        <f t="shared" si="422"/>
        <v>0</v>
      </c>
      <c r="AI792" s="50">
        <f t="shared" si="431"/>
        <v>0</v>
      </c>
      <c r="AJ792" s="50">
        <f t="shared" si="432"/>
        <v>0</v>
      </c>
      <c r="AK792" s="50">
        <f t="shared" si="433"/>
        <v>0</v>
      </c>
      <c r="AL792" s="50">
        <f t="shared" si="434"/>
        <v>0.22600543259900133</v>
      </c>
      <c r="AR792" s="50">
        <f t="shared" si="435"/>
        <v>0.2787198726447172</v>
      </c>
      <c r="AS792" s="50">
        <f t="shared" si="436"/>
        <v>0.29971517186271879</v>
      </c>
      <c r="AT792" s="50">
        <f t="shared" si="437"/>
        <v>0.4318126885453305</v>
      </c>
      <c r="AV792" s="49">
        <f t="shared" si="438"/>
        <v>0</v>
      </c>
      <c r="AW792" s="49">
        <f t="shared" si="439"/>
        <v>0</v>
      </c>
      <c r="AX792" s="49">
        <f t="shared" si="440"/>
        <v>0</v>
      </c>
      <c r="AY792" s="49">
        <f t="shared" si="441"/>
        <v>1217.088728559321</v>
      </c>
      <c r="AZ792" s="49">
        <f t="shared" si="442"/>
        <v>0</v>
      </c>
      <c r="BA792" s="49">
        <f t="shared" si="443"/>
        <v>0</v>
      </c>
      <c r="BB792" s="49">
        <f t="shared" si="444"/>
        <v>0</v>
      </c>
      <c r="BC792" s="49">
        <f t="shared" si="445"/>
        <v>0</v>
      </c>
      <c r="BD792" s="49">
        <f t="shared" si="446"/>
        <v>0</v>
      </c>
      <c r="BE792" s="49">
        <f t="shared" si="447"/>
        <v>2107.6271800609829</v>
      </c>
      <c r="BF792" s="49">
        <f t="shared" si="448"/>
        <v>1754.5064849334576</v>
      </c>
      <c r="BG792" s="49">
        <f t="shared" si="449"/>
        <v>2392.0310741952203</v>
      </c>
      <c r="BH792" s="73">
        <f t="shared" si="450"/>
        <v>7471.2534677489821</v>
      </c>
      <c r="BI792" s="49">
        <f>VLOOKUP(A792,'1_12'!B:Q,16,0)</f>
        <v>12987.990000000002</v>
      </c>
      <c r="BJ792" s="74">
        <f t="shared" si="451"/>
        <v>-5516.7365322510195</v>
      </c>
      <c r="BK792" s="50">
        <f t="shared" si="452"/>
        <v>6.9029096370331559E-3</v>
      </c>
    </row>
    <row r="793" spans="1:63" x14ac:dyDescent="0.3">
      <c r="A793" s="79" t="s">
        <v>2665</v>
      </c>
      <c r="B793" s="79" t="s">
        <v>2666</v>
      </c>
      <c r="C793" s="79">
        <f>VLOOKUP(B793,Площадь!D:E,2,0)</f>
        <v>60.6</v>
      </c>
      <c r="D793" s="97"/>
      <c r="E793">
        <v>31</v>
      </c>
      <c r="F793">
        <v>28</v>
      </c>
      <c r="G793">
        <v>31</v>
      </c>
      <c r="H793">
        <v>30</v>
      </c>
      <c r="I793">
        <v>31</v>
      </c>
      <c r="J793">
        <v>30</v>
      </c>
      <c r="K793">
        <v>31</v>
      </c>
      <c r="L793">
        <v>31</v>
      </c>
      <c r="M793">
        <v>30</v>
      </c>
      <c r="N793">
        <v>31</v>
      </c>
      <c r="O793">
        <v>30</v>
      </c>
      <c r="P793">
        <v>31</v>
      </c>
      <c r="Q793">
        <f t="shared" si="455"/>
        <v>365</v>
      </c>
      <c r="R793" s="113">
        <f>VLOOKUP(B793,'Общие показания'!A:H,8,0)</f>
        <v>0.41012228065198852</v>
      </c>
      <c r="S793" s="117">
        <f>VLOOKUP(B793,'Общие показания'!A:P,16,0)</f>
        <v>2.624877719348012</v>
      </c>
      <c r="T793" s="50">
        <f t="shared" si="423"/>
        <v>0</v>
      </c>
      <c r="U793" s="50">
        <f t="shared" si="424"/>
        <v>0</v>
      </c>
      <c r="V793" s="50">
        <f t="shared" si="425"/>
        <v>0</v>
      </c>
      <c r="W793" s="50">
        <f t="shared" si="426"/>
        <v>0.41012228065198852</v>
      </c>
      <c r="X793" s="50">
        <f t="shared" si="427"/>
        <v>0</v>
      </c>
      <c r="Y793" s="50"/>
      <c r="Z793" s="50"/>
      <c r="AA793" s="50"/>
      <c r="AB793" s="50"/>
      <c r="AC793" s="50"/>
      <c r="AD793" s="50">
        <f t="shared" si="428"/>
        <v>1.0073609674741797</v>
      </c>
      <c r="AE793" s="50">
        <f t="shared" si="429"/>
        <v>0.70393236250659597</v>
      </c>
      <c r="AF793" s="50">
        <f t="shared" si="430"/>
        <v>0.91358438936723618</v>
      </c>
      <c r="AG793" s="50">
        <f t="shared" si="422"/>
        <v>0</v>
      </c>
      <c r="AI793" s="50">
        <f t="shared" si="431"/>
        <v>0</v>
      </c>
      <c r="AJ793" s="50">
        <f t="shared" si="432"/>
        <v>0</v>
      </c>
      <c r="AK793" s="50">
        <f t="shared" si="433"/>
        <v>0</v>
      </c>
      <c r="AL793" s="50">
        <f t="shared" si="434"/>
        <v>0.40761694093748457</v>
      </c>
      <c r="AR793" s="50">
        <f t="shared" si="435"/>
        <v>0.50269119887707925</v>
      </c>
      <c r="AS793" s="50">
        <f t="shared" si="436"/>
        <v>0.54055772068097496</v>
      </c>
      <c r="AT793" s="50">
        <f t="shared" si="437"/>
        <v>0.77880502755497105</v>
      </c>
      <c r="AV793" s="49">
        <f t="shared" si="438"/>
        <v>0</v>
      </c>
      <c r="AW793" s="49">
        <f t="shared" si="439"/>
        <v>0</v>
      </c>
      <c r="AX793" s="49">
        <f t="shared" si="440"/>
        <v>0</v>
      </c>
      <c r="AY793" s="49">
        <f t="shared" si="441"/>
        <v>2195.1064568659181</v>
      </c>
      <c r="AZ793" s="49">
        <f t="shared" si="442"/>
        <v>0</v>
      </c>
      <c r="BA793" s="49">
        <f t="shared" si="443"/>
        <v>0</v>
      </c>
      <c r="BB793" s="49">
        <f t="shared" si="444"/>
        <v>0</v>
      </c>
      <c r="BC793" s="49">
        <f t="shared" si="445"/>
        <v>0</v>
      </c>
      <c r="BD793" s="49">
        <f t="shared" si="446"/>
        <v>0</v>
      </c>
      <c r="BE793" s="49">
        <f t="shared" si="447"/>
        <v>4053.5236332666655</v>
      </c>
      <c r="BF793" s="49">
        <f t="shared" si="448"/>
        <v>3340.6593997053878</v>
      </c>
      <c r="BG793" s="49">
        <f t="shared" si="449"/>
        <v>4542.9824552092969</v>
      </c>
      <c r="BH793" s="73">
        <f t="shared" si="450"/>
        <v>14132.271945047269</v>
      </c>
      <c r="BI793" s="49">
        <f>VLOOKUP(A793,'1_12'!B:Q,16,0)</f>
        <v>23424.840000000004</v>
      </c>
      <c r="BJ793" s="74">
        <f t="shared" si="451"/>
        <v>-9292.5680549527351</v>
      </c>
      <c r="BK793" s="50">
        <f t="shared" si="452"/>
        <v>7.2396464357130227E-3</v>
      </c>
    </row>
    <row r="794" spans="1:63" x14ac:dyDescent="0.3">
      <c r="A794" s="79" t="s">
        <v>2679</v>
      </c>
      <c r="B794" s="79" t="s">
        <v>2680</v>
      </c>
      <c r="C794" s="79">
        <f>VLOOKUP(B794,Площадь!D:E,2,0)</f>
        <v>39.299999999999997</v>
      </c>
      <c r="D794" s="97"/>
      <c r="E794">
        <v>31</v>
      </c>
      <c r="F794">
        <v>28</v>
      </c>
      <c r="G794">
        <v>31</v>
      </c>
      <c r="H794">
        <v>30</v>
      </c>
      <c r="I794">
        <v>31</v>
      </c>
      <c r="J794">
        <v>30</v>
      </c>
      <c r="K794">
        <v>31</v>
      </c>
      <c r="L794">
        <v>31</v>
      </c>
      <c r="M794">
        <v>30</v>
      </c>
      <c r="N794">
        <v>31</v>
      </c>
      <c r="O794">
        <v>30</v>
      </c>
      <c r="P794">
        <v>31</v>
      </c>
      <c r="Q794">
        <f t="shared" si="455"/>
        <v>365</v>
      </c>
      <c r="R794" s="113">
        <f>VLOOKUP(B794,'Общие показания'!A:H,8,0)</f>
        <v>0.26597038992777472</v>
      </c>
      <c r="S794" s="117">
        <f>VLOOKUP(B794,'Общие показания'!A:P,16,0)</f>
        <v>1.7180296100722243</v>
      </c>
      <c r="T794" s="50">
        <f t="shared" si="423"/>
        <v>0</v>
      </c>
      <c r="U794" s="50">
        <f t="shared" si="424"/>
        <v>0</v>
      </c>
      <c r="V794" s="50">
        <f t="shared" si="425"/>
        <v>0</v>
      </c>
      <c r="W794" s="50">
        <f t="shared" si="426"/>
        <v>0.26597038992777472</v>
      </c>
      <c r="X794" s="50">
        <f t="shared" si="427"/>
        <v>0</v>
      </c>
      <c r="Y794" s="50"/>
      <c r="Z794" s="50"/>
      <c r="AA794" s="50"/>
      <c r="AB794" s="50"/>
      <c r="AC794" s="50"/>
      <c r="AD794" s="50">
        <f t="shared" si="428"/>
        <v>0.65933584539759915</v>
      </c>
      <c r="AE794" s="50">
        <f t="shared" si="429"/>
        <v>0.46073637387375949</v>
      </c>
      <c r="AF794" s="50">
        <f t="shared" si="430"/>
        <v>0.59795739080086563</v>
      </c>
      <c r="AG794" s="50">
        <f t="shared" si="422"/>
        <v>0</v>
      </c>
      <c r="AI794" s="50">
        <f t="shared" si="431"/>
        <v>0</v>
      </c>
      <c r="AJ794" s="50">
        <f t="shared" si="432"/>
        <v>0</v>
      </c>
      <c r="AK794" s="50">
        <f t="shared" si="433"/>
        <v>0</v>
      </c>
      <c r="AL794" s="50">
        <f t="shared" si="434"/>
        <v>0.26434563991490334</v>
      </c>
      <c r="AR794" s="50">
        <f t="shared" si="435"/>
        <v>0.32600270818266031</v>
      </c>
      <c r="AS794" s="50">
        <f t="shared" si="436"/>
        <v>0.35055970994657282</v>
      </c>
      <c r="AT794" s="50">
        <f t="shared" si="437"/>
        <v>0.50506662678069902</v>
      </c>
      <c r="AV794" s="49">
        <f t="shared" si="438"/>
        <v>0</v>
      </c>
      <c r="AW794" s="49">
        <f t="shared" si="439"/>
        <v>0</v>
      </c>
      <c r="AX794" s="49">
        <f t="shared" si="440"/>
        <v>0</v>
      </c>
      <c r="AY794" s="49">
        <f t="shared" si="441"/>
        <v>1423.5591378684915</v>
      </c>
      <c r="AZ794" s="49">
        <f t="shared" si="442"/>
        <v>0</v>
      </c>
      <c r="BA794" s="49">
        <f t="shared" si="443"/>
        <v>0</v>
      </c>
      <c r="BB794" s="49">
        <f t="shared" si="444"/>
        <v>0</v>
      </c>
      <c r="BC794" s="49">
        <f t="shared" si="445"/>
        <v>0</v>
      </c>
      <c r="BD794" s="49">
        <f t="shared" si="446"/>
        <v>0</v>
      </c>
      <c r="BE794" s="49">
        <f t="shared" si="447"/>
        <v>2645.0033996887055</v>
      </c>
      <c r="BF794" s="49">
        <f t="shared" si="448"/>
        <v>2177.8107555639472</v>
      </c>
      <c r="BG794" s="49">
        <f t="shared" si="449"/>
        <v>2960.9135518352491</v>
      </c>
      <c r="BH794" s="73">
        <f t="shared" si="450"/>
        <v>9207.2868449563939</v>
      </c>
      <c r="BI794" s="49">
        <f>VLOOKUP(A794,'1_12'!B:Q,16,0)</f>
        <v>15191.37</v>
      </c>
      <c r="BJ794" s="74">
        <f t="shared" si="451"/>
        <v>-5984.0831550436069</v>
      </c>
      <c r="BK794" s="50">
        <f t="shared" si="452"/>
        <v>7.2730591281272997E-3</v>
      </c>
    </row>
    <row r="795" spans="1:63" x14ac:dyDescent="0.3">
      <c r="A795" s="79" t="s">
        <v>1113</v>
      </c>
      <c r="B795" s="79" t="s">
        <v>1114</v>
      </c>
      <c r="C795" s="79">
        <f>VLOOKUP(B795,Площадь!D:E,2,0)</f>
        <v>32</v>
      </c>
      <c r="D795" s="97"/>
      <c r="E795">
        <v>31</v>
      </c>
      <c r="F795">
        <v>28</v>
      </c>
      <c r="G795">
        <v>31</v>
      </c>
      <c r="H795">
        <v>30</v>
      </c>
      <c r="I795">
        <v>31</v>
      </c>
      <c r="J795">
        <v>30</v>
      </c>
      <c r="K795">
        <v>31</v>
      </c>
      <c r="L795">
        <v>31</v>
      </c>
      <c r="M795">
        <v>30</v>
      </c>
      <c r="N795">
        <v>31</v>
      </c>
      <c r="O795">
        <v>30</v>
      </c>
      <c r="P795">
        <v>31</v>
      </c>
      <c r="Q795">
        <f t="shared" si="455"/>
        <v>365</v>
      </c>
      <c r="R795" s="113">
        <f>VLOOKUP(B795,'Общие показания'!A:H,8,0)</f>
        <v>0.21656622080633056</v>
      </c>
      <c r="S795" s="117">
        <f>VLOOKUP(B795,'Общие показания'!A:P,16,0)</f>
        <v>1.3664337791936685</v>
      </c>
      <c r="T795" s="50">
        <f t="shared" si="423"/>
        <v>0</v>
      </c>
      <c r="U795" s="50">
        <f t="shared" si="424"/>
        <v>0</v>
      </c>
      <c r="V795" s="50">
        <f t="shared" si="425"/>
        <v>0</v>
      </c>
      <c r="W795" s="50">
        <f t="shared" si="426"/>
        <v>0.21656622080633056</v>
      </c>
      <c r="X795" s="50">
        <f t="shared" si="427"/>
        <v>0</v>
      </c>
      <c r="Y795" s="50"/>
      <c r="Z795" s="50"/>
      <c r="AA795" s="50"/>
      <c r="AB795" s="50"/>
      <c r="AC795" s="50"/>
      <c r="AD795" s="50">
        <f t="shared" si="428"/>
        <v>0.52440235354652542</v>
      </c>
      <c r="AE795" s="50">
        <f t="shared" si="429"/>
        <v>0.36644638769517007</v>
      </c>
      <c r="AF795" s="50">
        <f t="shared" si="430"/>
        <v>0.47558503795197293</v>
      </c>
      <c r="AG795" s="50">
        <f t="shared" si="422"/>
        <v>0</v>
      </c>
      <c r="AI795" s="50">
        <f t="shared" si="431"/>
        <v>0</v>
      </c>
      <c r="AJ795" s="50">
        <f t="shared" si="432"/>
        <v>0</v>
      </c>
      <c r="AK795" s="50">
        <f t="shared" si="433"/>
        <v>0</v>
      </c>
      <c r="AL795" s="50">
        <f t="shared" si="434"/>
        <v>0.21524326914190603</v>
      </c>
      <c r="AR795" s="50">
        <f t="shared" si="435"/>
        <v>0.26544749775687354</v>
      </c>
      <c r="AS795" s="50">
        <f t="shared" si="436"/>
        <v>0.28544302082163692</v>
      </c>
      <c r="AT795" s="50">
        <f t="shared" si="437"/>
        <v>0.4112501795669814</v>
      </c>
      <c r="AV795" s="49">
        <f t="shared" si="438"/>
        <v>0</v>
      </c>
      <c r="AW795" s="49">
        <f t="shared" si="439"/>
        <v>0</v>
      </c>
      <c r="AX795" s="49">
        <f t="shared" si="440"/>
        <v>0</v>
      </c>
      <c r="AY795" s="49">
        <f t="shared" si="441"/>
        <v>1159.1321224374485</v>
      </c>
      <c r="AZ795" s="49">
        <f t="shared" si="442"/>
        <v>0</v>
      </c>
      <c r="BA795" s="49">
        <f t="shared" si="443"/>
        <v>0</v>
      </c>
      <c r="BB795" s="49">
        <f t="shared" si="444"/>
        <v>0</v>
      </c>
      <c r="BC795" s="49">
        <f t="shared" si="445"/>
        <v>0</v>
      </c>
      <c r="BD795" s="49">
        <f t="shared" si="446"/>
        <v>0</v>
      </c>
      <c r="BE795" s="49">
        <f t="shared" si="447"/>
        <v>2120.2413468447921</v>
      </c>
      <c r="BF795" s="49">
        <f t="shared" si="448"/>
        <v>1749.9058526461761</v>
      </c>
      <c r="BG795" s="49">
        <f t="shared" si="449"/>
        <v>2380.5849844991803</v>
      </c>
      <c r="BH795" s="73">
        <f t="shared" si="450"/>
        <v>7409.8643064275966</v>
      </c>
      <c r="BI795" s="49">
        <f>VLOOKUP(A795,'1_12'!B:Q,16,0)</f>
        <v>12369.509999999998</v>
      </c>
      <c r="BJ795" s="74">
        <f t="shared" si="451"/>
        <v>-4959.6456935724018</v>
      </c>
      <c r="BK795" s="50">
        <f t="shared" si="452"/>
        <v>7.1884999148109294E-3</v>
      </c>
    </row>
    <row r="796" spans="1:63" x14ac:dyDescent="0.3">
      <c r="A796" s="79" t="s">
        <v>778</v>
      </c>
      <c r="B796" s="79" t="s">
        <v>779</v>
      </c>
      <c r="C796" s="79">
        <f>VLOOKUP(B796,Площадь!D:E,2,0)</f>
        <v>31.7</v>
      </c>
      <c r="D796" s="97"/>
      <c r="E796">
        <v>31</v>
      </c>
      <c r="F796">
        <v>28</v>
      </c>
      <c r="G796">
        <v>31</v>
      </c>
      <c r="H796">
        <v>30</v>
      </c>
      <c r="I796">
        <v>31</v>
      </c>
      <c r="J796">
        <v>30</v>
      </c>
      <c r="K796">
        <v>31</v>
      </c>
      <c r="L796">
        <v>31</v>
      </c>
      <c r="M796">
        <v>30</v>
      </c>
      <c r="N796">
        <v>31</v>
      </c>
      <c r="O796">
        <v>30</v>
      </c>
      <c r="P796">
        <v>31</v>
      </c>
      <c r="Q796">
        <f t="shared" si="455"/>
        <v>365</v>
      </c>
      <c r="R796" s="113">
        <f>VLOOKUP(B796,'Общие показания'!A:H,8,0)</f>
        <v>0.21453591248627121</v>
      </c>
      <c r="S796" s="117">
        <f>VLOOKUP(B796,'Общие показания'!A:P,16,0)</f>
        <v>0</v>
      </c>
      <c r="T796" s="50">
        <f t="shared" si="423"/>
        <v>0</v>
      </c>
      <c r="U796" s="50">
        <f t="shared" si="424"/>
        <v>0</v>
      </c>
      <c r="V796" s="50">
        <f t="shared" si="425"/>
        <v>0</v>
      </c>
      <c r="W796" s="50">
        <f t="shared" si="426"/>
        <v>0.21453591248627121</v>
      </c>
      <c r="X796" s="50">
        <f t="shared" si="427"/>
        <v>0</v>
      </c>
      <c r="Y796" s="50"/>
      <c r="Z796" s="50"/>
      <c r="AA796" s="50"/>
      <c r="AB796" s="50"/>
      <c r="AC796" s="50"/>
      <c r="AD796" s="50">
        <f t="shared" si="428"/>
        <v>0</v>
      </c>
      <c r="AE796" s="50">
        <f t="shared" si="429"/>
        <v>0</v>
      </c>
      <c r="AF796" s="50">
        <f t="shared" si="430"/>
        <v>0</v>
      </c>
      <c r="AG796" s="50">
        <f t="shared" si="422"/>
        <v>0</v>
      </c>
      <c r="AI796" s="50">
        <f t="shared" si="431"/>
        <v>0</v>
      </c>
      <c r="AJ796" s="50">
        <f t="shared" si="432"/>
        <v>0</v>
      </c>
      <c r="AK796" s="50">
        <f t="shared" si="433"/>
        <v>0</v>
      </c>
      <c r="AL796" s="50">
        <f t="shared" si="434"/>
        <v>0.21322536349370066</v>
      </c>
      <c r="AR796" s="50">
        <f t="shared" si="435"/>
        <v>0.26295892746540284</v>
      </c>
      <c r="AS796" s="50">
        <f t="shared" si="436"/>
        <v>0.28276699250143406</v>
      </c>
      <c r="AT796" s="50">
        <f t="shared" si="437"/>
        <v>0.40739470913354092</v>
      </c>
      <c r="AV796" s="49">
        <f t="shared" si="438"/>
        <v>0</v>
      </c>
      <c r="AW796" s="49">
        <f t="shared" si="439"/>
        <v>0</v>
      </c>
      <c r="AX796" s="49">
        <f t="shared" si="440"/>
        <v>0</v>
      </c>
      <c r="AY796" s="49">
        <f t="shared" si="441"/>
        <v>1148.2652587895973</v>
      </c>
      <c r="AZ796" s="49">
        <f t="shared" si="442"/>
        <v>0</v>
      </c>
      <c r="BA796" s="49">
        <f t="shared" si="443"/>
        <v>0</v>
      </c>
      <c r="BB796" s="49">
        <f t="shared" si="444"/>
        <v>0</v>
      </c>
      <c r="BC796" s="49">
        <f t="shared" si="445"/>
        <v>0</v>
      </c>
      <c r="BD796" s="49">
        <f t="shared" si="446"/>
        <v>0</v>
      </c>
      <c r="BE796" s="49">
        <f t="shared" si="447"/>
        <v>705.87642653102876</v>
      </c>
      <c r="BF796" s="49">
        <f t="shared" si="448"/>
        <v>759.0484039911496</v>
      </c>
      <c r="BG796" s="49">
        <f t="shared" si="449"/>
        <v>1093.5940614097119</v>
      </c>
      <c r="BH796" s="73">
        <f t="shared" si="450"/>
        <v>3706.7841507214871</v>
      </c>
      <c r="BI796" s="49">
        <f>VLOOKUP(A796,'1_12'!B:Q,16,0)</f>
        <v>12253.59</v>
      </c>
      <c r="BJ796" s="74">
        <f t="shared" si="451"/>
        <v>-8546.8058492785131</v>
      </c>
      <c r="BK796" s="50">
        <f t="shared" si="452"/>
        <v>3.6300786148274183E-3</v>
      </c>
    </row>
    <row r="797" spans="1:63" x14ac:dyDescent="0.3">
      <c r="A797" s="79" t="s">
        <v>2001</v>
      </c>
      <c r="B797" s="79" t="s">
        <v>2002</v>
      </c>
      <c r="C797" s="79">
        <f>VLOOKUP(B797,Площадь!D:E,2,0)</f>
        <v>39.1</v>
      </c>
      <c r="D797" s="97"/>
      <c r="E797">
        <v>31</v>
      </c>
      <c r="F797">
        <v>28</v>
      </c>
      <c r="G797">
        <v>31</v>
      </c>
      <c r="H797">
        <v>30</v>
      </c>
      <c r="I797">
        <v>31</v>
      </c>
      <c r="J797">
        <v>30</v>
      </c>
      <c r="K797">
        <v>31</v>
      </c>
      <c r="L797">
        <v>31</v>
      </c>
      <c r="M797">
        <v>30</v>
      </c>
      <c r="N797">
        <v>31</v>
      </c>
      <c r="O797">
        <v>30</v>
      </c>
      <c r="P797">
        <v>31</v>
      </c>
      <c r="Q797">
        <f t="shared" si="455"/>
        <v>365</v>
      </c>
      <c r="R797" s="113">
        <f>VLOOKUP(B797,'Общие показания'!A:H,8,0)</f>
        <v>0.26461685104773519</v>
      </c>
      <c r="S797" s="117">
        <f>VLOOKUP(B797,'Общие показания'!A:P,16,0)</f>
        <v>1.3983831489522647</v>
      </c>
      <c r="T797" s="50">
        <f t="shared" si="423"/>
        <v>0</v>
      </c>
      <c r="U797" s="50">
        <f t="shared" si="424"/>
        <v>0</v>
      </c>
      <c r="V797" s="50">
        <f t="shared" si="425"/>
        <v>0</v>
      </c>
      <c r="W797" s="50">
        <f t="shared" si="426"/>
        <v>0.26461685104773519</v>
      </c>
      <c r="X797" s="50">
        <f t="shared" si="427"/>
        <v>0</v>
      </c>
      <c r="Y797" s="50"/>
      <c r="Z797" s="50"/>
      <c r="AA797" s="50"/>
      <c r="AB797" s="50"/>
      <c r="AC797" s="50"/>
      <c r="AD797" s="50">
        <f t="shared" si="428"/>
        <v>0.53666370492033499</v>
      </c>
      <c r="AE797" s="50">
        <f t="shared" si="429"/>
        <v>0.37501448028439421</v>
      </c>
      <c r="AF797" s="50">
        <f t="shared" si="430"/>
        <v>0.48670496374753536</v>
      </c>
      <c r="AG797" s="50">
        <f t="shared" si="422"/>
        <v>0</v>
      </c>
      <c r="AI797" s="50">
        <f t="shared" si="431"/>
        <v>0</v>
      </c>
      <c r="AJ797" s="50">
        <f t="shared" si="432"/>
        <v>0</v>
      </c>
      <c r="AK797" s="50">
        <f t="shared" si="433"/>
        <v>0</v>
      </c>
      <c r="AL797" s="50">
        <f t="shared" si="434"/>
        <v>0.26300036948276645</v>
      </c>
      <c r="AR797" s="50">
        <f t="shared" si="435"/>
        <v>0.32434366132167985</v>
      </c>
      <c r="AS797" s="50">
        <f t="shared" si="436"/>
        <v>0.34877569106643763</v>
      </c>
      <c r="AT797" s="50">
        <f t="shared" si="437"/>
        <v>0.50249631315840537</v>
      </c>
      <c r="AV797" s="49">
        <f t="shared" si="438"/>
        <v>0</v>
      </c>
      <c r="AW797" s="49">
        <f t="shared" si="439"/>
        <v>0</v>
      </c>
      <c r="AX797" s="49">
        <f t="shared" si="440"/>
        <v>0</v>
      </c>
      <c r="AY797" s="49">
        <f t="shared" si="441"/>
        <v>1416.3145621032575</v>
      </c>
      <c r="AZ797" s="49">
        <f t="shared" si="442"/>
        <v>0</v>
      </c>
      <c r="BA797" s="49">
        <f t="shared" si="443"/>
        <v>0</v>
      </c>
      <c r="BB797" s="49">
        <f t="shared" si="444"/>
        <v>0</v>
      </c>
      <c r="BC797" s="49">
        <f t="shared" si="445"/>
        <v>0</v>
      </c>
      <c r="BD797" s="49">
        <f t="shared" si="446"/>
        <v>0</v>
      </c>
      <c r="BE797" s="49">
        <f t="shared" si="447"/>
        <v>2311.2537336454147</v>
      </c>
      <c r="BF797" s="49">
        <f t="shared" si="448"/>
        <v>1942.9133843673192</v>
      </c>
      <c r="BG797" s="49">
        <f t="shared" si="449"/>
        <v>2655.3723396752312</v>
      </c>
      <c r="BH797" s="73">
        <f t="shared" si="450"/>
        <v>8325.8540197912225</v>
      </c>
      <c r="BI797" s="49">
        <f>VLOOKUP(A797,'1_12'!B:Q,16,0)</f>
        <v>15114.06</v>
      </c>
      <c r="BJ797" s="74">
        <f t="shared" si="451"/>
        <v>-6788.205980208777</v>
      </c>
      <c r="BK797" s="50">
        <f t="shared" si="452"/>
        <v>6.6104348572661748E-3</v>
      </c>
    </row>
    <row r="798" spans="1:63" x14ac:dyDescent="0.3">
      <c r="A798" s="79" t="s">
        <v>1452</v>
      </c>
      <c r="B798" s="79" t="s">
        <v>1453</v>
      </c>
      <c r="C798" s="79">
        <f>VLOOKUP(B798,Площадь!D:E,2,0)</f>
        <v>61.7</v>
      </c>
      <c r="D798" s="97"/>
      <c r="E798">
        <v>31</v>
      </c>
      <c r="F798">
        <v>28</v>
      </c>
      <c r="G798">
        <v>31</v>
      </c>
      <c r="H798">
        <v>30</v>
      </c>
      <c r="I798">
        <v>31</v>
      </c>
      <c r="J798">
        <v>30</v>
      </c>
      <c r="K798">
        <v>31</v>
      </c>
      <c r="L798">
        <v>31</v>
      </c>
      <c r="M798">
        <v>30</v>
      </c>
      <c r="N798">
        <v>31</v>
      </c>
      <c r="O798">
        <v>30</v>
      </c>
      <c r="P798">
        <v>31</v>
      </c>
      <c r="Q798">
        <f t="shared" si="455"/>
        <v>365</v>
      </c>
      <c r="R798" s="113">
        <f>VLOOKUP(B798,'Общие показания'!A:H,8,0)</f>
        <v>0.41756674449220615</v>
      </c>
      <c r="S798" s="117">
        <f>VLOOKUP(B798,'Общие показания'!A:P,16,0)</f>
        <v>0</v>
      </c>
      <c r="T798" s="50">
        <f t="shared" si="423"/>
        <v>0</v>
      </c>
      <c r="U798" s="50">
        <f t="shared" si="424"/>
        <v>0</v>
      </c>
      <c r="V798" s="50">
        <f t="shared" si="425"/>
        <v>0</v>
      </c>
      <c r="W798" s="50">
        <f t="shared" si="426"/>
        <v>0.41756674449220615</v>
      </c>
      <c r="X798" s="50">
        <f t="shared" si="427"/>
        <v>0</v>
      </c>
      <c r="Y798" s="50"/>
      <c r="Z798" s="50"/>
      <c r="AA798" s="50"/>
      <c r="AB798" s="50"/>
      <c r="AC798" s="50"/>
      <c r="AD798" s="50">
        <f t="shared" si="428"/>
        <v>0</v>
      </c>
      <c r="AE798" s="50">
        <f t="shared" si="429"/>
        <v>0</v>
      </c>
      <c r="AF798" s="50">
        <f t="shared" si="430"/>
        <v>0</v>
      </c>
      <c r="AG798" s="50">
        <f t="shared" si="422"/>
        <v>0</v>
      </c>
      <c r="AI798" s="50">
        <f t="shared" si="431"/>
        <v>0</v>
      </c>
      <c r="AJ798" s="50">
        <f t="shared" si="432"/>
        <v>0</v>
      </c>
      <c r="AK798" s="50">
        <f t="shared" si="433"/>
        <v>0</v>
      </c>
      <c r="AL798" s="50">
        <f t="shared" si="434"/>
        <v>0.41501592831423756</v>
      </c>
      <c r="AR798" s="50">
        <f t="shared" si="435"/>
        <v>0.51181595661247181</v>
      </c>
      <c r="AS798" s="50">
        <f t="shared" si="436"/>
        <v>0.55036982452171868</v>
      </c>
      <c r="AT798" s="50">
        <f t="shared" si="437"/>
        <v>0.79294175247758603</v>
      </c>
      <c r="AV798" s="49">
        <f t="shared" si="438"/>
        <v>0</v>
      </c>
      <c r="AW798" s="49">
        <f t="shared" si="439"/>
        <v>0</v>
      </c>
      <c r="AX798" s="49">
        <f t="shared" si="440"/>
        <v>0</v>
      </c>
      <c r="AY798" s="49">
        <f t="shared" si="441"/>
        <v>2234.9516235747055</v>
      </c>
      <c r="AZ798" s="49">
        <f t="shared" si="442"/>
        <v>0</v>
      </c>
      <c r="BA798" s="49">
        <f t="shared" si="443"/>
        <v>0</v>
      </c>
      <c r="BB798" s="49">
        <f t="shared" si="444"/>
        <v>0</v>
      </c>
      <c r="BC798" s="49">
        <f t="shared" si="445"/>
        <v>0</v>
      </c>
      <c r="BD798" s="49">
        <f t="shared" si="446"/>
        <v>0</v>
      </c>
      <c r="BE798" s="49">
        <f t="shared" si="447"/>
        <v>1373.898281292255</v>
      </c>
      <c r="BF798" s="49">
        <f t="shared" si="448"/>
        <v>1477.3907421531208</v>
      </c>
      <c r="BG798" s="49">
        <f t="shared" si="449"/>
        <v>2128.5411226807328</v>
      </c>
      <c r="BH798" s="73">
        <f t="shared" si="450"/>
        <v>7214.781769700814</v>
      </c>
      <c r="BI798" s="49">
        <f>VLOOKUP(A798,'1_12'!B:Q,16,0)</f>
        <v>23850</v>
      </c>
      <c r="BJ798" s="74">
        <f t="shared" si="451"/>
        <v>-16635.218230299186</v>
      </c>
      <c r="BK798" s="50">
        <f t="shared" si="452"/>
        <v>3.6300786148274178E-3</v>
      </c>
    </row>
    <row r="799" spans="1:63" x14ac:dyDescent="0.3">
      <c r="A799" s="79" t="s">
        <v>1115</v>
      </c>
      <c r="B799" s="79" t="s">
        <v>135</v>
      </c>
      <c r="C799" s="79">
        <f>VLOOKUP(B799,Площадь!D:E,2,0)</f>
        <v>78.400000000000006</v>
      </c>
      <c r="D799" s="97"/>
      <c r="E799">
        <v>31</v>
      </c>
      <c r="F799">
        <v>28</v>
      </c>
      <c r="G799">
        <v>31</v>
      </c>
      <c r="H799">
        <v>30</v>
      </c>
      <c r="I799">
        <v>31</v>
      </c>
      <c r="J799">
        <v>30</v>
      </c>
      <c r="K799">
        <v>31</v>
      </c>
      <c r="L799">
        <v>31</v>
      </c>
      <c r="M799">
        <v>30</v>
      </c>
      <c r="N799">
        <v>31</v>
      </c>
      <c r="O799">
        <v>30</v>
      </c>
      <c r="P799">
        <v>31</v>
      </c>
      <c r="Q799">
        <f t="shared" si="455"/>
        <v>365</v>
      </c>
      <c r="R799" s="113">
        <f>VLOOKUP(B799,'Общие показания'!A:H,8,0)</f>
        <v>0.53058724097550991</v>
      </c>
      <c r="S799" s="117">
        <f>VLOOKUP(B799,'Общие показания'!A:P,16,0)</f>
        <v>0.72841275902449087</v>
      </c>
      <c r="T799" s="50">
        <f t="shared" si="423"/>
        <v>0</v>
      </c>
      <c r="U799" s="50">
        <f t="shared" si="424"/>
        <v>0</v>
      </c>
      <c r="V799" s="50">
        <f t="shared" si="425"/>
        <v>0</v>
      </c>
      <c r="W799" s="50">
        <f t="shared" si="426"/>
        <v>0.53058724097550991</v>
      </c>
      <c r="X799" s="50">
        <f t="shared" si="427"/>
        <v>0</v>
      </c>
      <c r="Y799" s="50"/>
      <c r="Z799" s="50"/>
      <c r="AA799" s="50"/>
      <c r="AB799" s="50"/>
      <c r="AC799" s="50"/>
      <c r="AD799" s="50">
        <f t="shared" si="428"/>
        <v>0.27954619609240633</v>
      </c>
      <c r="AE799" s="50">
        <f t="shared" si="429"/>
        <v>0.1953436956550568</v>
      </c>
      <c r="AF799" s="50">
        <f t="shared" si="430"/>
        <v>0.25352286727702772</v>
      </c>
      <c r="AG799" s="50">
        <f t="shared" si="422"/>
        <v>0</v>
      </c>
      <c r="AI799" s="50">
        <f t="shared" si="431"/>
        <v>0</v>
      </c>
      <c r="AJ799" s="50">
        <f t="shared" si="432"/>
        <v>0</v>
      </c>
      <c r="AK799" s="50">
        <f t="shared" si="433"/>
        <v>0</v>
      </c>
      <c r="AL799" s="50">
        <f t="shared" si="434"/>
        <v>0.52734600939766985</v>
      </c>
      <c r="AR799" s="50">
        <f t="shared" si="435"/>
        <v>0.65034636950434022</v>
      </c>
      <c r="AS799" s="50">
        <f t="shared" si="436"/>
        <v>0.6993354010130105</v>
      </c>
      <c r="AT799" s="50">
        <f t="shared" si="437"/>
        <v>1.0075629399391044</v>
      </c>
      <c r="AV799" s="49">
        <f t="shared" si="438"/>
        <v>0</v>
      </c>
      <c r="AW799" s="49">
        <f t="shared" si="439"/>
        <v>0</v>
      </c>
      <c r="AX799" s="49">
        <f t="shared" si="440"/>
        <v>0</v>
      </c>
      <c r="AY799" s="49">
        <f t="shared" si="441"/>
        <v>2839.8736999717489</v>
      </c>
      <c r="AZ799" s="49">
        <f t="shared" si="442"/>
        <v>0</v>
      </c>
      <c r="BA799" s="49">
        <f t="shared" si="443"/>
        <v>0</v>
      </c>
      <c r="BB799" s="49">
        <f t="shared" si="444"/>
        <v>0</v>
      </c>
      <c r="BC799" s="49">
        <f t="shared" si="445"/>
        <v>0</v>
      </c>
      <c r="BD799" s="49">
        <f t="shared" si="446"/>
        <v>0</v>
      </c>
      <c r="BE799" s="49">
        <f t="shared" si="447"/>
        <v>2496.1664073852826</v>
      </c>
      <c r="BF799" s="49">
        <f t="shared" si="448"/>
        <v>2401.6407799318931</v>
      </c>
      <c r="BG799" s="49">
        <f t="shared" si="449"/>
        <v>3385.2082974586965</v>
      </c>
      <c r="BH799" s="73">
        <f t="shared" si="450"/>
        <v>11122.889184747622</v>
      </c>
      <c r="BI799" s="49">
        <f>VLOOKUP(A799,'1_12'!B:Q,16,0)</f>
        <v>30305.340000000011</v>
      </c>
      <c r="BJ799" s="74">
        <f t="shared" si="451"/>
        <v>-19182.450815252389</v>
      </c>
      <c r="BK799" s="50">
        <f t="shared" si="452"/>
        <v>4.404326870593246E-3</v>
      </c>
    </row>
    <row r="800" spans="1:63" x14ac:dyDescent="0.3">
      <c r="A800" s="79" t="s">
        <v>2149</v>
      </c>
      <c r="B800" s="79" t="s">
        <v>2150</v>
      </c>
      <c r="C800" s="79">
        <f>VLOOKUP(B800,Площадь!D:E,2,0)</f>
        <v>32.5</v>
      </c>
      <c r="D800" s="97"/>
      <c r="E800">
        <v>31</v>
      </c>
      <c r="F800">
        <v>28</v>
      </c>
      <c r="G800">
        <v>31</v>
      </c>
      <c r="H800">
        <v>30</v>
      </c>
      <c r="I800">
        <v>31</v>
      </c>
      <c r="J800">
        <v>30</v>
      </c>
      <c r="K800">
        <v>31</v>
      </c>
      <c r="L800">
        <v>31</v>
      </c>
      <c r="M800">
        <v>30</v>
      </c>
      <c r="N800">
        <v>31</v>
      </c>
      <c r="O800">
        <v>30</v>
      </c>
      <c r="P800">
        <v>31</v>
      </c>
      <c r="Q800">
        <f t="shared" si="455"/>
        <v>365</v>
      </c>
      <c r="R800" s="113">
        <f>VLOOKUP(B800,'Общие показания'!A:H,8,0)</f>
        <v>0.21995006800642947</v>
      </c>
      <c r="S800" s="117">
        <f>VLOOKUP(B800,'Общие показания'!A:P,16,0)</f>
        <v>0</v>
      </c>
      <c r="T800" s="50">
        <f t="shared" si="423"/>
        <v>0</v>
      </c>
      <c r="U800" s="50">
        <f t="shared" si="424"/>
        <v>0</v>
      </c>
      <c r="V800" s="50">
        <f t="shared" si="425"/>
        <v>0</v>
      </c>
      <c r="W800" s="50">
        <f t="shared" si="426"/>
        <v>0.21995006800642947</v>
      </c>
      <c r="X800" s="50">
        <f t="shared" si="427"/>
        <v>0</v>
      </c>
      <c r="Y800" s="50"/>
      <c r="Z800" s="50"/>
      <c r="AA800" s="50"/>
      <c r="AB800" s="50"/>
      <c r="AC800" s="50"/>
      <c r="AD800" s="50">
        <f t="shared" si="428"/>
        <v>0</v>
      </c>
      <c r="AE800" s="50">
        <f t="shared" si="429"/>
        <v>0</v>
      </c>
      <c r="AF800" s="50">
        <f t="shared" si="430"/>
        <v>0</v>
      </c>
      <c r="AG800" s="50">
        <f t="shared" si="422"/>
        <v>0</v>
      </c>
      <c r="AI800" s="50">
        <f t="shared" si="431"/>
        <v>0</v>
      </c>
      <c r="AJ800" s="50">
        <f t="shared" si="432"/>
        <v>0</v>
      </c>
      <c r="AK800" s="50">
        <f t="shared" si="433"/>
        <v>0</v>
      </c>
      <c r="AL800" s="50">
        <f t="shared" si="434"/>
        <v>0.21860644522224831</v>
      </c>
      <c r="AR800" s="50">
        <f t="shared" si="435"/>
        <v>0.2695951149093247</v>
      </c>
      <c r="AS800" s="50">
        <f t="shared" si="436"/>
        <v>0.28990306802197502</v>
      </c>
      <c r="AT800" s="50">
        <f t="shared" si="437"/>
        <v>0.41767596362271547</v>
      </c>
      <c r="AV800" s="49">
        <f t="shared" si="438"/>
        <v>0</v>
      </c>
      <c r="AW800" s="49">
        <f t="shared" si="439"/>
        <v>0</v>
      </c>
      <c r="AX800" s="49">
        <f t="shared" si="440"/>
        <v>0</v>
      </c>
      <c r="AY800" s="49">
        <f t="shared" si="441"/>
        <v>1177.2435618505335</v>
      </c>
      <c r="AZ800" s="49">
        <f t="shared" si="442"/>
        <v>0</v>
      </c>
      <c r="BA800" s="49">
        <f t="shared" si="443"/>
        <v>0</v>
      </c>
      <c r="BB800" s="49">
        <f t="shared" si="444"/>
        <v>0</v>
      </c>
      <c r="BC800" s="49">
        <f t="shared" si="445"/>
        <v>0</v>
      </c>
      <c r="BD800" s="49">
        <f t="shared" si="446"/>
        <v>0</v>
      </c>
      <c r="BE800" s="49">
        <f t="shared" si="447"/>
        <v>723.69034265799485</v>
      </c>
      <c r="BF800" s="49">
        <f t="shared" si="448"/>
        <v>778.20419967546889</v>
      </c>
      <c r="BG800" s="49">
        <f t="shared" si="449"/>
        <v>1121.1926497102725</v>
      </c>
      <c r="BH800" s="73">
        <f t="shared" si="450"/>
        <v>3800.3307538942699</v>
      </c>
      <c r="BI800" s="49">
        <f>VLOOKUP(A800,'1_12'!B:Q,16,0)</f>
        <v>12562.829999999998</v>
      </c>
      <c r="BJ800" s="74">
        <f t="shared" si="451"/>
        <v>-8762.4992461057282</v>
      </c>
      <c r="BK800" s="50">
        <f t="shared" si="452"/>
        <v>3.6300786148274174E-3</v>
      </c>
    </row>
    <row r="801" spans="1:63" x14ac:dyDescent="0.3">
      <c r="A801" s="79" t="s">
        <v>523</v>
      </c>
      <c r="B801" s="79" t="s">
        <v>524</v>
      </c>
      <c r="C801" s="79">
        <f>VLOOKUP(B801,Площадь!D:E,2,0)</f>
        <v>33.6</v>
      </c>
      <c r="D801" s="97"/>
      <c r="E801">
        <v>31</v>
      </c>
      <c r="F801">
        <v>28</v>
      </c>
      <c r="G801">
        <v>31</v>
      </c>
      <c r="H801">
        <v>30</v>
      </c>
      <c r="I801">
        <v>31</v>
      </c>
      <c r="J801">
        <v>30</v>
      </c>
      <c r="K801">
        <v>31</v>
      </c>
      <c r="L801">
        <v>31</v>
      </c>
      <c r="M801">
        <v>30</v>
      </c>
      <c r="N801">
        <v>31</v>
      </c>
      <c r="O801">
        <v>30</v>
      </c>
      <c r="P801">
        <v>31</v>
      </c>
      <c r="Q801">
        <f t="shared" si="455"/>
        <v>365</v>
      </c>
      <c r="R801" s="113">
        <f>VLOOKUP(B801,'Общие показания'!A:H,8,0)</f>
        <v>0.1</v>
      </c>
      <c r="S801" s="117">
        <f>VLOOKUP(B801,'Общие показания'!A:P,16,0)</f>
        <v>1.0089999999999999</v>
      </c>
      <c r="T801" s="50">
        <f t="shared" si="423"/>
        <v>0</v>
      </c>
      <c r="U801" s="50">
        <f t="shared" si="424"/>
        <v>0</v>
      </c>
      <c r="V801" s="50">
        <f t="shared" si="425"/>
        <v>0</v>
      </c>
      <c r="W801" s="50">
        <f t="shared" si="426"/>
        <v>0.1</v>
      </c>
      <c r="X801" s="50">
        <f t="shared" si="427"/>
        <v>0</v>
      </c>
      <c r="Y801" s="50"/>
      <c r="Z801" s="50"/>
      <c r="AA801" s="50"/>
      <c r="AB801" s="50"/>
      <c r="AC801" s="50"/>
      <c r="AD801" s="50">
        <f t="shared" si="428"/>
        <v>0.38722840637083678</v>
      </c>
      <c r="AE801" s="50">
        <f t="shared" si="429"/>
        <v>0.27059079687170234</v>
      </c>
      <c r="AF801" s="50">
        <f t="shared" si="430"/>
        <v>0.35118079675746072</v>
      </c>
      <c r="AG801" s="50">
        <f t="shared" si="422"/>
        <v>0</v>
      </c>
      <c r="AI801" s="50">
        <f t="shared" si="431"/>
        <v>0</v>
      </c>
      <c r="AJ801" s="50">
        <f t="shared" si="432"/>
        <v>0</v>
      </c>
      <c r="AK801" s="50">
        <f t="shared" si="433"/>
        <v>0</v>
      </c>
      <c r="AL801" s="50">
        <f t="shared" si="434"/>
        <v>0.22600543259900133</v>
      </c>
      <c r="AR801" s="50">
        <f t="shared" si="435"/>
        <v>0.2787198726447172</v>
      </c>
      <c r="AS801" s="50">
        <f t="shared" si="436"/>
        <v>0.29971517186271879</v>
      </c>
      <c r="AT801" s="50">
        <f t="shared" si="437"/>
        <v>0.4318126885453305</v>
      </c>
      <c r="AV801" s="49">
        <f t="shared" si="438"/>
        <v>0</v>
      </c>
      <c r="AW801" s="49">
        <f t="shared" si="439"/>
        <v>0</v>
      </c>
      <c r="AX801" s="49">
        <f t="shared" si="440"/>
        <v>0</v>
      </c>
      <c r="AY801" s="49">
        <f t="shared" si="441"/>
        <v>875.11594305145525</v>
      </c>
      <c r="AZ801" s="49">
        <f t="shared" si="442"/>
        <v>0</v>
      </c>
      <c r="BA801" s="49">
        <f t="shared" si="443"/>
        <v>0</v>
      </c>
      <c r="BB801" s="49">
        <f t="shared" si="444"/>
        <v>0</v>
      </c>
      <c r="BC801" s="49">
        <f t="shared" si="445"/>
        <v>0</v>
      </c>
      <c r="BD801" s="49">
        <f t="shared" si="446"/>
        <v>0</v>
      </c>
      <c r="BE801" s="49">
        <f t="shared" si="447"/>
        <v>1787.6449222581925</v>
      </c>
      <c r="BF801" s="49">
        <f t="shared" si="448"/>
        <v>1530.9065302319309</v>
      </c>
      <c r="BG801" s="49">
        <f t="shared" si="449"/>
        <v>2101.8363922074009</v>
      </c>
      <c r="BH801" s="73">
        <f t="shared" si="450"/>
        <v>6295.5037877489794</v>
      </c>
      <c r="BI801" s="49">
        <f>VLOOKUP(A801,'1_12'!B:Q,16,0)</f>
        <v>12987.990000000002</v>
      </c>
      <c r="BJ801" s="74">
        <f t="shared" si="451"/>
        <v>-6692.4862122510222</v>
      </c>
      <c r="BK801" s="50">
        <f t="shared" si="452"/>
        <v>5.81660011322363E-3</v>
      </c>
    </row>
    <row r="802" spans="1:63" x14ac:dyDescent="0.3">
      <c r="A802" s="79" t="s">
        <v>1463</v>
      </c>
      <c r="B802" s="79" t="s">
        <v>1464</v>
      </c>
      <c r="C802" s="79">
        <f>VLOOKUP(B802,Площадь!D:E,2,0)</f>
        <v>60.6</v>
      </c>
      <c r="D802" s="97"/>
      <c r="E802">
        <v>31</v>
      </c>
      <c r="F802">
        <v>28</v>
      </c>
      <c r="G802">
        <v>31</v>
      </c>
      <c r="H802">
        <v>30</v>
      </c>
      <c r="I802">
        <v>31</v>
      </c>
      <c r="J802">
        <v>30</v>
      </c>
      <c r="K802">
        <v>31</v>
      </c>
      <c r="L802">
        <v>31</v>
      </c>
      <c r="M802">
        <v>30</v>
      </c>
      <c r="N802">
        <v>31</v>
      </c>
      <c r="O802">
        <v>30</v>
      </c>
      <c r="P802">
        <v>31</v>
      </c>
      <c r="Q802">
        <f t="shared" si="455"/>
        <v>365</v>
      </c>
      <c r="R802" s="113">
        <f>VLOOKUP(B802,'Общие показания'!A:H,8,0)</f>
        <v>0.41012228065198852</v>
      </c>
      <c r="S802" s="117">
        <f>VLOOKUP(B802,'Общие показания'!A:P,16,0)</f>
        <v>2.8498777193480116</v>
      </c>
      <c r="T802" s="50">
        <f t="shared" si="423"/>
        <v>0</v>
      </c>
      <c r="U802" s="50">
        <f t="shared" si="424"/>
        <v>0</v>
      </c>
      <c r="V802" s="50">
        <f t="shared" si="425"/>
        <v>0</v>
      </c>
      <c r="W802" s="50">
        <f t="shared" si="426"/>
        <v>0.41012228065198852</v>
      </c>
      <c r="X802" s="50">
        <f t="shared" si="427"/>
        <v>0</v>
      </c>
      <c r="Y802" s="50"/>
      <c r="Z802" s="50"/>
      <c r="AA802" s="50"/>
      <c r="AB802" s="50"/>
      <c r="AC802" s="50"/>
      <c r="AD802" s="50">
        <f t="shared" si="428"/>
        <v>1.093710215673821</v>
      </c>
      <c r="AE802" s="50">
        <f t="shared" si="429"/>
        <v>0.76427223296857116</v>
      </c>
      <c r="AF802" s="50">
        <f t="shared" si="430"/>
        <v>0.99189527070561923</v>
      </c>
      <c r="AG802" s="50">
        <f t="shared" si="422"/>
        <v>0</v>
      </c>
      <c r="AI802" s="50">
        <f t="shared" si="431"/>
        <v>0</v>
      </c>
      <c r="AJ802" s="50">
        <f t="shared" si="432"/>
        <v>0</v>
      </c>
      <c r="AK802" s="50">
        <f t="shared" si="433"/>
        <v>0</v>
      </c>
      <c r="AL802" s="50">
        <f t="shared" si="434"/>
        <v>0.40761694093748457</v>
      </c>
      <c r="AR802" s="50">
        <f t="shared" si="435"/>
        <v>0.50269119887707925</v>
      </c>
      <c r="AS802" s="50">
        <f t="shared" si="436"/>
        <v>0.54055772068097496</v>
      </c>
      <c r="AT802" s="50">
        <f t="shared" si="437"/>
        <v>0.77880502755497105</v>
      </c>
      <c r="AV802" s="49">
        <f t="shared" si="438"/>
        <v>0</v>
      </c>
      <c r="AW802" s="49">
        <f t="shared" si="439"/>
        <v>0</v>
      </c>
      <c r="AX802" s="49">
        <f t="shared" si="440"/>
        <v>0</v>
      </c>
      <c r="AY802" s="49">
        <f t="shared" si="441"/>
        <v>2195.1064568659181</v>
      </c>
      <c r="AZ802" s="49">
        <f t="shared" si="442"/>
        <v>0</v>
      </c>
      <c r="BA802" s="49">
        <f t="shared" si="443"/>
        <v>0</v>
      </c>
      <c r="BB802" s="49">
        <f t="shared" si="444"/>
        <v>0</v>
      </c>
      <c r="BC802" s="49">
        <f t="shared" si="445"/>
        <v>0</v>
      </c>
      <c r="BD802" s="49">
        <f t="shared" si="446"/>
        <v>0</v>
      </c>
      <c r="BE802" s="49">
        <f t="shared" si="447"/>
        <v>4285.3161011638549</v>
      </c>
      <c r="BF802" s="49">
        <f t="shared" si="448"/>
        <v>3502.633334378696</v>
      </c>
      <c r="BG802" s="49">
        <f t="shared" si="449"/>
        <v>4753.1970526387977</v>
      </c>
      <c r="BH802" s="73">
        <f t="shared" si="450"/>
        <v>14736.252945047267</v>
      </c>
      <c r="BI802" s="49">
        <f>VLOOKUP(A802,'1_12'!B:Q,16,0)</f>
        <v>23424.840000000004</v>
      </c>
      <c r="BJ802" s="74">
        <f t="shared" si="451"/>
        <v>-8688.5870549527372</v>
      </c>
      <c r="BK802" s="50">
        <f t="shared" si="452"/>
        <v>7.5490523763070815E-3</v>
      </c>
    </row>
    <row r="803" spans="1:63" x14ac:dyDescent="0.3">
      <c r="A803" s="79" t="s">
        <v>754</v>
      </c>
      <c r="B803" s="79" t="s">
        <v>755</v>
      </c>
      <c r="C803" s="79">
        <f>VLOOKUP(B803,Площадь!D:E,2,0)</f>
        <v>39.299999999999997</v>
      </c>
      <c r="D803" s="97"/>
      <c r="E803">
        <v>31</v>
      </c>
      <c r="F803">
        <v>28</v>
      </c>
      <c r="G803">
        <v>31</v>
      </c>
      <c r="H803">
        <v>30</v>
      </c>
      <c r="I803">
        <v>31</v>
      </c>
      <c r="J803">
        <v>30</v>
      </c>
      <c r="K803">
        <v>31</v>
      </c>
      <c r="L803">
        <v>31</v>
      </c>
      <c r="M803">
        <v>30</v>
      </c>
      <c r="N803">
        <v>31</v>
      </c>
      <c r="O803">
        <v>30</v>
      </c>
      <c r="P803">
        <v>31</v>
      </c>
      <c r="Q803">
        <f t="shared" si="455"/>
        <v>365</v>
      </c>
      <c r="R803" s="113">
        <f>VLOOKUP(B803,'Общие показания'!A:H,8,0)</f>
        <v>0.26597038992777472</v>
      </c>
      <c r="S803" s="117">
        <f>VLOOKUP(B803,'Общие показания'!A:P,16,0)</f>
        <v>0.6590296100722246</v>
      </c>
      <c r="T803" s="50">
        <f t="shared" si="423"/>
        <v>0</v>
      </c>
      <c r="U803" s="50">
        <f t="shared" si="424"/>
        <v>0</v>
      </c>
      <c r="V803" s="50">
        <f t="shared" si="425"/>
        <v>0</v>
      </c>
      <c r="W803" s="50">
        <f t="shared" si="426"/>
        <v>0.26597038992777472</v>
      </c>
      <c r="X803" s="50">
        <f t="shared" si="427"/>
        <v>0</v>
      </c>
      <c r="Y803" s="50"/>
      <c r="Z803" s="50"/>
      <c r="AA803" s="50"/>
      <c r="AB803" s="50"/>
      <c r="AC803" s="50"/>
      <c r="AD803" s="50">
        <f t="shared" si="428"/>
        <v>0.25291871720461995</v>
      </c>
      <c r="AE803" s="50">
        <f t="shared" si="429"/>
        <v>0.17673671689939599</v>
      </c>
      <c r="AF803" s="50">
        <f t="shared" si="430"/>
        <v>0.22937417596820864</v>
      </c>
      <c r="AG803" s="50">
        <f t="shared" si="422"/>
        <v>0</v>
      </c>
      <c r="AI803" s="50">
        <f t="shared" si="431"/>
        <v>0</v>
      </c>
      <c r="AJ803" s="50">
        <f t="shared" si="432"/>
        <v>0</v>
      </c>
      <c r="AK803" s="50">
        <f t="shared" si="433"/>
        <v>0</v>
      </c>
      <c r="AL803" s="50">
        <f t="shared" si="434"/>
        <v>0.26434563991490334</v>
      </c>
      <c r="AR803" s="50">
        <f t="shared" si="435"/>
        <v>0.32600270818266031</v>
      </c>
      <c r="AS803" s="50">
        <f t="shared" si="436"/>
        <v>0.35055970994657282</v>
      </c>
      <c r="AT803" s="50">
        <f t="shared" si="437"/>
        <v>0.50506662678069902</v>
      </c>
      <c r="AV803" s="49">
        <f t="shared" si="438"/>
        <v>0</v>
      </c>
      <c r="AW803" s="49">
        <f t="shared" si="439"/>
        <v>0</v>
      </c>
      <c r="AX803" s="49">
        <f t="shared" si="440"/>
        <v>0</v>
      </c>
      <c r="AY803" s="49">
        <f t="shared" si="441"/>
        <v>1423.5591378684915</v>
      </c>
      <c r="AZ803" s="49">
        <f t="shared" si="442"/>
        <v>0</v>
      </c>
      <c r="BA803" s="49">
        <f t="shared" si="443"/>
        <v>0</v>
      </c>
      <c r="BB803" s="49">
        <f t="shared" si="444"/>
        <v>0</v>
      </c>
      <c r="BC803" s="49">
        <f t="shared" si="445"/>
        <v>0</v>
      </c>
      <c r="BD803" s="49">
        <f t="shared" si="446"/>
        <v>0</v>
      </c>
      <c r="BE803" s="49">
        <f t="shared" si="447"/>
        <v>1554.0335174525999</v>
      </c>
      <c r="BF803" s="49">
        <f t="shared" si="448"/>
        <v>1415.4534363682449</v>
      </c>
      <c r="BG803" s="49">
        <f t="shared" si="449"/>
        <v>1971.5035132670578</v>
      </c>
      <c r="BH803" s="73">
        <f t="shared" si="450"/>
        <v>6364.5496049563935</v>
      </c>
      <c r="BI803" s="49">
        <f>VLOOKUP(A803,'1_12'!B:Q,16,0)</f>
        <v>15191.37</v>
      </c>
      <c r="BJ803" s="74">
        <f t="shared" si="451"/>
        <v>-8826.8203950436073</v>
      </c>
      <c r="BK803" s="50">
        <f t="shared" si="452"/>
        <v>5.027512054335952E-3</v>
      </c>
    </row>
    <row r="804" spans="1:63" x14ac:dyDescent="0.3">
      <c r="A804" s="79" t="s">
        <v>849</v>
      </c>
      <c r="B804" s="79" t="s">
        <v>850</v>
      </c>
      <c r="C804" s="79">
        <f>VLOOKUP(B804,Площадь!D:E,2,0)</f>
        <v>32</v>
      </c>
      <c r="D804" s="97"/>
      <c r="E804">
        <v>31</v>
      </c>
      <c r="F804">
        <v>28</v>
      </c>
      <c r="G804">
        <v>31</v>
      </c>
      <c r="H804">
        <v>30</v>
      </c>
      <c r="I804">
        <v>31</v>
      </c>
      <c r="J804">
        <v>30</v>
      </c>
      <c r="K804">
        <v>31</v>
      </c>
      <c r="L804">
        <v>31</v>
      </c>
      <c r="M804">
        <v>30</v>
      </c>
      <c r="N804">
        <v>31</v>
      </c>
      <c r="O804">
        <v>30</v>
      </c>
      <c r="P804">
        <v>31</v>
      </c>
      <c r="Q804">
        <f t="shared" si="455"/>
        <v>365</v>
      </c>
      <c r="R804" s="113">
        <f>VLOOKUP(B804,'Общие показания'!A:H,8,0)</f>
        <v>0.21656622080633056</v>
      </c>
      <c r="S804" s="117">
        <f>VLOOKUP(B804,'Общие показания'!A:P,16,0)</f>
        <v>0</v>
      </c>
      <c r="T804" s="50">
        <f t="shared" si="423"/>
        <v>0</v>
      </c>
      <c r="U804" s="50">
        <f t="shared" si="424"/>
        <v>0</v>
      </c>
      <c r="V804" s="50">
        <f t="shared" si="425"/>
        <v>0</v>
      </c>
      <c r="W804" s="50">
        <f t="shared" si="426"/>
        <v>0.21656622080633056</v>
      </c>
      <c r="X804" s="50">
        <f t="shared" si="427"/>
        <v>0</v>
      </c>
      <c r="Y804" s="50"/>
      <c r="Z804" s="50"/>
      <c r="AA804" s="50"/>
      <c r="AB804" s="50"/>
      <c r="AC804" s="50"/>
      <c r="AD804" s="50">
        <f t="shared" si="428"/>
        <v>0</v>
      </c>
      <c r="AE804" s="50">
        <f t="shared" si="429"/>
        <v>0</v>
      </c>
      <c r="AF804" s="50">
        <f t="shared" si="430"/>
        <v>0</v>
      </c>
      <c r="AG804" s="50">
        <f t="shared" si="422"/>
        <v>0</v>
      </c>
      <c r="AI804" s="50">
        <f t="shared" si="431"/>
        <v>0</v>
      </c>
      <c r="AJ804" s="50">
        <f t="shared" si="432"/>
        <v>0</v>
      </c>
      <c r="AK804" s="50">
        <f t="shared" si="433"/>
        <v>0</v>
      </c>
      <c r="AL804" s="50">
        <f t="shared" si="434"/>
        <v>0.21524326914190603</v>
      </c>
      <c r="AR804" s="50">
        <f t="shared" si="435"/>
        <v>0.26544749775687354</v>
      </c>
      <c r="AS804" s="50">
        <f t="shared" si="436"/>
        <v>0.28544302082163692</v>
      </c>
      <c r="AT804" s="50">
        <f t="shared" si="437"/>
        <v>0.4112501795669814</v>
      </c>
      <c r="AV804" s="49">
        <f t="shared" si="438"/>
        <v>0</v>
      </c>
      <c r="AW804" s="49">
        <f t="shared" si="439"/>
        <v>0</v>
      </c>
      <c r="AX804" s="49">
        <f t="shared" si="440"/>
        <v>0</v>
      </c>
      <c r="AY804" s="49">
        <f t="shared" si="441"/>
        <v>1159.1321224374485</v>
      </c>
      <c r="AZ804" s="49">
        <f t="shared" si="442"/>
        <v>0</v>
      </c>
      <c r="BA804" s="49">
        <f t="shared" si="443"/>
        <v>0</v>
      </c>
      <c r="BB804" s="49">
        <f t="shared" si="444"/>
        <v>0</v>
      </c>
      <c r="BC804" s="49">
        <f t="shared" si="445"/>
        <v>0</v>
      </c>
      <c r="BD804" s="49">
        <f t="shared" si="446"/>
        <v>0</v>
      </c>
      <c r="BE804" s="49">
        <f t="shared" si="447"/>
        <v>712.55664507864105</v>
      </c>
      <c r="BF804" s="49">
        <f t="shared" si="448"/>
        <v>766.23182737276932</v>
      </c>
      <c r="BG804" s="49">
        <f t="shared" si="449"/>
        <v>1103.9435320224222</v>
      </c>
      <c r="BH804" s="73">
        <f t="shared" si="450"/>
        <v>3741.8641269112813</v>
      </c>
      <c r="BI804" s="49">
        <f>VLOOKUP(A804,'1_12'!B:Q,16,0)</f>
        <v>12369.509999999998</v>
      </c>
      <c r="BJ804" s="74">
        <f t="shared" si="451"/>
        <v>-8627.6458730887171</v>
      </c>
      <c r="BK804" s="50">
        <f t="shared" si="452"/>
        <v>3.6300786148274178E-3</v>
      </c>
    </row>
    <row r="805" spans="1:63" x14ac:dyDescent="0.3">
      <c r="A805" s="79" t="s">
        <v>2181</v>
      </c>
      <c r="B805" s="79" t="s">
        <v>2182</v>
      </c>
      <c r="C805" s="79">
        <f>VLOOKUP(B805,Площадь!D:E,2,0)</f>
        <v>31.7</v>
      </c>
      <c r="D805" s="97"/>
      <c r="E805">
        <v>31</v>
      </c>
      <c r="F805">
        <v>28</v>
      </c>
      <c r="G805">
        <v>31</v>
      </c>
      <c r="H805">
        <v>30</v>
      </c>
      <c r="I805">
        <v>31</v>
      </c>
      <c r="J805">
        <v>30</v>
      </c>
      <c r="K805">
        <v>31</v>
      </c>
      <c r="L805">
        <v>31</v>
      </c>
      <c r="M805">
        <v>30</v>
      </c>
      <c r="N805">
        <v>31</v>
      </c>
      <c r="O805">
        <v>30</v>
      </c>
      <c r="P805">
        <v>31</v>
      </c>
      <c r="Q805">
        <f t="shared" si="455"/>
        <v>365</v>
      </c>
      <c r="R805" s="113">
        <f>VLOOKUP(B805,'Общие показания'!A:H,8,0)</f>
        <v>0.214</v>
      </c>
      <c r="S805" s="117">
        <f>VLOOKUP(B805,'Общие показания'!A:P,16,0)</f>
        <v>1.9419999999999993</v>
      </c>
      <c r="T805" s="50">
        <f t="shared" si="423"/>
        <v>0</v>
      </c>
      <c r="U805" s="50">
        <f t="shared" si="424"/>
        <v>0</v>
      </c>
      <c r="V805" s="50">
        <f t="shared" si="425"/>
        <v>0</v>
      </c>
      <c r="W805" s="50">
        <f t="shared" si="426"/>
        <v>0.214</v>
      </c>
      <c r="X805" s="50">
        <f t="shared" si="427"/>
        <v>0</v>
      </c>
      <c r="Y805" s="50"/>
      <c r="Z805" s="50"/>
      <c r="AA805" s="50"/>
      <c r="AB805" s="50"/>
      <c r="AC805" s="50"/>
      <c r="AD805" s="50">
        <f t="shared" si="428"/>
        <v>0.7452899555720166</v>
      </c>
      <c r="AE805" s="50">
        <f t="shared" si="429"/>
        <v>0.52080012638735962</v>
      </c>
      <c r="AF805" s="50">
        <f t="shared" si="430"/>
        <v>0.67590991804062295</v>
      </c>
      <c r="AG805" s="50">
        <f t="shared" si="422"/>
        <v>0</v>
      </c>
      <c r="AI805" s="50">
        <f t="shared" si="431"/>
        <v>0</v>
      </c>
      <c r="AJ805" s="50">
        <f t="shared" si="432"/>
        <v>0</v>
      </c>
      <c r="AK805" s="50">
        <f t="shared" si="433"/>
        <v>0</v>
      </c>
      <c r="AL805" s="50">
        <f t="shared" si="434"/>
        <v>0.21322536349370066</v>
      </c>
      <c r="AR805" s="50">
        <f t="shared" si="435"/>
        <v>0.26295892746540284</v>
      </c>
      <c r="AS805" s="50">
        <f t="shared" si="436"/>
        <v>0.28276699250143406</v>
      </c>
      <c r="AT805" s="50">
        <f t="shared" si="437"/>
        <v>0.40739470913354092</v>
      </c>
      <c r="AV805" s="49">
        <f t="shared" si="438"/>
        <v>0</v>
      </c>
      <c r="AW805" s="49">
        <f t="shared" si="439"/>
        <v>0</v>
      </c>
      <c r="AX805" s="49">
        <f t="shared" si="440"/>
        <v>0</v>
      </c>
      <c r="AY805" s="49">
        <f t="shared" si="441"/>
        <v>1146.8266767479504</v>
      </c>
      <c r="AZ805" s="49">
        <f t="shared" si="442"/>
        <v>0</v>
      </c>
      <c r="BA805" s="49">
        <f t="shared" si="443"/>
        <v>0</v>
      </c>
      <c r="BB805" s="49">
        <f t="shared" si="444"/>
        <v>0</v>
      </c>
      <c r="BC805" s="49">
        <f t="shared" si="445"/>
        <v>0</v>
      </c>
      <c r="BD805" s="49">
        <f t="shared" si="446"/>
        <v>0</v>
      </c>
      <c r="BE805" s="49">
        <f t="shared" si="447"/>
        <v>2706.5029716703275</v>
      </c>
      <c r="BF805" s="49">
        <f t="shared" si="448"/>
        <v>2157.063431260322</v>
      </c>
      <c r="BG805" s="49">
        <f t="shared" si="449"/>
        <v>2907.9796090012383</v>
      </c>
      <c r="BH805" s="73">
        <f t="shared" si="450"/>
        <v>8918.3726886798377</v>
      </c>
      <c r="BI805" s="49">
        <f>VLOOKUP(A805,'1_12'!B:Q,16,0)</f>
        <v>12253.59</v>
      </c>
      <c r="BJ805" s="74">
        <f t="shared" si="451"/>
        <v>-3335.2173113201625</v>
      </c>
      <c r="BK805" s="50">
        <f t="shared" si="452"/>
        <v>8.7338222728550949E-3</v>
      </c>
    </row>
    <row r="806" spans="1:63" x14ac:dyDescent="0.3">
      <c r="A806" s="79" t="s">
        <v>910</v>
      </c>
      <c r="B806" s="79" t="s">
        <v>911</v>
      </c>
      <c r="C806" s="79">
        <f>VLOOKUP(B806,Площадь!D:E,2,0)</f>
        <v>39.1</v>
      </c>
      <c r="D806" s="97"/>
      <c r="E806">
        <v>31</v>
      </c>
      <c r="F806">
        <v>28</v>
      </c>
      <c r="G806">
        <v>31</v>
      </c>
      <c r="H806">
        <v>30</v>
      </c>
      <c r="I806">
        <v>31</v>
      </c>
      <c r="J806">
        <v>30</v>
      </c>
      <c r="K806">
        <v>31</v>
      </c>
      <c r="L806">
        <v>31</v>
      </c>
      <c r="M806">
        <v>30</v>
      </c>
      <c r="N806">
        <v>31</v>
      </c>
      <c r="O806">
        <v>30</v>
      </c>
      <c r="P806">
        <v>31</v>
      </c>
      <c r="Q806">
        <f t="shared" si="455"/>
        <v>365</v>
      </c>
      <c r="R806" s="113">
        <f>VLOOKUP(B806,'Общие показания'!A:H,8,0)</f>
        <v>0.26461685104773519</v>
      </c>
      <c r="S806" s="117">
        <f>VLOOKUP(B806,'Общие показания'!A:P,16,0)</f>
        <v>0</v>
      </c>
      <c r="T806" s="50">
        <f t="shared" si="423"/>
        <v>0</v>
      </c>
      <c r="U806" s="50">
        <f t="shared" si="424"/>
        <v>0</v>
      </c>
      <c r="V806" s="50">
        <f t="shared" si="425"/>
        <v>0</v>
      </c>
      <c r="W806" s="50">
        <f t="shared" si="426"/>
        <v>0.26461685104773519</v>
      </c>
      <c r="X806" s="50">
        <f t="shared" si="427"/>
        <v>0</v>
      </c>
      <c r="Y806" s="50"/>
      <c r="Z806" s="50"/>
      <c r="AA806" s="50"/>
      <c r="AB806" s="50"/>
      <c r="AC806" s="50"/>
      <c r="AD806" s="50">
        <f t="shared" si="428"/>
        <v>0</v>
      </c>
      <c r="AE806" s="50">
        <f t="shared" si="429"/>
        <v>0</v>
      </c>
      <c r="AF806" s="50">
        <f t="shared" si="430"/>
        <v>0</v>
      </c>
      <c r="AG806" s="50">
        <f t="shared" si="422"/>
        <v>0</v>
      </c>
      <c r="AI806" s="50">
        <f t="shared" si="431"/>
        <v>0</v>
      </c>
      <c r="AJ806" s="50">
        <f t="shared" si="432"/>
        <v>0</v>
      </c>
      <c r="AK806" s="50">
        <f t="shared" si="433"/>
        <v>0</v>
      </c>
      <c r="AL806" s="50">
        <f t="shared" si="434"/>
        <v>0.26300036948276645</v>
      </c>
      <c r="AR806" s="50">
        <f t="shared" si="435"/>
        <v>0.32434366132167985</v>
      </c>
      <c r="AS806" s="50">
        <f t="shared" si="436"/>
        <v>0.34877569106643763</v>
      </c>
      <c r="AT806" s="50">
        <f t="shared" si="437"/>
        <v>0.50249631315840537</v>
      </c>
      <c r="AV806" s="49">
        <f t="shared" si="438"/>
        <v>0</v>
      </c>
      <c r="AW806" s="49">
        <f t="shared" si="439"/>
        <v>0</v>
      </c>
      <c r="AX806" s="49">
        <f t="shared" si="440"/>
        <v>0</v>
      </c>
      <c r="AY806" s="49">
        <f t="shared" si="441"/>
        <v>1416.3145621032575</v>
      </c>
      <c r="AZ806" s="49">
        <f t="shared" si="442"/>
        <v>0</v>
      </c>
      <c r="BA806" s="49">
        <f t="shared" si="443"/>
        <v>0</v>
      </c>
      <c r="BB806" s="49">
        <f t="shared" si="444"/>
        <v>0</v>
      </c>
      <c r="BC806" s="49">
        <f t="shared" si="445"/>
        <v>0</v>
      </c>
      <c r="BD806" s="49">
        <f t="shared" si="446"/>
        <v>0</v>
      </c>
      <c r="BE806" s="49">
        <f t="shared" si="447"/>
        <v>870.65515070546462</v>
      </c>
      <c r="BF806" s="49">
        <f t="shared" si="448"/>
        <v>936.23951407110258</v>
      </c>
      <c r="BG806" s="49">
        <f t="shared" si="449"/>
        <v>1348.881003189897</v>
      </c>
      <c r="BH806" s="73">
        <f t="shared" si="450"/>
        <v>4572.0902300697217</v>
      </c>
      <c r="BI806" s="49">
        <f>VLOOKUP(A806,'1_12'!B:Q,16,0)</f>
        <v>15114.06</v>
      </c>
      <c r="BJ806" s="74">
        <f t="shared" si="451"/>
        <v>-10541.969769930278</v>
      </c>
      <c r="BK806" s="50">
        <f t="shared" si="452"/>
        <v>3.6300786148274178E-3</v>
      </c>
    </row>
    <row r="807" spans="1:63" x14ac:dyDescent="0.3">
      <c r="A807" s="79" t="s">
        <v>1131</v>
      </c>
      <c r="B807" s="79" t="s">
        <v>1132</v>
      </c>
      <c r="C807" s="79">
        <f>VLOOKUP(B807,Площадь!D:E,2,0)</f>
        <v>61.7</v>
      </c>
      <c r="D807" s="97"/>
      <c r="E807">
        <v>31</v>
      </c>
      <c r="F807">
        <v>28</v>
      </c>
      <c r="G807">
        <v>31</v>
      </c>
      <c r="H807">
        <v>30</v>
      </c>
      <c r="I807">
        <v>31</v>
      </c>
      <c r="J807">
        <v>30</v>
      </c>
      <c r="K807">
        <v>31</v>
      </c>
      <c r="L807">
        <v>31</v>
      </c>
      <c r="M807">
        <v>30</v>
      </c>
      <c r="N807">
        <v>31</v>
      </c>
      <c r="O807">
        <v>30</v>
      </c>
      <c r="P807">
        <v>31</v>
      </c>
      <c r="Q807">
        <f t="shared" si="455"/>
        <v>365</v>
      </c>
      <c r="R807" s="113">
        <f>VLOOKUP(B807,'Общие показания'!A:H,8,0)</f>
        <v>0.41756674449220615</v>
      </c>
      <c r="S807" s="117">
        <f>VLOOKUP(B807,'Общие показания'!A:P,16,0)</f>
        <v>0</v>
      </c>
      <c r="T807" s="50">
        <f t="shared" si="423"/>
        <v>0</v>
      </c>
      <c r="U807" s="50">
        <f t="shared" si="424"/>
        <v>0</v>
      </c>
      <c r="V807" s="50">
        <f t="shared" si="425"/>
        <v>0</v>
      </c>
      <c r="W807" s="50">
        <f t="shared" si="426"/>
        <v>0.41756674449220615</v>
      </c>
      <c r="X807" s="50">
        <f t="shared" si="427"/>
        <v>0</v>
      </c>
      <c r="Y807" s="50"/>
      <c r="Z807" s="50"/>
      <c r="AA807" s="50"/>
      <c r="AB807" s="50"/>
      <c r="AC807" s="50"/>
      <c r="AD807" s="50">
        <f t="shared" si="428"/>
        <v>0</v>
      </c>
      <c r="AE807" s="50">
        <f t="shared" si="429"/>
        <v>0</v>
      </c>
      <c r="AF807" s="50">
        <f t="shared" si="430"/>
        <v>0</v>
      </c>
      <c r="AG807" s="50">
        <f t="shared" si="422"/>
        <v>0</v>
      </c>
      <c r="AI807" s="50">
        <f t="shared" si="431"/>
        <v>0</v>
      </c>
      <c r="AJ807" s="50">
        <f t="shared" si="432"/>
        <v>0</v>
      </c>
      <c r="AK807" s="50">
        <f t="shared" si="433"/>
        <v>0</v>
      </c>
      <c r="AL807" s="50">
        <f t="shared" si="434"/>
        <v>0.41501592831423756</v>
      </c>
      <c r="AR807" s="50">
        <f t="shared" si="435"/>
        <v>0.51181595661247181</v>
      </c>
      <c r="AS807" s="50">
        <f t="shared" si="436"/>
        <v>0.55036982452171868</v>
      </c>
      <c r="AT807" s="50">
        <f t="shared" si="437"/>
        <v>0.79294175247758603</v>
      </c>
      <c r="AV807" s="49">
        <f t="shared" si="438"/>
        <v>0</v>
      </c>
      <c r="AW807" s="49">
        <f t="shared" si="439"/>
        <v>0</v>
      </c>
      <c r="AX807" s="49">
        <f t="shared" si="440"/>
        <v>0</v>
      </c>
      <c r="AY807" s="49">
        <f t="shared" si="441"/>
        <v>2234.9516235747055</v>
      </c>
      <c r="AZ807" s="49">
        <f t="shared" si="442"/>
        <v>0</v>
      </c>
      <c r="BA807" s="49">
        <f t="shared" si="443"/>
        <v>0</v>
      </c>
      <c r="BB807" s="49">
        <f t="shared" si="444"/>
        <v>0</v>
      </c>
      <c r="BC807" s="49">
        <f t="shared" si="445"/>
        <v>0</v>
      </c>
      <c r="BD807" s="49">
        <f t="shared" si="446"/>
        <v>0</v>
      </c>
      <c r="BE807" s="49">
        <f t="shared" si="447"/>
        <v>1373.898281292255</v>
      </c>
      <c r="BF807" s="49">
        <f t="shared" si="448"/>
        <v>1477.3907421531208</v>
      </c>
      <c r="BG807" s="49">
        <f t="shared" si="449"/>
        <v>2128.5411226807328</v>
      </c>
      <c r="BH807" s="73">
        <f t="shared" si="450"/>
        <v>7214.781769700814</v>
      </c>
      <c r="BI807" s="49">
        <f>VLOOKUP(A807,'1_12'!B:Q,16,0)</f>
        <v>23850</v>
      </c>
      <c r="BJ807" s="74">
        <f t="shared" si="451"/>
        <v>-16635.218230299186</v>
      </c>
      <c r="BK807" s="50">
        <f t="shared" si="452"/>
        <v>3.6300786148274178E-3</v>
      </c>
    </row>
    <row r="808" spans="1:63" x14ac:dyDescent="0.3">
      <c r="A808" s="79" t="s">
        <v>1010</v>
      </c>
      <c r="B808" s="79" t="s">
        <v>1011</v>
      </c>
      <c r="C808" s="79">
        <f>VLOOKUP(B808,Площадь!D:E,2,0)</f>
        <v>32.5</v>
      </c>
      <c r="D808" s="97"/>
      <c r="E808">
        <v>31</v>
      </c>
      <c r="F808">
        <v>28</v>
      </c>
      <c r="G808">
        <v>31</v>
      </c>
      <c r="H808">
        <v>30</v>
      </c>
      <c r="I808">
        <v>31</v>
      </c>
      <c r="J808">
        <v>30</v>
      </c>
      <c r="K808">
        <v>31</v>
      </c>
      <c r="L808">
        <v>31</v>
      </c>
      <c r="M808">
        <v>30</v>
      </c>
      <c r="N808">
        <v>31</v>
      </c>
      <c r="O808">
        <v>30</v>
      </c>
      <c r="P808">
        <v>31</v>
      </c>
      <c r="Q808">
        <f t="shared" si="455"/>
        <v>365</v>
      </c>
      <c r="R808" s="113">
        <f>VLOOKUP(B808,'Общие показания'!A:H,8,0)</f>
        <v>0.21995006800642947</v>
      </c>
      <c r="S808" s="117">
        <f>VLOOKUP(B808,'Общие показания'!A:P,16,0)</f>
        <v>0</v>
      </c>
      <c r="T808" s="50">
        <f t="shared" si="423"/>
        <v>0</v>
      </c>
      <c r="U808" s="50">
        <f t="shared" si="424"/>
        <v>0</v>
      </c>
      <c r="V808" s="50">
        <f t="shared" si="425"/>
        <v>0</v>
      </c>
      <c r="W808" s="50">
        <f t="shared" si="426"/>
        <v>0.21995006800642947</v>
      </c>
      <c r="X808" s="50">
        <f t="shared" si="427"/>
        <v>0</v>
      </c>
      <c r="Y808" s="50"/>
      <c r="Z808" s="50"/>
      <c r="AA808" s="50"/>
      <c r="AB808" s="50"/>
      <c r="AC808" s="50"/>
      <c r="AD808" s="50">
        <f t="shared" si="428"/>
        <v>0</v>
      </c>
      <c r="AE808" s="50">
        <f t="shared" si="429"/>
        <v>0</v>
      </c>
      <c r="AF808" s="50">
        <f t="shared" si="430"/>
        <v>0</v>
      </c>
      <c r="AG808" s="50">
        <f t="shared" si="422"/>
        <v>0</v>
      </c>
      <c r="AI808" s="50">
        <f t="shared" si="431"/>
        <v>0</v>
      </c>
      <c r="AJ808" s="50">
        <f t="shared" si="432"/>
        <v>0</v>
      </c>
      <c r="AK808" s="50">
        <f t="shared" si="433"/>
        <v>0</v>
      </c>
      <c r="AL808" s="50">
        <f t="shared" si="434"/>
        <v>0.21860644522224831</v>
      </c>
      <c r="AR808" s="50">
        <f t="shared" si="435"/>
        <v>0.2695951149093247</v>
      </c>
      <c r="AS808" s="50">
        <f t="shared" si="436"/>
        <v>0.28990306802197502</v>
      </c>
      <c r="AT808" s="50">
        <f t="shared" si="437"/>
        <v>0.41767596362271547</v>
      </c>
      <c r="AV808" s="49">
        <f t="shared" si="438"/>
        <v>0</v>
      </c>
      <c r="AW808" s="49">
        <f t="shared" si="439"/>
        <v>0</v>
      </c>
      <c r="AX808" s="49">
        <f t="shared" si="440"/>
        <v>0</v>
      </c>
      <c r="AY808" s="49">
        <f t="shared" si="441"/>
        <v>1177.2435618505335</v>
      </c>
      <c r="AZ808" s="49">
        <f t="shared" si="442"/>
        <v>0</v>
      </c>
      <c r="BA808" s="49">
        <f t="shared" si="443"/>
        <v>0</v>
      </c>
      <c r="BB808" s="49">
        <f t="shared" si="444"/>
        <v>0</v>
      </c>
      <c r="BC808" s="49">
        <f t="shared" si="445"/>
        <v>0</v>
      </c>
      <c r="BD808" s="49">
        <f t="shared" si="446"/>
        <v>0</v>
      </c>
      <c r="BE808" s="49">
        <f t="shared" si="447"/>
        <v>723.69034265799485</v>
      </c>
      <c r="BF808" s="49">
        <f t="shared" si="448"/>
        <v>778.20419967546889</v>
      </c>
      <c r="BG808" s="49">
        <f t="shared" si="449"/>
        <v>1121.1926497102725</v>
      </c>
      <c r="BH808" s="73">
        <f t="shared" si="450"/>
        <v>3800.3307538942699</v>
      </c>
      <c r="BI808" s="49">
        <f>VLOOKUP(A808,'1_12'!B:Q,16,0)</f>
        <v>12562.829999999998</v>
      </c>
      <c r="BJ808" s="74">
        <f t="shared" si="451"/>
        <v>-8762.4992461057282</v>
      </c>
      <c r="BK808" s="50">
        <f t="shared" si="452"/>
        <v>3.6300786148274174E-3</v>
      </c>
    </row>
    <row r="809" spans="1:63" x14ac:dyDescent="0.3">
      <c r="A809" s="79" t="s">
        <v>2138</v>
      </c>
      <c r="B809" s="79" t="s">
        <v>2139</v>
      </c>
      <c r="C809" s="79">
        <f>VLOOKUP(B809,Площадь!D:E,2,0)</f>
        <v>33.6</v>
      </c>
      <c r="D809" s="97"/>
      <c r="E809">
        <v>31</v>
      </c>
      <c r="F809">
        <v>28</v>
      </c>
      <c r="G809">
        <v>31</v>
      </c>
      <c r="H809">
        <v>30</v>
      </c>
      <c r="I809">
        <v>31</v>
      </c>
      <c r="J809">
        <v>1</v>
      </c>
      <c r="Q809">
        <f t="shared" si="455"/>
        <v>152</v>
      </c>
      <c r="R809" s="113">
        <f>VLOOKUP(B809,'Общие показания'!A:H,8,0)</f>
        <v>0.2273945318466471</v>
      </c>
      <c r="S809" s="117"/>
      <c r="T809" s="50">
        <f t="shared" si="423"/>
        <v>0</v>
      </c>
      <c r="U809" s="50">
        <f t="shared" si="424"/>
        <v>0</v>
      </c>
      <c r="V809" s="50">
        <f t="shared" si="425"/>
        <v>0</v>
      </c>
      <c r="W809" s="50">
        <f t="shared" si="426"/>
        <v>0.2273945318466471</v>
      </c>
      <c r="X809" s="50">
        <f t="shared" si="427"/>
        <v>0</v>
      </c>
      <c r="Y809" s="50"/>
      <c r="Z809" s="50"/>
      <c r="AA809" s="50"/>
      <c r="AB809" s="50"/>
      <c r="AC809" s="50"/>
      <c r="AD809" s="50">
        <f t="shared" si="428"/>
        <v>0</v>
      </c>
      <c r="AE809" s="50">
        <f t="shared" si="429"/>
        <v>0</v>
      </c>
      <c r="AF809" s="50">
        <f t="shared" si="430"/>
        <v>0</v>
      </c>
      <c r="AG809" s="50">
        <f t="shared" si="422"/>
        <v>0</v>
      </c>
      <c r="AI809" s="50">
        <f t="shared" si="431"/>
        <v>0</v>
      </c>
      <c r="AJ809" s="50">
        <f t="shared" si="432"/>
        <v>0</v>
      </c>
      <c r="AK809" s="50">
        <f t="shared" si="433"/>
        <v>0</v>
      </c>
      <c r="AL809" s="50">
        <f t="shared" si="434"/>
        <v>0.22600543259900133</v>
      </c>
      <c r="AR809" s="50">
        <f t="shared" si="435"/>
        <v>0</v>
      </c>
      <c r="AS809" s="50">
        <f t="shared" si="436"/>
        <v>0</v>
      </c>
      <c r="AT809" s="50">
        <f t="shared" si="437"/>
        <v>0</v>
      </c>
      <c r="AV809" s="49">
        <f t="shared" si="438"/>
        <v>0</v>
      </c>
      <c r="AW809" s="49">
        <f t="shared" si="439"/>
        <v>0</v>
      </c>
      <c r="AX809" s="49">
        <f t="shared" si="440"/>
        <v>0</v>
      </c>
      <c r="AY809" s="49">
        <f t="shared" si="441"/>
        <v>1217.088728559321</v>
      </c>
      <c r="AZ809" s="49">
        <f t="shared" si="442"/>
        <v>0</v>
      </c>
      <c r="BA809" s="49">
        <f t="shared" si="443"/>
        <v>0</v>
      </c>
      <c r="BB809" s="49">
        <f t="shared" si="444"/>
        <v>0</v>
      </c>
      <c r="BC809" s="49">
        <f t="shared" si="445"/>
        <v>0</v>
      </c>
      <c r="BD809" s="49">
        <f t="shared" si="446"/>
        <v>0</v>
      </c>
      <c r="BE809" s="49">
        <f t="shared" si="447"/>
        <v>0</v>
      </c>
      <c r="BF809" s="49">
        <f t="shared" si="448"/>
        <v>0</v>
      </c>
      <c r="BG809" s="49">
        <f t="shared" si="449"/>
        <v>0</v>
      </c>
      <c r="BH809" s="73">
        <f t="shared" si="450"/>
        <v>1217.088728559321</v>
      </c>
      <c r="BI809" s="49">
        <f>VLOOKUP(A809,'1_12'!B:Q,16,0)</f>
        <v>2934.27</v>
      </c>
      <c r="BJ809" s="74">
        <f t="shared" si="451"/>
        <v>-1717.181271440679</v>
      </c>
      <c r="BK809" s="50">
        <f t="shared" si="452"/>
        <v>1.1245038800735329E-3</v>
      </c>
    </row>
    <row r="810" spans="1:63" x14ac:dyDescent="0.3">
      <c r="A810" s="79" t="s">
        <v>2744</v>
      </c>
      <c r="B810" s="79" t="s">
        <v>2139</v>
      </c>
      <c r="C810" s="79">
        <f>VLOOKUP(B810,Площадь!D:E,2,0)</f>
        <v>33.6</v>
      </c>
      <c r="D810" s="97">
        <f>VLOOKUP(A810,'[1]3+паркинг2023'!$A:$E,5,0)</f>
        <v>45079</v>
      </c>
      <c r="J810">
        <f>30-J809</f>
        <v>29</v>
      </c>
      <c r="K810">
        <v>31</v>
      </c>
      <c r="L810">
        <v>31</v>
      </c>
      <c r="M810">
        <v>30</v>
      </c>
      <c r="N810">
        <v>31</v>
      </c>
      <c r="O810">
        <v>30</v>
      </c>
      <c r="P810">
        <v>31</v>
      </c>
      <c r="Q810">
        <f t="shared" si="455"/>
        <v>213</v>
      </c>
      <c r="R810" s="113"/>
      <c r="S810" s="117">
        <f>VLOOKUP(B810,'Общие показания'!A:P,16,0)</f>
        <v>1.2856054681533537</v>
      </c>
      <c r="T810" s="50">
        <f t="shared" si="423"/>
        <v>0</v>
      </c>
      <c r="U810" s="50">
        <f t="shared" si="424"/>
        <v>0</v>
      </c>
      <c r="V810" s="50">
        <f t="shared" si="425"/>
        <v>0</v>
      </c>
      <c r="W810" s="50">
        <f t="shared" si="426"/>
        <v>0</v>
      </c>
      <c r="X810" s="50">
        <f t="shared" si="427"/>
        <v>0</v>
      </c>
      <c r="Y810" s="50"/>
      <c r="Z810" s="50"/>
      <c r="AA810" s="50"/>
      <c r="AB810" s="50"/>
      <c r="AC810" s="50"/>
      <c r="AD810" s="50">
        <f t="shared" si="428"/>
        <v>0.49338251402840116</v>
      </c>
      <c r="AE810" s="50">
        <f t="shared" si="429"/>
        <v>0.34477007739369075</v>
      </c>
      <c r="AF810" s="50">
        <f t="shared" si="430"/>
        <v>0.44745287673126177</v>
      </c>
      <c r="AG810" s="50">
        <f t="shared" si="422"/>
        <v>0</v>
      </c>
      <c r="AI810" s="50">
        <f t="shared" si="431"/>
        <v>0</v>
      </c>
      <c r="AJ810" s="50">
        <f t="shared" si="432"/>
        <v>0</v>
      </c>
      <c r="AK810" s="50">
        <f t="shared" si="433"/>
        <v>0</v>
      </c>
      <c r="AL810" s="50">
        <f t="shared" si="434"/>
        <v>0</v>
      </c>
      <c r="AR810" s="50">
        <f t="shared" si="435"/>
        <v>0.2787198726447172</v>
      </c>
      <c r="AS810" s="50">
        <f t="shared" si="436"/>
        <v>0.29971517186271879</v>
      </c>
      <c r="AT810" s="50">
        <f t="shared" si="437"/>
        <v>0.4318126885453305</v>
      </c>
      <c r="AV810" s="49">
        <f t="shared" si="438"/>
        <v>0</v>
      </c>
      <c r="AW810" s="49">
        <f t="shared" si="439"/>
        <v>0</v>
      </c>
      <c r="AX810" s="49">
        <f t="shared" si="440"/>
        <v>0</v>
      </c>
      <c r="AY810" s="49">
        <f t="shared" si="441"/>
        <v>0</v>
      </c>
      <c r="AZ810" s="49">
        <f t="shared" si="442"/>
        <v>0</v>
      </c>
      <c r="BA810" s="49">
        <f t="shared" si="443"/>
        <v>0</v>
      </c>
      <c r="BB810" s="49">
        <f t="shared" si="444"/>
        <v>0</v>
      </c>
      <c r="BC810" s="49">
        <f t="shared" si="445"/>
        <v>0</v>
      </c>
      <c r="BD810" s="49">
        <f t="shared" si="446"/>
        <v>0</v>
      </c>
      <c r="BE810" s="49">
        <f t="shared" si="447"/>
        <v>2072.6007626898522</v>
      </c>
      <c r="BF810" s="49">
        <f t="shared" si="448"/>
        <v>1730.0304236939355</v>
      </c>
      <c r="BG810" s="49">
        <f t="shared" si="449"/>
        <v>2360.2653128058732</v>
      </c>
      <c r="BH810" s="73">
        <f t="shared" si="450"/>
        <v>6162.896499189661</v>
      </c>
      <c r="BI810" s="49">
        <f>VLOOKUP(A810,'1_12'!B:Q,16,0)</f>
        <v>10053.719999999999</v>
      </c>
      <c r="BJ810" s="74">
        <f t="shared" si="451"/>
        <v>-3890.8235008103384</v>
      </c>
      <c r="BK810" s="50">
        <f t="shared" si="452"/>
        <v>5.6940803601342269E-3</v>
      </c>
    </row>
    <row r="811" spans="1:63" x14ac:dyDescent="0.3">
      <c r="A811" s="79" t="s">
        <v>2599</v>
      </c>
      <c r="B811" s="79" t="s">
        <v>205</v>
      </c>
      <c r="C811" s="79">
        <f>VLOOKUP(B811,Площадь!D:E,2,0)</f>
        <v>72.599999999999994</v>
      </c>
      <c r="D811" s="97"/>
      <c r="E811">
        <v>31</v>
      </c>
      <c r="F811">
        <v>28</v>
      </c>
      <c r="G811">
        <v>31</v>
      </c>
      <c r="H811">
        <v>30</v>
      </c>
      <c r="I811">
        <v>31</v>
      </c>
      <c r="J811">
        <v>30</v>
      </c>
      <c r="K811">
        <v>31</v>
      </c>
      <c r="L811">
        <v>31</v>
      </c>
      <c r="M811">
        <v>30</v>
      </c>
      <c r="N811">
        <v>31</v>
      </c>
      <c r="O811">
        <v>30</v>
      </c>
      <c r="P811">
        <v>31</v>
      </c>
      <c r="Q811">
        <f t="shared" ref="Q811:Q814" si="456">SUM(E811:P811)</f>
        <v>365</v>
      </c>
      <c r="R811" s="113">
        <f>VLOOKUP(B811,'Общие показания'!A:H,8,0)</f>
        <v>0</v>
      </c>
      <c r="S811" s="117">
        <f>VLOOKUP(B811,'Общие показания'!A:P,16,0)</f>
        <v>3.8309999999999995</v>
      </c>
      <c r="T811" s="50">
        <f t="shared" si="423"/>
        <v>0</v>
      </c>
      <c r="U811" s="50">
        <f t="shared" si="424"/>
        <v>0</v>
      </c>
      <c r="V811" s="50">
        <f t="shared" si="425"/>
        <v>0</v>
      </c>
      <c r="W811" s="50">
        <f t="shared" si="426"/>
        <v>0</v>
      </c>
      <c r="X811" s="50">
        <f t="shared" si="427"/>
        <v>0</v>
      </c>
      <c r="Y811" s="50"/>
      <c r="Z811" s="50"/>
      <c r="AA811" s="50"/>
      <c r="AB811" s="50"/>
      <c r="AC811" s="50"/>
      <c r="AD811" s="50">
        <f t="shared" si="428"/>
        <v>1.4702398660125626</v>
      </c>
      <c r="AE811" s="50">
        <f t="shared" si="429"/>
        <v>1.0273868610658987</v>
      </c>
      <c r="AF811" s="50">
        <f t="shared" si="430"/>
        <v>1.3333732729215382</v>
      </c>
      <c r="AG811" s="50">
        <f t="shared" si="422"/>
        <v>0</v>
      </c>
      <c r="AI811" s="50">
        <f t="shared" si="431"/>
        <v>0</v>
      </c>
      <c r="AJ811" s="50">
        <f t="shared" si="432"/>
        <v>0</v>
      </c>
      <c r="AK811" s="50">
        <f t="shared" si="433"/>
        <v>0</v>
      </c>
      <c r="AL811" s="50">
        <f t="shared" si="434"/>
        <v>0.48833316686569922</v>
      </c>
      <c r="AR811" s="50">
        <f t="shared" si="435"/>
        <v>0.60223401053590675</v>
      </c>
      <c r="AS811" s="50">
        <f t="shared" si="436"/>
        <v>0.64759885348908874</v>
      </c>
      <c r="AT811" s="50">
        <f t="shared" si="437"/>
        <v>0.93302384489258894</v>
      </c>
      <c r="AV811" s="49">
        <f t="shared" si="438"/>
        <v>0</v>
      </c>
      <c r="AW811" s="49">
        <f t="shared" si="439"/>
        <v>0</v>
      </c>
      <c r="AX811" s="49">
        <f t="shared" si="440"/>
        <v>0</v>
      </c>
      <c r="AY811" s="49">
        <f t="shared" si="441"/>
        <v>1310.8620198076085</v>
      </c>
      <c r="AZ811" s="49">
        <f t="shared" si="442"/>
        <v>0</v>
      </c>
      <c r="BA811" s="49">
        <f t="shared" si="443"/>
        <v>0</v>
      </c>
      <c r="BB811" s="49">
        <f t="shared" si="444"/>
        <v>0</v>
      </c>
      <c r="BC811" s="49">
        <f t="shared" si="445"/>
        <v>0</v>
      </c>
      <c r="BD811" s="49">
        <f t="shared" si="446"/>
        <v>0</v>
      </c>
      <c r="BE811" s="49">
        <f t="shared" si="447"/>
        <v>5563.2659752516493</v>
      </c>
      <c r="BF811" s="49">
        <f t="shared" si="448"/>
        <v>4496.2646527228262</v>
      </c>
      <c r="BG811" s="49">
        <f t="shared" si="449"/>
        <v>6083.82576717553</v>
      </c>
      <c r="BH811" s="73">
        <f t="shared" si="450"/>
        <v>17454.218414957613</v>
      </c>
      <c r="BI811" s="49">
        <f>VLOOKUP(A811,'1_12'!B:Q,16,0)</f>
        <v>28063.350000000006</v>
      </c>
      <c r="BJ811" s="74">
        <f t="shared" si="451"/>
        <v>-10609.131585042393</v>
      </c>
      <c r="BK811" s="50">
        <f t="shared" si="452"/>
        <v>7.4634870015877902E-3</v>
      </c>
    </row>
    <row r="812" spans="1:63" x14ac:dyDescent="0.3">
      <c r="A812" s="79" t="s">
        <v>1012</v>
      </c>
      <c r="B812" s="79" t="s">
        <v>1013</v>
      </c>
      <c r="C812" s="79">
        <f>VLOOKUP(B812,Площадь!D:E,2,0)</f>
        <v>60.6</v>
      </c>
      <c r="D812" s="97"/>
      <c r="E812">
        <v>31</v>
      </c>
      <c r="F812">
        <v>28</v>
      </c>
      <c r="G812">
        <v>31</v>
      </c>
      <c r="H812">
        <v>30</v>
      </c>
      <c r="I812">
        <v>31</v>
      </c>
      <c r="J812">
        <v>30</v>
      </c>
      <c r="K812">
        <v>31</v>
      </c>
      <c r="L812">
        <v>31</v>
      </c>
      <c r="M812">
        <v>30</v>
      </c>
      <c r="N812">
        <v>31</v>
      </c>
      <c r="O812">
        <v>30</v>
      </c>
      <c r="P812">
        <v>31</v>
      </c>
      <c r="Q812">
        <f t="shared" si="456"/>
        <v>365</v>
      </c>
      <c r="R812" s="113">
        <f>VLOOKUP(B812,'Общие показания'!A:H,8,0)</f>
        <v>0.11600000000000001</v>
      </c>
      <c r="S812" s="117">
        <f>VLOOKUP(B812,'Общие показания'!A:P,16,0)</f>
        <v>1.1310000000000002</v>
      </c>
      <c r="T812" s="50">
        <f t="shared" si="423"/>
        <v>0</v>
      </c>
      <c r="U812" s="50">
        <f t="shared" si="424"/>
        <v>0</v>
      </c>
      <c r="V812" s="50">
        <f t="shared" si="425"/>
        <v>0</v>
      </c>
      <c r="W812" s="50">
        <f t="shared" si="426"/>
        <v>0.11600000000000001</v>
      </c>
      <c r="X812" s="50">
        <f t="shared" si="427"/>
        <v>0</v>
      </c>
      <c r="Y812" s="50"/>
      <c r="Z812" s="50"/>
      <c r="AA812" s="50"/>
      <c r="AB812" s="50"/>
      <c r="AC812" s="50"/>
      <c r="AD812" s="50">
        <f t="shared" si="428"/>
        <v>0.43404888761686472</v>
      </c>
      <c r="AE812" s="50">
        <f t="shared" si="429"/>
        <v>0.30330841552219567</v>
      </c>
      <c r="AF812" s="50">
        <f t="shared" si="430"/>
        <v>0.39364269686093972</v>
      </c>
      <c r="AG812" s="50">
        <f t="shared" si="422"/>
        <v>0</v>
      </c>
      <c r="AI812" s="50">
        <f t="shared" si="431"/>
        <v>0</v>
      </c>
      <c r="AJ812" s="50">
        <f t="shared" si="432"/>
        <v>0</v>
      </c>
      <c r="AK812" s="50">
        <f t="shared" si="433"/>
        <v>0</v>
      </c>
      <c r="AL812" s="50">
        <f t="shared" si="434"/>
        <v>0.40761694093748457</v>
      </c>
      <c r="AR812" s="50">
        <f t="shared" si="435"/>
        <v>0.50269119887707925</v>
      </c>
      <c r="AS812" s="50">
        <f t="shared" si="436"/>
        <v>0.54055772068097496</v>
      </c>
      <c r="AT812" s="50">
        <f t="shared" si="437"/>
        <v>0.77880502755497105</v>
      </c>
      <c r="AV812" s="49">
        <f t="shared" si="438"/>
        <v>0</v>
      </c>
      <c r="AW812" s="49">
        <f t="shared" si="439"/>
        <v>0</v>
      </c>
      <c r="AX812" s="49">
        <f t="shared" si="440"/>
        <v>0</v>
      </c>
      <c r="AY812" s="49">
        <f t="shared" si="441"/>
        <v>1405.5763715749461</v>
      </c>
      <c r="AZ812" s="49">
        <f t="shared" si="442"/>
        <v>0</v>
      </c>
      <c r="BA812" s="49">
        <f t="shared" si="443"/>
        <v>0</v>
      </c>
      <c r="BB812" s="49">
        <f t="shared" si="444"/>
        <v>0</v>
      </c>
      <c r="BC812" s="49">
        <f t="shared" si="445"/>
        <v>0</v>
      </c>
      <c r="BD812" s="49">
        <f t="shared" si="446"/>
        <v>0</v>
      </c>
      <c r="BE812" s="49">
        <f t="shared" si="447"/>
        <v>2514.5476185808834</v>
      </c>
      <c r="BF812" s="49">
        <f t="shared" si="448"/>
        <v>2265.2405013783432</v>
      </c>
      <c r="BG812" s="49">
        <f t="shared" si="449"/>
        <v>3147.2717735130946</v>
      </c>
      <c r="BH812" s="73">
        <f t="shared" si="450"/>
        <v>9332.6362650472656</v>
      </c>
      <c r="BI812" s="49">
        <f>VLOOKUP(A812,'1_12'!B:Q,16,0)</f>
        <v>23424.840000000004</v>
      </c>
      <c r="BJ812" s="74">
        <f t="shared" si="451"/>
        <v>-14092.203734952738</v>
      </c>
      <c r="BK812" s="50">
        <f t="shared" si="452"/>
        <v>4.7809005611255629E-3</v>
      </c>
    </row>
    <row r="813" spans="1:63" x14ac:dyDescent="0.3">
      <c r="A813" s="79" t="s">
        <v>2512</v>
      </c>
      <c r="B813" s="79" t="s">
        <v>2513</v>
      </c>
      <c r="C813" s="79">
        <f>VLOOKUP(B813,Площадь!D:E,2,0)</f>
        <v>39.299999999999997</v>
      </c>
      <c r="D813" s="97"/>
      <c r="E813">
        <v>31</v>
      </c>
      <c r="F813">
        <v>28</v>
      </c>
      <c r="G813">
        <v>31</v>
      </c>
      <c r="H813">
        <v>30</v>
      </c>
      <c r="I813">
        <v>31</v>
      </c>
      <c r="J813">
        <v>30</v>
      </c>
      <c r="K813">
        <v>9</v>
      </c>
      <c r="Q813">
        <f t="shared" si="456"/>
        <v>190</v>
      </c>
      <c r="R813" s="113">
        <f>VLOOKUP(B813,'Общие показания'!A:H,8,0)</f>
        <v>0.26597038992777472</v>
      </c>
      <c r="S813" s="117"/>
      <c r="T813" s="50">
        <f t="shared" si="423"/>
        <v>0</v>
      </c>
      <c r="U813" s="50">
        <f t="shared" si="424"/>
        <v>0</v>
      </c>
      <c r="V813" s="50">
        <f t="shared" si="425"/>
        <v>0</v>
      </c>
      <c r="W813" s="50">
        <f t="shared" si="426"/>
        <v>0.26597038992777472</v>
      </c>
      <c r="X813" s="50">
        <f t="shared" si="427"/>
        <v>0</v>
      </c>
      <c r="Y813" s="50"/>
      <c r="Z813" s="50"/>
      <c r="AA813" s="50"/>
      <c r="AB813" s="50"/>
      <c r="AC813" s="50"/>
      <c r="AD813" s="50">
        <f t="shared" si="428"/>
        <v>0</v>
      </c>
      <c r="AE813" s="50">
        <f t="shared" si="429"/>
        <v>0</v>
      </c>
      <c r="AF813" s="50">
        <f t="shared" si="430"/>
        <v>0</v>
      </c>
      <c r="AG813" s="50">
        <f t="shared" si="422"/>
        <v>0</v>
      </c>
      <c r="AI813" s="50">
        <f t="shared" si="431"/>
        <v>0</v>
      </c>
      <c r="AJ813" s="50">
        <f t="shared" si="432"/>
        <v>0</v>
      </c>
      <c r="AK813" s="50">
        <f t="shared" si="433"/>
        <v>0</v>
      </c>
      <c r="AL813" s="50">
        <f t="shared" si="434"/>
        <v>0.26434563991490334</v>
      </c>
      <c r="AR813" s="50">
        <f t="shared" si="435"/>
        <v>0</v>
      </c>
      <c r="AS813" s="50">
        <f t="shared" si="436"/>
        <v>0</v>
      </c>
      <c r="AT813" s="50">
        <f t="shared" si="437"/>
        <v>0</v>
      </c>
      <c r="AV813" s="49">
        <f t="shared" si="438"/>
        <v>0</v>
      </c>
      <c r="AW813" s="49">
        <f t="shared" si="439"/>
        <v>0</v>
      </c>
      <c r="AX813" s="49">
        <f t="shared" si="440"/>
        <v>0</v>
      </c>
      <c r="AY813" s="49">
        <f t="shared" si="441"/>
        <v>1423.5591378684915</v>
      </c>
      <c r="AZ813" s="49">
        <f t="shared" si="442"/>
        <v>0</v>
      </c>
      <c r="BA813" s="49">
        <f t="shared" si="443"/>
        <v>0</v>
      </c>
      <c r="BB813" s="49">
        <f t="shared" si="444"/>
        <v>0</v>
      </c>
      <c r="BC813" s="49">
        <f t="shared" si="445"/>
        <v>0</v>
      </c>
      <c r="BD813" s="49">
        <f t="shared" si="446"/>
        <v>0</v>
      </c>
      <c r="BE813" s="49">
        <f t="shared" si="447"/>
        <v>0</v>
      </c>
      <c r="BF813" s="49">
        <f t="shared" si="448"/>
        <v>0</v>
      </c>
      <c r="BG813" s="49">
        <f t="shared" si="449"/>
        <v>0</v>
      </c>
      <c r="BH813" s="73">
        <f t="shared" si="450"/>
        <v>1423.5591378684915</v>
      </c>
      <c r="BI813" s="49">
        <f>VLOOKUP(A813,'1_12'!B:Q,16,0)</f>
        <v>5553.83</v>
      </c>
      <c r="BJ813" s="74">
        <f t="shared" si="451"/>
        <v>-4130.2708621315087</v>
      </c>
      <c r="BK813" s="50">
        <f t="shared" si="452"/>
        <v>1.1245038800735329E-3</v>
      </c>
    </row>
    <row r="814" spans="1:63" x14ac:dyDescent="0.3">
      <c r="A814" s="79" t="s">
        <v>2761</v>
      </c>
      <c r="B814" s="79" t="s">
        <v>2513</v>
      </c>
      <c r="C814" s="79">
        <f>VLOOKUP(B814,Площадь!D:E,2,0)</f>
        <v>39.299999999999997</v>
      </c>
      <c r="D814" s="97">
        <f>VLOOKUP(A814,'[1]3+паркинг2023'!$A:$E,5,0)</f>
        <v>45117</v>
      </c>
      <c r="K814">
        <f>31-K813</f>
        <v>22</v>
      </c>
      <c r="L814">
        <v>31</v>
      </c>
      <c r="M814">
        <v>30</v>
      </c>
      <c r="N814">
        <v>31</v>
      </c>
      <c r="O814">
        <v>30</v>
      </c>
      <c r="P814">
        <v>31</v>
      </c>
      <c r="Q814">
        <f t="shared" si="456"/>
        <v>175</v>
      </c>
      <c r="R814" s="113"/>
      <c r="S814" s="117">
        <f>VLOOKUP(B814,'Общие показания'!A:P,16,0)</f>
        <v>1.8840296100722256</v>
      </c>
      <c r="T814" s="50">
        <f t="shared" si="423"/>
        <v>0</v>
      </c>
      <c r="U814" s="50">
        <f t="shared" si="424"/>
        <v>0</v>
      </c>
      <c r="V814" s="50">
        <f t="shared" si="425"/>
        <v>0</v>
      </c>
      <c r="W814" s="50">
        <f t="shared" si="426"/>
        <v>0</v>
      </c>
      <c r="X814" s="50">
        <f t="shared" si="427"/>
        <v>0</v>
      </c>
      <c r="Y814" s="50"/>
      <c r="Z814" s="50"/>
      <c r="AA814" s="50"/>
      <c r="AB814" s="50"/>
      <c r="AC814" s="50"/>
      <c r="AD814" s="50">
        <f t="shared" si="428"/>
        <v>0.72304240184711299</v>
      </c>
      <c r="AE814" s="50">
        <f t="shared" si="429"/>
        <v>0.50525378941459487</v>
      </c>
      <c r="AF814" s="50">
        <f t="shared" si="430"/>
        <v>0.65573341881051761</v>
      </c>
      <c r="AG814" s="50">
        <f t="shared" si="422"/>
        <v>0</v>
      </c>
      <c r="AI814" s="50">
        <f t="shared" si="431"/>
        <v>0</v>
      </c>
      <c r="AJ814" s="50">
        <f t="shared" si="432"/>
        <v>0</v>
      </c>
      <c r="AK814" s="50">
        <f t="shared" si="433"/>
        <v>0</v>
      </c>
      <c r="AL814" s="50">
        <f t="shared" si="434"/>
        <v>0</v>
      </c>
      <c r="AR814" s="50">
        <f t="shared" si="435"/>
        <v>0.32600270818266031</v>
      </c>
      <c r="AS814" s="50">
        <f t="shared" si="436"/>
        <v>0.35055970994657282</v>
      </c>
      <c r="AT814" s="50">
        <f t="shared" si="437"/>
        <v>0.50506662678069902</v>
      </c>
      <c r="AV814" s="49">
        <f t="shared" si="438"/>
        <v>0</v>
      </c>
      <c r="AW814" s="49">
        <f t="shared" si="439"/>
        <v>0</v>
      </c>
      <c r="AX814" s="49">
        <f t="shared" si="440"/>
        <v>0</v>
      </c>
      <c r="AY814" s="49">
        <f t="shared" si="441"/>
        <v>0</v>
      </c>
      <c r="AZ814" s="49">
        <f t="shared" si="442"/>
        <v>0</v>
      </c>
      <c r="BA814" s="49">
        <f t="shared" si="443"/>
        <v>0</v>
      </c>
      <c r="BB814" s="49">
        <f t="shared" si="444"/>
        <v>0</v>
      </c>
      <c r="BC814" s="49">
        <f t="shared" si="445"/>
        <v>0</v>
      </c>
      <c r="BD814" s="49">
        <f t="shared" si="446"/>
        <v>0</v>
      </c>
      <c r="BE814" s="49">
        <f t="shared" si="447"/>
        <v>2816.0147315595223</v>
      </c>
      <c r="BF814" s="49">
        <f t="shared" si="448"/>
        <v>2297.3115251451441</v>
      </c>
      <c r="BG814" s="49">
        <f t="shared" si="449"/>
        <v>3116.0052103832386</v>
      </c>
      <c r="BH814" s="73">
        <f t="shared" si="450"/>
        <v>8229.3314670879045</v>
      </c>
      <c r="BI814" s="49">
        <f>VLOOKUP(A814,'1_12'!B:Q,16,0)</f>
        <v>9637.5300000000007</v>
      </c>
      <c r="BJ814" s="74">
        <f t="shared" si="451"/>
        <v>-1408.1985329120962</v>
      </c>
      <c r="BK814" s="50">
        <f t="shared" si="452"/>
        <v>6.5005484626424054E-3</v>
      </c>
    </row>
    <row r="815" spans="1:63" x14ac:dyDescent="0.3">
      <c r="A815" s="79" t="s">
        <v>1224</v>
      </c>
      <c r="B815" s="79" t="s">
        <v>1225</v>
      </c>
      <c r="C815" s="79">
        <f>VLOOKUP(B815,Площадь!D:E,2,0)</f>
        <v>32</v>
      </c>
      <c r="D815" s="97"/>
      <c r="E815">
        <v>31</v>
      </c>
      <c r="F815">
        <v>28</v>
      </c>
      <c r="G815">
        <v>31</v>
      </c>
      <c r="H815">
        <v>30</v>
      </c>
      <c r="I815">
        <v>31</v>
      </c>
      <c r="J815">
        <v>30</v>
      </c>
      <c r="K815">
        <v>31</v>
      </c>
      <c r="L815">
        <v>31</v>
      </c>
      <c r="M815">
        <v>30</v>
      </c>
      <c r="N815">
        <v>31</v>
      </c>
      <c r="O815">
        <v>30</v>
      </c>
      <c r="P815">
        <v>31</v>
      </c>
      <c r="Q815">
        <f t="shared" ref="Q815:Q821" si="457">SUM(E815:P815)</f>
        <v>365</v>
      </c>
      <c r="R815" s="113">
        <f>VLOOKUP(B815,'Общие показания'!A:H,8,0)</f>
        <v>0.309</v>
      </c>
      <c r="S815" s="117">
        <f>VLOOKUP(B815,'Общие показания'!A:P,16,0)</f>
        <v>0.8360000000000003</v>
      </c>
      <c r="T815" s="50">
        <f t="shared" si="423"/>
        <v>0</v>
      </c>
      <c r="U815" s="50">
        <f t="shared" si="424"/>
        <v>0</v>
      </c>
      <c r="V815" s="50">
        <f t="shared" si="425"/>
        <v>0</v>
      </c>
      <c r="W815" s="50">
        <f t="shared" si="426"/>
        <v>0.309</v>
      </c>
      <c r="X815" s="50">
        <f t="shared" si="427"/>
        <v>0</v>
      </c>
      <c r="Y815" s="50"/>
      <c r="Z815" s="50"/>
      <c r="AA815" s="50"/>
      <c r="AB815" s="50"/>
      <c r="AC815" s="50"/>
      <c r="AD815" s="50">
        <f t="shared" si="428"/>
        <v>0.32083542886622368</v>
      </c>
      <c r="AE815" s="50">
        <f t="shared" si="429"/>
        <v>0.22419614091649481</v>
      </c>
      <c r="AF815" s="50">
        <f t="shared" si="430"/>
        <v>0.29096843021728175</v>
      </c>
      <c r="AG815" s="50">
        <f t="shared" si="422"/>
        <v>0</v>
      </c>
      <c r="AI815" s="50">
        <f t="shared" si="431"/>
        <v>0</v>
      </c>
      <c r="AJ815" s="50">
        <f t="shared" si="432"/>
        <v>0</v>
      </c>
      <c r="AK815" s="50">
        <f t="shared" si="433"/>
        <v>0</v>
      </c>
      <c r="AL815" s="50">
        <f t="shared" si="434"/>
        <v>0.21524326914190603</v>
      </c>
      <c r="AR815" s="50">
        <f t="shared" si="435"/>
        <v>0.26544749775687354</v>
      </c>
      <c r="AS815" s="50">
        <f t="shared" si="436"/>
        <v>0.28544302082163692</v>
      </c>
      <c r="AT815" s="50">
        <f t="shared" si="437"/>
        <v>0.4112501795669814</v>
      </c>
      <c r="AV815" s="49">
        <f t="shared" si="438"/>
        <v>0</v>
      </c>
      <c r="AW815" s="49">
        <f t="shared" si="439"/>
        <v>0</v>
      </c>
      <c r="AX815" s="49">
        <f t="shared" si="440"/>
        <v>0</v>
      </c>
      <c r="AY815" s="49">
        <f t="shared" si="441"/>
        <v>1407.257661953767</v>
      </c>
      <c r="AZ815" s="49">
        <f t="shared" si="442"/>
        <v>0</v>
      </c>
      <c r="BA815" s="49">
        <f t="shared" si="443"/>
        <v>0</v>
      </c>
      <c r="BB815" s="49">
        <f t="shared" si="444"/>
        <v>0</v>
      </c>
      <c r="BC815" s="49">
        <f t="shared" si="445"/>
        <v>0</v>
      </c>
      <c r="BD815" s="49">
        <f t="shared" si="446"/>
        <v>0</v>
      </c>
      <c r="BE815" s="49">
        <f t="shared" si="447"/>
        <v>1573.7944369099773</v>
      </c>
      <c r="BF815" s="49">
        <f t="shared" si="448"/>
        <v>1368.0549802033713</v>
      </c>
      <c r="BG815" s="49">
        <f t="shared" si="449"/>
        <v>1885.0075473604845</v>
      </c>
      <c r="BH815" s="73">
        <f t="shared" si="450"/>
        <v>6234.1146264276003</v>
      </c>
      <c r="BI815" s="49">
        <f>VLOOKUP(A815,'1_12'!B:Q,16,0)</f>
        <v>12369.509999999998</v>
      </c>
      <c r="BJ815" s="74">
        <f t="shared" si="451"/>
        <v>-6135.3953735723981</v>
      </c>
      <c r="BK815" s="50">
        <f t="shared" si="452"/>
        <v>6.0478749148109327E-3</v>
      </c>
    </row>
    <row r="816" spans="1:63" x14ac:dyDescent="0.3">
      <c r="A816" s="79" t="s">
        <v>2290</v>
      </c>
      <c r="B816" s="79" t="s">
        <v>2291</v>
      </c>
      <c r="C816" s="79">
        <f>VLOOKUP(B816,Площадь!D:E,2,0)</f>
        <v>31.7</v>
      </c>
      <c r="D816" s="97"/>
      <c r="E816">
        <v>31</v>
      </c>
      <c r="F816">
        <v>28</v>
      </c>
      <c r="G816">
        <v>31</v>
      </c>
      <c r="H816">
        <v>30</v>
      </c>
      <c r="I816">
        <v>31</v>
      </c>
      <c r="J816">
        <v>30</v>
      </c>
      <c r="K816">
        <v>31</v>
      </c>
      <c r="L816">
        <v>31</v>
      </c>
      <c r="M816">
        <v>30</v>
      </c>
      <c r="N816">
        <v>31</v>
      </c>
      <c r="O816">
        <v>30</v>
      </c>
      <c r="P816">
        <v>31</v>
      </c>
      <c r="Q816">
        <f t="shared" si="457"/>
        <v>365</v>
      </c>
      <c r="R816" s="113">
        <f>VLOOKUP(B816,'Общие показания'!A:H,8,0)</f>
        <v>0.151</v>
      </c>
      <c r="S816" s="117">
        <f>VLOOKUP(B816,'Общие показания'!A:P,16,0)</f>
        <v>0.9300000000000006</v>
      </c>
      <c r="T816" s="50">
        <f t="shared" si="423"/>
        <v>0</v>
      </c>
      <c r="U816" s="50">
        <f t="shared" si="424"/>
        <v>0</v>
      </c>
      <c r="V816" s="50">
        <f t="shared" si="425"/>
        <v>0</v>
      </c>
      <c r="W816" s="50">
        <f t="shared" si="426"/>
        <v>0.151</v>
      </c>
      <c r="X816" s="50">
        <f t="shared" si="427"/>
        <v>0</v>
      </c>
      <c r="Y816" s="50"/>
      <c r="Z816" s="50"/>
      <c r="AA816" s="50"/>
      <c r="AB816" s="50"/>
      <c r="AC816" s="50"/>
      <c r="AD816" s="50">
        <f t="shared" si="428"/>
        <v>0.35691022589185178</v>
      </c>
      <c r="AE816" s="50">
        <f t="shared" si="429"/>
        <v>0.24940479790949791</v>
      </c>
      <c r="AF816" s="50">
        <f t="shared" si="430"/>
        <v>0.32368497619865089</v>
      </c>
      <c r="AG816" s="50">
        <f t="shared" si="422"/>
        <v>0</v>
      </c>
      <c r="AI816" s="50">
        <f t="shared" si="431"/>
        <v>0</v>
      </c>
      <c r="AJ816" s="50">
        <f t="shared" si="432"/>
        <v>0</v>
      </c>
      <c r="AK816" s="50">
        <f t="shared" si="433"/>
        <v>0</v>
      </c>
      <c r="AL816" s="50">
        <f t="shared" si="434"/>
        <v>0.21322536349370066</v>
      </c>
      <c r="AR816" s="50">
        <f t="shared" si="435"/>
        <v>0.26295892746540284</v>
      </c>
      <c r="AS816" s="50">
        <f t="shared" si="436"/>
        <v>0.28276699250143406</v>
      </c>
      <c r="AT816" s="50">
        <f t="shared" si="437"/>
        <v>0.40739470913354092</v>
      </c>
      <c r="AV816" s="49">
        <f t="shared" si="438"/>
        <v>0</v>
      </c>
      <c r="AW816" s="49">
        <f t="shared" si="439"/>
        <v>0</v>
      </c>
      <c r="AX816" s="49">
        <f t="shared" si="440"/>
        <v>0</v>
      </c>
      <c r="AY816" s="49">
        <f t="shared" si="441"/>
        <v>977.71199674795037</v>
      </c>
      <c r="AZ816" s="49">
        <f t="shared" si="442"/>
        <v>0</v>
      </c>
      <c r="BA816" s="49">
        <f t="shared" si="443"/>
        <v>0</v>
      </c>
      <c r="BB816" s="49">
        <f t="shared" si="444"/>
        <v>0</v>
      </c>
      <c r="BC816" s="49">
        <f t="shared" si="445"/>
        <v>0</v>
      </c>
      <c r="BD816" s="49">
        <f t="shared" si="446"/>
        <v>0</v>
      </c>
      <c r="BE816" s="49">
        <f t="shared" si="447"/>
        <v>1663.9519605060802</v>
      </c>
      <c r="BF816" s="49">
        <f t="shared" si="448"/>
        <v>1428.5406673074895</v>
      </c>
      <c r="BG816" s="49">
        <f t="shared" si="449"/>
        <v>1962.4810641183226</v>
      </c>
      <c r="BH816" s="73">
        <f t="shared" si="450"/>
        <v>6032.6856886798432</v>
      </c>
      <c r="BI816" s="49">
        <f>VLOOKUP(A816,'1_12'!B:Q,16,0)</f>
        <v>12253.59</v>
      </c>
      <c r="BJ816" s="74">
        <f t="shared" si="451"/>
        <v>-6220.9043113201569</v>
      </c>
      <c r="BK816" s="50">
        <f t="shared" si="452"/>
        <v>5.9078496124975793E-3</v>
      </c>
    </row>
    <row r="817" spans="1:63" x14ac:dyDescent="0.3">
      <c r="A817" s="79" t="s">
        <v>780</v>
      </c>
      <c r="B817" s="79" t="s">
        <v>781</v>
      </c>
      <c r="C817" s="79">
        <f>VLOOKUP(B817,Площадь!D:E,2,0)</f>
        <v>39.1</v>
      </c>
      <c r="D817" s="97"/>
      <c r="E817">
        <v>31</v>
      </c>
      <c r="F817">
        <v>28</v>
      </c>
      <c r="G817">
        <v>31</v>
      </c>
      <c r="H817">
        <v>30</v>
      </c>
      <c r="I817">
        <v>31</v>
      </c>
      <c r="J817">
        <v>30</v>
      </c>
      <c r="K817">
        <v>31</v>
      </c>
      <c r="L817">
        <v>31</v>
      </c>
      <c r="M817">
        <v>30</v>
      </c>
      <c r="N817">
        <v>31</v>
      </c>
      <c r="O817">
        <v>30</v>
      </c>
      <c r="P817">
        <v>31</v>
      </c>
      <c r="Q817">
        <f t="shared" si="457"/>
        <v>365</v>
      </c>
      <c r="R817" s="113">
        <f>VLOOKUP(B817,'Общие показания'!A:H,8,0)</f>
        <v>0.26461685104773519</v>
      </c>
      <c r="S817" s="117">
        <f>VLOOKUP(B817,'Общие показания'!A:P,16,0)</f>
        <v>0</v>
      </c>
      <c r="T817" s="50">
        <f t="shared" si="423"/>
        <v>0</v>
      </c>
      <c r="U817" s="50">
        <f t="shared" si="424"/>
        <v>0</v>
      </c>
      <c r="V817" s="50">
        <f t="shared" si="425"/>
        <v>0</v>
      </c>
      <c r="W817" s="50">
        <f t="shared" si="426"/>
        <v>0.26461685104773519</v>
      </c>
      <c r="X817" s="50">
        <f t="shared" si="427"/>
        <v>0</v>
      </c>
      <c r="Y817" s="50"/>
      <c r="Z817" s="50"/>
      <c r="AA817" s="50"/>
      <c r="AB817" s="50"/>
      <c r="AC817" s="50"/>
      <c r="AD817" s="50">
        <f t="shared" si="428"/>
        <v>0</v>
      </c>
      <c r="AE817" s="50">
        <f t="shared" si="429"/>
        <v>0</v>
      </c>
      <c r="AF817" s="50">
        <f t="shared" si="430"/>
        <v>0</v>
      </c>
      <c r="AG817" s="50">
        <f t="shared" si="422"/>
        <v>0</v>
      </c>
      <c r="AI817" s="50">
        <f t="shared" si="431"/>
        <v>0</v>
      </c>
      <c r="AJ817" s="50">
        <f t="shared" si="432"/>
        <v>0</v>
      </c>
      <c r="AK817" s="50">
        <f t="shared" si="433"/>
        <v>0</v>
      </c>
      <c r="AL817" s="50">
        <f t="shared" si="434"/>
        <v>0.26300036948276645</v>
      </c>
      <c r="AR817" s="50">
        <f t="shared" si="435"/>
        <v>0.32434366132167985</v>
      </c>
      <c r="AS817" s="50">
        <f t="shared" si="436"/>
        <v>0.34877569106643763</v>
      </c>
      <c r="AT817" s="50">
        <f t="shared" si="437"/>
        <v>0.50249631315840537</v>
      </c>
      <c r="AV817" s="49">
        <f t="shared" si="438"/>
        <v>0</v>
      </c>
      <c r="AW817" s="49">
        <f t="shared" si="439"/>
        <v>0</v>
      </c>
      <c r="AX817" s="49">
        <f t="shared" si="440"/>
        <v>0</v>
      </c>
      <c r="AY817" s="49">
        <f t="shared" si="441"/>
        <v>1416.3145621032575</v>
      </c>
      <c r="AZ817" s="49">
        <f t="shared" si="442"/>
        <v>0</v>
      </c>
      <c r="BA817" s="49">
        <f t="shared" si="443"/>
        <v>0</v>
      </c>
      <c r="BB817" s="49">
        <f t="shared" si="444"/>
        <v>0</v>
      </c>
      <c r="BC817" s="49">
        <f t="shared" si="445"/>
        <v>0</v>
      </c>
      <c r="BD817" s="49">
        <f t="shared" si="446"/>
        <v>0</v>
      </c>
      <c r="BE817" s="49">
        <f t="shared" si="447"/>
        <v>870.65515070546462</v>
      </c>
      <c r="BF817" s="49">
        <f t="shared" si="448"/>
        <v>936.23951407110258</v>
      </c>
      <c r="BG817" s="49">
        <f t="shared" si="449"/>
        <v>1348.881003189897</v>
      </c>
      <c r="BH817" s="73">
        <f t="shared" si="450"/>
        <v>4572.0902300697217</v>
      </c>
      <c r="BI817" s="49">
        <f>VLOOKUP(A817,'1_12'!B:Q,16,0)</f>
        <v>15114.06</v>
      </c>
      <c r="BJ817" s="74">
        <f t="shared" si="451"/>
        <v>-10541.969769930278</v>
      </c>
      <c r="BK817" s="50">
        <f t="shared" si="452"/>
        <v>3.6300786148274178E-3</v>
      </c>
    </row>
    <row r="818" spans="1:63" x14ac:dyDescent="0.3">
      <c r="A818" s="79" t="s">
        <v>2353</v>
      </c>
      <c r="B818" s="79" t="s">
        <v>2354</v>
      </c>
      <c r="C818" s="79">
        <f>VLOOKUP(B818,Площадь!D:E,2,0)</f>
        <v>61.7</v>
      </c>
      <c r="D818" s="97"/>
      <c r="E818">
        <v>31</v>
      </c>
      <c r="F818">
        <v>28</v>
      </c>
      <c r="G818">
        <v>31</v>
      </c>
      <c r="H818">
        <v>30</v>
      </c>
      <c r="I818">
        <v>31</v>
      </c>
      <c r="J818">
        <v>30</v>
      </c>
      <c r="K818">
        <v>31</v>
      </c>
      <c r="L818">
        <v>31</v>
      </c>
      <c r="M818">
        <v>30</v>
      </c>
      <c r="N818">
        <v>31</v>
      </c>
      <c r="O818">
        <v>30</v>
      </c>
      <c r="P818">
        <v>31</v>
      </c>
      <c r="Q818">
        <f t="shared" si="457"/>
        <v>365</v>
      </c>
      <c r="R818" s="113">
        <f>VLOOKUP(B818,'Общие показания'!A:H,8,0)</f>
        <v>0.41756674449220615</v>
      </c>
      <c r="S818" s="117">
        <f>VLOOKUP(B818,'Общие показания'!A:P,16,0)</f>
        <v>2.3664332555077934</v>
      </c>
      <c r="T818" s="50">
        <f t="shared" si="423"/>
        <v>0</v>
      </c>
      <c r="U818" s="50">
        <f t="shared" si="424"/>
        <v>0</v>
      </c>
      <c r="V818" s="50">
        <f t="shared" si="425"/>
        <v>0</v>
      </c>
      <c r="W818" s="50">
        <f t="shared" si="426"/>
        <v>0.41756674449220615</v>
      </c>
      <c r="X818" s="50">
        <f t="shared" si="427"/>
        <v>0</v>
      </c>
      <c r="Y818" s="50"/>
      <c r="Z818" s="50"/>
      <c r="AA818" s="50"/>
      <c r="AB818" s="50"/>
      <c r="AC818" s="50"/>
      <c r="AD818" s="50">
        <f t="shared" si="428"/>
        <v>0.90817658901212495</v>
      </c>
      <c r="AE818" s="50">
        <f t="shared" si="429"/>
        <v>0.6346234493077807</v>
      </c>
      <c r="AF818" s="50">
        <f t="shared" si="430"/>
        <v>0.82363321718788762</v>
      </c>
      <c r="AG818" s="50">
        <f t="shared" si="422"/>
        <v>0</v>
      </c>
      <c r="AI818" s="50">
        <f t="shared" si="431"/>
        <v>0</v>
      </c>
      <c r="AJ818" s="50">
        <f t="shared" si="432"/>
        <v>0</v>
      </c>
      <c r="AK818" s="50">
        <f t="shared" si="433"/>
        <v>0</v>
      </c>
      <c r="AL818" s="50">
        <f t="shared" si="434"/>
        <v>0.41501592831423756</v>
      </c>
      <c r="AR818" s="50">
        <f t="shared" si="435"/>
        <v>0.51181595661247181</v>
      </c>
      <c r="AS818" s="50">
        <f t="shared" si="436"/>
        <v>0.55036982452171868</v>
      </c>
      <c r="AT818" s="50">
        <f t="shared" si="437"/>
        <v>0.79294175247758603</v>
      </c>
      <c r="AV818" s="49">
        <f t="shared" si="438"/>
        <v>0</v>
      </c>
      <c r="AW818" s="49">
        <f t="shared" si="439"/>
        <v>0</v>
      </c>
      <c r="AX818" s="49">
        <f t="shared" si="440"/>
        <v>0</v>
      </c>
      <c r="AY818" s="49">
        <f t="shared" si="441"/>
        <v>2234.9516235747055</v>
      </c>
      <c r="AZ818" s="49">
        <f t="shared" si="442"/>
        <v>0</v>
      </c>
      <c r="BA818" s="49">
        <f t="shared" si="443"/>
        <v>0</v>
      </c>
      <c r="BB818" s="49">
        <f t="shared" si="444"/>
        <v>0</v>
      </c>
      <c r="BC818" s="49">
        <f t="shared" si="445"/>
        <v>0</v>
      </c>
      <c r="BD818" s="49">
        <f t="shared" si="446"/>
        <v>0</v>
      </c>
      <c r="BE818" s="49">
        <f t="shared" si="447"/>
        <v>3811.7711897728427</v>
      </c>
      <c r="BF818" s="49">
        <f t="shared" si="448"/>
        <v>3180.9485445369555</v>
      </c>
      <c r="BG818" s="49">
        <f t="shared" si="449"/>
        <v>4339.4691855712108</v>
      </c>
      <c r="BH818" s="73">
        <f t="shared" si="450"/>
        <v>13567.140543455716</v>
      </c>
      <c r="BI818" s="49">
        <f>VLOOKUP(A818,'1_12'!B:Q,16,0)</f>
        <v>23850</v>
      </c>
      <c r="BJ818" s="74">
        <f t="shared" si="451"/>
        <v>-10282.859456544284</v>
      </c>
      <c r="BK818" s="50">
        <f t="shared" si="452"/>
        <v>6.8262337411210336E-3</v>
      </c>
    </row>
    <row r="819" spans="1:63" x14ac:dyDescent="0.3">
      <c r="A819" s="79" t="s">
        <v>1843</v>
      </c>
      <c r="B819" s="79" t="s">
        <v>1844</v>
      </c>
      <c r="C819" s="79">
        <f>VLOOKUP(B819,Площадь!D:E,2,0)</f>
        <v>32.5</v>
      </c>
      <c r="D819" s="97"/>
      <c r="E819">
        <v>31</v>
      </c>
      <c r="F819">
        <v>28</v>
      </c>
      <c r="G819">
        <v>31</v>
      </c>
      <c r="H819">
        <v>30</v>
      </c>
      <c r="I819">
        <v>31</v>
      </c>
      <c r="J819">
        <v>30</v>
      </c>
      <c r="K819">
        <v>31</v>
      </c>
      <c r="L819">
        <v>31</v>
      </c>
      <c r="M819">
        <v>30</v>
      </c>
      <c r="N819">
        <v>31</v>
      </c>
      <c r="O819">
        <v>30</v>
      </c>
      <c r="P819">
        <v>31</v>
      </c>
      <c r="Q819">
        <f t="shared" si="457"/>
        <v>365</v>
      </c>
      <c r="R819" s="113">
        <f>VLOOKUP(B819,'Общие показания'!A:H,8,0)</f>
        <v>0.21995006800642947</v>
      </c>
      <c r="S819" s="117">
        <f>VLOOKUP(B819,'Общие показания'!A:P,16,0)</f>
        <v>1.2350499319935704</v>
      </c>
      <c r="T819" s="50">
        <f t="shared" si="423"/>
        <v>0</v>
      </c>
      <c r="U819" s="50">
        <f t="shared" si="424"/>
        <v>0</v>
      </c>
      <c r="V819" s="50">
        <f t="shared" si="425"/>
        <v>0</v>
      </c>
      <c r="W819" s="50">
        <f>R819*W$1/30*H819</f>
        <v>0.21995006800642947</v>
      </c>
      <c r="X819" s="50">
        <f t="shared" si="427"/>
        <v>0</v>
      </c>
      <c r="Y819" s="50"/>
      <c r="Z819" s="50"/>
      <c r="AA819" s="50"/>
      <c r="AB819" s="50"/>
      <c r="AC819" s="50"/>
      <c r="AD819" s="50">
        <f t="shared" si="428"/>
        <v>0.47398059162961409</v>
      </c>
      <c r="AE819" s="50">
        <f t="shared" si="429"/>
        <v>0.33121223515805953</v>
      </c>
      <c r="AF819" s="50">
        <f t="shared" si="430"/>
        <v>0.42985710520589671</v>
      </c>
      <c r="AG819" s="50">
        <f t="shared" si="422"/>
        <v>0</v>
      </c>
      <c r="AI819" s="50">
        <f t="shared" si="431"/>
        <v>0</v>
      </c>
      <c r="AJ819" s="50">
        <f t="shared" si="432"/>
        <v>0</v>
      </c>
      <c r="AK819" s="50">
        <f t="shared" si="433"/>
        <v>0</v>
      </c>
      <c r="AL819" s="50">
        <f t="shared" si="434"/>
        <v>0.21860644522224831</v>
      </c>
      <c r="AR819" s="50">
        <f t="shared" si="435"/>
        <v>0.2695951149093247</v>
      </c>
      <c r="AS819" s="50">
        <f t="shared" si="436"/>
        <v>0.28990306802197502</v>
      </c>
      <c r="AT819" s="50">
        <f t="shared" si="437"/>
        <v>0.41767596362271547</v>
      </c>
      <c r="AV819" s="49">
        <f t="shared" si="438"/>
        <v>0</v>
      </c>
      <c r="AW819" s="49">
        <f t="shared" si="439"/>
        <v>0</v>
      </c>
      <c r="AX819" s="49">
        <f t="shared" si="440"/>
        <v>0</v>
      </c>
      <c r="AY819" s="49">
        <f t="shared" si="441"/>
        <v>1177.2435618505335</v>
      </c>
      <c r="AZ819" s="49">
        <f t="shared" si="442"/>
        <v>0</v>
      </c>
      <c r="BA819" s="49">
        <f t="shared" si="443"/>
        <v>0</v>
      </c>
      <c r="BB819" s="49">
        <f t="shared" si="444"/>
        <v>0</v>
      </c>
      <c r="BC819" s="49">
        <f t="shared" si="445"/>
        <v>0</v>
      </c>
      <c r="BD819" s="49">
        <f t="shared" si="446"/>
        <v>0</v>
      </c>
      <c r="BE819" s="49">
        <f t="shared" si="447"/>
        <v>1996.0248836048659</v>
      </c>
      <c r="BF819" s="49">
        <f t="shared" si="448"/>
        <v>1667.2970752443575</v>
      </c>
      <c r="BG819" s="49">
        <f t="shared" si="449"/>
        <v>2275.0838686407737</v>
      </c>
      <c r="BH819" s="73">
        <f t="shared" si="450"/>
        <v>7115.6493893405295</v>
      </c>
      <c r="BI819" s="49">
        <f>VLOOKUP(A819,'1_12'!B:Q,16,0)</f>
        <v>12562.829999999998</v>
      </c>
      <c r="BJ819" s="74">
        <f t="shared" si="451"/>
        <v>-5447.1806106594686</v>
      </c>
      <c r="BK819" s="50">
        <f t="shared" si="452"/>
        <v>6.7968733122468292E-3</v>
      </c>
    </row>
    <row r="820" spans="1:63" x14ac:dyDescent="0.3">
      <c r="A820" s="79" t="s">
        <v>2405</v>
      </c>
      <c r="B820" s="79" t="s">
        <v>2406</v>
      </c>
      <c r="C820" s="79">
        <f>VLOOKUP(B820,Площадь!D:E,2,0)</f>
        <v>47.6</v>
      </c>
      <c r="D820" s="97"/>
      <c r="E820">
        <v>31</v>
      </c>
      <c r="F820">
        <v>28</v>
      </c>
      <c r="G820">
        <v>31</v>
      </c>
      <c r="H820">
        <v>30</v>
      </c>
      <c r="I820">
        <v>31</v>
      </c>
      <c r="J820">
        <v>30</v>
      </c>
      <c r="K820">
        <v>31</v>
      </c>
      <c r="L820">
        <v>31</v>
      </c>
      <c r="M820">
        <v>30</v>
      </c>
      <c r="N820">
        <v>31</v>
      </c>
      <c r="O820">
        <v>14</v>
      </c>
      <c r="Q820">
        <f t="shared" si="457"/>
        <v>318</v>
      </c>
      <c r="R820" s="113">
        <f>VLOOKUP(B820,'Общие показания'!A:H,8,0)</f>
        <v>0</v>
      </c>
      <c r="S820" s="117"/>
      <c r="T820" s="50">
        <f t="shared" si="423"/>
        <v>0</v>
      </c>
      <c r="U820" s="50">
        <f t="shared" si="424"/>
        <v>0</v>
      </c>
      <c r="V820" s="50">
        <f t="shared" si="425"/>
        <v>0</v>
      </c>
      <c r="W820" s="50">
        <f t="shared" si="426"/>
        <v>0</v>
      </c>
      <c r="X820" s="50">
        <f t="shared" si="427"/>
        <v>0</v>
      </c>
      <c r="Y820" s="50"/>
      <c r="Z820" s="50"/>
      <c r="AA820" s="50"/>
      <c r="AB820" s="50"/>
      <c r="AC820" s="50"/>
      <c r="AD820" s="50">
        <f>(S821*$AD$1)/31*N820</f>
        <v>0.5683699403718625</v>
      </c>
      <c r="AE820" s="50">
        <f>(S821*$AE$1)/30*O820</f>
        <v>0.18534620357905107</v>
      </c>
      <c r="AF820" s="50">
        <f t="shared" si="430"/>
        <v>0</v>
      </c>
      <c r="AG820" s="50">
        <f t="shared" si="422"/>
        <v>-0.75371614395091358</v>
      </c>
      <c r="AI820" s="50">
        <f t="shared" si="431"/>
        <v>0</v>
      </c>
      <c r="AJ820" s="50">
        <f t="shared" si="432"/>
        <v>0</v>
      </c>
      <c r="AK820" s="50">
        <f t="shared" si="433"/>
        <v>0</v>
      </c>
      <c r="AL820" s="50">
        <f t="shared" si="434"/>
        <v>0.32017436284858525</v>
      </c>
      <c r="AR820" s="50">
        <f t="shared" si="435"/>
        <v>0.39485315291334938</v>
      </c>
      <c r="AS820" s="50">
        <f t="shared" si="436"/>
        <v>0.19814503028701963</v>
      </c>
      <c r="AT820" s="50">
        <f t="shared" si="437"/>
        <v>0</v>
      </c>
      <c r="AV820" s="49">
        <f t="shared" si="438"/>
        <v>0</v>
      </c>
      <c r="AW820" s="49">
        <f t="shared" si="439"/>
        <v>0</v>
      </c>
      <c r="AX820" s="49">
        <f t="shared" si="440"/>
        <v>0</v>
      </c>
      <c r="AY820" s="49">
        <f t="shared" si="441"/>
        <v>859.46325265622829</v>
      </c>
      <c r="AZ820" s="49">
        <f t="shared" si="442"/>
        <v>0</v>
      </c>
      <c r="BA820" s="49">
        <f t="shared" si="443"/>
        <v>0</v>
      </c>
      <c r="BB820" s="49">
        <f t="shared" si="444"/>
        <v>0</v>
      </c>
      <c r="BC820" s="49">
        <f t="shared" si="445"/>
        <v>0</v>
      </c>
      <c r="BD820" s="49">
        <f t="shared" si="446"/>
        <v>0</v>
      </c>
      <c r="BE820" s="49">
        <f t="shared" si="447"/>
        <v>2585.6375426910918</v>
      </c>
      <c r="BF820" s="49">
        <f t="shared" si="448"/>
        <v>1029.4285285407257</v>
      </c>
      <c r="BG820" s="49">
        <f t="shared" si="449"/>
        <v>0</v>
      </c>
      <c r="BH820" s="73">
        <f t="shared" si="450"/>
        <v>4474.5293238880458</v>
      </c>
      <c r="BI820" s="49">
        <f>VLOOKUP(A820,'1_12'!B:Q,16,0)</f>
        <v>15264.93</v>
      </c>
      <c r="BJ820" s="74">
        <f t="shared" si="451"/>
        <v>-10790.400676111954</v>
      </c>
      <c r="BK820" s="50">
        <f t="shared" si="452"/>
        <v>2.9182224964983679E-3</v>
      </c>
    </row>
    <row r="821" spans="1:63" x14ac:dyDescent="0.3">
      <c r="A821" s="79" t="s">
        <v>2800</v>
      </c>
      <c r="B821" s="79" t="s">
        <v>2406</v>
      </c>
      <c r="C821" s="79">
        <f>VLOOKUP(B821,Площадь!D:E,2,0)</f>
        <v>47.6</v>
      </c>
      <c r="D821" s="97">
        <f>VLOOKUP(A821,'[1]3+паркинг2023'!$A:$E,5,0)</f>
        <v>45245</v>
      </c>
      <c r="O821">
        <f>30-O820</f>
        <v>16</v>
      </c>
      <c r="P821">
        <v>31</v>
      </c>
      <c r="Q821">
        <f t="shared" si="457"/>
        <v>47</v>
      </c>
      <c r="R821" s="113"/>
      <c r="S821" s="117">
        <f>VLOOKUP(B821,'Общие показания'!A:P,16,0)</f>
        <v>1.4809999999999999</v>
      </c>
      <c r="T821" s="50">
        <f t="shared" si="423"/>
        <v>0</v>
      </c>
      <c r="U821" s="50">
        <f t="shared" si="424"/>
        <v>0</v>
      </c>
      <c r="V821" s="50">
        <f t="shared" si="425"/>
        <v>0</v>
      </c>
      <c r="W821" s="50">
        <f t="shared" si="426"/>
        <v>0</v>
      </c>
      <c r="X821" s="50">
        <f t="shared" si="427"/>
        <v>0</v>
      </c>
      <c r="Y821" s="50"/>
      <c r="Z821" s="50"/>
      <c r="AA821" s="50"/>
      <c r="AB821" s="50"/>
      <c r="AC821" s="50"/>
      <c r="AD821" s="50">
        <f>(S821*$AD$1)/31*N821</f>
        <v>0</v>
      </c>
      <c r="AE821" s="50">
        <f t="shared" si="429"/>
        <v>0.21182423266177267</v>
      </c>
      <c r="AF821" s="50">
        <f t="shared" si="430"/>
        <v>0.51545962338731355</v>
      </c>
      <c r="AG821" s="50">
        <f t="shared" si="422"/>
        <v>0.75371614395091358</v>
      </c>
      <c r="AI821" s="50">
        <f t="shared" si="431"/>
        <v>0</v>
      </c>
      <c r="AJ821" s="50">
        <f t="shared" si="432"/>
        <v>0</v>
      </c>
      <c r="AK821" s="50">
        <f t="shared" si="433"/>
        <v>0</v>
      </c>
      <c r="AL821" s="50">
        <f t="shared" si="434"/>
        <v>0</v>
      </c>
      <c r="AR821" s="50">
        <f t="shared" si="435"/>
        <v>0</v>
      </c>
      <c r="AS821" s="50">
        <f t="shared" si="436"/>
        <v>0.22645146318516529</v>
      </c>
      <c r="AT821" s="50">
        <f t="shared" si="437"/>
        <v>0.6117346421058848</v>
      </c>
      <c r="AV821" s="49">
        <f t="shared" si="438"/>
        <v>0</v>
      </c>
      <c r="AW821" s="49">
        <f t="shared" si="439"/>
        <v>0</v>
      </c>
      <c r="AX821" s="49">
        <f t="shared" si="440"/>
        <v>0</v>
      </c>
      <c r="AY821" s="49">
        <f t="shared" si="441"/>
        <v>0</v>
      </c>
      <c r="AZ821" s="49">
        <f t="shared" si="442"/>
        <v>0</v>
      </c>
      <c r="BA821" s="49">
        <f t="shared" si="443"/>
        <v>0</v>
      </c>
      <c r="BB821" s="49">
        <f t="shared" si="444"/>
        <v>0</v>
      </c>
      <c r="BC821" s="49">
        <f t="shared" si="445"/>
        <v>0</v>
      </c>
      <c r="BD821" s="49">
        <f t="shared" si="446"/>
        <v>0</v>
      </c>
      <c r="BE821" s="49">
        <f t="shared" si="447"/>
        <v>0</v>
      </c>
      <c r="BF821" s="49">
        <f t="shared" si="448"/>
        <v>1176.4897469036864</v>
      </c>
      <c r="BG821" s="49">
        <f t="shared" si="449"/>
        <v>3025.7951985193222</v>
      </c>
      <c r="BH821" s="73">
        <f t="shared" si="450"/>
        <v>4202.284945423009</v>
      </c>
      <c r="BI821" s="49">
        <f>VLOOKUP(A821,'1_12'!B:Q,16,0)</f>
        <v>3134.76</v>
      </c>
      <c r="BJ821" s="74">
        <f t="shared" si="451"/>
        <v>1067.5249454230088</v>
      </c>
      <c r="BK821" s="50">
        <f t="shared" si="452"/>
        <v>2.7406686998251687E-3</v>
      </c>
    </row>
    <row r="822" spans="1:63" x14ac:dyDescent="0.3">
      <c r="A822" s="79" t="s">
        <v>562</v>
      </c>
      <c r="B822" s="79" t="s">
        <v>563</v>
      </c>
      <c r="C822" s="79">
        <f>VLOOKUP(B822,Площадь!D:E,2,0)</f>
        <v>85.2</v>
      </c>
      <c r="D822" s="97"/>
      <c r="E822">
        <v>31</v>
      </c>
      <c r="F822">
        <v>28</v>
      </c>
      <c r="G822">
        <v>31</v>
      </c>
      <c r="H822">
        <v>30</v>
      </c>
      <c r="I822">
        <v>31</v>
      </c>
      <c r="J822">
        <v>30</v>
      </c>
      <c r="K822">
        <v>31</v>
      </c>
      <c r="L822">
        <v>31</v>
      </c>
      <c r="M822">
        <v>30</v>
      </c>
      <c r="N822">
        <v>31</v>
      </c>
      <c r="O822">
        <v>30</v>
      </c>
      <c r="P822">
        <v>31</v>
      </c>
      <c r="Q822">
        <f t="shared" ref="Q822:Q834" si="458">SUM(E822:P822)</f>
        <v>365</v>
      </c>
      <c r="R822" s="113">
        <f>VLOOKUP(B822,'Общие показания'!A:H,8,0)</f>
        <v>0.57660756289685511</v>
      </c>
      <c r="S822" s="117">
        <f>VLOOKUP(B822,'Общие показания'!A:P,16,0)</f>
        <v>0.49539243710314462</v>
      </c>
      <c r="T822" s="50">
        <f t="shared" si="423"/>
        <v>0</v>
      </c>
      <c r="U822" s="50">
        <f t="shared" si="424"/>
        <v>0</v>
      </c>
      <c r="V822" s="50">
        <f t="shared" si="425"/>
        <v>0</v>
      </c>
      <c r="W822" s="50">
        <f t="shared" si="426"/>
        <v>0.57660756289685511</v>
      </c>
      <c r="X822" s="50">
        <f t="shared" si="427"/>
        <v>0</v>
      </c>
      <c r="Y822" s="50"/>
      <c r="Z822" s="50"/>
      <c r="AA822" s="50"/>
      <c r="AB822" s="50"/>
      <c r="AC822" s="50"/>
      <c r="AD822" s="50">
        <f t="shared" si="428"/>
        <v>0.19011895336730991</v>
      </c>
      <c r="AE822" s="50">
        <f t="shared" si="429"/>
        <v>0.13285295770064875</v>
      </c>
      <c r="AF822" s="50">
        <f t="shared" si="430"/>
        <v>0.17242052603518593</v>
      </c>
      <c r="AG822" s="50">
        <f t="shared" si="422"/>
        <v>0</v>
      </c>
      <c r="AI822" s="50">
        <f t="shared" si="431"/>
        <v>0</v>
      </c>
      <c r="AJ822" s="50">
        <f t="shared" si="432"/>
        <v>0</v>
      </c>
      <c r="AK822" s="50">
        <f t="shared" si="433"/>
        <v>0</v>
      </c>
      <c r="AL822" s="50">
        <f t="shared" si="434"/>
        <v>0.57308520409032482</v>
      </c>
      <c r="AR822" s="50">
        <f t="shared" si="435"/>
        <v>0.70675396277767577</v>
      </c>
      <c r="AS822" s="50">
        <f t="shared" si="436"/>
        <v>0.75999204293760836</v>
      </c>
      <c r="AT822" s="50">
        <f t="shared" si="437"/>
        <v>1.0949536030970881</v>
      </c>
      <c r="AV822" s="49">
        <f t="shared" si="438"/>
        <v>0</v>
      </c>
      <c r="AW822" s="49">
        <f t="shared" si="439"/>
        <v>0</v>
      </c>
      <c r="AX822" s="49">
        <f t="shared" si="440"/>
        <v>0</v>
      </c>
      <c r="AY822" s="49">
        <f t="shared" si="441"/>
        <v>3086.1892759897064</v>
      </c>
      <c r="AZ822" s="49">
        <f t="shared" si="442"/>
        <v>0</v>
      </c>
      <c r="BA822" s="49">
        <f t="shared" si="443"/>
        <v>0</v>
      </c>
      <c r="BB822" s="49">
        <f t="shared" si="444"/>
        <v>0</v>
      </c>
      <c r="BC822" s="49">
        <f t="shared" si="445"/>
        <v>0</v>
      </c>
      <c r="BD822" s="49">
        <f t="shared" si="446"/>
        <v>0</v>
      </c>
      <c r="BE822" s="49">
        <f t="shared" si="447"/>
        <v>2407.5297811829537</v>
      </c>
      <c r="BF822" s="49">
        <f t="shared" si="448"/>
        <v>2396.7174059133122</v>
      </c>
      <c r="BG822" s="49">
        <f t="shared" si="449"/>
        <v>3402.0884172775113</v>
      </c>
      <c r="BH822" s="73">
        <f t="shared" si="450"/>
        <v>11292.524880363484</v>
      </c>
      <c r="BI822" s="49">
        <f>VLOOKUP(A822,'1_12'!B:Q,16,0)</f>
        <v>32933.880000000005</v>
      </c>
      <c r="BJ822" s="74">
        <f t="shared" si="451"/>
        <v>-21641.355119636522</v>
      </c>
      <c r="BK822" s="50">
        <f t="shared" si="452"/>
        <v>4.1146173835120278E-3</v>
      </c>
    </row>
    <row r="823" spans="1:63" x14ac:dyDescent="0.3">
      <c r="A823" s="79" t="s">
        <v>1040</v>
      </c>
      <c r="B823" s="79" t="s">
        <v>1041</v>
      </c>
      <c r="C823" s="79">
        <f>VLOOKUP(B823,Площадь!D:E,2,0)</f>
        <v>55.9</v>
      </c>
      <c r="D823" s="97"/>
      <c r="E823">
        <v>31</v>
      </c>
      <c r="F823">
        <v>28</v>
      </c>
      <c r="G823">
        <v>31</v>
      </c>
      <c r="H823">
        <v>30</v>
      </c>
      <c r="I823">
        <v>31</v>
      </c>
      <c r="J823">
        <v>30</v>
      </c>
      <c r="K823">
        <v>31</v>
      </c>
      <c r="L823">
        <v>31</v>
      </c>
      <c r="M823">
        <v>30</v>
      </c>
      <c r="N823">
        <v>31</v>
      </c>
      <c r="O823">
        <v>30</v>
      </c>
      <c r="P823">
        <v>31</v>
      </c>
      <c r="Q823">
        <f t="shared" si="458"/>
        <v>365</v>
      </c>
      <c r="R823" s="113">
        <f>VLOOKUP(B823,'Общие показания'!A:H,8,0)</f>
        <v>0</v>
      </c>
      <c r="S823" s="117">
        <f>VLOOKUP(B823,'Общие показания'!A:P,16,0)</f>
        <v>2.0909999999999993</v>
      </c>
      <c r="T823" s="50">
        <f t="shared" si="423"/>
        <v>0</v>
      </c>
      <c r="U823" s="50">
        <f t="shared" si="424"/>
        <v>0</v>
      </c>
      <c r="V823" s="50">
        <f t="shared" si="425"/>
        <v>0</v>
      </c>
      <c r="W823" s="50">
        <f t="shared" si="426"/>
        <v>0</v>
      </c>
      <c r="X823" s="50">
        <f t="shared" si="427"/>
        <v>0</v>
      </c>
      <c r="Y823" s="50"/>
      <c r="Z823" s="50"/>
      <c r="AA823" s="50"/>
      <c r="AB823" s="50"/>
      <c r="AC823" s="50"/>
      <c r="AD823" s="50">
        <f t="shared" si="428"/>
        <v>0.80247234660200151</v>
      </c>
      <c r="AE823" s="50">
        <f t="shared" si="429"/>
        <v>0.56075852949328986</v>
      </c>
      <c r="AF823" s="50">
        <f t="shared" si="430"/>
        <v>0.72776912390470783</v>
      </c>
      <c r="AG823" s="50">
        <f t="shared" si="422"/>
        <v>0</v>
      </c>
      <c r="AI823" s="50">
        <f t="shared" si="431"/>
        <v>0</v>
      </c>
      <c r="AJ823" s="50">
        <f t="shared" si="432"/>
        <v>0</v>
      </c>
      <c r="AK823" s="50">
        <f t="shared" si="433"/>
        <v>0</v>
      </c>
      <c r="AL823" s="50">
        <f t="shared" si="434"/>
        <v>0.3760030857822671</v>
      </c>
      <c r="AR823" s="50">
        <f t="shared" si="435"/>
        <v>0.46370359764403846</v>
      </c>
      <c r="AS823" s="50">
        <f t="shared" si="436"/>
        <v>0.49863327699779697</v>
      </c>
      <c r="AT823" s="50">
        <f t="shared" si="437"/>
        <v>0.71840265743107057</v>
      </c>
      <c r="AV823" s="49">
        <f t="shared" si="438"/>
        <v>0</v>
      </c>
      <c r="AW823" s="49">
        <f t="shared" si="439"/>
        <v>0</v>
      </c>
      <c r="AX823" s="49">
        <f t="shared" si="440"/>
        <v>0</v>
      </c>
      <c r="AY823" s="49">
        <f t="shared" si="441"/>
        <v>1009.3276433504866</v>
      </c>
      <c r="AZ823" s="49">
        <f t="shared" si="442"/>
        <v>0</v>
      </c>
      <c r="BA823" s="49">
        <f t="shared" si="443"/>
        <v>0</v>
      </c>
      <c r="BB823" s="49">
        <f t="shared" si="444"/>
        <v>0</v>
      </c>
      <c r="BC823" s="49">
        <f t="shared" si="445"/>
        <v>0</v>
      </c>
      <c r="BD823" s="49">
        <f t="shared" si="446"/>
        <v>0</v>
      </c>
      <c r="BE823" s="49">
        <f t="shared" si="447"/>
        <v>3398.8720576963001</v>
      </c>
      <c r="BF823" s="49">
        <f t="shared" si="448"/>
        <v>2843.7889896724137</v>
      </c>
      <c r="BG823" s="49">
        <f t="shared" si="449"/>
        <v>3882.0456829465102</v>
      </c>
      <c r="BH823" s="73">
        <f t="shared" si="450"/>
        <v>11134.034373665711</v>
      </c>
      <c r="BI823" s="49">
        <f>VLOOKUP(A823,'1_12'!B:Q,16,0)</f>
        <v>21608.01</v>
      </c>
      <c r="BJ823" s="74">
        <f t="shared" si="451"/>
        <v>-10473.975626334288</v>
      </c>
      <c r="BK823" s="50">
        <f t="shared" si="452"/>
        <v>6.1832776056278656E-3</v>
      </c>
    </row>
    <row r="824" spans="1:63" x14ac:dyDescent="0.3">
      <c r="A824" s="79" t="s">
        <v>1465</v>
      </c>
      <c r="B824" s="79" t="s">
        <v>323</v>
      </c>
      <c r="C824" s="79">
        <f>VLOOKUP(B824,Площадь!D:E,2,0)</f>
        <v>38.299999999999997</v>
      </c>
      <c r="D824" s="97"/>
      <c r="E824">
        <v>31</v>
      </c>
      <c r="F824">
        <v>28</v>
      </c>
      <c r="G824">
        <v>31</v>
      </c>
      <c r="H824">
        <v>30</v>
      </c>
      <c r="I824">
        <v>31</v>
      </c>
      <c r="J824">
        <v>30</v>
      </c>
      <c r="K824">
        <v>31</v>
      </c>
      <c r="L824">
        <v>31</v>
      </c>
      <c r="M824">
        <v>30</v>
      </c>
      <c r="N824">
        <v>31</v>
      </c>
      <c r="O824">
        <v>30</v>
      </c>
      <c r="P824">
        <v>31</v>
      </c>
      <c r="Q824">
        <f t="shared" si="458"/>
        <v>365</v>
      </c>
      <c r="R824" s="113">
        <f>VLOOKUP(B824,'Общие показания'!A:H,8,0)</f>
        <v>0.25920269552757685</v>
      </c>
      <c r="S824" s="117">
        <f>VLOOKUP(B824,'Общие показания'!A:P,16,0)</f>
        <v>1.5897973044724232</v>
      </c>
      <c r="T824" s="50">
        <f t="shared" si="423"/>
        <v>0</v>
      </c>
      <c r="U824" s="50">
        <f t="shared" si="424"/>
        <v>0</v>
      </c>
      <c r="V824" s="50">
        <f t="shared" si="425"/>
        <v>0</v>
      </c>
      <c r="W824" s="50">
        <f t="shared" si="426"/>
        <v>0.25920269552757685</v>
      </c>
      <c r="X824" s="50">
        <f t="shared" si="427"/>
        <v>0</v>
      </c>
      <c r="Y824" s="50"/>
      <c r="Z824" s="50"/>
      <c r="AA824" s="50"/>
      <c r="AB824" s="50"/>
      <c r="AC824" s="50"/>
      <c r="AD824" s="50">
        <f t="shared" si="428"/>
        <v>0.61012356458226802</v>
      </c>
      <c r="AE824" s="50">
        <f t="shared" si="429"/>
        <v>0.42634739294517093</v>
      </c>
      <c r="AF824" s="50">
        <f t="shared" si="430"/>
        <v>0.55332634694498417</v>
      </c>
      <c r="AG824" s="50">
        <f t="shared" si="422"/>
        <v>0</v>
      </c>
      <c r="AI824" s="50">
        <f t="shared" si="431"/>
        <v>0</v>
      </c>
      <c r="AJ824" s="50">
        <f t="shared" si="432"/>
        <v>0</v>
      </c>
      <c r="AK824" s="50">
        <f t="shared" si="433"/>
        <v>0</v>
      </c>
      <c r="AL824" s="50">
        <f t="shared" si="434"/>
        <v>0.25761928775421877</v>
      </c>
      <c r="AR824" s="50">
        <f t="shared" si="435"/>
        <v>0.317707473877758</v>
      </c>
      <c r="AS824" s="50">
        <f t="shared" si="436"/>
        <v>0.34163961554589667</v>
      </c>
      <c r="AT824" s="50">
        <f t="shared" si="437"/>
        <v>0.49221505866923076</v>
      </c>
      <c r="AV824" s="49">
        <f t="shared" si="438"/>
        <v>0</v>
      </c>
      <c r="AW824" s="49">
        <f t="shared" si="439"/>
        <v>0</v>
      </c>
      <c r="AX824" s="49">
        <f t="shared" si="440"/>
        <v>0</v>
      </c>
      <c r="AY824" s="49">
        <f t="shared" si="441"/>
        <v>1387.336259042321</v>
      </c>
      <c r="AZ824" s="49">
        <f t="shared" si="442"/>
        <v>0</v>
      </c>
      <c r="BA824" s="49">
        <f t="shared" si="443"/>
        <v>0</v>
      </c>
      <c r="BB824" s="49">
        <f t="shared" si="444"/>
        <v>0</v>
      </c>
      <c r="BC824" s="49">
        <f t="shared" si="445"/>
        <v>0</v>
      </c>
      <c r="BD824" s="49">
        <f t="shared" si="446"/>
        <v>0</v>
      </c>
      <c r="BE824" s="49">
        <f t="shared" si="447"/>
        <v>2490.6325264005554</v>
      </c>
      <c r="BF824" s="49">
        <f t="shared" si="448"/>
        <v>2061.5536061130824</v>
      </c>
      <c r="BG824" s="49">
        <f t="shared" si="449"/>
        <v>2806.6095275745743</v>
      </c>
      <c r="BH824" s="73">
        <f t="shared" si="450"/>
        <v>8746.1319191305338</v>
      </c>
      <c r="BI824" s="49">
        <f>VLOOKUP(A824,'1_12'!B:Q,16,0)</f>
        <v>14804.819999999998</v>
      </c>
      <c r="BJ824" s="74">
        <f t="shared" si="451"/>
        <v>-6058.6880808694641</v>
      </c>
      <c r="BK824" s="50">
        <f t="shared" si="452"/>
        <v>7.0891676149849965E-3</v>
      </c>
    </row>
    <row r="825" spans="1:63" x14ac:dyDescent="0.3">
      <c r="A825" s="79" t="s">
        <v>2011</v>
      </c>
      <c r="B825" s="79" t="s">
        <v>252</v>
      </c>
      <c r="C825" s="79">
        <f>VLOOKUP(B825,Площадь!D:E,2,0)</f>
        <v>57.1</v>
      </c>
      <c r="D825" s="97"/>
      <c r="E825">
        <v>31</v>
      </c>
      <c r="F825">
        <v>28</v>
      </c>
      <c r="G825">
        <v>31</v>
      </c>
      <c r="H825">
        <v>30</v>
      </c>
      <c r="I825">
        <v>31</v>
      </c>
      <c r="J825">
        <v>30</v>
      </c>
      <c r="K825">
        <v>31</v>
      </c>
      <c r="L825">
        <v>31</v>
      </c>
      <c r="M825">
        <v>30</v>
      </c>
      <c r="N825">
        <v>31</v>
      </c>
      <c r="O825">
        <v>30</v>
      </c>
      <c r="P825">
        <v>31</v>
      </c>
      <c r="Q825">
        <f t="shared" si="458"/>
        <v>365</v>
      </c>
      <c r="R825" s="113">
        <f>VLOOKUP(B825,'Общие показания'!A:H,8,0)</f>
        <v>0.38643535025129611</v>
      </c>
      <c r="S825" s="117">
        <f>VLOOKUP(B825,'Общие показания'!A:P,16,0)</f>
        <v>0</v>
      </c>
      <c r="T825" s="50">
        <f t="shared" si="423"/>
        <v>0</v>
      </c>
      <c r="U825" s="50">
        <f t="shared" si="424"/>
        <v>0</v>
      </c>
      <c r="V825" s="50">
        <f t="shared" si="425"/>
        <v>0</v>
      </c>
      <c r="W825" s="50">
        <f t="shared" si="426"/>
        <v>0.38643535025129611</v>
      </c>
      <c r="X825" s="50">
        <f t="shared" si="427"/>
        <v>0</v>
      </c>
      <c r="Y825" s="50"/>
      <c r="Z825" s="50"/>
      <c r="AA825" s="50"/>
      <c r="AB825" s="50"/>
      <c r="AC825" s="50"/>
      <c r="AD825" s="50">
        <f t="shared" si="428"/>
        <v>0</v>
      </c>
      <c r="AE825" s="50">
        <f t="shared" si="429"/>
        <v>0</v>
      </c>
      <c r="AF825" s="50">
        <f t="shared" si="430"/>
        <v>0</v>
      </c>
      <c r="AG825" s="50">
        <f t="shared" si="422"/>
        <v>0</v>
      </c>
      <c r="AI825" s="50">
        <f t="shared" si="431"/>
        <v>0</v>
      </c>
      <c r="AJ825" s="50">
        <f t="shared" si="432"/>
        <v>0</v>
      </c>
      <c r="AK825" s="50">
        <f t="shared" si="433"/>
        <v>0</v>
      </c>
      <c r="AL825" s="50">
        <f t="shared" si="434"/>
        <v>0.38407470837508856</v>
      </c>
      <c r="AR825" s="50">
        <f t="shared" si="435"/>
        <v>0.47365787880992122</v>
      </c>
      <c r="AS825" s="50">
        <f t="shared" si="436"/>
        <v>0.50933739027860836</v>
      </c>
      <c r="AT825" s="50">
        <f t="shared" si="437"/>
        <v>0.73382453916483248</v>
      </c>
      <c r="AV825" s="49">
        <f t="shared" si="438"/>
        <v>0</v>
      </c>
      <c r="AW825" s="49">
        <f t="shared" si="439"/>
        <v>0</v>
      </c>
      <c r="AX825" s="49">
        <f t="shared" si="440"/>
        <v>0</v>
      </c>
      <c r="AY825" s="49">
        <f t="shared" si="441"/>
        <v>2068.3263809743221</v>
      </c>
      <c r="AZ825" s="49">
        <f t="shared" si="442"/>
        <v>0</v>
      </c>
      <c r="BA825" s="49">
        <f t="shared" si="443"/>
        <v>0</v>
      </c>
      <c r="BB825" s="49">
        <f t="shared" si="444"/>
        <v>0</v>
      </c>
      <c r="BC825" s="49">
        <f t="shared" si="445"/>
        <v>0</v>
      </c>
      <c r="BD825" s="49">
        <f t="shared" si="446"/>
        <v>0</v>
      </c>
      <c r="BE825" s="49">
        <f t="shared" si="447"/>
        <v>1271.4682635622003</v>
      </c>
      <c r="BF825" s="49">
        <f t="shared" si="448"/>
        <v>1367.2449169682852</v>
      </c>
      <c r="BG825" s="49">
        <f t="shared" si="449"/>
        <v>1969.8492399525098</v>
      </c>
      <c r="BH825" s="73">
        <f t="shared" si="450"/>
        <v>6676.8888014573167</v>
      </c>
      <c r="BI825" s="49">
        <f>VLOOKUP(A825,'1_12'!B:Q,16,0)</f>
        <v>22071.87</v>
      </c>
      <c r="BJ825" s="74">
        <f t="shared" si="451"/>
        <v>-15394.981198542682</v>
      </c>
      <c r="BK825" s="50">
        <f t="shared" si="452"/>
        <v>3.6300786148274174E-3</v>
      </c>
    </row>
    <row r="826" spans="1:63" x14ac:dyDescent="0.3">
      <c r="A826" s="79" t="s">
        <v>1845</v>
      </c>
      <c r="B826" s="79" t="s">
        <v>1846</v>
      </c>
      <c r="C826" s="79">
        <f>VLOOKUP(B826,Площадь!D:E,2,0)</f>
        <v>45.8</v>
      </c>
      <c r="D826" s="97"/>
      <c r="E826">
        <v>31</v>
      </c>
      <c r="F826">
        <v>28</v>
      </c>
      <c r="G826">
        <v>31</v>
      </c>
      <c r="H826">
        <v>30</v>
      </c>
      <c r="I826">
        <v>31</v>
      </c>
      <c r="J826">
        <v>30</v>
      </c>
      <c r="K826">
        <v>31</v>
      </c>
      <c r="L826">
        <v>31</v>
      </c>
      <c r="M826">
        <v>30</v>
      </c>
      <c r="N826">
        <v>31</v>
      </c>
      <c r="O826">
        <v>30</v>
      </c>
      <c r="P826">
        <v>31</v>
      </c>
      <c r="Q826">
        <f t="shared" si="458"/>
        <v>365</v>
      </c>
      <c r="R826" s="113">
        <f>VLOOKUP(B826,'Общие показания'!A:H,8,0)</f>
        <v>0</v>
      </c>
      <c r="S826" s="117">
        <f>VLOOKUP(B826,'Общие показания'!A:P,16,0)</f>
        <v>2.6180000000000003</v>
      </c>
      <c r="T826" s="50">
        <f t="shared" si="423"/>
        <v>0</v>
      </c>
      <c r="U826" s="50">
        <f t="shared" si="424"/>
        <v>0</v>
      </c>
      <c r="V826" s="50">
        <f t="shared" si="425"/>
        <v>0</v>
      </c>
      <c r="W826" s="50">
        <f t="shared" si="426"/>
        <v>0</v>
      </c>
      <c r="X826" s="50">
        <f t="shared" si="427"/>
        <v>0</v>
      </c>
      <c r="Y826" s="50"/>
      <c r="Z826" s="50"/>
      <c r="AA826" s="50"/>
      <c r="AB826" s="50"/>
      <c r="AC826" s="50"/>
      <c r="AD826" s="50">
        <f t="shared" si="428"/>
        <v>1.0047214746073845</v>
      </c>
      <c r="AE826" s="50">
        <f t="shared" si="429"/>
        <v>0.70208791497533884</v>
      </c>
      <c r="AF826" s="50">
        <f t="shared" si="430"/>
        <v>0.91119061041727689</v>
      </c>
      <c r="AG826" s="50">
        <f t="shared" si="422"/>
        <v>0</v>
      </c>
      <c r="AI826" s="50">
        <f t="shared" si="431"/>
        <v>0</v>
      </c>
      <c r="AJ826" s="50">
        <f t="shared" si="432"/>
        <v>0</v>
      </c>
      <c r="AK826" s="50">
        <f t="shared" si="433"/>
        <v>0</v>
      </c>
      <c r="AL826" s="50">
        <f t="shared" si="434"/>
        <v>0.308066928959353</v>
      </c>
      <c r="AR826" s="50">
        <f t="shared" si="435"/>
        <v>0.37992173116452521</v>
      </c>
      <c r="AS826" s="50">
        <f t="shared" si="436"/>
        <v>0.40854032355096781</v>
      </c>
      <c r="AT826" s="50">
        <f t="shared" si="437"/>
        <v>0.58860181950524204</v>
      </c>
      <c r="AV826" s="49">
        <f t="shared" si="438"/>
        <v>0</v>
      </c>
      <c r="AW826" s="49">
        <f t="shared" si="439"/>
        <v>0</v>
      </c>
      <c r="AX826" s="49">
        <f t="shared" si="440"/>
        <v>0</v>
      </c>
      <c r="AY826" s="49">
        <f t="shared" si="441"/>
        <v>826.96254142132886</v>
      </c>
      <c r="AZ826" s="49">
        <f t="shared" si="442"/>
        <v>0</v>
      </c>
      <c r="BA826" s="49">
        <f t="shared" si="443"/>
        <v>0</v>
      </c>
      <c r="BB826" s="49">
        <f t="shared" si="444"/>
        <v>0</v>
      </c>
      <c r="BC826" s="49">
        <f t="shared" si="445"/>
        <v>0</v>
      </c>
      <c r="BD826" s="49">
        <f t="shared" si="446"/>
        <v>0</v>
      </c>
      <c r="BE826" s="49">
        <f t="shared" si="447"/>
        <v>3716.8808358458841</v>
      </c>
      <c r="BF826" s="49">
        <f t="shared" si="448"/>
        <v>2981.3260183704765</v>
      </c>
      <c r="BG826" s="49">
        <f t="shared" si="449"/>
        <v>4025.9828071868133</v>
      </c>
      <c r="BH826" s="73">
        <f t="shared" si="450"/>
        <v>11551.152202824502</v>
      </c>
      <c r="BI826" s="49">
        <f>VLOOKUP(A826,'1_12'!B:Q,16,0)</f>
        <v>17703.900000000001</v>
      </c>
      <c r="BJ826" s="74">
        <f t="shared" si="451"/>
        <v>-6152.7477971754997</v>
      </c>
      <c r="BK826" s="50">
        <f t="shared" si="452"/>
        <v>7.8295684191777466E-3</v>
      </c>
    </row>
    <row r="827" spans="1:63" x14ac:dyDescent="0.3">
      <c r="A827" s="79" t="s">
        <v>2520</v>
      </c>
      <c r="B827" s="79" t="s">
        <v>2521</v>
      </c>
      <c r="C827" s="79">
        <f>VLOOKUP(B827,Площадь!D:E,2,0)</f>
        <v>45.3</v>
      </c>
      <c r="D827" s="97"/>
      <c r="E827">
        <v>31</v>
      </c>
      <c r="F827">
        <v>28</v>
      </c>
      <c r="G827">
        <v>31</v>
      </c>
      <c r="H827">
        <v>30</v>
      </c>
      <c r="I827">
        <v>31</v>
      </c>
      <c r="J827">
        <v>30</v>
      </c>
      <c r="K827">
        <v>31</v>
      </c>
      <c r="L827">
        <v>31</v>
      </c>
      <c r="M827">
        <v>30</v>
      </c>
      <c r="N827">
        <v>31</v>
      </c>
      <c r="O827">
        <v>30</v>
      </c>
      <c r="P827">
        <v>31</v>
      </c>
      <c r="Q827">
        <f t="shared" si="458"/>
        <v>365</v>
      </c>
      <c r="R827" s="113">
        <f>VLOOKUP(B827,'Общие показания'!A:H,8,0)</f>
        <v>0.30657655632896169</v>
      </c>
      <c r="S827" s="117">
        <f>VLOOKUP(B827,'Общие показания'!A:P,16,0)</f>
        <v>1.2674234436710385</v>
      </c>
      <c r="T827" s="50">
        <f t="shared" si="423"/>
        <v>0</v>
      </c>
      <c r="U827" s="50">
        <f t="shared" si="424"/>
        <v>0</v>
      </c>
      <c r="V827" s="50">
        <f t="shared" si="425"/>
        <v>0</v>
      </c>
      <c r="W827" s="50">
        <f t="shared" si="426"/>
        <v>0.30657655632896169</v>
      </c>
      <c r="X827" s="50">
        <f t="shared" si="427"/>
        <v>0</v>
      </c>
      <c r="Y827" s="50"/>
      <c r="Z827" s="50"/>
      <c r="AA827" s="50"/>
      <c r="AB827" s="50"/>
      <c r="AC827" s="50"/>
      <c r="AD827" s="50">
        <f t="shared" si="428"/>
        <v>0.4864047178293105</v>
      </c>
      <c r="AE827" s="50">
        <f t="shared" si="429"/>
        <v>0.33989407294036028</v>
      </c>
      <c r="AF827" s="50">
        <f t="shared" si="430"/>
        <v>0.44112465290136771</v>
      </c>
      <c r="AG827" s="50">
        <f t="shared" si="422"/>
        <v>0</v>
      </c>
      <c r="AI827" s="50">
        <f t="shared" si="431"/>
        <v>0</v>
      </c>
      <c r="AJ827" s="50">
        <f t="shared" si="432"/>
        <v>0</v>
      </c>
      <c r="AK827" s="50">
        <f t="shared" si="433"/>
        <v>0</v>
      </c>
      <c r="AL827" s="50">
        <f t="shared" si="434"/>
        <v>0.30470375287901069</v>
      </c>
      <c r="AR827" s="50">
        <f t="shared" si="435"/>
        <v>0.37577411401207406</v>
      </c>
      <c r="AS827" s="50">
        <f t="shared" si="436"/>
        <v>0.40408027635062971</v>
      </c>
      <c r="AT827" s="50">
        <f t="shared" si="437"/>
        <v>0.58217603544950802</v>
      </c>
      <c r="AV827" s="49">
        <f t="shared" si="438"/>
        <v>0</v>
      </c>
      <c r="AW827" s="49">
        <f t="shared" si="439"/>
        <v>0</v>
      </c>
      <c r="AX827" s="49">
        <f t="shared" si="440"/>
        <v>0</v>
      </c>
      <c r="AY827" s="49">
        <f t="shared" si="441"/>
        <v>1640.8964108255129</v>
      </c>
      <c r="AZ827" s="49">
        <f t="shared" si="442"/>
        <v>0</v>
      </c>
      <c r="BA827" s="49">
        <f t="shared" si="443"/>
        <v>0</v>
      </c>
      <c r="BB827" s="49">
        <f t="shared" si="444"/>
        <v>0</v>
      </c>
      <c r="BC827" s="49">
        <f t="shared" si="445"/>
        <v>0</v>
      </c>
      <c r="BD827" s="49">
        <f t="shared" si="446"/>
        <v>0</v>
      </c>
      <c r="BE827" s="49">
        <f t="shared" si="447"/>
        <v>2314.398369041739</v>
      </c>
      <c r="BF827" s="49">
        <f t="shared" si="448"/>
        <v>1997.0949842627622</v>
      </c>
      <c r="BG827" s="49">
        <f t="shared" si="449"/>
        <v>2746.9074357815571</v>
      </c>
      <c r="BH827" s="73">
        <f t="shared" si="450"/>
        <v>8699.2971999115725</v>
      </c>
      <c r="BI827" s="49">
        <f>VLOOKUP(A827,'1_12'!B:Q,16,0)</f>
        <v>17510.579999999994</v>
      </c>
      <c r="BJ827" s="74">
        <f t="shared" si="451"/>
        <v>-8811.2828000884219</v>
      </c>
      <c r="BK827" s="50">
        <f t="shared" si="452"/>
        <v>5.9616154869227798E-3</v>
      </c>
    </row>
    <row r="828" spans="1:63" x14ac:dyDescent="0.3">
      <c r="A828" s="79" t="s">
        <v>2191</v>
      </c>
      <c r="B828" s="79" t="s">
        <v>2192</v>
      </c>
      <c r="C828" s="79">
        <f>VLOOKUP(B828,Площадь!D:E,2,0)</f>
        <v>56.2</v>
      </c>
      <c r="D828" s="97"/>
      <c r="E828">
        <v>31</v>
      </c>
      <c r="F828">
        <v>28</v>
      </c>
      <c r="G828">
        <v>31</v>
      </c>
      <c r="H828">
        <v>30</v>
      </c>
      <c r="I828">
        <v>31</v>
      </c>
      <c r="J828">
        <v>30</v>
      </c>
      <c r="K828">
        <v>31</v>
      </c>
      <c r="L828">
        <v>31</v>
      </c>
      <c r="M828">
        <v>30</v>
      </c>
      <c r="N828">
        <v>31</v>
      </c>
      <c r="O828">
        <v>30</v>
      </c>
      <c r="P828">
        <v>31</v>
      </c>
      <c r="Q828">
        <f t="shared" si="458"/>
        <v>365</v>
      </c>
      <c r="R828" s="113">
        <f>VLOOKUP(B828,'Общие показания'!A:H,8,0)</f>
        <v>0.38034442529111806</v>
      </c>
      <c r="S828" s="117">
        <f>VLOOKUP(B828,'Общие показания'!A:P,16,0)</f>
        <v>1.9136555747088817</v>
      </c>
      <c r="T828" s="50">
        <f t="shared" si="423"/>
        <v>0</v>
      </c>
      <c r="U828" s="50">
        <f t="shared" si="424"/>
        <v>0</v>
      </c>
      <c r="V828" s="50">
        <f t="shared" si="425"/>
        <v>0</v>
      </c>
      <c r="W828" s="50">
        <f t="shared" si="426"/>
        <v>0.38034442529111806</v>
      </c>
      <c r="X828" s="50">
        <f t="shared" si="427"/>
        <v>0</v>
      </c>
      <c r="Y828" s="50"/>
      <c r="Z828" s="50"/>
      <c r="AA828" s="50"/>
      <c r="AB828" s="50"/>
      <c r="AC828" s="50"/>
      <c r="AD828" s="50">
        <f t="shared" si="428"/>
        <v>0.73441208972962146</v>
      </c>
      <c r="AE828" s="50">
        <f t="shared" si="429"/>
        <v>0.51319879771898103</v>
      </c>
      <c r="AF828" s="50">
        <f t="shared" si="430"/>
        <v>0.66604468726027899</v>
      </c>
      <c r="AG828" s="50">
        <f t="shared" si="422"/>
        <v>0</v>
      </c>
      <c r="AI828" s="50">
        <f t="shared" si="431"/>
        <v>0</v>
      </c>
      <c r="AJ828" s="50">
        <f t="shared" si="432"/>
        <v>0</v>
      </c>
      <c r="AK828" s="50">
        <f t="shared" si="433"/>
        <v>0</v>
      </c>
      <c r="AL828" s="50">
        <f t="shared" si="434"/>
        <v>0.37802099143047246</v>
      </c>
      <c r="AR828" s="50">
        <f t="shared" si="435"/>
        <v>0.46619216793550916</v>
      </c>
      <c r="AS828" s="50">
        <f t="shared" si="436"/>
        <v>0.50130930531799989</v>
      </c>
      <c r="AT828" s="50">
        <f t="shared" si="437"/>
        <v>0.72225812786451116</v>
      </c>
      <c r="AV828" s="49">
        <f t="shared" si="438"/>
        <v>0</v>
      </c>
      <c r="AW828" s="49">
        <f t="shared" si="439"/>
        <v>0</v>
      </c>
      <c r="AX828" s="49">
        <f t="shared" si="440"/>
        <v>0</v>
      </c>
      <c r="AY828" s="49">
        <f t="shared" si="441"/>
        <v>2035.7257900307688</v>
      </c>
      <c r="AZ828" s="49">
        <f t="shared" si="442"/>
        <v>0</v>
      </c>
      <c r="BA828" s="49">
        <f t="shared" si="443"/>
        <v>0</v>
      </c>
      <c r="BB828" s="49">
        <f t="shared" si="444"/>
        <v>0</v>
      </c>
      <c r="BC828" s="49">
        <f t="shared" si="445"/>
        <v>0</v>
      </c>
      <c r="BD828" s="49">
        <f t="shared" si="446"/>
        <v>0</v>
      </c>
      <c r="BE828" s="49">
        <f t="shared" si="447"/>
        <v>3222.8540451059703</v>
      </c>
      <c r="BF828" s="49">
        <f t="shared" si="448"/>
        <v>2723.3049714683502</v>
      </c>
      <c r="BG828" s="49">
        <f t="shared" si="449"/>
        <v>3726.7045448083823</v>
      </c>
      <c r="BH828" s="73">
        <f t="shared" si="450"/>
        <v>11708.589351413471</v>
      </c>
      <c r="BI828" s="49">
        <f>VLOOKUP(A828,'1_12'!B:Q,16,0)</f>
        <v>21724.02</v>
      </c>
      <c r="BJ828" s="74">
        <f t="shared" si="451"/>
        <v>-10015.430648586529</v>
      </c>
      <c r="BK828" s="50">
        <f t="shared" si="452"/>
        <v>6.4676461929841231E-3</v>
      </c>
    </row>
    <row r="829" spans="1:63" x14ac:dyDescent="0.3">
      <c r="A829" s="79" t="s">
        <v>2355</v>
      </c>
      <c r="B829" s="79" t="s">
        <v>2356</v>
      </c>
      <c r="C829" s="79">
        <f>VLOOKUP(B829,Площадь!D:E,2,0)</f>
        <v>86.3</v>
      </c>
      <c r="D829" s="97"/>
      <c r="E829">
        <v>31</v>
      </c>
      <c r="F829">
        <v>28</v>
      </c>
      <c r="G829">
        <v>31</v>
      </c>
      <c r="H829">
        <v>30</v>
      </c>
      <c r="I829">
        <v>31</v>
      </c>
      <c r="J829">
        <v>30</v>
      </c>
      <c r="K829">
        <v>31</v>
      </c>
      <c r="L829">
        <v>31</v>
      </c>
      <c r="M829">
        <v>30</v>
      </c>
      <c r="N829">
        <v>31</v>
      </c>
      <c r="O829">
        <v>30</v>
      </c>
      <c r="P829">
        <v>31</v>
      </c>
      <c r="Q829">
        <f t="shared" si="458"/>
        <v>365</v>
      </c>
      <c r="R829" s="113">
        <f>VLOOKUP(B829,'Общие показания'!A:H,8,0)</f>
        <v>0</v>
      </c>
      <c r="S829" s="117">
        <f>VLOOKUP(B829,'Общие показания'!A:P,16,0)</f>
        <v>1.6670000000000007</v>
      </c>
      <c r="T829" s="50">
        <f t="shared" si="423"/>
        <v>0</v>
      </c>
      <c r="U829" s="50">
        <f t="shared" si="424"/>
        <v>0</v>
      </c>
      <c r="V829" s="50">
        <f t="shared" si="425"/>
        <v>0</v>
      </c>
      <c r="W829" s="50">
        <f t="shared" si="426"/>
        <v>0</v>
      </c>
      <c r="X829" s="50">
        <f t="shared" si="427"/>
        <v>0</v>
      </c>
      <c r="Y829" s="50"/>
      <c r="Z829" s="50"/>
      <c r="AA829" s="50"/>
      <c r="AB829" s="50"/>
      <c r="AC829" s="50"/>
      <c r="AD829" s="50">
        <f t="shared" si="428"/>
        <v>0.63975198555023316</v>
      </c>
      <c r="AE829" s="50">
        <f t="shared" si="429"/>
        <v>0.44705139582272357</v>
      </c>
      <c r="AF829" s="50">
        <f t="shared" si="430"/>
        <v>0.58019661862704397</v>
      </c>
      <c r="AG829" s="50">
        <f t="shared" si="422"/>
        <v>0</v>
      </c>
      <c r="AI829" s="50">
        <f t="shared" si="431"/>
        <v>0</v>
      </c>
      <c r="AJ829" s="50">
        <f t="shared" si="432"/>
        <v>0</v>
      </c>
      <c r="AK829" s="50">
        <f t="shared" si="433"/>
        <v>0</v>
      </c>
      <c r="AL829" s="50">
        <f t="shared" si="434"/>
        <v>0.58048419146707786</v>
      </c>
      <c r="AR829" s="50">
        <f t="shared" si="435"/>
        <v>0.71587872051306833</v>
      </c>
      <c r="AS829" s="50">
        <f t="shared" si="436"/>
        <v>0.76980414677835207</v>
      </c>
      <c r="AT829" s="50">
        <f t="shared" si="437"/>
        <v>1.1090903280197029</v>
      </c>
      <c r="AV829" s="49">
        <f t="shared" si="438"/>
        <v>0</v>
      </c>
      <c r="AW829" s="49">
        <f t="shared" si="439"/>
        <v>0</v>
      </c>
      <c r="AX829" s="49">
        <f t="shared" si="440"/>
        <v>0</v>
      </c>
      <c r="AY829" s="49">
        <f t="shared" si="441"/>
        <v>1558.2285442065652</v>
      </c>
      <c r="AZ829" s="49">
        <f t="shared" si="442"/>
        <v>0</v>
      </c>
      <c r="BA829" s="49">
        <f t="shared" si="443"/>
        <v>0</v>
      </c>
      <c r="BB829" s="49">
        <f t="shared" si="444"/>
        <v>0</v>
      </c>
      <c r="BC829" s="49">
        <f t="shared" si="445"/>
        <v>0</v>
      </c>
      <c r="BD829" s="49">
        <f t="shared" si="446"/>
        <v>0</v>
      </c>
      <c r="BE829" s="49">
        <f t="shared" si="447"/>
        <v>3639.0008421280841</v>
      </c>
      <c r="BF829" s="49">
        <f t="shared" si="448"/>
        <v>3266.4783443366236</v>
      </c>
      <c r="BG829" s="49">
        <f t="shared" si="449"/>
        <v>4534.6543081006612</v>
      </c>
      <c r="BH829" s="73">
        <f t="shared" si="450"/>
        <v>12998.362038771935</v>
      </c>
      <c r="BI829" s="49">
        <f>VLOOKUP(A829,'1_12'!B:Q,16,0)</f>
        <v>33359.040000000001</v>
      </c>
      <c r="BJ829" s="74">
        <f t="shared" si="451"/>
        <v>-20360.677961228066</v>
      </c>
      <c r="BK829" s="50">
        <f t="shared" si="452"/>
        <v>4.6757989443590216E-3</v>
      </c>
    </row>
    <row r="830" spans="1:63" x14ac:dyDescent="0.3">
      <c r="A830" s="79" t="s">
        <v>2407</v>
      </c>
      <c r="B830" s="79" t="s">
        <v>2408</v>
      </c>
      <c r="C830" s="79">
        <f>VLOOKUP(B830,Площадь!D:E,2,0)</f>
        <v>46.3</v>
      </c>
      <c r="D830" s="97"/>
      <c r="E830">
        <v>31</v>
      </c>
      <c r="F830">
        <v>28</v>
      </c>
      <c r="G830">
        <v>31</v>
      </c>
      <c r="H830">
        <v>30</v>
      </c>
      <c r="I830">
        <v>31</v>
      </c>
      <c r="J830">
        <v>30</v>
      </c>
      <c r="K830">
        <v>31</v>
      </c>
      <c r="L830">
        <v>31</v>
      </c>
      <c r="M830">
        <v>30</v>
      </c>
      <c r="N830">
        <v>31</v>
      </c>
      <c r="O830">
        <v>30</v>
      </c>
      <c r="P830">
        <v>31</v>
      </c>
      <c r="Q830">
        <f t="shared" si="458"/>
        <v>365</v>
      </c>
      <c r="R830" s="113">
        <f>VLOOKUP(B830,'Общие показания'!A:H,8,0)</f>
        <v>0.3133442507291595</v>
      </c>
      <c r="S830" s="117">
        <f>VLOOKUP(B830,'Общие показания'!A:P,16,0)</f>
        <v>1.633655749270841</v>
      </c>
      <c r="T830" s="50">
        <f t="shared" si="423"/>
        <v>0</v>
      </c>
      <c r="U830" s="50">
        <f t="shared" si="424"/>
        <v>0</v>
      </c>
      <c r="V830" s="50">
        <f t="shared" si="425"/>
        <v>0</v>
      </c>
      <c r="W830" s="50">
        <f t="shared" si="426"/>
        <v>0.3133442507291595</v>
      </c>
      <c r="X830" s="50">
        <f t="shared" si="427"/>
        <v>0</v>
      </c>
      <c r="Y830" s="50"/>
      <c r="Z830" s="50"/>
      <c r="AA830" s="50"/>
      <c r="AB830" s="50"/>
      <c r="AC830" s="50"/>
      <c r="AD830" s="50">
        <f t="shared" si="428"/>
        <v>0.62695531451804076</v>
      </c>
      <c r="AE830" s="50">
        <f t="shared" si="429"/>
        <v>0.43810922795761637</v>
      </c>
      <c r="AF830" s="50">
        <f t="shared" si="430"/>
        <v>0.56859120679518382</v>
      </c>
      <c r="AG830" s="50">
        <f t="shared" si="422"/>
        <v>0</v>
      </c>
      <c r="AI830" s="50">
        <f t="shared" si="431"/>
        <v>0</v>
      </c>
      <c r="AJ830" s="50">
        <f t="shared" si="432"/>
        <v>0</v>
      </c>
      <c r="AK830" s="50">
        <f t="shared" si="433"/>
        <v>0</v>
      </c>
      <c r="AL830" s="50">
        <f t="shared" si="434"/>
        <v>0.31143010503969526</v>
      </c>
      <c r="AR830" s="50">
        <f t="shared" si="435"/>
        <v>0.38406934831697637</v>
      </c>
      <c r="AS830" s="50">
        <f t="shared" si="436"/>
        <v>0.41300037075130591</v>
      </c>
      <c r="AT830" s="50">
        <f t="shared" si="437"/>
        <v>0.59502760356097617</v>
      </c>
      <c r="AV830" s="49">
        <f t="shared" si="438"/>
        <v>0</v>
      </c>
      <c r="AW830" s="49">
        <f t="shared" si="439"/>
        <v>0</v>
      </c>
      <c r="AX830" s="49">
        <f t="shared" si="440"/>
        <v>0</v>
      </c>
      <c r="AY830" s="49">
        <f t="shared" si="441"/>
        <v>1677.1192896516829</v>
      </c>
      <c r="AZ830" s="49">
        <f t="shared" si="442"/>
        <v>0</v>
      </c>
      <c r="BA830" s="49">
        <f t="shared" si="443"/>
        <v>0</v>
      </c>
      <c r="BB830" s="49">
        <f t="shared" si="444"/>
        <v>0</v>
      </c>
      <c r="BC830" s="49">
        <f t="shared" si="445"/>
        <v>0</v>
      </c>
      <c r="BD830" s="49">
        <f t="shared" si="446"/>
        <v>0</v>
      </c>
      <c r="BE830" s="49">
        <f t="shared" si="447"/>
        <v>2713.9541639278063</v>
      </c>
      <c r="BF830" s="49">
        <f t="shared" si="448"/>
        <v>2284.6845623902827</v>
      </c>
      <c r="BG830" s="49">
        <f t="shared" si="449"/>
        <v>3123.5717897676618</v>
      </c>
      <c r="BH830" s="73">
        <f t="shared" si="450"/>
        <v>9799.3298057374341</v>
      </c>
      <c r="BI830" s="49">
        <f>VLOOKUP(A830,'1_12'!B:Q,16,0)</f>
        <v>17897.13</v>
      </c>
      <c r="BJ830" s="74">
        <f t="shared" si="451"/>
        <v>-8097.8001942625669</v>
      </c>
      <c r="BK830" s="50">
        <f t="shared" si="452"/>
        <v>6.5704237359052462E-3</v>
      </c>
    </row>
    <row r="831" spans="1:63" x14ac:dyDescent="0.3">
      <c r="A831" s="79" t="s">
        <v>2163</v>
      </c>
      <c r="B831" s="79" t="s">
        <v>2164</v>
      </c>
      <c r="C831" s="79">
        <f>VLOOKUP(B831,Площадь!D:E,2,0)</f>
        <v>83.2</v>
      </c>
      <c r="D831" s="97"/>
      <c r="E831">
        <v>31</v>
      </c>
      <c r="F831">
        <v>28</v>
      </c>
      <c r="G831">
        <v>31</v>
      </c>
      <c r="H831">
        <v>27</v>
      </c>
      <c r="Q831">
        <f t="shared" si="458"/>
        <v>117</v>
      </c>
      <c r="R831" s="113">
        <f>VLOOKUP(B831,'Общие показания'!A:H,8,0)</f>
        <v>0.56307217409645949</v>
      </c>
      <c r="S831" s="117"/>
      <c r="T831" s="50">
        <f t="shared" si="423"/>
        <v>0</v>
      </c>
      <c r="U831" s="50">
        <f t="shared" si="424"/>
        <v>0</v>
      </c>
      <c r="V831" s="50">
        <f t="shared" si="425"/>
        <v>0</v>
      </c>
      <c r="W831" s="50">
        <f t="shared" si="426"/>
        <v>0.50676495668681354</v>
      </c>
      <c r="X831" s="50">
        <f t="shared" si="427"/>
        <v>-5.6307217409645949E-2</v>
      </c>
      <c r="Y831" s="50"/>
      <c r="Z831" s="50"/>
      <c r="AA831" s="50"/>
      <c r="AB831" s="50"/>
      <c r="AC831" s="50"/>
      <c r="AD831" s="50">
        <f t="shared" si="428"/>
        <v>0</v>
      </c>
      <c r="AE831" s="50">
        <f t="shared" si="429"/>
        <v>0</v>
      </c>
      <c r="AF831" s="50">
        <f t="shared" si="430"/>
        <v>0</v>
      </c>
      <c r="AG831" s="50">
        <f t="shared" si="422"/>
        <v>0</v>
      </c>
      <c r="AI831" s="50">
        <f t="shared" si="431"/>
        <v>0</v>
      </c>
      <c r="AJ831" s="50">
        <f t="shared" si="432"/>
        <v>0</v>
      </c>
      <c r="AK831" s="50">
        <f t="shared" si="433"/>
        <v>0</v>
      </c>
      <c r="AL831" s="50">
        <f t="shared" si="434"/>
        <v>0.50366924979206007</v>
      </c>
      <c r="AR831" s="50">
        <f t="shared" si="435"/>
        <v>0</v>
      </c>
      <c r="AS831" s="50">
        <f t="shared" si="436"/>
        <v>0</v>
      </c>
      <c r="AT831" s="50">
        <f t="shared" si="437"/>
        <v>0</v>
      </c>
      <c r="AV831" s="49">
        <f t="shared" si="438"/>
        <v>0</v>
      </c>
      <c r="AW831" s="49">
        <f t="shared" si="439"/>
        <v>0</v>
      </c>
      <c r="AX831" s="49">
        <f t="shared" si="440"/>
        <v>0</v>
      </c>
      <c r="AY831" s="49">
        <f t="shared" si="441"/>
        <v>2712.3691665036295</v>
      </c>
      <c r="AZ831" s="49">
        <f t="shared" si="442"/>
        <v>0</v>
      </c>
      <c r="BA831" s="49">
        <f t="shared" si="443"/>
        <v>0</v>
      </c>
      <c r="BB831" s="49">
        <f t="shared" si="444"/>
        <v>0</v>
      </c>
      <c r="BC831" s="49">
        <f t="shared" si="445"/>
        <v>0</v>
      </c>
      <c r="BD831" s="49">
        <f t="shared" si="446"/>
        <v>0</v>
      </c>
      <c r="BE831" s="49">
        <f t="shared" si="447"/>
        <v>0</v>
      </c>
      <c r="BF831" s="49">
        <f t="shared" si="448"/>
        <v>0</v>
      </c>
      <c r="BG831" s="49">
        <f t="shared" si="449"/>
        <v>0</v>
      </c>
      <c r="BH831" s="73">
        <f t="shared" si="450"/>
        <v>2712.3691665036295</v>
      </c>
      <c r="BI831" s="49">
        <f>VLOOKUP(A831,'1_12'!B:Q,16,0)</f>
        <v>3216.08</v>
      </c>
      <c r="BJ831" s="74">
        <f t="shared" si="451"/>
        <v>-503.71083349637047</v>
      </c>
      <c r="BK831" s="50">
        <f t="shared" si="452"/>
        <v>1.0120534920661794E-3</v>
      </c>
    </row>
    <row r="832" spans="1:63" x14ac:dyDescent="0.3">
      <c r="A832" s="79" t="s">
        <v>2718</v>
      </c>
      <c r="B832" s="79" t="s">
        <v>2164</v>
      </c>
      <c r="C832" s="79">
        <f>VLOOKUP(B832,Площадь!D:E,2,0)</f>
        <v>83.2</v>
      </c>
      <c r="D832" s="97">
        <f>VLOOKUP(A832,'[1]3+паркинг2023'!$A:$E,5,0)</f>
        <v>45044</v>
      </c>
      <c r="H832">
        <f>30-H831</f>
        <v>3</v>
      </c>
      <c r="I832">
        <v>31</v>
      </c>
      <c r="J832">
        <v>30</v>
      </c>
      <c r="K832">
        <v>31</v>
      </c>
      <c r="L832">
        <v>31</v>
      </c>
      <c r="M832">
        <v>30</v>
      </c>
      <c r="N832">
        <v>31</v>
      </c>
      <c r="O832">
        <v>30</v>
      </c>
      <c r="P832">
        <v>31</v>
      </c>
      <c r="Q832">
        <f t="shared" si="458"/>
        <v>248</v>
      </c>
      <c r="R832" s="113"/>
      <c r="S832" s="117">
        <f>VLOOKUP(B832,'Общие показания'!A:P,16,0)</f>
        <v>2.5389278259035422</v>
      </c>
      <c r="T832" s="50">
        <f t="shared" si="423"/>
        <v>0</v>
      </c>
      <c r="U832" s="50">
        <f t="shared" si="424"/>
        <v>0</v>
      </c>
      <c r="V832" s="50">
        <f t="shared" si="425"/>
        <v>0</v>
      </c>
      <c r="W832" s="50">
        <f>R831*W$1/30*H832</f>
        <v>5.6307217409645949E-2</v>
      </c>
      <c r="X832" s="50">
        <f t="shared" si="427"/>
        <v>5.6307217409645949E-2</v>
      </c>
      <c r="Y832" s="50"/>
      <c r="Z832" s="50"/>
      <c r="AA832" s="50"/>
      <c r="AB832" s="50"/>
      <c r="AC832" s="50"/>
      <c r="AD832" s="50">
        <f t="shared" si="428"/>
        <v>0.97437559555520514</v>
      </c>
      <c r="AE832" s="50">
        <f t="shared" si="429"/>
        <v>0.68088256056588536</v>
      </c>
      <c r="AF832" s="50">
        <f t="shared" si="430"/>
        <v>0.88366966978245154</v>
      </c>
      <c r="AG832" s="50">
        <f t="shared" si="422"/>
        <v>0</v>
      </c>
      <c r="AI832" s="50">
        <f t="shared" si="431"/>
        <v>0</v>
      </c>
      <c r="AJ832" s="50">
        <f t="shared" si="432"/>
        <v>0</v>
      </c>
      <c r="AK832" s="50">
        <f t="shared" si="433"/>
        <v>0</v>
      </c>
      <c r="AL832" s="50">
        <f t="shared" si="434"/>
        <v>5.5963249976895564E-2</v>
      </c>
      <c r="AR832" s="50">
        <f t="shared" si="435"/>
        <v>0.69016349416787126</v>
      </c>
      <c r="AS832" s="50">
        <f t="shared" si="436"/>
        <v>0.74215185413625606</v>
      </c>
      <c r="AT832" s="50">
        <f t="shared" si="437"/>
        <v>1.0692504668741516</v>
      </c>
      <c r="AV832" s="49">
        <f t="shared" si="438"/>
        <v>0</v>
      </c>
      <c r="AW832" s="49">
        <f t="shared" si="439"/>
        <v>0</v>
      </c>
      <c r="AX832" s="49">
        <f t="shared" si="440"/>
        <v>0</v>
      </c>
      <c r="AY832" s="49">
        <f t="shared" si="441"/>
        <v>301.37435183373657</v>
      </c>
      <c r="AZ832" s="49">
        <f t="shared" si="442"/>
        <v>0</v>
      </c>
      <c r="BA832" s="49">
        <f t="shared" si="443"/>
        <v>0</v>
      </c>
      <c r="BB832" s="49">
        <f t="shared" si="444"/>
        <v>0</v>
      </c>
      <c r="BC832" s="49">
        <f t="shared" si="445"/>
        <v>0</v>
      </c>
      <c r="BD832" s="49">
        <f t="shared" si="446"/>
        <v>0</v>
      </c>
      <c r="BE832" s="49">
        <f t="shared" si="447"/>
        <v>4468.2221508890379</v>
      </c>
      <c r="BF832" s="49">
        <f t="shared" si="448"/>
        <v>3819.9366614498404</v>
      </c>
      <c r="BG832" s="49">
        <f t="shared" si="449"/>
        <v>5242.3406980355194</v>
      </c>
      <c r="BH832" s="73">
        <f t="shared" si="450"/>
        <v>13831.873862208135</v>
      </c>
      <c r="BI832" s="49">
        <f>VLOOKUP(A832,'1_12'!B:Q,16,0)</f>
        <v>28944.699999999997</v>
      </c>
      <c r="BJ832" s="74">
        <f t="shared" si="451"/>
        <v>-15112.826137791862</v>
      </c>
      <c r="BK832" s="50">
        <f t="shared" si="452"/>
        <v>5.1610217432575744E-3</v>
      </c>
    </row>
    <row r="833" spans="1:63" x14ac:dyDescent="0.3">
      <c r="A833" s="79" t="s">
        <v>1140</v>
      </c>
      <c r="B833" s="79" t="s">
        <v>1141</v>
      </c>
      <c r="C833" s="79">
        <f>VLOOKUP(B833,Площадь!D:E,2,0)</f>
        <v>35.700000000000003</v>
      </c>
      <c r="D833" s="97"/>
      <c r="E833">
        <v>31</v>
      </c>
      <c r="F833">
        <v>28</v>
      </c>
      <c r="G833">
        <v>31</v>
      </c>
      <c r="H833">
        <v>30</v>
      </c>
      <c r="I833">
        <v>31</v>
      </c>
      <c r="J833">
        <v>30</v>
      </c>
      <c r="K833">
        <v>31</v>
      </c>
      <c r="L833">
        <v>31</v>
      </c>
      <c r="M833">
        <v>25</v>
      </c>
      <c r="Q833">
        <f t="shared" si="458"/>
        <v>268</v>
      </c>
      <c r="R833" s="113">
        <f>VLOOKUP(B833,'Общие показания'!A:H,8,0)</f>
        <v>0.24160669008706256</v>
      </c>
      <c r="S833" s="117"/>
      <c r="T833" s="50">
        <f t="shared" si="423"/>
        <v>0</v>
      </c>
      <c r="U833" s="50">
        <f t="shared" si="424"/>
        <v>0</v>
      </c>
      <c r="V833" s="50">
        <f t="shared" si="425"/>
        <v>0</v>
      </c>
      <c r="W833" s="50">
        <f t="shared" si="426"/>
        <v>0.24160669008706259</v>
      </c>
      <c r="X833" s="50">
        <f t="shared" si="427"/>
        <v>0</v>
      </c>
      <c r="Y833" s="50"/>
      <c r="Z833" s="50"/>
      <c r="AA833" s="50"/>
      <c r="AB833" s="50"/>
      <c r="AC833" s="50"/>
      <c r="AD833" s="50">
        <f t="shared" si="428"/>
        <v>0</v>
      </c>
      <c r="AE833" s="50">
        <f t="shared" si="429"/>
        <v>0</v>
      </c>
      <c r="AF833" s="50">
        <f t="shared" si="430"/>
        <v>0</v>
      </c>
      <c r="AG833" s="50">
        <f t="shared" si="422"/>
        <v>0</v>
      </c>
      <c r="AI833" s="50">
        <f t="shared" si="431"/>
        <v>0</v>
      </c>
      <c r="AJ833" s="50">
        <f t="shared" si="432"/>
        <v>0</v>
      </c>
      <c r="AK833" s="50">
        <f t="shared" si="433"/>
        <v>0</v>
      </c>
      <c r="AL833" s="50">
        <f t="shared" si="434"/>
        <v>0.24013077213643891</v>
      </c>
      <c r="AR833" s="50">
        <f t="shared" si="435"/>
        <v>0</v>
      </c>
      <c r="AS833" s="50">
        <f t="shared" si="436"/>
        <v>0</v>
      </c>
      <c r="AT833" s="50">
        <f t="shared" si="437"/>
        <v>0</v>
      </c>
      <c r="AV833" s="49">
        <f t="shared" si="438"/>
        <v>0</v>
      </c>
      <c r="AW833" s="49">
        <f t="shared" si="439"/>
        <v>0</v>
      </c>
      <c r="AX833" s="49">
        <f t="shared" si="440"/>
        <v>0</v>
      </c>
      <c r="AY833" s="49">
        <f t="shared" si="441"/>
        <v>1293.1567740942785</v>
      </c>
      <c r="AZ833" s="49">
        <f t="shared" si="442"/>
        <v>0</v>
      </c>
      <c r="BA833" s="49">
        <f t="shared" si="443"/>
        <v>0</v>
      </c>
      <c r="BB833" s="49">
        <f t="shared" si="444"/>
        <v>0</v>
      </c>
      <c r="BC833" s="49">
        <f t="shared" si="445"/>
        <v>0</v>
      </c>
      <c r="BD833" s="49">
        <f t="shared" si="446"/>
        <v>0</v>
      </c>
      <c r="BE833" s="49">
        <f t="shared" si="447"/>
        <v>0</v>
      </c>
      <c r="BF833" s="49">
        <f t="shared" si="448"/>
        <v>0</v>
      </c>
      <c r="BG833" s="49">
        <f t="shared" si="449"/>
        <v>0</v>
      </c>
      <c r="BH833" s="73">
        <f t="shared" si="450"/>
        <v>1293.1567740942785</v>
      </c>
      <c r="BI833" s="49">
        <f>VLOOKUP(A833,'1_12'!B:Q,16,0)</f>
        <v>8944.31</v>
      </c>
      <c r="BJ833" s="74">
        <f t="shared" si="451"/>
        <v>-7651.1532259057212</v>
      </c>
      <c r="BK833" s="50">
        <f t="shared" si="452"/>
        <v>1.1245038800735327E-3</v>
      </c>
    </row>
    <row r="834" spans="1:63" x14ac:dyDescent="0.3">
      <c r="A834" s="79" t="s">
        <v>2770</v>
      </c>
      <c r="B834" s="79" t="s">
        <v>1141</v>
      </c>
      <c r="C834" s="79">
        <f>VLOOKUP(B834,Площадь!D:E,2,0)</f>
        <v>35.700000000000003</v>
      </c>
      <c r="D834" s="97">
        <f>VLOOKUP(A834,'[1]3+паркинг2023'!$A:$E,5,0)</f>
        <v>45195</v>
      </c>
      <c r="M834">
        <f>30-M833</f>
        <v>5</v>
      </c>
      <c r="N834">
        <v>31</v>
      </c>
      <c r="O834">
        <v>30</v>
      </c>
      <c r="P834">
        <v>31</v>
      </c>
      <c r="Q834">
        <f t="shared" si="458"/>
        <v>97</v>
      </c>
      <c r="R834" s="113"/>
      <c r="S834" s="117">
        <f>VLOOKUP(B834,'Общие показания'!A:P,16,0)</f>
        <v>1.3933099129381787E-3</v>
      </c>
      <c r="T834" s="50">
        <f t="shared" si="423"/>
        <v>0</v>
      </c>
      <c r="U834" s="50">
        <f t="shared" si="424"/>
        <v>0</v>
      </c>
      <c r="V834" s="50">
        <f t="shared" si="425"/>
        <v>0</v>
      </c>
      <c r="W834" s="50">
        <f t="shared" si="426"/>
        <v>0</v>
      </c>
      <c r="X834" s="50">
        <f t="shared" si="427"/>
        <v>0</v>
      </c>
      <c r="Y834" s="50"/>
      <c r="Z834" s="50"/>
      <c r="AA834" s="50"/>
      <c r="AB834" s="50"/>
      <c r="AC834" s="50"/>
      <c r="AD834" s="50">
        <f t="shared" si="428"/>
        <v>5.3471672662808753E-4</v>
      </c>
      <c r="AE834" s="50">
        <f t="shared" si="429"/>
        <v>3.7365395404478105E-4</v>
      </c>
      <c r="AF834" s="50">
        <f t="shared" si="430"/>
        <v>4.8493923226531016E-4</v>
      </c>
      <c r="AG834" s="50">
        <f t="shared" si="422"/>
        <v>0</v>
      </c>
      <c r="AI834" s="50">
        <f t="shared" si="431"/>
        <v>0</v>
      </c>
      <c r="AJ834" s="50">
        <f t="shared" si="432"/>
        <v>0</v>
      </c>
      <c r="AK834" s="50">
        <f t="shared" si="433"/>
        <v>0</v>
      </c>
      <c r="AL834" s="50">
        <f t="shared" si="434"/>
        <v>0</v>
      </c>
      <c r="AR834" s="50">
        <f t="shared" si="435"/>
        <v>0.29613986468501208</v>
      </c>
      <c r="AS834" s="50">
        <f t="shared" si="436"/>
        <v>0.31844737010413871</v>
      </c>
      <c r="AT834" s="50">
        <f t="shared" si="437"/>
        <v>0.45880098157941368</v>
      </c>
      <c r="AV834" s="49">
        <f t="shared" si="438"/>
        <v>0</v>
      </c>
      <c r="AW834" s="49">
        <f t="shared" si="439"/>
        <v>0</v>
      </c>
      <c r="AX834" s="49">
        <f t="shared" si="440"/>
        <v>0</v>
      </c>
      <c r="AY834" s="49">
        <f t="shared" si="441"/>
        <v>0</v>
      </c>
      <c r="AZ834" s="49">
        <f t="shared" si="442"/>
        <v>0</v>
      </c>
      <c r="BA834" s="49">
        <f t="shared" si="443"/>
        <v>0</v>
      </c>
      <c r="BB834" s="49">
        <f t="shared" si="444"/>
        <v>0</v>
      </c>
      <c r="BC834" s="49">
        <f t="shared" si="445"/>
        <v>0</v>
      </c>
      <c r="BD834" s="49">
        <f t="shared" si="446"/>
        <v>0</v>
      </c>
      <c r="BE834" s="49">
        <f t="shared" si="447"/>
        <v>796.38137935815041</v>
      </c>
      <c r="BF834" s="49">
        <f t="shared" si="448"/>
        <v>855.83040414082541</v>
      </c>
      <c r="BG834" s="49">
        <f t="shared" si="449"/>
        <v>1232.8887543900387</v>
      </c>
      <c r="BH834" s="73">
        <f t="shared" si="450"/>
        <v>2885.1005378890145</v>
      </c>
      <c r="BI834" s="49">
        <f>VLOOKUP(A834,'1_12'!B:Q,16,0)</f>
        <v>4855.4799999999996</v>
      </c>
      <c r="BJ834" s="74">
        <f t="shared" si="451"/>
        <v>-1970.3794621109851</v>
      </c>
      <c r="BK834" s="50">
        <f t="shared" si="452"/>
        <v>2.50882709216037E-3</v>
      </c>
    </row>
    <row r="835" spans="1:63" x14ac:dyDescent="0.3">
      <c r="A835" s="79" t="s">
        <v>1179</v>
      </c>
      <c r="B835" s="79" t="s">
        <v>1180</v>
      </c>
      <c r="C835" s="79">
        <f>VLOOKUP(B835,Площадь!D:E,2,0)</f>
        <v>31.7</v>
      </c>
      <c r="D835" s="97"/>
      <c r="E835">
        <v>31</v>
      </c>
      <c r="F835">
        <v>28</v>
      </c>
      <c r="G835">
        <v>31</v>
      </c>
      <c r="H835">
        <v>30</v>
      </c>
      <c r="I835">
        <v>31</v>
      </c>
      <c r="J835">
        <v>30</v>
      </c>
      <c r="K835">
        <v>31</v>
      </c>
      <c r="L835">
        <v>31</v>
      </c>
      <c r="M835">
        <v>30</v>
      </c>
      <c r="N835">
        <v>31</v>
      </c>
      <c r="O835">
        <v>30</v>
      </c>
      <c r="P835">
        <v>31</v>
      </c>
      <c r="Q835">
        <f t="shared" ref="Q835:Q841" si="459">SUM(E835:P835)</f>
        <v>365</v>
      </c>
      <c r="R835" s="113">
        <f>VLOOKUP(B835,'Общие показания'!A:H,8,0)</f>
        <v>0.21453591248627121</v>
      </c>
      <c r="S835" s="117">
        <f>VLOOKUP(B835,'Общие показания'!A:P,16,0)</f>
        <v>1.6574640875137296</v>
      </c>
      <c r="T835" s="50">
        <f t="shared" si="423"/>
        <v>0</v>
      </c>
      <c r="U835" s="50">
        <f t="shared" si="424"/>
        <v>0</v>
      </c>
      <c r="V835" s="50">
        <f t="shared" si="425"/>
        <v>0</v>
      </c>
      <c r="W835" s="50">
        <f t="shared" si="426"/>
        <v>0.21453591248627121</v>
      </c>
      <c r="X835" s="50">
        <f t="shared" si="427"/>
        <v>0</v>
      </c>
      <c r="Y835" s="50"/>
      <c r="Z835" s="50"/>
      <c r="AA835" s="50"/>
      <c r="AB835" s="50"/>
      <c r="AC835" s="50"/>
      <c r="AD835" s="50">
        <f t="shared" si="428"/>
        <v>0.63609234610984611</v>
      </c>
      <c r="AE835" s="50">
        <f t="shared" si="429"/>
        <v>0.44449408149313097</v>
      </c>
      <c r="AF835" s="50">
        <f t="shared" si="430"/>
        <v>0.57687765991075246</v>
      </c>
      <c r="AG835" s="50">
        <f t="shared" ref="AG835:AG898" si="460">S835-AD835-AE835-AF835</f>
        <v>0</v>
      </c>
      <c r="AI835" s="50">
        <f t="shared" si="431"/>
        <v>0</v>
      </c>
      <c r="AJ835" s="50">
        <f t="shared" si="432"/>
        <v>0</v>
      </c>
      <c r="AK835" s="50">
        <f t="shared" si="433"/>
        <v>0</v>
      </c>
      <c r="AL835" s="50">
        <f t="shared" si="434"/>
        <v>0.21322536349370066</v>
      </c>
      <c r="AR835" s="50">
        <f t="shared" si="435"/>
        <v>0.26295892746540284</v>
      </c>
      <c r="AS835" s="50">
        <f t="shared" si="436"/>
        <v>0.28276699250143406</v>
      </c>
      <c r="AT835" s="50">
        <f t="shared" si="437"/>
        <v>0.40739470913354092</v>
      </c>
      <c r="AV835" s="49">
        <f t="shared" si="438"/>
        <v>0</v>
      </c>
      <c r="AW835" s="49">
        <f t="shared" si="439"/>
        <v>0</v>
      </c>
      <c r="AX835" s="49">
        <f t="shared" si="440"/>
        <v>0</v>
      </c>
      <c r="AY835" s="49">
        <f t="shared" si="441"/>
        <v>1148.2652587895973</v>
      </c>
      <c r="AZ835" s="49">
        <f t="shared" si="442"/>
        <v>0</v>
      </c>
      <c r="BA835" s="49">
        <f t="shared" si="443"/>
        <v>0</v>
      </c>
      <c r="BB835" s="49">
        <f t="shared" si="444"/>
        <v>0</v>
      </c>
      <c r="BC835" s="49">
        <f t="shared" si="445"/>
        <v>0</v>
      </c>
      <c r="BD835" s="49">
        <f t="shared" si="446"/>
        <v>0</v>
      </c>
      <c r="BE835" s="49">
        <f t="shared" si="447"/>
        <v>2413.3772767344553</v>
      </c>
      <c r="BF835" s="49">
        <f t="shared" si="448"/>
        <v>1952.2305365880509</v>
      </c>
      <c r="BG835" s="49">
        <f t="shared" si="449"/>
        <v>2642.1413765677394</v>
      </c>
      <c r="BH835" s="73">
        <f t="shared" si="450"/>
        <v>8156.0144486798436</v>
      </c>
      <c r="BI835" s="49">
        <f>VLOOKUP(A835,'1_12'!B:Q,16,0)</f>
        <v>12253.59</v>
      </c>
      <c r="BJ835" s="74">
        <f t="shared" si="451"/>
        <v>-4097.5755513201566</v>
      </c>
      <c r="BK835" s="50">
        <f t="shared" si="452"/>
        <v>7.9872397281652973E-3</v>
      </c>
    </row>
    <row r="836" spans="1:63" x14ac:dyDescent="0.3">
      <c r="A836" s="79" t="s">
        <v>2642</v>
      </c>
      <c r="B836" s="79" t="s">
        <v>2643</v>
      </c>
      <c r="C836" s="79">
        <f>VLOOKUP(B836,Площадь!D:E,2,0)</f>
        <v>35.700000000000003</v>
      </c>
      <c r="D836" s="97"/>
      <c r="E836">
        <v>31</v>
      </c>
      <c r="F836">
        <v>28</v>
      </c>
      <c r="G836">
        <v>31</v>
      </c>
      <c r="H836">
        <v>30</v>
      </c>
      <c r="I836">
        <v>31</v>
      </c>
      <c r="J836">
        <v>30</v>
      </c>
      <c r="K836">
        <v>31</v>
      </c>
      <c r="L836">
        <v>31</v>
      </c>
      <c r="M836">
        <v>30</v>
      </c>
      <c r="N836">
        <v>31</v>
      </c>
      <c r="O836">
        <v>30</v>
      </c>
      <c r="P836">
        <v>31</v>
      </c>
      <c r="Q836">
        <f t="shared" si="459"/>
        <v>365</v>
      </c>
      <c r="R836" s="113">
        <f>VLOOKUP(B836,'Общие показания'!A:H,8,0)</f>
        <v>0.24160669008706256</v>
      </c>
      <c r="S836" s="117">
        <f>VLOOKUP(B836,'Общие показания'!A:P,16,0)</f>
        <v>1.4183933099129362</v>
      </c>
      <c r="T836" s="50">
        <f t="shared" ref="T836:T899" si="461">R836*$T$1/31*E836</f>
        <v>0</v>
      </c>
      <c r="U836" s="50">
        <f t="shared" ref="U836:U899" si="462">R836*$U$1/28*F836</f>
        <v>0</v>
      </c>
      <c r="V836" s="50">
        <f t="shared" ref="V836:V899" si="463">R836*$V$1/31*G836</f>
        <v>0</v>
      </c>
      <c r="W836" s="50">
        <f t="shared" ref="W836:W899" si="464">R836*W$1/30*H836</f>
        <v>0.24160669008706259</v>
      </c>
      <c r="X836" s="50">
        <f t="shared" ref="X836:X899" si="465">SUM(T836:W836)-R836</f>
        <v>0</v>
      </c>
      <c r="Y836" s="50"/>
      <c r="Z836" s="50"/>
      <c r="AA836" s="50"/>
      <c r="AB836" s="50"/>
      <c r="AC836" s="50"/>
      <c r="AD836" s="50">
        <f t="shared" ref="AD836:AD899" si="466">(S836*$AD$1)/31*N836</f>
        <v>0.54434309316614737</v>
      </c>
      <c r="AE836" s="50">
        <f t="shared" ref="AE836:AE899" si="467">(S836*$AE$1)/30*O836</f>
        <v>0.38038074926346177</v>
      </c>
      <c r="AF836" s="50">
        <f t="shared" ref="AF836:AF899" si="468">(S836*$AF$1)/31*P836</f>
        <v>0.49366946748332702</v>
      </c>
      <c r="AG836" s="50">
        <f t="shared" si="460"/>
        <v>0</v>
      </c>
      <c r="AI836" s="50">
        <f t="shared" ref="AI836:AI899" si="469">(C836*$AI$1)/31*E836</f>
        <v>0</v>
      </c>
      <c r="AJ836" s="50">
        <f t="shared" ref="AJ836:AJ899" si="470">(C836*$AJ$1)/28*F836</f>
        <v>0</v>
      </c>
      <c r="AK836" s="50">
        <f t="shared" ref="AK836:AK899" si="471">(C836*$AK$1)/31*G836</f>
        <v>0</v>
      </c>
      <c r="AL836" s="50">
        <f t="shared" ref="AL836:AL899" si="472">(C836*$AL$1)/30*H836</f>
        <v>0.24013077213643891</v>
      </c>
      <c r="AR836" s="50">
        <f t="shared" ref="AR836:AR899" si="473">(C836*$AR$1)/31*N836</f>
        <v>0.29613986468501208</v>
      </c>
      <c r="AS836" s="50">
        <f t="shared" ref="AS836:AS899" si="474">(C836*$AS$1)/30*O836</f>
        <v>0.31844737010413871</v>
      </c>
      <c r="AT836" s="50">
        <f t="shared" ref="AT836:AT899" si="475">(C836*$AT$1)/31*P836</f>
        <v>0.45880098157941368</v>
      </c>
      <c r="AV836" s="49">
        <f t="shared" ref="AV836:AV899" si="476">(T836+AI836)*$AV$1</f>
        <v>0</v>
      </c>
      <c r="AW836" s="49">
        <f t="shared" ref="AW836:AW899" si="477">(U836+AJ836)*$AW$1</f>
        <v>0</v>
      </c>
      <c r="AX836" s="49">
        <f t="shared" ref="AX836:AX899" si="478">(V836+AK836)*$AX$1</f>
        <v>0</v>
      </c>
      <c r="AY836" s="49">
        <f t="shared" ref="AY836:AY899" si="479">(W836+AL836)*$AY$1</f>
        <v>1293.1567740942785</v>
      </c>
      <c r="AZ836" s="49">
        <f t="shared" ref="AZ836:AZ899" si="480">(Y836+AM836)*$AZ$1</f>
        <v>0</v>
      </c>
      <c r="BA836" s="49">
        <f t="shared" ref="BA836:BA899" si="481">(Z836+AN836)*$BA$1</f>
        <v>0</v>
      </c>
      <c r="BB836" s="49">
        <f t="shared" ref="BB836:BB899" si="482">(AA836+AO836)*$BB$1</f>
        <v>0</v>
      </c>
      <c r="BC836" s="49">
        <f t="shared" ref="BC836:BC899" si="483">(AB836+AP836)*$BC$1</f>
        <v>0</v>
      </c>
      <c r="BD836" s="49">
        <f t="shared" ref="BD836:BD899" si="484">(AC836+AQ836)*$BD$1</f>
        <v>0</v>
      </c>
      <c r="BE836" s="49">
        <f t="shared" ref="BE836:BE899" si="485">(AD836+AR836)*$BE$1</f>
        <v>2256.1588327373383</v>
      </c>
      <c r="BF836" s="49">
        <f t="shared" ref="BF836:BF899" si="486">(AE836+AS836)*$BF$1</f>
        <v>1875.9062505056122</v>
      </c>
      <c r="BG836" s="49">
        <f t="shared" ref="BG836:BG899" si="487">(AF836+AT836)*$BG$1</f>
        <v>2556.7735746460589</v>
      </c>
      <c r="BH836" s="73">
        <f t="shared" ref="BH836:BH899" si="488">SUM(AV836:BG836)</f>
        <v>7981.9954319832868</v>
      </c>
      <c r="BI836" s="49">
        <f>VLOOKUP(A836,'1_12'!B:Q,16,0)</f>
        <v>13799.789999999997</v>
      </c>
      <c r="BJ836" s="74">
        <f t="shared" ref="BJ836:BJ899" si="489">BH836-BI836</f>
        <v>-5817.7945680167104</v>
      </c>
      <c r="BK836" s="50">
        <f t="shared" ref="BK836:BK899" si="490">(SUM(T836:W836)+SUM(AD836:AF836)+SUM(AI836:AL836)+SUM(AR836:AT836))/12/C836</f>
        <v>6.9409873681255882E-3</v>
      </c>
    </row>
    <row r="837" spans="1:63" x14ac:dyDescent="0.3">
      <c r="A837" s="79" t="s">
        <v>1044</v>
      </c>
      <c r="B837" s="79" t="s">
        <v>1045</v>
      </c>
      <c r="C837" s="79">
        <f>VLOOKUP(B837,Площадь!D:E,2,0)</f>
        <v>76.7</v>
      </c>
      <c r="D837" s="97"/>
      <c r="E837">
        <v>31</v>
      </c>
      <c r="F837">
        <v>28</v>
      </c>
      <c r="G837">
        <v>31</v>
      </c>
      <c r="H837">
        <v>30</v>
      </c>
      <c r="I837">
        <v>31</v>
      </c>
      <c r="J837">
        <v>30</v>
      </c>
      <c r="K837">
        <v>31</v>
      </c>
      <c r="L837">
        <v>31</v>
      </c>
      <c r="M837">
        <v>30</v>
      </c>
      <c r="N837">
        <v>31</v>
      </c>
      <c r="O837">
        <v>30</v>
      </c>
      <c r="P837">
        <v>31</v>
      </c>
      <c r="Q837">
        <f t="shared" si="459"/>
        <v>365</v>
      </c>
      <c r="R837" s="113">
        <f>VLOOKUP(B837,'Общие показания'!A:H,8,0)</f>
        <v>0.69799999999999995</v>
      </c>
      <c r="S837" s="117">
        <f>VLOOKUP(B837,'Общие показания'!A:P,16,0)</f>
        <v>5.4739999999999966</v>
      </c>
      <c r="T837" s="50">
        <f t="shared" si="461"/>
        <v>0</v>
      </c>
      <c r="U837" s="50">
        <f t="shared" si="462"/>
        <v>0</v>
      </c>
      <c r="V837" s="50">
        <f t="shared" si="463"/>
        <v>0</v>
      </c>
      <c r="W837" s="50">
        <f t="shared" si="464"/>
        <v>0.69799999999999995</v>
      </c>
      <c r="X837" s="50">
        <f t="shared" si="465"/>
        <v>0</v>
      </c>
      <c r="Y837" s="50"/>
      <c r="Z837" s="50"/>
      <c r="AA837" s="50"/>
      <c r="AB837" s="50"/>
      <c r="AC837" s="50"/>
      <c r="AD837" s="50">
        <f t="shared" si="466"/>
        <v>2.1007812650881657</v>
      </c>
      <c r="AE837" s="50">
        <f t="shared" si="467"/>
        <v>1.4680020040393438</v>
      </c>
      <c r="AF837" s="50">
        <f t="shared" si="468"/>
        <v>1.9052167308724866</v>
      </c>
      <c r="AG837" s="50">
        <f t="shared" si="460"/>
        <v>0</v>
      </c>
      <c r="AI837" s="50">
        <f t="shared" si="469"/>
        <v>0</v>
      </c>
      <c r="AJ837" s="50">
        <f t="shared" si="470"/>
        <v>0</v>
      </c>
      <c r="AK837" s="50">
        <f t="shared" si="471"/>
        <v>0</v>
      </c>
      <c r="AL837" s="50">
        <f t="shared" si="472"/>
        <v>0.51591121072450608</v>
      </c>
      <c r="AR837" s="50">
        <f t="shared" si="473"/>
        <v>0.63624447118600624</v>
      </c>
      <c r="AS837" s="50">
        <f t="shared" si="474"/>
        <v>0.68417124053186096</v>
      </c>
      <c r="AT837" s="50">
        <f t="shared" si="475"/>
        <v>0.98571527414960858</v>
      </c>
      <c r="AV837" s="49">
        <f t="shared" si="476"/>
        <v>0</v>
      </c>
      <c r="AW837" s="49">
        <f t="shared" si="477"/>
        <v>0</v>
      </c>
      <c r="AX837" s="49">
        <f t="shared" si="478"/>
        <v>0</v>
      </c>
      <c r="AY837" s="49">
        <f t="shared" si="479"/>
        <v>3258.574697620435</v>
      </c>
      <c r="AZ837" s="49">
        <f t="shared" si="480"/>
        <v>0</v>
      </c>
      <c r="BA837" s="49">
        <f t="shared" si="481"/>
        <v>0</v>
      </c>
      <c r="BB837" s="49">
        <f t="shared" si="482"/>
        <v>0</v>
      </c>
      <c r="BC837" s="49">
        <f t="shared" si="483"/>
        <v>0</v>
      </c>
      <c r="BD837" s="49">
        <f t="shared" si="484"/>
        <v>0</v>
      </c>
      <c r="BE837" s="49">
        <f t="shared" si="485"/>
        <v>7347.162405424936</v>
      </c>
      <c r="BF837" s="49">
        <f t="shared" si="486"/>
        <v>5777.2077707971584</v>
      </c>
      <c r="BG837" s="49">
        <f t="shared" si="487"/>
        <v>7760.3022370011113</v>
      </c>
      <c r="BH837" s="73">
        <f t="shared" si="488"/>
        <v>24143.24711084364</v>
      </c>
      <c r="BI837" s="49">
        <f>VLOOKUP(A837,'1_12'!B:Q,16,0)</f>
        <v>29648.25</v>
      </c>
      <c r="BJ837" s="74">
        <f t="shared" si="489"/>
        <v>-5505.0028891563597</v>
      </c>
      <c r="BK837" s="50">
        <f t="shared" si="490"/>
        <v>9.7718841770881981E-3</v>
      </c>
    </row>
    <row r="838" spans="1:63" x14ac:dyDescent="0.3">
      <c r="A838" s="79" t="s">
        <v>2169</v>
      </c>
      <c r="B838" s="79" t="s">
        <v>287</v>
      </c>
      <c r="C838" s="79">
        <f>VLOOKUP(B838,Площадь!D:E,2,0)</f>
        <v>33.1</v>
      </c>
      <c r="D838" s="97"/>
      <c r="E838">
        <v>31</v>
      </c>
      <c r="F838">
        <v>28</v>
      </c>
      <c r="G838">
        <v>31</v>
      </c>
      <c r="H838">
        <v>30</v>
      </c>
      <c r="I838">
        <v>31</v>
      </c>
      <c r="J838">
        <v>30</v>
      </c>
      <c r="K838">
        <v>31</v>
      </c>
      <c r="L838">
        <v>31</v>
      </c>
      <c r="M838">
        <v>30</v>
      </c>
      <c r="N838">
        <v>31</v>
      </c>
      <c r="O838">
        <v>30</v>
      </c>
      <c r="P838">
        <v>31</v>
      </c>
      <c r="Q838">
        <f t="shared" si="459"/>
        <v>365</v>
      </c>
      <c r="R838" s="113">
        <f>VLOOKUP(B838,'Общие показания'!A:H,8,0)</f>
        <v>0.22401068464654819</v>
      </c>
      <c r="S838" s="117">
        <f>VLOOKUP(B838,'Общие показания'!A:P,16,0)</f>
        <v>0</v>
      </c>
      <c r="T838" s="50">
        <f t="shared" si="461"/>
        <v>0</v>
      </c>
      <c r="U838" s="50">
        <f t="shared" si="462"/>
        <v>0</v>
      </c>
      <c r="V838" s="50">
        <f t="shared" si="463"/>
        <v>0</v>
      </c>
      <c r="W838" s="50">
        <f t="shared" si="464"/>
        <v>0.22401068464654819</v>
      </c>
      <c r="X838" s="50">
        <f t="shared" si="465"/>
        <v>0</v>
      </c>
      <c r="Y838" s="50"/>
      <c r="Z838" s="50"/>
      <c r="AA838" s="50"/>
      <c r="AB838" s="50"/>
      <c r="AC838" s="50"/>
      <c r="AD838" s="50">
        <f t="shared" si="466"/>
        <v>0</v>
      </c>
      <c r="AE838" s="50">
        <f t="shared" si="467"/>
        <v>0</v>
      </c>
      <c r="AF838" s="50">
        <f t="shared" si="468"/>
        <v>0</v>
      </c>
      <c r="AG838" s="50">
        <f t="shared" si="460"/>
        <v>0</v>
      </c>
      <c r="AI838" s="50">
        <f t="shared" si="469"/>
        <v>0</v>
      </c>
      <c r="AJ838" s="50">
        <f t="shared" si="470"/>
        <v>0</v>
      </c>
      <c r="AK838" s="50">
        <f t="shared" si="471"/>
        <v>0</v>
      </c>
      <c r="AL838" s="50">
        <f t="shared" si="472"/>
        <v>0.22264225651865907</v>
      </c>
      <c r="AR838" s="50">
        <f t="shared" si="473"/>
        <v>0.2745722554922661</v>
      </c>
      <c r="AS838" s="50">
        <f t="shared" si="474"/>
        <v>0.29525512466238069</v>
      </c>
      <c r="AT838" s="50">
        <f t="shared" si="475"/>
        <v>0.42538690448959643</v>
      </c>
      <c r="AV838" s="49">
        <f t="shared" si="476"/>
        <v>0</v>
      </c>
      <c r="AW838" s="49">
        <f t="shared" si="477"/>
        <v>0</v>
      </c>
      <c r="AX838" s="49">
        <f t="shared" si="478"/>
        <v>0</v>
      </c>
      <c r="AY838" s="49">
        <f t="shared" si="479"/>
        <v>1198.9772891462358</v>
      </c>
      <c r="AZ838" s="49">
        <f t="shared" si="480"/>
        <v>0</v>
      </c>
      <c r="BA838" s="49">
        <f t="shared" si="481"/>
        <v>0</v>
      </c>
      <c r="BB838" s="49">
        <f t="shared" si="482"/>
        <v>0</v>
      </c>
      <c r="BC838" s="49">
        <f t="shared" si="483"/>
        <v>0</v>
      </c>
      <c r="BD838" s="49">
        <f t="shared" si="484"/>
        <v>0</v>
      </c>
      <c r="BE838" s="49">
        <f t="shared" si="485"/>
        <v>737.05077975321944</v>
      </c>
      <c r="BF838" s="49">
        <f t="shared" si="486"/>
        <v>792.57104643870821</v>
      </c>
      <c r="BG838" s="49">
        <f t="shared" si="487"/>
        <v>1141.8915909356931</v>
      </c>
      <c r="BH838" s="73">
        <f t="shared" si="488"/>
        <v>3870.4907062738566</v>
      </c>
      <c r="BI838" s="49">
        <f>VLOOKUP(A838,'1_12'!B:Q,16,0)</f>
        <v>12794.759999999998</v>
      </c>
      <c r="BJ838" s="74">
        <f t="shared" si="489"/>
        <v>-8924.2692937261418</v>
      </c>
      <c r="BK838" s="50">
        <f t="shared" si="490"/>
        <v>3.6300786148274178E-3</v>
      </c>
    </row>
    <row r="839" spans="1:63" x14ac:dyDescent="0.3">
      <c r="A839" s="79" t="s">
        <v>2081</v>
      </c>
      <c r="B839" s="79" t="s">
        <v>2082</v>
      </c>
      <c r="C839" s="79">
        <f>VLOOKUP(B839,Площадь!D:E,2,0)</f>
        <v>81.8</v>
      </c>
      <c r="D839" s="97"/>
      <c r="E839">
        <v>31</v>
      </c>
      <c r="F839">
        <v>1</v>
      </c>
      <c r="Q839">
        <f t="shared" si="459"/>
        <v>32</v>
      </c>
      <c r="R839" s="113">
        <f>VLOOKUP(B839,'Общие показания'!A:H,8,0)</f>
        <v>0.55359740193618245</v>
      </c>
      <c r="S839" s="117"/>
      <c r="T839" s="50">
        <f>R839*$T$1/31*E839</f>
        <v>0</v>
      </c>
      <c r="U839" s="50">
        <f t="shared" si="462"/>
        <v>0</v>
      </c>
      <c r="V839" s="50">
        <f t="shared" si="463"/>
        <v>0</v>
      </c>
      <c r="W839" s="50">
        <f t="shared" si="464"/>
        <v>0</v>
      </c>
      <c r="X839" s="50">
        <f t="shared" si="465"/>
        <v>-0.55359740193618245</v>
      </c>
      <c r="Y839" s="50"/>
      <c r="Z839" s="50"/>
      <c r="AA839" s="50"/>
      <c r="AB839" s="50"/>
      <c r="AC839" s="50"/>
      <c r="AD839" s="50">
        <f t="shared" si="466"/>
        <v>0</v>
      </c>
      <c r="AE839" s="50">
        <f t="shared" si="467"/>
        <v>0</v>
      </c>
      <c r="AF839" s="50">
        <f t="shared" si="468"/>
        <v>0</v>
      </c>
      <c r="AG839" s="50">
        <f t="shared" si="460"/>
        <v>0</v>
      </c>
      <c r="AI839" s="50">
        <f t="shared" si="469"/>
        <v>0</v>
      </c>
      <c r="AJ839" s="50">
        <f t="shared" si="470"/>
        <v>0</v>
      </c>
      <c r="AK839" s="50">
        <f t="shared" si="471"/>
        <v>0</v>
      </c>
      <c r="AL839" s="50">
        <f t="shared" si="472"/>
        <v>0</v>
      </c>
      <c r="AR839" s="50">
        <f t="shared" si="473"/>
        <v>0</v>
      </c>
      <c r="AS839" s="50">
        <f t="shared" si="474"/>
        <v>0</v>
      </c>
      <c r="AT839" s="50">
        <f t="shared" si="475"/>
        <v>0</v>
      </c>
      <c r="AV839" s="49">
        <f t="shared" si="476"/>
        <v>0</v>
      </c>
      <c r="AW839" s="49">
        <f t="shared" si="477"/>
        <v>0</v>
      </c>
      <c r="AX839" s="49">
        <f t="shared" si="478"/>
        <v>0</v>
      </c>
      <c r="AY839" s="49">
        <f t="shared" si="479"/>
        <v>0</v>
      </c>
      <c r="AZ839" s="49">
        <f t="shared" si="480"/>
        <v>0</v>
      </c>
      <c r="BA839" s="49">
        <f t="shared" si="481"/>
        <v>0</v>
      </c>
      <c r="BB839" s="49">
        <f t="shared" si="482"/>
        <v>0</v>
      </c>
      <c r="BC839" s="49">
        <f t="shared" si="483"/>
        <v>0</v>
      </c>
      <c r="BD839" s="49">
        <f t="shared" si="484"/>
        <v>0</v>
      </c>
      <c r="BE839" s="49">
        <f t="shared" si="485"/>
        <v>0</v>
      </c>
      <c r="BF839" s="49">
        <f t="shared" si="486"/>
        <v>0</v>
      </c>
      <c r="BG839" s="49">
        <f t="shared" si="487"/>
        <v>0</v>
      </c>
      <c r="BH839" s="73">
        <f t="shared" si="488"/>
        <v>0</v>
      </c>
      <c r="BI839" s="49">
        <f>VLOOKUP(A839,'1_12'!B:Q,16,0)</f>
        <v>0</v>
      </c>
      <c r="BJ839" s="74">
        <f t="shared" si="489"/>
        <v>0</v>
      </c>
      <c r="BK839" s="50">
        <f t="shared" si="490"/>
        <v>0</v>
      </c>
    </row>
    <row r="840" spans="1:63" x14ac:dyDescent="0.3">
      <c r="A840" s="79" t="s">
        <v>2702</v>
      </c>
      <c r="B840" s="79" t="s">
        <v>2082</v>
      </c>
      <c r="C840" s="79">
        <f>VLOOKUP(B840,Площадь!D:E,2,0)</f>
        <v>81.8</v>
      </c>
      <c r="D840" s="97">
        <f>VLOOKUP(A840,'[1]3+паркинг2023'!$A:$E,5,0)</f>
        <v>44959</v>
      </c>
      <c r="F840">
        <f>28-F839</f>
        <v>27</v>
      </c>
      <c r="G840">
        <v>31</v>
      </c>
      <c r="H840">
        <v>30</v>
      </c>
      <c r="I840">
        <v>31</v>
      </c>
      <c r="J840">
        <v>30</v>
      </c>
      <c r="K840">
        <v>31</v>
      </c>
      <c r="L840">
        <v>10</v>
      </c>
      <c r="Q840">
        <f t="shared" si="459"/>
        <v>190</v>
      </c>
      <c r="R840" s="113"/>
      <c r="S840" s="117"/>
      <c r="T840" s="50">
        <f>R839*$T$1/31*E840</f>
        <v>0</v>
      </c>
      <c r="U840" s="50">
        <f>R839*$U$1/28*F840</f>
        <v>0</v>
      </c>
      <c r="V840" s="50">
        <f>R839*$V$1/31*G840</f>
        <v>0</v>
      </c>
      <c r="W840" s="50">
        <f>R839*W$1/30*H840</f>
        <v>0.55359740193618245</v>
      </c>
      <c r="X840" s="50">
        <f t="shared" si="465"/>
        <v>0.55359740193618245</v>
      </c>
      <c r="Y840" s="50"/>
      <c r="Z840" s="50"/>
      <c r="AA840" s="50"/>
      <c r="AB840" s="50"/>
      <c r="AC840" s="50"/>
      <c r="AD840" s="50">
        <f t="shared" si="466"/>
        <v>0</v>
      </c>
      <c r="AE840" s="50">
        <f t="shared" si="467"/>
        <v>0</v>
      </c>
      <c r="AF840" s="50">
        <f t="shared" si="468"/>
        <v>0</v>
      </c>
      <c r="AG840" s="50">
        <f t="shared" si="460"/>
        <v>0</v>
      </c>
      <c r="AI840" s="50">
        <f t="shared" si="469"/>
        <v>0</v>
      </c>
      <c r="AJ840" s="50">
        <f t="shared" si="470"/>
        <v>0</v>
      </c>
      <c r="AK840" s="50">
        <f t="shared" si="471"/>
        <v>0</v>
      </c>
      <c r="AL840" s="50">
        <f t="shared" si="472"/>
        <v>0.55021560674399728</v>
      </c>
      <c r="AR840" s="50">
        <f t="shared" si="473"/>
        <v>0</v>
      </c>
      <c r="AS840" s="50">
        <f t="shared" si="474"/>
        <v>0</v>
      </c>
      <c r="AT840" s="50">
        <f t="shared" si="475"/>
        <v>0</v>
      </c>
      <c r="AV840" s="49">
        <f t="shared" si="476"/>
        <v>0</v>
      </c>
      <c r="AW840" s="49">
        <f t="shared" si="477"/>
        <v>0</v>
      </c>
      <c r="AX840" s="49">
        <f t="shared" si="478"/>
        <v>0</v>
      </c>
      <c r="AY840" s="49">
        <f t="shared" si="479"/>
        <v>2963.0314879807279</v>
      </c>
      <c r="AZ840" s="49">
        <f t="shared" si="480"/>
        <v>0</v>
      </c>
      <c r="BA840" s="49">
        <f t="shared" si="481"/>
        <v>0</v>
      </c>
      <c r="BB840" s="49">
        <f t="shared" si="482"/>
        <v>0</v>
      </c>
      <c r="BC840" s="49">
        <f t="shared" si="483"/>
        <v>0</v>
      </c>
      <c r="BD840" s="49">
        <f t="shared" si="484"/>
        <v>0</v>
      </c>
      <c r="BE840" s="49">
        <f t="shared" si="485"/>
        <v>0</v>
      </c>
      <c r="BF840" s="49">
        <f t="shared" si="486"/>
        <v>0</v>
      </c>
      <c r="BG840" s="49">
        <f t="shared" si="487"/>
        <v>0</v>
      </c>
      <c r="BH840" s="73">
        <f t="shared" si="488"/>
        <v>2963.0314879807279</v>
      </c>
      <c r="BI840" s="49">
        <f>VLOOKUP(A840,'1_12'!B:Q,16,0)</f>
        <v>15186.5</v>
      </c>
      <c r="BJ840" s="74">
        <f t="shared" si="489"/>
        <v>-12223.468512019272</v>
      </c>
      <c r="BK840" s="50">
        <f t="shared" si="490"/>
        <v>1.1245038800735329E-3</v>
      </c>
    </row>
    <row r="841" spans="1:63" x14ac:dyDescent="0.3">
      <c r="A841" s="79" t="s">
        <v>2768</v>
      </c>
      <c r="B841" s="79" t="s">
        <v>2082</v>
      </c>
      <c r="C841" s="79">
        <f>VLOOKUP(B841,Площадь!D:E,2,0)</f>
        <v>81.8</v>
      </c>
      <c r="D841" s="97">
        <f>VLOOKUP(A841,'[1]3+паркинг2023'!$A:$E,5,0)</f>
        <v>45149</v>
      </c>
      <c r="L841">
        <f>31-L840</f>
        <v>21</v>
      </c>
      <c r="M841">
        <v>30</v>
      </c>
      <c r="N841">
        <v>31</v>
      </c>
      <c r="O841">
        <v>30</v>
      </c>
      <c r="P841">
        <v>31</v>
      </c>
      <c r="Q841">
        <f t="shared" si="459"/>
        <v>143</v>
      </c>
      <c r="R841" s="113"/>
      <c r="S841" s="117">
        <f>VLOOKUP(B841,'Общие показания'!A:P,16,0)</f>
        <v>2.4034025980638178</v>
      </c>
      <c r="T841" s="50">
        <f>R839*$T$1/31*E841</f>
        <v>0</v>
      </c>
      <c r="U841" s="50">
        <f>R839*$U$1/28*F841</f>
        <v>0</v>
      </c>
      <c r="V841" s="50">
        <f t="shared" si="463"/>
        <v>0</v>
      </c>
      <c r="W841" s="50">
        <f t="shared" si="464"/>
        <v>0</v>
      </c>
      <c r="X841" s="50">
        <f t="shared" si="465"/>
        <v>0</v>
      </c>
      <c r="Y841" s="50"/>
      <c r="Z841" s="50"/>
      <c r="AA841" s="50"/>
      <c r="AB841" s="50"/>
      <c r="AC841" s="50"/>
      <c r="AD841" s="50">
        <f t="shared" si="466"/>
        <v>0.92236447761722595</v>
      </c>
      <c r="AE841" s="50">
        <f t="shared" si="467"/>
        <v>0.64453778415620244</v>
      </c>
      <c r="AF841" s="50">
        <f t="shared" si="468"/>
        <v>0.83650033629038922</v>
      </c>
      <c r="AG841" s="50">
        <f t="shared" si="460"/>
        <v>0</v>
      </c>
      <c r="AI841" s="50">
        <f t="shared" si="469"/>
        <v>0</v>
      </c>
      <c r="AJ841" s="50">
        <f t="shared" si="470"/>
        <v>0</v>
      </c>
      <c r="AK841" s="50">
        <f t="shared" si="471"/>
        <v>0</v>
      </c>
      <c r="AL841" s="50">
        <f t="shared" si="472"/>
        <v>0</v>
      </c>
      <c r="AR841" s="50">
        <f t="shared" si="473"/>
        <v>0.67855016614100794</v>
      </c>
      <c r="AS841" s="50">
        <f t="shared" si="474"/>
        <v>0.72966372197530938</v>
      </c>
      <c r="AT841" s="50">
        <f t="shared" si="475"/>
        <v>1.0512582715180963</v>
      </c>
      <c r="AV841" s="49">
        <f t="shared" si="476"/>
        <v>0</v>
      </c>
      <c r="AW841" s="49">
        <f t="shared" si="477"/>
        <v>0</v>
      </c>
      <c r="AX841" s="49">
        <f t="shared" si="478"/>
        <v>0</v>
      </c>
      <c r="AY841" s="49">
        <f t="shared" si="479"/>
        <v>0</v>
      </c>
      <c r="AZ841" s="49">
        <f t="shared" si="480"/>
        <v>0</v>
      </c>
      <c r="BA841" s="49">
        <f t="shared" si="481"/>
        <v>0</v>
      </c>
      <c r="BB841" s="49">
        <f t="shared" si="482"/>
        <v>0</v>
      </c>
      <c r="BC841" s="49">
        <f t="shared" si="483"/>
        <v>0</v>
      </c>
      <c r="BD841" s="49">
        <f t="shared" si="484"/>
        <v>0</v>
      </c>
      <c r="BE841" s="49">
        <f t="shared" si="485"/>
        <v>4297.431233118853</v>
      </c>
      <c r="BF841" s="49">
        <f t="shared" si="486"/>
        <v>3688.8515549991853</v>
      </c>
      <c r="BG841" s="49">
        <f t="shared" si="487"/>
        <v>5067.4236964567863</v>
      </c>
      <c r="BH841" s="73">
        <f t="shared" si="488"/>
        <v>13053.706484574825</v>
      </c>
      <c r="BI841" s="49">
        <f>VLOOKUP(A841,'1_12'!B:Q,16,0)</f>
        <v>16433.11</v>
      </c>
      <c r="BJ841" s="74">
        <f t="shared" si="489"/>
        <v>-3379.403515425176</v>
      </c>
      <c r="BK841" s="50">
        <f t="shared" si="490"/>
        <v>4.954028889260627E-3</v>
      </c>
    </row>
    <row r="842" spans="1:63" x14ac:dyDescent="0.3">
      <c r="A842" s="79" t="s">
        <v>1230</v>
      </c>
      <c r="B842" s="79" t="s">
        <v>1231</v>
      </c>
      <c r="C842" s="79">
        <f>VLOOKUP(B842,Площадь!D:E,2,0)</f>
        <v>34.4</v>
      </c>
      <c r="D842" s="97"/>
      <c r="E842">
        <v>31</v>
      </c>
      <c r="F842">
        <v>28</v>
      </c>
      <c r="G842">
        <v>31</v>
      </c>
      <c r="H842">
        <v>30</v>
      </c>
      <c r="I842">
        <v>31</v>
      </c>
      <c r="J842">
        <v>30</v>
      </c>
      <c r="K842">
        <v>31</v>
      </c>
      <c r="L842">
        <v>31</v>
      </c>
      <c r="M842">
        <v>30</v>
      </c>
      <c r="N842">
        <v>31</v>
      </c>
      <c r="O842">
        <v>30</v>
      </c>
      <c r="P842">
        <v>31</v>
      </c>
      <c r="Q842">
        <f t="shared" ref="Q842:Q854" si="491">SUM(E842:P842)</f>
        <v>365</v>
      </c>
      <c r="R842" s="113">
        <f>VLOOKUP(B842,'Общие показания'!A:H,8,0)</f>
        <v>0</v>
      </c>
      <c r="S842" s="117">
        <f>VLOOKUP(B842,'Общие показания'!A:P,16,0)</f>
        <v>1.5490000000000013</v>
      </c>
      <c r="T842" s="50">
        <f t="shared" si="461"/>
        <v>0</v>
      </c>
      <c r="U842" s="50">
        <f t="shared" si="462"/>
        <v>0</v>
      </c>
      <c r="V842" s="50">
        <f t="shared" si="463"/>
        <v>0</v>
      </c>
      <c r="W842" s="50">
        <f t="shared" si="464"/>
        <v>0</v>
      </c>
      <c r="X842" s="50">
        <f t="shared" si="465"/>
        <v>0</v>
      </c>
      <c r="Y842" s="50"/>
      <c r="Z842" s="50"/>
      <c r="AA842" s="50"/>
      <c r="AB842" s="50"/>
      <c r="AC842" s="50"/>
      <c r="AD842" s="50">
        <f t="shared" si="466"/>
        <v>0.59446660204997692</v>
      </c>
      <c r="AE842" s="50">
        <f t="shared" si="467"/>
        <v>0.41540648598044333</v>
      </c>
      <c r="AF842" s="50">
        <f t="shared" si="468"/>
        <v>0.53912691196958096</v>
      </c>
      <c r="AG842" s="50">
        <f t="shared" si="460"/>
        <v>0</v>
      </c>
      <c r="AI842" s="50">
        <f t="shared" si="469"/>
        <v>0</v>
      </c>
      <c r="AJ842" s="50">
        <f t="shared" si="470"/>
        <v>0</v>
      </c>
      <c r="AK842" s="50">
        <f t="shared" si="471"/>
        <v>0</v>
      </c>
      <c r="AL842" s="50">
        <f t="shared" si="472"/>
        <v>0.23138651432754898</v>
      </c>
      <c r="AR842" s="50">
        <f t="shared" si="473"/>
        <v>0.28535606008863906</v>
      </c>
      <c r="AS842" s="50">
        <f t="shared" si="474"/>
        <v>0.3068512473832597</v>
      </c>
      <c r="AT842" s="50">
        <f t="shared" si="475"/>
        <v>0.442093943034505</v>
      </c>
      <c r="AV842" s="49">
        <f t="shared" si="476"/>
        <v>0</v>
      </c>
      <c r="AW842" s="49">
        <f t="shared" si="477"/>
        <v>0</v>
      </c>
      <c r="AX842" s="49">
        <f t="shared" si="478"/>
        <v>0</v>
      </c>
      <c r="AY842" s="49">
        <f t="shared" si="479"/>
        <v>621.12470360029943</v>
      </c>
      <c r="AZ842" s="49">
        <f t="shared" si="480"/>
        <v>0</v>
      </c>
      <c r="BA842" s="49">
        <f t="shared" si="481"/>
        <v>0</v>
      </c>
      <c r="BB842" s="49">
        <f t="shared" si="482"/>
        <v>0</v>
      </c>
      <c r="BC842" s="49">
        <f t="shared" si="483"/>
        <v>0</v>
      </c>
      <c r="BD842" s="49">
        <f t="shared" si="484"/>
        <v>0</v>
      </c>
      <c r="BE842" s="49">
        <f t="shared" si="485"/>
        <v>2361.7607613384153</v>
      </c>
      <c r="BF842" s="49">
        <f t="shared" si="486"/>
        <v>1938.79976913219</v>
      </c>
      <c r="BG842" s="49">
        <f t="shared" si="487"/>
        <v>2633.9500143387681</v>
      </c>
      <c r="BH842" s="73">
        <f t="shared" si="488"/>
        <v>7555.6352484096733</v>
      </c>
      <c r="BI842" s="49">
        <f>VLOOKUP(A842,'1_12'!B:Q,16,0)</f>
        <v>13297.229999999998</v>
      </c>
      <c r="BJ842" s="74">
        <f t="shared" si="489"/>
        <v>-5741.5947515903244</v>
      </c>
      <c r="BK842" s="50">
        <f t="shared" si="490"/>
        <v>6.8185265620977573E-3</v>
      </c>
    </row>
    <row r="843" spans="1:63" x14ac:dyDescent="0.3">
      <c r="A843" s="79" t="s">
        <v>1046</v>
      </c>
      <c r="B843" s="79" t="s">
        <v>1047</v>
      </c>
      <c r="C843" s="79">
        <f>VLOOKUP(B843,Площадь!D:E,2,0)</f>
        <v>30.7</v>
      </c>
      <c r="D843" s="97"/>
      <c r="E843">
        <v>31</v>
      </c>
      <c r="F843">
        <v>28</v>
      </c>
      <c r="G843">
        <v>31</v>
      </c>
      <c r="H843">
        <v>30</v>
      </c>
      <c r="I843">
        <v>31</v>
      </c>
      <c r="J843">
        <v>30</v>
      </c>
      <c r="K843">
        <v>31</v>
      </c>
      <c r="L843">
        <v>31</v>
      </c>
      <c r="M843">
        <v>30</v>
      </c>
      <c r="N843">
        <v>31</v>
      </c>
      <c r="O843">
        <v>30</v>
      </c>
      <c r="P843">
        <v>31</v>
      </c>
      <c r="Q843">
        <f t="shared" si="491"/>
        <v>365</v>
      </c>
      <c r="R843" s="113">
        <f>VLOOKUP(B843,'Общие показания'!A:H,8,0)</f>
        <v>0.20776821808607338</v>
      </c>
      <c r="S843" s="117">
        <f>VLOOKUP(B843,'Общие показания'!A:P,16,0)</f>
        <v>1.0812317819139263</v>
      </c>
      <c r="T843" s="50">
        <f t="shared" si="461"/>
        <v>0</v>
      </c>
      <c r="U843" s="50">
        <f t="shared" si="462"/>
        <v>0</v>
      </c>
      <c r="V843" s="50">
        <f t="shared" si="463"/>
        <v>0</v>
      </c>
      <c r="W843" s="50">
        <f t="shared" si="464"/>
        <v>0.20776821808607338</v>
      </c>
      <c r="X843" s="50">
        <f t="shared" si="465"/>
        <v>0</v>
      </c>
      <c r="Y843" s="50"/>
      <c r="Z843" s="50"/>
      <c r="AA843" s="50"/>
      <c r="AB843" s="50"/>
      <c r="AC843" s="50"/>
      <c r="AD843" s="50">
        <f t="shared" si="466"/>
        <v>0.41494911776811683</v>
      </c>
      <c r="AE843" s="50">
        <f t="shared" si="467"/>
        <v>0.28996171404469778</v>
      </c>
      <c r="AF843" s="50">
        <f t="shared" si="468"/>
        <v>0.37632095010111172</v>
      </c>
      <c r="AG843" s="50">
        <f t="shared" si="460"/>
        <v>0</v>
      </c>
      <c r="AI843" s="50">
        <f t="shared" si="469"/>
        <v>0</v>
      </c>
      <c r="AJ843" s="50">
        <f t="shared" si="470"/>
        <v>0</v>
      </c>
      <c r="AK843" s="50">
        <f t="shared" si="471"/>
        <v>0</v>
      </c>
      <c r="AL843" s="50">
        <f t="shared" si="472"/>
        <v>0.2064990113330161</v>
      </c>
      <c r="AR843" s="50">
        <f t="shared" si="473"/>
        <v>0.25466369316050053</v>
      </c>
      <c r="AS843" s="50">
        <f t="shared" si="474"/>
        <v>0.27384689810075791</v>
      </c>
      <c r="AT843" s="50">
        <f t="shared" si="475"/>
        <v>0.39454314102207277</v>
      </c>
      <c r="AV843" s="49">
        <f t="shared" si="476"/>
        <v>0</v>
      </c>
      <c r="AW843" s="49">
        <f t="shared" si="477"/>
        <v>0</v>
      </c>
      <c r="AX843" s="49">
        <f t="shared" si="478"/>
        <v>0</v>
      </c>
      <c r="AY843" s="49">
        <f t="shared" si="479"/>
        <v>1112.042379963427</v>
      </c>
      <c r="AZ843" s="49">
        <f t="shared" si="480"/>
        <v>0</v>
      </c>
      <c r="BA843" s="49">
        <f t="shared" si="481"/>
        <v>0</v>
      </c>
      <c r="BB843" s="49">
        <f t="shared" si="482"/>
        <v>0</v>
      </c>
      <c r="BC843" s="49">
        <f t="shared" si="483"/>
        <v>0</v>
      </c>
      <c r="BD843" s="49">
        <f t="shared" si="484"/>
        <v>0</v>
      </c>
      <c r="BE843" s="49">
        <f t="shared" si="485"/>
        <v>1797.4818451443434</v>
      </c>
      <c r="BF843" s="49">
        <f t="shared" si="486"/>
        <v>1513.4652860987756</v>
      </c>
      <c r="BG843" s="49">
        <f t="shared" si="487"/>
        <v>2069.2767316474319</v>
      </c>
      <c r="BH843" s="73">
        <f t="shared" si="488"/>
        <v>6492.2662428539779</v>
      </c>
      <c r="BI843" s="49">
        <f>VLOOKUP(A843,'1_12'!B:Q,16,0)</f>
        <v>11867.039999999997</v>
      </c>
      <c r="BJ843" s="74">
        <f t="shared" si="489"/>
        <v>-5374.7737571460193</v>
      </c>
      <c r="BK843" s="50">
        <f t="shared" si="490"/>
        <v>6.5650183051475224E-3</v>
      </c>
    </row>
    <row r="844" spans="1:63" x14ac:dyDescent="0.3">
      <c r="A844" s="79" t="s">
        <v>2550</v>
      </c>
      <c r="B844" s="79" t="s">
        <v>2551</v>
      </c>
      <c r="C844" s="79">
        <f>VLOOKUP(B844,Площадь!D:E,2,0)</f>
        <v>34.299999999999997</v>
      </c>
      <c r="D844" s="97"/>
      <c r="E844">
        <v>31</v>
      </c>
      <c r="F844">
        <v>28</v>
      </c>
      <c r="G844">
        <v>31</v>
      </c>
      <c r="H844">
        <v>30</v>
      </c>
      <c r="I844">
        <v>31</v>
      </c>
      <c r="J844">
        <v>30</v>
      </c>
      <c r="K844">
        <v>31</v>
      </c>
      <c r="L844">
        <v>31</v>
      </c>
      <c r="M844">
        <v>30</v>
      </c>
      <c r="N844">
        <v>31</v>
      </c>
      <c r="O844">
        <v>30</v>
      </c>
      <c r="P844">
        <v>31</v>
      </c>
      <c r="Q844">
        <f t="shared" si="491"/>
        <v>365</v>
      </c>
      <c r="R844" s="113">
        <f>VLOOKUP(B844,'Общие показания'!A:H,8,0)</f>
        <v>0.23213191792678556</v>
      </c>
      <c r="S844" s="117">
        <f>VLOOKUP(B844,'Общие показания'!A:P,16,0)</f>
        <v>1.0168680820732146</v>
      </c>
      <c r="T844" s="50">
        <f t="shared" si="461"/>
        <v>0</v>
      </c>
      <c r="U844" s="50">
        <f t="shared" si="462"/>
        <v>0</v>
      </c>
      <c r="V844" s="50">
        <f t="shared" si="463"/>
        <v>0</v>
      </c>
      <c r="W844" s="50">
        <f t="shared" si="464"/>
        <v>0.23213191792678556</v>
      </c>
      <c r="X844" s="50">
        <f t="shared" si="465"/>
        <v>0</v>
      </c>
      <c r="Y844" s="50"/>
      <c r="Z844" s="50"/>
      <c r="AA844" s="50"/>
      <c r="AB844" s="50"/>
      <c r="AC844" s="50"/>
      <c r="AD844" s="50">
        <f t="shared" si="466"/>
        <v>0.39024797513437082</v>
      </c>
      <c r="AE844" s="50">
        <f t="shared" si="467"/>
        <v>0.27270083710762216</v>
      </c>
      <c r="AF844" s="50">
        <f t="shared" si="468"/>
        <v>0.35391926983122152</v>
      </c>
      <c r="AG844" s="50">
        <f t="shared" si="460"/>
        <v>0</v>
      </c>
      <c r="AI844" s="50">
        <f t="shared" si="469"/>
        <v>0</v>
      </c>
      <c r="AJ844" s="50">
        <f t="shared" si="470"/>
        <v>0</v>
      </c>
      <c r="AK844" s="50">
        <f t="shared" si="471"/>
        <v>0</v>
      </c>
      <c r="AL844" s="50">
        <f t="shared" si="472"/>
        <v>0.2307138791114805</v>
      </c>
      <c r="AR844" s="50">
        <f t="shared" si="473"/>
        <v>0.28452653665814881</v>
      </c>
      <c r="AS844" s="50">
        <f t="shared" si="474"/>
        <v>0.30595923794319202</v>
      </c>
      <c r="AT844" s="50">
        <f t="shared" si="475"/>
        <v>0.44080878622335817</v>
      </c>
      <c r="AV844" s="49">
        <f t="shared" si="476"/>
        <v>0</v>
      </c>
      <c r="AW844" s="49">
        <f t="shared" si="477"/>
        <v>0</v>
      </c>
      <c r="AX844" s="49">
        <f t="shared" si="478"/>
        <v>0</v>
      </c>
      <c r="AY844" s="49">
        <f t="shared" si="479"/>
        <v>1242.44474373764</v>
      </c>
      <c r="AZ844" s="49">
        <f t="shared" si="480"/>
        <v>0</v>
      </c>
      <c r="BA844" s="49">
        <f t="shared" si="481"/>
        <v>0</v>
      </c>
      <c r="BB844" s="49">
        <f t="shared" si="482"/>
        <v>0</v>
      </c>
      <c r="BC844" s="49">
        <f t="shared" si="483"/>
        <v>0</v>
      </c>
      <c r="BD844" s="49">
        <f t="shared" si="484"/>
        <v>0</v>
      </c>
      <c r="BE844" s="49">
        <f t="shared" si="485"/>
        <v>1811.3377084753681</v>
      </c>
      <c r="BF844" s="49">
        <f t="shared" si="486"/>
        <v>1553.3319590634037</v>
      </c>
      <c r="BG844" s="49">
        <f t="shared" si="487"/>
        <v>2133.3362045506719</v>
      </c>
      <c r="BH844" s="73">
        <f t="shared" si="488"/>
        <v>6740.4506158270842</v>
      </c>
      <c r="BI844" s="49">
        <f>VLOOKUP(A844,'1_12'!B:Q,16,0)</f>
        <v>13258.62</v>
      </c>
      <c r="BJ844" s="74">
        <f t="shared" si="489"/>
        <v>-6518.1693841729166</v>
      </c>
      <c r="BK844" s="50">
        <f t="shared" si="490"/>
        <v>6.1006035955689496E-3</v>
      </c>
    </row>
    <row r="845" spans="1:63" x14ac:dyDescent="0.3">
      <c r="A845" s="79" t="s">
        <v>2270</v>
      </c>
      <c r="B845" s="79" t="s">
        <v>2271</v>
      </c>
      <c r="C845" s="79">
        <f>VLOOKUP(B845,Площадь!D:E,2,0)</f>
        <v>75.7</v>
      </c>
      <c r="D845" s="97"/>
      <c r="E845">
        <v>31</v>
      </c>
      <c r="F845">
        <v>28</v>
      </c>
      <c r="G845">
        <v>31</v>
      </c>
      <c r="H845">
        <v>30</v>
      </c>
      <c r="I845">
        <v>31</v>
      </c>
      <c r="J845">
        <v>30</v>
      </c>
      <c r="K845">
        <v>31</v>
      </c>
      <c r="L845">
        <v>31</v>
      </c>
      <c r="M845">
        <v>30</v>
      </c>
      <c r="N845">
        <v>31</v>
      </c>
      <c r="O845">
        <v>30</v>
      </c>
      <c r="P845">
        <v>31</v>
      </c>
      <c r="Q845">
        <f t="shared" si="491"/>
        <v>365</v>
      </c>
      <c r="R845" s="113">
        <f>VLOOKUP(B845,'Общие показания'!A:H,8,0)</f>
        <v>0</v>
      </c>
      <c r="S845" s="117">
        <f>VLOOKUP(B845,'Общие показания'!A:P,16,0)</f>
        <v>2.4170000000000016</v>
      </c>
      <c r="T845" s="50">
        <f t="shared" si="461"/>
        <v>0</v>
      </c>
      <c r="U845" s="50">
        <f t="shared" si="462"/>
        <v>0</v>
      </c>
      <c r="V845" s="50">
        <f t="shared" si="463"/>
        <v>0</v>
      </c>
      <c r="W845" s="50">
        <f t="shared" si="464"/>
        <v>0</v>
      </c>
      <c r="X845" s="50">
        <f t="shared" si="465"/>
        <v>0</v>
      </c>
      <c r="Y845" s="50"/>
      <c r="Z845" s="50"/>
      <c r="AA845" s="50"/>
      <c r="AB845" s="50"/>
      <c r="AC845" s="50"/>
      <c r="AD845" s="50">
        <f t="shared" si="466"/>
        <v>0.92758281288237177</v>
      </c>
      <c r="AE845" s="50">
        <f t="shared" si="467"/>
        <v>0.64818429736264127</v>
      </c>
      <c r="AF845" s="50">
        <f t="shared" si="468"/>
        <v>0.84123288975498833</v>
      </c>
      <c r="AG845" s="50">
        <f t="shared" si="460"/>
        <v>0</v>
      </c>
      <c r="AI845" s="50">
        <f t="shared" si="469"/>
        <v>0</v>
      </c>
      <c r="AJ845" s="50">
        <f t="shared" si="470"/>
        <v>0</v>
      </c>
      <c r="AK845" s="50">
        <f t="shared" si="471"/>
        <v>0</v>
      </c>
      <c r="AL845" s="50">
        <f t="shared" si="472"/>
        <v>0.50918485856382145</v>
      </c>
      <c r="AR845" s="50">
        <f t="shared" si="473"/>
        <v>0.62794923688110404</v>
      </c>
      <c r="AS845" s="50">
        <f t="shared" si="474"/>
        <v>0.67525114613118487</v>
      </c>
      <c r="AT845" s="50">
        <f t="shared" si="475"/>
        <v>0.97286370603814032</v>
      </c>
      <c r="AV845" s="49">
        <f t="shared" si="476"/>
        <v>0</v>
      </c>
      <c r="AW845" s="49">
        <f t="shared" si="477"/>
        <v>0</v>
      </c>
      <c r="AX845" s="49">
        <f t="shared" si="478"/>
        <v>0</v>
      </c>
      <c r="AY845" s="49">
        <f t="shared" si="479"/>
        <v>1366.8354669343798</v>
      </c>
      <c r="AZ845" s="49">
        <f t="shared" si="480"/>
        <v>0</v>
      </c>
      <c r="BA845" s="49">
        <f t="shared" si="481"/>
        <v>0</v>
      </c>
      <c r="BB845" s="49">
        <f t="shared" si="482"/>
        <v>0</v>
      </c>
      <c r="BC845" s="49">
        <f t="shared" si="483"/>
        <v>0</v>
      </c>
      <c r="BD845" s="49">
        <f t="shared" si="484"/>
        <v>0</v>
      </c>
      <c r="BE845" s="49">
        <f t="shared" si="485"/>
        <v>4175.608013103084</v>
      </c>
      <c r="BF845" s="49">
        <f t="shared" si="486"/>
        <v>3552.5771670970871</v>
      </c>
      <c r="BG845" s="49">
        <f t="shared" si="487"/>
        <v>4869.6883378832435</v>
      </c>
      <c r="BH845" s="73">
        <f t="shared" si="488"/>
        <v>13964.708985017794</v>
      </c>
      <c r="BI845" s="49">
        <f>VLOOKUP(A845,'1_12'!B:Q,16,0)</f>
        <v>29261.699999999997</v>
      </c>
      <c r="BJ845" s="74">
        <f t="shared" si="489"/>
        <v>-15296.991014982203</v>
      </c>
      <c r="BK845" s="50">
        <f t="shared" si="490"/>
        <v>5.7268262303107132E-3</v>
      </c>
    </row>
    <row r="846" spans="1:63" x14ac:dyDescent="0.3">
      <c r="A846" s="79" t="s">
        <v>2441</v>
      </c>
      <c r="B846" s="79" t="s">
        <v>2442</v>
      </c>
      <c r="C846" s="79">
        <f>VLOOKUP(B846,Площадь!D:E,2,0)</f>
        <v>81.8</v>
      </c>
      <c r="D846" s="97"/>
      <c r="E846">
        <v>31</v>
      </c>
      <c r="F846">
        <v>28</v>
      </c>
      <c r="G846">
        <v>31</v>
      </c>
      <c r="H846">
        <v>30</v>
      </c>
      <c r="I846">
        <v>31</v>
      </c>
      <c r="J846">
        <v>30</v>
      </c>
      <c r="K846">
        <v>31</v>
      </c>
      <c r="L846">
        <v>31</v>
      </c>
      <c r="M846">
        <v>30</v>
      </c>
      <c r="N846">
        <v>31</v>
      </c>
      <c r="O846">
        <v>30</v>
      </c>
      <c r="P846">
        <v>31</v>
      </c>
      <c r="Q846">
        <f t="shared" si="491"/>
        <v>365</v>
      </c>
      <c r="R846" s="113">
        <f>VLOOKUP(B846,'Общие показания'!A:H,8,0)</f>
        <v>0.55359740193618245</v>
      </c>
      <c r="S846" s="117">
        <f>VLOOKUP(B846,'Общие показания'!A:P,16,0)</f>
        <v>0.7664025980638165</v>
      </c>
      <c r="T846" s="50">
        <f t="shared" si="461"/>
        <v>0</v>
      </c>
      <c r="U846" s="50">
        <f t="shared" si="462"/>
        <v>0</v>
      </c>
      <c r="V846" s="50">
        <f t="shared" si="463"/>
        <v>0</v>
      </c>
      <c r="W846" s="50">
        <f t="shared" si="464"/>
        <v>0.55359740193618245</v>
      </c>
      <c r="X846" s="50">
        <f t="shared" si="465"/>
        <v>0</v>
      </c>
      <c r="Y846" s="50"/>
      <c r="Z846" s="50"/>
      <c r="AA846" s="50"/>
      <c r="AB846" s="50"/>
      <c r="AC846" s="50"/>
      <c r="AD846" s="50">
        <f t="shared" si="466"/>
        <v>0.29412572516027813</v>
      </c>
      <c r="AE846" s="50">
        <f t="shared" si="467"/>
        <v>0.20553170439507545</v>
      </c>
      <c r="AF846" s="50">
        <f t="shared" si="468"/>
        <v>0.26674516850846286</v>
      </c>
      <c r="AG846" s="50">
        <f t="shared" si="460"/>
        <v>0</v>
      </c>
      <c r="AI846" s="50">
        <f t="shared" si="469"/>
        <v>0</v>
      </c>
      <c r="AJ846" s="50">
        <f t="shared" si="470"/>
        <v>0</v>
      </c>
      <c r="AK846" s="50">
        <f t="shared" si="471"/>
        <v>0</v>
      </c>
      <c r="AL846" s="50">
        <f t="shared" si="472"/>
        <v>0.55021560674399728</v>
      </c>
      <c r="AR846" s="50">
        <f t="shared" si="473"/>
        <v>0.67855016614100794</v>
      </c>
      <c r="AS846" s="50">
        <f t="shared" si="474"/>
        <v>0.72966372197530938</v>
      </c>
      <c r="AT846" s="50">
        <f t="shared" si="475"/>
        <v>1.0512582715180963</v>
      </c>
      <c r="AV846" s="49">
        <f t="shared" si="476"/>
        <v>0</v>
      </c>
      <c r="AW846" s="49">
        <f t="shared" si="477"/>
        <v>0</v>
      </c>
      <c r="AX846" s="49">
        <f t="shared" si="478"/>
        <v>0</v>
      </c>
      <c r="AY846" s="49">
        <f t="shared" si="479"/>
        <v>2963.0314879807279</v>
      </c>
      <c r="AZ846" s="49">
        <f t="shared" si="480"/>
        <v>0</v>
      </c>
      <c r="BA846" s="49">
        <f t="shared" si="481"/>
        <v>0</v>
      </c>
      <c r="BB846" s="49">
        <f t="shared" si="482"/>
        <v>0</v>
      </c>
      <c r="BC846" s="49">
        <f t="shared" si="483"/>
        <v>0</v>
      </c>
      <c r="BD846" s="49">
        <f t="shared" si="484"/>
        <v>0</v>
      </c>
      <c r="BE846" s="49">
        <f t="shared" si="485"/>
        <v>2611.0122555735202</v>
      </c>
      <c r="BF846" s="49">
        <f t="shared" si="486"/>
        <v>2510.4011947316062</v>
      </c>
      <c r="BG846" s="49">
        <f t="shared" si="487"/>
        <v>3537.9957142696949</v>
      </c>
      <c r="BH846" s="73">
        <f t="shared" si="488"/>
        <v>11622.44065255555</v>
      </c>
      <c r="BI846" s="49">
        <f>VLOOKUP(A846,'1_12'!B:Q,16,0)</f>
        <v>31619.610000000004</v>
      </c>
      <c r="BJ846" s="74">
        <f t="shared" si="489"/>
        <v>-19997.169347444455</v>
      </c>
      <c r="BK846" s="50">
        <f t="shared" si="490"/>
        <v>4.4108473577612163E-3</v>
      </c>
    </row>
    <row r="847" spans="1:63" x14ac:dyDescent="0.3">
      <c r="A847" s="79" t="s">
        <v>525</v>
      </c>
      <c r="B847" s="79" t="s">
        <v>526</v>
      </c>
      <c r="C847" s="79">
        <f>VLOOKUP(B847,Площадь!D:E,2,0)</f>
        <v>34.4</v>
      </c>
      <c r="D847" s="97"/>
      <c r="E847">
        <v>31</v>
      </c>
      <c r="F847">
        <v>28</v>
      </c>
      <c r="G847">
        <v>31</v>
      </c>
      <c r="H847">
        <v>30</v>
      </c>
      <c r="I847">
        <v>31</v>
      </c>
      <c r="J847">
        <v>30</v>
      </c>
      <c r="K847">
        <v>31</v>
      </c>
      <c r="L847">
        <v>31</v>
      </c>
      <c r="M847">
        <v>30</v>
      </c>
      <c r="N847">
        <v>31</v>
      </c>
      <c r="O847">
        <v>30</v>
      </c>
      <c r="P847">
        <v>31</v>
      </c>
      <c r="Q847">
        <f t="shared" si="491"/>
        <v>365</v>
      </c>
      <c r="R847" s="113">
        <f>VLOOKUP(B847,'Общие показания'!A:H,8,0)</f>
        <v>0.34</v>
      </c>
      <c r="S847" s="117">
        <f>VLOOKUP(B847,'Общие показания'!A:P,16,0)</f>
        <v>1.129999999999999</v>
      </c>
      <c r="T847" s="50">
        <f t="shared" si="461"/>
        <v>0</v>
      </c>
      <c r="U847" s="50">
        <f t="shared" si="462"/>
        <v>0</v>
      </c>
      <c r="V847" s="50">
        <f t="shared" si="463"/>
        <v>0</v>
      </c>
      <c r="W847" s="50">
        <f t="shared" si="464"/>
        <v>0.34</v>
      </c>
      <c r="X847" s="50">
        <f t="shared" si="465"/>
        <v>0</v>
      </c>
      <c r="Y847" s="50"/>
      <c r="Z847" s="50"/>
      <c r="AA847" s="50"/>
      <c r="AB847" s="50"/>
      <c r="AC847" s="50"/>
      <c r="AD847" s="50">
        <f t="shared" si="466"/>
        <v>0.43366511318042139</v>
      </c>
      <c r="AE847" s="50">
        <f t="shared" si="467"/>
        <v>0.30304023832014215</v>
      </c>
      <c r="AF847" s="50">
        <f t="shared" si="468"/>
        <v>0.39329464849943541</v>
      </c>
      <c r="AG847" s="50">
        <f t="shared" si="460"/>
        <v>0</v>
      </c>
      <c r="AI847" s="50">
        <f t="shared" si="469"/>
        <v>0</v>
      </c>
      <c r="AJ847" s="50">
        <f t="shared" si="470"/>
        <v>0</v>
      </c>
      <c r="AK847" s="50">
        <f t="shared" si="471"/>
        <v>0</v>
      </c>
      <c r="AL847" s="50">
        <f t="shared" si="472"/>
        <v>0.23138651432754898</v>
      </c>
      <c r="AR847" s="50">
        <f t="shared" si="473"/>
        <v>0.28535606008863906</v>
      </c>
      <c r="AS847" s="50">
        <f t="shared" si="474"/>
        <v>0.3068512473832597</v>
      </c>
      <c r="AT847" s="50">
        <f t="shared" si="475"/>
        <v>0.442093943034505</v>
      </c>
      <c r="AV847" s="49">
        <f t="shared" si="476"/>
        <v>0</v>
      </c>
      <c r="AW847" s="49">
        <f t="shared" si="477"/>
        <v>0</v>
      </c>
      <c r="AX847" s="49">
        <f t="shared" si="478"/>
        <v>0</v>
      </c>
      <c r="AY847" s="49">
        <f t="shared" si="479"/>
        <v>1533.8071036002993</v>
      </c>
      <c r="AZ847" s="49">
        <f t="shared" si="480"/>
        <v>0</v>
      </c>
      <c r="BA847" s="49">
        <f t="shared" si="481"/>
        <v>0</v>
      </c>
      <c r="BB847" s="49">
        <f t="shared" si="482"/>
        <v>0</v>
      </c>
      <c r="BC847" s="49">
        <f t="shared" si="483"/>
        <v>0</v>
      </c>
      <c r="BD847" s="49">
        <f t="shared" si="484"/>
        <v>0</v>
      </c>
      <c r="BE847" s="49">
        <f t="shared" si="485"/>
        <v>1930.1116766765351</v>
      </c>
      <c r="BF847" s="49">
        <f t="shared" si="486"/>
        <v>1637.168308562784</v>
      </c>
      <c r="BG847" s="49">
        <f t="shared" si="487"/>
        <v>2242.4837195700484</v>
      </c>
      <c r="BH847" s="73">
        <f t="shared" si="488"/>
        <v>7343.5708084096668</v>
      </c>
      <c r="BI847" s="49">
        <f>VLOOKUP(A847,'1_12'!B:Q,16,0)</f>
        <v>13297.229999999998</v>
      </c>
      <c r="BJ847" s="74">
        <f t="shared" si="489"/>
        <v>-5953.6591915903309</v>
      </c>
      <c r="BK847" s="50">
        <f t="shared" si="490"/>
        <v>6.627150593105504E-3</v>
      </c>
    </row>
    <row r="848" spans="1:63" x14ac:dyDescent="0.3">
      <c r="A848" s="79" t="s">
        <v>2344</v>
      </c>
      <c r="B848" s="79" t="s">
        <v>2345</v>
      </c>
      <c r="C848" s="79">
        <f>VLOOKUP(B848,Площадь!D:E,2,0)</f>
        <v>30.7</v>
      </c>
      <c r="D848" s="97"/>
      <c r="E848">
        <v>31</v>
      </c>
      <c r="F848">
        <v>28</v>
      </c>
      <c r="G848">
        <v>31</v>
      </c>
      <c r="H848">
        <v>30</v>
      </c>
      <c r="I848">
        <v>31</v>
      </c>
      <c r="J848">
        <v>30</v>
      </c>
      <c r="K848">
        <v>31</v>
      </c>
      <c r="L848">
        <v>31</v>
      </c>
      <c r="M848">
        <v>30</v>
      </c>
      <c r="N848">
        <v>31</v>
      </c>
      <c r="O848">
        <v>30</v>
      </c>
      <c r="P848">
        <v>31</v>
      </c>
      <c r="Q848">
        <f t="shared" si="491"/>
        <v>365</v>
      </c>
      <c r="R848" s="113">
        <f>VLOOKUP(B848,'Общие показания'!A:H,8,0)</f>
        <v>0.20776821808607338</v>
      </c>
      <c r="S848" s="117">
        <f>VLOOKUP(B848,'Общие показания'!A:P,16,0)</f>
        <v>0.45523178191392688</v>
      </c>
      <c r="T848" s="50">
        <f t="shared" si="461"/>
        <v>0</v>
      </c>
      <c r="U848" s="50">
        <f t="shared" si="462"/>
        <v>0</v>
      </c>
      <c r="V848" s="50">
        <f t="shared" si="463"/>
        <v>0</v>
      </c>
      <c r="W848" s="50">
        <f t="shared" si="464"/>
        <v>0.20776821808607338</v>
      </c>
      <c r="X848" s="50">
        <f t="shared" si="465"/>
        <v>0</v>
      </c>
      <c r="Y848" s="50"/>
      <c r="Z848" s="50"/>
      <c r="AA848" s="50"/>
      <c r="AB848" s="50"/>
      <c r="AC848" s="50"/>
      <c r="AD848" s="50">
        <f t="shared" si="466"/>
        <v>0.17470632055489221</v>
      </c>
      <c r="AE848" s="50">
        <f t="shared" si="467"/>
        <v>0.1220827855593801</v>
      </c>
      <c r="AF848" s="50">
        <f t="shared" si="468"/>
        <v>0.15844267579965457</v>
      </c>
      <c r="AG848" s="50">
        <f t="shared" si="460"/>
        <v>0</v>
      </c>
      <c r="AI848" s="50">
        <f t="shared" si="469"/>
        <v>0</v>
      </c>
      <c r="AJ848" s="50">
        <f t="shared" si="470"/>
        <v>0</v>
      </c>
      <c r="AK848" s="50">
        <f t="shared" si="471"/>
        <v>0</v>
      </c>
      <c r="AL848" s="50">
        <f t="shared" si="472"/>
        <v>0.2064990113330161</v>
      </c>
      <c r="AR848" s="50">
        <f t="shared" si="473"/>
        <v>0.25466369316050053</v>
      </c>
      <c r="AS848" s="50">
        <f t="shared" si="474"/>
        <v>0.27384689810075791</v>
      </c>
      <c r="AT848" s="50">
        <f t="shared" si="475"/>
        <v>0.39454314102207277</v>
      </c>
      <c r="AV848" s="49">
        <f t="shared" si="476"/>
        <v>0</v>
      </c>
      <c r="AW848" s="49">
        <f t="shared" si="477"/>
        <v>0</v>
      </c>
      <c r="AX848" s="49">
        <f t="shared" si="478"/>
        <v>0</v>
      </c>
      <c r="AY848" s="49">
        <f t="shared" si="479"/>
        <v>1112.042379963427</v>
      </c>
      <c r="AZ848" s="49">
        <f t="shared" si="480"/>
        <v>0</v>
      </c>
      <c r="BA848" s="49">
        <f t="shared" si="481"/>
        <v>0</v>
      </c>
      <c r="BB848" s="49">
        <f t="shared" si="482"/>
        <v>0</v>
      </c>
      <c r="BC848" s="49">
        <f t="shared" si="483"/>
        <v>0</v>
      </c>
      <c r="BD848" s="49">
        <f t="shared" si="484"/>
        <v>0</v>
      </c>
      <c r="BE848" s="49">
        <f t="shared" si="485"/>
        <v>1152.5836900170518</v>
      </c>
      <c r="BF848" s="49">
        <f t="shared" si="486"/>
        <v>1062.8178056299282</v>
      </c>
      <c r="BG848" s="49">
        <f t="shared" si="487"/>
        <v>1484.4130072435721</v>
      </c>
      <c r="BH848" s="73">
        <f t="shared" si="488"/>
        <v>4811.8568828539792</v>
      </c>
      <c r="BI848" s="49">
        <f>VLOOKUP(A848,'1_12'!B:Q,16,0)</f>
        <v>11867.039999999997</v>
      </c>
      <c r="BJ848" s="74">
        <f t="shared" si="489"/>
        <v>-7055.183117146018</v>
      </c>
      <c r="BK848" s="50">
        <f t="shared" si="490"/>
        <v>4.8657783485785769E-3</v>
      </c>
    </row>
    <row r="849" spans="1:63" x14ac:dyDescent="0.3">
      <c r="A849" s="79" t="s">
        <v>646</v>
      </c>
      <c r="B849" s="79" t="s">
        <v>647</v>
      </c>
      <c r="C849" s="79">
        <f>VLOOKUP(B849,Площадь!D:E,2,0)</f>
        <v>34.299999999999997</v>
      </c>
      <c r="D849" s="97"/>
      <c r="E849">
        <v>31</v>
      </c>
      <c r="F849">
        <v>28</v>
      </c>
      <c r="G849">
        <v>31</v>
      </c>
      <c r="H849">
        <v>30</v>
      </c>
      <c r="I849">
        <v>31</v>
      </c>
      <c r="J849">
        <v>30</v>
      </c>
      <c r="K849">
        <v>31</v>
      </c>
      <c r="L849">
        <v>31</v>
      </c>
      <c r="M849">
        <v>30</v>
      </c>
      <c r="N849">
        <v>31</v>
      </c>
      <c r="O849">
        <v>30</v>
      </c>
      <c r="P849">
        <v>31</v>
      </c>
      <c r="Q849">
        <f t="shared" si="491"/>
        <v>365</v>
      </c>
      <c r="R849" s="113">
        <f>VLOOKUP(B849,'Общие показания'!A:H,8,0)</f>
        <v>0</v>
      </c>
      <c r="S849" s="117">
        <f>VLOOKUP(B849,'Общие показания'!A:P,16,0)</f>
        <v>1.3140000000000001</v>
      </c>
      <c r="T849" s="50">
        <f t="shared" si="461"/>
        <v>0</v>
      </c>
      <c r="U849" s="50">
        <f t="shared" si="462"/>
        <v>0</v>
      </c>
      <c r="V849" s="50">
        <f t="shared" si="463"/>
        <v>0</v>
      </c>
      <c r="W849" s="50">
        <f t="shared" si="464"/>
        <v>0</v>
      </c>
      <c r="X849" s="50">
        <f t="shared" si="465"/>
        <v>0</v>
      </c>
      <c r="Y849" s="50"/>
      <c r="Z849" s="50"/>
      <c r="AA849" s="50"/>
      <c r="AB849" s="50"/>
      <c r="AC849" s="50"/>
      <c r="AD849" s="50">
        <f t="shared" si="466"/>
        <v>0.50427960948590644</v>
      </c>
      <c r="AE849" s="50">
        <f t="shared" si="467"/>
        <v>0.35238484349793553</v>
      </c>
      <c r="AF849" s="50">
        <f t="shared" si="468"/>
        <v>0.45733554701615803</v>
      </c>
      <c r="AG849" s="50">
        <f t="shared" si="460"/>
        <v>0</v>
      </c>
      <c r="AI849" s="50">
        <f t="shared" si="469"/>
        <v>0</v>
      </c>
      <c r="AJ849" s="50">
        <f t="shared" si="470"/>
        <v>0</v>
      </c>
      <c r="AK849" s="50">
        <f t="shared" si="471"/>
        <v>0</v>
      </c>
      <c r="AL849" s="50">
        <f t="shared" si="472"/>
        <v>0.2307138791114805</v>
      </c>
      <c r="AR849" s="50">
        <f t="shared" si="473"/>
        <v>0.28452653665814881</v>
      </c>
      <c r="AS849" s="50">
        <f t="shared" si="474"/>
        <v>0.30595923794319202</v>
      </c>
      <c r="AT849" s="50">
        <f t="shared" si="475"/>
        <v>0.44080878622335817</v>
      </c>
      <c r="AV849" s="49">
        <f t="shared" si="476"/>
        <v>0</v>
      </c>
      <c r="AW849" s="49">
        <f t="shared" si="477"/>
        <v>0</v>
      </c>
      <c r="AX849" s="49">
        <f t="shared" si="478"/>
        <v>0</v>
      </c>
      <c r="AY849" s="49">
        <f t="shared" si="479"/>
        <v>619.31910853169381</v>
      </c>
      <c r="AZ849" s="49">
        <f t="shared" si="480"/>
        <v>0</v>
      </c>
      <c r="BA849" s="49">
        <f t="shared" si="481"/>
        <v>0</v>
      </c>
      <c r="BB849" s="49">
        <f t="shared" si="482"/>
        <v>0</v>
      </c>
      <c r="BC849" s="49">
        <f t="shared" si="483"/>
        <v>0</v>
      </c>
      <c r="BD849" s="49">
        <f t="shared" si="484"/>
        <v>0</v>
      </c>
      <c r="BE849" s="49">
        <f t="shared" si="485"/>
        <v>2117.4396664632559</v>
      </c>
      <c r="BF849" s="49">
        <f t="shared" si="486"/>
        <v>1767.2325184573053</v>
      </c>
      <c r="BG849" s="49">
        <f t="shared" si="487"/>
        <v>2410.942722374828</v>
      </c>
      <c r="BH849" s="73">
        <f t="shared" si="488"/>
        <v>6914.9340158270834</v>
      </c>
      <c r="BI849" s="49">
        <f>VLOOKUP(A849,'1_12'!B:Q,16,0)</f>
        <v>13258.62</v>
      </c>
      <c r="BJ849" s="74">
        <f t="shared" si="489"/>
        <v>-6343.6859841729174</v>
      </c>
      <c r="BK849" s="50">
        <f t="shared" si="490"/>
        <v>6.2585239065504859E-3</v>
      </c>
    </row>
    <row r="850" spans="1:63" x14ac:dyDescent="0.3">
      <c r="A850" s="79" t="s">
        <v>2413</v>
      </c>
      <c r="B850" s="79" t="s">
        <v>2414</v>
      </c>
      <c r="C850" s="79">
        <f>VLOOKUP(B850,Площадь!D:E,2,0)</f>
        <v>75.7</v>
      </c>
      <c r="D850" s="97"/>
      <c r="E850">
        <v>31</v>
      </c>
      <c r="F850">
        <v>28</v>
      </c>
      <c r="G850">
        <v>31</v>
      </c>
      <c r="H850">
        <v>30</v>
      </c>
      <c r="I850">
        <v>31</v>
      </c>
      <c r="J850">
        <v>30</v>
      </c>
      <c r="K850">
        <v>31</v>
      </c>
      <c r="L850">
        <v>31</v>
      </c>
      <c r="M850">
        <v>30</v>
      </c>
      <c r="N850">
        <v>31</v>
      </c>
      <c r="O850">
        <v>30</v>
      </c>
      <c r="P850">
        <v>31</v>
      </c>
      <c r="Q850">
        <f t="shared" si="491"/>
        <v>365</v>
      </c>
      <c r="R850" s="113">
        <f>VLOOKUP(B850,'Общие показания'!A:H,8,0)</f>
        <v>0.51231446609497577</v>
      </c>
      <c r="S850" s="117">
        <f>VLOOKUP(B850,'Общие показания'!A:P,16,0)</f>
        <v>1.8306855339050241</v>
      </c>
      <c r="T850" s="50">
        <f t="shared" si="461"/>
        <v>0</v>
      </c>
      <c r="U850" s="50">
        <f t="shared" si="462"/>
        <v>0</v>
      </c>
      <c r="V850" s="50">
        <f t="shared" si="463"/>
        <v>0</v>
      </c>
      <c r="W850" s="50">
        <f t="shared" si="464"/>
        <v>0.51231446609497577</v>
      </c>
      <c r="X850" s="50">
        <f t="shared" si="465"/>
        <v>0</v>
      </c>
      <c r="Y850" s="50"/>
      <c r="Z850" s="50"/>
      <c r="AA850" s="50"/>
      <c r="AB850" s="50"/>
      <c r="AC850" s="50"/>
      <c r="AD850" s="50">
        <f t="shared" si="466"/>
        <v>0.70257030907848073</v>
      </c>
      <c r="AE850" s="50">
        <f t="shared" si="467"/>
        <v>0.49094812432196078</v>
      </c>
      <c r="AF850" s="50">
        <f t="shared" si="468"/>
        <v>0.63716710050458258</v>
      </c>
      <c r="AG850" s="50">
        <f t="shared" si="460"/>
        <v>0</v>
      </c>
      <c r="AI850" s="50">
        <f t="shared" si="469"/>
        <v>0</v>
      </c>
      <c r="AJ850" s="50">
        <f t="shared" si="470"/>
        <v>0</v>
      </c>
      <c r="AK850" s="50">
        <f t="shared" si="471"/>
        <v>0</v>
      </c>
      <c r="AL850" s="50">
        <f t="shared" si="472"/>
        <v>0.50918485856382145</v>
      </c>
      <c r="AR850" s="50">
        <f t="shared" si="473"/>
        <v>0.62794923688110404</v>
      </c>
      <c r="AS850" s="50">
        <f t="shared" si="474"/>
        <v>0.67525114613118487</v>
      </c>
      <c r="AT850" s="50">
        <f t="shared" si="475"/>
        <v>0.97286370603814032</v>
      </c>
      <c r="AV850" s="49">
        <f t="shared" si="476"/>
        <v>0</v>
      </c>
      <c r="AW850" s="49">
        <f t="shared" si="477"/>
        <v>0</v>
      </c>
      <c r="AX850" s="49">
        <f t="shared" si="478"/>
        <v>0</v>
      </c>
      <c r="AY850" s="49">
        <f t="shared" si="479"/>
        <v>2742.071927141089</v>
      </c>
      <c r="AZ850" s="49">
        <f t="shared" si="480"/>
        <v>0</v>
      </c>
      <c r="BA850" s="49">
        <f t="shared" si="481"/>
        <v>0</v>
      </c>
      <c r="BB850" s="49">
        <f t="shared" si="482"/>
        <v>0</v>
      </c>
      <c r="BC850" s="49">
        <f t="shared" si="483"/>
        <v>0</v>
      </c>
      <c r="BD850" s="49">
        <f t="shared" si="484"/>
        <v>0</v>
      </c>
      <c r="BE850" s="49">
        <f t="shared" si="485"/>
        <v>3571.5934483920714</v>
      </c>
      <c r="BF850" s="49">
        <f t="shared" si="486"/>
        <v>3130.4986736336064</v>
      </c>
      <c r="BG850" s="49">
        <f t="shared" si="487"/>
        <v>4321.9022958510241</v>
      </c>
      <c r="BH850" s="73">
        <f t="shared" si="488"/>
        <v>13766.066345017793</v>
      </c>
      <c r="BI850" s="49">
        <f>VLOOKUP(A850,'1_12'!B:Q,16,0)</f>
        <v>29261.699999999997</v>
      </c>
      <c r="BJ850" s="74">
        <f t="shared" si="489"/>
        <v>-15495.633654982204</v>
      </c>
      <c r="BK850" s="50">
        <f t="shared" si="490"/>
        <v>5.6453643192583116E-3</v>
      </c>
    </row>
    <row r="851" spans="1:63" x14ac:dyDescent="0.3">
      <c r="A851" s="79" t="s">
        <v>1965</v>
      </c>
      <c r="B851" s="79" t="s">
        <v>217</v>
      </c>
      <c r="C851" s="79">
        <f>VLOOKUP(B851,Площадь!D:E,2,0)</f>
        <v>33.1</v>
      </c>
      <c r="D851" s="97"/>
      <c r="E851">
        <v>31</v>
      </c>
      <c r="F851">
        <v>28</v>
      </c>
      <c r="G851">
        <v>31</v>
      </c>
      <c r="H851">
        <v>30</v>
      </c>
      <c r="I851">
        <v>31</v>
      </c>
      <c r="J851">
        <v>30</v>
      </c>
      <c r="K851">
        <v>31</v>
      </c>
      <c r="L851">
        <v>31</v>
      </c>
      <c r="M851">
        <v>30</v>
      </c>
      <c r="N851">
        <v>31</v>
      </c>
      <c r="O851">
        <v>30</v>
      </c>
      <c r="P851">
        <v>31</v>
      </c>
      <c r="Q851">
        <f t="shared" si="491"/>
        <v>365</v>
      </c>
      <c r="R851" s="113">
        <f>VLOOKUP(B851,'Общие показания'!A:H,8,0)</f>
        <v>0.22401068464654819</v>
      </c>
      <c r="S851" s="117">
        <f>VLOOKUP(B851,'Общие показания'!A:P,16,0)</f>
        <v>0</v>
      </c>
      <c r="T851" s="50">
        <f t="shared" si="461"/>
        <v>0</v>
      </c>
      <c r="U851" s="50">
        <f t="shared" si="462"/>
        <v>0</v>
      </c>
      <c r="V851" s="50">
        <f t="shared" si="463"/>
        <v>0</v>
      </c>
      <c r="W851" s="50">
        <f t="shared" si="464"/>
        <v>0.22401068464654819</v>
      </c>
      <c r="X851" s="50">
        <f t="shared" si="465"/>
        <v>0</v>
      </c>
      <c r="Y851" s="50"/>
      <c r="Z851" s="50"/>
      <c r="AA851" s="50"/>
      <c r="AB851" s="50"/>
      <c r="AC851" s="50"/>
      <c r="AD851" s="50">
        <f t="shared" si="466"/>
        <v>0</v>
      </c>
      <c r="AE851" s="50">
        <f t="shared" si="467"/>
        <v>0</v>
      </c>
      <c r="AF851" s="50">
        <f t="shared" si="468"/>
        <v>0</v>
      </c>
      <c r="AG851" s="50">
        <f t="shared" si="460"/>
        <v>0</v>
      </c>
      <c r="AI851" s="50">
        <f t="shared" si="469"/>
        <v>0</v>
      </c>
      <c r="AJ851" s="50">
        <f t="shared" si="470"/>
        <v>0</v>
      </c>
      <c r="AK851" s="50">
        <f t="shared" si="471"/>
        <v>0</v>
      </c>
      <c r="AL851" s="50">
        <f t="shared" si="472"/>
        <v>0.22264225651865907</v>
      </c>
      <c r="AR851" s="50">
        <f t="shared" si="473"/>
        <v>0.2745722554922661</v>
      </c>
      <c r="AS851" s="50">
        <f t="shared" si="474"/>
        <v>0.29525512466238069</v>
      </c>
      <c r="AT851" s="50">
        <f t="shared" si="475"/>
        <v>0.42538690448959643</v>
      </c>
      <c r="AV851" s="49">
        <f t="shared" si="476"/>
        <v>0</v>
      </c>
      <c r="AW851" s="49">
        <f t="shared" si="477"/>
        <v>0</v>
      </c>
      <c r="AX851" s="49">
        <f t="shared" si="478"/>
        <v>0</v>
      </c>
      <c r="AY851" s="49">
        <f t="shared" si="479"/>
        <v>1198.9772891462358</v>
      </c>
      <c r="AZ851" s="49">
        <f t="shared" si="480"/>
        <v>0</v>
      </c>
      <c r="BA851" s="49">
        <f t="shared" si="481"/>
        <v>0</v>
      </c>
      <c r="BB851" s="49">
        <f t="shared" si="482"/>
        <v>0</v>
      </c>
      <c r="BC851" s="49">
        <f t="shared" si="483"/>
        <v>0</v>
      </c>
      <c r="BD851" s="49">
        <f t="shared" si="484"/>
        <v>0</v>
      </c>
      <c r="BE851" s="49">
        <f t="shared" si="485"/>
        <v>737.05077975321944</v>
      </c>
      <c r="BF851" s="49">
        <f t="shared" si="486"/>
        <v>792.57104643870821</v>
      </c>
      <c r="BG851" s="49">
        <f t="shared" si="487"/>
        <v>1141.8915909356931</v>
      </c>
      <c r="BH851" s="73">
        <f t="shared" si="488"/>
        <v>3870.4907062738566</v>
      </c>
      <c r="BI851" s="49">
        <f>VLOOKUP(A851,'1_12'!B:Q,16,0)</f>
        <v>12794.759999999998</v>
      </c>
      <c r="BJ851" s="74">
        <f t="shared" si="489"/>
        <v>-8924.2692937261418</v>
      </c>
      <c r="BK851" s="50">
        <f t="shared" si="490"/>
        <v>3.6300786148274178E-3</v>
      </c>
    </row>
    <row r="852" spans="1:63" x14ac:dyDescent="0.3">
      <c r="A852" s="79" t="s">
        <v>2581</v>
      </c>
      <c r="B852" s="79" t="s">
        <v>2582</v>
      </c>
      <c r="C852" s="79">
        <f>VLOOKUP(B852,Площадь!D:E,2,0)</f>
        <v>81.8</v>
      </c>
      <c r="D852" s="97"/>
      <c r="E852">
        <v>31</v>
      </c>
      <c r="F852">
        <v>28</v>
      </c>
      <c r="G852">
        <v>31</v>
      </c>
      <c r="H852">
        <v>30</v>
      </c>
      <c r="I852">
        <v>31</v>
      </c>
      <c r="J852">
        <v>30</v>
      </c>
      <c r="K852">
        <v>31</v>
      </c>
      <c r="L852">
        <v>31</v>
      </c>
      <c r="M852">
        <v>30</v>
      </c>
      <c r="N852">
        <v>31</v>
      </c>
      <c r="O852">
        <v>30</v>
      </c>
      <c r="P852">
        <v>31</v>
      </c>
      <c r="Q852">
        <f t="shared" si="491"/>
        <v>365</v>
      </c>
      <c r="R852" s="113">
        <f>VLOOKUP(B852,'Общие показания'!A:H,8,0)</f>
        <v>0.55359740193618245</v>
      </c>
      <c r="S852" s="117">
        <f>VLOOKUP(B852,'Общие показания'!A:P,16,0)</f>
        <v>1.5304025980638158</v>
      </c>
      <c r="T852" s="50">
        <f t="shared" si="461"/>
        <v>0</v>
      </c>
      <c r="U852" s="50">
        <f t="shared" si="462"/>
        <v>0</v>
      </c>
      <c r="V852" s="50">
        <f t="shared" si="463"/>
        <v>0</v>
      </c>
      <c r="W852" s="50">
        <f t="shared" si="464"/>
        <v>0.55359740193618245</v>
      </c>
      <c r="X852" s="50">
        <f t="shared" si="465"/>
        <v>0</v>
      </c>
      <c r="Y852" s="50"/>
      <c r="Z852" s="50"/>
      <c r="AA852" s="50"/>
      <c r="AB852" s="50"/>
      <c r="AC852" s="50"/>
      <c r="AD852" s="50">
        <f t="shared" si="466"/>
        <v>0.58732939460261613</v>
      </c>
      <c r="AE852" s="50">
        <f t="shared" si="467"/>
        <v>0.41041908676373795</v>
      </c>
      <c r="AF852" s="50">
        <f t="shared" si="468"/>
        <v>0.53265411669746165</v>
      </c>
      <c r="AG852" s="50">
        <f t="shared" si="460"/>
        <v>0</v>
      </c>
      <c r="AI852" s="50">
        <f t="shared" si="469"/>
        <v>0</v>
      </c>
      <c r="AJ852" s="50">
        <f t="shared" si="470"/>
        <v>0</v>
      </c>
      <c r="AK852" s="50">
        <f t="shared" si="471"/>
        <v>0</v>
      </c>
      <c r="AL852" s="50">
        <f t="shared" si="472"/>
        <v>0.55021560674399728</v>
      </c>
      <c r="AR852" s="50">
        <f t="shared" si="473"/>
        <v>0.67855016614100794</v>
      </c>
      <c r="AS852" s="50">
        <f t="shared" si="474"/>
        <v>0.72966372197530938</v>
      </c>
      <c r="AT852" s="50">
        <f t="shared" si="475"/>
        <v>1.0512582715180963</v>
      </c>
      <c r="AV852" s="49">
        <f t="shared" si="476"/>
        <v>0</v>
      </c>
      <c r="AW852" s="49">
        <f t="shared" si="477"/>
        <v>0</v>
      </c>
      <c r="AX852" s="49">
        <f t="shared" si="478"/>
        <v>0</v>
      </c>
      <c r="AY852" s="49">
        <f t="shared" si="479"/>
        <v>2963.0314879807279</v>
      </c>
      <c r="AZ852" s="49">
        <f t="shared" si="480"/>
        <v>0</v>
      </c>
      <c r="BA852" s="49">
        <f t="shared" si="481"/>
        <v>0</v>
      </c>
      <c r="BB852" s="49">
        <f t="shared" si="482"/>
        <v>0</v>
      </c>
      <c r="BC852" s="49">
        <f t="shared" si="483"/>
        <v>0</v>
      </c>
      <c r="BD852" s="49">
        <f t="shared" si="484"/>
        <v>0</v>
      </c>
      <c r="BE852" s="49">
        <f t="shared" si="485"/>
        <v>3398.0764576777547</v>
      </c>
      <c r="BF852" s="49">
        <f t="shared" si="486"/>
        <v>3060.3926884667494</v>
      </c>
      <c r="BG852" s="49">
        <f t="shared" si="487"/>
        <v>4251.7910584303154</v>
      </c>
      <c r="BH852" s="73">
        <f t="shared" si="488"/>
        <v>13673.291692555547</v>
      </c>
      <c r="BI852" s="49">
        <f>VLOOKUP(A852,'1_12'!B:Q,16,0)</f>
        <v>31619.610000000004</v>
      </c>
      <c r="BJ852" s="74">
        <f t="shared" si="489"/>
        <v>-17946.318307444457</v>
      </c>
      <c r="BK852" s="50">
        <f t="shared" si="490"/>
        <v>5.1891684661556732E-3</v>
      </c>
    </row>
    <row r="853" spans="1:63" x14ac:dyDescent="0.3">
      <c r="A853" s="79" t="s">
        <v>2567</v>
      </c>
      <c r="B853" s="79" t="s">
        <v>2568</v>
      </c>
      <c r="C853" s="79">
        <f>VLOOKUP(B853,Площадь!D:E,2,0)</f>
        <v>34.4</v>
      </c>
      <c r="D853" s="97"/>
      <c r="E853">
        <v>31</v>
      </c>
      <c r="F853">
        <v>27</v>
      </c>
      <c r="Q853">
        <f t="shared" si="491"/>
        <v>58</v>
      </c>
      <c r="R853" s="113">
        <f>VLOOKUP(B853,'Общие показания'!A:H,8,0)</f>
        <v>3.427</v>
      </c>
      <c r="S853" s="117"/>
      <c r="T853" s="50">
        <f t="shared" si="461"/>
        <v>0</v>
      </c>
      <c r="U853" s="50">
        <f t="shared" si="462"/>
        <v>0</v>
      </c>
      <c r="V853" s="50">
        <f t="shared" si="463"/>
        <v>0</v>
      </c>
      <c r="W853" s="50">
        <f>R853*W$1/30*H853</f>
        <v>0</v>
      </c>
      <c r="X853" s="50">
        <f t="shared" si="465"/>
        <v>-3.427</v>
      </c>
      <c r="Y853" s="50"/>
      <c r="Z853" s="50"/>
      <c r="AA853" s="50"/>
      <c r="AB853" s="50"/>
      <c r="AC853" s="50"/>
      <c r="AD853" s="50">
        <f t="shared" si="466"/>
        <v>0</v>
      </c>
      <c r="AE853" s="50">
        <f t="shared" si="467"/>
        <v>0</v>
      </c>
      <c r="AF853" s="50">
        <f t="shared" si="468"/>
        <v>0</v>
      </c>
      <c r="AG853" s="50">
        <f t="shared" si="460"/>
        <v>0</v>
      </c>
      <c r="AI853" s="50">
        <f t="shared" si="469"/>
        <v>0</v>
      </c>
      <c r="AJ853" s="50">
        <f t="shared" si="470"/>
        <v>0</v>
      </c>
      <c r="AK853" s="50">
        <f t="shared" si="471"/>
        <v>0</v>
      </c>
      <c r="AL853" s="50">
        <f t="shared" si="472"/>
        <v>0</v>
      </c>
      <c r="AR853" s="50">
        <f t="shared" si="473"/>
        <v>0</v>
      </c>
      <c r="AS853" s="50">
        <f t="shared" si="474"/>
        <v>0</v>
      </c>
      <c r="AT853" s="50">
        <f t="shared" si="475"/>
        <v>0</v>
      </c>
      <c r="AV853" s="49">
        <f t="shared" si="476"/>
        <v>0</v>
      </c>
      <c r="AW853" s="49">
        <f t="shared" si="477"/>
        <v>0</v>
      </c>
      <c r="AX853" s="49">
        <f t="shared" si="478"/>
        <v>0</v>
      </c>
      <c r="AY853" s="49">
        <f t="shared" si="479"/>
        <v>0</v>
      </c>
      <c r="AZ853" s="49">
        <f t="shared" si="480"/>
        <v>0</v>
      </c>
      <c r="BA853" s="49">
        <f t="shared" si="481"/>
        <v>0</v>
      </c>
      <c r="BB853" s="49">
        <f t="shared" si="482"/>
        <v>0</v>
      </c>
      <c r="BC853" s="49">
        <f t="shared" si="483"/>
        <v>0</v>
      </c>
      <c r="BD853" s="49">
        <f t="shared" si="484"/>
        <v>0</v>
      </c>
      <c r="BE853" s="49">
        <f t="shared" si="485"/>
        <v>0</v>
      </c>
      <c r="BF853" s="49">
        <f t="shared" si="486"/>
        <v>0</v>
      </c>
      <c r="BG853" s="49">
        <f t="shared" si="487"/>
        <v>0</v>
      </c>
      <c r="BH853" s="73">
        <f t="shared" si="488"/>
        <v>0</v>
      </c>
      <c r="BI853" s="49">
        <f>VLOOKUP(A853,'1_12'!B:Q,16,0)</f>
        <v>0</v>
      </c>
      <c r="BJ853" s="74">
        <f t="shared" si="489"/>
        <v>0</v>
      </c>
      <c r="BK853" s="50">
        <f t="shared" si="490"/>
        <v>0</v>
      </c>
    </row>
    <row r="854" spans="1:63" x14ac:dyDescent="0.3">
      <c r="A854" s="79" t="s">
        <v>2690</v>
      </c>
      <c r="B854" s="79" t="s">
        <v>2568</v>
      </c>
      <c r="C854" s="79">
        <f>VLOOKUP(B854,Площадь!D:E,2,0)</f>
        <v>34.4</v>
      </c>
      <c r="D854" s="97">
        <f>VLOOKUP(A854,'[1]3+паркинг2023'!$A:$E,5,0)</f>
        <v>44985</v>
      </c>
      <c r="F854">
        <f>28-F853</f>
        <v>1</v>
      </c>
      <c r="G854">
        <v>31</v>
      </c>
      <c r="H854">
        <v>30</v>
      </c>
      <c r="I854">
        <v>31</v>
      </c>
      <c r="J854">
        <v>30</v>
      </c>
      <c r="K854">
        <v>31</v>
      </c>
      <c r="L854">
        <v>31</v>
      </c>
      <c r="M854">
        <v>30</v>
      </c>
      <c r="N854">
        <v>31</v>
      </c>
      <c r="O854">
        <v>30</v>
      </c>
      <c r="P854">
        <v>31</v>
      </c>
      <c r="Q854">
        <f t="shared" si="491"/>
        <v>307</v>
      </c>
      <c r="R854" s="113"/>
      <c r="S854" s="117">
        <f>VLOOKUP(B854,'Общие показания'!A:P,16,0)</f>
        <v>0</v>
      </c>
      <c r="T854" s="50">
        <f t="shared" si="461"/>
        <v>0</v>
      </c>
      <c r="U854" s="50">
        <f t="shared" si="462"/>
        <v>0</v>
      </c>
      <c r="V854" s="50">
        <f>R853*$V$1/31*G854</f>
        <v>0</v>
      </c>
      <c r="W854" s="50">
        <f>R853*W$1/30*H854</f>
        <v>3.427</v>
      </c>
      <c r="X854" s="50">
        <f t="shared" si="465"/>
        <v>3.427</v>
      </c>
      <c r="Y854" s="50"/>
      <c r="Z854" s="50"/>
      <c r="AA854" s="50"/>
      <c r="AB854" s="50"/>
      <c r="AC854" s="50"/>
      <c r="AD854" s="50">
        <f t="shared" si="466"/>
        <v>0</v>
      </c>
      <c r="AE854" s="50">
        <f t="shared" si="467"/>
        <v>0</v>
      </c>
      <c r="AF854" s="50">
        <f t="shared" si="468"/>
        <v>0</v>
      </c>
      <c r="AG854" s="50">
        <f t="shared" si="460"/>
        <v>0</v>
      </c>
      <c r="AI854" s="50">
        <f t="shared" si="469"/>
        <v>0</v>
      </c>
      <c r="AJ854" s="50">
        <f t="shared" si="470"/>
        <v>0</v>
      </c>
      <c r="AK854" s="50">
        <f t="shared" si="471"/>
        <v>0</v>
      </c>
      <c r="AL854" s="50">
        <f t="shared" si="472"/>
        <v>0.23138651432754898</v>
      </c>
      <c r="AR854" s="50">
        <f t="shared" si="473"/>
        <v>0.28535606008863906</v>
      </c>
      <c r="AS854" s="50">
        <f t="shared" si="474"/>
        <v>0.3068512473832597</v>
      </c>
      <c r="AT854" s="50">
        <f t="shared" si="475"/>
        <v>0.442093943034505</v>
      </c>
      <c r="AV854" s="49">
        <f t="shared" si="476"/>
        <v>0</v>
      </c>
      <c r="AW854" s="49">
        <f t="shared" si="477"/>
        <v>0</v>
      </c>
      <c r="AX854" s="49">
        <f t="shared" si="478"/>
        <v>0</v>
      </c>
      <c r="AY854" s="49">
        <f t="shared" si="479"/>
        <v>9820.4264236003</v>
      </c>
      <c r="AZ854" s="49">
        <f t="shared" si="480"/>
        <v>0</v>
      </c>
      <c r="BA854" s="49">
        <f t="shared" si="481"/>
        <v>0</v>
      </c>
      <c r="BB854" s="49">
        <f t="shared" si="482"/>
        <v>0</v>
      </c>
      <c r="BC854" s="49">
        <f t="shared" si="483"/>
        <v>0</v>
      </c>
      <c r="BD854" s="49">
        <f t="shared" si="484"/>
        <v>0</v>
      </c>
      <c r="BE854" s="49">
        <f t="shared" si="485"/>
        <v>765.99839345953922</v>
      </c>
      <c r="BF854" s="49">
        <f t="shared" si="486"/>
        <v>823.69921442572706</v>
      </c>
      <c r="BG854" s="49">
        <f t="shared" si="487"/>
        <v>1186.7392969241039</v>
      </c>
      <c r="BH854" s="73">
        <f t="shared" si="488"/>
        <v>12596.86332840967</v>
      </c>
      <c r="BI854" s="49">
        <f>VLOOKUP(A854,'1_12'!B:Q,16,0)</f>
        <v>13297.229999999998</v>
      </c>
      <c r="BJ854" s="74">
        <f t="shared" si="489"/>
        <v>-700.36667159032731</v>
      </c>
      <c r="BK854" s="50">
        <f t="shared" si="490"/>
        <v>1.1367945166748918E-2</v>
      </c>
    </row>
    <row r="855" spans="1:63" x14ac:dyDescent="0.3">
      <c r="A855" s="79" t="s">
        <v>729</v>
      </c>
      <c r="B855" s="79" t="s">
        <v>730</v>
      </c>
      <c r="C855" s="79">
        <f>VLOOKUP(B855,Площадь!D:E,2,0)</f>
        <v>30.7</v>
      </c>
      <c r="D855" s="97"/>
      <c r="E855">
        <v>31</v>
      </c>
      <c r="F855">
        <v>28</v>
      </c>
      <c r="G855">
        <v>31</v>
      </c>
      <c r="H855">
        <v>30</v>
      </c>
      <c r="I855">
        <v>31</v>
      </c>
      <c r="J855">
        <v>30</v>
      </c>
      <c r="K855">
        <v>31</v>
      </c>
      <c r="L855">
        <v>31</v>
      </c>
      <c r="M855">
        <v>30</v>
      </c>
      <c r="N855">
        <v>31</v>
      </c>
      <c r="O855">
        <v>30</v>
      </c>
      <c r="P855">
        <v>31</v>
      </c>
      <c r="Q855">
        <f t="shared" ref="Q855:Q868" si="492">SUM(E855:P855)</f>
        <v>365</v>
      </c>
      <c r="R855" s="113">
        <f>VLOOKUP(B855,'Общие показания'!A:H,8,0)</f>
        <v>0.20776821808607338</v>
      </c>
      <c r="S855" s="117">
        <f>VLOOKUP(B855,'Общие показания'!A:P,16,0)</f>
        <v>0.62623178191392626</v>
      </c>
      <c r="T855" s="50">
        <f t="shared" si="461"/>
        <v>0</v>
      </c>
      <c r="U855" s="50">
        <f t="shared" si="462"/>
        <v>0</v>
      </c>
      <c r="V855" s="50">
        <f t="shared" si="463"/>
        <v>0</v>
      </c>
      <c r="W855" s="50">
        <f t="shared" si="464"/>
        <v>0.20776821808607338</v>
      </c>
      <c r="X855" s="50">
        <f t="shared" si="465"/>
        <v>0</v>
      </c>
      <c r="Y855" s="50"/>
      <c r="Z855" s="50"/>
      <c r="AA855" s="50"/>
      <c r="AB855" s="50"/>
      <c r="AC855" s="50"/>
      <c r="AD855" s="50">
        <f t="shared" si="466"/>
        <v>0.24033174918661951</v>
      </c>
      <c r="AE855" s="50">
        <f t="shared" si="467"/>
        <v>0.16794108711048111</v>
      </c>
      <c r="AF855" s="50">
        <f t="shared" si="468"/>
        <v>0.21795894561682561</v>
      </c>
      <c r="AG855" s="50">
        <f t="shared" si="460"/>
        <v>0</v>
      </c>
      <c r="AI855" s="50">
        <f t="shared" si="469"/>
        <v>0</v>
      </c>
      <c r="AJ855" s="50">
        <f t="shared" si="470"/>
        <v>0</v>
      </c>
      <c r="AK855" s="50">
        <f t="shared" si="471"/>
        <v>0</v>
      </c>
      <c r="AL855" s="50">
        <f t="shared" si="472"/>
        <v>0.2064990113330161</v>
      </c>
      <c r="AR855" s="50">
        <f t="shared" si="473"/>
        <v>0.25466369316050053</v>
      </c>
      <c r="AS855" s="50">
        <f t="shared" si="474"/>
        <v>0.27384689810075791</v>
      </c>
      <c r="AT855" s="50">
        <f t="shared" si="475"/>
        <v>0.39454314102207277</v>
      </c>
      <c r="AV855" s="49">
        <f t="shared" si="476"/>
        <v>0</v>
      </c>
      <c r="AW855" s="49">
        <f t="shared" si="477"/>
        <v>0</v>
      </c>
      <c r="AX855" s="49">
        <f t="shared" si="478"/>
        <v>0</v>
      </c>
      <c r="AY855" s="49">
        <f t="shared" si="479"/>
        <v>1112.042379963427</v>
      </c>
      <c r="AZ855" s="49">
        <f t="shared" si="480"/>
        <v>0</v>
      </c>
      <c r="BA855" s="49">
        <f t="shared" si="481"/>
        <v>0</v>
      </c>
      <c r="BB855" s="49">
        <f t="shared" si="482"/>
        <v>0</v>
      </c>
      <c r="BC855" s="49">
        <f t="shared" si="483"/>
        <v>0</v>
      </c>
      <c r="BD855" s="49">
        <f t="shared" si="484"/>
        <v>0</v>
      </c>
      <c r="BE855" s="49">
        <f t="shared" si="485"/>
        <v>1328.7459656189151</v>
      </c>
      <c r="BF855" s="49">
        <f t="shared" si="486"/>
        <v>1185.9179959816415</v>
      </c>
      <c r="BG855" s="49">
        <f t="shared" si="487"/>
        <v>1644.1761012899933</v>
      </c>
      <c r="BH855" s="73">
        <f t="shared" si="488"/>
        <v>5270.8824428539774</v>
      </c>
      <c r="BI855" s="49">
        <f>VLOOKUP(A855,'1_12'!B:Q,16,0)</f>
        <v>11867.039999999997</v>
      </c>
      <c r="BJ855" s="74">
        <f t="shared" si="489"/>
        <v>-6596.1575571460198</v>
      </c>
      <c r="BK855" s="50">
        <f t="shared" si="490"/>
        <v>5.3299477296860666E-3</v>
      </c>
    </row>
    <row r="856" spans="1:63" x14ac:dyDescent="0.3">
      <c r="A856" s="79" t="s">
        <v>2667</v>
      </c>
      <c r="B856" s="79" t="s">
        <v>2668</v>
      </c>
      <c r="C856" s="79">
        <f>VLOOKUP(B856,Площадь!D:E,2,0)</f>
        <v>34.299999999999997</v>
      </c>
      <c r="D856" s="97"/>
      <c r="E856">
        <v>31</v>
      </c>
      <c r="F856">
        <v>28</v>
      </c>
      <c r="G856">
        <v>31</v>
      </c>
      <c r="H856">
        <v>30</v>
      </c>
      <c r="I856">
        <v>31</v>
      </c>
      <c r="J856">
        <v>30</v>
      </c>
      <c r="K856">
        <v>31</v>
      </c>
      <c r="L856">
        <v>31</v>
      </c>
      <c r="M856">
        <v>30</v>
      </c>
      <c r="N856">
        <v>31</v>
      </c>
      <c r="O856">
        <v>30</v>
      </c>
      <c r="P856">
        <v>31</v>
      </c>
      <c r="Q856">
        <f t="shared" si="492"/>
        <v>365</v>
      </c>
      <c r="R856" s="113">
        <f>VLOOKUP(B856,'Общие показания'!A:H,8,0)</f>
        <v>0</v>
      </c>
      <c r="S856" s="117">
        <f>VLOOKUP(B856,'Общие показания'!A:P,16,0)</f>
        <v>0.94500000000000028</v>
      </c>
      <c r="T856" s="50">
        <f t="shared" si="461"/>
        <v>0</v>
      </c>
      <c r="U856" s="50">
        <f t="shared" si="462"/>
        <v>0</v>
      </c>
      <c r="V856" s="50">
        <f t="shared" si="463"/>
        <v>0</v>
      </c>
      <c r="W856" s="50">
        <f t="shared" si="464"/>
        <v>0</v>
      </c>
      <c r="X856" s="50">
        <f t="shared" si="465"/>
        <v>0</v>
      </c>
      <c r="Y856" s="50"/>
      <c r="Z856" s="50"/>
      <c r="AA856" s="50"/>
      <c r="AB856" s="50"/>
      <c r="AC856" s="50"/>
      <c r="AD856" s="50">
        <f t="shared" si="466"/>
        <v>0.36266684243849445</v>
      </c>
      <c r="AE856" s="50">
        <f t="shared" si="467"/>
        <v>0.25342745594029614</v>
      </c>
      <c r="AF856" s="50">
        <f t="shared" si="468"/>
        <v>0.32890570162120963</v>
      </c>
      <c r="AG856" s="50">
        <f t="shared" si="460"/>
        <v>0</v>
      </c>
      <c r="AI856" s="50">
        <f t="shared" si="469"/>
        <v>0</v>
      </c>
      <c r="AJ856" s="50">
        <f t="shared" si="470"/>
        <v>0</v>
      </c>
      <c r="AK856" s="50">
        <f t="shared" si="471"/>
        <v>0</v>
      </c>
      <c r="AL856" s="50">
        <f t="shared" si="472"/>
        <v>0.2307138791114805</v>
      </c>
      <c r="AR856" s="50">
        <f t="shared" si="473"/>
        <v>0.28452653665814881</v>
      </c>
      <c r="AS856" s="50">
        <f t="shared" si="474"/>
        <v>0.30595923794319202</v>
      </c>
      <c r="AT856" s="50">
        <f t="shared" si="475"/>
        <v>0.44080878622335817</v>
      </c>
      <c r="AV856" s="49">
        <f t="shared" si="476"/>
        <v>0</v>
      </c>
      <c r="AW856" s="49">
        <f t="shared" si="477"/>
        <v>0</v>
      </c>
      <c r="AX856" s="49">
        <f t="shared" si="478"/>
        <v>0</v>
      </c>
      <c r="AY856" s="49">
        <f t="shared" si="479"/>
        <v>619.31910853169381</v>
      </c>
      <c r="AZ856" s="49">
        <f t="shared" si="480"/>
        <v>0</v>
      </c>
      <c r="BA856" s="49">
        <f t="shared" si="481"/>
        <v>0</v>
      </c>
      <c r="BB856" s="49">
        <f t="shared" si="482"/>
        <v>0</v>
      </c>
      <c r="BC856" s="49">
        <f t="shared" si="483"/>
        <v>0</v>
      </c>
      <c r="BD856" s="49">
        <f t="shared" si="484"/>
        <v>0</v>
      </c>
      <c r="BE856" s="49">
        <f t="shared" si="485"/>
        <v>1737.3000191118656</v>
      </c>
      <c r="BF856" s="49">
        <f t="shared" si="486"/>
        <v>1501.5952655930803</v>
      </c>
      <c r="BG856" s="49">
        <f t="shared" si="487"/>
        <v>2066.1907825904441</v>
      </c>
      <c r="BH856" s="73">
        <f t="shared" si="488"/>
        <v>5924.4051758270834</v>
      </c>
      <c r="BI856" s="49">
        <f>VLOOKUP(A856,'1_12'!B:Q,16,0)</f>
        <v>13258.62</v>
      </c>
      <c r="BJ856" s="74">
        <f t="shared" si="489"/>
        <v>-7334.2148241729174</v>
      </c>
      <c r="BK856" s="50">
        <f t="shared" si="490"/>
        <v>5.3620224488245384E-3</v>
      </c>
    </row>
    <row r="857" spans="1:63" x14ac:dyDescent="0.3">
      <c r="A857" s="79" t="s">
        <v>2552</v>
      </c>
      <c r="B857" s="79" t="s">
        <v>2553</v>
      </c>
      <c r="C857" s="79">
        <f>VLOOKUP(B857,Площадь!D:E,2,0)</f>
        <v>75.7</v>
      </c>
      <c r="D857" s="97"/>
      <c r="E857">
        <v>31</v>
      </c>
      <c r="F857">
        <v>28</v>
      </c>
      <c r="G857">
        <v>31</v>
      </c>
      <c r="H857">
        <v>30</v>
      </c>
      <c r="I857">
        <v>31</v>
      </c>
      <c r="J857">
        <v>30</v>
      </c>
      <c r="K857">
        <v>31</v>
      </c>
      <c r="L857">
        <v>31</v>
      </c>
      <c r="M857">
        <v>30</v>
      </c>
      <c r="N857">
        <v>31</v>
      </c>
      <c r="O857">
        <v>30</v>
      </c>
      <c r="P857">
        <v>31</v>
      </c>
      <c r="Q857">
        <f t="shared" si="492"/>
        <v>365</v>
      </c>
      <c r="R857" s="113">
        <f>VLOOKUP(B857,'Общие показания'!A:H,8,0)</f>
        <v>0.51231446609497577</v>
      </c>
      <c r="S857" s="117">
        <f>VLOOKUP(B857,'Общие показания'!A:P,16,0)</f>
        <v>2.4166855339050235</v>
      </c>
      <c r="T857" s="50">
        <f t="shared" si="461"/>
        <v>0</v>
      </c>
      <c r="U857" s="50">
        <f t="shared" si="462"/>
        <v>0</v>
      </c>
      <c r="V857" s="50">
        <f t="shared" si="463"/>
        <v>0</v>
      </c>
      <c r="W857" s="50">
        <f t="shared" si="464"/>
        <v>0.51231446609497577</v>
      </c>
      <c r="X857" s="50">
        <f t="shared" si="465"/>
        <v>0</v>
      </c>
      <c r="Y857" s="50"/>
      <c r="Z857" s="50"/>
      <c r="AA857" s="50"/>
      <c r="AB857" s="50"/>
      <c r="AC857" s="50"/>
      <c r="AD857" s="50">
        <f t="shared" si="466"/>
        <v>0.92746212883399126</v>
      </c>
      <c r="AE857" s="50">
        <f t="shared" si="467"/>
        <v>0.64809996472514952</v>
      </c>
      <c r="AF857" s="50">
        <f t="shared" si="468"/>
        <v>0.8411234403458826</v>
      </c>
      <c r="AG857" s="50">
        <f t="shared" si="460"/>
        <v>0</v>
      </c>
      <c r="AI857" s="50">
        <f t="shared" si="469"/>
        <v>0</v>
      </c>
      <c r="AJ857" s="50">
        <f t="shared" si="470"/>
        <v>0</v>
      </c>
      <c r="AK857" s="50">
        <f t="shared" si="471"/>
        <v>0</v>
      </c>
      <c r="AL857" s="50">
        <f t="shared" si="472"/>
        <v>0.50918485856382145</v>
      </c>
      <c r="AR857" s="50">
        <f t="shared" si="473"/>
        <v>0.62794923688110404</v>
      </c>
      <c r="AS857" s="50">
        <f t="shared" si="474"/>
        <v>0.67525114613118487</v>
      </c>
      <c r="AT857" s="50">
        <f t="shared" si="475"/>
        <v>0.97286370603814032</v>
      </c>
      <c r="AV857" s="49">
        <f t="shared" si="476"/>
        <v>0</v>
      </c>
      <c r="AW857" s="49">
        <f t="shared" si="477"/>
        <v>0</v>
      </c>
      <c r="AX857" s="49">
        <f t="shared" si="478"/>
        <v>0</v>
      </c>
      <c r="AY857" s="49">
        <f t="shared" si="479"/>
        <v>2742.071927141089</v>
      </c>
      <c r="AZ857" s="49">
        <f t="shared" si="480"/>
        <v>0</v>
      </c>
      <c r="BA857" s="49">
        <f t="shared" si="481"/>
        <v>0</v>
      </c>
      <c r="BB857" s="49">
        <f t="shared" si="482"/>
        <v>0</v>
      </c>
      <c r="BC857" s="49">
        <f t="shared" si="483"/>
        <v>0</v>
      </c>
      <c r="BD857" s="49">
        <f t="shared" si="484"/>
        <v>0</v>
      </c>
      <c r="BE857" s="49">
        <f t="shared" si="485"/>
        <v>4175.2840536709737</v>
      </c>
      <c r="BF857" s="49">
        <f t="shared" si="486"/>
        <v>3552.3507879383101</v>
      </c>
      <c r="BG857" s="49">
        <f t="shared" si="487"/>
        <v>4869.3945362674158</v>
      </c>
      <c r="BH857" s="73">
        <f t="shared" si="488"/>
        <v>15339.10130501779</v>
      </c>
      <c r="BI857" s="49">
        <f>VLOOKUP(A857,'1_12'!B:Q,16,0)</f>
        <v>29261.699999999997</v>
      </c>
      <c r="BJ857" s="74">
        <f t="shared" si="489"/>
        <v>-13922.598694982207</v>
      </c>
      <c r="BK857" s="50">
        <f t="shared" si="490"/>
        <v>6.2904545878624506E-3</v>
      </c>
    </row>
    <row r="858" spans="1:63" x14ac:dyDescent="0.3">
      <c r="A858" s="79" t="s">
        <v>1386</v>
      </c>
      <c r="B858" s="79" t="s">
        <v>1387</v>
      </c>
      <c r="C858" s="79">
        <f>VLOOKUP(B858,Площадь!D:E,2,0)</f>
        <v>81.8</v>
      </c>
      <c r="D858" s="97"/>
      <c r="E858">
        <v>31</v>
      </c>
      <c r="F858">
        <v>28</v>
      </c>
      <c r="G858">
        <v>31</v>
      </c>
      <c r="H858">
        <v>30</v>
      </c>
      <c r="I858">
        <v>31</v>
      </c>
      <c r="J858">
        <v>30</v>
      </c>
      <c r="K858">
        <v>31</v>
      </c>
      <c r="L858">
        <v>31</v>
      </c>
      <c r="M858">
        <v>30</v>
      </c>
      <c r="N858">
        <v>31</v>
      </c>
      <c r="O858">
        <v>30</v>
      </c>
      <c r="P858">
        <v>31</v>
      </c>
      <c r="Q858">
        <f t="shared" si="492"/>
        <v>365</v>
      </c>
      <c r="R858" s="113">
        <f>VLOOKUP(B858,'Общие показания'!A:H,8,0)</f>
        <v>0.55359740193618245</v>
      </c>
      <c r="S858" s="117">
        <f>VLOOKUP(B858,'Общие показания'!A:P,16,0)</f>
        <v>4.4154025980638174</v>
      </c>
      <c r="T858" s="50">
        <f t="shared" si="461"/>
        <v>0</v>
      </c>
      <c r="U858" s="50">
        <f t="shared" si="462"/>
        <v>0</v>
      </c>
      <c r="V858" s="50">
        <f t="shared" si="463"/>
        <v>0</v>
      </c>
      <c r="W858" s="50">
        <f t="shared" si="464"/>
        <v>0.55359740193618245</v>
      </c>
      <c r="X858" s="50">
        <f t="shared" si="465"/>
        <v>0</v>
      </c>
      <c r="Y858" s="50"/>
      <c r="Z858" s="50"/>
      <c r="AA858" s="50"/>
      <c r="AB858" s="50"/>
      <c r="AC858" s="50"/>
      <c r="AD858" s="50">
        <f t="shared" si="466"/>
        <v>1.6945186437402422</v>
      </c>
      <c r="AE858" s="50">
        <f t="shared" si="467"/>
        <v>1.1841103146872878</v>
      </c>
      <c r="AF858" s="50">
        <f t="shared" si="468"/>
        <v>1.536773639636287</v>
      </c>
      <c r="AG858" s="50">
        <f t="shared" si="460"/>
        <v>0</v>
      </c>
      <c r="AI858" s="50">
        <f t="shared" si="469"/>
        <v>0</v>
      </c>
      <c r="AJ858" s="50">
        <f t="shared" si="470"/>
        <v>0</v>
      </c>
      <c r="AK858" s="50">
        <f t="shared" si="471"/>
        <v>0</v>
      </c>
      <c r="AL858" s="50">
        <f t="shared" si="472"/>
        <v>0.55021560674399728</v>
      </c>
      <c r="AR858" s="50">
        <f t="shared" si="473"/>
        <v>0.67855016614100794</v>
      </c>
      <c r="AS858" s="50">
        <f t="shared" si="474"/>
        <v>0.72966372197530938</v>
      </c>
      <c r="AT858" s="50">
        <f t="shared" si="475"/>
        <v>1.0512582715180963</v>
      </c>
      <c r="AV858" s="49">
        <f t="shared" si="476"/>
        <v>0</v>
      </c>
      <c r="AW858" s="49">
        <f t="shared" si="477"/>
        <v>0</v>
      </c>
      <c r="AX858" s="49">
        <f t="shared" si="478"/>
        <v>0</v>
      </c>
      <c r="AY858" s="49">
        <f t="shared" si="479"/>
        <v>2963.0314879807279</v>
      </c>
      <c r="AZ858" s="49">
        <f t="shared" si="480"/>
        <v>0</v>
      </c>
      <c r="BA858" s="49">
        <f t="shared" si="481"/>
        <v>0</v>
      </c>
      <c r="BB858" s="49">
        <f t="shared" si="482"/>
        <v>0</v>
      </c>
      <c r="BC858" s="49">
        <f t="shared" si="483"/>
        <v>0</v>
      </c>
      <c r="BD858" s="49">
        <f t="shared" si="484"/>
        <v>0</v>
      </c>
      <c r="BE858" s="49">
        <f t="shared" si="485"/>
        <v>6370.170990492833</v>
      </c>
      <c r="BF858" s="49">
        <f t="shared" si="486"/>
        <v>5137.2584730556091</v>
      </c>
      <c r="BG858" s="49">
        <f t="shared" si="487"/>
        <v>6947.2093410263797</v>
      </c>
      <c r="BH858" s="73">
        <f t="shared" si="488"/>
        <v>21417.670292555551</v>
      </c>
      <c r="BI858" s="49">
        <f>VLOOKUP(A858,'1_12'!B:Q,16,0)</f>
        <v>31619.610000000004</v>
      </c>
      <c r="BJ858" s="74">
        <f t="shared" si="489"/>
        <v>-10201.939707444453</v>
      </c>
      <c r="BK858" s="50">
        <f t="shared" si="490"/>
        <v>8.1282475207604017E-3</v>
      </c>
    </row>
    <row r="859" spans="1:63" x14ac:dyDescent="0.3">
      <c r="A859" s="79" t="s">
        <v>527</v>
      </c>
      <c r="B859" s="79" t="s">
        <v>528</v>
      </c>
      <c r="C859" s="79">
        <f>VLOOKUP(B859,Площадь!D:E,2,0)</f>
        <v>34.4</v>
      </c>
      <c r="D859" s="97"/>
      <c r="E859">
        <v>31</v>
      </c>
      <c r="F859">
        <v>28</v>
      </c>
      <c r="G859">
        <v>31</v>
      </c>
      <c r="H859">
        <v>30</v>
      </c>
      <c r="I859">
        <v>31</v>
      </c>
      <c r="J859">
        <v>30</v>
      </c>
      <c r="K859">
        <v>31</v>
      </c>
      <c r="L859">
        <v>31</v>
      </c>
      <c r="M859">
        <v>30</v>
      </c>
      <c r="N859">
        <v>31</v>
      </c>
      <c r="O859">
        <v>30</v>
      </c>
      <c r="P859">
        <v>31</v>
      </c>
      <c r="Q859">
        <f t="shared" si="492"/>
        <v>365</v>
      </c>
      <c r="R859" s="113">
        <f>VLOOKUP(B859,'Общие показания'!A:H,8,0)</f>
        <v>0.23280868736680535</v>
      </c>
      <c r="S859" s="117">
        <f>VLOOKUP(B859,'Общие показания'!A:P,16,0)</f>
        <v>0.33119131263319446</v>
      </c>
      <c r="T859" s="50">
        <f t="shared" si="461"/>
        <v>0</v>
      </c>
      <c r="U859" s="50">
        <f t="shared" si="462"/>
        <v>0</v>
      </c>
      <c r="V859" s="50">
        <f t="shared" si="463"/>
        <v>0</v>
      </c>
      <c r="W859" s="50">
        <f t="shared" si="464"/>
        <v>0.23280868736680535</v>
      </c>
      <c r="X859" s="50">
        <f t="shared" si="465"/>
        <v>0</v>
      </c>
      <c r="Y859" s="50"/>
      <c r="Z859" s="50"/>
      <c r="AA859" s="50"/>
      <c r="AB859" s="50"/>
      <c r="AC859" s="50"/>
      <c r="AD859" s="50">
        <f t="shared" si="466"/>
        <v>0.12710275936057233</v>
      </c>
      <c r="AE859" s="50">
        <f t="shared" si="467"/>
        <v>8.8817959566304464E-2</v>
      </c>
      <c r="AF859" s="50">
        <f t="shared" si="468"/>
        <v>0.11527059370631765</v>
      </c>
      <c r="AG859" s="50">
        <f t="shared" si="460"/>
        <v>0</v>
      </c>
      <c r="AI859" s="50">
        <f t="shared" si="469"/>
        <v>0</v>
      </c>
      <c r="AJ859" s="50">
        <f t="shared" si="470"/>
        <v>0</v>
      </c>
      <c r="AK859" s="50">
        <f t="shared" si="471"/>
        <v>0</v>
      </c>
      <c r="AL859" s="50">
        <f t="shared" si="472"/>
        <v>0.23138651432754898</v>
      </c>
      <c r="AR859" s="50">
        <f t="shared" si="473"/>
        <v>0.28535606008863906</v>
      </c>
      <c r="AS859" s="50">
        <f t="shared" si="474"/>
        <v>0.3068512473832597</v>
      </c>
      <c r="AT859" s="50">
        <f t="shared" si="475"/>
        <v>0.442093943034505</v>
      </c>
      <c r="AV859" s="49">
        <f t="shared" si="476"/>
        <v>0</v>
      </c>
      <c r="AW859" s="49">
        <f t="shared" si="477"/>
        <v>0</v>
      </c>
      <c r="AX859" s="49">
        <f t="shared" si="478"/>
        <v>0</v>
      </c>
      <c r="AY859" s="49">
        <f t="shared" si="479"/>
        <v>1246.067031620257</v>
      </c>
      <c r="AZ859" s="49">
        <f t="shared" si="480"/>
        <v>0</v>
      </c>
      <c r="BA859" s="49">
        <f t="shared" si="481"/>
        <v>0</v>
      </c>
      <c r="BB859" s="49">
        <f t="shared" si="482"/>
        <v>0</v>
      </c>
      <c r="BC859" s="49">
        <f t="shared" si="483"/>
        <v>0</v>
      </c>
      <c r="BD859" s="49">
        <f t="shared" si="484"/>
        <v>0</v>
      </c>
      <c r="BE859" s="49">
        <f t="shared" si="485"/>
        <v>1107.1879565766851</v>
      </c>
      <c r="BF859" s="49">
        <f t="shared" si="486"/>
        <v>1062.1185923671321</v>
      </c>
      <c r="BG859" s="49">
        <f t="shared" si="487"/>
        <v>1496.1670678455948</v>
      </c>
      <c r="BH859" s="73">
        <f t="shared" si="488"/>
        <v>4911.5406484096693</v>
      </c>
      <c r="BI859" s="49">
        <f>VLOOKUP(A859,'1_12'!B:Q,16,0)</f>
        <v>13297.229999999998</v>
      </c>
      <c r="BJ859" s="74">
        <f t="shared" si="489"/>
        <v>-8385.6893515903284</v>
      </c>
      <c r="BK859" s="50">
        <f t="shared" si="490"/>
        <v>4.4323831512450397E-3</v>
      </c>
    </row>
    <row r="860" spans="1:63" x14ac:dyDescent="0.3">
      <c r="A860" s="79" t="s">
        <v>2577</v>
      </c>
      <c r="B860" s="79" t="s">
        <v>2578</v>
      </c>
      <c r="C860" s="79">
        <f>VLOOKUP(B860,Площадь!D:E,2,0)</f>
        <v>30.7</v>
      </c>
      <c r="D860" s="97"/>
      <c r="E860">
        <v>31</v>
      </c>
      <c r="F860">
        <v>28</v>
      </c>
      <c r="G860">
        <v>31</v>
      </c>
      <c r="H860">
        <v>30</v>
      </c>
      <c r="I860">
        <v>31</v>
      </c>
      <c r="J860">
        <v>30</v>
      </c>
      <c r="K860">
        <v>31</v>
      </c>
      <c r="L860">
        <v>31</v>
      </c>
      <c r="M860">
        <v>30</v>
      </c>
      <c r="N860">
        <v>31</v>
      </c>
      <c r="O860">
        <v>30</v>
      </c>
      <c r="P860">
        <v>31</v>
      </c>
      <c r="Q860">
        <f t="shared" si="492"/>
        <v>365</v>
      </c>
      <c r="R860" s="113">
        <f>VLOOKUP(B860,'Общие показания'!A:H,8,0)</f>
        <v>0.20776821808607338</v>
      </c>
      <c r="S860" s="117">
        <f>VLOOKUP(B860,'Общие показания'!A:P,16,0)</f>
        <v>1.0912317819139261</v>
      </c>
      <c r="T860" s="50">
        <f t="shared" si="461"/>
        <v>0</v>
      </c>
      <c r="U860" s="50">
        <f t="shared" si="462"/>
        <v>0</v>
      </c>
      <c r="V860" s="50">
        <f t="shared" si="463"/>
        <v>0</v>
      </c>
      <c r="W860" s="50">
        <f t="shared" si="464"/>
        <v>0.20776821808607338</v>
      </c>
      <c r="X860" s="50">
        <f t="shared" si="465"/>
        <v>0</v>
      </c>
      <c r="Y860" s="50"/>
      <c r="Z860" s="50"/>
      <c r="AA860" s="50"/>
      <c r="AB860" s="50"/>
      <c r="AC860" s="50"/>
      <c r="AD860" s="50">
        <f t="shared" si="466"/>
        <v>0.41878686213254523</v>
      </c>
      <c r="AE860" s="50">
        <f t="shared" si="467"/>
        <v>0.29264348606522994</v>
      </c>
      <c r="AF860" s="50">
        <f t="shared" si="468"/>
        <v>0.37980143371615088</v>
      </c>
      <c r="AG860" s="50">
        <f t="shared" si="460"/>
        <v>0</v>
      </c>
      <c r="AI860" s="50">
        <f t="shared" si="469"/>
        <v>0</v>
      </c>
      <c r="AJ860" s="50">
        <f t="shared" si="470"/>
        <v>0</v>
      </c>
      <c r="AK860" s="50">
        <f t="shared" si="471"/>
        <v>0</v>
      </c>
      <c r="AL860" s="50">
        <f t="shared" si="472"/>
        <v>0.2064990113330161</v>
      </c>
      <c r="AR860" s="50">
        <f t="shared" si="473"/>
        <v>0.25466369316050053</v>
      </c>
      <c r="AS860" s="50">
        <f t="shared" si="474"/>
        <v>0.27384689810075791</v>
      </c>
      <c r="AT860" s="50">
        <f t="shared" si="475"/>
        <v>0.39454314102207277</v>
      </c>
      <c r="AV860" s="49">
        <f t="shared" si="476"/>
        <v>0</v>
      </c>
      <c r="AW860" s="49">
        <f t="shared" si="477"/>
        <v>0</v>
      </c>
      <c r="AX860" s="49">
        <f t="shared" si="478"/>
        <v>0</v>
      </c>
      <c r="AY860" s="49">
        <f t="shared" si="479"/>
        <v>1112.042379963427</v>
      </c>
      <c r="AZ860" s="49">
        <f t="shared" si="480"/>
        <v>0</v>
      </c>
      <c r="BA860" s="49">
        <f t="shared" si="481"/>
        <v>0</v>
      </c>
      <c r="BB860" s="49">
        <f t="shared" si="482"/>
        <v>0</v>
      </c>
      <c r="BC860" s="49">
        <f t="shared" si="483"/>
        <v>0</v>
      </c>
      <c r="BD860" s="49">
        <f t="shared" si="484"/>
        <v>0</v>
      </c>
      <c r="BE860" s="49">
        <f t="shared" si="485"/>
        <v>1807.7837326064405</v>
      </c>
      <c r="BF860" s="49">
        <f t="shared" si="486"/>
        <v>1520.6641276398111</v>
      </c>
      <c r="BG860" s="49">
        <f t="shared" si="487"/>
        <v>2078.6196026442981</v>
      </c>
      <c r="BH860" s="73">
        <f t="shared" si="488"/>
        <v>6519.1098428539772</v>
      </c>
      <c r="BI860" s="49">
        <f>VLOOKUP(A860,'1_12'!B:Q,16,0)</f>
        <v>11867.039999999997</v>
      </c>
      <c r="BJ860" s="74">
        <f t="shared" si="489"/>
        <v>-5347.9301571460201</v>
      </c>
      <c r="BK860" s="50">
        <f t="shared" si="490"/>
        <v>6.5921627133994224E-3</v>
      </c>
    </row>
    <row r="861" spans="1:63" x14ac:dyDescent="0.3">
      <c r="A861" s="79" t="s">
        <v>2226</v>
      </c>
      <c r="B861" s="79" t="s">
        <v>2227</v>
      </c>
      <c r="C861" s="79">
        <f>VLOOKUP(B861,Площадь!D:E,2,0)</f>
        <v>34.299999999999997</v>
      </c>
      <c r="D861" s="97"/>
      <c r="E861">
        <v>31</v>
      </c>
      <c r="F861">
        <v>28</v>
      </c>
      <c r="G861">
        <v>31</v>
      </c>
      <c r="H861">
        <v>30</v>
      </c>
      <c r="I861">
        <v>31</v>
      </c>
      <c r="J861">
        <v>30</v>
      </c>
      <c r="K861">
        <v>31</v>
      </c>
      <c r="L861">
        <v>31</v>
      </c>
      <c r="M861">
        <v>30</v>
      </c>
      <c r="N861">
        <v>31</v>
      </c>
      <c r="O861">
        <v>30</v>
      </c>
      <c r="P861">
        <v>31</v>
      </c>
      <c r="Q861">
        <f t="shared" si="492"/>
        <v>365</v>
      </c>
      <c r="R861" s="113">
        <f>VLOOKUP(B861,'Общие показания'!A:H,8,0)</f>
        <v>0.23213191792678556</v>
      </c>
      <c r="S861" s="117">
        <f>VLOOKUP(B861,'Общие показания'!A:P,16,0)</f>
        <v>1.4568680820732141</v>
      </c>
      <c r="T861" s="50">
        <f t="shared" si="461"/>
        <v>0</v>
      </c>
      <c r="U861" s="50">
        <f t="shared" si="462"/>
        <v>0</v>
      </c>
      <c r="V861" s="50">
        <f t="shared" si="463"/>
        <v>0</v>
      </c>
      <c r="W861" s="50">
        <f t="shared" si="464"/>
        <v>0.23213191792678556</v>
      </c>
      <c r="X861" s="50">
        <f t="shared" si="465"/>
        <v>0</v>
      </c>
      <c r="Y861" s="50"/>
      <c r="Z861" s="50"/>
      <c r="AA861" s="50"/>
      <c r="AB861" s="50"/>
      <c r="AC861" s="50"/>
      <c r="AD861" s="50">
        <f t="shared" si="466"/>
        <v>0.55910872716922511</v>
      </c>
      <c r="AE861" s="50">
        <f t="shared" si="467"/>
        <v>0.39069880601104034</v>
      </c>
      <c r="AF861" s="50">
        <f t="shared" si="468"/>
        <v>0.50706054889294849</v>
      </c>
      <c r="AG861" s="50">
        <f t="shared" si="460"/>
        <v>0</v>
      </c>
      <c r="AI861" s="50">
        <f t="shared" si="469"/>
        <v>0</v>
      </c>
      <c r="AJ861" s="50">
        <f t="shared" si="470"/>
        <v>0</v>
      </c>
      <c r="AK861" s="50">
        <f t="shared" si="471"/>
        <v>0</v>
      </c>
      <c r="AL861" s="50">
        <f t="shared" si="472"/>
        <v>0.2307138791114805</v>
      </c>
      <c r="AR861" s="50">
        <f t="shared" si="473"/>
        <v>0.28452653665814881</v>
      </c>
      <c r="AS861" s="50">
        <f t="shared" si="474"/>
        <v>0.30595923794319202</v>
      </c>
      <c r="AT861" s="50">
        <f t="shared" si="475"/>
        <v>0.44080878622335817</v>
      </c>
      <c r="AV861" s="49">
        <f t="shared" si="476"/>
        <v>0</v>
      </c>
      <c r="AW861" s="49">
        <f t="shared" si="477"/>
        <v>0</v>
      </c>
      <c r="AX861" s="49">
        <f t="shared" si="478"/>
        <v>0</v>
      </c>
      <c r="AY861" s="49">
        <f t="shared" si="479"/>
        <v>1242.44474373764</v>
      </c>
      <c r="AZ861" s="49">
        <f t="shared" si="480"/>
        <v>0</v>
      </c>
      <c r="BA861" s="49">
        <f t="shared" si="481"/>
        <v>0</v>
      </c>
      <c r="BB861" s="49">
        <f t="shared" si="482"/>
        <v>0</v>
      </c>
      <c r="BC861" s="49">
        <f t="shared" si="483"/>
        <v>0</v>
      </c>
      <c r="BD861" s="49">
        <f t="shared" si="484"/>
        <v>0</v>
      </c>
      <c r="BE861" s="49">
        <f t="shared" si="485"/>
        <v>2264.6207568076493</v>
      </c>
      <c r="BF861" s="49">
        <f t="shared" si="486"/>
        <v>1870.0809868689832</v>
      </c>
      <c r="BG861" s="49">
        <f t="shared" si="487"/>
        <v>2544.4225284128092</v>
      </c>
      <c r="BH861" s="73">
        <f t="shared" si="488"/>
        <v>7921.5690158270809</v>
      </c>
      <c r="BI861" s="49">
        <f>VLOOKUP(A861,'1_12'!B:Q,16,0)</f>
        <v>13258.62</v>
      </c>
      <c r="BJ861" s="74">
        <f t="shared" si="489"/>
        <v>-5337.0509841729199</v>
      </c>
      <c r="BK861" s="50">
        <f t="shared" si="490"/>
        <v>7.1696026237516499E-3</v>
      </c>
    </row>
    <row r="862" spans="1:63" x14ac:dyDescent="0.3">
      <c r="A862" s="79" t="s">
        <v>1634</v>
      </c>
      <c r="B862" s="79" t="s">
        <v>1635</v>
      </c>
      <c r="C862" s="79">
        <f>VLOOKUP(B862,Площадь!D:E,2,0)</f>
        <v>75.7</v>
      </c>
      <c r="D862" s="97"/>
      <c r="E862">
        <v>31</v>
      </c>
      <c r="F862">
        <v>28</v>
      </c>
      <c r="G862">
        <v>31</v>
      </c>
      <c r="H862">
        <v>30</v>
      </c>
      <c r="I862">
        <v>31</v>
      </c>
      <c r="J862">
        <v>30</v>
      </c>
      <c r="K862">
        <v>31</v>
      </c>
      <c r="L862">
        <v>31</v>
      </c>
      <c r="M862">
        <v>30</v>
      </c>
      <c r="N862">
        <v>31</v>
      </c>
      <c r="O862">
        <v>30</v>
      </c>
      <c r="P862">
        <v>31</v>
      </c>
      <c r="Q862">
        <f t="shared" si="492"/>
        <v>365</v>
      </c>
      <c r="R862" s="113">
        <f>VLOOKUP(B862,'Общие показания'!A:H,8,0)</f>
        <v>0.51231446609497577</v>
      </c>
      <c r="S862" s="117">
        <f>VLOOKUP(B862,'Общие показания'!A:P,16,0)</f>
        <v>3.0756855339050233</v>
      </c>
      <c r="T862" s="50">
        <f t="shared" si="461"/>
        <v>0</v>
      </c>
      <c r="U862" s="50">
        <f t="shared" si="462"/>
        <v>0</v>
      </c>
      <c r="V862" s="50">
        <f t="shared" si="463"/>
        <v>0</v>
      </c>
      <c r="W862" s="50">
        <f t="shared" si="464"/>
        <v>0.51231446609497577</v>
      </c>
      <c r="X862" s="50">
        <f t="shared" si="465"/>
        <v>0</v>
      </c>
      <c r="Y862" s="50"/>
      <c r="Z862" s="50"/>
      <c r="AA862" s="50"/>
      <c r="AB862" s="50"/>
      <c r="AC862" s="50"/>
      <c r="AD862" s="50">
        <f t="shared" si="466"/>
        <v>1.1803694824498301</v>
      </c>
      <c r="AE862" s="50">
        <f t="shared" si="467"/>
        <v>0.82482874087822367</v>
      </c>
      <c r="AF862" s="50">
        <f t="shared" si="468"/>
        <v>1.0704873105769694</v>
      </c>
      <c r="AG862" s="50">
        <f t="shared" si="460"/>
        <v>0</v>
      </c>
      <c r="AI862" s="50">
        <f t="shared" si="469"/>
        <v>0</v>
      </c>
      <c r="AJ862" s="50">
        <f t="shared" si="470"/>
        <v>0</v>
      </c>
      <c r="AK862" s="50">
        <f t="shared" si="471"/>
        <v>0</v>
      </c>
      <c r="AL862" s="50">
        <f t="shared" si="472"/>
        <v>0.50918485856382145</v>
      </c>
      <c r="AR862" s="50">
        <f t="shared" si="473"/>
        <v>0.62794923688110404</v>
      </c>
      <c r="AS862" s="50">
        <f t="shared" si="474"/>
        <v>0.67525114613118487</v>
      </c>
      <c r="AT862" s="50">
        <f t="shared" si="475"/>
        <v>0.97286370603814032</v>
      </c>
      <c r="AV862" s="49">
        <f t="shared" si="476"/>
        <v>0</v>
      </c>
      <c r="AW862" s="49">
        <f t="shared" si="477"/>
        <v>0</v>
      </c>
      <c r="AX862" s="49">
        <f t="shared" si="478"/>
        <v>0</v>
      </c>
      <c r="AY862" s="49">
        <f t="shared" si="479"/>
        <v>2742.071927141089</v>
      </c>
      <c r="AZ862" s="49">
        <f t="shared" si="480"/>
        <v>0</v>
      </c>
      <c r="BA862" s="49">
        <f t="shared" si="481"/>
        <v>0</v>
      </c>
      <c r="BB862" s="49">
        <f t="shared" si="482"/>
        <v>0</v>
      </c>
      <c r="BC862" s="49">
        <f t="shared" si="483"/>
        <v>0</v>
      </c>
      <c r="BD862" s="49">
        <f t="shared" si="484"/>
        <v>0</v>
      </c>
      <c r="BE862" s="49">
        <f t="shared" si="485"/>
        <v>4854.1784374231866</v>
      </c>
      <c r="BF862" s="49">
        <f t="shared" si="486"/>
        <v>4026.754445492576</v>
      </c>
      <c r="BG862" s="49">
        <f t="shared" si="487"/>
        <v>5485.0897349609359</v>
      </c>
      <c r="BH862" s="73">
        <f t="shared" si="488"/>
        <v>17108.094545017786</v>
      </c>
      <c r="BI862" s="49">
        <f>VLOOKUP(A862,'1_12'!B:Q,16,0)</f>
        <v>29261.699999999997</v>
      </c>
      <c r="BJ862" s="74">
        <f t="shared" si="489"/>
        <v>-12153.605454982211</v>
      </c>
      <c r="BK862" s="50">
        <f t="shared" si="490"/>
        <v>7.015905930883146E-3</v>
      </c>
    </row>
    <row r="863" spans="1:63" x14ac:dyDescent="0.3">
      <c r="A863" s="79" t="s">
        <v>2276</v>
      </c>
      <c r="B863" s="79" t="s">
        <v>132</v>
      </c>
      <c r="C863" s="79">
        <f>VLOOKUP(B863,Площадь!D:E,2,0)</f>
        <v>36.700000000000003</v>
      </c>
      <c r="D863" s="97"/>
      <c r="E863">
        <v>31</v>
      </c>
      <c r="F863">
        <v>28</v>
      </c>
      <c r="G863">
        <v>31</v>
      </c>
      <c r="H863">
        <v>30</v>
      </c>
      <c r="I863">
        <v>31</v>
      </c>
      <c r="J863">
        <v>30</v>
      </c>
      <c r="K863">
        <v>31</v>
      </c>
      <c r="L863">
        <v>31</v>
      </c>
      <c r="M863">
        <v>30</v>
      </c>
      <c r="N863">
        <v>31</v>
      </c>
      <c r="O863">
        <v>30</v>
      </c>
      <c r="P863">
        <v>31</v>
      </c>
      <c r="Q863">
        <f t="shared" si="492"/>
        <v>365</v>
      </c>
      <c r="R863" s="113">
        <f>VLOOKUP(B863,'Общие показания'!A:H,8,0)</f>
        <v>0.24837438448726037</v>
      </c>
      <c r="S863" s="117">
        <f>VLOOKUP(B863,'Общие показания'!A:P,16,0)</f>
        <v>0</v>
      </c>
      <c r="T863" s="50">
        <f t="shared" si="461"/>
        <v>0</v>
      </c>
      <c r="U863" s="50">
        <f t="shared" si="462"/>
        <v>0</v>
      </c>
      <c r="V863" s="50">
        <f t="shared" si="463"/>
        <v>0</v>
      </c>
      <c r="W863" s="50">
        <f t="shared" si="464"/>
        <v>0.2483743844872604</v>
      </c>
      <c r="X863" s="50">
        <f t="shared" si="465"/>
        <v>0</v>
      </c>
      <c r="Y863" s="50"/>
      <c r="Z863" s="50"/>
      <c r="AA863" s="50"/>
      <c r="AB863" s="50"/>
      <c r="AC863" s="50"/>
      <c r="AD863" s="50">
        <f t="shared" si="466"/>
        <v>0</v>
      </c>
      <c r="AE863" s="50">
        <f t="shared" si="467"/>
        <v>0</v>
      </c>
      <c r="AF863" s="50">
        <f t="shared" si="468"/>
        <v>0</v>
      </c>
      <c r="AG863" s="50">
        <f t="shared" si="460"/>
        <v>0</v>
      </c>
      <c r="AI863" s="50">
        <f t="shared" si="469"/>
        <v>0</v>
      </c>
      <c r="AJ863" s="50">
        <f t="shared" si="470"/>
        <v>0</v>
      </c>
      <c r="AK863" s="50">
        <f t="shared" si="471"/>
        <v>0</v>
      </c>
      <c r="AL863" s="50">
        <f t="shared" si="472"/>
        <v>0.2468571242971235</v>
      </c>
      <c r="AR863" s="50">
        <f t="shared" si="473"/>
        <v>0.30443509898991439</v>
      </c>
      <c r="AS863" s="50">
        <f t="shared" si="474"/>
        <v>0.32736746450481485</v>
      </c>
      <c r="AT863" s="50">
        <f t="shared" si="475"/>
        <v>0.47165254969088183</v>
      </c>
      <c r="AV863" s="49">
        <f t="shared" si="476"/>
        <v>0</v>
      </c>
      <c r="AW863" s="49">
        <f t="shared" si="477"/>
        <v>0</v>
      </c>
      <c r="AX863" s="49">
        <f t="shared" si="478"/>
        <v>0</v>
      </c>
      <c r="AY863" s="49">
        <f t="shared" si="479"/>
        <v>1329.379652920449</v>
      </c>
      <c r="AZ863" s="49">
        <f t="shared" si="480"/>
        <v>0</v>
      </c>
      <c r="BA863" s="49">
        <f t="shared" si="481"/>
        <v>0</v>
      </c>
      <c r="BB863" s="49">
        <f t="shared" si="482"/>
        <v>0</v>
      </c>
      <c r="BC863" s="49">
        <f t="shared" si="483"/>
        <v>0</v>
      </c>
      <c r="BD863" s="49">
        <f t="shared" si="484"/>
        <v>0</v>
      </c>
      <c r="BE863" s="49">
        <f t="shared" si="485"/>
        <v>817.21340232456657</v>
      </c>
      <c r="BF863" s="49">
        <f t="shared" si="486"/>
        <v>878.77212701814483</v>
      </c>
      <c r="BG863" s="49">
        <f t="shared" si="487"/>
        <v>1266.0852382882156</v>
      </c>
      <c r="BH863" s="73">
        <f t="shared" si="488"/>
        <v>4291.4504205513758</v>
      </c>
      <c r="BI863" s="49">
        <f>VLOOKUP(A863,'1_12'!B:Q,16,0)</f>
        <v>14186.34</v>
      </c>
      <c r="BJ863" s="74">
        <f t="shared" si="489"/>
        <v>-9894.8895794486234</v>
      </c>
      <c r="BK863" s="50">
        <f t="shared" si="490"/>
        <v>3.6300786148274178E-3</v>
      </c>
    </row>
    <row r="864" spans="1:63" x14ac:dyDescent="0.3">
      <c r="A864" s="79" t="s">
        <v>855</v>
      </c>
      <c r="B864" s="79" t="s">
        <v>856</v>
      </c>
      <c r="C864" s="79">
        <f>VLOOKUP(B864,Площадь!D:E,2,0)</f>
        <v>81.8</v>
      </c>
      <c r="D864" s="97"/>
      <c r="E864">
        <v>31</v>
      </c>
      <c r="F864">
        <v>28</v>
      </c>
      <c r="G864">
        <v>31</v>
      </c>
      <c r="H864">
        <v>30</v>
      </c>
      <c r="I864">
        <v>31</v>
      </c>
      <c r="J864">
        <v>30</v>
      </c>
      <c r="K864">
        <v>31</v>
      </c>
      <c r="L864">
        <v>31</v>
      </c>
      <c r="M864">
        <v>30</v>
      </c>
      <c r="N864">
        <v>31</v>
      </c>
      <c r="O864">
        <v>30</v>
      </c>
      <c r="P864">
        <v>31</v>
      </c>
      <c r="Q864">
        <f t="shared" si="492"/>
        <v>365</v>
      </c>
      <c r="R864" s="113">
        <f>VLOOKUP(B864,'Общие показания'!A:H,8,0)</f>
        <v>0.55359740193618245</v>
      </c>
      <c r="S864" s="117">
        <f>VLOOKUP(B864,'Общие показания'!A:P,16,0)</f>
        <v>2.9204025980638182</v>
      </c>
      <c r="T864" s="50">
        <f t="shared" si="461"/>
        <v>0</v>
      </c>
      <c r="U864" s="50">
        <f t="shared" si="462"/>
        <v>0</v>
      </c>
      <c r="V864" s="50">
        <f t="shared" si="463"/>
        <v>0</v>
      </c>
      <c r="W864" s="50">
        <f t="shared" si="464"/>
        <v>0.55359740193618245</v>
      </c>
      <c r="X864" s="50">
        <f t="shared" si="465"/>
        <v>0</v>
      </c>
      <c r="Y864" s="50"/>
      <c r="Z864" s="50"/>
      <c r="AA864" s="50"/>
      <c r="AB864" s="50"/>
      <c r="AC864" s="50"/>
      <c r="AD864" s="50">
        <f t="shared" si="466"/>
        <v>1.1207758612581802</v>
      </c>
      <c r="AE864" s="50">
        <f t="shared" si="467"/>
        <v>0.7831853976177191</v>
      </c>
      <c r="AF864" s="50">
        <f t="shared" si="468"/>
        <v>1.0164413391879188</v>
      </c>
      <c r="AG864" s="50">
        <f t="shared" si="460"/>
        <v>0</v>
      </c>
      <c r="AI864" s="50">
        <f t="shared" si="469"/>
        <v>0</v>
      </c>
      <c r="AJ864" s="50">
        <f t="shared" si="470"/>
        <v>0</v>
      </c>
      <c r="AK864" s="50">
        <f t="shared" si="471"/>
        <v>0</v>
      </c>
      <c r="AL864" s="50">
        <f t="shared" si="472"/>
        <v>0.55021560674399728</v>
      </c>
      <c r="AR864" s="50">
        <f t="shared" si="473"/>
        <v>0.67855016614100794</v>
      </c>
      <c r="AS864" s="50">
        <f t="shared" si="474"/>
        <v>0.72966372197530938</v>
      </c>
      <c r="AT864" s="50">
        <f t="shared" si="475"/>
        <v>1.0512582715180963</v>
      </c>
      <c r="AV864" s="49">
        <f t="shared" si="476"/>
        <v>0</v>
      </c>
      <c r="AW864" s="49">
        <f t="shared" si="477"/>
        <v>0</v>
      </c>
      <c r="AX864" s="49">
        <f t="shared" si="478"/>
        <v>0</v>
      </c>
      <c r="AY864" s="49">
        <f t="shared" si="479"/>
        <v>2963.0314879807279</v>
      </c>
      <c r="AZ864" s="49">
        <f t="shared" si="480"/>
        <v>0</v>
      </c>
      <c r="BA864" s="49">
        <f t="shared" si="481"/>
        <v>0</v>
      </c>
      <c r="BB864" s="49">
        <f t="shared" si="482"/>
        <v>0</v>
      </c>
      <c r="BC864" s="49">
        <f t="shared" si="483"/>
        <v>0</v>
      </c>
      <c r="BD864" s="49">
        <f t="shared" si="484"/>
        <v>0</v>
      </c>
      <c r="BE864" s="49">
        <f t="shared" si="485"/>
        <v>4830.0388149092842</v>
      </c>
      <c r="BF864" s="49">
        <f t="shared" si="486"/>
        <v>4061.0316626707422</v>
      </c>
      <c r="BG864" s="49">
        <f t="shared" si="487"/>
        <v>5550.4501269947987</v>
      </c>
      <c r="BH864" s="73">
        <f t="shared" si="488"/>
        <v>17404.552092555554</v>
      </c>
      <c r="BI864" s="49">
        <f>VLOOKUP(A864,'1_12'!B:Q,16,0)</f>
        <v>31619.610000000004</v>
      </c>
      <c r="BJ864" s="74">
        <f t="shared" si="489"/>
        <v>-14215.05790744445</v>
      </c>
      <c r="BK864" s="50">
        <f t="shared" si="490"/>
        <v>6.6052238858785774E-3</v>
      </c>
    </row>
    <row r="865" spans="1:63" x14ac:dyDescent="0.3">
      <c r="A865" s="79" t="s">
        <v>2193</v>
      </c>
      <c r="B865" s="79" t="s">
        <v>2194</v>
      </c>
      <c r="C865" s="79">
        <f>VLOOKUP(B865,Площадь!D:E,2,0)</f>
        <v>34.4</v>
      </c>
      <c r="D865" s="97"/>
      <c r="E865">
        <v>31</v>
      </c>
      <c r="F865">
        <v>28</v>
      </c>
      <c r="G865">
        <v>31</v>
      </c>
      <c r="H865">
        <v>30</v>
      </c>
      <c r="I865">
        <v>31</v>
      </c>
      <c r="J865">
        <v>30</v>
      </c>
      <c r="K865">
        <v>31</v>
      </c>
      <c r="L865">
        <v>31</v>
      </c>
      <c r="M865">
        <v>30</v>
      </c>
      <c r="N865">
        <v>31</v>
      </c>
      <c r="O865">
        <v>30</v>
      </c>
      <c r="P865">
        <v>31</v>
      </c>
      <c r="Q865">
        <f t="shared" si="492"/>
        <v>365</v>
      </c>
      <c r="R865" s="113">
        <f>VLOOKUP(B865,'Общие показания'!A:H,8,0)</f>
        <v>0.23280868736680535</v>
      </c>
      <c r="S865" s="117">
        <f>VLOOKUP(B865,'Общие показания'!A:P,16,0)</f>
        <v>1.6751913126331939</v>
      </c>
      <c r="T865" s="50">
        <f t="shared" si="461"/>
        <v>0</v>
      </c>
      <c r="U865" s="50">
        <f t="shared" si="462"/>
        <v>0</v>
      </c>
      <c r="V865" s="50">
        <f t="shared" si="463"/>
        <v>0</v>
      </c>
      <c r="W865" s="50">
        <f t="shared" si="464"/>
        <v>0.23280868736680535</v>
      </c>
      <c r="X865" s="50">
        <f t="shared" si="465"/>
        <v>0</v>
      </c>
      <c r="Y865" s="50"/>
      <c r="Z865" s="50"/>
      <c r="AA865" s="50"/>
      <c r="AB865" s="50"/>
      <c r="AC865" s="50"/>
      <c r="AD865" s="50">
        <f t="shared" si="466"/>
        <v>0.64289560193976403</v>
      </c>
      <c r="AE865" s="50">
        <f t="shared" si="467"/>
        <v>0.44924811912583651</v>
      </c>
      <c r="AF865" s="50">
        <f t="shared" si="468"/>
        <v>0.58304759156759323</v>
      </c>
      <c r="AG865" s="50">
        <f t="shared" si="460"/>
        <v>0</v>
      </c>
      <c r="AI865" s="50">
        <f t="shared" si="469"/>
        <v>0</v>
      </c>
      <c r="AJ865" s="50">
        <f t="shared" si="470"/>
        <v>0</v>
      </c>
      <c r="AK865" s="50">
        <f t="shared" si="471"/>
        <v>0</v>
      </c>
      <c r="AL865" s="50">
        <f t="shared" si="472"/>
        <v>0.23138651432754898</v>
      </c>
      <c r="AR865" s="50">
        <f t="shared" si="473"/>
        <v>0.28535606008863906</v>
      </c>
      <c r="AS865" s="50">
        <f t="shared" si="474"/>
        <v>0.3068512473832597</v>
      </c>
      <c r="AT865" s="50">
        <f t="shared" si="475"/>
        <v>0.442093943034505</v>
      </c>
      <c r="AV865" s="49">
        <f t="shared" si="476"/>
        <v>0</v>
      </c>
      <c r="AW865" s="49">
        <f t="shared" si="477"/>
        <v>0</v>
      </c>
      <c r="AX865" s="49">
        <f t="shared" si="478"/>
        <v>0</v>
      </c>
      <c r="AY865" s="49">
        <f t="shared" si="479"/>
        <v>1246.067031620257</v>
      </c>
      <c r="AZ865" s="49">
        <f t="shared" si="480"/>
        <v>0</v>
      </c>
      <c r="BA865" s="49">
        <f t="shared" si="481"/>
        <v>0</v>
      </c>
      <c r="BB865" s="49">
        <f t="shared" si="482"/>
        <v>0</v>
      </c>
      <c r="BC865" s="49">
        <f t="shared" si="483"/>
        <v>0</v>
      </c>
      <c r="BD865" s="49">
        <f t="shared" si="484"/>
        <v>0</v>
      </c>
      <c r="BE865" s="49">
        <f t="shared" si="485"/>
        <v>2491.7616314825646</v>
      </c>
      <c r="BF865" s="49">
        <f t="shared" si="486"/>
        <v>2029.6428954823577</v>
      </c>
      <c r="BG865" s="49">
        <f t="shared" si="487"/>
        <v>2751.8489298244886</v>
      </c>
      <c r="BH865" s="73">
        <f t="shared" si="488"/>
        <v>8519.3204884096667</v>
      </c>
      <c r="BI865" s="49">
        <f>VLOOKUP(A865,'1_12'!B:Q,16,0)</f>
        <v>13297.229999999998</v>
      </c>
      <c r="BJ865" s="74">
        <f t="shared" si="489"/>
        <v>-4777.909511590331</v>
      </c>
      <c r="BK865" s="50">
        <f t="shared" si="490"/>
        <v>7.6881971047334111E-3</v>
      </c>
    </row>
    <row r="866" spans="1:63" x14ac:dyDescent="0.3">
      <c r="A866" s="79" t="s">
        <v>912</v>
      </c>
      <c r="B866" s="79" t="s">
        <v>913</v>
      </c>
      <c r="C866" s="79">
        <f>VLOOKUP(B866,Площадь!D:E,2,0)</f>
        <v>30.7</v>
      </c>
      <c r="D866" s="97"/>
      <c r="E866">
        <v>31</v>
      </c>
      <c r="F866">
        <v>28</v>
      </c>
      <c r="G866">
        <v>31</v>
      </c>
      <c r="H866">
        <v>30</v>
      </c>
      <c r="I866">
        <v>31</v>
      </c>
      <c r="J866">
        <v>30</v>
      </c>
      <c r="K866">
        <v>31</v>
      </c>
      <c r="L866">
        <v>31</v>
      </c>
      <c r="M866">
        <v>30</v>
      </c>
      <c r="N866">
        <v>31</v>
      </c>
      <c r="O866">
        <v>30</v>
      </c>
      <c r="P866">
        <v>31</v>
      </c>
      <c r="Q866">
        <f t="shared" si="492"/>
        <v>365</v>
      </c>
      <c r="R866" s="113">
        <f>VLOOKUP(B866,'Общие показания'!A:H,8,0)</f>
        <v>0.20776821808607338</v>
      </c>
      <c r="S866" s="117">
        <f>VLOOKUP(B866,'Общие показания'!A:P,16,0)</f>
        <v>0.99023178191392613</v>
      </c>
      <c r="T866" s="50">
        <f t="shared" si="461"/>
        <v>0</v>
      </c>
      <c r="U866" s="50">
        <f t="shared" si="462"/>
        <v>0</v>
      </c>
      <c r="V866" s="50">
        <f t="shared" si="463"/>
        <v>0</v>
      </c>
      <c r="W866" s="50">
        <f t="shared" si="464"/>
        <v>0.20776821808607338</v>
      </c>
      <c r="X866" s="50">
        <f t="shared" si="465"/>
        <v>0</v>
      </c>
      <c r="Y866" s="50"/>
      <c r="Z866" s="50"/>
      <c r="AA866" s="50"/>
      <c r="AB866" s="50"/>
      <c r="AC866" s="50"/>
      <c r="AD866" s="50">
        <f t="shared" si="466"/>
        <v>0.38002564405181727</v>
      </c>
      <c r="AE866" s="50">
        <f t="shared" si="467"/>
        <v>0.26555758865785439</v>
      </c>
      <c r="AF866" s="50">
        <f t="shared" si="468"/>
        <v>0.34464854920425442</v>
      </c>
      <c r="AG866" s="50">
        <f t="shared" si="460"/>
        <v>0</v>
      </c>
      <c r="AI866" s="50">
        <f t="shared" si="469"/>
        <v>0</v>
      </c>
      <c r="AJ866" s="50">
        <f t="shared" si="470"/>
        <v>0</v>
      </c>
      <c r="AK866" s="50">
        <f t="shared" si="471"/>
        <v>0</v>
      </c>
      <c r="AL866" s="50">
        <f t="shared" si="472"/>
        <v>0.2064990113330161</v>
      </c>
      <c r="AR866" s="50">
        <f t="shared" si="473"/>
        <v>0.25466369316050053</v>
      </c>
      <c r="AS866" s="50">
        <f t="shared" si="474"/>
        <v>0.27384689810075791</v>
      </c>
      <c r="AT866" s="50">
        <f t="shared" si="475"/>
        <v>0.39454314102207277</v>
      </c>
      <c r="AV866" s="49">
        <f t="shared" si="476"/>
        <v>0</v>
      </c>
      <c r="AW866" s="49">
        <f t="shared" si="477"/>
        <v>0</v>
      </c>
      <c r="AX866" s="49">
        <f t="shared" si="478"/>
        <v>0</v>
      </c>
      <c r="AY866" s="49">
        <f t="shared" si="479"/>
        <v>1112.042379963427</v>
      </c>
      <c r="AZ866" s="49">
        <f t="shared" si="480"/>
        <v>0</v>
      </c>
      <c r="BA866" s="49">
        <f t="shared" si="481"/>
        <v>0</v>
      </c>
      <c r="BB866" s="49">
        <f t="shared" si="482"/>
        <v>0</v>
      </c>
      <c r="BC866" s="49">
        <f t="shared" si="483"/>
        <v>0</v>
      </c>
      <c r="BD866" s="49">
        <f t="shared" si="484"/>
        <v>0</v>
      </c>
      <c r="BE866" s="49">
        <f t="shared" si="485"/>
        <v>1703.7346692392575</v>
      </c>
      <c r="BF866" s="49">
        <f t="shared" si="486"/>
        <v>1447.9558280753486</v>
      </c>
      <c r="BG866" s="49">
        <f t="shared" si="487"/>
        <v>1984.2566055759437</v>
      </c>
      <c r="BH866" s="73">
        <f t="shared" si="488"/>
        <v>6247.9894828539764</v>
      </c>
      <c r="BI866" s="49">
        <f>VLOOKUP(A866,'1_12'!B:Q,16,0)</f>
        <v>11867.039999999997</v>
      </c>
      <c r="BJ866" s="74">
        <f t="shared" si="489"/>
        <v>-5619.0505171460209</v>
      </c>
      <c r="BK866" s="50">
        <f t="shared" si="490"/>
        <v>6.3180041900552306E-3</v>
      </c>
    </row>
    <row r="867" spans="1:63" x14ac:dyDescent="0.3">
      <c r="A867" s="79" t="s">
        <v>2195</v>
      </c>
      <c r="B867" s="79" t="s">
        <v>2196</v>
      </c>
      <c r="C867" s="79">
        <f>VLOOKUP(B867,Площадь!D:E,2,0)</f>
        <v>34.299999999999997</v>
      </c>
      <c r="D867" s="97"/>
      <c r="E867">
        <v>31</v>
      </c>
      <c r="F867">
        <v>28</v>
      </c>
      <c r="G867">
        <v>31</v>
      </c>
      <c r="H867">
        <v>30</v>
      </c>
      <c r="I867">
        <v>10</v>
      </c>
      <c r="Q867">
        <f t="shared" si="492"/>
        <v>130</v>
      </c>
      <c r="R867" s="113">
        <f>VLOOKUP(B867,'Общие показания'!A:H,8,0)</f>
        <v>0.23213191792678556</v>
      </c>
      <c r="S867" s="117"/>
      <c r="T867" s="50">
        <f t="shared" si="461"/>
        <v>0</v>
      </c>
      <c r="U867" s="50">
        <f t="shared" si="462"/>
        <v>0</v>
      </c>
      <c r="V867" s="50">
        <f t="shared" si="463"/>
        <v>0</v>
      </c>
      <c r="W867" s="50">
        <f t="shared" si="464"/>
        <v>0.23213191792678556</v>
      </c>
      <c r="X867" s="50">
        <f t="shared" si="465"/>
        <v>0</v>
      </c>
      <c r="Y867" s="50"/>
      <c r="Z867" s="50"/>
      <c r="AA867" s="50"/>
      <c r="AB867" s="50"/>
      <c r="AC867" s="50"/>
      <c r="AD867" s="50">
        <f t="shared" si="466"/>
        <v>0</v>
      </c>
      <c r="AE867" s="50">
        <f t="shared" si="467"/>
        <v>0</v>
      </c>
      <c r="AF867" s="50">
        <f t="shared" si="468"/>
        <v>0</v>
      </c>
      <c r="AG867" s="50">
        <f t="shared" si="460"/>
        <v>0</v>
      </c>
      <c r="AI867" s="50">
        <f t="shared" si="469"/>
        <v>0</v>
      </c>
      <c r="AJ867" s="50">
        <f t="shared" si="470"/>
        <v>0</v>
      </c>
      <c r="AK867" s="50">
        <f t="shared" si="471"/>
        <v>0</v>
      </c>
      <c r="AL867" s="50">
        <f t="shared" si="472"/>
        <v>0.2307138791114805</v>
      </c>
      <c r="AR867" s="50">
        <f t="shared" si="473"/>
        <v>0</v>
      </c>
      <c r="AS867" s="50">
        <f t="shared" si="474"/>
        <v>0</v>
      </c>
      <c r="AT867" s="50">
        <f t="shared" si="475"/>
        <v>0</v>
      </c>
      <c r="AV867" s="49">
        <f t="shared" si="476"/>
        <v>0</v>
      </c>
      <c r="AW867" s="49">
        <f t="shared" si="477"/>
        <v>0</v>
      </c>
      <c r="AX867" s="49">
        <f t="shared" si="478"/>
        <v>0</v>
      </c>
      <c r="AY867" s="49">
        <f t="shared" si="479"/>
        <v>1242.44474373764</v>
      </c>
      <c r="AZ867" s="49">
        <f t="shared" si="480"/>
        <v>0</v>
      </c>
      <c r="BA867" s="49">
        <f t="shared" si="481"/>
        <v>0</v>
      </c>
      <c r="BB867" s="49">
        <f t="shared" si="482"/>
        <v>0</v>
      </c>
      <c r="BC867" s="49">
        <f t="shared" si="483"/>
        <v>0</v>
      </c>
      <c r="BD867" s="49">
        <f t="shared" si="484"/>
        <v>0</v>
      </c>
      <c r="BE867" s="49">
        <f t="shared" si="485"/>
        <v>0</v>
      </c>
      <c r="BF867" s="49">
        <f t="shared" si="486"/>
        <v>0</v>
      </c>
      <c r="BG867" s="49">
        <f t="shared" si="487"/>
        <v>0</v>
      </c>
      <c r="BH867" s="73">
        <f t="shared" si="488"/>
        <v>1242.44474373764</v>
      </c>
      <c r="BI867" s="49">
        <f>VLOOKUP(A867,'1_12'!B:Q,16,0)</f>
        <v>2946.36</v>
      </c>
      <c r="BJ867" s="74">
        <f t="shared" si="489"/>
        <v>-1703.9152562623601</v>
      </c>
      <c r="BK867" s="50">
        <f t="shared" si="490"/>
        <v>1.1245038800735329E-3</v>
      </c>
    </row>
    <row r="868" spans="1:63" x14ac:dyDescent="0.3">
      <c r="A868" s="79" t="s">
        <v>2749</v>
      </c>
      <c r="B868" s="79" t="s">
        <v>2196</v>
      </c>
      <c r="C868" s="79">
        <f>VLOOKUP(B868,Площадь!D:E,2,0)</f>
        <v>34.299999999999997</v>
      </c>
      <c r="D868" s="97">
        <f>VLOOKUP(A868,'[1]3+паркинг2023'!$A:$E,5,0)</f>
        <v>45057</v>
      </c>
      <c r="I868">
        <f>31-I867</f>
        <v>21</v>
      </c>
      <c r="J868">
        <v>30</v>
      </c>
      <c r="K868">
        <v>31</v>
      </c>
      <c r="L868">
        <v>31</v>
      </c>
      <c r="M868">
        <v>30</v>
      </c>
      <c r="N868">
        <v>31</v>
      </c>
      <c r="O868">
        <v>30</v>
      </c>
      <c r="P868">
        <v>31</v>
      </c>
      <c r="Q868">
        <f t="shared" si="492"/>
        <v>235</v>
      </c>
      <c r="R868" s="113"/>
      <c r="S868" s="117">
        <f>VLOOKUP(B868,'Общие показания'!A:P,16,0)</f>
        <v>1.4728680820732158</v>
      </c>
      <c r="T868" s="50">
        <f t="shared" si="461"/>
        <v>0</v>
      </c>
      <c r="U868" s="50">
        <f t="shared" si="462"/>
        <v>0</v>
      </c>
      <c r="V868" s="50">
        <f t="shared" si="463"/>
        <v>0</v>
      </c>
      <c r="W868" s="50">
        <f t="shared" si="464"/>
        <v>0</v>
      </c>
      <c r="X868" s="50">
        <f t="shared" si="465"/>
        <v>0</v>
      </c>
      <c r="Y868" s="50"/>
      <c r="Z868" s="50"/>
      <c r="AA868" s="50"/>
      <c r="AB868" s="50"/>
      <c r="AC868" s="50"/>
      <c r="AD868" s="50">
        <f t="shared" si="466"/>
        <v>0.56524911815231138</v>
      </c>
      <c r="AE868" s="50">
        <f t="shared" si="467"/>
        <v>0.39498964124389241</v>
      </c>
      <c r="AF868" s="50">
        <f t="shared" si="468"/>
        <v>0.51262932267701189</v>
      </c>
      <c r="AG868" s="50">
        <f t="shared" si="460"/>
        <v>0</v>
      </c>
      <c r="AI868" s="50">
        <f t="shared" si="469"/>
        <v>0</v>
      </c>
      <c r="AJ868" s="50">
        <f t="shared" si="470"/>
        <v>0</v>
      </c>
      <c r="AK868" s="50">
        <f t="shared" si="471"/>
        <v>0</v>
      </c>
      <c r="AL868" s="50">
        <f t="shared" si="472"/>
        <v>0</v>
      </c>
      <c r="AR868" s="50">
        <f t="shared" si="473"/>
        <v>0.28452653665814881</v>
      </c>
      <c r="AS868" s="50">
        <f t="shared" si="474"/>
        <v>0.30595923794319202</v>
      </c>
      <c r="AT868" s="50">
        <f t="shared" si="475"/>
        <v>0.44080878622335817</v>
      </c>
      <c r="AV868" s="49">
        <f t="shared" si="476"/>
        <v>0</v>
      </c>
      <c r="AW868" s="49">
        <f t="shared" si="477"/>
        <v>0</v>
      </c>
      <c r="AX868" s="49">
        <f t="shared" si="478"/>
        <v>0</v>
      </c>
      <c r="AY868" s="49">
        <f t="shared" si="479"/>
        <v>0</v>
      </c>
      <c r="AZ868" s="49">
        <f t="shared" si="480"/>
        <v>0</v>
      </c>
      <c r="BA868" s="49">
        <f t="shared" si="481"/>
        <v>0</v>
      </c>
      <c r="BB868" s="49">
        <f t="shared" si="482"/>
        <v>0</v>
      </c>
      <c r="BC868" s="49">
        <f t="shared" si="483"/>
        <v>0</v>
      </c>
      <c r="BD868" s="49">
        <f t="shared" si="484"/>
        <v>0</v>
      </c>
      <c r="BE868" s="49">
        <f t="shared" si="485"/>
        <v>2281.103776747007</v>
      </c>
      <c r="BF868" s="49">
        <f t="shared" si="486"/>
        <v>1881.5991333346419</v>
      </c>
      <c r="BG868" s="49">
        <f t="shared" si="487"/>
        <v>2559.3711220077976</v>
      </c>
      <c r="BH868" s="73">
        <f t="shared" si="488"/>
        <v>6722.0740320894465</v>
      </c>
      <c r="BI868" s="49">
        <f>VLOOKUP(A868,'1_12'!B:Q,16,0)</f>
        <v>10312.250000000002</v>
      </c>
      <c r="BJ868" s="74">
        <f t="shared" si="489"/>
        <v>-3590.1759679105553</v>
      </c>
      <c r="BK868" s="50">
        <f t="shared" si="490"/>
        <v>6.0839714356120383E-3</v>
      </c>
    </row>
    <row r="869" spans="1:63" x14ac:dyDescent="0.3">
      <c r="A869" s="79" t="s">
        <v>1425</v>
      </c>
      <c r="B869" s="79" t="s">
        <v>1426</v>
      </c>
      <c r="C869" s="79">
        <f>VLOOKUP(B869,Площадь!D:E,2,0)</f>
        <v>75.7</v>
      </c>
      <c r="D869" s="97"/>
      <c r="E869">
        <v>31</v>
      </c>
      <c r="F869">
        <v>28</v>
      </c>
      <c r="G869">
        <v>31</v>
      </c>
      <c r="H869">
        <v>30</v>
      </c>
      <c r="I869">
        <v>31</v>
      </c>
      <c r="J869">
        <v>30</v>
      </c>
      <c r="K869">
        <v>31</v>
      </c>
      <c r="L869">
        <v>31</v>
      </c>
      <c r="M869">
        <v>30</v>
      </c>
      <c r="N869">
        <v>31</v>
      </c>
      <c r="O869">
        <v>30</v>
      </c>
      <c r="P869">
        <v>31</v>
      </c>
      <c r="Q869">
        <f t="shared" ref="Q869:Q878" si="493">SUM(E869:P869)</f>
        <v>365</v>
      </c>
      <c r="R869" s="113">
        <f>VLOOKUP(B869,'Общие показания'!A:H,8,0)</f>
        <v>0.17199999999999999</v>
      </c>
      <c r="S869" s="117">
        <f>VLOOKUP(B869,'Общие показания'!A:P,16,0)</f>
        <v>1.895999999999999</v>
      </c>
      <c r="T869" s="50">
        <f t="shared" si="461"/>
        <v>0</v>
      </c>
      <c r="U869" s="50">
        <f t="shared" si="462"/>
        <v>0</v>
      </c>
      <c r="V869" s="50">
        <f t="shared" si="463"/>
        <v>0</v>
      </c>
      <c r="W869" s="50">
        <f t="shared" si="464"/>
        <v>0.17199999999999999</v>
      </c>
      <c r="X869" s="50">
        <f t="shared" si="465"/>
        <v>0</v>
      </c>
      <c r="Y869" s="50"/>
      <c r="Z869" s="50"/>
      <c r="AA869" s="50"/>
      <c r="AB869" s="50"/>
      <c r="AC869" s="50"/>
      <c r="AD869" s="50">
        <f t="shared" si="466"/>
        <v>0.72763633149564544</v>
      </c>
      <c r="AE869" s="50">
        <f t="shared" si="467"/>
        <v>0.5084639750929113</v>
      </c>
      <c r="AF869" s="50">
        <f t="shared" si="468"/>
        <v>0.65989969341144228</v>
      </c>
      <c r="AG869" s="50">
        <f t="shared" si="460"/>
        <v>0</v>
      </c>
      <c r="AI869" s="50">
        <f t="shared" si="469"/>
        <v>0</v>
      </c>
      <c r="AJ869" s="50">
        <f t="shared" si="470"/>
        <v>0</v>
      </c>
      <c r="AK869" s="50">
        <f t="shared" si="471"/>
        <v>0</v>
      </c>
      <c r="AL869" s="50">
        <f t="shared" si="472"/>
        <v>0.50918485856382145</v>
      </c>
      <c r="AR869" s="50">
        <f t="shared" si="473"/>
        <v>0.62794923688110404</v>
      </c>
      <c r="AS869" s="50">
        <f t="shared" si="474"/>
        <v>0.67525114613118487</v>
      </c>
      <c r="AT869" s="50">
        <f t="shared" si="475"/>
        <v>0.97286370603814032</v>
      </c>
      <c r="AV869" s="49">
        <f t="shared" si="476"/>
        <v>0</v>
      </c>
      <c r="AW869" s="49">
        <f t="shared" si="477"/>
        <v>0</v>
      </c>
      <c r="AX869" s="49">
        <f t="shared" si="478"/>
        <v>0</v>
      </c>
      <c r="AY869" s="49">
        <f t="shared" si="479"/>
        <v>1828.5453869343796</v>
      </c>
      <c r="AZ869" s="49">
        <f t="shared" si="480"/>
        <v>0</v>
      </c>
      <c r="BA869" s="49">
        <f t="shared" si="481"/>
        <v>0</v>
      </c>
      <c r="BB869" s="49">
        <f t="shared" si="482"/>
        <v>0</v>
      </c>
      <c r="BC869" s="49">
        <f t="shared" si="483"/>
        <v>0</v>
      </c>
      <c r="BD869" s="49">
        <f t="shared" si="484"/>
        <v>0</v>
      </c>
      <c r="BE869" s="49">
        <f t="shared" si="485"/>
        <v>3638.8796763278115</v>
      </c>
      <c r="BF869" s="49">
        <f t="shared" si="486"/>
        <v>3177.5175228091148</v>
      </c>
      <c r="BG869" s="49">
        <f t="shared" si="487"/>
        <v>4382.9247589464812</v>
      </c>
      <c r="BH869" s="73">
        <f t="shared" si="488"/>
        <v>13027.867345017787</v>
      </c>
      <c r="BI869" s="49">
        <f>VLOOKUP(A869,'1_12'!B:Q,16,0)</f>
        <v>29261.699999999997</v>
      </c>
      <c r="BJ869" s="74">
        <f t="shared" si="489"/>
        <v>-16233.83265498221</v>
      </c>
      <c r="BK869" s="50">
        <f t="shared" si="490"/>
        <v>5.3426342444014199E-3</v>
      </c>
    </row>
    <row r="870" spans="1:63" x14ac:dyDescent="0.3">
      <c r="A870" s="79" t="s">
        <v>1048</v>
      </c>
      <c r="B870" s="79" t="s">
        <v>1049</v>
      </c>
      <c r="C870" s="79">
        <f>VLOOKUP(B870,Площадь!D:E,2,0)</f>
        <v>81.8</v>
      </c>
      <c r="D870" s="97"/>
      <c r="E870">
        <v>31</v>
      </c>
      <c r="F870">
        <v>28</v>
      </c>
      <c r="G870">
        <v>31</v>
      </c>
      <c r="H870">
        <v>30</v>
      </c>
      <c r="I870">
        <v>31</v>
      </c>
      <c r="J870">
        <v>30</v>
      </c>
      <c r="K870">
        <v>31</v>
      </c>
      <c r="L870">
        <v>31</v>
      </c>
      <c r="M870">
        <v>30</v>
      </c>
      <c r="N870">
        <v>31</v>
      </c>
      <c r="O870">
        <v>30</v>
      </c>
      <c r="P870">
        <v>31</v>
      </c>
      <c r="Q870">
        <f t="shared" si="493"/>
        <v>365</v>
      </c>
      <c r="R870" s="113">
        <f>VLOOKUP(B870,'Общие показания'!A:H,8,0)</f>
        <v>0.55359740193618245</v>
      </c>
      <c r="S870" s="117">
        <f>VLOOKUP(B870,'Общие показания'!A:P,16,0)</f>
        <v>0.84640259806381835</v>
      </c>
      <c r="T870" s="50">
        <f t="shared" si="461"/>
        <v>0</v>
      </c>
      <c r="U870" s="50">
        <f t="shared" si="462"/>
        <v>0</v>
      </c>
      <c r="V870" s="50">
        <f t="shared" si="463"/>
        <v>0</v>
      </c>
      <c r="W870" s="50">
        <f t="shared" si="464"/>
        <v>0.55359740193618245</v>
      </c>
      <c r="X870" s="50">
        <f t="shared" si="465"/>
        <v>0</v>
      </c>
      <c r="Y870" s="50"/>
      <c r="Z870" s="50"/>
      <c r="AA870" s="50"/>
      <c r="AB870" s="50"/>
      <c r="AC870" s="50"/>
      <c r="AD870" s="50">
        <f t="shared" si="466"/>
        <v>0.32482768007570695</v>
      </c>
      <c r="AE870" s="50">
        <f t="shared" si="467"/>
        <v>0.22698588055933383</v>
      </c>
      <c r="AF870" s="50">
        <f t="shared" si="468"/>
        <v>0.29458903742877757</v>
      </c>
      <c r="AG870" s="50">
        <f t="shared" si="460"/>
        <v>0</v>
      </c>
      <c r="AI870" s="50">
        <f t="shared" si="469"/>
        <v>0</v>
      </c>
      <c r="AJ870" s="50">
        <f t="shared" si="470"/>
        <v>0</v>
      </c>
      <c r="AK870" s="50">
        <f t="shared" si="471"/>
        <v>0</v>
      </c>
      <c r="AL870" s="50">
        <f t="shared" si="472"/>
        <v>0.55021560674399728</v>
      </c>
      <c r="AR870" s="50">
        <f t="shared" si="473"/>
        <v>0.67855016614100794</v>
      </c>
      <c r="AS870" s="50">
        <f t="shared" si="474"/>
        <v>0.72966372197530938</v>
      </c>
      <c r="AT870" s="50">
        <f t="shared" si="475"/>
        <v>1.0512582715180963</v>
      </c>
      <c r="AV870" s="49">
        <f t="shared" si="476"/>
        <v>0</v>
      </c>
      <c r="AW870" s="49">
        <f t="shared" si="477"/>
        <v>0</v>
      </c>
      <c r="AX870" s="49">
        <f t="shared" si="478"/>
        <v>0</v>
      </c>
      <c r="AY870" s="49">
        <f t="shared" si="479"/>
        <v>2963.0314879807279</v>
      </c>
      <c r="AZ870" s="49">
        <f t="shared" si="480"/>
        <v>0</v>
      </c>
      <c r="BA870" s="49">
        <f t="shared" si="481"/>
        <v>0</v>
      </c>
      <c r="BB870" s="49">
        <f t="shared" si="482"/>
        <v>0</v>
      </c>
      <c r="BC870" s="49">
        <f t="shared" si="483"/>
        <v>0</v>
      </c>
      <c r="BD870" s="49">
        <f t="shared" si="484"/>
        <v>0</v>
      </c>
      <c r="BE870" s="49">
        <f t="shared" si="485"/>
        <v>2693.4273552703007</v>
      </c>
      <c r="BF870" s="49">
        <f t="shared" si="486"/>
        <v>2567.9919270598948</v>
      </c>
      <c r="BG870" s="49">
        <f t="shared" si="487"/>
        <v>3612.7386822446306</v>
      </c>
      <c r="BH870" s="73">
        <f t="shared" si="488"/>
        <v>11837.189452555554</v>
      </c>
      <c r="BI870" s="49">
        <f>VLOOKUP(A870,'1_12'!B:Q,16,0)</f>
        <v>31619.610000000004</v>
      </c>
      <c r="BJ870" s="74">
        <f t="shared" si="489"/>
        <v>-19782.42054744445</v>
      </c>
      <c r="BK870" s="50">
        <f t="shared" si="490"/>
        <v>4.4923469502632556E-3</v>
      </c>
    </row>
    <row r="871" spans="1:63" x14ac:dyDescent="0.3">
      <c r="A871" s="79" t="s">
        <v>1431</v>
      </c>
      <c r="B871" s="79" t="s">
        <v>1432</v>
      </c>
      <c r="C871" s="79">
        <f>VLOOKUP(B871,Площадь!D:E,2,0)</f>
        <v>34.4</v>
      </c>
      <c r="D871" s="97"/>
      <c r="E871">
        <v>31</v>
      </c>
      <c r="F871">
        <v>28</v>
      </c>
      <c r="G871">
        <v>31</v>
      </c>
      <c r="H871">
        <v>30</v>
      </c>
      <c r="I871">
        <v>31</v>
      </c>
      <c r="J871">
        <v>30</v>
      </c>
      <c r="K871">
        <v>31</v>
      </c>
      <c r="L871">
        <v>31</v>
      </c>
      <c r="M871">
        <v>30</v>
      </c>
      <c r="N871">
        <v>31</v>
      </c>
      <c r="O871">
        <v>30</v>
      </c>
      <c r="P871">
        <v>31</v>
      </c>
      <c r="Q871">
        <f t="shared" si="493"/>
        <v>365</v>
      </c>
      <c r="R871" s="113">
        <f>VLOOKUP(B871,'Общие показания'!A:H,8,0)</f>
        <v>0.23280868736680535</v>
      </c>
      <c r="S871" s="117">
        <f>VLOOKUP(B871,'Общие показания'!A:P,16,0)</f>
        <v>1.6051913126331936</v>
      </c>
      <c r="T871" s="50">
        <f t="shared" si="461"/>
        <v>0</v>
      </c>
      <c r="U871" s="50">
        <f t="shared" si="462"/>
        <v>0</v>
      </c>
      <c r="V871" s="50">
        <f t="shared" si="463"/>
        <v>0</v>
      </c>
      <c r="W871" s="50">
        <f t="shared" si="464"/>
        <v>0.23280868736680535</v>
      </c>
      <c r="X871" s="50">
        <f t="shared" si="465"/>
        <v>0</v>
      </c>
      <c r="Y871" s="50"/>
      <c r="Z871" s="50"/>
      <c r="AA871" s="50"/>
      <c r="AB871" s="50"/>
      <c r="AC871" s="50"/>
      <c r="AD871" s="50">
        <f t="shared" si="466"/>
        <v>0.61603139138876439</v>
      </c>
      <c r="AE871" s="50">
        <f t="shared" si="467"/>
        <v>0.43047571498211079</v>
      </c>
      <c r="AF871" s="50">
        <f t="shared" si="468"/>
        <v>0.55868420626231829</v>
      </c>
      <c r="AG871" s="50">
        <f t="shared" si="460"/>
        <v>0</v>
      </c>
      <c r="AI871" s="50">
        <f t="shared" si="469"/>
        <v>0</v>
      </c>
      <c r="AJ871" s="50">
        <f t="shared" si="470"/>
        <v>0</v>
      </c>
      <c r="AK871" s="50">
        <f t="shared" si="471"/>
        <v>0</v>
      </c>
      <c r="AL871" s="50">
        <f t="shared" si="472"/>
        <v>0.23138651432754898</v>
      </c>
      <c r="AR871" s="50">
        <f t="shared" si="473"/>
        <v>0.28535606008863906</v>
      </c>
      <c r="AS871" s="50">
        <f t="shared" si="474"/>
        <v>0.3068512473832597</v>
      </c>
      <c r="AT871" s="50">
        <f t="shared" si="475"/>
        <v>0.442093943034505</v>
      </c>
      <c r="AV871" s="49">
        <f t="shared" si="476"/>
        <v>0</v>
      </c>
      <c r="AW871" s="49">
        <f t="shared" si="477"/>
        <v>0</v>
      </c>
      <c r="AX871" s="49">
        <f t="shared" si="478"/>
        <v>0</v>
      </c>
      <c r="AY871" s="49">
        <f t="shared" si="479"/>
        <v>1246.067031620257</v>
      </c>
      <c r="AZ871" s="49">
        <f t="shared" si="480"/>
        <v>0</v>
      </c>
      <c r="BA871" s="49">
        <f t="shared" si="481"/>
        <v>0</v>
      </c>
      <c r="BB871" s="49">
        <f t="shared" si="482"/>
        <v>0</v>
      </c>
      <c r="BC871" s="49">
        <f t="shared" si="483"/>
        <v>0</v>
      </c>
      <c r="BD871" s="49">
        <f t="shared" si="484"/>
        <v>0</v>
      </c>
      <c r="BE871" s="49">
        <f t="shared" si="485"/>
        <v>2419.6484192478829</v>
      </c>
      <c r="BF871" s="49">
        <f t="shared" si="486"/>
        <v>1979.2510046951058</v>
      </c>
      <c r="BG871" s="49">
        <f t="shared" si="487"/>
        <v>2686.4488328464208</v>
      </c>
      <c r="BH871" s="73">
        <f t="shared" si="488"/>
        <v>8331.4152884096657</v>
      </c>
      <c r="BI871" s="49">
        <f>VLOOKUP(A871,'1_12'!B:Q,16,0)</f>
        <v>13297.229999999998</v>
      </c>
      <c r="BJ871" s="74">
        <f t="shared" si="489"/>
        <v>-4965.8147115903321</v>
      </c>
      <c r="BK871" s="50">
        <f t="shared" si="490"/>
        <v>7.5186234613225577E-3</v>
      </c>
    </row>
    <row r="872" spans="1:63" x14ac:dyDescent="0.3">
      <c r="A872" s="79" t="s">
        <v>961</v>
      </c>
      <c r="B872" s="79" t="s">
        <v>962</v>
      </c>
      <c r="C872" s="79">
        <f>VLOOKUP(B872,Площадь!D:E,2,0)</f>
        <v>30.7</v>
      </c>
      <c r="D872" s="97"/>
      <c r="E872">
        <v>31</v>
      </c>
      <c r="F872">
        <v>28</v>
      </c>
      <c r="G872">
        <v>31</v>
      </c>
      <c r="H872">
        <v>30</v>
      </c>
      <c r="I872">
        <v>31</v>
      </c>
      <c r="J872">
        <v>30</v>
      </c>
      <c r="K872">
        <v>31</v>
      </c>
      <c r="L872">
        <v>31</v>
      </c>
      <c r="M872">
        <v>30</v>
      </c>
      <c r="N872">
        <v>31</v>
      </c>
      <c r="O872">
        <v>30</v>
      </c>
      <c r="P872">
        <v>31</v>
      </c>
      <c r="Q872">
        <f t="shared" si="493"/>
        <v>365</v>
      </c>
      <c r="R872" s="113">
        <f>VLOOKUP(B872,'Общие показания'!A:H,8,0)</f>
        <v>0.29199999999999998</v>
      </c>
      <c r="S872" s="117">
        <f>VLOOKUP(B872,'Общие показания'!A:P,16,0)</f>
        <v>0.17200000000000015</v>
      </c>
      <c r="T872" s="50">
        <f t="shared" si="461"/>
        <v>0</v>
      </c>
      <c r="U872" s="50">
        <f t="shared" si="462"/>
        <v>0</v>
      </c>
      <c r="V872" s="50">
        <f t="shared" si="463"/>
        <v>0</v>
      </c>
      <c r="W872" s="50">
        <f t="shared" si="464"/>
        <v>0.29199999999999998</v>
      </c>
      <c r="X872" s="50">
        <f t="shared" si="465"/>
        <v>0</v>
      </c>
      <c r="Y872" s="50"/>
      <c r="Z872" s="50"/>
      <c r="AA872" s="50"/>
      <c r="AB872" s="50"/>
      <c r="AC872" s="50"/>
      <c r="AD872" s="50">
        <f t="shared" si="466"/>
        <v>6.6009203068170458E-2</v>
      </c>
      <c r="AE872" s="50">
        <f t="shared" si="467"/>
        <v>4.6126478753154461E-2</v>
      </c>
      <c r="AF872" s="50">
        <f t="shared" si="468"/>
        <v>5.9864318178675227E-2</v>
      </c>
      <c r="AG872" s="50">
        <f t="shared" si="460"/>
        <v>0</v>
      </c>
      <c r="AI872" s="50">
        <f t="shared" si="469"/>
        <v>0</v>
      </c>
      <c r="AJ872" s="50">
        <f t="shared" si="470"/>
        <v>0</v>
      </c>
      <c r="AK872" s="50">
        <f t="shared" si="471"/>
        <v>0</v>
      </c>
      <c r="AL872" s="50">
        <f t="shared" si="472"/>
        <v>0.2064990113330161</v>
      </c>
      <c r="AR872" s="50">
        <f t="shared" si="473"/>
        <v>0.25466369316050053</v>
      </c>
      <c r="AS872" s="50">
        <f t="shared" si="474"/>
        <v>0.27384689810075791</v>
      </c>
      <c r="AT872" s="50">
        <f t="shared" si="475"/>
        <v>0.39454314102207277</v>
      </c>
      <c r="AV872" s="49">
        <f t="shared" si="476"/>
        <v>0</v>
      </c>
      <c r="AW872" s="49">
        <f t="shared" si="477"/>
        <v>0</v>
      </c>
      <c r="AX872" s="49">
        <f t="shared" si="478"/>
        <v>0</v>
      </c>
      <c r="AY872" s="49">
        <f t="shared" si="479"/>
        <v>1338.1508060618951</v>
      </c>
      <c r="AZ872" s="49">
        <f t="shared" si="480"/>
        <v>0</v>
      </c>
      <c r="BA872" s="49">
        <f t="shared" si="481"/>
        <v>0</v>
      </c>
      <c r="BB872" s="49">
        <f t="shared" si="482"/>
        <v>0</v>
      </c>
      <c r="BC872" s="49">
        <f t="shared" si="483"/>
        <v>0</v>
      </c>
      <c r="BD872" s="49">
        <f t="shared" si="484"/>
        <v>0</v>
      </c>
      <c r="BE872" s="49">
        <f t="shared" si="485"/>
        <v>860.80149572039534</v>
      </c>
      <c r="BF872" s="49">
        <f t="shared" si="486"/>
        <v>858.92373389156819</v>
      </c>
      <c r="BG872" s="49">
        <f t="shared" si="487"/>
        <v>1219.7932071801199</v>
      </c>
      <c r="BH872" s="73">
        <f t="shared" si="488"/>
        <v>4277.6692428539782</v>
      </c>
      <c r="BI872" s="49">
        <f>VLOOKUP(A872,'1_12'!B:Q,16,0)</f>
        <v>11867.039999999997</v>
      </c>
      <c r="BJ872" s="74">
        <f t="shared" si="489"/>
        <v>-7589.3707571460191</v>
      </c>
      <c r="BK872" s="50">
        <f t="shared" si="490"/>
        <v>4.3256046243657642E-3</v>
      </c>
    </row>
    <row r="873" spans="1:63" x14ac:dyDescent="0.3">
      <c r="A873" s="79" t="s">
        <v>2183</v>
      </c>
      <c r="B873" s="79" t="s">
        <v>2184</v>
      </c>
      <c r="C873" s="79">
        <f>VLOOKUP(B873,Площадь!D:E,2,0)</f>
        <v>34.299999999999997</v>
      </c>
      <c r="D873" s="97"/>
      <c r="E873">
        <v>31</v>
      </c>
      <c r="F873">
        <v>28</v>
      </c>
      <c r="G873">
        <v>31</v>
      </c>
      <c r="H873">
        <v>30</v>
      </c>
      <c r="I873">
        <v>31</v>
      </c>
      <c r="J873">
        <v>30</v>
      </c>
      <c r="K873">
        <v>31</v>
      </c>
      <c r="L873">
        <v>31</v>
      </c>
      <c r="M873">
        <v>30</v>
      </c>
      <c r="N873">
        <v>31</v>
      </c>
      <c r="O873">
        <v>30</v>
      </c>
      <c r="P873">
        <v>31</v>
      </c>
      <c r="Q873">
        <f t="shared" si="493"/>
        <v>365</v>
      </c>
      <c r="R873" s="113">
        <f>VLOOKUP(B873,'Общие показания'!A:H,8,0)</f>
        <v>0.23213191792678556</v>
      </c>
      <c r="S873" s="117">
        <f>VLOOKUP(B873,'Общие показания'!A:P,16,0)</f>
        <v>2.4168680820732131</v>
      </c>
      <c r="T873" s="50">
        <f t="shared" si="461"/>
        <v>0</v>
      </c>
      <c r="U873" s="50">
        <f t="shared" si="462"/>
        <v>0</v>
      </c>
      <c r="V873" s="50">
        <f t="shared" si="463"/>
        <v>0</v>
      </c>
      <c r="W873" s="50">
        <f t="shared" si="464"/>
        <v>0.23213191792678556</v>
      </c>
      <c r="X873" s="50">
        <f t="shared" si="465"/>
        <v>0</v>
      </c>
      <c r="Y873" s="50"/>
      <c r="Z873" s="50"/>
      <c r="AA873" s="50"/>
      <c r="AB873" s="50"/>
      <c r="AC873" s="50"/>
      <c r="AD873" s="50">
        <f t="shared" si="466"/>
        <v>0.92753218615436184</v>
      </c>
      <c r="AE873" s="50">
        <f t="shared" si="467"/>
        <v>0.64814891998213453</v>
      </c>
      <c r="AF873" s="50">
        <f t="shared" si="468"/>
        <v>0.84118697593671665</v>
      </c>
      <c r="AG873" s="50">
        <f t="shared" si="460"/>
        <v>0</v>
      </c>
      <c r="AI873" s="50">
        <f t="shared" si="469"/>
        <v>0</v>
      </c>
      <c r="AJ873" s="50">
        <f t="shared" si="470"/>
        <v>0</v>
      </c>
      <c r="AK873" s="50">
        <f t="shared" si="471"/>
        <v>0</v>
      </c>
      <c r="AL873" s="50">
        <f t="shared" si="472"/>
        <v>0.2307138791114805</v>
      </c>
      <c r="AR873" s="50">
        <f t="shared" si="473"/>
        <v>0.28452653665814881</v>
      </c>
      <c r="AS873" s="50">
        <f t="shared" si="474"/>
        <v>0.30595923794319202</v>
      </c>
      <c r="AT873" s="50">
        <f t="shared" si="475"/>
        <v>0.44080878622335817</v>
      </c>
      <c r="AV873" s="49">
        <f t="shared" si="476"/>
        <v>0</v>
      </c>
      <c r="AW873" s="49">
        <f t="shared" si="477"/>
        <v>0</v>
      </c>
      <c r="AX873" s="49">
        <f t="shared" si="478"/>
        <v>0</v>
      </c>
      <c r="AY873" s="49">
        <f t="shared" si="479"/>
        <v>1242.44474373764</v>
      </c>
      <c r="AZ873" s="49">
        <f t="shared" si="480"/>
        <v>0</v>
      </c>
      <c r="BA873" s="49">
        <f t="shared" si="481"/>
        <v>0</v>
      </c>
      <c r="BB873" s="49">
        <f t="shared" si="482"/>
        <v>0</v>
      </c>
      <c r="BC873" s="49">
        <f t="shared" si="483"/>
        <v>0</v>
      </c>
      <c r="BD873" s="49">
        <f t="shared" si="484"/>
        <v>0</v>
      </c>
      <c r="BE873" s="49">
        <f t="shared" si="485"/>
        <v>3253.6019531689913</v>
      </c>
      <c r="BF873" s="49">
        <f t="shared" si="486"/>
        <v>2561.1697748084298</v>
      </c>
      <c r="BG873" s="49">
        <f t="shared" si="487"/>
        <v>3441.3381441120187</v>
      </c>
      <c r="BH873" s="73">
        <f t="shared" si="488"/>
        <v>10498.554615827079</v>
      </c>
      <c r="BI873" s="49">
        <f>VLOOKUP(A873,'1_12'!B:Q,16,0)</f>
        <v>13258.62</v>
      </c>
      <c r="BJ873" s="74">
        <f t="shared" si="489"/>
        <v>-2760.0653841729218</v>
      </c>
      <c r="BK873" s="50">
        <f t="shared" si="490"/>
        <v>9.5019641397866336E-3</v>
      </c>
    </row>
    <row r="874" spans="1:63" x14ac:dyDescent="0.3">
      <c r="A874" s="79" t="s">
        <v>2583</v>
      </c>
      <c r="B874" s="79" t="s">
        <v>2584</v>
      </c>
      <c r="C874" s="79">
        <f>VLOOKUP(B874,Площадь!D:E,2,0)</f>
        <v>75.7</v>
      </c>
      <c r="D874" s="97"/>
      <c r="E874">
        <v>31</v>
      </c>
      <c r="F874">
        <v>28</v>
      </c>
      <c r="G874">
        <v>31</v>
      </c>
      <c r="H874">
        <v>30</v>
      </c>
      <c r="I874">
        <v>31</v>
      </c>
      <c r="J874">
        <v>30</v>
      </c>
      <c r="K874">
        <v>31</v>
      </c>
      <c r="L874">
        <v>31</v>
      </c>
      <c r="M874">
        <v>30</v>
      </c>
      <c r="N874">
        <v>31</v>
      </c>
      <c r="O874">
        <v>30</v>
      </c>
      <c r="P874">
        <v>31</v>
      </c>
      <c r="Q874">
        <f t="shared" si="493"/>
        <v>365</v>
      </c>
      <c r="R874" s="113">
        <f>VLOOKUP(B874,'Общие показания'!A:H,8,0)</f>
        <v>0.33200000000000002</v>
      </c>
      <c r="S874" s="117">
        <f>VLOOKUP(B874,'Общие показания'!A:P,16,0)</f>
        <v>0.15599999999999969</v>
      </c>
      <c r="T874" s="50">
        <f t="shared" si="461"/>
        <v>0</v>
      </c>
      <c r="U874" s="50">
        <f t="shared" si="462"/>
        <v>0</v>
      </c>
      <c r="V874" s="50">
        <f t="shared" si="463"/>
        <v>0</v>
      </c>
      <c r="W874" s="50">
        <f t="shared" si="464"/>
        <v>0.33200000000000002</v>
      </c>
      <c r="X874" s="50">
        <f t="shared" si="465"/>
        <v>0</v>
      </c>
      <c r="Y874" s="50"/>
      <c r="Z874" s="50"/>
      <c r="AA874" s="50"/>
      <c r="AB874" s="50"/>
      <c r="AC874" s="50"/>
      <c r="AD874" s="50">
        <f t="shared" si="466"/>
        <v>5.9868812085084662E-2</v>
      </c>
      <c r="AE874" s="50">
        <f t="shared" si="467"/>
        <v>4.1835643520302765E-2</v>
      </c>
      <c r="AF874" s="50">
        <f t="shared" si="468"/>
        <v>5.4295544394612261E-2</v>
      </c>
      <c r="AG874" s="50">
        <f t="shared" si="460"/>
        <v>0</v>
      </c>
      <c r="AI874" s="50">
        <f t="shared" si="469"/>
        <v>0</v>
      </c>
      <c r="AJ874" s="50">
        <f t="shared" si="470"/>
        <v>0</v>
      </c>
      <c r="AK874" s="50">
        <f t="shared" si="471"/>
        <v>0</v>
      </c>
      <c r="AL874" s="50">
        <f t="shared" si="472"/>
        <v>0.50918485856382145</v>
      </c>
      <c r="AR874" s="50">
        <f t="shared" si="473"/>
        <v>0.62794923688110404</v>
      </c>
      <c r="AS874" s="50">
        <f t="shared" si="474"/>
        <v>0.67525114613118487</v>
      </c>
      <c r="AT874" s="50">
        <f t="shared" si="475"/>
        <v>0.97286370603814032</v>
      </c>
      <c r="AV874" s="49">
        <f t="shared" si="476"/>
        <v>0</v>
      </c>
      <c r="AW874" s="49">
        <f t="shared" si="477"/>
        <v>0</v>
      </c>
      <c r="AX874" s="49">
        <f t="shared" si="478"/>
        <v>0</v>
      </c>
      <c r="AY874" s="49">
        <f t="shared" si="479"/>
        <v>2258.0429869343802</v>
      </c>
      <c r="AZ874" s="49">
        <f t="shared" si="480"/>
        <v>0</v>
      </c>
      <c r="BA874" s="49">
        <f t="shared" si="481"/>
        <v>0</v>
      </c>
      <c r="BB874" s="49">
        <f t="shared" si="482"/>
        <v>0</v>
      </c>
      <c r="BC874" s="49">
        <f t="shared" si="483"/>
        <v>0</v>
      </c>
      <c r="BD874" s="49">
        <f t="shared" si="484"/>
        <v>0</v>
      </c>
      <c r="BE874" s="49">
        <f t="shared" si="485"/>
        <v>1846.3512579228784</v>
      </c>
      <c r="BF874" s="49">
        <f t="shared" si="486"/>
        <v>1924.9190946688675</v>
      </c>
      <c r="BG874" s="49">
        <f t="shared" si="487"/>
        <v>2757.2652054916634</v>
      </c>
      <c r="BH874" s="73">
        <f t="shared" si="488"/>
        <v>8786.57854501779</v>
      </c>
      <c r="BI874" s="49">
        <f>VLOOKUP(A874,'1_12'!B:Q,16,0)</f>
        <v>29261.699999999997</v>
      </c>
      <c r="BJ874" s="74">
        <f t="shared" si="489"/>
        <v>-20475.121454982207</v>
      </c>
      <c r="BK874" s="50">
        <f t="shared" si="490"/>
        <v>3.6033123597690999E-3</v>
      </c>
    </row>
    <row r="875" spans="1:63" x14ac:dyDescent="0.3">
      <c r="A875" s="79" t="s">
        <v>943</v>
      </c>
      <c r="B875" s="79" t="s">
        <v>221</v>
      </c>
      <c r="C875" s="79">
        <f>VLOOKUP(B875,Площадь!D:E,2,0)</f>
        <v>78.400000000000006</v>
      </c>
      <c r="D875" s="97"/>
      <c r="E875">
        <v>31</v>
      </c>
      <c r="F875">
        <v>28</v>
      </c>
      <c r="G875">
        <v>31</v>
      </c>
      <c r="H875">
        <v>30</v>
      </c>
      <c r="I875">
        <v>31</v>
      </c>
      <c r="J875">
        <v>30</v>
      </c>
      <c r="K875">
        <v>31</v>
      </c>
      <c r="L875">
        <v>31</v>
      </c>
      <c r="M875">
        <v>30</v>
      </c>
      <c r="N875">
        <v>31</v>
      </c>
      <c r="O875">
        <v>30</v>
      </c>
      <c r="P875">
        <v>31</v>
      </c>
      <c r="Q875">
        <f t="shared" si="493"/>
        <v>365</v>
      </c>
      <c r="R875" s="113">
        <f>VLOOKUP(B875,'Общие показания'!A:H,8,0)</f>
        <v>0.53058724097550991</v>
      </c>
      <c r="S875" s="117">
        <f>VLOOKUP(B875,'Общие показания'!A:P,16,0)</f>
        <v>0</v>
      </c>
      <c r="T875" s="50">
        <f t="shared" si="461"/>
        <v>0</v>
      </c>
      <c r="U875" s="50">
        <f t="shared" si="462"/>
        <v>0</v>
      </c>
      <c r="V875" s="50">
        <f t="shared" si="463"/>
        <v>0</v>
      </c>
      <c r="W875" s="50">
        <f t="shared" si="464"/>
        <v>0.53058724097550991</v>
      </c>
      <c r="X875" s="50">
        <f t="shared" si="465"/>
        <v>0</v>
      </c>
      <c r="Y875" s="50"/>
      <c r="Z875" s="50"/>
      <c r="AA875" s="50"/>
      <c r="AB875" s="50"/>
      <c r="AC875" s="50"/>
      <c r="AD875" s="50">
        <f t="shared" si="466"/>
        <v>0</v>
      </c>
      <c r="AE875" s="50">
        <f t="shared" si="467"/>
        <v>0</v>
      </c>
      <c r="AF875" s="50">
        <f t="shared" si="468"/>
        <v>0</v>
      </c>
      <c r="AG875" s="50">
        <f t="shared" si="460"/>
        <v>0</v>
      </c>
      <c r="AI875" s="50">
        <f t="shared" si="469"/>
        <v>0</v>
      </c>
      <c r="AJ875" s="50">
        <f t="shared" si="470"/>
        <v>0</v>
      </c>
      <c r="AK875" s="50">
        <f t="shared" si="471"/>
        <v>0</v>
      </c>
      <c r="AL875" s="50">
        <f t="shared" si="472"/>
        <v>0.52734600939766985</v>
      </c>
      <c r="AR875" s="50">
        <f t="shared" si="473"/>
        <v>0.65034636950434022</v>
      </c>
      <c r="AS875" s="50">
        <f t="shared" si="474"/>
        <v>0.6993354010130105</v>
      </c>
      <c r="AT875" s="50">
        <f t="shared" si="475"/>
        <v>1.0075629399391044</v>
      </c>
      <c r="AV875" s="49">
        <f t="shared" si="476"/>
        <v>0</v>
      </c>
      <c r="AW875" s="49">
        <f t="shared" si="477"/>
        <v>0</v>
      </c>
      <c r="AX875" s="49">
        <f t="shared" si="478"/>
        <v>0</v>
      </c>
      <c r="AY875" s="49">
        <f t="shared" si="479"/>
        <v>2839.8736999717489</v>
      </c>
      <c r="AZ875" s="49">
        <f t="shared" si="480"/>
        <v>0</v>
      </c>
      <c r="BA875" s="49">
        <f t="shared" si="481"/>
        <v>0</v>
      </c>
      <c r="BB875" s="49">
        <f t="shared" si="482"/>
        <v>0</v>
      </c>
      <c r="BC875" s="49">
        <f t="shared" si="483"/>
        <v>0</v>
      </c>
      <c r="BD875" s="49">
        <f t="shared" si="484"/>
        <v>0</v>
      </c>
      <c r="BE875" s="49">
        <f t="shared" si="485"/>
        <v>1745.7637804426708</v>
      </c>
      <c r="BF875" s="49">
        <f t="shared" si="486"/>
        <v>1877.2679770632849</v>
      </c>
      <c r="BG875" s="49">
        <f t="shared" si="487"/>
        <v>2704.6616534549344</v>
      </c>
      <c r="BH875" s="73">
        <f t="shared" si="488"/>
        <v>9167.5671109326395</v>
      </c>
      <c r="BI875" s="49">
        <f>VLOOKUP(A875,'1_12'!B:Q,16,0)</f>
        <v>30305.340000000011</v>
      </c>
      <c r="BJ875" s="74">
        <f t="shared" si="489"/>
        <v>-21137.772889067372</v>
      </c>
      <c r="BK875" s="50">
        <f t="shared" si="490"/>
        <v>3.6300786148274178E-3</v>
      </c>
    </row>
    <row r="876" spans="1:63" x14ac:dyDescent="0.3">
      <c r="A876" s="79" t="s">
        <v>1786</v>
      </c>
      <c r="B876" s="79" t="s">
        <v>1787</v>
      </c>
      <c r="C876" s="79">
        <f>VLOOKUP(B876,Площадь!D:E,2,0)</f>
        <v>81.8</v>
      </c>
      <c r="D876" s="97"/>
      <c r="E876">
        <v>31</v>
      </c>
      <c r="F876">
        <v>28</v>
      </c>
      <c r="G876">
        <v>31</v>
      </c>
      <c r="H876">
        <v>30</v>
      </c>
      <c r="I876">
        <v>31</v>
      </c>
      <c r="J876">
        <v>30</v>
      </c>
      <c r="K876">
        <v>31</v>
      </c>
      <c r="L876">
        <v>31</v>
      </c>
      <c r="M876">
        <v>30</v>
      </c>
      <c r="N876">
        <v>31</v>
      </c>
      <c r="O876">
        <v>30</v>
      </c>
      <c r="P876">
        <v>31</v>
      </c>
      <c r="Q876">
        <f t="shared" si="493"/>
        <v>365</v>
      </c>
      <c r="R876" s="113">
        <f>VLOOKUP(B876,'Общие показания'!A:H,8,0)</f>
        <v>0.55359740193618245</v>
      </c>
      <c r="S876" s="117">
        <f>VLOOKUP(B876,'Общие показания'!A:P,16,0)</f>
        <v>1.9334025980638181</v>
      </c>
      <c r="T876" s="50">
        <f t="shared" si="461"/>
        <v>0</v>
      </c>
      <c r="U876" s="50">
        <f t="shared" si="462"/>
        <v>0</v>
      </c>
      <c r="V876" s="50">
        <f t="shared" si="463"/>
        <v>0</v>
      </c>
      <c r="W876" s="50">
        <f t="shared" si="464"/>
        <v>0.55359740193618245</v>
      </c>
      <c r="X876" s="50">
        <f t="shared" si="465"/>
        <v>0</v>
      </c>
      <c r="Y876" s="50"/>
      <c r="Z876" s="50"/>
      <c r="AA876" s="50"/>
      <c r="AB876" s="50"/>
      <c r="AC876" s="50"/>
      <c r="AD876" s="50">
        <f t="shared" si="466"/>
        <v>0.741990492489086</v>
      </c>
      <c r="AE876" s="50">
        <f t="shared" si="467"/>
        <v>0.51849449919118751</v>
      </c>
      <c r="AF876" s="50">
        <f t="shared" si="468"/>
        <v>0.67291760638354436</v>
      </c>
      <c r="AG876" s="50">
        <f t="shared" si="460"/>
        <v>0</v>
      </c>
      <c r="AI876" s="50">
        <f t="shared" si="469"/>
        <v>0</v>
      </c>
      <c r="AJ876" s="50">
        <f t="shared" si="470"/>
        <v>0</v>
      </c>
      <c r="AK876" s="50">
        <f t="shared" si="471"/>
        <v>0</v>
      </c>
      <c r="AL876" s="50">
        <f t="shared" si="472"/>
        <v>0.55021560674399728</v>
      </c>
      <c r="AR876" s="50">
        <f t="shared" si="473"/>
        <v>0.67855016614100794</v>
      </c>
      <c r="AS876" s="50">
        <f t="shared" si="474"/>
        <v>0.72966372197530938</v>
      </c>
      <c r="AT876" s="50">
        <f t="shared" si="475"/>
        <v>1.0512582715180963</v>
      </c>
      <c r="AV876" s="49">
        <f t="shared" si="476"/>
        <v>0</v>
      </c>
      <c r="AW876" s="49">
        <f t="shared" si="477"/>
        <v>0</v>
      </c>
      <c r="AX876" s="49">
        <f t="shared" si="478"/>
        <v>0</v>
      </c>
      <c r="AY876" s="49">
        <f t="shared" si="479"/>
        <v>2963.0314879807279</v>
      </c>
      <c r="AZ876" s="49">
        <f t="shared" si="480"/>
        <v>0</v>
      </c>
      <c r="BA876" s="49">
        <f t="shared" si="481"/>
        <v>0</v>
      </c>
      <c r="BB876" s="49">
        <f t="shared" si="482"/>
        <v>0</v>
      </c>
      <c r="BC876" s="49">
        <f t="shared" si="483"/>
        <v>0</v>
      </c>
      <c r="BD876" s="49">
        <f t="shared" si="484"/>
        <v>0</v>
      </c>
      <c r="BE876" s="49">
        <f t="shared" si="485"/>
        <v>3813.2425224002791</v>
      </c>
      <c r="BF876" s="49">
        <f t="shared" si="486"/>
        <v>3350.5060025704975</v>
      </c>
      <c r="BG876" s="49">
        <f t="shared" si="487"/>
        <v>4628.3087596040477</v>
      </c>
      <c r="BH876" s="73">
        <f t="shared" si="488"/>
        <v>14755.088772555551</v>
      </c>
      <c r="BI876" s="49">
        <f>VLOOKUP(A876,'1_12'!B:Q,16,0)</f>
        <v>31619.610000000004</v>
      </c>
      <c r="BJ876" s="74">
        <f t="shared" si="489"/>
        <v>-16864.521227444453</v>
      </c>
      <c r="BK876" s="50">
        <f t="shared" si="490"/>
        <v>5.5997226633846897E-3</v>
      </c>
    </row>
    <row r="877" spans="1:63" x14ac:dyDescent="0.3">
      <c r="A877" s="79" t="s">
        <v>1678</v>
      </c>
      <c r="B877" s="79" t="s">
        <v>1679</v>
      </c>
      <c r="C877" s="79">
        <f>VLOOKUP(B877,Площадь!D:E,2,0)</f>
        <v>34.4</v>
      </c>
      <c r="D877" s="97"/>
      <c r="E877">
        <v>31</v>
      </c>
      <c r="F877">
        <v>28</v>
      </c>
      <c r="G877">
        <v>31</v>
      </c>
      <c r="H877">
        <v>30</v>
      </c>
      <c r="I877">
        <v>31</v>
      </c>
      <c r="J877">
        <v>30</v>
      </c>
      <c r="K877">
        <v>18</v>
      </c>
      <c r="Q877">
        <f t="shared" si="493"/>
        <v>199</v>
      </c>
      <c r="R877" s="113">
        <f>VLOOKUP(B877,'Общие показания'!A:H,8,0)</f>
        <v>0.23280868736680535</v>
      </c>
      <c r="S877" s="117"/>
      <c r="T877" s="50">
        <f t="shared" si="461"/>
        <v>0</v>
      </c>
      <c r="U877" s="50">
        <f t="shared" si="462"/>
        <v>0</v>
      </c>
      <c r="V877" s="50">
        <f t="shared" si="463"/>
        <v>0</v>
      </c>
      <c r="W877" s="50">
        <f t="shared" si="464"/>
        <v>0.23280868736680535</v>
      </c>
      <c r="X877" s="50">
        <f t="shared" si="465"/>
        <v>0</v>
      </c>
      <c r="Y877" s="50"/>
      <c r="Z877" s="50"/>
      <c r="AA877" s="50"/>
      <c r="AB877" s="50"/>
      <c r="AC877" s="50"/>
      <c r="AD877" s="50">
        <f t="shared" si="466"/>
        <v>0</v>
      </c>
      <c r="AE877" s="50">
        <f t="shared" si="467"/>
        <v>0</v>
      </c>
      <c r="AF877" s="50">
        <f t="shared" si="468"/>
        <v>0</v>
      </c>
      <c r="AG877" s="50">
        <f t="shared" si="460"/>
        <v>0</v>
      </c>
      <c r="AI877" s="50">
        <f t="shared" si="469"/>
        <v>0</v>
      </c>
      <c r="AJ877" s="50">
        <f t="shared" si="470"/>
        <v>0</v>
      </c>
      <c r="AK877" s="50">
        <f t="shared" si="471"/>
        <v>0</v>
      </c>
      <c r="AL877" s="50">
        <f t="shared" si="472"/>
        <v>0.23138651432754898</v>
      </c>
      <c r="AR877" s="50">
        <f t="shared" si="473"/>
        <v>0</v>
      </c>
      <c r="AS877" s="50">
        <f t="shared" si="474"/>
        <v>0</v>
      </c>
      <c r="AT877" s="50">
        <f t="shared" si="475"/>
        <v>0</v>
      </c>
      <c r="AV877" s="49">
        <f t="shared" si="476"/>
        <v>0</v>
      </c>
      <c r="AW877" s="49">
        <f t="shared" si="477"/>
        <v>0</v>
      </c>
      <c r="AX877" s="49">
        <f t="shared" si="478"/>
        <v>0</v>
      </c>
      <c r="AY877" s="49">
        <f t="shared" si="479"/>
        <v>1246.067031620257</v>
      </c>
      <c r="AZ877" s="49">
        <f t="shared" si="480"/>
        <v>0</v>
      </c>
      <c r="BA877" s="49">
        <f t="shared" si="481"/>
        <v>0</v>
      </c>
      <c r="BB877" s="49">
        <f t="shared" si="482"/>
        <v>0</v>
      </c>
      <c r="BC877" s="49">
        <f t="shared" si="483"/>
        <v>0</v>
      </c>
      <c r="BD877" s="49">
        <f t="shared" si="484"/>
        <v>0</v>
      </c>
      <c r="BE877" s="49">
        <f t="shared" si="485"/>
        <v>0</v>
      </c>
      <c r="BF877" s="49">
        <f t="shared" si="486"/>
        <v>0</v>
      </c>
      <c r="BG877" s="49">
        <f t="shared" si="487"/>
        <v>0</v>
      </c>
      <c r="BH877" s="73">
        <f t="shared" si="488"/>
        <v>1246.067031620257</v>
      </c>
      <c r="BI877" s="49">
        <f>VLOOKUP(A877,'1_12'!B:Q,16,0)</f>
        <v>5290.3</v>
      </c>
      <c r="BJ877" s="74">
        <f t="shared" si="489"/>
        <v>-4044.2329683797434</v>
      </c>
      <c r="BK877" s="50">
        <f t="shared" si="490"/>
        <v>1.1245038800735329E-3</v>
      </c>
    </row>
    <row r="878" spans="1:63" x14ac:dyDescent="0.3">
      <c r="A878" s="79" t="s">
        <v>2755</v>
      </c>
      <c r="B878" s="79" t="s">
        <v>1679</v>
      </c>
      <c r="C878" s="79">
        <f>VLOOKUP(B878,Площадь!D:E,2,0)</f>
        <v>34.4</v>
      </c>
      <c r="D878" s="97">
        <f>VLOOKUP(A878,'[1]3+паркинг2023'!$A:$E,5,0)</f>
        <v>45126</v>
      </c>
      <c r="K878">
        <f>31-K877</f>
        <v>13</v>
      </c>
      <c r="L878">
        <v>31</v>
      </c>
      <c r="M878">
        <v>30</v>
      </c>
      <c r="N878">
        <v>31</v>
      </c>
      <c r="O878">
        <v>30</v>
      </c>
      <c r="P878">
        <v>31</v>
      </c>
      <c r="Q878">
        <f t="shared" si="493"/>
        <v>166</v>
      </c>
      <c r="R878" s="113"/>
      <c r="S878" s="117">
        <f>VLOOKUP(B878,'Общие показания'!A:P,16,0)</f>
        <v>0.81719131263319422</v>
      </c>
      <c r="T878" s="50">
        <f t="shared" si="461"/>
        <v>0</v>
      </c>
      <c r="U878" s="50">
        <f t="shared" si="462"/>
        <v>0</v>
      </c>
      <c r="V878" s="50">
        <f t="shared" si="463"/>
        <v>0</v>
      </c>
      <c r="W878" s="50">
        <f t="shared" si="464"/>
        <v>0</v>
      </c>
      <c r="X878" s="50">
        <f t="shared" si="465"/>
        <v>0</v>
      </c>
      <c r="Y878" s="50"/>
      <c r="Z878" s="50"/>
      <c r="AA878" s="50"/>
      <c r="AB878" s="50"/>
      <c r="AC878" s="50"/>
      <c r="AD878" s="50">
        <f t="shared" si="466"/>
        <v>0.31361713547179787</v>
      </c>
      <c r="AE878" s="50">
        <f t="shared" si="467"/>
        <v>0.21915207976417095</v>
      </c>
      <c r="AF878" s="50">
        <f t="shared" si="468"/>
        <v>0.28442209739722535</v>
      </c>
      <c r="AG878" s="50">
        <f t="shared" si="460"/>
        <v>0</v>
      </c>
      <c r="AI878" s="50">
        <f t="shared" si="469"/>
        <v>0</v>
      </c>
      <c r="AJ878" s="50">
        <f t="shared" si="470"/>
        <v>0</v>
      </c>
      <c r="AK878" s="50">
        <f t="shared" si="471"/>
        <v>0</v>
      </c>
      <c r="AL878" s="50">
        <f t="shared" si="472"/>
        <v>0</v>
      </c>
      <c r="AR878" s="50">
        <f t="shared" si="473"/>
        <v>0.28535606008863906</v>
      </c>
      <c r="AS878" s="50">
        <f t="shared" si="474"/>
        <v>0.3068512473832597</v>
      </c>
      <c r="AT878" s="50">
        <f t="shared" si="475"/>
        <v>0.442093943034505</v>
      </c>
      <c r="AV878" s="49">
        <f t="shared" si="476"/>
        <v>0</v>
      </c>
      <c r="AW878" s="49">
        <f t="shared" si="477"/>
        <v>0</v>
      </c>
      <c r="AX878" s="49">
        <f t="shared" si="478"/>
        <v>0</v>
      </c>
      <c r="AY878" s="49">
        <f t="shared" si="479"/>
        <v>0</v>
      </c>
      <c r="AZ878" s="49">
        <f t="shared" si="480"/>
        <v>0</v>
      </c>
      <c r="BA878" s="49">
        <f t="shared" si="481"/>
        <v>0</v>
      </c>
      <c r="BB878" s="49">
        <f t="shared" si="482"/>
        <v>0</v>
      </c>
      <c r="BC878" s="49">
        <f t="shared" si="483"/>
        <v>0</v>
      </c>
      <c r="BD878" s="49">
        <f t="shared" si="484"/>
        <v>0</v>
      </c>
      <c r="BE878" s="49">
        <f t="shared" si="485"/>
        <v>1607.8596872346145</v>
      </c>
      <c r="BF878" s="49">
        <f t="shared" si="486"/>
        <v>1411.982291261477</v>
      </c>
      <c r="BG878" s="49">
        <f t="shared" si="487"/>
        <v>1950.2305982933199</v>
      </c>
      <c r="BH878" s="73">
        <f t="shared" si="488"/>
        <v>4970.072576789411</v>
      </c>
      <c r="BI878" s="49">
        <f>VLOOKUP(A878,'1_12'!B:Q,16,0)</f>
        <v>8006.9300000000012</v>
      </c>
      <c r="BJ878" s="74">
        <f t="shared" si="489"/>
        <v>-3036.8574232105902</v>
      </c>
      <c r="BK878" s="50">
        <f t="shared" si="490"/>
        <v>4.4852048525668561E-3</v>
      </c>
    </row>
    <row r="879" spans="1:63" x14ac:dyDescent="0.3">
      <c r="A879" s="79" t="s">
        <v>1756</v>
      </c>
      <c r="B879" s="79" t="s">
        <v>1757</v>
      </c>
      <c r="C879" s="79">
        <f>VLOOKUP(B879,Площадь!D:E,2,0)</f>
        <v>30.7</v>
      </c>
      <c r="D879" s="97"/>
      <c r="E879">
        <v>31</v>
      </c>
      <c r="F879">
        <v>28</v>
      </c>
      <c r="G879">
        <v>31</v>
      </c>
      <c r="H879">
        <v>30</v>
      </c>
      <c r="I879">
        <v>31</v>
      </c>
      <c r="J879">
        <v>30</v>
      </c>
      <c r="K879">
        <v>31</v>
      </c>
      <c r="L879">
        <v>31</v>
      </c>
      <c r="M879">
        <v>30</v>
      </c>
      <c r="N879">
        <v>31</v>
      </c>
      <c r="O879">
        <v>30</v>
      </c>
      <c r="P879">
        <v>31</v>
      </c>
      <c r="Q879">
        <f t="shared" ref="Q879:Q896" si="494">SUM(E879:P879)</f>
        <v>365</v>
      </c>
      <c r="R879" s="113">
        <f>VLOOKUP(B879,'Общие показания'!A:H,8,0)</f>
        <v>0.33700000000000002</v>
      </c>
      <c r="S879" s="117">
        <f>VLOOKUP(B879,'Общие показания'!A:P,16,0)</f>
        <v>0.91100000000000003</v>
      </c>
      <c r="T879" s="50">
        <f t="shared" si="461"/>
        <v>0</v>
      </c>
      <c r="U879" s="50">
        <f t="shared" si="462"/>
        <v>0</v>
      </c>
      <c r="V879" s="50">
        <f t="shared" si="463"/>
        <v>0</v>
      </c>
      <c r="W879" s="50">
        <f t="shared" si="464"/>
        <v>0.33700000000000002</v>
      </c>
      <c r="X879" s="50">
        <f t="shared" si="465"/>
        <v>0</v>
      </c>
      <c r="Y879" s="50"/>
      <c r="Z879" s="50"/>
      <c r="AA879" s="50"/>
      <c r="AB879" s="50"/>
      <c r="AC879" s="50"/>
      <c r="AD879" s="50">
        <f t="shared" si="466"/>
        <v>0.34961851159943741</v>
      </c>
      <c r="AE879" s="50">
        <f t="shared" si="467"/>
        <v>0.24430943107048653</v>
      </c>
      <c r="AF879" s="50">
        <f t="shared" si="468"/>
        <v>0.3170720573300761</v>
      </c>
      <c r="AG879" s="50">
        <f t="shared" si="460"/>
        <v>0</v>
      </c>
      <c r="AI879" s="50">
        <f t="shared" si="469"/>
        <v>0</v>
      </c>
      <c r="AJ879" s="50">
        <f t="shared" si="470"/>
        <v>0</v>
      </c>
      <c r="AK879" s="50">
        <f t="shared" si="471"/>
        <v>0</v>
      </c>
      <c r="AL879" s="50">
        <f t="shared" si="472"/>
        <v>0.2064990113330161</v>
      </c>
      <c r="AR879" s="50">
        <f t="shared" si="473"/>
        <v>0.25466369316050053</v>
      </c>
      <c r="AS879" s="50">
        <f t="shared" si="474"/>
        <v>0.27384689810075791</v>
      </c>
      <c r="AT879" s="50">
        <f t="shared" si="475"/>
        <v>0.39454314102207277</v>
      </c>
      <c r="AV879" s="49">
        <f t="shared" si="476"/>
        <v>0</v>
      </c>
      <c r="AW879" s="49">
        <f t="shared" si="477"/>
        <v>0</v>
      </c>
      <c r="AX879" s="49">
        <f t="shared" si="478"/>
        <v>0</v>
      </c>
      <c r="AY879" s="49">
        <f t="shared" si="479"/>
        <v>1458.9470060618953</v>
      </c>
      <c r="AZ879" s="49">
        <f t="shared" si="480"/>
        <v>0</v>
      </c>
      <c r="BA879" s="49">
        <f t="shared" si="481"/>
        <v>0</v>
      </c>
      <c r="BB879" s="49">
        <f t="shared" si="482"/>
        <v>0</v>
      </c>
      <c r="BC879" s="49">
        <f t="shared" si="483"/>
        <v>0</v>
      </c>
      <c r="BD879" s="49">
        <f t="shared" si="484"/>
        <v>0</v>
      </c>
      <c r="BE879" s="49">
        <f t="shared" si="485"/>
        <v>1622.1109791693868</v>
      </c>
      <c r="BF879" s="49">
        <f t="shared" si="486"/>
        <v>1390.9181237741218</v>
      </c>
      <c r="BG879" s="49">
        <f t="shared" si="487"/>
        <v>1910.2313738485743</v>
      </c>
      <c r="BH879" s="73">
        <f t="shared" si="488"/>
        <v>6382.207482853978</v>
      </c>
      <c r="BI879" s="49">
        <f>VLOOKUP(A879,'1_12'!B:Q,16,0)</f>
        <v>11867.039999999997</v>
      </c>
      <c r="BJ879" s="74">
        <f t="shared" si="489"/>
        <v>-5484.8325171460192</v>
      </c>
      <c r="BK879" s="50">
        <f t="shared" si="490"/>
        <v>6.4537262313147329E-3</v>
      </c>
    </row>
    <row r="880" spans="1:63" x14ac:dyDescent="0.3">
      <c r="A880" s="79" t="s">
        <v>1853</v>
      </c>
      <c r="B880" s="79" t="s">
        <v>1854</v>
      </c>
      <c r="C880" s="79">
        <f>VLOOKUP(B880,Площадь!D:E,2,0)</f>
        <v>34.299999999999997</v>
      </c>
      <c r="D880" s="97"/>
      <c r="E880">
        <v>31</v>
      </c>
      <c r="F880">
        <v>28</v>
      </c>
      <c r="G880">
        <v>31</v>
      </c>
      <c r="H880">
        <v>30</v>
      </c>
      <c r="I880">
        <v>31</v>
      </c>
      <c r="J880">
        <v>30</v>
      </c>
      <c r="K880">
        <v>31</v>
      </c>
      <c r="L880">
        <v>31</v>
      </c>
      <c r="M880">
        <v>30</v>
      </c>
      <c r="N880">
        <v>31</v>
      </c>
      <c r="O880">
        <v>30</v>
      </c>
      <c r="P880">
        <v>31</v>
      </c>
      <c r="Q880">
        <f t="shared" si="494"/>
        <v>365</v>
      </c>
      <c r="R880" s="113">
        <f>VLOOKUP(B880,'Общие показания'!A:H,8,0)</f>
        <v>0.23213191792678556</v>
      </c>
      <c r="S880" s="117">
        <f>VLOOKUP(B880,'Общие показания'!A:P,16,0)</f>
        <v>1.0368680820732141</v>
      </c>
      <c r="T880" s="50">
        <f t="shared" si="461"/>
        <v>0</v>
      </c>
      <c r="U880" s="50">
        <f t="shared" si="462"/>
        <v>0</v>
      </c>
      <c r="V880" s="50">
        <f t="shared" si="463"/>
        <v>0</v>
      </c>
      <c r="W880" s="50">
        <f t="shared" si="464"/>
        <v>0.23213191792678556</v>
      </c>
      <c r="X880" s="50">
        <f t="shared" si="465"/>
        <v>0</v>
      </c>
      <c r="Y880" s="50"/>
      <c r="Z880" s="50"/>
      <c r="AA880" s="50"/>
      <c r="AB880" s="50"/>
      <c r="AC880" s="50"/>
      <c r="AD880" s="50">
        <f t="shared" si="466"/>
        <v>0.39792346386322769</v>
      </c>
      <c r="AE880" s="50">
        <f t="shared" si="467"/>
        <v>0.27806438114868653</v>
      </c>
      <c r="AF880" s="50">
        <f t="shared" si="468"/>
        <v>0.36088023706129985</v>
      </c>
      <c r="AG880" s="50">
        <f t="shared" si="460"/>
        <v>0</v>
      </c>
      <c r="AI880" s="50">
        <f t="shared" si="469"/>
        <v>0</v>
      </c>
      <c r="AJ880" s="50">
        <f t="shared" si="470"/>
        <v>0</v>
      </c>
      <c r="AK880" s="50">
        <f t="shared" si="471"/>
        <v>0</v>
      </c>
      <c r="AL880" s="50">
        <f t="shared" si="472"/>
        <v>0.2307138791114805</v>
      </c>
      <c r="AR880" s="50">
        <f t="shared" si="473"/>
        <v>0.28452653665814881</v>
      </c>
      <c r="AS880" s="50">
        <f t="shared" si="474"/>
        <v>0.30595923794319202</v>
      </c>
      <c r="AT880" s="50">
        <f t="shared" si="475"/>
        <v>0.44080878622335817</v>
      </c>
      <c r="AV880" s="49">
        <f t="shared" si="476"/>
        <v>0</v>
      </c>
      <c r="AW880" s="49">
        <f t="shared" si="477"/>
        <v>0</v>
      </c>
      <c r="AX880" s="49">
        <f t="shared" si="478"/>
        <v>0</v>
      </c>
      <c r="AY880" s="49">
        <f t="shared" si="479"/>
        <v>1242.44474373764</v>
      </c>
      <c r="AZ880" s="49">
        <f t="shared" si="480"/>
        <v>0</v>
      </c>
      <c r="BA880" s="49">
        <f t="shared" si="481"/>
        <v>0</v>
      </c>
      <c r="BB880" s="49">
        <f t="shared" si="482"/>
        <v>0</v>
      </c>
      <c r="BC880" s="49">
        <f t="shared" si="483"/>
        <v>0</v>
      </c>
      <c r="BD880" s="49">
        <f t="shared" si="484"/>
        <v>0</v>
      </c>
      <c r="BE880" s="49">
        <f t="shared" si="485"/>
        <v>1831.9414833995622</v>
      </c>
      <c r="BF880" s="49">
        <f t="shared" si="486"/>
        <v>1567.7296421454753</v>
      </c>
      <c r="BG880" s="49">
        <f t="shared" si="487"/>
        <v>2152.0219465444047</v>
      </c>
      <c r="BH880" s="73">
        <f t="shared" si="488"/>
        <v>6794.1378158270818</v>
      </c>
      <c r="BI880" s="49">
        <f>VLOOKUP(A880,'1_12'!B:Q,16,0)</f>
        <v>13258.62</v>
      </c>
      <c r="BJ880" s="74">
        <f t="shared" si="489"/>
        <v>-6464.482184172919</v>
      </c>
      <c r="BK880" s="50">
        <f t="shared" si="490"/>
        <v>6.1491944604863437E-3</v>
      </c>
    </row>
    <row r="881" spans="1:63" x14ac:dyDescent="0.3">
      <c r="A881" s="79" t="s">
        <v>978</v>
      </c>
      <c r="B881" s="79" t="s">
        <v>979</v>
      </c>
      <c r="C881" s="79">
        <f>VLOOKUP(B881,Площадь!D:E,2,0)</f>
        <v>75.7</v>
      </c>
      <c r="D881" s="97"/>
      <c r="E881">
        <v>31</v>
      </c>
      <c r="F881">
        <v>28</v>
      </c>
      <c r="G881">
        <v>31</v>
      </c>
      <c r="H881">
        <v>30</v>
      </c>
      <c r="I881">
        <v>31</v>
      </c>
      <c r="J881">
        <v>30</v>
      </c>
      <c r="K881">
        <v>31</v>
      </c>
      <c r="L881">
        <v>31</v>
      </c>
      <c r="M881">
        <v>30</v>
      </c>
      <c r="N881">
        <v>31</v>
      </c>
      <c r="O881">
        <v>30</v>
      </c>
      <c r="P881">
        <v>31</v>
      </c>
      <c r="Q881">
        <f t="shared" si="494"/>
        <v>365</v>
      </c>
      <c r="R881" s="113">
        <f>VLOOKUP(B881,'Общие показания'!A:H,8,0)</f>
        <v>0.51231446609497577</v>
      </c>
      <c r="S881" s="117">
        <f>VLOOKUP(B881,'Общие показания'!A:P,16,0)</f>
        <v>1.6856855339050245</v>
      </c>
      <c r="T881" s="50">
        <f t="shared" si="461"/>
        <v>0</v>
      </c>
      <c r="U881" s="50">
        <f t="shared" si="462"/>
        <v>0</v>
      </c>
      <c r="V881" s="50">
        <f t="shared" si="463"/>
        <v>0</v>
      </c>
      <c r="W881" s="50">
        <f t="shared" si="464"/>
        <v>0.51231446609497577</v>
      </c>
      <c r="X881" s="50">
        <f t="shared" si="465"/>
        <v>0</v>
      </c>
      <c r="Y881" s="50"/>
      <c r="Z881" s="50"/>
      <c r="AA881" s="50"/>
      <c r="AB881" s="50"/>
      <c r="AC881" s="50"/>
      <c r="AD881" s="50">
        <f t="shared" si="466"/>
        <v>0.64692301579426748</v>
      </c>
      <c r="AE881" s="50">
        <f t="shared" si="467"/>
        <v>0.45206243002424346</v>
      </c>
      <c r="AF881" s="50">
        <f t="shared" si="468"/>
        <v>0.58670008808651353</v>
      </c>
      <c r="AG881" s="50">
        <f t="shared" si="460"/>
        <v>0</v>
      </c>
      <c r="AI881" s="50">
        <f t="shared" si="469"/>
        <v>0</v>
      </c>
      <c r="AJ881" s="50">
        <f t="shared" si="470"/>
        <v>0</v>
      </c>
      <c r="AK881" s="50">
        <f t="shared" si="471"/>
        <v>0</v>
      </c>
      <c r="AL881" s="50">
        <f t="shared" si="472"/>
        <v>0.50918485856382145</v>
      </c>
      <c r="AR881" s="50">
        <f t="shared" si="473"/>
        <v>0.62794923688110404</v>
      </c>
      <c r="AS881" s="50">
        <f t="shared" si="474"/>
        <v>0.67525114613118487</v>
      </c>
      <c r="AT881" s="50">
        <f t="shared" si="475"/>
        <v>0.97286370603814032</v>
      </c>
      <c r="AV881" s="49">
        <f t="shared" si="476"/>
        <v>0</v>
      </c>
      <c r="AW881" s="49">
        <f t="shared" si="477"/>
        <v>0</v>
      </c>
      <c r="AX881" s="49">
        <f t="shared" si="478"/>
        <v>0</v>
      </c>
      <c r="AY881" s="49">
        <f t="shared" si="479"/>
        <v>2742.071927141089</v>
      </c>
      <c r="AZ881" s="49">
        <f t="shared" si="480"/>
        <v>0</v>
      </c>
      <c r="BA881" s="49">
        <f t="shared" si="481"/>
        <v>0</v>
      </c>
      <c r="BB881" s="49">
        <f t="shared" si="482"/>
        <v>0</v>
      </c>
      <c r="BC881" s="49">
        <f t="shared" si="483"/>
        <v>0</v>
      </c>
      <c r="BD881" s="49">
        <f t="shared" si="484"/>
        <v>0</v>
      </c>
      <c r="BE881" s="49">
        <f t="shared" si="485"/>
        <v>3422.2160801916602</v>
      </c>
      <c r="BF881" s="49">
        <f t="shared" si="486"/>
        <v>3026.1154712885855</v>
      </c>
      <c r="BG881" s="49">
        <f t="shared" si="487"/>
        <v>4186.4306663964562</v>
      </c>
      <c r="BH881" s="73">
        <f t="shared" si="488"/>
        <v>13376.83414501779</v>
      </c>
      <c r="BI881" s="49">
        <f>VLOOKUP(A881,'1_12'!B:Q,16,0)</f>
        <v>29261.699999999997</v>
      </c>
      <c r="BJ881" s="74">
        <f t="shared" si="489"/>
        <v>-15884.865854982207</v>
      </c>
      <c r="BK881" s="50">
        <f t="shared" si="490"/>
        <v>5.4857430070610414E-3</v>
      </c>
    </row>
    <row r="882" spans="1:63" x14ac:dyDescent="0.3">
      <c r="A882" s="79" t="s">
        <v>1762</v>
      </c>
      <c r="B882" s="79" t="s">
        <v>1763</v>
      </c>
      <c r="C882" s="79">
        <f>VLOOKUP(B882,Площадь!D:E,2,0)</f>
        <v>81.8</v>
      </c>
      <c r="D882" s="97"/>
      <c r="E882">
        <v>31</v>
      </c>
      <c r="F882">
        <v>28</v>
      </c>
      <c r="G882">
        <v>31</v>
      </c>
      <c r="H882">
        <v>30</v>
      </c>
      <c r="I882">
        <v>31</v>
      </c>
      <c r="J882">
        <v>30</v>
      </c>
      <c r="K882">
        <v>31</v>
      </c>
      <c r="L882">
        <v>31</v>
      </c>
      <c r="M882">
        <v>30</v>
      </c>
      <c r="N882">
        <v>31</v>
      </c>
      <c r="O882">
        <v>30</v>
      </c>
      <c r="P882">
        <v>31</v>
      </c>
      <c r="Q882">
        <f t="shared" si="494"/>
        <v>365</v>
      </c>
      <c r="R882" s="113">
        <f>VLOOKUP(B882,'Общие показания'!A:H,8,0)</f>
        <v>0</v>
      </c>
      <c r="S882" s="117">
        <f>VLOOKUP(B882,'Общие показания'!A:P,16,0)</f>
        <v>3.298</v>
      </c>
      <c r="T882" s="50">
        <f t="shared" si="461"/>
        <v>0</v>
      </c>
      <c r="U882" s="50">
        <f t="shared" si="462"/>
        <v>0</v>
      </c>
      <c r="V882" s="50">
        <f t="shared" si="463"/>
        <v>0</v>
      </c>
      <c r="W882" s="50">
        <f t="shared" si="464"/>
        <v>0</v>
      </c>
      <c r="X882" s="50">
        <f t="shared" si="465"/>
        <v>0</v>
      </c>
      <c r="Y882" s="50"/>
      <c r="Z882" s="50"/>
      <c r="AA882" s="50"/>
      <c r="AB882" s="50"/>
      <c r="AC882" s="50"/>
      <c r="AD882" s="50">
        <f t="shared" si="466"/>
        <v>1.2656880913885231</v>
      </c>
      <c r="AE882" s="50">
        <f t="shared" si="467"/>
        <v>0.88444841237153071</v>
      </c>
      <c r="AF882" s="50">
        <f t="shared" si="468"/>
        <v>1.1478634962399461</v>
      </c>
      <c r="AG882" s="50">
        <f t="shared" si="460"/>
        <v>0</v>
      </c>
      <c r="AI882" s="50">
        <f t="shared" si="469"/>
        <v>0</v>
      </c>
      <c r="AJ882" s="50">
        <f t="shared" si="470"/>
        <v>0</v>
      </c>
      <c r="AK882" s="50">
        <f t="shared" si="471"/>
        <v>0</v>
      </c>
      <c r="AL882" s="50">
        <f t="shared" si="472"/>
        <v>0.55021560674399728</v>
      </c>
      <c r="AR882" s="50">
        <f t="shared" si="473"/>
        <v>0.67855016614100794</v>
      </c>
      <c r="AS882" s="50">
        <f t="shared" si="474"/>
        <v>0.72966372197530938</v>
      </c>
      <c r="AT882" s="50">
        <f t="shared" si="475"/>
        <v>1.0512582715180963</v>
      </c>
      <c r="AV882" s="49">
        <f t="shared" si="476"/>
        <v>0</v>
      </c>
      <c r="AW882" s="49">
        <f t="shared" si="477"/>
        <v>0</v>
      </c>
      <c r="AX882" s="49">
        <f t="shared" si="478"/>
        <v>0</v>
      </c>
      <c r="AY882" s="49">
        <f t="shared" si="479"/>
        <v>1476.9767661193166</v>
      </c>
      <c r="AZ882" s="49">
        <f t="shared" si="480"/>
        <v>0</v>
      </c>
      <c r="BA882" s="49">
        <f t="shared" si="481"/>
        <v>0</v>
      </c>
      <c r="BB882" s="49">
        <f t="shared" si="482"/>
        <v>0</v>
      </c>
      <c r="BC882" s="49">
        <f t="shared" si="483"/>
        <v>0</v>
      </c>
      <c r="BD882" s="49">
        <f t="shared" si="484"/>
        <v>0</v>
      </c>
      <c r="BE882" s="49">
        <f t="shared" si="485"/>
        <v>5219.0354089819721</v>
      </c>
      <c r="BF882" s="49">
        <f t="shared" si="486"/>
        <v>4332.8580489552842</v>
      </c>
      <c r="BG882" s="49">
        <f t="shared" si="487"/>
        <v>5903.2345084989793</v>
      </c>
      <c r="BH882" s="73">
        <f t="shared" si="488"/>
        <v>16932.104732555552</v>
      </c>
      <c r="BI882" s="49">
        <f>VLOOKUP(A882,'1_12'!B:Q,16,0)</f>
        <v>31619.610000000004</v>
      </c>
      <c r="BJ882" s="74">
        <f t="shared" si="489"/>
        <v>-14687.505267444452</v>
      </c>
      <c r="BK882" s="50">
        <f t="shared" si="490"/>
        <v>6.4259247823740947E-3</v>
      </c>
    </row>
    <row r="883" spans="1:63" x14ac:dyDescent="0.3">
      <c r="A883" s="79" t="s">
        <v>933</v>
      </c>
      <c r="B883" s="79" t="s">
        <v>934</v>
      </c>
      <c r="C883" s="79">
        <f>VLOOKUP(B883,Площадь!D:E,2,0)</f>
        <v>34.4</v>
      </c>
      <c r="D883" s="97"/>
      <c r="E883">
        <v>31</v>
      </c>
      <c r="F883">
        <v>28</v>
      </c>
      <c r="G883">
        <v>31</v>
      </c>
      <c r="H883">
        <v>30</v>
      </c>
      <c r="I883">
        <v>31</v>
      </c>
      <c r="J883">
        <v>30</v>
      </c>
      <c r="K883">
        <v>31</v>
      </c>
      <c r="L883">
        <v>31</v>
      </c>
      <c r="M883">
        <v>30</v>
      </c>
      <c r="N883">
        <v>31</v>
      </c>
      <c r="O883">
        <v>30</v>
      </c>
      <c r="P883">
        <v>31</v>
      </c>
      <c r="Q883">
        <f t="shared" si="494"/>
        <v>365</v>
      </c>
      <c r="R883" s="113">
        <f>VLOOKUP(B883,'Общие показания'!A:H,8,0)</f>
        <v>0.23280868736680535</v>
      </c>
      <c r="S883" s="117">
        <f>VLOOKUP(B883,'Общие показания'!A:P,16,0)</f>
        <v>1.3261913126331946</v>
      </c>
      <c r="T883" s="50">
        <f t="shared" si="461"/>
        <v>0</v>
      </c>
      <c r="U883" s="50">
        <f t="shared" si="462"/>
        <v>0</v>
      </c>
      <c r="V883" s="50">
        <f t="shared" si="463"/>
        <v>0</v>
      </c>
      <c r="W883" s="50">
        <f t="shared" si="464"/>
        <v>0.23280868736680535</v>
      </c>
      <c r="X883" s="50">
        <f t="shared" si="465"/>
        <v>0</v>
      </c>
      <c r="Y883" s="50"/>
      <c r="Z883" s="50"/>
      <c r="AA883" s="50"/>
      <c r="AB883" s="50"/>
      <c r="AC883" s="50"/>
      <c r="AD883" s="50">
        <f t="shared" si="466"/>
        <v>0.5089583236212093</v>
      </c>
      <c r="AE883" s="50">
        <f t="shared" si="467"/>
        <v>0.35565427560926177</v>
      </c>
      <c r="AF883" s="50">
        <f t="shared" si="468"/>
        <v>0.4615787134027235</v>
      </c>
      <c r="AG883" s="50">
        <f t="shared" si="460"/>
        <v>0</v>
      </c>
      <c r="AI883" s="50">
        <f t="shared" si="469"/>
        <v>0</v>
      </c>
      <c r="AJ883" s="50">
        <f t="shared" si="470"/>
        <v>0</v>
      </c>
      <c r="AK883" s="50">
        <f t="shared" si="471"/>
        <v>0</v>
      </c>
      <c r="AL883" s="50">
        <f t="shared" si="472"/>
        <v>0.23138651432754898</v>
      </c>
      <c r="AR883" s="50">
        <f t="shared" si="473"/>
        <v>0.28535606008863906</v>
      </c>
      <c r="AS883" s="50">
        <f t="shared" si="474"/>
        <v>0.3068512473832597</v>
      </c>
      <c r="AT883" s="50">
        <f t="shared" si="475"/>
        <v>0.442093943034505</v>
      </c>
      <c r="AV883" s="49">
        <f t="shared" si="476"/>
        <v>0</v>
      </c>
      <c r="AW883" s="49">
        <f t="shared" si="477"/>
        <v>0</v>
      </c>
      <c r="AX883" s="49">
        <f t="shared" si="478"/>
        <v>0</v>
      </c>
      <c r="AY883" s="49">
        <f t="shared" si="479"/>
        <v>1246.067031620257</v>
      </c>
      <c r="AZ883" s="49">
        <f t="shared" si="480"/>
        <v>0</v>
      </c>
      <c r="BA883" s="49">
        <f t="shared" si="481"/>
        <v>0</v>
      </c>
      <c r="BB883" s="49">
        <f t="shared" si="482"/>
        <v>0</v>
      </c>
      <c r="BC883" s="49">
        <f t="shared" si="483"/>
        <v>0</v>
      </c>
      <c r="BD883" s="49">
        <f t="shared" si="484"/>
        <v>0</v>
      </c>
      <c r="BE883" s="49">
        <f t="shared" si="485"/>
        <v>2132.2257590553686</v>
      </c>
      <c r="BF883" s="49">
        <f t="shared" si="486"/>
        <v>1778.403325700205</v>
      </c>
      <c r="BG883" s="49">
        <f t="shared" si="487"/>
        <v>2425.7827320338388</v>
      </c>
      <c r="BH883" s="73">
        <f t="shared" si="488"/>
        <v>7582.4788484096698</v>
      </c>
      <c r="BI883" s="49">
        <f>VLOOKUP(A883,'1_12'!B:Q,16,0)</f>
        <v>13297.229999999998</v>
      </c>
      <c r="BJ883" s="74">
        <f t="shared" si="489"/>
        <v>-5714.7511515903279</v>
      </c>
      <c r="BK883" s="50">
        <f t="shared" si="490"/>
        <v>6.8427513682993045E-3</v>
      </c>
    </row>
    <row r="884" spans="1:63" x14ac:dyDescent="0.3">
      <c r="A884" s="79" t="s">
        <v>2637</v>
      </c>
      <c r="B884" s="79" t="s">
        <v>2638</v>
      </c>
      <c r="C884" s="79">
        <f>VLOOKUP(B884,Площадь!D:E,2,0)</f>
        <v>30.7</v>
      </c>
      <c r="D884" s="97"/>
      <c r="E884">
        <v>31</v>
      </c>
      <c r="F884">
        <v>28</v>
      </c>
      <c r="G884">
        <v>31</v>
      </c>
      <c r="H884">
        <v>30</v>
      </c>
      <c r="I884">
        <v>31</v>
      </c>
      <c r="J884">
        <v>30</v>
      </c>
      <c r="K884">
        <v>31</v>
      </c>
      <c r="L884">
        <v>31</v>
      </c>
      <c r="M884">
        <v>30</v>
      </c>
      <c r="N884">
        <v>31</v>
      </c>
      <c r="O884">
        <v>30</v>
      </c>
      <c r="P884">
        <v>31</v>
      </c>
      <c r="Q884">
        <f t="shared" si="494"/>
        <v>365</v>
      </c>
      <c r="R884" s="113">
        <f>VLOOKUP(B884,'Общие показания'!A:H,8,0)</f>
        <v>0.20776821808607338</v>
      </c>
      <c r="S884" s="117">
        <f>VLOOKUP(B884,'Общие показания'!A:P,16,0)</f>
        <v>0</v>
      </c>
      <c r="T884" s="50">
        <f t="shared" si="461"/>
        <v>0</v>
      </c>
      <c r="U884" s="50">
        <f t="shared" si="462"/>
        <v>0</v>
      </c>
      <c r="V884" s="50">
        <f t="shared" si="463"/>
        <v>0</v>
      </c>
      <c r="W884" s="50">
        <f t="shared" si="464"/>
        <v>0.20776821808607338</v>
      </c>
      <c r="X884" s="50">
        <f t="shared" si="465"/>
        <v>0</v>
      </c>
      <c r="Y884" s="50"/>
      <c r="Z884" s="50"/>
      <c r="AA884" s="50"/>
      <c r="AB884" s="50"/>
      <c r="AC884" s="50"/>
      <c r="AD884" s="50">
        <f t="shared" si="466"/>
        <v>0</v>
      </c>
      <c r="AE884" s="50">
        <f t="shared" si="467"/>
        <v>0</v>
      </c>
      <c r="AF884" s="50">
        <f t="shared" si="468"/>
        <v>0</v>
      </c>
      <c r="AG884" s="50">
        <f t="shared" si="460"/>
        <v>0</v>
      </c>
      <c r="AI884" s="50">
        <f t="shared" si="469"/>
        <v>0</v>
      </c>
      <c r="AJ884" s="50">
        <f t="shared" si="470"/>
        <v>0</v>
      </c>
      <c r="AK884" s="50">
        <f t="shared" si="471"/>
        <v>0</v>
      </c>
      <c r="AL884" s="50">
        <f t="shared" si="472"/>
        <v>0.2064990113330161</v>
      </c>
      <c r="AR884" s="50">
        <f t="shared" si="473"/>
        <v>0.25466369316050053</v>
      </c>
      <c r="AS884" s="50">
        <f t="shared" si="474"/>
        <v>0.27384689810075791</v>
      </c>
      <c r="AT884" s="50">
        <f t="shared" si="475"/>
        <v>0.39454314102207277</v>
      </c>
      <c r="AV884" s="49">
        <f t="shared" si="476"/>
        <v>0</v>
      </c>
      <c r="AW884" s="49">
        <f t="shared" si="477"/>
        <v>0</v>
      </c>
      <c r="AX884" s="49">
        <f t="shared" si="478"/>
        <v>0</v>
      </c>
      <c r="AY884" s="49">
        <f t="shared" si="479"/>
        <v>1112.042379963427</v>
      </c>
      <c r="AZ884" s="49">
        <f t="shared" si="480"/>
        <v>0</v>
      </c>
      <c r="BA884" s="49">
        <f t="shared" si="481"/>
        <v>0</v>
      </c>
      <c r="BB884" s="49">
        <f t="shared" si="482"/>
        <v>0</v>
      </c>
      <c r="BC884" s="49">
        <f t="shared" si="483"/>
        <v>0</v>
      </c>
      <c r="BD884" s="49">
        <f t="shared" si="484"/>
        <v>0</v>
      </c>
      <c r="BE884" s="49">
        <f t="shared" si="485"/>
        <v>683.60903137232117</v>
      </c>
      <c r="BF884" s="49">
        <f t="shared" si="486"/>
        <v>735.10365938575057</v>
      </c>
      <c r="BG884" s="49">
        <f t="shared" si="487"/>
        <v>1059.0958260340112</v>
      </c>
      <c r="BH884" s="73">
        <f t="shared" si="488"/>
        <v>3589.8508967555099</v>
      </c>
      <c r="BI884" s="49">
        <f>VLOOKUP(A884,'1_12'!B:Q,16,0)</f>
        <v>11867.039999999997</v>
      </c>
      <c r="BJ884" s="74">
        <f t="shared" si="489"/>
        <v>-8277.1891032444873</v>
      </c>
      <c r="BK884" s="50">
        <f t="shared" si="490"/>
        <v>3.6300786148274174E-3</v>
      </c>
    </row>
    <row r="885" spans="1:63" x14ac:dyDescent="0.3">
      <c r="A885" s="79" t="s">
        <v>2502</v>
      </c>
      <c r="B885" s="79" t="s">
        <v>2503</v>
      </c>
      <c r="C885" s="79">
        <f>VLOOKUP(B885,Площадь!D:E,2,0)</f>
        <v>34.299999999999997</v>
      </c>
      <c r="D885" s="97"/>
      <c r="E885">
        <v>31</v>
      </c>
      <c r="F885">
        <v>28</v>
      </c>
      <c r="G885">
        <v>31</v>
      </c>
      <c r="H885">
        <v>30</v>
      </c>
      <c r="I885">
        <v>31</v>
      </c>
      <c r="J885">
        <v>30</v>
      </c>
      <c r="K885">
        <v>31</v>
      </c>
      <c r="L885">
        <v>31</v>
      </c>
      <c r="M885">
        <v>30</v>
      </c>
      <c r="N885">
        <v>31</v>
      </c>
      <c r="O885">
        <v>30</v>
      </c>
      <c r="P885">
        <v>31</v>
      </c>
      <c r="Q885">
        <f t="shared" si="494"/>
        <v>365</v>
      </c>
      <c r="R885" s="113">
        <f>VLOOKUP(B885,'Общие показания'!A:H,8,0)</f>
        <v>0.23213191792678556</v>
      </c>
      <c r="S885" s="117">
        <f>VLOOKUP(B885,'Общие показания'!A:P,16,0)</f>
        <v>0</v>
      </c>
      <c r="T885" s="50">
        <f t="shared" si="461"/>
        <v>0</v>
      </c>
      <c r="U885" s="50">
        <f t="shared" si="462"/>
        <v>0</v>
      </c>
      <c r="V885" s="50">
        <f t="shared" si="463"/>
        <v>0</v>
      </c>
      <c r="W885" s="50">
        <f t="shared" si="464"/>
        <v>0.23213191792678556</v>
      </c>
      <c r="X885" s="50">
        <f t="shared" si="465"/>
        <v>0</v>
      </c>
      <c r="Y885" s="50"/>
      <c r="Z885" s="50"/>
      <c r="AA885" s="50"/>
      <c r="AB885" s="50"/>
      <c r="AC885" s="50"/>
      <c r="AD885" s="50">
        <f t="shared" si="466"/>
        <v>0</v>
      </c>
      <c r="AE885" s="50">
        <f t="shared" si="467"/>
        <v>0</v>
      </c>
      <c r="AF885" s="50">
        <f t="shared" si="468"/>
        <v>0</v>
      </c>
      <c r="AG885" s="50">
        <f t="shared" si="460"/>
        <v>0</v>
      </c>
      <c r="AI885" s="50">
        <f t="shared" si="469"/>
        <v>0</v>
      </c>
      <c r="AJ885" s="50">
        <f t="shared" si="470"/>
        <v>0</v>
      </c>
      <c r="AK885" s="50">
        <f t="shared" si="471"/>
        <v>0</v>
      </c>
      <c r="AL885" s="50">
        <f t="shared" si="472"/>
        <v>0.2307138791114805</v>
      </c>
      <c r="AR885" s="50">
        <f t="shared" si="473"/>
        <v>0.28452653665814881</v>
      </c>
      <c r="AS885" s="50">
        <f t="shared" si="474"/>
        <v>0.30595923794319202</v>
      </c>
      <c r="AT885" s="50">
        <f t="shared" si="475"/>
        <v>0.44080878622335817</v>
      </c>
      <c r="AV885" s="49">
        <f t="shared" si="476"/>
        <v>0</v>
      </c>
      <c r="AW885" s="49">
        <f t="shared" si="477"/>
        <v>0</v>
      </c>
      <c r="AX885" s="49">
        <f t="shared" si="478"/>
        <v>0</v>
      </c>
      <c r="AY885" s="49">
        <f t="shared" si="479"/>
        <v>1242.44474373764</v>
      </c>
      <c r="AZ885" s="49">
        <f t="shared" si="480"/>
        <v>0</v>
      </c>
      <c r="BA885" s="49">
        <f t="shared" si="481"/>
        <v>0</v>
      </c>
      <c r="BB885" s="49">
        <f t="shared" si="482"/>
        <v>0</v>
      </c>
      <c r="BC885" s="49">
        <f t="shared" si="483"/>
        <v>0</v>
      </c>
      <c r="BD885" s="49">
        <f t="shared" si="484"/>
        <v>0</v>
      </c>
      <c r="BE885" s="49">
        <f t="shared" si="485"/>
        <v>763.77165394366841</v>
      </c>
      <c r="BF885" s="49">
        <f t="shared" si="486"/>
        <v>821.30473996518697</v>
      </c>
      <c r="BG885" s="49">
        <f t="shared" si="487"/>
        <v>1183.2894733865337</v>
      </c>
      <c r="BH885" s="73">
        <f t="shared" si="488"/>
        <v>4010.8106110330291</v>
      </c>
      <c r="BI885" s="49">
        <f>VLOOKUP(A885,'1_12'!B:Q,16,0)</f>
        <v>13258.62</v>
      </c>
      <c r="BJ885" s="74">
        <f t="shared" si="489"/>
        <v>-9247.8093889669726</v>
      </c>
      <c r="BK885" s="50">
        <f t="shared" si="490"/>
        <v>3.6300786148274178E-3</v>
      </c>
    </row>
    <row r="886" spans="1:63" x14ac:dyDescent="0.3">
      <c r="A886" s="79" t="s">
        <v>1058</v>
      </c>
      <c r="B886" s="79" t="s">
        <v>1059</v>
      </c>
      <c r="C886" s="79">
        <f>VLOOKUP(B886,Площадь!D:E,2,0)</f>
        <v>75.7</v>
      </c>
      <c r="D886" s="97"/>
      <c r="E886">
        <v>31</v>
      </c>
      <c r="F886">
        <v>28</v>
      </c>
      <c r="G886">
        <v>31</v>
      </c>
      <c r="H886">
        <v>30</v>
      </c>
      <c r="I886">
        <v>31</v>
      </c>
      <c r="J886">
        <v>30</v>
      </c>
      <c r="K886">
        <v>31</v>
      </c>
      <c r="L886">
        <v>31</v>
      </c>
      <c r="M886">
        <v>30</v>
      </c>
      <c r="N886">
        <v>31</v>
      </c>
      <c r="O886">
        <v>30</v>
      </c>
      <c r="P886">
        <v>31</v>
      </c>
      <c r="Q886">
        <f t="shared" si="494"/>
        <v>365</v>
      </c>
      <c r="R886" s="113">
        <f>VLOOKUP(B886,'Общие показания'!A:H,8,0)</f>
        <v>0.496</v>
      </c>
      <c r="S886" s="117">
        <f>VLOOKUP(B886,'Общие показания'!A:P,16,0)</f>
        <v>1.7760000000000034</v>
      </c>
      <c r="T886" s="50">
        <f t="shared" si="461"/>
        <v>0</v>
      </c>
      <c r="U886" s="50">
        <f t="shared" si="462"/>
        <v>0</v>
      </c>
      <c r="V886" s="50">
        <f t="shared" si="463"/>
        <v>0</v>
      </c>
      <c r="W886" s="50">
        <f t="shared" si="464"/>
        <v>0.496</v>
      </c>
      <c r="X886" s="50">
        <f t="shared" si="465"/>
        <v>0</v>
      </c>
      <c r="Y886" s="50"/>
      <c r="Z886" s="50"/>
      <c r="AA886" s="50"/>
      <c r="AB886" s="50"/>
      <c r="AC886" s="50"/>
      <c r="AD886" s="50">
        <f t="shared" si="466"/>
        <v>0.68158339912250487</v>
      </c>
      <c r="AE886" s="50">
        <f t="shared" si="467"/>
        <v>0.47628271084652563</v>
      </c>
      <c r="AF886" s="50">
        <f t="shared" si="468"/>
        <v>0.61813389003097274</v>
      </c>
      <c r="AG886" s="50">
        <f t="shared" si="460"/>
        <v>0</v>
      </c>
      <c r="AI886" s="50">
        <f t="shared" si="469"/>
        <v>0</v>
      </c>
      <c r="AJ886" s="50">
        <f t="shared" si="470"/>
        <v>0</v>
      </c>
      <c r="AK886" s="50">
        <f t="shared" si="471"/>
        <v>0</v>
      </c>
      <c r="AL886" s="50">
        <f t="shared" si="472"/>
        <v>0.50918485856382145</v>
      </c>
      <c r="AR886" s="50">
        <f t="shared" si="473"/>
        <v>0.62794923688110404</v>
      </c>
      <c r="AS886" s="50">
        <f t="shared" si="474"/>
        <v>0.67525114613118487</v>
      </c>
      <c r="AT886" s="50">
        <f t="shared" si="475"/>
        <v>0.97286370603814032</v>
      </c>
      <c r="AV886" s="49">
        <f t="shared" si="476"/>
        <v>0</v>
      </c>
      <c r="AW886" s="49">
        <f t="shared" si="477"/>
        <v>0</v>
      </c>
      <c r="AX886" s="49">
        <f t="shared" si="478"/>
        <v>0</v>
      </c>
      <c r="AY886" s="49">
        <f t="shared" si="479"/>
        <v>2698.2780269343798</v>
      </c>
      <c r="AZ886" s="49">
        <f t="shared" si="480"/>
        <v>0</v>
      </c>
      <c r="BA886" s="49">
        <f t="shared" si="481"/>
        <v>0</v>
      </c>
      <c r="BB886" s="49">
        <f t="shared" si="482"/>
        <v>0</v>
      </c>
      <c r="BC886" s="49">
        <f t="shared" si="483"/>
        <v>0</v>
      </c>
      <c r="BD886" s="49">
        <f t="shared" si="484"/>
        <v>0</v>
      </c>
      <c r="BE886" s="49">
        <f t="shared" si="485"/>
        <v>3515.2570267826477</v>
      </c>
      <c r="BF886" s="49">
        <f t="shared" si="486"/>
        <v>3091.1314243166871</v>
      </c>
      <c r="BG886" s="49">
        <f t="shared" si="487"/>
        <v>4270.8103069840845</v>
      </c>
      <c r="BH886" s="73">
        <f t="shared" si="488"/>
        <v>13575.4767850178</v>
      </c>
      <c r="BI886" s="49">
        <f>VLOOKUP(A886,'1_12'!B:Q,16,0)</f>
        <v>29261.699999999997</v>
      </c>
      <c r="BJ886" s="74">
        <f t="shared" si="489"/>
        <v>-15686.223214982198</v>
      </c>
      <c r="BK886" s="50">
        <f t="shared" si="490"/>
        <v>5.5672049181134456E-3</v>
      </c>
    </row>
    <row r="887" spans="1:63" x14ac:dyDescent="0.3">
      <c r="A887" s="79" t="s">
        <v>1690</v>
      </c>
      <c r="B887" s="79" t="s">
        <v>339</v>
      </c>
      <c r="C887" s="79">
        <f>VLOOKUP(B887,Площадь!D:E,2,0)</f>
        <v>72.599999999999994</v>
      </c>
      <c r="D887" s="97"/>
      <c r="E887">
        <v>31</v>
      </c>
      <c r="F887">
        <v>28</v>
      </c>
      <c r="G887">
        <v>31</v>
      </c>
      <c r="H887">
        <v>30</v>
      </c>
      <c r="I887">
        <v>31</v>
      </c>
      <c r="J887">
        <v>30</v>
      </c>
      <c r="K887">
        <v>31</v>
      </c>
      <c r="L887">
        <v>31</v>
      </c>
      <c r="M887">
        <v>30</v>
      </c>
      <c r="N887">
        <v>31</v>
      </c>
      <c r="O887">
        <v>30</v>
      </c>
      <c r="P887">
        <v>31</v>
      </c>
      <c r="Q887">
        <f t="shared" si="494"/>
        <v>365</v>
      </c>
      <c r="R887" s="113">
        <f>VLOOKUP(B887,'Общие показания'!A:H,8,0)</f>
        <v>0.49133461345436241</v>
      </c>
      <c r="S887" s="117">
        <f>VLOOKUP(B887,'Общие показания'!A:P,16,0)</f>
        <v>2.3826653865456358</v>
      </c>
      <c r="T887" s="50">
        <f t="shared" si="461"/>
        <v>0</v>
      </c>
      <c r="U887" s="50">
        <f t="shared" si="462"/>
        <v>0</v>
      </c>
      <c r="V887" s="50">
        <f t="shared" si="463"/>
        <v>0</v>
      </c>
      <c r="W887" s="50">
        <f t="shared" si="464"/>
        <v>0.49133461345436247</v>
      </c>
      <c r="X887" s="50">
        <f t="shared" si="465"/>
        <v>0</v>
      </c>
      <c r="Y887" s="50"/>
      <c r="Z887" s="50"/>
      <c r="AA887" s="50"/>
      <c r="AB887" s="50"/>
      <c r="AC887" s="50"/>
      <c r="AD887" s="50">
        <f t="shared" si="466"/>
        <v>0.91440606595343943</v>
      </c>
      <c r="AE887" s="50">
        <f t="shared" si="467"/>
        <v>0.63897653679287059</v>
      </c>
      <c r="AF887" s="50">
        <f t="shared" si="468"/>
        <v>0.82928278379932563</v>
      </c>
      <c r="AG887" s="50">
        <f t="shared" si="460"/>
        <v>0</v>
      </c>
      <c r="AI887" s="50">
        <f t="shared" si="469"/>
        <v>0</v>
      </c>
      <c r="AJ887" s="50">
        <f t="shared" si="470"/>
        <v>0</v>
      </c>
      <c r="AK887" s="50">
        <f t="shared" si="471"/>
        <v>0</v>
      </c>
      <c r="AL887" s="50">
        <f t="shared" si="472"/>
        <v>0.48833316686569922</v>
      </c>
      <c r="AR887" s="50">
        <f t="shared" si="473"/>
        <v>0.60223401053590675</v>
      </c>
      <c r="AS887" s="50">
        <f t="shared" si="474"/>
        <v>0.64759885348908874</v>
      </c>
      <c r="AT887" s="50">
        <f t="shared" si="475"/>
        <v>0.93302384489258894</v>
      </c>
      <c r="AV887" s="49">
        <f t="shared" si="476"/>
        <v>0</v>
      </c>
      <c r="AW887" s="49">
        <f t="shared" si="477"/>
        <v>0</v>
      </c>
      <c r="AX887" s="49">
        <f t="shared" si="478"/>
        <v>0</v>
      </c>
      <c r="AY887" s="49">
        <f t="shared" si="479"/>
        <v>2629.781002779961</v>
      </c>
      <c r="AZ887" s="49">
        <f t="shared" si="480"/>
        <v>0</v>
      </c>
      <c r="BA887" s="49">
        <f t="shared" si="481"/>
        <v>0</v>
      </c>
      <c r="BB887" s="49">
        <f t="shared" si="482"/>
        <v>0</v>
      </c>
      <c r="BC887" s="49">
        <f t="shared" si="483"/>
        <v>0</v>
      </c>
      <c r="BD887" s="49">
        <f t="shared" si="484"/>
        <v>0</v>
      </c>
      <c r="BE887" s="49">
        <f t="shared" si="485"/>
        <v>4071.2079557249417</v>
      </c>
      <c r="BF887" s="49">
        <f t="shared" si="486"/>
        <v>3453.6315146572801</v>
      </c>
      <c r="BG887" s="49">
        <f t="shared" si="487"/>
        <v>4730.6654217954283</v>
      </c>
      <c r="BH887" s="73">
        <f t="shared" si="488"/>
        <v>14885.285894957611</v>
      </c>
      <c r="BI887" s="49">
        <f>VLOOKUP(A887,'1_12'!B:Q,16,0)</f>
        <v>28063.350000000006</v>
      </c>
      <c r="BJ887" s="74">
        <f t="shared" si="489"/>
        <v>-13178.064105042395</v>
      </c>
      <c r="BK887" s="50">
        <f t="shared" si="490"/>
        <v>6.3650021531029407E-3</v>
      </c>
    </row>
    <row r="888" spans="1:63" x14ac:dyDescent="0.3">
      <c r="A888" s="79" t="s">
        <v>1878</v>
      </c>
      <c r="B888" s="79" t="s">
        <v>1879</v>
      </c>
      <c r="C888" s="79">
        <f>VLOOKUP(B888,Площадь!D:E,2,0)</f>
        <v>81.8</v>
      </c>
      <c r="D888" s="97"/>
      <c r="E888">
        <v>31</v>
      </c>
      <c r="F888">
        <v>28</v>
      </c>
      <c r="G888">
        <v>31</v>
      </c>
      <c r="H888">
        <v>30</v>
      </c>
      <c r="I888">
        <v>31</v>
      </c>
      <c r="J888">
        <v>30</v>
      </c>
      <c r="K888">
        <v>31</v>
      </c>
      <c r="L888">
        <v>31</v>
      </c>
      <c r="M888">
        <v>30</v>
      </c>
      <c r="N888">
        <v>31</v>
      </c>
      <c r="O888">
        <v>30</v>
      </c>
      <c r="P888">
        <v>31</v>
      </c>
      <c r="Q888">
        <f t="shared" si="494"/>
        <v>365</v>
      </c>
      <c r="R888" s="113">
        <f>VLOOKUP(B888,'Общие показания'!A:H,8,0)</f>
        <v>0.38400000000000001</v>
      </c>
      <c r="S888" s="117">
        <f>VLOOKUP(B888,'Общие показания'!A:P,16,0)</f>
        <v>2.1149999999999984</v>
      </c>
      <c r="T888" s="50">
        <f t="shared" si="461"/>
        <v>0</v>
      </c>
      <c r="U888" s="50">
        <f t="shared" si="462"/>
        <v>0</v>
      </c>
      <c r="V888" s="50">
        <f t="shared" si="463"/>
        <v>0</v>
      </c>
      <c r="W888" s="50">
        <f t="shared" si="464"/>
        <v>0.38400000000000001</v>
      </c>
      <c r="X888" s="50">
        <f t="shared" si="465"/>
        <v>0</v>
      </c>
      <c r="Y888" s="50"/>
      <c r="Z888" s="50"/>
      <c r="AA888" s="50"/>
      <c r="AB888" s="50"/>
      <c r="AC888" s="50"/>
      <c r="AD888" s="50">
        <f t="shared" si="466"/>
        <v>0.81168293307662953</v>
      </c>
      <c r="AE888" s="50">
        <f t="shared" si="467"/>
        <v>0.56719478234256704</v>
      </c>
      <c r="AF888" s="50">
        <f t="shared" si="468"/>
        <v>0.73612228458080176</v>
      </c>
      <c r="AG888" s="50">
        <f t="shared" si="460"/>
        <v>0</v>
      </c>
      <c r="AI888" s="50">
        <f t="shared" si="469"/>
        <v>0</v>
      </c>
      <c r="AJ888" s="50">
        <f t="shared" si="470"/>
        <v>0</v>
      </c>
      <c r="AK888" s="50">
        <f t="shared" si="471"/>
        <v>0</v>
      </c>
      <c r="AL888" s="50">
        <f t="shared" si="472"/>
        <v>0.55021560674399728</v>
      </c>
      <c r="AR888" s="50">
        <f t="shared" si="473"/>
        <v>0.67855016614100794</v>
      </c>
      <c r="AS888" s="50">
        <f t="shared" si="474"/>
        <v>0.72966372197530938</v>
      </c>
      <c r="AT888" s="50">
        <f t="shared" si="475"/>
        <v>1.0512582715180963</v>
      </c>
      <c r="AV888" s="49">
        <f t="shared" si="476"/>
        <v>0</v>
      </c>
      <c r="AW888" s="49">
        <f t="shared" si="477"/>
        <v>0</v>
      </c>
      <c r="AX888" s="49">
        <f t="shared" si="478"/>
        <v>0</v>
      </c>
      <c r="AY888" s="49">
        <f t="shared" si="479"/>
        <v>2507.7710061193166</v>
      </c>
      <c r="AZ888" s="49">
        <f t="shared" si="480"/>
        <v>0</v>
      </c>
      <c r="BA888" s="49">
        <f t="shared" si="481"/>
        <v>0</v>
      </c>
      <c r="BB888" s="49">
        <f t="shared" si="482"/>
        <v>0</v>
      </c>
      <c r="BC888" s="49">
        <f t="shared" si="483"/>
        <v>0</v>
      </c>
      <c r="BD888" s="49">
        <f t="shared" si="484"/>
        <v>0</v>
      </c>
      <c r="BE888" s="49">
        <f t="shared" si="485"/>
        <v>4000.3221222158577</v>
      </c>
      <c r="BF888" s="49">
        <f t="shared" si="486"/>
        <v>3481.2350946507349</v>
      </c>
      <c r="BG888" s="49">
        <f t="shared" si="487"/>
        <v>4797.9728695696385</v>
      </c>
      <c r="BH888" s="73">
        <f t="shared" si="488"/>
        <v>14787.30109255555</v>
      </c>
      <c r="BI888" s="49">
        <f>VLOOKUP(A888,'1_12'!B:Q,16,0)</f>
        <v>31619.610000000004</v>
      </c>
      <c r="BJ888" s="74">
        <f t="shared" si="489"/>
        <v>-16832.308907444454</v>
      </c>
      <c r="BK888" s="50">
        <f t="shared" si="490"/>
        <v>5.6119476022599936E-3</v>
      </c>
    </row>
    <row r="889" spans="1:63" x14ac:dyDescent="0.3">
      <c r="A889" s="79" t="s">
        <v>1788</v>
      </c>
      <c r="B889" s="79" t="s">
        <v>1789</v>
      </c>
      <c r="C889" s="79">
        <f>VLOOKUP(B889,Площадь!D:E,2,0)</f>
        <v>34.4</v>
      </c>
      <c r="D889" s="97"/>
      <c r="E889">
        <v>31</v>
      </c>
      <c r="F889">
        <v>28</v>
      </c>
      <c r="G889">
        <v>31</v>
      </c>
      <c r="H889">
        <v>30</v>
      </c>
      <c r="I889">
        <v>31</v>
      </c>
      <c r="J889">
        <v>30</v>
      </c>
      <c r="K889">
        <v>31</v>
      </c>
      <c r="L889">
        <v>31</v>
      </c>
      <c r="M889">
        <v>30</v>
      </c>
      <c r="N889">
        <v>31</v>
      </c>
      <c r="O889">
        <v>30</v>
      </c>
      <c r="P889">
        <v>31</v>
      </c>
      <c r="Q889">
        <f t="shared" si="494"/>
        <v>365</v>
      </c>
      <c r="R889" s="113">
        <f>VLOOKUP(B889,'Общие показания'!A:H,8,0)</f>
        <v>0.23280868736680535</v>
      </c>
      <c r="S889" s="117">
        <f>VLOOKUP(B889,'Общие показания'!A:P,16,0)</f>
        <v>0.56619131263319389</v>
      </c>
      <c r="T889" s="50">
        <f t="shared" si="461"/>
        <v>0</v>
      </c>
      <c r="U889" s="50">
        <f t="shared" si="462"/>
        <v>0</v>
      </c>
      <c r="V889" s="50">
        <f t="shared" si="463"/>
        <v>0</v>
      </c>
      <c r="W889" s="50">
        <f t="shared" si="464"/>
        <v>0.23280868736680535</v>
      </c>
      <c r="X889" s="50">
        <f t="shared" si="465"/>
        <v>0</v>
      </c>
      <c r="Y889" s="50"/>
      <c r="Z889" s="50"/>
      <c r="AA889" s="50"/>
      <c r="AB889" s="50"/>
      <c r="AC889" s="50"/>
      <c r="AD889" s="50">
        <f t="shared" si="466"/>
        <v>0.21728975192464212</v>
      </c>
      <c r="AE889" s="50">
        <f t="shared" si="467"/>
        <v>0.15183960204881181</v>
      </c>
      <c r="AF889" s="50">
        <f t="shared" si="468"/>
        <v>0.19706195865973994</v>
      </c>
      <c r="AG889" s="50">
        <f t="shared" si="460"/>
        <v>0</v>
      </c>
      <c r="AI889" s="50">
        <f t="shared" si="469"/>
        <v>0</v>
      </c>
      <c r="AJ889" s="50">
        <f t="shared" si="470"/>
        <v>0</v>
      </c>
      <c r="AK889" s="50">
        <f t="shared" si="471"/>
        <v>0</v>
      </c>
      <c r="AL889" s="50">
        <f t="shared" si="472"/>
        <v>0.23138651432754898</v>
      </c>
      <c r="AR889" s="50">
        <f t="shared" si="473"/>
        <v>0.28535606008863906</v>
      </c>
      <c r="AS889" s="50">
        <f t="shared" si="474"/>
        <v>0.3068512473832597</v>
      </c>
      <c r="AT889" s="50">
        <f t="shared" si="475"/>
        <v>0.442093943034505</v>
      </c>
      <c r="AV889" s="49">
        <f t="shared" si="476"/>
        <v>0</v>
      </c>
      <c r="AW889" s="49">
        <f t="shared" si="477"/>
        <v>0</v>
      </c>
      <c r="AX889" s="49">
        <f t="shared" si="478"/>
        <v>0</v>
      </c>
      <c r="AY889" s="49">
        <f t="shared" si="479"/>
        <v>1246.067031620257</v>
      </c>
      <c r="AZ889" s="49">
        <f t="shared" si="480"/>
        <v>0</v>
      </c>
      <c r="BA889" s="49">
        <f t="shared" si="481"/>
        <v>0</v>
      </c>
      <c r="BB889" s="49">
        <f t="shared" si="482"/>
        <v>0</v>
      </c>
      <c r="BC889" s="49">
        <f t="shared" si="483"/>
        <v>0</v>
      </c>
      <c r="BD889" s="49">
        <f t="shared" si="484"/>
        <v>0</v>
      </c>
      <c r="BE889" s="49">
        <f t="shared" si="485"/>
        <v>1349.2823119359716</v>
      </c>
      <c r="BF889" s="49">
        <f t="shared" si="486"/>
        <v>1231.2913685814756</v>
      </c>
      <c r="BG889" s="49">
        <f t="shared" si="487"/>
        <v>1715.7245362719634</v>
      </c>
      <c r="BH889" s="73">
        <f t="shared" si="488"/>
        <v>5542.3652484096674</v>
      </c>
      <c r="BI889" s="49">
        <f>VLOOKUP(A889,'1_12'!B:Q,16,0)</f>
        <v>13297.229999999998</v>
      </c>
      <c r="BJ889" s="74">
        <f t="shared" si="489"/>
        <v>-7754.8647515903303</v>
      </c>
      <c r="BK889" s="50">
        <f t="shared" si="490"/>
        <v>5.0016660969814724E-3</v>
      </c>
    </row>
    <row r="890" spans="1:63" x14ac:dyDescent="0.3">
      <c r="A890" s="79" t="s">
        <v>1673</v>
      </c>
      <c r="B890" s="79" t="s">
        <v>1674</v>
      </c>
      <c r="C890" s="79">
        <f>VLOOKUP(B890,Площадь!D:E,2,0)</f>
        <v>30.7</v>
      </c>
      <c r="D890" s="97"/>
      <c r="E890">
        <v>31</v>
      </c>
      <c r="F890">
        <v>28</v>
      </c>
      <c r="G890">
        <v>31</v>
      </c>
      <c r="H890">
        <v>30</v>
      </c>
      <c r="I890">
        <v>31</v>
      </c>
      <c r="J890">
        <v>30</v>
      </c>
      <c r="K890">
        <v>31</v>
      </c>
      <c r="L890">
        <v>31</v>
      </c>
      <c r="M890">
        <v>30</v>
      </c>
      <c r="N890">
        <v>31</v>
      </c>
      <c r="O890">
        <v>30</v>
      </c>
      <c r="P890">
        <v>31</v>
      </c>
      <c r="Q890">
        <f t="shared" si="494"/>
        <v>365</v>
      </c>
      <c r="R890" s="113">
        <f>VLOOKUP(B890,'Общие показания'!A:H,8,0)</f>
        <v>0.20776821808607338</v>
      </c>
      <c r="S890" s="117">
        <f>VLOOKUP(B890,'Общие показания'!A:P,16,0)</f>
        <v>0.90223178191392606</v>
      </c>
      <c r="T890" s="50">
        <f t="shared" si="461"/>
        <v>0</v>
      </c>
      <c r="U890" s="50">
        <f t="shared" si="462"/>
        <v>0</v>
      </c>
      <c r="V890" s="50">
        <f t="shared" si="463"/>
        <v>0</v>
      </c>
      <c r="W890" s="50">
        <f t="shared" si="464"/>
        <v>0.20776821808607338</v>
      </c>
      <c r="X890" s="50">
        <f t="shared" si="465"/>
        <v>0</v>
      </c>
      <c r="Y890" s="50"/>
      <c r="Z890" s="50"/>
      <c r="AA890" s="50"/>
      <c r="AB890" s="50"/>
      <c r="AC890" s="50"/>
      <c r="AD890" s="50">
        <f t="shared" si="466"/>
        <v>0.34625349364484637</v>
      </c>
      <c r="AE890" s="50">
        <f t="shared" si="467"/>
        <v>0.24195799487717068</v>
      </c>
      <c r="AF890" s="50">
        <f t="shared" si="468"/>
        <v>0.31402029339190896</v>
      </c>
      <c r="AG890" s="50">
        <f t="shared" si="460"/>
        <v>0</v>
      </c>
      <c r="AI890" s="50">
        <f t="shared" si="469"/>
        <v>0</v>
      </c>
      <c r="AJ890" s="50">
        <f t="shared" si="470"/>
        <v>0</v>
      </c>
      <c r="AK890" s="50">
        <f t="shared" si="471"/>
        <v>0</v>
      </c>
      <c r="AL890" s="50">
        <f t="shared" si="472"/>
        <v>0.2064990113330161</v>
      </c>
      <c r="AR890" s="50">
        <f t="shared" si="473"/>
        <v>0.25466369316050053</v>
      </c>
      <c r="AS890" s="50">
        <f t="shared" si="474"/>
        <v>0.27384689810075791</v>
      </c>
      <c r="AT890" s="50">
        <f t="shared" si="475"/>
        <v>0.39454314102207277</v>
      </c>
      <c r="AV890" s="49">
        <f t="shared" si="476"/>
        <v>0</v>
      </c>
      <c r="AW890" s="49">
        <f t="shared" si="477"/>
        <v>0</v>
      </c>
      <c r="AX890" s="49">
        <f t="shared" si="478"/>
        <v>0</v>
      </c>
      <c r="AY890" s="49">
        <f t="shared" si="479"/>
        <v>1112.042379963427</v>
      </c>
      <c r="AZ890" s="49">
        <f t="shared" si="480"/>
        <v>0</v>
      </c>
      <c r="BA890" s="49">
        <f t="shared" si="481"/>
        <v>0</v>
      </c>
      <c r="BB890" s="49">
        <f t="shared" si="482"/>
        <v>0</v>
      </c>
      <c r="BC890" s="49">
        <f t="shared" si="483"/>
        <v>0</v>
      </c>
      <c r="BD890" s="49">
        <f t="shared" si="484"/>
        <v>0</v>
      </c>
      <c r="BE890" s="49">
        <f t="shared" si="485"/>
        <v>1613.0780595728011</v>
      </c>
      <c r="BF890" s="49">
        <f t="shared" si="486"/>
        <v>1384.6060225142326</v>
      </c>
      <c r="BG890" s="49">
        <f t="shared" si="487"/>
        <v>1902.0393408035161</v>
      </c>
      <c r="BH890" s="73">
        <f t="shared" si="488"/>
        <v>6011.7658028539772</v>
      </c>
      <c r="BI890" s="49">
        <f>VLOOKUP(A890,'1_12'!B:Q,16,0)</f>
        <v>11867.039999999997</v>
      </c>
      <c r="BJ890" s="74">
        <f t="shared" si="489"/>
        <v>-5855.27419714602</v>
      </c>
      <c r="BK890" s="50">
        <f t="shared" si="490"/>
        <v>6.0791333974385096E-3</v>
      </c>
    </row>
    <row r="891" spans="1:63" x14ac:dyDescent="0.3">
      <c r="A891" s="79" t="s">
        <v>1874</v>
      </c>
      <c r="B891" s="79" t="s">
        <v>1875</v>
      </c>
      <c r="C891" s="79">
        <f>VLOOKUP(B891,Площадь!D:E,2,0)</f>
        <v>34.299999999999997</v>
      </c>
      <c r="D891" s="97"/>
      <c r="E891">
        <v>31</v>
      </c>
      <c r="F891">
        <v>28</v>
      </c>
      <c r="G891">
        <v>31</v>
      </c>
      <c r="H891">
        <v>30</v>
      </c>
      <c r="I891">
        <v>31</v>
      </c>
      <c r="J891">
        <v>30</v>
      </c>
      <c r="K891">
        <v>31</v>
      </c>
      <c r="L891">
        <v>31</v>
      </c>
      <c r="M891">
        <v>30</v>
      </c>
      <c r="N891">
        <v>31</v>
      </c>
      <c r="O891">
        <v>30</v>
      </c>
      <c r="P891">
        <v>31</v>
      </c>
      <c r="Q891">
        <f t="shared" si="494"/>
        <v>365</v>
      </c>
      <c r="R891" s="113">
        <f>VLOOKUP(B891,'Общие показания'!A:H,8,0)</f>
        <v>0.23213191792678556</v>
      </c>
      <c r="S891" s="117">
        <f>VLOOKUP(B891,'Общие показания'!A:P,16,0)</f>
        <v>1.3128680820732139</v>
      </c>
      <c r="T891" s="50">
        <f t="shared" si="461"/>
        <v>0</v>
      </c>
      <c r="U891" s="50">
        <f t="shared" si="462"/>
        <v>0</v>
      </c>
      <c r="V891" s="50">
        <f t="shared" si="463"/>
        <v>0</v>
      </c>
      <c r="W891" s="50">
        <f t="shared" si="464"/>
        <v>0.23213191792678556</v>
      </c>
      <c r="X891" s="50">
        <f t="shared" si="465"/>
        <v>0</v>
      </c>
      <c r="Y891" s="50"/>
      <c r="Z891" s="50"/>
      <c r="AA891" s="50"/>
      <c r="AB891" s="50"/>
      <c r="AC891" s="50"/>
      <c r="AD891" s="50">
        <f t="shared" si="466"/>
        <v>0.50384520832145452</v>
      </c>
      <c r="AE891" s="50">
        <f t="shared" si="467"/>
        <v>0.35208128891537616</v>
      </c>
      <c r="AF891" s="50">
        <f t="shared" si="468"/>
        <v>0.4569415848363832</v>
      </c>
      <c r="AG891" s="50">
        <f t="shared" si="460"/>
        <v>0</v>
      </c>
      <c r="AI891" s="50">
        <f t="shared" si="469"/>
        <v>0</v>
      </c>
      <c r="AJ891" s="50">
        <f t="shared" si="470"/>
        <v>0</v>
      </c>
      <c r="AK891" s="50">
        <f t="shared" si="471"/>
        <v>0</v>
      </c>
      <c r="AL891" s="50">
        <f t="shared" si="472"/>
        <v>0.2307138791114805</v>
      </c>
      <c r="AR891" s="50">
        <f t="shared" si="473"/>
        <v>0.28452653665814881</v>
      </c>
      <c r="AS891" s="50">
        <f t="shared" si="474"/>
        <v>0.30595923794319202</v>
      </c>
      <c r="AT891" s="50">
        <f t="shared" si="475"/>
        <v>0.44080878622335817</v>
      </c>
      <c r="AV891" s="49">
        <f t="shared" si="476"/>
        <v>0</v>
      </c>
      <c r="AW891" s="49">
        <f t="shared" si="477"/>
        <v>0</v>
      </c>
      <c r="AX891" s="49">
        <f t="shared" si="478"/>
        <v>0</v>
      </c>
      <c r="AY891" s="49">
        <f t="shared" si="479"/>
        <v>1242.44474373764</v>
      </c>
      <c r="AZ891" s="49">
        <f t="shared" si="480"/>
        <v>0</v>
      </c>
      <c r="BA891" s="49">
        <f t="shared" si="481"/>
        <v>0</v>
      </c>
      <c r="BB891" s="49">
        <f t="shared" si="482"/>
        <v>0</v>
      </c>
      <c r="BC891" s="49">
        <f t="shared" si="483"/>
        <v>0</v>
      </c>
      <c r="BD891" s="49">
        <f t="shared" si="484"/>
        <v>0</v>
      </c>
      <c r="BE891" s="49">
        <f t="shared" si="485"/>
        <v>2116.2735773534478</v>
      </c>
      <c r="BF891" s="49">
        <f t="shared" si="486"/>
        <v>1766.4176686780661</v>
      </c>
      <c r="BG891" s="49">
        <f t="shared" si="487"/>
        <v>2409.8851860579275</v>
      </c>
      <c r="BH891" s="73">
        <f t="shared" si="488"/>
        <v>7535.0211758270816</v>
      </c>
      <c r="BI891" s="49">
        <f>VLOOKUP(A891,'1_12'!B:Q,16,0)</f>
        <v>13258.62</v>
      </c>
      <c r="BJ891" s="74">
        <f t="shared" si="489"/>
        <v>-5723.5988241729192</v>
      </c>
      <c r="BK891" s="50">
        <f t="shared" si="490"/>
        <v>6.8197483963464024E-3</v>
      </c>
    </row>
    <row r="892" spans="1:63" x14ac:dyDescent="0.3">
      <c r="A892" s="79" t="s">
        <v>1890</v>
      </c>
      <c r="B892" s="79" t="s">
        <v>1891</v>
      </c>
      <c r="C892" s="79">
        <f>VLOOKUP(B892,Площадь!D:E,2,0)</f>
        <v>75.7</v>
      </c>
      <c r="D892" s="97"/>
      <c r="E892">
        <v>31</v>
      </c>
      <c r="F892">
        <v>28</v>
      </c>
      <c r="G892">
        <v>31</v>
      </c>
      <c r="H892">
        <v>30</v>
      </c>
      <c r="I892">
        <v>31</v>
      </c>
      <c r="J892">
        <v>30</v>
      </c>
      <c r="K892">
        <v>31</v>
      </c>
      <c r="L892">
        <v>31</v>
      </c>
      <c r="M892">
        <v>30</v>
      </c>
      <c r="N892">
        <v>31</v>
      </c>
      <c r="O892">
        <v>30</v>
      </c>
      <c r="P892">
        <v>31</v>
      </c>
      <c r="Q892">
        <f t="shared" si="494"/>
        <v>365</v>
      </c>
      <c r="R892" s="113">
        <f>VLOOKUP(B892,'Общие показания'!A:H,8,0)</f>
        <v>0.51231446609497577</v>
      </c>
      <c r="S892" s="117">
        <f>VLOOKUP(B892,'Общие показания'!A:P,16,0)</f>
        <v>1.7296855339050246</v>
      </c>
      <c r="T892" s="50">
        <f t="shared" si="461"/>
        <v>0</v>
      </c>
      <c r="U892" s="50">
        <f t="shared" si="462"/>
        <v>0</v>
      </c>
      <c r="V892" s="50">
        <f t="shared" si="463"/>
        <v>0</v>
      </c>
      <c r="W892" s="50">
        <f t="shared" si="464"/>
        <v>0.51231446609497577</v>
      </c>
      <c r="X892" s="50">
        <f t="shared" si="465"/>
        <v>0</v>
      </c>
      <c r="Y892" s="50"/>
      <c r="Z892" s="50"/>
      <c r="AA892" s="50"/>
      <c r="AB892" s="50"/>
      <c r="AC892" s="50"/>
      <c r="AD892" s="50">
        <f t="shared" si="466"/>
        <v>0.66380909099775287</v>
      </c>
      <c r="AE892" s="50">
        <f t="shared" si="467"/>
        <v>0.46386222691458534</v>
      </c>
      <c r="AF892" s="50">
        <f t="shared" si="468"/>
        <v>0.60201421599268623</v>
      </c>
      <c r="AG892" s="50">
        <f t="shared" si="460"/>
        <v>0</v>
      </c>
      <c r="AI892" s="50">
        <f t="shared" si="469"/>
        <v>0</v>
      </c>
      <c r="AJ892" s="50">
        <f t="shared" si="470"/>
        <v>0</v>
      </c>
      <c r="AK892" s="50">
        <f t="shared" si="471"/>
        <v>0</v>
      </c>
      <c r="AL892" s="50">
        <f t="shared" si="472"/>
        <v>0.50918485856382145</v>
      </c>
      <c r="AR892" s="50">
        <f t="shared" si="473"/>
        <v>0.62794923688110404</v>
      </c>
      <c r="AS892" s="50">
        <f t="shared" si="474"/>
        <v>0.67525114613118487</v>
      </c>
      <c r="AT892" s="50">
        <f t="shared" si="475"/>
        <v>0.97286370603814032</v>
      </c>
      <c r="AV892" s="49">
        <f t="shared" si="476"/>
        <v>0</v>
      </c>
      <c r="AW892" s="49">
        <f t="shared" si="477"/>
        <v>0</v>
      </c>
      <c r="AX892" s="49">
        <f t="shared" si="478"/>
        <v>0</v>
      </c>
      <c r="AY892" s="49">
        <f t="shared" si="479"/>
        <v>2742.071927141089</v>
      </c>
      <c r="AZ892" s="49">
        <f t="shared" si="480"/>
        <v>0</v>
      </c>
      <c r="BA892" s="49">
        <f t="shared" si="481"/>
        <v>0</v>
      </c>
      <c r="BB892" s="49">
        <f t="shared" si="482"/>
        <v>0</v>
      </c>
      <c r="BC892" s="49">
        <f t="shared" si="483"/>
        <v>0</v>
      </c>
      <c r="BD892" s="49">
        <f t="shared" si="484"/>
        <v>0</v>
      </c>
      <c r="BE892" s="49">
        <f t="shared" si="485"/>
        <v>3467.5443850248885</v>
      </c>
      <c r="BF892" s="49">
        <f t="shared" si="486"/>
        <v>3057.790374069144</v>
      </c>
      <c r="BG892" s="49">
        <f t="shared" si="487"/>
        <v>4227.5392987826699</v>
      </c>
      <c r="BH892" s="73">
        <f t="shared" si="488"/>
        <v>13494.945985017792</v>
      </c>
      <c r="BI892" s="49">
        <f>VLOOKUP(A892,'1_12'!B:Q,16,0)</f>
        <v>29261.699999999997</v>
      </c>
      <c r="BJ892" s="74">
        <f t="shared" si="489"/>
        <v>-15766.754014982205</v>
      </c>
      <c r="BK892" s="50">
        <f t="shared" si="490"/>
        <v>5.5341798190381439E-3</v>
      </c>
    </row>
    <row r="893" spans="1:63" x14ac:dyDescent="0.3">
      <c r="A893" s="79" t="s">
        <v>1892</v>
      </c>
      <c r="B893" s="79" t="s">
        <v>1893</v>
      </c>
      <c r="C893" s="79">
        <f>VLOOKUP(B893,Площадь!D:E,2,0)</f>
        <v>81.8</v>
      </c>
      <c r="D893" s="97"/>
      <c r="E893">
        <v>31</v>
      </c>
      <c r="F893">
        <v>28</v>
      </c>
      <c r="G893">
        <v>31</v>
      </c>
      <c r="H893">
        <v>30</v>
      </c>
      <c r="I893">
        <v>2</v>
      </c>
      <c r="Q893">
        <f t="shared" si="494"/>
        <v>122</v>
      </c>
      <c r="R893" s="113">
        <f>VLOOKUP(B893,'Общие показания'!A:H,8,0)</f>
        <v>0.55359740193618245</v>
      </c>
      <c r="S893" s="117"/>
      <c r="T893" s="50">
        <f t="shared" si="461"/>
        <v>0</v>
      </c>
      <c r="U893" s="50">
        <f t="shared" si="462"/>
        <v>0</v>
      </c>
      <c r="V893" s="50">
        <f t="shared" si="463"/>
        <v>0</v>
      </c>
      <c r="W893" s="50">
        <f t="shared" si="464"/>
        <v>0.55359740193618245</v>
      </c>
      <c r="X893" s="50">
        <f t="shared" si="465"/>
        <v>0</v>
      </c>
      <c r="Y893" s="50"/>
      <c r="Z893" s="50"/>
      <c r="AA893" s="50"/>
      <c r="AB893" s="50"/>
      <c r="AC893" s="50"/>
      <c r="AD893" s="50">
        <f t="shared" si="466"/>
        <v>0</v>
      </c>
      <c r="AE893" s="50">
        <f t="shared" si="467"/>
        <v>0</v>
      </c>
      <c r="AF893" s="50">
        <f t="shared" si="468"/>
        <v>0</v>
      </c>
      <c r="AG893" s="50">
        <f t="shared" si="460"/>
        <v>0</v>
      </c>
      <c r="AI893" s="50">
        <f t="shared" si="469"/>
        <v>0</v>
      </c>
      <c r="AJ893" s="50">
        <f t="shared" si="470"/>
        <v>0</v>
      </c>
      <c r="AK893" s="50">
        <f t="shared" si="471"/>
        <v>0</v>
      </c>
      <c r="AL893" s="50">
        <f t="shared" si="472"/>
        <v>0.55021560674399728</v>
      </c>
      <c r="AR893" s="50">
        <f t="shared" si="473"/>
        <v>0</v>
      </c>
      <c r="AS893" s="50">
        <f t="shared" si="474"/>
        <v>0</v>
      </c>
      <c r="AT893" s="50">
        <f t="shared" si="475"/>
        <v>0</v>
      </c>
      <c r="AV893" s="49">
        <f t="shared" si="476"/>
        <v>0</v>
      </c>
      <c r="AW893" s="49">
        <f t="shared" si="477"/>
        <v>0</v>
      </c>
      <c r="AX893" s="49">
        <f t="shared" si="478"/>
        <v>0</v>
      </c>
      <c r="AY893" s="49">
        <f t="shared" si="479"/>
        <v>2963.0314879807279</v>
      </c>
      <c r="AZ893" s="49">
        <f t="shared" si="480"/>
        <v>0</v>
      </c>
      <c r="BA893" s="49">
        <f t="shared" si="481"/>
        <v>0</v>
      </c>
      <c r="BB893" s="49">
        <f t="shared" si="482"/>
        <v>0</v>
      </c>
      <c r="BC893" s="49">
        <f t="shared" si="483"/>
        <v>0</v>
      </c>
      <c r="BD893" s="49">
        <f t="shared" si="484"/>
        <v>0</v>
      </c>
      <c r="BE893" s="49">
        <f t="shared" si="485"/>
        <v>0</v>
      </c>
      <c r="BF893" s="49">
        <f t="shared" si="486"/>
        <v>0</v>
      </c>
      <c r="BG893" s="49">
        <f t="shared" si="487"/>
        <v>0</v>
      </c>
      <c r="BH893" s="73">
        <f t="shared" si="488"/>
        <v>2963.0314879807279</v>
      </c>
      <c r="BI893" s="49">
        <f>VLOOKUP(A893,'1_12'!B:Q,16,0)</f>
        <v>3739.95</v>
      </c>
      <c r="BJ893" s="74">
        <f t="shared" si="489"/>
        <v>-776.91851201927193</v>
      </c>
      <c r="BK893" s="50">
        <f t="shared" si="490"/>
        <v>1.1245038800735329E-3</v>
      </c>
    </row>
    <row r="894" spans="1:63" x14ac:dyDescent="0.3">
      <c r="A894" s="79" t="s">
        <v>2729</v>
      </c>
      <c r="B894" s="79" t="s">
        <v>1893</v>
      </c>
      <c r="C894" s="79">
        <f>VLOOKUP(B894,Площадь!D:E,2,0)</f>
        <v>81.8</v>
      </c>
      <c r="D894" s="97">
        <f>VLOOKUP(A894,'[1]3+паркинг2023'!$A:$E,5,0)</f>
        <v>45049</v>
      </c>
      <c r="I894">
        <f>31-I893</f>
        <v>29</v>
      </c>
      <c r="J894">
        <v>30</v>
      </c>
      <c r="K894">
        <v>31</v>
      </c>
      <c r="L894">
        <v>31</v>
      </c>
      <c r="M894">
        <v>30</v>
      </c>
      <c r="N894">
        <v>31</v>
      </c>
      <c r="O894">
        <v>30</v>
      </c>
      <c r="P894">
        <v>31</v>
      </c>
      <c r="Q894">
        <f t="shared" si="494"/>
        <v>243</v>
      </c>
      <c r="R894" s="113"/>
      <c r="S894" s="117">
        <f>VLOOKUP(B894,'Общие показания'!A:P,16,0)</f>
        <v>0</v>
      </c>
      <c r="T894" s="50">
        <f t="shared" si="461"/>
        <v>0</v>
      </c>
      <c r="U894" s="50">
        <f t="shared" si="462"/>
        <v>0</v>
      </c>
      <c r="V894" s="50">
        <f t="shared" si="463"/>
        <v>0</v>
      </c>
      <c r="W894" s="50">
        <f t="shared" si="464"/>
        <v>0</v>
      </c>
      <c r="X894" s="50">
        <f t="shared" si="465"/>
        <v>0</v>
      </c>
      <c r="Y894" s="50"/>
      <c r="Z894" s="50"/>
      <c r="AA894" s="50"/>
      <c r="AB894" s="50"/>
      <c r="AC894" s="50"/>
      <c r="AD894" s="50">
        <f t="shared" si="466"/>
        <v>0</v>
      </c>
      <c r="AE894" s="50">
        <f t="shared" si="467"/>
        <v>0</v>
      </c>
      <c r="AF894" s="50">
        <f t="shared" si="468"/>
        <v>0</v>
      </c>
      <c r="AG894" s="50">
        <f t="shared" si="460"/>
        <v>0</v>
      </c>
      <c r="AI894" s="50">
        <f t="shared" si="469"/>
        <v>0</v>
      </c>
      <c r="AJ894" s="50">
        <f t="shared" si="470"/>
        <v>0</v>
      </c>
      <c r="AK894" s="50">
        <f t="shared" si="471"/>
        <v>0</v>
      </c>
      <c r="AL894" s="50">
        <f t="shared" si="472"/>
        <v>0</v>
      </c>
      <c r="AR894" s="50">
        <f t="shared" si="473"/>
        <v>0.67855016614100794</v>
      </c>
      <c r="AS894" s="50">
        <f t="shared" si="474"/>
        <v>0.72966372197530938</v>
      </c>
      <c r="AT894" s="50">
        <f t="shared" si="475"/>
        <v>1.0512582715180963</v>
      </c>
      <c r="AV894" s="49">
        <f t="shared" si="476"/>
        <v>0</v>
      </c>
      <c r="AW894" s="49">
        <f t="shared" si="477"/>
        <v>0</v>
      </c>
      <c r="AX894" s="49">
        <f t="shared" si="478"/>
        <v>0</v>
      </c>
      <c r="AY894" s="49">
        <f t="shared" si="479"/>
        <v>0</v>
      </c>
      <c r="AZ894" s="49">
        <f t="shared" si="480"/>
        <v>0</v>
      </c>
      <c r="BA894" s="49">
        <f t="shared" si="481"/>
        <v>0</v>
      </c>
      <c r="BB894" s="49">
        <f t="shared" si="482"/>
        <v>0</v>
      </c>
      <c r="BC894" s="49">
        <f t="shared" si="483"/>
        <v>0</v>
      </c>
      <c r="BD894" s="49">
        <f t="shared" si="484"/>
        <v>0</v>
      </c>
      <c r="BE894" s="49">
        <f t="shared" si="485"/>
        <v>1821.4729239822761</v>
      </c>
      <c r="BF894" s="49">
        <f t="shared" si="486"/>
        <v>1958.6801087216415</v>
      </c>
      <c r="BG894" s="49">
        <f t="shared" si="487"/>
        <v>2821.9556537323169</v>
      </c>
      <c r="BH894" s="73">
        <f t="shared" si="488"/>
        <v>6602.1086864362351</v>
      </c>
      <c r="BI894" s="49">
        <f>VLOOKUP(A894,'1_12'!B:Q,16,0)</f>
        <v>27879.660000000003</v>
      </c>
      <c r="BJ894" s="74">
        <f t="shared" si="489"/>
        <v>-21277.551313563767</v>
      </c>
      <c r="BK894" s="50">
        <f t="shared" si="490"/>
        <v>2.5055747347538853E-3</v>
      </c>
    </row>
    <row r="895" spans="1:63" x14ac:dyDescent="0.3">
      <c r="A895" s="79" t="s">
        <v>1772</v>
      </c>
      <c r="B895" s="79" t="s">
        <v>1773</v>
      </c>
      <c r="C895" s="79">
        <f>VLOOKUP(B895,Площадь!D:E,2,0)</f>
        <v>34.4</v>
      </c>
      <c r="D895" s="97"/>
      <c r="E895">
        <v>31</v>
      </c>
      <c r="F895">
        <v>28</v>
      </c>
      <c r="G895">
        <v>31</v>
      </c>
      <c r="H895">
        <v>16</v>
      </c>
      <c r="Q895">
        <f t="shared" si="494"/>
        <v>106</v>
      </c>
      <c r="R895" s="113">
        <f>VLOOKUP(B895,'Общие показания'!A:H,8,0)</f>
        <v>0</v>
      </c>
      <c r="S895" s="117"/>
      <c r="T895" s="50">
        <f t="shared" si="461"/>
        <v>0</v>
      </c>
      <c r="U895" s="50">
        <f t="shared" si="462"/>
        <v>0</v>
      </c>
      <c r="V895" s="50">
        <f t="shared" si="463"/>
        <v>0</v>
      </c>
      <c r="W895" s="50">
        <f t="shared" si="464"/>
        <v>0</v>
      </c>
      <c r="X895" s="50">
        <f t="shared" si="465"/>
        <v>0</v>
      </c>
      <c r="Y895" s="50"/>
      <c r="Z895" s="50"/>
      <c r="AA895" s="50"/>
      <c r="AB895" s="50"/>
      <c r="AC895" s="50"/>
      <c r="AD895" s="50">
        <f t="shared" si="466"/>
        <v>0</v>
      </c>
      <c r="AE895" s="50">
        <f t="shared" si="467"/>
        <v>0</v>
      </c>
      <c r="AF895" s="50">
        <f t="shared" si="468"/>
        <v>0</v>
      </c>
      <c r="AG895" s="50">
        <f t="shared" si="460"/>
        <v>0</v>
      </c>
      <c r="AI895" s="50">
        <f t="shared" si="469"/>
        <v>0</v>
      </c>
      <c r="AJ895" s="50">
        <f t="shared" si="470"/>
        <v>0</v>
      </c>
      <c r="AK895" s="50">
        <f t="shared" si="471"/>
        <v>0</v>
      </c>
      <c r="AL895" s="50">
        <f t="shared" si="472"/>
        <v>0.12340614097469278</v>
      </c>
      <c r="AR895" s="50">
        <f t="shared" si="473"/>
        <v>0</v>
      </c>
      <c r="AS895" s="50">
        <f t="shared" si="474"/>
        <v>0</v>
      </c>
      <c r="AT895" s="50">
        <f t="shared" si="475"/>
        <v>0</v>
      </c>
      <c r="AV895" s="49">
        <f t="shared" si="476"/>
        <v>0</v>
      </c>
      <c r="AW895" s="49">
        <f t="shared" si="477"/>
        <v>0</v>
      </c>
      <c r="AX895" s="49">
        <f t="shared" si="478"/>
        <v>0</v>
      </c>
      <c r="AY895" s="49">
        <f t="shared" si="479"/>
        <v>331.26650858682632</v>
      </c>
      <c r="AZ895" s="49">
        <f t="shared" si="480"/>
        <v>0</v>
      </c>
      <c r="BA895" s="49">
        <f t="shared" si="481"/>
        <v>0</v>
      </c>
      <c r="BB895" s="49">
        <f t="shared" si="482"/>
        <v>0</v>
      </c>
      <c r="BC895" s="49">
        <f t="shared" si="483"/>
        <v>0</v>
      </c>
      <c r="BD895" s="49">
        <f t="shared" si="484"/>
        <v>0</v>
      </c>
      <c r="BE895" s="49">
        <f t="shared" si="485"/>
        <v>0</v>
      </c>
      <c r="BF895" s="49">
        <f t="shared" si="486"/>
        <v>0</v>
      </c>
      <c r="BG895" s="49">
        <f t="shared" si="487"/>
        <v>0</v>
      </c>
      <c r="BH895" s="73">
        <f t="shared" si="488"/>
        <v>331.26650858682632</v>
      </c>
      <c r="BI895" s="49">
        <f>VLOOKUP(A895,'1_12'!B:Q,16,0)</f>
        <v>787.98</v>
      </c>
      <c r="BJ895" s="74">
        <f t="shared" si="489"/>
        <v>-456.7134914131737</v>
      </c>
      <c r="BK895" s="50">
        <f t="shared" si="490"/>
        <v>2.9894898491931391E-4</v>
      </c>
    </row>
    <row r="896" spans="1:63" x14ac:dyDescent="0.3">
      <c r="A896" s="79" t="s">
        <v>2714</v>
      </c>
      <c r="B896" s="79" t="s">
        <v>1773</v>
      </c>
      <c r="C896" s="79">
        <f>VLOOKUP(B896,Площадь!D:E,2,0)</f>
        <v>34.4</v>
      </c>
      <c r="D896" s="97">
        <f>VLOOKUP(A896,'[1]3+паркинг2023'!$A:$E,5,0)</f>
        <v>45033</v>
      </c>
      <c r="H896">
        <f>30-H895</f>
        <v>14</v>
      </c>
      <c r="I896">
        <v>31</v>
      </c>
      <c r="J896">
        <v>30</v>
      </c>
      <c r="K896">
        <v>31</v>
      </c>
      <c r="L896">
        <v>31</v>
      </c>
      <c r="M896">
        <v>30</v>
      </c>
      <c r="N896">
        <v>31</v>
      </c>
      <c r="O896">
        <v>30</v>
      </c>
      <c r="P896">
        <v>31</v>
      </c>
      <c r="Q896">
        <f t="shared" si="494"/>
        <v>259</v>
      </c>
      <c r="R896" s="113"/>
      <c r="S896" s="117">
        <f>VLOOKUP(B896,'Общие показания'!A:P,16,0)</f>
        <v>0.80400000000000027</v>
      </c>
      <c r="T896" s="50">
        <f t="shared" si="461"/>
        <v>0</v>
      </c>
      <c r="U896" s="50">
        <f t="shared" si="462"/>
        <v>0</v>
      </c>
      <c r="V896" s="50">
        <f t="shared" si="463"/>
        <v>0</v>
      </c>
      <c r="W896" s="50">
        <f t="shared" si="464"/>
        <v>0</v>
      </c>
      <c r="X896" s="50">
        <f t="shared" si="465"/>
        <v>0</v>
      </c>
      <c r="Y896" s="50"/>
      <c r="Z896" s="50"/>
      <c r="AA896" s="50"/>
      <c r="AB896" s="50"/>
      <c r="AC896" s="50"/>
      <c r="AD896" s="50">
        <f t="shared" si="466"/>
        <v>0.30855464690005241</v>
      </c>
      <c r="AE896" s="50">
        <f t="shared" si="467"/>
        <v>0.21561447045079166</v>
      </c>
      <c r="AF896" s="50">
        <f t="shared" si="468"/>
        <v>0.27983088264915612</v>
      </c>
      <c r="AG896" s="50">
        <f t="shared" si="460"/>
        <v>0</v>
      </c>
      <c r="AI896" s="50">
        <f t="shared" si="469"/>
        <v>0</v>
      </c>
      <c r="AJ896" s="50">
        <f t="shared" si="470"/>
        <v>0</v>
      </c>
      <c r="AK896" s="50">
        <f t="shared" si="471"/>
        <v>0</v>
      </c>
      <c r="AL896" s="50">
        <f t="shared" si="472"/>
        <v>0.10798037335285618</v>
      </c>
      <c r="AR896" s="50">
        <f t="shared" si="473"/>
        <v>0.28535606008863906</v>
      </c>
      <c r="AS896" s="50">
        <f t="shared" si="474"/>
        <v>0.3068512473832597</v>
      </c>
      <c r="AT896" s="50">
        <f t="shared" si="475"/>
        <v>0.442093943034505</v>
      </c>
      <c r="AV896" s="49">
        <f t="shared" si="476"/>
        <v>0</v>
      </c>
      <c r="AW896" s="49">
        <f t="shared" si="477"/>
        <v>0</v>
      </c>
      <c r="AX896" s="49">
        <f t="shared" si="478"/>
        <v>0</v>
      </c>
      <c r="AY896" s="49">
        <f t="shared" si="479"/>
        <v>289.85819501347305</v>
      </c>
      <c r="AZ896" s="49">
        <f t="shared" si="480"/>
        <v>0</v>
      </c>
      <c r="BA896" s="49">
        <f t="shared" si="481"/>
        <v>0</v>
      </c>
      <c r="BB896" s="49">
        <f t="shared" si="482"/>
        <v>0</v>
      </c>
      <c r="BC896" s="49">
        <f t="shared" si="483"/>
        <v>0</v>
      </c>
      <c r="BD896" s="49">
        <f t="shared" si="484"/>
        <v>0</v>
      </c>
      <c r="BE896" s="49">
        <f t="shared" si="485"/>
        <v>1594.2701454121641</v>
      </c>
      <c r="BF896" s="49">
        <f t="shared" si="486"/>
        <v>1402.4860743250142</v>
      </c>
      <c r="BG896" s="49">
        <f t="shared" si="487"/>
        <v>1937.9061250721927</v>
      </c>
      <c r="BH896" s="73">
        <f t="shared" si="488"/>
        <v>5224.5205398228436</v>
      </c>
      <c r="BI896" s="49">
        <f>VLOOKUP(A896,'1_12'!B:Q,16,0)</f>
        <v>12509.25</v>
      </c>
      <c r="BJ896" s="74">
        <f t="shared" si="489"/>
        <v>-7284.7294601771564</v>
      </c>
      <c r="BK896" s="50">
        <f t="shared" si="490"/>
        <v>4.714829515162936E-3</v>
      </c>
    </row>
    <row r="897" spans="1:63" x14ac:dyDescent="0.3">
      <c r="A897" s="79" t="s">
        <v>1800</v>
      </c>
      <c r="B897" s="79" t="s">
        <v>1801</v>
      </c>
      <c r="C897" s="79">
        <f>VLOOKUP(B897,Площадь!D:E,2,0)</f>
        <v>30.7</v>
      </c>
      <c r="D897" s="97"/>
      <c r="E897">
        <v>31</v>
      </c>
      <c r="F897">
        <v>28</v>
      </c>
      <c r="G897">
        <v>31</v>
      </c>
      <c r="H897">
        <v>30</v>
      </c>
      <c r="I897">
        <v>31</v>
      </c>
      <c r="J897">
        <v>30</v>
      </c>
      <c r="K897">
        <v>31</v>
      </c>
      <c r="L897">
        <v>31</v>
      </c>
      <c r="M897">
        <v>30</v>
      </c>
      <c r="N897">
        <v>31</v>
      </c>
      <c r="O897">
        <v>30</v>
      </c>
      <c r="P897">
        <v>31</v>
      </c>
      <c r="Q897">
        <f t="shared" ref="Q897:Q901" si="495">SUM(E897:P897)</f>
        <v>365</v>
      </c>
      <c r="R897" s="113">
        <f>VLOOKUP(B897,'Общие показания'!A:H,8,0)</f>
        <v>0</v>
      </c>
      <c r="S897" s="117">
        <f>VLOOKUP(B897,'Общие показания'!A:P,16,0)</f>
        <v>1.0190000000000001</v>
      </c>
      <c r="T897" s="50">
        <f t="shared" si="461"/>
        <v>0</v>
      </c>
      <c r="U897" s="50">
        <f t="shared" si="462"/>
        <v>0</v>
      </c>
      <c r="V897" s="50">
        <f t="shared" si="463"/>
        <v>0</v>
      </c>
      <c r="W897" s="50">
        <f t="shared" si="464"/>
        <v>0</v>
      </c>
      <c r="X897" s="50">
        <f t="shared" si="465"/>
        <v>0</v>
      </c>
      <c r="Y897" s="50"/>
      <c r="Z897" s="50"/>
      <c r="AA897" s="50"/>
      <c r="AB897" s="50"/>
      <c r="AC897" s="50"/>
      <c r="AD897" s="50">
        <f t="shared" si="466"/>
        <v>0.39106615073526535</v>
      </c>
      <c r="AE897" s="50">
        <f t="shared" si="467"/>
        <v>0.27327256889223467</v>
      </c>
      <c r="AF897" s="50">
        <f t="shared" si="468"/>
        <v>0.35466128037250005</v>
      </c>
      <c r="AG897" s="50">
        <f t="shared" si="460"/>
        <v>0</v>
      </c>
      <c r="AI897" s="50">
        <f t="shared" si="469"/>
        <v>0</v>
      </c>
      <c r="AJ897" s="50">
        <f t="shared" si="470"/>
        <v>0</v>
      </c>
      <c r="AK897" s="50">
        <f t="shared" si="471"/>
        <v>0</v>
      </c>
      <c r="AL897" s="50">
        <f t="shared" si="472"/>
        <v>0.2064990113330161</v>
      </c>
      <c r="AR897" s="50">
        <f t="shared" si="473"/>
        <v>0.25466369316050053</v>
      </c>
      <c r="AS897" s="50">
        <f t="shared" si="474"/>
        <v>0.27384689810075791</v>
      </c>
      <c r="AT897" s="50">
        <f t="shared" si="475"/>
        <v>0.39454314102207277</v>
      </c>
      <c r="AV897" s="49">
        <f t="shared" si="476"/>
        <v>0</v>
      </c>
      <c r="AW897" s="49">
        <f t="shared" si="477"/>
        <v>0</v>
      </c>
      <c r="AX897" s="49">
        <f t="shared" si="478"/>
        <v>0</v>
      </c>
      <c r="AY897" s="49">
        <f t="shared" si="479"/>
        <v>554.31768606189507</v>
      </c>
      <c r="AZ897" s="49">
        <f t="shared" si="480"/>
        <v>0</v>
      </c>
      <c r="BA897" s="49">
        <f t="shared" si="481"/>
        <v>0</v>
      </c>
      <c r="BB897" s="49">
        <f t="shared" si="482"/>
        <v>0</v>
      </c>
      <c r="BC897" s="49">
        <f t="shared" si="483"/>
        <v>0</v>
      </c>
      <c r="BD897" s="49">
        <f t="shared" si="484"/>
        <v>0</v>
      </c>
      <c r="BE897" s="49">
        <f t="shared" si="485"/>
        <v>1733.3713637600383</v>
      </c>
      <c r="BF897" s="49">
        <f t="shared" si="486"/>
        <v>1468.6656124173098</v>
      </c>
      <c r="BG897" s="49">
        <f t="shared" si="487"/>
        <v>2011.1343806147354</v>
      </c>
      <c r="BH897" s="73">
        <f t="shared" si="488"/>
        <v>5767.4890428539784</v>
      </c>
      <c r="BI897" s="49">
        <f>VLOOKUP(A897,'1_12'!B:Q,16,0)</f>
        <v>11867.039999999997</v>
      </c>
      <c r="BJ897" s="74">
        <f t="shared" si="489"/>
        <v>-6099.5509571460188</v>
      </c>
      <c r="BK897" s="50">
        <f t="shared" si="490"/>
        <v>5.8321192823462204E-3</v>
      </c>
    </row>
    <row r="898" spans="1:63" x14ac:dyDescent="0.3">
      <c r="A898" s="79" t="s">
        <v>1807</v>
      </c>
      <c r="B898" s="79" t="s">
        <v>1808</v>
      </c>
      <c r="C898" s="79">
        <f>VLOOKUP(B898,Площадь!D:E,2,0)</f>
        <v>34.299999999999997</v>
      </c>
      <c r="D898" s="97"/>
      <c r="E898">
        <v>31</v>
      </c>
      <c r="F898">
        <v>28</v>
      </c>
      <c r="G898">
        <v>31</v>
      </c>
      <c r="H898">
        <v>30</v>
      </c>
      <c r="I898">
        <v>31</v>
      </c>
      <c r="J898">
        <v>30</v>
      </c>
      <c r="K898">
        <v>31</v>
      </c>
      <c r="L898">
        <v>31</v>
      </c>
      <c r="M898">
        <v>30</v>
      </c>
      <c r="N898">
        <v>31</v>
      </c>
      <c r="O898">
        <v>30</v>
      </c>
      <c r="P898">
        <v>31</v>
      </c>
      <c r="Q898">
        <f t="shared" si="495"/>
        <v>365</v>
      </c>
      <c r="R898" s="113">
        <f>VLOOKUP(B898,'Общие показания'!A:H,8,0)</f>
        <v>0.52</v>
      </c>
      <c r="S898" s="117">
        <f>VLOOKUP(B898,'Общие показания'!A:P,16,0)</f>
        <v>0.4610000000000003</v>
      </c>
      <c r="T898" s="50">
        <f t="shared" si="461"/>
        <v>0</v>
      </c>
      <c r="U898" s="50">
        <f t="shared" si="462"/>
        <v>0</v>
      </c>
      <c r="V898" s="50">
        <f t="shared" si="463"/>
        <v>0</v>
      </c>
      <c r="W898" s="50">
        <f t="shared" si="464"/>
        <v>0.52</v>
      </c>
      <c r="X898" s="50">
        <f t="shared" si="465"/>
        <v>0</v>
      </c>
      <c r="Y898" s="50"/>
      <c r="Z898" s="50"/>
      <c r="AA898" s="50"/>
      <c r="AB898" s="50"/>
      <c r="AC898" s="50"/>
      <c r="AD898" s="50">
        <f t="shared" si="466"/>
        <v>0.17692001520015449</v>
      </c>
      <c r="AE898" s="50">
        <f t="shared" si="467"/>
        <v>0.12362969014653606</v>
      </c>
      <c r="AF898" s="50">
        <f t="shared" si="468"/>
        <v>0.16045029465330973</v>
      </c>
      <c r="AG898" s="50">
        <f t="shared" si="460"/>
        <v>0</v>
      </c>
      <c r="AI898" s="50">
        <f t="shared" si="469"/>
        <v>0</v>
      </c>
      <c r="AJ898" s="50">
        <f t="shared" si="470"/>
        <v>0</v>
      </c>
      <c r="AK898" s="50">
        <f t="shared" si="471"/>
        <v>0</v>
      </c>
      <c r="AL898" s="50">
        <f t="shared" si="472"/>
        <v>0.2307138791114805</v>
      </c>
      <c r="AR898" s="50">
        <f t="shared" si="473"/>
        <v>0.28452653665814881</v>
      </c>
      <c r="AS898" s="50">
        <f t="shared" si="474"/>
        <v>0.30595923794319202</v>
      </c>
      <c r="AT898" s="50">
        <f t="shared" si="475"/>
        <v>0.44080878622335817</v>
      </c>
      <c r="AV898" s="49">
        <f t="shared" si="476"/>
        <v>0</v>
      </c>
      <c r="AW898" s="49">
        <f t="shared" si="477"/>
        <v>0</v>
      </c>
      <c r="AX898" s="49">
        <f t="shared" si="478"/>
        <v>0</v>
      </c>
      <c r="AY898" s="49">
        <f t="shared" si="479"/>
        <v>2015.1863085316938</v>
      </c>
      <c r="AZ898" s="49">
        <f t="shared" si="480"/>
        <v>0</v>
      </c>
      <c r="BA898" s="49">
        <f t="shared" si="481"/>
        <v>0</v>
      </c>
      <c r="BB898" s="49">
        <f t="shared" si="482"/>
        <v>0</v>
      </c>
      <c r="BC898" s="49">
        <f t="shared" si="483"/>
        <v>0</v>
      </c>
      <c r="BD898" s="49">
        <f t="shared" si="484"/>
        <v>0</v>
      </c>
      <c r="BE898" s="49">
        <f t="shared" si="485"/>
        <v>1238.6886659463551</v>
      </c>
      <c r="BF898" s="49">
        <f t="shared" si="486"/>
        <v>1153.1713350069426</v>
      </c>
      <c r="BG898" s="49">
        <f t="shared" si="487"/>
        <v>1613.9958263420924</v>
      </c>
      <c r="BH898" s="73">
        <f t="shared" si="488"/>
        <v>6021.0421358270833</v>
      </c>
      <c r="BI898" s="49">
        <f>VLOOKUP(A898,'1_12'!B:Q,16,0)</f>
        <v>13258.62</v>
      </c>
      <c r="BJ898" s="74">
        <f t="shared" si="489"/>
        <v>-7237.5778641729175</v>
      </c>
      <c r="BK898" s="50">
        <f t="shared" si="490"/>
        <v>5.4494860056758503E-3</v>
      </c>
    </row>
    <row r="899" spans="1:63" x14ac:dyDescent="0.3">
      <c r="A899" s="79" t="s">
        <v>2532</v>
      </c>
      <c r="B899" s="79" t="s">
        <v>2533</v>
      </c>
      <c r="C899" s="79">
        <f>VLOOKUP(B899,Площадь!D:E,2,0)</f>
        <v>75.7</v>
      </c>
      <c r="D899" s="97"/>
      <c r="E899">
        <v>31</v>
      </c>
      <c r="F899">
        <v>28</v>
      </c>
      <c r="G899">
        <v>31</v>
      </c>
      <c r="H899">
        <v>30</v>
      </c>
      <c r="I899">
        <v>31</v>
      </c>
      <c r="J899">
        <v>30</v>
      </c>
      <c r="K899">
        <v>31</v>
      </c>
      <c r="L899">
        <v>31</v>
      </c>
      <c r="M899">
        <v>30</v>
      </c>
      <c r="N899">
        <v>31</v>
      </c>
      <c r="O899">
        <v>30</v>
      </c>
      <c r="P899">
        <v>31</v>
      </c>
      <c r="Q899">
        <f t="shared" si="495"/>
        <v>365</v>
      </c>
      <c r="R899" s="113">
        <f>VLOOKUP(B899,'Общие показания'!A:H,8,0)</f>
        <v>0.51231446609497577</v>
      </c>
      <c r="S899" s="117">
        <f>VLOOKUP(B899,'Общие показания'!A:P,16,0)</f>
        <v>3.0676855339050242</v>
      </c>
      <c r="T899" s="50">
        <f t="shared" si="461"/>
        <v>0</v>
      </c>
      <c r="U899" s="50">
        <f t="shared" si="462"/>
        <v>0</v>
      </c>
      <c r="V899" s="50">
        <f t="shared" si="463"/>
        <v>0</v>
      </c>
      <c r="W899" s="50">
        <f t="shared" si="464"/>
        <v>0.51231446609497577</v>
      </c>
      <c r="X899" s="50">
        <f t="shared" si="465"/>
        <v>0</v>
      </c>
      <c r="Y899" s="50"/>
      <c r="Z899" s="50"/>
      <c r="AA899" s="50"/>
      <c r="AB899" s="50"/>
      <c r="AC899" s="50"/>
      <c r="AD899" s="50">
        <f t="shared" si="466"/>
        <v>1.1772992869582877</v>
      </c>
      <c r="AE899" s="50">
        <f t="shared" si="467"/>
        <v>0.82268332326179805</v>
      </c>
      <c r="AF899" s="50">
        <f t="shared" si="468"/>
        <v>1.0677029236849382</v>
      </c>
      <c r="AG899" s="50">
        <f t="shared" ref="AG899:AG962" si="496">S899-AD899-AE899-AF899</f>
        <v>0</v>
      </c>
      <c r="AI899" s="50">
        <f t="shared" si="469"/>
        <v>0</v>
      </c>
      <c r="AJ899" s="50">
        <f t="shared" si="470"/>
        <v>0</v>
      </c>
      <c r="AK899" s="50">
        <f t="shared" si="471"/>
        <v>0</v>
      </c>
      <c r="AL899" s="50">
        <f t="shared" si="472"/>
        <v>0.50918485856382145</v>
      </c>
      <c r="AR899" s="50">
        <f t="shared" si="473"/>
        <v>0.62794923688110404</v>
      </c>
      <c r="AS899" s="50">
        <f t="shared" si="474"/>
        <v>0.67525114613118487</v>
      </c>
      <c r="AT899" s="50">
        <f t="shared" si="475"/>
        <v>0.97286370603814032</v>
      </c>
      <c r="AV899" s="49">
        <f t="shared" si="476"/>
        <v>0</v>
      </c>
      <c r="AW899" s="49">
        <f t="shared" si="477"/>
        <v>0</v>
      </c>
      <c r="AX899" s="49">
        <f t="shared" si="478"/>
        <v>0</v>
      </c>
      <c r="AY899" s="49">
        <f t="shared" si="479"/>
        <v>2742.071927141089</v>
      </c>
      <c r="AZ899" s="49">
        <f t="shared" si="480"/>
        <v>0</v>
      </c>
      <c r="BA899" s="49">
        <f t="shared" si="481"/>
        <v>0</v>
      </c>
      <c r="BB899" s="49">
        <f t="shared" si="482"/>
        <v>0</v>
      </c>
      <c r="BC899" s="49">
        <f t="shared" si="483"/>
        <v>0</v>
      </c>
      <c r="BD899" s="49">
        <f t="shared" si="484"/>
        <v>0</v>
      </c>
      <c r="BE899" s="49">
        <f t="shared" si="485"/>
        <v>4845.9369274535093</v>
      </c>
      <c r="BF899" s="49">
        <f t="shared" si="486"/>
        <v>4020.9953722597479</v>
      </c>
      <c r="BG899" s="49">
        <f t="shared" si="487"/>
        <v>5477.6154381634433</v>
      </c>
      <c r="BH899" s="73">
        <f t="shared" si="488"/>
        <v>17086.619665017788</v>
      </c>
      <c r="BI899" s="49">
        <f>VLOOKUP(A899,'1_12'!B:Q,16,0)</f>
        <v>29261.699999999997</v>
      </c>
      <c r="BJ899" s="74">
        <f t="shared" si="489"/>
        <v>-12175.080334982209</v>
      </c>
      <c r="BK899" s="50">
        <f t="shared" si="490"/>
        <v>7.0070992377964008E-3</v>
      </c>
    </row>
    <row r="900" spans="1:63" x14ac:dyDescent="0.3">
      <c r="A900" s="79" t="s">
        <v>1802</v>
      </c>
      <c r="B900" s="79" t="s">
        <v>360</v>
      </c>
      <c r="C900" s="79">
        <f>VLOOKUP(B900,Площадь!D:E,2,0)</f>
        <v>57.1</v>
      </c>
      <c r="D900" s="97"/>
      <c r="E900">
        <v>31</v>
      </c>
      <c r="F900">
        <v>28</v>
      </c>
      <c r="G900">
        <v>31</v>
      </c>
      <c r="H900">
        <v>30</v>
      </c>
      <c r="I900">
        <v>1</v>
      </c>
      <c r="Q900">
        <f t="shared" si="495"/>
        <v>121</v>
      </c>
      <c r="R900" s="113">
        <f>VLOOKUP(B900,'Общие показания'!A:H,8,0)</f>
        <v>0.38643535025129611</v>
      </c>
      <c r="S900" s="117"/>
      <c r="T900" s="50">
        <f t="shared" ref="T900:T963" si="497">R900*$T$1/31*E900</f>
        <v>0</v>
      </c>
      <c r="U900" s="50">
        <f t="shared" ref="U900:U963" si="498">R900*$U$1/28*F900</f>
        <v>0</v>
      </c>
      <c r="V900" s="50">
        <f t="shared" ref="V900:V963" si="499">R900*$V$1/31*G900</f>
        <v>0</v>
      </c>
      <c r="W900" s="50">
        <f t="shared" ref="W900:W963" si="500">R900*W$1/30*H900</f>
        <v>0.38643535025129611</v>
      </c>
      <c r="X900" s="50">
        <f t="shared" ref="X900:X963" si="501">SUM(T900:W900)-R900</f>
        <v>0</v>
      </c>
      <c r="Y900" s="50"/>
      <c r="Z900" s="50"/>
      <c r="AA900" s="50"/>
      <c r="AB900" s="50"/>
      <c r="AC900" s="50"/>
      <c r="AD900" s="50">
        <f t="shared" ref="AD900:AD963" si="502">(S900*$AD$1)/31*N900</f>
        <v>0</v>
      </c>
      <c r="AE900" s="50">
        <f t="shared" ref="AE900:AE963" si="503">(S900*$AE$1)/30*O900</f>
        <v>0</v>
      </c>
      <c r="AF900" s="50">
        <f t="shared" ref="AF900:AF963" si="504">(S900*$AF$1)/31*P900</f>
        <v>0</v>
      </c>
      <c r="AG900" s="50">
        <f t="shared" si="496"/>
        <v>0</v>
      </c>
      <c r="AI900" s="50">
        <f t="shared" ref="AI900:AI963" si="505">(C900*$AI$1)/31*E900</f>
        <v>0</v>
      </c>
      <c r="AJ900" s="50">
        <f t="shared" ref="AJ900:AJ963" si="506">(C900*$AJ$1)/28*F900</f>
        <v>0</v>
      </c>
      <c r="AK900" s="50">
        <f t="shared" ref="AK900:AK963" si="507">(C900*$AK$1)/31*G900</f>
        <v>0</v>
      </c>
      <c r="AL900" s="50">
        <f t="shared" ref="AL900:AL963" si="508">(C900*$AL$1)/30*H900</f>
        <v>0.38407470837508856</v>
      </c>
      <c r="AR900" s="50">
        <f t="shared" ref="AR900:AR963" si="509">(C900*$AR$1)/31*N900</f>
        <v>0</v>
      </c>
      <c r="AS900" s="50">
        <f t="shared" ref="AS900:AS963" si="510">(C900*$AS$1)/30*O900</f>
        <v>0</v>
      </c>
      <c r="AT900" s="50">
        <f t="shared" ref="AT900:AT963" si="511">(C900*$AT$1)/31*P900</f>
        <v>0</v>
      </c>
      <c r="AV900" s="49">
        <f t="shared" ref="AV900:AV963" si="512">(T900+AI900)*$AV$1</f>
        <v>0</v>
      </c>
      <c r="AW900" s="49">
        <f t="shared" ref="AW900:AW963" si="513">(U900+AJ900)*$AW$1</f>
        <v>0</v>
      </c>
      <c r="AX900" s="49">
        <f t="shared" ref="AX900:AX963" si="514">(V900+AK900)*$AX$1</f>
        <v>0</v>
      </c>
      <c r="AY900" s="49">
        <f t="shared" ref="AY900:AY963" si="515">(W900+AL900)*$AY$1</f>
        <v>2068.3263809743221</v>
      </c>
      <c r="AZ900" s="49">
        <f t="shared" ref="AZ900:AZ963" si="516">(Y900+AM900)*$AZ$1</f>
        <v>0</v>
      </c>
      <c r="BA900" s="49">
        <f t="shared" ref="BA900:BA963" si="517">(Z900+AN900)*$BA$1</f>
        <v>0</v>
      </c>
      <c r="BB900" s="49">
        <f t="shared" ref="BB900:BB963" si="518">(AA900+AO900)*$BB$1</f>
        <v>0</v>
      </c>
      <c r="BC900" s="49">
        <f t="shared" ref="BC900:BC963" si="519">(AB900+AP900)*$BC$1</f>
        <v>0</v>
      </c>
      <c r="BD900" s="49">
        <f t="shared" ref="BD900:BD963" si="520">(AC900+AQ900)*$BD$1</f>
        <v>0</v>
      </c>
      <c r="BE900" s="49">
        <f t="shared" ref="BE900:BE963" si="521">(AD900+AR900)*$BE$1</f>
        <v>0</v>
      </c>
      <c r="BF900" s="49">
        <f t="shared" ref="BF900:BF963" si="522">(AE900+AS900)*$BF$1</f>
        <v>0</v>
      </c>
      <c r="BG900" s="49">
        <f t="shared" ref="BG900:BG963" si="523">(AF900+AT900)*$BG$1</f>
        <v>0</v>
      </c>
      <c r="BH900" s="73">
        <f t="shared" ref="BH900:BH963" si="524">SUM(AV900:BG900)</f>
        <v>2068.3263809743221</v>
      </c>
      <c r="BI900" s="49">
        <f>VLOOKUP(A900,'1_12'!B:Q,16,0)</f>
        <v>2531.62</v>
      </c>
      <c r="BJ900" s="74">
        <f t="shared" ref="BJ900:BJ963" si="525">BH900-BI900</f>
        <v>-463.2936190256778</v>
      </c>
      <c r="BK900" s="50">
        <f t="shared" ref="BK900:BK963" si="526">(SUM(T900:W900)+SUM(AD900:AF900)+SUM(AI900:AL900)+SUM(AR900:AT900))/12/C900</f>
        <v>1.1245038800735329E-3</v>
      </c>
    </row>
    <row r="901" spans="1:63" x14ac:dyDescent="0.3">
      <c r="A901" s="79" t="s">
        <v>2728</v>
      </c>
      <c r="B901" s="79" t="s">
        <v>360</v>
      </c>
      <c r="C901" s="79">
        <f>VLOOKUP(B901,Площадь!D:E,2,0)</f>
        <v>57.1</v>
      </c>
      <c r="D901" s="97">
        <f>VLOOKUP(A901,'[1]3+паркинг2023'!$A:$E,5,0)</f>
        <v>45048</v>
      </c>
      <c r="I901">
        <f>31-I900</f>
        <v>30</v>
      </c>
      <c r="J901">
        <v>30</v>
      </c>
      <c r="K901">
        <v>31</v>
      </c>
      <c r="L901">
        <v>31</v>
      </c>
      <c r="M901">
        <v>30</v>
      </c>
      <c r="N901">
        <v>31</v>
      </c>
      <c r="O901">
        <v>30</v>
      </c>
      <c r="P901">
        <v>31</v>
      </c>
      <c r="Q901">
        <f t="shared" si="495"/>
        <v>244</v>
      </c>
      <c r="R901" s="113"/>
      <c r="S901" s="117">
        <f>VLOOKUP(B901,'Общие показания'!A:P,16,0)</f>
        <v>2.1485646497487032</v>
      </c>
      <c r="T901" s="50">
        <f t="shared" si="497"/>
        <v>0</v>
      </c>
      <c r="U901" s="50">
        <f t="shared" si="498"/>
        <v>0</v>
      </c>
      <c r="V901" s="50">
        <f t="shared" si="499"/>
        <v>0</v>
      </c>
      <c r="W901" s="50">
        <f t="shared" si="500"/>
        <v>0</v>
      </c>
      <c r="X901" s="50">
        <f t="shared" si="501"/>
        <v>0</v>
      </c>
      <c r="Y901" s="50"/>
      <c r="Z901" s="50"/>
      <c r="AA901" s="50"/>
      <c r="AB901" s="50"/>
      <c r="AC901" s="50"/>
      <c r="AD901" s="50">
        <f t="shared" si="502"/>
        <v>0.82456418761834038</v>
      </c>
      <c r="AE901" s="50">
        <f t="shared" si="503"/>
        <v>0.57619605620007108</v>
      </c>
      <c r="AF901" s="50">
        <f t="shared" si="504"/>
        <v>0.74780440593029163</v>
      </c>
      <c r="AG901" s="50">
        <f t="shared" si="496"/>
        <v>0</v>
      </c>
      <c r="AI901" s="50">
        <f t="shared" si="505"/>
        <v>0</v>
      </c>
      <c r="AJ901" s="50">
        <f t="shared" si="506"/>
        <v>0</v>
      </c>
      <c r="AK901" s="50">
        <f t="shared" si="507"/>
        <v>0</v>
      </c>
      <c r="AL901" s="50">
        <f t="shared" si="508"/>
        <v>0</v>
      </c>
      <c r="AR901" s="50">
        <f t="shared" si="509"/>
        <v>0.47365787880992122</v>
      </c>
      <c r="AS901" s="50">
        <f t="shared" si="510"/>
        <v>0.50933739027860836</v>
      </c>
      <c r="AT901" s="50">
        <f t="shared" si="511"/>
        <v>0.73382453916483248</v>
      </c>
      <c r="AV901" s="49">
        <f t="shared" si="512"/>
        <v>0</v>
      </c>
      <c r="AW901" s="49">
        <f t="shared" si="513"/>
        <v>0</v>
      </c>
      <c r="AX901" s="49">
        <f t="shared" si="514"/>
        <v>0</v>
      </c>
      <c r="AY901" s="49">
        <f t="shared" si="515"/>
        <v>0</v>
      </c>
      <c r="AZ901" s="49">
        <f t="shared" si="516"/>
        <v>0</v>
      </c>
      <c r="BA901" s="49">
        <f t="shared" si="517"/>
        <v>0</v>
      </c>
      <c r="BB901" s="49">
        <f t="shared" si="518"/>
        <v>0</v>
      </c>
      <c r="BC901" s="49">
        <f t="shared" si="519"/>
        <v>0</v>
      </c>
      <c r="BD901" s="49">
        <f t="shared" si="520"/>
        <v>0</v>
      </c>
      <c r="BE901" s="49">
        <f t="shared" si="521"/>
        <v>3484.8953862373683</v>
      </c>
      <c r="BF901" s="49">
        <f t="shared" si="522"/>
        <v>2913.9625623895081</v>
      </c>
      <c r="BG901" s="49">
        <f t="shared" si="523"/>
        <v>3977.2254750555476</v>
      </c>
      <c r="BH901" s="73">
        <f t="shared" si="524"/>
        <v>10376.083423682423</v>
      </c>
      <c r="BI901" s="49">
        <f>VLOOKUP(A901,'1_12'!B:Q,16,0)</f>
        <v>19540.52</v>
      </c>
      <c r="BJ901" s="74">
        <f t="shared" si="525"/>
        <v>-9164.4365763175774</v>
      </c>
      <c r="BK901" s="50">
        <f t="shared" si="526"/>
        <v>5.6412499387070419E-3</v>
      </c>
    </row>
    <row r="902" spans="1:63" x14ac:dyDescent="0.3">
      <c r="A902" s="79" t="s">
        <v>944</v>
      </c>
      <c r="B902" s="79" t="s">
        <v>945</v>
      </c>
      <c r="C902" s="79">
        <f>VLOOKUP(B902,Площадь!D:E,2,0)</f>
        <v>81.8</v>
      </c>
      <c r="D902" s="97"/>
      <c r="E902">
        <v>31</v>
      </c>
      <c r="F902">
        <v>28</v>
      </c>
      <c r="G902">
        <v>31</v>
      </c>
      <c r="H902">
        <v>30</v>
      </c>
      <c r="I902">
        <v>31</v>
      </c>
      <c r="J902">
        <v>30</v>
      </c>
      <c r="K902">
        <v>31</v>
      </c>
      <c r="L902">
        <v>31</v>
      </c>
      <c r="M902">
        <v>30</v>
      </c>
      <c r="N902">
        <v>31</v>
      </c>
      <c r="O902">
        <v>30</v>
      </c>
      <c r="P902">
        <v>31</v>
      </c>
      <c r="Q902">
        <f t="shared" ref="Q902:Q915" si="527">SUM(E902:P902)</f>
        <v>365</v>
      </c>
      <c r="R902" s="113">
        <f>VLOOKUP(B902,'Общие показания'!A:H,8,0)</f>
        <v>0.55359740193618245</v>
      </c>
      <c r="S902" s="117">
        <f>VLOOKUP(B902,'Общие показания'!A:P,16,0)</f>
        <v>0</v>
      </c>
      <c r="T902" s="50">
        <f t="shared" si="497"/>
        <v>0</v>
      </c>
      <c r="U902" s="50">
        <f t="shared" si="498"/>
        <v>0</v>
      </c>
      <c r="V902" s="50">
        <f t="shared" si="499"/>
        <v>0</v>
      </c>
      <c r="W902" s="50">
        <f t="shared" si="500"/>
        <v>0.55359740193618245</v>
      </c>
      <c r="X902" s="50">
        <f t="shared" si="501"/>
        <v>0</v>
      </c>
      <c r="Y902" s="50"/>
      <c r="Z902" s="50"/>
      <c r="AA902" s="50"/>
      <c r="AB902" s="50"/>
      <c r="AC902" s="50"/>
      <c r="AD902" s="50">
        <f t="shared" si="502"/>
        <v>0</v>
      </c>
      <c r="AE902" s="50">
        <f t="shared" si="503"/>
        <v>0</v>
      </c>
      <c r="AF902" s="50">
        <f t="shared" si="504"/>
        <v>0</v>
      </c>
      <c r="AG902" s="50">
        <f t="shared" si="496"/>
        <v>0</v>
      </c>
      <c r="AI902" s="50">
        <f t="shared" si="505"/>
        <v>0</v>
      </c>
      <c r="AJ902" s="50">
        <f t="shared" si="506"/>
        <v>0</v>
      </c>
      <c r="AK902" s="50">
        <f t="shared" si="507"/>
        <v>0</v>
      </c>
      <c r="AL902" s="50">
        <f t="shared" si="508"/>
        <v>0.55021560674399728</v>
      </c>
      <c r="AR902" s="50">
        <f t="shared" si="509"/>
        <v>0.67855016614100794</v>
      </c>
      <c r="AS902" s="50">
        <f t="shared" si="510"/>
        <v>0.72966372197530938</v>
      </c>
      <c r="AT902" s="50">
        <f t="shared" si="511"/>
        <v>1.0512582715180963</v>
      </c>
      <c r="AV902" s="49">
        <f t="shared" si="512"/>
        <v>0</v>
      </c>
      <c r="AW902" s="49">
        <f t="shared" si="513"/>
        <v>0</v>
      </c>
      <c r="AX902" s="49">
        <f t="shared" si="514"/>
        <v>0</v>
      </c>
      <c r="AY902" s="49">
        <f t="shared" si="515"/>
        <v>2963.0314879807279</v>
      </c>
      <c r="AZ902" s="49">
        <f t="shared" si="516"/>
        <v>0</v>
      </c>
      <c r="BA902" s="49">
        <f t="shared" si="517"/>
        <v>0</v>
      </c>
      <c r="BB902" s="49">
        <f t="shared" si="518"/>
        <v>0</v>
      </c>
      <c r="BC902" s="49">
        <f t="shared" si="519"/>
        <v>0</v>
      </c>
      <c r="BD902" s="49">
        <f t="shared" si="520"/>
        <v>0</v>
      </c>
      <c r="BE902" s="49">
        <f t="shared" si="521"/>
        <v>1821.4729239822761</v>
      </c>
      <c r="BF902" s="49">
        <f t="shared" si="522"/>
        <v>1958.6801087216415</v>
      </c>
      <c r="BG902" s="49">
        <f t="shared" si="523"/>
        <v>2821.9556537323169</v>
      </c>
      <c r="BH902" s="73">
        <f t="shared" si="524"/>
        <v>9565.1401744169634</v>
      </c>
      <c r="BI902" s="49">
        <f>VLOOKUP(A902,'1_12'!B:Q,16,0)</f>
        <v>31619.610000000004</v>
      </c>
      <c r="BJ902" s="74">
        <f t="shared" si="525"/>
        <v>-22054.469825583041</v>
      </c>
      <c r="BK902" s="50">
        <f t="shared" si="526"/>
        <v>3.6300786148274178E-3</v>
      </c>
    </row>
    <row r="903" spans="1:63" x14ac:dyDescent="0.3">
      <c r="A903" s="79" t="s">
        <v>2523</v>
      </c>
      <c r="B903" s="79" t="s">
        <v>2524</v>
      </c>
      <c r="C903" s="79">
        <f>VLOOKUP(B903,Площадь!D:E,2,0)</f>
        <v>34.4</v>
      </c>
      <c r="D903" s="97"/>
      <c r="E903">
        <v>31</v>
      </c>
      <c r="F903">
        <v>28</v>
      </c>
      <c r="G903">
        <v>31</v>
      </c>
      <c r="H903">
        <v>30</v>
      </c>
      <c r="I903">
        <v>31</v>
      </c>
      <c r="J903">
        <v>30</v>
      </c>
      <c r="K903">
        <v>31</v>
      </c>
      <c r="L903">
        <v>31</v>
      </c>
      <c r="M903">
        <v>30</v>
      </c>
      <c r="N903">
        <v>31</v>
      </c>
      <c r="O903">
        <v>30</v>
      </c>
      <c r="P903">
        <v>31</v>
      </c>
      <c r="Q903">
        <f t="shared" si="527"/>
        <v>365</v>
      </c>
      <c r="R903" s="113">
        <f>VLOOKUP(B903,'Общие показания'!A:H,8,0)</f>
        <v>0.23280868736680535</v>
      </c>
      <c r="S903" s="117">
        <f>VLOOKUP(B903,'Общие показания'!A:P,16,0)</f>
        <v>1.2971913126331951</v>
      </c>
      <c r="T903" s="50">
        <f t="shared" si="497"/>
        <v>0</v>
      </c>
      <c r="U903" s="50">
        <f t="shared" si="498"/>
        <v>0</v>
      </c>
      <c r="V903" s="50">
        <f t="shared" si="499"/>
        <v>0</v>
      </c>
      <c r="W903" s="50">
        <f t="shared" si="500"/>
        <v>0.23280868736680535</v>
      </c>
      <c r="X903" s="50">
        <f t="shared" si="501"/>
        <v>0</v>
      </c>
      <c r="Y903" s="50"/>
      <c r="Z903" s="50"/>
      <c r="AA903" s="50"/>
      <c r="AB903" s="50"/>
      <c r="AC903" s="50"/>
      <c r="AD903" s="50">
        <f t="shared" si="502"/>
        <v>0.49782886496436685</v>
      </c>
      <c r="AE903" s="50">
        <f t="shared" si="503"/>
        <v>0.34787713674971843</v>
      </c>
      <c r="AF903" s="50">
        <f t="shared" si="504"/>
        <v>0.45148531091910982</v>
      </c>
      <c r="AG903" s="50">
        <f t="shared" si="496"/>
        <v>0</v>
      </c>
      <c r="AI903" s="50">
        <f t="shared" si="505"/>
        <v>0</v>
      </c>
      <c r="AJ903" s="50">
        <f t="shared" si="506"/>
        <v>0</v>
      </c>
      <c r="AK903" s="50">
        <f t="shared" si="507"/>
        <v>0</v>
      </c>
      <c r="AL903" s="50">
        <f t="shared" si="508"/>
        <v>0.23138651432754898</v>
      </c>
      <c r="AR903" s="50">
        <f t="shared" si="509"/>
        <v>0.28535606008863906</v>
      </c>
      <c r="AS903" s="50">
        <f t="shared" si="510"/>
        <v>0.3068512473832597</v>
      </c>
      <c r="AT903" s="50">
        <f t="shared" si="511"/>
        <v>0.442093943034505</v>
      </c>
      <c r="AV903" s="49">
        <f t="shared" si="512"/>
        <v>0</v>
      </c>
      <c r="AW903" s="49">
        <f t="shared" si="513"/>
        <v>0</v>
      </c>
      <c r="AX903" s="49">
        <f t="shared" si="514"/>
        <v>0</v>
      </c>
      <c r="AY903" s="49">
        <f t="shared" si="515"/>
        <v>1246.067031620257</v>
      </c>
      <c r="AZ903" s="49">
        <f t="shared" si="516"/>
        <v>0</v>
      </c>
      <c r="BA903" s="49">
        <f t="shared" si="517"/>
        <v>0</v>
      </c>
      <c r="BB903" s="49">
        <f t="shared" si="518"/>
        <v>0</v>
      </c>
      <c r="BC903" s="49">
        <f t="shared" si="519"/>
        <v>0</v>
      </c>
      <c r="BD903" s="49">
        <f t="shared" si="520"/>
        <v>0</v>
      </c>
      <c r="BE903" s="49">
        <f t="shared" si="521"/>
        <v>2102.3502854152871</v>
      </c>
      <c r="BF903" s="49">
        <f t="shared" si="522"/>
        <v>1757.5266852312011</v>
      </c>
      <c r="BG903" s="49">
        <f t="shared" si="523"/>
        <v>2398.6884061429255</v>
      </c>
      <c r="BH903" s="73">
        <f t="shared" si="524"/>
        <v>7504.6324084096714</v>
      </c>
      <c r="BI903" s="49">
        <f>VLOOKUP(A903,'1_12'!B:Q,16,0)</f>
        <v>13297.229999999998</v>
      </c>
      <c r="BJ903" s="74">
        <f t="shared" si="525"/>
        <v>-5792.5975915903264</v>
      </c>
      <c r="BK903" s="50">
        <f t="shared" si="526"/>
        <v>6.7724994303148094E-3</v>
      </c>
    </row>
    <row r="904" spans="1:63" x14ac:dyDescent="0.3">
      <c r="A904" s="79" t="s">
        <v>1665</v>
      </c>
      <c r="B904" s="79" t="s">
        <v>1666</v>
      </c>
      <c r="C904" s="79">
        <f>VLOOKUP(B904,Площадь!D:E,2,0)</f>
        <v>30.7</v>
      </c>
      <c r="D904" s="97"/>
      <c r="E904">
        <v>31</v>
      </c>
      <c r="F904">
        <v>28</v>
      </c>
      <c r="G904">
        <v>31</v>
      </c>
      <c r="H904">
        <v>30</v>
      </c>
      <c r="I904">
        <v>31</v>
      </c>
      <c r="J904">
        <v>30</v>
      </c>
      <c r="K904">
        <v>31</v>
      </c>
      <c r="L904">
        <v>31</v>
      </c>
      <c r="M904">
        <v>30</v>
      </c>
      <c r="N904">
        <v>31</v>
      </c>
      <c r="O904">
        <v>30</v>
      </c>
      <c r="P904">
        <v>31</v>
      </c>
      <c r="Q904">
        <f t="shared" si="527"/>
        <v>365</v>
      </c>
      <c r="R904" s="113">
        <f>VLOOKUP(B904,'Общие показания'!A:H,8,0)</f>
        <v>0.20776821808607338</v>
      </c>
      <c r="S904" s="117">
        <f>VLOOKUP(B904,'Общие показания'!A:P,16,0)</f>
        <v>1.2142317819139263</v>
      </c>
      <c r="T904" s="50">
        <f t="shared" si="497"/>
        <v>0</v>
      </c>
      <c r="U904" s="50">
        <f t="shared" si="498"/>
        <v>0</v>
      </c>
      <c r="V904" s="50">
        <f t="shared" si="499"/>
        <v>0</v>
      </c>
      <c r="W904" s="50">
        <f t="shared" si="500"/>
        <v>0.20776821808607338</v>
      </c>
      <c r="X904" s="50">
        <f t="shared" si="501"/>
        <v>0</v>
      </c>
      <c r="Y904" s="50"/>
      <c r="Z904" s="50"/>
      <c r="AA904" s="50"/>
      <c r="AB904" s="50"/>
      <c r="AC904" s="50"/>
      <c r="AD904" s="50">
        <f t="shared" si="502"/>
        <v>0.46599111781501601</v>
      </c>
      <c r="AE904" s="50">
        <f t="shared" si="503"/>
        <v>0.32562928191777646</v>
      </c>
      <c r="AF904" s="50">
        <f t="shared" si="504"/>
        <v>0.42261138218113375</v>
      </c>
      <c r="AG904" s="50">
        <f t="shared" si="496"/>
        <v>0</v>
      </c>
      <c r="AI904" s="50">
        <f t="shared" si="505"/>
        <v>0</v>
      </c>
      <c r="AJ904" s="50">
        <f t="shared" si="506"/>
        <v>0</v>
      </c>
      <c r="AK904" s="50">
        <f t="shared" si="507"/>
        <v>0</v>
      </c>
      <c r="AL904" s="50">
        <f t="shared" si="508"/>
        <v>0.2064990113330161</v>
      </c>
      <c r="AR904" s="50">
        <f t="shared" si="509"/>
        <v>0.25466369316050053</v>
      </c>
      <c r="AS904" s="50">
        <f t="shared" si="510"/>
        <v>0.27384689810075791</v>
      </c>
      <c r="AT904" s="50">
        <f t="shared" si="511"/>
        <v>0.39454314102207277</v>
      </c>
      <c r="AV904" s="49">
        <f t="shared" si="512"/>
        <v>0</v>
      </c>
      <c r="AW904" s="49">
        <f t="shared" si="513"/>
        <v>0</v>
      </c>
      <c r="AX904" s="49">
        <f t="shared" si="514"/>
        <v>0</v>
      </c>
      <c r="AY904" s="49">
        <f t="shared" si="515"/>
        <v>1112.042379963427</v>
      </c>
      <c r="AZ904" s="49">
        <f t="shared" si="516"/>
        <v>0</v>
      </c>
      <c r="BA904" s="49">
        <f t="shared" si="517"/>
        <v>0</v>
      </c>
      <c r="BB904" s="49">
        <f t="shared" si="518"/>
        <v>0</v>
      </c>
      <c r="BC904" s="49">
        <f t="shared" si="519"/>
        <v>0</v>
      </c>
      <c r="BD904" s="49">
        <f t="shared" si="520"/>
        <v>0</v>
      </c>
      <c r="BE904" s="49">
        <f t="shared" si="521"/>
        <v>1934.4969483902375</v>
      </c>
      <c r="BF904" s="49">
        <f t="shared" si="522"/>
        <v>1609.2098785945532</v>
      </c>
      <c r="BG904" s="49">
        <f t="shared" si="523"/>
        <v>2193.5369159057595</v>
      </c>
      <c r="BH904" s="73">
        <f t="shared" si="524"/>
        <v>6849.2861228539768</v>
      </c>
      <c r="BI904" s="49">
        <f>VLOOKUP(A904,'1_12'!B:Q,16,0)</f>
        <v>11867.039999999997</v>
      </c>
      <c r="BJ904" s="74">
        <f t="shared" si="525"/>
        <v>-5017.7538771460204</v>
      </c>
      <c r="BK904" s="50">
        <f t="shared" si="526"/>
        <v>6.9260389348977927E-3</v>
      </c>
    </row>
    <row r="905" spans="1:63" x14ac:dyDescent="0.3">
      <c r="A905" s="79" t="s">
        <v>2120</v>
      </c>
      <c r="B905" s="79" t="s">
        <v>2121</v>
      </c>
      <c r="C905" s="79">
        <f>VLOOKUP(B905,Площадь!D:E,2,0)</f>
        <v>34.299999999999997</v>
      </c>
      <c r="D905" s="97"/>
      <c r="E905">
        <v>31</v>
      </c>
      <c r="F905">
        <v>28</v>
      </c>
      <c r="G905">
        <v>31</v>
      </c>
      <c r="H905">
        <v>30</v>
      </c>
      <c r="I905">
        <v>31</v>
      </c>
      <c r="J905">
        <v>30</v>
      </c>
      <c r="K905">
        <v>31</v>
      </c>
      <c r="L905">
        <v>31</v>
      </c>
      <c r="M905">
        <v>30</v>
      </c>
      <c r="N905">
        <v>31</v>
      </c>
      <c r="O905">
        <v>30</v>
      </c>
      <c r="P905">
        <v>31</v>
      </c>
      <c r="Q905">
        <f t="shared" si="527"/>
        <v>365</v>
      </c>
      <c r="R905" s="113">
        <f>VLOOKUP(B905,'Общие показания'!A:H,8,0)</f>
        <v>0.23213191792678556</v>
      </c>
      <c r="S905" s="117">
        <f>VLOOKUP(B905,'Общие показания'!A:P,16,0)</f>
        <v>0.37986808207321443</v>
      </c>
      <c r="T905" s="50">
        <f t="shared" si="497"/>
        <v>0</v>
      </c>
      <c r="U905" s="50">
        <f t="shared" si="498"/>
        <v>0</v>
      </c>
      <c r="V905" s="50">
        <f t="shared" si="499"/>
        <v>0</v>
      </c>
      <c r="W905" s="50">
        <f t="shared" si="500"/>
        <v>0.23213191792678556</v>
      </c>
      <c r="X905" s="50">
        <f t="shared" si="501"/>
        <v>0</v>
      </c>
      <c r="Y905" s="50"/>
      <c r="Z905" s="50"/>
      <c r="AA905" s="50"/>
      <c r="AB905" s="50"/>
      <c r="AC905" s="50"/>
      <c r="AD905" s="50">
        <f t="shared" si="502"/>
        <v>0.14578365912027461</v>
      </c>
      <c r="AE905" s="50">
        <f t="shared" si="503"/>
        <v>0.10187195939971887</v>
      </c>
      <c r="AF905" s="50">
        <f t="shared" si="504"/>
        <v>0.13221246355322094</v>
      </c>
      <c r="AG905" s="50">
        <f t="shared" si="496"/>
        <v>0</v>
      </c>
      <c r="AI905" s="50">
        <f t="shared" si="505"/>
        <v>0</v>
      </c>
      <c r="AJ905" s="50">
        <f t="shared" si="506"/>
        <v>0</v>
      </c>
      <c r="AK905" s="50">
        <f t="shared" si="507"/>
        <v>0</v>
      </c>
      <c r="AL905" s="50">
        <f t="shared" si="508"/>
        <v>0.2307138791114805</v>
      </c>
      <c r="AR905" s="50">
        <f t="shared" si="509"/>
        <v>0.28452653665814881</v>
      </c>
      <c r="AS905" s="50">
        <f t="shared" si="510"/>
        <v>0.30595923794319202</v>
      </c>
      <c r="AT905" s="50">
        <f t="shared" si="511"/>
        <v>0.44080878622335817</v>
      </c>
      <c r="AV905" s="49">
        <f t="shared" si="512"/>
        <v>0</v>
      </c>
      <c r="AW905" s="49">
        <f t="shared" si="513"/>
        <v>0</v>
      </c>
      <c r="AX905" s="49">
        <f t="shared" si="514"/>
        <v>0</v>
      </c>
      <c r="AY905" s="49">
        <f t="shared" si="515"/>
        <v>1242.44474373764</v>
      </c>
      <c r="AZ905" s="49">
        <f t="shared" si="516"/>
        <v>0</v>
      </c>
      <c r="BA905" s="49">
        <f t="shared" si="517"/>
        <v>0</v>
      </c>
      <c r="BB905" s="49">
        <f t="shared" si="518"/>
        <v>0</v>
      </c>
      <c r="BC905" s="49">
        <f t="shared" si="519"/>
        <v>0</v>
      </c>
      <c r="BD905" s="49">
        <f t="shared" si="520"/>
        <v>0</v>
      </c>
      <c r="BE905" s="49">
        <f t="shared" si="521"/>
        <v>1155.1074771397689</v>
      </c>
      <c r="BF905" s="49">
        <f t="shared" si="522"/>
        <v>1094.7657528994164</v>
      </c>
      <c r="BG905" s="49">
        <f t="shared" si="523"/>
        <v>1538.195322050258</v>
      </c>
      <c r="BH905" s="73">
        <f t="shared" si="524"/>
        <v>5030.5132958270833</v>
      </c>
      <c r="BI905" s="49">
        <f>VLOOKUP(A905,'1_12'!B:Q,16,0)</f>
        <v>13258.62</v>
      </c>
      <c r="BJ905" s="74">
        <f t="shared" si="525"/>
        <v>-8228.1067041729184</v>
      </c>
      <c r="BK905" s="50">
        <f t="shared" si="526"/>
        <v>4.5529845479499028E-3</v>
      </c>
    </row>
    <row r="906" spans="1:63" x14ac:dyDescent="0.3">
      <c r="A906" s="79" t="s">
        <v>1734</v>
      </c>
      <c r="B906" s="79" t="s">
        <v>1735</v>
      </c>
      <c r="C906" s="79">
        <f>VLOOKUP(B906,Площадь!D:E,2,0)</f>
        <v>75.7</v>
      </c>
      <c r="D906" s="97"/>
      <c r="E906">
        <v>31</v>
      </c>
      <c r="F906">
        <v>28</v>
      </c>
      <c r="G906">
        <v>31</v>
      </c>
      <c r="H906">
        <v>30</v>
      </c>
      <c r="I906">
        <v>31</v>
      </c>
      <c r="J906">
        <v>30</v>
      </c>
      <c r="K906">
        <v>31</v>
      </c>
      <c r="L906">
        <v>31</v>
      </c>
      <c r="M906">
        <v>30</v>
      </c>
      <c r="N906">
        <v>31</v>
      </c>
      <c r="O906">
        <v>30</v>
      </c>
      <c r="P906">
        <v>31</v>
      </c>
      <c r="Q906">
        <f t="shared" si="527"/>
        <v>365</v>
      </c>
      <c r="R906" s="113">
        <f>VLOOKUP(B906,'Общие показания'!A:H,8,0)</f>
        <v>0.51231446609497577</v>
      </c>
      <c r="S906" s="117">
        <f>VLOOKUP(B906,'Общие показания'!A:P,16,0)</f>
        <v>0.93268553390502418</v>
      </c>
      <c r="T906" s="50">
        <f t="shared" si="497"/>
        <v>0</v>
      </c>
      <c r="U906" s="50">
        <f t="shared" si="498"/>
        <v>0</v>
      </c>
      <c r="V906" s="50">
        <f t="shared" si="499"/>
        <v>0</v>
      </c>
      <c r="W906" s="50">
        <f t="shared" si="500"/>
        <v>0.51231446609497577</v>
      </c>
      <c r="X906" s="50">
        <f t="shared" si="501"/>
        <v>0</v>
      </c>
      <c r="Y906" s="50"/>
      <c r="Z906" s="50"/>
      <c r="AA906" s="50"/>
      <c r="AB906" s="50"/>
      <c r="AC906" s="50"/>
      <c r="AD906" s="50">
        <f t="shared" si="502"/>
        <v>0.35794086515280038</v>
      </c>
      <c r="AE906" s="50">
        <f t="shared" si="503"/>
        <v>0.25012499687816619</v>
      </c>
      <c r="AF906" s="50">
        <f t="shared" si="504"/>
        <v>0.32461967187405755</v>
      </c>
      <c r="AG906" s="50">
        <f t="shared" si="496"/>
        <v>0</v>
      </c>
      <c r="AI906" s="50">
        <f t="shared" si="505"/>
        <v>0</v>
      </c>
      <c r="AJ906" s="50">
        <f t="shared" si="506"/>
        <v>0</v>
      </c>
      <c r="AK906" s="50">
        <f t="shared" si="507"/>
        <v>0</v>
      </c>
      <c r="AL906" s="50">
        <f t="shared" si="508"/>
        <v>0.50918485856382145</v>
      </c>
      <c r="AR906" s="50">
        <f t="shared" si="509"/>
        <v>0.62794923688110404</v>
      </c>
      <c r="AS906" s="50">
        <f t="shared" si="510"/>
        <v>0.67525114613118487</v>
      </c>
      <c r="AT906" s="50">
        <f t="shared" si="511"/>
        <v>0.97286370603814032</v>
      </c>
      <c r="AV906" s="49">
        <f t="shared" si="512"/>
        <v>0</v>
      </c>
      <c r="AW906" s="49">
        <f t="shared" si="513"/>
        <v>0</v>
      </c>
      <c r="AX906" s="49">
        <f t="shared" si="514"/>
        <v>0</v>
      </c>
      <c r="AY906" s="49">
        <f t="shared" si="515"/>
        <v>2742.071927141089</v>
      </c>
      <c r="AZ906" s="49">
        <f t="shared" si="516"/>
        <v>0</v>
      </c>
      <c r="BA906" s="49">
        <f t="shared" si="517"/>
        <v>0</v>
      </c>
      <c r="BB906" s="49">
        <f t="shared" si="518"/>
        <v>0</v>
      </c>
      <c r="BC906" s="49">
        <f t="shared" si="519"/>
        <v>0</v>
      </c>
      <c r="BD906" s="49">
        <f t="shared" si="520"/>
        <v>0</v>
      </c>
      <c r="BE906" s="49">
        <f t="shared" si="521"/>
        <v>2646.4839542957316</v>
      </c>
      <c r="BF906" s="49">
        <f t="shared" si="522"/>
        <v>2484.0427032485818</v>
      </c>
      <c r="BG906" s="49">
        <f t="shared" si="523"/>
        <v>3482.912480332388</v>
      </c>
      <c r="BH906" s="73">
        <f t="shared" si="524"/>
        <v>11355.51106501779</v>
      </c>
      <c r="BI906" s="49">
        <f>VLOOKUP(A906,'1_12'!B:Q,16,0)</f>
        <v>29261.699999999997</v>
      </c>
      <c r="BJ906" s="74">
        <f t="shared" si="525"/>
        <v>-17906.188934982209</v>
      </c>
      <c r="BK906" s="50">
        <f t="shared" si="526"/>
        <v>4.6568130202710818E-3</v>
      </c>
    </row>
    <row r="907" spans="1:63" x14ac:dyDescent="0.3">
      <c r="A907" s="79" t="s">
        <v>1704</v>
      </c>
      <c r="B907" s="79" t="s">
        <v>1705</v>
      </c>
      <c r="C907" s="79">
        <f>VLOOKUP(B907,Площадь!D:E,2,0)</f>
        <v>81.8</v>
      </c>
      <c r="D907" s="97"/>
      <c r="E907">
        <v>31</v>
      </c>
      <c r="F907">
        <v>28</v>
      </c>
      <c r="G907">
        <v>31</v>
      </c>
      <c r="H907">
        <v>30</v>
      </c>
      <c r="I907">
        <v>31</v>
      </c>
      <c r="J907">
        <v>30</v>
      </c>
      <c r="K907">
        <v>31</v>
      </c>
      <c r="L907">
        <v>31</v>
      </c>
      <c r="M907">
        <v>30</v>
      </c>
      <c r="N907">
        <v>31</v>
      </c>
      <c r="O907">
        <v>30</v>
      </c>
      <c r="P907">
        <v>31</v>
      </c>
      <c r="Q907">
        <f t="shared" si="527"/>
        <v>365</v>
      </c>
      <c r="R907" s="113">
        <f>VLOOKUP(B907,'Общие показания'!A:H,8,0)</f>
        <v>0.55359740193618245</v>
      </c>
      <c r="S907" s="117">
        <f>VLOOKUP(B907,'Общие показания'!A:P,16,0)</f>
        <v>2.4564025980638178</v>
      </c>
      <c r="T907" s="50">
        <f t="shared" si="497"/>
        <v>0</v>
      </c>
      <c r="U907" s="50">
        <f t="shared" si="498"/>
        <v>0</v>
      </c>
      <c r="V907" s="50">
        <f t="shared" si="499"/>
        <v>0</v>
      </c>
      <c r="W907" s="50">
        <f t="shared" si="500"/>
        <v>0.55359740193618245</v>
      </c>
      <c r="X907" s="50">
        <f t="shared" si="501"/>
        <v>0</v>
      </c>
      <c r="Y907" s="50"/>
      <c r="Z907" s="50"/>
      <c r="AA907" s="50"/>
      <c r="AB907" s="50"/>
      <c r="AC907" s="50"/>
      <c r="AD907" s="50">
        <f t="shared" si="502"/>
        <v>0.94270452274869709</v>
      </c>
      <c r="AE907" s="50">
        <f t="shared" si="503"/>
        <v>0.6587511758650233</v>
      </c>
      <c r="AF907" s="50">
        <f t="shared" si="504"/>
        <v>0.85494689945009728</v>
      </c>
      <c r="AG907" s="50">
        <f t="shared" si="496"/>
        <v>0</v>
      </c>
      <c r="AI907" s="50">
        <f t="shared" si="505"/>
        <v>0</v>
      </c>
      <c r="AJ907" s="50">
        <f t="shared" si="506"/>
        <v>0</v>
      </c>
      <c r="AK907" s="50">
        <f t="shared" si="507"/>
        <v>0</v>
      </c>
      <c r="AL907" s="50">
        <f t="shared" si="508"/>
        <v>0.55021560674399728</v>
      </c>
      <c r="AR907" s="50">
        <f t="shared" si="509"/>
        <v>0.67855016614100794</v>
      </c>
      <c r="AS907" s="50">
        <f t="shared" si="510"/>
        <v>0.72966372197530938</v>
      </c>
      <c r="AT907" s="50">
        <f t="shared" si="511"/>
        <v>1.0512582715180963</v>
      </c>
      <c r="AV907" s="49">
        <f t="shared" si="512"/>
        <v>0</v>
      </c>
      <c r="AW907" s="49">
        <f t="shared" si="513"/>
        <v>0</v>
      </c>
      <c r="AX907" s="49">
        <f t="shared" si="514"/>
        <v>0</v>
      </c>
      <c r="AY907" s="49">
        <f t="shared" si="515"/>
        <v>2963.0314879807279</v>
      </c>
      <c r="AZ907" s="49">
        <f t="shared" si="516"/>
        <v>0</v>
      </c>
      <c r="BA907" s="49">
        <f t="shared" si="517"/>
        <v>0</v>
      </c>
      <c r="BB907" s="49">
        <f t="shared" si="518"/>
        <v>0</v>
      </c>
      <c r="BC907" s="49">
        <f t="shared" si="519"/>
        <v>0</v>
      </c>
      <c r="BD907" s="49">
        <f t="shared" si="520"/>
        <v>0</v>
      </c>
      <c r="BE907" s="49">
        <f t="shared" si="521"/>
        <v>4352.0312366679691</v>
      </c>
      <c r="BF907" s="49">
        <f t="shared" si="522"/>
        <v>3727.0054151666759</v>
      </c>
      <c r="BG907" s="49">
        <f t="shared" si="523"/>
        <v>5116.9409127401805</v>
      </c>
      <c r="BH907" s="73">
        <f t="shared" si="524"/>
        <v>16159.009052555553</v>
      </c>
      <c r="BI907" s="49">
        <f>VLOOKUP(A907,'1_12'!B:Q,16,0)</f>
        <v>31619.610000000004</v>
      </c>
      <c r="BJ907" s="74">
        <f t="shared" si="525"/>
        <v>-15460.600947444451</v>
      </c>
      <c r="BK907" s="50">
        <f t="shared" si="526"/>
        <v>6.1325262493667591E-3</v>
      </c>
    </row>
    <row r="908" spans="1:63" x14ac:dyDescent="0.3">
      <c r="A908" s="79" t="s">
        <v>1714</v>
      </c>
      <c r="B908" s="79" t="s">
        <v>1715</v>
      </c>
      <c r="C908" s="79">
        <f>VLOOKUP(B908,Площадь!D:E,2,0)</f>
        <v>34.4</v>
      </c>
      <c r="D908" s="97"/>
      <c r="E908">
        <v>31</v>
      </c>
      <c r="F908">
        <v>28</v>
      </c>
      <c r="G908">
        <v>31</v>
      </c>
      <c r="H908">
        <v>30</v>
      </c>
      <c r="I908">
        <v>31</v>
      </c>
      <c r="J908">
        <v>30</v>
      </c>
      <c r="K908">
        <v>31</v>
      </c>
      <c r="L908">
        <v>31</v>
      </c>
      <c r="M908">
        <v>30</v>
      </c>
      <c r="N908">
        <v>31</v>
      </c>
      <c r="O908">
        <v>30</v>
      </c>
      <c r="P908">
        <v>31</v>
      </c>
      <c r="Q908">
        <f t="shared" si="527"/>
        <v>365</v>
      </c>
      <c r="R908" s="113">
        <f>VLOOKUP(B908,'Общие показания'!A:H,8,0)</f>
        <v>0</v>
      </c>
      <c r="S908" s="117">
        <f>VLOOKUP(B908,'Общие показания'!A:P,16,0)</f>
        <v>1.871999999999999</v>
      </c>
      <c r="T908" s="50">
        <f t="shared" si="497"/>
        <v>0</v>
      </c>
      <c r="U908" s="50">
        <f t="shared" si="498"/>
        <v>0</v>
      </c>
      <c r="V908" s="50">
        <f t="shared" si="499"/>
        <v>0</v>
      </c>
      <c r="W908" s="50">
        <f t="shared" si="500"/>
        <v>0</v>
      </c>
      <c r="X908" s="50">
        <f t="shared" si="501"/>
        <v>0</v>
      </c>
      <c r="Y908" s="50"/>
      <c r="Z908" s="50"/>
      <c r="AA908" s="50"/>
      <c r="AB908" s="50"/>
      <c r="AC908" s="50"/>
      <c r="AD908" s="50">
        <f t="shared" si="502"/>
        <v>0.71842574502101697</v>
      </c>
      <c r="AE908" s="50">
        <f t="shared" si="503"/>
        <v>0.5020277222436339</v>
      </c>
      <c r="AF908" s="50">
        <f t="shared" si="504"/>
        <v>0.65154653273534802</v>
      </c>
      <c r="AG908" s="50">
        <f t="shared" si="496"/>
        <v>0</v>
      </c>
      <c r="AI908" s="50">
        <f t="shared" si="505"/>
        <v>0</v>
      </c>
      <c r="AJ908" s="50">
        <f t="shared" si="506"/>
        <v>0</v>
      </c>
      <c r="AK908" s="50">
        <f t="shared" si="507"/>
        <v>0</v>
      </c>
      <c r="AL908" s="50">
        <f t="shared" si="508"/>
        <v>0.23138651432754898</v>
      </c>
      <c r="AR908" s="50">
        <f t="shared" si="509"/>
        <v>0.28535606008863906</v>
      </c>
      <c r="AS908" s="50">
        <f t="shared" si="510"/>
        <v>0.3068512473832597</v>
      </c>
      <c r="AT908" s="50">
        <f t="shared" si="511"/>
        <v>0.442093943034505</v>
      </c>
      <c r="AV908" s="49">
        <f t="shared" si="512"/>
        <v>0</v>
      </c>
      <c r="AW908" s="49">
        <f t="shared" si="513"/>
        <v>0</v>
      </c>
      <c r="AX908" s="49">
        <f t="shared" si="514"/>
        <v>0</v>
      </c>
      <c r="AY908" s="49">
        <f t="shared" si="515"/>
        <v>621.12470360029943</v>
      </c>
      <c r="AZ908" s="49">
        <f t="shared" si="516"/>
        <v>0</v>
      </c>
      <c r="BA908" s="49">
        <f t="shared" si="517"/>
        <v>0</v>
      </c>
      <c r="BB908" s="49">
        <f t="shared" si="518"/>
        <v>0</v>
      </c>
      <c r="BC908" s="49">
        <f t="shared" si="519"/>
        <v>0</v>
      </c>
      <c r="BD908" s="49">
        <f t="shared" si="520"/>
        <v>0</v>
      </c>
      <c r="BE908" s="49">
        <f t="shared" si="521"/>
        <v>2694.5117263641564</v>
      </c>
      <c r="BF908" s="49">
        <f t="shared" si="522"/>
        <v>2171.3223509076483</v>
      </c>
      <c r="BG908" s="49">
        <f t="shared" si="523"/>
        <v>2935.724747537563</v>
      </c>
      <c r="BH908" s="73">
        <f t="shared" si="524"/>
        <v>8422.6835284096669</v>
      </c>
      <c r="BI908" s="49">
        <f>VLOOKUP(A908,'1_12'!B:Q,16,0)</f>
        <v>13297.229999999998</v>
      </c>
      <c r="BJ908" s="74">
        <f t="shared" si="525"/>
        <v>-4874.5464715903308</v>
      </c>
      <c r="BK908" s="50">
        <f t="shared" si="526"/>
        <v>7.6009878024078294E-3</v>
      </c>
    </row>
    <row r="909" spans="1:63" x14ac:dyDescent="0.3">
      <c r="A909" s="79" t="s">
        <v>2619</v>
      </c>
      <c r="B909" s="79" t="s">
        <v>2620</v>
      </c>
      <c r="C909" s="79">
        <f>VLOOKUP(B909,Площадь!D:E,2,0)</f>
        <v>30.7</v>
      </c>
      <c r="D909" s="97"/>
      <c r="E909">
        <v>31</v>
      </c>
      <c r="F909">
        <v>28</v>
      </c>
      <c r="G909">
        <v>31</v>
      </c>
      <c r="H909">
        <v>30</v>
      </c>
      <c r="I909">
        <v>31</v>
      </c>
      <c r="J909">
        <v>30</v>
      </c>
      <c r="K909">
        <v>31</v>
      </c>
      <c r="L909">
        <v>31</v>
      </c>
      <c r="M909">
        <v>30</v>
      </c>
      <c r="N909">
        <v>31</v>
      </c>
      <c r="O909">
        <v>30</v>
      </c>
      <c r="P909">
        <v>31</v>
      </c>
      <c r="Q909">
        <f t="shared" si="527"/>
        <v>365</v>
      </c>
      <c r="R909" s="113">
        <f>VLOOKUP(B909,'Общие показания'!A:H,8,0)</f>
        <v>8.3000000000000004E-2</v>
      </c>
      <c r="S909" s="117">
        <f>VLOOKUP(B909,'Общие показания'!A:P,16,0)</f>
        <v>0.7370000000000001</v>
      </c>
      <c r="T909" s="50">
        <f t="shared" si="497"/>
        <v>0</v>
      </c>
      <c r="U909" s="50">
        <f t="shared" si="498"/>
        <v>0</v>
      </c>
      <c r="V909" s="50">
        <f t="shared" si="499"/>
        <v>0</v>
      </c>
      <c r="W909" s="50">
        <f t="shared" si="500"/>
        <v>8.3000000000000004E-2</v>
      </c>
      <c r="X909" s="50">
        <f t="shared" si="501"/>
        <v>0</v>
      </c>
      <c r="Y909" s="50"/>
      <c r="Z909" s="50"/>
      <c r="AA909" s="50"/>
      <c r="AB909" s="50"/>
      <c r="AC909" s="50"/>
      <c r="AD909" s="50">
        <f t="shared" si="502"/>
        <v>0.28284175965838132</v>
      </c>
      <c r="AE909" s="50">
        <f t="shared" si="503"/>
        <v>0.19764659791322564</v>
      </c>
      <c r="AF909" s="50">
        <f t="shared" si="504"/>
        <v>0.25651164242839308</v>
      </c>
      <c r="AG909" s="50">
        <f t="shared" si="496"/>
        <v>0</v>
      </c>
      <c r="AI909" s="50">
        <f t="shared" si="505"/>
        <v>0</v>
      </c>
      <c r="AJ909" s="50">
        <f t="shared" si="506"/>
        <v>0</v>
      </c>
      <c r="AK909" s="50">
        <f t="shared" si="507"/>
        <v>0</v>
      </c>
      <c r="AL909" s="50">
        <f t="shared" si="508"/>
        <v>0.2064990113330161</v>
      </c>
      <c r="AR909" s="50">
        <f t="shared" si="509"/>
        <v>0.25466369316050053</v>
      </c>
      <c r="AS909" s="50">
        <f t="shared" si="510"/>
        <v>0.27384689810075791</v>
      </c>
      <c r="AT909" s="50">
        <f t="shared" si="511"/>
        <v>0.39454314102207277</v>
      </c>
      <c r="AV909" s="49">
        <f t="shared" si="512"/>
        <v>0</v>
      </c>
      <c r="AW909" s="49">
        <f t="shared" si="513"/>
        <v>0</v>
      </c>
      <c r="AX909" s="49">
        <f t="shared" si="514"/>
        <v>0</v>
      </c>
      <c r="AY909" s="49">
        <f t="shared" si="515"/>
        <v>777.11956606189506</v>
      </c>
      <c r="AZ909" s="49">
        <f t="shared" si="516"/>
        <v>0</v>
      </c>
      <c r="BA909" s="49">
        <f t="shared" si="517"/>
        <v>0</v>
      </c>
      <c r="BB909" s="49">
        <f t="shared" si="518"/>
        <v>0</v>
      </c>
      <c r="BC909" s="49">
        <f t="shared" si="519"/>
        <v>0</v>
      </c>
      <c r="BD909" s="49">
        <f t="shared" si="520"/>
        <v>0</v>
      </c>
      <c r="BE909" s="49">
        <f t="shared" si="521"/>
        <v>1442.8581373288937</v>
      </c>
      <c r="BF909" s="49">
        <f t="shared" si="522"/>
        <v>1265.658280960097</v>
      </c>
      <c r="BG909" s="49">
        <f t="shared" si="523"/>
        <v>1747.6654185030927</v>
      </c>
      <c r="BH909" s="73">
        <f t="shared" si="524"/>
        <v>5233.3014028539783</v>
      </c>
      <c r="BI909" s="49">
        <f>VLOOKUP(A909,'1_12'!B:Q,16,0)</f>
        <v>11867.039999999997</v>
      </c>
      <c r="BJ909" s="74">
        <f t="shared" si="525"/>
        <v>-6633.7385971460189</v>
      </c>
      <c r="BK909" s="50">
        <f t="shared" si="526"/>
        <v>5.2919455581334077E-3</v>
      </c>
    </row>
    <row r="910" spans="1:63" x14ac:dyDescent="0.3">
      <c r="A910" s="79" t="s">
        <v>1740</v>
      </c>
      <c r="B910" s="79" t="s">
        <v>1741</v>
      </c>
      <c r="C910" s="79">
        <f>VLOOKUP(B910,Площадь!D:E,2,0)</f>
        <v>34.299999999999997</v>
      </c>
      <c r="D910" s="97"/>
      <c r="E910">
        <v>31</v>
      </c>
      <c r="F910">
        <v>28</v>
      </c>
      <c r="G910">
        <v>31</v>
      </c>
      <c r="H910">
        <v>30</v>
      </c>
      <c r="I910">
        <v>31</v>
      </c>
      <c r="J910">
        <v>30</v>
      </c>
      <c r="K910">
        <v>31</v>
      </c>
      <c r="L910">
        <v>31</v>
      </c>
      <c r="M910">
        <v>30</v>
      </c>
      <c r="N910">
        <v>31</v>
      </c>
      <c r="O910">
        <v>30</v>
      </c>
      <c r="P910">
        <v>31</v>
      </c>
      <c r="Q910">
        <f t="shared" si="527"/>
        <v>365</v>
      </c>
      <c r="R910" s="113">
        <f>VLOOKUP(B910,'Общие показания'!A:H,8,0)</f>
        <v>0.23213191792678556</v>
      </c>
      <c r="S910" s="117">
        <f>VLOOKUP(B910,'Общие показания'!A:P,16,0)</f>
        <v>0.90886808207321401</v>
      </c>
      <c r="T910" s="50">
        <f t="shared" si="497"/>
        <v>0</v>
      </c>
      <c r="U910" s="50">
        <f t="shared" si="498"/>
        <v>0</v>
      </c>
      <c r="V910" s="50">
        <f t="shared" si="499"/>
        <v>0</v>
      </c>
      <c r="W910" s="50">
        <f t="shared" si="500"/>
        <v>0.23213191792678556</v>
      </c>
      <c r="X910" s="50">
        <f t="shared" si="501"/>
        <v>0</v>
      </c>
      <c r="Y910" s="50"/>
      <c r="Z910" s="50"/>
      <c r="AA910" s="50"/>
      <c r="AB910" s="50"/>
      <c r="AC910" s="50"/>
      <c r="AD910" s="50">
        <f t="shared" si="502"/>
        <v>0.34880033599854271</v>
      </c>
      <c r="AE910" s="50">
        <f t="shared" si="503"/>
        <v>0.24373769928587394</v>
      </c>
      <c r="AF910" s="50">
        <f t="shared" si="504"/>
        <v>0.31633004678879734</v>
      </c>
      <c r="AG910" s="50">
        <f t="shared" si="496"/>
        <v>0</v>
      </c>
      <c r="AI910" s="50">
        <f t="shared" si="505"/>
        <v>0</v>
      </c>
      <c r="AJ910" s="50">
        <f t="shared" si="506"/>
        <v>0</v>
      </c>
      <c r="AK910" s="50">
        <f t="shared" si="507"/>
        <v>0</v>
      </c>
      <c r="AL910" s="50">
        <f t="shared" si="508"/>
        <v>0.2307138791114805</v>
      </c>
      <c r="AR910" s="50">
        <f t="shared" si="509"/>
        <v>0.28452653665814881</v>
      </c>
      <c r="AS910" s="50">
        <f t="shared" si="510"/>
        <v>0.30595923794319202</v>
      </c>
      <c r="AT910" s="50">
        <f t="shared" si="511"/>
        <v>0.44080878622335817</v>
      </c>
      <c r="AV910" s="49">
        <f t="shared" si="512"/>
        <v>0</v>
      </c>
      <c r="AW910" s="49">
        <f t="shared" si="513"/>
        <v>0</v>
      </c>
      <c r="AX910" s="49">
        <f t="shared" si="514"/>
        <v>0</v>
      </c>
      <c r="AY910" s="49">
        <f t="shared" si="515"/>
        <v>1242.44474373764</v>
      </c>
      <c r="AZ910" s="49">
        <f t="shared" si="516"/>
        <v>0</v>
      </c>
      <c r="BA910" s="49">
        <f t="shared" si="517"/>
        <v>0</v>
      </c>
      <c r="BB910" s="49">
        <f t="shared" si="518"/>
        <v>0</v>
      </c>
      <c r="BC910" s="49">
        <f t="shared" si="519"/>
        <v>0</v>
      </c>
      <c r="BD910" s="49">
        <f t="shared" si="520"/>
        <v>0</v>
      </c>
      <c r="BE910" s="49">
        <f t="shared" si="521"/>
        <v>1700.0773238847166</v>
      </c>
      <c r="BF910" s="49">
        <f t="shared" si="522"/>
        <v>1475.5844704202157</v>
      </c>
      <c r="BG910" s="49">
        <f t="shared" si="523"/>
        <v>2032.43319778451</v>
      </c>
      <c r="BH910" s="73">
        <f t="shared" si="524"/>
        <v>6450.539735827082</v>
      </c>
      <c r="BI910" s="49">
        <f>VLOOKUP(A910,'1_12'!B:Q,16,0)</f>
        <v>13258.62</v>
      </c>
      <c r="BJ910" s="74">
        <f t="shared" si="525"/>
        <v>-6808.0802641729188</v>
      </c>
      <c r="BK910" s="50">
        <f t="shared" si="526"/>
        <v>5.8382129250150122E-3</v>
      </c>
    </row>
    <row r="911" spans="1:63" x14ac:dyDescent="0.3">
      <c r="A911" s="79" t="s">
        <v>2494</v>
      </c>
      <c r="B911" s="79" t="s">
        <v>2495</v>
      </c>
      <c r="C911" s="79">
        <f>VLOOKUP(B911,Площадь!D:E,2,0)</f>
        <v>75.7</v>
      </c>
      <c r="D911" s="97"/>
      <c r="E911">
        <v>31</v>
      </c>
      <c r="F911">
        <v>28</v>
      </c>
      <c r="G911">
        <v>31</v>
      </c>
      <c r="H911">
        <v>30</v>
      </c>
      <c r="I911">
        <v>31</v>
      </c>
      <c r="J911">
        <v>30</v>
      </c>
      <c r="K911">
        <v>31</v>
      </c>
      <c r="L911">
        <v>31</v>
      </c>
      <c r="M911">
        <v>30</v>
      </c>
      <c r="N911">
        <v>31</v>
      </c>
      <c r="O911">
        <v>30</v>
      </c>
      <c r="P911">
        <v>31</v>
      </c>
      <c r="Q911">
        <f t="shared" si="527"/>
        <v>365</v>
      </c>
      <c r="R911" s="113">
        <f>VLOOKUP(B911,'Общие показания'!A:H,8,0)</f>
        <v>1.1499999999999999</v>
      </c>
      <c r="S911" s="117">
        <f>VLOOKUP(B911,'Общие показания'!A:P,16,0)</f>
        <v>1.8339999999999996</v>
      </c>
      <c r="T911" s="50">
        <f t="shared" si="497"/>
        <v>0</v>
      </c>
      <c r="U911" s="50">
        <f t="shared" si="498"/>
        <v>0</v>
      </c>
      <c r="V911" s="50">
        <f t="shared" si="499"/>
        <v>0</v>
      </c>
      <c r="W911" s="50">
        <f t="shared" si="500"/>
        <v>1.1499999999999999</v>
      </c>
      <c r="X911" s="50">
        <f t="shared" si="501"/>
        <v>0</v>
      </c>
      <c r="Y911" s="50"/>
      <c r="Z911" s="50"/>
      <c r="AA911" s="50"/>
      <c r="AB911" s="50"/>
      <c r="AC911" s="50"/>
      <c r="AD911" s="50">
        <f t="shared" si="502"/>
        <v>0.70384231643618889</v>
      </c>
      <c r="AE911" s="50">
        <f t="shared" si="503"/>
        <v>0.49183698856561164</v>
      </c>
      <c r="AF911" s="50">
        <f t="shared" si="504"/>
        <v>0.6383206949981991</v>
      </c>
      <c r="AG911" s="50">
        <f t="shared" si="496"/>
        <v>0</v>
      </c>
      <c r="AI911" s="50">
        <f t="shared" si="505"/>
        <v>0</v>
      </c>
      <c r="AJ911" s="50">
        <f t="shared" si="506"/>
        <v>0</v>
      </c>
      <c r="AK911" s="50">
        <f t="shared" si="507"/>
        <v>0</v>
      </c>
      <c r="AL911" s="50">
        <f t="shared" si="508"/>
        <v>0.50918485856382145</v>
      </c>
      <c r="AR911" s="50">
        <f t="shared" si="509"/>
        <v>0.62794923688110404</v>
      </c>
      <c r="AS911" s="50">
        <f t="shared" si="510"/>
        <v>0.67525114613118487</v>
      </c>
      <c r="AT911" s="50">
        <f t="shared" si="511"/>
        <v>0.97286370603814032</v>
      </c>
      <c r="AV911" s="49">
        <f t="shared" si="512"/>
        <v>0</v>
      </c>
      <c r="AW911" s="49">
        <f t="shared" si="513"/>
        <v>0</v>
      </c>
      <c r="AX911" s="49">
        <f t="shared" si="514"/>
        <v>0</v>
      </c>
      <c r="AY911" s="49">
        <f t="shared" si="515"/>
        <v>4453.84946693438</v>
      </c>
      <c r="AZ911" s="49">
        <f t="shared" si="516"/>
        <v>0</v>
      </c>
      <c r="BA911" s="49">
        <f t="shared" si="517"/>
        <v>0</v>
      </c>
      <c r="BB911" s="49">
        <f t="shared" si="518"/>
        <v>0</v>
      </c>
      <c r="BC911" s="49">
        <f t="shared" si="519"/>
        <v>0</v>
      </c>
      <c r="BD911" s="49">
        <f t="shared" si="520"/>
        <v>0</v>
      </c>
      <c r="BE911" s="49">
        <f t="shared" si="521"/>
        <v>3575.0079740628084</v>
      </c>
      <c r="BF911" s="49">
        <f t="shared" si="522"/>
        <v>3132.884705254693</v>
      </c>
      <c r="BG911" s="49">
        <f t="shared" si="523"/>
        <v>4324.9989587659084</v>
      </c>
      <c r="BH911" s="73">
        <f t="shared" si="524"/>
        <v>15486.741105017791</v>
      </c>
      <c r="BI911" s="49">
        <f>VLOOKUP(A911,'1_12'!B:Q,16,0)</f>
        <v>29261.699999999997</v>
      </c>
      <c r="BJ911" s="74">
        <f t="shared" si="525"/>
        <v>-13774.958894982206</v>
      </c>
      <c r="BK911" s="50">
        <f t="shared" si="526"/>
        <v>6.3510006028338287E-3</v>
      </c>
    </row>
    <row r="912" spans="1:63" x14ac:dyDescent="0.3">
      <c r="A912" s="79" t="s">
        <v>1832</v>
      </c>
      <c r="B912" s="79" t="s">
        <v>284</v>
      </c>
      <c r="C912" s="79">
        <f>VLOOKUP(B912,Площадь!D:E,2,0)</f>
        <v>33.1</v>
      </c>
      <c r="D912" s="97"/>
      <c r="E912">
        <v>31</v>
      </c>
      <c r="F912">
        <v>28</v>
      </c>
      <c r="G912">
        <v>31</v>
      </c>
      <c r="H912">
        <v>30</v>
      </c>
      <c r="I912">
        <v>31</v>
      </c>
      <c r="J912">
        <v>30</v>
      </c>
      <c r="K912">
        <v>31</v>
      </c>
      <c r="L912">
        <v>31</v>
      </c>
      <c r="M912">
        <v>30</v>
      </c>
      <c r="N912">
        <v>31</v>
      </c>
      <c r="O912">
        <v>30</v>
      </c>
      <c r="P912">
        <v>31</v>
      </c>
      <c r="Q912">
        <f t="shared" si="527"/>
        <v>365</v>
      </c>
      <c r="R912" s="113">
        <f>VLOOKUP(B912,'Общие показания'!A:H,8,0)</f>
        <v>0.22401068464654819</v>
      </c>
      <c r="S912" s="117">
        <f>VLOOKUP(B912,'Общие показания'!A:P,16,0)</f>
        <v>0</v>
      </c>
      <c r="T912" s="50">
        <f t="shared" si="497"/>
        <v>0</v>
      </c>
      <c r="U912" s="50">
        <f t="shared" si="498"/>
        <v>0</v>
      </c>
      <c r="V912" s="50">
        <f t="shared" si="499"/>
        <v>0</v>
      </c>
      <c r="W912" s="50">
        <f t="shared" si="500"/>
        <v>0.22401068464654819</v>
      </c>
      <c r="X912" s="50">
        <f t="shared" si="501"/>
        <v>0</v>
      </c>
      <c r="Y912" s="50"/>
      <c r="Z912" s="50"/>
      <c r="AA912" s="50"/>
      <c r="AB912" s="50"/>
      <c r="AC912" s="50"/>
      <c r="AD912" s="50">
        <f t="shared" si="502"/>
        <v>0</v>
      </c>
      <c r="AE912" s="50">
        <f t="shared" si="503"/>
        <v>0</v>
      </c>
      <c r="AF912" s="50">
        <f t="shared" si="504"/>
        <v>0</v>
      </c>
      <c r="AG912" s="50">
        <f t="shared" si="496"/>
        <v>0</v>
      </c>
      <c r="AI912" s="50">
        <f t="shared" si="505"/>
        <v>0</v>
      </c>
      <c r="AJ912" s="50">
        <f t="shared" si="506"/>
        <v>0</v>
      </c>
      <c r="AK912" s="50">
        <f t="shared" si="507"/>
        <v>0</v>
      </c>
      <c r="AL912" s="50">
        <f t="shared" si="508"/>
        <v>0.22264225651865907</v>
      </c>
      <c r="AR912" s="50">
        <f t="shared" si="509"/>
        <v>0.2745722554922661</v>
      </c>
      <c r="AS912" s="50">
        <f t="shared" si="510"/>
        <v>0.29525512466238069</v>
      </c>
      <c r="AT912" s="50">
        <f t="shared" si="511"/>
        <v>0.42538690448959643</v>
      </c>
      <c r="AV912" s="49">
        <f t="shared" si="512"/>
        <v>0</v>
      </c>
      <c r="AW912" s="49">
        <f t="shared" si="513"/>
        <v>0</v>
      </c>
      <c r="AX912" s="49">
        <f t="shared" si="514"/>
        <v>0</v>
      </c>
      <c r="AY912" s="49">
        <f t="shared" si="515"/>
        <v>1198.9772891462358</v>
      </c>
      <c r="AZ912" s="49">
        <f t="shared" si="516"/>
        <v>0</v>
      </c>
      <c r="BA912" s="49">
        <f t="shared" si="517"/>
        <v>0</v>
      </c>
      <c r="BB912" s="49">
        <f t="shared" si="518"/>
        <v>0</v>
      </c>
      <c r="BC912" s="49">
        <f t="shared" si="519"/>
        <v>0</v>
      </c>
      <c r="BD912" s="49">
        <f t="shared" si="520"/>
        <v>0</v>
      </c>
      <c r="BE912" s="49">
        <f t="shared" si="521"/>
        <v>737.05077975321944</v>
      </c>
      <c r="BF912" s="49">
        <f t="shared" si="522"/>
        <v>792.57104643870821</v>
      </c>
      <c r="BG912" s="49">
        <f t="shared" si="523"/>
        <v>1141.8915909356931</v>
      </c>
      <c r="BH912" s="73">
        <f t="shared" si="524"/>
        <v>3870.4907062738566</v>
      </c>
      <c r="BI912" s="49">
        <f>VLOOKUP(A912,'1_12'!B:Q,16,0)</f>
        <v>12794.759999999998</v>
      </c>
      <c r="BJ912" s="74">
        <f t="shared" si="525"/>
        <v>-8924.2692937261418</v>
      </c>
      <c r="BK912" s="50">
        <f t="shared" si="526"/>
        <v>3.6300786148274178E-3</v>
      </c>
    </row>
    <row r="913" spans="1:63" x14ac:dyDescent="0.3">
      <c r="A913" s="79" t="s">
        <v>2480</v>
      </c>
      <c r="B913" s="79" t="s">
        <v>2481</v>
      </c>
      <c r="C913" s="79">
        <f>VLOOKUP(B913,Площадь!D:E,2,0)</f>
        <v>81.8</v>
      </c>
      <c r="D913" s="97"/>
      <c r="E913">
        <v>31</v>
      </c>
      <c r="F913">
        <v>28</v>
      </c>
      <c r="G913">
        <v>31</v>
      </c>
      <c r="H913">
        <v>30</v>
      </c>
      <c r="I913">
        <v>31</v>
      </c>
      <c r="J913">
        <v>30</v>
      </c>
      <c r="K913">
        <v>31</v>
      </c>
      <c r="L913">
        <v>23</v>
      </c>
      <c r="Q913">
        <f t="shared" si="527"/>
        <v>235</v>
      </c>
      <c r="R913" s="113">
        <f>VLOOKUP(B913,'Общие показания'!A:H,8,0)</f>
        <v>0.55359740193618245</v>
      </c>
      <c r="S913" s="117"/>
      <c r="T913" s="50">
        <f t="shared" si="497"/>
        <v>0</v>
      </c>
      <c r="U913" s="50">
        <f t="shared" si="498"/>
        <v>0</v>
      </c>
      <c r="V913" s="50">
        <f t="shared" si="499"/>
        <v>0</v>
      </c>
      <c r="W913" s="50">
        <f t="shared" si="500"/>
        <v>0.55359740193618245</v>
      </c>
      <c r="X913" s="50">
        <f t="shared" si="501"/>
        <v>0</v>
      </c>
      <c r="Y913" s="50"/>
      <c r="Z913" s="50"/>
      <c r="AA913" s="50"/>
      <c r="AB913" s="50"/>
      <c r="AC913" s="50"/>
      <c r="AD913" s="50">
        <f t="shared" si="502"/>
        <v>0</v>
      </c>
      <c r="AE913" s="50">
        <f t="shared" si="503"/>
        <v>0</v>
      </c>
      <c r="AF913" s="50">
        <f t="shared" si="504"/>
        <v>0</v>
      </c>
      <c r="AG913" s="50">
        <f t="shared" si="496"/>
        <v>0</v>
      </c>
      <c r="AI913" s="50">
        <f t="shared" si="505"/>
        <v>0</v>
      </c>
      <c r="AJ913" s="50">
        <f t="shared" si="506"/>
        <v>0</v>
      </c>
      <c r="AK913" s="50">
        <f t="shared" si="507"/>
        <v>0</v>
      </c>
      <c r="AL913" s="50">
        <f t="shared" si="508"/>
        <v>0.55021560674399728</v>
      </c>
      <c r="AR913" s="50">
        <f t="shared" si="509"/>
        <v>0</v>
      </c>
      <c r="AS913" s="50">
        <f t="shared" si="510"/>
        <v>0</v>
      </c>
      <c r="AT913" s="50">
        <f t="shared" si="511"/>
        <v>0</v>
      </c>
      <c r="AV913" s="49">
        <f t="shared" si="512"/>
        <v>0</v>
      </c>
      <c r="AW913" s="49">
        <f t="shared" si="513"/>
        <v>0</v>
      </c>
      <c r="AX913" s="49">
        <f t="shared" si="514"/>
        <v>0</v>
      </c>
      <c r="AY913" s="49">
        <f t="shared" si="515"/>
        <v>2963.0314879807279</v>
      </c>
      <c r="AZ913" s="49">
        <f t="shared" si="516"/>
        <v>0</v>
      </c>
      <c r="BA913" s="49">
        <f t="shared" si="517"/>
        <v>0</v>
      </c>
      <c r="BB913" s="49">
        <f t="shared" si="518"/>
        <v>0</v>
      </c>
      <c r="BC913" s="49">
        <f t="shared" si="519"/>
        <v>0</v>
      </c>
      <c r="BD913" s="49">
        <f t="shared" si="520"/>
        <v>0</v>
      </c>
      <c r="BE913" s="49">
        <f t="shared" si="521"/>
        <v>0</v>
      </c>
      <c r="BF913" s="49">
        <f t="shared" si="522"/>
        <v>0</v>
      </c>
      <c r="BG913" s="49">
        <f t="shared" si="523"/>
        <v>0</v>
      </c>
      <c r="BH913" s="73">
        <f t="shared" si="524"/>
        <v>2963.0314879807279</v>
      </c>
      <c r="BI913" s="49">
        <f>VLOOKUP(A913,'1_12'!B:Q,16,0)</f>
        <v>16659.79</v>
      </c>
      <c r="BJ913" s="74">
        <f t="shared" si="525"/>
        <v>-13696.758512019273</v>
      </c>
      <c r="BK913" s="50">
        <f t="shared" si="526"/>
        <v>1.1245038800735329E-3</v>
      </c>
    </row>
    <row r="914" spans="1:63" x14ac:dyDescent="0.3">
      <c r="A914" s="79" t="s">
        <v>2769</v>
      </c>
      <c r="B914" s="79" t="s">
        <v>2481</v>
      </c>
      <c r="C914" s="79">
        <f>VLOOKUP(B914,Площадь!D:E,2,0)</f>
        <v>81.8</v>
      </c>
      <c r="D914" s="97">
        <f>VLOOKUP(A914,'[1]3+паркинг2023'!$A:$E,5,0)</f>
        <v>45162</v>
      </c>
      <c r="L914">
        <f>31-L913</f>
        <v>8</v>
      </c>
      <c r="M914">
        <v>30</v>
      </c>
      <c r="N914">
        <v>31</v>
      </c>
      <c r="O914">
        <v>30</v>
      </c>
      <c r="P914">
        <v>12</v>
      </c>
      <c r="Q914">
        <f t="shared" si="527"/>
        <v>111</v>
      </c>
      <c r="R914" s="113"/>
      <c r="S914" s="117"/>
      <c r="T914" s="50">
        <f t="shared" si="497"/>
        <v>0</v>
      </c>
      <c r="U914" s="50">
        <f t="shared" si="498"/>
        <v>0</v>
      </c>
      <c r="V914" s="50">
        <f t="shared" si="499"/>
        <v>0</v>
      </c>
      <c r="W914" s="50">
        <f t="shared" si="500"/>
        <v>0</v>
      </c>
      <c r="X914" s="50">
        <f t="shared" si="501"/>
        <v>0</v>
      </c>
      <c r="Y914" s="50"/>
      <c r="Z914" s="50"/>
      <c r="AA914" s="50"/>
      <c r="AB914" s="50"/>
      <c r="AC914" s="50"/>
      <c r="AD914" s="50">
        <f t="shared" si="502"/>
        <v>0</v>
      </c>
      <c r="AE914" s="50">
        <f t="shared" si="503"/>
        <v>0</v>
      </c>
      <c r="AF914" s="50">
        <f t="shared" si="504"/>
        <v>0</v>
      </c>
      <c r="AG914" s="50">
        <f t="shared" si="496"/>
        <v>0</v>
      </c>
      <c r="AI914" s="50">
        <f t="shared" si="505"/>
        <v>0</v>
      </c>
      <c r="AJ914" s="50">
        <f t="shared" si="506"/>
        <v>0</v>
      </c>
      <c r="AK914" s="50">
        <f t="shared" si="507"/>
        <v>0</v>
      </c>
      <c r="AL914" s="50">
        <f t="shared" si="508"/>
        <v>0</v>
      </c>
      <c r="AR914" s="50">
        <f t="shared" si="509"/>
        <v>0.67855016614100794</v>
      </c>
      <c r="AS914" s="50">
        <f t="shared" si="510"/>
        <v>0.72966372197530938</v>
      </c>
      <c r="AT914" s="50">
        <f t="shared" si="511"/>
        <v>0.40693868574894054</v>
      </c>
      <c r="AV914" s="49">
        <f t="shared" si="512"/>
        <v>0</v>
      </c>
      <c r="AW914" s="49">
        <f t="shared" si="513"/>
        <v>0</v>
      </c>
      <c r="AX914" s="49">
        <f t="shared" si="514"/>
        <v>0</v>
      </c>
      <c r="AY914" s="49">
        <f t="shared" si="515"/>
        <v>0</v>
      </c>
      <c r="AZ914" s="49">
        <f t="shared" si="516"/>
        <v>0</v>
      </c>
      <c r="BA914" s="49">
        <f t="shared" si="517"/>
        <v>0</v>
      </c>
      <c r="BB914" s="49">
        <f t="shared" si="518"/>
        <v>0</v>
      </c>
      <c r="BC914" s="49">
        <f t="shared" si="519"/>
        <v>0</v>
      </c>
      <c r="BD914" s="49">
        <f t="shared" si="520"/>
        <v>0</v>
      </c>
      <c r="BE914" s="49">
        <f t="shared" si="521"/>
        <v>1821.4729239822761</v>
      </c>
      <c r="BF914" s="49">
        <f t="shared" si="522"/>
        <v>1958.6801087216415</v>
      </c>
      <c r="BG914" s="49">
        <f t="shared" si="523"/>
        <v>1092.3699304770262</v>
      </c>
      <c r="BH914" s="73">
        <f t="shared" si="524"/>
        <v>4872.5229631809434</v>
      </c>
      <c r="BI914" s="49">
        <f>VLOOKUP(A914,'1_12'!B:Q,16,0)</f>
        <v>12806.509999999998</v>
      </c>
      <c r="BJ914" s="74">
        <f t="shared" si="525"/>
        <v>-7933.987036819055</v>
      </c>
      <c r="BK914" s="50">
        <f t="shared" si="526"/>
        <v>1.8491774387380379E-3</v>
      </c>
    </row>
    <row r="915" spans="1:63" x14ac:dyDescent="0.3">
      <c r="A915" s="79" t="s">
        <v>2801</v>
      </c>
      <c r="B915" s="79" t="s">
        <v>2481</v>
      </c>
      <c r="C915" s="79">
        <f>VLOOKUP(B915,Площадь!D:E,2,0)</f>
        <v>81.8</v>
      </c>
      <c r="D915" s="97">
        <f>VLOOKUP(A915,'[1]3+паркинг2023'!$A:$E,5,0)</f>
        <v>45273</v>
      </c>
      <c r="P915">
        <f>31-P914</f>
        <v>19</v>
      </c>
      <c r="Q915">
        <f t="shared" si="527"/>
        <v>19</v>
      </c>
      <c r="R915" s="113"/>
      <c r="S915" s="117">
        <f>VLOOKUP(B915,'Общие показания'!A:P,16,0)</f>
        <v>0</v>
      </c>
      <c r="T915" s="50">
        <f t="shared" si="497"/>
        <v>0</v>
      </c>
      <c r="U915" s="50">
        <f t="shared" si="498"/>
        <v>0</v>
      </c>
      <c r="V915" s="50">
        <f t="shared" si="499"/>
        <v>0</v>
      </c>
      <c r="W915" s="50">
        <f t="shared" si="500"/>
        <v>0</v>
      </c>
      <c r="X915" s="50">
        <f t="shared" si="501"/>
        <v>0</v>
      </c>
      <c r="Y915" s="50"/>
      <c r="Z915" s="50"/>
      <c r="AA915" s="50"/>
      <c r="AB915" s="50"/>
      <c r="AC915" s="50"/>
      <c r="AD915" s="50">
        <f t="shared" si="502"/>
        <v>0</v>
      </c>
      <c r="AE915" s="50">
        <f t="shared" si="503"/>
        <v>0</v>
      </c>
      <c r="AF915" s="50">
        <f t="shared" si="504"/>
        <v>0</v>
      </c>
      <c r="AG915" s="50">
        <f t="shared" si="496"/>
        <v>0</v>
      </c>
      <c r="AI915" s="50">
        <f t="shared" si="505"/>
        <v>0</v>
      </c>
      <c r="AJ915" s="50">
        <f t="shared" si="506"/>
        <v>0</v>
      </c>
      <c r="AK915" s="50">
        <f t="shared" si="507"/>
        <v>0</v>
      </c>
      <c r="AL915" s="50">
        <f t="shared" si="508"/>
        <v>0</v>
      </c>
      <c r="AR915" s="50">
        <f t="shared" si="509"/>
        <v>0</v>
      </c>
      <c r="AS915" s="50">
        <f t="shared" si="510"/>
        <v>0</v>
      </c>
      <c r="AT915" s="50">
        <f t="shared" si="511"/>
        <v>0.64431958576915582</v>
      </c>
      <c r="AV915" s="49">
        <f t="shared" si="512"/>
        <v>0</v>
      </c>
      <c r="AW915" s="49">
        <f t="shared" si="513"/>
        <v>0</v>
      </c>
      <c r="AX915" s="49">
        <f t="shared" si="514"/>
        <v>0</v>
      </c>
      <c r="AY915" s="49">
        <f t="shared" si="515"/>
        <v>0</v>
      </c>
      <c r="AZ915" s="49">
        <f t="shared" si="516"/>
        <v>0</v>
      </c>
      <c r="BA915" s="49">
        <f t="shared" si="517"/>
        <v>0</v>
      </c>
      <c r="BB915" s="49">
        <f t="shared" si="518"/>
        <v>0</v>
      </c>
      <c r="BC915" s="49">
        <f t="shared" si="519"/>
        <v>0</v>
      </c>
      <c r="BD915" s="49">
        <f t="shared" si="520"/>
        <v>0</v>
      </c>
      <c r="BE915" s="49">
        <f t="shared" si="521"/>
        <v>0</v>
      </c>
      <c r="BF915" s="49">
        <f t="shared" si="522"/>
        <v>0</v>
      </c>
      <c r="BG915" s="49">
        <f t="shared" si="523"/>
        <v>1729.5857232552912</v>
      </c>
      <c r="BH915" s="73">
        <f t="shared" si="524"/>
        <v>1729.5857232552912</v>
      </c>
      <c r="BI915" s="49">
        <f>VLOOKUP(A915,'1_12'!B:Q,16,0)</f>
        <v>2153.31</v>
      </c>
      <c r="BJ915" s="74">
        <f t="shared" si="525"/>
        <v>-423.72427674470873</v>
      </c>
      <c r="BK915" s="50">
        <f t="shared" si="526"/>
        <v>6.5639729601584744E-4</v>
      </c>
    </row>
    <row r="916" spans="1:63" x14ac:dyDescent="0.3">
      <c r="A916" s="79" t="s">
        <v>2534</v>
      </c>
      <c r="B916" s="79" t="s">
        <v>2535</v>
      </c>
      <c r="C916" s="79">
        <f>VLOOKUP(B916,Площадь!D:E,2,0)</f>
        <v>34.4</v>
      </c>
      <c r="D916" s="97"/>
      <c r="E916">
        <v>31</v>
      </c>
      <c r="F916">
        <v>28</v>
      </c>
      <c r="G916">
        <v>31</v>
      </c>
      <c r="H916">
        <v>30</v>
      </c>
      <c r="I916">
        <v>31</v>
      </c>
      <c r="J916">
        <v>30</v>
      </c>
      <c r="K916">
        <v>31</v>
      </c>
      <c r="L916">
        <v>31</v>
      </c>
      <c r="M916">
        <v>30</v>
      </c>
      <c r="N916">
        <v>31</v>
      </c>
      <c r="O916">
        <v>30</v>
      </c>
      <c r="P916">
        <v>31</v>
      </c>
      <c r="Q916">
        <f t="shared" ref="Q916:Q924" si="528">SUM(E916:P916)</f>
        <v>365</v>
      </c>
      <c r="R916" s="113">
        <f>VLOOKUP(B916,'Общие показания'!A:H,8,0)</f>
        <v>0.23280868736680535</v>
      </c>
      <c r="S916" s="117">
        <f>VLOOKUP(B916,'Общие показания'!A:P,16,0)</f>
        <v>1.1231913126331943</v>
      </c>
      <c r="T916" s="50">
        <f t="shared" si="497"/>
        <v>0</v>
      </c>
      <c r="U916" s="50">
        <f t="shared" si="498"/>
        <v>0</v>
      </c>
      <c r="V916" s="50">
        <f t="shared" si="499"/>
        <v>0</v>
      </c>
      <c r="W916" s="50">
        <f t="shared" si="500"/>
        <v>0.23280868736680535</v>
      </c>
      <c r="X916" s="50">
        <f t="shared" si="501"/>
        <v>0</v>
      </c>
      <c r="Y916" s="50"/>
      <c r="Z916" s="50"/>
      <c r="AA916" s="50"/>
      <c r="AB916" s="50"/>
      <c r="AC916" s="50"/>
      <c r="AD916" s="50">
        <f t="shared" si="502"/>
        <v>0.43105211302331037</v>
      </c>
      <c r="AE916" s="50">
        <f t="shared" si="503"/>
        <v>0.30121430359245732</v>
      </c>
      <c r="AF916" s="50">
        <f t="shared" si="504"/>
        <v>0.39092489601742653</v>
      </c>
      <c r="AG916" s="50">
        <f t="shared" si="496"/>
        <v>0</v>
      </c>
      <c r="AI916" s="50">
        <f t="shared" si="505"/>
        <v>0</v>
      </c>
      <c r="AJ916" s="50">
        <f t="shared" si="506"/>
        <v>0</v>
      </c>
      <c r="AK916" s="50">
        <f t="shared" si="507"/>
        <v>0</v>
      </c>
      <c r="AL916" s="50">
        <f t="shared" si="508"/>
        <v>0.23138651432754898</v>
      </c>
      <c r="AR916" s="50">
        <f t="shared" si="509"/>
        <v>0.28535606008863906</v>
      </c>
      <c r="AS916" s="50">
        <f t="shared" si="510"/>
        <v>0.3068512473832597</v>
      </c>
      <c r="AT916" s="50">
        <f t="shared" si="511"/>
        <v>0.442093943034505</v>
      </c>
      <c r="AV916" s="49">
        <f t="shared" si="512"/>
        <v>0</v>
      </c>
      <c r="AW916" s="49">
        <f t="shared" si="513"/>
        <v>0</v>
      </c>
      <c r="AX916" s="49">
        <f t="shared" si="514"/>
        <v>0</v>
      </c>
      <c r="AY916" s="49">
        <f t="shared" si="515"/>
        <v>1246.067031620257</v>
      </c>
      <c r="AZ916" s="49">
        <f t="shared" si="516"/>
        <v>0</v>
      </c>
      <c r="BA916" s="49">
        <f t="shared" si="517"/>
        <v>0</v>
      </c>
      <c r="BB916" s="49">
        <f t="shared" si="518"/>
        <v>0</v>
      </c>
      <c r="BC916" s="49">
        <f t="shared" si="519"/>
        <v>0</v>
      </c>
      <c r="BD916" s="49">
        <f t="shared" si="520"/>
        <v>0</v>
      </c>
      <c r="BE916" s="49">
        <f t="shared" si="521"/>
        <v>1923.0974435747926</v>
      </c>
      <c r="BF916" s="49">
        <f t="shared" si="522"/>
        <v>1632.2668424171759</v>
      </c>
      <c r="BG916" s="49">
        <f t="shared" si="523"/>
        <v>2236.122450797443</v>
      </c>
      <c r="BH916" s="73">
        <f t="shared" si="524"/>
        <v>7037.5537684096689</v>
      </c>
      <c r="BI916" s="49">
        <f>VLOOKUP(A916,'1_12'!B:Q,16,0)</f>
        <v>13297.229999999998</v>
      </c>
      <c r="BJ916" s="74">
        <f t="shared" si="525"/>
        <v>-6259.6762315903288</v>
      </c>
      <c r="BK916" s="50">
        <f t="shared" si="526"/>
        <v>6.3509878024078309E-3</v>
      </c>
    </row>
    <row r="917" spans="1:63" x14ac:dyDescent="0.3">
      <c r="A917" s="79" t="s">
        <v>1790</v>
      </c>
      <c r="B917" s="79" t="s">
        <v>1791</v>
      </c>
      <c r="C917" s="79">
        <f>VLOOKUP(B917,Площадь!D:E,2,0)</f>
        <v>30.7</v>
      </c>
      <c r="D917" s="97"/>
      <c r="E917">
        <v>31</v>
      </c>
      <c r="F917">
        <v>28</v>
      </c>
      <c r="G917">
        <v>31</v>
      </c>
      <c r="H917">
        <v>30</v>
      </c>
      <c r="I917">
        <v>31</v>
      </c>
      <c r="J917">
        <v>30</v>
      </c>
      <c r="K917">
        <v>31</v>
      </c>
      <c r="L917">
        <v>31</v>
      </c>
      <c r="M917">
        <v>30</v>
      </c>
      <c r="N917">
        <v>31</v>
      </c>
      <c r="O917">
        <v>30</v>
      </c>
      <c r="P917">
        <v>31</v>
      </c>
      <c r="Q917">
        <f t="shared" si="528"/>
        <v>365</v>
      </c>
      <c r="R917" s="113">
        <f>VLOOKUP(B917,'Общие показания'!A:H,8,0)</f>
        <v>0</v>
      </c>
      <c r="S917" s="117">
        <f>VLOOKUP(B917,'Общие показания'!A:P,16,0)</f>
        <v>1.2979999999999996</v>
      </c>
      <c r="T917" s="50">
        <f t="shared" si="497"/>
        <v>0</v>
      </c>
      <c r="U917" s="50">
        <f t="shared" si="498"/>
        <v>0</v>
      </c>
      <c r="V917" s="50">
        <f t="shared" si="499"/>
        <v>0</v>
      </c>
      <c r="W917" s="50">
        <f t="shared" si="500"/>
        <v>0</v>
      </c>
      <c r="X917" s="50">
        <f t="shared" si="501"/>
        <v>0</v>
      </c>
      <c r="Y917" s="50"/>
      <c r="Z917" s="50"/>
      <c r="AA917" s="50"/>
      <c r="AB917" s="50"/>
      <c r="AC917" s="50"/>
      <c r="AD917" s="50">
        <f t="shared" si="502"/>
        <v>0.49813921850282067</v>
      </c>
      <c r="AE917" s="50">
        <f t="shared" si="503"/>
        <v>0.34809400826508385</v>
      </c>
      <c r="AF917" s="50">
        <f t="shared" si="504"/>
        <v>0.45176677323209508</v>
      </c>
      <c r="AG917" s="50">
        <f t="shared" si="496"/>
        <v>0</v>
      </c>
      <c r="AI917" s="50">
        <f t="shared" si="505"/>
        <v>0</v>
      </c>
      <c r="AJ917" s="50">
        <f t="shared" si="506"/>
        <v>0</v>
      </c>
      <c r="AK917" s="50">
        <f t="shared" si="507"/>
        <v>0</v>
      </c>
      <c r="AL917" s="50">
        <f t="shared" si="508"/>
        <v>0.2064990113330161</v>
      </c>
      <c r="AR917" s="50">
        <f t="shared" si="509"/>
        <v>0.25466369316050053</v>
      </c>
      <c r="AS917" s="50">
        <f t="shared" si="510"/>
        <v>0.27384689810075791</v>
      </c>
      <c r="AT917" s="50">
        <f t="shared" si="511"/>
        <v>0.39454314102207277</v>
      </c>
      <c r="AV917" s="49">
        <f t="shared" si="512"/>
        <v>0</v>
      </c>
      <c r="AW917" s="49">
        <f t="shared" si="513"/>
        <v>0</v>
      </c>
      <c r="AX917" s="49">
        <f t="shared" si="514"/>
        <v>0</v>
      </c>
      <c r="AY917" s="49">
        <f t="shared" si="515"/>
        <v>554.31768606189507</v>
      </c>
      <c r="AZ917" s="49">
        <f t="shared" si="516"/>
        <v>0</v>
      </c>
      <c r="BA917" s="49">
        <f t="shared" si="517"/>
        <v>0</v>
      </c>
      <c r="BB917" s="49">
        <f t="shared" si="518"/>
        <v>0</v>
      </c>
      <c r="BC917" s="49">
        <f t="shared" si="519"/>
        <v>0</v>
      </c>
      <c r="BD917" s="49">
        <f t="shared" si="520"/>
        <v>0</v>
      </c>
      <c r="BE917" s="49">
        <f t="shared" si="521"/>
        <v>2020.7940239525531</v>
      </c>
      <c r="BF917" s="49">
        <f t="shared" si="522"/>
        <v>1669.5132914122112</v>
      </c>
      <c r="BG917" s="49">
        <f t="shared" si="523"/>
        <v>2271.8004814273181</v>
      </c>
      <c r="BH917" s="73">
        <f t="shared" si="524"/>
        <v>6516.4254828539779</v>
      </c>
      <c r="BI917" s="49">
        <f>VLOOKUP(A917,'1_12'!B:Q,16,0)</f>
        <v>11867.039999999997</v>
      </c>
      <c r="BJ917" s="74">
        <f t="shared" si="525"/>
        <v>-5350.6145171460194</v>
      </c>
      <c r="BK917" s="50">
        <f t="shared" si="526"/>
        <v>6.5894482725742309E-3</v>
      </c>
    </row>
    <row r="918" spans="1:63" x14ac:dyDescent="0.3">
      <c r="A918" s="79" t="s">
        <v>2621</v>
      </c>
      <c r="B918" s="79" t="s">
        <v>2622</v>
      </c>
      <c r="C918" s="79">
        <f>VLOOKUP(B918,Площадь!D:E,2,0)</f>
        <v>34.299999999999997</v>
      </c>
      <c r="D918" s="97"/>
      <c r="E918">
        <v>31</v>
      </c>
      <c r="F918">
        <v>28</v>
      </c>
      <c r="G918">
        <v>31</v>
      </c>
      <c r="H918">
        <v>30</v>
      </c>
      <c r="I918">
        <v>31</v>
      </c>
      <c r="J918">
        <v>30</v>
      </c>
      <c r="K918">
        <v>31</v>
      </c>
      <c r="L918">
        <v>31</v>
      </c>
      <c r="M918">
        <v>30</v>
      </c>
      <c r="N918">
        <v>31</v>
      </c>
      <c r="O918">
        <v>30</v>
      </c>
      <c r="P918">
        <v>31</v>
      </c>
      <c r="Q918">
        <f t="shared" si="528"/>
        <v>365</v>
      </c>
      <c r="R918" s="113">
        <f>VLOOKUP(B918,'Общие показания'!A:H,8,0)</f>
        <v>0.23213191792678556</v>
      </c>
      <c r="S918" s="117">
        <f>VLOOKUP(B918,'Общие показания'!A:P,16,0)</f>
        <v>2.1048680820732155</v>
      </c>
      <c r="T918" s="50">
        <f t="shared" si="497"/>
        <v>0</v>
      </c>
      <c r="U918" s="50">
        <f t="shared" si="498"/>
        <v>0</v>
      </c>
      <c r="V918" s="50">
        <f t="shared" si="499"/>
        <v>0</v>
      </c>
      <c r="W918" s="50">
        <f t="shared" si="500"/>
        <v>0.23213191792678556</v>
      </c>
      <c r="X918" s="50">
        <f t="shared" si="501"/>
        <v>0</v>
      </c>
      <c r="Y918" s="50"/>
      <c r="Z918" s="50"/>
      <c r="AA918" s="50"/>
      <c r="AB918" s="50"/>
      <c r="AC918" s="50"/>
      <c r="AD918" s="50">
        <f t="shared" si="502"/>
        <v>0.80779456198419319</v>
      </c>
      <c r="AE918" s="50">
        <f t="shared" si="503"/>
        <v>0.56447763294152953</v>
      </c>
      <c r="AF918" s="50">
        <f t="shared" si="504"/>
        <v>0.73259588714749269</v>
      </c>
      <c r="AG918" s="50">
        <f t="shared" si="496"/>
        <v>0</v>
      </c>
      <c r="AI918" s="50">
        <f t="shared" si="505"/>
        <v>0</v>
      </c>
      <c r="AJ918" s="50">
        <f t="shared" si="506"/>
        <v>0</v>
      </c>
      <c r="AK918" s="50">
        <f t="shared" si="507"/>
        <v>0</v>
      </c>
      <c r="AL918" s="50">
        <f t="shared" si="508"/>
        <v>0.2307138791114805</v>
      </c>
      <c r="AR918" s="50">
        <f t="shared" si="509"/>
        <v>0.28452653665814881</v>
      </c>
      <c r="AS918" s="50">
        <f t="shared" si="510"/>
        <v>0.30595923794319202</v>
      </c>
      <c r="AT918" s="50">
        <f t="shared" si="511"/>
        <v>0.44080878622335817</v>
      </c>
      <c r="AV918" s="49">
        <f t="shared" si="512"/>
        <v>0</v>
      </c>
      <c r="AW918" s="49">
        <f t="shared" si="513"/>
        <v>0</v>
      </c>
      <c r="AX918" s="49">
        <f t="shared" si="514"/>
        <v>0</v>
      </c>
      <c r="AY918" s="49">
        <f t="shared" si="515"/>
        <v>1242.44474373764</v>
      </c>
      <c r="AZ918" s="49">
        <f t="shared" si="516"/>
        <v>0</v>
      </c>
      <c r="BA918" s="49">
        <f t="shared" si="517"/>
        <v>0</v>
      </c>
      <c r="BB918" s="49">
        <f t="shared" si="518"/>
        <v>0</v>
      </c>
      <c r="BC918" s="49">
        <f t="shared" si="519"/>
        <v>0</v>
      </c>
      <c r="BD918" s="49">
        <f t="shared" si="520"/>
        <v>0</v>
      </c>
      <c r="BE918" s="49">
        <f t="shared" si="521"/>
        <v>2932.1830643515573</v>
      </c>
      <c r="BF918" s="49">
        <f t="shared" si="522"/>
        <v>2336.5659187281112</v>
      </c>
      <c r="BG918" s="49">
        <f t="shared" si="523"/>
        <v>3149.840569009777</v>
      </c>
      <c r="BH918" s="73">
        <f t="shared" si="524"/>
        <v>9661.0342958270849</v>
      </c>
      <c r="BI918" s="49">
        <f>VLOOKUP(A918,'1_12'!B:Q,16,0)</f>
        <v>13258.62</v>
      </c>
      <c r="BJ918" s="74">
        <f t="shared" si="525"/>
        <v>-3597.5857041729159</v>
      </c>
      <c r="BK918" s="50">
        <f t="shared" si="526"/>
        <v>8.7439466470752691E-3</v>
      </c>
    </row>
    <row r="919" spans="1:63" x14ac:dyDescent="0.3">
      <c r="A919" s="79" t="s">
        <v>2613</v>
      </c>
      <c r="B919" s="79" t="s">
        <v>2614</v>
      </c>
      <c r="C919" s="79">
        <f>VLOOKUP(B919,Площадь!D:E,2,0)</f>
        <v>75.7</v>
      </c>
      <c r="D919" s="97"/>
      <c r="E919">
        <v>31</v>
      </c>
      <c r="F919">
        <v>28</v>
      </c>
      <c r="G919">
        <v>31</v>
      </c>
      <c r="H919">
        <v>30</v>
      </c>
      <c r="I919">
        <v>31</v>
      </c>
      <c r="J919">
        <v>30</v>
      </c>
      <c r="K919">
        <v>31</v>
      </c>
      <c r="L919">
        <v>31</v>
      </c>
      <c r="M919">
        <v>30</v>
      </c>
      <c r="N919">
        <v>31</v>
      </c>
      <c r="O919">
        <v>30</v>
      </c>
      <c r="P919">
        <v>31</v>
      </c>
      <c r="Q919">
        <f t="shared" si="528"/>
        <v>365</v>
      </c>
      <c r="R919" s="113">
        <f>VLOOKUP(B919,'Общие показания'!A:H,8,0)</f>
        <v>0.51231446609497577</v>
      </c>
      <c r="S919" s="117">
        <f>VLOOKUP(B919,'Общие показания'!A:P,16,0)</f>
        <v>1.5166855339050258</v>
      </c>
      <c r="T919" s="50">
        <f t="shared" si="497"/>
        <v>0</v>
      </c>
      <c r="U919" s="50">
        <f t="shared" si="498"/>
        <v>0</v>
      </c>
      <c r="V919" s="50">
        <f t="shared" si="499"/>
        <v>0</v>
      </c>
      <c r="W919" s="50">
        <f t="shared" si="500"/>
        <v>0.51231446609497577</v>
      </c>
      <c r="X919" s="50">
        <f t="shared" si="501"/>
        <v>0</v>
      </c>
      <c r="Y919" s="50"/>
      <c r="Z919" s="50"/>
      <c r="AA919" s="50"/>
      <c r="AB919" s="50"/>
      <c r="AC919" s="50"/>
      <c r="AD919" s="50">
        <f t="shared" si="502"/>
        <v>0.58206513603542609</v>
      </c>
      <c r="AE919" s="50">
        <f t="shared" si="503"/>
        <v>0.40674048287724907</v>
      </c>
      <c r="AF919" s="50">
        <f t="shared" si="504"/>
        <v>0.52787991499235054</v>
      </c>
      <c r="AG919" s="50">
        <f t="shared" si="496"/>
        <v>0</v>
      </c>
      <c r="AI919" s="50">
        <f t="shared" si="505"/>
        <v>0</v>
      </c>
      <c r="AJ919" s="50">
        <f t="shared" si="506"/>
        <v>0</v>
      </c>
      <c r="AK919" s="50">
        <f t="shared" si="507"/>
        <v>0</v>
      </c>
      <c r="AL919" s="50">
        <f t="shared" si="508"/>
        <v>0.50918485856382145</v>
      </c>
      <c r="AR919" s="50">
        <f t="shared" si="509"/>
        <v>0.62794923688110404</v>
      </c>
      <c r="AS919" s="50">
        <f t="shared" si="510"/>
        <v>0.67525114613118487</v>
      </c>
      <c r="AT919" s="50">
        <f t="shared" si="511"/>
        <v>0.97286370603814032</v>
      </c>
      <c r="AV919" s="49">
        <f t="shared" si="512"/>
        <v>0</v>
      </c>
      <c r="AW919" s="49">
        <f t="shared" si="513"/>
        <v>0</v>
      </c>
      <c r="AX919" s="49">
        <f t="shared" si="514"/>
        <v>0</v>
      </c>
      <c r="AY919" s="49">
        <f t="shared" si="515"/>
        <v>2742.071927141089</v>
      </c>
      <c r="AZ919" s="49">
        <f t="shared" si="516"/>
        <v>0</v>
      </c>
      <c r="BA919" s="49">
        <f t="shared" si="517"/>
        <v>0</v>
      </c>
      <c r="BB919" s="49">
        <f t="shared" si="518"/>
        <v>0</v>
      </c>
      <c r="BC919" s="49">
        <f t="shared" si="519"/>
        <v>0</v>
      </c>
      <c r="BD919" s="49">
        <f t="shared" si="520"/>
        <v>0</v>
      </c>
      <c r="BE919" s="49">
        <f t="shared" si="521"/>
        <v>3248.1141820822172</v>
      </c>
      <c r="BF919" s="49">
        <f t="shared" si="522"/>
        <v>2904.4550492450799</v>
      </c>
      <c r="BG919" s="49">
        <f t="shared" si="523"/>
        <v>4028.5361465494088</v>
      </c>
      <c r="BH919" s="73">
        <f t="shared" si="524"/>
        <v>12923.177305017794</v>
      </c>
      <c r="BI919" s="49">
        <f>VLOOKUP(A919,'1_12'!B:Q,16,0)</f>
        <v>29261.699999999997</v>
      </c>
      <c r="BJ919" s="74">
        <f t="shared" si="525"/>
        <v>-16338.522694982203</v>
      </c>
      <c r="BK919" s="50">
        <f t="shared" si="526"/>
        <v>5.2997016156035356E-3</v>
      </c>
    </row>
    <row r="920" spans="1:63" x14ac:dyDescent="0.3">
      <c r="A920" s="79" t="s">
        <v>2639</v>
      </c>
      <c r="B920" s="79" t="s">
        <v>2640</v>
      </c>
      <c r="C920" s="79">
        <f>VLOOKUP(B920,Площадь!D:E,2,0)</f>
        <v>81.8</v>
      </c>
      <c r="D920" s="97"/>
      <c r="E920">
        <v>31</v>
      </c>
      <c r="F920">
        <v>28</v>
      </c>
      <c r="G920">
        <v>31</v>
      </c>
      <c r="H920">
        <v>30</v>
      </c>
      <c r="I920">
        <v>31</v>
      </c>
      <c r="J920">
        <v>30</v>
      </c>
      <c r="K920">
        <v>31</v>
      </c>
      <c r="L920">
        <v>31</v>
      </c>
      <c r="M920">
        <v>30</v>
      </c>
      <c r="N920">
        <v>31</v>
      </c>
      <c r="O920">
        <v>30</v>
      </c>
      <c r="P920">
        <v>31</v>
      </c>
      <c r="Q920">
        <f t="shared" si="528"/>
        <v>365</v>
      </c>
      <c r="R920" s="113">
        <f>VLOOKUP(B920,'Общие показания'!A:H,8,0)</f>
        <v>1.468</v>
      </c>
      <c r="S920" s="117">
        <f>VLOOKUP(B920,'Общие показания'!A:P,16,0)</f>
        <v>1.0220000000000002</v>
      </c>
      <c r="T920" s="50">
        <f t="shared" si="497"/>
        <v>0</v>
      </c>
      <c r="U920" s="50">
        <f t="shared" si="498"/>
        <v>0</v>
      </c>
      <c r="V920" s="50">
        <f t="shared" si="499"/>
        <v>0</v>
      </c>
      <c r="W920" s="50">
        <f t="shared" si="500"/>
        <v>1.468</v>
      </c>
      <c r="X920" s="50">
        <f t="shared" si="501"/>
        <v>0</v>
      </c>
      <c r="Y920" s="50"/>
      <c r="Z920" s="50"/>
      <c r="AA920" s="50"/>
      <c r="AB920" s="50"/>
      <c r="AC920" s="50"/>
      <c r="AD920" s="50">
        <f t="shared" si="502"/>
        <v>0.39221747404459395</v>
      </c>
      <c r="AE920" s="50">
        <f t="shared" si="503"/>
        <v>0.27407710049839434</v>
      </c>
      <c r="AF920" s="50">
        <f t="shared" si="504"/>
        <v>0.35570542545701189</v>
      </c>
      <c r="AG920" s="50">
        <f t="shared" si="496"/>
        <v>0</v>
      </c>
      <c r="AI920" s="50">
        <f t="shared" si="505"/>
        <v>0</v>
      </c>
      <c r="AJ920" s="50">
        <f t="shared" si="506"/>
        <v>0</v>
      </c>
      <c r="AK920" s="50">
        <f t="shared" si="507"/>
        <v>0</v>
      </c>
      <c r="AL920" s="50">
        <f t="shared" si="508"/>
        <v>0.55021560674399728</v>
      </c>
      <c r="AR920" s="50">
        <f t="shared" si="509"/>
        <v>0.67855016614100794</v>
      </c>
      <c r="AS920" s="50">
        <f t="shared" si="510"/>
        <v>0.72966372197530938</v>
      </c>
      <c r="AT920" s="50">
        <f t="shared" si="511"/>
        <v>1.0512582715180963</v>
      </c>
      <c r="AV920" s="49">
        <f t="shared" si="512"/>
        <v>0</v>
      </c>
      <c r="AW920" s="49">
        <f t="shared" si="513"/>
        <v>0</v>
      </c>
      <c r="AX920" s="49">
        <f t="shared" si="514"/>
        <v>0</v>
      </c>
      <c r="AY920" s="49">
        <f t="shared" si="515"/>
        <v>5417.6172461193173</v>
      </c>
      <c r="AZ920" s="49">
        <f t="shared" si="516"/>
        <v>0</v>
      </c>
      <c r="BA920" s="49">
        <f t="shared" si="517"/>
        <v>0</v>
      </c>
      <c r="BB920" s="49">
        <f t="shared" si="518"/>
        <v>0</v>
      </c>
      <c r="BC920" s="49">
        <f t="shared" si="519"/>
        <v>0</v>
      </c>
      <c r="BD920" s="49">
        <f t="shared" si="520"/>
        <v>0</v>
      </c>
      <c r="BE920" s="49">
        <f t="shared" si="521"/>
        <v>2874.3258226086223</v>
      </c>
      <c r="BF920" s="49">
        <f t="shared" si="522"/>
        <v>2694.4017142155112</v>
      </c>
      <c r="BG920" s="49">
        <f t="shared" si="523"/>
        <v>3776.797069612101</v>
      </c>
      <c r="BH920" s="73">
        <f t="shared" si="524"/>
        <v>14763.141852555553</v>
      </c>
      <c r="BI920" s="49">
        <f>VLOOKUP(A920,'1_12'!B:Q,16,0)</f>
        <v>31619.610000000004</v>
      </c>
      <c r="BJ920" s="74">
        <f t="shared" si="525"/>
        <v>-16856.468147444451</v>
      </c>
      <c r="BK920" s="50">
        <f t="shared" si="526"/>
        <v>5.6027788981035161E-3</v>
      </c>
    </row>
    <row r="921" spans="1:63" x14ac:dyDescent="0.3">
      <c r="A921" s="79" t="s">
        <v>1796</v>
      </c>
      <c r="B921" s="79" t="s">
        <v>1797</v>
      </c>
      <c r="C921" s="79">
        <f>VLOOKUP(B921,Площадь!D:E,2,0)</f>
        <v>34.4</v>
      </c>
      <c r="D921" s="97"/>
      <c r="E921">
        <v>31</v>
      </c>
      <c r="F921">
        <v>28</v>
      </c>
      <c r="G921">
        <v>31</v>
      </c>
      <c r="H921">
        <v>30</v>
      </c>
      <c r="I921">
        <v>31</v>
      </c>
      <c r="J921">
        <v>30</v>
      </c>
      <c r="K921">
        <v>31</v>
      </c>
      <c r="L921">
        <v>31</v>
      </c>
      <c r="M921">
        <v>30</v>
      </c>
      <c r="N921">
        <v>31</v>
      </c>
      <c r="O921">
        <v>30</v>
      </c>
      <c r="P921">
        <v>31</v>
      </c>
      <c r="Q921">
        <f t="shared" si="528"/>
        <v>365</v>
      </c>
      <c r="R921" s="113">
        <f>VLOOKUP(B921,'Общие показания'!A:H,8,0)</f>
        <v>0.23280868736680535</v>
      </c>
      <c r="S921" s="117">
        <f>VLOOKUP(B921,'Общие показания'!A:P,16,0)</f>
        <v>1.2251913126331946</v>
      </c>
      <c r="T921" s="50">
        <f t="shared" si="497"/>
        <v>0</v>
      </c>
      <c r="U921" s="50">
        <f t="shared" si="498"/>
        <v>0</v>
      </c>
      <c r="V921" s="50">
        <f t="shared" si="499"/>
        <v>0</v>
      </c>
      <c r="W921" s="50">
        <f t="shared" si="500"/>
        <v>0.23280868736680535</v>
      </c>
      <c r="X921" s="50">
        <f t="shared" si="501"/>
        <v>0</v>
      </c>
      <c r="Y921" s="50"/>
      <c r="Z921" s="50"/>
      <c r="AA921" s="50"/>
      <c r="AB921" s="50"/>
      <c r="AC921" s="50"/>
      <c r="AD921" s="50">
        <f t="shared" si="502"/>
        <v>0.47019710554048127</v>
      </c>
      <c r="AE921" s="50">
        <f t="shared" si="503"/>
        <v>0.32856837820188617</v>
      </c>
      <c r="AF921" s="50">
        <f t="shared" si="504"/>
        <v>0.42642582889082703</v>
      </c>
      <c r="AG921" s="50">
        <f t="shared" si="496"/>
        <v>0</v>
      </c>
      <c r="AI921" s="50">
        <f t="shared" si="505"/>
        <v>0</v>
      </c>
      <c r="AJ921" s="50">
        <f t="shared" si="506"/>
        <v>0</v>
      </c>
      <c r="AK921" s="50">
        <f t="shared" si="507"/>
        <v>0</v>
      </c>
      <c r="AL921" s="50">
        <f t="shared" si="508"/>
        <v>0.23138651432754898</v>
      </c>
      <c r="AR921" s="50">
        <f t="shared" si="509"/>
        <v>0.28535606008863906</v>
      </c>
      <c r="AS921" s="50">
        <f t="shared" si="510"/>
        <v>0.3068512473832597</v>
      </c>
      <c r="AT921" s="50">
        <f t="shared" si="511"/>
        <v>0.442093943034505</v>
      </c>
      <c r="AV921" s="49">
        <f t="shared" si="512"/>
        <v>0</v>
      </c>
      <c r="AW921" s="49">
        <f t="shared" si="513"/>
        <v>0</v>
      </c>
      <c r="AX921" s="49">
        <f t="shared" si="514"/>
        <v>0</v>
      </c>
      <c r="AY921" s="49">
        <f t="shared" si="515"/>
        <v>1246.067031620257</v>
      </c>
      <c r="AZ921" s="49">
        <f t="shared" si="516"/>
        <v>0</v>
      </c>
      <c r="BA921" s="49">
        <f t="shared" si="517"/>
        <v>0</v>
      </c>
      <c r="BB921" s="49">
        <f t="shared" si="518"/>
        <v>0</v>
      </c>
      <c r="BC921" s="49">
        <f t="shared" si="519"/>
        <v>0</v>
      </c>
      <c r="BD921" s="49">
        <f t="shared" si="520"/>
        <v>0</v>
      </c>
      <c r="BE921" s="49">
        <f t="shared" si="521"/>
        <v>2028.1766956881856</v>
      </c>
      <c r="BF921" s="49">
        <f t="shared" si="522"/>
        <v>1705.6950261357422</v>
      </c>
      <c r="BG921" s="49">
        <f t="shared" si="523"/>
        <v>2331.4197349654846</v>
      </c>
      <c r="BH921" s="73">
        <f t="shared" si="524"/>
        <v>7311.358488409669</v>
      </c>
      <c r="BI921" s="49">
        <f>VLOOKUP(A921,'1_12'!B:Q,16,0)</f>
        <v>13297.229999999998</v>
      </c>
      <c r="BJ921" s="74">
        <f t="shared" si="525"/>
        <v>-5985.8715115903287</v>
      </c>
      <c r="BK921" s="50">
        <f t="shared" si="526"/>
        <v>6.5980808256636452E-3</v>
      </c>
    </row>
    <row r="922" spans="1:63" x14ac:dyDescent="0.3">
      <c r="A922" s="79" t="s">
        <v>2496</v>
      </c>
      <c r="B922" s="79" t="s">
        <v>2497</v>
      </c>
      <c r="C922" s="79">
        <f>VLOOKUP(B922,Площадь!D:E,2,0)</f>
        <v>30.7</v>
      </c>
      <c r="D922" s="97"/>
      <c r="E922">
        <v>31</v>
      </c>
      <c r="F922">
        <v>28</v>
      </c>
      <c r="G922">
        <v>31</v>
      </c>
      <c r="H922">
        <v>30</v>
      </c>
      <c r="I922">
        <v>31</v>
      </c>
      <c r="J922">
        <v>30</v>
      </c>
      <c r="K922">
        <v>31</v>
      </c>
      <c r="L922">
        <v>31</v>
      </c>
      <c r="M922">
        <v>30</v>
      </c>
      <c r="N922">
        <v>31</v>
      </c>
      <c r="O922">
        <v>30</v>
      </c>
      <c r="P922">
        <v>31</v>
      </c>
      <c r="Q922">
        <f t="shared" si="528"/>
        <v>365</v>
      </c>
      <c r="R922" s="113">
        <f>VLOOKUP(B922,'Общие показания'!A:H,8,0)</f>
        <v>0.20776821808607338</v>
      </c>
      <c r="S922" s="117">
        <f>VLOOKUP(B922,'Общие показания'!A:P,16,0)</f>
        <v>0</v>
      </c>
      <c r="T922" s="50">
        <f t="shared" si="497"/>
        <v>0</v>
      </c>
      <c r="U922" s="50">
        <f t="shared" si="498"/>
        <v>0</v>
      </c>
      <c r="V922" s="50">
        <f t="shared" si="499"/>
        <v>0</v>
      </c>
      <c r="W922" s="50">
        <f t="shared" si="500"/>
        <v>0.20776821808607338</v>
      </c>
      <c r="X922" s="50">
        <f t="shared" si="501"/>
        <v>0</v>
      </c>
      <c r="Y922" s="50"/>
      <c r="Z922" s="50"/>
      <c r="AA922" s="50"/>
      <c r="AB922" s="50"/>
      <c r="AC922" s="50"/>
      <c r="AD922" s="50">
        <f t="shared" si="502"/>
        <v>0</v>
      </c>
      <c r="AE922" s="50">
        <f t="shared" si="503"/>
        <v>0</v>
      </c>
      <c r="AF922" s="50">
        <f t="shared" si="504"/>
        <v>0</v>
      </c>
      <c r="AG922" s="50">
        <f t="shared" si="496"/>
        <v>0</v>
      </c>
      <c r="AI922" s="50">
        <f t="shared" si="505"/>
        <v>0</v>
      </c>
      <c r="AJ922" s="50">
        <f t="shared" si="506"/>
        <v>0</v>
      </c>
      <c r="AK922" s="50">
        <f t="shared" si="507"/>
        <v>0</v>
      </c>
      <c r="AL922" s="50">
        <f t="shared" si="508"/>
        <v>0.2064990113330161</v>
      </c>
      <c r="AR922" s="50">
        <f t="shared" si="509"/>
        <v>0.25466369316050053</v>
      </c>
      <c r="AS922" s="50">
        <f t="shared" si="510"/>
        <v>0.27384689810075791</v>
      </c>
      <c r="AT922" s="50">
        <f t="shared" si="511"/>
        <v>0.39454314102207277</v>
      </c>
      <c r="AV922" s="49">
        <f t="shared" si="512"/>
        <v>0</v>
      </c>
      <c r="AW922" s="49">
        <f t="shared" si="513"/>
        <v>0</v>
      </c>
      <c r="AX922" s="49">
        <f t="shared" si="514"/>
        <v>0</v>
      </c>
      <c r="AY922" s="49">
        <f t="shared" si="515"/>
        <v>1112.042379963427</v>
      </c>
      <c r="AZ922" s="49">
        <f t="shared" si="516"/>
        <v>0</v>
      </c>
      <c r="BA922" s="49">
        <f t="shared" si="517"/>
        <v>0</v>
      </c>
      <c r="BB922" s="49">
        <f t="shared" si="518"/>
        <v>0</v>
      </c>
      <c r="BC922" s="49">
        <f t="shared" si="519"/>
        <v>0</v>
      </c>
      <c r="BD922" s="49">
        <f t="shared" si="520"/>
        <v>0</v>
      </c>
      <c r="BE922" s="49">
        <f t="shared" si="521"/>
        <v>683.60903137232117</v>
      </c>
      <c r="BF922" s="49">
        <f t="shared" si="522"/>
        <v>735.10365938575057</v>
      </c>
      <c r="BG922" s="49">
        <f t="shared" si="523"/>
        <v>1059.0958260340112</v>
      </c>
      <c r="BH922" s="73">
        <f t="shared" si="524"/>
        <v>3589.8508967555099</v>
      </c>
      <c r="BI922" s="49">
        <f>VLOOKUP(A922,'1_12'!B:Q,16,0)</f>
        <v>11867.039999999997</v>
      </c>
      <c r="BJ922" s="74">
        <f t="shared" si="525"/>
        <v>-8277.1891032444873</v>
      </c>
      <c r="BK922" s="50">
        <f t="shared" si="526"/>
        <v>3.6300786148274174E-3</v>
      </c>
    </row>
    <row r="923" spans="1:63" x14ac:dyDescent="0.3">
      <c r="A923" s="79" t="s">
        <v>1948</v>
      </c>
      <c r="B923" s="79" t="s">
        <v>1949</v>
      </c>
      <c r="C923" s="79">
        <f>VLOOKUP(B923,Площадь!D:E,2,0)</f>
        <v>34.299999999999997</v>
      </c>
      <c r="D923" s="97"/>
      <c r="E923">
        <v>31</v>
      </c>
      <c r="F923">
        <v>20</v>
      </c>
      <c r="Q923">
        <f t="shared" si="528"/>
        <v>51</v>
      </c>
      <c r="R923" s="113">
        <f>VLOOKUP(B923,'Общие показания'!A:H,8,0)</f>
        <v>0.23213191792678556</v>
      </c>
      <c r="S923" s="117"/>
      <c r="T923" s="50">
        <f t="shared" si="497"/>
        <v>0</v>
      </c>
      <c r="U923" s="50">
        <f t="shared" si="498"/>
        <v>0</v>
      </c>
      <c r="V923" s="50">
        <f t="shared" si="499"/>
        <v>0</v>
      </c>
      <c r="W923" s="50">
        <f t="shared" si="500"/>
        <v>0</v>
      </c>
      <c r="X923" s="50">
        <f t="shared" si="501"/>
        <v>-0.23213191792678556</v>
      </c>
      <c r="Y923" s="50"/>
      <c r="Z923" s="50"/>
      <c r="AA923" s="50"/>
      <c r="AB923" s="50"/>
      <c r="AC923" s="50"/>
      <c r="AD923" s="50">
        <f t="shared" si="502"/>
        <v>0</v>
      </c>
      <c r="AE923" s="50">
        <f t="shared" si="503"/>
        <v>0</v>
      </c>
      <c r="AF923" s="50">
        <f t="shared" si="504"/>
        <v>0</v>
      </c>
      <c r="AG923" s="50">
        <f t="shared" si="496"/>
        <v>0</v>
      </c>
      <c r="AI923" s="50">
        <f t="shared" si="505"/>
        <v>0</v>
      </c>
      <c r="AJ923" s="50">
        <f t="shared" si="506"/>
        <v>0</v>
      </c>
      <c r="AK923" s="50">
        <f t="shared" si="507"/>
        <v>0</v>
      </c>
      <c r="AL923" s="50">
        <f t="shared" si="508"/>
        <v>0</v>
      </c>
      <c r="AR923" s="50">
        <f t="shared" si="509"/>
        <v>0</v>
      </c>
      <c r="AS923" s="50">
        <f t="shared" si="510"/>
        <v>0</v>
      </c>
      <c r="AT923" s="50">
        <f t="shared" si="511"/>
        <v>0</v>
      </c>
      <c r="AV923" s="49">
        <f t="shared" si="512"/>
        <v>0</v>
      </c>
      <c r="AW923" s="49">
        <f t="shared" si="513"/>
        <v>0</v>
      </c>
      <c r="AX923" s="49">
        <f t="shared" si="514"/>
        <v>0</v>
      </c>
      <c r="AY923" s="49">
        <f t="shared" si="515"/>
        <v>0</v>
      </c>
      <c r="AZ923" s="49">
        <f t="shared" si="516"/>
        <v>0</v>
      </c>
      <c r="BA923" s="49">
        <f t="shared" si="517"/>
        <v>0</v>
      </c>
      <c r="BB923" s="49">
        <f t="shared" si="518"/>
        <v>0</v>
      </c>
      <c r="BC923" s="49">
        <f t="shared" si="519"/>
        <v>0</v>
      </c>
      <c r="BD923" s="49">
        <f t="shared" si="520"/>
        <v>0</v>
      </c>
      <c r="BE923" s="49">
        <f t="shared" si="521"/>
        <v>0</v>
      </c>
      <c r="BF923" s="49">
        <f t="shared" si="522"/>
        <v>0</v>
      </c>
      <c r="BG923" s="49">
        <f t="shared" si="523"/>
        <v>0</v>
      </c>
      <c r="BH923" s="73">
        <f t="shared" si="524"/>
        <v>0</v>
      </c>
      <c r="BI923" s="49">
        <f>VLOOKUP(A923,'1_12'!B:Q,16,0)</f>
        <v>0</v>
      </c>
      <c r="BJ923" s="74">
        <f t="shared" si="525"/>
        <v>0</v>
      </c>
      <c r="BK923" s="50">
        <f t="shared" si="526"/>
        <v>0</v>
      </c>
    </row>
    <row r="924" spans="1:63" x14ac:dyDescent="0.3">
      <c r="A924" s="79" t="s">
        <v>2688</v>
      </c>
      <c r="B924" s="79" t="s">
        <v>1949</v>
      </c>
      <c r="C924" s="79">
        <f>VLOOKUP(B924,Площадь!D:E,2,0)</f>
        <v>34.299999999999997</v>
      </c>
      <c r="D924" s="97">
        <f>VLOOKUP(A924,'[1]3+паркинг2023'!$A:$E,5,0)</f>
        <v>44978</v>
      </c>
      <c r="F924">
        <f>28-F923</f>
        <v>8</v>
      </c>
      <c r="G924">
        <v>31</v>
      </c>
      <c r="H924">
        <v>30</v>
      </c>
      <c r="I924">
        <v>31</v>
      </c>
      <c r="J924">
        <v>30</v>
      </c>
      <c r="K924">
        <v>31</v>
      </c>
      <c r="L924">
        <v>31</v>
      </c>
      <c r="M924">
        <v>30</v>
      </c>
      <c r="N924">
        <v>31</v>
      </c>
      <c r="O924">
        <v>30</v>
      </c>
      <c r="P924">
        <v>31</v>
      </c>
      <c r="Q924">
        <f t="shared" si="528"/>
        <v>314</v>
      </c>
      <c r="R924" s="113"/>
      <c r="S924" s="117">
        <f>VLOOKUP(B924,'Общие показания'!A:P,16,0)</f>
        <v>1.2848680820732143</v>
      </c>
      <c r="T924" s="50">
        <f>R923*$T$1/31*E924</f>
        <v>0</v>
      </c>
      <c r="U924" s="50">
        <f>R923*$U$1/28*F924</f>
        <v>0</v>
      </c>
      <c r="V924" s="50">
        <f>R923*$V$1/31*G924</f>
        <v>0</v>
      </c>
      <c r="W924" s="50">
        <f>R923*W$1/30*H924</f>
        <v>0.23213191792678556</v>
      </c>
      <c r="X924" s="50">
        <f t="shared" si="501"/>
        <v>0.23213191792678556</v>
      </c>
      <c r="Y924" s="50"/>
      <c r="Z924" s="50"/>
      <c r="AA924" s="50"/>
      <c r="AB924" s="50"/>
      <c r="AC924" s="50"/>
      <c r="AD924" s="50">
        <f t="shared" si="502"/>
        <v>0.49309952410105484</v>
      </c>
      <c r="AE924" s="50">
        <f t="shared" si="503"/>
        <v>0.344572327257886</v>
      </c>
      <c r="AF924" s="50">
        <f t="shared" si="504"/>
        <v>0.44719623071427345</v>
      </c>
      <c r="AG924" s="50">
        <f t="shared" si="496"/>
        <v>0</v>
      </c>
      <c r="AI924" s="50">
        <f t="shared" si="505"/>
        <v>0</v>
      </c>
      <c r="AJ924" s="50">
        <f t="shared" si="506"/>
        <v>0</v>
      </c>
      <c r="AK924" s="50">
        <f t="shared" si="507"/>
        <v>0</v>
      </c>
      <c r="AL924" s="50">
        <f t="shared" si="508"/>
        <v>0.2307138791114805</v>
      </c>
      <c r="AR924" s="50">
        <f t="shared" si="509"/>
        <v>0.28452653665814881</v>
      </c>
      <c r="AS924" s="50">
        <f t="shared" si="510"/>
        <v>0.30595923794319202</v>
      </c>
      <c r="AT924" s="50">
        <f t="shared" si="511"/>
        <v>0.44080878622335817</v>
      </c>
      <c r="AV924" s="49">
        <f t="shared" si="512"/>
        <v>0</v>
      </c>
      <c r="AW924" s="49">
        <f t="shared" si="513"/>
        <v>0</v>
      </c>
      <c r="AX924" s="49">
        <f t="shared" si="514"/>
        <v>0</v>
      </c>
      <c r="AY924" s="49">
        <f t="shared" si="515"/>
        <v>1242.44474373764</v>
      </c>
      <c r="AZ924" s="49">
        <f t="shared" si="516"/>
        <v>0</v>
      </c>
      <c r="BA924" s="49">
        <f t="shared" si="517"/>
        <v>0</v>
      </c>
      <c r="BB924" s="49">
        <f t="shared" si="518"/>
        <v>0</v>
      </c>
      <c r="BC924" s="49">
        <f t="shared" si="519"/>
        <v>0</v>
      </c>
      <c r="BD924" s="49">
        <f t="shared" si="520"/>
        <v>0</v>
      </c>
      <c r="BE924" s="49">
        <f t="shared" si="521"/>
        <v>2087.4282924595759</v>
      </c>
      <c r="BF924" s="49">
        <f t="shared" si="522"/>
        <v>1746.260912363166</v>
      </c>
      <c r="BG924" s="49">
        <f t="shared" si="523"/>
        <v>2383.7251472667012</v>
      </c>
      <c r="BH924" s="73">
        <f t="shared" si="524"/>
        <v>7459.8590958270834</v>
      </c>
      <c r="BI924" s="49">
        <f>VLOOKUP(A924,'1_12'!B:Q,16,0)</f>
        <v>13258.62</v>
      </c>
      <c r="BJ924" s="74">
        <f t="shared" si="525"/>
        <v>-5798.7609041729174</v>
      </c>
      <c r="BK924" s="50">
        <f t="shared" si="526"/>
        <v>6.751721185462049E-3</v>
      </c>
    </row>
    <row r="925" spans="1:63" x14ac:dyDescent="0.3">
      <c r="A925" s="79" t="s">
        <v>1651</v>
      </c>
      <c r="B925" s="79" t="s">
        <v>1652</v>
      </c>
      <c r="C925" s="79">
        <f>VLOOKUP(B925,Площадь!D:E,2,0)</f>
        <v>75.7</v>
      </c>
      <c r="D925" s="97"/>
      <c r="E925">
        <v>31</v>
      </c>
      <c r="F925">
        <v>28</v>
      </c>
      <c r="G925">
        <v>31</v>
      </c>
      <c r="H925">
        <v>30</v>
      </c>
      <c r="I925">
        <v>31</v>
      </c>
      <c r="J925">
        <v>30</v>
      </c>
      <c r="K925">
        <v>31</v>
      </c>
      <c r="L925">
        <v>31</v>
      </c>
      <c r="M925">
        <v>30</v>
      </c>
      <c r="N925">
        <v>31</v>
      </c>
      <c r="O925">
        <v>30</v>
      </c>
      <c r="P925">
        <v>31</v>
      </c>
      <c r="Q925">
        <f t="shared" ref="Q925:Q934" si="529">SUM(E925:P925)</f>
        <v>365</v>
      </c>
      <c r="R925" s="113">
        <f>VLOOKUP(B925,'Общие показания'!A:H,8,0)</f>
        <v>0.51231446609497577</v>
      </c>
      <c r="S925" s="117">
        <f>VLOOKUP(B925,'Общие показания'!A:P,16,0)</f>
        <v>2.348685533905023</v>
      </c>
      <c r="T925" s="50">
        <f t="shared" si="497"/>
        <v>0</v>
      </c>
      <c r="U925" s="50">
        <f t="shared" si="498"/>
        <v>0</v>
      </c>
      <c r="V925" s="50">
        <f t="shared" si="499"/>
        <v>0</v>
      </c>
      <c r="W925" s="50">
        <f t="shared" si="500"/>
        <v>0.51231446609497577</v>
      </c>
      <c r="X925" s="50">
        <f t="shared" si="501"/>
        <v>0</v>
      </c>
      <c r="Y925" s="50"/>
      <c r="Z925" s="50"/>
      <c r="AA925" s="50"/>
      <c r="AB925" s="50"/>
      <c r="AC925" s="50"/>
      <c r="AD925" s="50">
        <f t="shared" si="502"/>
        <v>0.90136546715587718</v>
      </c>
      <c r="AE925" s="50">
        <f t="shared" si="503"/>
        <v>0.62986391498553018</v>
      </c>
      <c r="AF925" s="50">
        <f t="shared" si="504"/>
        <v>0.81745615176361552</v>
      </c>
      <c r="AG925" s="50">
        <f t="shared" si="496"/>
        <v>0</v>
      </c>
      <c r="AI925" s="50">
        <f t="shared" si="505"/>
        <v>0</v>
      </c>
      <c r="AJ925" s="50">
        <f t="shared" si="506"/>
        <v>0</v>
      </c>
      <c r="AK925" s="50">
        <f t="shared" si="507"/>
        <v>0</v>
      </c>
      <c r="AL925" s="50">
        <f t="shared" si="508"/>
        <v>0.50918485856382145</v>
      </c>
      <c r="AR925" s="50">
        <f t="shared" si="509"/>
        <v>0.62794923688110404</v>
      </c>
      <c r="AS925" s="50">
        <f t="shared" si="510"/>
        <v>0.67525114613118487</v>
      </c>
      <c r="AT925" s="50">
        <f t="shared" si="511"/>
        <v>0.97286370603814032</v>
      </c>
      <c r="AV925" s="49">
        <f t="shared" si="512"/>
        <v>0</v>
      </c>
      <c r="AW925" s="49">
        <f t="shared" si="513"/>
        <v>0</v>
      </c>
      <c r="AX925" s="49">
        <f t="shared" si="514"/>
        <v>0</v>
      </c>
      <c r="AY925" s="49">
        <f t="shared" si="515"/>
        <v>2742.071927141089</v>
      </c>
      <c r="AZ925" s="49">
        <f t="shared" si="516"/>
        <v>0</v>
      </c>
      <c r="BA925" s="49">
        <f t="shared" si="517"/>
        <v>0</v>
      </c>
      <c r="BB925" s="49">
        <f t="shared" si="518"/>
        <v>0</v>
      </c>
      <c r="BC925" s="49">
        <f t="shared" si="519"/>
        <v>0</v>
      </c>
      <c r="BD925" s="49">
        <f t="shared" si="520"/>
        <v>0</v>
      </c>
      <c r="BE925" s="49">
        <f t="shared" si="521"/>
        <v>4105.2312189287113</v>
      </c>
      <c r="BF925" s="49">
        <f t="shared" si="522"/>
        <v>3503.3986654592654</v>
      </c>
      <c r="BG925" s="49">
        <f t="shared" si="523"/>
        <v>4805.8630134887217</v>
      </c>
      <c r="BH925" s="73">
        <f t="shared" si="524"/>
        <v>15156.564825017787</v>
      </c>
      <c r="BI925" s="49">
        <f>VLOOKUP(A925,'1_12'!B:Q,16,0)</f>
        <v>29261.699999999997</v>
      </c>
      <c r="BJ925" s="74">
        <f t="shared" si="525"/>
        <v>-14105.13517498221</v>
      </c>
      <c r="BK925" s="50">
        <f t="shared" si="526"/>
        <v>6.2155976966251089E-3</v>
      </c>
    </row>
    <row r="926" spans="1:63" x14ac:dyDescent="0.3">
      <c r="A926" s="79" t="s">
        <v>2641</v>
      </c>
      <c r="B926" s="79" t="s">
        <v>334</v>
      </c>
      <c r="C926" s="79">
        <f>VLOOKUP(B926,Площадь!D:E,2,0)</f>
        <v>33.1</v>
      </c>
      <c r="D926" s="97"/>
      <c r="E926">
        <v>31</v>
      </c>
      <c r="F926">
        <v>28</v>
      </c>
      <c r="G926">
        <v>31</v>
      </c>
      <c r="H926">
        <v>30</v>
      </c>
      <c r="I926">
        <v>31</v>
      </c>
      <c r="J926">
        <v>30</v>
      </c>
      <c r="K926">
        <v>31</v>
      </c>
      <c r="L926">
        <v>31</v>
      </c>
      <c r="M926">
        <v>30</v>
      </c>
      <c r="N926">
        <v>31</v>
      </c>
      <c r="O926">
        <v>30</v>
      </c>
      <c r="P926">
        <v>31</v>
      </c>
      <c r="Q926">
        <f t="shared" si="529"/>
        <v>365</v>
      </c>
      <c r="R926" s="113">
        <f>VLOOKUP(B926,'Общие показания'!A:H,8,0)</f>
        <v>0.22401068464654819</v>
      </c>
      <c r="S926" s="117">
        <f>VLOOKUP(B926,'Общие показания'!A:P,16,0)</f>
        <v>1.3369893153534518</v>
      </c>
      <c r="T926" s="50">
        <f t="shared" si="497"/>
        <v>0</v>
      </c>
      <c r="U926" s="50">
        <f t="shared" si="498"/>
        <v>0</v>
      </c>
      <c r="V926" s="50">
        <f t="shared" si="499"/>
        <v>0</v>
      </c>
      <c r="W926" s="50">
        <f t="shared" si="500"/>
        <v>0.22401068464654819</v>
      </c>
      <c r="X926" s="50">
        <f t="shared" si="501"/>
        <v>0</v>
      </c>
      <c r="Y926" s="50"/>
      <c r="Z926" s="50"/>
      <c r="AA926" s="50"/>
      <c r="AB926" s="50"/>
      <c r="AC926" s="50"/>
      <c r="AD926" s="50">
        <f t="shared" si="502"/>
        <v>0.51310232102988429</v>
      </c>
      <c r="AE926" s="50">
        <f t="shared" si="503"/>
        <v>0.35855005376654342</v>
      </c>
      <c r="AF926" s="50">
        <f t="shared" si="504"/>
        <v>0.46533694055702396</v>
      </c>
      <c r="AG926" s="50">
        <f t="shared" si="496"/>
        <v>0</v>
      </c>
      <c r="AI926" s="50">
        <f t="shared" si="505"/>
        <v>0</v>
      </c>
      <c r="AJ926" s="50">
        <f t="shared" si="506"/>
        <v>0</v>
      </c>
      <c r="AK926" s="50">
        <f t="shared" si="507"/>
        <v>0</v>
      </c>
      <c r="AL926" s="50">
        <f t="shared" si="508"/>
        <v>0.22264225651865907</v>
      </c>
      <c r="AR926" s="50">
        <f t="shared" si="509"/>
        <v>0.2745722554922661</v>
      </c>
      <c r="AS926" s="50">
        <f t="shared" si="510"/>
        <v>0.29525512466238069</v>
      </c>
      <c r="AT926" s="50">
        <f t="shared" si="511"/>
        <v>0.42538690448959643</v>
      </c>
      <c r="AV926" s="49">
        <f t="shared" si="512"/>
        <v>0</v>
      </c>
      <c r="AW926" s="49">
        <f t="shared" si="513"/>
        <v>0</v>
      </c>
      <c r="AX926" s="49">
        <f t="shared" si="514"/>
        <v>0</v>
      </c>
      <c r="AY926" s="49">
        <f t="shared" si="515"/>
        <v>1198.9772891462358</v>
      </c>
      <c r="AZ926" s="49">
        <f t="shared" si="516"/>
        <v>0</v>
      </c>
      <c r="BA926" s="49">
        <f t="shared" si="517"/>
        <v>0</v>
      </c>
      <c r="BB926" s="49">
        <f t="shared" si="518"/>
        <v>0</v>
      </c>
      <c r="BC926" s="49">
        <f t="shared" si="519"/>
        <v>0</v>
      </c>
      <c r="BD926" s="49">
        <f t="shared" si="520"/>
        <v>0</v>
      </c>
      <c r="BE926" s="49">
        <f t="shared" si="521"/>
        <v>2114.4021262329998</v>
      </c>
      <c r="BF926" s="49">
        <f t="shared" si="522"/>
        <v>1755.0484687674666</v>
      </c>
      <c r="BG926" s="49">
        <f t="shared" si="523"/>
        <v>2391.0234606893459</v>
      </c>
      <c r="BH926" s="73">
        <f t="shared" si="524"/>
        <v>7459.4513448360485</v>
      </c>
      <c r="BI926" s="49">
        <f>VLOOKUP(A926,'1_12'!B:Q,16,0)</f>
        <v>12794.759999999998</v>
      </c>
      <c r="BJ926" s="74">
        <f t="shared" si="525"/>
        <v>-5335.3086551639499</v>
      </c>
      <c r="BK926" s="50">
        <f t="shared" si="526"/>
        <v>6.9961141519710533E-3</v>
      </c>
    </row>
    <row r="927" spans="1:63" x14ac:dyDescent="0.3">
      <c r="A927" s="79" t="s">
        <v>1746</v>
      </c>
      <c r="B927" s="79" t="s">
        <v>1747</v>
      </c>
      <c r="C927" s="79">
        <f>VLOOKUP(B927,Площадь!D:E,2,0)</f>
        <v>81.8</v>
      </c>
      <c r="D927" s="97"/>
      <c r="E927">
        <v>31</v>
      </c>
      <c r="F927">
        <v>28</v>
      </c>
      <c r="G927">
        <v>31</v>
      </c>
      <c r="H927">
        <v>30</v>
      </c>
      <c r="I927">
        <v>31</v>
      </c>
      <c r="J927">
        <v>30</v>
      </c>
      <c r="K927">
        <v>31</v>
      </c>
      <c r="L927">
        <v>31</v>
      </c>
      <c r="M927">
        <v>30</v>
      </c>
      <c r="N927">
        <v>31</v>
      </c>
      <c r="O927">
        <v>30</v>
      </c>
      <c r="P927">
        <v>31</v>
      </c>
      <c r="Q927">
        <f t="shared" si="529"/>
        <v>365</v>
      </c>
      <c r="R927" s="113">
        <f>VLOOKUP(B927,'Общие показания'!A:H,8,0)</f>
        <v>0</v>
      </c>
      <c r="S927" s="117">
        <f>VLOOKUP(B927,'Общие показания'!A:P,16,0)</f>
        <v>2.4860000000000007</v>
      </c>
      <c r="T927" s="50">
        <f t="shared" si="497"/>
        <v>0</v>
      </c>
      <c r="U927" s="50">
        <f t="shared" si="498"/>
        <v>0</v>
      </c>
      <c r="V927" s="50">
        <f t="shared" si="499"/>
        <v>0</v>
      </c>
      <c r="W927" s="50">
        <f t="shared" si="500"/>
        <v>0</v>
      </c>
      <c r="X927" s="50">
        <f t="shared" si="501"/>
        <v>0</v>
      </c>
      <c r="Y927" s="50"/>
      <c r="Z927" s="50"/>
      <c r="AA927" s="50"/>
      <c r="AB927" s="50"/>
      <c r="AC927" s="50"/>
      <c r="AD927" s="50">
        <f t="shared" si="502"/>
        <v>0.95406324899692818</v>
      </c>
      <c r="AE927" s="50">
        <f t="shared" si="503"/>
        <v>0.66668852430431347</v>
      </c>
      <c r="AF927" s="50">
        <f t="shared" si="504"/>
        <v>0.86524822669875889</v>
      </c>
      <c r="AG927" s="50">
        <f t="shared" si="496"/>
        <v>0</v>
      </c>
      <c r="AI927" s="50">
        <f t="shared" si="505"/>
        <v>0</v>
      </c>
      <c r="AJ927" s="50">
        <f t="shared" si="506"/>
        <v>0</v>
      </c>
      <c r="AK927" s="50">
        <f t="shared" si="507"/>
        <v>0</v>
      </c>
      <c r="AL927" s="50">
        <f t="shared" si="508"/>
        <v>0.55021560674399728</v>
      </c>
      <c r="AR927" s="50">
        <f t="shared" si="509"/>
        <v>0.67855016614100794</v>
      </c>
      <c r="AS927" s="50">
        <f t="shared" si="510"/>
        <v>0.72966372197530938</v>
      </c>
      <c r="AT927" s="50">
        <f t="shared" si="511"/>
        <v>1.0512582715180963</v>
      </c>
      <c r="AV927" s="49">
        <f t="shared" si="512"/>
        <v>0</v>
      </c>
      <c r="AW927" s="49">
        <f t="shared" si="513"/>
        <v>0</v>
      </c>
      <c r="AX927" s="49">
        <f t="shared" si="514"/>
        <v>0</v>
      </c>
      <c r="AY927" s="49">
        <f t="shared" si="515"/>
        <v>1476.9767661193166</v>
      </c>
      <c r="AZ927" s="49">
        <f t="shared" si="516"/>
        <v>0</v>
      </c>
      <c r="BA927" s="49">
        <f t="shared" si="517"/>
        <v>0</v>
      </c>
      <c r="BB927" s="49">
        <f t="shared" si="518"/>
        <v>0</v>
      </c>
      <c r="BC927" s="49">
        <f t="shared" si="519"/>
        <v>0</v>
      </c>
      <c r="BD927" s="49">
        <f t="shared" si="520"/>
        <v>0</v>
      </c>
      <c r="BE927" s="49">
        <f t="shared" si="521"/>
        <v>4382.5221470596707</v>
      </c>
      <c r="BF927" s="49">
        <f t="shared" si="522"/>
        <v>3748.3121158231684</v>
      </c>
      <c r="BG927" s="49">
        <f t="shared" si="523"/>
        <v>5144.5933835533979</v>
      </c>
      <c r="BH927" s="73">
        <f t="shared" si="524"/>
        <v>14752.404412555554</v>
      </c>
      <c r="BI927" s="49">
        <f>VLOOKUP(A927,'1_12'!B:Q,16,0)</f>
        <v>31619.610000000004</v>
      </c>
      <c r="BJ927" s="74">
        <f t="shared" si="525"/>
        <v>-16867.205587444449</v>
      </c>
      <c r="BK927" s="50">
        <f t="shared" si="526"/>
        <v>5.5987039184784149E-3</v>
      </c>
    </row>
    <row r="928" spans="1:63" x14ac:dyDescent="0.3">
      <c r="A928" s="79" t="s">
        <v>1908</v>
      </c>
      <c r="B928" s="79" t="s">
        <v>1909</v>
      </c>
      <c r="C928" s="79">
        <f>VLOOKUP(B928,Площадь!D:E,2,0)</f>
        <v>34.4</v>
      </c>
      <c r="D928" s="97"/>
      <c r="E928">
        <v>31</v>
      </c>
      <c r="F928">
        <v>28</v>
      </c>
      <c r="G928">
        <v>31</v>
      </c>
      <c r="H928">
        <v>30</v>
      </c>
      <c r="I928">
        <v>31</v>
      </c>
      <c r="J928">
        <v>30</v>
      </c>
      <c r="K928">
        <v>31</v>
      </c>
      <c r="L928">
        <v>31</v>
      </c>
      <c r="M928">
        <v>30</v>
      </c>
      <c r="N928">
        <v>31</v>
      </c>
      <c r="O928">
        <v>30</v>
      </c>
      <c r="P928">
        <v>31</v>
      </c>
      <c r="Q928">
        <f t="shared" si="529"/>
        <v>365</v>
      </c>
      <c r="R928" s="113">
        <f>VLOOKUP(B928,'Общие показания'!A:H,8,0)</f>
        <v>0.32</v>
      </c>
      <c r="S928" s="117">
        <f>VLOOKUP(B928,'Общие показания'!A:P,16,0)</f>
        <v>1.2140000000000004</v>
      </c>
      <c r="T928" s="50">
        <f t="shared" si="497"/>
        <v>0</v>
      </c>
      <c r="U928" s="50">
        <f t="shared" si="498"/>
        <v>0</v>
      </c>
      <c r="V928" s="50">
        <f t="shared" si="499"/>
        <v>0</v>
      </c>
      <c r="W928" s="50">
        <f t="shared" si="500"/>
        <v>0.32</v>
      </c>
      <c r="X928" s="50">
        <f t="shared" si="501"/>
        <v>0</v>
      </c>
      <c r="Y928" s="50"/>
      <c r="Z928" s="50"/>
      <c r="AA928" s="50"/>
      <c r="AB928" s="50"/>
      <c r="AC928" s="50"/>
      <c r="AD928" s="50">
        <f t="shared" si="502"/>
        <v>0.46590216584162142</v>
      </c>
      <c r="AE928" s="50">
        <f t="shared" si="503"/>
        <v>0.32556712329261328</v>
      </c>
      <c r="AF928" s="50">
        <f t="shared" si="504"/>
        <v>0.4225307108657656</v>
      </c>
      <c r="AG928" s="50">
        <f t="shared" si="496"/>
        <v>0</v>
      </c>
      <c r="AI928" s="50">
        <f t="shared" si="505"/>
        <v>0</v>
      </c>
      <c r="AJ928" s="50">
        <f t="shared" si="506"/>
        <v>0</v>
      </c>
      <c r="AK928" s="50">
        <f t="shared" si="507"/>
        <v>0</v>
      </c>
      <c r="AL928" s="50">
        <f t="shared" si="508"/>
        <v>0.23138651432754898</v>
      </c>
      <c r="AR928" s="50">
        <f t="shared" si="509"/>
        <v>0.28535606008863906</v>
      </c>
      <c r="AS928" s="50">
        <f t="shared" si="510"/>
        <v>0.3068512473832597</v>
      </c>
      <c r="AT928" s="50">
        <f t="shared" si="511"/>
        <v>0.442093943034505</v>
      </c>
      <c r="AV928" s="49">
        <f t="shared" si="512"/>
        <v>0</v>
      </c>
      <c r="AW928" s="49">
        <f t="shared" si="513"/>
        <v>0</v>
      </c>
      <c r="AX928" s="49">
        <f t="shared" si="514"/>
        <v>0</v>
      </c>
      <c r="AY928" s="49">
        <f t="shared" si="515"/>
        <v>1480.1199036002993</v>
      </c>
      <c r="AZ928" s="49">
        <f t="shared" si="516"/>
        <v>0</v>
      </c>
      <c r="BA928" s="49">
        <f t="shared" si="517"/>
        <v>0</v>
      </c>
      <c r="BB928" s="49">
        <f t="shared" si="518"/>
        <v>0</v>
      </c>
      <c r="BC928" s="49">
        <f t="shared" si="519"/>
        <v>0</v>
      </c>
      <c r="BD928" s="49">
        <f t="shared" si="520"/>
        <v>0</v>
      </c>
      <c r="BE928" s="49">
        <f t="shared" si="521"/>
        <v>2016.6475313581541</v>
      </c>
      <c r="BF928" s="49">
        <f t="shared" si="522"/>
        <v>1697.6385775074866</v>
      </c>
      <c r="BG928" s="49">
        <f t="shared" si="523"/>
        <v>2320.9638359437308</v>
      </c>
      <c r="BH928" s="73">
        <f t="shared" si="524"/>
        <v>7515.3698484096712</v>
      </c>
      <c r="BI928" s="49">
        <f>VLOOKUP(A928,'1_12'!B:Q,16,0)</f>
        <v>13297.229999999998</v>
      </c>
      <c r="BJ928" s="74">
        <f t="shared" si="525"/>
        <v>-5781.8601515903265</v>
      </c>
      <c r="BK928" s="50">
        <f t="shared" si="526"/>
        <v>6.7821893527954293E-3</v>
      </c>
    </row>
    <row r="929" spans="1:63" x14ac:dyDescent="0.3">
      <c r="A929" s="79" t="s">
        <v>1706</v>
      </c>
      <c r="B929" s="79" t="s">
        <v>1707</v>
      </c>
      <c r="C929" s="79">
        <f>VLOOKUP(B929,Площадь!D:E,2,0)</f>
        <v>30.7</v>
      </c>
      <c r="D929" s="97"/>
      <c r="E929">
        <v>31</v>
      </c>
      <c r="F929">
        <v>28</v>
      </c>
      <c r="G929">
        <v>31</v>
      </c>
      <c r="H929">
        <v>30</v>
      </c>
      <c r="I929">
        <v>31</v>
      </c>
      <c r="J929">
        <v>30</v>
      </c>
      <c r="K929">
        <v>31</v>
      </c>
      <c r="L929">
        <v>31</v>
      </c>
      <c r="M929">
        <v>30</v>
      </c>
      <c r="N929">
        <v>31</v>
      </c>
      <c r="O929">
        <v>30</v>
      </c>
      <c r="P929">
        <v>31</v>
      </c>
      <c r="Q929">
        <f t="shared" si="529"/>
        <v>365</v>
      </c>
      <c r="R929" s="113">
        <f>VLOOKUP(B929,'Общие показания'!A:H,8,0)</f>
        <v>0.20776821808607338</v>
      </c>
      <c r="S929" s="117">
        <f>VLOOKUP(B929,'Общие показания'!A:P,16,0)</f>
        <v>1.1532317819139264</v>
      </c>
      <c r="T929" s="50">
        <f t="shared" si="497"/>
        <v>0</v>
      </c>
      <c r="U929" s="50">
        <f t="shared" si="498"/>
        <v>0</v>
      </c>
      <c r="V929" s="50">
        <f t="shared" si="499"/>
        <v>0</v>
      </c>
      <c r="W929" s="50">
        <f t="shared" si="500"/>
        <v>0.20776821808607338</v>
      </c>
      <c r="X929" s="50">
        <f t="shared" si="501"/>
        <v>0</v>
      </c>
      <c r="Y929" s="50"/>
      <c r="Z929" s="50"/>
      <c r="AA929" s="50"/>
      <c r="AB929" s="50"/>
      <c r="AC929" s="50"/>
      <c r="AD929" s="50">
        <f t="shared" si="502"/>
        <v>0.44258087719200212</v>
      </c>
      <c r="AE929" s="50">
        <f t="shared" si="503"/>
        <v>0.30927047259252988</v>
      </c>
      <c r="AF929" s="50">
        <f t="shared" si="504"/>
        <v>0.40138043212939434</v>
      </c>
      <c r="AG929" s="50">
        <f t="shared" si="496"/>
        <v>0</v>
      </c>
      <c r="AI929" s="50">
        <f t="shared" si="505"/>
        <v>0</v>
      </c>
      <c r="AJ929" s="50">
        <f t="shared" si="506"/>
        <v>0</v>
      </c>
      <c r="AK929" s="50">
        <f t="shared" si="507"/>
        <v>0</v>
      </c>
      <c r="AL929" s="50">
        <f t="shared" si="508"/>
        <v>0.2064990113330161</v>
      </c>
      <c r="AR929" s="50">
        <f t="shared" si="509"/>
        <v>0.25466369316050053</v>
      </c>
      <c r="AS929" s="50">
        <f t="shared" si="510"/>
        <v>0.27384689810075791</v>
      </c>
      <c r="AT929" s="50">
        <f t="shared" si="511"/>
        <v>0.39454314102207277</v>
      </c>
      <c r="AV929" s="49">
        <f t="shared" si="512"/>
        <v>0</v>
      </c>
      <c r="AW929" s="49">
        <f t="shared" si="513"/>
        <v>0</v>
      </c>
      <c r="AX929" s="49">
        <f t="shared" si="514"/>
        <v>0</v>
      </c>
      <c r="AY929" s="49">
        <f t="shared" si="515"/>
        <v>1112.042379963427</v>
      </c>
      <c r="AZ929" s="49">
        <f t="shared" si="516"/>
        <v>0</v>
      </c>
      <c r="BA929" s="49">
        <f t="shared" si="517"/>
        <v>0</v>
      </c>
      <c r="BB929" s="49">
        <f t="shared" si="518"/>
        <v>0</v>
      </c>
      <c r="BC929" s="49">
        <f t="shared" si="519"/>
        <v>0</v>
      </c>
      <c r="BD929" s="49">
        <f t="shared" si="520"/>
        <v>0</v>
      </c>
      <c r="BE929" s="49">
        <f t="shared" si="521"/>
        <v>1871.6554348714442</v>
      </c>
      <c r="BF929" s="49">
        <f t="shared" si="522"/>
        <v>1565.296945194234</v>
      </c>
      <c r="BG929" s="49">
        <f t="shared" si="523"/>
        <v>2136.5454028248723</v>
      </c>
      <c r="BH929" s="73">
        <f t="shared" si="524"/>
        <v>6685.5401628539776</v>
      </c>
      <c r="BI929" s="49">
        <f>VLOOKUP(A929,'1_12'!B:Q,16,0)</f>
        <v>11867.039999999997</v>
      </c>
      <c r="BJ929" s="74">
        <f t="shared" si="525"/>
        <v>-5181.4998371460197</v>
      </c>
      <c r="BK929" s="50">
        <f t="shared" si="526"/>
        <v>6.7604580445612033E-3</v>
      </c>
    </row>
    <row r="930" spans="1:63" x14ac:dyDescent="0.3">
      <c r="A930" s="79" t="s">
        <v>1758</v>
      </c>
      <c r="B930" s="79" t="s">
        <v>1759</v>
      </c>
      <c r="C930" s="79">
        <f>VLOOKUP(B930,Площадь!D:E,2,0)</f>
        <v>34.299999999999997</v>
      </c>
      <c r="D930" s="97"/>
      <c r="E930">
        <v>31</v>
      </c>
      <c r="F930">
        <v>28</v>
      </c>
      <c r="G930">
        <v>31</v>
      </c>
      <c r="H930">
        <v>30</v>
      </c>
      <c r="I930">
        <v>31</v>
      </c>
      <c r="J930">
        <v>30</v>
      </c>
      <c r="K930">
        <v>31</v>
      </c>
      <c r="L930">
        <v>31</v>
      </c>
      <c r="M930">
        <v>30</v>
      </c>
      <c r="N930">
        <v>31</v>
      </c>
      <c r="O930">
        <v>30</v>
      </c>
      <c r="P930">
        <v>31</v>
      </c>
      <c r="Q930">
        <f t="shared" si="529"/>
        <v>365</v>
      </c>
      <c r="R930" s="113">
        <f>VLOOKUP(B930,'Общие показания'!A:H,8,0)</f>
        <v>0.23213191792678556</v>
      </c>
      <c r="S930" s="117">
        <f>VLOOKUP(B930,'Общие показания'!A:P,16,0)</f>
        <v>1.5618680820732145</v>
      </c>
      <c r="T930" s="50">
        <f t="shared" si="497"/>
        <v>0</v>
      </c>
      <c r="U930" s="50">
        <f t="shared" si="498"/>
        <v>0</v>
      </c>
      <c r="V930" s="50">
        <f t="shared" si="499"/>
        <v>0</v>
      </c>
      <c r="W930" s="50">
        <f t="shared" si="500"/>
        <v>0.23213191792678556</v>
      </c>
      <c r="X930" s="50">
        <f t="shared" si="501"/>
        <v>0</v>
      </c>
      <c r="Y930" s="50"/>
      <c r="Z930" s="50"/>
      <c r="AA930" s="50"/>
      <c r="AB930" s="50"/>
      <c r="AC930" s="50"/>
      <c r="AD930" s="50">
        <f t="shared" si="502"/>
        <v>0.59940504299572461</v>
      </c>
      <c r="AE930" s="50">
        <f t="shared" si="503"/>
        <v>0.41885741222662892</v>
      </c>
      <c r="AF930" s="50">
        <f t="shared" si="504"/>
        <v>0.54360562685086078</v>
      </c>
      <c r="AG930" s="50">
        <f t="shared" si="496"/>
        <v>0</v>
      </c>
      <c r="AI930" s="50">
        <f t="shared" si="505"/>
        <v>0</v>
      </c>
      <c r="AJ930" s="50">
        <f t="shared" si="506"/>
        <v>0</v>
      </c>
      <c r="AK930" s="50">
        <f t="shared" si="507"/>
        <v>0</v>
      </c>
      <c r="AL930" s="50">
        <f t="shared" si="508"/>
        <v>0.2307138791114805</v>
      </c>
      <c r="AR930" s="50">
        <f t="shared" si="509"/>
        <v>0.28452653665814881</v>
      </c>
      <c r="AS930" s="50">
        <f t="shared" si="510"/>
        <v>0.30595923794319202</v>
      </c>
      <c r="AT930" s="50">
        <f t="shared" si="511"/>
        <v>0.44080878622335817</v>
      </c>
      <c r="AV930" s="49">
        <f t="shared" si="512"/>
        <v>0</v>
      </c>
      <c r="AW930" s="49">
        <f t="shared" si="513"/>
        <v>0</v>
      </c>
      <c r="AX930" s="49">
        <f t="shared" si="514"/>
        <v>0</v>
      </c>
      <c r="AY930" s="49">
        <f t="shared" si="515"/>
        <v>1242.44474373764</v>
      </c>
      <c r="AZ930" s="49">
        <f t="shared" si="516"/>
        <v>0</v>
      </c>
      <c r="BA930" s="49">
        <f t="shared" si="517"/>
        <v>0</v>
      </c>
      <c r="BB930" s="49">
        <f t="shared" si="518"/>
        <v>0</v>
      </c>
      <c r="BC930" s="49">
        <f t="shared" si="519"/>
        <v>0</v>
      </c>
      <c r="BD930" s="49">
        <f t="shared" si="520"/>
        <v>0</v>
      </c>
      <c r="BE930" s="49">
        <f t="shared" si="521"/>
        <v>2372.7905751596718</v>
      </c>
      <c r="BF930" s="49">
        <f t="shared" si="522"/>
        <v>1945.6688230498607</v>
      </c>
      <c r="BG930" s="49">
        <f t="shared" si="523"/>
        <v>2642.5226738799106</v>
      </c>
      <c r="BH930" s="73">
        <f t="shared" si="524"/>
        <v>8203.4268158270825</v>
      </c>
      <c r="BI930" s="49">
        <f>VLOOKUP(A930,'1_12'!B:Q,16,0)</f>
        <v>13258.62</v>
      </c>
      <c r="BJ930" s="74">
        <f t="shared" si="525"/>
        <v>-5055.1931841729183</v>
      </c>
      <c r="BK930" s="50">
        <f t="shared" si="526"/>
        <v>7.4247046645679786E-3</v>
      </c>
    </row>
    <row r="931" spans="1:63" x14ac:dyDescent="0.3">
      <c r="A931" s="79" t="s">
        <v>1686</v>
      </c>
      <c r="B931" s="79" t="s">
        <v>1687</v>
      </c>
      <c r="C931" s="79">
        <f>VLOOKUP(B931,Площадь!D:E,2,0)</f>
        <v>75.7</v>
      </c>
      <c r="D931" s="97"/>
      <c r="E931">
        <v>31</v>
      </c>
      <c r="F931">
        <v>28</v>
      </c>
      <c r="G931">
        <v>31</v>
      </c>
      <c r="H931">
        <v>30</v>
      </c>
      <c r="I931">
        <v>31</v>
      </c>
      <c r="J931">
        <v>30</v>
      </c>
      <c r="K931">
        <v>31</v>
      </c>
      <c r="L931">
        <v>31</v>
      </c>
      <c r="M931">
        <v>30</v>
      </c>
      <c r="N931">
        <v>31</v>
      </c>
      <c r="O931">
        <v>30</v>
      </c>
      <c r="P931">
        <v>31</v>
      </c>
      <c r="Q931">
        <f t="shared" si="529"/>
        <v>365</v>
      </c>
      <c r="R931" s="113">
        <f>VLOOKUP(B931,'Общие показания'!A:H,8,0)</f>
        <v>0.51231446609497577</v>
      </c>
      <c r="S931" s="117">
        <f>VLOOKUP(B931,'Общие показания'!A:P,16,0)</f>
        <v>0.92168553390502428</v>
      </c>
      <c r="T931" s="50">
        <f t="shared" si="497"/>
        <v>0</v>
      </c>
      <c r="U931" s="50">
        <f t="shared" si="498"/>
        <v>0</v>
      </c>
      <c r="V931" s="50">
        <f t="shared" si="499"/>
        <v>0</v>
      </c>
      <c r="W931" s="50">
        <f t="shared" si="500"/>
        <v>0.51231446609497577</v>
      </c>
      <c r="X931" s="50">
        <f t="shared" si="501"/>
        <v>0</v>
      </c>
      <c r="Y931" s="50"/>
      <c r="Z931" s="50"/>
      <c r="AA931" s="50"/>
      <c r="AB931" s="50"/>
      <c r="AC931" s="50"/>
      <c r="AD931" s="50">
        <f t="shared" si="502"/>
        <v>0.35371934635192909</v>
      </c>
      <c r="AE931" s="50">
        <f t="shared" si="503"/>
        <v>0.24717504765558074</v>
      </c>
      <c r="AF931" s="50">
        <f t="shared" si="504"/>
        <v>0.3207911398975144</v>
      </c>
      <c r="AG931" s="50">
        <f t="shared" si="496"/>
        <v>0</v>
      </c>
      <c r="AI931" s="50">
        <f t="shared" si="505"/>
        <v>0</v>
      </c>
      <c r="AJ931" s="50">
        <f t="shared" si="506"/>
        <v>0</v>
      </c>
      <c r="AK931" s="50">
        <f t="shared" si="507"/>
        <v>0</v>
      </c>
      <c r="AL931" s="50">
        <f t="shared" si="508"/>
        <v>0.50918485856382145</v>
      </c>
      <c r="AR931" s="50">
        <f t="shared" si="509"/>
        <v>0.62794923688110404</v>
      </c>
      <c r="AS931" s="50">
        <f t="shared" si="510"/>
        <v>0.67525114613118487</v>
      </c>
      <c r="AT931" s="50">
        <f t="shared" si="511"/>
        <v>0.97286370603814032</v>
      </c>
      <c r="AV931" s="49">
        <f t="shared" si="512"/>
        <v>0</v>
      </c>
      <c r="AW931" s="49">
        <f t="shared" si="513"/>
        <v>0</v>
      </c>
      <c r="AX931" s="49">
        <f t="shared" si="514"/>
        <v>0</v>
      </c>
      <c r="AY931" s="49">
        <f t="shared" si="515"/>
        <v>2742.071927141089</v>
      </c>
      <c r="AZ931" s="49">
        <f t="shared" si="516"/>
        <v>0</v>
      </c>
      <c r="BA931" s="49">
        <f t="shared" si="517"/>
        <v>0</v>
      </c>
      <c r="BB931" s="49">
        <f t="shared" si="518"/>
        <v>0</v>
      </c>
      <c r="BC931" s="49">
        <f t="shared" si="519"/>
        <v>0</v>
      </c>
      <c r="BD931" s="49">
        <f t="shared" si="520"/>
        <v>0</v>
      </c>
      <c r="BE931" s="49">
        <f t="shared" si="521"/>
        <v>2635.1518780874253</v>
      </c>
      <c r="BF931" s="49">
        <f t="shared" si="522"/>
        <v>2476.1239775534423</v>
      </c>
      <c r="BG931" s="49">
        <f t="shared" si="523"/>
        <v>3472.6353222358343</v>
      </c>
      <c r="BH931" s="73">
        <f t="shared" si="524"/>
        <v>11325.983105017791</v>
      </c>
      <c r="BI931" s="49">
        <f>VLOOKUP(A931,'1_12'!B:Q,16,0)</f>
        <v>29261.699999999997</v>
      </c>
      <c r="BJ931" s="74">
        <f t="shared" si="525"/>
        <v>-17935.716894982208</v>
      </c>
      <c r="BK931" s="50">
        <f t="shared" si="526"/>
        <v>4.6447038172768062E-3</v>
      </c>
    </row>
    <row r="932" spans="1:63" x14ac:dyDescent="0.3">
      <c r="A932" s="79" t="s">
        <v>2500</v>
      </c>
      <c r="B932" s="79" t="s">
        <v>2501</v>
      </c>
      <c r="C932" s="79">
        <f>VLOOKUP(B932,Площадь!D:E,2,0)</f>
        <v>81.8</v>
      </c>
      <c r="D932" s="97"/>
      <c r="E932">
        <v>31</v>
      </c>
      <c r="F932">
        <v>28</v>
      </c>
      <c r="G932">
        <v>31</v>
      </c>
      <c r="H932">
        <v>30</v>
      </c>
      <c r="I932">
        <v>31</v>
      </c>
      <c r="J932">
        <v>30</v>
      </c>
      <c r="K932">
        <v>31</v>
      </c>
      <c r="L932">
        <v>31</v>
      </c>
      <c r="M932">
        <v>30</v>
      </c>
      <c r="N932">
        <v>31</v>
      </c>
      <c r="O932">
        <v>30</v>
      </c>
      <c r="P932">
        <v>31</v>
      </c>
      <c r="Q932">
        <f t="shared" si="529"/>
        <v>365</v>
      </c>
      <c r="R932" s="113">
        <f>VLOOKUP(B932,'Общие показания'!A:H,8,0)</f>
        <v>1.2999999999999999E-2</v>
      </c>
      <c r="S932" s="117">
        <f>VLOOKUP(B932,'Общие показания'!A:P,16,0)</f>
        <v>0.36299999999999999</v>
      </c>
      <c r="T932" s="50">
        <f t="shared" si="497"/>
        <v>0</v>
      </c>
      <c r="U932" s="50">
        <f t="shared" si="498"/>
        <v>0</v>
      </c>
      <c r="V932" s="50">
        <f t="shared" si="499"/>
        <v>0</v>
      </c>
      <c r="W932" s="50">
        <f t="shared" si="500"/>
        <v>1.2999999999999999E-2</v>
      </c>
      <c r="X932" s="50">
        <f t="shared" si="501"/>
        <v>0</v>
      </c>
      <c r="Y932" s="50"/>
      <c r="Z932" s="50"/>
      <c r="AA932" s="50"/>
      <c r="AB932" s="50"/>
      <c r="AC932" s="50"/>
      <c r="AD932" s="50">
        <f t="shared" si="502"/>
        <v>0.13931012042875496</v>
      </c>
      <c r="AE932" s="50">
        <f t="shared" si="503"/>
        <v>9.7348324345320078E-2</v>
      </c>
      <c r="AF932" s="50">
        <f t="shared" si="504"/>
        <v>0.12634155522592494</v>
      </c>
      <c r="AG932" s="50">
        <f t="shared" si="496"/>
        <v>0</v>
      </c>
      <c r="AI932" s="50">
        <f t="shared" si="505"/>
        <v>0</v>
      </c>
      <c r="AJ932" s="50">
        <f t="shared" si="506"/>
        <v>0</v>
      </c>
      <c r="AK932" s="50">
        <f t="shared" si="507"/>
        <v>0</v>
      </c>
      <c r="AL932" s="50">
        <f t="shared" si="508"/>
        <v>0.55021560674399728</v>
      </c>
      <c r="AR932" s="50">
        <f t="shared" si="509"/>
        <v>0.67855016614100794</v>
      </c>
      <c r="AS932" s="50">
        <f t="shared" si="510"/>
        <v>0.72966372197530938</v>
      </c>
      <c r="AT932" s="50">
        <f t="shared" si="511"/>
        <v>1.0512582715180963</v>
      </c>
      <c r="AV932" s="49">
        <f t="shared" si="512"/>
        <v>0</v>
      </c>
      <c r="AW932" s="49">
        <f t="shared" si="513"/>
        <v>0</v>
      </c>
      <c r="AX932" s="49">
        <f t="shared" si="514"/>
        <v>0</v>
      </c>
      <c r="AY932" s="49">
        <f t="shared" si="515"/>
        <v>1511.8734461193167</v>
      </c>
      <c r="AZ932" s="49">
        <f t="shared" si="516"/>
        <v>0</v>
      </c>
      <c r="BA932" s="49">
        <f t="shared" si="517"/>
        <v>0</v>
      </c>
      <c r="BB932" s="49">
        <f t="shared" si="518"/>
        <v>0</v>
      </c>
      <c r="BC932" s="49">
        <f t="shared" si="519"/>
        <v>0</v>
      </c>
      <c r="BD932" s="49">
        <f t="shared" si="520"/>
        <v>0</v>
      </c>
      <c r="BE932" s="49">
        <f t="shared" si="521"/>
        <v>2195.4314388564085</v>
      </c>
      <c r="BF932" s="49">
        <f t="shared" si="522"/>
        <v>2219.9980566612448</v>
      </c>
      <c r="BG932" s="49">
        <f t="shared" si="523"/>
        <v>3161.1018709185805</v>
      </c>
      <c r="BH932" s="73">
        <f t="shared" si="524"/>
        <v>9088.404812555551</v>
      </c>
      <c r="BI932" s="49">
        <f>VLOOKUP(A932,'1_12'!B:Q,16,0)</f>
        <v>31619.610000000004</v>
      </c>
      <c r="BJ932" s="74">
        <f t="shared" si="525"/>
        <v>-22531.205187444451</v>
      </c>
      <c r="BK932" s="50">
        <f t="shared" si="526"/>
        <v>3.4491521662371751E-3</v>
      </c>
    </row>
    <row r="933" spans="1:63" x14ac:dyDescent="0.3">
      <c r="A933" s="79" t="s">
        <v>902</v>
      </c>
      <c r="B933" s="79" t="s">
        <v>903</v>
      </c>
      <c r="C933" s="79">
        <f>VLOOKUP(B933,Площадь!D:E,2,0)</f>
        <v>34.4</v>
      </c>
      <c r="D933" s="97"/>
      <c r="E933">
        <v>31</v>
      </c>
      <c r="F933">
        <v>28</v>
      </c>
      <c r="G933">
        <v>31</v>
      </c>
      <c r="H933">
        <v>30</v>
      </c>
      <c r="I933">
        <v>31</v>
      </c>
      <c r="J933">
        <v>30</v>
      </c>
      <c r="K933">
        <v>18</v>
      </c>
      <c r="Q933">
        <f t="shared" si="529"/>
        <v>199</v>
      </c>
      <c r="R933" s="113">
        <f>VLOOKUP(B933,'Общие показания'!A:H,8,0)</f>
        <v>0.23280868736680535</v>
      </c>
      <c r="S933" s="117"/>
      <c r="T933" s="50">
        <f t="shared" si="497"/>
        <v>0</v>
      </c>
      <c r="U933" s="50">
        <f t="shared" si="498"/>
        <v>0</v>
      </c>
      <c r="V933" s="50">
        <f t="shared" si="499"/>
        <v>0</v>
      </c>
      <c r="W933" s="50">
        <f t="shared" si="500"/>
        <v>0.23280868736680535</v>
      </c>
      <c r="X933" s="50">
        <f t="shared" si="501"/>
        <v>0</v>
      </c>
      <c r="Y933" s="50"/>
      <c r="Z933" s="50"/>
      <c r="AA933" s="50"/>
      <c r="AB933" s="50"/>
      <c r="AC933" s="50"/>
      <c r="AD933" s="50">
        <f t="shared" si="502"/>
        <v>0</v>
      </c>
      <c r="AE933" s="50">
        <f t="shared" si="503"/>
        <v>0</v>
      </c>
      <c r="AF933" s="50">
        <f t="shared" si="504"/>
        <v>0</v>
      </c>
      <c r="AG933" s="50">
        <f t="shared" si="496"/>
        <v>0</v>
      </c>
      <c r="AI933" s="50">
        <f t="shared" si="505"/>
        <v>0</v>
      </c>
      <c r="AJ933" s="50">
        <f t="shared" si="506"/>
        <v>0</v>
      </c>
      <c r="AK933" s="50">
        <f t="shared" si="507"/>
        <v>0</v>
      </c>
      <c r="AL933" s="50">
        <f t="shared" si="508"/>
        <v>0.23138651432754898</v>
      </c>
      <c r="AR933" s="50">
        <f t="shared" si="509"/>
        <v>0</v>
      </c>
      <c r="AS933" s="50">
        <f t="shared" si="510"/>
        <v>0</v>
      </c>
      <c r="AT933" s="50">
        <f t="shared" si="511"/>
        <v>0</v>
      </c>
      <c r="AV933" s="49">
        <f t="shared" si="512"/>
        <v>0</v>
      </c>
      <c r="AW933" s="49">
        <f t="shared" si="513"/>
        <v>0</v>
      </c>
      <c r="AX933" s="49">
        <f t="shared" si="514"/>
        <v>0</v>
      </c>
      <c r="AY933" s="49">
        <f t="shared" si="515"/>
        <v>1246.067031620257</v>
      </c>
      <c r="AZ933" s="49">
        <f t="shared" si="516"/>
        <v>0</v>
      </c>
      <c r="BA933" s="49">
        <f t="shared" si="517"/>
        <v>0</v>
      </c>
      <c r="BB933" s="49">
        <f t="shared" si="518"/>
        <v>0</v>
      </c>
      <c r="BC933" s="49">
        <f t="shared" si="519"/>
        <v>0</v>
      </c>
      <c r="BD933" s="49">
        <f t="shared" si="520"/>
        <v>0</v>
      </c>
      <c r="BE933" s="49">
        <f t="shared" si="521"/>
        <v>0</v>
      </c>
      <c r="BF933" s="49">
        <f t="shared" si="522"/>
        <v>0</v>
      </c>
      <c r="BG933" s="49">
        <f t="shared" si="523"/>
        <v>0</v>
      </c>
      <c r="BH933" s="73">
        <f t="shared" si="524"/>
        <v>1246.067031620257</v>
      </c>
      <c r="BI933" s="49">
        <f>VLOOKUP(A933,'1_12'!B:Q,16,0)</f>
        <v>5290.3</v>
      </c>
      <c r="BJ933" s="74">
        <f t="shared" si="525"/>
        <v>-4044.2329683797434</v>
      </c>
      <c r="BK933" s="50">
        <f t="shared" si="526"/>
        <v>1.1245038800735329E-3</v>
      </c>
    </row>
    <row r="934" spans="1:63" x14ac:dyDescent="0.3">
      <c r="A934" s="79" t="s">
        <v>2751</v>
      </c>
      <c r="B934" s="79" t="s">
        <v>903</v>
      </c>
      <c r="C934" s="79">
        <f>VLOOKUP(B934,Площадь!D:E,2,0)</f>
        <v>34.4</v>
      </c>
      <c r="D934" s="97">
        <f>VLOOKUP(A934,'[1]3+паркинг2023'!$A:$E,5,0)</f>
        <v>45126</v>
      </c>
      <c r="K934">
        <f>31-K933</f>
        <v>13</v>
      </c>
      <c r="L934">
        <v>31</v>
      </c>
      <c r="M934">
        <v>30</v>
      </c>
      <c r="N934">
        <v>31</v>
      </c>
      <c r="O934">
        <v>30</v>
      </c>
      <c r="P934">
        <v>31</v>
      </c>
      <c r="Q934">
        <f t="shared" si="529"/>
        <v>166</v>
      </c>
      <c r="R934" s="113"/>
      <c r="S934" s="117">
        <f>VLOOKUP(B934,'Общие показания'!A:P,16,0)</f>
        <v>1.7611913126331951</v>
      </c>
      <c r="T934" s="50">
        <f t="shared" si="497"/>
        <v>0</v>
      </c>
      <c r="U934" s="50">
        <f t="shared" si="498"/>
        <v>0</v>
      </c>
      <c r="V934" s="50">
        <f t="shared" si="499"/>
        <v>0</v>
      </c>
      <c r="W934" s="50">
        <f t="shared" si="500"/>
        <v>0</v>
      </c>
      <c r="X934" s="50">
        <f t="shared" si="501"/>
        <v>0</v>
      </c>
      <c r="Y934" s="50"/>
      <c r="Z934" s="50"/>
      <c r="AA934" s="50"/>
      <c r="AB934" s="50"/>
      <c r="AC934" s="50"/>
      <c r="AD934" s="50">
        <f t="shared" si="502"/>
        <v>0.67590020347384971</v>
      </c>
      <c r="AE934" s="50">
        <f t="shared" si="503"/>
        <v>0.47231135850241407</v>
      </c>
      <c r="AF934" s="50">
        <f t="shared" si="504"/>
        <v>0.61297975065693122</v>
      </c>
      <c r="AG934" s="50">
        <f t="shared" si="496"/>
        <v>0</v>
      </c>
      <c r="AI934" s="50">
        <f t="shared" si="505"/>
        <v>0</v>
      </c>
      <c r="AJ934" s="50">
        <f t="shared" si="506"/>
        <v>0</v>
      </c>
      <c r="AK934" s="50">
        <f t="shared" si="507"/>
        <v>0</v>
      </c>
      <c r="AL934" s="50">
        <f t="shared" si="508"/>
        <v>0</v>
      </c>
      <c r="AR934" s="50">
        <f t="shared" si="509"/>
        <v>0.28535606008863906</v>
      </c>
      <c r="AS934" s="50">
        <f t="shared" si="510"/>
        <v>0.3068512473832597</v>
      </c>
      <c r="AT934" s="50">
        <f t="shared" si="511"/>
        <v>0.442093943034505</v>
      </c>
      <c r="AV934" s="49">
        <f t="shared" si="512"/>
        <v>0</v>
      </c>
      <c r="AW934" s="49">
        <f t="shared" si="513"/>
        <v>0</v>
      </c>
      <c r="AX934" s="49">
        <f t="shared" si="514"/>
        <v>0</v>
      </c>
      <c r="AY934" s="49">
        <f t="shared" si="515"/>
        <v>0</v>
      </c>
      <c r="AZ934" s="49">
        <f t="shared" si="516"/>
        <v>0</v>
      </c>
      <c r="BA934" s="49">
        <f t="shared" si="517"/>
        <v>0</v>
      </c>
      <c r="BB934" s="49">
        <f t="shared" si="518"/>
        <v>0</v>
      </c>
      <c r="BC934" s="49">
        <f t="shared" si="519"/>
        <v>0</v>
      </c>
      <c r="BD934" s="49">
        <f t="shared" si="520"/>
        <v>0</v>
      </c>
      <c r="BE934" s="49">
        <f t="shared" si="521"/>
        <v>2580.3578636566026</v>
      </c>
      <c r="BF934" s="49">
        <f t="shared" si="522"/>
        <v>2091.5529327352674</v>
      </c>
      <c r="BG934" s="49">
        <f t="shared" si="523"/>
        <v>2832.1976203975437</v>
      </c>
      <c r="BH934" s="73">
        <f t="shared" si="524"/>
        <v>7504.1084167894142</v>
      </c>
      <c r="BI934" s="49">
        <f>VLOOKUP(A934,'1_12'!B:Q,16,0)</f>
        <v>8006.9300000000012</v>
      </c>
      <c r="BJ934" s="74">
        <f t="shared" si="525"/>
        <v>-502.82158321058705</v>
      </c>
      <c r="BK934" s="50">
        <f t="shared" si="526"/>
        <v>6.7720265579932146E-3</v>
      </c>
    </row>
    <row r="935" spans="1:63" x14ac:dyDescent="0.3">
      <c r="A935" s="79" t="s">
        <v>935</v>
      </c>
      <c r="B935" s="79" t="s">
        <v>936</v>
      </c>
      <c r="C935" s="79">
        <f>VLOOKUP(B935,Площадь!D:E,2,0)</f>
        <v>30.7</v>
      </c>
      <c r="D935" s="97"/>
      <c r="E935">
        <v>31</v>
      </c>
      <c r="F935">
        <v>28</v>
      </c>
      <c r="G935">
        <v>31</v>
      </c>
      <c r="H935">
        <v>30</v>
      </c>
      <c r="I935">
        <v>31</v>
      </c>
      <c r="J935">
        <v>30</v>
      </c>
      <c r="K935">
        <v>31</v>
      </c>
      <c r="L935">
        <v>31</v>
      </c>
      <c r="M935">
        <v>30</v>
      </c>
      <c r="N935">
        <v>31</v>
      </c>
      <c r="O935">
        <v>30</v>
      </c>
      <c r="P935">
        <v>31</v>
      </c>
      <c r="Q935">
        <f t="shared" ref="Q935:Q951" si="530">SUM(E935:P935)</f>
        <v>365</v>
      </c>
      <c r="R935" s="113">
        <f>VLOOKUP(B935,'Общие показания'!A:H,8,0)</f>
        <v>0.20776821808607338</v>
      </c>
      <c r="S935" s="117">
        <f>VLOOKUP(B935,'Общие показания'!A:P,16,0)</f>
        <v>0</v>
      </c>
      <c r="T935" s="50">
        <f t="shared" si="497"/>
        <v>0</v>
      </c>
      <c r="U935" s="50">
        <f t="shared" si="498"/>
        <v>0</v>
      </c>
      <c r="V935" s="50">
        <f t="shared" si="499"/>
        <v>0</v>
      </c>
      <c r="W935" s="50">
        <f t="shared" si="500"/>
        <v>0.20776821808607338</v>
      </c>
      <c r="X935" s="50">
        <f t="shared" si="501"/>
        <v>0</v>
      </c>
      <c r="Y935" s="50"/>
      <c r="Z935" s="50"/>
      <c r="AA935" s="50"/>
      <c r="AB935" s="50"/>
      <c r="AC935" s="50"/>
      <c r="AD935" s="50">
        <f t="shared" si="502"/>
        <v>0</v>
      </c>
      <c r="AE935" s="50">
        <f t="shared" si="503"/>
        <v>0</v>
      </c>
      <c r="AF935" s="50">
        <f t="shared" si="504"/>
        <v>0</v>
      </c>
      <c r="AG935" s="50">
        <f t="shared" si="496"/>
        <v>0</v>
      </c>
      <c r="AI935" s="50">
        <f t="shared" si="505"/>
        <v>0</v>
      </c>
      <c r="AJ935" s="50">
        <f t="shared" si="506"/>
        <v>0</v>
      </c>
      <c r="AK935" s="50">
        <f t="shared" si="507"/>
        <v>0</v>
      </c>
      <c r="AL935" s="50">
        <f t="shared" si="508"/>
        <v>0.2064990113330161</v>
      </c>
      <c r="AR935" s="50">
        <f t="shared" si="509"/>
        <v>0.25466369316050053</v>
      </c>
      <c r="AS935" s="50">
        <f t="shared" si="510"/>
        <v>0.27384689810075791</v>
      </c>
      <c r="AT935" s="50">
        <f t="shared" si="511"/>
        <v>0.39454314102207277</v>
      </c>
      <c r="AV935" s="49">
        <f t="shared" si="512"/>
        <v>0</v>
      </c>
      <c r="AW935" s="49">
        <f t="shared" si="513"/>
        <v>0</v>
      </c>
      <c r="AX935" s="49">
        <f t="shared" si="514"/>
        <v>0</v>
      </c>
      <c r="AY935" s="49">
        <f t="shared" si="515"/>
        <v>1112.042379963427</v>
      </c>
      <c r="AZ935" s="49">
        <f t="shared" si="516"/>
        <v>0</v>
      </c>
      <c r="BA935" s="49">
        <f t="shared" si="517"/>
        <v>0</v>
      </c>
      <c r="BB935" s="49">
        <f t="shared" si="518"/>
        <v>0</v>
      </c>
      <c r="BC935" s="49">
        <f t="shared" si="519"/>
        <v>0</v>
      </c>
      <c r="BD935" s="49">
        <f t="shared" si="520"/>
        <v>0</v>
      </c>
      <c r="BE935" s="49">
        <f t="shared" si="521"/>
        <v>683.60903137232117</v>
      </c>
      <c r="BF935" s="49">
        <f t="shared" si="522"/>
        <v>735.10365938575057</v>
      </c>
      <c r="BG935" s="49">
        <f t="shared" si="523"/>
        <v>1059.0958260340112</v>
      </c>
      <c r="BH935" s="73">
        <f t="shared" si="524"/>
        <v>3589.8508967555099</v>
      </c>
      <c r="BI935" s="49">
        <f>VLOOKUP(A935,'1_12'!B:Q,16,0)</f>
        <v>11867.039999999997</v>
      </c>
      <c r="BJ935" s="74">
        <f t="shared" si="525"/>
        <v>-8277.1891032444873</v>
      </c>
      <c r="BK935" s="50">
        <f t="shared" si="526"/>
        <v>3.6300786148274174E-3</v>
      </c>
    </row>
    <row r="936" spans="1:63" x14ac:dyDescent="0.3">
      <c r="A936" s="79" t="s">
        <v>1809</v>
      </c>
      <c r="B936" s="79" t="s">
        <v>1810</v>
      </c>
      <c r="C936" s="79">
        <f>VLOOKUP(B936,Площадь!D:E,2,0)</f>
        <v>34.299999999999997</v>
      </c>
      <c r="D936" s="97"/>
      <c r="E936">
        <v>31</v>
      </c>
      <c r="F936">
        <v>28</v>
      </c>
      <c r="G936">
        <v>31</v>
      </c>
      <c r="H936">
        <v>30</v>
      </c>
      <c r="I936">
        <v>31</v>
      </c>
      <c r="J936">
        <v>30</v>
      </c>
      <c r="K936">
        <v>31</v>
      </c>
      <c r="L936">
        <v>31</v>
      </c>
      <c r="M936">
        <v>30</v>
      </c>
      <c r="N936">
        <v>31</v>
      </c>
      <c r="O936">
        <v>30</v>
      </c>
      <c r="P936">
        <v>31</v>
      </c>
      <c r="Q936">
        <f t="shared" si="530"/>
        <v>365</v>
      </c>
      <c r="R936" s="113">
        <f>VLOOKUP(B936,'Общие показания'!A:H,8,0)</f>
        <v>0.23213191792678556</v>
      </c>
      <c r="S936" s="117">
        <f>VLOOKUP(B936,'Общие показания'!A:P,16,0)</f>
        <v>1.6678680820732144</v>
      </c>
      <c r="T936" s="50">
        <f t="shared" si="497"/>
        <v>0</v>
      </c>
      <c r="U936" s="50">
        <f t="shared" si="498"/>
        <v>0</v>
      </c>
      <c r="V936" s="50">
        <f t="shared" si="499"/>
        <v>0</v>
      </c>
      <c r="W936" s="50">
        <f t="shared" si="500"/>
        <v>0.23213191792678556</v>
      </c>
      <c r="X936" s="50">
        <f t="shared" si="501"/>
        <v>0</v>
      </c>
      <c r="Y936" s="50"/>
      <c r="Z936" s="50"/>
      <c r="AA936" s="50"/>
      <c r="AB936" s="50"/>
      <c r="AC936" s="50"/>
      <c r="AD936" s="50">
        <f t="shared" si="502"/>
        <v>0.64008513325866678</v>
      </c>
      <c r="AE936" s="50">
        <f t="shared" si="503"/>
        <v>0.44728419564427058</v>
      </c>
      <c r="AF936" s="50">
        <f t="shared" si="504"/>
        <v>0.58049875317027688</v>
      </c>
      <c r="AG936" s="50">
        <f t="shared" si="496"/>
        <v>0</v>
      </c>
      <c r="AI936" s="50">
        <f t="shared" si="505"/>
        <v>0</v>
      </c>
      <c r="AJ936" s="50">
        <f t="shared" si="506"/>
        <v>0</v>
      </c>
      <c r="AK936" s="50">
        <f t="shared" si="507"/>
        <v>0</v>
      </c>
      <c r="AL936" s="50">
        <f t="shared" si="508"/>
        <v>0.2307138791114805</v>
      </c>
      <c r="AR936" s="50">
        <f t="shared" si="509"/>
        <v>0.28452653665814881</v>
      </c>
      <c r="AS936" s="50">
        <f t="shared" si="510"/>
        <v>0.30595923794319202</v>
      </c>
      <c r="AT936" s="50">
        <f t="shared" si="511"/>
        <v>0.44080878622335817</v>
      </c>
      <c r="AV936" s="49">
        <f t="shared" si="512"/>
        <v>0</v>
      </c>
      <c r="AW936" s="49">
        <f t="shared" si="513"/>
        <v>0</v>
      </c>
      <c r="AX936" s="49">
        <f t="shared" si="514"/>
        <v>0</v>
      </c>
      <c r="AY936" s="49">
        <f t="shared" si="515"/>
        <v>1242.44474373764</v>
      </c>
      <c r="AZ936" s="49">
        <f t="shared" si="516"/>
        <v>0</v>
      </c>
      <c r="BA936" s="49">
        <f t="shared" si="517"/>
        <v>0</v>
      </c>
      <c r="BB936" s="49">
        <f t="shared" si="518"/>
        <v>0</v>
      </c>
      <c r="BC936" s="49">
        <f t="shared" si="519"/>
        <v>0</v>
      </c>
      <c r="BD936" s="49">
        <f t="shared" si="520"/>
        <v>0</v>
      </c>
      <c r="BE936" s="49">
        <f t="shared" si="521"/>
        <v>2481.9905822579035</v>
      </c>
      <c r="BF936" s="49">
        <f t="shared" si="522"/>
        <v>2021.9765433848411</v>
      </c>
      <c r="BG936" s="49">
        <f t="shared" si="523"/>
        <v>2741.5571064466985</v>
      </c>
      <c r="BH936" s="73">
        <f t="shared" si="524"/>
        <v>8487.9689758270833</v>
      </c>
      <c r="BI936" s="49">
        <f>VLOOKUP(A936,'1_12'!B:Q,16,0)</f>
        <v>13258.62</v>
      </c>
      <c r="BJ936" s="74">
        <f t="shared" si="525"/>
        <v>-4770.6510241729175</v>
      </c>
      <c r="BK936" s="50">
        <f t="shared" si="526"/>
        <v>7.682236248630174E-3</v>
      </c>
    </row>
    <row r="937" spans="1:63" x14ac:dyDescent="0.3">
      <c r="A937" s="79" t="s">
        <v>2484</v>
      </c>
      <c r="B937" s="79" t="s">
        <v>2485</v>
      </c>
      <c r="C937" s="79">
        <f>VLOOKUP(B937,Площадь!D:E,2,0)</f>
        <v>75.7</v>
      </c>
      <c r="D937" s="97"/>
      <c r="E937">
        <v>31</v>
      </c>
      <c r="F937">
        <v>28</v>
      </c>
      <c r="G937">
        <v>31</v>
      </c>
      <c r="H937">
        <v>30</v>
      </c>
      <c r="I937">
        <v>31</v>
      </c>
      <c r="J937">
        <v>30</v>
      </c>
      <c r="K937">
        <v>31</v>
      </c>
      <c r="L937">
        <v>31</v>
      </c>
      <c r="M937">
        <v>30</v>
      </c>
      <c r="N937">
        <v>31</v>
      </c>
      <c r="O937">
        <v>30</v>
      </c>
      <c r="P937">
        <v>31</v>
      </c>
      <c r="Q937">
        <f t="shared" si="530"/>
        <v>365</v>
      </c>
      <c r="R937" s="113">
        <f>VLOOKUP(B937,'Общие показания'!A:H,8,0)</f>
        <v>0.51231446609497577</v>
      </c>
      <c r="S937" s="117">
        <f>VLOOKUP(B937,'Общие показания'!A:P,16,0)</f>
        <v>3.2476855339050239</v>
      </c>
      <c r="T937" s="50">
        <f t="shared" si="497"/>
        <v>0</v>
      </c>
      <c r="U937" s="50">
        <f t="shared" si="498"/>
        <v>0</v>
      </c>
      <c r="V937" s="50">
        <f t="shared" si="499"/>
        <v>0</v>
      </c>
      <c r="W937" s="50">
        <f t="shared" si="500"/>
        <v>0.51231446609497577</v>
      </c>
      <c r="X937" s="50">
        <f t="shared" si="501"/>
        <v>0</v>
      </c>
      <c r="Y937" s="50"/>
      <c r="Z937" s="50"/>
      <c r="AA937" s="50"/>
      <c r="AB937" s="50"/>
      <c r="AC937" s="50"/>
      <c r="AD937" s="50">
        <f t="shared" si="502"/>
        <v>1.2463786855180006</v>
      </c>
      <c r="AE937" s="50">
        <f t="shared" si="503"/>
        <v>0.87095521963137823</v>
      </c>
      <c r="AF937" s="50">
        <f t="shared" si="504"/>
        <v>1.1303516287556448</v>
      </c>
      <c r="AG937" s="50">
        <f t="shared" si="496"/>
        <v>0</v>
      </c>
      <c r="AI937" s="50">
        <f t="shared" si="505"/>
        <v>0</v>
      </c>
      <c r="AJ937" s="50">
        <f t="shared" si="506"/>
        <v>0</v>
      </c>
      <c r="AK937" s="50">
        <f t="shared" si="507"/>
        <v>0</v>
      </c>
      <c r="AL937" s="50">
        <f t="shared" si="508"/>
        <v>0.50918485856382145</v>
      </c>
      <c r="AR937" s="50">
        <f t="shared" si="509"/>
        <v>0.62794923688110404</v>
      </c>
      <c r="AS937" s="50">
        <f t="shared" si="510"/>
        <v>0.67525114613118487</v>
      </c>
      <c r="AT937" s="50">
        <f t="shared" si="511"/>
        <v>0.97286370603814032</v>
      </c>
      <c r="AV937" s="49">
        <f t="shared" si="512"/>
        <v>0</v>
      </c>
      <c r="AW937" s="49">
        <f t="shared" si="513"/>
        <v>0</v>
      </c>
      <c r="AX937" s="49">
        <f t="shared" si="514"/>
        <v>0</v>
      </c>
      <c r="AY937" s="49">
        <f t="shared" si="515"/>
        <v>2742.071927141089</v>
      </c>
      <c r="AZ937" s="49">
        <f t="shared" si="516"/>
        <v>0</v>
      </c>
      <c r="BA937" s="49">
        <f t="shared" si="517"/>
        <v>0</v>
      </c>
      <c r="BB937" s="49">
        <f t="shared" si="518"/>
        <v>0</v>
      </c>
      <c r="BC937" s="49">
        <f t="shared" si="519"/>
        <v>0</v>
      </c>
      <c r="BD937" s="49">
        <f t="shared" si="520"/>
        <v>0</v>
      </c>
      <c r="BE937" s="49">
        <f t="shared" si="521"/>
        <v>5031.3709017712608</v>
      </c>
      <c r="BF937" s="49">
        <f t="shared" si="522"/>
        <v>4150.574519998394</v>
      </c>
      <c r="BG937" s="49">
        <f t="shared" si="523"/>
        <v>5645.7871161070452</v>
      </c>
      <c r="BH937" s="73">
        <f t="shared" si="524"/>
        <v>17569.804465017791</v>
      </c>
      <c r="BI937" s="49">
        <f>VLOOKUP(A937,'1_12'!B:Q,16,0)</f>
        <v>29261.699999999997</v>
      </c>
      <c r="BJ937" s="74">
        <f t="shared" si="525"/>
        <v>-11691.895534982206</v>
      </c>
      <c r="BK937" s="50">
        <f t="shared" si="526"/>
        <v>7.2052498322481831E-3</v>
      </c>
    </row>
    <row r="938" spans="1:63" x14ac:dyDescent="0.3">
      <c r="A938" s="79" t="s">
        <v>2525</v>
      </c>
      <c r="B938" s="79" t="s">
        <v>361</v>
      </c>
      <c r="C938" s="79">
        <f>VLOOKUP(B938,Площадь!D:E,2,0)</f>
        <v>36.700000000000003</v>
      </c>
      <c r="D938" s="97"/>
      <c r="E938">
        <v>31</v>
      </c>
      <c r="F938">
        <v>28</v>
      </c>
      <c r="G938">
        <v>31</v>
      </c>
      <c r="H938">
        <v>30</v>
      </c>
      <c r="I938">
        <v>31</v>
      </c>
      <c r="J938">
        <v>30</v>
      </c>
      <c r="K938">
        <v>31</v>
      </c>
      <c r="L938">
        <v>31</v>
      </c>
      <c r="M938">
        <v>30</v>
      </c>
      <c r="N938">
        <v>31</v>
      </c>
      <c r="O938">
        <v>30</v>
      </c>
      <c r="P938">
        <v>31</v>
      </c>
      <c r="Q938">
        <f t="shared" si="530"/>
        <v>365</v>
      </c>
      <c r="R938" s="113">
        <f>VLOOKUP(B938,'Общие показания'!A:H,8,0)</f>
        <v>0.24837438448726037</v>
      </c>
      <c r="S938" s="117">
        <f>VLOOKUP(B938,'Общие показания'!A:P,16,0)</f>
        <v>1.3636256155127393</v>
      </c>
      <c r="T938" s="50">
        <f t="shared" si="497"/>
        <v>0</v>
      </c>
      <c r="U938" s="50">
        <f t="shared" si="498"/>
        <v>0</v>
      </c>
      <c r="V938" s="50">
        <f t="shared" si="499"/>
        <v>0</v>
      </c>
      <c r="W938" s="50">
        <f t="shared" si="500"/>
        <v>0.2483743844872604</v>
      </c>
      <c r="X938" s="50">
        <f t="shared" si="501"/>
        <v>0</v>
      </c>
      <c r="Y938" s="50"/>
      <c r="Z938" s="50"/>
      <c r="AA938" s="50"/>
      <c r="AB938" s="50"/>
      <c r="AC938" s="50"/>
      <c r="AD938" s="50">
        <f t="shared" si="502"/>
        <v>0.52332465211243751</v>
      </c>
      <c r="AE938" s="50">
        <f t="shared" si="503"/>
        <v>0.36569330221631097</v>
      </c>
      <c r="AF938" s="50">
        <f t="shared" si="504"/>
        <v>0.47460766118399073</v>
      </c>
      <c r="AG938" s="50">
        <f t="shared" si="496"/>
        <v>0</v>
      </c>
      <c r="AI938" s="50">
        <f t="shared" si="505"/>
        <v>0</v>
      </c>
      <c r="AJ938" s="50">
        <f t="shared" si="506"/>
        <v>0</v>
      </c>
      <c r="AK938" s="50">
        <f t="shared" si="507"/>
        <v>0</v>
      </c>
      <c r="AL938" s="50">
        <f t="shared" si="508"/>
        <v>0.2468571242971235</v>
      </c>
      <c r="AR938" s="50">
        <f t="shared" si="509"/>
        <v>0.30443509898991439</v>
      </c>
      <c r="AS938" s="50">
        <f t="shared" si="510"/>
        <v>0.32736746450481485</v>
      </c>
      <c r="AT938" s="50">
        <f t="shared" si="511"/>
        <v>0.47165254969088183</v>
      </c>
      <c r="AV938" s="49">
        <f t="shared" si="512"/>
        <v>0</v>
      </c>
      <c r="AW938" s="49">
        <f t="shared" si="513"/>
        <v>0</v>
      </c>
      <c r="AX938" s="49">
        <f t="shared" si="514"/>
        <v>0</v>
      </c>
      <c r="AY938" s="49">
        <f t="shared" si="515"/>
        <v>1329.379652920449</v>
      </c>
      <c r="AZ938" s="49">
        <f t="shared" si="516"/>
        <v>0</v>
      </c>
      <c r="BA938" s="49">
        <f t="shared" si="517"/>
        <v>0</v>
      </c>
      <c r="BB938" s="49">
        <f t="shared" si="518"/>
        <v>0</v>
      </c>
      <c r="BC938" s="49">
        <f t="shared" si="519"/>
        <v>0</v>
      </c>
      <c r="BD938" s="49">
        <f t="shared" si="520"/>
        <v>0</v>
      </c>
      <c r="BE938" s="49">
        <f t="shared" si="521"/>
        <v>2222.0051654691092</v>
      </c>
      <c r="BF938" s="49">
        <f t="shared" si="522"/>
        <v>1860.4245997555213</v>
      </c>
      <c r="BG938" s="49">
        <f t="shared" si="523"/>
        <v>2540.103059664073</v>
      </c>
      <c r="BH938" s="73">
        <f t="shared" si="524"/>
        <v>7951.9124778091527</v>
      </c>
      <c r="BI938" s="49">
        <f>VLOOKUP(A938,'1_12'!B:Q,16,0)</f>
        <v>14186.34</v>
      </c>
      <c r="BJ938" s="74">
        <f t="shared" si="525"/>
        <v>-6234.4275221908474</v>
      </c>
      <c r="BK938" s="50">
        <f t="shared" si="526"/>
        <v>6.726412891650168E-3</v>
      </c>
    </row>
    <row r="939" spans="1:63" x14ac:dyDescent="0.3">
      <c r="A939" s="79" t="s">
        <v>1695</v>
      </c>
      <c r="B939" s="79" t="s">
        <v>1696</v>
      </c>
      <c r="C939" s="79">
        <f>VLOOKUP(B939,Площадь!D:E,2,0)</f>
        <v>81.8</v>
      </c>
      <c r="D939" s="97"/>
      <c r="E939">
        <v>31</v>
      </c>
      <c r="F939">
        <v>28</v>
      </c>
      <c r="G939">
        <v>31</v>
      </c>
      <c r="H939">
        <v>30</v>
      </c>
      <c r="I939">
        <v>31</v>
      </c>
      <c r="J939">
        <v>30</v>
      </c>
      <c r="K939">
        <v>31</v>
      </c>
      <c r="L939">
        <v>31</v>
      </c>
      <c r="M939">
        <v>30</v>
      </c>
      <c r="N939">
        <v>31</v>
      </c>
      <c r="O939">
        <v>30</v>
      </c>
      <c r="P939">
        <v>31</v>
      </c>
      <c r="Q939">
        <f t="shared" si="530"/>
        <v>365</v>
      </c>
      <c r="R939" s="113">
        <f>VLOOKUP(B939,'Общие показания'!A:H,8,0)</f>
        <v>0</v>
      </c>
      <c r="S939" s="117">
        <f>VLOOKUP(B939,'Общие показания'!A:P,16,0)</f>
        <v>3.4449999999999994</v>
      </c>
      <c r="T939" s="50">
        <f t="shared" si="497"/>
        <v>0</v>
      </c>
      <c r="U939" s="50">
        <f t="shared" si="498"/>
        <v>0</v>
      </c>
      <c r="V939" s="50">
        <f t="shared" si="499"/>
        <v>0</v>
      </c>
      <c r="W939" s="50">
        <f t="shared" si="500"/>
        <v>0</v>
      </c>
      <c r="X939" s="50">
        <f t="shared" si="501"/>
        <v>0</v>
      </c>
      <c r="Y939" s="50"/>
      <c r="Z939" s="50"/>
      <c r="AA939" s="50"/>
      <c r="AB939" s="50"/>
      <c r="AC939" s="50"/>
      <c r="AD939" s="50">
        <f t="shared" si="502"/>
        <v>1.322102933545622</v>
      </c>
      <c r="AE939" s="50">
        <f t="shared" si="503"/>
        <v>0.92387046107335435</v>
      </c>
      <c r="AF939" s="50">
        <f t="shared" si="504"/>
        <v>1.1990266053810228</v>
      </c>
      <c r="AG939" s="50">
        <f t="shared" si="496"/>
        <v>0</v>
      </c>
      <c r="AI939" s="50">
        <f t="shared" si="505"/>
        <v>0</v>
      </c>
      <c r="AJ939" s="50">
        <f t="shared" si="506"/>
        <v>0</v>
      </c>
      <c r="AK939" s="50">
        <f t="shared" si="507"/>
        <v>0</v>
      </c>
      <c r="AL939" s="50">
        <f t="shared" si="508"/>
        <v>0.55021560674399728</v>
      </c>
      <c r="AR939" s="50">
        <f t="shared" si="509"/>
        <v>0.67855016614100794</v>
      </c>
      <c r="AS939" s="50">
        <f t="shared" si="510"/>
        <v>0.72966372197530938</v>
      </c>
      <c r="AT939" s="50">
        <f t="shared" si="511"/>
        <v>1.0512582715180963</v>
      </c>
      <c r="AV939" s="49">
        <f t="shared" si="512"/>
        <v>0</v>
      </c>
      <c r="AW939" s="49">
        <f t="shared" si="513"/>
        <v>0</v>
      </c>
      <c r="AX939" s="49">
        <f t="shared" si="514"/>
        <v>0</v>
      </c>
      <c r="AY939" s="49">
        <f t="shared" si="515"/>
        <v>1476.9767661193166</v>
      </c>
      <c r="AZ939" s="49">
        <f t="shared" si="516"/>
        <v>0</v>
      </c>
      <c r="BA939" s="49">
        <f t="shared" si="517"/>
        <v>0</v>
      </c>
      <c r="BB939" s="49">
        <f t="shared" si="518"/>
        <v>0</v>
      </c>
      <c r="BC939" s="49">
        <f t="shared" si="519"/>
        <v>0</v>
      </c>
      <c r="BD939" s="49">
        <f t="shared" si="520"/>
        <v>0</v>
      </c>
      <c r="BE939" s="49">
        <f t="shared" si="521"/>
        <v>5370.4731546748017</v>
      </c>
      <c r="BF939" s="49">
        <f t="shared" si="522"/>
        <v>4438.6810196085116</v>
      </c>
      <c r="BG939" s="49">
        <f t="shared" si="523"/>
        <v>6040.5747121529203</v>
      </c>
      <c r="BH939" s="73">
        <f t="shared" si="524"/>
        <v>17326.705652555549</v>
      </c>
      <c r="BI939" s="49">
        <f>VLOOKUP(A939,'1_12'!B:Q,16,0)</f>
        <v>31619.610000000004</v>
      </c>
      <c r="BJ939" s="74">
        <f t="shared" si="525"/>
        <v>-14292.904347444455</v>
      </c>
      <c r="BK939" s="50">
        <f t="shared" si="526"/>
        <v>6.5756802835965885E-3</v>
      </c>
    </row>
    <row r="940" spans="1:63" x14ac:dyDescent="0.3">
      <c r="A940" s="79" t="s">
        <v>1082</v>
      </c>
      <c r="B940" s="79" t="s">
        <v>1083</v>
      </c>
      <c r="C940" s="79">
        <f>VLOOKUP(B940,Площадь!D:E,2,0)</f>
        <v>34.4</v>
      </c>
      <c r="D940" s="97"/>
      <c r="E940">
        <v>31</v>
      </c>
      <c r="F940">
        <v>28</v>
      </c>
      <c r="G940">
        <v>31</v>
      </c>
      <c r="H940">
        <v>30</v>
      </c>
      <c r="I940">
        <v>31</v>
      </c>
      <c r="J940">
        <v>30</v>
      </c>
      <c r="K940">
        <v>31</v>
      </c>
      <c r="L940">
        <v>31</v>
      </c>
      <c r="M940">
        <v>30</v>
      </c>
      <c r="N940">
        <v>31</v>
      </c>
      <c r="O940">
        <v>30</v>
      </c>
      <c r="P940">
        <v>31</v>
      </c>
      <c r="Q940">
        <f t="shared" si="530"/>
        <v>365</v>
      </c>
      <c r="R940" s="113">
        <f>VLOOKUP(B940,'Общие показания'!A:H,8,0)</f>
        <v>0.23280868736680535</v>
      </c>
      <c r="S940" s="117">
        <f>VLOOKUP(B940,'Общие показания'!A:P,16,0)</f>
        <v>3.2891913126331946</v>
      </c>
      <c r="T940" s="50">
        <f t="shared" si="497"/>
        <v>0</v>
      </c>
      <c r="U940" s="50">
        <f t="shared" si="498"/>
        <v>0</v>
      </c>
      <c r="V940" s="50">
        <f t="shared" si="499"/>
        <v>0</v>
      </c>
      <c r="W940" s="50">
        <f t="shared" si="500"/>
        <v>0.23280868736680535</v>
      </c>
      <c r="X940" s="50">
        <f t="shared" si="501"/>
        <v>0</v>
      </c>
      <c r="Y940" s="50"/>
      <c r="Z940" s="50"/>
      <c r="AA940" s="50"/>
      <c r="AB940" s="50"/>
      <c r="AC940" s="50"/>
      <c r="AD940" s="50">
        <f t="shared" si="502"/>
        <v>1.2623075423585262</v>
      </c>
      <c r="AE940" s="50">
        <f t="shared" si="503"/>
        <v>0.88208612323973923</v>
      </c>
      <c r="AF940" s="50">
        <f t="shared" si="504"/>
        <v>1.144797647034929</v>
      </c>
      <c r="AG940" s="50">
        <f t="shared" si="496"/>
        <v>0</v>
      </c>
      <c r="AI940" s="50">
        <f t="shared" si="505"/>
        <v>0</v>
      </c>
      <c r="AJ940" s="50">
        <f t="shared" si="506"/>
        <v>0</v>
      </c>
      <c r="AK940" s="50">
        <f t="shared" si="507"/>
        <v>0</v>
      </c>
      <c r="AL940" s="50">
        <f t="shared" si="508"/>
        <v>0.23138651432754898</v>
      </c>
      <c r="AR940" s="50">
        <f t="shared" si="509"/>
        <v>0.28535606008863906</v>
      </c>
      <c r="AS940" s="50">
        <f t="shared" si="510"/>
        <v>0.3068512473832597</v>
      </c>
      <c r="AT940" s="50">
        <f t="shared" si="511"/>
        <v>0.442093943034505</v>
      </c>
      <c r="AV940" s="49">
        <f t="shared" si="512"/>
        <v>0</v>
      </c>
      <c r="AW940" s="49">
        <f t="shared" si="513"/>
        <v>0</v>
      </c>
      <c r="AX940" s="49">
        <f t="shared" si="514"/>
        <v>0</v>
      </c>
      <c r="AY940" s="49">
        <f t="shared" si="515"/>
        <v>1246.067031620257</v>
      </c>
      <c r="AZ940" s="49">
        <f t="shared" si="516"/>
        <v>0</v>
      </c>
      <c r="BA940" s="49">
        <f t="shared" si="517"/>
        <v>0</v>
      </c>
      <c r="BB940" s="49">
        <f t="shared" si="518"/>
        <v>0</v>
      </c>
      <c r="BC940" s="49">
        <f t="shared" si="519"/>
        <v>0</v>
      </c>
      <c r="BD940" s="49">
        <f t="shared" si="520"/>
        <v>0</v>
      </c>
      <c r="BE940" s="49">
        <f t="shared" si="521"/>
        <v>4154.4862678650725</v>
      </c>
      <c r="BF940" s="49">
        <f t="shared" si="522"/>
        <v>3191.5359202055533</v>
      </c>
      <c r="BG940" s="49">
        <f t="shared" si="523"/>
        <v>4259.7883087187865</v>
      </c>
      <c r="BH940" s="73">
        <f t="shared" si="524"/>
        <v>12851.87752840967</v>
      </c>
      <c r="BI940" s="49">
        <f>VLOOKUP(A940,'1_12'!B:Q,16,0)</f>
        <v>13297.229999999998</v>
      </c>
      <c r="BJ940" s="74">
        <f t="shared" si="525"/>
        <v>-445.3524715903277</v>
      </c>
      <c r="BK940" s="50">
        <f t="shared" si="526"/>
        <v>1.1598080825663645E-2</v>
      </c>
    </row>
    <row r="941" spans="1:63" x14ac:dyDescent="0.3">
      <c r="A941" s="79" t="s">
        <v>1993</v>
      </c>
      <c r="B941" s="79" t="s">
        <v>1994</v>
      </c>
      <c r="C941" s="79">
        <f>VLOOKUP(B941,Площадь!D:E,2,0)</f>
        <v>30.7</v>
      </c>
      <c r="D941" s="97"/>
      <c r="E941">
        <v>31</v>
      </c>
      <c r="F941">
        <v>28</v>
      </c>
      <c r="G941">
        <v>31</v>
      </c>
      <c r="H941">
        <v>30</v>
      </c>
      <c r="I941">
        <v>31</v>
      </c>
      <c r="J941">
        <v>30</v>
      </c>
      <c r="K941">
        <v>31</v>
      </c>
      <c r="L941">
        <v>31</v>
      </c>
      <c r="M941">
        <v>30</v>
      </c>
      <c r="N941">
        <v>31</v>
      </c>
      <c r="O941">
        <v>30</v>
      </c>
      <c r="P941">
        <v>31</v>
      </c>
      <c r="Q941">
        <f t="shared" si="530"/>
        <v>365</v>
      </c>
      <c r="R941" s="113">
        <f>VLOOKUP(B941,'Общие показания'!A:H,8,0)</f>
        <v>0.20776821808607338</v>
      </c>
      <c r="S941" s="117">
        <f>VLOOKUP(B941,'Общие показания'!A:P,16,0)</f>
        <v>0.93023178191392653</v>
      </c>
      <c r="T941" s="50">
        <f t="shared" si="497"/>
        <v>0</v>
      </c>
      <c r="U941" s="50">
        <f t="shared" si="498"/>
        <v>0</v>
      </c>
      <c r="V941" s="50">
        <f t="shared" si="499"/>
        <v>0</v>
      </c>
      <c r="W941" s="50">
        <f t="shared" si="500"/>
        <v>0.20776821808607338</v>
      </c>
      <c r="X941" s="50">
        <f t="shared" si="501"/>
        <v>0</v>
      </c>
      <c r="Y941" s="50"/>
      <c r="Z941" s="50"/>
      <c r="AA941" s="50"/>
      <c r="AB941" s="50"/>
      <c r="AC941" s="50"/>
      <c r="AD941" s="50">
        <f t="shared" si="502"/>
        <v>0.35699917786524638</v>
      </c>
      <c r="AE941" s="50">
        <f t="shared" si="503"/>
        <v>0.24946695653466111</v>
      </c>
      <c r="AF941" s="50">
        <f t="shared" si="504"/>
        <v>0.32376564751401904</v>
      </c>
      <c r="AG941" s="50">
        <f t="shared" si="496"/>
        <v>0</v>
      </c>
      <c r="AI941" s="50">
        <f t="shared" si="505"/>
        <v>0</v>
      </c>
      <c r="AJ941" s="50">
        <f t="shared" si="506"/>
        <v>0</v>
      </c>
      <c r="AK941" s="50">
        <f t="shared" si="507"/>
        <v>0</v>
      </c>
      <c r="AL941" s="50">
        <f t="shared" si="508"/>
        <v>0.2064990113330161</v>
      </c>
      <c r="AR941" s="50">
        <f t="shared" si="509"/>
        <v>0.25466369316050053</v>
      </c>
      <c r="AS941" s="50">
        <f t="shared" si="510"/>
        <v>0.27384689810075791</v>
      </c>
      <c r="AT941" s="50">
        <f t="shared" si="511"/>
        <v>0.39454314102207277</v>
      </c>
      <c r="AV941" s="49">
        <f t="shared" si="512"/>
        <v>0</v>
      </c>
      <c r="AW941" s="49">
        <f t="shared" si="513"/>
        <v>0</v>
      </c>
      <c r="AX941" s="49">
        <f t="shared" si="514"/>
        <v>0</v>
      </c>
      <c r="AY941" s="49">
        <f t="shared" si="515"/>
        <v>1112.042379963427</v>
      </c>
      <c r="AZ941" s="49">
        <f t="shared" si="516"/>
        <v>0</v>
      </c>
      <c r="BA941" s="49">
        <f t="shared" si="517"/>
        <v>0</v>
      </c>
      <c r="BB941" s="49">
        <f t="shared" si="518"/>
        <v>0</v>
      </c>
      <c r="BC941" s="49">
        <f t="shared" si="519"/>
        <v>0</v>
      </c>
      <c r="BD941" s="49">
        <f t="shared" si="520"/>
        <v>0</v>
      </c>
      <c r="BE941" s="49">
        <f t="shared" si="521"/>
        <v>1641.9233444666741</v>
      </c>
      <c r="BF941" s="49">
        <f t="shared" si="522"/>
        <v>1404.7627788291334</v>
      </c>
      <c r="BG941" s="49">
        <f t="shared" si="523"/>
        <v>1928.1993795947435</v>
      </c>
      <c r="BH941" s="73">
        <f t="shared" si="524"/>
        <v>6086.9278828539782</v>
      </c>
      <c r="BI941" s="49">
        <f>VLOOKUP(A941,'1_12'!B:Q,16,0)</f>
        <v>11867.039999999997</v>
      </c>
      <c r="BJ941" s="74">
        <f t="shared" si="525"/>
        <v>-5780.112117146019</v>
      </c>
      <c r="BK941" s="50">
        <f t="shared" si="526"/>
        <v>6.1551377405438317E-3</v>
      </c>
    </row>
    <row r="942" spans="1:63" x14ac:dyDescent="0.3">
      <c r="A942" s="79" t="s">
        <v>1910</v>
      </c>
      <c r="B942" s="79" t="s">
        <v>1911</v>
      </c>
      <c r="C942" s="79">
        <f>VLOOKUP(B942,Площадь!D:E,2,0)</f>
        <v>34.299999999999997</v>
      </c>
      <c r="D942" s="97"/>
      <c r="E942">
        <v>31</v>
      </c>
      <c r="F942">
        <v>28</v>
      </c>
      <c r="G942">
        <v>31</v>
      </c>
      <c r="H942">
        <v>30</v>
      </c>
      <c r="I942">
        <v>31</v>
      </c>
      <c r="J942">
        <v>30</v>
      </c>
      <c r="K942">
        <v>31</v>
      </c>
      <c r="L942">
        <v>31</v>
      </c>
      <c r="M942">
        <v>30</v>
      </c>
      <c r="N942">
        <v>31</v>
      </c>
      <c r="O942">
        <v>30</v>
      </c>
      <c r="P942">
        <v>31</v>
      </c>
      <c r="Q942">
        <f t="shared" si="530"/>
        <v>365</v>
      </c>
      <c r="R942" s="113">
        <f>VLOOKUP(B942,'Общие показания'!A:H,8,0)</f>
        <v>0.23213191792678556</v>
      </c>
      <c r="S942" s="117">
        <f>VLOOKUP(B942,'Общие показания'!A:P,16,0)</f>
        <v>1.1568680820732133</v>
      </c>
      <c r="T942" s="50">
        <f t="shared" si="497"/>
        <v>0</v>
      </c>
      <c r="U942" s="50">
        <f t="shared" si="498"/>
        <v>0</v>
      </c>
      <c r="V942" s="50">
        <f t="shared" si="499"/>
        <v>0</v>
      </c>
      <c r="W942" s="50">
        <f t="shared" si="500"/>
        <v>0.23213191792678556</v>
      </c>
      <c r="X942" s="50">
        <f t="shared" si="501"/>
        <v>0</v>
      </c>
      <c r="Y942" s="50"/>
      <c r="Z942" s="50"/>
      <c r="AA942" s="50"/>
      <c r="AB942" s="50"/>
      <c r="AC942" s="50"/>
      <c r="AD942" s="50">
        <f t="shared" si="502"/>
        <v>0.44397639623636953</v>
      </c>
      <c r="AE942" s="50">
        <f t="shared" si="503"/>
        <v>0.31024564539507316</v>
      </c>
      <c r="AF942" s="50">
        <f t="shared" si="504"/>
        <v>0.40264604044177066</v>
      </c>
      <c r="AG942" s="50">
        <f t="shared" si="496"/>
        <v>0</v>
      </c>
      <c r="AI942" s="50">
        <f t="shared" si="505"/>
        <v>0</v>
      </c>
      <c r="AJ942" s="50">
        <f t="shared" si="506"/>
        <v>0</v>
      </c>
      <c r="AK942" s="50">
        <f t="shared" si="507"/>
        <v>0</v>
      </c>
      <c r="AL942" s="50">
        <f t="shared" si="508"/>
        <v>0.2307138791114805</v>
      </c>
      <c r="AR942" s="50">
        <f t="shared" si="509"/>
        <v>0.28452653665814881</v>
      </c>
      <c r="AS942" s="50">
        <f t="shared" si="510"/>
        <v>0.30595923794319202</v>
      </c>
      <c r="AT942" s="50">
        <f t="shared" si="511"/>
        <v>0.44080878622335817</v>
      </c>
      <c r="AV942" s="49">
        <f t="shared" si="512"/>
        <v>0</v>
      </c>
      <c r="AW942" s="49">
        <f t="shared" si="513"/>
        <v>0</v>
      </c>
      <c r="AX942" s="49">
        <f t="shared" si="514"/>
        <v>0</v>
      </c>
      <c r="AY942" s="49">
        <f t="shared" si="515"/>
        <v>1242.44474373764</v>
      </c>
      <c r="AZ942" s="49">
        <f t="shared" si="516"/>
        <v>0</v>
      </c>
      <c r="BA942" s="49">
        <f t="shared" si="517"/>
        <v>0</v>
      </c>
      <c r="BB942" s="49">
        <f t="shared" si="518"/>
        <v>0</v>
      </c>
      <c r="BC942" s="49">
        <f t="shared" si="519"/>
        <v>0</v>
      </c>
      <c r="BD942" s="49">
        <f t="shared" si="520"/>
        <v>0</v>
      </c>
      <c r="BE942" s="49">
        <f t="shared" si="521"/>
        <v>1955.5641329447292</v>
      </c>
      <c r="BF942" s="49">
        <f t="shared" si="522"/>
        <v>1654.1157406379057</v>
      </c>
      <c r="BG942" s="49">
        <f t="shared" si="523"/>
        <v>2264.1363985068056</v>
      </c>
      <c r="BH942" s="73">
        <f t="shared" si="524"/>
        <v>7116.26101582708</v>
      </c>
      <c r="BI942" s="49">
        <f>VLOOKUP(A942,'1_12'!B:Q,16,0)</f>
        <v>13258.62</v>
      </c>
      <c r="BJ942" s="74">
        <f t="shared" si="525"/>
        <v>-6142.3589841729208</v>
      </c>
      <c r="BK942" s="50">
        <f t="shared" si="526"/>
        <v>6.4407396499907149E-3</v>
      </c>
    </row>
    <row r="943" spans="1:63" x14ac:dyDescent="0.3">
      <c r="A943" s="79" t="s">
        <v>1653</v>
      </c>
      <c r="B943" s="79" t="s">
        <v>1654</v>
      </c>
      <c r="C943" s="79">
        <f>VLOOKUP(B943,Площадь!D:E,2,0)</f>
        <v>75.7</v>
      </c>
      <c r="D943" s="97"/>
      <c r="E943">
        <v>31</v>
      </c>
      <c r="F943">
        <v>28</v>
      </c>
      <c r="G943">
        <v>31</v>
      </c>
      <c r="H943">
        <v>30</v>
      </c>
      <c r="I943">
        <v>31</v>
      </c>
      <c r="J943">
        <v>30</v>
      </c>
      <c r="K943">
        <v>31</v>
      </c>
      <c r="L943">
        <v>31</v>
      </c>
      <c r="M943">
        <v>30</v>
      </c>
      <c r="N943">
        <v>31</v>
      </c>
      <c r="O943">
        <v>30</v>
      </c>
      <c r="P943">
        <v>31</v>
      </c>
      <c r="Q943">
        <f t="shared" si="530"/>
        <v>365</v>
      </c>
      <c r="R943" s="113">
        <f>VLOOKUP(B943,'Общие показания'!A:H,8,0)</f>
        <v>0.51231446609497577</v>
      </c>
      <c r="S943" s="117">
        <f>VLOOKUP(B943,'Общие показания'!A:P,16,0)</f>
        <v>0</v>
      </c>
      <c r="T943" s="50">
        <f t="shared" si="497"/>
        <v>0</v>
      </c>
      <c r="U943" s="50">
        <f t="shared" si="498"/>
        <v>0</v>
      </c>
      <c r="V943" s="50">
        <f t="shared" si="499"/>
        <v>0</v>
      </c>
      <c r="W943" s="50">
        <f t="shared" si="500"/>
        <v>0.51231446609497577</v>
      </c>
      <c r="X943" s="50">
        <f t="shared" si="501"/>
        <v>0</v>
      </c>
      <c r="Y943" s="50"/>
      <c r="Z943" s="50"/>
      <c r="AA943" s="50"/>
      <c r="AB943" s="50"/>
      <c r="AC943" s="50"/>
      <c r="AD943" s="50">
        <f t="shared" si="502"/>
        <v>0</v>
      </c>
      <c r="AE943" s="50">
        <f t="shared" si="503"/>
        <v>0</v>
      </c>
      <c r="AF943" s="50">
        <f t="shared" si="504"/>
        <v>0</v>
      </c>
      <c r="AG943" s="50">
        <f t="shared" si="496"/>
        <v>0</v>
      </c>
      <c r="AI943" s="50">
        <f t="shared" si="505"/>
        <v>0</v>
      </c>
      <c r="AJ943" s="50">
        <f t="shared" si="506"/>
        <v>0</v>
      </c>
      <c r="AK943" s="50">
        <f t="shared" si="507"/>
        <v>0</v>
      </c>
      <c r="AL943" s="50">
        <f t="shared" si="508"/>
        <v>0.50918485856382145</v>
      </c>
      <c r="AR943" s="50">
        <f t="shared" si="509"/>
        <v>0.62794923688110404</v>
      </c>
      <c r="AS943" s="50">
        <f t="shared" si="510"/>
        <v>0.67525114613118487</v>
      </c>
      <c r="AT943" s="50">
        <f t="shared" si="511"/>
        <v>0.97286370603814032</v>
      </c>
      <c r="AV943" s="49">
        <f t="shared" si="512"/>
        <v>0</v>
      </c>
      <c r="AW943" s="49">
        <f t="shared" si="513"/>
        <v>0</v>
      </c>
      <c r="AX943" s="49">
        <f t="shared" si="514"/>
        <v>0</v>
      </c>
      <c r="AY943" s="49">
        <f t="shared" si="515"/>
        <v>2742.071927141089</v>
      </c>
      <c r="AZ943" s="49">
        <f t="shared" si="516"/>
        <v>0</v>
      </c>
      <c r="BA943" s="49">
        <f t="shared" si="517"/>
        <v>0</v>
      </c>
      <c r="BB943" s="49">
        <f t="shared" si="518"/>
        <v>0</v>
      </c>
      <c r="BC943" s="49">
        <f t="shared" si="519"/>
        <v>0</v>
      </c>
      <c r="BD943" s="49">
        <f t="shared" si="520"/>
        <v>0</v>
      </c>
      <c r="BE943" s="49">
        <f t="shared" si="521"/>
        <v>1685.6418135141605</v>
      </c>
      <c r="BF943" s="49">
        <f t="shared" si="522"/>
        <v>1812.6171666287075</v>
      </c>
      <c r="BG943" s="49">
        <f t="shared" si="523"/>
        <v>2611.5164179405424</v>
      </c>
      <c r="BH943" s="73">
        <f t="shared" si="524"/>
        <v>8851.8473252244985</v>
      </c>
      <c r="BI943" s="49">
        <f>VLOOKUP(A943,'1_12'!B:Q,16,0)</f>
        <v>29261.699999999997</v>
      </c>
      <c r="BJ943" s="74">
        <f t="shared" si="525"/>
        <v>-20409.852674775499</v>
      </c>
      <c r="BK943" s="50">
        <f t="shared" si="526"/>
        <v>3.6300786148274174E-3</v>
      </c>
    </row>
    <row r="944" spans="1:63" x14ac:dyDescent="0.3">
      <c r="A944" s="79" t="s">
        <v>1833</v>
      </c>
      <c r="B944" s="79" t="s">
        <v>1834</v>
      </c>
      <c r="C944" s="79">
        <f>VLOOKUP(B944,Площадь!D:E,2,0)</f>
        <v>81.8</v>
      </c>
      <c r="D944" s="97"/>
      <c r="E944">
        <v>31</v>
      </c>
      <c r="F944">
        <v>28</v>
      </c>
      <c r="G944">
        <v>31</v>
      </c>
      <c r="H944">
        <v>30</v>
      </c>
      <c r="I944">
        <v>31</v>
      </c>
      <c r="J944">
        <v>30</v>
      </c>
      <c r="K944">
        <v>31</v>
      </c>
      <c r="L944">
        <v>31</v>
      </c>
      <c r="M944">
        <v>30</v>
      </c>
      <c r="N944">
        <v>31</v>
      </c>
      <c r="O944">
        <v>30</v>
      </c>
      <c r="P944">
        <v>31</v>
      </c>
      <c r="Q944">
        <f t="shared" si="530"/>
        <v>365</v>
      </c>
      <c r="R944" s="113">
        <f>VLOOKUP(B944,'Общие показания'!A:H,8,0)</f>
        <v>0.55359740193618245</v>
      </c>
      <c r="S944" s="117">
        <f>VLOOKUP(B944,'Общие показания'!A:P,16,0)</f>
        <v>2.0014025980638177</v>
      </c>
      <c r="T944" s="50">
        <f t="shared" si="497"/>
        <v>0</v>
      </c>
      <c r="U944" s="50">
        <f t="shared" si="498"/>
        <v>0</v>
      </c>
      <c r="V944" s="50">
        <f t="shared" si="499"/>
        <v>0</v>
      </c>
      <c r="W944" s="50">
        <f t="shared" si="500"/>
        <v>0.55359740193618245</v>
      </c>
      <c r="X944" s="50">
        <f t="shared" si="501"/>
        <v>0</v>
      </c>
      <c r="Y944" s="50"/>
      <c r="Z944" s="50"/>
      <c r="AA944" s="50"/>
      <c r="AB944" s="50"/>
      <c r="AC944" s="50"/>
      <c r="AD944" s="50">
        <f t="shared" si="502"/>
        <v>0.76808715416719975</v>
      </c>
      <c r="AE944" s="50">
        <f t="shared" si="503"/>
        <v>0.53673054893080663</v>
      </c>
      <c r="AF944" s="50">
        <f t="shared" si="504"/>
        <v>0.69658489496581122</v>
      </c>
      <c r="AG944" s="50">
        <f t="shared" si="496"/>
        <v>0</v>
      </c>
      <c r="AI944" s="50">
        <f t="shared" si="505"/>
        <v>0</v>
      </c>
      <c r="AJ944" s="50">
        <f t="shared" si="506"/>
        <v>0</v>
      </c>
      <c r="AK944" s="50">
        <f t="shared" si="507"/>
        <v>0</v>
      </c>
      <c r="AL944" s="50">
        <f t="shared" si="508"/>
        <v>0.55021560674399728</v>
      </c>
      <c r="AR944" s="50">
        <f t="shared" si="509"/>
        <v>0.67855016614100794</v>
      </c>
      <c r="AS944" s="50">
        <f t="shared" si="510"/>
        <v>0.72966372197530938</v>
      </c>
      <c r="AT944" s="50">
        <f t="shared" si="511"/>
        <v>1.0512582715180963</v>
      </c>
      <c r="AV944" s="49">
        <f t="shared" si="512"/>
        <v>0</v>
      </c>
      <c r="AW944" s="49">
        <f t="shared" si="513"/>
        <v>0</v>
      </c>
      <c r="AX944" s="49">
        <f t="shared" si="514"/>
        <v>0</v>
      </c>
      <c r="AY944" s="49">
        <f t="shared" si="515"/>
        <v>2963.0314879807279</v>
      </c>
      <c r="AZ944" s="49">
        <f t="shared" si="516"/>
        <v>0</v>
      </c>
      <c r="BA944" s="49">
        <f t="shared" si="517"/>
        <v>0</v>
      </c>
      <c r="BB944" s="49">
        <f t="shared" si="518"/>
        <v>0</v>
      </c>
      <c r="BC944" s="49">
        <f t="shared" si="519"/>
        <v>0</v>
      </c>
      <c r="BD944" s="49">
        <f t="shared" si="520"/>
        <v>0</v>
      </c>
      <c r="BE944" s="49">
        <f t="shared" si="521"/>
        <v>3883.2953571425405</v>
      </c>
      <c r="BF944" s="49">
        <f t="shared" si="522"/>
        <v>3399.4581250495416</v>
      </c>
      <c r="BG944" s="49">
        <f t="shared" si="523"/>
        <v>4691.8402823827428</v>
      </c>
      <c r="BH944" s="73">
        <f t="shared" si="524"/>
        <v>14937.625252555554</v>
      </c>
      <c r="BI944" s="49">
        <f>VLOOKUP(A944,'1_12'!B:Q,16,0)</f>
        <v>31619.610000000004</v>
      </c>
      <c r="BJ944" s="74">
        <f t="shared" si="525"/>
        <v>-16681.98474744445</v>
      </c>
      <c r="BK944" s="50">
        <f t="shared" si="526"/>
        <v>5.6689973170114209E-3</v>
      </c>
    </row>
    <row r="945" spans="1:63" x14ac:dyDescent="0.3">
      <c r="A945" s="79" t="s">
        <v>1060</v>
      </c>
      <c r="B945" s="79" t="s">
        <v>1061</v>
      </c>
      <c r="C945" s="79">
        <f>VLOOKUP(B945,Площадь!D:E,2,0)</f>
        <v>34.4</v>
      </c>
      <c r="D945" s="97"/>
      <c r="E945">
        <v>31</v>
      </c>
      <c r="F945">
        <v>28</v>
      </c>
      <c r="G945">
        <v>31</v>
      </c>
      <c r="H945">
        <v>30</v>
      </c>
      <c r="I945">
        <v>31</v>
      </c>
      <c r="J945">
        <v>30</v>
      </c>
      <c r="K945">
        <v>31</v>
      </c>
      <c r="L945">
        <v>31</v>
      </c>
      <c r="M945">
        <v>30</v>
      </c>
      <c r="N945">
        <v>31</v>
      </c>
      <c r="O945">
        <v>30</v>
      </c>
      <c r="P945">
        <v>31</v>
      </c>
      <c r="Q945">
        <f t="shared" si="530"/>
        <v>365</v>
      </c>
      <c r="R945" s="113">
        <f>VLOOKUP(B945,'Общие показания'!A:H,8,0)</f>
        <v>0.23280868736680535</v>
      </c>
      <c r="S945" s="117">
        <f>VLOOKUP(B945,'Общие показания'!A:P,16,0)</f>
        <v>0</v>
      </c>
      <c r="T945" s="50">
        <f t="shared" si="497"/>
        <v>0</v>
      </c>
      <c r="U945" s="50">
        <f t="shared" si="498"/>
        <v>0</v>
      </c>
      <c r="V945" s="50">
        <f t="shared" si="499"/>
        <v>0</v>
      </c>
      <c r="W945" s="50">
        <f t="shared" si="500"/>
        <v>0.23280868736680535</v>
      </c>
      <c r="X945" s="50">
        <f t="shared" si="501"/>
        <v>0</v>
      </c>
      <c r="Y945" s="50"/>
      <c r="Z945" s="50"/>
      <c r="AA945" s="50"/>
      <c r="AB945" s="50"/>
      <c r="AC945" s="50"/>
      <c r="AD945" s="50">
        <f t="shared" si="502"/>
        <v>0</v>
      </c>
      <c r="AE945" s="50">
        <f t="shared" si="503"/>
        <v>0</v>
      </c>
      <c r="AF945" s="50">
        <f t="shared" si="504"/>
        <v>0</v>
      </c>
      <c r="AG945" s="50">
        <f t="shared" si="496"/>
        <v>0</v>
      </c>
      <c r="AI945" s="50">
        <f t="shared" si="505"/>
        <v>0</v>
      </c>
      <c r="AJ945" s="50">
        <f t="shared" si="506"/>
        <v>0</v>
      </c>
      <c r="AK945" s="50">
        <f t="shared" si="507"/>
        <v>0</v>
      </c>
      <c r="AL945" s="50">
        <f t="shared" si="508"/>
        <v>0.23138651432754898</v>
      </c>
      <c r="AR945" s="50">
        <f t="shared" si="509"/>
        <v>0.28535606008863906</v>
      </c>
      <c r="AS945" s="50">
        <f t="shared" si="510"/>
        <v>0.3068512473832597</v>
      </c>
      <c r="AT945" s="50">
        <f t="shared" si="511"/>
        <v>0.442093943034505</v>
      </c>
      <c r="AV945" s="49">
        <f t="shared" si="512"/>
        <v>0</v>
      </c>
      <c r="AW945" s="49">
        <f t="shared" si="513"/>
        <v>0</v>
      </c>
      <c r="AX945" s="49">
        <f t="shared" si="514"/>
        <v>0</v>
      </c>
      <c r="AY945" s="49">
        <f t="shared" si="515"/>
        <v>1246.067031620257</v>
      </c>
      <c r="AZ945" s="49">
        <f t="shared" si="516"/>
        <v>0</v>
      </c>
      <c r="BA945" s="49">
        <f t="shared" si="517"/>
        <v>0</v>
      </c>
      <c r="BB945" s="49">
        <f t="shared" si="518"/>
        <v>0</v>
      </c>
      <c r="BC945" s="49">
        <f t="shared" si="519"/>
        <v>0</v>
      </c>
      <c r="BD945" s="49">
        <f t="shared" si="520"/>
        <v>0</v>
      </c>
      <c r="BE945" s="49">
        <f t="shared" si="521"/>
        <v>765.99839345953922</v>
      </c>
      <c r="BF945" s="49">
        <f t="shared" si="522"/>
        <v>823.69921442572706</v>
      </c>
      <c r="BG945" s="49">
        <f t="shared" si="523"/>
        <v>1186.7392969241039</v>
      </c>
      <c r="BH945" s="73">
        <f t="shared" si="524"/>
        <v>4022.5039364296272</v>
      </c>
      <c r="BI945" s="49">
        <f>VLOOKUP(A945,'1_12'!B:Q,16,0)</f>
        <v>13297.229999999998</v>
      </c>
      <c r="BJ945" s="74">
        <f t="shared" si="525"/>
        <v>-9274.7260635703715</v>
      </c>
      <c r="BK945" s="50">
        <f t="shared" si="526"/>
        <v>3.6300786148274178E-3</v>
      </c>
    </row>
    <row r="946" spans="1:63" x14ac:dyDescent="0.3">
      <c r="A946" s="79" t="s">
        <v>1688</v>
      </c>
      <c r="B946" s="79" t="s">
        <v>1689</v>
      </c>
      <c r="C946" s="79">
        <f>VLOOKUP(B946,Площадь!D:E,2,0)</f>
        <v>30.7</v>
      </c>
      <c r="D946" s="97"/>
      <c r="E946">
        <v>31</v>
      </c>
      <c r="F946">
        <v>28</v>
      </c>
      <c r="G946">
        <v>31</v>
      </c>
      <c r="H946">
        <v>30</v>
      </c>
      <c r="I946">
        <v>31</v>
      </c>
      <c r="J946">
        <v>30</v>
      </c>
      <c r="K946">
        <v>31</v>
      </c>
      <c r="L946">
        <v>31</v>
      </c>
      <c r="M946">
        <v>30</v>
      </c>
      <c r="N946">
        <v>31</v>
      </c>
      <c r="O946">
        <v>30</v>
      </c>
      <c r="P946">
        <v>31</v>
      </c>
      <c r="Q946">
        <f t="shared" si="530"/>
        <v>365</v>
      </c>
      <c r="R946" s="113">
        <f>VLOOKUP(B946,'Общие показания'!A:H,8,0)</f>
        <v>0.20776821808607338</v>
      </c>
      <c r="S946" s="117">
        <f>VLOOKUP(B946,'Общие показания'!A:P,16,0)</f>
        <v>1.2312317819139258</v>
      </c>
      <c r="T946" s="50">
        <f t="shared" si="497"/>
        <v>0</v>
      </c>
      <c r="U946" s="50">
        <f t="shared" si="498"/>
        <v>0</v>
      </c>
      <c r="V946" s="50">
        <f t="shared" si="499"/>
        <v>0</v>
      </c>
      <c r="W946" s="50">
        <f t="shared" si="500"/>
        <v>0.20776821808607338</v>
      </c>
      <c r="X946" s="50">
        <f t="shared" si="501"/>
        <v>0</v>
      </c>
      <c r="Y946" s="50"/>
      <c r="Z946" s="50"/>
      <c r="AA946" s="50"/>
      <c r="AB946" s="50"/>
      <c r="AC946" s="50"/>
      <c r="AD946" s="50">
        <f t="shared" si="502"/>
        <v>0.47251528323454428</v>
      </c>
      <c r="AE946" s="50">
        <f t="shared" si="503"/>
        <v>0.33018829435268116</v>
      </c>
      <c r="AF946" s="50">
        <f t="shared" si="504"/>
        <v>0.4285282043267003</v>
      </c>
      <c r="AG946" s="50">
        <f t="shared" si="496"/>
        <v>0</v>
      </c>
      <c r="AI946" s="50">
        <f t="shared" si="505"/>
        <v>0</v>
      </c>
      <c r="AJ946" s="50">
        <f t="shared" si="506"/>
        <v>0</v>
      </c>
      <c r="AK946" s="50">
        <f t="shared" si="507"/>
        <v>0</v>
      </c>
      <c r="AL946" s="50">
        <f t="shared" si="508"/>
        <v>0.2064990113330161</v>
      </c>
      <c r="AR946" s="50">
        <f t="shared" si="509"/>
        <v>0.25466369316050053</v>
      </c>
      <c r="AS946" s="50">
        <f t="shared" si="510"/>
        <v>0.27384689810075791</v>
      </c>
      <c r="AT946" s="50">
        <f t="shared" si="511"/>
        <v>0.39454314102207277</v>
      </c>
      <c r="AV946" s="49">
        <f t="shared" si="512"/>
        <v>0</v>
      </c>
      <c r="AW946" s="49">
        <f t="shared" si="513"/>
        <v>0</v>
      </c>
      <c r="AX946" s="49">
        <f t="shared" si="514"/>
        <v>0</v>
      </c>
      <c r="AY946" s="49">
        <f t="shared" si="515"/>
        <v>1112.042379963427</v>
      </c>
      <c r="AZ946" s="49">
        <f t="shared" si="516"/>
        <v>0</v>
      </c>
      <c r="BA946" s="49">
        <f t="shared" si="517"/>
        <v>0</v>
      </c>
      <c r="BB946" s="49">
        <f t="shared" si="518"/>
        <v>0</v>
      </c>
      <c r="BC946" s="49">
        <f t="shared" si="519"/>
        <v>0</v>
      </c>
      <c r="BD946" s="49">
        <f t="shared" si="520"/>
        <v>0</v>
      </c>
      <c r="BE946" s="49">
        <f t="shared" si="521"/>
        <v>1952.0101570758027</v>
      </c>
      <c r="BF946" s="49">
        <f t="shared" si="522"/>
        <v>1621.4479092143138</v>
      </c>
      <c r="BG946" s="49">
        <f t="shared" si="523"/>
        <v>2209.4197966004326</v>
      </c>
      <c r="BH946" s="73">
        <f t="shared" si="524"/>
        <v>6894.9202428539757</v>
      </c>
      <c r="BI946" s="49">
        <f>VLOOKUP(A946,'1_12'!B:Q,16,0)</f>
        <v>11867.039999999997</v>
      </c>
      <c r="BJ946" s="74">
        <f t="shared" si="525"/>
        <v>-4972.1197571460216</v>
      </c>
      <c r="BK946" s="50">
        <f t="shared" si="526"/>
        <v>6.9721844289260225E-3</v>
      </c>
    </row>
    <row r="947" spans="1:63" x14ac:dyDescent="0.3">
      <c r="A947" s="79" t="s">
        <v>1950</v>
      </c>
      <c r="B947" s="79" t="s">
        <v>1951</v>
      </c>
      <c r="C947" s="79">
        <f>VLOOKUP(B947,Площадь!D:E,2,0)</f>
        <v>34.299999999999997</v>
      </c>
      <c r="D947" s="97"/>
      <c r="E947">
        <v>31</v>
      </c>
      <c r="F947">
        <v>28</v>
      </c>
      <c r="G947">
        <v>31</v>
      </c>
      <c r="H947">
        <v>30</v>
      </c>
      <c r="I947">
        <v>31</v>
      </c>
      <c r="J947">
        <v>30</v>
      </c>
      <c r="K947">
        <v>31</v>
      </c>
      <c r="L947">
        <v>31</v>
      </c>
      <c r="M947">
        <v>30</v>
      </c>
      <c r="N947">
        <v>31</v>
      </c>
      <c r="O947">
        <v>30</v>
      </c>
      <c r="P947">
        <v>31</v>
      </c>
      <c r="Q947">
        <f t="shared" si="530"/>
        <v>365</v>
      </c>
      <c r="R947" s="113">
        <f>VLOOKUP(B947,'Общие показания'!A:H,8,0)</f>
        <v>0</v>
      </c>
      <c r="S947" s="117">
        <f>VLOOKUP(B947,'Общие показания'!A:P,16,0)</f>
        <v>2.0049999999999999</v>
      </c>
      <c r="T947" s="50">
        <f t="shared" si="497"/>
        <v>0</v>
      </c>
      <c r="U947" s="50">
        <f t="shared" si="498"/>
        <v>0</v>
      </c>
      <c r="V947" s="50">
        <f t="shared" si="499"/>
        <v>0</v>
      </c>
      <c r="W947" s="50">
        <f t="shared" si="500"/>
        <v>0</v>
      </c>
      <c r="X947" s="50">
        <f t="shared" si="501"/>
        <v>0</v>
      </c>
      <c r="Y947" s="50"/>
      <c r="Z947" s="50"/>
      <c r="AA947" s="50"/>
      <c r="AB947" s="50"/>
      <c r="AC947" s="50"/>
      <c r="AD947" s="50">
        <f t="shared" si="502"/>
        <v>0.76946774506791649</v>
      </c>
      <c r="AE947" s="50">
        <f t="shared" si="503"/>
        <v>0.5376952901167128</v>
      </c>
      <c r="AF947" s="50">
        <f t="shared" si="504"/>
        <v>0.6978369648153705</v>
      </c>
      <c r="AG947" s="50">
        <f t="shared" si="496"/>
        <v>0</v>
      </c>
      <c r="AI947" s="50">
        <f t="shared" si="505"/>
        <v>0</v>
      </c>
      <c r="AJ947" s="50">
        <f t="shared" si="506"/>
        <v>0</v>
      </c>
      <c r="AK947" s="50">
        <f t="shared" si="507"/>
        <v>0</v>
      </c>
      <c r="AL947" s="50">
        <f t="shared" si="508"/>
        <v>0.2307138791114805</v>
      </c>
      <c r="AR947" s="50">
        <f t="shared" si="509"/>
        <v>0.28452653665814881</v>
      </c>
      <c r="AS947" s="50">
        <f t="shared" si="510"/>
        <v>0.30595923794319202</v>
      </c>
      <c r="AT947" s="50">
        <f t="shared" si="511"/>
        <v>0.44080878622335817</v>
      </c>
      <c r="AV947" s="49">
        <f t="shared" si="512"/>
        <v>0</v>
      </c>
      <c r="AW947" s="49">
        <f t="shared" si="513"/>
        <v>0</v>
      </c>
      <c r="AX947" s="49">
        <f t="shared" si="514"/>
        <v>0</v>
      </c>
      <c r="AY947" s="49">
        <f t="shared" si="515"/>
        <v>619.31910853169381</v>
      </c>
      <c r="AZ947" s="49">
        <f t="shared" si="516"/>
        <v>0</v>
      </c>
      <c r="BA947" s="49">
        <f t="shared" si="517"/>
        <v>0</v>
      </c>
      <c r="BB947" s="49">
        <f t="shared" si="518"/>
        <v>0</v>
      </c>
      <c r="BC947" s="49">
        <f t="shared" si="519"/>
        <v>0</v>
      </c>
      <c r="BD947" s="49">
        <f t="shared" si="520"/>
        <v>0</v>
      </c>
      <c r="BE947" s="49">
        <f t="shared" si="521"/>
        <v>2829.3000900941806</v>
      </c>
      <c r="BF947" s="49">
        <f t="shared" si="522"/>
        <v>2264.6724689428861</v>
      </c>
      <c r="BG947" s="49">
        <f t="shared" si="523"/>
        <v>3056.535108258322</v>
      </c>
      <c r="BH947" s="73">
        <f t="shared" si="524"/>
        <v>8769.8267758270831</v>
      </c>
      <c r="BI947" s="49">
        <f>VLOOKUP(A947,'1_12'!B:Q,16,0)</f>
        <v>13258.62</v>
      </c>
      <c r="BJ947" s="74">
        <f t="shared" si="525"/>
        <v>-4488.7932241729177</v>
      </c>
      <c r="BK947" s="50">
        <f t="shared" si="526"/>
        <v>7.9373382894465019E-3</v>
      </c>
    </row>
    <row r="948" spans="1:63" x14ac:dyDescent="0.3">
      <c r="A948" s="79" t="s">
        <v>2012</v>
      </c>
      <c r="B948" s="79" t="s">
        <v>2013</v>
      </c>
      <c r="C948" s="79">
        <f>VLOOKUP(B948,Площадь!D:E,2,0)</f>
        <v>75.7</v>
      </c>
      <c r="D948" s="97"/>
      <c r="E948">
        <v>31</v>
      </c>
      <c r="F948">
        <v>28</v>
      </c>
      <c r="G948">
        <v>31</v>
      </c>
      <c r="H948">
        <v>30</v>
      </c>
      <c r="I948">
        <v>31</v>
      </c>
      <c r="J948">
        <v>30</v>
      </c>
      <c r="K948">
        <v>31</v>
      </c>
      <c r="L948">
        <v>31</v>
      </c>
      <c r="M948">
        <v>30</v>
      </c>
      <c r="N948">
        <v>31</v>
      </c>
      <c r="O948">
        <v>30</v>
      </c>
      <c r="P948">
        <v>31</v>
      </c>
      <c r="Q948">
        <f t="shared" si="530"/>
        <v>365</v>
      </c>
      <c r="R948" s="113">
        <f>VLOOKUP(B948,'Общие показания'!A:H,8,0)</f>
        <v>0.51231446609497577</v>
      </c>
      <c r="S948" s="117">
        <f>VLOOKUP(B948,'Общие показания'!A:P,16,0)</f>
        <v>3.5886855339050232</v>
      </c>
      <c r="T948" s="50">
        <f t="shared" si="497"/>
        <v>0</v>
      </c>
      <c r="U948" s="50">
        <f t="shared" si="498"/>
        <v>0</v>
      </c>
      <c r="V948" s="50">
        <f t="shared" si="499"/>
        <v>0</v>
      </c>
      <c r="W948" s="50">
        <f t="shared" si="500"/>
        <v>0.51231446609497577</v>
      </c>
      <c r="X948" s="50">
        <f t="shared" si="501"/>
        <v>0</v>
      </c>
      <c r="Y948" s="50"/>
      <c r="Z948" s="50"/>
      <c r="AA948" s="50"/>
      <c r="AB948" s="50"/>
      <c r="AC948" s="50"/>
      <c r="AD948" s="50">
        <f t="shared" si="502"/>
        <v>1.3772457683450126</v>
      </c>
      <c r="AE948" s="50">
        <f t="shared" si="503"/>
        <v>0.96240364553152724</v>
      </c>
      <c r="AF948" s="50">
        <f t="shared" si="504"/>
        <v>1.2490361200284832</v>
      </c>
      <c r="AG948" s="50">
        <f t="shared" si="496"/>
        <v>0</v>
      </c>
      <c r="AI948" s="50">
        <f t="shared" si="505"/>
        <v>0</v>
      </c>
      <c r="AJ948" s="50">
        <f t="shared" si="506"/>
        <v>0</v>
      </c>
      <c r="AK948" s="50">
        <f t="shared" si="507"/>
        <v>0</v>
      </c>
      <c r="AL948" s="50">
        <f t="shared" si="508"/>
        <v>0.50918485856382145</v>
      </c>
      <c r="AR948" s="50">
        <f t="shared" si="509"/>
        <v>0.62794923688110404</v>
      </c>
      <c r="AS948" s="50">
        <f t="shared" si="510"/>
        <v>0.67525114613118487</v>
      </c>
      <c r="AT948" s="50">
        <f t="shared" si="511"/>
        <v>0.97286370603814032</v>
      </c>
      <c r="AV948" s="49">
        <f t="shared" si="512"/>
        <v>0</v>
      </c>
      <c r="AW948" s="49">
        <f t="shared" si="513"/>
        <v>0</v>
      </c>
      <c r="AX948" s="49">
        <f t="shared" si="514"/>
        <v>0</v>
      </c>
      <c r="AY948" s="49">
        <f t="shared" si="515"/>
        <v>2742.071927141089</v>
      </c>
      <c r="AZ948" s="49">
        <f t="shared" si="516"/>
        <v>0</v>
      </c>
      <c r="BA948" s="49">
        <f t="shared" si="517"/>
        <v>0</v>
      </c>
      <c r="BB948" s="49">
        <f t="shared" si="518"/>
        <v>0</v>
      </c>
      <c r="BC948" s="49">
        <f t="shared" si="519"/>
        <v>0</v>
      </c>
      <c r="BD948" s="49">
        <f t="shared" si="520"/>
        <v>0</v>
      </c>
      <c r="BE948" s="49">
        <f t="shared" si="521"/>
        <v>5382.6652642287781</v>
      </c>
      <c r="BF948" s="49">
        <f t="shared" si="522"/>
        <v>4396.055016547718</v>
      </c>
      <c r="BG948" s="49">
        <f t="shared" si="523"/>
        <v>5964.379017100202</v>
      </c>
      <c r="BH948" s="73">
        <f t="shared" si="524"/>
        <v>18485.171225017788</v>
      </c>
      <c r="BI948" s="49">
        <f>VLOOKUP(A948,'1_12'!B:Q,16,0)</f>
        <v>29261.699999999997</v>
      </c>
      <c r="BJ948" s="74">
        <f t="shared" si="525"/>
        <v>-10776.528774982209</v>
      </c>
      <c r="BK948" s="50">
        <f t="shared" si="526"/>
        <v>7.5806351250707277E-3</v>
      </c>
    </row>
    <row r="949" spans="1:63" x14ac:dyDescent="0.3">
      <c r="A949" s="79" t="s">
        <v>950</v>
      </c>
      <c r="B949" s="79" t="s">
        <v>248</v>
      </c>
      <c r="C949" s="79">
        <f>VLOOKUP(B949,Площадь!D:E,2,0)</f>
        <v>79.7</v>
      </c>
      <c r="D949" s="97"/>
      <c r="E949">
        <v>31</v>
      </c>
      <c r="F949">
        <v>28</v>
      </c>
      <c r="G949">
        <v>31</v>
      </c>
      <c r="H949">
        <v>30</v>
      </c>
      <c r="I949">
        <v>31</v>
      </c>
      <c r="J949">
        <v>30</v>
      </c>
      <c r="K949">
        <v>31</v>
      </c>
      <c r="L949">
        <v>31</v>
      </c>
      <c r="M949">
        <v>30</v>
      </c>
      <c r="N949">
        <v>31</v>
      </c>
      <c r="O949">
        <v>30</v>
      </c>
      <c r="P949">
        <v>31</v>
      </c>
      <c r="Q949">
        <f t="shared" si="530"/>
        <v>365</v>
      </c>
      <c r="R949" s="113">
        <f>VLOOKUP(B949,'Общие показания'!A:H,8,0)</f>
        <v>0.53938524369576712</v>
      </c>
      <c r="S949" s="117">
        <f>VLOOKUP(B949,'Общие показания'!A:P,16,0)</f>
        <v>4.0846147563042301</v>
      </c>
      <c r="T949" s="50">
        <f t="shared" si="497"/>
        <v>0</v>
      </c>
      <c r="U949" s="50">
        <f t="shared" si="498"/>
        <v>0</v>
      </c>
      <c r="V949" s="50">
        <f t="shared" si="499"/>
        <v>0</v>
      </c>
      <c r="W949" s="50">
        <f t="shared" si="500"/>
        <v>0.53938524369576712</v>
      </c>
      <c r="X949" s="50">
        <f t="shared" si="501"/>
        <v>0</v>
      </c>
      <c r="Y949" s="50"/>
      <c r="Z949" s="50"/>
      <c r="AA949" s="50"/>
      <c r="AB949" s="50"/>
      <c r="AC949" s="50"/>
      <c r="AD949" s="50">
        <f t="shared" si="502"/>
        <v>1.5675707261868097</v>
      </c>
      <c r="AE949" s="50">
        <f t="shared" si="503"/>
        <v>1.0954005568109773</v>
      </c>
      <c r="AF949" s="50">
        <f t="shared" si="504"/>
        <v>1.4216434733064429</v>
      </c>
      <c r="AG949" s="50">
        <f t="shared" si="496"/>
        <v>0</v>
      </c>
      <c r="AI949" s="50">
        <f t="shared" si="505"/>
        <v>0</v>
      </c>
      <c r="AJ949" s="50">
        <f t="shared" si="506"/>
        <v>0</v>
      </c>
      <c r="AK949" s="50">
        <f t="shared" si="507"/>
        <v>0</v>
      </c>
      <c r="AL949" s="50">
        <f t="shared" si="508"/>
        <v>0.53609026720655972</v>
      </c>
      <c r="AR949" s="50">
        <f t="shared" si="509"/>
        <v>0.66113017410071317</v>
      </c>
      <c r="AS949" s="50">
        <f t="shared" si="510"/>
        <v>0.71093152373388946</v>
      </c>
      <c r="AT949" s="50">
        <f t="shared" si="511"/>
        <v>1.024269978484013</v>
      </c>
      <c r="AV949" s="49">
        <f t="shared" si="512"/>
        <v>0</v>
      </c>
      <c r="AW949" s="49">
        <f t="shared" si="513"/>
        <v>0</v>
      </c>
      <c r="AX949" s="49">
        <f t="shared" si="514"/>
        <v>0</v>
      </c>
      <c r="AY949" s="49">
        <f t="shared" si="515"/>
        <v>2886.9634424457704</v>
      </c>
      <c r="AZ949" s="49">
        <f t="shared" si="516"/>
        <v>0</v>
      </c>
      <c r="BA949" s="49">
        <f t="shared" si="517"/>
        <v>0</v>
      </c>
      <c r="BB949" s="49">
        <f t="shared" si="518"/>
        <v>0</v>
      </c>
      <c r="BC949" s="49">
        <f t="shared" si="519"/>
        <v>0</v>
      </c>
      <c r="BD949" s="49">
        <f t="shared" si="520"/>
        <v>0</v>
      </c>
      <c r="BE949" s="49">
        <f t="shared" si="521"/>
        <v>5982.6355486958146</v>
      </c>
      <c r="BF949" s="49">
        <f t="shared" si="522"/>
        <v>4848.8455837314186</v>
      </c>
      <c r="BG949" s="49">
        <f t="shared" si="523"/>
        <v>6565.7122334482283</v>
      </c>
      <c r="BH949" s="73">
        <f t="shared" si="524"/>
        <v>20284.156808321233</v>
      </c>
      <c r="BI949" s="49">
        <f>VLOOKUP(A949,'1_12'!B:Q,16,0)</f>
        <v>30807.899999999994</v>
      </c>
      <c r="BJ949" s="74">
        <f t="shared" si="525"/>
        <v>-10523.743191678761</v>
      </c>
      <c r="BK949" s="50">
        <f t="shared" si="526"/>
        <v>7.9009012374792673E-3</v>
      </c>
    </row>
    <row r="950" spans="1:63" x14ac:dyDescent="0.3">
      <c r="A950" s="79" t="s">
        <v>1701</v>
      </c>
      <c r="B950" s="79" t="s">
        <v>345</v>
      </c>
      <c r="C950" s="79">
        <f>VLOOKUP(B950,Площадь!D:E,2,0)</f>
        <v>78.400000000000006</v>
      </c>
      <c r="D950" s="97"/>
      <c r="E950">
        <v>31</v>
      </c>
      <c r="F950">
        <v>28</v>
      </c>
      <c r="G950">
        <v>31</v>
      </c>
      <c r="H950">
        <v>20</v>
      </c>
      <c r="Q950">
        <f t="shared" si="530"/>
        <v>110</v>
      </c>
      <c r="R950" s="113">
        <f>VLOOKUP(B950,'Общие показания'!A:H,8,0)</f>
        <v>0.53058724097550991</v>
      </c>
      <c r="S950" s="117"/>
      <c r="T950" s="50">
        <f t="shared" si="497"/>
        <v>0</v>
      </c>
      <c r="U950" s="50">
        <f t="shared" si="498"/>
        <v>0</v>
      </c>
      <c r="V950" s="50">
        <f t="shared" si="499"/>
        <v>0</v>
      </c>
      <c r="W950" s="50">
        <f t="shared" si="500"/>
        <v>0.35372482731700661</v>
      </c>
      <c r="X950" s="50">
        <f t="shared" si="501"/>
        <v>-0.1768624136585033</v>
      </c>
      <c r="Y950" s="50"/>
      <c r="Z950" s="50"/>
      <c r="AA950" s="50"/>
      <c r="AB950" s="50"/>
      <c r="AC950" s="50"/>
      <c r="AD950" s="50">
        <f t="shared" si="502"/>
        <v>0</v>
      </c>
      <c r="AE950" s="50">
        <f t="shared" si="503"/>
        <v>0</v>
      </c>
      <c r="AF950" s="50">
        <f t="shared" si="504"/>
        <v>0</v>
      </c>
      <c r="AG950" s="50">
        <f t="shared" si="496"/>
        <v>0</v>
      </c>
      <c r="AI950" s="50">
        <f t="shared" si="505"/>
        <v>0</v>
      </c>
      <c r="AJ950" s="50">
        <f t="shared" si="506"/>
        <v>0</v>
      </c>
      <c r="AK950" s="50">
        <f t="shared" si="507"/>
        <v>0</v>
      </c>
      <c r="AL950" s="50">
        <f t="shared" si="508"/>
        <v>0.35156400626511325</v>
      </c>
      <c r="AR950" s="50">
        <f t="shared" si="509"/>
        <v>0</v>
      </c>
      <c r="AS950" s="50">
        <f t="shared" si="510"/>
        <v>0</v>
      </c>
      <c r="AT950" s="50">
        <f t="shared" si="511"/>
        <v>0</v>
      </c>
      <c r="AV950" s="49">
        <f t="shared" si="512"/>
        <v>0</v>
      </c>
      <c r="AW950" s="49">
        <f t="shared" si="513"/>
        <v>0</v>
      </c>
      <c r="AX950" s="49">
        <f t="shared" si="514"/>
        <v>0</v>
      </c>
      <c r="AY950" s="49">
        <f t="shared" si="515"/>
        <v>1893.2491333144994</v>
      </c>
      <c r="AZ950" s="49">
        <f t="shared" si="516"/>
        <v>0</v>
      </c>
      <c r="BA950" s="49">
        <f t="shared" si="517"/>
        <v>0</v>
      </c>
      <c r="BB950" s="49">
        <f t="shared" si="518"/>
        <v>0</v>
      </c>
      <c r="BC950" s="49">
        <f t="shared" si="519"/>
        <v>0</v>
      </c>
      <c r="BD950" s="49">
        <f t="shared" si="520"/>
        <v>0</v>
      </c>
      <c r="BE950" s="49">
        <f t="shared" si="521"/>
        <v>0</v>
      </c>
      <c r="BF950" s="49">
        <f t="shared" si="522"/>
        <v>0</v>
      </c>
      <c r="BG950" s="49">
        <f t="shared" si="523"/>
        <v>0</v>
      </c>
      <c r="BH950" s="73">
        <f t="shared" si="524"/>
        <v>1893.2491333144994</v>
      </c>
      <c r="BI950" s="49">
        <f>VLOOKUP(A950,'1_12'!B:Q,16,0)</f>
        <v>8112.51</v>
      </c>
      <c r="BJ950" s="74">
        <f t="shared" si="525"/>
        <v>-6219.2608666855012</v>
      </c>
      <c r="BK950" s="50">
        <f t="shared" si="526"/>
        <v>7.4966925338235525E-4</v>
      </c>
    </row>
    <row r="951" spans="1:63" x14ac:dyDescent="0.3">
      <c r="A951" s="79" t="s">
        <v>2716</v>
      </c>
      <c r="B951" s="79" t="s">
        <v>345</v>
      </c>
      <c r="C951" s="79">
        <f>VLOOKUP(B951,Площадь!D:E,2,0)</f>
        <v>78.400000000000006</v>
      </c>
      <c r="D951" s="97">
        <f>VLOOKUP(A951,'[1]3+паркинг2023'!$A:$E,5,0)</f>
        <v>45037</v>
      </c>
      <c r="H951">
        <f>30-H950</f>
        <v>10</v>
      </c>
      <c r="I951">
        <v>31</v>
      </c>
      <c r="J951">
        <v>30</v>
      </c>
      <c r="K951">
        <v>31</v>
      </c>
      <c r="L951">
        <v>31</v>
      </c>
      <c r="M951">
        <v>30</v>
      </c>
      <c r="N951">
        <v>31</v>
      </c>
      <c r="O951">
        <v>30</v>
      </c>
      <c r="P951">
        <v>31</v>
      </c>
      <c r="Q951">
        <f t="shared" si="530"/>
        <v>255</v>
      </c>
      <c r="R951" s="113"/>
      <c r="S951" s="117">
        <f>VLOOKUP(B951,'Общие показания'!A:P,16,0)</f>
        <v>2.03041275902449</v>
      </c>
      <c r="T951" s="50">
        <f t="shared" si="497"/>
        <v>0</v>
      </c>
      <c r="U951" s="50">
        <f t="shared" si="498"/>
        <v>0</v>
      </c>
      <c r="V951" s="50">
        <f t="shared" si="499"/>
        <v>0</v>
      </c>
      <c r="W951" s="50">
        <f>R950*W$1/30*H951</f>
        <v>0.1768624136585033</v>
      </c>
      <c r="X951" s="50">
        <f t="shared" si="501"/>
        <v>0.1768624136585033</v>
      </c>
      <c r="Y951" s="50"/>
      <c r="Z951" s="50"/>
      <c r="AA951" s="50"/>
      <c r="AB951" s="50"/>
      <c r="AC951" s="50"/>
      <c r="AD951" s="50">
        <f t="shared" si="502"/>
        <v>0.77922051234099821</v>
      </c>
      <c r="AE951" s="50">
        <f t="shared" si="503"/>
        <v>0.54451041272835343</v>
      </c>
      <c r="AF951" s="50">
        <f t="shared" si="504"/>
        <v>0.70668183395513828</v>
      </c>
      <c r="AG951" s="50">
        <f t="shared" si="496"/>
        <v>0</v>
      </c>
      <c r="AI951" s="50">
        <f t="shared" si="505"/>
        <v>0</v>
      </c>
      <c r="AJ951" s="50">
        <f t="shared" si="506"/>
        <v>0</v>
      </c>
      <c r="AK951" s="50">
        <f t="shared" si="507"/>
        <v>0</v>
      </c>
      <c r="AL951" s="50">
        <f t="shared" si="508"/>
        <v>0.17578200313255662</v>
      </c>
      <c r="AR951" s="50">
        <f t="shared" si="509"/>
        <v>0.65034636950434022</v>
      </c>
      <c r="AS951" s="50">
        <f t="shared" si="510"/>
        <v>0.6993354010130105</v>
      </c>
      <c r="AT951" s="50">
        <f t="shared" si="511"/>
        <v>1.0075629399391044</v>
      </c>
      <c r="AV951" s="49">
        <f t="shared" si="512"/>
        <v>0</v>
      </c>
      <c r="AW951" s="49">
        <f t="shared" si="513"/>
        <v>0</v>
      </c>
      <c r="AX951" s="49">
        <f t="shared" si="514"/>
        <v>0</v>
      </c>
      <c r="AY951" s="49">
        <f t="shared" si="515"/>
        <v>946.62456665724972</v>
      </c>
      <c r="AZ951" s="49">
        <f t="shared" si="516"/>
        <v>0</v>
      </c>
      <c r="BA951" s="49">
        <f t="shared" si="517"/>
        <v>0</v>
      </c>
      <c r="BB951" s="49">
        <f t="shared" si="518"/>
        <v>0</v>
      </c>
      <c r="BC951" s="49">
        <f t="shared" si="519"/>
        <v>0</v>
      </c>
      <c r="BD951" s="49">
        <f t="shared" si="520"/>
        <v>0</v>
      </c>
      <c r="BE951" s="49">
        <f t="shared" si="521"/>
        <v>3837.4721549503529</v>
      </c>
      <c r="BF951" s="49">
        <f t="shared" si="522"/>
        <v>3338.9299485747679</v>
      </c>
      <c r="BG951" s="49">
        <f t="shared" si="523"/>
        <v>4601.6501012507497</v>
      </c>
      <c r="BH951" s="73">
        <f t="shared" si="524"/>
        <v>12724.67677143312</v>
      </c>
      <c r="BI951" s="49">
        <f>VLOOKUP(A951,'1_12'!B:Q,16,0)</f>
        <v>22192.83</v>
      </c>
      <c r="BJ951" s="74">
        <f t="shared" si="525"/>
        <v>-9468.1532285668818</v>
      </c>
      <c r="BK951" s="50">
        <f t="shared" si="526"/>
        <v>5.0385861886394611E-3</v>
      </c>
    </row>
    <row r="952" spans="1:63" x14ac:dyDescent="0.3">
      <c r="A952" s="79" t="s">
        <v>1127</v>
      </c>
      <c r="B952" s="79" t="s">
        <v>1128</v>
      </c>
      <c r="C952" s="79">
        <f>VLOOKUP(B952,Площадь!D:E,2,0)</f>
        <v>81.8</v>
      </c>
      <c r="D952" s="97"/>
      <c r="E952">
        <v>31</v>
      </c>
      <c r="F952">
        <v>28</v>
      </c>
      <c r="G952">
        <v>31</v>
      </c>
      <c r="H952">
        <v>30</v>
      </c>
      <c r="I952">
        <v>31</v>
      </c>
      <c r="J952">
        <v>30</v>
      </c>
      <c r="K952">
        <v>31</v>
      </c>
      <c r="L952">
        <v>31</v>
      </c>
      <c r="M952">
        <v>30</v>
      </c>
      <c r="N952">
        <v>31</v>
      </c>
      <c r="O952">
        <v>30</v>
      </c>
      <c r="P952">
        <v>31</v>
      </c>
      <c r="Q952">
        <f t="shared" ref="Q952:Q958" si="531">SUM(E952:P952)</f>
        <v>365</v>
      </c>
      <c r="R952" s="113">
        <f>VLOOKUP(B952,'Общие показания'!A:H,8,0)</f>
        <v>0.3</v>
      </c>
      <c r="S952" s="117">
        <f>VLOOKUP(B952,'Общие показания'!A:P,16,0)</f>
        <v>2.5839999999999979</v>
      </c>
      <c r="T952" s="50">
        <f t="shared" si="497"/>
        <v>0</v>
      </c>
      <c r="U952" s="50">
        <f t="shared" si="498"/>
        <v>0</v>
      </c>
      <c r="V952" s="50">
        <f t="shared" si="499"/>
        <v>0</v>
      </c>
      <c r="W952" s="50">
        <f t="shared" si="500"/>
        <v>0.3</v>
      </c>
      <c r="X952" s="50">
        <f t="shared" si="501"/>
        <v>0</v>
      </c>
      <c r="Y952" s="50"/>
      <c r="Z952" s="50"/>
      <c r="AA952" s="50"/>
      <c r="AB952" s="50"/>
      <c r="AC952" s="50"/>
      <c r="AD952" s="50">
        <f t="shared" si="502"/>
        <v>0.9916731437683266</v>
      </c>
      <c r="AE952" s="50">
        <f t="shared" si="503"/>
        <v>0.69296989010552867</v>
      </c>
      <c r="AF952" s="50">
        <f t="shared" si="504"/>
        <v>0.89935696612614258</v>
      </c>
      <c r="AG952" s="50">
        <f t="shared" si="496"/>
        <v>0</v>
      </c>
      <c r="AI952" s="50">
        <f t="shared" si="505"/>
        <v>0</v>
      </c>
      <c r="AJ952" s="50">
        <f t="shared" si="506"/>
        <v>0</v>
      </c>
      <c r="AK952" s="50">
        <f t="shared" si="507"/>
        <v>0</v>
      </c>
      <c r="AL952" s="50">
        <f t="shared" si="508"/>
        <v>0.55021560674399728</v>
      </c>
      <c r="AR952" s="50">
        <f t="shared" si="509"/>
        <v>0.67855016614100794</v>
      </c>
      <c r="AS952" s="50">
        <f t="shared" si="510"/>
        <v>0.72966372197530938</v>
      </c>
      <c r="AT952" s="50">
        <f t="shared" si="511"/>
        <v>1.0512582715180963</v>
      </c>
      <c r="AV952" s="49">
        <f t="shared" si="512"/>
        <v>0</v>
      </c>
      <c r="AW952" s="49">
        <f t="shared" si="513"/>
        <v>0</v>
      </c>
      <c r="AX952" s="49">
        <f t="shared" si="514"/>
        <v>0</v>
      </c>
      <c r="AY952" s="49">
        <f t="shared" si="515"/>
        <v>2282.2847661193164</v>
      </c>
      <c r="AZ952" s="49">
        <f t="shared" si="516"/>
        <v>0</v>
      </c>
      <c r="BA952" s="49">
        <f t="shared" si="517"/>
        <v>0</v>
      </c>
      <c r="BB952" s="49">
        <f t="shared" si="518"/>
        <v>0</v>
      </c>
      <c r="BC952" s="49">
        <f t="shared" si="519"/>
        <v>0</v>
      </c>
      <c r="BD952" s="49">
        <f t="shared" si="520"/>
        <v>0</v>
      </c>
      <c r="BE952" s="49">
        <f t="shared" si="521"/>
        <v>4483.480644188222</v>
      </c>
      <c r="BF952" s="49">
        <f t="shared" si="522"/>
        <v>3818.8607629253188</v>
      </c>
      <c r="BG952" s="49">
        <f t="shared" si="523"/>
        <v>5236.1535193226891</v>
      </c>
      <c r="BH952" s="73">
        <f t="shared" si="524"/>
        <v>15820.779692555545</v>
      </c>
      <c r="BI952" s="49">
        <f>VLOOKUP(A952,'1_12'!B:Q,16,0)</f>
        <v>31619.610000000004</v>
      </c>
      <c r="BJ952" s="74">
        <f t="shared" si="525"/>
        <v>-15798.830307444459</v>
      </c>
      <c r="BK952" s="50">
        <f t="shared" si="526"/>
        <v>6.0041643911760484E-3</v>
      </c>
    </row>
    <row r="953" spans="1:63" x14ac:dyDescent="0.3">
      <c r="A953" s="79" t="s">
        <v>1724</v>
      </c>
      <c r="B953" s="79" t="s">
        <v>1725</v>
      </c>
      <c r="C953" s="79">
        <f>VLOOKUP(B953,Площадь!D:E,2,0)</f>
        <v>34.4</v>
      </c>
      <c r="D953" s="97"/>
      <c r="E953">
        <v>31</v>
      </c>
      <c r="F953">
        <v>28</v>
      </c>
      <c r="G953">
        <v>31</v>
      </c>
      <c r="H953">
        <v>30</v>
      </c>
      <c r="I953">
        <v>31</v>
      </c>
      <c r="J953">
        <v>30</v>
      </c>
      <c r="K953">
        <v>31</v>
      </c>
      <c r="L953">
        <v>31</v>
      </c>
      <c r="M953">
        <v>30</v>
      </c>
      <c r="N953">
        <v>31</v>
      </c>
      <c r="O953">
        <v>30</v>
      </c>
      <c r="P953">
        <v>31</v>
      </c>
      <c r="Q953">
        <f t="shared" si="531"/>
        <v>365</v>
      </c>
      <c r="R953" s="113">
        <f>VLOOKUP(B953,'Общие показания'!A:H,8,0)</f>
        <v>0.23280868736680535</v>
      </c>
      <c r="S953" s="117">
        <f>VLOOKUP(B953,'Общие показания'!A:P,16,0)</f>
        <v>0</v>
      </c>
      <c r="T953" s="50">
        <f t="shared" si="497"/>
        <v>0</v>
      </c>
      <c r="U953" s="50">
        <f t="shared" si="498"/>
        <v>0</v>
      </c>
      <c r="V953" s="50">
        <f t="shared" si="499"/>
        <v>0</v>
      </c>
      <c r="W953" s="50">
        <f t="shared" si="500"/>
        <v>0.23280868736680535</v>
      </c>
      <c r="X953" s="50">
        <f t="shared" si="501"/>
        <v>0</v>
      </c>
      <c r="Y953" s="50"/>
      <c r="Z953" s="50"/>
      <c r="AA953" s="50"/>
      <c r="AB953" s="50"/>
      <c r="AC953" s="50"/>
      <c r="AD953" s="50">
        <f t="shared" si="502"/>
        <v>0</v>
      </c>
      <c r="AE953" s="50">
        <f t="shared" si="503"/>
        <v>0</v>
      </c>
      <c r="AF953" s="50">
        <f t="shared" si="504"/>
        <v>0</v>
      </c>
      <c r="AG953" s="50">
        <f t="shared" si="496"/>
        <v>0</v>
      </c>
      <c r="AI953" s="50">
        <f t="shared" si="505"/>
        <v>0</v>
      </c>
      <c r="AJ953" s="50">
        <f t="shared" si="506"/>
        <v>0</v>
      </c>
      <c r="AK953" s="50">
        <f t="shared" si="507"/>
        <v>0</v>
      </c>
      <c r="AL953" s="50">
        <f t="shared" si="508"/>
        <v>0.23138651432754898</v>
      </c>
      <c r="AR953" s="50">
        <f t="shared" si="509"/>
        <v>0.28535606008863906</v>
      </c>
      <c r="AS953" s="50">
        <f t="shared" si="510"/>
        <v>0.3068512473832597</v>
      </c>
      <c r="AT953" s="50">
        <f t="shared" si="511"/>
        <v>0.442093943034505</v>
      </c>
      <c r="AV953" s="49">
        <f t="shared" si="512"/>
        <v>0</v>
      </c>
      <c r="AW953" s="49">
        <f t="shared" si="513"/>
        <v>0</v>
      </c>
      <c r="AX953" s="49">
        <f t="shared" si="514"/>
        <v>0</v>
      </c>
      <c r="AY953" s="49">
        <f t="shared" si="515"/>
        <v>1246.067031620257</v>
      </c>
      <c r="AZ953" s="49">
        <f t="shared" si="516"/>
        <v>0</v>
      </c>
      <c r="BA953" s="49">
        <f t="shared" si="517"/>
        <v>0</v>
      </c>
      <c r="BB953" s="49">
        <f t="shared" si="518"/>
        <v>0</v>
      </c>
      <c r="BC953" s="49">
        <f t="shared" si="519"/>
        <v>0</v>
      </c>
      <c r="BD953" s="49">
        <f t="shared" si="520"/>
        <v>0</v>
      </c>
      <c r="BE953" s="49">
        <f t="shared" si="521"/>
        <v>765.99839345953922</v>
      </c>
      <c r="BF953" s="49">
        <f t="shared" si="522"/>
        <v>823.69921442572706</v>
      </c>
      <c r="BG953" s="49">
        <f t="shared" si="523"/>
        <v>1186.7392969241039</v>
      </c>
      <c r="BH953" s="73">
        <f t="shared" si="524"/>
        <v>4022.5039364296272</v>
      </c>
      <c r="BI953" s="49">
        <f>VLOOKUP(A953,'1_12'!B:Q,16,0)</f>
        <v>13297.229999999998</v>
      </c>
      <c r="BJ953" s="74">
        <f t="shared" si="525"/>
        <v>-9274.7260635703715</v>
      </c>
      <c r="BK953" s="50">
        <f t="shared" si="526"/>
        <v>3.6300786148274178E-3</v>
      </c>
    </row>
    <row r="954" spans="1:63" x14ac:dyDescent="0.3">
      <c r="A954" s="79" t="s">
        <v>941</v>
      </c>
      <c r="B954" s="79" t="s">
        <v>942</v>
      </c>
      <c r="C954" s="79">
        <f>VLOOKUP(B954,Площадь!D:E,2,0)</f>
        <v>30.7</v>
      </c>
      <c r="D954" s="97"/>
      <c r="E954">
        <v>31</v>
      </c>
      <c r="F954">
        <v>28</v>
      </c>
      <c r="G954">
        <v>31</v>
      </c>
      <c r="H954">
        <v>30</v>
      </c>
      <c r="I954">
        <v>31</v>
      </c>
      <c r="J954">
        <v>30</v>
      </c>
      <c r="K954">
        <v>31</v>
      </c>
      <c r="L954">
        <v>31</v>
      </c>
      <c r="M954">
        <v>30</v>
      </c>
      <c r="N954">
        <v>31</v>
      </c>
      <c r="O954">
        <v>30</v>
      </c>
      <c r="P954">
        <v>31</v>
      </c>
      <c r="Q954">
        <f t="shared" si="531"/>
        <v>365</v>
      </c>
      <c r="R954" s="113">
        <f>VLOOKUP(B954,'Общие показания'!A:H,8,0)</f>
        <v>0.20776821808607338</v>
      </c>
      <c r="S954" s="117">
        <f>VLOOKUP(B954,'Общие показания'!A:P,16,0)</f>
        <v>0.99923178191392648</v>
      </c>
      <c r="T954" s="50">
        <f t="shared" si="497"/>
        <v>0</v>
      </c>
      <c r="U954" s="50">
        <f t="shared" si="498"/>
        <v>0</v>
      </c>
      <c r="V954" s="50">
        <f t="shared" si="499"/>
        <v>0</v>
      </c>
      <c r="W954" s="50">
        <f t="shared" si="500"/>
        <v>0.20776821808607338</v>
      </c>
      <c r="X954" s="50">
        <f t="shared" si="501"/>
        <v>0</v>
      </c>
      <c r="Y954" s="50"/>
      <c r="Z954" s="50"/>
      <c r="AA954" s="50"/>
      <c r="AB954" s="50"/>
      <c r="AC954" s="50"/>
      <c r="AD954" s="50">
        <f t="shared" si="502"/>
        <v>0.38347961397980307</v>
      </c>
      <c r="AE954" s="50">
        <f t="shared" si="503"/>
        <v>0.26797118347633347</v>
      </c>
      <c r="AF954" s="50">
        <f t="shared" si="504"/>
        <v>0.34778098445778988</v>
      </c>
      <c r="AG954" s="50">
        <f t="shared" si="496"/>
        <v>0</v>
      </c>
      <c r="AI954" s="50">
        <f t="shared" si="505"/>
        <v>0</v>
      </c>
      <c r="AJ954" s="50">
        <f t="shared" si="506"/>
        <v>0</v>
      </c>
      <c r="AK954" s="50">
        <f t="shared" si="507"/>
        <v>0</v>
      </c>
      <c r="AL954" s="50">
        <f t="shared" si="508"/>
        <v>0.2064990113330161</v>
      </c>
      <c r="AR954" s="50">
        <f t="shared" si="509"/>
        <v>0.25466369316050053</v>
      </c>
      <c r="AS954" s="50">
        <f t="shared" si="510"/>
        <v>0.27384689810075791</v>
      </c>
      <c r="AT954" s="50">
        <f t="shared" si="511"/>
        <v>0.39454314102207277</v>
      </c>
      <c r="AV954" s="49">
        <f t="shared" si="512"/>
        <v>0</v>
      </c>
      <c r="AW954" s="49">
        <f t="shared" si="513"/>
        <v>0</v>
      </c>
      <c r="AX954" s="49">
        <f t="shared" si="514"/>
        <v>0</v>
      </c>
      <c r="AY954" s="49">
        <f t="shared" si="515"/>
        <v>1112.042379963427</v>
      </c>
      <c r="AZ954" s="49">
        <f t="shared" si="516"/>
        <v>0</v>
      </c>
      <c r="BA954" s="49">
        <f t="shared" si="517"/>
        <v>0</v>
      </c>
      <c r="BB954" s="49">
        <f t="shared" si="518"/>
        <v>0</v>
      </c>
      <c r="BC954" s="49">
        <f t="shared" si="519"/>
        <v>0</v>
      </c>
      <c r="BD954" s="49">
        <f t="shared" si="520"/>
        <v>0</v>
      </c>
      <c r="BE954" s="49">
        <f t="shared" si="521"/>
        <v>1713.0063679551454</v>
      </c>
      <c r="BF954" s="49">
        <f t="shared" si="522"/>
        <v>1454.4347854622813</v>
      </c>
      <c r="BG954" s="49">
        <f t="shared" si="523"/>
        <v>1992.6651894731244</v>
      </c>
      <c r="BH954" s="73">
        <f t="shared" si="524"/>
        <v>6272.1487228539772</v>
      </c>
      <c r="BI954" s="49">
        <f>VLOOKUP(A954,'1_12'!B:Q,16,0)</f>
        <v>11867.039999999997</v>
      </c>
      <c r="BJ954" s="74">
        <f t="shared" si="525"/>
        <v>-5594.89127714602</v>
      </c>
      <c r="BK954" s="50">
        <f t="shared" si="526"/>
        <v>6.3424341574819416E-3</v>
      </c>
    </row>
    <row r="955" spans="1:63" x14ac:dyDescent="0.3">
      <c r="A955" s="79" t="s">
        <v>2468</v>
      </c>
      <c r="B955" s="79" t="s">
        <v>2469</v>
      </c>
      <c r="C955" s="79">
        <f>VLOOKUP(B955,Площадь!D:E,2,0)</f>
        <v>34.299999999999997</v>
      </c>
      <c r="D955" s="97"/>
      <c r="E955">
        <v>31</v>
      </c>
      <c r="F955">
        <v>28</v>
      </c>
      <c r="G955">
        <v>31</v>
      </c>
      <c r="H955">
        <v>30</v>
      </c>
      <c r="I955">
        <v>31</v>
      </c>
      <c r="J955">
        <v>30</v>
      </c>
      <c r="K955">
        <v>31</v>
      </c>
      <c r="L955">
        <v>31</v>
      </c>
      <c r="M955">
        <v>30</v>
      </c>
      <c r="N955">
        <v>31</v>
      </c>
      <c r="O955">
        <v>30</v>
      </c>
      <c r="P955">
        <v>31</v>
      </c>
      <c r="Q955">
        <f t="shared" si="531"/>
        <v>365</v>
      </c>
      <c r="R955" s="113">
        <f>VLOOKUP(B955,'Общие показания'!A:H,8,0)</f>
        <v>0.23213191792678556</v>
      </c>
      <c r="S955" s="117">
        <f>VLOOKUP(B955,'Общие показания'!A:P,16,0)</f>
        <v>1.3138680820732134</v>
      </c>
      <c r="T955" s="50">
        <f t="shared" si="497"/>
        <v>0</v>
      </c>
      <c r="U955" s="50">
        <f t="shared" si="498"/>
        <v>0</v>
      </c>
      <c r="V955" s="50">
        <f t="shared" si="499"/>
        <v>0</v>
      </c>
      <c r="W955" s="50">
        <f t="shared" si="500"/>
        <v>0.23213191792678556</v>
      </c>
      <c r="X955" s="50">
        <f t="shared" si="501"/>
        <v>0</v>
      </c>
      <c r="Y955" s="50"/>
      <c r="Z955" s="50"/>
      <c r="AA955" s="50"/>
      <c r="AB955" s="50"/>
      <c r="AC955" s="50"/>
      <c r="AD955" s="50">
        <f t="shared" si="502"/>
        <v>0.50422898275789718</v>
      </c>
      <c r="AE955" s="50">
        <f t="shared" si="503"/>
        <v>0.35234946611742923</v>
      </c>
      <c r="AF955" s="50">
        <f t="shared" si="504"/>
        <v>0.45728963319788696</v>
      </c>
      <c r="AG955" s="50">
        <f t="shared" si="496"/>
        <v>0</v>
      </c>
      <c r="AI955" s="50">
        <f t="shared" si="505"/>
        <v>0</v>
      </c>
      <c r="AJ955" s="50">
        <f t="shared" si="506"/>
        <v>0</v>
      </c>
      <c r="AK955" s="50">
        <f t="shared" si="507"/>
        <v>0</v>
      </c>
      <c r="AL955" s="50">
        <f t="shared" si="508"/>
        <v>0.2307138791114805</v>
      </c>
      <c r="AR955" s="50">
        <f t="shared" si="509"/>
        <v>0.28452653665814881</v>
      </c>
      <c r="AS955" s="50">
        <f t="shared" si="510"/>
        <v>0.30595923794319202</v>
      </c>
      <c r="AT955" s="50">
        <f t="shared" si="511"/>
        <v>0.44080878622335817</v>
      </c>
      <c r="AV955" s="49">
        <f t="shared" si="512"/>
        <v>0</v>
      </c>
      <c r="AW955" s="49">
        <f t="shared" si="513"/>
        <v>0</v>
      </c>
      <c r="AX955" s="49">
        <f t="shared" si="514"/>
        <v>0</v>
      </c>
      <c r="AY955" s="49">
        <f t="shared" si="515"/>
        <v>1242.44474373764</v>
      </c>
      <c r="AZ955" s="49">
        <f t="shared" si="516"/>
        <v>0</v>
      </c>
      <c r="BA955" s="49">
        <f t="shared" si="517"/>
        <v>0</v>
      </c>
      <c r="BB955" s="49">
        <f t="shared" si="518"/>
        <v>0</v>
      </c>
      <c r="BC955" s="49">
        <f t="shared" si="519"/>
        <v>0</v>
      </c>
      <c r="BD955" s="49">
        <f t="shared" si="520"/>
        <v>0</v>
      </c>
      <c r="BE955" s="49">
        <f t="shared" si="521"/>
        <v>2117.3037660996574</v>
      </c>
      <c r="BF955" s="49">
        <f t="shared" si="522"/>
        <v>1767.1375528321694</v>
      </c>
      <c r="BG955" s="49">
        <f t="shared" si="523"/>
        <v>2410.8194731576136</v>
      </c>
      <c r="BH955" s="73">
        <f t="shared" si="524"/>
        <v>7537.7055358270809</v>
      </c>
      <c r="BI955" s="49">
        <f>VLOOKUP(A955,'1_12'!B:Q,16,0)</f>
        <v>13258.62</v>
      </c>
      <c r="BJ955" s="74">
        <f t="shared" si="525"/>
        <v>-5720.9144641729199</v>
      </c>
      <c r="BK955" s="50">
        <f t="shared" si="526"/>
        <v>6.8221779395922699E-3</v>
      </c>
    </row>
    <row r="956" spans="1:63" x14ac:dyDescent="0.3">
      <c r="A956" s="79" t="s">
        <v>1869</v>
      </c>
      <c r="B956" s="79" t="s">
        <v>1870</v>
      </c>
      <c r="C956" s="79">
        <f>VLOOKUP(B956,Площадь!D:E,2,0)</f>
        <v>75.7</v>
      </c>
      <c r="D956" s="97"/>
      <c r="E956">
        <v>31</v>
      </c>
      <c r="F956">
        <v>28</v>
      </c>
      <c r="G956">
        <v>31</v>
      </c>
      <c r="H956">
        <v>30</v>
      </c>
      <c r="I956">
        <v>31</v>
      </c>
      <c r="J956">
        <v>30</v>
      </c>
      <c r="K956">
        <v>31</v>
      </c>
      <c r="L956">
        <v>31</v>
      </c>
      <c r="M956">
        <v>30</v>
      </c>
      <c r="N956">
        <v>31</v>
      </c>
      <c r="O956">
        <v>30</v>
      </c>
      <c r="P956">
        <v>31</v>
      </c>
      <c r="Q956">
        <f t="shared" si="531"/>
        <v>365</v>
      </c>
      <c r="R956" s="113">
        <f>VLOOKUP(B956,'Общие показания'!A:H,8,0)</f>
        <v>0.51231446609497577</v>
      </c>
      <c r="S956" s="117">
        <f>VLOOKUP(B956,'Общие показания'!A:P,16,0)</f>
        <v>2.6126855339050223</v>
      </c>
      <c r="T956" s="50">
        <f t="shared" si="497"/>
        <v>0</v>
      </c>
      <c r="U956" s="50">
        <f t="shared" si="498"/>
        <v>0</v>
      </c>
      <c r="V956" s="50">
        <f t="shared" si="499"/>
        <v>0</v>
      </c>
      <c r="W956" s="50">
        <f t="shared" si="500"/>
        <v>0.51231446609497577</v>
      </c>
      <c r="X956" s="50">
        <f t="shared" si="501"/>
        <v>0</v>
      </c>
      <c r="Y956" s="50"/>
      <c r="Z956" s="50"/>
      <c r="AA956" s="50"/>
      <c r="AB956" s="50"/>
      <c r="AC956" s="50"/>
      <c r="AD956" s="50">
        <f t="shared" si="502"/>
        <v>1.0026819183767897</v>
      </c>
      <c r="AE956" s="50">
        <f t="shared" si="503"/>
        <v>0.70066269632758094</v>
      </c>
      <c r="AF956" s="50">
        <f t="shared" si="504"/>
        <v>0.90934091920065163</v>
      </c>
      <c r="AG956" s="50">
        <f t="shared" si="496"/>
        <v>0</v>
      </c>
      <c r="AI956" s="50">
        <f t="shared" si="505"/>
        <v>0</v>
      </c>
      <c r="AJ956" s="50">
        <f t="shared" si="506"/>
        <v>0</v>
      </c>
      <c r="AK956" s="50">
        <f t="shared" si="507"/>
        <v>0</v>
      </c>
      <c r="AL956" s="50">
        <f t="shared" si="508"/>
        <v>0.50918485856382145</v>
      </c>
      <c r="AR956" s="50">
        <f t="shared" si="509"/>
        <v>0.62794923688110404</v>
      </c>
      <c r="AS956" s="50">
        <f t="shared" si="510"/>
        <v>0.67525114613118487</v>
      </c>
      <c r="AT956" s="50">
        <f t="shared" si="511"/>
        <v>0.97286370603814032</v>
      </c>
      <c r="AV956" s="49">
        <f t="shared" si="512"/>
        <v>0</v>
      </c>
      <c r="AW956" s="49">
        <f t="shared" si="513"/>
        <v>0</v>
      </c>
      <c r="AX956" s="49">
        <f t="shared" si="514"/>
        <v>0</v>
      </c>
      <c r="AY956" s="49">
        <f t="shared" si="515"/>
        <v>2742.071927141089</v>
      </c>
      <c r="AZ956" s="49">
        <f t="shared" si="516"/>
        <v>0</v>
      </c>
      <c r="BA956" s="49">
        <f t="shared" si="517"/>
        <v>0</v>
      </c>
      <c r="BB956" s="49">
        <f t="shared" si="518"/>
        <v>0</v>
      </c>
      <c r="BC956" s="49">
        <f t="shared" si="519"/>
        <v>0</v>
      </c>
      <c r="BD956" s="49">
        <f t="shared" si="520"/>
        <v>0</v>
      </c>
      <c r="BE956" s="49">
        <f t="shared" si="521"/>
        <v>4377.2010479280798</v>
      </c>
      <c r="BF956" s="49">
        <f t="shared" si="522"/>
        <v>3693.4480821426127</v>
      </c>
      <c r="BG956" s="49">
        <f t="shared" si="523"/>
        <v>5052.5148078060038</v>
      </c>
      <c r="BH956" s="73">
        <f t="shared" si="524"/>
        <v>15865.235865017785</v>
      </c>
      <c r="BI956" s="49">
        <f>VLOOKUP(A956,'1_12'!B:Q,16,0)</f>
        <v>29261.699999999997</v>
      </c>
      <c r="BJ956" s="74">
        <f t="shared" si="525"/>
        <v>-13396.464134982212</v>
      </c>
      <c r="BK956" s="50">
        <f t="shared" si="526"/>
        <v>6.5062185684877233E-3</v>
      </c>
    </row>
    <row r="957" spans="1:63" x14ac:dyDescent="0.3">
      <c r="A957" s="79" t="s">
        <v>1817</v>
      </c>
      <c r="B957" s="79" t="s">
        <v>1818</v>
      </c>
      <c r="C957" s="79">
        <f>VLOOKUP(B957,Площадь!D:E,2,0)</f>
        <v>114.2</v>
      </c>
      <c r="D957" s="97"/>
      <c r="Q957">
        <f t="shared" si="531"/>
        <v>0</v>
      </c>
      <c r="R957" s="113"/>
      <c r="S957" s="117"/>
      <c r="T957" s="50">
        <f t="shared" si="497"/>
        <v>0</v>
      </c>
      <c r="U957" s="50">
        <f t="shared" si="498"/>
        <v>0</v>
      </c>
      <c r="V957" s="50">
        <f t="shared" si="499"/>
        <v>0</v>
      </c>
      <c r="W957" s="50">
        <f t="shared" si="500"/>
        <v>0</v>
      </c>
      <c r="X957" s="50">
        <f t="shared" si="501"/>
        <v>0</v>
      </c>
      <c r="Y957" s="50"/>
      <c r="Z957" s="50"/>
      <c r="AA957" s="50"/>
      <c r="AB957" s="50"/>
      <c r="AC957" s="50"/>
      <c r="AD957" s="50">
        <f t="shared" si="502"/>
        <v>0</v>
      </c>
      <c r="AE957" s="50">
        <f t="shared" si="503"/>
        <v>0</v>
      </c>
      <c r="AF957" s="50">
        <f t="shared" si="504"/>
        <v>0</v>
      </c>
      <c r="AG957" s="50">
        <f t="shared" si="496"/>
        <v>0</v>
      </c>
      <c r="AI957" s="50">
        <f t="shared" si="505"/>
        <v>0</v>
      </c>
      <c r="AJ957" s="50">
        <f t="shared" si="506"/>
        <v>0</v>
      </c>
      <c r="AK957" s="50">
        <f t="shared" si="507"/>
        <v>0</v>
      </c>
      <c r="AL957" s="50">
        <f t="shared" si="508"/>
        <v>0</v>
      </c>
      <c r="AR957" s="50">
        <f t="shared" si="509"/>
        <v>0</v>
      </c>
      <c r="AS957" s="50">
        <f t="shared" si="510"/>
        <v>0</v>
      </c>
      <c r="AT957" s="50">
        <f t="shared" si="511"/>
        <v>0</v>
      </c>
      <c r="AV957" s="49">
        <f t="shared" si="512"/>
        <v>0</v>
      </c>
      <c r="AW957" s="49">
        <f t="shared" si="513"/>
        <v>0</v>
      </c>
      <c r="AX957" s="49">
        <f t="shared" si="514"/>
        <v>0</v>
      </c>
      <c r="AY957" s="49">
        <f t="shared" si="515"/>
        <v>0</v>
      </c>
      <c r="AZ957" s="49">
        <f t="shared" si="516"/>
        <v>0</v>
      </c>
      <c r="BA957" s="49">
        <f t="shared" si="517"/>
        <v>0</v>
      </c>
      <c r="BB957" s="49">
        <f t="shared" si="518"/>
        <v>0</v>
      </c>
      <c r="BC957" s="49">
        <f t="shared" si="519"/>
        <v>0</v>
      </c>
      <c r="BD957" s="49">
        <f t="shared" si="520"/>
        <v>0</v>
      </c>
      <c r="BE957" s="49">
        <f t="shared" si="521"/>
        <v>0</v>
      </c>
      <c r="BF957" s="49">
        <f t="shared" si="522"/>
        <v>0</v>
      </c>
      <c r="BG957" s="49">
        <f t="shared" si="523"/>
        <v>0</v>
      </c>
      <c r="BH957" s="73">
        <f t="shared" si="524"/>
        <v>0</v>
      </c>
      <c r="BI957" s="49">
        <f>VLOOKUP(A957,'1_12'!B:Q,16,0)</f>
        <v>29429.16</v>
      </c>
      <c r="BJ957" s="74">
        <f t="shared" si="525"/>
        <v>-29429.16</v>
      </c>
      <c r="BK957" s="50">
        <f t="shared" si="526"/>
        <v>0</v>
      </c>
    </row>
    <row r="958" spans="1:63" x14ac:dyDescent="0.3">
      <c r="A958" s="79" t="s">
        <v>2789</v>
      </c>
      <c r="B958" s="79" t="s">
        <v>1818</v>
      </c>
      <c r="C958" s="79">
        <f>VLOOKUP(B958,Площадь!D:E,2,0)</f>
        <v>114.2</v>
      </c>
      <c r="D958" s="98">
        <v>44775</v>
      </c>
      <c r="E958">
        <v>31</v>
      </c>
      <c r="F958">
        <v>28</v>
      </c>
      <c r="G958">
        <v>31</v>
      </c>
      <c r="H958">
        <v>30</v>
      </c>
      <c r="I958">
        <v>31</v>
      </c>
      <c r="J958">
        <v>30</v>
      </c>
      <c r="K958">
        <v>31</v>
      </c>
      <c r="L958">
        <v>31</v>
      </c>
      <c r="M958">
        <v>30</v>
      </c>
      <c r="N958">
        <v>31</v>
      </c>
      <c r="O958">
        <v>30</v>
      </c>
      <c r="P958">
        <v>31</v>
      </c>
      <c r="Q958">
        <f t="shared" si="531"/>
        <v>365</v>
      </c>
      <c r="R958" s="113">
        <f>VLOOKUP(B958,'Общие показания'!A:H,8,0)</f>
        <v>0.77287070050259221</v>
      </c>
      <c r="S958" s="117">
        <f>VLOOKUP(B958,'Общие показания'!A:P,16,0)</f>
        <v>3.170129299497404</v>
      </c>
      <c r="T958" s="50">
        <f t="shared" si="497"/>
        <v>0</v>
      </c>
      <c r="U958" s="50">
        <f t="shared" si="498"/>
        <v>0</v>
      </c>
      <c r="V958" s="50">
        <f t="shared" si="499"/>
        <v>0</v>
      </c>
      <c r="W958" s="50">
        <f t="shared" si="500"/>
        <v>0.77287070050259221</v>
      </c>
      <c r="X958" s="50">
        <f t="shared" si="501"/>
        <v>0</v>
      </c>
      <c r="Y958" s="50"/>
      <c r="Z958" s="50"/>
      <c r="AA958" s="50"/>
      <c r="AB958" s="50"/>
      <c r="AC958" s="50"/>
      <c r="AD958" s="50">
        <f t="shared" si="502"/>
        <v>1.2166145853655868</v>
      </c>
      <c r="AE958" s="50">
        <f t="shared" si="503"/>
        <v>0.8501564056861588</v>
      </c>
      <c r="AF958" s="50">
        <f t="shared" si="504"/>
        <v>1.1033583084456584</v>
      </c>
      <c r="AG958" s="50">
        <f t="shared" si="496"/>
        <v>0</v>
      </c>
      <c r="AI958" s="50">
        <f t="shared" si="505"/>
        <v>0</v>
      </c>
      <c r="AJ958" s="50">
        <f t="shared" si="506"/>
        <v>0</v>
      </c>
      <c r="AK958" s="50">
        <f t="shared" si="507"/>
        <v>0</v>
      </c>
      <c r="AL958" s="50">
        <f t="shared" si="508"/>
        <v>0.76814941675017712</v>
      </c>
      <c r="AR958" s="50">
        <f t="shared" si="509"/>
        <v>0.94731575761984244</v>
      </c>
      <c r="AS958" s="50">
        <f t="shared" si="510"/>
        <v>1.0186747805572167</v>
      </c>
      <c r="AT958" s="50">
        <f t="shared" si="511"/>
        <v>1.467649078329665</v>
      </c>
      <c r="AV958" s="49">
        <f t="shared" si="512"/>
        <v>0</v>
      </c>
      <c r="AW958" s="49">
        <f t="shared" si="513"/>
        <v>0</v>
      </c>
      <c r="AX958" s="49">
        <f t="shared" si="514"/>
        <v>0</v>
      </c>
      <c r="AY958" s="49">
        <f t="shared" si="515"/>
        <v>4136.6527619486442</v>
      </c>
      <c r="AZ958" s="49">
        <f t="shared" si="516"/>
        <v>0</v>
      </c>
      <c r="BA958" s="49">
        <f t="shared" si="517"/>
        <v>0</v>
      </c>
      <c r="BB958" s="49">
        <f t="shared" si="518"/>
        <v>0</v>
      </c>
      <c r="BC958" s="49">
        <f t="shared" si="519"/>
        <v>0</v>
      </c>
      <c r="BD958" s="49">
        <f t="shared" si="520"/>
        <v>0</v>
      </c>
      <c r="BE958" s="49">
        <f t="shared" si="521"/>
        <v>5808.7680554963663</v>
      </c>
      <c r="BF958" s="49">
        <f t="shared" si="522"/>
        <v>5016.6156831042681</v>
      </c>
      <c r="BG958" s="49">
        <f t="shared" si="523"/>
        <v>6901.5093887642079</v>
      </c>
      <c r="BH958" s="73">
        <f t="shared" si="524"/>
        <v>21863.545889313486</v>
      </c>
      <c r="BI958" s="49">
        <f>VLOOKUP(A958,'1_12'!B:Q,16,0)</f>
        <v>14714.579999999998</v>
      </c>
      <c r="BJ958" s="74">
        <f t="shared" si="525"/>
        <v>7148.9658893134874</v>
      </c>
      <c r="BK958" s="50">
        <f t="shared" si="526"/>
        <v>5.9433661947292009E-3</v>
      </c>
    </row>
    <row r="959" spans="1:63" x14ac:dyDescent="0.3">
      <c r="A959" s="79" t="s">
        <v>987</v>
      </c>
      <c r="B959" s="79" t="s">
        <v>988</v>
      </c>
      <c r="C959" s="79">
        <f>VLOOKUP(B959,Площадь!D:E,2,0)</f>
        <v>47.7</v>
      </c>
      <c r="D959" s="97"/>
      <c r="E959">
        <v>31</v>
      </c>
      <c r="F959">
        <v>28</v>
      </c>
      <c r="G959">
        <v>31</v>
      </c>
      <c r="H959">
        <v>30</v>
      </c>
      <c r="I959">
        <v>31</v>
      </c>
      <c r="J959">
        <v>30</v>
      </c>
      <c r="K959">
        <v>31</v>
      </c>
      <c r="L959">
        <v>31</v>
      </c>
      <c r="M959">
        <v>30</v>
      </c>
      <c r="N959">
        <v>31</v>
      </c>
      <c r="O959">
        <v>30</v>
      </c>
      <c r="P959">
        <v>31</v>
      </c>
      <c r="Q959">
        <f>SUM(E959:P959)</f>
        <v>365</v>
      </c>
      <c r="R959" s="113">
        <f>VLOOKUP(B959,'Общие показания'!A:H,8,0)</f>
        <v>0.32281902288943654</v>
      </c>
      <c r="S959" s="117">
        <f>VLOOKUP(B959,'Общие показания'!A:P,16,0)</f>
        <v>0</v>
      </c>
      <c r="T959" s="50">
        <f t="shared" si="497"/>
        <v>0</v>
      </c>
      <c r="U959" s="50">
        <f t="shared" si="498"/>
        <v>0</v>
      </c>
      <c r="V959" s="50">
        <f t="shared" si="499"/>
        <v>0</v>
      </c>
      <c r="W959" s="50">
        <f t="shared" si="500"/>
        <v>0.32281902288943654</v>
      </c>
      <c r="X959" s="50">
        <f t="shared" si="501"/>
        <v>0</v>
      </c>
      <c r="Y959" s="50"/>
      <c r="Z959" s="50"/>
      <c r="AA959" s="50"/>
      <c r="AB959" s="50"/>
      <c r="AC959" s="50"/>
      <c r="AD959" s="50">
        <f t="shared" si="502"/>
        <v>0</v>
      </c>
      <c r="AE959" s="50">
        <f t="shared" si="503"/>
        <v>0</v>
      </c>
      <c r="AF959" s="50">
        <f t="shared" si="504"/>
        <v>0</v>
      </c>
      <c r="AG959" s="50">
        <f t="shared" si="496"/>
        <v>0</v>
      </c>
      <c r="AI959" s="50">
        <f t="shared" si="505"/>
        <v>0</v>
      </c>
      <c r="AJ959" s="50">
        <f t="shared" si="506"/>
        <v>0</v>
      </c>
      <c r="AK959" s="50">
        <f t="shared" si="507"/>
        <v>0</v>
      </c>
      <c r="AL959" s="50">
        <f t="shared" si="508"/>
        <v>0.32084699806465372</v>
      </c>
      <c r="AR959" s="50">
        <f t="shared" si="509"/>
        <v>0.39568267634383963</v>
      </c>
      <c r="AS959" s="50">
        <f t="shared" si="510"/>
        <v>0.42548850291225254</v>
      </c>
      <c r="AT959" s="50">
        <f t="shared" si="511"/>
        <v>0.61301979891703173</v>
      </c>
      <c r="AV959" s="49">
        <f t="shared" si="512"/>
        <v>0</v>
      </c>
      <c r="AW959" s="49">
        <f t="shared" si="513"/>
        <v>0</v>
      </c>
      <c r="AX959" s="49">
        <f t="shared" si="514"/>
        <v>0</v>
      </c>
      <c r="AY959" s="49">
        <f t="shared" si="515"/>
        <v>1727.8313200083219</v>
      </c>
      <c r="AZ959" s="49">
        <f t="shared" si="516"/>
        <v>0</v>
      </c>
      <c r="BA959" s="49">
        <f t="shared" si="517"/>
        <v>0</v>
      </c>
      <c r="BB959" s="49">
        <f t="shared" si="518"/>
        <v>0</v>
      </c>
      <c r="BC959" s="49">
        <f t="shared" si="519"/>
        <v>0</v>
      </c>
      <c r="BD959" s="49">
        <f t="shared" si="520"/>
        <v>0</v>
      </c>
      <c r="BE959" s="49">
        <f t="shared" si="521"/>
        <v>1062.1547490703495</v>
      </c>
      <c r="BF959" s="49">
        <f t="shared" si="522"/>
        <v>1142.1643176775342</v>
      </c>
      <c r="BG959" s="49">
        <f t="shared" si="523"/>
        <v>1645.5658274209234</v>
      </c>
      <c r="BH959" s="73">
        <f t="shared" si="524"/>
        <v>5577.7162141771287</v>
      </c>
      <c r="BI959" s="49">
        <f>VLOOKUP(A959,'1_12'!B:Q,16,0)</f>
        <v>18438.300000000003</v>
      </c>
      <c r="BJ959" s="74">
        <f t="shared" si="525"/>
        <v>-12860.583785822873</v>
      </c>
      <c r="BK959" s="50">
        <f t="shared" si="526"/>
        <v>3.6300786148274183E-3</v>
      </c>
    </row>
    <row r="960" spans="1:63" x14ac:dyDescent="0.3">
      <c r="A960" s="79" t="s">
        <v>1876</v>
      </c>
      <c r="B960" s="79" t="s">
        <v>1877</v>
      </c>
      <c r="C960" s="79">
        <f>VLOOKUP(B960,Площадь!D:E,2,0)</f>
        <v>42.9</v>
      </c>
      <c r="D960" s="97"/>
      <c r="E960">
        <v>31</v>
      </c>
      <c r="F960">
        <v>28</v>
      </c>
      <c r="G960">
        <v>31</v>
      </c>
      <c r="H960">
        <v>30</v>
      </c>
      <c r="I960">
        <v>31</v>
      </c>
      <c r="J960">
        <v>30</v>
      </c>
      <c r="K960">
        <v>31</v>
      </c>
      <c r="L960">
        <v>31</v>
      </c>
      <c r="M960">
        <v>30</v>
      </c>
      <c r="N960">
        <v>29</v>
      </c>
      <c r="Q960">
        <f t="shared" ref="Q960:Q961" si="532">SUM(E960:P960)</f>
        <v>302</v>
      </c>
      <c r="R960" s="113">
        <f>VLOOKUP(B960,'Общие показания'!A:H,8,0)</f>
        <v>0.2903340897684869</v>
      </c>
      <c r="S960" s="117"/>
      <c r="T960" s="50">
        <f t="shared" si="497"/>
        <v>0</v>
      </c>
      <c r="U960" s="50">
        <f t="shared" si="498"/>
        <v>0</v>
      </c>
      <c r="V960" s="50">
        <f t="shared" si="499"/>
        <v>0</v>
      </c>
      <c r="W960" s="50">
        <f t="shared" si="500"/>
        <v>0.2903340897684869</v>
      </c>
      <c r="X960" s="50">
        <f t="shared" si="501"/>
        <v>0</v>
      </c>
      <c r="Y960" s="50"/>
      <c r="Z960" s="50"/>
      <c r="AA960" s="50"/>
      <c r="AB960" s="50"/>
      <c r="AC960" s="50"/>
      <c r="AD960" s="50">
        <f>(S961*$AD$1)/31*N960</f>
        <v>0.22677740751156536</v>
      </c>
      <c r="AE960" s="50">
        <f>(S961*$AE$1)/30*O960</f>
        <v>0</v>
      </c>
      <c r="AF960" s="50">
        <f t="shared" si="504"/>
        <v>0</v>
      </c>
      <c r="AG960" s="50">
        <f t="shared" si="496"/>
        <v>-0.22677740751156536</v>
      </c>
      <c r="AI960" s="50">
        <f t="shared" si="505"/>
        <v>0</v>
      </c>
      <c r="AJ960" s="50">
        <f t="shared" si="506"/>
        <v>0</v>
      </c>
      <c r="AK960" s="50">
        <f t="shared" si="507"/>
        <v>0</v>
      </c>
      <c r="AL960" s="50">
        <f t="shared" si="508"/>
        <v>0.28856050769336777</v>
      </c>
      <c r="AR960" s="50">
        <f t="shared" si="509"/>
        <v>0.33290648382996613</v>
      </c>
      <c r="AS960" s="50">
        <f t="shared" si="510"/>
        <v>0</v>
      </c>
      <c r="AT960" s="50">
        <f t="shared" si="511"/>
        <v>0</v>
      </c>
      <c r="AV960" s="49">
        <f t="shared" si="512"/>
        <v>0</v>
      </c>
      <c r="AW960" s="49">
        <f t="shared" si="513"/>
        <v>0</v>
      </c>
      <c r="AX960" s="49">
        <f t="shared" si="514"/>
        <v>0</v>
      </c>
      <c r="AY960" s="49">
        <f t="shared" si="515"/>
        <v>1553.9615016427042</v>
      </c>
      <c r="AZ960" s="49">
        <f t="shared" si="516"/>
        <v>0</v>
      </c>
      <c r="BA960" s="49">
        <f t="shared" si="517"/>
        <v>0</v>
      </c>
      <c r="BB960" s="49">
        <f t="shared" si="518"/>
        <v>0</v>
      </c>
      <c r="BC960" s="49">
        <f t="shared" si="519"/>
        <v>0</v>
      </c>
      <c r="BD960" s="49">
        <f t="shared" si="520"/>
        <v>0</v>
      </c>
      <c r="BE960" s="49">
        <f t="shared" si="521"/>
        <v>1502.3930505615535</v>
      </c>
      <c r="BF960" s="49">
        <f t="shared" si="522"/>
        <v>0</v>
      </c>
      <c r="BG960" s="49">
        <f t="shared" si="523"/>
        <v>0</v>
      </c>
      <c r="BH960" s="73">
        <f t="shared" si="524"/>
        <v>3056.3545522042577</v>
      </c>
      <c r="BI960" s="49">
        <f>VLOOKUP(A960,'1_12'!B:Q,16,0)</f>
        <v>12778.910000000002</v>
      </c>
      <c r="BJ960" s="74">
        <f t="shared" si="525"/>
        <v>-9722.5554477957448</v>
      </c>
      <c r="BK960" s="50">
        <f t="shared" si="526"/>
        <v>2.2116909261915038E-3</v>
      </c>
    </row>
    <row r="961" spans="1:63" x14ac:dyDescent="0.3">
      <c r="A961" s="79" t="s">
        <v>2788</v>
      </c>
      <c r="B961" s="79" t="s">
        <v>1877</v>
      </c>
      <c r="C961" s="79">
        <f>VLOOKUP(B961,Площадь!D:E,2,0)</f>
        <v>42.9</v>
      </c>
      <c r="D961" s="97">
        <v>45229</v>
      </c>
      <c r="N961">
        <f>31-N960</f>
        <v>2</v>
      </c>
      <c r="O961">
        <v>30</v>
      </c>
      <c r="P961">
        <v>31</v>
      </c>
      <c r="Q961">
        <f t="shared" si="532"/>
        <v>63</v>
      </c>
      <c r="R961" s="113"/>
      <c r="S961" s="117">
        <f>VLOOKUP(B961,'Общие показания'!A:P,16,0)</f>
        <v>0.63166591023151297</v>
      </c>
      <c r="T961" s="50">
        <f t="shared" si="497"/>
        <v>0</v>
      </c>
      <c r="U961" s="50">
        <f t="shared" si="498"/>
        <v>0</v>
      </c>
      <c r="V961" s="50">
        <f t="shared" si="499"/>
        <v>0</v>
      </c>
      <c r="W961" s="50">
        <f t="shared" si="500"/>
        <v>0</v>
      </c>
      <c r="X961" s="50">
        <f t="shared" si="501"/>
        <v>0</v>
      </c>
      <c r="Y961" s="50"/>
      <c r="Z961" s="50"/>
      <c r="AA961" s="50"/>
      <c r="AB961" s="50"/>
      <c r="AC961" s="50"/>
      <c r="AD961" s="50">
        <f t="shared" si="502"/>
        <v>1.5639821207694162E-2</v>
      </c>
      <c r="AE961" s="50">
        <f t="shared" si="503"/>
        <v>0.16939839643828972</v>
      </c>
      <c r="AF961" s="50">
        <f t="shared" si="504"/>
        <v>0.21985028507396373</v>
      </c>
      <c r="AG961" s="50">
        <f t="shared" si="496"/>
        <v>0.22677740751156542</v>
      </c>
      <c r="AI961" s="50">
        <f t="shared" si="505"/>
        <v>0</v>
      </c>
      <c r="AJ961" s="50">
        <f t="shared" si="506"/>
        <v>0</v>
      </c>
      <c r="AK961" s="50">
        <f t="shared" si="507"/>
        <v>0</v>
      </c>
      <c r="AL961" s="50">
        <f t="shared" si="508"/>
        <v>0</v>
      </c>
      <c r="AR961" s="50">
        <f t="shared" si="509"/>
        <v>2.2959067850342491E-2</v>
      </c>
      <c r="AS961" s="50">
        <f t="shared" si="510"/>
        <v>0.38267204978900698</v>
      </c>
      <c r="AT961" s="50">
        <f t="shared" si="511"/>
        <v>0.55133227198198442</v>
      </c>
      <c r="AV961" s="49">
        <f t="shared" si="512"/>
        <v>0</v>
      </c>
      <c r="AW961" s="49">
        <f t="shared" si="513"/>
        <v>0</v>
      </c>
      <c r="AX961" s="49">
        <f t="shared" si="514"/>
        <v>0</v>
      </c>
      <c r="AY961" s="49">
        <f t="shared" si="515"/>
        <v>0</v>
      </c>
      <c r="AZ961" s="49">
        <f t="shared" si="516"/>
        <v>0</v>
      </c>
      <c r="BA961" s="49">
        <f t="shared" si="517"/>
        <v>0</v>
      </c>
      <c r="BB961" s="49">
        <f t="shared" si="518"/>
        <v>0</v>
      </c>
      <c r="BC961" s="49">
        <f t="shared" si="519"/>
        <v>0</v>
      </c>
      <c r="BD961" s="49">
        <f t="shared" si="520"/>
        <v>0</v>
      </c>
      <c r="BE961" s="49">
        <f t="shared" si="521"/>
        <v>103.61331383183128</v>
      </c>
      <c r="BF961" s="49">
        <f t="shared" si="522"/>
        <v>1481.9558230347063</v>
      </c>
      <c r="BG961" s="49">
        <f t="shared" si="523"/>
        <v>2070.131608858705</v>
      </c>
      <c r="BH961" s="73">
        <f t="shared" si="524"/>
        <v>3655.7007457252425</v>
      </c>
      <c r="BI961" s="49">
        <f>VLOOKUP(A961,'1_12'!B:Q,16,0)</f>
        <v>3803.95</v>
      </c>
      <c r="BJ961" s="74">
        <f t="shared" si="525"/>
        <v>-148.24925427475728</v>
      </c>
      <c r="BK961" s="50">
        <f t="shared" si="526"/>
        <v>2.6453999462728857E-3</v>
      </c>
    </row>
    <row r="962" spans="1:63" x14ac:dyDescent="0.3">
      <c r="A962" s="79" t="s">
        <v>2454</v>
      </c>
      <c r="B962" s="79" t="s">
        <v>2455</v>
      </c>
      <c r="C962" s="79">
        <f>VLOOKUP(B962,Площадь!D:E,2,0)</f>
        <v>47.5</v>
      </c>
      <c r="D962" s="97"/>
      <c r="E962">
        <v>31</v>
      </c>
      <c r="F962">
        <v>28</v>
      </c>
      <c r="G962">
        <v>31</v>
      </c>
      <c r="H962">
        <v>30</v>
      </c>
      <c r="I962">
        <v>31</v>
      </c>
      <c r="J962">
        <v>30</v>
      </c>
      <c r="K962">
        <v>31</v>
      </c>
      <c r="L962">
        <v>31</v>
      </c>
      <c r="M962">
        <v>30</v>
      </c>
      <c r="N962">
        <v>31</v>
      </c>
      <c r="O962">
        <v>30</v>
      </c>
      <c r="P962">
        <v>31</v>
      </c>
      <c r="Q962">
        <f t="shared" ref="Q962:Q985" si="533">SUM(E962:P962)</f>
        <v>365</v>
      </c>
      <c r="R962" s="113">
        <f>VLOOKUP(B962,'Общие показания'!A:H,8,0)</f>
        <v>0.32146548400939695</v>
      </c>
      <c r="S962" s="117">
        <f>VLOOKUP(B962,'Общие показания'!A:P,16,0)</f>
        <v>2.2605345159906012</v>
      </c>
      <c r="T962" s="50">
        <f t="shared" si="497"/>
        <v>0</v>
      </c>
      <c r="U962" s="50">
        <f t="shared" si="498"/>
        <v>0</v>
      </c>
      <c r="V962" s="50">
        <f t="shared" si="499"/>
        <v>0</v>
      </c>
      <c r="W962" s="50">
        <f t="shared" si="500"/>
        <v>0.32146548400939695</v>
      </c>
      <c r="X962" s="50">
        <f t="shared" si="501"/>
        <v>0</v>
      </c>
      <c r="Y962" s="50"/>
      <c r="Z962" s="50"/>
      <c r="AA962" s="50"/>
      <c r="AB962" s="50"/>
      <c r="AC962" s="50"/>
      <c r="AD962" s="50">
        <f t="shared" si="502"/>
        <v>0.86753535993390629</v>
      </c>
      <c r="AE962" s="50">
        <f t="shared" si="503"/>
        <v>0.60622382164309696</v>
      </c>
      <c r="AF962" s="50">
        <f t="shared" si="504"/>
        <v>0.78677533441359782</v>
      </c>
      <c r="AG962" s="50">
        <f t="shared" si="496"/>
        <v>0</v>
      </c>
      <c r="AI962" s="50">
        <f t="shared" si="505"/>
        <v>0</v>
      </c>
      <c r="AJ962" s="50">
        <f t="shared" si="506"/>
        <v>0</v>
      </c>
      <c r="AK962" s="50">
        <f t="shared" si="507"/>
        <v>0</v>
      </c>
      <c r="AL962" s="50">
        <f t="shared" si="508"/>
        <v>0.31950172763251677</v>
      </c>
      <c r="AR962" s="50">
        <f t="shared" si="509"/>
        <v>0.39402362948285918</v>
      </c>
      <c r="AS962" s="50">
        <f t="shared" si="510"/>
        <v>0.4237044840321173</v>
      </c>
      <c r="AT962" s="50">
        <f t="shared" si="511"/>
        <v>0.61044948529473797</v>
      </c>
      <c r="AV962" s="49">
        <f t="shared" si="512"/>
        <v>0</v>
      </c>
      <c r="AW962" s="49">
        <f t="shared" si="513"/>
        <v>0</v>
      </c>
      <c r="AX962" s="49">
        <f t="shared" si="514"/>
        <v>0</v>
      </c>
      <c r="AY962" s="49">
        <f t="shared" si="515"/>
        <v>1720.5867442430877</v>
      </c>
      <c r="AZ962" s="49">
        <f t="shared" si="516"/>
        <v>0</v>
      </c>
      <c r="BA962" s="49">
        <f t="shared" si="517"/>
        <v>0</v>
      </c>
      <c r="BB962" s="49">
        <f t="shared" si="518"/>
        <v>0</v>
      </c>
      <c r="BC962" s="49">
        <f t="shared" si="519"/>
        <v>0</v>
      </c>
      <c r="BD962" s="49">
        <f t="shared" si="520"/>
        <v>0</v>
      </c>
      <c r="BE962" s="49">
        <f t="shared" si="521"/>
        <v>3386.4784888307886</v>
      </c>
      <c r="BF962" s="49">
        <f t="shared" si="522"/>
        <v>2764.6983466223182</v>
      </c>
      <c r="BG962" s="49">
        <f t="shared" si="523"/>
        <v>3750.6544170322686</v>
      </c>
      <c r="BH962" s="73">
        <f t="shared" si="524"/>
        <v>11622.417996728462</v>
      </c>
      <c r="BI962" s="49">
        <f>VLOOKUP(A962,'1_12'!B:Q,16,0)</f>
        <v>18360.990000000002</v>
      </c>
      <c r="BJ962" s="74">
        <f t="shared" si="525"/>
        <v>-6738.5720032715399</v>
      </c>
      <c r="BK962" s="50">
        <f t="shared" si="526"/>
        <v>7.5959286428811034E-3</v>
      </c>
    </row>
    <row r="963" spans="1:63" x14ac:dyDescent="0.3">
      <c r="A963" s="79" t="s">
        <v>663</v>
      </c>
      <c r="B963" s="79" t="s">
        <v>664</v>
      </c>
      <c r="C963" s="79">
        <f>VLOOKUP(B963,Площадь!D:E,2,0)</f>
        <v>106.3</v>
      </c>
      <c r="D963" s="97"/>
      <c r="E963">
        <v>31</v>
      </c>
      <c r="F963">
        <v>28</v>
      </c>
      <c r="G963">
        <v>31</v>
      </c>
      <c r="H963">
        <v>30</v>
      </c>
      <c r="I963">
        <v>31</v>
      </c>
      <c r="J963">
        <v>30</v>
      </c>
      <c r="K963">
        <v>31</v>
      </c>
      <c r="L963">
        <v>31</v>
      </c>
      <c r="M963">
        <v>30</v>
      </c>
      <c r="N963">
        <v>31</v>
      </c>
      <c r="O963">
        <v>30</v>
      </c>
      <c r="P963">
        <v>31</v>
      </c>
      <c r="Q963">
        <f t="shared" si="533"/>
        <v>365</v>
      </c>
      <c r="R963" s="113">
        <f>VLOOKUP(B963,'Общие показания'!A:H,8,0)</f>
        <v>0.2</v>
      </c>
      <c r="S963" s="117">
        <f>VLOOKUP(B963,'Общие показания'!A:P,16,0)</f>
        <v>3.4169999999999998</v>
      </c>
      <c r="T963" s="50">
        <f t="shared" si="497"/>
        <v>0</v>
      </c>
      <c r="U963" s="50">
        <f t="shared" si="498"/>
        <v>0</v>
      </c>
      <c r="V963" s="50">
        <f t="shared" si="499"/>
        <v>0</v>
      </c>
      <c r="W963" s="50">
        <f t="shared" si="500"/>
        <v>0.2</v>
      </c>
      <c r="X963" s="50">
        <f t="shared" si="501"/>
        <v>0</v>
      </c>
      <c r="Y963" s="50"/>
      <c r="Z963" s="50"/>
      <c r="AA963" s="50"/>
      <c r="AB963" s="50"/>
      <c r="AC963" s="50"/>
      <c r="AD963" s="50">
        <f t="shared" si="502"/>
        <v>1.3113572493252224</v>
      </c>
      <c r="AE963" s="50">
        <f t="shared" si="503"/>
        <v>0.9163614994158642</v>
      </c>
      <c r="AF963" s="50">
        <f t="shared" si="504"/>
        <v>1.189281251258913</v>
      </c>
      <c r="AG963" s="50">
        <f t="shared" ref="AG963:AG1026" si="534">S963-AD963-AE963-AF963</f>
        <v>0</v>
      </c>
      <c r="AI963" s="50">
        <f t="shared" si="505"/>
        <v>0</v>
      </c>
      <c r="AJ963" s="50">
        <f t="shared" si="506"/>
        <v>0</v>
      </c>
      <c r="AK963" s="50">
        <f t="shared" si="507"/>
        <v>0</v>
      </c>
      <c r="AL963" s="50">
        <f t="shared" si="508"/>
        <v>0.7150112346807691</v>
      </c>
      <c r="AR963" s="50">
        <f t="shared" si="509"/>
        <v>0.88178340661111432</v>
      </c>
      <c r="AS963" s="50">
        <f t="shared" si="510"/>
        <v>0.94820603479187515</v>
      </c>
      <c r="AT963" s="50">
        <f t="shared" si="511"/>
        <v>1.3661216902490663</v>
      </c>
      <c r="AV963" s="49">
        <f t="shared" si="512"/>
        <v>0</v>
      </c>
      <c r="AW963" s="49">
        <f t="shared" si="513"/>
        <v>0</v>
      </c>
      <c r="AX963" s="49">
        <f t="shared" si="514"/>
        <v>0</v>
      </c>
      <c r="AY963" s="49">
        <f t="shared" si="515"/>
        <v>2456.2195579276695</v>
      </c>
      <c r="AZ963" s="49">
        <f t="shared" si="516"/>
        <v>0</v>
      </c>
      <c r="BA963" s="49">
        <f t="shared" si="517"/>
        <v>0</v>
      </c>
      <c r="BB963" s="49">
        <f t="shared" si="518"/>
        <v>0</v>
      </c>
      <c r="BC963" s="49">
        <f t="shared" si="519"/>
        <v>0</v>
      </c>
      <c r="BD963" s="49">
        <f t="shared" si="520"/>
        <v>0</v>
      </c>
      <c r="BE963" s="49">
        <f t="shared" si="521"/>
        <v>5887.1790511692652</v>
      </c>
      <c r="BF963" s="49">
        <f t="shared" si="522"/>
        <v>5005.1705061258881</v>
      </c>
      <c r="BG963" s="49">
        <f t="shared" si="523"/>
        <v>6859.6214400663594</v>
      </c>
      <c r="BH963" s="73">
        <f t="shared" si="524"/>
        <v>20208.19055528918</v>
      </c>
      <c r="BI963" s="49">
        <f>VLOOKUP(A963,'1_12'!B:Q,16,0)</f>
        <v>41090.04</v>
      </c>
      <c r="BJ963" s="74">
        <f t="shared" si="525"/>
        <v>-20881.849444710821</v>
      </c>
      <c r="BK963" s="50">
        <f t="shared" si="526"/>
        <v>5.9016324602797314E-3</v>
      </c>
    </row>
    <row r="964" spans="1:63" x14ac:dyDescent="0.3">
      <c r="A964" s="79" t="s">
        <v>1871</v>
      </c>
      <c r="B964" s="79" t="s">
        <v>347</v>
      </c>
      <c r="C964" s="79">
        <f>VLOOKUP(B964,Площадь!D:E,2,0)</f>
        <v>72.599999999999994</v>
      </c>
      <c r="D964" s="97"/>
      <c r="E964">
        <v>31</v>
      </c>
      <c r="F964">
        <v>28</v>
      </c>
      <c r="G964">
        <v>31</v>
      </c>
      <c r="H964">
        <v>30</v>
      </c>
      <c r="I964">
        <v>31</v>
      </c>
      <c r="J964">
        <v>30</v>
      </c>
      <c r="K964">
        <v>31</v>
      </c>
      <c r="L964">
        <v>31</v>
      </c>
      <c r="M964">
        <v>30</v>
      </c>
      <c r="N964">
        <v>31</v>
      </c>
      <c r="O964">
        <v>30</v>
      </c>
      <c r="P964">
        <v>31</v>
      </c>
      <c r="Q964">
        <f t="shared" si="533"/>
        <v>365</v>
      </c>
      <c r="R964" s="113">
        <f>VLOOKUP(B964,'Общие показания'!A:H,8,0)</f>
        <v>0.49133461345436241</v>
      </c>
      <c r="S964" s="117">
        <f>VLOOKUP(B964,'Общие показания'!A:P,16,0)</f>
        <v>0</v>
      </c>
      <c r="T964" s="50">
        <f t="shared" ref="T964:T1027" si="535">R964*$T$1/31*E964</f>
        <v>0</v>
      </c>
      <c r="U964" s="50">
        <f t="shared" ref="U964:U1027" si="536">R964*$U$1/28*F964</f>
        <v>0</v>
      </c>
      <c r="V964" s="50">
        <f t="shared" ref="V964:V1027" si="537">R964*$V$1/31*G964</f>
        <v>0</v>
      </c>
      <c r="W964" s="50">
        <f t="shared" ref="W964:W1027" si="538">R964*W$1/30*H964</f>
        <v>0.49133461345436247</v>
      </c>
      <c r="X964" s="50">
        <f t="shared" ref="X964:X1027" si="539">SUM(T964:W964)-R964</f>
        <v>0</v>
      </c>
      <c r="Y964" s="50"/>
      <c r="Z964" s="50"/>
      <c r="AA964" s="50"/>
      <c r="AB964" s="50"/>
      <c r="AC964" s="50"/>
      <c r="AD964" s="50">
        <f t="shared" ref="AD964:AD1027" si="540">(S964*$AD$1)/31*N964</f>
        <v>0</v>
      </c>
      <c r="AE964" s="50">
        <f t="shared" ref="AE964:AE1027" si="541">(S964*$AE$1)/30*O964</f>
        <v>0</v>
      </c>
      <c r="AF964" s="50">
        <f t="shared" ref="AF964:AF1027" si="542">(S964*$AF$1)/31*P964</f>
        <v>0</v>
      </c>
      <c r="AG964" s="50">
        <f t="shared" si="534"/>
        <v>0</v>
      </c>
      <c r="AI964" s="50">
        <f t="shared" ref="AI964:AI1027" si="543">(C964*$AI$1)/31*E964</f>
        <v>0</v>
      </c>
      <c r="AJ964" s="50">
        <f t="shared" ref="AJ964:AJ1027" si="544">(C964*$AJ$1)/28*F964</f>
        <v>0</v>
      </c>
      <c r="AK964" s="50">
        <f t="shared" ref="AK964:AK1027" si="545">(C964*$AK$1)/31*G964</f>
        <v>0</v>
      </c>
      <c r="AL964" s="50">
        <f t="shared" ref="AL964:AL1027" si="546">(C964*$AL$1)/30*H964</f>
        <v>0.48833316686569922</v>
      </c>
      <c r="AR964" s="50">
        <f t="shared" ref="AR964:AR1027" si="547">(C964*$AR$1)/31*N964</f>
        <v>0.60223401053590675</v>
      </c>
      <c r="AS964" s="50">
        <f t="shared" ref="AS964:AS1027" si="548">(C964*$AS$1)/30*O964</f>
        <v>0.64759885348908874</v>
      </c>
      <c r="AT964" s="50">
        <f t="shared" ref="AT964:AT1027" si="549">(C964*$AT$1)/31*P964</f>
        <v>0.93302384489258894</v>
      </c>
      <c r="AV964" s="49">
        <f t="shared" ref="AV964:AV1027" si="550">(T964+AI964)*$AV$1</f>
        <v>0</v>
      </c>
      <c r="AW964" s="49">
        <f t="shared" ref="AW964:AW1027" si="551">(U964+AJ964)*$AW$1</f>
        <v>0</v>
      </c>
      <c r="AX964" s="49">
        <f t="shared" ref="AX964:AX1027" si="552">(V964+AK964)*$AX$1</f>
        <v>0</v>
      </c>
      <c r="AY964" s="49">
        <f t="shared" ref="AY964:AY1027" si="553">(W964+AL964)*$AY$1</f>
        <v>2629.781002779961</v>
      </c>
      <c r="AZ964" s="49">
        <f t="shared" ref="AZ964:AZ1027" si="554">(Y964+AM964)*$AZ$1</f>
        <v>0</v>
      </c>
      <c r="BA964" s="49">
        <f t="shared" ref="BA964:BA1027" si="555">(Z964+AN964)*$BA$1</f>
        <v>0</v>
      </c>
      <c r="BB964" s="49">
        <f t="shared" ref="BB964:BB1027" si="556">(AA964+AO964)*$BB$1</f>
        <v>0</v>
      </c>
      <c r="BC964" s="49">
        <f t="shared" ref="BC964:BC1027" si="557">(AB964+AP964)*$BC$1</f>
        <v>0</v>
      </c>
      <c r="BD964" s="49">
        <f t="shared" ref="BD964:BD1027" si="558">(AC964+AQ964)*$BD$1</f>
        <v>0</v>
      </c>
      <c r="BE964" s="49">
        <f t="shared" ref="BE964:BE1027" si="559">(AD964+AR964)*$BE$1</f>
        <v>1616.6128885221667</v>
      </c>
      <c r="BF964" s="49">
        <f t="shared" ref="BF964:BF1027" si="560">(AE964+AS964)*$BF$1</f>
        <v>1738.3884583519703</v>
      </c>
      <c r="BG964" s="49">
        <f t="shared" ref="BG964:BG1027" si="561">(AF964+AT964)*$BG$1</f>
        <v>2504.5718882758702</v>
      </c>
      <c r="BH964" s="73">
        <f t="shared" ref="BH964:BH1027" si="562">SUM(AV964:BG964)</f>
        <v>8489.3542379299688</v>
      </c>
      <c r="BI964" s="49">
        <f>VLOOKUP(A964,'1_12'!B:Q,16,0)</f>
        <v>28063.350000000006</v>
      </c>
      <c r="BJ964" s="74">
        <f t="shared" ref="BJ964:BJ1027" si="563">BH964-BI964</f>
        <v>-19573.995762070037</v>
      </c>
      <c r="BK964" s="50">
        <f t="shared" ref="BK964:BK1027" si="564">(SUM(T964:W964)+SUM(AD964:AF964)+SUM(AI964:AL964)+SUM(AR964:AT964))/12/C964</f>
        <v>3.6300786148274183E-3</v>
      </c>
    </row>
    <row r="965" spans="1:63" x14ac:dyDescent="0.3">
      <c r="A965" s="79" t="s">
        <v>2504</v>
      </c>
      <c r="B965" s="79" t="s">
        <v>2505</v>
      </c>
      <c r="C965" s="79">
        <f>VLOOKUP(B965,Площадь!D:E,2,0)</f>
        <v>41.9</v>
      </c>
      <c r="D965" s="97"/>
      <c r="E965">
        <v>31</v>
      </c>
      <c r="F965">
        <v>28</v>
      </c>
      <c r="G965">
        <v>31</v>
      </c>
      <c r="H965">
        <v>30</v>
      </c>
      <c r="I965">
        <v>31</v>
      </c>
      <c r="J965">
        <v>30</v>
      </c>
      <c r="K965">
        <v>31</v>
      </c>
      <c r="L965">
        <v>31</v>
      </c>
      <c r="M965">
        <v>30</v>
      </c>
      <c r="N965">
        <v>31</v>
      </c>
      <c r="O965">
        <v>30</v>
      </c>
      <c r="P965">
        <v>31</v>
      </c>
      <c r="Q965">
        <f t="shared" si="533"/>
        <v>365</v>
      </c>
      <c r="R965" s="113">
        <f>VLOOKUP(B965,'Общие показания'!A:H,8,0)</f>
        <v>0.73399999999999999</v>
      </c>
      <c r="S965" s="117">
        <f>VLOOKUP(B965,'Общие показания'!A:P,16,0)</f>
        <v>1.1549999999999994</v>
      </c>
      <c r="T965" s="50">
        <f t="shared" si="535"/>
        <v>0</v>
      </c>
      <c r="U965" s="50">
        <f t="shared" si="536"/>
        <v>0</v>
      </c>
      <c r="V965" s="50">
        <f t="shared" si="537"/>
        <v>0</v>
      </c>
      <c r="W965" s="50">
        <f t="shared" si="538"/>
        <v>0.73399999999999999</v>
      </c>
      <c r="X965" s="50">
        <f t="shared" si="539"/>
        <v>0</v>
      </c>
      <c r="Y965" s="50"/>
      <c r="Z965" s="50"/>
      <c r="AA965" s="50"/>
      <c r="AB965" s="50"/>
      <c r="AC965" s="50"/>
      <c r="AD965" s="50">
        <f t="shared" si="540"/>
        <v>0.4432594740914928</v>
      </c>
      <c r="AE965" s="50">
        <f t="shared" si="541"/>
        <v>0.3097446683714728</v>
      </c>
      <c r="AF965" s="50">
        <f t="shared" si="542"/>
        <v>0.40199585753703365</v>
      </c>
      <c r="AG965" s="50">
        <f t="shared" si="534"/>
        <v>0</v>
      </c>
      <c r="AI965" s="50">
        <f t="shared" si="543"/>
        <v>0</v>
      </c>
      <c r="AJ965" s="50">
        <f t="shared" si="544"/>
        <v>0</v>
      </c>
      <c r="AK965" s="50">
        <f t="shared" si="545"/>
        <v>0</v>
      </c>
      <c r="AL965" s="50">
        <f t="shared" si="546"/>
        <v>0.28183415553268321</v>
      </c>
      <c r="AR965" s="50">
        <f t="shared" si="547"/>
        <v>0.34757031737540628</v>
      </c>
      <c r="AS965" s="50">
        <f t="shared" si="548"/>
        <v>0.37375195538833084</v>
      </c>
      <c r="AT965" s="50">
        <f t="shared" si="549"/>
        <v>0.53848070387051628</v>
      </c>
      <c r="AV965" s="49">
        <f t="shared" si="550"/>
        <v>0</v>
      </c>
      <c r="AW965" s="49">
        <f t="shared" si="551"/>
        <v>0</v>
      </c>
      <c r="AX965" s="49">
        <f t="shared" si="552"/>
        <v>0</v>
      </c>
      <c r="AY965" s="49">
        <f t="shared" si="553"/>
        <v>2726.8645737457132</v>
      </c>
      <c r="AZ965" s="49">
        <f t="shared" si="554"/>
        <v>0</v>
      </c>
      <c r="BA965" s="49">
        <f t="shared" si="555"/>
        <v>0</v>
      </c>
      <c r="BB965" s="49">
        <f t="shared" si="556"/>
        <v>0</v>
      </c>
      <c r="BC965" s="49">
        <f t="shared" si="557"/>
        <v>0</v>
      </c>
      <c r="BD965" s="49">
        <f t="shared" si="558"/>
        <v>0</v>
      </c>
      <c r="BE965" s="49">
        <f t="shared" si="559"/>
        <v>2122.8718590220856</v>
      </c>
      <c r="BF965" s="49">
        <f t="shared" si="560"/>
        <v>1834.7509969558666</v>
      </c>
      <c r="BG965" s="49">
        <f t="shared" si="561"/>
        <v>2524.5776623799707</v>
      </c>
      <c r="BH965" s="73">
        <f t="shared" si="562"/>
        <v>9209.0650921036358</v>
      </c>
      <c r="BI965" s="49">
        <f>VLOOKUP(A965,'1_12'!B:Q,16,0)</f>
        <v>16196.31</v>
      </c>
      <c r="BJ965" s="74">
        <f t="shared" si="563"/>
        <v>-6987.2449078963637</v>
      </c>
      <c r="BK965" s="50">
        <f t="shared" si="564"/>
        <v>6.8230650997751314E-3</v>
      </c>
    </row>
    <row r="966" spans="1:63" x14ac:dyDescent="0.3">
      <c r="A966" s="79" t="s">
        <v>2443</v>
      </c>
      <c r="B966" s="79" t="s">
        <v>2444</v>
      </c>
      <c r="C966" s="79">
        <f>VLOOKUP(B966,Площадь!D:E,2,0)</f>
        <v>80.7</v>
      </c>
      <c r="D966" s="97"/>
      <c r="E966">
        <v>31</v>
      </c>
      <c r="F966">
        <v>28</v>
      </c>
      <c r="G966">
        <v>31</v>
      </c>
      <c r="H966">
        <v>30</v>
      </c>
      <c r="I966">
        <v>31</v>
      </c>
      <c r="J966">
        <v>30</v>
      </c>
      <c r="K966">
        <v>31</v>
      </c>
      <c r="L966">
        <v>31</v>
      </c>
      <c r="M966">
        <v>30</v>
      </c>
      <c r="N966">
        <v>31</v>
      </c>
      <c r="O966">
        <v>30</v>
      </c>
      <c r="P966">
        <v>31</v>
      </c>
      <c r="Q966">
        <f t="shared" si="533"/>
        <v>365</v>
      </c>
      <c r="R966" s="113">
        <f>VLOOKUP(B966,'Общие показания'!A:H,8,0)</f>
        <v>1</v>
      </c>
      <c r="S966" s="117">
        <f>VLOOKUP(B966,'Общие показания'!A:P,16,0)</f>
        <v>1.8279999999999976</v>
      </c>
      <c r="T966" s="50">
        <f t="shared" si="535"/>
        <v>0</v>
      </c>
      <c r="U966" s="50">
        <f t="shared" si="536"/>
        <v>0</v>
      </c>
      <c r="V966" s="50">
        <f t="shared" si="537"/>
        <v>0</v>
      </c>
      <c r="W966" s="50">
        <f t="shared" si="538"/>
        <v>1</v>
      </c>
      <c r="X966" s="50">
        <f t="shared" si="539"/>
        <v>0</v>
      </c>
      <c r="Y966" s="50"/>
      <c r="Z966" s="50"/>
      <c r="AA966" s="50"/>
      <c r="AB966" s="50"/>
      <c r="AC966" s="50"/>
      <c r="AD966" s="50">
        <f t="shared" si="540"/>
        <v>0.70153966981753102</v>
      </c>
      <c r="AE966" s="50">
        <f t="shared" si="541"/>
        <v>0.49022792535329163</v>
      </c>
      <c r="AF966" s="50">
        <f t="shared" si="542"/>
        <v>0.63623240482917487</v>
      </c>
      <c r="AG966" s="50">
        <f t="shared" si="534"/>
        <v>0</v>
      </c>
      <c r="AI966" s="50">
        <f t="shared" si="543"/>
        <v>0</v>
      </c>
      <c r="AJ966" s="50">
        <f t="shared" si="544"/>
        <v>0</v>
      </c>
      <c r="AK966" s="50">
        <f t="shared" si="545"/>
        <v>0</v>
      </c>
      <c r="AL966" s="50">
        <f t="shared" si="546"/>
        <v>0.54281661936724424</v>
      </c>
      <c r="AR966" s="50">
        <f t="shared" si="547"/>
        <v>0.66942540840561549</v>
      </c>
      <c r="AS966" s="50">
        <f t="shared" si="548"/>
        <v>0.71985161813456566</v>
      </c>
      <c r="AT966" s="50">
        <f t="shared" si="549"/>
        <v>1.0371215465954813</v>
      </c>
      <c r="AV966" s="49">
        <f t="shared" si="550"/>
        <v>0</v>
      </c>
      <c r="AW966" s="49">
        <f t="shared" si="551"/>
        <v>0</v>
      </c>
      <c r="AX966" s="49">
        <f t="shared" si="552"/>
        <v>0</v>
      </c>
      <c r="AY966" s="49">
        <f t="shared" si="553"/>
        <v>4141.4752203646558</v>
      </c>
      <c r="AZ966" s="49">
        <f t="shared" si="554"/>
        <v>0</v>
      </c>
      <c r="BA966" s="49">
        <f t="shared" si="555"/>
        <v>0</v>
      </c>
      <c r="BB966" s="49">
        <f t="shared" si="556"/>
        <v>0</v>
      </c>
      <c r="BC966" s="49">
        <f t="shared" si="557"/>
        <v>0</v>
      </c>
      <c r="BD966" s="49">
        <f t="shared" si="558"/>
        <v>0</v>
      </c>
      <c r="BE966" s="49">
        <f t="shared" si="559"/>
        <v>3680.1638173790861</v>
      </c>
      <c r="BF966" s="49">
        <f t="shared" si="560"/>
        <v>3248.2891233570649</v>
      </c>
      <c r="BG966" s="49">
        <f t="shared" si="561"/>
        <v>4491.8844130462903</v>
      </c>
      <c r="BH966" s="73">
        <f t="shared" si="562"/>
        <v>15561.812574147098</v>
      </c>
      <c r="BI966" s="49">
        <f>VLOOKUP(A966,'1_12'!B:Q,16,0)</f>
        <v>31194.449999999997</v>
      </c>
      <c r="BJ966" s="74">
        <f t="shared" si="563"/>
        <v>-15632.637425852899</v>
      </c>
      <c r="BK966" s="50">
        <f t="shared" si="564"/>
        <v>5.9863849571488064E-3</v>
      </c>
    </row>
    <row r="967" spans="1:63" x14ac:dyDescent="0.3">
      <c r="A967" s="79" t="s">
        <v>2470</v>
      </c>
      <c r="B967" s="79" t="s">
        <v>2471</v>
      </c>
      <c r="C967" s="79">
        <f>VLOOKUP(B967,Площадь!D:E,2,0)</f>
        <v>63.7</v>
      </c>
      <c r="D967" s="97"/>
      <c r="E967">
        <v>31</v>
      </c>
      <c r="F967">
        <v>28</v>
      </c>
      <c r="G967">
        <v>31</v>
      </c>
      <c r="H967">
        <v>30</v>
      </c>
      <c r="I967">
        <v>31</v>
      </c>
      <c r="J967">
        <v>30</v>
      </c>
      <c r="K967">
        <v>31</v>
      </c>
      <c r="L967">
        <v>31</v>
      </c>
      <c r="M967">
        <v>30</v>
      </c>
      <c r="N967">
        <v>31</v>
      </c>
      <c r="O967">
        <v>30</v>
      </c>
      <c r="P967">
        <v>31</v>
      </c>
      <c r="Q967">
        <f t="shared" si="533"/>
        <v>365</v>
      </c>
      <c r="R967" s="113">
        <f>VLOOKUP(B967,'Общие показания'!A:H,8,0)</f>
        <v>0.43110213329260177</v>
      </c>
      <c r="S967" s="117">
        <f>VLOOKUP(B967,'Общие показания'!A:P,16,0)</f>
        <v>0</v>
      </c>
      <c r="T967" s="50">
        <f t="shared" si="535"/>
        <v>0</v>
      </c>
      <c r="U967" s="50">
        <f t="shared" si="536"/>
        <v>0</v>
      </c>
      <c r="V967" s="50">
        <f t="shared" si="537"/>
        <v>0</v>
      </c>
      <c r="W967" s="50">
        <f t="shared" si="538"/>
        <v>0.43110213329260177</v>
      </c>
      <c r="X967" s="50">
        <f t="shared" si="539"/>
        <v>0</v>
      </c>
      <c r="Y967" s="50"/>
      <c r="Z967" s="50"/>
      <c r="AA967" s="50"/>
      <c r="AB967" s="50"/>
      <c r="AC967" s="50"/>
      <c r="AD967" s="50">
        <f t="shared" si="540"/>
        <v>0</v>
      </c>
      <c r="AE967" s="50">
        <f t="shared" si="541"/>
        <v>0</v>
      </c>
      <c r="AF967" s="50">
        <f t="shared" si="542"/>
        <v>0</v>
      </c>
      <c r="AG967" s="50">
        <f t="shared" si="534"/>
        <v>0</v>
      </c>
      <c r="AI967" s="50">
        <f t="shared" si="543"/>
        <v>0</v>
      </c>
      <c r="AJ967" s="50">
        <f t="shared" si="544"/>
        <v>0</v>
      </c>
      <c r="AK967" s="50">
        <f t="shared" si="545"/>
        <v>0</v>
      </c>
      <c r="AL967" s="50">
        <f t="shared" si="546"/>
        <v>0.42846863263560669</v>
      </c>
      <c r="AR967" s="50">
        <f t="shared" si="547"/>
        <v>0.52840642522227643</v>
      </c>
      <c r="AS967" s="50">
        <f t="shared" si="548"/>
        <v>0.56821001332307097</v>
      </c>
      <c r="AT967" s="50">
        <f t="shared" si="549"/>
        <v>0.81864488870052243</v>
      </c>
      <c r="AV967" s="49">
        <f t="shared" si="550"/>
        <v>0</v>
      </c>
      <c r="AW967" s="49">
        <f t="shared" si="551"/>
        <v>0</v>
      </c>
      <c r="AX967" s="49">
        <f t="shared" si="552"/>
        <v>0</v>
      </c>
      <c r="AY967" s="49">
        <f t="shared" si="553"/>
        <v>2307.3973812270456</v>
      </c>
      <c r="AZ967" s="49">
        <f t="shared" si="554"/>
        <v>0</v>
      </c>
      <c r="BA967" s="49">
        <f t="shared" si="555"/>
        <v>0</v>
      </c>
      <c r="BB967" s="49">
        <f t="shared" si="556"/>
        <v>0</v>
      </c>
      <c r="BC967" s="49">
        <f t="shared" si="557"/>
        <v>0</v>
      </c>
      <c r="BD967" s="49">
        <f t="shared" si="558"/>
        <v>0</v>
      </c>
      <c r="BE967" s="49">
        <f t="shared" si="559"/>
        <v>1418.4330716096699</v>
      </c>
      <c r="BF967" s="49">
        <f t="shared" si="560"/>
        <v>1525.2802313639188</v>
      </c>
      <c r="BG967" s="49">
        <f t="shared" si="561"/>
        <v>2197.5375934321346</v>
      </c>
      <c r="BH967" s="73">
        <f t="shared" si="562"/>
        <v>7448.6482776327684</v>
      </c>
      <c r="BI967" s="49">
        <f>VLOOKUP(A967,'1_12'!B:Q,16,0)</f>
        <v>24623.100000000006</v>
      </c>
      <c r="BJ967" s="74">
        <f t="shared" si="563"/>
        <v>-17174.451722367237</v>
      </c>
      <c r="BK967" s="50">
        <f t="shared" si="564"/>
        <v>3.6300786148274174E-3</v>
      </c>
    </row>
    <row r="968" spans="1:63" x14ac:dyDescent="0.3">
      <c r="A968" s="79" t="s">
        <v>1726</v>
      </c>
      <c r="B968" s="79" t="s">
        <v>1727</v>
      </c>
      <c r="C968" s="79">
        <f>VLOOKUP(B968,Площадь!D:E,2,0)</f>
        <v>63.7</v>
      </c>
      <c r="D968" s="97"/>
      <c r="E968">
        <v>31</v>
      </c>
      <c r="F968">
        <v>28</v>
      </c>
      <c r="G968">
        <v>31</v>
      </c>
      <c r="H968">
        <v>30</v>
      </c>
      <c r="I968">
        <v>31</v>
      </c>
      <c r="J968">
        <v>30</v>
      </c>
      <c r="K968">
        <v>31</v>
      </c>
      <c r="L968">
        <v>31</v>
      </c>
      <c r="M968">
        <v>30</v>
      </c>
      <c r="N968">
        <v>31</v>
      </c>
      <c r="O968">
        <v>30</v>
      </c>
      <c r="P968">
        <v>31</v>
      </c>
      <c r="Q968">
        <f t="shared" si="533"/>
        <v>365</v>
      </c>
      <c r="R968" s="113">
        <f>VLOOKUP(B968,'Общие показания'!A:H,8,0)</f>
        <v>0.44800000000000001</v>
      </c>
      <c r="S968" s="117">
        <f>VLOOKUP(B968,'Общие показания'!A:P,16,0)</f>
        <v>1.3469999999999995</v>
      </c>
      <c r="T968" s="50">
        <f t="shared" si="535"/>
        <v>0</v>
      </c>
      <c r="U968" s="50">
        <f t="shared" si="536"/>
        <v>0</v>
      </c>
      <c r="V968" s="50">
        <f t="shared" si="537"/>
        <v>0</v>
      </c>
      <c r="W968" s="50">
        <f t="shared" si="538"/>
        <v>0.44800000000000001</v>
      </c>
      <c r="X968" s="50">
        <f t="shared" si="539"/>
        <v>0</v>
      </c>
      <c r="Y968" s="50"/>
      <c r="Z968" s="50"/>
      <c r="AA968" s="50"/>
      <c r="AB968" s="50"/>
      <c r="AC968" s="50"/>
      <c r="AD968" s="50">
        <f t="shared" si="540"/>
        <v>0.51694416588852032</v>
      </c>
      <c r="AE968" s="50">
        <f t="shared" si="541"/>
        <v>0.36123469116569173</v>
      </c>
      <c r="AF968" s="50">
        <f t="shared" si="542"/>
        <v>0.46882114294578742</v>
      </c>
      <c r="AG968" s="50">
        <f t="shared" si="534"/>
        <v>0</v>
      </c>
      <c r="AI968" s="50">
        <f t="shared" si="543"/>
        <v>0</v>
      </c>
      <c r="AJ968" s="50">
        <f t="shared" si="544"/>
        <v>0</v>
      </c>
      <c r="AK968" s="50">
        <f t="shared" si="545"/>
        <v>0</v>
      </c>
      <c r="AL968" s="50">
        <f t="shared" si="546"/>
        <v>0.42846863263560669</v>
      </c>
      <c r="AR968" s="50">
        <f t="shared" si="547"/>
        <v>0.52840642522227643</v>
      </c>
      <c r="AS968" s="50">
        <f t="shared" si="548"/>
        <v>0.56821001332307097</v>
      </c>
      <c r="AT968" s="50">
        <f t="shared" si="549"/>
        <v>0.81864488870052243</v>
      </c>
      <c r="AV968" s="49">
        <f t="shared" si="550"/>
        <v>0</v>
      </c>
      <c r="AW968" s="49">
        <f t="shared" si="551"/>
        <v>0</v>
      </c>
      <c r="AX968" s="49">
        <f t="shared" si="552"/>
        <v>0</v>
      </c>
      <c r="AY968" s="49">
        <f t="shared" si="553"/>
        <v>2352.7573387017173</v>
      </c>
      <c r="AZ968" s="49">
        <f t="shared" si="554"/>
        <v>0</v>
      </c>
      <c r="BA968" s="49">
        <f t="shared" si="555"/>
        <v>0</v>
      </c>
      <c r="BB968" s="49">
        <f t="shared" si="556"/>
        <v>0</v>
      </c>
      <c r="BC968" s="49">
        <f t="shared" si="557"/>
        <v>0</v>
      </c>
      <c r="BD968" s="49">
        <f t="shared" si="558"/>
        <v>0</v>
      </c>
      <c r="BE968" s="49">
        <f t="shared" si="559"/>
        <v>2806.0973127541783</v>
      </c>
      <c r="BF968" s="49">
        <f t="shared" si="560"/>
        <v>2494.964186941455</v>
      </c>
      <c r="BG968" s="49">
        <f t="shared" si="561"/>
        <v>3456.0223167100885</v>
      </c>
      <c r="BH968" s="73">
        <f t="shared" si="562"/>
        <v>11109.841155107439</v>
      </c>
      <c r="BI968" s="49">
        <f>VLOOKUP(A968,'1_12'!B:Q,16,0)</f>
        <v>24623.100000000006</v>
      </c>
      <c r="BJ968" s="74">
        <f t="shared" si="563"/>
        <v>-13513.258844892567</v>
      </c>
      <c r="BK968" s="50">
        <f t="shared" si="564"/>
        <v>5.4143510725817318E-3</v>
      </c>
    </row>
    <row r="969" spans="1:63" x14ac:dyDescent="0.3">
      <c r="A969" s="79" t="s">
        <v>2451</v>
      </c>
      <c r="B969" s="79" t="s">
        <v>2452</v>
      </c>
      <c r="C969" s="79">
        <f>VLOOKUP(B969,Площадь!D:E,2,0)</f>
        <v>40.700000000000003</v>
      </c>
      <c r="D969" s="97"/>
      <c r="E969">
        <v>31</v>
      </c>
      <c r="F969">
        <v>28</v>
      </c>
      <c r="G969">
        <v>31</v>
      </c>
      <c r="H969">
        <v>30</v>
      </c>
      <c r="I969">
        <v>31</v>
      </c>
      <c r="J969">
        <v>30</v>
      </c>
      <c r="K969">
        <v>31</v>
      </c>
      <c r="L969">
        <v>31</v>
      </c>
      <c r="M969">
        <v>30</v>
      </c>
      <c r="N969">
        <v>31</v>
      </c>
      <c r="O969">
        <v>30</v>
      </c>
      <c r="P969">
        <v>31</v>
      </c>
      <c r="Q969">
        <f t="shared" si="533"/>
        <v>365</v>
      </c>
      <c r="R969" s="113">
        <f>VLOOKUP(B969,'Общие показания'!A:H,8,0)</f>
        <v>0.2754451620880517</v>
      </c>
      <c r="S969" s="117">
        <f>VLOOKUP(B969,'Общие показания'!A:P,16,0)</f>
        <v>1.3965548379119479</v>
      </c>
      <c r="T969" s="50">
        <f t="shared" si="535"/>
        <v>0</v>
      </c>
      <c r="U969" s="50">
        <f t="shared" si="536"/>
        <v>0</v>
      </c>
      <c r="V969" s="50">
        <f t="shared" si="537"/>
        <v>0</v>
      </c>
      <c r="W969" s="50">
        <f t="shared" si="538"/>
        <v>0.2754451620880517</v>
      </c>
      <c r="X969" s="50">
        <f t="shared" si="539"/>
        <v>0</v>
      </c>
      <c r="Y969" s="50"/>
      <c r="Z969" s="50"/>
      <c r="AA969" s="50"/>
      <c r="AB969" s="50"/>
      <c r="AC969" s="50"/>
      <c r="AD969" s="50">
        <f t="shared" si="540"/>
        <v>0.53596204588119511</v>
      </c>
      <c r="AE969" s="50">
        <f t="shared" si="541"/>
        <v>0.37452416894511908</v>
      </c>
      <c r="AF969" s="50">
        <f t="shared" si="542"/>
        <v>0.48606862308563364</v>
      </c>
      <c r="AG969" s="50">
        <f t="shared" si="534"/>
        <v>0</v>
      </c>
      <c r="AI969" s="50">
        <f t="shared" si="543"/>
        <v>0</v>
      </c>
      <c r="AJ969" s="50">
        <f t="shared" si="544"/>
        <v>0</v>
      </c>
      <c r="AK969" s="50">
        <f t="shared" si="545"/>
        <v>0</v>
      </c>
      <c r="AL969" s="50">
        <f t="shared" si="546"/>
        <v>0.27376253293986175</v>
      </c>
      <c r="AR969" s="50">
        <f t="shared" si="547"/>
        <v>0.33761603620952357</v>
      </c>
      <c r="AS969" s="50">
        <f t="shared" si="548"/>
        <v>0.3630478421075195</v>
      </c>
      <c r="AT969" s="50">
        <f t="shared" si="549"/>
        <v>0.52305882213675448</v>
      </c>
      <c r="AV969" s="49">
        <f t="shared" si="550"/>
        <v>0</v>
      </c>
      <c r="AW969" s="49">
        <f t="shared" si="551"/>
        <v>0</v>
      </c>
      <c r="AX969" s="49">
        <f t="shared" si="552"/>
        <v>0</v>
      </c>
      <c r="AY969" s="49">
        <f t="shared" si="553"/>
        <v>1474.2711682251297</v>
      </c>
      <c r="AZ969" s="49">
        <f t="shared" si="554"/>
        <v>0</v>
      </c>
      <c r="BA969" s="49">
        <f t="shared" si="555"/>
        <v>0</v>
      </c>
      <c r="BB969" s="49">
        <f t="shared" si="556"/>
        <v>0</v>
      </c>
      <c r="BC969" s="49">
        <f t="shared" si="557"/>
        <v>0</v>
      </c>
      <c r="BD969" s="49">
        <f t="shared" si="558"/>
        <v>0</v>
      </c>
      <c r="BE969" s="49">
        <f t="shared" si="559"/>
        <v>2344.9980604410416</v>
      </c>
      <c r="BF969" s="49">
        <f t="shared" si="560"/>
        <v>1979.908803589261</v>
      </c>
      <c r="BG969" s="49">
        <f t="shared" si="561"/>
        <v>2708.86134885717</v>
      </c>
      <c r="BH969" s="73">
        <f t="shared" si="562"/>
        <v>8508.0393811126014</v>
      </c>
      <c r="BI969" s="49">
        <f>VLOOKUP(A969,'1_12'!B:Q,16,0)</f>
        <v>15732.539999999997</v>
      </c>
      <c r="BJ969" s="74">
        <f t="shared" si="563"/>
        <v>-7224.5006188873958</v>
      </c>
      <c r="BK969" s="50">
        <f t="shared" si="564"/>
        <v>6.4895275049010213E-3</v>
      </c>
    </row>
    <row r="970" spans="1:63" x14ac:dyDescent="0.3">
      <c r="A970" s="79" t="s">
        <v>1732</v>
      </c>
      <c r="B970" s="79" t="s">
        <v>1733</v>
      </c>
      <c r="C970" s="79">
        <f>VLOOKUP(B970,Площадь!D:E,2,0)</f>
        <v>79.400000000000006</v>
      </c>
      <c r="D970" s="97"/>
      <c r="E970">
        <v>31</v>
      </c>
      <c r="F970">
        <v>28</v>
      </c>
      <c r="G970">
        <v>31</v>
      </c>
      <c r="H970">
        <v>30</v>
      </c>
      <c r="I970">
        <v>31</v>
      </c>
      <c r="J970">
        <v>30</v>
      </c>
      <c r="K970">
        <v>31</v>
      </c>
      <c r="L970">
        <v>31</v>
      </c>
      <c r="M970">
        <v>30</v>
      </c>
      <c r="N970">
        <v>31</v>
      </c>
      <c r="O970">
        <v>30</v>
      </c>
      <c r="P970">
        <v>31</v>
      </c>
      <c r="Q970">
        <f t="shared" si="533"/>
        <v>365</v>
      </c>
      <c r="R970" s="113">
        <f>VLOOKUP(B970,'Общие показания'!A:H,8,0)</f>
        <v>0.53735493537570778</v>
      </c>
      <c r="S970" s="117">
        <f>VLOOKUP(B970,'Общие показания'!A:P,16,0)</f>
        <v>2.1366450646242932</v>
      </c>
      <c r="T970" s="50">
        <f t="shared" si="535"/>
        <v>0</v>
      </c>
      <c r="U970" s="50">
        <f t="shared" si="536"/>
        <v>0</v>
      </c>
      <c r="V970" s="50">
        <f t="shared" si="537"/>
        <v>0</v>
      </c>
      <c r="W970" s="50">
        <f t="shared" si="538"/>
        <v>0.53735493537570778</v>
      </c>
      <c r="X970" s="50">
        <f t="shared" si="539"/>
        <v>0</v>
      </c>
      <c r="Y970" s="50"/>
      <c r="Z970" s="50"/>
      <c r="AA970" s="50"/>
      <c r="AB970" s="50"/>
      <c r="AC970" s="50"/>
      <c r="AD970" s="50">
        <f t="shared" si="540"/>
        <v>0.81998975555458742</v>
      </c>
      <c r="AE970" s="50">
        <f t="shared" si="541"/>
        <v>0.57299949521177163</v>
      </c>
      <c r="AF970" s="50">
        <f t="shared" si="542"/>
        <v>0.74365581385793411</v>
      </c>
      <c r="AG970" s="50">
        <f t="shared" si="534"/>
        <v>0</v>
      </c>
      <c r="AI970" s="50">
        <f t="shared" si="543"/>
        <v>0</v>
      </c>
      <c r="AJ970" s="50">
        <f t="shared" si="544"/>
        <v>0</v>
      </c>
      <c r="AK970" s="50">
        <f t="shared" si="545"/>
        <v>0</v>
      </c>
      <c r="AL970" s="50">
        <f t="shared" si="546"/>
        <v>0.53407236155835436</v>
      </c>
      <c r="AR970" s="50">
        <f t="shared" si="547"/>
        <v>0.65864160380924253</v>
      </c>
      <c r="AS970" s="50">
        <f t="shared" si="548"/>
        <v>0.7082554954136866</v>
      </c>
      <c r="AT970" s="50">
        <f t="shared" si="549"/>
        <v>1.0204145080505727</v>
      </c>
      <c r="AV970" s="49">
        <f t="shared" si="550"/>
        <v>0</v>
      </c>
      <c r="AW970" s="49">
        <f t="shared" si="551"/>
        <v>0</v>
      </c>
      <c r="AX970" s="49">
        <f t="shared" si="552"/>
        <v>0</v>
      </c>
      <c r="AY970" s="49">
        <f t="shared" si="553"/>
        <v>2876.0965787979194</v>
      </c>
      <c r="AZ970" s="49">
        <f t="shared" si="554"/>
        <v>0</v>
      </c>
      <c r="BA970" s="49">
        <f t="shared" si="555"/>
        <v>0</v>
      </c>
      <c r="BB970" s="49">
        <f t="shared" si="556"/>
        <v>0</v>
      </c>
      <c r="BC970" s="49">
        <f t="shared" si="557"/>
        <v>0</v>
      </c>
      <c r="BD970" s="49">
        <f t="shared" si="558"/>
        <v>0</v>
      </c>
      <c r="BE970" s="49">
        <f t="shared" si="559"/>
        <v>3969.1788758218904</v>
      </c>
      <c r="BF970" s="49">
        <f t="shared" si="560"/>
        <v>3439.3496466353554</v>
      </c>
      <c r="BG970" s="49">
        <f t="shared" si="561"/>
        <v>4735.3998093183191</v>
      </c>
      <c r="BH970" s="73">
        <f t="shared" si="562"/>
        <v>15020.024910573484</v>
      </c>
      <c r="BI970" s="49">
        <f>VLOOKUP(A970,'1_12'!B:Q,16,0)</f>
        <v>30691.889999999996</v>
      </c>
      <c r="BJ970" s="74">
        <f t="shared" si="563"/>
        <v>-15671.865089426512</v>
      </c>
      <c r="BK970" s="50">
        <f t="shared" si="564"/>
        <v>5.8725692368092539E-3</v>
      </c>
    </row>
    <row r="971" spans="1:63" x14ac:dyDescent="0.3">
      <c r="A971" s="79" t="s">
        <v>2257</v>
      </c>
      <c r="B971" s="79" t="s">
        <v>2258</v>
      </c>
      <c r="C971" s="79">
        <f>VLOOKUP(B971,Площадь!D:E,2,0)</f>
        <v>62.5</v>
      </c>
      <c r="D971" s="97"/>
      <c r="E971">
        <v>31</v>
      </c>
      <c r="F971">
        <v>28</v>
      </c>
      <c r="G971">
        <v>31</v>
      </c>
      <c r="H971">
        <v>30</v>
      </c>
      <c r="I971">
        <v>31</v>
      </c>
      <c r="J971">
        <v>30</v>
      </c>
      <c r="K971">
        <v>31</v>
      </c>
      <c r="L971">
        <v>31</v>
      </c>
      <c r="M971">
        <v>30</v>
      </c>
      <c r="N971">
        <v>31</v>
      </c>
      <c r="O971">
        <v>30</v>
      </c>
      <c r="P971">
        <v>31</v>
      </c>
      <c r="Q971">
        <f t="shared" si="533"/>
        <v>365</v>
      </c>
      <c r="R971" s="113">
        <f>VLOOKUP(B971,'Общие показания'!A:H,8,0)</f>
        <v>0.42298090001236438</v>
      </c>
      <c r="S971" s="117">
        <f>VLOOKUP(B971,'Общие показания'!A:P,16,0)</f>
        <v>0</v>
      </c>
      <c r="T971" s="50">
        <f t="shared" si="535"/>
        <v>0</v>
      </c>
      <c r="U971" s="50">
        <f t="shared" si="536"/>
        <v>0</v>
      </c>
      <c r="V971" s="50">
        <f t="shared" si="537"/>
        <v>0</v>
      </c>
      <c r="W971" s="50">
        <f t="shared" si="538"/>
        <v>0.42298090001236438</v>
      </c>
      <c r="X971" s="50">
        <f t="shared" si="539"/>
        <v>0</v>
      </c>
      <c r="Y971" s="50"/>
      <c r="Z971" s="50"/>
      <c r="AA971" s="50"/>
      <c r="AB971" s="50"/>
      <c r="AC971" s="50"/>
      <c r="AD971" s="50">
        <f t="shared" si="540"/>
        <v>0</v>
      </c>
      <c r="AE971" s="50">
        <f t="shared" si="541"/>
        <v>0</v>
      </c>
      <c r="AF971" s="50">
        <f t="shared" si="542"/>
        <v>0</v>
      </c>
      <c r="AG971" s="50">
        <f t="shared" si="534"/>
        <v>0</v>
      </c>
      <c r="AI971" s="50">
        <f t="shared" si="543"/>
        <v>0</v>
      </c>
      <c r="AJ971" s="50">
        <f t="shared" si="544"/>
        <v>0</v>
      </c>
      <c r="AK971" s="50">
        <f t="shared" si="545"/>
        <v>0</v>
      </c>
      <c r="AL971" s="50">
        <f t="shared" si="546"/>
        <v>0.42039701004278524</v>
      </c>
      <c r="AR971" s="50">
        <f t="shared" si="547"/>
        <v>0.51845214405639362</v>
      </c>
      <c r="AS971" s="50">
        <f t="shared" si="548"/>
        <v>0.55750590004225964</v>
      </c>
      <c r="AT971" s="50">
        <f t="shared" si="549"/>
        <v>0.80322300696676052</v>
      </c>
      <c r="AV971" s="49">
        <f t="shared" si="550"/>
        <v>0</v>
      </c>
      <c r="AW971" s="49">
        <f t="shared" si="551"/>
        <v>0</v>
      </c>
      <c r="AX971" s="49">
        <f t="shared" si="552"/>
        <v>0</v>
      </c>
      <c r="AY971" s="49">
        <f t="shared" si="553"/>
        <v>2263.9299266356416</v>
      </c>
      <c r="AZ971" s="49">
        <f t="shared" si="554"/>
        <v>0</v>
      </c>
      <c r="BA971" s="49">
        <f t="shared" si="555"/>
        <v>0</v>
      </c>
      <c r="BB971" s="49">
        <f t="shared" si="556"/>
        <v>0</v>
      </c>
      <c r="BC971" s="49">
        <f t="shared" si="557"/>
        <v>0</v>
      </c>
      <c r="BD971" s="49">
        <f t="shared" si="558"/>
        <v>0</v>
      </c>
      <c r="BE971" s="49">
        <f t="shared" si="559"/>
        <v>1391.7121974192207</v>
      </c>
      <c r="BF971" s="49">
        <f t="shared" si="560"/>
        <v>1496.5465378374402</v>
      </c>
      <c r="BG971" s="49">
        <f t="shared" si="561"/>
        <v>2156.1397109812933</v>
      </c>
      <c r="BH971" s="73">
        <f t="shared" si="562"/>
        <v>7308.328372873596</v>
      </c>
      <c r="BI971" s="49">
        <f>VLOOKUP(A971,'1_12'!B:Q,16,0)</f>
        <v>24159.24</v>
      </c>
      <c r="BJ971" s="74">
        <f t="shared" si="563"/>
        <v>-16850.911627126407</v>
      </c>
      <c r="BK971" s="50">
        <f t="shared" si="564"/>
        <v>3.6300786148274178E-3</v>
      </c>
    </row>
    <row r="972" spans="1:63" x14ac:dyDescent="0.3">
      <c r="A972" s="79" t="s">
        <v>1667</v>
      </c>
      <c r="B972" s="79" t="s">
        <v>1668</v>
      </c>
      <c r="C972" s="79">
        <f>VLOOKUP(B972,Площадь!D:E,2,0)</f>
        <v>62.6</v>
      </c>
      <c r="D972" s="97"/>
      <c r="E972">
        <v>31</v>
      </c>
      <c r="F972">
        <v>28</v>
      </c>
      <c r="G972">
        <v>31</v>
      </c>
      <c r="H972">
        <v>30</v>
      </c>
      <c r="I972">
        <v>31</v>
      </c>
      <c r="J972">
        <v>30</v>
      </c>
      <c r="K972">
        <v>31</v>
      </c>
      <c r="L972">
        <v>31</v>
      </c>
      <c r="M972">
        <v>30</v>
      </c>
      <c r="N972">
        <v>31</v>
      </c>
      <c r="O972">
        <v>30</v>
      </c>
      <c r="P972">
        <v>31</v>
      </c>
      <c r="Q972">
        <f t="shared" si="533"/>
        <v>365</v>
      </c>
      <c r="R972" s="113">
        <f>VLOOKUP(B972,'Общие показания'!A:H,8,0)</f>
        <v>0.42365766945238414</v>
      </c>
      <c r="S972" s="117">
        <f>VLOOKUP(B972,'Общие показания'!A:P,16,0)</f>
        <v>0.99634233054761623</v>
      </c>
      <c r="T972" s="50">
        <f t="shared" si="535"/>
        <v>0</v>
      </c>
      <c r="U972" s="50">
        <f t="shared" si="536"/>
        <v>0</v>
      </c>
      <c r="V972" s="50">
        <f t="shared" si="537"/>
        <v>0</v>
      </c>
      <c r="W972" s="50">
        <f t="shared" si="538"/>
        <v>0.42365766945238414</v>
      </c>
      <c r="X972" s="50">
        <f t="shared" si="539"/>
        <v>0</v>
      </c>
      <c r="Y972" s="50"/>
      <c r="Z972" s="50"/>
      <c r="AA972" s="50"/>
      <c r="AB972" s="50"/>
      <c r="AC972" s="50"/>
      <c r="AD972" s="50">
        <f t="shared" si="540"/>
        <v>0.38237071641006831</v>
      </c>
      <c r="AE972" s="50">
        <f t="shared" si="541"/>
        <v>0.26719629849344756</v>
      </c>
      <c r="AF972" s="50">
        <f t="shared" si="542"/>
        <v>0.3467753156441003</v>
      </c>
      <c r="AG972" s="50">
        <f t="shared" si="534"/>
        <v>0</v>
      </c>
      <c r="AI972" s="50">
        <f t="shared" si="543"/>
        <v>0</v>
      </c>
      <c r="AJ972" s="50">
        <f t="shared" si="544"/>
        <v>0</v>
      </c>
      <c r="AK972" s="50">
        <f t="shared" si="545"/>
        <v>0</v>
      </c>
      <c r="AL972" s="50">
        <f t="shared" si="546"/>
        <v>0.42106964525885365</v>
      </c>
      <c r="AR972" s="50">
        <f t="shared" si="547"/>
        <v>0.51928166748688387</v>
      </c>
      <c r="AS972" s="50">
        <f t="shared" si="548"/>
        <v>0.55839790948232726</v>
      </c>
      <c r="AT972" s="50">
        <f t="shared" si="549"/>
        <v>0.80450816377790735</v>
      </c>
      <c r="AV972" s="49">
        <f t="shared" si="550"/>
        <v>0</v>
      </c>
      <c r="AW972" s="49">
        <f t="shared" si="551"/>
        <v>0</v>
      </c>
      <c r="AX972" s="49">
        <f t="shared" si="552"/>
        <v>0</v>
      </c>
      <c r="AY972" s="49">
        <f t="shared" si="553"/>
        <v>2267.5522145182581</v>
      </c>
      <c r="AZ972" s="49">
        <f t="shared" si="554"/>
        <v>0</v>
      </c>
      <c r="BA972" s="49">
        <f t="shared" si="555"/>
        <v>0</v>
      </c>
      <c r="BB972" s="49">
        <f t="shared" si="556"/>
        <v>0</v>
      </c>
      <c r="BC972" s="49">
        <f t="shared" si="557"/>
        <v>0</v>
      </c>
      <c r="BD972" s="49">
        <f t="shared" si="558"/>
        <v>0</v>
      </c>
      <c r="BE972" s="49">
        <f t="shared" si="559"/>
        <v>2420.3595932376224</v>
      </c>
      <c r="BF972" s="49">
        <f t="shared" si="560"/>
        <v>2216.1920681218508</v>
      </c>
      <c r="BG972" s="49">
        <f t="shared" si="561"/>
        <v>3090.4593208212609</v>
      </c>
      <c r="BH972" s="73">
        <f t="shared" si="562"/>
        <v>9994.5631966989931</v>
      </c>
      <c r="BI972" s="49">
        <f>VLOOKUP(A972,'1_12'!B:Q,16,0)</f>
        <v>24197.850000000002</v>
      </c>
      <c r="BJ972" s="74">
        <f t="shared" si="563"/>
        <v>-14203.286803301009</v>
      </c>
      <c r="BK972" s="50">
        <f t="shared" si="564"/>
        <v>4.9564129206682269E-3</v>
      </c>
    </row>
    <row r="973" spans="1:63" x14ac:dyDescent="0.3">
      <c r="A973" s="79" t="s">
        <v>2061</v>
      </c>
      <c r="B973" s="79" t="s">
        <v>2062</v>
      </c>
      <c r="C973" s="79">
        <f>VLOOKUP(B973,Площадь!D:E,2,0)</f>
        <v>40.700000000000003</v>
      </c>
      <c r="D973" s="97"/>
      <c r="E973">
        <v>31</v>
      </c>
      <c r="F973">
        <v>28</v>
      </c>
      <c r="G973">
        <v>31</v>
      </c>
      <c r="H973">
        <v>30</v>
      </c>
      <c r="I973">
        <v>31</v>
      </c>
      <c r="J973">
        <v>30</v>
      </c>
      <c r="K973">
        <v>31</v>
      </c>
      <c r="L973">
        <v>31</v>
      </c>
      <c r="M973">
        <v>30</v>
      </c>
      <c r="N973">
        <v>31</v>
      </c>
      <c r="O973">
        <v>30</v>
      </c>
      <c r="P973">
        <v>31</v>
      </c>
      <c r="Q973">
        <f t="shared" si="533"/>
        <v>365</v>
      </c>
      <c r="R973" s="113">
        <f>VLOOKUP(B973,'Общие показания'!A:H,8,0)</f>
        <v>0.2754451620880517</v>
      </c>
      <c r="S973" s="117">
        <f>VLOOKUP(B973,'Общие показания'!A:P,16,0)</f>
        <v>0.75655483791194911</v>
      </c>
      <c r="T973" s="50">
        <f t="shared" si="535"/>
        <v>0</v>
      </c>
      <c r="U973" s="50">
        <f t="shared" si="536"/>
        <v>0</v>
      </c>
      <c r="V973" s="50">
        <f t="shared" si="537"/>
        <v>0</v>
      </c>
      <c r="W973" s="50">
        <f t="shared" si="538"/>
        <v>0.2754451620880517</v>
      </c>
      <c r="X973" s="50">
        <f t="shared" si="539"/>
        <v>0</v>
      </c>
      <c r="Y973" s="50"/>
      <c r="Z973" s="50"/>
      <c r="AA973" s="50"/>
      <c r="AB973" s="50"/>
      <c r="AC973" s="50"/>
      <c r="AD973" s="50">
        <f t="shared" si="540"/>
        <v>0.29034640655777089</v>
      </c>
      <c r="AE973" s="50">
        <f t="shared" si="541"/>
        <v>0.20289075963105643</v>
      </c>
      <c r="AF973" s="50">
        <f t="shared" si="542"/>
        <v>0.26331767172312176</v>
      </c>
      <c r="AG973" s="50">
        <f t="shared" si="534"/>
        <v>0</v>
      </c>
      <c r="AI973" s="50">
        <f t="shared" si="543"/>
        <v>0</v>
      </c>
      <c r="AJ973" s="50">
        <f t="shared" si="544"/>
        <v>0</v>
      </c>
      <c r="AK973" s="50">
        <f t="shared" si="545"/>
        <v>0</v>
      </c>
      <c r="AL973" s="50">
        <f t="shared" si="546"/>
        <v>0.27376253293986175</v>
      </c>
      <c r="AR973" s="50">
        <f t="shared" si="547"/>
        <v>0.33761603620952357</v>
      </c>
      <c r="AS973" s="50">
        <f t="shared" si="548"/>
        <v>0.3630478421075195</v>
      </c>
      <c r="AT973" s="50">
        <f t="shared" si="549"/>
        <v>0.52305882213675448</v>
      </c>
      <c r="AV973" s="49">
        <f t="shared" si="550"/>
        <v>0</v>
      </c>
      <c r="AW973" s="49">
        <f t="shared" si="551"/>
        <v>0</v>
      </c>
      <c r="AX973" s="49">
        <f t="shared" si="552"/>
        <v>0</v>
      </c>
      <c r="AY973" s="49">
        <f t="shared" si="553"/>
        <v>1474.2711682251297</v>
      </c>
      <c r="AZ973" s="49">
        <f t="shared" si="554"/>
        <v>0</v>
      </c>
      <c r="BA973" s="49">
        <f t="shared" si="555"/>
        <v>0</v>
      </c>
      <c r="BB973" s="49">
        <f t="shared" si="556"/>
        <v>0</v>
      </c>
      <c r="BC973" s="49">
        <f t="shared" si="557"/>
        <v>0</v>
      </c>
      <c r="BD973" s="49">
        <f t="shared" si="558"/>
        <v>0</v>
      </c>
      <c r="BE973" s="49">
        <f t="shared" si="559"/>
        <v>1685.6772628668148</v>
      </c>
      <c r="BF973" s="49">
        <f t="shared" si="560"/>
        <v>1519.1829449629638</v>
      </c>
      <c r="BG973" s="49">
        <f t="shared" si="561"/>
        <v>2110.9176050576975</v>
      </c>
      <c r="BH973" s="73">
        <f t="shared" si="562"/>
        <v>6790.0489811126063</v>
      </c>
      <c r="BI973" s="49">
        <f>VLOOKUP(A973,'1_12'!B:Q,16,0)</f>
        <v>15732.539999999997</v>
      </c>
      <c r="BJ973" s="74">
        <f t="shared" si="563"/>
        <v>-8942.491018887391</v>
      </c>
      <c r="BK973" s="50">
        <f t="shared" si="564"/>
        <v>5.1791261944997133E-3</v>
      </c>
    </row>
    <row r="974" spans="1:63" x14ac:dyDescent="0.3">
      <c r="A974" s="79" t="s">
        <v>1064</v>
      </c>
      <c r="B974" s="79" t="s">
        <v>1065</v>
      </c>
      <c r="C974" s="79">
        <f>VLOOKUP(B974,Площадь!D:E,2,0)</f>
        <v>79.400000000000006</v>
      </c>
      <c r="D974" s="97"/>
      <c r="E974">
        <v>31</v>
      </c>
      <c r="F974">
        <v>28</v>
      </c>
      <c r="G974">
        <v>31</v>
      </c>
      <c r="H974">
        <v>30</v>
      </c>
      <c r="I974">
        <v>31</v>
      </c>
      <c r="J974">
        <v>30</v>
      </c>
      <c r="K974">
        <v>31</v>
      </c>
      <c r="L974">
        <v>31</v>
      </c>
      <c r="M974">
        <v>30</v>
      </c>
      <c r="N974">
        <v>31</v>
      </c>
      <c r="O974">
        <v>30</v>
      </c>
      <c r="P974">
        <v>31</v>
      </c>
      <c r="Q974">
        <f t="shared" si="533"/>
        <v>365</v>
      </c>
      <c r="R974" s="113">
        <f>VLOOKUP(B974,'Общие показания'!A:H,8,0)</f>
        <v>0.53735493537570778</v>
      </c>
      <c r="S974" s="117">
        <f>VLOOKUP(B974,'Общие показания'!A:P,16,0)</f>
        <v>3.4926450646242913</v>
      </c>
      <c r="T974" s="50">
        <f t="shared" si="535"/>
        <v>0</v>
      </c>
      <c r="U974" s="50">
        <f t="shared" si="536"/>
        <v>0</v>
      </c>
      <c r="V974" s="50">
        <f t="shared" si="537"/>
        <v>0</v>
      </c>
      <c r="W974" s="50">
        <f t="shared" si="538"/>
        <v>0.53735493537570778</v>
      </c>
      <c r="X974" s="50">
        <f t="shared" si="539"/>
        <v>0</v>
      </c>
      <c r="Y974" s="50"/>
      <c r="Z974" s="50"/>
      <c r="AA974" s="50"/>
      <c r="AB974" s="50"/>
      <c r="AC974" s="50"/>
      <c r="AD974" s="50">
        <f t="shared" si="540"/>
        <v>1.3403878913710927</v>
      </c>
      <c r="AE974" s="50">
        <f t="shared" si="541"/>
        <v>0.93664778119594194</v>
      </c>
      <c r="AF974" s="50">
        <f t="shared" si="542"/>
        <v>1.2156093920572564</v>
      </c>
      <c r="AG974" s="50">
        <f t="shared" si="534"/>
        <v>0</v>
      </c>
      <c r="AI974" s="50">
        <f t="shared" si="543"/>
        <v>0</v>
      </c>
      <c r="AJ974" s="50">
        <f t="shared" si="544"/>
        <v>0</v>
      </c>
      <c r="AK974" s="50">
        <f t="shared" si="545"/>
        <v>0</v>
      </c>
      <c r="AL974" s="50">
        <f t="shared" si="546"/>
        <v>0.53407236155835436</v>
      </c>
      <c r="AR974" s="50">
        <f t="shared" si="547"/>
        <v>0.65864160380924253</v>
      </c>
      <c r="AS974" s="50">
        <f t="shared" si="548"/>
        <v>0.7082554954136866</v>
      </c>
      <c r="AT974" s="50">
        <f t="shared" si="549"/>
        <v>1.0204145080505727</v>
      </c>
      <c r="AV974" s="49">
        <f t="shared" si="550"/>
        <v>0</v>
      </c>
      <c r="AW974" s="49">
        <f t="shared" si="551"/>
        <v>0</v>
      </c>
      <c r="AX974" s="49">
        <f t="shared" si="552"/>
        <v>0</v>
      </c>
      <c r="AY974" s="49">
        <f t="shared" si="553"/>
        <v>2876.0965787979194</v>
      </c>
      <c r="AZ974" s="49">
        <f t="shared" si="554"/>
        <v>0</v>
      </c>
      <c r="BA974" s="49">
        <f t="shared" si="555"/>
        <v>0</v>
      </c>
      <c r="BB974" s="49">
        <f t="shared" si="556"/>
        <v>0</v>
      </c>
      <c r="BC974" s="49">
        <f t="shared" si="557"/>
        <v>0</v>
      </c>
      <c r="BD974" s="49">
        <f t="shared" si="558"/>
        <v>0</v>
      </c>
      <c r="BE974" s="49">
        <f t="shared" si="559"/>
        <v>5366.1148156822846</v>
      </c>
      <c r="BF974" s="49">
        <f t="shared" si="560"/>
        <v>4415.5125595998225</v>
      </c>
      <c r="BG974" s="49">
        <f t="shared" si="561"/>
        <v>6002.2931164934525</v>
      </c>
      <c r="BH974" s="73">
        <f t="shared" si="562"/>
        <v>18660.017070573478</v>
      </c>
      <c r="BI974" s="49">
        <f>VLOOKUP(A974,'1_12'!B:Q,16,0)</f>
        <v>30691.889999999996</v>
      </c>
      <c r="BJ974" s="74">
        <f t="shared" si="563"/>
        <v>-12031.872929426518</v>
      </c>
      <c r="BK974" s="50">
        <f t="shared" si="564"/>
        <v>7.2957430403357004E-3</v>
      </c>
    </row>
    <row r="975" spans="1:63" x14ac:dyDescent="0.3">
      <c r="A975" s="79" t="s">
        <v>2453</v>
      </c>
      <c r="B975" s="79" t="s">
        <v>297</v>
      </c>
      <c r="C975" s="79">
        <f>VLOOKUP(B975,Площадь!D:E,2,0)</f>
        <v>57.1</v>
      </c>
      <c r="D975" s="97"/>
      <c r="E975">
        <v>31</v>
      </c>
      <c r="F975">
        <v>28</v>
      </c>
      <c r="G975">
        <v>31</v>
      </c>
      <c r="H975">
        <v>30</v>
      </c>
      <c r="I975">
        <v>31</v>
      </c>
      <c r="J975">
        <v>30</v>
      </c>
      <c r="K975">
        <v>31</v>
      </c>
      <c r="L975">
        <v>31</v>
      </c>
      <c r="M975">
        <v>30</v>
      </c>
      <c r="N975">
        <v>31</v>
      </c>
      <c r="O975">
        <v>30</v>
      </c>
      <c r="P975">
        <v>31</v>
      </c>
      <c r="Q975">
        <f t="shared" si="533"/>
        <v>365</v>
      </c>
      <c r="R975" s="113">
        <f>VLOOKUP(B975,'Общие показания'!A:H,8,0)</f>
        <v>0.38643535025129611</v>
      </c>
      <c r="S975" s="117">
        <f>VLOOKUP(B975,'Общие показания'!A:P,16,0)</f>
        <v>0.79256464974870422</v>
      </c>
      <c r="T975" s="50">
        <f t="shared" si="535"/>
        <v>0</v>
      </c>
      <c r="U975" s="50">
        <f t="shared" si="536"/>
        <v>0</v>
      </c>
      <c r="V975" s="50">
        <f t="shared" si="537"/>
        <v>0</v>
      </c>
      <c r="W975" s="50">
        <f t="shared" si="538"/>
        <v>0.38643535025129611</v>
      </c>
      <c r="X975" s="50">
        <f t="shared" si="539"/>
        <v>0</v>
      </c>
      <c r="Y975" s="50"/>
      <c r="Z975" s="50"/>
      <c r="AA975" s="50"/>
      <c r="AB975" s="50"/>
      <c r="AC975" s="50"/>
      <c r="AD975" s="50">
        <f t="shared" si="540"/>
        <v>0.30416605180183465</v>
      </c>
      <c r="AE975" s="50">
        <f t="shared" si="541"/>
        <v>0.21254777021590046</v>
      </c>
      <c r="AF975" s="50">
        <f t="shared" si="542"/>
        <v>0.27585082773096903</v>
      </c>
      <c r="AG975" s="50">
        <f t="shared" si="534"/>
        <v>0</v>
      </c>
      <c r="AI975" s="50">
        <f t="shared" si="543"/>
        <v>0</v>
      </c>
      <c r="AJ975" s="50">
        <f t="shared" si="544"/>
        <v>0</v>
      </c>
      <c r="AK975" s="50">
        <f t="shared" si="545"/>
        <v>0</v>
      </c>
      <c r="AL975" s="50">
        <f t="shared" si="546"/>
        <v>0.38407470837508856</v>
      </c>
      <c r="AR975" s="50">
        <f t="shared" si="547"/>
        <v>0.47365787880992122</v>
      </c>
      <c r="AS975" s="50">
        <f t="shared" si="548"/>
        <v>0.50933739027860836</v>
      </c>
      <c r="AT975" s="50">
        <f t="shared" si="549"/>
        <v>0.73382453916483248</v>
      </c>
      <c r="AV975" s="49">
        <f t="shared" si="550"/>
        <v>0</v>
      </c>
      <c r="AW975" s="49">
        <f t="shared" si="551"/>
        <v>0</v>
      </c>
      <c r="AX975" s="49">
        <f t="shared" si="552"/>
        <v>0</v>
      </c>
      <c r="AY975" s="49">
        <f t="shared" si="553"/>
        <v>2068.3263809743221</v>
      </c>
      <c r="AZ975" s="49">
        <f t="shared" si="554"/>
        <v>0</v>
      </c>
      <c r="BA975" s="49">
        <f t="shared" si="555"/>
        <v>0</v>
      </c>
      <c r="BB975" s="49">
        <f t="shared" si="556"/>
        <v>0</v>
      </c>
      <c r="BC975" s="49">
        <f t="shared" si="557"/>
        <v>0</v>
      </c>
      <c r="BD975" s="49">
        <f t="shared" si="558"/>
        <v>0</v>
      </c>
      <c r="BE975" s="49">
        <f t="shared" si="559"/>
        <v>2087.9594463769731</v>
      </c>
      <c r="BF975" s="49">
        <f t="shared" si="560"/>
        <v>1937.7996494250397</v>
      </c>
      <c r="BG975" s="49">
        <f t="shared" si="561"/>
        <v>2710.3321678804136</v>
      </c>
      <c r="BH975" s="73">
        <f t="shared" si="562"/>
        <v>8804.417644656749</v>
      </c>
      <c r="BI975" s="49">
        <f>VLOOKUP(A975,'1_12'!B:Q,16,0)</f>
        <v>22071.87</v>
      </c>
      <c r="BJ975" s="74">
        <f t="shared" si="563"/>
        <v>-13267.45235534325</v>
      </c>
      <c r="BK975" s="50">
        <f t="shared" si="564"/>
        <v>4.7867695806019421E-3</v>
      </c>
    </row>
    <row r="976" spans="1:63" x14ac:dyDescent="0.3">
      <c r="A976" s="79" t="s">
        <v>2623</v>
      </c>
      <c r="B976" s="79" t="s">
        <v>2624</v>
      </c>
      <c r="C976" s="79">
        <f>VLOOKUP(B976,Площадь!D:E,2,0)</f>
        <v>62.5</v>
      </c>
      <c r="D976" s="97"/>
      <c r="E976">
        <v>31</v>
      </c>
      <c r="F976">
        <v>28</v>
      </c>
      <c r="G976">
        <v>31</v>
      </c>
      <c r="H976">
        <v>30</v>
      </c>
      <c r="I976">
        <v>31</v>
      </c>
      <c r="J976">
        <v>30</v>
      </c>
      <c r="K976">
        <v>31</v>
      </c>
      <c r="L976">
        <v>31</v>
      </c>
      <c r="M976">
        <v>30</v>
      </c>
      <c r="N976">
        <v>31</v>
      </c>
      <c r="O976">
        <v>30</v>
      </c>
      <c r="P976">
        <v>31</v>
      </c>
      <c r="Q976">
        <f t="shared" si="533"/>
        <v>365</v>
      </c>
      <c r="R976" s="113">
        <f>VLOOKUP(B976,'Общие показания'!A:H,8,0)</f>
        <v>0.42298090001236438</v>
      </c>
      <c r="S976" s="117">
        <f>VLOOKUP(B976,'Общие показания'!A:P,16,0)</f>
        <v>7.019099987635613E-3</v>
      </c>
      <c r="T976" s="50">
        <f t="shared" si="535"/>
        <v>0</v>
      </c>
      <c r="U976" s="50">
        <f t="shared" si="536"/>
        <v>0</v>
      </c>
      <c r="V976" s="50">
        <f t="shared" si="537"/>
        <v>0</v>
      </c>
      <c r="W976" s="50">
        <f t="shared" si="538"/>
        <v>0.42298090001236438</v>
      </c>
      <c r="X976" s="50">
        <f t="shared" si="539"/>
        <v>0</v>
      </c>
      <c r="Y976" s="50"/>
      <c r="Z976" s="50"/>
      <c r="AA976" s="50"/>
      <c r="AB976" s="50"/>
      <c r="AC976" s="50"/>
      <c r="AD976" s="50">
        <f t="shared" si="540"/>
        <v>2.6937511420908806E-3</v>
      </c>
      <c r="AE976" s="50">
        <f t="shared" si="541"/>
        <v>1.8823625956159336E-3</v>
      </c>
      <c r="AF976" s="50">
        <f t="shared" si="542"/>
        <v>2.4429862499287984E-3</v>
      </c>
      <c r="AG976" s="50">
        <f t="shared" si="534"/>
        <v>0</v>
      </c>
      <c r="AI976" s="50">
        <f t="shared" si="543"/>
        <v>0</v>
      </c>
      <c r="AJ976" s="50">
        <f t="shared" si="544"/>
        <v>0</v>
      </c>
      <c r="AK976" s="50">
        <f t="shared" si="545"/>
        <v>0</v>
      </c>
      <c r="AL976" s="50">
        <f t="shared" si="546"/>
        <v>0.42039701004278524</v>
      </c>
      <c r="AR976" s="50">
        <f t="shared" si="547"/>
        <v>0.51845214405639362</v>
      </c>
      <c r="AS976" s="50">
        <f t="shared" si="548"/>
        <v>0.55750590004225964</v>
      </c>
      <c r="AT976" s="50">
        <f t="shared" si="549"/>
        <v>0.80322300696676052</v>
      </c>
      <c r="AV976" s="49">
        <f t="shared" si="550"/>
        <v>0</v>
      </c>
      <c r="AW976" s="49">
        <f t="shared" si="551"/>
        <v>0</v>
      </c>
      <c r="AX976" s="49">
        <f t="shared" si="552"/>
        <v>0</v>
      </c>
      <c r="AY976" s="49">
        <f t="shared" si="553"/>
        <v>2263.9299266356416</v>
      </c>
      <c r="AZ976" s="49">
        <f t="shared" si="554"/>
        <v>0</v>
      </c>
      <c r="BA976" s="49">
        <f t="shared" si="555"/>
        <v>0</v>
      </c>
      <c r="BB976" s="49">
        <f t="shared" si="556"/>
        <v>0</v>
      </c>
      <c r="BC976" s="49">
        <f t="shared" si="557"/>
        <v>0</v>
      </c>
      <c r="BD976" s="49">
        <f t="shared" si="558"/>
        <v>0</v>
      </c>
      <c r="BE976" s="49">
        <f t="shared" si="559"/>
        <v>1398.9431952350039</v>
      </c>
      <c r="BF976" s="49">
        <f t="shared" si="560"/>
        <v>1501.5994766946078</v>
      </c>
      <c r="BG976" s="49">
        <f t="shared" si="561"/>
        <v>2162.6975655511524</v>
      </c>
      <c r="BH976" s="73">
        <f t="shared" si="562"/>
        <v>7327.1701641164054</v>
      </c>
      <c r="BI976" s="49">
        <f>VLOOKUP(A976,'1_12'!B:Q,16,0)</f>
        <v>24159.24</v>
      </c>
      <c r="BJ976" s="74">
        <f t="shared" si="563"/>
        <v>-16832.069835883594</v>
      </c>
      <c r="BK976" s="50">
        <f t="shared" si="564"/>
        <v>3.6394374148109318E-3</v>
      </c>
    </row>
    <row r="977" spans="1:63" x14ac:dyDescent="0.3">
      <c r="A977" s="79" t="s">
        <v>2615</v>
      </c>
      <c r="B977" s="79" t="s">
        <v>2616</v>
      </c>
      <c r="C977" s="79">
        <f>VLOOKUP(B977,Площадь!D:E,2,0)</f>
        <v>62.6</v>
      </c>
      <c r="D977" s="97"/>
      <c r="E977">
        <v>31</v>
      </c>
      <c r="F977">
        <v>28</v>
      </c>
      <c r="G977">
        <v>31</v>
      </c>
      <c r="H977">
        <v>30</v>
      </c>
      <c r="I977">
        <v>31</v>
      </c>
      <c r="J977">
        <v>30</v>
      </c>
      <c r="K977">
        <v>31</v>
      </c>
      <c r="L977">
        <v>31</v>
      </c>
      <c r="M977">
        <v>30</v>
      </c>
      <c r="N977">
        <v>31</v>
      </c>
      <c r="O977">
        <v>30</v>
      </c>
      <c r="P977">
        <v>31</v>
      </c>
      <c r="Q977">
        <f t="shared" si="533"/>
        <v>365</v>
      </c>
      <c r="R977" s="113">
        <f>VLOOKUP(B977,'Общие показания'!A:H,8,0)</f>
        <v>0.42365766945238414</v>
      </c>
      <c r="S977" s="117">
        <f>VLOOKUP(B977,'Общие показания'!A:P,16,0)</f>
        <v>1.3943423305476159</v>
      </c>
      <c r="T977" s="50">
        <f t="shared" si="535"/>
        <v>0</v>
      </c>
      <c r="U977" s="50">
        <f t="shared" si="536"/>
        <v>0</v>
      </c>
      <c r="V977" s="50">
        <f t="shared" si="537"/>
        <v>0</v>
      </c>
      <c r="W977" s="50">
        <f t="shared" si="538"/>
        <v>0.42365766945238414</v>
      </c>
      <c r="X977" s="50">
        <f t="shared" si="539"/>
        <v>0</v>
      </c>
      <c r="Y977" s="50"/>
      <c r="Z977" s="50"/>
      <c r="AA977" s="50"/>
      <c r="AB977" s="50"/>
      <c r="AC977" s="50"/>
      <c r="AD977" s="50">
        <f t="shared" si="540"/>
        <v>0.53511294211432292</v>
      </c>
      <c r="AE977" s="50">
        <f t="shared" si="541"/>
        <v>0.37393082491063034</v>
      </c>
      <c r="AF977" s="50">
        <f t="shared" si="542"/>
        <v>0.48529856352266248</v>
      </c>
      <c r="AG977" s="50">
        <f t="shared" si="534"/>
        <v>0</v>
      </c>
      <c r="AI977" s="50">
        <f t="shared" si="543"/>
        <v>0</v>
      </c>
      <c r="AJ977" s="50">
        <f t="shared" si="544"/>
        <v>0</v>
      </c>
      <c r="AK977" s="50">
        <f t="shared" si="545"/>
        <v>0</v>
      </c>
      <c r="AL977" s="50">
        <f t="shared" si="546"/>
        <v>0.42106964525885365</v>
      </c>
      <c r="AR977" s="50">
        <f t="shared" si="547"/>
        <v>0.51928166748688387</v>
      </c>
      <c r="AS977" s="50">
        <f t="shared" si="548"/>
        <v>0.55839790948232726</v>
      </c>
      <c r="AT977" s="50">
        <f t="shared" si="549"/>
        <v>0.80450816377790735</v>
      </c>
      <c r="AV977" s="49">
        <f t="shared" si="550"/>
        <v>0</v>
      </c>
      <c r="AW977" s="49">
        <f t="shared" si="551"/>
        <v>0</v>
      </c>
      <c r="AX977" s="49">
        <f t="shared" si="552"/>
        <v>0</v>
      </c>
      <c r="AY977" s="49">
        <f t="shared" si="553"/>
        <v>2267.5522145182581</v>
      </c>
      <c r="AZ977" s="49">
        <f t="shared" si="554"/>
        <v>0</v>
      </c>
      <c r="BA977" s="49">
        <f t="shared" si="555"/>
        <v>0</v>
      </c>
      <c r="BB977" s="49">
        <f t="shared" si="556"/>
        <v>0</v>
      </c>
      <c r="BC977" s="49">
        <f t="shared" si="557"/>
        <v>0</v>
      </c>
      <c r="BD977" s="49">
        <f t="shared" si="558"/>
        <v>0</v>
      </c>
      <c r="BE977" s="49">
        <f t="shared" si="559"/>
        <v>2830.3747142290954</v>
      </c>
      <c r="BF977" s="49">
        <f t="shared" si="560"/>
        <v>2502.7059614550799</v>
      </c>
      <c r="BG977" s="49">
        <f t="shared" si="561"/>
        <v>3462.3055864965577</v>
      </c>
      <c r="BH977" s="73">
        <f t="shared" si="562"/>
        <v>11062.938476698992</v>
      </c>
      <c r="BI977" s="49">
        <f>VLOOKUP(A977,'1_12'!B:Q,16,0)</f>
        <v>24197.850000000002</v>
      </c>
      <c r="BJ977" s="74">
        <f t="shared" si="563"/>
        <v>-13134.911523301011</v>
      </c>
      <c r="BK977" s="50">
        <f t="shared" si="564"/>
        <v>5.4862318770047555E-3</v>
      </c>
    </row>
    <row r="978" spans="1:63" x14ac:dyDescent="0.3">
      <c r="A978" s="79" t="s">
        <v>1084</v>
      </c>
      <c r="B978" s="79" t="s">
        <v>1085</v>
      </c>
      <c r="C978" s="79">
        <f>VLOOKUP(B978,Площадь!D:E,2,0)</f>
        <v>40.700000000000003</v>
      </c>
      <c r="D978" s="97"/>
      <c r="E978">
        <v>31</v>
      </c>
      <c r="F978">
        <v>28</v>
      </c>
      <c r="G978">
        <v>31</v>
      </c>
      <c r="H978">
        <v>30</v>
      </c>
      <c r="I978">
        <v>31</v>
      </c>
      <c r="J978">
        <v>30</v>
      </c>
      <c r="K978">
        <v>31</v>
      </c>
      <c r="L978">
        <v>31</v>
      </c>
      <c r="M978">
        <v>30</v>
      </c>
      <c r="N978">
        <v>31</v>
      </c>
      <c r="O978">
        <v>30</v>
      </c>
      <c r="P978">
        <v>31</v>
      </c>
      <c r="Q978">
        <f t="shared" si="533"/>
        <v>365</v>
      </c>
      <c r="R978" s="113">
        <f>VLOOKUP(B978,'Общие показания'!A:H,8,0)</f>
        <v>0.2754451620880517</v>
      </c>
      <c r="S978" s="117">
        <f>VLOOKUP(B978,'Общие показания'!A:P,16,0)</f>
        <v>2.000554837911948</v>
      </c>
      <c r="T978" s="50">
        <f t="shared" si="535"/>
        <v>0</v>
      </c>
      <c r="U978" s="50">
        <f t="shared" si="536"/>
        <v>0</v>
      </c>
      <c r="V978" s="50">
        <f t="shared" si="537"/>
        <v>0</v>
      </c>
      <c r="W978" s="50">
        <f t="shared" si="538"/>
        <v>0.2754451620880517</v>
      </c>
      <c r="X978" s="50">
        <f t="shared" si="539"/>
        <v>0</v>
      </c>
      <c r="Y978" s="50"/>
      <c r="Z978" s="50"/>
      <c r="AA978" s="50"/>
      <c r="AB978" s="50"/>
      <c r="AC978" s="50"/>
      <c r="AD978" s="50">
        <f t="shared" si="540"/>
        <v>0.76776180549267725</v>
      </c>
      <c r="AE978" s="50">
        <f t="shared" si="541"/>
        <v>0.53650319898526599</v>
      </c>
      <c r="AF978" s="50">
        <f t="shared" si="542"/>
        <v>0.69628983343400463</v>
      </c>
      <c r="AG978" s="50">
        <f t="shared" si="534"/>
        <v>0</v>
      </c>
      <c r="AI978" s="50">
        <f t="shared" si="543"/>
        <v>0</v>
      </c>
      <c r="AJ978" s="50">
        <f t="shared" si="544"/>
        <v>0</v>
      </c>
      <c r="AK978" s="50">
        <f t="shared" si="545"/>
        <v>0</v>
      </c>
      <c r="AL978" s="50">
        <f t="shared" si="546"/>
        <v>0.27376253293986175</v>
      </c>
      <c r="AR978" s="50">
        <f t="shared" si="547"/>
        <v>0.33761603620952357</v>
      </c>
      <c r="AS978" s="50">
        <f t="shared" si="548"/>
        <v>0.3630478421075195</v>
      </c>
      <c r="AT978" s="50">
        <f t="shared" si="549"/>
        <v>0.52305882213675448</v>
      </c>
      <c r="AV978" s="49">
        <f t="shared" si="550"/>
        <v>0</v>
      </c>
      <c r="AW978" s="49">
        <f t="shared" si="551"/>
        <v>0</v>
      </c>
      <c r="AX978" s="49">
        <f t="shared" si="552"/>
        <v>0</v>
      </c>
      <c r="AY978" s="49">
        <f t="shared" si="553"/>
        <v>1474.2711682251297</v>
      </c>
      <c r="AZ978" s="49">
        <f t="shared" si="554"/>
        <v>0</v>
      </c>
      <c r="BA978" s="49">
        <f t="shared" si="555"/>
        <v>0</v>
      </c>
      <c r="BB978" s="49">
        <f t="shared" si="556"/>
        <v>0</v>
      </c>
      <c r="BC978" s="49">
        <f t="shared" si="557"/>
        <v>0</v>
      </c>
      <c r="BD978" s="49">
        <f t="shared" si="558"/>
        <v>0</v>
      </c>
      <c r="BE978" s="49">
        <f t="shared" si="559"/>
        <v>2967.23206315172</v>
      </c>
      <c r="BF978" s="49">
        <f t="shared" si="560"/>
        <v>2414.7188326678297</v>
      </c>
      <c r="BG978" s="49">
        <f t="shared" si="561"/>
        <v>3273.1707570679232</v>
      </c>
      <c r="BH978" s="73">
        <f t="shared" si="562"/>
        <v>10129.392821112602</v>
      </c>
      <c r="BI978" s="49">
        <f>VLOOKUP(A978,'1_12'!B:Q,16,0)</f>
        <v>15732.539999999997</v>
      </c>
      <c r="BJ978" s="74">
        <f t="shared" si="563"/>
        <v>-5603.1471788873951</v>
      </c>
      <c r="BK978" s="50">
        <f t="shared" si="564"/>
        <v>7.7262187415922581E-3</v>
      </c>
    </row>
    <row r="979" spans="1:63" x14ac:dyDescent="0.3">
      <c r="A979" s="79" t="s">
        <v>2627</v>
      </c>
      <c r="B979" s="79" t="s">
        <v>2628</v>
      </c>
      <c r="C979" s="79">
        <f>VLOOKUP(B979,Площадь!D:E,2,0)</f>
        <v>79.400000000000006</v>
      </c>
      <c r="D979" s="97"/>
      <c r="E979">
        <v>31</v>
      </c>
      <c r="F979">
        <v>28</v>
      </c>
      <c r="G979">
        <v>31</v>
      </c>
      <c r="H979">
        <v>30</v>
      </c>
      <c r="I979">
        <v>31</v>
      </c>
      <c r="J979">
        <v>30</v>
      </c>
      <c r="K979">
        <v>31</v>
      </c>
      <c r="L979">
        <v>31</v>
      </c>
      <c r="M979">
        <v>30</v>
      </c>
      <c r="N979">
        <v>31</v>
      </c>
      <c r="O979">
        <v>30</v>
      </c>
      <c r="P979">
        <v>31</v>
      </c>
      <c r="Q979">
        <f t="shared" si="533"/>
        <v>365</v>
      </c>
      <c r="R979" s="113">
        <f>VLOOKUP(B979,'Общие показания'!A:H,8,0)</f>
        <v>0.53735493537570778</v>
      </c>
      <c r="S979" s="117">
        <f>VLOOKUP(B979,'Общие показания'!A:P,16,0)</f>
        <v>0</v>
      </c>
      <c r="T979" s="50">
        <f t="shared" si="535"/>
        <v>0</v>
      </c>
      <c r="U979" s="50">
        <f t="shared" si="536"/>
        <v>0</v>
      </c>
      <c r="V979" s="50">
        <f t="shared" si="537"/>
        <v>0</v>
      </c>
      <c r="W979" s="50">
        <f t="shared" si="538"/>
        <v>0.53735493537570778</v>
      </c>
      <c r="X979" s="50">
        <f t="shared" si="539"/>
        <v>0</v>
      </c>
      <c r="Y979" s="50"/>
      <c r="Z979" s="50"/>
      <c r="AA979" s="50"/>
      <c r="AB979" s="50"/>
      <c r="AC979" s="50"/>
      <c r="AD979" s="50">
        <f t="shared" si="540"/>
        <v>0</v>
      </c>
      <c r="AE979" s="50">
        <f t="shared" si="541"/>
        <v>0</v>
      </c>
      <c r="AF979" s="50">
        <f t="shared" si="542"/>
        <v>0</v>
      </c>
      <c r="AG979" s="50">
        <f t="shared" si="534"/>
        <v>0</v>
      </c>
      <c r="AI979" s="50">
        <f t="shared" si="543"/>
        <v>0</v>
      </c>
      <c r="AJ979" s="50">
        <f t="shared" si="544"/>
        <v>0</v>
      </c>
      <c r="AK979" s="50">
        <f t="shared" si="545"/>
        <v>0</v>
      </c>
      <c r="AL979" s="50">
        <f t="shared" si="546"/>
        <v>0.53407236155835436</v>
      </c>
      <c r="AR979" s="50">
        <f t="shared" si="547"/>
        <v>0.65864160380924253</v>
      </c>
      <c r="AS979" s="50">
        <f t="shared" si="548"/>
        <v>0.7082554954136866</v>
      </c>
      <c r="AT979" s="50">
        <f t="shared" si="549"/>
        <v>1.0204145080505727</v>
      </c>
      <c r="AV979" s="49">
        <f t="shared" si="550"/>
        <v>0</v>
      </c>
      <c r="AW979" s="49">
        <f t="shared" si="551"/>
        <v>0</v>
      </c>
      <c r="AX979" s="49">
        <f t="shared" si="552"/>
        <v>0</v>
      </c>
      <c r="AY979" s="49">
        <f t="shared" si="553"/>
        <v>2876.0965787979194</v>
      </c>
      <c r="AZ979" s="49">
        <f t="shared" si="554"/>
        <v>0</v>
      </c>
      <c r="BA979" s="49">
        <f t="shared" si="555"/>
        <v>0</v>
      </c>
      <c r="BB979" s="49">
        <f t="shared" si="556"/>
        <v>0</v>
      </c>
      <c r="BC979" s="49">
        <f t="shared" si="557"/>
        <v>0</v>
      </c>
      <c r="BD979" s="49">
        <f t="shared" si="558"/>
        <v>0</v>
      </c>
      <c r="BE979" s="49">
        <f t="shared" si="559"/>
        <v>1768.0311756013784</v>
      </c>
      <c r="BF979" s="49">
        <f t="shared" si="560"/>
        <v>1901.2127216686838</v>
      </c>
      <c r="BG979" s="49">
        <f t="shared" si="561"/>
        <v>2739.1598888306353</v>
      </c>
      <c r="BH979" s="73">
        <f t="shared" si="562"/>
        <v>9284.5003648986167</v>
      </c>
      <c r="BI979" s="49">
        <f>VLOOKUP(A979,'1_12'!B:Q,16,0)</f>
        <v>30691.889999999996</v>
      </c>
      <c r="BJ979" s="74">
        <f t="shared" si="563"/>
        <v>-21407.389635101379</v>
      </c>
      <c r="BK979" s="50">
        <f t="shared" si="564"/>
        <v>3.6300786148274183E-3</v>
      </c>
    </row>
    <row r="980" spans="1:63" x14ac:dyDescent="0.3">
      <c r="A980" s="79" t="s">
        <v>1736</v>
      </c>
      <c r="B980" s="79" t="s">
        <v>1737</v>
      </c>
      <c r="C980" s="79">
        <f>VLOOKUP(B980,Площадь!D:E,2,0)</f>
        <v>62.5</v>
      </c>
      <c r="D980" s="97"/>
      <c r="E980">
        <v>31</v>
      </c>
      <c r="F980">
        <v>28</v>
      </c>
      <c r="G980">
        <v>31</v>
      </c>
      <c r="H980">
        <v>30</v>
      </c>
      <c r="I980">
        <v>31</v>
      </c>
      <c r="J980">
        <v>30</v>
      </c>
      <c r="K980">
        <v>31</v>
      </c>
      <c r="L980">
        <v>31</v>
      </c>
      <c r="M980">
        <v>30</v>
      </c>
      <c r="N980">
        <v>31</v>
      </c>
      <c r="O980">
        <v>30</v>
      </c>
      <c r="P980">
        <v>31</v>
      </c>
      <c r="Q980">
        <f t="shared" si="533"/>
        <v>365</v>
      </c>
      <c r="R980" s="113">
        <f>VLOOKUP(B980,'Общие показания'!A:H,8,0)</f>
        <v>0.42298090001236438</v>
      </c>
      <c r="S980" s="117">
        <f>VLOOKUP(B980,'Общие показания'!A:P,16,0)</f>
        <v>0</v>
      </c>
      <c r="T980" s="50">
        <f t="shared" si="535"/>
        <v>0</v>
      </c>
      <c r="U980" s="50">
        <f t="shared" si="536"/>
        <v>0</v>
      </c>
      <c r="V980" s="50">
        <f t="shared" si="537"/>
        <v>0</v>
      </c>
      <c r="W980" s="50">
        <f t="shared" si="538"/>
        <v>0.42298090001236438</v>
      </c>
      <c r="X980" s="50">
        <f t="shared" si="539"/>
        <v>0</v>
      </c>
      <c r="Y980" s="50"/>
      <c r="Z980" s="50"/>
      <c r="AA980" s="50"/>
      <c r="AB980" s="50"/>
      <c r="AC980" s="50"/>
      <c r="AD980" s="50">
        <f t="shared" si="540"/>
        <v>0</v>
      </c>
      <c r="AE980" s="50">
        <f t="shared" si="541"/>
        <v>0</v>
      </c>
      <c r="AF980" s="50">
        <f t="shared" si="542"/>
        <v>0</v>
      </c>
      <c r="AG980" s="50">
        <f t="shared" si="534"/>
        <v>0</v>
      </c>
      <c r="AI980" s="50">
        <f t="shared" si="543"/>
        <v>0</v>
      </c>
      <c r="AJ980" s="50">
        <f t="shared" si="544"/>
        <v>0</v>
      </c>
      <c r="AK980" s="50">
        <f t="shared" si="545"/>
        <v>0</v>
      </c>
      <c r="AL980" s="50">
        <f t="shared" si="546"/>
        <v>0.42039701004278524</v>
      </c>
      <c r="AR980" s="50">
        <f t="shared" si="547"/>
        <v>0.51845214405639362</v>
      </c>
      <c r="AS980" s="50">
        <f t="shared" si="548"/>
        <v>0.55750590004225964</v>
      </c>
      <c r="AT980" s="50">
        <f t="shared" si="549"/>
        <v>0.80322300696676052</v>
      </c>
      <c r="AV980" s="49">
        <f t="shared" si="550"/>
        <v>0</v>
      </c>
      <c r="AW980" s="49">
        <f t="shared" si="551"/>
        <v>0</v>
      </c>
      <c r="AX980" s="49">
        <f t="shared" si="552"/>
        <v>0</v>
      </c>
      <c r="AY980" s="49">
        <f t="shared" si="553"/>
        <v>2263.9299266356416</v>
      </c>
      <c r="AZ980" s="49">
        <f t="shared" si="554"/>
        <v>0</v>
      </c>
      <c r="BA980" s="49">
        <f t="shared" si="555"/>
        <v>0</v>
      </c>
      <c r="BB980" s="49">
        <f t="shared" si="556"/>
        <v>0</v>
      </c>
      <c r="BC980" s="49">
        <f t="shared" si="557"/>
        <v>0</v>
      </c>
      <c r="BD980" s="49">
        <f t="shared" si="558"/>
        <v>0</v>
      </c>
      <c r="BE980" s="49">
        <f t="shared" si="559"/>
        <v>1391.7121974192207</v>
      </c>
      <c r="BF980" s="49">
        <f t="shared" si="560"/>
        <v>1496.5465378374402</v>
      </c>
      <c r="BG980" s="49">
        <f t="shared" si="561"/>
        <v>2156.1397109812933</v>
      </c>
      <c r="BH980" s="73">
        <f t="shared" si="562"/>
        <v>7308.328372873596</v>
      </c>
      <c r="BI980" s="49">
        <f>VLOOKUP(A980,'1_12'!B:Q,16,0)</f>
        <v>24159.24</v>
      </c>
      <c r="BJ980" s="74">
        <f t="shared" si="563"/>
        <v>-16850.911627126407</v>
      </c>
      <c r="BK980" s="50">
        <f t="shared" si="564"/>
        <v>3.6300786148274178E-3</v>
      </c>
    </row>
    <row r="981" spans="1:63" x14ac:dyDescent="0.3">
      <c r="A981" s="79" t="s">
        <v>2542</v>
      </c>
      <c r="B981" s="79" t="s">
        <v>2543</v>
      </c>
      <c r="C981" s="79">
        <f>VLOOKUP(B981,Площадь!D:E,2,0)</f>
        <v>62.6</v>
      </c>
      <c r="D981" s="97"/>
      <c r="E981">
        <v>31</v>
      </c>
      <c r="F981">
        <v>28</v>
      </c>
      <c r="G981">
        <v>31</v>
      </c>
      <c r="H981">
        <v>30</v>
      </c>
      <c r="I981">
        <v>31</v>
      </c>
      <c r="J981">
        <v>30</v>
      </c>
      <c r="K981">
        <v>31</v>
      </c>
      <c r="L981">
        <v>31</v>
      </c>
      <c r="M981">
        <v>30</v>
      </c>
      <c r="N981">
        <v>31</v>
      </c>
      <c r="O981">
        <v>30</v>
      </c>
      <c r="P981">
        <v>31</v>
      </c>
      <c r="Q981">
        <f t="shared" si="533"/>
        <v>365</v>
      </c>
      <c r="R981" s="113">
        <f>VLOOKUP(B981,'Общие показания'!A:H,8,0)</f>
        <v>0.61799999999999999</v>
      </c>
      <c r="S981" s="117">
        <f>VLOOKUP(B981,'Общие показания'!A:P,16,0)</f>
        <v>2.4950000000000001</v>
      </c>
      <c r="T981" s="50">
        <f t="shared" si="535"/>
        <v>0</v>
      </c>
      <c r="U981" s="50">
        <f t="shared" si="536"/>
        <v>0</v>
      </c>
      <c r="V981" s="50">
        <f t="shared" si="537"/>
        <v>0</v>
      </c>
      <c r="W981" s="50">
        <f t="shared" si="538"/>
        <v>0.61799999999999999</v>
      </c>
      <c r="X981" s="50">
        <f t="shared" si="539"/>
        <v>0</v>
      </c>
      <c r="Y981" s="50"/>
      <c r="Z981" s="50"/>
      <c r="AA981" s="50"/>
      <c r="AB981" s="50"/>
      <c r="AC981" s="50"/>
      <c r="AD981" s="50">
        <f t="shared" si="540"/>
        <v>0.95751721892491359</v>
      </c>
      <c r="AE981" s="50">
        <f t="shared" si="541"/>
        <v>0.66910211912279238</v>
      </c>
      <c r="AF981" s="50">
        <f t="shared" si="542"/>
        <v>0.86838066195229402</v>
      </c>
      <c r="AG981" s="50">
        <f t="shared" si="534"/>
        <v>0</v>
      </c>
      <c r="AI981" s="50">
        <f t="shared" si="543"/>
        <v>0</v>
      </c>
      <c r="AJ981" s="50">
        <f t="shared" si="544"/>
        <v>0</v>
      </c>
      <c r="AK981" s="50">
        <f t="shared" si="545"/>
        <v>0</v>
      </c>
      <c r="AL981" s="50">
        <f t="shared" si="546"/>
        <v>0.42106964525885365</v>
      </c>
      <c r="AR981" s="50">
        <f t="shared" si="547"/>
        <v>0.51928166748688387</v>
      </c>
      <c r="AS981" s="50">
        <f t="shared" si="548"/>
        <v>0.55839790948232726</v>
      </c>
      <c r="AT981" s="50">
        <f t="shared" si="549"/>
        <v>0.80450816377790735</v>
      </c>
      <c r="AV981" s="49">
        <f t="shared" si="550"/>
        <v>0</v>
      </c>
      <c r="AW981" s="49">
        <f t="shared" si="551"/>
        <v>0</v>
      </c>
      <c r="AX981" s="49">
        <f t="shared" si="552"/>
        <v>0</v>
      </c>
      <c r="AY981" s="49">
        <f t="shared" si="553"/>
        <v>2789.2369929470565</v>
      </c>
      <c r="AZ981" s="49">
        <f t="shared" si="554"/>
        <v>0</v>
      </c>
      <c r="BA981" s="49">
        <f t="shared" si="555"/>
        <v>0</v>
      </c>
      <c r="BB981" s="49">
        <f t="shared" si="556"/>
        <v>0</v>
      </c>
      <c r="BC981" s="49">
        <f t="shared" si="557"/>
        <v>0</v>
      </c>
      <c r="BD981" s="49">
        <f t="shared" si="558"/>
        <v>0</v>
      </c>
      <c r="BE981" s="49">
        <f t="shared" si="559"/>
        <v>3964.2598587283724</v>
      </c>
      <c r="BF981" s="49">
        <f t="shared" si="560"/>
        <v>3295.0519767864389</v>
      </c>
      <c r="BG981" s="49">
        <f t="shared" si="561"/>
        <v>4490.6358482371243</v>
      </c>
      <c r="BH981" s="73">
        <f t="shared" si="562"/>
        <v>14539.184676698991</v>
      </c>
      <c r="BI981" s="49">
        <f>VLOOKUP(A981,'1_12'!B:Q,16,0)</f>
        <v>24197.850000000002</v>
      </c>
      <c r="BJ981" s="74">
        <f t="shared" si="563"/>
        <v>-9658.6653233010111</v>
      </c>
      <c r="BK981" s="50">
        <f t="shared" si="564"/>
        <v>7.2101402902102927E-3</v>
      </c>
    </row>
    <row r="982" spans="1:63" x14ac:dyDescent="0.3">
      <c r="A982" s="79" t="s">
        <v>2510</v>
      </c>
      <c r="B982" s="79" t="s">
        <v>2511</v>
      </c>
      <c r="C982" s="79">
        <f>VLOOKUP(B982,Площадь!D:E,2,0)</f>
        <v>40.700000000000003</v>
      </c>
      <c r="D982" s="97"/>
      <c r="E982">
        <v>31</v>
      </c>
      <c r="F982">
        <v>28</v>
      </c>
      <c r="G982">
        <v>31</v>
      </c>
      <c r="H982">
        <v>30</v>
      </c>
      <c r="I982">
        <v>31</v>
      </c>
      <c r="J982">
        <v>30</v>
      </c>
      <c r="K982">
        <v>31</v>
      </c>
      <c r="L982">
        <v>31</v>
      </c>
      <c r="M982">
        <v>30</v>
      </c>
      <c r="N982">
        <v>31</v>
      </c>
      <c r="O982">
        <v>30</v>
      </c>
      <c r="P982">
        <v>31</v>
      </c>
      <c r="Q982">
        <f t="shared" si="533"/>
        <v>365</v>
      </c>
      <c r="R982" s="113">
        <f>VLOOKUP(B982,'Общие показания'!A:H,8,0)</f>
        <v>0.2754451620880517</v>
      </c>
      <c r="S982" s="117">
        <f>VLOOKUP(B982,'Общие показания'!A:P,16,0)</f>
        <v>2.1495548379119471</v>
      </c>
      <c r="T982" s="50">
        <f t="shared" si="535"/>
        <v>0</v>
      </c>
      <c r="U982" s="50">
        <f t="shared" si="536"/>
        <v>0</v>
      </c>
      <c r="V982" s="50">
        <f t="shared" si="537"/>
        <v>0</v>
      </c>
      <c r="W982" s="50">
        <f t="shared" si="538"/>
        <v>0.2754451620880517</v>
      </c>
      <c r="X982" s="50">
        <f t="shared" si="539"/>
        <v>0</v>
      </c>
      <c r="Y982" s="50"/>
      <c r="Z982" s="50"/>
      <c r="AA982" s="50"/>
      <c r="AB982" s="50"/>
      <c r="AC982" s="50"/>
      <c r="AD982" s="50">
        <f t="shared" si="540"/>
        <v>0.82494419652266171</v>
      </c>
      <c r="AE982" s="50">
        <f t="shared" si="541"/>
        <v>0.57646160209119601</v>
      </c>
      <c r="AF982" s="50">
        <f t="shared" si="542"/>
        <v>0.74814903929808918</v>
      </c>
      <c r="AG982" s="50">
        <f t="shared" si="534"/>
        <v>0</v>
      </c>
      <c r="AI982" s="50">
        <f t="shared" si="543"/>
        <v>0</v>
      </c>
      <c r="AJ982" s="50">
        <f t="shared" si="544"/>
        <v>0</v>
      </c>
      <c r="AK982" s="50">
        <f t="shared" si="545"/>
        <v>0</v>
      </c>
      <c r="AL982" s="50">
        <f t="shared" si="546"/>
        <v>0.27376253293986175</v>
      </c>
      <c r="AR982" s="50">
        <f t="shared" si="547"/>
        <v>0.33761603620952357</v>
      </c>
      <c r="AS982" s="50">
        <f t="shared" si="548"/>
        <v>0.3630478421075195</v>
      </c>
      <c r="AT982" s="50">
        <f t="shared" si="549"/>
        <v>0.52305882213675448</v>
      </c>
      <c r="AV982" s="49">
        <f t="shared" si="550"/>
        <v>0</v>
      </c>
      <c r="AW982" s="49">
        <f t="shared" si="551"/>
        <v>0</v>
      </c>
      <c r="AX982" s="49">
        <f t="shared" si="552"/>
        <v>0</v>
      </c>
      <c r="AY982" s="49">
        <f t="shared" si="553"/>
        <v>1474.2711682251297</v>
      </c>
      <c r="AZ982" s="49">
        <f t="shared" si="554"/>
        <v>0</v>
      </c>
      <c r="BA982" s="49">
        <f t="shared" si="555"/>
        <v>0</v>
      </c>
      <c r="BB982" s="49">
        <f t="shared" si="556"/>
        <v>0</v>
      </c>
      <c r="BC982" s="49">
        <f t="shared" si="557"/>
        <v>0</v>
      </c>
      <c r="BD982" s="49">
        <f t="shared" si="558"/>
        <v>0</v>
      </c>
      <c r="BE982" s="49">
        <f t="shared" si="559"/>
        <v>3120.7301863369694</v>
      </c>
      <c r="BF982" s="49">
        <f t="shared" si="560"/>
        <v>2521.9815716292642</v>
      </c>
      <c r="BG982" s="49">
        <f t="shared" si="561"/>
        <v>3412.3795349212369</v>
      </c>
      <c r="BH982" s="73">
        <f t="shared" si="562"/>
        <v>10529.3624611126</v>
      </c>
      <c r="BI982" s="49">
        <f>VLOOKUP(A982,'1_12'!B:Q,16,0)</f>
        <v>15732.539999999997</v>
      </c>
      <c r="BJ982" s="74">
        <f t="shared" si="563"/>
        <v>-5203.1775388873975</v>
      </c>
      <c r="BK982" s="50">
        <f t="shared" si="564"/>
        <v>8.0312965466700602E-3</v>
      </c>
    </row>
    <row r="983" spans="1:63" x14ac:dyDescent="0.3">
      <c r="A983" s="79" t="s">
        <v>2631</v>
      </c>
      <c r="B983" s="79" t="s">
        <v>2632</v>
      </c>
      <c r="C983" s="79">
        <f>VLOOKUP(B983,Площадь!D:E,2,0)</f>
        <v>79.400000000000006</v>
      </c>
      <c r="D983" s="97"/>
      <c r="E983">
        <v>31</v>
      </c>
      <c r="F983">
        <v>28</v>
      </c>
      <c r="G983">
        <v>31</v>
      </c>
      <c r="H983">
        <v>30</v>
      </c>
      <c r="I983">
        <v>31</v>
      </c>
      <c r="J983">
        <v>30</v>
      </c>
      <c r="K983">
        <v>31</v>
      </c>
      <c r="L983">
        <v>31</v>
      </c>
      <c r="M983">
        <v>30</v>
      </c>
      <c r="N983">
        <v>31</v>
      </c>
      <c r="O983">
        <v>30</v>
      </c>
      <c r="P983">
        <v>31</v>
      </c>
      <c r="Q983">
        <f t="shared" si="533"/>
        <v>365</v>
      </c>
      <c r="R983" s="113">
        <f>VLOOKUP(B983,'Общие показания'!A:H,8,0)</f>
        <v>0.53735493537570778</v>
      </c>
      <c r="S983" s="117">
        <f>VLOOKUP(B983,'Общие показания'!A:P,16,0)</f>
        <v>1.4696450646242916</v>
      </c>
      <c r="T983" s="50">
        <f t="shared" si="535"/>
        <v>0</v>
      </c>
      <c r="U983" s="50">
        <f t="shared" si="536"/>
        <v>0</v>
      </c>
      <c r="V983" s="50">
        <f t="shared" si="537"/>
        <v>0</v>
      </c>
      <c r="W983" s="50">
        <f t="shared" si="538"/>
        <v>0.53735493537570778</v>
      </c>
      <c r="X983" s="50">
        <f t="shared" si="539"/>
        <v>0</v>
      </c>
      <c r="Y983" s="50"/>
      <c r="Z983" s="50"/>
      <c r="AA983" s="50"/>
      <c r="AB983" s="50"/>
      <c r="AC983" s="50"/>
      <c r="AD983" s="50">
        <f t="shared" si="540"/>
        <v>0.56401220644720507</v>
      </c>
      <c r="AE983" s="50">
        <f t="shared" si="541"/>
        <v>0.39412530144227115</v>
      </c>
      <c r="AF983" s="50">
        <f t="shared" si="542"/>
        <v>0.51150755673481529</v>
      </c>
      <c r="AG983" s="50">
        <f t="shared" si="534"/>
        <v>0</v>
      </c>
      <c r="AI983" s="50">
        <f t="shared" si="543"/>
        <v>0</v>
      </c>
      <c r="AJ983" s="50">
        <f t="shared" si="544"/>
        <v>0</v>
      </c>
      <c r="AK983" s="50">
        <f t="shared" si="545"/>
        <v>0</v>
      </c>
      <c r="AL983" s="50">
        <f t="shared" si="546"/>
        <v>0.53407236155835436</v>
      </c>
      <c r="AR983" s="50">
        <f t="shared" si="547"/>
        <v>0.65864160380924253</v>
      </c>
      <c r="AS983" s="50">
        <f t="shared" si="548"/>
        <v>0.7082554954136866</v>
      </c>
      <c r="AT983" s="50">
        <f t="shared" si="549"/>
        <v>1.0204145080505727</v>
      </c>
      <c r="AV983" s="49">
        <f t="shared" si="550"/>
        <v>0</v>
      </c>
      <c r="AW983" s="49">
        <f t="shared" si="551"/>
        <v>0</v>
      </c>
      <c r="AX983" s="49">
        <f t="shared" si="552"/>
        <v>0</v>
      </c>
      <c r="AY983" s="49">
        <f t="shared" si="553"/>
        <v>2876.0965787979194</v>
      </c>
      <c r="AZ983" s="49">
        <f t="shared" si="554"/>
        <v>0</v>
      </c>
      <c r="BA983" s="49">
        <f t="shared" si="555"/>
        <v>0</v>
      </c>
      <c r="BB983" s="49">
        <f t="shared" si="556"/>
        <v>0</v>
      </c>
      <c r="BC983" s="49">
        <f t="shared" si="557"/>
        <v>0</v>
      </c>
      <c r="BD983" s="49">
        <f t="shared" si="558"/>
        <v>0</v>
      </c>
      <c r="BE983" s="49">
        <f t="shared" si="559"/>
        <v>3282.0429820999975</v>
      </c>
      <c r="BF983" s="49">
        <f t="shared" si="560"/>
        <v>2959.1869158482591</v>
      </c>
      <c r="BG983" s="49">
        <f t="shared" si="561"/>
        <v>4112.2303138273046</v>
      </c>
      <c r="BH983" s="73">
        <f t="shared" si="562"/>
        <v>13229.556790573479</v>
      </c>
      <c r="BI983" s="49">
        <f>VLOOKUP(A983,'1_12'!B:Q,16,0)</f>
        <v>30691.889999999996</v>
      </c>
      <c r="BJ983" s="74">
        <f t="shared" si="563"/>
        <v>-17462.333209426517</v>
      </c>
      <c r="BK983" s="50">
        <f t="shared" si="564"/>
        <v>5.1725272552811249E-3</v>
      </c>
    </row>
    <row r="984" spans="1:63" x14ac:dyDescent="0.3">
      <c r="A984" s="79" t="s">
        <v>1754</v>
      </c>
      <c r="B984" s="79" t="s">
        <v>1755</v>
      </c>
      <c r="C984" s="79">
        <f>VLOOKUP(B984,Площадь!D:E,2,0)</f>
        <v>62.5</v>
      </c>
      <c r="D984" s="97"/>
      <c r="E984">
        <v>31</v>
      </c>
      <c r="F984">
        <v>28</v>
      </c>
      <c r="G984">
        <v>0</v>
      </c>
      <c r="Q984">
        <f t="shared" si="533"/>
        <v>59</v>
      </c>
      <c r="R984" s="113">
        <f>VLOOKUP(B984,'Общие показания'!A:H,8,0)</f>
        <v>0.42298090001236438</v>
      </c>
      <c r="S984" s="117"/>
      <c r="T984" s="50">
        <f t="shared" si="535"/>
        <v>0</v>
      </c>
      <c r="U984" s="50">
        <f t="shared" si="536"/>
        <v>0</v>
      </c>
      <c r="V984" s="50">
        <f t="shared" si="537"/>
        <v>0</v>
      </c>
      <c r="W984" s="50">
        <f>R984*W$1/30*H984</f>
        <v>0</v>
      </c>
      <c r="X984" s="50">
        <f t="shared" si="539"/>
        <v>-0.42298090001236438</v>
      </c>
      <c r="Y984" s="50"/>
      <c r="Z984" s="50"/>
      <c r="AA984" s="50"/>
      <c r="AB984" s="50"/>
      <c r="AC984" s="50"/>
      <c r="AD984" s="50">
        <f t="shared" si="540"/>
        <v>0</v>
      </c>
      <c r="AE984" s="50">
        <f t="shared" si="541"/>
        <v>0</v>
      </c>
      <c r="AF984" s="50">
        <f t="shared" si="542"/>
        <v>0</v>
      </c>
      <c r="AG984" s="50">
        <f t="shared" si="534"/>
        <v>0</v>
      </c>
      <c r="AI984" s="50">
        <f t="shared" si="543"/>
        <v>0</v>
      </c>
      <c r="AJ984" s="50">
        <f t="shared" si="544"/>
        <v>0</v>
      </c>
      <c r="AK984" s="50">
        <f t="shared" si="545"/>
        <v>0</v>
      </c>
      <c r="AL984" s="50">
        <f t="shared" si="546"/>
        <v>0</v>
      </c>
      <c r="AR984" s="50">
        <f t="shared" si="547"/>
        <v>0</v>
      </c>
      <c r="AS984" s="50">
        <f t="shared" si="548"/>
        <v>0</v>
      </c>
      <c r="AT984" s="50">
        <f t="shared" si="549"/>
        <v>0</v>
      </c>
      <c r="AV984" s="49">
        <f t="shared" si="550"/>
        <v>0</v>
      </c>
      <c r="AW984" s="49">
        <f t="shared" si="551"/>
        <v>0</v>
      </c>
      <c r="AX984" s="49">
        <f t="shared" si="552"/>
        <v>0</v>
      </c>
      <c r="AY984" s="49">
        <f t="shared" si="553"/>
        <v>0</v>
      </c>
      <c r="AZ984" s="49">
        <f t="shared" si="554"/>
        <v>0</v>
      </c>
      <c r="BA984" s="49">
        <f t="shared" si="555"/>
        <v>0</v>
      </c>
      <c r="BB984" s="49">
        <f t="shared" si="556"/>
        <v>0</v>
      </c>
      <c r="BC984" s="49">
        <f t="shared" si="557"/>
        <v>0</v>
      </c>
      <c r="BD984" s="49">
        <f t="shared" si="558"/>
        <v>0</v>
      </c>
      <c r="BE984" s="49">
        <f t="shared" si="559"/>
        <v>0</v>
      </c>
      <c r="BF984" s="49">
        <f t="shared" si="560"/>
        <v>0</v>
      </c>
      <c r="BG984" s="49">
        <f t="shared" si="561"/>
        <v>0</v>
      </c>
      <c r="BH984" s="73">
        <f t="shared" si="562"/>
        <v>0</v>
      </c>
      <c r="BI984" s="49">
        <f>VLOOKUP(A984,'1_12'!B:Q,16,0)</f>
        <v>0</v>
      </c>
      <c r="BJ984" s="74">
        <f t="shared" si="563"/>
        <v>0</v>
      </c>
      <c r="BK984" s="50">
        <f t="shared" si="564"/>
        <v>0</v>
      </c>
    </row>
    <row r="985" spans="1:63" x14ac:dyDescent="0.3">
      <c r="A985" s="79" t="s">
        <v>2698</v>
      </c>
      <c r="B985" s="79" t="s">
        <v>1755</v>
      </c>
      <c r="C985" s="79">
        <f>VLOOKUP(B985,Площадь!D:E,2,0)</f>
        <v>62.5</v>
      </c>
      <c r="D985" s="97">
        <f>VLOOKUP(A985,'[1]3+паркинг2023'!$A:$E,5,0)</f>
        <v>44986</v>
      </c>
      <c r="G985">
        <f>31-G984</f>
        <v>31</v>
      </c>
      <c r="H985">
        <v>30</v>
      </c>
      <c r="I985">
        <v>31</v>
      </c>
      <c r="J985">
        <v>30</v>
      </c>
      <c r="K985">
        <v>31</v>
      </c>
      <c r="L985">
        <v>31</v>
      </c>
      <c r="M985">
        <v>30</v>
      </c>
      <c r="N985">
        <v>31</v>
      </c>
      <c r="O985">
        <v>30</v>
      </c>
      <c r="P985">
        <v>31</v>
      </c>
      <c r="Q985">
        <f t="shared" si="533"/>
        <v>306</v>
      </c>
      <c r="R985" s="113"/>
      <c r="S985" s="117">
        <f>VLOOKUP(B985,'Общие показания'!A:P,16,0)</f>
        <v>1.7080190999876352</v>
      </c>
      <c r="T985" s="50">
        <f t="shared" si="535"/>
        <v>0</v>
      </c>
      <c r="U985" s="50">
        <f t="shared" si="536"/>
        <v>0</v>
      </c>
      <c r="V985" s="50">
        <f t="shared" si="537"/>
        <v>0</v>
      </c>
      <c r="W985" s="50">
        <f>R984*W$1/30*H985</f>
        <v>0.42298090001236438</v>
      </c>
      <c r="X985" s="50">
        <f t="shared" si="539"/>
        <v>0.42298090001236438</v>
      </c>
      <c r="Y985" s="50"/>
      <c r="Z985" s="50"/>
      <c r="AA985" s="50"/>
      <c r="AB985" s="50"/>
      <c r="AC985" s="50"/>
      <c r="AD985" s="50">
        <f t="shared" si="540"/>
        <v>0.65549406753138051</v>
      </c>
      <c r="AE985" s="50">
        <f t="shared" si="541"/>
        <v>0.45805178328814877</v>
      </c>
      <c r="AF985" s="50">
        <f t="shared" si="542"/>
        <v>0.59447324916810584</v>
      </c>
      <c r="AG985" s="50">
        <f t="shared" si="534"/>
        <v>0</v>
      </c>
      <c r="AI985" s="50">
        <f t="shared" si="543"/>
        <v>0</v>
      </c>
      <c r="AJ985" s="50">
        <f t="shared" si="544"/>
        <v>0</v>
      </c>
      <c r="AK985" s="50">
        <f t="shared" si="545"/>
        <v>0</v>
      </c>
      <c r="AL985" s="50">
        <f t="shared" si="546"/>
        <v>0.42039701004278524</v>
      </c>
      <c r="AR985" s="50">
        <f t="shared" si="547"/>
        <v>0.51845214405639362</v>
      </c>
      <c r="AS985" s="50">
        <f t="shared" si="548"/>
        <v>0.55750590004225964</v>
      </c>
      <c r="AT985" s="50">
        <f t="shared" si="549"/>
        <v>0.80322300696676052</v>
      </c>
      <c r="AV985" s="49">
        <f t="shared" si="550"/>
        <v>0</v>
      </c>
      <c r="AW985" s="49">
        <f t="shared" si="551"/>
        <v>0</v>
      </c>
      <c r="AX985" s="49">
        <f t="shared" si="552"/>
        <v>0</v>
      </c>
      <c r="AY985" s="49">
        <f t="shared" si="553"/>
        <v>2263.9299266356416</v>
      </c>
      <c r="AZ985" s="49">
        <f t="shared" si="554"/>
        <v>0</v>
      </c>
      <c r="BA985" s="49">
        <f t="shared" si="555"/>
        <v>0</v>
      </c>
      <c r="BB985" s="49">
        <f t="shared" si="556"/>
        <v>0</v>
      </c>
      <c r="BC985" s="49">
        <f t="shared" si="557"/>
        <v>0</v>
      </c>
      <c r="BD985" s="49">
        <f t="shared" si="558"/>
        <v>0</v>
      </c>
      <c r="BE985" s="49">
        <f t="shared" si="559"/>
        <v>3151.2942525377575</v>
      </c>
      <c r="BF985" s="49">
        <f t="shared" si="560"/>
        <v>2726.1224228248157</v>
      </c>
      <c r="BG985" s="49">
        <f t="shared" si="561"/>
        <v>3751.9199221181902</v>
      </c>
      <c r="BH985" s="73">
        <f t="shared" si="562"/>
        <v>11893.266524116405</v>
      </c>
      <c r="BI985" s="49">
        <f>VLOOKUP(A985,'1_12'!B:Q,16,0)</f>
        <v>24159.24</v>
      </c>
      <c r="BJ985" s="74">
        <f t="shared" si="563"/>
        <v>-12265.973475883597</v>
      </c>
      <c r="BK985" s="50">
        <f t="shared" si="564"/>
        <v>5.907437414810931E-3</v>
      </c>
    </row>
    <row r="986" spans="1:63" x14ac:dyDescent="0.3">
      <c r="A986" s="79" t="s">
        <v>1760</v>
      </c>
      <c r="B986" s="79" t="s">
        <v>1761</v>
      </c>
      <c r="C986" s="79">
        <f>VLOOKUP(B986,Площадь!D:E,2,0)</f>
        <v>62.6</v>
      </c>
      <c r="D986" s="97"/>
      <c r="E986">
        <v>31</v>
      </c>
      <c r="F986">
        <v>28</v>
      </c>
      <c r="G986">
        <v>31</v>
      </c>
      <c r="H986">
        <v>30</v>
      </c>
      <c r="I986">
        <v>31</v>
      </c>
      <c r="J986">
        <v>30</v>
      </c>
      <c r="K986">
        <v>31</v>
      </c>
      <c r="L986">
        <v>31</v>
      </c>
      <c r="M986">
        <v>30</v>
      </c>
      <c r="N986">
        <v>31</v>
      </c>
      <c r="O986">
        <v>30</v>
      </c>
      <c r="P986">
        <v>31</v>
      </c>
      <c r="Q986">
        <f t="shared" ref="Q986:Q997" si="565">SUM(E986:P986)</f>
        <v>365</v>
      </c>
      <c r="R986" s="113">
        <f>VLOOKUP(B986,'Общие показания'!A:H,8,0)</f>
        <v>0.42365766945238414</v>
      </c>
      <c r="S986" s="117">
        <f>VLOOKUP(B986,'Общие показания'!A:P,16,0)</f>
        <v>0.22134233054761498</v>
      </c>
      <c r="T986" s="50">
        <f t="shared" si="535"/>
        <v>0</v>
      </c>
      <c r="U986" s="50">
        <f t="shared" si="536"/>
        <v>0</v>
      </c>
      <c r="V986" s="50">
        <f t="shared" si="537"/>
        <v>0</v>
      </c>
      <c r="W986" s="50">
        <f t="shared" si="538"/>
        <v>0.42365766945238414</v>
      </c>
      <c r="X986" s="50">
        <f t="shared" si="539"/>
        <v>0</v>
      </c>
      <c r="Y986" s="50"/>
      <c r="Z986" s="50"/>
      <c r="AA986" s="50"/>
      <c r="AB986" s="50"/>
      <c r="AC986" s="50"/>
      <c r="AD986" s="50">
        <f t="shared" si="540"/>
        <v>8.4945528166858214E-2</v>
      </c>
      <c r="AE986" s="50">
        <f t="shared" si="541"/>
        <v>5.9358966902199106E-2</v>
      </c>
      <c r="AF986" s="50">
        <f t="shared" si="542"/>
        <v>7.7037835478557651E-2</v>
      </c>
      <c r="AG986" s="50">
        <f t="shared" si="534"/>
        <v>0</v>
      </c>
      <c r="AI986" s="50">
        <f t="shared" si="543"/>
        <v>0</v>
      </c>
      <c r="AJ986" s="50">
        <f t="shared" si="544"/>
        <v>0</v>
      </c>
      <c r="AK986" s="50">
        <f t="shared" si="545"/>
        <v>0</v>
      </c>
      <c r="AL986" s="50">
        <f t="shared" si="546"/>
        <v>0.42106964525885365</v>
      </c>
      <c r="AR986" s="50">
        <f t="shared" si="547"/>
        <v>0.51928166748688387</v>
      </c>
      <c r="AS986" s="50">
        <f t="shared" si="548"/>
        <v>0.55839790948232726</v>
      </c>
      <c r="AT986" s="50">
        <f t="shared" si="549"/>
        <v>0.80450816377790735</v>
      </c>
      <c r="AV986" s="49">
        <f t="shared" si="550"/>
        <v>0</v>
      </c>
      <c r="AW986" s="49">
        <f t="shared" si="551"/>
        <v>0</v>
      </c>
      <c r="AX986" s="49">
        <f t="shared" si="552"/>
        <v>0</v>
      </c>
      <c r="AY986" s="49">
        <f t="shared" si="553"/>
        <v>2267.5522145182581</v>
      </c>
      <c r="AZ986" s="49">
        <f t="shared" si="554"/>
        <v>0</v>
      </c>
      <c r="BA986" s="49">
        <f t="shared" si="555"/>
        <v>0</v>
      </c>
      <c r="BB986" s="49">
        <f t="shared" si="556"/>
        <v>0</v>
      </c>
      <c r="BC986" s="49">
        <f t="shared" si="557"/>
        <v>0</v>
      </c>
      <c r="BD986" s="49">
        <f t="shared" si="558"/>
        <v>0</v>
      </c>
      <c r="BE986" s="49">
        <f t="shared" si="559"/>
        <v>1621.9633149250792</v>
      </c>
      <c r="BF986" s="49">
        <f t="shared" si="560"/>
        <v>1658.2818486915673</v>
      </c>
      <c r="BG986" s="49">
        <f t="shared" si="561"/>
        <v>2366.3868185640845</v>
      </c>
      <c r="BH986" s="73">
        <f t="shared" si="562"/>
        <v>7914.1841966989887</v>
      </c>
      <c r="BI986" s="49">
        <f>VLOOKUP(A986,'1_12'!B:Q,16,0)</f>
        <v>24197.850000000002</v>
      </c>
      <c r="BJ986" s="74">
        <f t="shared" si="563"/>
        <v>-16283.665803301014</v>
      </c>
      <c r="BK986" s="50">
        <f t="shared" si="564"/>
        <v>3.9247302795606641E-3</v>
      </c>
    </row>
    <row r="987" spans="1:63" x14ac:dyDescent="0.3">
      <c r="A987" s="79" t="s">
        <v>2558</v>
      </c>
      <c r="B987" s="79" t="s">
        <v>262</v>
      </c>
      <c r="C987" s="79">
        <f>VLOOKUP(B987,Площадь!D:E,2,0)</f>
        <v>33.1</v>
      </c>
      <c r="D987" s="97"/>
      <c r="E987">
        <v>31</v>
      </c>
      <c r="F987">
        <v>28</v>
      </c>
      <c r="G987">
        <v>31</v>
      </c>
      <c r="H987">
        <v>30</v>
      </c>
      <c r="I987">
        <v>31</v>
      </c>
      <c r="J987">
        <v>30</v>
      </c>
      <c r="K987">
        <v>31</v>
      </c>
      <c r="L987">
        <v>31</v>
      </c>
      <c r="M987">
        <v>30</v>
      </c>
      <c r="N987">
        <v>31</v>
      </c>
      <c r="O987">
        <v>30</v>
      </c>
      <c r="P987">
        <v>31</v>
      </c>
      <c r="Q987">
        <f t="shared" si="565"/>
        <v>365</v>
      </c>
      <c r="R987" s="113">
        <f>VLOOKUP(B987,'Общие показания'!A:H,8,0)</f>
        <v>0.22401068464654819</v>
      </c>
      <c r="S987" s="117">
        <f>VLOOKUP(B987,'Общие показания'!A:P,16,0)</f>
        <v>0.53398931535345184</v>
      </c>
      <c r="T987" s="50">
        <f t="shared" si="535"/>
        <v>0</v>
      </c>
      <c r="U987" s="50">
        <f t="shared" si="536"/>
        <v>0</v>
      </c>
      <c r="V987" s="50">
        <f t="shared" si="537"/>
        <v>0</v>
      </c>
      <c r="W987" s="50">
        <f t="shared" si="538"/>
        <v>0.22401068464654819</v>
      </c>
      <c r="X987" s="50">
        <f t="shared" si="539"/>
        <v>0</v>
      </c>
      <c r="Y987" s="50"/>
      <c r="Z987" s="50"/>
      <c r="AA987" s="50"/>
      <c r="AB987" s="50"/>
      <c r="AC987" s="50"/>
      <c r="AD987" s="50">
        <f t="shared" si="540"/>
        <v>0.2049314485662749</v>
      </c>
      <c r="AE987" s="50">
        <f t="shared" si="541"/>
        <v>0.14320376051780506</v>
      </c>
      <c r="AF987" s="50">
        <f t="shared" si="542"/>
        <v>0.18585410626937185</v>
      </c>
      <c r="AG987" s="50">
        <f t="shared" si="534"/>
        <v>0</v>
      </c>
      <c r="AI987" s="50">
        <f t="shared" si="543"/>
        <v>0</v>
      </c>
      <c r="AJ987" s="50">
        <f t="shared" si="544"/>
        <v>0</v>
      </c>
      <c r="AK987" s="50">
        <f t="shared" si="545"/>
        <v>0</v>
      </c>
      <c r="AL987" s="50">
        <f t="shared" si="546"/>
        <v>0.22264225651865907</v>
      </c>
      <c r="AR987" s="50">
        <f t="shared" si="547"/>
        <v>0.2745722554922661</v>
      </c>
      <c r="AS987" s="50">
        <f t="shared" si="548"/>
        <v>0.29525512466238069</v>
      </c>
      <c r="AT987" s="50">
        <f t="shared" si="549"/>
        <v>0.42538690448959643</v>
      </c>
      <c r="AV987" s="49">
        <f t="shared" si="550"/>
        <v>0</v>
      </c>
      <c r="AW987" s="49">
        <f t="shared" si="551"/>
        <v>0</v>
      </c>
      <c r="AX987" s="49">
        <f t="shared" si="552"/>
        <v>0</v>
      </c>
      <c r="AY987" s="49">
        <f t="shared" si="553"/>
        <v>1198.9772891462358</v>
      </c>
      <c r="AZ987" s="49">
        <f t="shared" si="554"/>
        <v>0</v>
      </c>
      <c r="BA987" s="49">
        <f t="shared" si="555"/>
        <v>0</v>
      </c>
      <c r="BB987" s="49">
        <f t="shared" si="556"/>
        <v>0</v>
      </c>
      <c r="BC987" s="49">
        <f t="shared" si="557"/>
        <v>0</v>
      </c>
      <c r="BD987" s="49">
        <f t="shared" si="558"/>
        <v>0</v>
      </c>
      <c r="BE987" s="49">
        <f t="shared" si="559"/>
        <v>1287.1605630265854</v>
      </c>
      <c r="BF987" s="49">
        <f t="shared" si="560"/>
        <v>1176.9814930222833</v>
      </c>
      <c r="BG987" s="49">
        <f t="shared" si="561"/>
        <v>1640.7909196409441</v>
      </c>
      <c r="BH987" s="73">
        <f t="shared" si="562"/>
        <v>5303.9102648360486</v>
      </c>
      <c r="BI987" s="49">
        <f>VLOOKUP(A987,'1_12'!B:Q,16,0)</f>
        <v>12794.759999999998</v>
      </c>
      <c r="BJ987" s="74">
        <f t="shared" si="563"/>
        <v>-7490.8497351639498</v>
      </c>
      <c r="BK987" s="50">
        <f t="shared" si="564"/>
        <v>4.9744625910445673E-3</v>
      </c>
    </row>
    <row r="988" spans="1:63" x14ac:dyDescent="0.3">
      <c r="A988" s="79" t="s">
        <v>2629</v>
      </c>
      <c r="B988" s="79" t="s">
        <v>2630</v>
      </c>
      <c r="C988" s="79">
        <f>VLOOKUP(B988,Площадь!D:E,2,0)</f>
        <v>40.700000000000003</v>
      </c>
      <c r="D988" s="97"/>
      <c r="E988">
        <v>31</v>
      </c>
      <c r="F988">
        <v>28</v>
      </c>
      <c r="G988">
        <v>31</v>
      </c>
      <c r="H988">
        <v>30</v>
      </c>
      <c r="I988">
        <v>31</v>
      </c>
      <c r="J988">
        <v>30</v>
      </c>
      <c r="K988">
        <v>31</v>
      </c>
      <c r="L988">
        <v>31</v>
      </c>
      <c r="M988">
        <v>30</v>
      </c>
      <c r="N988">
        <v>31</v>
      </c>
      <c r="O988">
        <v>30</v>
      </c>
      <c r="P988">
        <v>31</v>
      </c>
      <c r="Q988">
        <f t="shared" si="565"/>
        <v>365</v>
      </c>
      <c r="R988" s="113">
        <f>VLOOKUP(B988,'Общие показания'!A:H,8,0)</f>
        <v>0.54</v>
      </c>
      <c r="S988" s="117">
        <f>VLOOKUP(B988,'Общие показания'!A:P,16,0)</f>
        <v>1.5930000000000017</v>
      </c>
      <c r="T988" s="50">
        <f t="shared" si="535"/>
        <v>0</v>
      </c>
      <c r="U988" s="50">
        <f t="shared" si="536"/>
        <v>0</v>
      </c>
      <c r="V988" s="50">
        <f t="shared" si="537"/>
        <v>0</v>
      </c>
      <c r="W988" s="50">
        <f t="shared" si="538"/>
        <v>0.54</v>
      </c>
      <c r="X988" s="50">
        <f t="shared" si="539"/>
        <v>0</v>
      </c>
      <c r="Y988" s="50"/>
      <c r="Z988" s="50"/>
      <c r="AA988" s="50"/>
      <c r="AB988" s="50"/>
      <c r="AC988" s="50"/>
      <c r="AD988" s="50">
        <f t="shared" si="540"/>
        <v>0.61135267725346254</v>
      </c>
      <c r="AE988" s="50">
        <f t="shared" si="541"/>
        <v>0.42720628287078533</v>
      </c>
      <c r="AF988" s="50">
        <f t="shared" si="542"/>
        <v>0.55444103987575377</v>
      </c>
      <c r="AG988" s="50">
        <f t="shared" si="534"/>
        <v>0</v>
      </c>
      <c r="AI988" s="50">
        <f t="shared" si="543"/>
        <v>0</v>
      </c>
      <c r="AJ988" s="50">
        <f t="shared" si="544"/>
        <v>0</v>
      </c>
      <c r="AK988" s="50">
        <f t="shared" si="545"/>
        <v>0</v>
      </c>
      <c r="AL988" s="50">
        <f t="shared" si="546"/>
        <v>0.27376253293986175</v>
      </c>
      <c r="AR988" s="50">
        <f t="shared" si="547"/>
        <v>0.33761603620952357</v>
      </c>
      <c r="AS988" s="50">
        <f t="shared" si="548"/>
        <v>0.3630478421075195</v>
      </c>
      <c r="AT988" s="50">
        <f t="shared" si="549"/>
        <v>0.52305882213675448</v>
      </c>
      <c r="AV988" s="49">
        <f t="shared" si="550"/>
        <v>0</v>
      </c>
      <c r="AW988" s="49">
        <f t="shared" si="551"/>
        <v>0</v>
      </c>
      <c r="AX988" s="49">
        <f t="shared" si="552"/>
        <v>0</v>
      </c>
      <c r="AY988" s="49">
        <f t="shared" si="553"/>
        <v>2184.4315929224476</v>
      </c>
      <c r="AZ988" s="49">
        <f t="shared" si="554"/>
        <v>0</v>
      </c>
      <c r="BA988" s="49">
        <f t="shared" si="555"/>
        <v>0</v>
      </c>
      <c r="BB988" s="49">
        <f t="shared" si="556"/>
        <v>0</v>
      </c>
      <c r="BC988" s="49">
        <f t="shared" si="557"/>
        <v>0</v>
      </c>
      <c r="BD988" s="49">
        <f t="shared" si="558"/>
        <v>0</v>
      </c>
      <c r="BE988" s="49">
        <f t="shared" si="559"/>
        <v>2547.3736556715012</v>
      </c>
      <c r="BF988" s="49">
        <f t="shared" si="560"/>
        <v>2121.3265629267626</v>
      </c>
      <c r="BG988" s="49">
        <f t="shared" si="561"/>
        <v>2892.3975295918967</v>
      </c>
      <c r="BH988" s="73">
        <f t="shared" si="562"/>
        <v>9745.5293411126077</v>
      </c>
      <c r="BI988" s="49">
        <f>VLOOKUP(A988,'1_12'!B:Q,16,0)</f>
        <v>15732.539999999997</v>
      </c>
      <c r="BJ988" s="74">
        <f t="shared" si="563"/>
        <v>-5987.0106588873896</v>
      </c>
      <c r="BK988" s="50">
        <f t="shared" si="564"/>
        <v>7.4334259487994691E-3</v>
      </c>
    </row>
    <row r="989" spans="1:63" x14ac:dyDescent="0.3">
      <c r="A989" s="79" t="s">
        <v>1894</v>
      </c>
      <c r="B989" s="79" t="s">
        <v>1895</v>
      </c>
      <c r="C989" s="79">
        <f>VLOOKUP(B989,Площадь!D:E,2,0)</f>
        <v>79.400000000000006</v>
      </c>
      <c r="D989" s="97"/>
      <c r="E989">
        <v>31</v>
      </c>
      <c r="F989">
        <v>28</v>
      </c>
      <c r="G989">
        <v>31</v>
      </c>
      <c r="H989">
        <v>30</v>
      </c>
      <c r="I989">
        <v>31</v>
      </c>
      <c r="J989">
        <v>30</v>
      </c>
      <c r="K989">
        <v>31</v>
      </c>
      <c r="L989">
        <v>31</v>
      </c>
      <c r="M989">
        <v>30</v>
      </c>
      <c r="N989">
        <v>31</v>
      </c>
      <c r="O989">
        <v>30</v>
      </c>
      <c r="P989">
        <v>31</v>
      </c>
      <c r="Q989">
        <f t="shared" si="565"/>
        <v>365</v>
      </c>
      <c r="R989" s="113">
        <f>VLOOKUP(B989,'Общие показания'!A:H,8,0)</f>
        <v>0.53735493537570778</v>
      </c>
      <c r="S989" s="117">
        <f>VLOOKUP(B989,'Общие показания'!A:P,16,0)</f>
        <v>0.89964506462429128</v>
      </c>
      <c r="T989" s="50">
        <f t="shared" si="535"/>
        <v>0</v>
      </c>
      <c r="U989" s="50">
        <f t="shared" si="536"/>
        <v>0</v>
      </c>
      <c r="V989" s="50">
        <f t="shared" si="537"/>
        <v>0</v>
      </c>
      <c r="W989" s="50">
        <f t="shared" si="538"/>
        <v>0.53735493537570778</v>
      </c>
      <c r="X989" s="50">
        <f t="shared" si="539"/>
        <v>0</v>
      </c>
      <c r="Y989" s="50"/>
      <c r="Z989" s="50"/>
      <c r="AA989" s="50"/>
      <c r="AB989" s="50"/>
      <c r="AC989" s="50"/>
      <c r="AD989" s="50">
        <f t="shared" si="540"/>
        <v>0.34526077767477981</v>
      </c>
      <c r="AE989" s="50">
        <f t="shared" si="541"/>
        <v>0.24126429627193374</v>
      </c>
      <c r="AF989" s="50">
        <f t="shared" si="542"/>
        <v>0.31311999067757768</v>
      </c>
      <c r="AG989" s="50">
        <f t="shared" si="534"/>
        <v>0</v>
      </c>
      <c r="AI989" s="50">
        <f t="shared" si="543"/>
        <v>0</v>
      </c>
      <c r="AJ989" s="50">
        <f t="shared" si="544"/>
        <v>0</v>
      </c>
      <c r="AK989" s="50">
        <f t="shared" si="545"/>
        <v>0</v>
      </c>
      <c r="AL989" s="50">
        <f t="shared" si="546"/>
        <v>0.53407236155835436</v>
      </c>
      <c r="AR989" s="50">
        <f t="shared" si="547"/>
        <v>0.65864160380924253</v>
      </c>
      <c r="AS989" s="50">
        <f t="shared" si="548"/>
        <v>0.7082554954136866</v>
      </c>
      <c r="AT989" s="50">
        <f t="shared" si="549"/>
        <v>1.0204145080505727</v>
      </c>
      <c r="AV989" s="49">
        <f t="shared" si="550"/>
        <v>0</v>
      </c>
      <c r="AW989" s="49">
        <f t="shared" si="551"/>
        <v>0</v>
      </c>
      <c r="AX989" s="49">
        <f t="shared" si="552"/>
        <v>0</v>
      </c>
      <c r="AY989" s="49">
        <f t="shared" si="553"/>
        <v>2876.0965787979194</v>
      </c>
      <c r="AZ989" s="49">
        <f t="shared" si="554"/>
        <v>0</v>
      </c>
      <c r="BA989" s="49">
        <f t="shared" si="555"/>
        <v>0</v>
      </c>
      <c r="BB989" s="49">
        <f t="shared" si="556"/>
        <v>0</v>
      </c>
      <c r="BC989" s="49">
        <f t="shared" si="557"/>
        <v>0</v>
      </c>
      <c r="BD989" s="49">
        <f t="shared" si="558"/>
        <v>0</v>
      </c>
      <c r="BE989" s="49">
        <f t="shared" si="559"/>
        <v>2694.8353967604498</v>
      </c>
      <c r="BF989" s="49">
        <f t="shared" si="560"/>
        <v>2548.852948009212</v>
      </c>
      <c r="BG989" s="49">
        <f t="shared" si="561"/>
        <v>3579.686667005898</v>
      </c>
      <c r="BH989" s="73">
        <f t="shared" si="562"/>
        <v>11699.471590573479</v>
      </c>
      <c r="BI989" s="49">
        <f>VLOOKUP(A989,'1_12'!B:Q,16,0)</f>
        <v>30691.889999999996</v>
      </c>
      <c r="BJ989" s="74">
        <f t="shared" si="563"/>
        <v>-18992.418409426515</v>
      </c>
      <c r="BK989" s="50">
        <f t="shared" si="564"/>
        <v>4.5742904794624844E-3</v>
      </c>
    </row>
    <row r="990" spans="1:63" x14ac:dyDescent="0.3">
      <c r="A990" s="79" t="s">
        <v>1839</v>
      </c>
      <c r="B990" s="79" t="s">
        <v>1840</v>
      </c>
      <c r="C990" s="79">
        <f>VLOOKUP(B990,Площадь!D:E,2,0)</f>
        <v>62.5</v>
      </c>
      <c r="D990" s="97"/>
      <c r="E990">
        <v>31</v>
      </c>
      <c r="F990">
        <v>28</v>
      </c>
      <c r="G990">
        <v>31</v>
      </c>
      <c r="H990">
        <v>30</v>
      </c>
      <c r="I990">
        <v>31</v>
      </c>
      <c r="J990">
        <v>30</v>
      </c>
      <c r="K990">
        <v>31</v>
      </c>
      <c r="L990">
        <v>31</v>
      </c>
      <c r="M990">
        <v>30</v>
      </c>
      <c r="N990">
        <v>31</v>
      </c>
      <c r="O990">
        <v>30</v>
      </c>
      <c r="P990">
        <v>31</v>
      </c>
      <c r="Q990">
        <f t="shared" si="565"/>
        <v>365</v>
      </c>
      <c r="R990" s="113">
        <f>VLOOKUP(B990,'Общие показания'!A:H,8,0)</f>
        <v>0.42298090001236438</v>
      </c>
      <c r="S990" s="117">
        <f>VLOOKUP(B990,'Общие показания'!A:P,16,0)</f>
        <v>1.6470190999876362</v>
      </c>
      <c r="T990" s="50">
        <f t="shared" si="535"/>
        <v>0</v>
      </c>
      <c r="U990" s="50">
        <f t="shared" si="536"/>
        <v>0</v>
      </c>
      <c r="V990" s="50">
        <f t="shared" si="537"/>
        <v>0</v>
      </c>
      <c r="W990" s="50">
        <f t="shared" si="538"/>
        <v>0.42298090001236438</v>
      </c>
      <c r="X990" s="50">
        <f t="shared" si="539"/>
        <v>0</v>
      </c>
      <c r="Y990" s="50"/>
      <c r="Z990" s="50"/>
      <c r="AA990" s="50"/>
      <c r="AB990" s="50"/>
      <c r="AC990" s="50"/>
      <c r="AD990" s="50">
        <f t="shared" si="540"/>
        <v>0.63208382690836695</v>
      </c>
      <c r="AE990" s="50">
        <f t="shared" si="541"/>
        <v>0.44169297396290241</v>
      </c>
      <c r="AF990" s="50">
        <f t="shared" si="542"/>
        <v>0.5732422991163667</v>
      </c>
      <c r="AG990" s="50">
        <f t="shared" si="534"/>
        <v>0</v>
      </c>
      <c r="AI990" s="50">
        <f t="shared" si="543"/>
        <v>0</v>
      </c>
      <c r="AJ990" s="50">
        <f t="shared" si="544"/>
        <v>0</v>
      </c>
      <c r="AK990" s="50">
        <f t="shared" si="545"/>
        <v>0</v>
      </c>
      <c r="AL990" s="50">
        <f t="shared" si="546"/>
        <v>0.42039701004278524</v>
      </c>
      <c r="AR990" s="50">
        <f t="shared" si="547"/>
        <v>0.51845214405639362</v>
      </c>
      <c r="AS990" s="50">
        <f t="shared" si="548"/>
        <v>0.55750590004225964</v>
      </c>
      <c r="AT990" s="50">
        <f t="shared" si="549"/>
        <v>0.80322300696676052</v>
      </c>
      <c r="AV990" s="49">
        <f t="shared" si="550"/>
        <v>0</v>
      </c>
      <c r="AW990" s="49">
        <f t="shared" si="551"/>
        <v>0</v>
      </c>
      <c r="AX990" s="49">
        <f t="shared" si="552"/>
        <v>0</v>
      </c>
      <c r="AY990" s="49">
        <f t="shared" si="553"/>
        <v>2263.9299266356416</v>
      </c>
      <c r="AZ990" s="49">
        <f t="shared" si="554"/>
        <v>0</v>
      </c>
      <c r="BA990" s="49">
        <f t="shared" si="555"/>
        <v>0</v>
      </c>
      <c r="BB990" s="49">
        <f t="shared" si="556"/>
        <v>0</v>
      </c>
      <c r="BC990" s="49">
        <f t="shared" si="557"/>
        <v>0</v>
      </c>
      <c r="BD990" s="49">
        <f t="shared" si="558"/>
        <v>0</v>
      </c>
      <c r="BE990" s="49">
        <f t="shared" si="559"/>
        <v>3088.4527390189651</v>
      </c>
      <c r="BF990" s="49">
        <f t="shared" si="560"/>
        <v>2682.209489424497</v>
      </c>
      <c r="BG990" s="49">
        <f t="shared" si="561"/>
        <v>3694.9284090373039</v>
      </c>
      <c r="BH990" s="73">
        <f t="shared" si="562"/>
        <v>11729.520564116407</v>
      </c>
      <c r="BI990" s="49">
        <f>VLOOKUP(A990,'1_12'!B:Q,16,0)</f>
        <v>24159.24</v>
      </c>
      <c r="BJ990" s="74">
        <f t="shared" si="563"/>
        <v>-12429.719435883595</v>
      </c>
      <c r="BK990" s="50">
        <f t="shared" si="564"/>
        <v>5.8261040814775993E-3</v>
      </c>
    </row>
    <row r="991" spans="1:63" x14ac:dyDescent="0.3">
      <c r="A991" s="79" t="s">
        <v>1855</v>
      </c>
      <c r="B991" s="79" t="s">
        <v>1856</v>
      </c>
      <c r="C991" s="79">
        <f>VLOOKUP(B991,Площадь!D:E,2,0)</f>
        <v>62.6</v>
      </c>
      <c r="D991" s="97"/>
      <c r="E991">
        <v>31</v>
      </c>
      <c r="F991">
        <v>28</v>
      </c>
      <c r="G991">
        <v>31</v>
      </c>
      <c r="H991">
        <v>30</v>
      </c>
      <c r="I991">
        <v>31</v>
      </c>
      <c r="J991">
        <v>30</v>
      </c>
      <c r="K991">
        <v>31</v>
      </c>
      <c r="L991">
        <v>31</v>
      </c>
      <c r="M991">
        <v>30</v>
      </c>
      <c r="N991">
        <v>31</v>
      </c>
      <c r="O991">
        <v>30</v>
      </c>
      <c r="P991">
        <v>31</v>
      </c>
      <c r="Q991">
        <f t="shared" si="565"/>
        <v>365</v>
      </c>
      <c r="R991" s="113">
        <f>VLOOKUP(B991,'Общие показания'!A:H,8,0)</f>
        <v>0.42365766945238414</v>
      </c>
      <c r="S991" s="117">
        <f>VLOOKUP(B991,'Общие показания'!A:P,16,0)</f>
        <v>0.34934233054761599</v>
      </c>
      <c r="T991" s="50">
        <f t="shared" si="535"/>
        <v>0</v>
      </c>
      <c r="U991" s="50">
        <f t="shared" si="536"/>
        <v>0</v>
      </c>
      <c r="V991" s="50">
        <f t="shared" si="537"/>
        <v>0</v>
      </c>
      <c r="W991" s="50">
        <f t="shared" si="538"/>
        <v>0.42365766945238414</v>
      </c>
      <c r="X991" s="50">
        <f t="shared" si="539"/>
        <v>0</v>
      </c>
      <c r="Y991" s="50"/>
      <c r="Z991" s="50"/>
      <c r="AA991" s="50"/>
      <c r="AB991" s="50"/>
      <c r="AC991" s="50"/>
      <c r="AD991" s="50">
        <f t="shared" si="540"/>
        <v>0.13406865603154355</v>
      </c>
      <c r="AE991" s="50">
        <f t="shared" si="541"/>
        <v>9.3685648765011967E-2</v>
      </c>
      <c r="AF991" s="50">
        <f t="shared" si="542"/>
        <v>0.12158802575106048</v>
      </c>
      <c r="AG991" s="50">
        <f t="shared" si="534"/>
        <v>0</v>
      </c>
      <c r="AI991" s="50">
        <f t="shared" si="543"/>
        <v>0</v>
      </c>
      <c r="AJ991" s="50">
        <f t="shared" si="544"/>
        <v>0</v>
      </c>
      <c r="AK991" s="50">
        <f t="shared" si="545"/>
        <v>0</v>
      </c>
      <c r="AL991" s="50">
        <f t="shared" si="546"/>
        <v>0.42106964525885365</v>
      </c>
      <c r="AR991" s="50">
        <f t="shared" si="547"/>
        <v>0.51928166748688387</v>
      </c>
      <c r="AS991" s="50">
        <f t="shared" si="548"/>
        <v>0.55839790948232726</v>
      </c>
      <c r="AT991" s="50">
        <f t="shared" si="549"/>
        <v>0.80450816377790735</v>
      </c>
      <c r="AV991" s="49">
        <f t="shared" si="550"/>
        <v>0</v>
      </c>
      <c r="AW991" s="49">
        <f t="shared" si="551"/>
        <v>0</v>
      </c>
      <c r="AX991" s="49">
        <f t="shared" si="552"/>
        <v>0</v>
      </c>
      <c r="AY991" s="49">
        <f t="shared" si="553"/>
        <v>2267.5522145182581</v>
      </c>
      <c r="AZ991" s="49">
        <f t="shared" si="554"/>
        <v>0</v>
      </c>
      <c r="BA991" s="49">
        <f t="shared" si="555"/>
        <v>0</v>
      </c>
      <c r="BB991" s="49">
        <f t="shared" si="556"/>
        <v>0</v>
      </c>
      <c r="BC991" s="49">
        <f t="shared" si="557"/>
        <v>0</v>
      </c>
      <c r="BD991" s="49">
        <f t="shared" si="558"/>
        <v>0</v>
      </c>
      <c r="BE991" s="49">
        <f t="shared" si="559"/>
        <v>1753.8274744399262</v>
      </c>
      <c r="BF991" s="49">
        <f t="shared" si="560"/>
        <v>1750.4270204168276</v>
      </c>
      <c r="BG991" s="49">
        <f t="shared" si="561"/>
        <v>2485.9755673239802</v>
      </c>
      <c r="BH991" s="73">
        <f t="shared" si="562"/>
        <v>8257.7822766989921</v>
      </c>
      <c r="BI991" s="49">
        <f>VLOOKUP(A991,'1_12'!B:Q,16,0)</f>
        <v>24197.850000000002</v>
      </c>
      <c r="BJ991" s="74">
        <f t="shared" si="563"/>
        <v>-15940.06772330101</v>
      </c>
      <c r="BK991" s="50">
        <f t="shared" si="564"/>
        <v>4.0951243157693979E-3</v>
      </c>
    </row>
    <row r="992" spans="1:63" x14ac:dyDescent="0.3">
      <c r="A992" s="79" t="s">
        <v>2589</v>
      </c>
      <c r="B992" s="79" t="s">
        <v>2590</v>
      </c>
      <c r="C992" s="79">
        <f>VLOOKUP(B992,Площадь!D:E,2,0)</f>
        <v>40.700000000000003</v>
      </c>
      <c r="D992" s="97"/>
      <c r="E992">
        <v>31</v>
      </c>
      <c r="F992">
        <v>28</v>
      </c>
      <c r="G992">
        <v>31</v>
      </c>
      <c r="H992">
        <v>30</v>
      </c>
      <c r="I992">
        <v>31</v>
      </c>
      <c r="J992">
        <v>30</v>
      </c>
      <c r="K992">
        <v>31</v>
      </c>
      <c r="L992">
        <v>31</v>
      </c>
      <c r="M992">
        <v>30</v>
      </c>
      <c r="N992">
        <v>31</v>
      </c>
      <c r="O992">
        <v>30</v>
      </c>
      <c r="P992">
        <v>31</v>
      </c>
      <c r="Q992">
        <f t="shared" si="565"/>
        <v>365</v>
      </c>
      <c r="R992" s="113">
        <f>VLOOKUP(B992,'Общие показания'!A:H,8,0)</f>
        <v>0</v>
      </c>
      <c r="S992" s="117">
        <f>VLOOKUP(B992,'Общие показания'!A:P,16,0)</f>
        <v>1.444</v>
      </c>
      <c r="T992" s="50">
        <f t="shared" si="535"/>
        <v>0</v>
      </c>
      <c r="U992" s="50">
        <f t="shared" si="536"/>
        <v>0</v>
      </c>
      <c r="V992" s="50">
        <f t="shared" si="537"/>
        <v>0</v>
      </c>
      <c r="W992" s="50">
        <f t="shared" si="538"/>
        <v>0</v>
      </c>
      <c r="X992" s="50">
        <f t="shared" si="539"/>
        <v>0</v>
      </c>
      <c r="Y992" s="50"/>
      <c r="Z992" s="50"/>
      <c r="AA992" s="50"/>
      <c r="AB992" s="50"/>
      <c r="AC992" s="50"/>
      <c r="AD992" s="50">
        <f t="shared" si="540"/>
        <v>0.55417028622347708</v>
      </c>
      <c r="AE992" s="50">
        <f t="shared" si="541"/>
        <v>0.38724787976485453</v>
      </c>
      <c r="AF992" s="50">
        <f t="shared" si="542"/>
        <v>0.50258183401166834</v>
      </c>
      <c r="AG992" s="50">
        <f t="shared" si="534"/>
        <v>0</v>
      </c>
      <c r="AI992" s="50">
        <f t="shared" si="543"/>
        <v>0</v>
      </c>
      <c r="AJ992" s="50">
        <f t="shared" si="544"/>
        <v>0</v>
      </c>
      <c r="AK992" s="50">
        <f t="shared" si="545"/>
        <v>0</v>
      </c>
      <c r="AL992" s="50">
        <f t="shared" si="546"/>
        <v>0.27376253293986175</v>
      </c>
      <c r="AR992" s="50">
        <f t="shared" si="547"/>
        <v>0.33761603620952357</v>
      </c>
      <c r="AS992" s="50">
        <f t="shared" si="548"/>
        <v>0.3630478421075195</v>
      </c>
      <c r="AT992" s="50">
        <f t="shared" si="549"/>
        <v>0.52305882213675448</v>
      </c>
      <c r="AV992" s="49">
        <f t="shared" si="550"/>
        <v>0</v>
      </c>
      <c r="AW992" s="49">
        <f t="shared" si="551"/>
        <v>0</v>
      </c>
      <c r="AX992" s="49">
        <f t="shared" si="552"/>
        <v>0</v>
      </c>
      <c r="AY992" s="49">
        <f t="shared" si="553"/>
        <v>734.87719292244731</v>
      </c>
      <c r="AZ992" s="49">
        <f t="shared" si="554"/>
        <v>0</v>
      </c>
      <c r="BA992" s="49">
        <f t="shared" si="555"/>
        <v>0</v>
      </c>
      <c r="BB992" s="49">
        <f t="shared" si="556"/>
        <v>0</v>
      </c>
      <c r="BC992" s="49">
        <f t="shared" si="557"/>
        <v>0</v>
      </c>
      <c r="BD992" s="49">
        <f t="shared" si="558"/>
        <v>0</v>
      </c>
      <c r="BE992" s="49">
        <f t="shared" si="559"/>
        <v>2393.87553248625</v>
      </c>
      <c r="BF992" s="49">
        <f t="shared" si="560"/>
        <v>2014.063823965326</v>
      </c>
      <c r="BG992" s="49">
        <f t="shared" si="561"/>
        <v>2753.1887517385803</v>
      </c>
      <c r="BH992" s="73">
        <f t="shared" si="562"/>
        <v>7896.0053011126038</v>
      </c>
      <c r="BI992" s="49">
        <f>VLOOKUP(A992,'1_12'!B:Q,16,0)</f>
        <v>15732.539999999997</v>
      </c>
      <c r="BJ992" s="74">
        <f t="shared" si="563"/>
        <v>-7836.5346988873935</v>
      </c>
      <c r="BK992" s="50">
        <f t="shared" si="564"/>
        <v>6.022697038070555E-3</v>
      </c>
    </row>
    <row r="993" spans="1:63" x14ac:dyDescent="0.3">
      <c r="A993" s="79" t="s">
        <v>2063</v>
      </c>
      <c r="B993" s="79" t="s">
        <v>2064</v>
      </c>
      <c r="C993" s="79">
        <f>VLOOKUP(B993,Площадь!D:E,2,0)</f>
        <v>79.400000000000006</v>
      </c>
      <c r="D993" s="97"/>
      <c r="E993">
        <v>31</v>
      </c>
      <c r="F993">
        <v>28</v>
      </c>
      <c r="G993">
        <v>31</v>
      </c>
      <c r="H993">
        <v>30</v>
      </c>
      <c r="I993">
        <v>31</v>
      </c>
      <c r="J993">
        <v>30</v>
      </c>
      <c r="K993">
        <v>31</v>
      </c>
      <c r="L993">
        <v>31</v>
      </c>
      <c r="M993">
        <v>30</v>
      </c>
      <c r="N993">
        <v>31</v>
      </c>
      <c r="O993">
        <v>30</v>
      </c>
      <c r="P993">
        <v>31</v>
      </c>
      <c r="Q993">
        <f t="shared" si="565"/>
        <v>365</v>
      </c>
      <c r="R993" s="113">
        <f>VLOOKUP(B993,'Общие показания'!A:H,8,0)</f>
        <v>0.373</v>
      </c>
      <c r="S993" s="117">
        <f>VLOOKUP(B993,'Общие показания'!A:P,16,0)</f>
        <v>1.3840000000000003</v>
      </c>
      <c r="T993" s="50">
        <f t="shared" si="535"/>
        <v>0</v>
      </c>
      <c r="U993" s="50">
        <f t="shared" si="536"/>
        <v>0</v>
      </c>
      <c r="V993" s="50">
        <f t="shared" si="537"/>
        <v>0</v>
      </c>
      <c r="W993" s="50">
        <f t="shared" si="538"/>
        <v>0.373</v>
      </c>
      <c r="X993" s="50">
        <f t="shared" si="539"/>
        <v>0</v>
      </c>
      <c r="Y993" s="50"/>
      <c r="Z993" s="50"/>
      <c r="AA993" s="50"/>
      <c r="AB993" s="50"/>
      <c r="AC993" s="50"/>
      <c r="AD993" s="50">
        <f t="shared" si="540"/>
        <v>0.53114382003690608</v>
      </c>
      <c r="AE993" s="50">
        <f t="shared" si="541"/>
        <v>0.37115724764166125</v>
      </c>
      <c r="AF993" s="50">
        <f t="shared" si="542"/>
        <v>0.4816989323214329</v>
      </c>
      <c r="AG993" s="50">
        <f t="shared" si="534"/>
        <v>0</v>
      </c>
      <c r="AI993" s="50">
        <f t="shared" si="543"/>
        <v>0</v>
      </c>
      <c r="AJ993" s="50">
        <f t="shared" si="544"/>
        <v>0</v>
      </c>
      <c r="AK993" s="50">
        <f t="shared" si="545"/>
        <v>0</v>
      </c>
      <c r="AL993" s="50">
        <f t="shared" si="546"/>
        <v>0.53407236155835436</v>
      </c>
      <c r="AR993" s="50">
        <f t="shared" si="547"/>
        <v>0.65864160380924253</v>
      </c>
      <c r="AS993" s="50">
        <f t="shared" si="548"/>
        <v>0.7082554954136866</v>
      </c>
      <c r="AT993" s="50">
        <f t="shared" si="549"/>
        <v>1.0204145080505727</v>
      </c>
      <c r="AV993" s="49">
        <f t="shared" si="550"/>
        <v>0</v>
      </c>
      <c r="AW993" s="49">
        <f t="shared" si="551"/>
        <v>0</v>
      </c>
      <c r="AX993" s="49">
        <f t="shared" si="552"/>
        <v>0</v>
      </c>
      <c r="AY993" s="49">
        <f t="shared" si="553"/>
        <v>2434.9087644727842</v>
      </c>
      <c r="AZ993" s="49">
        <f t="shared" si="554"/>
        <v>0</v>
      </c>
      <c r="BA993" s="49">
        <f t="shared" si="555"/>
        <v>0</v>
      </c>
      <c r="BB993" s="49">
        <f t="shared" si="556"/>
        <v>0</v>
      </c>
      <c r="BC993" s="49">
        <f t="shared" si="557"/>
        <v>0</v>
      </c>
      <c r="BD993" s="49">
        <f t="shared" si="558"/>
        <v>0</v>
      </c>
      <c r="BE993" s="49">
        <f t="shared" si="559"/>
        <v>3193.8124003556472</v>
      </c>
      <c r="BF993" s="49">
        <f t="shared" si="560"/>
        <v>2897.5323909480539</v>
      </c>
      <c r="BG993" s="49">
        <f t="shared" si="561"/>
        <v>4032.2132347969969</v>
      </c>
      <c r="BH993" s="73">
        <f t="shared" si="562"/>
        <v>12558.466790573482</v>
      </c>
      <c r="BI993" s="49">
        <f>VLOOKUP(A993,'1_12'!B:Q,16,0)</f>
        <v>30691.889999999996</v>
      </c>
      <c r="BJ993" s="74">
        <f t="shared" si="563"/>
        <v>-18133.423209426513</v>
      </c>
      <c r="BK993" s="50">
        <f t="shared" si="564"/>
        <v>4.910142704483476E-3</v>
      </c>
    </row>
    <row r="994" spans="1:63" x14ac:dyDescent="0.3">
      <c r="A994" s="79" t="s">
        <v>1095</v>
      </c>
      <c r="B994" s="79" t="s">
        <v>1096</v>
      </c>
      <c r="C994" s="79">
        <f>VLOOKUP(B994,Площадь!D:E,2,0)</f>
        <v>62.5</v>
      </c>
      <c r="D994" s="97"/>
      <c r="E994">
        <v>31</v>
      </c>
      <c r="F994">
        <v>28</v>
      </c>
      <c r="G994">
        <v>31</v>
      </c>
      <c r="H994">
        <v>30</v>
      </c>
      <c r="I994">
        <v>31</v>
      </c>
      <c r="J994">
        <v>30</v>
      </c>
      <c r="K994">
        <v>31</v>
      </c>
      <c r="L994">
        <v>31</v>
      </c>
      <c r="M994">
        <v>30</v>
      </c>
      <c r="N994">
        <v>31</v>
      </c>
      <c r="O994">
        <v>30</v>
      </c>
      <c r="P994">
        <v>31</v>
      </c>
      <c r="Q994">
        <f t="shared" si="565"/>
        <v>365</v>
      </c>
      <c r="R994" s="113">
        <f>VLOOKUP(B994,'Общие показания'!A:H,8,0)</f>
        <v>0.42298090001236438</v>
      </c>
      <c r="S994" s="117">
        <f>VLOOKUP(B994,'Общие показания'!A:P,16,0)</f>
        <v>2.1110190999876366</v>
      </c>
      <c r="T994" s="50">
        <f t="shared" si="535"/>
        <v>0</v>
      </c>
      <c r="U994" s="50">
        <f t="shared" si="536"/>
        <v>0</v>
      </c>
      <c r="V994" s="50">
        <f t="shared" si="537"/>
        <v>0</v>
      </c>
      <c r="W994" s="50">
        <f t="shared" si="538"/>
        <v>0.42298090001236438</v>
      </c>
      <c r="X994" s="50">
        <f t="shared" si="539"/>
        <v>0</v>
      </c>
      <c r="Y994" s="50"/>
      <c r="Z994" s="50"/>
      <c r="AA994" s="50"/>
      <c r="AB994" s="50"/>
      <c r="AC994" s="50"/>
      <c r="AD994" s="50">
        <f t="shared" si="540"/>
        <v>0.81015516541785004</v>
      </c>
      <c r="AE994" s="50">
        <f t="shared" si="541"/>
        <v>0.56612719571559822</v>
      </c>
      <c r="AF994" s="50">
        <f t="shared" si="542"/>
        <v>0.73473673885418822</v>
      </c>
      <c r="AG994" s="50">
        <f t="shared" si="534"/>
        <v>0</v>
      </c>
      <c r="AI994" s="50">
        <f t="shared" si="543"/>
        <v>0</v>
      </c>
      <c r="AJ994" s="50">
        <f t="shared" si="544"/>
        <v>0</v>
      </c>
      <c r="AK994" s="50">
        <f t="shared" si="545"/>
        <v>0</v>
      </c>
      <c r="AL994" s="50">
        <f t="shared" si="546"/>
        <v>0.42039701004278524</v>
      </c>
      <c r="AR994" s="50">
        <f t="shared" si="547"/>
        <v>0.51845214405639362</v>
      </c>
      <c r="AS994" s="50">
        <f t="shared" si="548"/>
        <v>0.55750590004225964</v>
      </c>
      <c r="AT994" s="50">
        <f t="shared" si="549"/>
        <v>0.80322300696676052</v>
      </c>
      <c r="AV994" s="49">
        <f t="shared" si="550"/>
        <v>0</v>
      </c>
      <c r="AW994" s="49">
        <f t="shared" si="551"/>
        <v>0</v>
      </c>
      <c r="AX994" s="49">
        <f t="shared" si="552"/>
        <v>0</v>
      </c>
      <c r="AY994" s="49">
        <f t="shared" si="553"/>
        <v>2263.9299266356416</v>
      </c>
      <c r="AZ994" s="49">
        <f t="shared" si="554"/>
        <v>0</v>
      </c>
      <c r="BA994" s="49">
        <f t="shared" si="555"/>
        <v>0</v>
      </c>
      <c r="BB994" s="49">
        <f t="shared" si="556"/>
        <v>0</v>
      </c>
      <c r="BC994" s="49">
        <f t="shared" si="557"/>
        <v>0</v>
      </c>
      <c r="BD994" s="49">
        <f t="shared" si="558"/>
        <v>0</v>
      </c>
      <c r="BE994" s="49">
        <f t="shared" si="559"/>
        <v>3566.460317260281</v>
      </c>
      <c r="BF994" s="49">
        <f t="shared" si="560"/>
        <v>3016.2357369285637</v>
      </c>
      <c r="BG994" s="49">
        <f t="shared" si="561"/>
        <v>4128.4376232919221</v>
      </c>
      <c r="BH994" s="73">
        <f t="shared" si="562"/>
        <v>12975.063604116409</v>
      </c>
      <c r="BI994" s="49">
        <f>VLOOKUP(A994,'1_12'!B:Q,16,0)</f>
        <v>24159.24</v>
      </c>
      <c r="BJ994" s="74">
        <f t="shared" si="563"/>
        <v>-11184.176395883593</v>
      </c>
      <c r="BK994" s="50">
        <f t="shared" si="564"/>
        <v>6.4447707481442677E-3</v>
      </c>
    </row>
    <row r="995" spans="1:63" x14ac:dyDescent="0.3">
      <c r="A995" s="79" t="s">
        <v>2595</v>
      </c>
      <c r="B995" s="79" t="s">
        <v>2596</v>
      </c>
      <c r="C995" s="79">
        <f>VLOOKUP(B995,Площадь!D:E,2,0)</f>
        <v>62.6</v>
      </c>
      <c r="D995" s="97"/>
      <c r="E995">
        <v>31</v>
      </c>
      <c r="F995">
        <v>28</v>
      </c>
      <c r="G995">
        <v>31</v>
      </c>
      <c r="H995">
        <v>30</v>
      </c>
      <c r="I995">
        <v>28</v>
      </c>
      <c r="Q995">
        <f t="shared" si="565"/>
        <v>148</v>
      </c>
      <c r="R995" s="113">
        <f>VLOOKUP(B995,'Общие показания'!A:H,8,0)</f>
        <v>0.42365766945238414</v>
      </c>
      <c r="S995" s="117"/>
      <c r="T995" s="50">
        <f t="shared" si="535"/>
        <v>0</v>
      </c>
      <c r="U995" s="50">
        <f t="shared" si="536"/>
        <v>0</v>
      </c>
      <c r="V995" s="50">
        <f t="shared" si="537"/>
        <v>0</v>
      </c>
      <c r="W995" s="50">
        <f>R995*W$1/30*H995</f>
        <v>0.42365766945238414</v>
      </c>
      <c r="X995" s="50">
        <f t="shared" si="539"/>
        <v>0</v>
      </c>
      <c r="Y995" s="50"/>
      <c r="Z995" s="50"/>
      <c r="AA995" s="50"/>
      <c r="AB995" s="50"/>
      <c r="AC995" s="50"/>
      <c r="AD995" s="50">
        <f t="shared" si="540"/>
        <v>0</v>
      </c>
      <c r="AE995" s="50">
        <f t="shared" si="541"/>
        <v>0</v>
      </c>
      <c r="AF995" s="50">
        <f t="shared" si="542"/>
        <v>0</v>
      </c>
      <c r="AG995" s="50">
        <f t="shared" si="534"/>
        <v>0</v>
      </c>
      <c r="AI995" s="50">
        <f t="shared" si="543"/>
        <v>0</v>
      </c>
      <c r="AJ995" s="50">
        <f t="shared" si="544"/>
        <v>0</v>
      </c>
      <c r="AK995" s="50">
        <f t="shared" si="545"/>
        <v>0</v>
      </c>
      <c r="AL995" s="50">
        <f t="shared" si="546"/>
        <v>0.42106964525885365</v>
      </c>
      <c r="AR995" s="50">
        <f t="shared" si="547"/>
        <v>0</v>
      </c>
      <c r="AS995" s="50">
        <f t="shared" si="548"/>
        <v>0</v>
      </c>
      <c r="AT995" s="50">
        <f t="shared" si="549"/>
        <v>0</v>
      </c>
      <c r="AV995" s="49">
        <f t="shared" si="550"/>
        <v>0</v>
      </c>
      <c r="AW995" s="49">
        <f t="shared" si="551"/>
        <v>0</v>
      </c>
      <c r="AX995" s="49">
        <f t="shared" si="552"/>
        <v>0</v>
      </c>
      <c r="AY995" s="49">
        <f t="shared" si="553"/>
        <v>2267.5522145182581</v>
      </c>
      <c r="AZ995" s="49">
        <f t="shared" si="554"/>
        <v>0</v>
      </c>
      <c r="BA995" s="49">
        <f t="shared" si="555"/>
        <v>0</v>
      </c>
      <c r="BB995" s="49">
        <f t="shared" si="556"/>
        <v>0</v>
      </c>
      <c r="BC995" s="49">
        <f t="shared" si="557"/>
        <v>0</v>
      </c>
      <c r="BD995" s="49">
        <f t="shared" si="558"/>
        <v>0</v>
      </c>
      <c r="BE995" s="49">
        <f t="shared" si="559"/>
        <v>0</v>
      </c>
      <c r="BF995" s="49">
        <f t="shared" si="560"/>
        <v>0</v>
      </c>
      <c r="BG995" s="49">
        <f t="shared" si="561"/>
        <v>0</v>
      </c>
      <c r="BH995" s="73">
        <f t="shared" si="562"/>
        <v>2267.5522145182581</v>
      </c>
      <c r="BI995" s="49">
        <f>VLOOKUP(A995,'1_12'!B:Q,16,0)</f>
        <v>5277.5300000000007</v>
      </c>
      <c r="BJ995" s="74">
        <f t="shared" si="563"/>
        <v>-3009.9777854817426</v>
      </c>
      <c r="BK995" s="50">
        <f t="shared" si="564"/>
        <v>1.1245038800735327E-3</v>
      </c>
    </row>
    <row r="996" spans="1:63" x14ac:dyDescent="0.3">
      <c r="A996" s="79" t="s">
        <v>2731</v>
      </c>
      <c r="B996" s="79" t="s">
        <v>2596</v>
      </c>
      <c r="C996" s="79">
        <f>VLOOKUP(B996,Площадь!D:E,2,0)</f>
        <v>62.6</v>
      </c>
      <c r="D996" s="97">
        <f>VLOOKUP(A996,'[1]3+паркинг2023'!$A:$E,5,0)</f>
        <v>45075</v>
      </c>
      <c r="I996">
        <f>31-I995</f>
        <v>3</v>
      </c>
      <c r="J996">
        <v>30</v>
      </c>
      <c r="K996">
        <v>31</v>
      </c>
      <c r="L996">
        <v>31</v>
      </c>
      <c r="M996">
        <v>24</v>
      </c>
      <c r="Q996">
        <f t="shared" si="565"/>
        <v>119</v>
      </c>
      <c r="R996" s="113"/>
      <c r="S996" s="117"/>
      <c r="T996" s="50">
        <f t="shared" si="535"/>
        <v>0</v>
      </c>
      <c r="U996" s="50">
        <f t="shared" si="536"/>
        <v>0</v>
      </c>
      <c r="V996" s="50">
        <f t="shared" si="537"/>
        <v>0</v>
      </c>
      <c r="W996" s="50">
        <f>R995*W$1/30*H996</f>
        <v>0</v>
      </c>
      <c r="X996" s="50">
        <f t="shared" si="539"/>
        <v>0</v>
      </c>
      <c r="Y996" s="50"/>
      <c r="Z996" s="50"/>
      <c r="AA996" s="50"/>
      <c r="AB996" s="50"/>
      <c r="AC996" s="50"/>
      <c r="AD996" s="50">
        <f t="shared" si="540"/>
        <v>0</v>
      </c>
      <c r="AE996" s="50">
        <f t="shared" si="541"/>
        <v>0</v>
      </c>
      <c r="AF996" s="50">
        <f t="shared" si="542"/>
        <v>0</v>
      </c>
      <c r="AG996" s="50">
        <f t="shared" si="534"/>
        <v>0</v>
      </c>
      <c r="AI996" s="50">
        <f t="shared" si="543"/>
        <v>0</v>
      </c>
      <c r="AJ996" s="50">
        <f t="shared" si="544"/>
        <v>0</v>
      </c>
      <c r="AK996" s="50">
        <f t="shared" si="545"/>
        <v>0</v>
      </c>
      <c r="AL996" s="50">
        <f t="shared" si="546"/>
        <v>0</v>
      </c>
      <c r="AR996" s="50">
        <f t="shared" si="547"/>
        <v>0</v>
      </c>
      <c r="AS996" s="50">
        <f t="shared" si="548"/>
        <v>0</v>
      </c>
      <c r="AT996" s="50">
        <f t="shared" si="549"/>
        <v>0</v>
      </c>
      <c r="AV996" s="49">
        <f t="shared" si="550"/>
        <v>0</v>
      </c>
      <c r="AW996" s="49">
        <f t="shared" si="551"/>
        <v>0</v>
      </c>
      <c r="AX996" s="49">
        <f t="shared" si="552"/>
        <v>0</v>
      </c>
      <c r="AY996" s="49">
        <f t="shared" si="553"/>
        <v>0</v>
      </c>
      <c r="AZ996" s="49">
        <f t="shared" si="554"/>
        <v>0</v>
      </c>
      <c r="BA996" s="49">
        <f t="shared" si="555"/>
        <v>0</v>
      </c>
      <c r="BB996" s="49">
        <f t="shared" si="556"/>
        <v>0</v>
      </c>
      <c r="BC996" s="49">
        <f t="shared" si="557"/>
        <v>0</v>
      </c>
      <c r="BD996" s="49">
        <f t="shared" si="558"/>
        <v>0</v>
      </c>
      <c r="BE996" s="49">
        <f t="shared" si="559"/>
        <v>0</v>
      </c>
      <c r="BF996" s="49">
        <f t="shared" si="560"/>
        <v>0</v>
      </c>
      <c r="BG996" s="49">
        <f t="shared" si="561"/>
        <v>0</v>
      </c>
      <c r="BH996" s="73">
        <f t="shared" si="562"/>
        <v>0</v>
      </c>
      <c r="BI996" s="49">
        <f>VLOOKUP(A996,'1_12'!B:Q,16,0)</f>
        <v>10477.07</v>
      </c>
      <c r="BJ996" s="74">
        <f t="shared" si="563"/>
        <v>-10477.07</v>
      </c>
      <c r="BK996" s="50">
        <f t="shared" si="564"/>
        <v>0</v>
      </c>
    </row>
    <row r="997" spans="1:63" x14ac:dyDescent="0.3">
      <c r="A997" s="79" t="s">
        <v>2779</v>
      </c>
      <c r="B997" s="79" t="s">
        <v>2596</v>
      </c>
      <c r="C997" s="79">
        <f>VLOOKUP(B997,Площадь!D:E,2,0)</f>
        <v>62.6</v>
      </c>
      <c r="D997" s="97">
        <f>VLOOKUP(A997,'[1]3+паркинг2023'!$A:$E,5,0)</f>
        <v>45194</v>
      </c>
      <c r="M997">
        <f>30-M996</f>
        <v>6</v>
      </c>
      <c r="N997">
        <v>31</v>
      </c>
      <c r="O997">
        <v>30</v>
      </c>
      <c r="P997">
        <v>31</v>
      </c>
      <c r="Q997">
        <f t="shared" si="565"/>
        <v>98</v>
      </c>
      <c r="R997" s="113"/>
      <c r="S997" s="117">
        <f>VLOOKUP(B997,'Общие показания'!A:P,16,0)</f>
        <v>1.8823423305476155</v>
      </c>
      <c r="T997" s="50">
        <f t="shared" si="535"/>
        <v>0</v>
      </c>
      <c r="U997" s="50">
        <f t="shared" si="536"/>
        <v>0</v>
      </c>
      <c r="V997" s="50">
        <f t="shared" si="537"/>
        <v>0</v>
      </c>
      <c r="W997" s="50">
        <f>R995*W$1/30*H997</f>
        <v>0</v>
      </c>
      <c r="X997" s="50">
        <f t="shared" si="539"/>
        <v>0</v>
      </c>
      <c r="Y997" s="50"/>
      <c r="Z997" s="50"/>
      <c r="AA997" s="50"/>
      <c r="AB997" s="50"/>
      <c r="AC997" s="50"/>
      <c r="AD997" s="50">
        <f t="shared" si="540"/>
        <v>0.72239486709843415</v>
      </c>
      <c r="AE997" s="50">
        <f t="shared" si="541"/>
        <v>0.50480129951260322</v>
      </c>
      <c r="AF997" s="50">
        <f t="shared" si="542"/>
        <v>0.65514616393657799</v>
      </c>
      <c r="AG997" s="50">
        <f t="shared" si="534"/>
        <v>0</v>
      </c>
      <c r="AI997" s="50">
        <f t="shared" si="543"/>
        <v>0</v>
      </c>
      <c r="AJ997" s="50">
        <f t="shared" si="544"/>
        <v>0</v>
      </c>
      <c r="AK997" s="50">
        <f t="shared" si="545"/>
        <v>0</v>
      </c>
      <c r="AL997" s="50">
        <f t="shared" si="546"/>
        <v>0</v>
      </c>
      <c r="AR997" s="50">
        <f t="shared" si="547"/>
        <v>0.51928166748688387</v>
      </c>
      <c r="AS997" s="50">
        <f t="shared" si="548"/>
        <v>0.55839790948232726</v>
      </c>
      <c r="AT997" s="50">
        <f t="shared" si="549"/>
        <v>0.80450816377790735</v>
      </c>
      <c r="AV997" s="49">
        <f t="shared" si="550"/>
        <v>0</v>
      </c>
      <c r="AW997" s="49">
        <f t="shared" si="551"/>
        <v>0</v>
      </c>
      <c r="AX997" s="49">
        <f t="shared" si="552"/>
        <v>0</v>
      </c>
      <c r="AY997" s="49">
        <f t="shared" si="553"/>
        <v>0</v>
      </c>
      <c r="AZ997" s="49">
        <f t="shared" si="554"/>
        <v>0</v>
      </c>
      <c r="BA997" s="49">
        <f t="shared" si="555"/>
        <v>0</v>
      </c>
      <c r="BB997" s="49">
        <f t="shared" si="556"/>
        <v>0</v>
      </c>
      <c r="BC997" s="49">
        <f t="shared" si="557"/>
        <v>0</v>
      </c>
      <c r="BD997" s="49">
        <f t="shared" si="558"/>
        <v>0</v>
      </c>
      <c r="BE997" s="49">
        <f t="shared" si="559"/>
        <v>3333.1068223794446</v>
      </c>
      <c r="BF997" s="49">
        <f t="shared" si="560"/>
        <v>2854.0094286576318</v>
      </c>
      <c r="BG997" s="49">
        <f t="shared" si="561"/>
        <v>3918.2376911436559</v>
      </c>
      <c r="BH997" s="73">
        <f t="shared" si="562"/>
        <v>10105.353942180733</v>
      </c>
      <c r="BI997" s="49">
        <f>VLOOKUP(A997,'1_12'!B:Q,16,0)</f>
        <v>8603.68</v>
      </c>
      <c r="BJ997" s="74">
        <f t="shared" si="563"/>
        <v>1501.6739421807324</v>
      </c>
      <c r="BK997" s="50">
        <f t="shared" si="564"/>
        <v>5.0113552599770151E-3</v>
      </c>
    </row>
    <row r="998" spans="1:63" x14ac:dyDescent="0.3">
      <c r="A998" s="79" t="s">
        <v>951</v>
      </c>
      <c r="B998" s="79" t="s">
        <v>952</v>
      </c>
      <c r="C998" s="79">
        <f>VLOOKUP(B998,Площадь!D:E,2,0)</f>
        <v>40.700000000000003</v>
      </c>
      <c r="D998" s="97"/>
      <c r="E998">
        <v>31</v>
      </c>
      <c r="F998">
        <v>28</v>
      </c>
      <c r="G998">
        <v>31</v>
      </c>
      <c r="H998">
        <v>30</v>
      </c>
      <c r="I998">
        <v>31</v>
      </c>
      <c r="J998">
        <v>30</v>
      </c>
      <c r="K998">
        <v>31</v>
      </c>
      <c r="L998">
        <v>31</v>
      </c>
      <c r="M998">
        <v>30</v>
      </c>
      <c r="N998">
        <v>31</v>
      </c>
      <c r="O998">
        <v>30</v>
      </c>
      <c r="P998">
        <v>31</v>
      </c>
      <c r="Q998">
        <f t="shared" ref="Q998:Q1006" si="566">SUM(E998:P998)</f>
        <v>365</v>
      </c>
      <c r="R998" s="113">
        <f>VLOOKUP(B998,'Общие показания'!A:H,8,0)</f>
        <v>0</v>
      </c>
      <c r="S998" s="117">
        <f>VLOOKUP(B998,'Общие показания'!A:P,16,0)</f>
        <v>1.6450000000000014</v>
      </c>
      <c r="T998" s="50">
        <f t="shared" si="535"/>
        <v>0</v>
      </c>
      <c r="U998" s="50">
        <f t="shared" si="536"/>
        <v>0</v>
      </c>
      <c r="V998" s="50">
        <f t="shared" si="537"/>
        <v>0</v>
      </c>
      <c r="W998" s="50">
        <f t="shared" si="538"/>
        <v>0</v>
      </c>
      <c r="X998" s="50">
        <f t="shared" si="539"/>
        <v>0</v>
      </c>
      <c r="Y998" s="50"/>
      <c r="Z998" s="50"/>
      <c r="AA998" s="50"/>
      <c r="AB998" s="50"/>
      <c r="AC998" s="50"/>
      <c r="AD998" s="50">
        <f t="shared" si="540"/>
        <v>0.63130894794849068</v>
      </c>
      <c r="AE998" s="50">
        <f t="shared" si="541"/>
        <v>0.44115149737755283</v>
      </c>
      <c r="AF998" s="50">
        <f t="shared" si="542"/>
        <v>0.57253955467395778</v>
      </c>
      <c r="AG998" s="50">
        <f t="shared" si="534"/>
        <v>0</v>
      </c>
      <c r="AI998" s="50">
        <f t="shared" si="543"/>
        <v>0</v>
      </c>
      <c r="AJ998" s="50">
        <f t="shared" si="544"/>
        <v>0</v>
      </c>
      <c r="AK998" s="50">
        <f t="shared" si="545"/>
        <v>0</v>
      </c>
      <c r="AL998" s="50">
        <f t="shared" si="546"/>
        <v>0.27376253293986175</v>
      </c>
      <c r="AR998" s="50">
        <f t="shared" si="547"/>
        <v>0.33761603620952357</v>
      </c>
      <c r="AS998" s="50">
        <f t="shared" si="548"/>
        <v>0.3630478421075195</v>
      </c>
      <c r="AT998" s="50">
        <f t="shared" si="549"/>
        <v>0.52305882213675448</v>
      </c>
      <c r="AV998" s="49">
        <f t="shared" si="550"/>
        <v>0</v>
      </c>
      <c r="AW998" s="49">
        <f t="shared" si="551"/>
        <v>0</v>
      </c>
      <c r="AX998" s="49">
        <f t="shared" si="552"/>
        <v>0</v>
      </c>
      <c r="AY998" s="49">
        <f t="shared" si="553"/>
        <v>734.87719292244731</v>
      </c>
      <c r="AZ998" s="49">
        <f t="shared" si="554"/>
        <v>0</v>
      </c>
      <c r="BA998" s="49">
        <f t="shared" si="555"/>
        <v>0</v>
      </c>
      <c r="BB998" s="49">
        <f t="shared" si="556"/>
        <v>0</v>
      </c>
      <c r="BC998" s="49">
        <f t="shared" si="557"/>
        <v>0</v>
      </c>
      <c r="BD998" s="49">
        <f t="shared" si="558"/>
        <v>0</v>
      </c>
      <c r="BE998" s="49">
        <f t="shared" si="559"/>
        <v>2600.9434704744076</v>
      </c>
      <c r="BF998" s="49">
        <f t="shared" si="560"/>
        <v>2158.7605389401492</v>
      </c>
      <c r="BG998" s="49">
        <f t="shared" si="561"/>
        <v>2940.9804587756039</v>
      </c>
      <c r="BH998" s="73">
        <f t="shared" si="562"/>
        <v>8435.5616611126079</v>
      </c>
      <c r="BI998" s="49">
        <f>VLOOKUP(A998,'1_12'!B:Q,16,0)</f>
        <v>15732.539999999997</v>
      </c>
      <c r="BJ998" s="74">
        <f t="shared" si="563"/>
        <v>-7296.9783388873893</v>
      </c>
      <c r="BK998" s="50">
        <f t="shared" si="564"/>
        <v>6.4342449496184694E-3</v>
      </c>
    </row>
    <row r="999" spans="1:63" x14ac:dyDescent="0.3">
      <c r="A999" s="79" t="s">
        <v>1985</v>
      </c>
      <c r="B999" s="79" t="s">
        <v>1986</v>
      </c>
      <c r="C999" s="79">
        <f>VLOOKUP(B999,Площадь!D:E,2,0)</f>
        <v>79.400000000000006</v>
      </c>
      <c r="D999" s="97"/>
      <c r="E999">
        <v>31</v>
      </c>
      <c r="F999">
        <v>28</v>
      </c>
      <c r="G999">
        <v>31</v>
      </c>
      <c r="H999">
        <v>30</v>
      </c>
      <c r="I999">
        <v>31</v>
      </c>
      <c r="J999">
        <v>30</v>
      </c>
      <c r="K999">
        <v>31</v>
      </c>
      <c r="L999">
        <v>31</v>
      </c>
      <c r="M999">
        <v>30</v>
      </c>
      <c r="N999">
        <v>31</v>
      </c>
      <c r="O999">
        <v>30</v>
      </c>
      <c r="P999">
        <v>31</v>
      </c>
      <c r="Q999">
        <f t="shared" si="566"/>
        <v>365</v>
      </c>
      <c r="R999" s="113">
        <f>VLOOKUP(B999,'Общие показания'!A:H,8,0)</f>
        <v>0.35</v>
      </c>
      <c r="S999" s="117">
        <f>VLOOKUP(B999,'Общие показания'!A:P,16,0)</f>
        <v>1.3909999999999996</v>
      </c>
      <c r="T999" s="50">
        <f t="shared" si="535"/>
        <v>0</v>
      </c>
      <c r="U999" s="50">
        <f t="shared" si="536"/>
        <v>0</v>
      </c>
      <c r="V999" s="50">
        <f t="shared" si="537"/>
        <v>0</v>
      </c>
      <c r="W999" s="50">
        <f t="shared" si="538"/>
        <v>0.35</v>
      </c>
      <c r="X999" s="50">
        <f t="shared" si="539"/>
        <v>0</v>
      </c>
      <c r="Y999" s="50"/>
      <c r="Z999" s="50"/>
      <c r="AA999" s="50"/>
      <c r="AB999" s="50"/>
      <c r="AC999" s="50"/>
      <c r="AD999" s="50">
        <f t="shared" si="540"/>
        <v>0.53383024109200572</v>
      </c>
      <c r="AE999" s="50">
        <f t="shared" si="541"/>
        <v>0.37303448805603362</v>
      </c>
      <c r="AF999" s="50">
        <f t="shared" si="542"/>
        <v>0.48413527085196012</v>
      </c>
      <c r="AG999" s="50">
        <f t="shared" si="534"/>
        <v>0</v>
      </c>
      <c r="AI999" s="50">
        <f t="shared" si="543"/>
        <v>0</v>
      </c>
      <c r="AJ999" s="50">
        <f t="shared" si="544"/>
        <v>0</v>
      </c>
      <c r="AK999" s="50">
        <f t="shared" si="545"/>
        <v>0</v>
      </c>
      <c r="AL999" s="50">
        <f t="shared" si="546"/>
        <v>0.53407236155835436</v>
      </c>
      <c r="AR999" s="50">
        <f t="shared" si="547"/>
        <v>0.65864160380924253</v>
      </c>
      <c r="AS999" s="50">
        <f t="shared" si="548"/>
        <v>0.7082554954136866</v>
      </c>
      <c r="AT999" s="50">
        <f t="shared" si="549"/>
        <v>1.0204145080505727</v>
      </c>
      <c r="AV999" s="49">
        <f t="shared" si="550"/>
        <v>0</v>
      </c>
      <c r="AW999" s="49">
        <f t="shared" si="551"/>
        <v>0</v>
      </c>
      <c r="AX999" s="49">
        <f t="shared" si="552"/>
        <v>0</v>
      </c>
      <c r="AY999" s="49">
        <f t="shared" si="553"/>
        <v>2373.1684844727843</v>
      </c>
      <c r="AZ999" s="49">
        <f t="shared" si="554"/>
        <v>0</v>
      </c>
      <c r="BA999" s="49">
        <f t="shared" si="555"/>
        <v>0</v>
      </c>
      <c r="BB999" s="49">
        <f t="shared" si="556"/>
        <v>0</v>
      </c>
      <c r="BC999" s="49">
        <f t="shared" si="557"/>
        <v>0</v>
      </c>
      <c r="BD999" s="49">
        <f t="shared" si="558"/>
        <v>0</v>
      </c>
      <c r="BE999" s="49">
        <f t="shared" si="559"/>
        <v>3201.0237215791153</v>
      </c>
      <c r="BF999" s="49">
        <f t="shared" si="560"/>
        <v>2902.5715800267785</v>
      </c>
      <c r="BG999" s="49">
        <f t="shared" si="561"/>
        <v>4038.7532444948033</v>
      </c>
      <c r="BH999" s="73">
        <f t="shared" si="562"/>
        <v>12515.517030573481</v>
      </c>
      <c r="BI999" s="49">
        <f>VLOOKUP(A999,'1_12'!B:Q,16,0)</f>
        <v>30691.889999999996</v>
      </c>
      <c r="BJ999" s="74">
        <f t="shared" si="563"/>
        <v>-18176.372969426513</v>
      </c>
      <c r="BK999" s="50">
        <f t="shared" si="564"/>
        <v>4.8933500932324256E-3</v>
      </c>
    </row>
    <row r="1000" spans="1:63" x14ac:dyDescent="0.3">
      <c r="A1000" s="79" t="s">
        <v>980</v>
      </c>
      <c r="B1000" s="79" t="s">
        <v>223</v>
      </c>
      <c r="C1000" s="79">
        <f>VLOOKUP(B1000,Площадь!D:E,2,0)</f>
        <v>33.1</v>
      </c>
      <c r="D1000" s="97"/>
      <c r="E1000">
        <v>31</v>
      </c>
      <c r="F1000">
        <v>28</v>
      </c>
      <c r="G1000">
        <v>31</v>
      </c>
      <c r="H1000">
        <v>30</v>
      </c>
      <c r="I1000">
        <v>31</v>
      </c>
      <c r="J1000">
        <v>30</v>
      </c>
      <c r="K1000">
        <v>31</v>
      </c>
      <c r="L1000">
        <v>31</v>
      </c>
      <c r="M1000">
        <v>30</v>
      </c>
      <c r="N1000">
        <v>31</v>
      </c>
      <c r="O1000">
        <v>30</v>
      </c>
      <c r="P1000">
        <v>31</v>
      </c>
      <c r="Q1000">
        <f t="shared" si="566"/>
        <v>365</v>
      </c>
      <c r="R1000" s="113">
        <f>VLOOKUP(B1000,'Общие показания'!A:H,8,0)</f>
        <v>0.22401068464654819</v>
      </c>
      <c r="S1000" s="117">
        <f>VLOOKUP(B1000,'Общие показания'!A:P,16,0)</f>
        <v>0.44598931535345221</v>
      </c>
      <c r="T1000" s="50">
        <f t="shared" si="535"/>
        <v>0</v>
      </c>
      <c r="U1000" s="50">
        <f t="shared" si="536"/>
        <v>0</v>
      </c>
      <c r="V1000" s="50">
        <f t="shared" si="537"/>
        <v>0</v>
      </c>
      <c r="W1000" s="50">
        <f t="shared" si="538"/>
        <v>0.22401068464654819</v>
      </c>
      <c r="X1000" s="50">
        <f t="shared" si="539"/>
        <v>0</v>
      </c>
      <c r="Y1000" s="50"/>
      <c r="Z1000" s="50"/>
      <c r="AA1000" s="50"/>
      <c r="AB1000" s="50"/>
      <c r="AC1000" s="50"/>
      <c r="AD1000" s="50">
        <f t="shared" si="540"/>
        <v>0.17115929815930414</v>
      </c>
      <c r="AE1000" s="50">
        <f t="shared" si="541"/>
        <v>0.11960416673712151</v>
      </c>
      <c r="AF1000" s="50">
        <f t="shared" si="542"/>
        <v>0.15522585045702653</v>
      </c>
      <c r="AG1000" s="50">
        <f t="shared" si="534"/>
        <v>0</v>
      </c>
      <c r="AI1000" s="50">
        <f t="shared" si="543"/>
        <v>0</v>
      </c>
      <c r="AJ1000" s="50">
        <f t="shared" si="544"/>
        <v>0</v>
      </c>
      <c r="AK1000" s="50">
        <f t="shared" si="545"/>
        <v>0</v>
      </c>
      <c r="AL1000" s="50">
        <f t="shared" si="546"/>
        <v>0.22264225651865907</v>
      </c>
      <c r="AR1000" s="50">
        <f t="shared" si="547"/>
        <v>0.2745722554922661</v>
      </c>
      <c r="AS1000" s="50">
        <f t="shared" si="548"/>
        <v>0.29525512466238069</v>
      </c>
      <c r="AT1000" s="50">
        <f t="shared" si="549"/>
        <v>0.42538690448959643</v>
      </c>
      <c r="AV1000" s="49">
        <f t="shared" si="550"/>
        <v>0</v>
      </c>
      <c r="AW1000" s="49">
        <f t="shared" si="551"/>
        <v>0</v>
      </c>
      <c r="AX1000" s="49">
        <f t="shared" si="552"/>
        <v>0</v>
      </c>
      <c r="AY1000" s="49">
        <f t="shared" si="553"/>
        <v>1198.9772891462358</v>
      </c>
      <c r="AZ1000" s="49">
        <f t="shared" si="554"/>
        <v>0</v>
      </c>
      <c r="BA1000" s="49">
        <f t="shared" si="555"/>
        <v>0</v>
      </c>
      <c r="BB1000" s="49">
        <f t="shared" si="556"/>
        <v>0</v>
      </c>
      <c r="BC1000" s="49">
        <f t="shared" si="557"/>
        <v>0</v>
      </c>
      <c r="BD1000" s="49">
        <f t="shared" si="558"/>
        <v>0</v>
      </c>
      <c r="BE1000" s="49">
        <f t="shared" si="559"/>
        <v>1196.5039533601291</v>
      </c>
      <c r="BF1000" s="49">
        <f t="shared" si="560"/>
        <v>1113.6316874611678</v>
      </c>
      <c r="BG1000" s="49">
        <f t="shared" si="561"/>
        <v>1558.5736548685168</v>
      </c>
      <c r="BH1000" s="73">
        <f t="shared" si="562"/>
        <v>5067.6865848360485</v>
      </c>
      <c r="BI1000" s="49">
        <f>VLOOKUP(A1000,'1_12'!B:Q,16,0)</f>
        <v>12794.759999999998</v>
      </c>
      <c r="BJ1000" s="74">
        <f t="shared" si="563"/>
        <v>-7727.0734151639499</v>
      </c>
      <c r="BK1000" s="50">
        <f t="shared" si="564"/>
        <v>4.752911735052625E-3</v>
      </c>
    </row>
    <row r="1001" spans="1:63" x14ac:dyDescent="0.3">
      <c r="A1001" s="79" t="s">
        <v>1186</v>
      </c>
      <c r="B1001" s="79" t="s">
        <v>1187</v>
      </c>
      <c r="C1001" s="79">
        <f>VLOOKUP(B1001,Площадь!D:E,2,0)</f>
        <v>62.5</v>
      </c>
      <c r="D1001" s="97"/>
      <c r="E1001">
        <v>31</v>
      </c>
      <c r="F1001">
        <v>28</v>
      </c>
      <c r="G1001">
        <v>31</v>
      </c>
      <c r="H1001">
        <v>30</v>
      </c>
      <c r="I1001">
        <v>31</v>
      </c>
      <c r="J1001">
        <v>30</v>
      </c>
      <c r="K1001">
        <v>31</v>
      </c>
      <c r="L1001">
        <v>31</v>
      </c>
      <c r="M1001">
        <v>30</v>
      </c>
      <c r="N1001">
        <v>31</v>
      </c>
      <c r="O1001">
        <v>30</v>
      </c>
      <c r="P1001">
        <v>31</v>
      </c>
      <c r="Q1001">
        <f t="shared" si="566"/>
        <v>365</v>
      </c>
      <c r="R1001" s="113">
        <f>VLOOKUP(B1001,'Общие показания'!A:H,8,0)</f>
        <v>0.40799999999999997</v>
      </c>
      <c r="S1001" s="117">
        <f>VLOOKUP(B1001,'Общие показания'!A:P,16,0)</f>
        <v>1.2520000000000007</v>
      </c>
      <c r="T1001" s="50">
        <f t="shared" si="535"/>
        <v>0</v>
      </c>
      <c r="U1001" s="50">
        <f t="shared" si="536"/>
        <v>0</v>
      </c>
      <c r="V1001" s="50">
        <f t="shared" si="537"/>
        <v>0</v>
      </c>
      <c r="W1001" s="50">
        <f t="shared" si="538"/>
        <v>0.40799999999999997</v>
      </c>
      <c r="X1001" s="50">
        <f t="shared" si="539"/>
        <v>0</v>
      </c>
      <c r="Y1001" s="50"/>
      <c r="Z1001" s="50"/>
      <c r="AA1001" s="50"/>
      <c r="AB1001" s="50"/>
      <c r="AC1001" s="50"/>
      <c r="AD1001" s="50">
        <f t="shared" si="540"/>
        <v>0.48048559442644989</v>
      </c>
      <c r="AE1001" s="50">
        <f t="shared" si="541"/>
        <v>0.33575785697063582</v>
      </c>
      <c r="AF1001" s="50">
        <f t="shared" si="542"/>
        <v>0.43575654860291485</v>
      </c>
      <c r="AG1001" s="50">
        <f t="shared" si="534"/>
        <v>0</v>
      </c>
      <c r="AI1001" s="50">
        <f t="shared" si="543"/>
        <v>0</v>
      </c>
      <c r="AJ1001" s="50">
        <f t="shared" si="544"/>
        <v>0</v>
      </c>
      <c r="AK1001" s="50">
        <f t="shared" si="545"/>
        <v>0</v>
      </c>
      <c r="AL1001" s="50">
        <f t="shared" si="546"/>
        <v>0.42039701004278524</v>
      </c>
      <c r="AR1001" s="50">
        <f t="shared" si="547"/>
        <v>0.51845214405639362</v>
      </c>
      <c r="AS1001" s="50">
        <f t="shared" si="548"/>
        <v>0.55750590004225964</v>
      </c>
      <c r="AT1001" s="50">
        <f t="shared" si="549"/>
        <v>0.80322300696676052</v>
      </c>
      <c r="AV1001" s="49">
        <f t="shared" si="550"/>
        <v>0</v>
      </c>
      <c r="AW1001" s="49">
        <f t="shared" si="551"/>
        <v>0</v>
      </c>
      <c r="AX1001" s="49">
        <f t="shared" si="552"/>
        <v>0</v>
      </c>
      <c r="AY1001" s="49">
        <f t="shared" si="553"/>
        <v>2223.7157978784512</v>
      </c>
      <c r="AZ1001" s="49">
        <f t="shared" si="554"/>
        <v>0</v>
      </c>
      <c r="BA1001" s="49">
        <f t="shared" si="555"/>
        <v>0</v>
      </c>
      <c r="BB1001" s="49">
        <f t="shared" si="556"/>
        <v>0</v>
      </c>
      <c r="BC1001" s="49">
        <f t="shared" si="557"/>
        <v>0</v>
      </c>
      <c r="BD1001" s="49">
        <f t="shared" si="558"/>
        <v>0</v>
      </c>
      <c r="BE1001" s="49">
        <f t="shared" si="559"/>
        <v>2681.508507673806</v>
      </c>
      <c r="BF1001" s="49">
        <f t="shared" si="560"/>
        <v>2397.8414987751362</v>
      </c>
      <c r="BG1001" s="49">
        <f t="shared" si="561"/>
        <v>3325.8671597890143</v>
      </c>
      <c r="BH1001" s="73">
        <f t="shared" si="562"/>
        <v>10628.932964116408</v>
      </c>
      <c r="BI1001" s="49">
        <f>VLOOKUP(A1001,'1_12'!B:Q,16,0)</f>
        <v>24159.24</v>
      </c>
      <c r="BJ1001" s="74">
        <f t="shared" si="563"/>
        <v>-13530.307035883594</v>
      </c>
      <c r="BK1001" s="50">
        <f t="shared" si="564"/>
        <v>5.2794374148109327E-3</v>
      </c>
    </row>
    <row r="1002" spans="1:63" x14ac:dyDescent="0.3">
      <c r="A1002" s="79" t="s">
        <v>665</v>
      </c>
      <c r="B1002" s="79" t="s">
        <v>666</v>
      </c>
      <c r="C1002" s="79">
        <f>VLOOKUP(B1002,Площадь!D:E,2,0)</f>
        <v>62.6</v>
      </c>
      <c r="D1002" s="97"/>
      <c r="E1002">
        <v>31</v>
      </c>
      <c r="F1002">
        <v>28</v>
      </c>
      <c r="G1002">
        <v>31</v>
      </c>
      <c r="H1002">
        <v>30</v>
      </c>
      <c r="I1002">
        <v>31</v>
      </c>
      <c r="J1002">
        <v>30</v>
      </c>
      <c r="K1002">
        <v>31</v>
      </c>
      <c r="L1002">
        <v>31</v>
      </c>
      <c r="M1002">
        <v>30</v>
      </c>
      <c r="N1002">
        <v>31</v>
      </c>
      <c r="O1002">
        <v>30</v>
      </c>
      <c r="P1002">
        <v>31</v>
      </c>
      <c r="Q1002">
        <f t="shared" si="566"/>
        <v>365</v>
      </c>
      <c r="R1002" s="113">
        <f>VLOOKUP(B1002,'Общие показания'!A:H,8,0)</f>
        <v>0.42365766945238414</v>
      </c>
      <c r="S1002" s="117">
        <f>VLOOKUP(B1002,'Общие показания'!A:P,16,0)</f>
        <v>1.0843423305476154</v>
      </c>
      <c r="T1002" s="50">
        <f t="shared" si="535"/>
        <v>0</v>
      </c>
      <c r="U1002" s="50">
        <f t="shared" si="536"/>
        <v>0</v>
      </c>
      <c r="V1002" s="50">
        <f t="shared" si="537"/>
        <v>0</v>
      </c>
      <c r="W1002" s="50">
        <f t="shared" si="538"/>
        <v>0.42365766945238414</v>
      </c>
      <c r="X1002" s="50">
        <f t="shared" si="539"/>
        <v>0</v>
      </c>
      <c r="Y1002" s="50"/>
      <c r="Z1002" s="50"/>
      <c r="AA1002" s="50"/>
      <c r="AB1002" s="50"/>
      <c r="AC1002" s="50"/>
      <c r="AD1002" s="50">
        <f t="shared" si="540"/>
        <v>0.41614286681703894</v>
      </c>
      <c r="AE1002" s="50">
        <f t="shared" si="541"/>
        <v>0.290795892274131</v>
      </c>
      <c r="AF1002" s="50">
        <f t="shared" si="542"/>
        <v>0.37740357145644543</v>
      </c>
      <c r="AG1002" s="50">
        <f t="shared" si="534"/>
        <v>0</v>
      </c>
      <c r="AI1002" s="50">
        <f t="shared" si="543"/>
        <v>0</v>
      </c>
      <c r="AJ1002" s="50">
        <f t="shared" si="544"/>
        <v>0</v>
      </c>
      <c r="AK1002" s="50">
        <f t="shared" si="545"/>
        <v>0</v>
      </c>
      <c r="AL1002" s="50">
        <f t="shared" si="546"/>
        <v>0.42106964525885365</v>
      </c>
      <c r="AR1002" s="50">
        <f t="shared" si="547"/>
        <v>0.51928166748688387</v>
      </c>
      <c r="AS1002" s="50">
        <f t="shared" si="548"/>
        <v>0.55839790948232726</v>
      </c>
      <c r="AT1002" s="50">
        <f t="shared" si="549"/>
        <v>0.80450816377790735</v>
      </c>
      <c r="AV1002" s="49">
        <f t="shared" si="550"/>
        <v>0</v>
      </c>
      <c r="AW1002" s="49">
        <f t="shared" si="551"/>
        <v>0</v>
      </c>
      <c r="AX1002" s="49">
        <f t="shared" si="552"/>
        <v>0</v>
      </c>
      <c r="AY1002" s="49">
        <f t="shared" si="553"/>
        <v>2267.5522145182581</v>
      </c>
      <c r="AZ1002" s="49">
        <f t="shared" si="554"/>
        <v>0</v>
      </c>
      <c r="BA1002" s="49">
        <f t="shared" si="555"/>
        <v>0</v>
      </c>
      <c r="BB1002" s="49">
        <f t="shared" si="556"/>
        <v>0</v>
      </c>
      <c r="BC1002" s="49">
        <f t="shared" si="557"/>
        <v>0</v>
      </c>
      <c r="BD1002" s="49">
        <f t="shared" si="558"/>
        <v>0</v>
      </c>
      <c r="BE1002" s="49">
        <f t="shared" si="559"/>
        <v>2511.0162029040785</v>
      </c>
      <c r="BF1002" s="49">
        <f t="shared" si="560"/>
        <v>2279.5418736829661</v>
      </c>
      <c r="BG1002" s="49">
        <f t="shared" si="561"/>
        <v>3172.6765855936878</v>
      </c>
      <c r="BH1002" s="73">
        <f t="shared" si="562"/>
        <v>10230.78687669899</v>
      </c>
      <c r="BI1002" s="49">
        <f>VLOOKUP(A1002,'1_12'!B:Q,16,0)</f>
        <v>24197.850000000002</v>
      </c>
      <c r="BJ1002" s="74">
        <f t="shared" si="563"/>
        <v>-13967.063123301012</v>
      </c>
      <c r="BK1002" s="50">
        <f t="shared" si="564"/>
        <v>5.0735588205617303E-3</v>
      </c>
    </row>
    <row r="1003" spans="1:63" x14ac:dyDescent="0.3">
      <c r="A1003" s="79" t="s">
        <v>981</v>
      </c>
      <c r="B1003" s="79" t="s">
        <v>982</v>
      </c>
      <c r="C1003" s="79">
        <f>VLOOKUP(B1003,Площадь!D:E,2,0)</f>
        <v>40.700000000000003</v>
      </c>
      <c r="D1003" s="97"/>
      <c r="E1003">
        <v>31</v>
      </c>
      <c r="F1003">
        <v>28</v>
      </c>
      <c r="G1003">
        <v>31</v>
      </c>
      <c r="H1003">
        <v>30</v>
      </c>
      <c r="I1003">
        <v>31</v>
      </c>
      <c r="J1003">
        <v>30</v>
      </c>
      <c r="K1003">
        <v>31</v>
      </c>
      <c r="L1003">
        <v>31</v>
      </c>
      <c r="M1003">
        <v>30</v>
      </c>
      <c r="N1003">
        <v>31</v>
      </c>
      <c r="O1003">
        <v>30</v>
      </c>
      <c r="P1003">
        <v>31</v>
      </c>
      <c r="Q1003">
        <f t="shared" si="566"/>
        <v>365</v>
      </c>
      <c r="R1003" s="113">
        <f>VLOOKUP(B1003,'Общие показания'!A:H,8,0)</f>
        <v>0.2754451620880517</v>
      </c>
      <c r="S1003" s="117">
        <f>VLOOKUP(B1003,'Общие показания'!A:P,16,0)</f>
        <v>2.112554837911949</v>
      </c>
      <c r="T1003" s="50">
        <f t="shared" si="535"/>
        <v>0</v>
      </c>
      <c r="U1003" s="50">
        <f t="shared" si="536"/>
        <v>0</v>
      </c>
      <c r="V1003" s="50">
        <f t="shared" si="537"/>
        <v>0</v>
      </c>
      <c r="W1003" s="50">
        <f t="shared" si="538"/>
        <v>0.2754451620880517</v>
      </c>
      <c r="X1003" s="50">
        <f t="shared" si="539"/>
        <v>0</v>
      </c>
      <c r="Y1003" s="50"/>
      <c r="Z1003" s="50"/>
      <c r="AA1003" s="50"/>
      <c r="AB1003" s="50"/>
      <c r="AC1003" s="50"/>
      <c r="AD1003" s="50">
        <f t="shared" si="540"/>
        <v>0.81074454237427696</v>
      </c>
      <c r="AE1003" s="50">
        <f t="shared" si="541"/>
        <v>0.56653904561522728</v>
      </c>
      <c r="AF1003" s="50">
        <f t="shared" si="542"/>
        <v>0.73527124992244464</v>
      </c>
      <c r="AG1003" s="50">
        <f t="shared" si="534"/>
        <v>0</v>
      </c>
      <c r="AI1003" s="50">
        <f t="shared" si="543"/>
        <v>0</v>
      </c>
      <c r="AJ1003" s="50">
        <f t="shared" si="544"/>
        <v>0</v>
      </c>
      <c r="AK1003" s="50">
        <f t="shared" si="545"/>
        <v>0</v>
      </c>
      <c r="AL1003" s="50">
        <f t="shared" si="546"/>
        <v>0.27376253293986175</v>
      </c>
      <c r="AR1003" s="50">
        <f t="shared" si="547"/>
        <v>0.33761603620952357</v>
      </c>
      <c r="AS1003" s="50">
        <f t="shared" si="548"/>
        <v>0.3630478421075195</v>
      </c>
      <c r="AT1003" s="50">
        <f t="shared" si="549"/>
        <v>0.52305882213675448</v>
      </c>
      <c r="AV1003" s="49">
        <f t="shared" si="550"/>
        <v>0</v>
      </c>
      <c r="AW1003" s="49">
        <f t="shared" si="551"/>
        <v>0</v>
      </c>
      <c r="AX1003" s="49">
        <f t="shared" si="552"/>
        <v>0</v>
      </c>
      <c r="AY1003" s="49">
        <f t="shared" si="553"/>
        <v>1474.2711682251297</v>
      </c>
      <c r="AZ1003" s="49">
        <f t="shared" si="554"/>
        <v>0</v>
      </c>
      <c r="BA1003" s="49">
        <f t="shared" si="555"/>
        <v>0</v>
      </c>
      <c r="BB1003" s="49">
        <f t="shared" si="556"/>
        <v>0</v>
      </c>
      <c r="BC1003" s="49">
        <f t="shared" si="557"/>
        <v>0</v>
      </c>
      <c r="BD1003" s="49">
        <f t="shared" si="558"/>
        <v>0</v>
      </c>
      <c r="BE1003" s="49">
        <f t="shared" si="559"/>
        <v>3082.6132027272106</v>
      </c>
      <c r="BF1003" s="49">
        <f t="shared" si="560"/>
        <v>2495.3458579274325</v>
      </c>
      <c r="BG1003" s="49">
        <f t="shared" si="561"/>
        <v>3377.8109122328315</v>
      </c>
      <c r="BH1003" s="73">
        <f t="shared" si="562"/>
        <v>10430.041141112604</v>
      </c>
      <c r="BI1003" s="49">
        <f>VLOOKUP(A1003,'1_12'!B:Q,16,0)</f>
        <v>15732.539999999997</v>
      </c>
      <c r="BJ1003" s="74">
        <f t="shared" si="563"/>
        <v>-5302.498858887393</v>
      </c>
      <c r="BK1003" s="50">
        <f t="shared" si="564"/>
        <v>7.9555389709124891E-3</v>
      </c>
    </row>
    <row r="1004" spans="1:63" x14ac:dyDescent="0.3">
      <c r="A1004" s="79" t="s">
        <v>1062</v>
      </c>
      <c r="B1004" s="79" t="s">
        <v>1063</v>
      </c>
      <c r="C1004" s="79">
        <f>VLOOKUP(B1004,Площадь!D:E,2,0)</f>
        <v>79.400000000000006</v>
      </c>
      <c r="D1004" s="97"/>
      <c r="E1004">
        <v>31</v>
      </c>
      <c r="F1004">
        <v>28</v>
      </c>
      <c r="G1004">
        <v>31</v>
      </c>
      <c r="H1004">
        <v>30</v>
      </c>
      <c r="I1004">
        <v>31</v>
      </c>
      <c r="J1004">
        <v>30</v>
      </c>
      <c r="K1004">
        <v>31</v>
      </c>
      <c r="L1004">
        <v>31</v>
      </c>
      <c r="M1004">
        <v>30</v>
      </c>
      <c r="N1004">
        <v>31</v>
      </c>
      <c r="O1004">
        <v>30</v>
      </c>
      <c r="P1004">
        <v>31</v>
      </c>
      <c r="Q1004">
        <f t="shared" si="566"/>
        <v>365</v>
      </c>
      <c r="R1004" s="113">
        <f>VLOOKUP(B1004,'Общие показания'!A:H,8,0)</f>
        <v>0.53735493537570778</v>
      </c>
      <c r="S1004" s="117">
        <f>VLOOKUP(B1004,'Общие показания'!A:P,16,0)</f>
        <v>1.6576450646242922</v>
      </c>
      <c r="T1004" s="50">
        <f t="shared" si="535"/>
        <v>0</v>
      </c>
      <c r="U1004" s="50">
        <f t="shared" si="536"/>
        <v>0</v>
      </c>
      <c r="V1004" s="50">
        <f t="shared" si="537"/>
        <v>0</v>
      </c>
      <c r="W1004" s="50">
        <f t="shared" si="538"/>
        <v>0.53735493537570778</v>
      </c>
      <c r="X1004" s="50">
        <f t="shared" si="539"/>
        <v>0</v>
      </c>
      <c r="Y1004" s="50"/>
      <c r="Z1004" s="50"/>
      <c r="AA1004" s="50"/>
      <c r="AB1004" s="50"/>
      <c r="AC1004" s="50"/>
      <c r="AD1004" s="50">
        <f t="shared" si="540"/>
        <v>0.63616180049846127</v>
      </c>
      <c r="AE1004" s="50">
        <f t="shared" si="541"/>
        <v>0.44454261542827733</v>
      </c>
      <c r="AF1004" s="50">
        <f t="shared" si="542"/>
        <v>0.57694064869755346</v>
      </c>
      <c r="AG1004" s="50">
        <f t="shared" si="534"/>
        <v>0</v>
      </c>
      <c r="AI1004" s="50">
        <f t="shared" si="543"/>
        <v>0</v>
      </c>
      <c r="AJ1004" s="50">
        <f t="shared" si="544"/>
        <v>0</v>
      </c>
      <c r="AK1004" s="50">
        <f t="shared" si="545"/>
        <v>0</v>
      </c>
      <c r="AL1004" s="50">
        <f t="shared" si="546"/>
        <v>0.53407236155835436</v>
      </c>
      <c r="AR1004" s="50">
        <f t="shared" si="547"/>
        <v>0.65864160380924253</v>
      </c>
      <c r="AS1004" s="50">
        <f t="shared" si="548"/>
        <v>0.7082554954136866</v>
      </c>
      <c r="AT1004" s="50">
        <f t="shared" si="549"/>
        <v>1.0204145080505727</v>
      </c>
      <c r="AV1004" s="49">
        <f t="shared" si="550"/>
        <v>0</v>
      </c>
      <c r="AW1004" s="49">
        <f t="shared" si="551"/>
        <v>0</v>
      </c>
      <c r="AX1004" s="49">
        <f t="shared" si="552"/>
        <v>0</v>
      </c>
      <c r="AY1004" s="49">
        <f t="shared" si="553"/>
        <v>2876.0965787979194</v>
      </c>
      <c r="AZ1004" s="49">
        <f t="shared" si="554"/>
        <v>0</v>
      </c>
      <c r="BA1004" s="49">
        <f t="shared" si="555"/>
        <v>0</v>
      </c>
      <c r="BB1004" s="49">
        <f t="shared" si="556"/>
        <v>0</v>
      </c>
      <c r="BC1004" s="49">
        <f t="shared" si="557"/>
        <v>0</v>
      </c>
      <c r="BD1004" s="49">
        <f t="shared" si="558"/>
        <v>0</v>
      </c>
      <c r="BE1004" s="49">
        <f t="shared" si="559"/>
        <v>3475.7184663874277</v>
      </c>
      <c r="BF1004" s="49">
        <f t="shared" si="560"/>
        <v>3094.5251368197341</v>
      </c>
      <c r="BG1004" s="49">
        <f t="shared" si="561"/>
        <v>4287.8762885684</v>
      </c>
      <c r="BH1004" s="73">
        <f t="shared" si="562"/>
        <v>13734.216470573483</v>
      </c>
      <c r="BI1004" s="49">
        <f>VLOOKUP(A1004,'1_12'!B:Q,16,0)</f>
        <v>30691.889999999996</v>
      </c>
      <c r="BJ1004" s="74">
        <f t="shared" si="563"/>
        <v>-16957.673529426513</v>
      </c>
      <c r="BK1004" s="50">
        <f t="shared" si="564"/>
        <v>5.3698404374809576E-3</v>
      </c>
    </row>
    <row r="1005" spans="1:63" x14ac:dyDescent="0.3">
      <c r="A1005" s="79" t="s">
        <v>2559</v>
      </c>
      <c r="B1005" s="79" t="s">
        <v>2560</v>
      </c>
      <c r="C1005" s="79">
        <f>VLOOKUP(B1005,Площадь!D:E,2,0)</f>
        <v>62.5</v>
      </c>
      <c r="D1005" s="97"/>
      <c r="E1005">
        <v>31</v>
      </c>
      <c r="F1005">
        <v>28</v>
      </c>
      <c r="G1005">
        <v>31</v>
      </c>
      <c r="H1005">
        <v>30</v>
      </c>
      <c r="I1005">
        <v>9</v>
      </c>
      <c r="Q1005">
        <f t="shared" si="566"/>
        <v>129</v>
      </c>
      <c r="R1005" s="113">
        <f>VLOOKUP(B1005,'Общие показания'!A:H,8,0)</f>
        <v>0.42298090001236438</v>
      </c>
      <c r="S1005" s="117"/>
      <c r="T1005" s="50">
        <f t="shared" si="535"/>
        <v>0</v>
      </c>
      <c r="U1005" s="50">
        <f t="shared" si="536"/>
        <v>0</v>
      </c>
      <c r="V1005" s="50">
        <f t="shared" si="537"/>
        <v>0</v>
      </c>
      <c r="W1005" s="50">
        <f t="shared" si="538"/>
        <v>0.42298090001236438</v>
      </c>
      <c r="X1005" s="50">
        <f t="shared" si="539"/>
        <v>0</v>
      </c>
      <c r="Y1005" s="50"/>
      <c r="Z1005" s="50"/>
      <c r="AA1005" s="50"/>
      <c r="AB1005" s="50"/>
      <c r="AC1005" s="50"/>
      <c r="AD1005" s="50">
        <f t="shared" si="540"/>
        <v>0</v>
      </c>
      <c r="AE1005" s="50">
        <f t="shared" si="541"/>
        <v>0</v>
      </c>
      <c r="AF1005" s="50">
        <f t="shared" si="542"/>
        <v>0</v>
      </c>
      <c r="AG1005" s="50">
        <f t="shared" si="534"/>
        <v>0</v>
      </c>
      <c r="AI1005" s="50">
        <f t="shared" si="543"/>
        <v>0</v>
      </c>
      <c r="AJ1005" s="50">
        <f t="shared" si="544"/>
        <v>0</v>
      </c>
      <c r="AK1005" s="50">
        <f t="shared" si="545"/>
        <v>0</v>
      </c>
      <c r="AL1005" s="50">
        <f t="shared" si="546"/>
        <v>0.42039701004278524</v>
      </c>
      <c r="AR1005" s="50">
        <f t="shared" si="547"/>
        <v>0</v>
      </c>
      <c r="AS1005" s="50">
        <f t="shared" si="548"/>
        <v>0</v>
      </c>
      <c r="AT1005" s="50">
        <f t="shared" si="549"/>
        <v>0</v>
      </c>
      <c r="AV1005" s="49">
        <f t="shared" si="550"/>
        <v>0</v>
      </c>
      <c r="AW1005" s="49">
        <f t="shared" si="551"/>
        <v>0</v>
      </c>
      <c r="AX1005" s="49">
        <f t="shared" si="552"/>
        <v>0</v>
      </c>
      <c r="AY1005" s="49">
        <f t="shared" si="553"/>
        <v>2263.9299266356416</v>
      </c>
      <c r="AZ1005" s="49">
        <f t="shared" si="554"/>
        <v>0</v>
      </c>
      <c r="BA1005" s="49">
        <f t="shared" si="555"/>
        <v>0</v>
      </c>
      <c r="BB1005" s="49">
        <f t="shared" si="556"/>
        <v>0</v>
      </c>
      <c r="BC1005" s="49">
        <f t="shared" si="557"/>
        <v>0</v>
      </c>
      <c r="BD1005" s="49">
        <f t="shared" si="558"/>
        <v>0</v>
      </c>
      <c r="BE1005" s="49">
        <f t="shared" si="559"/>
        <v>0</v>
      </c>
      <c r="BF1005" s="49">
        <f t="shared" si="560"/>
        <v>0</v>
      </c>
      <c r="BG1005" s="49">
        <f t="shared" si="561"/>
        <v>0</v>
      </c>
      <c r="BH1005" s="73">
        <f t="shared" si="562"/>
        <v>2263.9299266356416</v>
      </c>
      <c r="BI1005" s="49">
        <f>VLOOKUP(A1005,'1_12'!B:Q,16,0)</f>
        <v>5368.72</v>
      </c>
      <c r="BJ1005" s="74">
        <f t="shared" si="563"/>
        <v>-3104.7900733643587</v>
      </c>
      <c r="BK1005" s="50">
        <f t="shared" si="564"/>
        <v>1.1245038800735327E-3</v>
      </c>
    </row>
    <row r="1006" spans="1:63" x14ac:dyDescent="0.3">
      <c r="A1006" s="79" t="s">
        <v>2750</v>
      </c>
      <c r="B1006" s="79" t="s">
        <v>2560</v>
      </c>
      <c r="C1006" s="79">
        <f>VLOOKUP(B1006,Площадь!D:E,2,0)</f>
        <v>62.5</v>
      </c>
      <c r="D1006" s="97">
        <f>VLOOKUP(A1006,'[1]3+паркинг2023'!$A:$E,5,0)</f>
        <v>45056</v>
      </c>
      <c r="I1006">
        <f>31-I1005</f>
        <v>22</v>
      </c>
      <c r="J1006">
        <v>30</v>
      </c>
      <c r="K1006">
        <v>31</v>
      </c>
      <c r="L1006">
        <v>31</v>
      </c>
      <c r="M1006">
        <v>30</v>
      </c>
      <c r="N1006">
        <v>31</v>
      </c>
      <c r="O1006">
        <v>30</v>
      </c>
      <c r="P1006">
        <v>31</v>
      </c>
      <c r="Q1006">
        <f t="shared" si="566"/>
        <v>236</v>
      </c>
      <c r="R1006" s="113"/>
      <c r="S1006" s="117">
        <f>VLOOKUP(B1006,'Общие показания'!A:P,16,0)</f>
        <v>1.4430190999876356</v>
      </c>
      <c r="T1006" s="50">
        <f t="shared" si="535"/>
        <v>0</v>
      </c>
      <c r="U1006" s="50">
        <f t="shared" si="536"/>
        <v>0</v>
      </c>
      <c r="V1006" s="50">
        <f t="shared" si="537"/>
        <v>0</v>
      </c>
      <c r="W1006" s="50">
        <f t="shared" si="538"/>
        <v>0</v>
      </c>
      <c r="X1006" s="50">
        <f t="shared" si="539"/>
        <v>0</v>
      </c>
      <c r="Y1006" s="50"/>
      <c r="Z1006" s="50"/>
      <c r="AA1006" s="50"/>
      <c r="AB1006" s="50"/>
      <c r="AC1006" s="50"/>
      <c r="AD1006" s="50">
        <f t="shared" si="540"/>
        <v>0.55379384187402514</v>
      </c>
      <c r="AE1006" s="50">
        <f t="shared" si="541"/>
        <v>0.38698482474404466</v>
      </c>
      <c r="AF1006" s="50">
        <f t="shared" si="542"/>
        <v>0.5022404333695657</v>
      </c>
      <c r="AG1006" s="50">
        <f t="shared" si="534"/>
        <v>0</v>
      </c>
      <c r="AI1006" s="50">
        <f t="shared" si="543"/>
        <v>0</v>
      </c>
      <c r="AJ1006" s="50">
        <f t="shared" si="544"/>
        <v>0</v>
      </c>
      <c r="AK1006" s="50">
        <f t="shared" si="545"/>
        <v>0</v>
      </c>
      <c r="AL1006" s="50">
        <f t="shared" si="546"/>
        <v>0</v>
      </c>
      <c r="AR1006" s="50">
        <f t="shared" si="547"/>
        <v>0.51845214405639362</v>
      </c>
      <c r="AS1006" s="50">
        <f t="shared" si="548"/>
        <v>0.55750590004225964</v>
      </c>
      <c r="AT1006" s="50">
        <f t="shared" si="549"/>
        <v>0.80322300696676052</v>
      </c>
      <c r="AV1006" s="49">
        <f t="shared" si="550"/>
        <v>0</v>
      </c>
      <c r="AW1006" s="49">
        <f t="shared" si="551"/>
        <v>0</v>
      </c>
      <c r="AX1006" s="49">
        <f t="shared" si="552"/>
        <v>0</v>
      </c>
      <c r="AY1006" s="49">
        <f t="shared" si="553"/>
        <v>0</v>
      </c>
      <c r="AZ1006" s="49">
        <f t="shared" si="554"/>
        <v>0</v>
      </c>
      <c r="BA1006" s="49">
        <f t="shared" si="555"/>
        <v>0</v>
      </c>
      <c r="BB1006" s="49">
        <f t="shared" si="556"/>
        <v>0</v>
      </c>
      <c r="BC1006" s="49">
        <f t="shared" si="557"/>
        <v>0</v>
      </c>
      <c r="BD1006" s="49">
        <f t="shared" si="558"/>
        <v>0</v>
      </c>
      <c r="BE1006" s="49">
        <f t="shared" si="559"/>
        <v>2878.2942347921789</v>
      </c>
      <c r="BF1006" s="49">
        <f t="shared" si="560"/>
        <v>2535.3531219873639</v>
      </c>
      <c r="BG1006" s="49">
        <f t="shared" si="561"/>
        <v>3504.3338407012207</v>
      </c>
      <c r="BH1006" s="73">
        <f t="shared" si="562"/>
        <v>8917.9811974807635</v>
      </c>
      <c r="BI1006" s="49">
        <f>VLOOKUP(A1006,'1_12'!B:Q,16,0)</f>
        <v>18790.52</v>
      </c>
      <c r="BJ1006" s="74">
        <f t="shared" si="563"/>
        <v>-9872.5388025192369</v>
      </c>
      <c r="BK1006" s="50">
        <f t="shared" si="564"/>
        <v>4.4296002014040659E-3</v>
      </c>
    </row>
    <row r="1007" spans="1:63" x14ac:dyDescent="0.3">
      <c r="A1007" s="79" t="s">
        <v>1896</v>
      </c>
      <c r="B1007" s="79" t="s">
        <v>1897</v>
      </c>
      <c r="C1007" s="79">
        <f>VLOOKUP(B1007,Площадь!D:E,2,0)</f>
        <v>62.6</v>
      </c>
      <c r="D1007" s="97"/>
      <c r="E1007">
        <v>31</v>
      </c>
      <c r="F1007">
        <v>28</v>
      </c>
      <c r="G1007">
        <v>31</v>
      </c>
      <c r="H1007">
        <v>30</v>
      </c>
      <c r="I1007">
        <v>31</v>
      </c>
      <c r="J1007">
        <v>30</v>
      </c>
      <c r="K1007">
        <v>31</v>
      </c>
      <c r="L1007">
        <v>31</v>
      </c>
      <c r="M1007">
        <v>30</v>
      </c>
      <c r="N1007">
        <v>31</v>
      </c>
      <c r="O1007">
        <v>30</v>
      </c>
      <c r="P1007">
        <v>31</v>
      </c>
      <c r="Q1007">
        <f t="shared" ref="Q1007:Q1014" si="567">SUM(E1007:P1007)</f>
        <v>365</v>
      </c>
      <c r="R1007" s="113">
        <f>VLOOKUP(B1007,'Общие показания'!A:H,8,0)</f>
        <v>7.3999999999999996E-2</v>
      </c>
      <c r="S1007" s="117">
        <f>VLOOKUP(B1007,'Общие показания'!A:P,16,0)</f>
        <v>0.32600000000000007</v>
      </c>
      <c r="T1007" s="50">
        <f t="shared" si="535"/>
        <v>0</v>
      </c>
      <c r="U1007" s="50">
        <f t="shared" si="536"/>
        <v>0</v>
      </c>
      <c r="V1007" s="50">
        <f t="shared" si="537"/>
        <v>0</v>
      </c>
      <c r="W1007" s="50">
        <f t="shared" si="538"/>
        <v>7.3999999999999996E-2</v>
      </c>
      <c r="X1007" s="50">
        <f t="shared" si="539"/>
        <v>0</v>
      </c>
      <c r="Y1007" s="50"/>
      <c r="Z1007" s="50"/>
      <c r="AA1007" s="50"/>
      <c r="AB1007" s="50"/>
      <c r="AC1007" s="50"/>
      <c r="AD1007" s="50">
        <f t="shared" si="540"/>
        <v>0.12511046628036951</v>
      </c>
      <c r="AE1007" s="50">
        <f t="shared" si="541"/>
        <v>8.7425767869350843E-2</v>
      </c>
      <c r="AF1007" s="50">
        <f t="shared" si="542"/>
        <v>0.11346376585027972</v>
      </c>
      <c r="AG1007" s="50">
        <f t="shared" si="534"/>
        <v>0</v>
      </c>
      <c r="AI1007" s="50">
        <f t="shared" si="543"/>
        <v>0</v>
      </c>
      <c r="AJ1007" s="50">
        <f t="shared" si="544"/>
        <v>0</v>
      </c>
      <c r="AK1007" s="50">
        <f t="shared" si="545"/>
        <v>0</v>
      </c>
      <c r="AL1007" s="50">
        <f t="shared" si="546"/>
        <v>0.42106964525885365</v>
      </c>
      <c r="AR1007" s="50">
        <f t="shared" si="547"/>
        <v>0.51928166748688387</v>
      </c>
      <c r="AS1007" s="50">
        <f t="shared" si="548"/>
        <v>0.55839790948232726</v>
      </c>
      <c r="AT1007" s="50">
        <f t="shared" si="549"/>
        <v>0.80450816377790735</v>
      </c>
      <c r="AV1007" s="49">
        <f t="shared" si="550"/>
        <v>0</v>
      </c>
      <c r="AW1007" s="49">
        <f t="shared" si="551"/>
        <v>0</v>
      </c>
      <c r="AX1007" s="49">
        <f t="shared" si="552"/>
        <v>0</v>
      </c>
      <c r="AY1007" s="49">
        <f t="shared" si="553"/>
        <v>1328.9451529470564</v>
      </c>
      <c r="AZ1007" s="49">
        <f t="shared" si="554"/>
        <v>0</v>
      </c>
      <c r="BA1007" s="49">
        <f t="shared" si="555"/>
        <v>0</v>
      </c>
      <c r="BB1007" s="49">
        <f t="shared" si="556"/>
        <v>0</v>
      </c>
      <c r="BC1007" s="49">
        <f t="shared" si="557"/>
        <v>0</v>
      </c>
      <c r="BD1007" s="49">
        <f t="shared" si="558"/>
        <v>0</v>
      </c>
      <c r="BE1007" s="49">
        <f t="shared" si="559"/>
        <v>1729.7804681994644</v>
      </c>
      <c r="BF1007" s="49">
        <f t="shared" si="560"/>
        <v>1733.6232465357507</v>
      </c>
      <c r="BG1007" s="49">
        <f t="shared" si="561"/>
        <v>2464.1671290167205</v>
      </c>
      <c r="BH1007" s="73">
        <f t="shared" si="562"/>
        <v>7256.5159966989922</v>
      </c>
      <c r="BI1007" s="49">
        <f>VLOOKUP(A1007,'1_12'!B:Q,16,0)</f>
        <v>24197.850000000002</v>
      </c>
      <c r="BJ1007" s="74">
        <f t="shared" si="563"/>
        <v>-16941.33400330101</v>
      </c>
      <c r="BK1007" s="50">
        <f t="shared" si="564"/>
        <v>3.5985854446298881E-3</v>
      </c>
    </row>
    <row r="1008" spans="1:63" x14ac:dyDescent="0.3">
      <c r="A1008" s="79" t="s">
        <v>1900</v>
      </c>
      <c r="B1008" s="79" t="s">
        <v>1901</v>
      </c>
      <c r="C1008" s="79">
        <f>VLOOKUP(B1008,Площадь!D:E,2,0)</f>
        <v>40.700000000000003</v>
      </c>
      <c r="D1008" s="97"/>
      <c r="E1008">
        <v>31</v>
      </c>
      <c r="F1008">
        <v>28</v>
      </c>
      <c r="G1008">
        <v>31</v>
      </c>
      <c r="H1008">
        <v>30</v>
      </c>
      <c r="I1008">
        <v>31</v>
      </c>
      <c r="J1008">
        <v>30</v>
      </c>
      <c r="K1008">
        <v>31</v>
      </c>
      <c r="L1008">
        <v>31</v>
      </c>
      <c r="M1008">
        <v>30</v>
      </c>
      <c r="N1008">
        <v>31</v>
      </c>
      <c r="O1008">
        <v>30</v>
      </c>
      <c r="P1008">
        <v>31</v>
      </c>
      <c r="Q1008">
        <f t="shared" si="567"/>
        <v>365</v>
      </c>
      <c r="R1008" s="113">
        <f>VLOOKUP(B1008,'Общие показания'!A:H,8,0)</f>
        <v>0</v>
      </c>
      <c r="S1008" s="117">
        <f>VLOOKUP(B1008,'Общие показания'!A:P,16,0)</f>
        <v>1.022</v>
      </c>
      <c r="T1008" s="50">
        <f t="shared" si="535"/>
        <v>0</v>
      </c>
      <c r="U1008" s="50">
        <f t="shared" si="536"/>
        <v>0</v>
      </c>
      <c r="V1008" s="50">
        <f t="shared" si="537"/>
        <v>0</v>
      </c>
      <c r="W1008" s="50">
        <f t="shared" si="538"/>
        <v>0</v>
      </c>
      <c r="X1008" s="50">
        <f t="shared" si="539"/>
        <v>0</v>
      </c>
      <c r="Y1008" s="50"/>
      <c r="Z1008" s="50"/>
      <c r="AA1008" s="50"/>
      <c r="AB1008" s="50"/>
      <c r="AC1008" s="50"/>
      <c r="AD1008" s="50">
        <f t="shared" si="540"/>
        <v>0.39221747404459389</v>
      </c>
      <c r="AE1008" s="50">
        <f t="shared" si="541"/>
        <v>0.27407710049839429</v>
      </c>
      <c r="AF1008" s="50">
        <f t="shared" si="542"/>
        <v>0.35570542545701178</v>
      </c>
      <c r="AG1008" s="50">
        <f t="shared" si="534"/>
        <v>0</v>
      </c>
      <c r="AI1008" s="50">
        <f t="shared" si="543"/>
        <v>0</v>
      </c>
      <c r="AJ1008" s="50">
        <f t="shared" si="544"/>
        <v>0</v>
      </c>
      <c r="AK1008" s="50">
        <f t="shared" si="545"/>
        <v>0</v>
      </c>
      <c r="AL1008" s="50">
        <f t="shared" si="546"/>
        <v>0.27376253293986175</v>
      </c>
      <c r="AR1008" s="50">
        <f t="shared" si="547"/>
        <v>0.33761603620952357</v>
      </c>
      <c r="AS1008" s="50">
        <f t="shared" si="548"/>
        <v>0.3630478421075195</v>
      </c>
      <c r="AT1008" s="50">
        <f t="shared" si="549"/>
        <v>0.52305882213675448</v>
      </c>
      <c r="AV1008" s="49">
        <f t="shared" si="550"/>
        <v>0</v>
      </c>
      <c r="AW1008" s="49">
        <f t="shared" si="551"/>
        <v>0</v>
      </c>
      <c r="AX1008" s="49">
        <f t="shared" si="552"/>
        <v>0</v>
      </c>
      <c r="AY1008" s="49">
        <f t="shared" si="553"/>
        <v>734.87719292244731</v>
      </c>
      <c r="AZ1008" s="49">
        <f t="shared" si="554"/>
        <v>0</v>
      </c>
      <c r="BA1008" s="49">
        <f t="shared" si="555"/>
        <v>0</v>
      </c>
      <c r="BB1008" s="49">
        <f t="shared" si="556"/>
        <v>0</v>
      </c>
      <c r="BC1008" s="49">
        <f t="shared" si="557"/>
        <v>0</v>
      </c>
      <c r="BD1008" s="49">
        <f t="shared" si="558"/>
        <v>0</v>
      </c>
      <c r="BE1008" s="49">
        <f t="shared" si="559"/>
        <v>1959.1358815857429</v>
      </c>
      <c r="BF1008" s="49">
        <f t="shared" si="560"/>
        <v>1710.2727109336108</v>
      </c>
      <c r="BG1008" s="49">
        <f t="shared" si="561"/>
        <v>2358.9195956708027</v>
      </c>
      <c r="BH1008" s="73">
        <f t="shared" si="562"/>
        <v>6763.2053811126034</v>
      </c>
      <c r="BI1008" s="49">
        <f>VLOOKUP(A1008,'1_12'!B:Q,16,0)</f>
        <v>15732.539999999997</v>
      </c>
      <c r="BJ1008" s="74">
        <f t="shared" si="563"/>
        <v>-8969.3346188873948</v>
      </c>
      <c r="BK1008" s="50">
        <f t="shared" si="564"/>
        <v>5.1586511740246916E-3</v>
      </c>
    </row>
    <row r="1009" spans="1:63" x14ac:dyDescent="0.3">
      <c r="A1009" s="79" t="s">
        <v>904</v>
      </c>
      <c r="B1009" s="79" t="s">
        <v>905</v>
      </c>
      <c r="C1009" s="79">
        <f>VLOOKUP(B1009,Площадь!D:E,2,0)</f>
        <v>79.400000000000006</v>
      </c>
      <c r="D1009" s="97"/>
      <c r="E1009">
        <v>31</v>
      </c>
      <c r="F1009">
        <v>28</v>
      </c>
      <c r="G1009">
        <v>31</v>
      </c>
      <c r="H1009">
        <v>30</v>
      </c>
      <c r="I1009">
        <v>31</v>
      </c>
      <c r="J1009">
        <v>30</v>
      </c>
      <c r="K1009">
        <v>31</v>
      </c>
      <c r="L1009">
        <v>31</v>
      </c>
      <c r="M1009">
        <v>30</v>
      </c>
      <c r="N1009">
        <v>31</v>
      </c>
      <c r="O1009">
        <v>30</v>
      </c>
      <c r="P1009">
        <v>31</v>
      </c>
      <c r="Q1009">
        <f t="shared" si="567"/>
        <v>365</v>
      </c>
      <c r="R1009" s="113">
        <f>VLOOKUP(B1009,'Общие показания'!A:H,8,0)</f>
        <v>0.53735493537570778</v>
      </c>
      <c r="S1009" s="117">
        <f>VLOOKUP(B1009,'Общие показания'!A:P,16,0)</f>
        <v>0</v>
      </c>
      <c r="T1009" s="50">
        <f t="shared" si="535"/>
        <v>0</v>
      </c>
      <c r="U1009" s="50">
        <f t="shared" si="536"/>
        <v>0</v>
      </c>
      <c r="V1009" s="50">
        <f t="shared" si="537"/>
        <v>0</v>
      </c>
      <c r="W1009" s="50">
        <f t="shared" si="538"/>
        <v>0.53735493537570778</v>
      </c>
      <c r="X1009" s="50">
        <f t="shared" si="539"/>
        <v>0</v>
      </c>
      <c r="Y1009" s="50"/>
      <c r="Z1009" s="50"/>
      <c r="AA1009" s="50"/>
      <c r="AB1009" s="50"/>
      <c r="AC1009" s="50"/>
      <c r="AD1009" s="50">
        <f t="shared" si="540"/>
        <v>0</v>
      </c>
      <c r="AE1009" s="50">
        <f t="shared" si="541"/>
        <v>0</v>
      </c>
      <c r="AF1009" s="50">
        <f t="shared" si="542"/>
        <v>0</v>
      </c>
      <c r="AG1009" s="50">
        <f t="shared" si="534"/>
        <v>0</v>
      </c>
      <c r="AI1009" s="50">
        <f t="shared" si="543"/>
        <v>0</v>
      </c>
      <c r="AJ1009" s="50">
        <f t="shared" si="544"/>
        <v>0</v>
      </c>
      <c r="AK1009" s="50">
        <f t="shared" si="545"/>
        <v>0</v>
      </c>
      <c r="AL1009" s="50">
        <f t="shared" si="546"/>
        <v>0.53407236155835436</v>
      </c>
      <c r="AR1009" s="50">
        <f t="shared" si="547"/>
        <v>0.65864160380924253</v>
      </c>
      <c r="AS1009" s="50">
        <f t="shared" si="548"/>
        <v>0.7082554954136866</v>
      </c>
      <c r="AT1009" s="50">
        <f t="shared" si="549"/>
        <v>1.0204145080505727</v>
      </c>
      <c r="AV1009" s="49">
        <f t="shared" si="550"/>
        <v>0</v>
      </c>
      <c r="AW1009" s="49">
        <f t="shared" si="551"/>
        <v>0</v>
      </c>
      <c r="AX1009" s="49">
        <f t="shared" si="552"/>
        <v>0</v>
      </c>
      <c r="AY1009" s="49">
        <f t="shared" si="553"/>
        <v>2876.0965787979194</v>
      </c>
      <c r="AZ1009" s="49">
        <f t="shared" si="554"/>
        <v>0</v>
      </c>
      <c r="BA1009" s="49">
        <f t="shared" si="555"/>
        <v>0</v>
      </c>
      <c r="BB1009" s="49">
        <f t="shared" si="556"/>
        <v>0</v>
      </c>
      <c r="BC1009" s="49">
        <f t="shared" si="557"/>
        <v>0</v>
      </c>
      <c r="BD1009" s="49">
        <f t="shared" si="558"/>
        <v>0</v>
      </c>
      <c r="BE1009" s="49">
        <f t="shared" si="559"/>
        <v>1768.0311756013784</v>
      </c>
      <c r="BF1009" s="49">
        <f t="shared" si="560"/>
        <v>1901.2127216686838</v>
      </c>
      <c r="BG1009" s="49">
        <f t="shared" si="561"/>
        <v>2739.1598888306353</v>
      </c>
      <c r="BH1009" s="73">
        <f t="shared" si="562"/>
        <v>9284.5003648986167</v>
      </c>
      <c r="BI1009" s="49">
        <f>VLOOKUP(A1009,'1_12'!B:Q,16,0)</f>
        <v>30691.889999999996</v>
      </c>
      <c r="BJ1009" s="74">
        <f t="shared" si="563"/>
        <v>-21407.389635101379</v>
      </c>
      <c r="BK1009" s="50">
        <f t="shared" si="564"/>
        <v>3.6300786148274183E-3</v>
      </c>
    </row>
    <row r="1010" spans="1:63" x14ac:dyDescent="0.3">
      <c r="A1010" s="79" t="s">
        <v>2128</v>
      </c>
      <c r="B1010" s="79" t="s">
        <v>2129</v>
      </c>
      <c r="C1010" s="79">
        <f>VLOOKUP(B1010,Площадь!D:E,2,0)</f>
        <v>62.5</v>
      </c>
      <c r="D1010" s="97"/>
      <c r="E1010">
        <v>31</v>
      </c>
      <c r="F1010">
        <v>28</v>
      </c>
      <c r="G1010">
        <v>31</v>
      </c>
      <c r="H1010">
        <v>30</v>
      </c>
      <c r="I1010">
        <v>31</v>
      </c>
      <c r="J1010">
        <v>30</v>
      </c>
      <c r="K1010">
        <v>31</v>
      </c>
      <c r="L1010">
        <v>31</v>
      </c>
      <c r="M1010">
        <v>30</v>
      </c>
      <c r="N1010">
        <v>31</v>
      </c>
      <c r="O1010">
        <v>30</v>
      </c>
      <c r="P1010">
        <v>31</v>
      </c>
      <c r="Q1010">
        <f t="shared" si="567"/>
        <v>365</v>
      </c>
      <c r="R1010" s="113">
        <f>VLOOKUP(B1010,'Общие показания'!A:H,8,0)</f>
        <v>0.59199999999999997</v>
      </c>
      <c r="S1010" s="117">
        <f>VLOOKUP(B1010,'Общие показания'!A:P,16,0)</f>
        <v>1.548</v>
      </c>
      <c r="T1010" s="50">
        <f t="shared" si="535"/>
        <v>0</v>
      </c>
      <c r="U1010" s="50">
        <f t="shared" si="536"/>
        <v>0</v>
      </c>
      <c r="V1010" s="50">
        <f t="shared" si="537"/>
        <v>0</v>
      </c>
      <c r="W1010" s="50">
        <f t="shared" si="538"/>
        <v>0.59199999999999997</v>
      </c>
      <c r="X1010" s="50">
        <f t="shared" si="539"/>
        <v>0</v>
      </c>
      <c r="Y1010" s="50"/>
      <c r="Z1010" s="50"/>
      <c r="AA1010" s="50"/>
      <c r="AB1010" s="50"/>
      <c r="AC1010" s="50"/>
      <c r="AD1010" s="50">
        <f t="shared" si="540"/>
        <v>0.59408282761353359</v>
      </c>
      <c r="AE1010" s="50">
        <f t="shared" si="541"/>
        <v>0.41513830877838981</v>
      </c>
      <c r="AF1010" s="50">
        <f t="shared" si="542"/>
        <v>0.53877886360807659</v>
      </c>
      <c r="AG1010" s="50">
        <f t="shared" si="534"/>
        <v>0</v>
      </c>
      <c r="AI1010" s="50">
        <f t="shared" si="543"/>
        <v>0</v>
      </c>
      <c r="AJ1010" s="50">
        <f t="shared" si="544"/>
        <v>0</v>
      </c>
      <c r="AK1010" s="50">
        <f t="shared" si="545"/>
        <v>0</v>
      </c>
      <c r="AL1010" s="50">
        <f t="shared" si="546"/>
        <v>0.42039701004278524</v>
      </c>
      <c r="AR1010" s="50">
        <f t="shared" si="547"/>
        <v>0.51845214405639362</v>
      </c>
      <c r="AS1010" s="50">
        <f t="shared" si="548"/>
        <v>0.55750590004225964</v>
      </c>
      <c r="AT1010" s="50">
        <f t="shared" si="549"/>
        <v>0.80322300696676052</v>
      </c>
      <c r="AV1010" s="49">
        <f t="shared" si="550"/>
        <v>0</v>
      </c>
      <c r="AW1010" s="49">
        <f t="shared" si="551"/>
        <v>0</v>
      </c>
      <c r="AX1010" s="49">
        <f t="shared" si="552"/>
        <v>0</v>
      </c>
      <c r="AY1010" s="49">
        <f t="shared" si="553"/>
        <v>2717.6380378784511</v>
      </c>
      <c r="AZ1010" s="49">
        <f t="shared" si="554"/>
        <v>0</v>
      </c>
      <c r="BA1010" s="49">
        <f t="shared" si="555"/>
        <v>0</v>
      </c>
      <c r="BB1010" s="49">
        <f t="shared" si="556"/>
        <v>0</v>
      </c>
      <c r="BC1010" s="49">
        <f t="shared" si="557"/>
        <v>0</v>
      </c>
      <c r="BD1010" s="49">
        <f t="shared" si="558"/>
        <v>0</v>
      </c>
      <c r="BE1010" s="49">
        <f t="shared" si="559"/>
        <v>2986.4443765518863</v>
      </c>
      <c r="BF1010" s="49">
        <f t="shared" si="560"/>
        <v>2610.927208389799</v>
      </c>
      <c r="BG1010" s="49">
        <f t="shared" si="561"/>
        <v>3602.4161412962699</v>
      </c>
      <c r="BH1010" s="73">
        <f t="shared" si="562"/>
        <v>11917.425764116406</v>
      </c>
      <c r="BI1010" s="49">
        <f>VLOOKUP(A1010,'1_12'!B:Q,16,0)</f>
        <v>24159.24</v>
      </c>
      <c r="BJ1010" s="74">
        <f t="shared" si="563"/>
        <v>-12241.814235883596</v>
      </c>
      <c r="BK1010" s="50">
        <f t="shared" si="564"/>
        <v>5.9194374148109317E-3</v>
      </c>
    </row>
    <row r="1011" spans="1:63" x14ac:dyDescent="0.3">
      <c r="A1011" s="79" t="s">
        <v>1066</v>
      </c>
      <c r="B1011" s="79" t="s">
        <v>1067</v>
      </c>
      <c r="C1011" s="79">
        <f>VLOOKUP(B1011,Площадь!D:E,2,0)</f>
        <v>62.6</v>
      </c>
      <c r="D1011" s="97"/>
      <c r="E1011">
        <v>31</v>
      </c>
      <c r="F1011">
        <v>28</v>
      </c>
      <c r="G1011">
        <v>31</v>
      </c>
      <c r="H1011">
        <v>30</v>
      </c>
      <c r="I1011">
        <v>31</v>
      </c>
      <c r="J1011">
        <v>30</v>
      </c>
      <c r="K1011">
        <v>31</v>
      </c>
      <c r="L1011">
        <v>31</v>
      </c>
      <c r="M1011">
        <v>30</v>
      </c>
      <c r="N1011">
        <v>31</v>
      </c>
      <c r="O1011">
        <v>30</v>
      </c>
      <c r="P1011">
        <v>31</v>
      </c>
      <c r="Q1011">
        <f t="shared" si="567"/>
        <v>365</v>
      </c>
      <c r="R1011" s="113">
        <f>VLOOKUP(B1011,'Общие показания'!A:H,8,0)</f>
        <v>4.5999999999999999E-2</v>
      </c>
      <c r="S1011" s="117">
        <f>VLOOKUP(B1011,'Общие показания'!A:P,16,0)</f>
        <v>1.4970000000000003</v>
      </c>
      <c r="T1011" s="50">
        <f t="shared" si="535"/>
        <v>0</v>
      </c>
      <c r="U1011" s="50">
        <f t="shared" si="536"/>
        <v>0</v>
      </c>
      <c r="V1011" s="50">
        <f t="shared" si="537"/>
        <v>0</v>
      </c>
      <c r="W1011" s="50">
        <f t="shared" si="538"/>
        <v>4.5999999999999999E-2</v>
      </c>
      <c r="X1011" s="50">
        <f t="shared" si="539"/>
        <v>0</v>
      </c>
      <c r="Y1011" s="50"/>
      <c r="Z1011" s="50"/>
      <c r="AA1011" s="50"/>
      <c r="AB1011" s="50"/>
      <c r="AC1011" s="50"/>
      <c r="AD1011" s="50">
        <f t="shared" si="540"/>
        <v>0.57451033135494833</v>
      </c>
      <c r="AE1011" s="50">
        <f t="shared" si="541"/>
        <v>0.4014612714736755</v>
      </c>
      <c r="AF1011" s="50">
        <f t="shared" si="542"/>
        <v>0.5210283971713765</v>
      </c>
      <c r="AG1011" s="50">
        <f t="shared" si="534"/>
        <v>0</v>
      </c>
      <c r="AI1011" s="50">
        <f t="shared" si="543"/>
        <v>0</v>
      </c>
      <c r="AJ1011" s="50">
        <f t="shared" si="544"/>
        <v>0</v>
      </c>
      <c r="AK1011" s="50">
        <f t="shared" si="545"/>
        <v>0</v>
      </c>
      <c r="AL1011" s="50">
        <f t="shared" si="546"/>
        <v>0.42106964525885365</v>
      </c>
      <c r="AR1011" s="50">
        <f t="shared" si="547"/>
        <v>0.51928166748688387</v>
      </c>
      <c r="AS1011" s="50">
        <f t="shared" si="548"/>
        <v>0.55839790948232726</v>
      </c>
      <c r="AT1011" s="50">
        <f t="shared" si="549"/>
        <v>0.80450816377790735</v>
      </c>
      <c r="AV1011" s="49">
        <f t="shared" si="550"/>
        <v>0</v>
      </c>
      <c r="AW1011" s="49">
        <f t="shared" si="551"/>
        <v>0</v>
      </c>
      <c r="AX1011" s="49">
        <f t="shared" si="552"/>
        <v>0</v>
      </c>
      <c r="AY1011" s="49">
        <f t="shared" si="553"/>
        <v>1253.7830729470563</v>
      </c>
      <c r="AZ1011" s="49">
        <f t="shared" si="554"/>
        <v>0</v>
      </c>
      <c r="BA1011" s="49">
        <f t="shared" si="555"/>
        <v>0</v>
      </c>
      <c r="BB1011" s="49">
        <f t="shared" si="556"/>
        <v>0</v>
      </c>
      <c r="BC1011" s="49">
        <f t="shared" si="557"/>
        <v>0</v>
      </c>
      <c r="BD1011" s="49">
        <f t="shared" si="558"/>
        <v>0</v>
      </c>
      <c r="BE1011" s="49">
        <f t="shared" si="559"/>
        <v>2936.131490011061</v>
      </c>
      <c r="BF1011" s="49">
        <f t="shared" si="560"/>
        <v>2576.6075909910555</v>
      </c>
      <c r="BG1011" s="49">
        <f t="shared" si="561"/>
        <v>3558.2173227498201</v>
      </c>
      <c r="BH1011" s="73">
        <f t="shared" si="562"/>
        <v>10324.739476698993</v>
      </c>
      <c r="BI1011" s="49">
        <f>VLOOKUP(A1011,'1_12'!B:Q,16,0)</f>
        <v>24197.850000000002</v>
      </c>
      <c r="BJ1011" s="74">
        <f t="shared" si="563"/>
        <v>-13873.110523301009</v>
      </c>
      <c r="BK1011" s="50">
        <f t="shared" si="564"/>
        <v>5.1201509398375563E-3</v>
      </c>
    </row>
    <row r="1012" spans="1:63" x14ac:dyDescent="0.3">
      <c r="A1012" s="79" t="s">
        <v>1918</v>
      </c>
      <c r="B1012" s="79" t="s">
        <v>351</v>
      </c>
      <c r="C1012" s="79">
        <f>VLOOKUP(B1012,Площадь!D:E,2,0)</f>
        <v>36.700000000000003</v>
      </c>
      <c r="D1012" s="97"/>
      <c r="E1012">
        <v>31</v>
      </c>
      <c r="F1012">
        <v>28</v>
      </c>
      <c r="G1012">
        <v>31</v>
      </c>
      <c r="H1012">
        <v>30</v>
      </c>
      <c r="I1012">
        <v>31</v>
      </c>
      <c r="J1012">
        <v>30</v>
      </c>
      <c r="K1012">
        <v>31</v>
      </c>
      <c r="L1012">
        <v>31</v>
      </c>
      <c r="M1012">
        <v>30</v>
      </c>
      <c r="N1012">
        <v>31</v>
      </c>
      <c r="O1012">
        <v>30</v>
      </c>
      <c r="P1012">
        <v>31</v>
      </c>
      <c r="Q1012">
        <f t="shared" si="567"/>
        <v>365</v>
      </c>
      <c r="R1012" s="113">
        <f>VLOOKUP(B1012,'Общие показания'!A:H,8,0)</f>
        <v>0.24837438448726037</v>
      </c>
      <c r="S1012" s="117">
        <f>VLOOKUP(B1012,'Общие показания'!A:P,16,0)</f>
        <v>1.0056256155127388</v>
      </c>
      <c r="T1012" s="50">
        <f t="shared" si="535"/>
        <v>0</v>
      </c>
      <c r="U1012" s="50">
        <f t="shared" si="536"/>
        <v>0</v>
      </c>
      <c r="V1012" s="50">
        <f t="shared" si="537"/>
        <v>0</v>
      </c>
      <c r="W1012" s="50">
        <f t="shared" si="538"/>
        <v>0.2483743844872604</v>
      </c>
      <c r="X1012" s="50">
        <f t="shared" si="539"/>
        <v>0</v>
      </c>
      <c r="Y1012" s="50"/>
      <c r="Z1012" s="50"/>
      <c r="AA1012" s="50"/>
      <c r="AB1012" s="50"/>
      <c r="AC1012" s="50"/>
      <c r="AD1012" s="50">
        <f t="shared" si="540"/>
        <v>0.38593340386589664</v>
      </c>
      <c r="AE1012" s="50">
        <f t="shared" si="541"/>
        <v>0.26968586388125687</v>
      </c>
      <c r="AF1012" s="50">
        <f t="shared" si="542"/>
        <v>0.3500063477655852</v>
      </c>
      <c r="AG1012" s="50">
        <f t="shared" si="534"/>
        <v>0</v>
      </c>
      <c r="AI1012" s="50">
        <f t="shared" si="543"/>
        <v>0</v>
      </c>
      <c r="AJ1012" s="50">
        <f t="shared" si="544"/>
        <v>0</v>
      </c>
      <c r="AK1012" s="50">
        <f t="shared" si="545"/>
        <v>0</v>
      </c>
      <c r="AL1012" s="50">
        <f t="shared" si="546"/>
        <v>0.2468571242971235</v>
      </c>
      <c r="AR1012" s="50">
        <f t="shared" si="547"/>
        <v>0.30443509898991439</v>
      </c>
      <c r="AS1012" s="50">
        <f t="shared" si="548"/>
        <v>0.32736746450481485</v>
      </c>
      <c r="AT1012" s="50">
        <f t="shared" si="549"/>
        <v>0.47165254969088183</v>
      </c>
      <c r="AV1012" s="49">
        <f t="shared" si="550"/>
        <v>0</v>
      </c>
      <c r="AW1012" s="49">
        <f t="shared" si="551"/>
        <v>0</v>
      </c>
      <c r="AX1012" s="49">
        <f t="shared" si="552"/>
        <v>0</v>
      </c>
      <c r="AY1012" s="49">
        <f t="shared" si="553"/>
        <v>1329.379652920449</v>
      </c>
      <c r="AZ1012" s="49">
        <f t="shared" si="554"/>
        <v>0</v>
      </c>
      <c r="BA1012" s="49">
        <f t="shared" si="555"/>
        <v>0</v>
      </c>
      <c r="BB1012" s="49">
        <f t="shared" si="556"/>
        <v>0</v>
      </c>
      <c r="BC1012" s="49">
        <f t="shared" si="557"/>
        <v>0</v>
      </c>
      <c r="BD1012" s="49">
        <f t="shared" si="558"/>
        <v>0</v>
      </c>
      <c r="BE1012" s="49">
        <f t="shared" si="559"/>
        <v>1853.1975943260252</v>
      </c>
      <c r="BF1012" s="49">
        <f t="shared" si="560"/>
        <v>1602.7060725864355</v>
      </c>
      <c r="BG1012" s="49">
        <f t="shared" si="561"/>
        <v>2205.6282779762419</v>
      </c>
      <c r="BH1012" s="73">
        <f t="shared" si="562"/>
        <v>6990.9115978091522</v>
      </c>
      <c r="BI1012" s="49">
        <f>VLOOKUP(A1012,'1_12'!B:Q,16,0)</f>
        <v>14186.34</v>
      </c>
      <c r="BJ1012" s="74">
        <f t="shared" si="563"/>
        <v>-7195.4284021908479</v>
      </c>
      <c r="BK1012" s="50">
        <f t="shared" si="564"/>
        <v>5.9135155256192871E-3</v>
      </c>
    </row>
    <row r="1013" spans="1:63" x14ac:dyDescent="0.3">
      <c r="A1013" s="79" t="s">
        <v>1105</v>
      </c>
      <c r="B1013" s="79" t="s">
        <v>1106</v>
      </c>
      <c r="C1013" s="79">
        <f>VLOOKUP(B1013,Площадь!D:E,2,0)</f>
        <v>40.700000000000003</v>
      </c>
      <c r="D1013" s="97"/>
      <c r="E1013">
        <v>31</v>
      </c>
      <c r="F1013">
        <v>28</v>
      </c>
      <c r="G1013">
        <v>31</v>
      </c>
      <c r="H1013">
        <v>30</v>
      </c>
      <c r="I1013">
        <v>31</v>
      </c>
      <c r="J1013">
        <v>30</v>
      </c>
      <c r="K1013">
        <v>31</v>
      </c>
      <c r="L1013">
        <v>0</v>
      </c>
      <c r="Q1013">
        <f t="shared" si="567"/>
        <v>212</v>
      </c>
      <c r="R1013" s="113">
        <f>VLOOKUP(B1013,'Общие показания'!A:H,8,0)</f>
        <v>0.2754451620880517</v>
      </c>
      <c r="S1013" s="117"/>
      <c r="T1013" s="50">
        <f t="shared" si="535"/>
        <v>0</v>
      </c>
      <c r="U1013" s="50">
        <f t="shared" si="536"/>
        <v>0</v>
      </c>
      <c r="V1013" s="50">
        <f t="shared" si="537"/>
        <v>0</v>
      </c>
      <c r="W1013" s="50">
        <f t="shared" si="538"/>
        <v>0.2754451620880517</v>
      </c>
      <c r="X1013" s="50">
        <f t="shared" si="539"/>
        <v>0</v>
      </c>
      <c r="Y1013" s="50"/>
      <c r="Z1013" s="50"/>
      <c r="AA1013" s="50"/>
      <c r="AB1013" s="50"/>
      <c r="AC1013" s="50"/>
      <c r="AD1013" s="50">
        <f t="shared" si="540"/>
        <v>0</v>
      </c>
      <c r="AE1013" s="50">
        <f t="shared" si="541"/>
        <v>0</v>
      </c>
      <c r="AF1013" s="50">
        <f t="shared" si="542"/>
        <v>0</v>
      </c>
      <c r="AG1013" s="50">
        <f t="shared" si="534"/>
        <v>0</v>
      </c>
      <c r="AI1013" s="50">
        <f t="shared" si="543"/>
        <v>0</v>
      </c>
      <c r="AJ1013" s="50">
        <f t="shared" si="544"/>
        <v>0</v>
      </c>
      <c r="AK1013" s="50">
        <f t="shared" si="545"/>
        <v>0</v>
      </c>
      <c r="AL1013" s="50">
        <f t="shared" si="546"/>
        <v>0.27376253293986175</v>
      </c>
      <c r="AR1013" s="50">
        <f t="shared" si="547"/>
        <v>0</v>
      </c>
      <c r="AS1013" s="50">
        <f t="shared" si="548"/>
        <v>0</v>
      </c>
      <c r="AT1013" s="50">
        <f t="shared" si="549"/>
        <v>0</v>
      </c>
      <c r="AV1013" s="49">
        <f t="shared" si="550"/>
        <v>0</v>
      </c>
      <c r="AW1013" s="49">
        <f t="shared" si="551"/>
        <v>0</v>
      </c>
      <c r="AX1013" s="49">
        <f t="shared" si="552"/>
        <v>0</v>
      </c>
      <c r="AY1013" s="49">
        <f t="shared" si="553"/>
        <v>1474.2711682251297</v>
      </c>
      <c r="AZ1013" s="49">
        <f t="shared" si="554"/>
        <v>0</v>
      </c>
      <c r="BA1013" s="49">
        <f t="shared" si="555"/>
        <v>0</v>
      </c>
      <c r="BB1013" s="49">
        <f t="shared" si="556"/>
        <v>0</v>
      </c>
      <c r="BC1013" s="49">
        <f t="shared" si="557"/>
        <v>0</v>
      </c>
      <c r="BD1013" s="49">
        <f t="shared" si="558"/>
        <v>0</v>
      </c>
      <c r="BE1013" s="49">
        <f t="shared" si="559"/>
        <v>0</v>
      </c>
      <c r="BF1013" s="49">
        <f t="shared" si="560"/>
        <v>0</v>
      </c>
      <c r="BG1013" s="49">
        <f t="shared" si="561"/>
        <v>0</v>
      </c>
      <c r="BH1013" s="73">
        <f t="shared" si="562"/>
        <v>1474.2711682251297</v>
      </c>
      <c r="BI1013" s="49">
        <f>VLOOKUP(A1013,'1_12'!B:Q,16,0)</f>
        <v>6992.24</v>
      </c>
      <c r="BJ1013" s="74">
        <f t="shared" si="563"/>
        <v>-5517.9688317748696</v>
      </c>
      <c r="BK1013" s="50">
        <f t="shared" si="564"/>
        <v>1.1245038800735327E-3</v>
      </c>
    </row>
    <row r="1014" spans="1:63" x14ac:dyDescent="0.3">
      <c r="A1014" s="79" t="s">
        <v>2765</v>
      </c>
      <c r="B1014" s="79" t="s">
        <v>1106</v>
      </c>
      <c r="C1014" s="79">
        <f>VLOOKUP(B1014,Площадь!D:E,2,0)</f>
        <v>40.700000000000003</v>
      </c>
      <c r="D1014" s="97">
        <f>VLOOKUP(A1014,'[1]3+паркинг2023'!$A:$E,5,0)</f>
        <v>45139</v>
      </c>
      <c r="L1014">
        <f>31-L1013</f>
        <v>31</v>
      </c>
      <c r="M1014">
        <v>30</v>
      </c>
      <c r="N1014">
        <v>31</v>
      </c>
      <c r="O1014">
        <v>30</v>
      </c>
      <c r="P1014">
        <v>31</v>
      </c>
      <c r="Q1014">
        <f t="shared" si="567"/>
        <v>153</v>
      </c>
      <c r="R1014" s="113"/>
      <c r="S1014" s="117">
        <f>VLOOKUP(B1014,'Общие показания'!A:P,16,0)</f>
        <v>0</v>
      </c>
      <c r="T1014" s="50">
        <f t="shared" si="535"/>
        <v>0</v>
      </c>
      <c r="U1014" s="50">
        <f t="shared" si="536"/>
        <v>0</v>
      </c>
      <c r="V1014" s="50">
        <f t="shared" si="537"/>
        <v>0</v>
      </c>
      <c r="W1014" s="50">
        <f t="shared" si="538"/>
        <v>0</v>
      </c>
      <c r="X1014" s="50">
        <f t="shared" si="539"/>
        <v>0</v>
      </c>
      <c r="Y1014" s="50"/>
      <c r="Z1014" s="50"/>
      <c r="AA1014" s="50"/>
      <c r="AB1014" s="50"/>
      <c r="AC1014" s="50"/>
      <c r="AD1014" s="50">
        <f t="shared" si="540"/>
        <v>0</v>
      </c>
      <c r="AE1014" s="50">
        <f t="shared" si="541"/>
        <v>0</v>
      </c>
      <c r="AF1014" s="50">
        <f t="shared" si="542"/>
        <v>0</v>
      </c>
      <c r="AG1014" s="50">
        <f t="shared" si="534"/>
        <v>0</v>
      </c>
      <c r="AI1014" s="50">
        <f t="shared" si="543"/>
        <v>0</v>
      </c>
      <c r="AJ1014" s="50">
        <f t="shared" si="544"/>
        <v>0</v>
      </c>
      <c r="AK1014" s="50">
        <f t="shared" si="545"/>
        <v>0</v>
      </c>
      <c r="AL1014" s="50">
        <f t="shared" si="546"/>
        <v>0</v>
      </c>
      <c r="AR1014" s="50">
        <f t="shared" si="547"/>
        <v>0.33761603620952357</v>
      </c>
      <c r="AS1014" s="50">
        <f t="shared" si="548"/>
        <v>0.3630478421075195</v>
      </c>
      <c r="AT1014" s="50">
        <f t="shared" si="549"/>
        <v>0.52305882213675448</v>
      </c>
      <c r="AV1014" s="49">
        <f t="shared" si="550"/>
        <v>0</v>
      </c>
      <c r="AW1014" s="49">
        <f t="shared" si="551"/>
        <v>0</v>
      </c>
      <c r="AX1014" s="49">
        <f t="shared" si="552"/>
        <v>0</v>
      </c>
      <c r="AY1014" s="49">
        <f t="shared" si="553"/>
        <v>0</v>
      </c>
      <c r="AZ1014" s="49">
        <f t="shared" si="554"/>
        <v>0</v>
      </c>
      <c r="BA1014" s="49">
        <f t="shared" si="555"/>
        <v>0</v>
      </c>
      <c r="BB1014" s="49">
        <f t="shared" si="556"/>
        <v>0</v>
      </c>
      <c r="BC1014" s="49">
        <f t="shared" si="557"/>
        <v>0</v>
      </c>
      <c r="BD1014" s="49">
        <f t="shared" si="558"/>
        <v>0</v>
      </c>
      <c r="BE1014" s="49">
        <f t="shared" si="559"/>
        <v>906.28298295939669</v>
      </c>
      <c r="BF1014" s="49">
        <f t="shared" si="560"/>
        <v>974.55110543974115</v>
      </c>
      <c r="BG1014" s="49">
        <f t="shared" si="561"/>
        <v>1404.0781797910183</v>
      </c>
      <c r="BH1014" s="73">
        <f t="shared" si="562"/>
        <v>3284.9122681901563</v>
      </c>
      <c r="BI1014" s="49">
        <f>VLOOKUP(A1014,'1_12'!B:Q,16,0)</f>
        <v>8740.2899999999991</v>
      </c>
      <c r="BJ1014" s="74">
        <f t="shared" si="563"/>
        <v>-5455.3777318098428</v>
      </c>
      <c r="BK1014" s="50">
        <f t="shared" si="564"/>
        <v>2.5055747347538853E-3</v>
      </c>
    </row>
    <row r="1015" spans="1:63" x14ac:dyDescent="0.3">
      <c r="A1015" s="79" t="s">
        <v>2617</v>
      </c>
      <c r="B1015" s="79" t="s">
        <v>2618</v>
      </c>
      <c r="C1015" s="79">
        <f>VLOOKUP(B1015,Площадь!D:E,2,0)</f>
        <v>79.400000000000006</v>
      </c>
      <c r="D1015" s="97"/>
      <c r="E1015">
        <v>31</v>
      </c>
      <c r="F1015">
        <v>28</v>
      </c>
      <c r="G1015">
        <v>31</v>
      </c>
      <c r="H1015">
        <v>30</v>
      </c>
      <c r="I1015">
        <v>31</v>
      </c>
      <c r="J1015">
        <v>30</v>
      </c>
      <c r="K1015">
        <v>31</v>
      </c>
      <c r="L1015">
        <v>31</v>
      </c>
      <c r="M1015">
        <v>30</v>
      </c>
      <c r="N1015">
        <v>31</v>
      </c>
      <c r="O1015">
        <v>30</v>
      </c>
      <c r="P1015">
        <v>31</v>
      </c>
      <c r="Q1015">
        <f t="shared" ref="Q1015:Q1048" si="568">SUM(E1015:P1015)</f>
        <v>365</v>
      </c>
      <c r="R1015" s="113">
        <f>VLOOKUP(B1015,'Общие показания'!A:H,8,0)</f>
        <v>0</v>
      </c>
      <c r="S1015" s="117">
        <f>VLOOKUP(B1015,'Общие показания'!A:P,16,0)</f>
        <v>1.9560000000000004</v>
      </c>
      <c r="T1015" s="50">
        <f t="shared" si="535"/>
        <v>0</v>
      </c>
      <c r="U1015" s="50">
        <f t="shared" si="536"/>
        <v>0</v>
      </c>
      <c r="V1015" s="50">
        <f t="shared" si="537"/>
        <v>0</v>
      </c>
      <c r="W1015" s="50">
        <f t="shared" si="538"/>
        <v>0</v>
      </c>
      <c r="X1015" s="50">
        <f t="shared" si="539"/>
        <v>0</v>
      </c>
      <c r="Y1015" s="50"/>
      <c r="Z1015" s="50"/>
      <c r="AA1015" s="50"/>
      <c r="AB1015" s="50"/>
      <c r="AC1015" s="50"/>
      <c r="AD1015" s="50">
        <f t="shared" si="540"/>
        <v>0.750662797682217</v>
      </c>
      <c r="AE1015" s="50">
        <f t="shared" si="541"/>
        <v>0.52455460721610503</v>
      </c>
      <c r="AF1015" s="50">
        <f t="shared" si="542"/>
        <v>0.68078259510167827</v>
      </c>
      <c r="AG1015" s="50">
        <f t="shared" si="534"/>
        <v>0</v>
      </c>
      <c r="AI1015" s="50">
        <f t="shared" si="543"/>
        <v>0</v>
      </c>
      <c r="AJ1015" s="50">
        <f t="shared" si="544"/>
        <v>0</v>
      </c>
      <c r="AK1015" s="50">
        <f t="shared" si="545"/>
        <v>0</v>
      </c>
      <c r="AL1015" s="50">
        <f t="shared" si="546"/>
        <v>0.53407236155835436</v>
      </c>
      <c r="AR1015" s="50">
        <f t="shared" si="547"/>
        <v>0.65864160380924253</v>
      </c>
      <c r="AS1015" s="50">
        <f t="shared" si="548"/>
        <v>0.7082554954136866</v>
      </c>
      <c r="AT1015" s="50">
        <f t="shared" si="549"/>
        <v>1.0204145080505727</v>
      </c>
      <c r="AV1015" s="49">
        <f t="shared" si="550"/>
        <v>0</v>
      </c>
      <c r="AW1015" s="49">
        <f t="shared" si="551"/>
        <v>0</v>
      </c>
      <c r="AX1015" s="49">
        <f t="shared" si="552"/>
        <v>0</v>
      </c>
      <c r="AY1015" s="49">
        <f t="shared" si="553"/>
        <v>1433.6424844727842</v>
      </c>
      <c r="AZ1015" s="49">
        <f t="shared" si="554"/>
        <v>0</v>
      </c>
      <c r="BA1015" s="49">
        <f t="shared" si="555"/>
        <v>0</v>
      </c>
      <c r="BB1015" s="49">
        <f t="shared" si="556"/>
        <v>0</v>
      </c>
      <c r="BC1015" s="49">
        <f t="shared" si="557"/>
        <v>0</v>
      </c>
      <c r="BD1015" s="49">
        <f t="shared" si="558"/>
        <v>0</v>
      </c>
      <c r="BE1015" s="49">
        <f t="shared" si="559"/>
        <v>3783.0803631876147</v>
      </c>
      <c r="BF1015" s="49">
        <f t="shared" si="560"/>
        <v>3309.3061270953071</v>
      </c>
      <c r="BG1015" s="49">
        <f t="shared" si="561"/>
        <v>4566.6254558177761</v>
      </c>
      <c r="BH1015" s="73">
        <f t="shared" si="562"/>
        <v>13092.654430573482</v>
      </c>
      <c r="BI1015" s="49">
        <f>VLOOKUP(A1015,'1_12'!B:Q,16,0)</f>
        <v>30691.889999999996</v>
      </c>
      <c r="BJ1015" s="74">
        <f t="shared" si="563"/>
        <v>-17599.235569426513</v>
      </c>
      <c r="BK1015" s="50">
        <f t="shared" si="564"/>
        <v>5.1190008069184056E-3</v>
      </c>
    </row>
    <row r="1016" spans="1:63" x14ac:dyDescent="0.3">
      <c r="A1016" s="79" t="s">
        <v>1675</v>
      </c>
      <c r="B1016" s="79" t="s">
        <v>1676</v>
      </c>
      <c r="C1016" s="79">
        <f>VLOOKUP(B1016,Площадь!D:E,2,0)</f>
        <v>62.5</v>
      </c>
      <c r="D1016" s="97"/>
      <c r="E1016">
        <v>31</v>
      </c>
      <c r="F1016">
        <v>28</v>
      </c>
      <c r="G1016">
        <v>31</v>
      </c>
      <c r="H1016">
        <v>30</v>
      </c>
      <c r="I1016">
        <v>31</v>
      </c>
      <c r="J1016">
        <v>30</v>
      </c>
      <c r="K1016">
        <v>31</v>
      </c>
      <c r="L1016">
        <v>31</v>
      </c>
      <c r="M1016">
        <v>30</v>
      </c>
      <c r="N1016">
        <v>31</v>
      </c>
      <c r="O1016">
        <v>30</v>
      </c>
      <c r="P1016">
        <v>31</v>
      </c>
      <c r="Q1016">
        <f t="shared" si="568"/>
        <v>365</v>
      </c>
      <c r="R1016" s="113">
        <f>VLOOKUP(B1016,'Общие показания'!A:H,8,0)</f>
        <v>0.42298090001236438</v>
      </c>
      <c r="S1016" s="117">
        <f>VLOOKUP(B1016,'Общие показания'!A:P,16,0)</f>
        <v>0</v>
      </c>
      <c r="T1016" s="50">
        <f t="shared" si="535"/>
        <v>0</v>
      </c>
      <c r="U1016" s="50">
        <f t="shared" si="536"/>
        <v>0</v>
      </c>
      <c r="V1016" s="50">
        <f t="shared" si="537"/>
        <v>0</v>
      </c>
      <c r="W1016" s="50">
        <f t="shared" si="538"/>
        <v>0.42298090001236438</v>
      </c>
      <c r="X1016" s="50">
        <f t="shared" si="539"/>
        <v>0</v>
      </c>
      <c r="Y1016" s="50"/>
      <c r="Z1016" s="50"/>
      <c r="AA1016" s="50"/>
      <c r="AB1016" s="50"/>
      <c r="AC1016" s="50"/>
      <c r="AD1016" s="50">
        <f t="shared" si="540"/>
        <v>0</v>
      </c>
      <c r="AE1016" s="50">
        <f t="shared" si="541"/>
        <v>0</v>
      </c>
      <c r="AF1016" s="50">
        <f t="shared" si="542"/>
        <v>0</v>
      </c>
      <c r="AG1016" s="50">
        <f t="shared" si="534"/>
        <v>0</v>
      </c>
      <c r="AI1016" s="50">
        <f t="shared" si="543"/>
        <v>0</v>
      </c>
      <c r="AJ1016" s="50">
        <f t="shared" si="544"/>
        <v>0</v>
      </c>
      <c r="AK1016" s="50">
        <f t="shared" si="545"/>
        <v>0</v>
      </c>
      <c r="AL1016" s="50">
        <f t="shared" si="546"/>
        <v>0.42039701004278524</v>
      </c>
      <c r="AR1016" s="50">
        <f t="shared" si="547"/>
        <v>0.51845214405639362</v>
      </c>
      <c r="AS1016" s="50">
        <f t="shared" si="548"/>
        <v>0.55750590004225964</v>
      </c>
      <c r="AT1016" s="50">
        <f t="shared" si="549"/>
        <v>0.80322300696676052</v>
      </c>
      <c r="AV1016" s="49">
        <f t="shared" si="550"/>
        <v>0</v>
      </c>
      <c r="AW1016" s="49">
        <f t="shared" si="551"/>
        <v>0</v>
      </c>
      <c r="AX1016" s="49">
        <f t="shared" si="552"/>
        <v>0</v>
      </c>
      <c r="AY1016" s="49">
        <f t="shared" si="553"/>
        <v>2263.9299266356416</v>
      </c>
      <c r="AZ1016" s="49">
        <f t="shared" si="554"/>
        <v>0</v>
      </c>
      <c r="BA1016" s="49">
        <f t="shared" si="555"/>
        <v>0</v>
      </c>
      <c r="BB1016" s="49">
        <f t="shared" si="556"/>
        <v>0</v>
      </c>
      <c r="BC1016" s="49">
        <f t="shared" si="557"/>
        <v>0</v>
      </c>
      <c r="BD1016" s="49">
        <f t="shared" si="558"/>
        <v>0</v>
      </c>
      <c r="BE1016" s="49">
        <f t="shared" si="559"/>
        <v>1391.7121974192207</v>
      </c>
      <c r="BF1016" s="49">
        <f t="shared" si="560"/>
        <v>1496.5465378374402</v>
      </c>
      <c r="BG1016" s="49">
        <f t="shared" si="561"/>
        <v>2156.1397109812933</v>
      </c>
      <c r="BH1016" s="73">
        <f t="shared" si="562"/>
        <v>7308.328372873596</v>
      </c>
      <c r="BI1016" s="49">
        <f>VLOOKUP(A1016,'1_12'!B:Q,16,0)</f>
        <v>24159.24</v>
      </c>
      <c r="BJ1016" s="74">
        <f t="shared" si="563"/>
        <v>-16850.911627126407</v>
      </c>
      <c r="BK1016" s="50">
        <f t="shared" si="564"/>
        <v>3.6300786148274178E-3</v>
      </c>
    </row>
    <row r="1017" spans="1:63" x14ac:dyDescent="0.3">
      <c r="A1017" s="79" t="s">
        <v>2259</v>
      </c>
      <c r="B1017" s="79" t="s">
        <v>2260</v>
      </c>
      <c r="C1017" s="79">
        <f>VLOOKUP(B1017,Площадь!D:E,2,0)</f>
        <v>62.6</v>
      </c>
      <c r="D1017" s="97"/>
      <c r="E1017">
        <v>31</v>
      </c>
      <c r="F1017">
        <v>28</v>
      </c>
      <c r="G1017">
        <v>31</v>
      </c>
      <c r="H1017">
        <v>30</v>
      </c>
      <c r="I1017">
        <v>31</v>
      </c>
      <c r="J1017">
        <v>30</v>
      </c>
      <c r="K1017">
        <v>31</v>
      </c>
      <c r="L1017">
        <v>31</v>
      </c>
      <c r="M1017">
        <v>30</v>
      </c>
      <c r="N1017">
        <v>31</v>
      </c>
      <c r="O1017">
        <v>30</v>
      </c>
      <c r="P1017">
        <v>31</v>
      </c>
      <c r="Q1017">
        <f t="shared" si="568"/>
        <v>365</v>
      </c>
      <c r="R1017" s="113">
        <f>VLOOKUP(B1017,'Общие показания'!A:H,8,0)</f>
        <v>1E-3</v>
      </c>
      <c r="S1017" s="117">
        <f>VLOOKUP(B1017,'Общие показания'!A:P,16,0)</f>
        <v>1.298</v>
      </c>
      <c r="T1017" s="50">
        <f t="shared" si="535"/>
        <v>0</v>
      </c>
      <c r="U1017" s="50">
        <f t="shared" si="536"/>
        <v>0</v>
      </c>
      <c r="V1017" s="50">
        <f t="shared" si="537"/>
        <v>0</v>
      </c>
      <c r="W1017" s="50">
        <f t="shared" si="538"/>
        <v>1E-3</v>
      </c>
      <c r="X1017" s="50">
        <f t="shared" si="539"/>
        <v>0</v>
      </c>
      <c r="Y1017" s="50"/>
      <c r="Z1017" s="50"/>
      <c r="AA1017" s="50"/>
      <c r="AB1017" s="50"/>
      <c r="AC1017" s="50"/>
      <c r="AD1017" s="50">
        <f t="shared" si="540"/>
        <v>0.49813921850282078</v>
      </c>
      <c r="AE1017" s="50">
        <f t="shared" si="541"/>
        <v>0.34809400826508397</v>
      </c>
      <c r="AF1017" s="50">
        <f t="shared" si="542"/>
        <v>0.45176677323209524</v>
      </c>
      <c r="AG1017" s="50">
        <f t="shared" si="534"/>
        <v>0</v>
      </c>
      <c r="AI1017" s="50">
        <f t="shared" si="543"/>
        <v>0</v>
      </c>
      <c r="AJ1017" s="50">
        <f t="shared" si="544"/>
        <v>0</v>
      </c>
      <c r="AK1017" s="50">
        <f t="shared" si="545"/>
        <v>0</v>
      </c>
      <c r="AL1017" s="50">
        <f t="shared" si="546"/>
        <v>0.42106964525885365</v>
      </c>
      <c r="AR1017" s="50">
        <f t="shared" si="547"/>
        <v>0.51928166748688387</v>
      </c>
      <c r="AS1017" s="50">
        <f t="shared" si="548"/>
        <v>0.55839790948232726</v>
      </c>
      <c r="AT1017" s="50">
        <f t="shared" si="549"/>
        <v>0.80450816377790735</v>
      </c>
      <c r="AV1017" s="49">
        <f t="shared" si="550"/>
        <v>0</v>
      </c>
      <c r="AW1017" s="49">
        <f t="shared" si="551"/>
        <v>0</v>
      </c>
      <c r="AX1017" s="49">
        <f t="shared" si="552"/>
        <v>0</v>
      </c>
      <c r="AY1017" s="49">
        <f t="shared" si="553"/>
        <v>1132.9868729470566</v>
      </c>
      <c r="AZ1017" s="49">
        <f t="shared" si="554"/>
        <v>0</v>
      </c>
      <c r="BA1017" s="49">
        <f t="shared" si="555"/>
        <v>0</v>
      </c>
      <c r="BB1017" s="49">
        <f t="shared" si="556"/>
        <v>0</v>
      </c>
      <c r="BC1017" s="49">
        <f t="shared" si="557"/>
        <v>0</v>
      </c>
      <c r="BD1017" s="49">
        <f t="shared" si="558"/>
        <v>0</v>
      </c>
      <c r="BE1017" s="49">
        <f t="shared" si="559"/>
        <v>2731.1239295153237</v>
      </c>
      <c r="BF1017" s="49">
        <f t="shared" si="560"/>
        <v>2433.350644324441</v>
      </c>
      <c r="BG1017" s="49">
        <f t="shared" si="561"/>
        <v>3372.2941899121706</v>
      </c>
      <c r="BH1017" s="73">
        <f t="shared" si="562"/>
        <v>9669.755636698992</v>
      </c>
      <c r="BI1017" s="49">
        <f>VLOOKUP(A1017,'1_12'!B:Q,16,0)</f>
        <v>24197.850000000002</v>
      </c>
      <c r="BJ1017" s="74">
        <f t="shared" si="563"/>
        <v>-14528.09436330101</v>
      </c>
      <c r="BK1017" s="50">
        <f t="shared" si="564"/>
        <v>4.7953373083146596E-3</v>
      </c>
    </row>
    <row r="1018" spans="1:63" x14ac:dyDescent="0.3">
      <c r="A1018" s="79" t="s">
        <v>1188</v>
      </c>
      <c r="B1018" s="79" t="s">
        <v>1189</v>
      </c>
      <c r="C1018" s="79">
        <f>VLOOKUP(B1018,Площадь!D:E,2,0)</f>
        <v>40.700000000000003</v>
      </c>
      <c r="D1018" s="97"/>
      <c r="E1018">
        <v>31</v>
      </c>
      <c r="F1018">
        <v>28</v>
      </c>
      <c r="G1018">
        <v>31</v>
      </c>
      <c r="H1018">
        <v>30</v>
      </c>
      <c r="I1018">
        <v>31</v>
      </c>
      <c r="J1018">
        <v>30</v>
      </c>
      <c r="K1018">
        <v>31</v>
      </c>
      <c r="L1018">
        <v>31</v>
      </c>
      <c r="M1018">
        <v>30</v>
      </c>
      <c r="N1018">
        <v>31</v>
      </c>
      <c r="O1018">
        <v>30</v>
      </c>
      <c r="P1018">
        <v>31</v>
      </c>
      <c r="Q1018">
        <f t="shared" si="568"/>
        <v>365</v>
      </c>
      <c r="R1018" s="113">
        <f>VLOOKUP(B1018,'Общие показания'!A:H,8,0)</f>
        <v>0.52600000000000002</v>
      </c>
      <c r="S1018" s="117">
        <f>VLOOKUP(B1018,'Общие показания'!A:P,16,0)</f>
        <v>1.2040000000000006</v>
      </c>
      <c r="T1018" s="50">
        <f t="shared" si="535"/>
        <v>0</v>
      </c>
      <c r="U1018" s="50">
        <f t="shared" si="536"/>
        <v>0</v>
      </c>
      <c r="V1018" s="50">
        <f t="shared" si="537"/>
        <v>0</v>
      </c>
      <c r="W1018" s="50">
        <f t="shared" si="538"/>
        <v>0.52600000000000002</v>
      </c>
      <c r="X1018" s="50">
        <f t="shared" si="539"/>
        <v>0</v>
      </c>
      <c r="Y1018" s="50"/>
      <c r="Z1018" s="50"/>
      <c r="AA1018" s="50"/>
      <c r="AB1018" s="50"/>
      <c r="AC1018" s="50"/>
      <c r="AD1018" s="50">
        <f t="shared" si="540"/>
        <v>0.46206442147719301</v>
      </c>
      <c r="AE1018" s="50">
        <f t="shared" si="541"/>
        <v>0.32288535127208112</v>
      </c>
      <c r="AF1018" s="50">
        <f t="shared" si="542"/>
        <v>0.41905022725072644</v>
      </c>
      <c r="AG1018" s="50">
        <f t="shared" si="534"/>
        <v>0</v>
      </c>
      <c r="AI1018" s="50">
        <f t="shared" si="543"/>
        <v>0</v>
      </c>
      <c r="AJ1018" s="50">
        <f t="shared" si="544"/>
        <v>0</v>
      </c>
      <c r="AK1018" s="50">
        <f t="shared" si="545"/>
        <v>0</v>
      </c>
      <c r="AL1018" s="50">
        <f t="shared" si="546"/>
        <v>0.27376253293986175</v>
      </c>
      <c r="AR1018" s="50">
        <f t="shared" si="547"/>
        <v>0.33761603620952357</v>
      </c>
      <c r="AS1018" s="50">
        <f t="shared" si="548"/>
        <v>0.3630478421075195</v>
      </c>
      <c r="AT1018" s="50">
        <f t="shared" si="549"/>
        <v>0.52305882213675448</v>
      </c>
      <c r="AV1018" s="49">
        <f t="shared" si="550"/>
        <v>0</v>
      </c>
      <c r="AW1018" s="49">
        <f t="shared" si="551"/>
        <v>0</v>
      </c>
      <c r="AX1018" s="49">
        <f t="shared" si="552"/>
        <v>0</v>
      </c>
      <c r="AY1018" s="49">
        <f t="shared" si="553"/>
        <v>2146.8505529224476</v>
      </c>
      <c r="AZ1018" s="49">
        <f t="shared" si="554"/>
        <v>0</v>
      </c>
      <c r="BA1018" s="49">
        <f t="shared" si="555"/>
        <v>0</v>
      </c>
      <c r="BB1018" s="49">
        <f t="shared" si="556"/>
        <v>0</v>
      </c>
      <c r="BC1018" s="49">
        <f t="shared" si="557"/>
        <v>0</v>
      </c>
      <c r="BD1018" s="49">
        <f t="shared" si="558"/>
        <v>0</v>
      </c>
      <c r="BE1018" s="49">
        <f t="shared" si="559"/>
        <v>2146.6302333959147</v>
      </c>
      <c r="BF1018" s="49">
        <f t="shared" si="560"/>
        <v>1841.291626980465</v>
      </c>
      <c r="BG1018" s="49">
        <f t="shared" si="561"/>
        <v>2528.9598478137782</v>
      </c>
      <c r="BH1018" s="73">
        <f t="shared" si="562"/>
        <v>8663.7322611126056</v>
      </c>
      <c r="BI1018" s="49">
        <f>VLOOKUP(A1018,'1_12'!B:Q,16,0)</f>
        <v>15732.539999999997</v>
      </c>
      <c r="BJ1018" s="74">
        <f t="shared" si="563"/>
        <v>-7068.8077388873917</v>
      </c>
      <c r="BK1018" s="50">
        <f t="shared" si="564"/>
        <v>6.6082826236561415E-3</v>
      </c>
    </row>
    <row r="1019" spans="1:63" x14ac:dyDescent="0.3">
      <c r="A1019" s="79" t="s">
        <v>2653</v>
      </c>
      <c r="B1019" s="79" t="s">
        <v>2654</v>
      </c>
      <c r="C1019" s="79">
        <f>VLOOKUP(B1019,Площадь!D:E,2,0)</f>
        <v>79.400000000000006</v>
      </c>
      <c r="D1019" s="97"/>
      <c r="E1019">
        <v>31</v>
      </c>
      <c r="F1019">
        <v>28</v>
      </c>
      <c r="G1019">
        <v>31</v>
      </c>
      <c r="H1019">
        <v>30</v>
      </c>
      <c r="I1019">
        <v>31</v>
      </c>
      <c r="J1019">
        <v>30</v>
      </c>
      <c r="K1019">
        <v>31</v>
      </c>
      <c r="L1019">
        <v>31</v>
      </c>
      <c r="M1019">
        <v>30</v>
      </c>
      <c r="N1019">
        <v>31</v>
      </c>
      <c r="O1019">
        <v>30</v>
      </c>
      <c r="P1019">
        <v>31</v>
      </c>
      <c r="Q1019">
        <f t="shared" si="568"/>
        <v>365</v>
      </c>
      <c r="R1019" s="113">
        <f>VLOOKUP(B1019,'Общие показания'!A:H,8,0)</f>
        <v>0.53735493537570778</v>
      </c>
      <c r="S1019" s="117">
        <f>VLOOKUP(B1019,'Общие показания'!A:P,16,0)</f>
        <v>1.6936450646242918</v>
      </c>
      <c r="T1019" s="50">
        <f t="shared" si="535"/>
        <v>0</v>
      </c>
      <c r="U1019" s="50">
        <f t="shared" si="536"/>
        <v>0</v>
      </c>
      <c r="V1019" s="50">
        <f t="shared" si="537"/>
        <v>0</v>
      </c>
      <c r="W1019" s="50">
        <f t="shared" si="538"/>
        <v>0.53735493537570778</v>
      </c>
      <c r="X1019" s="50">
        <f t="shared" si="539"/>
        <v>0</v>
      </c>
      <c r="Y1019" s="50"/>
      <c r="Z1019" s="50"/>
      <c r="AA1019" s="50"/>
      <c r="AB1019" s="50"/>
      <c r="AC1019" s="50"/>
      <c r="AD1019" s="50">
        <f t="shared" si="540"/>
        <v>0.64997768021040381</v>
      </c>
      <c r="AE1019" s="50">
        <f t="shared" si="541"/>
        <v>0.45419699470219327</v>
      </c>
      <c r="AF1019" s="50">
        <f t="shared" si="542"/>
        <v>0.58947038971169463</v>
      </c>
      <c r="AG1019" s="50">
        <f t="shared" si="534"/>
        <v>0</v>
      </c>
      <c r="AI1019" s="50">
        <f t="shared" si="543"/>
        <v>0</v>
      </c>
      <c r="AJ1019" s="50">
        <f t="shared" si="544"/>
        <v>0</v>
      </c>
      <c r="AK1019" s="50">
        <f t="shared" si="545"/>
        <v>0</v>
      </c>
      <c r="AL1019" s="50">
        <f t="shared" si="546"/>
        <v>0.53407236155835436</v>
      </c>
      <c r="AR1019" s="50">
        <f t="shared" si="547"/>
        <v>0.65864160380924253</v>
      </c>
      <c r="AS1019" s="50">
        <f t="shared" si="548"/>
        <v>0.7082554954136866</v>
      </c>
      <c r="AT1019" s="50">
        <f t="shared" si="549"/>
        <v>1.0204145080505727</v>
      </c>
      <c r="AV1019" s="49">
        <f t="shared" si="550"/>
        <v>0</v>
      </c>
      <c r="AW1019" s="49">
        <f t="shared" si="551"/>
        <v>0</v>
      </c>
      <c r="AX1019" s="49">
        <f t="shared" si="552"/>
        <v>0</v>
      </c>
      <c r="AY1019" s="49">
        <f t="shared" si="553"/>
        <v>2876.0965787979194</v>
      </c>
      <c r="AZ1019" s="49">
        <f t="shared" si="554"/>
        <v>0</v>
      </c>
      <c r="BA1019" s="49">
        <f t="shared" si="555"/>
        <v>0</v>
      </c>
      <c r="BB1019" s="49">
        <f t="shared" si="556"/>
        <v>0</v>
      </c>
      <c r="BC1019" s="49">
        <f t="shared" si="557"/>
        <v>0</v>
      </c>
      <c r="BD1019" s="49">
        <f t="shared" si="558"/>
        <v>0</v>
      </c>
      <c r="BE1019" s="49">
        <f t="shared" si="559"/>
        <v>3512.8052612509778</v>
      </c>
      <c r="BF1019" s="49">
        <f t="shared" si="560"/>
        <v>3120.4409663674637</v>
      </c>
      <c r="BG1019" s="49">
        <f t="shared" si="561"/>
        <v>4321.5106241571202</v>
      </c>
      <c r="BH1019" s="73">
        <f t="shared" si="562"/>
        <v>13830.853430573479</v>
      </c>
      <c r="BI1019" s="49">
        <f>VLOOKUP(A1019,'1_12'!B:Q,16,0)</f>
        <v>30691.889999999996</v>
      </c>
      <c r="BJ1019" s="74">
        <f t="shared" si="563"/>
        <v>-16861.036569426517</v>
      </c>
      <c r="BK1019" s="50">
        <f t="shared" si="564"/>
        <v>5.4076238127958179E-3</v>
      </c>
    </row>
    <row r="1020" spans="1:63" x14ac:dyDescent="0.3">
      <c r="A1020" s="79" t="s">
        <v>1716</v>
      </c>
      <c r="B1020" s="79" t="s">
        <v>1717</v>
      </c>
      <c r="C1020" s="79">
        <f>VLOOKUP(B1020,Площадь!D:E,2,0)</f>
        <v>62.5</v>
      </c>
      <c r="D1020" s="97"/>
      <c r="E1020">
        <v>31</v>
      </c>
      <c r="F1020">
        <v>28</v>
      </c>
      <c r="G1020">
        <v>31</v>
      </c>
      <c r="H1020">
        <v>30</v>
      </c>
      <c r="I1020">
        <v>31</v>
      </c>
      <c r="J1020">
        <v>30</v>
      </c>
      <c r="K1020">
        <v>31</v>
      </c>
      <c r="L1020">
        <v>31</v>
      </c>
      <c r="M1020">
        <v>30</v>
      </c>
      <c r="N1020">
        <v>31</v>
      </c>
      <c r="O1020">
        <v>30</v>
      </c>
      <c r="P1020">
        <v>31</v>
      </c>
      <c r="Q1020">
        <f t="shared" si="568"/>
        <v>365</v>
      </c>
      <c r="R1020" s="113">
        <f>VLOOKUP(B1020,'Общие показания'!A:H,8,0)</f>
        <v>0.42298090001236438</v>
      </c>
      <c r="S1020" s="117">
        <f>VLOOKUP(B1020,'Общие показания'!A:P,16,0)</f>
        <v>0</v>
      </c>
      <c r="T1020" s="50">
        <f t="shared" si="535"/>
        <v>0</v>
      </c>
      <c r="U1020" s="50">
        <f t="shared" si="536"/>
        <v>0</v>
      </c>
      <c r="V1020" s="50">
        <f t="shared" si="537"/>
        <v>0</v>
      </c>
      <c r="W1020" s="50">
        <f t="shared" si="538"/>
        <v>0.42298090001236438</v>
      </c>
      <c r="X1020" s="50">
        <f t="shared" si="539"/>
        <v>0</v>
      </c>
      <c r="Y1020" s="50"/>
      <c r="Z1020" s="50"/>
      <c r="AA1020" s="50"/>
      <c r="AB1020" s="50"/>
      <c r="AC1020" s="50"/>
      <c r="AD1020" s="50">
        <f t="shared" si="540"/>
        <v>0</v>
      </c>
      <c r="AE1020" s="50">
        <f t="shared" si="541"/>
        <v>0</v>
      </c>
      <c r="AF1020" s="50">
        <f t="shared" si="542"/>
        <v>0</v>
      </c>
      <c r="AG1020" s="50">
        <f t="shared" si="534"/>
        <v>0</v>
      </c>
      <c r="AI1020" s="50">
        <f t="shared" si="543"/>
        <v>0</v>
      </c>
      <c r="AJ1020" s="50">
        <f t="shared" si="544"/>
        <v>0</v>
      </c>
      <c r="AK1020" s="50">
        <f t="shared" si="545"/>
        <v>0</v>
      </c>
      <c r="AL1020" s="50">
        <f t="shared" si="546"/>
        <v>0.42039701004278524</v>
      </c>
      <c r="AR1020" s="50">
        <f t="shared" si="547"/>
        <v>0.51845214405639362</v>
      </c>
      <c r="AS1020" s="50">
        <f t="shared" si="548"/>
        <v>0.55750590004225964</v>
      </c>
      <c r="AT1020" s="50">
        <f t="shared" si="549"/>
        <v>0.80322300696676052</v>
      </c>
      <c r="AV1020" s="49">
        <f t="shared" si="550"/>
        <v>0</v>
      </c>
      <c r="AW1020" s="49">
        <f t="shared" si="551"/>
        <v>0</v>
      </c>
      <c r="AX1020" s="49">
        <f t="shared" si="552"/>
        <v>0</v>
      </c>
      <c r="AY1020" s="49">
        <f t="shared" si="553"/>
        <v>2263.9299266356416</v>
      </c>
      <c r="AZ1020" s="49">
        <f t="shared" si="554"/>
        <v>0</v>
      </c>
      <c r="BA1020" s="49">
        <f t="shared" si="555"/>
        <v>0</v>
      </c>
      <c r="BB1020" s="49">
        <f t="shared" si="556"/>
        <v>0</v>
      </c>
      <c r="BC1020" s="49">
        <f t="shared" si="557"/>
        <v>0</v>
      </c>
      <c r="BD1020" s="49">
        <f t="shared" si="558"/>
        <v>0</v>
      </c>
      <c r="BE1020" s="49">
        <f t="shared" si="559"/>
        <v>1391.7121974192207</v>
      </c>
      <c r="BF1020" s="49">
        <f t="shared" si="560"/>
        <v>1496.5465378374402</v>
      </c>
      <c r="BG1020" s="49">
        <f t="shared" si="561"/>
        <v>2156.1397109812933</v>
      </c>
      <c r="BH1020" s="73">
        <f t="shared" si="562"/>
        <v>7308.328372873596</v>
      </c>
      <c r="BI1020" s="49">
        <f>VLOOKUP(A1020,'1_12'!B:Q,16,0)</f>
        <v>24159.24</v>
      </c>
      <c r="BJ1020" s="74">
        <f t="shared" si="563"/>
        <v>-16850.911627126407</v>
      </c>
      <c r="BK1020" s="50">
        <f t="shared" si="564"/>
        <v>3.6300786148274178E-3</v>
      </c>
    </row>
    <row r="1021" spans="1:63" x14ac:dyDescent="0.3">
      <c r="A1021" s="79" t="s">
        <v>1091</v>
      </c>
      <c r="B1021" s="79" t="s">
        <v>1092</v>
      </c>
      <c r="C1021" s="79">
        <f>VLOOKUP(B1021,Площадь!D:E,2,0)</f>
        <v>62.6</v>
      </c>
      <c r="D1021" s="97"/>
      <c r="E1021">
        <v>31</v>
      </c>
      <c r="F1021">
        <v>28</v>
      </c>
      <c r="G1021">
        <v>31</v>
      </c>
      <c r="H1021">
        <v>30</v>
      </c>
      <c r="I1021">
        <v>31</v>
      </c>
      <c r="J1021">
        <v>30</v>
      </c>
      <c r="K1021">
        <v>31</v>
      </c>
      <c r="L1021">
        <v>31</v>
      </c>
      <c r="M1021">
        <v>30</v>
      </c>
      <c r="N1021">
        <v>31</v>
      </c>
      <c r="O1021">
        <v>30</v>
      </c>
      <c r="P1021">
        <v>31</v>
      </c>
      <c r="Q1021">
        <f t="shared" si="568"/>
        <v>365</v>
      </c>
      <c r="R1021" s="113">
        <f>VLOOKUP(B1021,'Общие показания'!A:H,8,0)</f>
        <v>0.66300000000000003</v>
      </c>
      <c r="S1021" s="117">
        <f>VLOOKUP(B1021,'Общие показания'!A:P,16,0)</f>
        <v>1.1379999999999999</v>
      </c>
      <c r="T1021" s="50">
        <f t="shared" si="535"/>
        <v>0</v>
      </c>
      <c r="U1021" s="50">
        <f t="shared" si="536"/>
        <v>0</v>
      </c>
      <c r="V1021" s="50">
        <f t="shared" si="537"/>
        <v>0</v>
      </c>
      <c r="W1021" s="50">
        <f t="shared" si="538"/>
        <v>0.66300000000000003</v>
      </c>
      <c r="X1021" s="50">
        <f t="shared" si="539"/>
        <v>0</v>
      </c>
      <c r="Y1021" s="50"/>
      <c r="Z1021" s="50"/>
      <c r="AA1021" s="50"/>
      <c r="AB1021" s="50"/>
      <c r="AC1021" s="50"/>
      <c r="AD1021" s="50">
        <f t="shared" si="540"/>
        <v>0.43673530867196458</v>
      </c>
      <c r="AE1021" s="50">
        <f t="shared" si="541"/>
        <v>0.30518565593656816</v>
      </c>
      <c r="AF1021" s="50">
        <f t="shared" si="542"/>
        <v>0.3960790353914671</v>
      </c>
      <c r="AG1021" s="50">
        <f t="shared" si="534"/>
        <v>0</v>
      </c>
      <c r="AI1021" s="50">
        <f t="shared" si="543"/>
        <v>0</v>
      </c>
      <c r="AJ1021" s="50">
        <f t="shared" si="544"/>
        <v>0</v>
      </c>
      <c r="AK1021" s="50">
        <f t="shared" si="545"/>
        <v>0</v>
      </c>
      <c r="AL1021" s="50">
        <f t="shared" si="546"/>
        <v>0.42106964525885365</v>
      </c>
      <c r="AR1021" s="50">
        <f t="shared" si="547"/>
        <v>0.51928166748688387</v>
      </c>
      <c r="AS1021" s="50">
        <f t="shared" si="548"/>
        <v>0.55839790948232726</v>
      </c>
      <c r="AT1021" s="50">
        <f t="shared" si="549"/>
        <v>0.80450816377790735</v>
      </c>
      <c r="AV1021" s="49">
        <f t="shared" si="550"/>
        <v>0</v>
      </c>
      <c r="AW1021" s="49">
        <f t="shared" si="551"/>
        <v>0</v>
      </c>
      <c r="AX1021" s="49">
        <f t="shared" si="552"/>
        <v>0</v>
      </c>
      <c r="AY1021" s="49">
        <f t="shared" si="553"/>
        <v>2910.0331929470562</v>
      </c>
      <c r="AZ1021" s="49">
        <f t="shared" si="554"/>
        <v>0</v>
      </c>
      <c r="BA1021" s="49">
        <f t="shared" si="555"/>
        <v>0</v>
      </c>
      <c r="BB1021" s="49">
        <f t="shared" si="556"/>
        <v>0</v>
      </c>
      <c r="BC1021" s="49">
        <f t="shared" si="557"/>
        <v>0</v>
      </c>
      <c r="BD1021" s="49">
        <f t="shared" si="558"/>
        <v>0</v>
      </c>
      <c r="BE1021" s="49">
        <f t="shared" si="559"/>
        <v>2566.2937301217662</v>
      </c>
      <c r="BF1021" s="49">
        <f t="shared" si="560"/>
        <v>2318.1691796678665</v>
      </c>
      <c r="BG1021" s="49">
        <f t="shared" si="561"/>
        <v>3222.8082539623019</v>
      </c>
      <c r="BH1021" s="73">
        <f t="shared" si="562"/>
        <v>11017.304356698991</v>
      </c>
      <c r="BI1021" s="49">
        <f>VLOOKUP(A1021,'1_12'!B:Q,16,0)</f>
        <v>24197.850000000002</v>
      </c>
      <c r="BJ1021" s="74">
        <f t="shared" si="563"/>
        <v>-13180.545643301011</v>
      </c>
      <c r="BK1021" s="50">
        <f t="shared" si="564"/>
        <v>5.4636014190707835E-3</v>
      </c>
    </row>
    <row r="1022" spans="1:63" x14ac:dyDescent="0.3">
      <c r="A1022" s="79" t="s">
        <v>2089</v>
      </c>
      <c r="B1022" s="79" t="s">
        <v>2090</v>
      </c>
      <c r="C1022" s="79">
        <f>VLOOKUP(B1022,Площадь!D:E,2,0)</f>
        <v>40.700000000000003</v>
      </c>
      <c r="D1022" s="97"/>
      <c r="E1022">
        <v>31</v>
      </c>
      <c r="F1022">
        <v>28</v>
      </c>
      <c r="G1022">
        <v>31</v>
      </c>
      <c r="H1022">
        <v>30</v>
      </c>
      <c r="I1022">
        <v>31</v>
      </c>
      <c r="J1022">
        <v>30</v>
      </c>
      <c r="K1022">
        <v>31</v>
      </c>
      <c r="L1022">
        <v>31</v>
      </c>
      <c r="M1022">
        <v>30</v>
      </c>
      <c r="N1022">
        <v>31</v>
      </c>
      <c r="O1022">
        <v>30</v>
      </c>
      <c r="P1022">
        <v>31</v>
      </c>
      <c r="Q1022">
        <f t="shared" si="568"/>
        <v>365</v>
      </c>
      <c r="R1022" s="113">
        <f>VLOOKUP(B1022,'Общие показания'!A:H,8,0)</f>
        <v>0.2754451620880517</v>
      </c>
      <c r="S1022" s="117">
        <f>VLOOKUP(B1022,'Общие показания'!A:P,16,0)</f>
        <v>1.3315548379119484</v>
      </c>
      <c r="T1022" s="50">
        <f t="shared" si="535"/>
        <v>0</v>
      </c>
      <c r="U1022" s="50">
        <f t="shared" si="536"/>
        <v>0</v>
      </c>
      <c r="V1022" s="50">
        <f t="shared" si="537"/>
        <v>0</v>
      </c>
      <c r="W1022" s="50">
        <f t="shared" si="538"/>
        <v>0.2754451620880517</v>
      </c>
      <c r="X1022" s="50">
        <f t="shared" si="539"/>
        <v>0</v>
      </c>
      <c r="Y1022" s="50"/>
      <c r="Z1022" s="50"/>
      <c r="AA1022" s="50"/>
      <c r="AB1022" s="50"/>
      <c r="AC1022" s="50"/>
      <c r="AD1022" s="50">
        <f t="shared" si="540"/>
        <v>0.51101670751241002</v>
      </c>
      <c r="AE1022" s="50">
        <f t="shared" si="541"/>
        <v>0.3570926508116597</v>
      </c>
      <c r="AF1022" s="50">
        <f t="shared" si="542"/>
        <v>0.46344547958787863</v>
      </c>
      <c r="AG1022" s="50">
        <f t="shared" si="534"/>
        <v>0</v>
      </c>
      <c r="AI1022" s="50">
        <f t="shared" si="543"/>
        <v>0</v>
      </c>
      <c r="AJ1022" s="50">
        <f t="shared" si="544"/>
        <v>0</v>
      </c>
      <c r="AK1022" s="50">
        <f t="shared" si="545"/>
        <v>0</v>
      </c>
      <c r="AL1022" s="50">
        <f t="shared" si="546"/>
        <v>0.27376253293986175</v>
      </c>
      <c r="AR1022" s="50">
        <f t="shared" si="547"/>
        <v>0.33761603620952357</v>
      </c>
      <c r="AS1022" s="50">
        <f t="shared" si="548"/>
        <v>0.3630478421075195</v>
      </c>
      <c r="AT1022" s="50">
        <f t="shared" si="549"/>
        <v>0.52305882213675448</v>
      </c>
      <c r="AV1022" s="49">
        <f t="shared" si="550"/>
        <v>0</v>
      </c>
      <c r="AW1022" s="49">
        <f t="shared" si="551"/>
        <v>0</v>
      </c>
      <c r="AX1022" s="49">
        <f t="shared" si="552"/>
        <v>0</v>
      </c>
      <c r="AY1022" s="49">
        <f t="shared" si="553"/>
        <v>1474.2711682251297</v>
      </c>
      <c r="AZ1022" s="49">
        <f t="shared" si="554"/>
        <v>0</v>
      </c>
      <c r="BA1022" s="49">
        <f t="shared" si="555"/>
        <v>0</v>
      </c>
      <c r="BB1022" s="49">
        <f t="shared" si="556"/>
        <v>0</v>
      </c>
      <c r="BC1022" s="49">
        <f t="shared" si="557"/>
        <v>0</v>
      </c>
      <c r="BD1022" s="49">
        <f t="shared" si="558"/>
        <v>0</v>
      </c>
      <c r="BE1022" s="49">
        <f t="shared" si="559"/>
        <v>2278.0357919374101</v>
      </c>
      <c r="BF1022" s="49">
        <f t="shared" si="560"/>
        <v>1933.1163335725282</v>
      </c>
      <c r="BG1022" s="49">
        <f t="shared" si="561"/>
        <v>2648.1326873775361</v>
      </c>
      <c r="BH1022" s="73">
        <f t="shared" si="562"/>
        <v>8333.5559811126041</v>
      </c>
      <c r="BI1022" s="49">
        <f>VLOOKUP(A1022,'1_12'!B:Q,16,0)</f>
        <v>15732.539999999997</v>
      </c>
      <c r="BJ1022" s="74">
        <f t="shared" si="563"/>
        <v>-7398.9840188873932</v>
      </c>
      <c r="BK1022" s="50">
        <f t="shared" si="564"/>
        <v>6.356439871813389E-3</v>
      </c>
    </row>
    <row r="1023" spans="1:63" x14ac:dyDescent="0.3">
      <c r="A1023" s="79" t="s">
        <v>919</v>
      </c>
      <c r="B1023" s="79" t="s">
        <v>920</v>
      </c>
      <c r="C1023" s="79">
        <f>VLOOKUP(B1023,Площадь!D:E,2,0)</f>
        <v>79.400000000000006</v>
      </c>
      <c r="D1023" s="97"/>
      <c r="E1023">
        <v>31</v>
      </c>
      <c r="F1023">
        <v>28</v>
      </c>
      <c r="G1023">
        <v>31</v>
      </c>
      <c r="H1023">
        <v>30</v>
      </c>
      <c r="I1023">
        <v>31</v>
      </c>
      <c r="J1023">
        <v>30</v>
      </c>
      <c r="K1023">
        <v>31</v>
      </c>
      <c r="L1023">
        <v>31</v>
      </c>
      <c r="M1023">
        <v>30</v>
      </c>
      <c r="N1023">
        <v>31</v>
      </c>
      <c r="O1023">
        <v>30</v>
      </c>
      <c r="P1023">
        <v>31</v>
      </c>
      <c r="Q1023">
        <f t="shared" si="568"/>
        <v>365</v>
      </c>
      <c r="R1023" s="113">
        <f>VLOOKUP(B1023,'Общие показания'!A:H,8,0)</f>
        <v>0.61299999999999999</v>
      </c>
      <c r="S1023" s="117">
        <f>VLOOKUP(B1023,'Общие показания'!A:P,16,0)</f>
        <v>6.3000000000002387E-2</v>
      </c>
      <c r="T1023" s="50">
        <f t="shared" si="535"/>
        <v>0</v>
      </c>
      <c r="U1023" s="50">
        <f t="shared" si="536"/>
        <v>0</v>
      </c>
      <c r="V1023" s="50">
        <f t="shared" si="537"/>
        <v>0</v>
      </c>
      <c r="W1023" s="50">
        <f t="shared" si="538"/>
        <v>0.61299999999999999</v>
      </c>
      <c r="X1023" s="50">
        <f t="shared" si="539"/>
        <v>0</v>
      </c>
      <c r="Y1023" s="50"/>
      <c r="Z1023" s="50"/>
      <c r="AA1023" s="50"/>
      <c r="AB1023" s="50"/>
      <c r="AC1023" s="50"/>
      <c r="AD1023" s="50">
        <f t="shared" si="540"/>
        <v>2.4177789495900538E-2</v>
      </c>
      <c r="AE1023" s="50">
        <f t="shared" si="541"/>
        <v>1.6895163729353714E-2</v>
      </c>
      <c r="AF1023" s="50">
        <f t="shared" si="542"/>
        <v>2.1927046774748132E-2</v>
      </c>
      <c r="AG1023" s="50">
        <f t="shared" si="534"/>
        <v>0</v>
      </c>
      <c r="AI1023" s="50">
        <f t="shared" si="543"/>
        <v>0</v>
      </c>
      <c r="AJ1023" s="50">
        <f t="shared" si="544"/>
        <v>0</v>
      </c>
      <c r="AK1023" s="50">
        <f t="shared" si="545"/>
        <v>0</v>
      </c>
      <c r="AL1023" s="50">
        <f t="shared" si="546"/>
        <v>0.53407236155835436</v>
      </c>
      <c r="AR1023" s="50">
        <f t="shared" si="547"/>
        <v>0.65864160380924253</v>
      </c>
      <c r="AS1023" s="50">
        <f t="shared" si="548"/>
        <v>0.7082554954136866</v>
      </c>
      <c r="AT1023" s="50">
        <f t="shared" si="549"/>
        <v>1.0204145080505727</v>
      </c>
      <c r="AV1023" s="49">
        <f t="shared" si="550"/>
        <v>0</v>
      </c>
      <c r="AW1023" s="49">
        <f t="shared" si="551"/>
        <v>0</v>
      </c>
      <c r="AX1023" s="49">
        <f t="shared" si="552"/>
        <v>0</v>
      </c>
      <c r="AY1023" s="49">
        <f t="shared" si="553"/>
        <v>3079.1551644727847</v>
      </c>
      <c r="AZ1023" s="49">
        <f t="shared" si="554"/>
        <v>0</v>
      </c>
      <c r="BA1023" s="49">
        <f t="shared" si="555"/>
        <v>0</v>
      </c>
      <c r="BB1023" s="49">
        <f t="shared" si="556"/>
        <v>0</v>
      </c>
      <c r="BC1023" s="49">
        <f t="shared" si="557"/>
        <v>0</v>
      </c>
      <c r="BD1023" s="49">
        <f t="shared" si="558"/>
        <v>0</v>
      </c>
      <c r="BE1023" s="49">
        <f t="shared" si="559"/>
        <v>1832.9330666125938</v>
      </c>
      <c r="BF1023" s="49">
        <f t="shared" si="560"/>
        <v>1946.5654233772118</v>
      </c>
      <c r="BG1023" s="49">
        <f t="shared" si="561"/>
        <v>2798.0199761108984</v>
      </c>
      <c r="BH1023" s="73">
        <f t="shared" si="562"/>
        <v>9656.6736305734885</v>
      </c>
      <c r="BI1023" s="49">
        <f>VLOOKUP(A1023,'1_12'!B:Q,16,0)</f>
        <v>30691.889999999996</v>
      </c>
      <c r="BJ1023" s="74">
        <f t="shared" si="563"/>
        <v>-21035.216369426507</v>
      </c>
      <c r="BK1023" s="50">
        <f t="shared" si="564"/>
        <v>3.7755919068344448E-3</v>
      </c>
    </row>
    <row r="1024" spans="1:63" x14ac:dyDescent="0.3">
      <c r="A1024" s="79" t="s">
        <v>1078</v>
      </c>
      <c r="B1024" s="79" t="s">
        <v>214</v>
      </c>
      <c r="C1024" s="79">
        <f>VLOOKUP(B1024,Площадь!D:E,2,0)</f>
        <v>78.400000000000006</v>
      </c>
      <c r="D1024" s="97"/>
      <c r="E1024">
        <v>31</v>
      </c>
      <c r="F1024">
        <v>28</v>
      </c>
      <c r="G1024">
        <v>31</v>
      </c>
      <c r="H1024">
        <v>30</v>
      </c>
      <c r="I1024">
        <v>31</v>
      </c>
      <c r="J1024">
        <v>30</v>
      </c>
      <c r="K1024">
        <v>31</v>
      </c>
      <c r="L1024">
        <v>31</v>
      </c>
      <c r="M1024">
        <v>30</v>
      </c>
      <c r="N1024">
        <v>31</v>
      </c>
      <c r="O1024">
        <v>30</v>
      </c>
      <c r="P1024">
        <v>31</v>
      </c>
      <c r="Q1024">
        <f t="shared" si="568"/>
        <v>365</v>
      </c>
      <c r="R1024" s="113">
        <f>VLOOKUP(B1024,'Общие показания'!A:H,8,0)</f>
        <v>0.53058724097550991</v>
      </c>
      <c r="S1024" s="117">
        <f>VLOOKUP(B1024,'Общие показания'!A:P,16,0)</f>
        <v>0.38941275902449046</v>
      </c>
      <c r="T1024" s="50">
        <f t="shared" si="535"/>
        <v>0</v>
      </c>
      <c r="U1024" s="50">
        <f t="shared" si="536"/>
        <v>0</v>
      </c>
      <c r="V1024" s="50">
        <f t="shared" si="537"/>
        <v>0</v>
      </c>
      <c r="W1024" s="50">
        <f t="shared" si="538"/>
        <v>0.53058724097550991</v>
      </c>
      <c r="X1024" s="50">
        <f t="shared" si="539"/>
        <v>0</v>
      </c>
      <c r="Y1024" s="50"/>
      <c r="Z1024" s="50"/>
      <c r="AA1024" s="50"/>
      <c r="AB1024" s="50"/>
      <c r="AC1024" s="50"/>
      <c r="AD1024" s="50">
        <f t="shared" si="540"/>
        <v>0.14944666213827962</v>
      </c>
      <c r="AE1024" s="50">
        <f t="shared" si="541"/>
        <v>0.10443162415901397</v>
      </c>
      <c r="AF1024" s="50">
        <f t="shared" si="542"/>
        <v>0.13553447272719685</v>
      </c>
      <c r="AG1024" s="50">
        <f t="shared" si="534"/>
        <v>0</v>
      </c>
      <c r="AI1024" s="50">
        <f t="shared" si="543"/>
        <v>0</v>
      </c>
      <c r="AJ1024" s="50">
        <f t="shared" si="544"/>
        <v>0</v>
      </c>
      <c r="AK1024" s="50">
        <f t="shared" si="545"/>
        <v>0</v>
      </c>
      <c r="AL1024" s="50">
        <f t="shared" si="546"/>
        <v>0.52734600939766985</v>
      </c>
      <c r="AR1024" s="50">
        <f t="shared" si="547"/>
        <v>0.65034636950434022</v>
      </c>
      <c r="AS1024" s="50">
        <f t="shared" si="548"/>
        <v>0.6993354010130105</v>
      </c>
      <c r="AT1024" s="50">
        <f t="shared" si="549"/>
        <v>1.0075629399391044</v>
      </c>
      <c r="AV1024" s="49">
        <f t="shared" si="550"/>
        <v>0</v>
      </c>
      <c r="AW1024" s="49">
        <f t="shared" si="551"/>
        <v>0</v>
      </c>
      <c r="AX1024" s="49">
        <f t="shared" si="552"/>
        <v>0</v>
      </c>
      <c r="AY1024" s="49">
        <f t="shared" si="553"/>
        <v>2839.8736999717489</v>
      </c>
      <c r="AZ1024" s="49">
        <f t="shared" si="554"/>
        <v>0</v>
      </c>
      <c r="BA1024" s="49">
        <f t="shared" si="555"/>
        <v>0</v>
      </c>
      <c r="BB1024" s="49">
        <f t="shared" si="556"/>
        <v>0</v>
      </c>
      <c r="BC1024" s="49">
        <f t="shared" si="557"/>
        <v>0</v>
      </c>
      <c r="BD1024" s="49">
        <f t="shared" si="558"/>
        <v>0</v>
      </c>
      <c r="BE1024" s="49">
        <f t="shared" si="559"/>
        <v>2146.9324224201832</v>
      </c>
      <c r="BF1024" s="49">
        <f t="shared" si="560"/>
        <v>2157.6000516907757</v>
      </c>
      <c r="BG1024" s="49">
        <f t="shared" si="561"/>
        <v>3068.4849706649125</v>
      </c>
      <c r="BH1024" s="73">
        <f t="shared" si="562"/>
        <v>10212.89114474762</v>
      </c>
      <c r="BI1024" s="49">
        <f>VLOOKUP(A1024,'1_12'!B:Q,16,0)</f>
        <v>30305.340000000011</v>
      </c>
      <c r="BJ1024" s="74">
        <f t="shared" si="563"/>
        <v>-20092.448855252391</v>
      </c>
      <c r="BK1024" s="50">
        <f t="shared" si="564"/>
        <v>4.0439952379401839E-3</v>
      </c>
    </row>
    <row r="1025" spans="1:63" x14ac:dyDescent="0.3">
      <c r="A1025" s="79" t="s">
        <v>2544</v>
      </c>
      <c r="B1025" s="79" t="s">
        <v>2545</v>
      </c>
      <c r="C1025" s="79">
        <f>VLOOKUP(B1025,Площадь!D:E,2,0)</f>
        <v>62.5</v>
      </c>
      <c r="D1025" s="97"/>
      <c r="E1025">
        <v>31</v>
      </c>
      <c r="F1025">
        <v>28</v>
      </c>
      <c r="G1025">
        <v>31</v>
      </c>
      <c r="H1025">
        <v>30</v>
      </c>
      <c r="I1025">
        <v>31</v>
      </c>
      <c r="J1025">
        <v>30</v>
      </c>
      <c r="K1025">
        <v>31</v>
      </c>
      <c r="L1025">
        <v>31</v>
      </c>
      <c r="M1025">
        <v>30</v>
      </c>
      <c r="N1025">
        <v>31</v>
      </c>
      <c r="O1025">
        <v>30</v>
      </c>
      <c r="P1025">
        <v>31</v>
      </c>
      <c r="Q1025">
        <f t="shared" si="568"/>
        <v>365</v>
      </c>
      <c r="R1025" s="113">
        <f>VLOOKUP(B1025,'Общие показания'!A:H,8,0)</f>
        <v>0.42298090001236438</v>
      </c>
      <c r="S1025" s="117">
        <f>VLOOKUP(B1025,'Общие показания'!A:P,16,0)</f>
        <v>0</v>
      </c>
      <c r="T1025" s="50">
        <f t="shared" si="535"/>
        <v>0</v>
      </c>
      <c r="U1025" s="50">
        <f t="shared" si="536"/>
        <v>0</v>
      </c>
      <c r="V1025" s="50">
        <f t="shared" si="537"/>
        <v>0</v>
      </c>
      <c r="W1025" s="50">
        <f t="shared" si="538"/>
        <v>0.42298090001236438</v>
      </c>
      <c r="X1025" s="50">
        <f t="shared" si="539"/>
        <v>0</v>
      </c>
      <c r="Y1025" s="50"/>
      <c r="Z1025" s="50"/>
      <c r="AA1025" s="50"/>
      <c r="AB1025" s="50"/>
      <c r="AC1025" s="50"/>
      <c r="AD1025" s="50">
        <f t="shared" si="540"/>
        <v>0</v>
      </c>
      <c r="AE1025" s="50">
        <f t="shared" si="541"/>
        <v>0</v>
      </c>
      <c r="AF1025" s="50">
        <f t="shared" si="542"/>
        <v>0</v>
      </c>
      <c r="AG1025" s="50">
        <f t="shared" si="534"/>
        <v>0</v>
      </c>
      <c r="AI1025" s="50">
        <f t="shared" si="543"/>
        <v>0</v>
      </c>
      <c r="AJ1025" s="50">
        <f t="shared" si="544"/>
        <v>0</v>
      </c>
      <c r="AK1025" s="50">
        <f t="shared" si="545"/>
        <v>0</v>
      </c>
      <c r="AL1025" s="50">
        <f t="shared" si="546"/>
        <v>0.42039701004278524</v>
      </c>
      <c r="AR1025" s="50">
        <f t="shared" si="547"/>
        <v>0.51845214405639362</v>
      </c>
      <c r="AS1025" s="50">
        <f t="shared" si="548"/>
        <v>0.55750590004225964</v>
      </c>
      <c r="AT1025" s="50">
        <f t="shared" si="549"/>
        <v>0.80322300696676052</v>
      </c>
      <c r="AV1025" s="49">
        <f t="shared" si="550"/>
        <v>0</v>
      </c>
      <c r="AW1025" s="49">
        <f t="shared" si="551"/>
        <v>0</v>
      </c>
      <c r="AX1025" s="49">
        <f t="shared" si="552"/>
        <v>0</v>
      </c>
      <c r="AY1025" s="49">
        <f t="shared" si="553"/>
        <v>2263.9299266356416</v>
      </c>
      <c r="AZ1025" s="49">
        <f t="shared" si="554"/>
        <v>0</v>
      </c>
      <c r="BA1025" s="49">
        <f t="shared" si="555"/>
        <v>0</v>
      </c>
      <c r="BB1025" s="49">
        <f t="shared" si="556"/>
        <v>0</v>
      </c>
      <c r="BC1025" s="49">
        <f t="shared" si="557"/>
        <v>0</v>
      </c>
      <c r="BD1025" s="49">
        <f t="shared" si="558"/>
        <v>0</v>
      </c>
      <c r="BE1025" s="49">
        <f t="shared" si="559"/>
        <v>1391.7121974192207</v>
      </c>
      <c r="BF1025" s="49">
        <f t="shared" si="560"/>
        <v>1496.5465378374402</v>
      </c>
      <c r="BG1025" s="49">
        <f t="shared" si="561"/>
        <v>2156.1397109812933</v>
      </c>
      <c r="BH1025" s="73">
        <f t="shared" si="562"/>
        <v>7308.328372873596</v>
      </c>
      <c r="BI1025" s="49">
        <f>VLOOKUP(A1025,'1_12'!B:Q,16,0)</f>
        <v>24159.24</v>
      </c>
      <c r="BJ1025" s="74">
        <f t="shared" si="563"/>
        <v>-16850.911627126407</v>
      </c>
      <c r="BK1025" s="50">
        <f t="shared" si="564"/>
        <v>3.6300786148274178E-3</v>
      </c>
    </row>
    <row r="1026" spans="1:63" x14ac:dyDescent="0.3">
      <c r="A1026" s="79" t="s">
        <v>1148</v>
      </c>
      <c r="B1026" s="79" t="s">
        <v>1149</v>
      </c>
      <c r="C1026" s="79">
        <f>VLOOKUP(B1026,Площадь!D:E,2,0)</f>
        <v>62.6</v>
      </c>
      <c r="D1026" s="97"/>
      <c r="E1026">
        <v>31</v>
      </c>
      <c r="F1026">
        <v>28</v>
      </c>
      <c r="G1026">
        <v>31</v>
      </c>
      <c r="H1026">
        <v>30</v>
      </c>
      <c r="I1026">
        <v>31</v>
      </c>
      <c r="J1026">
        <v>30</v>
      </c>
      <c r="K1026">
        <v>31</v>
      </c>
      <c r="L1026">
        <v>31</v>
      </c>
      <c r="M1026">
        <v>30</v>
      </c>
      <c r="N1026">
        <v>31</v>
      </c>
      <c r="O1026">
        <v>30</v>
      </c>
      <c r="P1026">
        <v>31</v>
      </c>
      <c r="Q1026">
        <f t="shared" si="568"/>
        <v>365</v>
      </c>
      <c r="R1026" s="113">
        <f>VLOOKUP(B1026,'Общие показания'!A:H,8,0)</f>
        <v>0.42365766945238414</v>
      </c>
      <c r="S1026" s="117">
        <f>VLOOKUP(B1026,'Общие показания'!A:P,16,0)</f>
        <v>0.4773423305476161</v>
      </c>
      <c r="T1026" s="50">
        <f t="shared" si="535"/>
        <v>0</v>
      </c>
      <c r="U1026" s="50">
        <f t="shared" si="536"/>
        <v>0</v>
      </c>
      <c r="V1026" s="50">
        <f t="shared" si="537"/>
        <v>0</v>
      </c>
      <c r="W1026" s="50">
        <f t="shared" si="538"/>
        <v>0.42365766945238414</v>
      </c>
      <c r="X1026" s="50">
        <f t="shared" si="539"/>
        <v>0</v>
      </c>
      <c r="Y1026" s="50"/>
      <c r="Z1026" s="50"/>
      <c r="AA1026" s="50"/>
      <c r="AB1026" s="50"/>
      <c r="AC1026" s="50"/>
      <c r="AD1026" s="50">
        <f t="shared" si="540"/>
        <v>0.18319178389622853</v>
      </c>
      <c r="AE1026" s="50">
        <f t="shared" si="541"/>
        <v>0.12801233062782458</v>
      </c>
      <c r="AF1026" s="50">
        <f t="shared" si="542"/>
        <v>0.16613821602356296</v>
      </c>
      <c r="AG1026" s="50">
        <f t="shared" si="534"/>
        <v>0</v>
      </c>
      <c r="AI1026" s="50">
        <f t="shared" si="543"/>
        <v>0</v>
      </c>
      <c r="AJ1026" s="50">
        <f t="shared" si="544"/>
        <v>0</v>
      </c>
      <c r="AK1026" s="50">
        <f t="shared" si="545"/>
        <v>0</v>
      </c>
      <c r="AL1026" s="50">
        <f t="shared" si="546"/>
        <v>0.42106964525885365</v>
      </c>
      <c r="AR1026" s="50">
        <f t="shared" si="547"/>
        <v>0.51928166748688387</v>
      </c>
      <c r="AS1026" s="50">
        <f t="shared" si="548"/>
        <v>0.55839790948232726</v>
      </c>
      <c r="AT1026" s="50">
        <f t="shared" si="549"/>
        <v>0.80450816377790735</v>
      </c>
      <c r="AV1026" s="49">
        <f t="shared" si="550"/>
        <v>0</v>
      </c>
      <c r="AW1026" s="49">
        <f t="shared" si="551"/>
        <v>0</v>
      </c>
      <c r="AX1026" s="49">
        <f t="shared" si="552"/>
        <v>0</v>
      </c>
      <c r="AY1026" s="49">
        <f t="shared" si="553"/>
        <v>2267.5522145182581</v>
      </c>
      <c r="AZ1026" s="49">
        <f t="shared" si="554"/>
        <v>0</v>
      </c>
      <c r="BA1026" s="49">
        <f t="shared" si="555"/>
        <v>0</v>
      </c>
      <c r="BB1026" s="49">
        <f t="shared" si="556"/>
        <v>0</v>
      </c>
      <c r="BC1026" s="49">
        <f t="shared" si="557"/>
        <v>0</v>
      </c>
      <c r="BD1026" s="49">
        <f t="shared" si="558"/>
        <v>0</v>
      </c>
      <c r="BE1026" s="49">
        <f t="shared" si="559"/>
        <v>1885.6916339547715</v>
      </c>
      <c r="BF1026" s="49">
        <f t="shared" si="560"/>
        <v>1842.5721921420873</v>
      </c>
      <c r="BG1026" s="49">
        <f t="shared" si="561"/>
        <v>2605.5643160838749</v>
      </c>
      <c r="BH1026" s="73">
        <f t="shared" si="562"/>
        <v>8601.3803566989918</v>
      </c>
      <c r="BI1026" s="49">
        <f>VLOOKUP(A1026,'1_12'!B:Q,16,0)</f>
        <v>24197.850000000002</v>
      </c>
      <c r="BJ1026" s="74">
        <f t="shared" si="563"/>
        <v>-15596.46964330101</v>
      </c>
      <c r="BK1026" s="50">
        <f t="shared" si="564"/>
        <v>4.2655183519781309E-3</v>
      </c>
    </row>
    <row r="1027" spans="1:63" x14ac:dyDescent="0.3">
      <c r="A1027" s="79" t="s">
        <v>1107</v>
      </c>
      <c r="B1027" s="79" t="s">
        <v>1108</v>
      </c>
      <c r="C1027" s="79">
        <f>VLOOKUP(B1027,Площадь!D:E,2,0)</f>
        <v>40.700000000000003</v>
      </c>
      <c r="D1027" s="97"/>
      <c r="E1027">
        <v>31</v>
      </c>
      <c r="F1027">
        <v>28</v>
      </c>
      <c r="G1027">
        <v>31</v>
      </c>
      <c r="H1027">
        <v>30</v>
      </c>
      <c r="I1027">
        <v>31</v>
      </c>
      <c r="J1027">
        <v>30</v>
      </c>
      <c r="K1027">
        <v>31</v>
      </c>
      <c r="L1027">
        <v>31</v>
      </c>
      <c r="M1027">
        <v>30</v>
      </c>
      <c r="N1027">
        <v>31</v>
      </c>
      <c r="O1027">
        <v>30</v>
      </c>
      <c r="P1027">
        <v>31</v>
      </c>
      <c r="Q1027">
        <f t="shared" si="568"/>
        <v>365</v>
      </c>
      <c r="R1027" s="113">
        <f>VLOOKUP(B1027,'Общие показания'!A:H,8,0)</f>
        <v>0.2754451620880517</v>
      </c>
      <c r="S1027" s="117">
        <f>VLOOKUP(B1027,'Общие показания'!A:P,16,0)</f>
        <v>1.35755483791195</v>
      </c>
      <c r="T1027" s="50">
        <f t="shared" si="535"/>
        <v>0</v>
      </c>
      <c r="U1027" s="50">
        <f t="shared" si="536"/>
        <v>0</v>
      </c>
      <c r="V1027" s="50">
        <f t="shared" si="537"/>
        <v>0</v>
      </c>
      <c r="W1027" s="50">
        <f t="shared" si="538"/>
        <v>0.2754451620880517</v>
      </c>
      <c r="X1027" s="50">
        <f t="shared" si="539"/>
        <v>0</v>
      </c>
      <c r="Y1027" s="50"/>
      <c r="Z1027" s="50"/>
      <c r="AA1027" s="50"/>
      <c r="AB1027" s="50"/>
      <c r="AC1027" s="50"/>
      <c r="AD1027" s="50">
        <f t="shared" si="540"/>
        <v>0.5209948428599247</v>
      </c>
      <c r="AE1027" s="50">
        <f t="shared" si="541"/>
        <v>0.36406525806504392</v>
      </c>
      <c r="AF1027" s="50">
        <f t="shared" si="542"/>
        <v>0.47249473698698125</v>
      </c>
      <c r="AG1027" s="50">
        <f t="shared" ref="AG1027:AG1090" si="569">S1027-AD1027-AE1027-AF1027</f>
        <v>0</v>
      </c>
      <c r="AI1027" s="50">
        <f t="shared" si="543"/>
        <v>0</v>
      </c>
      <c r="AJ1027" s="50">
        <f t="shared" si="544"/>
        <v>0</v>
      </c>
      <c r="AK1027" s="50">
        <f t="shared" si="545"/>
        <v>0</v>
      </c>
      <c r="AL1027" s="50">
        <f t="shared" si="546"/>
        <v>0.27376253293986175</v>
      </c>
      <c r="AR1027" s="50">
        <f t="shared" si="547"/>
        <v>0.33761603620952357</v>
      </c>
      <c r="AS1027" s="50">
        <f t="shared" si="548"/>
        <v>0.3630478421075195</v>
      </c>
      <c r="AT1027" s="50">
        <f t="shared" si="549"/>
        <v>0.52305882213675448</v>
      </c>
      <c r="AV1027" s="49">
        <f t="shared" si="550"/>
        <v>0</v>
      </c>
      <c r="AW1027" s="49">
        <f t="shared" si="551"/>
        <v>0</v>
      </c>
      <c r="AX1027" s="49">
        <f t="shared" si="552"/>
        <v>0</v>
      </c>
      <c r="AY1027" s="49">
        <f t="shared" si="553"/>
        <v>1474.2711682251297</v>
      </c>
      <c r="AZ1027" s="49">
        <f t="shared" si="554"/>
        <v>0</v>
      </c>
      <c r="BA1027" s="49">
        <f t="shared" si="555"/>
        <v>0</v>
      </c>
      <c r="BB1027" s="49">
        <f t="shared" si="556"/>
        <v>0</v>
      </c>
      <c r="BC1027" s="49">
        <f t="shared" si="557"/>
        <v>0</v>
      </c>
      <c r="BD1027" s="49">
        <f t="shared" si="558"/>
        <v>0</v>
      </c>
      <c r="BE1027" s="49">
        <f t="shared" si="559"/>
        <v>2304.820699338864</v>
      </c>
      <c r="BF1027" s="49">
        <f t="shared" si="560"/>
        <v>1951.8333215792227</v>
      </c>
      <c r="BG1027" s="49">
        <f t="shared" si="561"/>
        <v>2672.424151969391</v>
      </c>
      <c r="BH1027" s="73">
        <f t="shared" si="562"/>
        <v>8403.3493411126074</v>
      </c>
      <c r="BI1027" s="49">
        <f>VLOOKUP(A1027,'1_12'!B:Q,16,0)</f>
        <v>15732.539999999997</v>
      </c>
      <c r="BJ1027" s="74">
        <f t="shared" si="563"/>
        <v>-7329.1906588873899</v>
      </c>
      <c r="BK1027" s="50">
        <f t="shared" si="564"/>
        <v>6.4096749250484447E-3</v>
      </c>
    </row>
    <row r="1028" spans="1:63" x14ac:dyDescent="0.3">
      <c r="A1028" s="79" t="s">
        <v>2432</v>
      </c>
      <c r="B1028" s="79" t="s">
        <v>2433</v>
      </c>
      <c r="C1028" s="79">
        <f>VLOOKUP(B1028,Площадь!D:E,2,0)</f>
        <v>79.400000000000006</v>
      </c>
      <c r="D1028" s="97"/>
      <c r="E1028">
        <v>31</v>
      </c>
      <c r="F1028">
        <v>28</v>
      </c>
      <c r="G1028">
        <v>31</v>
      </c>
      <c r="H1028">
        <v>30</v>
      </c>
      <c r="I1028">
        <v>31</v>
      </c>
      <c r="J1028">
        <v>30</v>
      </c>
      <c r="K1028">
        <v>31</v>
      </c>
      <c r="L1028">
        <v>31</v>
      </c>
      <c r="M1028">
        <v>30</v>
      </c>
      <c r="N1028">
        <v>31</v>
      </c>
      <c r="O1028">
        <v>30</v>
      </c>
      <c r="P1028">
        <v>31</v>
      </c>
      <c r="Q1028">
        <f t="shared" si="568"/>
        <v>365</v>
      </c>
      <c r="R1028" s="113">
        <f>VLOOKUP(B1028,'Общие показания'!A:H,8,0)</f>
        <v>0.53735493537570778</v>
      </c>
      <c r="S1028" s="117">
        <f>VLOOKUP(B1028,'Общие показания'!A:P,16,0)</f>
        <v>3.2716450646242929</v>
      </c>
      <c r="T1028" s="50">
        <f t="shared" ref="T1028:T1091" si="570">R1028*$T$1/31*E1028</f>
        <v>0</v>
      </c>
      <c r="U1028" s="50">
        <f t="shared" ref="U1028:U1091" si="571">R1028*$U$1/28*F1028</f>
        <v>0</v>
      </c>
      <c r="V1028" s="50">
        <f t="shared" ref="V1028:V1091" si="572">R1028*$V$1/31*G1028</f>
        <v>0</v>
      </c>
      <c r="W1028" s="50">
        <f t="shared" ref="W1028:W1091" si="573">R1028*W$1/30*H1028</f>
        <v>0.53735493537570778</v>
      </c>
      <c r="X1028" s="50">
        <f t="shared" ref="X1028:X1091" si="574">SUM(T1028:W1028)-R1028</f>
        <v>0</v>
      </c>
      <c r="Y1028" s="50"/>
      <c r="Z1028" s="50"/>
      <c r="AA1028" s="50"/>
      <c r="AB1028" s="50"/>
      <c r="AC1028" s="50"/>
      <c r="AD1028" s="50">
        <f t="shared" ref="AD1028:AD1091" si="575">(S1028*$AD$1)/31*N1028</f>
        <v>1.2555737409172234</v>
      </c>
      <c r="AE1028" s="50">
        <f t="shared" ref="AE1028:AE1091" si="576">(S1028*$AE$1)/30*O1028</f>
        <v>0.87738061954218005</v>
      </c>
      <c r="AF1028" s="50">
        <f t="shared" ref="AF1028:AF1091" si="577">(S1028*$AF$1)/31*P1028</f>
        <v>1.1386907041648895</v>
      </c>
      <c r="AG1028" s="50">
        <f t="shared" si="569"/>
        <v>0</v>
      </c>
      <c r="AI1028" s="50">
        <f t="shared" ref="AI1028:AI1091" si="578">(C1028*$AI$1)/31*E1028</f>
        <v>0</v>
      </c>
      <c r="AJ1028" s="50">
        <f t="shared" ref="AJ1028:AJ1091" si="579">(C1028*$AJ$1)/28*F1028</f>
        <v>0</v>
      </c>
      <c r="AK1028" s="50">
        <f t="shared" ref="AK1028:AK1091" si="580">(C1028*$AK$1)/31*G1028</f>
        <v>0</v>
      </c>
      <c r="AL1028" s="50">
        <f t="shared" ref="AL1028:AL1091" si="581">(C1028*$AL$1)/30*H1028</f>
        <v>0.53407236155835436</v>
      </c>
      <c r="AR1028" s="50">
        <f t="shared" ref="AR1028:AR1091" si="582">(C1028*$AR$1)/31*N1028</f>
        <v>0.65864160380924253</v>
      </c>
      <c r="AS1028" s="50">
        <f t="shared" ref="AS1028:AS1091" si="583">(C1028*$AS$1)/30*O1028</f>
        <v>0.7082554954136866</v>
      </c>
      <c r="AT1028" s="50">
        <f t="shared" ref="AT1028:AT1091" si="584">(C1028*$AT$1)/31*P1028</f>
        <v>1.0204145080505727</v>
      </c>
      <c r="AV1028" s="49">
        <f t="shared" ref="AV1028:AV1091" si="585">(T1028+AI1028)*$AV$1</f>
        <v>0</v>
      </c>
      <c r="AW1028" s="49">
        <f t="shared" ref="AW1028:AW1091" si="586">(U1028+AJ1028)*$AW$1</f>
        <v>0</v>
      </c>
      <c r="AX1028" s="49">
        <f t="shared" ref="AX1028:AX1091" si="587">(V1028+AK1028)*$AX$1</f>
        <v>0</v>
      </c>
      <c r="AY1028" s="49">
        <f t="shared" ref="AY1028:AY1091" si="588">(W1028+AL1028)*$AY$1</f>
        <v>2876.0965787979194</v>
      </c>
      <c r="AZ1028" s="49">
        <f t="shared" ref="AZ1028:AZ1091" si="589">(Y1028+AM1028)*$AZ$1</f>
        <v>0</v>
      </c>
      <c r="BA1028" s="49">
        <f t="shared" ref="BA1028:BA1091" si="590">(Z1028+AN1028)*$BA$1</f>
        <v>0</v>
      </c>
      <c r="BB1028" s="49">
        <f t="shared" ref="BB1028:BB1091" si="591">(AA1028+AO1028)*$BB$1</f>
        <v>0</v>
      </c>
      <c r="BC1028" s="49">
        <f t="shared" ref="BC1028:BC1091" si="592">(AB1028+AP1028)*$BC$1</f>
        <v>0</v>
      </c>
      <c r="BD1028" s="49">
        <f t="shared" ref="BD1028:BD1091" si="593">(AC1028+AQ1028)*$BD$1</f>
        <v>0</v>
      </c>
      <c r="BE1028" s="49">
        <f t="shared" ref="BE1028:BE1091" si="594">(AD1028+AR1028)*$BE$1</f>
        <v>5138.4431027699366</v>
      </c>
      <c r="BF1028" s="49">
        <f t="shared" ref="BF1028:BF1091" si="595">(AE1028+AS1028)*$BF$1</f>
        <v>4256.4181615429306</v>
      </c>
      <c r="BG1028" s="49">
        <f t="shared" ref="BG1028:BG1091" si="596">(AF1028+AT1028)*$BG$1</f>
        <v>5795.8156674626989</v>
      </c>
      <c r="BH1028" s="73">
        <f t="shared" ref="BH1028:BH1091" si="597">SUM(AV1028:BG1028)</f>
        <v>18066.773510573486</v>
      </c>
      <c r="BI1028" s="49">
        <f>VLOOKUP(A1028,'1_12'!B:Q,16,0)</f>
        <v>30691.889999999996</v>
      </c>
      <c r="BJ1028" s="74">
        <f t="shared" ref="BJ1028:BJ1091" si="598">BH1028-BI1028</f>
        <v>-12625.116489426509</v>
      </c>
      <c r="BK1028" s="50">
        <f t="shared" ref="BK1028:BK1091" si="599">(SUM(T1028:W1028)+SUM(AD1028:AF1028)+SUM(AI1028:AL1028)+SUM(AR1028:AT1028))/12/C1028</f>
        <v>7.0637950974305804E-3</v>
      </c>
    </row>
    <row r="1029" spans="1:63" x14ac:dyDescent="0.3">
      <c r="A1029" s="79" t="s">
        <v>803</v>
      </c>
      <c r="B1029" s="79" t="s">
        <v>804</v>
      </c>
      <c r="C1029" s="79">
        <f>VLOOKUP(B1029,Площадь!D:E,2,0)</f>
        <v>62.5</v>
      </c>
      <c r="D1029" s="97"/>
      <c r="E1029">
        <v>31</v>
      </c>
      <c r="F1029">
        <v>28</v>
      </c>
      <c r="G1029">
        <v>31</v>
      </c>
      <c r="H1029">
        <v>30</v>
      </c>
      <c r="I1029">
        <v>31</v>
      </c>
      <c r="J1029">
        <v>30</v>
      </c>
      <c r="K1029">
        <v>31</v>
      </c>
      <c r="L1029">
        <v>31</v>
      </c>
      <c r="M1029">
        <v>30</v>
      </c>
      <c r="N1029">
        <v>31</v>
      </c>
      <c r="O1029">
        <v>30</v>
      </c>
      <c r="P1029">
        <v>31</v>
      </c>
      <c r="Q1029">
        <f t="shared" si="568"/>
        <v>365</v>
      </c>
      <c r="R1029" s="113">
        <f>VLOOKUP(B1029,'Общие показания'!A:H,8,0)</f>
        <v>0.42298090001236438</v>
      </c>
      <c r="S1029" s="117">
        <f>VLOOKUP(B1029,'Общие показания'!A:P,16,0)</f>
        <v>1.944019099987635</v>
      </c>
      <c r="T1029" s="50">
        <f t="shared" si="570"/>
        <v>0</v>
      </c>
      <c r="U1029" s="50">
        <f t="shared" si="571"/>
        <v>0</v>
      </c>
      <c r="V1029" s="50">
        <f t="shared" si="572"/>
        <v>0</v>
      </c>
      <c r="W1029" s="50">
        <f t="shared" si="573"/>
        <v>0.42298090001236438</v>
      </c>
      <c r="X1029" s="50">
        <f t="shared" si="574"/>
        <v>0</v>
      </c>
      <c r="Y1029" s="50"/>
      <c r="Z1029" s="50"/>
      <c r="AA1029" s="50"/>
      <c r="AB1029" s="50"/>
      <c r="AC1029" s="50"/>
      <c r="AD1029" s="50">
        <f t="shared" si="575"/>
        <v>0.74606483453189332</v>
      </c>
      <c r="AE1029" s="50">
        <f t="shared" si="576"/>
        <v>0.52134160297270948</v>
      </c>
      <c r="AF1029" s="50">
        <f t="shared" si="577"/>
        <v>0.67661266248303209</v>
      </c>
      <c r="AG1029" s="50">
        <f t="shared" si="569"/>
        <v>0</v>
      </c>
      <c r="AI1029" s="50">
        <f t="shared" si="578"/>
        <v>0</v>
      </c>
      <c r="AJ1029" s="50">
        <f t="shared" si="579"/>
        <v>0</v>
      </c>
      <c r="AK1029" s="50">
        <f t="shared" si="580"/>
        <v>0</v>
      </c>
      <c r="AL1029" s="50">
        <f t="shared" si="581"/>
        <v>0.42039701004278524</v>
      </c>
      <c r="AR1029" s="50">
        <f t="shared" si="582"/>
        <v>0.51845214405639362</v>
      </c>
      <c r="AS1029" s="50">
        <f t="shared" si="583"/>
        <v>0.55750590004225964</v>
      </c>
      <c r="AT1029" s="50">
        <f t="shared" si="584"/>
        <v>0.80322300696676052</v>
      </c>
      <c r="AV1029" s="49">
        <f t="shared" si="585"/>
        <v>0</v>
      </c>
      <c r="AW1029" s="49">
        <f t="shared" si="586"/>
        <v>0</v>
      </c>
      <c r="AX1029" s="49">
        <f t="shared" si="587"/>
        <v>0</v>
      </c>
      <c r="AY1029" s="49">
        <f t="shared" si="588"/>
        <v>2263.9299266356416</v>
      </c>
      <c r="AZ1029" s="49">
        <f t="shared" si="589"/>
        <v>0</v>
      </c>
      <c r="BA1029" s="49">
        <f t="shared" si="590"/>
        <v>0</v>
      </c>
      <c r="BB1029" s="49">
        <f t="shared" si="591"/>
        <v>0</v>
      </c>
      <c r="BC1029" s="49">
        <f t="shared" si="592"/>
        <v>0</v>
      </c>
      <c r="BD1029" s="49">
        <f t="shared" si="593"/>
        <v>0</v>
      </c>
      <c r="BE1029" s="49">
        <f t="shared" si="594"/>
        <v>3394.4187966432537</v>
      </c>
      <c r="BF1029" s="49">
        <f t="shared" si="595"/>
        <v>2896.0150831932629</v>
      </c>
      <c r="BG1029" s="49">
        <f t="shared" si="596"/>
        <v>3972.4116776442452</v>
      </c>
      <c r="BH1029" s="73">
        <f t="shared" si="597"/>
        <v>12526.775484116402</v>
      </c>
      <c r="BI1029" s="49">
        <f>VLOOKUP(A1029,'1_12'!B:Q,16,0)</f>
        <v>24159.24</v>
      </c>
      <c r="BJ1029" s="74">
        <f t="shared" si="598"/>
        <v>-11632.464515883599</v>
      </c>
      <c r="BK1029" s="50">
        <f t="shared" si="599"/>
        <v>6.222104081477599E-3</v>
      </c>
    </row>
    <row r="1030" spans="1:63" x14ac:dyDescent="0.3">
      <c r="A1030" s="79" t="s">
        <v>2486</v>
      </c>
      <c r="B1030" s="79" t="s">
        <v>2487</v>
      </c>
      <c r="C1030" s="79">
        <f>VLOOKUP(B1030,Площадь!D:E,2,0)</f>
        <v>62.6</v>
      </c>
      <c r="D1030" s="97"/>
      <c r="E1030">
        <v>31</v>
      </c>
      <c r="F1030">
        <v>28</v>
      </c>
      <c r="G1030">
        <v>31</v>
      </c>
      <c r="H1030">
        <v>30</v>
      </c>
      <c r="I1030">
        <v>31</v>
      </c>
      <c r="J1030">
        <v>30</v>
      </c>
      <c r="K1030">
        <v>31</v>
      </c>
      <c r="L1030">
        <v>31</v>
      </c>
      <c r="M1030">
        <v>30</v>
      </c>
      <c r="N1030">
        <v>31</v>
      </c>
      <c r="O1030">
        <v>30</v>
      </c>
      <c r="P1030">
        <v>31</v>
      </c>
      <c r="Q1030">
        <f t="shared" si="568"/>
        <v>365</v>
      </c>
      <c r="R1030" s="113">
        <f>VLOOKUP(B1030,'Общие показания'!A:H,8,0)</f>
        <v>4.0000000000000001E-3</v>
      </c>
      <c r="S1030" s="117">
        <f>VLOOKUP(B1030,'Общие показания'!A:P,16,0)</f>
        <v>0.7660000000000009</v>
      </c>
      <c r="T1030" s="50">
        <f t="shared" si="570"/>
        <v>0</v>
      </c>
      <c r="U1030" s="50">
        <f t="shared" si="571"/>
        <v>0</v>
      </c>
      <c r="V1030" s="50">
        <f t="shared" si="572"/>
        <v>0</v>
      </c>
      <c r="W1030" s="50">
        <f t="shared" si="573"/>
        <v>4.0000000000000001E-3</v>
      </c>
      <c r="X1030" s="50">
        <f t="shared" si="574"/>
        <v>0</v>
      </c>
      <c r="Y1030" s="50"/>
      <c r="Z1030" s="50"/>
      <c r="AA1030" s="50"/>
      <c r="AB1030" s="50"/>
      <c r="AC1030" s="50"/>
      <c r="AD1030" s="50">
        <f t="shared" si="575"/>
        <v>0.29397121831522433</v>
      </c>
      <c r="AE1030" s="50">
        <f t="shared" si="576"/>
        <v>0.20542373677276934</v>
      </c>
      <c r="AF1030" s="50">
        <f t="shared" si="577"/>
        <v>0.26660504491200721</v>
      </c>
      <c r="AG1030" s="50">
        <f t="shared" si="569"/>
        <v>0</v>
      </c>
      <c r="AI1030" s="50">
        <f t="shared" si="578"/>
        <v>0</v>
      </c>
      <c r="AJ1030" s="50">
        <f t="shared" si="579"/>
        <v>0</v>
      </c>
      <c r="AK1030" s="50">
        <f t="shared" si="580"/>
        <v>0</v>
      </c>
      <c r="AL1030" s="50">
        <f t="shared" si="581"/>
        <v>0.42106964525885365</v>
      </c>
      <c r="AR1030" s="50">
        <f t="shared" si="582"/>
        <v>0.51928166748688387</v>
      </c>
      <c r="AS1030" s="50">
        <f t="shared" si="583"/>
        <v>0.55839790948232726</v>
      </c>
      <c r="AT1030" s="50">
        <f t="shared" si="584"/>
        <v>0.80450816377790735</v>
      </c>
      <c r="AV1030" s="49">
        <f t="shared" si="585"/>
        <v>0</v>
      </c>
      <c r="AW1030" s="49">
        <f t="shared" si="586"/>
        <v>0</v>
      </c>
      <c r="AX1030" s="49">
        <f t="shared" si="587"/>
        <v>0</v>
      </c>
      <c r="AY1030" s="49">
        <f t="shared" si="588"/>
        <v>1141.0399529470565</v>
      </c>
      <c r="AZ1030" s="49">
        <f t="shared" si="589"/>
        <v>0</v>
      </c>
      <c r="BA1030" s="49">
        <f t="shared" si="590"/>
        <v>0</v>
      </c>
      <c r="BB1030" s="49">
        <f t="shared" si="591"/>
        <v>0</v>
      </c>
      <c r="BC1030" s="49">
        <f t="shared" si="592"/>
        <v>0</v>
      </c>
      <c r="BD1030" s="49">
        <f t="shared" si="593"/>
        <v>0</v>
      </c>
      <c r="BE1030" s="49">
        <f t="shared" si="594"/>
        <v>2183.0635165317472</v>
      </c>
      <c r="BF1030" s="49">
        <f t="shared" si="595"/>
        <v>2050.3722743413314</v>
      </c>
      <c r="BG1030" s="49">
        <f t="shared" si="596"/>
        <v>2875.2534528788597</v>
      </c>
      <c r="BH1030" s="73">
        <f t="shared" si="597"/>
        <v>8249.7291966989942</v>
      </c>
      <c r="BI1030" s="49">
        <f>VLOOKUP(A1030,'1_12'!B:Q,16,0)</f>
        <v>24197.850000000002</v>
      </c>
      <c r="BJ1030" s="74">
        <f t="shared" si="598"/>
        <v>-15948.120803301008</v>
      </c>
      <c r="BK1030" s="50">
        <f t="shared" si="599"/>
        <v>4.0911307055457573E-3</v>
      </c>
    </row>
    <row r="1031" spans="1:63" x14ac:dyDescent="0.3">
      <c r="A1031" s="79" t="s">
        <v>2604</v>
      </c>
      <c r="B1031" s="79" t="s">
        <v>2605</v>
      </c>
      <c r="C1031" s="79">
        <f>VLOOKUP(B1031,Площадь!D:E,2,0)</f>
        <v>40.700000000000003</v>
      </c>
      <c r="D1031" s="97"/>
      <c r="E1031">
        <v>31</v>
      </c>
      <c r="F1031">
        <v>28</v>
      </c>
      <c r="G1031">
        <v>31</v>
      </c>
      <c r="H1031">
        <v>30</v>
      </c>
      <c r="I1031">
        <v>31</v>
      </c>
      <c r="J1031">
        <v>30</v>
      </c>
      <c r="K1031">
        <v>31</v>
      </c>
      <c r="L1031">
        <v>31</v>
      </c>
      <c r="M1031">
        <v>30</v>
      </c>
      <c r="N1031">
        <v>31</v>
      </c>
      <c r="O1031">
        <v>30</v>
      </c>
      <c r="P1031">
        <v>31</v>
      </c>
      <c r="Q1031">
        <f t="shared" si="568"/>
        <v>365</v>
      </c>
      <c r="R1031" s="113">
        <f>VLOOKUP(B1031,'Общие показания'!A:H,8,0)</f>
        <v>0.2754451620880517</v>
      </c>
      <c r="S1031" s="117">
        <f>VLOOKUP(B1031,'Общие показания'!A:P,16,0)</f>
        <v>1.5795548379119495</v>
      </c>
      <c r="T1031" s="50">
        <f t="shared" si="570"/>
        <v>0</v>
      </c>
      <c r="U1031" s="50">
        <f t="shared" si="571"/>
        <v>0</v>
      </c>
      <c r="V1031" s="50">
        <f t="shared" si="572"/>
        <v>0</v>
      </c>
      <c r="W1031" s="50">
        <f t="shared" si="573"/>
        <v>0.2754451620880517</v>
      </c>
      <c r="X1031" s="50">
        <f t="shared" si="574"/>
        <v>0</v>
      </c>
      <c r="Y1031" s="50"/>
      <c r="Z1031" s="50"/>
      <c r="AA1031" s="50"/>
      <c r="AB1031" s="50"/>
      <c r="AC1031" s="50"/>
      <c r="AD1031" s="50">
        <f t="shared" si="575"/>
        <v>0.60619276775023745</v>
      </c>
      <c r="AE1031" s="50">
        <f t="shared" si="576"/>
        <v>0.42360059692085938</v>
      </c>
      <c r="AF1031" s="50">
        <f t="shared" si="577"/>
        <v>0.54976147324085256</v>
      </c>
      <c r="AG1031" s="50">
        <f t="shared" si="569"/>
        <v>0</v>
      </c>
      <c r="AI1031" s="50">
        <f t="shared" si="578"/>
        <v>0</v>
      </c>
      <c r="AJ1031" s="50">
        <f t="shared" si="579"/>
        <v>0</v>
      </c>
      <c r="AK1031" s="50">
        <f t="shared" si="580"/>
        <v>0</v>
      </c>
      <c r="AL1031" s="50">
        <f t="shared" si="581"/>
        <v>0.27376253293986175</v>
      </c>
      <c r="AR1031" s="50">
        <f t="shared" si="582"/>
        <v>0.33761603620952357</v>
      </c>
      <c r="AS1031" s="50">
        <f t="shared" si="583"/>
        <v>0.3630478421075195</v>
      </c>
      <c r="AT1031" s="50">
        <f t="shared" si="584"/>
        <v>0.52305882213675448</v>
      </c>
      <c r="AV1031" s="49">
        <f t="shared" si="585"/>
        <v>0</v>
      </c>
      <c r="AW1031" s="49">
        <f t="shared" si="586"/>
        <v>0</v>
      </c>
      <c r="AX1031" s="49">
        <f t="shared" si="587"/>
        <v>0</v>
      </c>
      <c r="AY1031" s="49">
        <f t="shared" si="588"/>
        <v>1474.2711682251297</v>
      </c>
      <c r="AZ1031" s="49">
        <f t="shared" si="589"/>
        <v>0</v>
      </c>
      <c r="BA1031" s="49">
        <f t="shared" si="590"/>
        <v>0</v>
      </c>
      <c r="BB1031" s="49">
        <f t="shared" si="591"/>
        <v>0</v>
      </c>
      <c r="BC1031" s="49">
        <f t="shared" si="592"/>
        <v>0</v>
      </c>
      <c r="BD1031" s="49">
        <f t="shared" si="593"/>
        <v>0</v>
      </c>
      <c r="BE1031" s="49">
        <f t="shared" si="594"/>
        <v>2533.522600997424</v>
      </c>
      <c r="BF1031" s="49">
        <f t="shared" si="595"/>
        <v>2111.6476037902194</v>
      </c>
      <c r="BG1031" s="49">
        <f t="shared" si="596"/>
        <v>2879.835888099833</v>
      </c>
      <c r="BH1031" s="73">
        <f t="shared" si="597"/>
        <v>8999.2772611126056</v>
      </c>
      <c r="BI1031" s="49">
        <f>VLOOKUP(A1031,'1_12'!B:Q,16,0)</f>
        <v>15732.539999999997</v>
      </c>
      <c r="BJ1031" s="74">
        <f t="shared" si="598"/>
        <v>-6733.2627388873916</v>
      </c>
      <c r="BK1031" s="50">
        <f t="shared" si="599"/>
        <v>6.8642203795938996E-3</v>
      </c>
    </row>
    <row r="1032" spans="1:63" x14ac:dyDescent="0.3">
      <c r="A1032" s="79" t="s">
        <v>1415</v>
      </c>
      <c r="B1032" s="79" t="s">
        <v>1416</v>
      </c>
      <c r="C1032" s="79">
        <f>VLOOKUP(B1032,Площадь!D:E,2,0)</f>
        <v>79.400000000000006</v>
      </c>
      <c r="D1032" s="97"/>
      <c r="E1032">
        <v>31</v>
      </c>
      <c r="F1032">
        <v>28</v>
      </c>
      <c r="G1032">
        <v>31</v>
      </c>
      <c r="H1032">
        <v>30</v>
      </c>
      <c r="I1032">
        <v>31</v>
      </c>
      <c r="J1032">
        <v>30</v>
      </c>
      <c r="K1032">
        <v>31</v>
      </c>
      <c r="L1032">
        <v>31</v>
      </c>
      <c r="M1032">
        <v>30</v>
      </c>
      <c r="N1032">
        <v>31</v>
      </c>
      <c r="O1032">
        <v>30</v>
      </c>
      <c r="P1032">
        <v>31</v>
      </c>
      <c r="Q1032">
        <f t="shared" si="568"/>
        <v>365</v>
      </c>
      <c r="R1032" s="113">
        <f>VLOOKUP(B1032,'Общие показания'!A:H,8,0)</f>
        <v>0.76600000000000001</v>
      </c>
      <c r="S1032" s="117">
        <f>VLOOKUP(B1032,'Общие показания'!A:P,16,0)</f>
        <v>2.0690000000000008</v>
      </c>
      <c r="T1032" s="50">
        <f t="shared" si="570"/>
        <v>0</v>
      </c>
      <c r="U1032" s="50">
        <f t="shared" si="571"/>
        <v>0</v>
      </c>
      <c r="V1032" s="50">
        <f t="shared" si="572"/>
        <v>0</v>
      </c>
      <c r="W1032" s="50">
        <f t="shared" si="573"/>
        <v>0.76600000000000001</v>
      </c>
      <c r="X1032" s="50">
        <f t="shared" si="574"/>
        <v>0</v>
      </c>
      <c r="Y1032" s="50"/>
      <c r="Z1032" s="50"/>
      <c r="AA1032" s="50"/>
      <c r="AB1032" s="50"/>
      <c r="AC1032" s="50"/>
      <c r="AD1032" s="50">
        <f t="shared" si="575"/>
        <v>0.79402930900025936</v>
      </c>
      <c r="AE1032" s="50">
        <f t="shared" si="576"/>
        <v>0.55485863104811939</v>
      </c>
      <c r="AF1032" s="50">
        <f t="shared" si="577"/>
        <v>0.72011205995162197</v>
      </c>
      <c r="AG1032" s="50">
        <f t="shared" si="569"/>
        <v>0</v>
      </c>
      <c r="AI1032" s="50">
        <f t="shared" si="578"/>
        <v>0</v>
      </c>
      <c r="AJ1032" s="50">
        <f t="shared" si="579"/>
        <v>0</v>
      </c>
      <c r="AK1032" s="50">
        <f t="shared" si="580"/>
        <v>0</v>
      </c>
      <c r="AL1032" s="50">
        <f t="shared" si="581"/>
        <v>0.53407236155835436</v>
      </c>
      <c r="AR1032" s="50">
        <f t="shared" si="582"/>
        <v>0.65864160380924253</v>
      </c>
      <c r="AS1032" s="50">
        <f t="shared" si="583"/>
        <v>0.7082554954136866</v>
      </c>
      <c r="AT1032" s="50">
        <f t="shared" si="584"/>
        <v>1.0204145080505727</v>
      </c>
      <c r="AV1032" s="49">
        <f t="shared" si="585"/>
        <v>0</v>
      </c>
      <c r="AW1032" s="49">
        <f t="shared" si="586"/>
        <v>0</v>
      </c>
      <c r="AX1032" s="49">
        <f t="shared" si="587"/>
        <v>0</v>
      </c>
      <c r="AY1032" s="49">
        <f t="shared" si="588"/>
        <v>3489.8622444727848</v>
      </c>
      <c r="AZ1032" s="49">
        <f t="shared" si="589"/>
        <v>0</v>
      </c>
      <c r="BA1032" s="49">
        <f t="shared" si="590"/>
        <v>0</v>
      </c>
      <c r="BB1032" s="49">
        <f t="shared" si="591"/>
        <v>0</v>
      </c>
      <c r="BC1032" s="49">
        <f t="shared" si="592"/>
        <v>0</v>
      </c>
      <c r="BD1032" s="49">
        <f t="shared" si="593"/>
        <v>0</v>
      </c>
      <c r="BE1032" s="49">
        <f t="shared" si="594"/>
        <v>3899.4916915093145</v>
      </c>
      <c r="BF1032" s="49">
        <f t="shared" si="595"/>
        <v>3390.6530365090139</v>
      </c>
      <c r="BG1032" s="49">
        <f t="shared" si="596"/>
        <v>4672.199898082371</v>
      </c>
      <c r="BH1032" s="73">
        <f t="shared" si="597"/>
        <v>15452.206870573482</v>
      </c>
      <c r="BI1032" s="49">
        <f>VLOOKUP(A1032,'1_12'!B:Q,16,0)</f>
        <v>30691.889999999996</v>
      </c>
      <c r="BJ1032" s="74">
        <f t="shared" si="598"/>
        <v>-15239.683129426514</v>
      </c>
      <c r="BK1032" s="50">
        <f t="shared" si="599"/>
        <v>6.0415448875229399E-3</v>
      </c>
    </row>
    <row r="1033" spans="1:63" x14ac:dyDescent="0.3">
      <c r="A1033" s="79" t="s">
        <v>1738</v>
      </c>
      <c r="B1033" s="79" t="s">
        <v>1739</v>
      </c>
      <c r="C1033" s="79">
        <f>VLOOKUP(B1033,Площадь!D:E,2,0)</f>
        <v>62.5</v>
      </c>
      <c r="D1033" s="97"/>
      <c r="E1033">
        <v>31</v>
      </c>
      <c r="F1033">
        <v>28</v>
      </c>
      <c r="G1033">
        <v>31</v>
      </c>
      <c r="H1033">
        <v>30</v>
      </c>
      <c r="I1033">
        <v>31</v>
      </c>
      <c r="J1033">
        <v>30</v>
      </c>
      <c r="K1033">
        <v>31</v>
      </c>
      <c r="L1033">
        <v>31</v>
      </c>
      <c r="M1033">
        <v>30</v>
      </c>
      <c r="N1033">
        <v>31</v>
      </c>
      <c r="O1033">
        <v>30</v>
      </c>
      <c r="P1033">
        <v>31</v>
      </c>
      <c r="Q1033">
        <f t="shared" si="568"/>
        <v>365</v>
      </c>
      <c r="R1033" s="113">
        <f>VLOOKUP(B1033,'Общие показания'!A:H,8,0)</f>
        <v>0.42298090001236438</v>
      </c>
      <c r="S1033" s="117">
        <f>VLOOKUP(B1033,'Общие показания'!A:P,16,0)</f>
        <v>0</v>
      </c>
      <c r="T1033" s="50">
        <f t="shared" si="570"/>
        <v>0</v>
      </c>
      <c r="U1033" s="50">
        <f t="shared" si="571"/>
        <v>0</v>
      </c>
      <c r="V1033" s="50">
        <f t="shared" si="572"/>
        <v>0</v>
      </c>
      <c r="W1033" s="50">
        <f t="shared" si="573"/>
        <v>0.42298090001236438</v>
      </c>
      <c r="X1033" s="50">
        <f t="shared" si="574"/>
        <v>0</v>
      </c>
      <c r="Y1033" s="50"/>
      <c r="Z1033" s="50"/>
      <c r="AA1033" s="50"/>
      <c r="AB1033" s="50"/>
      <c r="AC1033" s="50"/>
      <c r="AD1033" s="50">
        <f t="shared" si="575"/>
        <v>0</v>
      </c>
      <c r="AE1033" s="50">
        <f t="shared" si="576"/>
        <v>0</v>
      </c>
      <c r="AF1033" s="50">
        <f t="shared" si="577"/>
        <v>0</v>
      </c>
      <c r="AG1033" s="50">
        <f t="shared" si="569"/>
        <v>0</v>
      </c>
      <c r="AI1033" s="50">
        <f t="shared" si="578"/>
        <v>0</v>
      </c>
      <c r="AJ1033" s="50">
        <f t="shared" si="579"/>
        <v>0</v>
      </c>
      <c r="AK1033" s="50">
        <f t="shared" si="580"/>
        <v>0</v>
      </c>
      <c r="AL1033" s="50">
        <f t="shared" si="581"/>
        <v>0.42039701004278524</v>
      </c>
      <c r="AR1033" s="50">
        <f t="shared" si="582"/>
        <v>0.51845214405639362</v>
      </c>
      <c r="AS1033" s="50">
        <f t="shared" si="583"/>
        <v>0.55750590004225964</v>
      </c>
      <c r="AT1033" s="50">
        <f t="shared" si="584"/>
        <v>0.80322300696676052</v>
      </c>
      <c r="AV1033" s="49">
        <f t="shared" si="585"/>
        <v>0</v>
      </c>
      <c r="AW1033" s="49">
        <f t="shared" si="586"/>
        <v>0</v>
      </c>
      <c r="AX1033" s="49">
        <f t="shared" si="587"/>
        <v>0</v>
      </c>
      <c r="AY1033" s="49">
        <f t="shared" si="588"/>
        <v>2263.9299266356416</v>
      </c>
      <c r="AZ1033" s="49">
        <f t="shared" si="589"/>
        <v>0</v>
      </c>
      <c r="BA1033" s="49">
        <f t="shared" si="590"/>
        <v>0</v>
      </c>
      <c r="BB1033" s="49">
        <f t="shared" si="591"/>
        <v>0</v>
      </c>
      <c r="BC1033" s="49">
        <f t="shared" si="592"/>
        <v>0</v>
      </c>
      <c r="BD1033" s="49">
        <f t="shared" si="593"/>
        <v>0</v>
      </c>
      <c r="BE1033" s="49">
        <f t="shared" si="594"/>
        <v>1391.7121974192207</v>
      </c>
      <c r="BF1033" s="49">
        <f t="shared" si="595"/>
        <v>1496.5465378374402</v>
      </c>
      <c r="BG1033" s="49">
        <f t="shared" si="596"/>
        <v>2156.1397109812933</v>
      </c>
      <c r="BH1033" s="73">
        <f t="shared" si="597"/>
        <v>7308.328372873596</v>
      </c>
      <c r="BI1033" s="49">
        <f>VLOOKUP(A1033,'1_12'!B:Q,16,0)</f>
        <v>24159.24</v>
      </c>
      <c r="BJ1033" s="74">
        <f t="shared" si="598"/>
        <v>-16850.911627126407</v>
      </c>
      <c r="BK1033" s="50">
        <f t="shared" si="599"/>
        <v>3.6300786148274178E-3</v>
      </c>
    </row>
    <row r="1034" spans="1:63" x14ac:dyDescent="0.3">
      <c r="A1034" s="79" t="s">
        <v>1841</v>
      </c>
      <c r="B1034" s="79" t="s">
        <v>1842</v>
      </c>
      <c r="C1034" s="79">
        <f>VLOOKUP(B1034,Площадь!D:E,2,0)</f>
        <v>62.6</v>
      </c>
      <c r="D1034" s="97"/>
      <c r="E1034">
        <v>31</v>
      </c>
      <c r="F1034">
        <v>28</v>
      </c>
      <c r="G1034">
        <v>31</v>
      </c>
      <c r="H1034">
        <v>30</v>
      </c>
      <c r="I1034">
        <v>31</v>
      </c>
      <c r="J1034">
        <v>30</v>
      </c>
      <c r="K1034">
        <v>31</v>
      </c>
      <c r="L1034">
        <v>31</v>
      </c>
      <c r="M1034">
        <v>30</v>
      </c>
      <c r="N1034">
        <v>31</v>
      </c>
      <c r="O1034">
        <v>30</v>
      </c>
      <c r="P1034">
        <v>31</v>
      </c>
      <c r="Q1034">
        <f t="shared" si="568"/>
        <v>365</v>
      </c>
      <c r="R1034" s="113">
        <f>VLOOKUP(B1034,'Общие показания'!A:H,8,0)</f>
        <v>0.42365766945238414</v>
      </c>
      <c r="S1034" s="117">
        <f>VLOOKUP(B1034,'Общие показания'!A:P,16,0)</f>
        <v>2.3943423305476159</v>
      </c>
      <c r="T1034" s="50">
        <f t="shared" si="570"/>
        <v>0</v>
      </c>
      <c r="U1034" s="50">
        <f t="shared" si="571"/>
        <v>0</v>
      </c>
      <c r="V1034" s="50">
        <f t="shared" si="572"/>
        <v>0</v>
      </c>
      <c r="W1034" s="50">
        <f t="shared" si="573"/>
        <v>0.42365766945238414</v>
      </c>
      <c r="X1034" s="50">
        <f t="shared" si="574"/>
        <v>0</v>
      </c>
      <c r="Y1034" s="50"/>
      <c r="Z1034" s="50"/>
      <c r="AA1034" s="50"/>
      <c r="AB1034" s="50"/>
      <c r="AC1034" s="50"/>
      <c r="AD1034" s="50">
        <f t="shared" si="575"/>
        <v>0.91888737855717406</v>
      </c>
      <c r="AE1034" s="50">
        <f t="shared" si="576"/>
        <v>0.64210802696385372</v>
      </c>
      <c r="AF1034" s="50">
        <f t="shared" si="577"/>
        <v>0.83334692502658791</v>
      </c>
      <c r="AG1034" s="50">
        <f t="shared" si="569"/>
        <v>0</v>
      </c>
      <c r="AI1034" s="50">
        <f t="shared" si="578"/>
        <v>0</v>
      </c>
      <c r="AJ1034" s="50">
        <f t="shared" si="579"/>
        <v>0</v>
      </c>
      <c r="AK1034" s="50">
        <f t="shared" si="580"/>
        <v>0</v>
      </c>
      <c r="AL1034" s="50">
        <f t="shared" si="581"/>
        <v>0.42106964525885365</v>
      </c>
      <c r="AR1034" s="50">
        <f t="shared" si="582"/>
        <v>0.51928166748688387</v>
      </c>
      <c r="AS1034" s="50">
        <f t="shared" si="583"/>
        <v>0.55839790948232726</v>
      </c>
      <c r="AT1034" s="50">
        <f t="shared" si="584"/>
        <v>0.80450816377790735</v>
      </c>
      <c r="AV1034" s="49">
        <f t="shared" si="585"/>
        <v>0</v>
      </c>
      <c r="AW1034" s="49">
        <f t="shared" si="586"/>
        <v>0</v>
      </c>
      <c r="AX1034" s="49">
        <f t="shared" si="587"/>
        <v>0</v>
      </c>
      <c r="AY1034" s="49">
        <f t="shared" si="588"/>
        <v>2267.5522145182581</v>
      </c>
      <c r="AZ1034" s="49">
        <f t="shared" si="589"/>
        <v>0</v>
      </c>
      <c r="BA1034" s="49">
        <f t="shared" si="590"/>
        <v>0</v>
      </c>
      <c r="BB1034" s="49">
        <f t="shared" si="591"/>
        <v>0</v>
      </c>
      <c r="BC1034" s="49">
        <f t="shared" si="592"/>
        <v>0</v>
      </c>
      <c r="BD1034" s="49">
        <f t="shared" si="593"/>
        <v>0</v>
      </c>
      <c r="BE1034" s="49">
        <f t="shared" si="594"/>
        <v>3860.5634604388274</v>
      </c>
      <c r="BF1034" s="49">
        <f t="shared" si="595"/>
        <v>3222.5901155586707</v>
      </c>
      <c r="BG1034" s="49">
        <f t="shared" si="596"/>
        <v>4396.5926861832359</v>
      </c>
      <c r="BH1034" s="73">
        <f t="shared" si="597"/>
        <v>13747.298476698992</v>
      </c>
      <c r="BI1034" s="49">
        <f>VLOOKUP(A1034,'1_12'!B:Q,16,0)</f>
        <v>24197.850000000002</v>
      </c>
      <c r="BJ1034" s="74">
        <f t="shared" si="598"/>
        <v>-10450.55152330101</v>
      </c>
      <c r="BK1034" s="50">
        <f t="shared" si="599"/>
        <v>6.8174352848854791E-3</v>
      </c>
    </row>
    <row r="1035" spans="1:63" x14ac:dyDescent="0.3">
      <c r="A1035" s="79" t="s">
        <v>1097</v>
      </c>
      <c r="B1035" s="79" t="s">
        <v>256</v>
      </c>
      <c r="C1035" s="79">
        <f>VLOOKUP(B1035,Площадь!D:E,2,0)</f>
        <v>72.599999999999994</v>
      </c>
      <c r="D1035" s="97"/>
      <c r="E1035">
        <v>31</v>
      </c>
      <c r="F1035">
        <v>28</v>
      </c>
      <c r="G1035">
        <v>31</v>
      </c>
      <c r="H1035">
        <v>30</v>
      </c>
      <c r="I1035">
        <v>31</v>
      </c>
      <c r="J1035">
        <v>30</v>
      </c>
      <c r="K1035">
        <v>31</v>
      </c>
      <c r="L1035">
        <v>31</v>
      </c>
      <c r="M1035">
        <v>30</v>
      </c>
      <c r="N1035">
        <v>31</v>
      </c>
      <c r="O1035">
        <v>30</v>
      </c>
      <c r="P1035">
        <v>31</v>
      </c>
      <c r="Q1035">
        <f t="shared" si="568"/>
        <v>365</v>
      </c>
      <c r="R1035" s="113">
        <f>VLOOKUP(B1035,'Общие показания'!A:H,8,0)</f>
        <v>0.49133461345436241</v>
      </c>
      <c r="S1035" s="117">
        <f>VLOOKUP(B1035,'Общие показания'!A:P,16,0)</f>
        <v>0</v>
      </c>
      <c r="T1035" s="50">
        <f t="shared" si="570"/>
        <v>0</v>
      </c>
      <c r="U1035" s="50">
        <f t="shared" si="571"/>
        <v>0</v>
      </c>
      <c r="V1035" s="50">
        <f t="shared" si="572"/>
        <v>0</v>
      </c>
      <c r="W1035" s="50">
        <f t="shared" si="573"/>
        <v>0.49133461345436247</v>
      </c>
      <c r="X1035" s="50">
        <f t="shared" si="574"/>
        <v>0</v>
      </c>
      <c r="Y1035" s="50"/>
      <c r="Z1035" s="50"/>
      <c r="AA1035" s="50"/>
      <c r="AB1035" s="50"/>
      <c r="AC1035" s="50"/>
      <c r="AD1035" s="50">
        <f t="shared" si="575"/>
        <v>0</v>
      </c>
      <c r="AE1035" s="50">
        <f t="shared" si="576"/>
        <v>0</v>
      </c>
      <c r="AF1035" s="50">
        <f t="shared" si="577"/>
        <v>0</v>
      </c>
      <c r="AG1035" s="50">
        <f t="shared" si="569"/>
        <v>0</v>
      </c>
      <c r="AI1035" s="50">
        <f t="shared" si="578"/>
        <v>0</v>
      </c>
      <c r="AJ1035" s="50">
        <f t="shared" si="579"/>
        <v>0</v>
      </c>
      <c r="AK1035" s="50">
        <f t="shared" si="580"/>
        <v>0</v>
      </c>
      <c r="AL1035" s="50">
        <f t="shared" si="581"/>
        <v>0.48833316686569922</v>
      </c>
      <c r="AR1035" s="50">
        <f t="shared" si="582"/>
        <v>0.60223401053590675</v>
      </c>
      <c r="AS1035" s="50">
        <f t="shared" si="583"/>
        <v>0.64759885348908874</v>
      </c>
      <c r="AT1035" s="50">
        <f t="shared" si="584"/>
        <v>0.93302384489258894</v>
      </c>
      <c r="AV1035" s="49">
        <f t="shared" si="585"/>
        <v>0</v>
      </c>
      <c r="AW1035" s="49">
        <f t="shared" si="586"/>
        <v>0</v>
      </c>
      <c r="AX1035" s="49">
        <f t="shared" si="587"/>
        <v>0</v>
      </c>
      <c r="AY1035" s="49">
        <f t="shared" si="588"/>
        <v>2629.781002779961</v>
      </c>
      <c r="AZ1035" s="49">
        <f t="shared" si="589"/>
        <v>0</v>
      </c>
      <c r="BA1035" s="49">
        <f t="shared" si="590"/>
        <v>0</v>
      </c>
      <c r="BB1035" s="49">
        <f t="shared" si="591"/>
        <v>0</v>
      </c>
      <c r="BC1035" s="49">
        <f t="shared" si="592"/>
        <v>0</v>
      </c>
      <c r="BD1035" s="49">
        <f t="shared" si="593"/>
        <v>0</v>
      </c>
      <c r="BE1035" s="49">
        <f t="shared" si="594"/>
        <v>1616.6128885221667</v>
      </c>
      <c r="BF1035" s="49">
        <f t="shared" si="595"/>
        <v>1738.3884583519703</v>
      </c>
      <c r="BG1035" s="49">
        <f t="shared" si="596"/>
        <v>2504.5718882758702</v>
      </c>
      <c r="BH1035" s="73">
        <f t="shared" si="597"/>
        <v>8489.3542379299688</v>
      </c>
      <c r="BI1035" s="49">
        <f>VLOOKUP(A1035,'1_12'!B:Q,16,0)</f>
        <v>28063.350000000006</v>
      </c>
      <c r="BJ1035" s="74">
        <f t="shared" si="598"/>
        <v>-19573.995762070037</v>
      </c>
      <c r="BK1035" s="50">
        <f t="shared" si="599"/>
        <v>3.6300786148274183E-3</v>
      </c>
    </row>
    <row r="1036" spans="1:63" x14ac:dyDescent="0.3">
      <c r="A1036" s="79" t="s">
        <v>809</v>
      </c>
      <c r="B1036" s="79" t="s">
        <v>810</v>
      </c>
      <c r="C1036" s="79">
        <f>VLOOKUP(B1036,Площадь!D:E,2,0)</f>
        <v>40.700000000000003</v>
      </c>
      <c r="D1036" s="97"/>
      <c r="E1036">
        <v>31</v>
      </c>
      <c r="F1036">
        <v>28</v>
      </c>
      <c r="G1036">
        <v>31</v>
      </c>
      <c r="H1036">
        <v>30</v>
      </c>
      <c r="I1036">
        <v>31</v>
      </c>
      <c r="J1036">
        <v>30</v>
      </c>
      <c r="K1036">
        <v>31</v>
      </c>
      <c r="L1036">
        <v>31</v>
      </c>
      <c r="M1036">
        <v>30</v>
      </c>
      <c r="N1036">
        <v>31</v>
      </c>
      <c r="O1036">
        <v>30</v>
      </c>
      <c r="P1036">
        <v>31</v>
      </c>
      <c r="Q1036">
        <f t="shared" si="568"/>
        <v>365</v>
      </c>
      <c r="R1036" s="113">
        <f>VLOOKUP(B1036,'Общие показания'!A:H,8,0)</f>
        <v>0.2754451620880517</v>
      </c>
      <c r="S1036" s="117">
        <f>VLOOKUP(B1036,'Общие показания'!A:P,16,0)</f>
        <v>1.8915548379119489</v>
      </c>
      <c r="T1036" s="50">
        <f t="shared" si="570"/>
        <v>0</v>
      </c>
      <c r="U1036" s="50">
        <f t="shared" si="571"/>
        <v>0</v>
      </c>
      <c r="V1036" s="50">
        <f t="shared" si="572"/>
        <v>0</v>
      </c>
      <c r="W1036" s="50">
        <f t="shared" si="573"/>
        <v>0.2754451620880517</v>
      </c>
      <c r="X1036" s="50">
        <f t="shared" si="574"/>
        <v>0</v>
      </c>
      <c r="Y1036" s="50"/>
      <c r="Z1036" s="50"/>
      <c r="AA1036" s="50"/>
      <c r="AB1036" s="50"/>
      <c r="AC1036" s="50"/>
      <c r="AD1036" s="50">
        <f t="shared" si="575"/>
        <v>0.72593039192040687</v>
      </c>
      <c r="AE1036" s="50">
        <f t="shared" si="576"/>
        <v>0.50727188396146494</v>
      </c>
      <c r="AF1036" s="50">
        <f t="shared" si="577"/>
        <v>0.65835256203007708</v>
      </c>
      <c r="AG1036" s="50">
        <f t="shared" si="569"/>
        <v>0</v>
      </c>
      <c r="AI1036" s="50">
        <f t="shared" si="578"/>
        <v>0</v>
      </c>
      <c r="AJ1036" s="50">
        <f t="shared" si="579"/>
        <v>0</v>
      </c>
      <c r="AK1036" s="50">
        <f t="shared" si="580"/>
        <v>0</v>
      </c>
      <c r="AL1036" s="50">
        <f t="shared" si="581"/>
        <v>0.27376253293986175</v>
      </c>
      <c r="AR1036" s="50">
        <f t="shared" si="582"/>
        <v>0.33761603620952357</v>
      </c>
      <c r="AS1036" s="50">
        <f t="shared" si="583"/>
        <v>0.3630478421075195</v>
      </c>
      <c r="AT1036" s="50">
        <f t="shared" si="584"/>
        <v>0.52305882213675448</v>
      </c>
      <c r="AV1036" s="49">
        <f t="shared" si="585"/>
        <v>0</v>
      </c>
      <c r="AW1036" s="49">
        <f t="shared" si="586"/>
        <v>0</v>
      </c>
      <c r="AX1036" s="49">
        <f t="shared" si="587"/>
        <v>0</v>
      </c>
      <c r="AY1036" s="49">
        <f t="shared" si="588"/>
        <v>1474.2711682251297</v>
      </c>
      <c r="AZ1036" s="49">
        <f t="shared" si="589"/>
        <v>0</v>
      </c>
      <c r="BA1036" s="49">
        <f t="shared" si="590"/>
        <v>0</v>
      </c>
      <c r="BB1036" s="49">
        <f t="shared" si="591"/>
        <v>0</v>
      </c>
      <c r="BC1036" s="49">
        <f t="shared" si="592"/>
        <v>0</v>
      </c>
      <c r="BD1036" s="49">
        <f t="shared" si="593"/>
        <v>0</v>
      </c>
      <c r="BE1036" s="49">
        <f t="shared" si="594"/>
        <v>2854.9414898148602</v>
      </c>
      <c r="BF1036" s="49">
        <f t="shared" si="595"/>
        <v>2336.2514598705393</v>
      </c>
      <c r="BG1036" s="49">
        <f t="shared" si="596"/>
        <v>3171.333463202076</v>
      </c>
      <c r="BH1036" s="73">
        <f t="shared" si="597"/>
        <v>9836.7975811126053</v>
      </c>
      <c r="BI1036" s="49">
        <f>VLOOKUP(A1036,'1_12'!B:Q,16,0)</f>
        <v>15732.539999999997</v>
      </c>
      <c r="BJ1036" s="74">
        <f t="shared" si="598"/>
        <v>-5895.742418887392</v>
      </c>
      <c r="BK1036" s="50">
        <f t="shared" si="599"/>
        <v>7.5030410184145357E-3</v>
      </c>
    </row>
    <row r="1037" spans="1:63" x14ac:dyDescent="0.3">
      <c r="A1037" s="79" t="s">
        <v>1129</v>
      </c>
      <c r="B1037" s="79" t="s">
        <v>1130</v>
      </c>
      <c r="C1037" s="79">
        <f>VLOOKUP(B1037,Площадь!D:E,2,0)</f>
        <v>79.400000000000006</v>
      </c>
      <c r="D1037" s="97"/>
      <c r="E1037">
        <v>31</v>
      </c>
      <c r="F1037">
        <v>28</v>
      </c>
      <c r="G1037">
        <v>31</v>
      </c>
      <c r="H1037">
        <v>30</v>
      </c>
      <c r="I1037">
        <v>31</v>
      </c>
      <c r="J1037">
        <v>30</v>
      </c>
      <c r="K1037">
        <v>31</v>
      </c>
      <c r="L1037">
        <v>31</v>
      </c>
      <c r="M1037">
        <v>30</v>
      </c>
      <c r="N1037">
        <v>31</v>
      </c>
      <c r="O1037">
        <v>30</v>
      </c>
      <c r="P1037">
        <v>31</v>
      </c>
      <c r="Q1037">
        <f t="shared" si="568"/>
        <v>365</v>
      </c>
      <c r="R1037" s="113">
        <f>VLOOKUP(B1037,'Общие показания'!A:H,8,0)</f>
        <v>0.53735493537570778</v>
      </c>
      <c r="S1037" s="117">
        <f>VLOOKUP(B1037,'Общие показания'!A:P,16,0)</f>
        <v>0</v>
      </c>
      <c r="T1037" s="50">
        <f t="shared" si="570"/>
        <v>0</v>
      </c>
      <c r="U1037" s="50">
        <f t="shared" si="571"/>
        <v>0</v>
      </c>
      <c r="V1037" s="50">
        <f t="shared" si="572"/>
        <v>0</v>
      </c>
      <c r="W1037" s="50">
        <f t="shared" si="573"/>
        <v>0.53735493537570778</v>
      </c>
      <c r="X1037" s="50">
        <f t="shared" si="574"/>
        <v>0</v>
      </c>
      <c r="Y1037" s="50"/>
      <c r="Z1037" s="50"/>
      <c r="AA1037" s="50"/>
      <c r="AB1037" s="50"/>
      <c r="AC1037" s="50"/>
      <c r="AD1037" s="50">
        <f t="shared" si="575"/>
        <v>0</v>
      </c>
      <c r="AE1037" s="50">
        <f t="shared" si="576"/>
        <v>0</v>
      </c>
      <c r="AF1037" s="50">
        <f t="shared" si="577"/>
        <v>0</v>
      </c>
      <c r="AG1037" s="50">
        <f t="shared" si="569"/>
        <v>0</v>
      </c>
      <c r="AI1037" s="50">
        <f t="shared" si="578"/>
        <v>0</v>
      </c>
      <c r="AJ1037" s="50">
        <f t="shared" si="579"/>
        <v>0</v>
      </c>
      <c r="AK1037" s="50">
        <f t="shared" si="580"/>
        <v>0</v>
      </c>
      <c r="AL1037" s="50">
        <f t="shared" si="581"/>
        <v>0.53407236155835436</v>
      </c>
      <c r="AR1037" s="50">
        <f t="shared" si="582"/>
        <v>0.65864160380924253</v>
      </c>
      <c r="AS1037" s="50">
        <f t="shared" si="583"/>
        <v>0.7082554954136866</v>
      </c>
      <c r="AT1037" s="50">
        <f t="shared" si="584"/>
        <v>1.0204145080505727</v>
      </c>
      <c r="AV1037" s="49">
        <f t="shared" si="585"/>
        <v>0</v>
      </c>
      <c r="AW1037" s="49">
        <f t="shared" si="586"/>
        <v>0</v>
      </c>
      <c r="AX1037" s="49">
        <f t="shared" si="587"/>
        <v>0</v>
      </c>
      <c r="AY1037" s="49">
        <f t="shared" si="588"/>
        <v>2876.0965787979194</v>
      </c>
      <c r="AZ1037" s="49">
        <f t="shared" si="589"/>
        <v>0</v>
      </c>
      <c r="BA1037" s="49">
        <f t="shared" si="590"/>
        <v>0</v>
      </c>
      <c r="BB1037" s="49">
        <f t="shared" si="591"/>
        <v>0</v>
      </c>
      <c r="BC1037" s="49">
        <f t="shared" si="592"/>
        <v>0</v>
      </c>
      <c r="BD1037" s="49">
        <f t="shared" si="593"/>
        <v>0</v>
      </c>
      <c r="BE1037" s="49">
        <f t="shared" si="594"/>
        <v>1768.0311756013784</v>
      </c>
      <c r="BF1037" s="49">
        <f t="shared" si="595"/>
        <v>1901.2127216686838</v>
      </c>
      <c r="BG1037" s="49">
        <f t="shared" si="596"/>
        <v>2739.1598888306353</v>
      </c>
      <c r="BH1037" s="73">
        <f t="shared" si="597"/>
        <v>9284.5003648986167</v>
      </c>
      <c r="BI1037" s="49">
        <f>VLOOKUP(A1037,'1_12'!B:Q,16,0)</f>
        <v>30691.889999999996</v>
      </c>
      <c r="BJ1037" s="74">
        <f t="shared" si="598"/>
        <v>-21407.389635101379</v>
      </c>
      <c r="BK1037" s="50">
        <f t="shared" si="599"/>
        <v>3.6300786148274183E-3</v>
      </c>
    </row>
    <row r="1038" spans="1:63" x14ac:dyDescent="0.3">
      <c r="A1038" s="79" t="s">
        <v>671</v>
      </c>
      <c r="B1038" s="79" t="s">
        <v>672</v>
      </c>
      <c r="C1038" s="79">
        <f>VLOOKUP(B1038,Площадь!D:E,2,0)</f>
        <v>62.5</v>
      </c>
      <c r="D1038" s="97"/>
      <c r="E1038">
        <v>31</v>
      </c>
      <c r="F1038">
        <v>28</v>
      </c>
      <c r="G1038">
        <v>31</v>
      </c>
      <c r="H1038">
        <v>30</v>
      </c>
      <c r="I1038">
        <v>31</v>
      </c>
      <c r="J1038">
        <v>30</v>
      </c>
      <c r="K1038">
        <v>31</v>
      </c>
      <c r="L1038">
        <v>31</v>
      </c>
      <c r="M1038">
        <v>30</v>
      </c>
      <c r="N1038">
        <v>31</v>
      </c>
      <c r="O1038">
        <v>30</v>
      </c>
      <c r="P1038">
        <v>31</v>
      </c>
      <c r="Q1038">
        <f t="shared" si="568"/>
        <v>365</v>
      </c>
      <c r="R1038" s="113">
        <f>VLOOKUP(B1038,'Общие показания'!A:H,8,0)</f>
        <v>0.42298090001236438</v>
      </c>
      <c r="S1038" s="117">
        <f>VLOOKUP(B1038,'Общие показания'!A:P,16,0)</f>
        <v>2.6590190999876366</v>
      </c>
      <c r="T1038" s="50">
        <f t="shared" si="570"/>
        <v>0</v>
      </c>
      <c r="U1038" s="50">
        <f t="shared" si="571"/>
        <v>0</v>
      </c>
      <c r="V1038" s="50">
        <f t="shared" si="572"/>
        <v>0</v>
      </c>
      <c r="W1038" s="50">
        <f t="shared" si="573"/>
        <v>0.42298090001236438</v>
      </c>
      <c r="X1038" s="50">
        <f t="shared" si="574"/>
        <v>0</v>
      </c>
      <c r="Y1038" s="50"/>
      <c r="Z1038" s="50"/>
      <c r="AA1038" s="50"/>
      <c r="AB1038" s="50"/>
      <c r="AC1038" s="50"/>
      <c r="AD1038" s="50">
        <f t="shared" si="575"/>
        <v>1.0204635565885325</v>
      </c>
      <c r="AE1038" s="50">
        <f t="shared" si="576"/>
        <v>0.7130883024407646</v>
      </c>
      <c r="AF1038" s="50">
        <f t="shared" si="577"/>
        <v>0.92546724095833943</v>
      </c>
      <c r="AG1038" s="50">
        <f t="shared" si="569"/>
        <v>0</v>
      </c>
      <c r="AI1038" s="50">
        <f t="shared" si="578"/>
        <v>0</v>
      </c>
      <c r="AJ1038" s="50">
        <f t="shared" si="579"/>
        <v>0</v>
      </c>
      <c r="AK1038" s="50">
        <f t="shared" si="580"/>
        <v>0</v>
      </c>
      <c r="AL1038" s="50">
        <f t="shared" si="581"/>
        <v>0.42039701004278524</v>
      </c>
      <c r="AR1038" s="50">
        <f t="shared" si="582"/>
        <v>0.51845214405639362</v>
      </c>
      <c r="AS1038" s="50">
        <f t="shared" si="583"/>
        <v>0.55750590004225964</v>
      </c>
      <c r="AT1038" s="50">
        <f t="shared" si="584"/>
        <v>0.80322300696676052</v>
      </c>
      <c r="AV1038" s="49">
        <f t="shared" si="585"/>
        <v>0</v>
      </c>
      <c r="AW1038" s="49">
        <f t="shared" si="586"/>
        <v>0</v>
      </c>
      <c r="AX1038" s="49">
        <f t="shared" si="587"/>
        <v>0</v>
      </c>
      <c r="AY1038" s="49">
        <f t="shared" si="588"/>
        <v>2263.9299266356416</v>
      </c>
      <c r="AZ1038" s="49">
        <f t="shared" si="589"/>
        <v>0</v>
      </c>
      <c r="BA1038" s="49">
        <f t="shared" si="590"/>
        <v>0</v>
      </c>
      <c r="BB1038" s="49">
        <f t="shared" si="591"/>
        <v>0</v>
      </c>
      <c r="BC1038" s="49">
        <f t="shared" si="592"/>
        <v>0</v>
      </c>
      <c r="BD1038" s="49">
        <f t="shared" si="593"/>
        <v>0</v>
      </c>
      <c r="BE1038" s="49">
        <f t="shared" si="594"/>
        <v>4131.0037501832139</v>
      </c>
      <c r="BF1038" s="49">
        <f t="shared" si="595"/>
        <v>3410.7322533773308</v>
      </c>
      <c r="BG1038" s="49">
        <f t="shared" si="596"/>
        <v>4640.4269539202214</v>
      </c>
      <c r="BH1038" s="73">
        <f t="shared" si="597"/>
        <v>14446.092884116408</v>
      </c>
      <c r="BI1038" s="49">
        <f>VLOOKUP(A1038,'1_12'!B:Q,16,0)</f>
        <v>24159.24</v>
      </c>
      <c r="BJ1038" s="74">
        <f t="shared" si="598"/>
        <v>-9713.1471158835939</v>
      </c>
      <c r="BK1038" s="50">
        <f t="shared" si="599"/>
        <v>7.1754374148109337E-3</v>
      </c>
    </row>
    <row r="1039" spans="1:63" x14ac:dyDescent="0.3">
      <c r="A1039" s="79" t="s">
        <v>1417</v>
      </c>
      <c r="B1039" s="79" t="s">
        <v>1418</v>
      </c>
      <c r="C1039" s="79">
        <f>VLOOKUP(B1039,Площадь!D:E,2,0)</f>
        <v>62.6</v>
      </c>
      <c r="D1039" s="97"/>
      <c r="E1039">
        <v>31</v>
      </c>
      <c r="F1039">
        <v>28</v>
      </c>
      <c r="G1039">
        <v>31</v>
      </c>
      <c r="H1039">
        <v>30</v>
      </c>
      <c r="I1039">
        <v>31</v>
      </c>
      <c r="J1039">
        <v>30</v>
      </c>
      <c r="K1039">
        <v>31</v>
      </c>
      <c r="L1039">
        <v>31</v>
      </c>
      <c r="M1039">
        <v>30</v>
      </c>
      <c r="N1039">
        <v>31</v>
      </c>
      <c r="O1039">
        <v>30</v>
      </c>
      <c r="P1039">
        <v>31</v>
      </c>
      <c r="Q1039">
        <f t="shared" si="568"/>
        <v>365</v>
      </c>
      <c r="R1039" s="113">
        <f>VLOOKUP(B1039,'Общие показания'!A:H,8,0)</f>
        <v>0.48</v>
      </c>
      <c r="S1039" s="117">
        <f>VLOOKUP(B1039,'Общие показания'!A:P,16,0)</f>
        <v>2.3390000000000004</v>
      </c>
      <c r="T1039" s="50">
        <f t="shared" si="570"/>
        <v>0</v>
      </c>
      <c r="U1039" s="50">
        <f t="shared" si="571"/>
        <v>0</v>
      </c>
      <c r="V1039" s="50">
        <f t="shared" si="572"/>
        <v>0</v>
      </c>
      <c r="W1039" s="50">
        <f t="shared" si="573"/>
        <v>0.48</v>
      </c>
      <c r="X1039" s="50">
        <f t="shared" si="574"/>
        <v>0</v>
      </c>
      <c r="Y1039" s="50"/>
      <c r="Z1039" s="50"/>
      <c r="AA1039" s="50"/>
      <c r="AB1039" s="50"/>
      <c r="AC1039" s="50"/>
      <c r="AD1039" s="50">
        <f t="shared" si="575"/>
        <v>0.89764840683982894</v>
      </c>
      <c r="AE1039" s="50">
        <f t="shared" si="576"/>
        <v>0.6272664756024896</v>
      </c>
      <c r="AF1039" s="50">
        <f t="shared" si="577"/>
        <v>0.81408511755768176</v>
      </c>
      <c r="AG1039" s="50">
        <f t="shared" si="569"/>
        <v>0</v>
      </c>
      <c r="AI1039" s="50">
        <f t="shared" si="578"/>
        <v>0</v>
      </c>
      <c r="AJ1039" s="50">
        <f t="shared" si="579"/>
        <v>0</v>
      </c>
      <c r="AK1039" s="50">
        <f t="shared" si="580"/>
        <v>0</v>
      </c>
      <c r="AL1039" s="50">
        <f t="shared" si="581"/>
        <v>0.42106964525885365</v>
      </c>
      <c r="AR1039" s="50">
        <f t="shared" si="582"/>
        <v>0.51928166748688387</v>
      </c>
      <c r="AS1039" s="50">
        <f t="shared" si="583"/>
        <v>0.55839790948232726</v>
      </c>
      <c r="AT1039" s="50">
        <f t="shared" si="584"/>
        <v>0.80450816377790735</v>
      </c>
      <c r="AV1039" s="49">
        <f t="shared" si="585"/>
        <v>0</v>
      </c>
      <c r="AW1039" s="49">
        <f t="shared" si="586"/>
        <v>0</v>
      </c>
      <c r="AX1039" s="49">
        <f t="shared" si="587"/>
        <v>0</v>
      </c>
      <c r="AY1039" s="49">
        <f t="shared" si="588"/>
        <v>2418.7953129470561</v>
      </c>
      <c r="AZ1039" s="49">
        <f t="shared" si="589"/>
        <v>0</v>
      </c>
      <c r="BA1039" s="49">
        <f t="shared" si="590"/>
        <v>0</v>
      </c>
      <c r="BB1039" s="49">
        <f t="shared" si="591"/>
        <v>0</v>
      </c>
      <c r="BC1039" s="49">
        <f t="shared" si="592"/>
        <v>0</v>
      </c>
      <c r="BD1039" s="49">
        <f t="shared" si="593"/>
        <v>0</v>
      </c>
      <c r="BE1039" s="49">
        <f t="shared" si="594"/>
        <v>3803.5504143196549</v>
      </c>
      <c r="BF1039" s="49">
        <f t="shared" si="595"/>
        <v>3182.7500487462794</v>
      </c>
      <c r="BG1039" s="49">
        <f t="shared" si="596"/>
        <v>4344.8870606860028</v>
      </c>
      <c r="BH1039" s="73">
        <f t="shared" si="597"/>
        <v>13749.982836698993</v>
      </c>
      <c r="BI1039" s="49">
        <f>VLOOKUP(A1039,'1_12'!B:Q,16,0)</f>
        <v>24197.850000000002</v>
      </c>
      <c r="BJ1039" s="74">
        <f t="shared" si="598"/>
        <v>-10447.867163301009</v>
      </c>
      <c r="BK1039" s="50">
        <f t="shared" si="599"/>
        <v>6.8187664882933601E-3</v>
      </c>
    </row>
    <row r="1040" spans="1:63" x14ac:dyDescent="0.3">
      <c r="A1040" s="79" t="s">
        <v>811</v>
      </c>
      <c r="B1040" s="79" t="s">
        <v>812</v>
      </c>
      <c r="C1040" s="79">
        <f>VLOOKUP(B1040,Площадь!D:E,2,0)</f>
        <v>40.700000000000003</v>
      </c>
      <c r="D1040" s="97"/>
      <c r="E1040">
        <v>31</v>
      </c>
      <c r="F1040">
        <v>28</v>
      </c>
      <c r="G1040">
        <v>31</v>
      </c>
      <c r="H1040">
        <v>30</v>
      </c>
      <c r="I1040">
        <v>31</v>
      </c>
      <c r="J1040">
        <v>30</v>
      </c>
      <c r="K1040">
        <v>31</v>
      </c>
      <c r="L1040">
        <v>31</v>
      </c>
      <c r="M1040">
        <v>30</v>
      </c>
      <c r="N1040">
        <v>31</v>
      </c>
      <c r="O1040">
        <v>30</v>
      </c>
      <c r="P1040">
        <v>31</v>
      </c>
      <c r="Q1040">
        <f t="shared" si="568"/>
        <v>365</v>
      </c>
      <c r="R1040" s="113">
        <f>VLOOKUP(B1040,'Общие показания'!A:H,8,0)</f>
        <v>0.2754451620880517</v>
      </c>
      <c r="S1040" s="117">
        <f>VLOOKUP(B1040,'Общие показания'!A:P,16,0)</f>
        <v>1.0455548379119488</v>
      </c>
      <c r="T1040" s="50">
        <f t="shared" si="570"/>
        <v>0</v>
      </c>
      <c r="U1040" s="50">
        <f t="shared" si="571"/>
        <v>0</v>
      </c>
      <c r="V1040" s="50">
        <f t="shared" si="572"/>
        <v>0</v>
      </c>
      <c r="W1040" s="50">
        <f t="shared" si="573"/>
        <v>0.2754451620880517</v>
      </c>
      <c r="X1040" s="50">
        <f t="shared" si="574"/>
        <v>0</v>
      </c>
      <c r="Y1040" s="50"/>
      <c r="Z1040" s="50"/>
      <c r="AA1040" s="50"/>
      <c r="AB1040" s="50"/>
      <c r="AC1040" s="50"/>
      <c r="AD1040" s="50">
        <f t="shared" si="575"/>
        <v>0.40125721868975472</v>
      </c>
      <c r="AE1040" s="50">
        <f t="shared" si="576"/>
        <v>0.28039397102443792</v>
      </c>
      <c r="AF1040" s="50">
        <f t="shared" si="577"/>
        <v>0.36390364819775611</v>
      </c>
      <c r="AG1040" s="50">
        <f t="shared" si="569"/>
        <v>0</v>
      </c>
      <c r="AI1040" s="50">
        <f t="shared" si="578"/>
        <v>0</v>
      </c>
      <c r="AJ1040" s="50">
        <f t="shared" si="579"/>
        <v>0</v>
      </c>
      <c r="AK1040" s="50">
        <f t="shared" si="580"/>
        <v>0</v>
      </c>
      <c r="AL1040" s="50">
        <f t="shared" si="581"/>
        <v>0.27376253293986175</v>
      </c>
      <c r="AR1040" s="50">
        <f t="shared" si="582"/>
        <v>0.33761603620952357</v>
      </c>
      <c r="AS1040" s="50">
        <f t="shared" si="583"/>
        <v>0.3630478421075195</v>
      </c>
      <c r="AT1040" s="50">
        <f t="shared" si="584"/>
        <v>0.52305882213675448</v>
      </c>
      <c r="AV1040" s="49">
        <f t="shared" si="585"/>
        <v>0</v>
      </c>
      <c r="AW1040" s="49">
        <f t="shared" si="586"/>
        <v>0</v>
      </c>
      <c r="AX1040" s="49">
        <f t="shared" si="587"/>
        <v>0</v>
      </c>
      <c r="AY1040" s="49">
        <f t="shared" si="588"/>
        <v>1474.2711682251297</v>
      </c>
      <c r="AZ1040" s="49">
        <f t="shared" si="589"/>
        <v>0</v>
      </c>
      <c r="BA1040" s="49">
        <f t="shared" si="590"/>
        <v>0</v>
      </c>
      <c r="BB1040" s="49">
        <f t="shared" si="591"/>
        <v>0</v>
      </c>
      <c r="BC1040" s="49">
        <f t="shared" si="592"/>
        <v>0</v>
      </c>
      <c r="BD1040" s="49">
        <f t="shared" si="593"/>
        <v>0</v>
      </c>
      <c r="BE1040" s="49">
        <f t="shared" si="594"/>
        <v>1983.4018105214266</v>
      </c>
      <c r="BF1040" s="49">
        <f t="shared" si="595"/>
        <v>1727.2294654989014</v>
      </c>
      <c r="BG1040" s="49">
        <f t="shared" si="596"/>
        <v>2380.9265768671471</v>
      </c>
      <c r="BH1040" s="73">
        <f t="shared" si="597"/>
        <v>7565.8290211126041</v>
      </c>
      <c r="BI1040" s="49">
        <f>VLOOKUP(A1040,'1_12'!B:Q,16,0)</f>
        <v>15732.539999999997</v>
      </c>
      <c r="BJ1040" s="74">
        <f t="shared" si="598"/>
        <v>-8166.7109788873931</v>
      </c>
      <c r="BK1040" s="50">
        <f t="shared" si="599"/>
        <v>5.7708542862278042E-3</v>
      </c>
    </row>
    <row r="1041" spans="1:63" x14ac:dyDescent="0.3">
      <c r="A1041" s="79" t="s">
        <v>1373</v>
      </c>
      <c r="B1041" s="79" t="s">
        <v>1374</v>
      </c>
      <c r="C1041" s="79">
        <f>VLOOKUP(B1041,Площадь!D:E,2,0)</f>
        <v>79.400000000000006</v>
      </c>
      <c r="D1041" s="97"/>
      <c r="E1041">
        <v>31</v>
      </c>
      <c r="F1041">
        <v>28</v>
      </c>
      <c r="G1041">
        <v>31</v>
      </c>
      <c r="H1041">
        <v>30</v>
      </c>
      <c r="I1041">
        <v>31</v>
      </c>
      <c r="J1041">
        <v>30</v>
      </c>
      <c r="K1041">
        <v>31</v>
      </c>
      <c r="L1041">
        <v>31</v>
      </c>
      <c r="M1041">
        <v>30</v>
      </c>
      <c r="N1041">
        <v>31</v>
      </c>
      <c r="O1041">
        <v>30</v>
      </c>
      <c r="P1041">
        <v>31</v>
      </c>
      <c r="Q1041">
        <f t="shared" si="568"/>
        <v>365</v>
      </c>
      <c r="R1041" s="113">
        <f>VLOOKUP(B1041,'Общие показания'!A:H,8,0)</f>
        <v>0.53735493537570778</v>
      </c>
      <c r="S1041" s="117">
        <f>VLOOKUP(B1041,'Общие показания'!A:P,16,0)</f>
        <v>1.3866450646242914</v>
      </c>
      <c r="T1041" s="50">
        <f t="shared" si="570"/>
        <v>0</v>
      </c>
      <c r="U1041" s="50">
        <f t="shared" si="571"/>
        <v>0</v>
      </c>
      <c r="V1041" s="50">
        <f t="shared" si="572"/>
        <v>0</v>
      </c>
      <c r="W1041" s="50">
        <f t="shared" si="573"/>
        <v>0.53735493537570778</v>
      </c>
      <c r="X1041" s="50">
        <f t="shared" si="574"/>
        <v>0</v>
      </c>
      <c r="Y1041" s="50"/>
      <c r="Z1041" s="50"/>
      <c r="AA1041" s="50"/>
      <c r="AB1041" s="50"/>
      <c r="AC1041" s="50"/>
      <c r="AD1041" s="50">
        <f t="shared" si="575"/>
        <v>0.53215892822244837</v>
      </c>
      <c r="AE1041" s="50">
        <f t="shared" si="576"/>
        <v>0.3718665936718536</v>
      </c>
      <c r="AF1041" s="50">
        <f t="shared" si="577"/>
        <v>0.48261954272998941</v>
      </c>
      <c r="AG1041" s="50">
        <f t="shared" si="569"/>
        <v>0</v>
      </c>
      <c r="AI1041" s="50">
        <f t="shared" si="578"/>
        <v>0</v>
      </c>
      <c r="AJ1041" s="50">
        <f t="shared" si="579"/>
        <v>0</v>
      </c>
      <c r="AK1041" s="50">
        <f t="shared" si="580"/>
        <v>0</v>
      </c>
      <c r="AL1041" s="50">
        <f t="shared" si="581"/>
        <v>0.53407236155835436</v>
      </c>
      <c r="AR1041" s="50">
        <f t="shared" si="582"/>
        <v>0.65864160380924253</v>
      </c>
      <c r="AS1041" s="50">
        <f t="shared" si="583"/>
        <v>0.7082554954136866</v>
      </c>
      <c r="AT1041" s="50">
        <f t="shared" si="584"/>
        <v>1.0204145080505727</v>
      </c>
      <c r="AV1041" s="49">
        <f t="shared" si="585"/>
        <v>0</v>
      </c>
      <c r="AW1041" s="49">
        <f t="shared" si="586"/>
        <v>0</v>
      </c>
      <c r="AX1041" s="49">
        <f t="shared" si="587"/>
        <v>0</v>
      </c>
      <c r="AY1041" s="49">
        <f t="shared" si="588"/>
        <v>2876.0965787979194</v>
      </c>
      <c r="AZ1041" s="49">
        <f t="shared" si="589"/>
        <v>0</v>
      </c>
      <c r="BA1041" s="49">
        <f t="shared" si="590"/>
        <v>0</v>
      </c>
      <c r="BB1041" s="49">
        <f t="shared" si="591"/>
        <v>0</v>
      </c>
      <c r="BC1041" s="49">
        <f t="shared" si="592"/>
        <v>0</v>
      </c>
      <c r="BD1041" s="49">
        <f t="shared" si="593"/>
        <v>0</v>
      </c>
      <c r="BE1041" s="49">
        <f t="shared" si="594"/>
        <v>3196.5373161645903</v>
      </c>
      <c r="BF1041" s="49">
        <f t="shared" si="595"/>
        <v>2899.4365310576604</v>
      </c>
      <c r="BG1041" s="49">
        <f t="shared" si="596"/>
        <v>4034.6844845533096</v>
      </c>
      <c r="BH1041" s="73">
        <f t="shared" si="597"/>
        <v>13006.75491057348</v>
      </c>
      <c r="BI1041" s="49">
        <f>VLOOKUP(A1041,'1_12'!B:Q,16,0)</f>
        <v>30691.889999999996</v>
      </c>
      <c r="BJ1041" s="74">
        <f t="shared" si="598"/>
        <v>-17685.135089426516</v>
      </c>
      <c r="BK1041" s="50">
        <f t="shared" si="599"/>
        <v>5.0854155844163047E-3</v>
      </c>
    </row>
    <row r="1042" spans="1:63" x14ac:dyDescent="0.3">
      <c r="A1042" s="79" t="s">
        <v>642</v>
      </c>
      <c r="B1042" s="79" t="s">
        <v>643</v>
      </c>
      <c r="C1042" s="79">
        <f>VLOOKUP(B1042,Площадь!D:E,2,0)</f>
        <v>62.5</v>
      </c>
      <c r="D1042" s="97"/>
      <c r="E1042">
        <v>31</v>
      </c>
      <c r="F1042">
        <v>28</v>
      </c>
      <c r="G1042">
        <v>31</v>
      </c>
      <c r="H1042">
        <v>30</v>
      </c>
      <c r="I1042">
        <v>31</v>
      </c>
      <c r="J1042">
        <v>30</v>
      </c>
      <c r="K1042">
        <v>31</v>
      </c>
      <c r="L1042">
        <v>31</v>
      </c>
      <c r="M1042">
        <v>30</v>
      </c>
      <c r="N1042">
        <v>31</v>
      </c>
      <c r="O1042">
        <v>30</v>
      </c>
      <c r="P1042">
        <v>31</v>
      </c>
      <c r="Q1042">
        <f t="shared" si="568"/>
        <v>365</v>
      </c>
      <c r="R1042" s="113">
        <f>VLOOKUP(B1042,'Общие показания'!A:H,8,0)</f>
        <v>0.42298090001236438</v>
      </c>
      <c r="S1042" s="117">
        <f>VLOOKUP(B1042,'Общие показания'!A:P,16,0)</f>
        <v>0</v>
      </c>
      <c r="T1042" s="50">
        <f t="shared" si="570"/>
        <v>0</v>
      </c>
      <c r="U1042" s="50">
        <f t="shared" si="571"/>
        <v>0</v>
      </c>
      <c r="V1042" s="50">
        <f t="shared" si="572"/>
        <v>0</v>
      </c>
      <c r="W1042" s="50">
        <f t="shared" si="573"/>
        <v>0.42298090001236438</v>
      </c>
      <c r="X1042" s="50">
        <f t="shared" si="574"/>
        <v>0</v>
      </c>
      <c r="Y1042" s="50"/>
      <c r="Z1042" s="50"/>
      <c r="AA1042" s="50"/>
      <c r="AB1042" s="50"/>
      <c r="AC1042" s="50"/>
      <c r="AD1042" s="50">
        <f t="shared" si="575"/>
        <v>0</v>
      </c>
      <c r="AE1042" s="50">
        <f t="shared" si="576"/>
        <v>0</v>
      </c>
      <c r="AF1042" s="50">
        <f t="shared" si="577"/>
        <v>0</v>
      </c>
      <c r="AG1042" s="50">
        <f t="shared" si="569"/>
        <v>0</v>
      </c>
      <c r="AI1042" s="50">
        <f t="shared" si="578"/>
        <v>0</v>
      </c>
      <c r="AJ1042" s="50">
        <f t="shared" si="579"/>
        <v>0</v>
      </c>
      <c r="AK1042" s="50">
        <f t="shared" si="580"/>
        <v>0</v>
      </c>
      <c r="AL1042" s="50">
        <f t="shared" si="581"/>
        <v>0.42039701004278524</v>
      </c>
      <c r="AR1042" s="50">
        <f t="shared" si="582"/>
        <v>0.51845214405639362</v>
      </c>
      <c r="AS1042" s="50">
        <f t="shared" si="583"/>
        <v>0.55750590004225964</v>
      </c>
      <c r="AT1042" s="50">
        <f t="shared" si="584"/>
        <v>0.80322300696676052</v>
      </c>
      <c r="AV1042" s="49">
        <f t="shared" si="585"/>
        <v>0</v>
      </c>
      <c r="AW1042" s="49">
        <f t="shared" si="586"/>
        <v>0</v>
      </c>
      <c r="AX1042" s="49">
        <f t="shared" si="587"/>
        <v>0</v>
      </c>
      <c r="AY1042" s="49">
        <f t="shared" si="588"/>
        <v>2263.9299266356416</v>
      </c>
      <c r="AZ1042" s="49">
        <f t="shared" si="589"/>
        <v>0</v>
      </c>
      <c r="BA1042" s="49">
        <f t="shared" si="590"/>
        <v>0</v>
      </c>
      <c r="BB1042" s="49">
        <f t="shared" si="591"/>
        <v>0</v>
      </c>
      <c r="BC1042" s="49">
        <f t="shared" si="592"/>
        <v>0</v>
      </c>
      <c r="BD1042" s="49">
        <f t="shared" si="593"/>
        <v>0</v>
      </c>
      <c r="BE1042" s="49">
        <f t="shared" si="594"/>
        <v>1391.7121974192207</v>
      </c>
      <c r="BF1042" s="49">
        <f t="shared" si="595"/>
        <v>1496.5465378374402</v>
      </c>
      <c r="BG1042" s="49">
        <f t="shared" si="596"/>
        <v>2156.1397109812933</v>
      </c>
      <c r="BH1042" s="73">
        <f t="shared" si="597"/>
        <v>7308.328372873596</v>
      </c>
      <c r="BI1042" s="49">
        <f>VLOOKUP(A1042,'1_12'!B:Q,16,0)</f>
        <v>24159.24</v>
      </c>
      <c r="BJ1042" s="74">
        <f t="shared" si="598"/>
        <v>-16850.911627126407</v>
      </c>
      <c r="BK1042" s="50">
        <f t="shared" si="599"/>
        <v>3.6300786148274178E-3</v>
      </c>
    </row>
    <row r="1043" spans="1:63" x14ac:dyDescent="0.3">
      <c r="A1043" s="79" t="s">
        <v>1190</v>
      </c>
      <c r="B1043" s="79" t="s">
        <v>1191</v>
      </c>
      <c r="C1043" s="79">
        <f>VLOOKUP(B1043,Площадь!D:E,2,0)</f>
        <v>62.6</v>
      </c>
      <c r="D1043" s="97"/>
      <c r="E1043">
        <v>31</v>
      </c>
      <c r="F1043">
        <v>28</v>
      </c>
      <c r="G1043">
        <v>31</v>
      </c>
      <c r="H1043">
        <v>30</v>
      </c>
      <c r="I1043">
        <v>31</v>
      </c>
      <c r="J1043">
        <v>30</v>
      </c>
      <c r="K1043">
        <v>31</v>
      </c>
      <c r="L1043">
        <v>31</v>
      </c>
      <c r="M1043">
        <v>30</v>
      </c>
      <c r="N1043">
        <v>31</v>
      </c>
      <c r="O1043">
        <v>30</v>
      </c>
      <c r="P1043">
        <v>31</v>
      </c>
      <c r="Q1043">
        <f t="shared" si="568"/>
        <v>365</v>
      </c>
      <c r="R1043" s="113">
        <f>VLOOKUP(B1043,'Общие показания'!A:H,8,0)</f>
        <v>0</v>
      </c>
      <c r="S1043" s="117">
        <f>VLOOKUP(B1043,'Общие показания'!A:P,16,0)</f>
        <v>0.75399999999999956</v>
      </c>
      <c r="T1043" s="50">
        <f t="shared" si="570"/>
        <v>0</v>
      </c>
      <c r="U1043" s="50">
        <f t="shared" si="571"/>
        <v>0</v>
      </c>
      <c r="V1043" s="50">
        <f t="shared" si="572"/>
        <v>0</v>
      </c>
      <c r="W1043" s="50">
        <f t="shared" si="573"/>
        <v>0</v>
      </c>
      <c r="X1043" s="50">
        <f t="shared" si="574"/>
        <v>0</v>
      </c>
      <c r="Y1043" s="50"/>
      <c r="Z1043" s="50"/>
      <c r="AA1043" s="50"/>
      <c r="AB1043" s="50"/>
      <c r="AC1043" s="50"/>
      <c r="AD1043" s="50">
        <f t="shared" si="575"/>
        <v>0.28936592507790959</v>
      </c>
      <c r="AE1043" s="50">
        <f t="shared" si="576"/>
        <v>0.20220561034813031</v>
      </c>
      <c r="AF1043" s="50">
        <f t="shared" si="577"/>
        <v>0.26242846457395963</v>
      </c>
      <c r="AG1043" s="50">
        <f t="shared" si="569"/>
        <v>0</v>
      </c>
      <c r="AI1043" s="50">
        <f t="shared" si="578"/>
        <v>0</v>
      </c>
      <c r="AJ1043" s="50">
        <f t="shared" si="579"/>
        <v>0</v>
      </c>
      <c r="AK1043" s="50">
        <f t="shared" si="580"/>
        <v>0</v>
      </c>
      <c r="AL1043" s="50">
        <f t="shared" si="581"/>
        <v>0.42106964525885365</v>
      </c>
      <c r="AR1043" s="50">
        <f t="shared" si="582"/>
        <v>0.51928166748688387</v>
      </c>
      <c r="AS1043" s="50">
        <f t="shared" si="583"/>
        <v>0.55839790948232726</v>
      </c>
      <c r="AT1043" s="50">
        <f t="shared" si="584"/>
        <v>0.80450816377790735</v>
      </c>
      <c r="AV1043" s="49">
        <f t="shared" si="585"/>
        <v>0</v>
      </c>
      <c r="AW1043" s="49">
        <f t="shared" si="586"/>
        <v>0</v>
      </c>
      <c r="AX1043" s="49">
        <f t="shared" si="587"/>
        <v>0</v>
      </c>
      <c r="AY1043" s="49">
        <f t="shared" si="588"/>
        <v>1130.3025129470564</v>
      </c>
      <c r="AZ1043" s="49">
        <f t="shared" si="589"/>
        <v>0</v>
      </c>
      <c r="BA1043" s="49">
        <f t="shared" si="590"/>
        <v>0</v>
      </c>
      <c r="BB1043" s="49">
        <f t="shared" si="591"/>
        <v>0</v>
      </c>
      <c r="BC1043" s="49">
        <f t="shared" si="592"/>
        <v>0</v>
      </c>
      <c r="BD1043" s="49">
        <f t="shared" si="593"/>
        <v>0</v>
      </c>
      <c r="BE1043" s="49">
        <f t="shared" si="594"/>
        <v>2170.701251577229</v>
      </c>
      <c r="BF1043" s="49">
        <f t="shared" si="595"/>
        <v>2041.7336644920872</v>
      </c>
      <c r="BG1043" s="49">
        <f t="shared" si="596"/>
        <v>2864.0420076826181</v>
      </c>
      <c r="BH1043" s="73">
        <f t="shared" si="597"/>
        <v>8206.779436698991</v>
      </c>
      <c r="BI1043" s="49">
        <f>VLOOKUP(A1043,'1_12'!B:Q,16,0)</f>
        <v>24197.850000000002</v>
      </c>
      <c r="BJ1043" s="74">
        <f t="shared" si="598"/>
        <v>-15991.070563301011</v>
      </c>
      <c r="BK1043" s="50">
        <f t="shared" si="599"/>
        <v>4.0698314510196638E-3</v>
      </c>
    </row>
    <row r="1044" spans="1:63" x14ac:dyDescent="0.3">
      <c r="A1044" s="79" t="s">
        <v>2478</v>
      </c>
      <c r="B1044" s="79" t="s">
        <v>2479</v>
      </c>
      <c r="C1044" s="79">
        <f>VLOOKUP(B1044,Площадь!D:E,2,0)</f>
        <v>40.700000000000003</v>
      </c>
      <c r="D1044" s="97"/>
      <c r="E1044">
        <v>31</v>
      </c>
      <c r="F1044">
        <v>28</v>
      </c>
      <c r="G1044">
        <v>31</v>
      </c>
      <c r="H1044">
        <v>30</v>
      </c>
      <c r="I1044">
        <v>31</v>
      </c>
      <c r="J1044">
        <v>30</v>
      </c>
      <c r="K1044">
        <v>31</v>
      </c>
      <c r="L1044">
        <v>31</v>
      </c>
      <c r="M1044">
        <v>30</v>
      </c>
      <c r="N1044">
        <v>31</v>
      </c>
      <c r="O1044">
        <v>30</v>
      </c>
      <c r="P1044">
        <v>31</v>
      </c>
      <c r="Q1044">
        <f t="shared" si="568"/>
        <v>365</v>
      </c>
      <c r="R1044" s="113">
        <f>VLOOKUP(B1044,'Общие показания'!A:H,8,0)</f>
        <v>0.2754451620880517</v>
      </c>
      <c r="S1044" s="117">
        <f>VLOOKUP(B1044,'Общие показания'!A:P,16,0)</f>
        <v>2.0635548379119495</v>
      </c>
      <c r="T1044" s="50">
        <f t="shared" si="570"/>
        <v>0</v>
      </c>
      <c r="U1044" s="50">
        <f t="shared" si="571"/>
        <v>0</v>
      </c>
      <c r="V1044" s="50">
        <f t="shared" si="572"/>
        <v>0</v>
      </c>
      <c r="W1044" s="50">
        <f t="shared" si="573"/>
        <v>0.2754451620880517</v>
      </c>
      <c r="X1044" s="50">
        <f t="shared" si="574"/>
        <v>0</v>
      </c>
      <c r="Y1044" s="50"/>
      <c r="Z1044" s="50"/>
      <c r="AA1044" s="50"/>
      <c r="AB1044" s="50"/>
      <c r="AC1044" s="50"/>
      <c r="AD1044" s="50">
        <f t="shared" si="575"/>
        <v>0.79193959498857747</v>
      </c>
      <c r="AE1044" s="50">
        <f t="shared" si="576"/>
        <v>0.55339836271461951</v>
      </c>
      <c r="AF1044" s="50">
        <f t="shared" si="577"/>
        <v>0.71821688020875241</v>
      </c>
      <c r="AG1044" s="50">
        <f t="shared" si="569"/>
        <v>0</v>
      </c>
      <c r="AI1044" s="50">
        <f t="shared" si="578"/>
        <v>0</v>
      </c>
      <c r="AJ1044" s="50">
        <f t="shared" si="579"/>
        <v>0</v>
      </c>
      <c r="AK1044" s="50">
        <f t="shared" si="580"/>
        <v>0</v>
      </c>
      <c r="AL1044" s="50">
        <f t="shared" si="581"/>
        <v>0.27376253293986175</v>
      </c>
      <c r="AR1044" s="50">
        <f t="shared" si="582"/>
        <v>0.33761603620952357</v>
      </c>
      <c r="AS1044" s="50">
        <f t="shared" si="583"/>
        <v>0.3630478421075195</v>
      </c>
      <c r="AT1044" s="50">
        <f t="shared" si="584"/>
        <v>0.52305882213675448</v>
      </c>
      <c r="AV1044" s="49">
        <f t="shared" si="585"/>
        <v>0</v>
      </c>
      <c r="AW1044" s="49">
        <f t="shared" si="586"/>
        <v>0</v>
      </c>
      <c r="AX1044" s="49">
        <f t="shared" si="587"/>
        <v>0</v>
      </c>
      <c r="AY1044" s="49">
        <f t="shared" si="588"/>
        <v>1474.2711682251297</v>
      </c>
      <c r="AZ1044" s="49">
        <f t="shared" si="589"/>
        <v>0</v>
      </c>
      <c r="BA1044" s="49">
        <f t="shared" si="590"/>
        <v>0</v>
      </c>
      <c r="BB1044" s="49">
        <f t="shared" si="591"/>
        <v>0</v>
      </c>
      <c r="BC1044" s="49">
        <f t="shared" si="592"/>
        <v>0</v>
      </c>
      <c r="BD1044" s="49">
        <f t="shared" si="593"/>
        <v>0</v>
      </c>
      <c r="BE1044" s="49">
        <f t="shared" si="594"/>
        <v>3032.1339541629345</v>
      </c>
      <c r="BF1044" s="49">
        <f t="shared" si="595"/>
        <v>2460.0715343763572</v>
      </c>
      <c r="BG1044" s="49">
        <f t="shared" si="596"/>
        <v>3332.0308443481854</v>
      </c>
      <c r="BH1044" s="73">
        <f t="shared" si="597"/>
        <v>10298.507501112606</v>
      </c>
      <c r="BI1044" s="49">
        <f>VLOOKUP(A1044,'1_12'!B:Q,16,0)</f>
        <v>15732.539999999997</v>
      </c>
      <c r="BJ1044" s="74">
        <f t="shared" si="598"/>
        <v>-5434.0324988873908</v>
      </c>
      <c r="BK1044" s="50">
        <f t="shared" si="599"/>
        <v>7.85521137058489E-3</v>
      </c>
    </row>
    <row r="1045" spans="1:63" x14ac:dyDescent="0.3">
      <c r="A1045" s="79" t="s">
        <v>925</v>
      </c>
      <c r="B1045" s="79" t="s">
        <v>926</v>
      </c>
      <c r="C1045" s="79">
        <f>VLOOKUP(B1045,Площадь!D:E,2,0)</f>
        <v>79.400000000000006</v>
      </c>
      <c r="D1045" s="97"/>
      <c r="E1045">
        <v>31</v>
      </c>
      <c r="F1045">
        <v>28</v>
      </c>
      <c r="G1045">
        <v>31</v>
      </c>
      <c r="H1045">
        <v>30</v>
      </c>
      <c r="I1045">
        <v>31</v>
      </c>
      <c r="J1045">
        <v>30</v>
      </c>
      <c r="K1045">
        <v>31</v>
      </c>
      <c r="L1045">
        <v>31</v>
      </c>
      <c r="M1045">
        <v>30</v>
      </c>
      <c r="N1045">
        <v>31</v>
      </c>
      <c r="O1045">
        <v>30</v>
      </c>
      <c r="P1045">
        <v>31</v>
      </c>
      <c r="Q1045">
        <f t="shared" si="568"/>
        <v>365</v>
      </c>
      <c r="R1045" s="113">
        <f>VLOOKUP(B1045,'Общие показания'!A:H,8,0)</f>
        <v>0</v>
      </c>
      <c r="S1045" s="117">
        <f>VLOOKUP(B1045,'Общие показания'!A:P,16,0)</f>
        <v>3.6870000000000012</v>
      </c>
      <c r="T1045" s="50">
        <f t="shared" si="570"/>
        <v>0</v>
      </c>
      <c r="U1045" s="50">
        <f t="shared" si="571"/>
        <v>0</v>
      </c>
      <c r="V1045" s="50">
        <f t="shared" si="572"/>
        <v>0</v>
      </c>
      <c r="W1045" s="50">
        <f t="shared" si="573"/>
        <v>0</v>
      </c>
      <c r="X1045" s="50">
        <f t="shared" si="574"/>
        <v>0</v>
      </c>
      <c r="Y1045" s="50"/>
      <c r="Z1045" s="50"/>
      <c r="AA1045" s="50"/>
      <c r="AB1045" s="50"/>
      <c r="AC1045" s="50"/>
      <c r="AD1045" s="50">
        <f t="shared" si="575"/>
        <v>1.4149763471647927</v>
      </c>
      <c r="AE1045" s="50">
        <f t="shared" si="576"/>
        <v>0.98876934397023475</v>
      </c>
      <c r="AF1045" s="50">
        <f t="shared" si="577"/>
        <v>1.2832543088649735</v>
      </c>
      <c r="AG1045" s="50">
        <f t="shared" si="569"/>
        <v>0</v>
      </c>
      <c r="AI1045" s="50">
        <f t="shared" si="578"/>
        <v>0</v>
      </c>
      <c r="AJ1045" s="50">
        <f t="shared" si="579"/>
        <v>0</v>
      </c>
      <c r="AK1045" s="50">
        <f t="shared" si="580"/>
        <v>0</v>
      </c>
      <c r="AL1045" s="50">
        <f t="shared" si="581"/>
        <v>0.53407236155835436</v>
      </c>
      <c r="AR1045" s="50">
        <f t="shared" si="582"/>
        <v>0.65864160380924253</v>
      </c>
      <c r="AS1045" s="50">
        <f t="shared" si="583"/>
        <v>0.7082554954136866</v>
      </c>
      <c r="AT1045" s="50">
        <f t="shared" si="584"/>
        <v>1.0204145080505727</v>
      </c>
      <c r="AV1045" s="49">
        <f t="shared" si="585"/>
        <v>0</v>
      </c>
      <c r="AW1045" s="49">
        <f t="shared" si="586"/>
        <v>0</v>
      </c>
      <c r="AX1045" s="49">
        <f t="shared" si="587"/>
        <v>0</v>
      </c>
      <c r="AY1045" s="49">
        <f t="shared" si="588"/>
        <v>1433.6424844727842</v>
      </c>
      <c r="AZ1045" s="49">
        <f t="shared" si="589"/>
        <v>0</v>
      </c>
      <c r="BA1045" s="49">
        <f t="shared" si="590"/>
        <v>0</v>
      </c>
      <c r="BB1045" s="49">
        <f t="shared" si="591"/>
        <v>0</v>
      </c>
      <c r="BC1045" s="49">
        <f t="shared" si="592"/>
        <v>0</v>
      </c>
      <c r="BD1045" s="49">
        <f t="shared" si="593"/>
        <v>0</v>
      </c>
      <c r="BE1045" s="49">
        <f t="shared" si="594"/>
        <v>5566.337082876661</v>
      </c>
      <c r="BF1045" s="49">
        <f t="shared" si="595"/>
        <v>4555.4255978486235</v>
      </c>
      <c r="BG1045" s="49">
        <f t="shared" si="596"/>
        <v>6183.8764253754152</v>
      </c>
      <c r="BH1045" s="73">
        <f t="shared" si="597"/>
        <v>17739.281590573486</v>
      </c>
      <c r="BI1045" s="49">
        <f>VLOOKUP(A1045,'1_12'!B:Q,16,0)</f>
        <v>30691.889999999996</v>
      </c>
      <c r="BJ1045" s="74">
        <f t="shared" si="598"/>
        <v>-12952.60840942651</v>
      </c>
      <c r="BK1045" s="50">
        <f t="shared" si="599"/>
        <v>6.9357514366413277E-3</v>
      </c>
    </row>
    <row r="1046" spans="1:63" x14ac:dyDescent="0.3">
      <c r="A1046" s="79" t="s">
        <v>1068</v>
      </c>
      <c r="B1046" s="79" t="s">
        <v>321</v>
      </c>
      <c r="C1046" s="79">
        <f>VLOOKUP(B1046,Площадь!D:E,2,0)</f>
        <v>57.1</v>
      </c>
      <c r="D1046" s="97"/>
      <c r="E1046">
        <v>31</v>
      </c>
      <c r="F1046">
        <v>28</v>
      </c>
      <c r="G1046">
        <v>31</v>
      </c>
      <c r="H1046">
        <v>30</v>
      </c>
      <c r="I1046">
        <v>31</v>
      </c>
      <c r="J1046">
        <v>30</v>
      </c>
      <c r="K1046">
        <v>31</v>
      </c>
      <c r="L1046">
        <v>31</v>
      </c>
      <c r="M1046">
        <v>30</v>
      </c>
      <c r="N1046">
        <v>31</v>
      </c>
      <c r="O1046">
        <v>30</v>
      </c>
      <c r="P1046">
        <v>31</v>
      </c>
      <c r="Q1046">
        <f t="shared" si="568"/>
        <v>365</v>
      </c>
      <c r="R1046" s="113">
        <f>VLOOKUP(B1046,'Общие показания'!A:H,8,0)</f>
        <v>1.331</v>
      </c>
      <c r="S1046" s="117">
        <f>VLOOKUP(B1046,'Общие показания'!A:P,16,0)</f>
        <v>1.0570000000000004</v>
      </c>
      <c r="T1046" s="50">
        <f t="shared" si="570"/>
        <v>0</v>
      </c>
      <c r="U1046" s="50">
        <f t="shared" si="571"/>
        <v>0</v>
      </c>
      <c r="V1046" s="50">
        <f t="shared" si="572"/>
        <v>0</v>
      </c>
      <c r="W1046" s="50">
        <f t="shared" si="573"/>
        <v>1.331</v>
      </c>
      <c r="X1046" s="50">
        <f t="shared" si="574"/>
        <v>0</v>
      </c>
      <c r="Y1046" s="50"/>
      <c r="Z1046" s="50"/>
      <c r="AA1046" s="50"/>
      <c r="AB1046" s="50"/>
      <c r="AC1046" s="50"/>
      <c r="AD1046" s="50">
        <f t="shared" si="575"/>
        <v>0.40564957932009382</v>
      </c>
      <c r="AE1046" s="50">
        <f t="shared" si="576"/>
        <v>0.2834633025702572</v>
      </c>
      <c r="AF1046" s="50">
        <f t="shared" si="577"/>
        <v>0.3678871181096493</v>
      </c>
      <c r="AG1046" s="50">
        <f t="shared" si="569"/>
        <v>0</v>
      </c>
      <c r="AI1046" s="50">
        <f t="shared" si="578"/>
        <v>0</v>
      </c>
      <c r="AJ1046" s="50">
        <f t="shared" si="579"/>
        <v>0</v>
      </c>
      <c r="AK1046" s="50">
        <f t="shared" si="580"/>
        <v>0</v>
      </c>
      <c r="AL1046" s="50">
        <f t="shared" si="581"/>
        <v>0.38407470837508856</v>
      </c>
      <c r="AR1046" s="50">
        <f t="shared" si="582"/>
        <v>0.47365787880992122</v>
      </c>
      <c r="AS1046" s="50">
        <f t="shared" si="583"/>
        <v>0.50933739027860836</v>
      </c>
      <c r="AT1046" s="50">
        <f t="shared" si="584"/>
        <v>0.73382453916483248</v>
      </c>
      <c r="AV1046" s="49">
        <f t="shared" si="585"/>
        <v>0</v>
      </c>
      <c r="AW1046" s="49">
        <f t="shared" si="586"/>
        <v>0</v>
      </c>
      <c r="AX1046" s="49">
        <f t="shared" si="587"/>
        <v>0</v>
      </c>
      <c r="AY1046" s="49">
        <f t="shared" si="588"/>
        <v>4603.8779441737533</v>
      </c>
      <c r="AZ1046" s="49">
        <f t="shared" si="589"/>
        <v>0</v>
      </c>
      <c r="BA1046" s="49">
        <f t="shared" si="590"/>
        <v>0</v>
      </c>
      <c r="BB1046" s="49">
        <f t="shared" si="591"/>
        <v>0</v>
      </c>
      <c r="BC1046" s="49">
        <f t="shared" si="592"/>
        <v>0</v>
      </c>
      <c r="BD1046" s="49">
        <f t="shared" si="593"/>
        <v>0</v>
      </c>
      <c r="BE1046" s="49">
        <f t="shared" si="594"/>
        <v>2360.3777683058875</v>
      </c>
      <c r="BF1046" s="49">
        <f t="shared" si="595"/>
        <v>2128.162467855781</v>
      </c>
      <c r="BG1046" s="49">
        <f t="shared" si="596"/>
        <v>2957.390704321328</v>
      </c>
      <c r="BH1046" s="73">
        <f t="shared" si="597"/>
        <v>12049.80888465675</v>
      </c>
      <c r="BI1046" s="49">
        <f>VLOOKUP(A1046,'1_12'!B:Q,16,0)</f>
        <v>22071.87</v>
      </c>
      <c r="BJ1046" s="74">
        <f t="shared" si="598"/>
        <v>-10022.061115343249</v>
      </c>
      <c r="BK1046" s="50">
        <f t="shared" si="599"/>
        <v>6.5512179168541306E-3</v>
      </c>
    </row>
    <row r="1047" spans="1:63" x14ac:dyDescent="0.3">
      <c r="A1047" s="79" t="s">
        <v>1375</v>
      </c>
      <c r="B1047" s="79" t="s">
        <v>1376</v>
      </c>
      <c r="C1047" s="79">
        <f>VLOOKUP(B1047,Площадь!D:E,2,0)</f>
        <v>62.5</v>
      </c>
      <c r="D1047" s="97"/>
      <c r="E1047">
        <v>31</v>
      </c>
      <c r="F1047">
        <v>28</v>
      </c>
      <c r="G1047">
        <v>31</v>
      </c>
      <c r="H1047">
        <v>30</v>
      </c>
      <c r="I1047">
        <v>17</v>
      </c>
      <c r="Q1047">
        <f t="shared" si="568"/>
        <v>137</v>
      </c>
      <c r="R1047" s="113">
        <f>VLOOKUP(B1047,'Общие показания'!A:H,8,0)</f>
        <v>0.42298090001236438</v>
      </c>
      <c r="S1047" s="117"/>
      <c r="T1047" s="50">
        <f t="shared" si="570"/>
        <v>0</v>
      </c>
      <c r="U1047" s="50">
        <f t="shared" si="571"/>
        <v>0</v>
      </c>
      <c r="V1047" s="50">
        <f t="shared" si="572"/>
        <v>0</v>
      </c>
      <c r="W1047" s="50">
        <f t="shared" si="573"/>
        <v>0.42298090001236438</v>
      </c>
      <c r="X1047" s="50">
        <f t="shared" si="574"/>
        <v>0</v>
      </c>
      <c r="Y1047" s="50"/>
      <c r="Z1047" s="50"/>
      <c r="AA1047" s="50"/>
      <c r="AB1047" s="50"/>
      <c r="AC1047" s="50"/>
      <c r="AD1047" s="50">
        <f t="shared" si="575"/>
        <v>0</v>
      </c>
      <c r="AE1047" s="50">
        <f t="shared" si="576"/>
        <v>0</v>
      </c>
      <c r="AF1047" s="50">
        <f t="shared" si="577"/>
        <v>0</v>
      </c>
      <c r="AG1047" s="50">
        <f t="shared" si="569"/>
        <v>0</v>
      </c>
      <c r="AI1047" s="50">
        <f t="shared" si="578"/>
        <v>0</v>
      </c>
      <c r="AJ1047" s="50">
        <f t="shared" si="579"/>
        <v>0</v>
      </c>
      <c r="AK1047" s="50">
        <f t="shared" si="580"/>
        <v>0</v>
      </c>
      <c r="AL1047" s="50">
        <f t="shared" si="581"/>
        <v>0.42039701004278524</v>
      </c>
      <c r="AR1047" s="50">
        <f t="shared" si="582"/>
        <v>0</v>
      </c>
      <c r="AS1047" s="50">
        <f t="shared" si="583"/>
        <v>0</v>
      </c>
      <c r="AT1047" s="50">
        <f t="shared" si="584"/>
        <v>0</v>
      </c>
      <c r="AV1047" s="49">
        <f t="shared" si="585"/>
        <v>0</v>
      </c>
      <c r="AW1047" s="49">
        <f t="shared" si="586"/>
        <v>0</v>
      </c>
      <c r="AX1047" s="49">
        <f t="shared" si="587"/>
        <v>0</v>
      </c>
      <c r="AY1047" s="49">
        <f t="shared" si="588"/>
        <v>2263.9299266356416</v>
      </c>
      <c r="AZ1047" s="49">
        <f t="shared" si="589"/>
        <v>0</v>
      </c>
      <c r="BA1047" s="49">
        <f t="shared" si="590"/>
        <v>0</v>
      </c>
      <c r="BB1047" s="49">
        <f t="shared" si="591"/>
        <v>0</v>
      </c>
      <c r="BC1047" s="49">
        <f t="shared" si="592"/>
        <v>0</v>
      </c>
      <c r="BD1047" s="49">
        <f t="shared" si="593"/>
        <v>0</v>
      </c>
      <c r="BE1047" s="49">
        <f t="shared" si="594"/>
        <v>0</v>
      </c>
      <c r="BF1047" s="49">
        <f t="shared" si="595"/>
        <v>0</v>
      </c>
      <c r="BG1047" s="49">
        <f t="shared" si="596"/>
        <v>0</v>
      </c>
      <c r="BH1047" s="73">
        <f t="shared" si="597"/>
        <v>2263.9299266356416</v>
      </c>
      <c r="BI1047" s="49">
        <f>VLOOKUP(A1047,'1_12'!B:Q,16,0)</f>
        <v>4156.43</v>
      </c>
      <c r="BJ1047" s="74">
        <f t="shared" si="598"/>
        <v>-1892.5000733643587</v>
      </c>
      <c r="BK1047" s="50">
        <f t="shared" si="599"/>
        <v>1.1245038800735327E-3</v>
      </c>
    </row>
    <row r="1048" spans="1:63" x14ac:dyDescent="0.3">
      <c r="A1048" s="79" t="s">
        <v>2723</v>
      </c>
      <c r="B1048" s="79" t="s">
        <v>1376</v>
      </c>
      <c r="C1048" s="79">
        <f>VLOOKUP(B1048,Площадь!D:E,2,0)</f>
        <v>62.5</v>
      </c>
      <c r="D1048" s="97">
        <f>VLOOKUP(A1048,'[1]3+паркинг2023'!$A:$E,5,0)</f>
        <v>45064</v>
      </c>
      <c r="I1048">
        <f>31-I1047</f>
        <v>14</v>
      </c>
      <c r="J1048">
        <v>30</v>
      </c>
      <c r="K1048">
        <v>31</v>
      </c>
      <c r="L1048">
        <v>31</v>
      </c>
      <c r="M1048">
        <v>30</v>
      </c>
      <c r="N1048">
        <v>31</v>
      </c>
      <c r="O1048">
        <v>30</v>
      </c>
      <c r="P1048">
        <v>31</v>
      </c>
      <c r="Q1048">
        <f t="shared" si="568"/>
        <v>228</v>
      </c>
      <c r="R1048" s="113"/>
      <c r="S1048" s="117">
        <f>VLOOKUP(B1048,'Общие показания'!A:P,16,0)</f>
        <v>1.3740190999876356</v>
      </c>
      <c r="T1048" s="50">
        <f t="shared" si="570"/>
        <v>0</v>
      </c>
      <c r="U1048" s="50">
        <f t="shared" si="571"/>
        <v>0</v>
      </c>
      <c r="V1048" s="50">
        <f t="shared" si="572"/>
        <v>0</v>
      </c>
      <c r="W1048" s="50">
        <f t="shared" si="573"/>
        <v>0</v>
      </c>
      <c r="X1048" s="50">
        <f t="shared" si="574"/>
        <v>0</v>
      </c>
      <c r="Y1048" s="50"/>
      <c r="Z1048" s="50"/>
      <c r="AA1048" s="50"/>
      <c r="AB1048" s="50"/>
      <c r="AC1048" s="50"/>
      <c r="AD1048" s="50">
        <f t="shared" si="575"/>
        <v>0.52731340575946839</v>
      </c>
      <c r="AE1048" s="50">
        <f t="shared" si="576"/>
        <v>0.3684805978023723</v>
      </c>
      <c r="AF1048" s="50">
        <f t="shared" si="577"/>
        <v>0.47822509642579486</v>
      </c>
      <c r="AG1048" s="50">
        <f t="shared" si="569"/>
        <v>0</v>
      </c>
      <c r="AI1048" s="50">
        <f t="shared" si="578"/>
        <v>0</v>
      </c>
      <c r="AJ1048" s="50">
        <f t="shared" si="579"/>
        <v>0</v>
      </c>
      <c r="AK1048" s="50">
        <f t="shared" si="580"/>
        <v>0</v>
      </c>
      <c r="AL1048" s="50">
        <f t="shared" si="581"/>
        <v>0</v>
      </c>
      <c r="AR1048" s="50">
        <f t="shared" si="582"/>
        <v>0.51845214405639362</v>
      </c>
      <c r="AS1048" s="50">
        <f t="shared" si="583"/>
        <v>0.55750590004225964</v>
      </c>
      <c r="AT1048" s="50">
        <f t="shared" si="584"/>
        <v>0.80322300696676052</v>
      </c>
      <c r="AV1048" s="49">
        <f t="shared" si="585"/>
        <v>0</v>
      </c>
      <c r="AW1048" s="49">
        <f t="shared" si="586"/>
        <v>0</v>
      </c>
      <c r="AX1048" s="49">
        <f t="shared" si="587"/>
        <v>0</v>
      </c>
      <c r="AY1048" s="49">
        <f t="shared" si="588"/>
        <v>0</v>
      </c>
      <c r="AZ1048" s="49">
        <f t="shared" si="589"/>
        <v>0</v>
      </c>
      <c r="BA1048" s="49">
        <f t="shared" si="590"/>
        <v>0</v>
      </c>
      <c r="BB1048" s="49">
        <f t="shared" si="591"/>
        <v>0</v>
      </c>
      <c r="BC1048" s="49">
        <f t="shared" si="592"/>
        <v>0</v>
      </c>
      <c r="BD1048" s="49">
        <f t="shared" si="593"/>
        <v>0</v>
      </c>
      <c r="BE1048" s="49">
        <f t="shared" si="594"/>
        <v>2807.2112113037074</v>
      </c>
      <c r="BF1048" s="49">
        <f t="shared" si="595"/>
        <v>2485.6811153542162</v>
      </c>
      <c r="BG1048" s="49">
        <f t="shared" si="596"/>
        <v>3439.86803082284</v>
      </c>
      <c r="BH1048" s="73">
        <f t="shared" si="597"/>
        <v>8732.7603574807636</v>
      </c>
      <c r="BI1048" s="49">
        <f>VLOOKUP(A1048,'1_12'!B:Q,16,0)</f>
        <v>20002.810000000001</v>
      </c>
      <c r="BJ1048" s="74">
        <f t="shared" si="598"/>
        <v>-11270.049642519238</v>
      </c>
      <c r="BK1048" s="50">
        <f t="shared" si="599"/>
        <v>4.3376002014040658E-3</v>
      </c>
    </row>
    <row r="1049" spans="1:63" x14ac:dyDescent="0.3">
      <c r="A1049" s="79" t="s">
        <v>1100</v>
      </c>
      <c r="B1049" s="79" t="s">
        <v>1101</v>
      </c>
      <c r="C1049" s="79">
        <f>VLOOKUP(B1049,Площадь!D:E,2,0)</f>
        <v>62.6</v>
      </c>
      <c r="D1049" s="97"/>
      <c r="E1049">
        <v>31</v>
      </c>
      <c r="F1049">
        <v>28</v>
      </c>
      <c r="G1049">
        <v>31</v>
      </c>
      <c r="H1049">
        <v>30</v>
      </c>
      <c r="I1049">
        <v>31</v>
      </c>
      <c r="J1049">
        <v>30</v>
      </c>
      <c r="K1049">
        <v>31</v>
      </c>
      <c r="L1049">
        <v>31</v>
      </c>
      <c r="M1049">
        <v>30</v>
      </c>
      <c r="N1049">
        <v>31</v>
      </c>
      <c r="O1049">
        <v>30</v>
      </c>
      <c r="P1049">
        <v>31</v>
      </c>
      <c r="Q1049">
        <f t="shared" ref="Q1049:Q1070" si="600">SUM(E1049:P1049)</f>
        <v>365</v>
      </c>
      <c r="R1049" s="113">
        <f>VLOOKUP(B1049,'Общие показания'!A:H,8,0)</f>
        <v>0.42365766945238414</v>
      </c>
      <c r="S1049" s="117">
        <f>VLOOKUP(B1049,'Общие показания'!A:P,16,0)</f>
        <v>0.8133423305476164</v>
      </c>
      <c r="T1049" s="50">
        <f t="shared" si="570"/>
        <v>0</v>
      </c>
      <c r="U1049" s="50">
        <f t="shared" si="571"/>
        <v>0</v>
      </c>
      <c r="V1049" s="50">
        <f t="shared" si="572"/>
        <v>0</v>
      </c>
      <c r="W1049" s="50">
        <f t="shared" si="573"/>
        <v>0.42365766945238414</v>
      </c>
      <c r="X1049" s="50">
        <f t="shared" si="574"/>
        <v>0</v>
      </c>
      <c r="Y1049" s="50"/>
      <c r="Z1049" s="50"/>
      <c r="AA1049" s="50"/>
      <c r="AB1049" s="50"/>
      <c r="AC1049" s="50"/>
      <c r="AD1049" s="50">
        <f t="shared" si="575"/>
        <v>0.31213999454102664</v>
      </c>
      <c r="AE1049" s="50">
        <f t="shared" si="576"/>
        <v>0.2181198705177077</v>
      </c>
      <c r="AF1049" s="50">
        <f t="shared" si="577"/>
        <v>0.283082465488882</v>
      </c>
      <c r="AG1049" s="50">
        <f t="shared" si="569"/>
        <v>0</v>
      </c>
      <c r="AI1049" s="50">
        <f t="shared" si="578"/>
        <v>0</v>
      </c>
      <c r="AJ1049" s="50">
        <f t="shared" si="579"/>
        <v>0</v>
      </c>
      <c r="AK1049" s="50">
        <f t="shared" si="580"/>
        <v>0</v>
      </c>
      <c r="AL1049" s="50">
        <f t="shared" si="581"/>
        <v>0.42106964525885365</v>
      </c>
      <c r="AR1049" s="50">
        <f t="shared" si="582"/>
        <v>0.51928166748688387</v>
      </c>
      <c r="AS1049" s="50">
        <f t="shared" si="583"/>
        <v>0.55839790948232726</v>
      </c>
      <c r="AT1049" s="50">
        <f t="shared" si="584"/>
        <v>0.80450816377790735</v>
      </c>
      <c r="AV1049" s="49">
        <f t="shared" si="585"/>
        <v>0</v>
      </c>
      <c r="AW1049" s="49">
        <f t="shared" si="586"/>
        <v>0</v>
      </c>
      <c r="AX1049" s="49">
        <f t="shared" si="587"/>
        <v>0</v>
      </c>
      <c r="AY1049" s="49">
        <f t="shared" si="588"/>
        <v>2267.5522145182581</v>
      </c>
      <c r="AZ1049" s="49">
        <f t="shared" si="589"/>
        <v>0</v>
      </c>
      <c r="BA1049" s="49">
        <f t="shared" si="590"/>
        <v>0</v>
      </c>
      <c r="BB1049" s="49">
        <f t="shared" si="591"/>
        <v>0</v>
      </c>
      <c r="BC1049" s="49">
        <f t="shared" si="592"/>
        <v>0</v>
      </c>
      <c r="BD1049" s="49">
        <f t="shared" si="593"/>
        <v>0</v>
      </c>
      <c r="BE1049" s="49">
        <f t="shared" si="594"/>
        <v>2231.8350526812419</v>
      </c>
      <c r="BF1049" s="49">
        <f t="shared" si="595"/>
        <v>2084.4532679208937</v>
      </c>
      <c r="BG1049" s="49">
        <f t="shared" si="596"/>
        <v>2919.4847815785988</v>
      </c>
      <c r="BH1049" s="73">
        <f t="shared" si="597"/>
        <v>9503.3253166989925</v>
      </c>
      <c r="BI1049" s="49">
        <f>VLOOKUP(A1049,'1_12'!B:Q,16,0)</f>
        <v>24197.850000000002</v>
      </c>
      <c r="BJ1049" s="74">
        <f t="shared" si="598"/>
        <v>-14694.52468330101</v>
      </c>
      <c r="BK1049" s="50">
        <f t="shared" si="599"/>
        <v>4.7128026970260544E-3</v>
      </c>
    </row>
    <row r="1050" spans="1:63" x14ac:dyDescent="0.3">
      <c r="A1050" s="79" t="s">
        <v>2020</v>
      </c>
      <c r="B1050" s="79" t="s">
        <v>2021</v>
      </c>
      <c r="C1050" s="79">
        <f>VLOOKUP(B1050,Площадь!D:E,2,0)</f>
        <v>40.700000000000003</v>
      </c>
      <c r="D1050" s="97"/>
      <c r="E1050">
        <v>31</v>
      </c>
      <c r="F1050">
        <v>28</v>
      </c>
      <c r="G1050">
        <v>31</v>
      </c>
      <c r="H1050">
        <v>30</v>
      </c>
      <c r="I1050">
        <v>31</v>
      </c>
      <c r="J1050">
        <v>30</v>
      </c>
      <c r="K1050">
        <v>31</v>
      </c>
      <c r="L1050">
        <v>31</v>
      </c>
      <c r="M1050">
        <v>30</v>
      </c>
      <c r="N1050">
        <v>31</v>
      </c>
      <c r="O1050">
        <v>30</v>
      </c>
      <c r="P1050">
        <v>31</v>
      </c>
      <c r="Q1050">
        <f t="shared" si="600"/>
        <v>365</v>
      </c>
      <c r="R1050" s="113">
        <f>VLOOKUP(B1050,'Общие показания'!A:H,8,0)</f>
        <v>0.2754451620880517</v>
      </c>
      <c r="S1050" s="117">
        <f>VLOOKUP(B1050,'Общие показания'!A:P,16,0)</f>
        <v>0.64155483791194889</v>
      </c>
      <c r="T1050" s="50">
        <f t="shared" si="570"/>
        <v>0</v>
      </c>
      <c r="U1050" s="50">
        <f t="shared" si="571"/>
        <v>0</v>
      </c>
      <c r="V1050" s="50">
        <f t="shared" si="572"/>
        <v>0</v>
      </c>
      <c r="W1050" s="50">
        <f t="shared" si="573"/>
        <v>0.2754451620880517</v>
      </c>
      <c r="X1050" s="50">
        <f t="shared" si="574"/>
        <v>0</v>
      </c>
      <c r="Y1050" s="50"/>
      <c r="Z1050" s="50"/>
      <c r="AA1050" s="50"/>
      <c r="AB1050" s="50"/>
      <c r="AC1050" s="50"/>
      <c r="AD1050" s="50">
        <f t="shared" si="575"/>
        <v>0.24621234636684286</v>
      </c>
      <c r="AE1050" s="50">
        <f t="shared" si="576"/>
        <v>0.1720503813949357</v>
      </c>
      <c r="AF1050" s="50">
        <f t="shared" si="577"/>
        <v>0.22329211015017028</v>
      </c>
      <c r="AG1050" s="50">
        <f t="shared" si="569"/>
        <v>0</v>
      </c>
      <c r="AI1050" s="50">
        <f t="shared" si="578"/>
        <v>0</v>
      </c>
      <c r="AJ1050" s="50">
        <f t="shared" si="579"/>
        <v>0</v>
      </c>
      <c r="AK1050" s="50">
        <f t="shared" si="580"/>
        <v>0</v>
      </c>
      <c r="AL1050" s="50">
        <f t="shared" si="581"/>
        <v>0.27376253293986175</v>
      </c>
      <c r="AR1050" s="50">
        <f t="shared" si="582"/>
        <v>0.33761603620952357</v>
      </c>
      <c r="AS1050" s="50">
        <f t="shared" si="583"/>
        <v>0.3630478421075195</v>
      </c>
      <c r="AT1050" s="50">
        <f t="shared" si="584"/>
        <v>0.52305882213675448</v>
      </c>
      <c r="AV1050" s="49">
        <f t="shared" si="585"/>
        <v>0</v>
      </c>
      <c r="AW1050" s="49">
        <f t="shared" si="586"/>
        <v>0</v>
      </c>
      <c r="AX1050" s="49">
        <f t="shared" si="587"/>
        <v>0</v>
      </c>
      <c r="AY1050" s="49">
        <f t="shared" si="588"/>
        <v>1474.2711682251297</v>
      </c>
      <c r="AZ1050" s="49">
        <f t="shared" si="589"/>
        <v>0</v>
      </c>
      <c r="BA1050" s="49">
        <f t="shared" si="590"/>
        <v>0</v>
      </c>
      <c r="BB1050" s="49">
        <f t="shared" si="591"/>
        <v>0</v>
      </c>
      <c r="BC1050" s="49">
        <f t="shared" si="592"/>
        <v>0</v>
      </c>
      <c r="BD1050" s="49">
        <f t="shared" si="593"/>
        <v>0</v>
      </c>
      <c r="BE1050" s="49">
        <f t="shared" si="594"/>
        <v>1567.205557052695</v>
      </c>
      <c r="BF1050" s="49">
        <f t="shared" si="595"/>
        <v>1436.3962672410507</v>
      </c>
      <c r="BG1050" s="49">
        <f t="shared" si="596"/>
        <v>2003.4745885937293</v>
      </c>
      <c r="BH1050" s="73">
        <f t="shared" si="597"/>
        <v>6481.3475811126045</v>
      </c>
      <c r="BI1050" s="49">
        <f>VLOOKUP(A1050,'1_12'!B:Q,16,0)</f>
        <v>15732.539999999997</v>
      </c>
      <c r="BJ1050" s="74">
        <f t="shared" si="598"/>
        <v>-9251.1924188873927</v>
      </c>
      <c r="BK1050" s="50">
        <f t="shared" si="599"/>
        <v>4.9436634590369769E-3</v>
      </c>
    </row>
    <row r="1051" spans="1:63" x14ac:dyDescent="0.3">
      <c r="A1051" s="79" t="s">
        <v>2091</v>
      </c>
      <c r="B1051" s="79" t="s">
        <v>2092</v>
      </c>
      <c r="C1051" s="79">
        <f>VLOOKUP(B1051,Площадь!D:E,2,0)</f>
        <v>79.400000000000006</v>
      </c>
      <c r="D1051" s="97"/>
      <c r="E1051">
        <v>31</v>
      </c>
      <c r="F1051">
        <v>28</v>
      </c>
      <c r="G1051">
        <v>31</v>
      </c>
      <c r="H1051">
        <v>30</v>
      </c>
      <c r="I1051">
        <v>31</v>
      </c>
      <c r="J1051">
        <v>30</v>
      </c>
      <c r="K1051">
        <v>31</v>
      </c>
      <c r="L1051">
        <v>31</v>
      </c>
      <c r="M1051">
        <v>30</v>
      </c>
      <c r="N1051">
        <v>31</v>
      </c>
      <c r="O1051">
        <v>30</v>
      </c>
      <c r="P1051">
        <v>31</v>
      </c>
      <c r="Q1051">
        <f t="shared" si="600"/>
        <v>365</v>
      </c>
      <c r="R1051" s="113">
        <f>VLOOKUP(B1051,'Общие показания'!A:H,8,0)</f>
        <v>0.56100000000000005</v>
      </c>
      <c r="S1051" s="117">
        <f>VLOOKUP(B1051,'Общие показания'!A:P,16,0)</f>
        <v>1.8579999999999988</v>
      </c>
      <c r="T1051" s="50">
        <f t="shared" si="570"/>
        <v>0</v>
      </c>
      <c r="U1051" s="50">
        <f t="shared" si="571"/>
        <v>0</v>
      </c>
      <c r="V1051" s="50">
        <f t="shared" si="572"/>
        <v>0</v>
      </c>
      <c r="W1051" s="50">
        <f t="shared" si="573"/>
        <v>0.56100000000000005</v>
      </c>
      <c r="X1051" s="50">
        <f t="shared" si="574"/>
        <v>0</v>
      </c>
      <c r="Y1051" s="50"/>
      <c r="Z1051" s="50"/>
      <c r="AA1051" s="50"/>
      <c r="AB1051" s="50"/>
      <c r="AC1051" s="50"/>
      <c r="AD1051" s="50">
        <f t="shared" si="575"/>
        <v>0.71305290291081691</v>
      </c>
      <c r="AE1051" s="50">
        <f t="shared" si="576"/>
        <v>0.49827324141488877</v>
      </c>
      <c r="AF1051" s="50">
        <f t="shared" si="577"/>
        <v>0.64667385567429303</v>
      </c>
      <c r="AG1051" s="50">
        <f t="shared" si="569"/>
        <v>0</v>
      </c>
      <c r="AI1051" s="50">
        <f t="shared" si="578"/>
        <v>0</v>
      </c>
      <c r="AJ1051" s="50">
        <f t="shared" si="579"/>
        <v>0</v>
      </c>
      <c r="AK1051" s="50">
        <f t="shared" si="580"/>
        <v>0</v>
      </c>
      <c r="AL1051" s="50">
        <f t="shared" si="581"/>
        <v>0.53407236155835436</v>
      </c>
      <c r="AR1051" s="50">
        <f t="shared" si="582"/>
        <v>0.65864160380924253</v>
      </c>
      <c r="AS1051" s="50">
        <f t="shared" si="583"/>
        <v>0.7082554954136866</v>
      </c>
      <c r="AT1051" s="50">
        <f t="shared" si="584"/>
        <v>1.0204145080505727</v>
      </c>
      <c r="AV1051" s="49">
        <f t="shared" si="585"/>
        <v>0</v>
      </c>
      <c r="AW1051" s="49">
        <f t="shared" si="586"/>
        <v>0</v>
      </c>
      <c r="AX1051" s="49">
        <f t="shared" si="587"/>
        <v>0</v>
      </c>
      <c r="AY1051" s="49">
        <f t="shared" si="588"/>
        <v>2939.5684444727844</v>
      </c>
      <c r="AZ1051" s="49">
        <f t="shared" si="589"/>
        <v>0</v>
      </c>
      <c r="BA1051" s="49">
        <f t="shared" si="590"/>
        <v>0</v>
      </c>
      <c r="BB1051" s="49">
        <f t="shared" si="591"/>
        <v>0</v>
      </c>
      <c r="BC1051" s="49">
        <f t="shared" si="592"/>
        <v>0</v>
      </c>
      <c r="BD1051" s="49">
        <f t="shared" si="593"/>
        <v>0</v>
      </c>
      <c r="BE1051" s="49">
        <f t="shared" si="594"/>
        <v>3682.1218660590589</v>
      </c>
      <c r="BF1051" s="49">
        <f t="shared" si="595"/>
        <v>3238.7574799931544</v>
      </c>
      <c r="BG1051" s="49">
        <f t="shared" si="596"/>
        <v>4475.0653200484803</v>
      </c>
      <c r="BH1051" s="73">
        <f t="shared" si="597"/>
        <v>14335.51311057348</v>
      </c>
      <c r="BI1051" s="49">
        <f>VLOOKUP(A1051,'1_12'!B:Q,16,0)</f>
        <v>30691.889999999996</v>
      </c>
      <c r="BJ1051" s="74">
        <f t="shared" si="598"/>
        <v>-16356.376889426516</v>
      </c>
      <c r="BK1051" s="50">
        <f t="shared" si="599"/>
        <v>5.6049369949956497E-3</v>
      </c>
    </row>
    <row r="1052" spans="1:63" x14ac:dyDescent="0.3">
      <c r="A1052" s="79" t="s">
        <v>989</v>
      </c>
      <c r="B1052" s="79" t="s">
        <v>990</v>
      </c>
      <c r="C1052" s="79">
        <f>VLOOKUP(B1052,Площадь!D:E,2,0)</f>
        <v>62.5</v>
      </c>
      <c r="D1052" s="97"/>
      <c r="E1052">
        <v>31</v>
      </c>
      <c r="F1052">
        <v>28</v>
      </c>
      <c r="G1052">
        <v>31</v>
      </c>
      <c r="H1052">
        <v>30</v>
      </c>
      <c r="I1052">
        <v>31</v>
      </c>
      <c r="J1052">
        <v>30</v>
      </c>
      <c r="K1052">
        <v>31</v>
      </c>
      <c r="L1052">
        <v>31</v>
      </c>
      <c r="M1052">
        <v>30</v>
      </c>
      <c r="N1052">
        <v>31</v>
      </c>
      <c r="O1052">
        <v>30</v>
      </c>
      <c r="P1052">
        <v>31</v>
      </c>
      <c r="Q1052">
        <f t="shared" si="600"/>
        <v>365</v>
      </c>
      <c r="R1052" s="113">
        <f>VLOOKUP(B1052,'Общие показания'!A:H,8,0)</f>
        <v>0.42298090001236438</v>
      </c>
      <c r="S1052" s="117">
        <f>VLOOKUP(B1052,'Общие показания'!A:P,16,0)</f>
        <v>0</v>
      </c>
      <c r="T1052" s="50">
        <f t="shared" si="570"/>
        <v>0</v>
      </c>
      <c r="U1052" s="50">
        <f t="shared" si="571"/>
        <v>0</v>
      </c>
      <c r="V1052" s="50">
        <f t="shared" si="572"/>
        <v>0</v>
      </c>
      <c r="W1052" s="50">
        <f t="shared" si="573"/>
        <v>0.42298090001236438</v>
      </c>
      <c r="X1052" s="50">
        <f t="shared" si="574"/>
        <v>0</v>
      </c>
      <c r="Y1052" s="50"/>
      <c r="Z1052" s="50"/>
      <c r="AA1052" s="50"/>
      <c r="AB1052" s="50"/>
      <c r="AC1052" s="50"/>
      <c r="AD1052" s="50">
        <f t="shared" si="575"/>
        <v>0</v>
      </c>
      <c r="AE1052" s="50">
        <f t="shared" si="576"/>
        <v>0</v>
      </c>
      <c r="AF1052" s="50">
        <f t="shared" si="577"/>
        <v>0</v>
      </c>
      <c r="AG1052" s="50">
        <f t="shared" si="569"/>
        <v>0</v>
      </c>
      <c r="AI1052" s="50">
        <f t="shared" si="578"/>
        <v>0</v>
      </c>
      <c r="AJ1052" s="50">
        <f t="shared" si="579"/>
        <v>0</v>
      </c>
      <c r="AK1052" s="50">
        <f t="shared" si="580"/>
        <v>0</v>
      </c>
      <c r="AL1052" s="50">
        <f t="shared" si="581"/>
        <v>0.42039701004278524</v>
      </c>
      <c r="AR1052" s="50">
        <f t="shared" si="582"/>
        <v>0.51845214405639362</v>
      </c>
      <c r="AS1052" s="50">
        <f t="shared" si="583"/>
        <v>0.55750590004225964</v>
      </c>
      <c r="AT1052" s="50">
        <f t="shared" si="584"/>
        <v>0.80322300696676052</v>
      </c>
      <c r="AV1052" s="49">
        <f t="shared" si="585"/>
        <v>0</v>
      </c>
      <c r="AW1052" s="49">
        <f t="shared" si="586"/>
        <v>0</v>
      </c>
      <c r="AX1052" s="49">
        <f t="shared" si="587"/>
        <v>0</v>
      </c>
      <c r="AY1052" s="49">
        <f t="shared" si="588"/>
        <v>2263.9299266356416</v>
      </c>
      <c r="AZ1052" s="49">
        <f t="shared" si="589"/>
        <v>0</v>
      </c>
      <c r="BA1052" s="49">
        <f t="shared" si="590"/>
        <v>0</v>
      </c>
      <c r="BB1052" s="49">
        <f t="shared" si="591"/>
        <v>0</v>
      </c>
      <c r="BC1052" s="49">
        <f t="shared" si="592"/>
        <v>0</v>
      </c>
      <c r="BD1052" s="49">
        <f t="shared" si="593"/>
        <v>0</v>
      </c>
      <c r="BE1052" s="49">
        <f t="shared" si="594"/>
        <v>1391.7121974192207</v>
      </c>
      <c r="BF1052" s="49">
        <f t="shared" si="595"/>
        <v>1496.5465378374402</v>
      </c>
      <c r="BG1052" s="49">
        <f t="shared" si="596"/>
        <v>2156.1397109812933</v>
      </c>
      <c r="BH1052" s="73">
        <f t="shared" si="597"/>
        <v>7308.328372873596</v>
      </c>
      <c r="BI1052" s="49">
        <f>VLOOKUP(A1052,'1_12'!B:Q,16,0)</f>
        <v>24159.24</v>
      </c>
      <c r="BJ1052" s="74">
        <f t="shared" si="598"/>
        <v>-16850.911627126407</v>
      </c>
      <c r="BK1052" s="50">
        <f t="shared" si="599"/>
        <v>3.6300786148274178E-3</v>
      </c>
    </row>
    <row r="1053" spans="1:63" x14ac:dyDescent="0.3">
      <c r="A1053" s="79" t="s">
        <v>2071</v>
      </c>
      <c r="B1053" s="79" t="s">
        <v>2072</v>
      </c>
      <c r="C1053" s="79">
        <f>VLOOKUP(B1053,Площадь!D:E,2,0)</f>
        <v>62.6</v>
      </c>
      <c r="D1053" s="97"/>
      <c r="E1053">
        <v>31</v>
      </c>
      <c r="F1053">
        <v>28</v>
      </c>
      <c r="G1053">
        <v>31</v>
      </c>
      <c r="H1053">
        <v>30</v>
      </c>
      <c r="I1053">
        <v>31</v>
      </c>
      <c r="J1053">
        <v>30</v>
      </c>
      <c r="K1053">
        <v>31</v>
      </c>
      <c r="L1053">
        <v>31</v>
      </c>
      <c r="M1053">
        <v>30</v>
      </c>
      <c r="N1053">
        <v>31</v>
      </c>
      <c r="O1053">
        <v>30</v>
      </c>
      <c r="P1053">
        <v>31</v>
      </c>
      <c r="Q1053">
        <f t="shared" si="600"/>
        <v>365</v>
      </c>
      <c r="R1053" s="113">
        <f>VLOOKUP(B1053,'Общие показания'!A:H,8,0)</f>
        <v>0.42365766945238414</v>
      </c>
      <c r="S1053" s="117">
        <f>VLOOKUP(B1053,'Общие показания'!A:P,16,0)</f>
        <v>1.6583423305476153</v>
      </c>
      <c r="T1053" s="50">
        <f t="shared" si="570"/>
        <v>0</v>
      </c>
      <c r="U1053" s="50">
        <f t="shared" si="571"/>
        <v>0</v>
      </c>
      <c r="V1053" s="50">
        <f t="shared" si="572"/>
        <v>0</v>
      </c>
      <c r="W1053" s="50">
        <f t="shared" si="573"/>
        <v>0.42365766945238414</v>
      </c>
      <c r="X1053" s="50">
        <f t="shared" si="574"/>
        <v>0</v>
      </c>
      <c r="Y1053" s="50"/>
      <c r="Z1053" s="50"/>
      <c r="AA1053" s="50"/>
      <c r="AB1053" s="50"/>
      <c r="AC1053" s="50"/>
      <c r="AD1053" s="50">
        <f t="shared" si="575"/>
        <v>0.6364293933352354</v>
      </c>
      <c r="AE1053" s="50">
        <f t="shared" si="576"/>
        <v>0.44472960625268115</v>
      </c>
      <c r="AF1053" s="50">
        <f t="shared" si="577"/>
        <v>0.57718333095969865</v>
      </c>
      <c r="AG1053" s="50">
        <f t="shared" si="569"/>
        <v>0</v>
      </c>
      <c r="AI1053" s="50">
        <f t="shared" si="578"/>
        <v>0</v>
      </c>
      <c r="AJ1053" s="50">
        <f t="shared" si="579"/>
        <v>0</v>
      </c>
      <c r="AK1053" s="50">
        <f t="shared" si="580"/>
        <v>0</v>
      </c>
      <c r="AL1053" s="50">
        <f t="shared" si="581"/>
        <v>0.42106964525885365</v>
      </c>
      <c r="AR1053" s="50">
        <f t="shared" si="582"/>
        <v>0.51928166748688387</v>
      </c>
      <c r="AS1053" s="50">
        <f t="shared" si="583"/>
        <v>0.55839790948232726</v>
      </c>
      <c r="AT1053" s="50">
        <f t="shared" si="584"/>
        <v>0.80450816377790735</v>
      </c>
      <c r="AV1053" s="49">
        <f t="shared" si="585"/>
        <v>0</v>
      </c>
      <c r="AW1053" s="49">
        <f t="shared" si="586"/>
        <v>0</v>
      </c>
      <c r="AX1053" s="49">
        <f t="shared" si="587"/>
        <v>0</v>
      </c>
      <c r="AY1053" s="49">
        <f t="shared" si="588"/>
        <v>2267.5522145182581</v>
      </c>
      <c r="AZ1053" s="49">
        <f t="shared" si="589"/>
        <v>0</v>
      </c>
      <c r="BA1053" s="49">
        <f t="shared" si="590"/>
        <v>0</v>
      </c>
      <c r="BB1053" s="49">
        <f t="shared" si="591"/>
        <v>0</v>
      </c>
      <c r="BC1053" s="49">
        <f t="shared" si="592"/>
        <v>0</v>
      </c>
      <c r="BD1053" s="49">
        <f t="shared" si="593"/>
        <v>0</v>
      </c>
      <c r="BE1053" s="49">
        <f t="shared" si="594"/>
        <v>3102.3445432284643</v>
      </c>
      <c r="BF1053" s="49">
        <f t="shared" si="595"/>
        <v>2692.7553781384272</v>
      </c>
      <c r="BG1053" s="49">
        <f t="shared" si="596"/>
        <v>3708.9573808138402</v>
      </c>
      <c r="BH1053" s="73">
        <f t="shared" si="597"/>
        <v>11771.609516698991</v>
      </c>
      <c r="BI1053" s="49">
        <f>VLOOKUP(A1053,'1_12'!B:Q,16,0)</f>
        <v>24197.850000000002</v>
      </c>
      <c r="BJ1053" s="74">
        <f t="shared" si="598"/>
        <v>-12426.240483301011</v>
      </c>
      <c r="BK1053" s="50">
        <f t="shared" si="599"/>
        <v>5.8376695766852648E-3</v>
      </c>
    </row>
    <row r="1054" spans="1:63" x14ac:dyDescent="0.3">
      <c r="A1054" s="79" t="s">
        <v>1069</v>
      </c>
      <c r="B1054" s="79" t="s">
        <v>1070</v>
      </c>
      <c r="C1054" s="79">
        <f>VLOOKUP(B1054,Площадь!D:E,2,0)</f>
        <v>40.700000000000003</v>
      </c>
      <c r="D1054" s="97"/>
      <c r="E1054">
        <v>31</v>
      </c>
      <c r="F1054">
        <v>28</v>
      </c>
      <c r="G1054">
        <v>31</v>
      </c>
      <c r="H1054">
        <v>30</v>
      </c>
      <c r="I1054">
        <v>31</v>
      </c>
      <c r="J1054">
        <v>30</v>
      </c>
      <c r="K1054">
        <v>31</v>
      </c>
      <c r="L1054">
        <v>31</v>
      </c>
      <c r="M1054">
        <v>30</v>
      </c>
      <c r="N1054">
        <v>31</v>
      </c>
      <c r="O1054">
        <v>30</v>
      </c>
      <c r="P1054">
        <v>31</v>
      </c>
      <c r="Q1054">
        <f t="shared" si="600"/>
        <v>365</v>
      </c>
      <c r="R1054" s="113">
        <f>VLOOKUP(B1054,'Общие показания'!A:H,8,0)</f>
        <v>0.2754451620880517</v>
      </c>
      <c r="S1054" s="117">
        <f>VLOOKUP(B1054,'Общие показания'!A:P,16,0)</f>
        <v>1.5435548379119499</v>
      </c>
      <c r="T1054" s="50">
        <f t="shared" si="570"/>
        <v>0</v>
      </c>
      <c r="U1054" s="50">
        <f t="shared" si="571"/>
        <v>0</v>
      </c>
      <c r="V1054" s="50">
        <f t="shared" si="572"/>
        <v>0</v>
      </c>
      <c r="W1054" s="50">
        <f t="shared" si="573"/>
        <v>0.2754451620880517</v>
      </c>
      <c r="X1054" s="50">
        <f t="shared" si="574"/>
        <v>0</v>
      </c>
      <c r="Y1054" s="50"/>
      <c r="Z1054" s="50"/>
      <c r="AA1054" s="50"/>
      <c r="AB1054" s="50"/>
      <c r="AC1054" s="50"/>
      <c r="AD1054" s="50">
        <f t="shared" si="575"/>
        <v>0.59237688803829502</v>
      </c>
      <c r="AE1054" s="50">
        <f t="shared" si="576"/>
        <v>0.41394621764694345</v>
      </c>
      <c r="AF1054" s="50">
        <f t="shared" si="577"/>
        <v>0.53723173222671139</v>
      </c>
      <c r="AG1054" s="50">
        <f t="shared" si="569"/>
        <v>0</v>
      </c>
      <c r="AI1054" s="50">
        <f t="shared" si="578"/>
        <v>0</v>
      </c>
      <c r="AJ1054" s="50">
        <f t="shared" si="579"/>
        <v>0</v>
      </c>
      <c r="AK1054" s="50">
        <f t="shared" si="580"/>
        <v>0</v>
      </c>
      <c r="AL1054" s="50">
        <f t="shared" si="581"/>
        <v>0.27376253293986175</v>
      </c>
      <c r="AR1054" s="50">
        <f t="shared" si="582"/>
        <v>0.33761603620952357</v>
      </c>
      <c r="AS1054" s="50">
        <f t="shared" si="583"/>
        <v>0.3630478421075195</v>
      </c>
      <c r="AT1054" s="50">
        <f t="shared" si="584"/>
        <v>0.52305882213675448</v>
      </c>
      <c r="AV1054" s="49">
        <f t="shared" si="585"/>
        <v>0</v>
      </c>
      <c r="AW1054" s="49">
        <f t="shared" si="586"/>
        <v>0</v>
      </c>
      <c r="AX1054" s="49">
        <f t="shared" si="587"/>
        <v>0</v>
      </c>
      <c r="AY1054" s="49">
        <f t="shared" si="588"/>
        <v>1474.2711682251297</v>
      </c>
      <c r="AZ1054" s="49">
        <f t="shared" si="589"/>
        <v>0</v>
      </c>
      <c r="BA1054" s="49">
        <f t="shared" si="590"/>
        <v>0</v>
      </c>
      <c r="BB1054" s="49">
        <f t="shared" si="591"/>
        <v>0</v>
      </c>
      <c r="BC1054" s="49">
        <f t="shared" si="592"/>
        <v>0</v>
      </c>
      <c r="BD1054" s="49">
        <f t="shared" si="593"/>
        <v>0</v>
      </c>
      <c r="BE1054" s="49">
        <f t="shared" si="594"/>
        <v>2496.4358061338744</v>
      </c>
      <c r="BF1054" s="49">
        <f t="shared" si="595"/>
        <v>2085.7317742424902</v>
      </c>
      <c r="BG1054" s="49">
        <f t="shared" si="596"/>
        <v>2846.2015525111137</v>
      </c>
      <c r="BH1054" s="73">
        <f t="shared" si="597"/>
        <v>8902.6403011126094</v>
      </c>
      <c r="BI1054" s="49">
        <f>VLOOKUP(A1054,'1_12'!B:Q,16,0)</f>
        <v>15732.539999999997</v>
      </c>
      <c r="BJ1054" s="74">
        <f t="shared" si="598"/>
        <v>-6829.8996988873878</v>
      </c>
      <c r="BK1054" s="50">
        <f t="shared" si="599"/>
        <v>6.7905103058838257E-3</v>
      </c>
    </row>
    <row r="1055" spans="1:63" x14ac:dyDescent="0.3">
      <c r="A1055" s="79" t="s">
        <v>2633</v>
      </c>
      <c r="B1055" s="79" t="s">
        <v>2634</v>
      </c>
      <c r="C1055" s="79">
        <f>VLOOKUP(B1055,Площадь!D:E,2,0)</f>
        <v>79.400000000000006</v>
      </c>
      <c r="D1055" s="97"/>
      <c r="E1055">
        <v>31</v>
      </c>
      <c r="F1055">
        <v>28</v>
      </c>
      <c r="G1055">
        <v>31</v>
      </c>
      <c r="H1055">
        <v>30</v>
      </c>
      <c r="I1055">
        <v>31</v>
      </c>
      <c r="J1055">
        <v>30</v>
      </c>
      <c r="K1055">
        <v>31</v>
      </c>
      <c r="L1055">
        <v>31</v>
      </c>
      <c r="M1055">
        <v>30</v>
      </c>
      <c r="N1055">
        <v>31</v>
      </c>
      <c r="O1055">
        <v>30</v>
      </c>
      <c r="P1055">
        <v>31</v>
      </c>
      <c r="Q1055">
        <f t="shared" si="600"/>
        <v>365</v>
      </c>
      <c r="R1055" s="113">
        <f>VLOOKUP(B1055,'Общие показания'!A:H,8,0)</f>
        <v>1.048</v>
      </c>
      <c r="S1055" s="117">
        <f>VLOOKUP(B1055,'Общие показания'!A:P,16,0)</f>
        <v>0</v>
      </c>
      <c r="T1055" s="50">
        <f t="shared" si="570"/>
        <v>0</v>
      </c>
      <c r="U1055" s="50">
        <f t="shared" si="571"/>
        <v>0</v>
      </c>
      <c r="V1055" s="50">
        <f t="shared" si="572"/>
        <v>0</v>
      </c>
      <c r="W1055" s="50">
        <f t="shared" si="573"/>
        <v>1.048</v>
      </c>
      <c r="X1055" s="50">
        <f t="shared" si="574"/>
        <v>0</v>
      </c>
      <c r="Y1055" s="50"/>
      <c r="Z1055" s="50"/>
      <c r="AA1055" s="50"/>
      <c r="AB1055" s="50"/>
      <c r="AC1055" s="50"/>
      <c r="AD1055" s="50">
        <f t="shared" si="575"/>
        <v>0</v>
      </c>
      <c r="AE1055" s="50">
        <f t="shared" si="576"/>
        <v>0</v>
      </c>
      <c r="AF1055" s="50">
        <f t="shared" si="577"/>
        <v>0</v>
      </c>
      <c r="AG1055" s="50">
        <f t="shared" si="569"/>
        <v>0</v>
      </c>
      <c r="AI1055" s="50">
        <f t="shared" si="578"/>
        <v>0</v>
      </c>
      <c r="AJ1055" s="50">
        <f t="shared" si="579"/>
        <v>0</v>
      </c>
      <c r="AK1055" s="50">
        <f t="shared" si="580"/>
        <v>0</v>
      </c>
      <c r="AL1055" s="50">
        <f t="shared" si="581"/>
        <v>0.53407236155835436</v>
      </c>
      <c r="AR1055" s="50">
        <f t="shared" si="582"/>
        <v>0.65864160380924253</v>
      </c>
      <c r="AS1055" s="50">
        <f t="shared" si="583"/>
        <v>0.7082554954136866</v>
      </c>
      <c r="AT1055" s="50">
        <f t="shared" si="584"/>
        <v>1.0204145080505727</v>
      </c>
      <c r="AV1055" s="49">
        <f t="shared" si="585"/>
        <v>0</v>
      </c>
      <c r="AW1055" s="49">
        <f t="shared" si="586"/>
        <v>0</v>
      </c>
      <c r="AX1055" s="49">
        <f t="shared" si="587"/>
        <v>0</v>
      </c>
      <c r="AY1055" s="49">
        <f t="shared" si="588"/>
        <v>4246.8517644727845</v>
      </c>
      <c r="AZ1055" s="49">
        <f t="shared" si="589"/>
        <v>0</v>
      </c>
      <c r="BA1055" s="49">
        <f t="shared" si="590"/>
        <v>0</v>
      </c>
      <c r="BB1055" s="49">
        <f t="shared" si="591"/>
        <v>0</v>
      </c>
      <c r="BC1055" s="49">
        <f t="shared" si="592"/>
        <v>0</v>
      </c>
      <c r="BD1055" s="49">
        <f t="shared" si="593"/>
        <v>0</v>
      </c>
      <c r="BE1055" s="49">
        <f t="shared" si="594"/>
        <v>1768.0311756013784</v>
      </c>
      <c r="BF1055" s="49">
        <f t="shared" si="595"/>
        <v>1901.2127216686838</v>
      </c>
      <c r="BG1055" s="49">
        <f t="shared" si="596"/>
        <v>2739.1598888306353</v>
      </c>
      <c r="BH1055" s="73">
        <f t="shared" si="597"/>
        <v>10655.255550573482</v>
      </c>
      <c r="BI1055" s="49">
        <f>VLOOKUP(A1055,'1_12'!B:Q,16,0)</f>
        <v>30691.889999999996</v>
      </c>
      <c r="BJ1055" s="74">
        <f t="shared" si="598"/>
        <v>-20036.634449426514</v>
      </c>
      <c r="BK1055" s="50">
        <f t="shared" si="599"/>
        <v>4.1660201184213442E-3</v>
      </c>
    </row>
    <row r="1056" spans="1:63" x14ac:dyDescent="0.3">
      <c r="A1056" s="79" t="s">
        <v>1086</v>
      </c>
      <c r="B1056" s="79" t="s">
        <v>1087</v>
      </c>
      <c r="C1056" s="79">
        <f>VLOOKUP(B1056,Площадь!D:E,2,0)</f>
        <v>62.5</v>
      </c>
      <c r="D1056" s="97"/>
      <c r="E1056">
        <v>31</v>
      </c>
      <c r="F1056">
        <v>28</v>
      </c>
      <c r="G1056">
        <v>31</v>
      </c>
      <c r="H1056">
        <v>30</v>
      </c>
      <c r="I1056">
        <v>31</v>
      </c>
      <c r="J1056">
        <v>30</v>
      </c>
      <c r="K1056">
        <v>31</v>
      </c>
      <c r="L1056">
        <v>31</v>
      </c>
      <c r="M1056">
        <v>30</v>
      </c>
      <c r="N1056">
        <v>31</v>
      </c>
      <c r="O1056">
        <v>30</v>
      </c>
      <c r="P1056">
        <v>31</v>
      </c>
      <c r="Q1056">
        <f t="shared" si="600"/>
        <v>365</v>
      </c>
      <c r="R1056" s="113">
        <f>VLOOKUP(B1056,'Общие показания'!A:H,8,0)</f>
        <v>0.42298090001236438</v>
      </c>
      <c r="S1056" s="117">
        <f>VLOOKUP(B1056,'Общие показания'!A:P,16,0)</f>
        <v>3.0110190999876352</v>
      </c>
      <c r="T1056" s="50">
        <f t="shared" si="570"/>
        <v>0</v>
      </c>
      <c r="U1056" s="50">
        <f t="shared" si="571"/>
        <v>0</v>
      </c>
      <c r="V1056" s="50">
        <f t="shared" si="572"/>
        <v>0</v>
      </c>
      <c r="W1056" s="50">
        <f t="shared" si="573"/>
        <v>0.42298090001236438</v>
      </c>
      <c r="X1056" s="50">
        <f t="shared" si="574"/>
        <v>0</v>
      </c>
      <c r="Y1056" s="50"/>
      <c r="Z1056" s="50"/>
      <c r="AA1056" s="50"/>
      <c r="AB1056" s="50"/>
      <c r="AC1056" s="50"/>
      <c r="AD1056" s="50">
        <f t="shared" si="575"/>
        <v>1.1555521582164154</v>
      </c>
      <c r="AE1056" s="50">
        <f t="shared" si="576"/>
        <v>0.80748667756349879</v>
      </c>
      <c r="AF1056" s="50">
        <f t="shared" si="577"/>
        <v>1.0479802642077207</v>
      </c>
      <c r="AG1056" s="50">
        <f t="shared" si="569"/>
        <v>0</v>
      </c>
      <c r="AI1056" s="50">
        <f t="shared" si="578"/>
        <v>0</v>
      </c>
      <c r="AJ1056" s="50">
        <f t="shared" si="579"/>
        <v>0</v>
      </c>
      <c r="AK1056" s="50">
        <f t="shared" si="580"/>
        <v>0</v>
      </c>
      <c r="AL1056" s="50">
        <f t="shared" si="581"/>
        <v>0.42039701004278524</v>
      </c>
      <c r="AR1056" s="50">
        <f t="shared" si="582"/>
        <v>0.51845214405639362</v>
      </c>
      <c r="AS1056" s="50">
        <f t="shared" si="583"/>
        <v>0.55750590004225964</v>
      </c>
      <c r="AT1056" s="50">
        <f t="shared" si="584"/>
        <v>0.80322300696676052</v>
      </c>
      <c r="AV1056" s="49">
        <f t="shared" si="585"/>
        <v>0</v>
      </c>
      <c r="AW1056" s="49">
        <f t="shared" si="586"/>
        <v>0</v>
      </c>
      <c r="AX1056" s="49">
        <f t="shared" si="587"/>
        <v>0</v>
      </c>
      <c r="AY1056" s="49">
        <f t="shared" si="588"/>
        <v>2263.9299266356416</v>
      </c>
      <c r="AZ1056" s="49">
        <f t="shared" si="589"/>
        <v>0</v>
      </c>
      <c r="BA1056" s="49">
        <f t="shared" si="590"/>
        <v>0</v>
      </c>
      <c r="BB1056" s="49">
        <f t="shared" si="591"/>
        <v>0</v>
      </c>
      <c r="BC1056" s="49">
        <f t="shared" si="592"/>
        <v>0</v>
      </c>
      <c r="BD1056" s="49">
        <f t="shared" si="593"/>
        <v>0</v>
      </c>
      <c r="BE1056" s="49">
        <f t="shared" si="594"/>
        <v>4493.6301888490379</v>
      </c>
      <c r="BF1056" s="49">
        <f t="shared" si="595"/>
        <v>3664.1314756217935</v>
      </c>
      <c r="BG1056" s="49">
        <f t="shared" si="596"/>
        <v>4969.2960130099309</v>
      </c>
      <c r="BH1056" s="73">
        <f t="shared" si="597"/>
        <v>15390.987604116403</v>
      </c>
      <c r="BI1056" s="49">
        <f>VLOOKUP(A1056,'1_12'!B:Q,16,0)</f>
        <v>24159.24</v>
      </c>
      <c r="BJ1056" s="74">
        <f t="shared" si="598"/>
        <v>-8768.2523958835991</v>
      </c>
      <c r="BK1056" s="50">
        <f t="shared" si="599"/>
        <v>7.6447707481442648E-3</v>
      </c>
    </row>
    <row r="1057" spans="1:63" x14ac:dyDescent="0.3">
      <c r="A1057" s="79" t="s">
        <v>1093</v>
      </c>
      <c r="B1057" s="79" t="s">
        <v>1094</v>
      </c>
      <c r="C1057" s="79">
        <f>VLOOKUP(B1057,Площадь!D:E,2,0)</f>
        <v>62.6</v>
      </c>
      <c r="D1057" s="97"/>
      <c r="E1057">
        <v>31</v>
      </c>
      <c r="F1057">
        <v>28</v>
      </c>
      <c r="G1057">
        <v>31</v>
      </c>
      <c r="H1057">
        <v>30</v>
      </c>
      <c r="I1057">
        <v>31</v>
      </c>
      <c r="J1057">
        <v>30</v>
      </c>
      <c r="K1057">
        <v>31</v>
      </c>
      <c r="L1057">
        <v>31</v>
      </c>
      <c r="M1057">
        <v>30</v>
      </c>
      <c r="N1057">
        <v>31</v>
      </c>
      <c r="O1057">
        <v>30</v>
      </c>
      <c r="P1057">
        <v>31</v>
      </c>
      <c r="Q1057">
        <f t="shared" si="600"/>
        <v>365</v>
      </c>
      <c r="R1057" s="113">
        <f>VLOOKUP(B1057,'Общие показания'!A:H,8,0)</f>
        <v>0.42365766945238414</v>
      </c>
      <c r="S1057" s="117">
        <f>VLOOKUP(B1057,'Общие показания'!A:P,16,0)</f>
        <v>0.61534233054761511</v>
      </c>
      <c r="T1057" s="50">
        <f t="shared" si="570"/>
        <v>0</v>
      </c>
      <c r="U1057" s="50">
        <f t="shared" si="571"/>
        <v>0</v>
      </c>
      <c r="V1057" s="50">
        <f t="shared" si="572"/>
        <v>0</v>
      </c>
      <c r="W1057" s="50">
        <f t="shared" si="573"/>
        <v>0.42365766945238414</v>
      </c>
      <c r="X1057" s="50">
        <f t="shared" si="574"/>
        <v>0</v>
      </c>
      <c r="Y1057" s="50"/>
      <c r="Z1057" s="50"/>
      <c r="AA1057" s="50"/>
      <c r="AB1057" s="50"/>
      <c r="AC1057" s="50"/>
      <c r="AD1057" s="50">
        <f t="shared" si="575"/>
        <v>0.23615265612534161</v>
      </c>
      <c r="AE1057" s="50">
        <f t="shared" si="576"/>
        <v>0.16502078451116914</v>
      </c>
      <c r="AF1057" s="50">
        <f t="shared" si="577"/>
        <v>0.21416888991110433</v>
      </c>
      <c r="AG1057" s="50">
        <f t="shared" si="569"/>
        <v>0</v>
      </c>
      <c r="AI1057" s="50">
        <f t="shared" si="578"/>
        <v>0</v>
      </c>
      <c r="AJ1057" s="50">
        <f t="shared" si="579"/>
        <v>0</v>
      </c>
      <c r="AK1057" s="50">
        <f t="shared" si="580"/>
        <v>0</v>
      </c>
      <c r="AL1057" s="50">
        <f t="shared" si="581"/>
        <v>0.42106964525885365</v>
      </c>
      <c r="AR1057" s="50">
        <f t="shared" si="582"/>
        <v>0.51928166748688387</v>
      </c>
      <c r="AS1057" s="50">
        <f t="shared" si="583"/>
        <v>0.55839790948232726</v>
      </c>
      <c r="AT1057" s="50">
        <f t="shared" si="584"/>
        <v>0.80450816377790735</v>
      </c>
      <c r="AV1057" s="49">
        <f t="shared" si="585"/>
        <v>0</v>
      </c>
      <c r="AW1057" s="49">
        <f t="shared" si="586"/>
        <v>0</v>
      </c>
      <c r="AX1057" s="49">
        <f t="shared" si="587"/>
        <v>0</v>
      </c>
      <c r="AY1057" s="49">
        <f t="shared" si="588"/>
        <v>2267.5522145182581</v>
      </c>
      <c r="AZ1057" s="49">
        <f t="shared" si="589"/>
        <v>0</v>
      </c>
      <c r="BA1057" s="49">
        <f t="shared" si="590"/>
        <v>0</v>
      </c>
      <c r="BB1057" s="49">
        <f t="shared" si="591"/>
        <v>0</v>
      </c>
      <c r="BC1057" s="49">
        <f t="shared" si="592"/>
        <v>0</v>
      </c>
      <c r="BD1057" s="49">
        <f t="shared" si="593"/>
        <v>0</v>
      </c>
      <c r="BE1057" s="49">
        <f t="shared" si="594"/>
        <v>2027.8576809317137</v>
      </c>
      <c r="BF1057" s="49">
        <f t="shared" si="595"/>
        <v>1941.916205408382</v>
      </c>
      <c r="BG1057" s="49">
        <f t="shared" si="596"/>
        <v>2734.4959358406359</v>
      </c>
      <c r="BH1057" s="73">
        <f t="shared" si="597"/>
        <v>8971.8220366989881</v>
      </c>
      <c r="BI1057" s="49">
        <f>VLOOKUP(A1057,'1_12'!B:Q,16,0)</f>
        <v>24197.850000000002</v>
      </c>
      <c r="BJ1057" s="74">
        <f t="shared" si="598"/>
        <v>-15226.027963301014</v>
      </c>
      <c r="BK1057" s="50">
        <f t="shared" si="599"/>
        <v>4.4492244222656702E-3</v>
      </c>
    </row>
    <row r="1058" spans="1:63" x14ac:dyDescent="0.3">
      <c r="A1058" s="79" t="s">
        <v>1379</v>
      </c>
      <c r="B1058" s="79" t="s">
        <v>363</v>
      </c>
      <c r="C1058" s="79">
        <f>VLOOKUP(B1058,Площадь!D:E,2,0)</f>
        <v>33.1</v>
      </c>
      <c r="D1058" s="97"/>
      <c r="E1058">
        <v>31</v>
      </c>
      <c r="F1058">
        <v>28</v>
      </c>
      <c r="G1058">
        <v>31</v>
      </c>
      <c r="H1058">
        <v>30</v>
      </c>
      <c r="I1058">
        <v>31</v>
      </c>
      <c r="J1058">
        <v>30</v>
      </c>
      <c r="K1058">
        <v>31</v>
      </c>
      <c r="L1058">
        <v>31</v>
      </c>
      <c r="M1058">
        <v>30</v>
      </c>
      <c r="N1058">
        <v>31</v>
      </c>
      <c r="O1058">
        <v>30</v>
      </c>
      <c r="P1058">
        <v>31</v>
      </c>
      <c r="Q1058">
        <f t="shared" si="600"/>
        <v>365</v>
      </c>
      <c r="R1058" s="113">
        <f>VLOOKUP(B1058,'Общие показания'!A:H,8,0)</f>
        <v>0.22401068464654819</v>
      </c>
      <c r="S1058" s="117">
        <f>VLOOKUP(B1058,'Общие показания'!A:P,16,0)</f>
        <v>1.3019893153534519</v>
      </c>
      <c r="T1058" s="50">
        <f t="shared" si="570"/>
        <v>0</v>
      </c>
      <c r="U1058" s="50">
        <f t="shared" si="571"/>
        <v>0</v>
      </c>
      <c r="V1058" s="50">
        <f t="shared" si="572"/>
        <v>0</v>
      </c>
      <c r="W1058" s="50">
        <f t="shared" si="573"/>
        <v>0.22401068464654819</v>
      </c>
      <c r="X1058" s="50">
        <f t="shared" si="574"/>
        <v>0</v>
      </c>
      <c r="Y1058" s="50"/>
      <c r="Z1058" s="50"/>
      <c r="AA1058" s="50"/>
      <c r="AB1058" s="50"/>
      <c r="AC1058" s="50"/>
      <c r="AD1058" s="50">
        <f t="shared" si="575"/>
        <v>0.49967021575438458</v>
      </c>
      <c r="AE1058" s="50">
        <f t="shared" si="576"/>
        <v>0.34916385169468062</v>
      </c>
      <c r="AF1058" s="50">
        <f t="shared" si="577"/>
        <v>0.4531552479043866</v>
      </c>
      <c r="AG1058" s="50">
        <f t="shared" si="569"/>
        <v>0</v>
      </c>
      <c r="AI1058" s="50">
        <f t="shared" si="578"/>
        <v>0</v>
      </c>
      <c r="AJ1058" s="50">
        <f t="shared" si="579"/>
        <v>0</v>
      </c>
      <c r="AK1058" s="50">
        <f t="shared" si="580"/>
        <v>0</v>
      </c>
      <c r="AL1058" s="50">
        <f t="shared" si="581"/>
        <v>0.22264225651865907</v>
      </c>
      <c r="AR1058" s="50">
        <f t="shared" si="582"/>
        <v>0.2745722554922661</v>
      </c>
      <c r="AS1058" s="50">
        <f t="shared" si="583"/>
        <v>0.29525512466238069</v>
      </c>
      <c r="AT1058" s="50">
        <f t="shared" si="584"/>
        <v>0.42538690448959643</v>
      </c>
      <c r="AV1058" s="49">
        <f t="shared" si="585"/>
        <v>0</v>
      </c>
      <c r="AW1058" s="49">
        <f t="shared" si="586"/>
        <v>0</v>
      </c>
      <c r="AX1058" s="49">
        <f t="shared" si="587"/>
        <v>0</v>
      </c>
      <c r="AY1058" s="49">
        <f t="shared" si="588"/>
        <v>1198.9772891462358</v>
      </c>
      <c r="AZ1058" s="49">
        <f t="shared" si="589"/>
        <v>0</v>
      </c>
      <c r="BA1058" s="49">
        <f t="shared" si="590"/>
        <v>0</v>
      </c>
      <c r="BB1058" s="49">
        <f t="shared" si="591"/>
        <v>0</v>
      </c>
      <c r="BC1058" s="49">
        <f t="shared" si="592"/>
        <v>0</v>
      </c>
      <c r="BD1058" s="49">
        <f t="shared" si="593"/>
        <v>0</v>
      </c>
      <c r="BE1058" s="49">
        <f t="shared" si="594"/>
        <v>2078.3455201156594</v>
      </c>
      <c r="BF1058" s="49">
        <f t="shared" si="595"/>
        <v>1729.8525233738412</v>
      </c>
      <c r="BG1058" s="49">
        <f t="shared" si="596"/>
        <v>2358.3234122003123</v>
      </c>
      <c r="BH1058" s="73">
        <f t="shared" si="597"/>
        <v>7365.4987448360489</v>
      </c>
      <c r="BI1058" s="49">
        <f>VLOOKUP(A1058,'1_12'!B:Q,16,0)</f>
        <v>12794.759999999998</v>
      </c>
      <c r="BJ1058" s="74">
        <f t="shared" si="598"/>
        <v>-5429.2612551639495</v>
      </c>
      <c r="BK1058" s="50">
        <f t="shared" si="599"/>
        <v>6.9079973342469842E-3</v>
      </c>
    </row>
    <row r="1059" spans="1:63" x14ac:dyDescent="0.3">
      <c r="A1059" s="79" t="s">
        <v>969</v>
      </c>
      <c r="B1059" s="79" t="s">
        <v>970</v>
      </c>
      <c r="C1059" s="79">
        <f>VLOOKUP(B1059,Площадь!D:E,2,0)</f>
        <v>57.1</v>
      </c>
      <c r="D1059" s="97"/>
      <c r="E1059">
        <v>31</v>
      </c>
      <c r="F1059">
        <v>28</v>
      </c>
      <c r="G1059">
        <v>31</v>
      </c>
      <c r="H1059">
        <v>30</v>
      </c>
      <c r="I1059">
        <v>31</v>
      </c>
      <c r="J1059">
        <v>30</v>
      </c>
      <c r="K1059">
        <v>31</v>
      </c>
      <c r="L1059">
        <v>31</v>
      </c>
      <c r="M1059">
        <v>30</v>
      </c>
      <c r="N1059">
        <v>31</v>
      </c>
      <c r="O1059">
        <v>30</v>
      </c>
      <c r="P1059">
        <v>31</v>
      </c>
      <c r="Q1059">
        <f t="shared" si="600"/>
        <v>365</v>
      </c>
      <c r="R1059" s="113">
        <f>VLOOKUP(B1059,'Общие показания'!A:H,8,0)</f>
        <v>0.38643535025129611</v>
      </c>
      <c r="S1059" s="117">
        <f>VLOOKUP(B1059,'Общие показания'!A:P,16,0)</f>
        <v>1.0235646497487041</v>
      </c>
      <c r="T1059" s="50">
        <f t="shared" si="570"/>
        <v>0</v>
      </c>
      <c r="U1059" s="50">
        <f t="shared" si="571"/>
        <v>0</v>
      </c>
      <c r="V1059" s="50">
        <f t="shared" si="572"/>
        <v>0</v>
      </c>
      <c r="W1059" s="50">
        <f t="shared" si="573"/>
        <v>0.38643535025129611</v>
      </c>
      <c r="X1059" s="50">
        <f t="shared" si="574"/>
        <v>0</v>
      </c>
      <c r="Y1059" s="50"/>
      <c r="Z1059" s="50"/>
      <c r="AA1059" s="50"/>
      <c r="AB1059" s="50"/>
      <c r="AC1059" s="50"/>
      <c r="AD1059" s="50">
        <f t="shared" si="575"/>
        <v>0.39281794662013325</v>
      </c>
      <c r="AE1059" s="50">
        <f t="shared" si="576"/>
        <v>0.27449670389019504</v>
      </c>
      <c r="AF1059" s="50">
        <f t="shared" si="577"/>
        <v>0.3562499992383758</v>
      </c>
      <c r="AG1059" s="50">
        <f t="shared" si="569"/>
        <v>0</v>
      </c>
      <c r="AI1059" s="50">
        <f t="shared" si="578"/>
        <v>0</v>
      </c>
      <c r="AJ1059" s="50">
        <f t="shared" si="579"/>
        <v>0</v>
      </c>
      <c r="AK1059" s="50">
        <f t="shared" si="580"/>
        <v>0</v>
      </c>
      <c r="AL1059" s="50">
        <f t="shared" si="581"/>
        <v>0.38407470837508856</v>
      </c>
      <c r="AR1059" s="50">
        <f t="shared" si="582"/>
        <v>0.47365787880992122</v>
      </c>
      <c r="AS1059" s="50">
        <f t="shared" si="583"/>
        <v>0.50933739027860836</v>
      </c>
      <c r="AT1059" s="50">
        <f t="shared" si="584"/>
        <v>0.73382453916483248</v>
      </c>
      <c r="AV1059" s="49">
        <f t="shared" si="585"/>
        <v>0</v>
      </c>
      <c r="AW1059" s="49">
        <f t="shared" si="586"/>
        <v>0</v>
      </c>
      <c r="AX1059" s="49">
        <f t="shared" si="587"/>
        <v>0</v>
      </c>
      <c r="AY1059" s="49">
        <f t="shared" si="588"/>
        <v>2068.3263809743221</v>
      </c>
      <c r="AZ1059" s="49">
        <f t="shared" si="589"/>
        <v>0</v>
      </c>
      <c r="BA1059" s="49">
        <f t="shared" si="590"/>
        <v>0</v>
      </c>
      <c r="BB1059" s="49">
        <f t="shared" si="591"/>
        <v>0</v>
      </c>
      <c r="BC1059" s="49">
        <f t="shared" si="592"/>
        <v>0</v>
      </c>
      <c r="BD1059" s="49">
        <f t="shared" si="593"/>
        <v>0</v>
      </c>
      <c r="BE1059" s="49">
        <f t="shared" si="594"/>
        <v>2325.933046751421</v>
      </c>
      <c r="BF1059" s="49">
        <f t="shared" si="595"/>
        <v>2104.0928890229688</v>
      </c>
      <c r="BG1059" s="49">
        <f t="shared" si="596"/>
        <v>2926.1524879080362</v>
      </c>
      <c r="BH1059" s="73">
        <f t="shared" si="597"/>
        <v>9424.5048046567481</v>
      </c>
      <c r="BI1059" s="49">
        <f>VLOOKUP(A1059,'1_12'!B:Q,16,0)</f>
        <v>22071.87</v>
      </c>
      <c r="BJ1059" s="74">
        <f t="shared" si="598"/>
        <v>-12647.365195343251</v>
      </c>
      <c r="BK1059" s="50">
        <f t="shared" si="599"/>
        <v>5.1238974264863554E-3</v>
      </c>
    </row>
    <row r="1060" spans="1:63" x14ac:dyDescent="0.3">
      <c r="A1060" s="79" t="s">
        <v>552</v>
      </c>
      <c r="B1060" s="79" t="s">
        <v>553</v>
      </c>
      <c r="C1060" s="79">
        <f>VLOOKUP(B1060,Площадь!D:E,2,0)</f>
        <v>107.7</v>
      </c>
      <c r="D1060" s="97"/>
      <c r="E1060">
        <v>31</v>
      </c>
      <c r="F1060">
        <v>28</v>
      </c>
      <c r="G1060">
        <v>31</v>
      </c>
      <c r="H1060">
        <v>30</v>
      </c>
      <c r="I1060">
        <v>31</v>
      </c>
      <c r="J1060">
        <v>30</v>
      </c>
      <c r="K1060">
        <v>31</v>
      </c>
      <c r="L1060">
        <v>31</v>
      </c>
      <c r="M1060">
        <v>30</v>
      </c>
      <c r="N1060">
        <v>31</v>
      </c>
      <c r="O1060">
        <v>30</v>
      </c>
      <c r="P1060">
        <v>31</v>
      </c>
      <c r="Q1060">
        <f t="shared" si="600"/>
        <v>365</v>
      </c>
      <c r="R1060" s="113">
        <f>VLOOKUP(B1060,'Общие показания'!A:H,8,0)</f>
        <v>0</v>
      </c>
      <c r="S1060" s="117">
        <f>VLOOKUP(B1060,'Общие показания'!A:P,16,0)</f>
        <v>6.246999999999999</v>
      </c>
      <c r="T1060" s="50">
        <f t="shared" si="570"/>
        <v>0</v>
      </c>
      <c r="U1060" s="50">
        <f t="shared" si="571"/>
        <v>0</v>
      </c>
      <c r="V1060" s="50">
        <f t="shared" si="572"/>
        <v>0</v>
      </c>
      <c r="W1060" s="50">
        <f t="shared" si="573"/>
        <v>0</v>
      </c>
      <c r="X1060" s="50">
        <f t="shared" si="574"/>
        <v>0</v>
      </c>
      <c r="Y1060" s="50"/>
      <c r="Z1060" s="50"/>
      <c r="AA1060" s="50"/>
      <c r="AB1060" s="50"/>
      <c r="AC1060" s="50"/>
      <c r="AD1060" s="50">
        <f t="shared" si="575"/>
        <v>2.3974389044584905</v>
      </c>
      <c r="AE1060" s="50">
        <f t="shared" si="576"/>
        <v>1.6753029812264861</v>
      </c>
      <c r="AF1060" s="50">
        <f t="shared" si="577"/>
        <v>2.1742581143150219</v>
      </c>
      <c r="AG1060" s="50">
        <f t="shared" si="569"/>
        <v>0</v>
      </c>
      <c r="AI1060" s="50">
        <f t="shared" si="578"/>
        <v>0</v>
      </c>
      <c r="AJ1060" s="50">
        <f t="shared" si="579"/>
        <v>0</v>
      </c>
      <c r="AK1060" s="50">
        <f t="shared" si="580"/>
        <v>0</v>
      </c>
      <c r="AL1060" s="50">
        <f t="shared" si="581"/>
        <v>0.72442812770572751</v>
      </c>
      <c r="AR1060" s="50">
        <f t="shared" si="582"/>
        <v>0.89339673463797753</v>
      </c>
      <c r="AS1060" s="50">
        <f t="shared" si="583"/>
        <v>0.96069416695282162</v>
      </c>
      <c r="AT1060" s="50">
        <f t="shared" si="584"/>
        <v>1.3841138856051218</v>
      </c>
      <c r="AV1060" s="49">
        <f t="shared" si="585"/>
        <v>0</v>
      </c>
      <c r="AW1060" s="49">
        <f t="shared" si="586"/>
        <v>0</v>
      </c>
      <c r="AX1060" s="49">
        <f t="shared" si="587"/>
        <v>0</v>
      </c>
      <c r="AY1060" s="49">
        <f t="shared" si="588"/>
        <v>1944.6258888881468</v>
      </c>
      <c r="AZ1060" s="49">
        <f t="shared" si="589"/>
        <v>0</v>
      </c>
      <c r="BA1060" s="49">
        <f t="shared" si="590"/>
        <v>0</v>
      </c>
      <c r="BB1060" s="49">
        <f t="shared" si="591"/>
        <v>0</v>
      </c>
      <c r="BC1060" s="49">
        <f t="shared" si="592"/>
        <v>0</v>
      </c>
      <c r="BD1060" s="49">
        <f t="shared" si="593"/>
        <v>0</v>
      </c>
      <c r="BE1060" s="49">
        <f t="shared" si="594"/>
        <v>8833.7875561649962</v>
      </c>
      <c r="BF1060" s="49">
        <f t="shared" si="595"/>
        <v>7075.9653046866069</v>
      </c>
      <c r="BG1060" s="49">
        <f t="shared" si="596"/>
        <v>9551.9514617056375</v>
      </c>
      <c r="BH1060" s="73">
        <f t="shared" si="597"/>
        <v>27406.330211445387</v>
      </c>
      <c r="BI1060" s="49">
        <f>VLOOKUP(A1060,'1_12'!B:Q,16,0)</f>
        <v>41631.21</v>
      </c>
      <c r="BJ1060" s="74">
        <f t="shared" si="598"/>
        <v>-14224.879788554612</v>
      </c>
      <c r="BK1060" s="50">
        <f t="shared" si="599"/>
        <v>7.8997469165131892E-3</v>
      </c>
    </row>
    <row r="1061" spans="1:63" x14ac:dyDescent="0.3">
      <c r="A1061" s="79" t="s">
        <v>1150</v>
      </c>
      <c r="B1061" s="79" t="s">
        <v>1151</v>
      </c>
      <c r="C1061" s="79">
        <f>VLOOKUP(B1061,Площадь!D:E,2,0)</f>
        <v>85.2</v>
      </c>
      <c r="D1061" s="97"/>
      <c r="E1061">
        <v>31</v>
      </c>
      <c r="F1061">
        <v>28</v>
      </c>
      <c r="G1061">
        <v>31</v>
      </c>
      <c r="H1061">
        <v>30</v>
      </c>
      <c r="I1061">
        <v>31</v>
      </c>
      <c r="J1061">
        <v>30</v>
      </c>
      <c r="K1061">
        <v>31</v>
      </c>
      <c r="L1061">
        <v>31</v>
      </c>
      <c r="M1061">
        <v>30</v>
      </c>
      <c r="N1061">
        <v>31</v>
      </c>
      <c r="O1061">
        <v>30</v>
      </c>
      <c r="P1061">
        <v>31</v>
      </c>
      <c r="Q1061">
        <f t="shared" si="600"/>
        <v>365</v>
      </c>
      <c r="R1061" s="113">
        <f>VLOOKUP(B1061,'Общие показания'!A:H,8,0)</f>
        <v>0.57660756289685511</v>
      </c>
      <c r="S1061" s="117">
        <f>VLOOKUP(B1061,'Общие показания'!A:P,16,0)</f>
        <v>2.6333924371031454</v>
      </c>
      <c r="T1061" s="50">
        <f t="shared" si="570"/>
        <v>0</v>
      </c>
      <c r="U1061" s="50">
        <f t="shared" si="571"/>
        <v>0</v>
      </c>
      <c r="V1061" s="50">
        <f t="shared" si="572"/>
        <v>0</v>
      </c>
      <c r="W1061" s="50">
        <f t="shared" si="573"/>
        <v>0.57660756289685511</v>
      </c>
      <c r="X1061" s="50">
        <f t="shared" si="574"/>
        <v>0</v>
      </c>
      <c r="Y1061" s="50"/>
      <c r="Z1061" s="50"/>
      <c r="AA1061" s="50"/>
      <c r="AB1061" s="50"/>
      <c r="AC1061" s="50"/>
      <c r="AD1061" s="50">
        <f t="shared" si="575"/>
        <v>1.010628698482126</v>
      </c>
      <c r="AE1061" s="50">
        <f t="shared" si="576"/>
        <v>0.70621581569044056</v>
      </c>
      <c r="AF1061" s="50">
        <f t="shared" si="577"/>
        <v>0.91654792293057874</v>
      </c>
      <c r="AG1061" s="50">
        <f t="shared" si="569"/>
        <v>0</v>
      </c>
      <c r="AI1061" s="50">
        <f t="shared" si="578"/>
        <v>0</v>
      </c>
      <c r="AJ1061" s="50">
        <f t="shared" si="579"/>
        <v>0</v>
      </c>
      <c r="AK1061" s="50">
        <f t="shared" si="580"/>
        <v>0</v>
      </c>
      <c r="AL1061" s="50">
        <f t="shared" si="581"/>
        <v>0.57308520409032482</v>
      </c>
      <c r="AR1061" s="50">
        <f t="shared" si="582"/>
        <v>0.70675396277767577</v>
      </c>
      <c r="AS1061" s="50">
        <f t="shared" si="583"/>
        <v>0.75999204293760836</v>
      </c>
      <c r="AT1061" s="50">
        <f t="shared" si="584"/>
        <v>1.0949536030970881</v>
      </c>
      <c r="AV1061" s="49">
        <f t="shared" si="585"/>
        <v>0</v>
      </c>
      <c r="AW1061" s="49">
        <f t="shared" si="586"/>
        <v>0</v>
      </c>
      <c r="AX1061" s="49">
        <f t="shared" si="587"/>
        <v>0</v>
      </c>
      <c r="AY1061" s="49">
        <f t="shared" si="588"/>
        <v>3086.1892759897064</v>
      </c>
      <c r="AZ1061" s="49">
        <f t="shared" si="589"/>
        <v>0</v>
      </c>
      <c r="BA1061" s="49">
        <f t="shared" si="590"/>
        <v>0</v>
      </c>
      <c r="BB1061" s="49">
        <f t="shared" si="591"/>
        <v>0</v>
      </c>
      <c r="BC1061" s="49">
        <f t="shared" si="592"/>
        <v>0</v>
      </c>
      <c r="BD1061" s="49">
        <f t="shared" si="593"/>
        <v>0</v>
      </c>
      <c r="BE1061" s="49">
        <f t="shared" si="594"/>
        <v>4610.0733205793613</v>
      </c>
      <c r="BF1061" s="49">
        <f t="shared" si="595"/>
        <v>3935.8297273867897</v>
      </c>
      <c r="BG1061" s="49">
        <f t="shared" si="596"/>
        <v>5399.5942364076282</v>
      </c>
      <c r="BH1061" s="73">
        <f t="shared" si="597"/>
        <v>17031.686560363487</v>
      </c>
      <c r="BI1061" s="49">
        <f>VLOOKUP(A1061,'1_12'!B:Q,16,0)</f>
        <v>32933.880000000005</v>
      </c>
      <c r="BJ1061" s="74">
        <f t="shared" si="598"/>
        <v>-15902.193439636518</v>
      </c>
      <c r="BK1061" s="50">
        <f t="shared" si="599"/>
        <v>6.2057754429799463E-3</v>
      </c>
    </row>
    <row r="1062" spans="1:63" x14ac:dyDescent="0.3">
      <c r="A1062" s="79" t="s">
        <v>2565</v>
      </c>
      <c r="B1062" s="79" t="s">
        <v>2566</v>
      </c>
      <c r="C1062" s="79">
        <f>VLOOKUP(B1062,Площадь!D:E,2,0)</f>
        <v>86.5</v>
      </c>
      <c r="D1062" s="97"/>
      <c r="E1062">
        <v>31</v>
      </c>
      <c r="F1062">
        <v>28</v>
      </c>
      <c r="G1062">
        <v>31</v>
      </c>
      <c r="H1062">
        <v>30</v>
      </c>
      <c r="I1062">
        <v>31</v>
      </c>
      <c r="J1062">
        <v>30</v>
      </c>
      <c r="K1062">
        <v>31</v>
      </c>
      <c r="L1062">
        <v>31</v>
      </c>
      <c r="M1062">
        <v>30</v>
      </c>
      <c r="N1062">
        <v>31</v>
      </c>
      <c r="O1062">
        <v>30</v>
      </c>
      <c r="P1062">
        <v>31</v>
      </c>
      <c r="Q1062">
        <f t="shared" si="600"/>
        <v>365</v>
      </c>
      <c r="R1062" s="113">
        <f>VLOOKUP(B1062,'Общие показания'!A:H,8,0)</f>
        <v>0.58540556561711232</v>
      </c>
      <c r="S1062" s="117">
        <f>VLOOKUP(B1062,'Общие показания'!A:P,16,0)</f>
        <v>1.6175944343828892</v>
      </c>
      <c r="T1062" s="50">
        <f t="shared" si="570"/>
        <v>0</v>
      </c>
      <c r="U1062" s="50">
        <f t="shared" si="571"/>
        <v>0</v>
      </c>
      <c r="V1062" s="50">
        <f t="shared" si="572"/>
        <v>0</v>
      </c>
      <c r="W1062" s="50">
        <f t="shared" si="573"/>
        <v>0.58540556561711232</v>
      </c>
      <c r="X1062" s="50">
        <f t="shared" si="574"/>
        <v>0</v>
      </c>
      <c r="Y1062" s="50"/>
      <c r="Z1062" s="50"/>
      <c r="AA1062" s="50"/>
      <c r="AB1062" s="50"/>
      <c r="AC1062" s="50"/>
      <c r="AD1062" s="50">
        <f t="shared" si="575"/>
        <v>0.62079139244838588</v>
      </c>
      <c r="AE1062" s="50">
        <f t="shared" si="576"/>
        <v>0.43380194946966966</v>
      </c>
      <c r="AF1062" s="50">
        <f t="shared" si="577"/>
        <v>0.56300109246483365</v>
      </c>
      <c r="AG1062" s="50">
        <f t="shared" si="569"/>
        <v>0</v>
      </c>
      <c r="AI1062" s="50">
        <f t="shared" si="578"/>
        <v>0</v>
      </c>
      <c r="AJ1062" s="50">
        <f t="shared" si="579"/>
        <v>0</v>
      </c>
      <c r="AK1062" s="50">
        <f t="shared" si="580"/>
        <v>0</v>
      </c>
      <c r="AL1062" s="50">
        <f t="shared" si="581"/>
        <v>0.58182946189921469</v>
      </c>
      <c r="AR1062" s="50">
        <f t="shared" si="582"/>
        <v>0.71753776737404884</v>
      </c>
      <c r="AS1062" s="50">
        <f t="shared" si="583"/>
        <v>0.77158816565848731</v>
      </c>
      <c r="AT1062" s="50">
        <f t="shared" si="584"/>
        <v>1.1116606416419965</v>
      </c>
      <c r="AV1062" s="49">
        <f t="shared" si="585"/>
        <v>0</v>
      </c>
      <c r="AW1062" s="49">
        <f t="shared" si="586"/>
        <v>0</v>
      </c>
      <c r="AX1062" s="49">
        <f t="shared" si="587"/>
        <v>0</v>
      </c>
      <c r="AY1062" s="49">
        <f t="shared" si="588"/>
        <v>3133.2790184637279</v>
      </c>
      <c r="AZ1062" s="49">
        <f t="shared" si="589"/>
        <v>0</v>
      </c>
      <c r="BA1062" s="49">
        <f t="shared" si="590"/>
        <v>0</v>
      </c>
      <c r="BB1062" s="49">
        <f t="shared" si="591"/>
        <v>0</v>
      </c>
      <c r="BC1062" s="49">
        <f t="shared" si="592"/>
        <v>0</v>
      </c>
      <c r="BD1062" s="49">
        <f t="shared" si="593"/>
        <v>0</v>
      </c>
      <c r="BE1062" s="49">
        <f t="shared" si="594"/>
        <v>3592.5572634609512</v>
      </c>
      <c r="BF1062" s="49">
        <f t="shared" si="595"/>
        <v>3235.7010094454195</v>
      </c>
      <c r="BG1062" s="49">
        <f t="shared" si="596"/>
        <v>4495.3949725670109</v>
      </c>
      <c r="BH1062" s="73">
        <f t="shared" si="597"/>
        <v>14456.932263937109</v>
      </c>
      <c r="BI1062" s="49">
        <f>VLOOKUP(A1062,'1_12'!B:Q,16,0)</f>
        <v>33436.350000000006</v>
      </c>
      <c r="BJ1062" s="74">
        <f t="shared" si="598"/>
        <v>-18979.417736062896</v>
      </c>
      <c r="BK1062" s="50">
        <f t="shared" si="599"/>
        <v>5.1884547558513966E-3</v>
      </c>
    </row>
    <row r="1063" spans="1:63" x14ac:dyDescent="0.3">
      <c r="A1063" s="79" t="s">
        <v>2460</v>
      </c>
      <c r="B1063" s="79" t="s">
        <v>2461</v>
      </c>
      <c r="C1063" s="79">
        <f>VLOOKUP(B1063,Площадь!D:E,2,0)</f>
        <v>80</v>
      </c>
      <c r="D1063" s="97"/>
      <c r="E1063">
        <v>31</v>
      </c>
      <c r="F1063">
        <v>28</v>
      </c>
      <c r="G1063">
        <v>31</v>
      </c>
      <c r="H1063">
        <v>30</v>
      </c>
      <c r="I1063">
        <v>31</v>
      </c>
      <c r="J1063">
        <v>30</v>
      </c>
      <c r="K1063">
        <v>31</v>
      </c>
      <c r="L1063">
        <v>31</v>
      </c>
      <c r="M1063">
        <v>30</v>
      </c>
      <c r="N1063">
        <v>31</v>
      </c>
      <c r="O1063">
        <v>30</v>
      </c>
      <c r="P1063">
        <v>31</v>
      </c>
      <c r="Q1063">
        <f t="shared" si="600"/>
        <v>365</v>
      </c>
      <c r="R1063" s="113">
        <f>VLOOKUP(B1063,'Общие показания'!A:H,8,0)</f>
        <v>0.54141555201582636</v>
      </c>
      <c r="S1063" s="117">
        <f>VLOOKUP(B1063,'Общие показания'!A:P,16,0)</f>
        <v>2.8985844479841703</v>
      </c>
      <c r="T1063" s="50">
        <f t="shared" si="570"/>
        <v>0</v>
      </c>
      <c r="U1063" s="50">
        <f t="shared" si="571"/>
        <v>0</v>
      </c>
      <c r="V1063" s="50">
        <f t="shared" si="572"/>
        <v>0</v>
      </c>
      <c r="W1063" s="50">
        <f t="shared" si="573"/>
        <v>0.54141555201582636</v>
      </c>
      <c r="X1063" s="50">
        <f t="shared" si="574"/>
        <v>0</v>
      </c>
      <c r="Y1063" s="50"/>
      <c r="Z1063" s="50"/>
      <c r="AA1063" s="50"/>
      <c r="AB1063" s="50"/>
      <c r="AC1063" s="50"/>
      <c r="AD1063" s="50">
        <f t="shared" si="575"/>
        <v>1.1124026130071376</v>
      </c>
      <c r="AE1063" s="50">
        <f t="shared" si="576"/>
        <v>0.77733426717538179</v>
      </c>
      <c r="AF1063" s="50">
        <f t="shared" si="577"/>
        <v>1.0088475678016506</v>
      </c>
      <c r="AG1063" s="50">
        <f t="shared" si="569"/>
        <v>0</v>
      </c>
      <c r="AI1063" s="50">
        <f t="shared" si="578"/>
        <v>0</v>
      </c>
      <c r="AJ1063" s="50">
        <f t="shared" si="579"/>
        <v>0</v>
      </c>
      <c r="AK1063" s="50">
        <f t="shared" si="580"/>
        <v>0</v>
      </c>
      <c r="AL1063" s="50">
        <f t="shared" si="581"/>
        <v>0.53810817285476509</v>
      </c>
      <c r="AR1063" s="50">
        <f t="shared" si="582"/>
        <v>0.66361874439218382</v>
      </c>
      <c r="AS1063" s="50">
        <f t="shared" si="583"/>
        <v>0.71360755205409232</v>
      </c>
      <c r="AT1063" s="50">
        <f t="shared" si="584"/>
        <v>1.0281254489174536</v>
      </c>
      <c r="AV1063" s="49">
        <f t="shared" si="585"/>
        <v>0</v>
      </c>
      <c r="AW1063" s="49">
        <f t="shared" si="586"/>
        <v>0</v>
      </c>
      <c r="AX1063" s="49">
        <f t="shared" si="587"/>
        <v>0</v>
      </c>
      <c r="AY1063" s="49">
        <f t="shared" si="588"/>
        <v>2897.8303060936214</v>
      </c>
      <c r="AZ1063" s="49">
        <f t="shared" si="589"/>
        <v>0</v>
      </c>
      <c r="BA1063" s="49">
        <f t="shared" si="590"/>
        <v>0</v>
      </c>
      <c r="BB1063" s="49">
        <f t="shared" si="591"/>
        <v>0</v>
      </c>
      <c r="BC1063" s="49">
        <f t="shared" si="592"/>
        <v>0</v>
      </c>
      <c r="BD1063" s="49">
        <f t="shared" si="593"/>
        <v>0</v>
      </c>
      <c r="BE1063" s="49">
        <f t="shared" si="594"/>
        <v>4767.4806909484423</v>
      </c>
      <c r="BF1063" s="49">
        <f t="shared" si="595"/>
        <v>4002.2245818668312</v>
      </c>
      <c r="BG1063" s="49">
        <f t="shared" si="596"/>
        <v>5467.9688871600947</v>
      </c>
      <c r="BH1063" s="73">
        <f t="shared" si="597"/>
        <v>17135.504466068989</v>
      </c>
      <c r="BI1063" s="49">
        <f>VLOOKUP(A1063,'1_12'!B:Q,16,0)</f>
        <v>30923.82</v>
      </c>
      <c r="BJ1063" s="74">
        <f t="shared" si="598"/>
        <v>-13788.315533931011</v>
      </c>
      <c r="BK1063" s="50">
        <f t="shared" si="599"/>
        <v>6.649437414810928E-3</v>
      </c>
    </row>
    <row r="1064" spans="1:63" x14ac:dyDescent="0.3">
      <c r="A1064" s="79" t="s">
        <v>1423</v>
      </c>
      <c r="B1064" s="79" t="s">
        <v>1424</v>
      </c>
      <c r="C1064" s="79">
        <f>VLOOKUP(B1064,Площадь!D:E,2,0)</f>
        <v>52.2</v>
      </c>
      <c r="D1064" s="97"/>
      <c r="E1064">
        <v>31</v>
      </c>
      <c r="F1064">
        <v>28</v>
      </c>
      <c r="G1064">
        <v>31</v>
      </c>
      <c r="H1064">
        <v>30</v>
      </c>
      <c r="I1064">
        <v>31</v>
      </c>
      <c r="J1064">
        <v>30</v>
      </c>
      <c r="K1064">
        <v>31</v>
      </c>
      <c r="L1064">
        <v>31</v>
      </c>
      <c r="M1064">
        <v>30</v>
      </c>
      <c r="N1064">
        <v>31</v>
      </c>
      <c r="O1064">
        <v>30</v>
      </c>
      <c r="P1064">
        <v>31</v>
      </c>
      <c r="Q1064">
        <f t="shared" si="600"/>
        <v>365</v>
      </c>
      <c r="R1064" s="113">
        <f>VLOOKUP(B1064,'Общие показания'!A:H,8,0)</f>
        <v>0.35327364769032676</v>
      </c>
      <c r="S1064" s="117">
        <f>VLOOKUP(B1064,'Общие показания'!A:P,16,0)</f>
        <v>2.5127263523096737</v>
      </c>
      <c r="T1064" s="50">
        <f t="shared" si="570"/>
        <v>0</v>
      </c>
      <c r="U1064" s="50">
        <f t="shared" si="571"/>
        <v>0</v>
      </c>
      <c r="V1064" s="50">
        <f t="shared" si="572"/>
        <v>0</v>
      </c>
      <c r="W1064" s="50">
        <f t="shared" si="573"/>
        <v>0.35327364769032676</v>
      </c>
      <c r="X1064" s="50">
        <f t="shared" si="574"/>
        <v>0</v>
      </c>
      <c r="Y1064" s="50"/>
      <c r="Z1064" s="50"/>
      <c r="AA1064" s="50"/>
      <c r="AB1064" s="50"/>
      <c r="AC1064" s="50"/>
      <c r="AD1064" s="50">
        <f t="shared" si="575"/>
        <v>0.964320139792746</v>
      </c>
      <c r="AE1064" s="50">
        <f t="shared" si="576"/>
        <v>0.67385592268781025</v>
      </c>
      <c r="AF1064" s="50">
        <f t="shared" si="577"/>
        <v>0.8745502898291172</v>
      </c>
      <c r="AG1064" s="50">
        <f t="shared" si="569"/>
        <v>0</v>
      </c>
      <c r="AI1064" s="50">
        <f t="shared" si="578"/>
        <v>0</v>
      </c>
      <c r="AJ1064" s="50">
        <f t="shared" si="579"/>
        <v>0</v>
      </c>
      <c r="AK1064" s="50">
        <f t="shared" si="580"/>
        <v>0</v>
      </c>
      <c r="AL1064" s="50">
        <f t="shared" si="581"/>
        <v>0.35111558278773425</v>
      </c>
      <c r="AR1064" s="50">
        <f t="shared" si="582"/>
        <v>0.43301123071589998</v>
      </c>
      <c r="AS1064" s="50">
        <f t="shared" si="583"/>
        <v>0.46562892771529524</v>
      </c>
      <c r="AT1064" s="50">
        <f t="shared" si="584"/>
        <v>0.67085185541863845</v>
      </c>
      <c r="AV1064" s="49">
        <f t="shared" si="585"/>
        <v>0</v>
      </c>
      <c r="AW1064" s="49">
        <f t="shared" si="586"/>
        <v>0</v>
      </c>
      <c r="AX1064" s="49">
        <f t="shared" si="587"/>
        <v>0</v>
      </c>
      <c r="AY1064" s="49">
        <f t="shared" si="588"/>
        <v>1890.8342747260879</v>
      </c>
      <c r="AZ1064" s="49">
        <f t="shared" si="589"/>
        <v>0</v>
      </c>
      <c r="BA1064" s="49">
        <f t="shared" si="590"/>
        <v>0</v>
      </c>
      <c r="BB1064" s="49">
        <f t="shared" si="591"/>
        <v>0</v>
      </c>
      <c r="BC1064" s="49">
        <f t="shared" si="592"/>
        <v>0</v>
      </c>
      <c r="BD1064" s="49">
        <f t="shared" si="593"/>
        <v>0</v>
      </c>
      <c r="BE1064" s="49">
        <f t="shared" si="594"/>
        <v>3750.9404377385886</v>
      </c>
      <c r="BF1064" s="49">
        <f t="shared" si="595"/>
        <v>3058.7875530280803</v>
      </c>
      <c r="BG1064" s="49">
        <f t="shared" si="596"/>
        <v>4148.4157026172661</v>
      </c>
      <c r="BH1064" s="73">
        <f t="shared" si="597"/>
        <v>12848.977968110023</v>
      </c>
      <c r="BI1064" s="49">
        <f>VLOOKUP(A1064,'1_12'!B:Q,16,0)</f>
        <v>20177.82</v>
      </c>
      <c r="BJ1064" s="74">
        <f t="shared" si="598"/>
        <v>-7328.8420318899771</v>
      </c>
      <c r="BK1064" s="50">
        <f t="shared" si="599"/>
        <v>7.6414552947598469E-3</v>
      </c>
    </row>
    <row r="1065" spans="1:63" x14ac:dyDescent="0.3">
      <c r="A1065" s="79" t="s">
        <v>2185</v>
      </c>
      <c r="B1065" s="79" t="s">
        <v>2186</v>
      </c>
      <c r="C1065" s="79">
        <f>VLOOKUP(B1065,Площадь!D:E,2,0)</f>
        <v>51.9</v>
      </c>
      <c r="D1065" s="97"/>
      <c r="E1065">
        <v>31</v>
      </c>
      <c r="F1065">
        <v>28</v>
      </c>
      <c r="G1065">
        <v>31</v>
      </c>
      <c r="H1065">
        <v>30</v>
      </c>
      <c r="I1065">
        <v>31</v>
      </c>
      <c r="J1065">
        <v>30</v>
      </c>
      <c r="K1065">
        <v>31</v>
      </c>
      <c r="L1065">
        <v>31</v>
      </c>
      <c r="M1065">
        <v>30</v>
      </c>
      <c r="N1065">
        <v>31</v>
      </c>
      <c r="O1065">
        <v>30</v>
      </c>
      <c r="P1065">
        <v>31</v>
      </c>
      <c r="Q1065">
        <f t="shared" si="600"/>
        <v>365</v>
      </c>
      <c r="R1065" s="113">
        <f>VLOOKUP(B1065,'Общие показания'!A:H,8,0)</f>
        <v>0</v>
      </c>
      <c r="S1065" s="117">
        <f>VLOOKUP(B1065,'Общие показания'!A:P,16,0)</f>
        <v>1.9489999999999998</v>
      </c>
      <c r="T1065" s="50">
        <f t="shared" si="570"/>
        <v>0</v>
      </c>
      <c r="U1065" s="50">
        <f t="shared" si="571"/>
        <v>0</v>
      </c>
      <c r="V1065" s="50">
        <f t="shared" si="572"/>
        <v>0</v>
      </c>
      <c r="W1065" s="50">
        <f t="shared" si="573"/>
        <v>0</v>
      </c>
      <c r="X1065" s="50">
        <f t="shared" si="574"/>
        <v>0</v>
      </c>
      <c r="Y1065" s="50"/>
      <c r="Z1065" s="50"/>
      <c r="AA1065" s="50"/>
      <c r="AB1065" s="50"/>
      <c r="AC1065" s="50"/>
      <c r="AD1065" s="50">
        <f t="shared" si="575"/>
        <v>0.7479763766271168</v>
      </c>
      <c r="AE1065" s="50">
        <f t="shared" si="576"/>
        <v>0.52267736680173227</v>
      </c>
      <c r="AF1065" s="50">
        <f t="shared" si="577"/>
        <v>0.67834625657115066</v>
      </c>
      <c r="AG1065" s="50">
        <f t="shared" si="569"/>
        <v>0</v>
      </c>
      <c r="AI1065" s="50">
        <f t="shared" si="578"/>
        <v>0</v>
      </c>
      <c r="AJ1065" s="50">
        <f t="shared" si="579"/>
        <v>0</v>
      </c>
      <c r="AK1065" s="50">
        <f t="shared" si="580"/>
        <v>0</v>
      </c>
      <c r="AL1065" s="50">
        <f t="shared" si="581"/>
        <v>0.34909767713952883</v>
      </c>
      <c r="AR1065" s="50">
        <f t="shared" si="582"/>
        <v>0.43052266042442927</v>
      </c>
      <c r="AS1065" s="50">
        <f t="shared" si="583"/>
        <v>0.46295289939509238</v>
      </c>
      <c r="AT1065" s="50">
        <f t="shared" si="584"/>
        <v>0.66699638498519798</v>
      </c>
      <c r="AV1065" s="49">
        <f t="shared" si="585"/>
        <v>0</v>
      </c>
      <c r="AW1065" s="49">
        <f t="shared" si="586"/>
        <v>0</v>
      </c>
      <c r="AX1065" s="49">
        <f t="shared" si="587"/>
        <v>0</v>
      </c>
      <c r="AY1065" s="49">
        <f t="shared" si="588"/>
        <v>937.10384060626563</v>
      </c>
      <c r="AZ1065" s="49">
        <f t="shared" si="589"/>
        <v>0</v>
      </c>
      <c r="BA1065" s="49">
        <f t="shared" si="590"/>
        <v>0</v>
      </c>
      <c r="BB1065" s="49">
        <f t="shared" si="591"/>
        <v>0</v>
      </c>
      <c r="BC1065" s="49">
        <f t="shared" si="592"/>
        <v>0</v>
      </c>
      <c r="BD1065" s="49">
        <f t="shared" si="593"/>
        <v>0</v>
      </c>
      <c r="BE1065" s="49">
        <f t="shared" si="594"/>
        <v>3163.515675099688</v>
      </c>
      <c r="BF1065" s="49">
        <f t="shared" si="595"/>
        <v>2645.7864613681081</v>
      </c>
      <c r="BG1065" s="49">
        <f t="shared" si="596"/>
        <v>3611.3839732881997</v>
      </c>
      <c r="BH1065" s="73">
        <f t="shared" si="597"/>
        <v>10357.789950362261</v>
      </c>
      <c r="BI1065" s="49">
        <f>VLOOKUP(A1065,'1_12'!B:Q,16,0)</f>
        <v>20061.810000000001</v>
      </c>
      <c r="BJ1065" s="74">
        <f t="shared" si="598"/>
        <v>-9704.0200496377402</v>
      </c>
      <c r="BK1065" s="50">
        <f t="shared" si="599"/>
        <v>6.1955196241879383E-3</v>
      </c>
    </row>
    <row r="1066" spans="1:63" x14ac:dyDescent="0.3">
      <c r="A1066" s="79" t="s">
        <v>1075</v>
      </c>
      <c r="B1066" s="79" t="s">
        <v>1076</v>
      </c>
      <c r="C1066" s="79">
        <f>VLOOKUP(B1066,Площадь!D:E,2,0)</f>
        <v>74</v>
      </c>
      <c r="D1066" s="97"/>
      <c r="E1066">
        <v>31</v>
      </c>
      <c r="F1066">
        <v>28</v>
      </c>
      <c r="G1066">
        <v>31</v>
      </c>
      <c r="H1066">
        <v>30</v>
      </c>
      <c r="I1066">
        <v>31</v>
      </c>
      <c r="J1066">
        <v>30</v>
      </c>
      <c r="K1066">
        <v>31</v>
      </c>
      <c r="L1066">
        <v>31</v>
      </c>
      <c r="M1066">
        <v>30</v>
      </c>
      <c r="N1066">
        <v>31</v>
      </c>
      <c r="O1066">
        <v>30</v>
      </c>
      <c r="P1066">
        <v>31</v>
      </c>
      <c r="Q1066">
        <f t="shared" si="600"/>
        <v>365</v>
      </c>
      <c r="R1066" s="113">
        <f>VLOOKUP(B1066,'Общие показания'!A:H,8,0)</f>
        <v>0.50080938561463939</v>
      </c>
      <c r="S1066" s="117">
        <f>VLOOKUP(B1066,'Общие показания'!A:P,16,0)</f>
        <v>3.0171906143853597</v>
      </c>
      <c r="T1066" s="50">
        <f t="shared" si="570"/>
        <v>0</v>
      </c>
      <c r="U1066" s="50">
        <f t="shared" si="571"/>
        <v>0</v>
      </c>
      <c r="V1066" s="50">
        <f t="shared" si="572"/>
        <v>0</v>
      </c>
      <c r="W1066" s="50">
        <f t="shared" si="573"/>
        <v>0.50080938561463939</v>
      </c>
      <c r="X1066" s="50">
        <f t="shared" si="574"/>
        <v>0</v>
      </c>
      <c r="Y1066" s="50"/>
      <c r="Z1066" s="50"/>
      <c r="AA1066" s="50"/>
      <c r="AB1066" s="50"/>
      <c r="AC1066" s="50"/>
      <c r="AD1066" s="50">
        <f t="shared" si="575"/>
        <v>1.1579206276764011</v>
      </c>
      <c r="AE1066" s="50">
        <f t="shared" si="576"/>
        <v>0.80914173702711178</v>
      </c>
      <c r="AF1066" s="50">
        <f t="shared" si="577"/>
        <v>1.0501282496818465</v>
      </c>
      <c r="AG1066" s="50">
        <f t="shared" si="569"/>
        <v>0</v>
      </c>
      <c r="AI1066" s="50">
        <f t="shared" si="578"/>
        <v>0</v>
      </c>
      <c r="AJ1066" s="50">
        <f t="shared" si="579"/>
        <v>0</v>
      </c>
      <c r="AK1066" s="50">
        <f t="shared" si="580"/>
        <v>0</v>
      </c>
      <c r="AL1066" s="50">
        <f t="shared" si="581"/>
        <v>0.49775005989065768</v>
      </c>
      <c r="AR1066" s="50">
        <f t="shared" si="582"/>
        <v>0.61384733856277007</v>
      </c>
      <c r="AS1066" s="50">
        <f t="shared" si="583"/>
        <v>0.66008698565003532</v>
      </c>
      <c r="AT1066" s="50">
        <f t="shared" si="584"/>
        <v>0.9510160402486445</v>
      </c>
      <c r="AV1066" s="49">
        <f t="shared" si="585"/>
        <v>0</v>
      </c>
      <c r="AW1066" s="49">
        <f t="shared" si="586"/>
        <v>0</v>
      </c>
      <c r="AX1066" s="49">
        <f t="shared" si="587"/>
        <v>0</v>
      </c>
      <c r="AY1066" s="49">
        <f t="shared" si="588"/>
        <v>2680.4930331365995</v>
      </c>
      <c r="AZ1066" s="49">
        <f t="shared" si="589"/>
        <v>0</v>
      </c>
      <c r="BA1066" s="49">
        <f t="shared" si="590"/>
        <v>0</v>
      </c>
      <c r="BB1066" s="49">
        <f t="shared" si="591"/>
        <v>0</v>
      </c>
      <c r="BC1066" s="49">
        <f t="shared" si="592"/>
        <v>0</v>
      </c>
      <c r="BD1066" s="49">
        <f t="shared" si="593"/>
        <v>0</v>
      </c>
      <c r="BE1066" s="49">
        <f t="shared" si="594"/>
        <v>4756.0630578537821</v>
      </c>
      <c r="BF1066" s="49">
        <f t="shared" si="595"/>
        <v>3943.9388140056271</v>
      </c>
      <c r="BG1066" s="49">
        <f t="shared" si="596"/>
        <v>5371.7916861178137</v>
      </c>
      <c r="BH1066" s="73">
        <f t="shared" si="597"/>
        <v>16752.286591113821</v>
      </c>
      <c r="BI1066" s="49">
        <f>VLOOKUP(A1066,'1_12'!B:Q,16,0)</f>
        <v>28604.519999999997</v>
      </c>
      <c r="BJ1066" s="74">
        <f t="shared" si="598"/>
        <v>-11852.233408886175</v>
      </c>
      <c r="BK1066" s="50">
        <f t="shared" si="599"/>
        <v>7.0278157931893091E-3</v>
      </c>
    </row>
    <row r="1067" spans="1:63" x14ac:dyDescent="0.3">
      <c r="A1067" s="79" t="s">
        <v>2579</v>
      </c>
      <c r="B1067" s="79" t="s">
        <v>2580</v>
      </c>
      <c r="C1067" s="79">
        <f>VLOOKUP(B1067,Площадь!D:E,2,0)</f>
        <v>78.400000000000006</v>
      </c>
      <c r="D1067" s="97"/>
      <c r="E1067">
        <v>31</v>
      </c>
      <c r="F1067">
        <v>28</v>
      </c>
      <c r="G1067">
        <v>31</v>
      </c>
      <c r="H1067">
        <v>30</v>
      </c>
      <c r="I1067">
        <v>31</v>
      </c>
      <c r="J1067">
        <v>30</v>
      </c>
      <c r="K1067">
        <v>31</v>
      </c>
      <c r="L1067">
        <v>31</v>
      </c>
      <c r="M1067">
        <v>30</v>
      </c>
      <c r="N1067">
        <v>31</v>
      </c>
      <c r="O1067">
        <v>30</v>
      </c>
      <c r="P1067">
        <v>31</v>
      </c>
      <c r="Q1067">
        <f t="shared" si="600"/>
        <v>365</v>
      </c>
      <c r="R1067" s="113">
        <f>VLOOKUP(B1067,'Общие показания'!A:H,8,0)</f>
        <v>0.53058724097550991</v>
      </c>
      <c r="S1067" s="117">
        <f>VLOOKUP(B1067,'Общие показания'!A:P,16,0)</f>
        <v>1.9174127590244865</v>
      </c>
      <c r="T1067" s="50">
        <f t="shared" si="570"/>
        <v>0</v>
      </c>
      <c r="U1067" s="50">
        <f t="shared" si="571"/>
        <v>0</v>
      </c>
      <c r="V1067" s="50">
        <f t="shared" si="572"/>
        <v>0</v>
      </c>
      <c r="W1067" s="50">
        <f t="shared" si="573"/>
        <v>0.53058724097550991</v>
      </c>
      <c r="X1067" s="50">
        <f t="shared" si="574"/>
        <v>0</v>
      </c>
      <c r="Y1067" s="50"/>
      <c r="Z1067" s="50"/>
      <c r="AA1067" s="50"/>
      <c r="AB1067" s="50"/>
      <c r="AC1067" s="50"/>
      <c r="AD1067" s="50">
        <f t="shared" si="575"/>
        <v>0.73585400102295462</v>
      </c>
      <c r="AE1067" s="50">
        <f t="shared" si="576"/>
        <v>0.51420638889633818</v>
      </c>
      <c r="AF1067" s="50">
        <f t="shared" si="577"/>
        <v>0.66735236910519358</v>
      </c>
      <c r="AG1067" s="50">
        <f t="shared" si="569"/>
        <v>0</v>
      </c>
      <c r="AI1067" s="50">
        <f t="shared" si="578"/>
        <v>0</v>
      </c>
      <c r="AJ1067" s="50">
        <f t="shared" si="579"/>
        <v>0</v>
      </c>
      <c r="AK1067" s="50">
        <f t="shared" si="580"/>
        <v>0</v>
      </c>
      <c r="AL1067" s="50">
        <f t="shared" si="581"/>
        <v>0.52734600939766985</v>
      </c>
      <c r="AR1067" s="50">
        <f t="shared" si="582"/>
        <v>0.65034636950434022</v>
      </c>
      <c r="AS1067" s="50">
        <f t="shared" si="583"/>
        <v>0.6993354010130105</v>
      </c>
      <c r="AT1067" s="50">
        <f t="shared" si="584"/>
        <v>1.0075629399391044</v>
      </c>
      <c r="AV1067" s="49">
        <f t="shared" si="585"/>
        <v>0</v>
      </c>
      <c r="AW1067" s="49">
        <f t="shared" si="586"/>
        <v>0</v>
      </c>
      <c r="AX1067" s="49">
        <f t="shared" si="587"/>
        <v>0</v>
      </c>
      <c r="AY1067" s="49">
        <f t="shared" si="588"/>
        <v>2839.8736999717489</v>
      </c>
      <c r="AZ1067" s="49">
        <f t="shared" si="589"/>
        <v>0</v>
      </c>
      <c r="BA1067" s="49">
        <f t="shared" si="590"/>
        <v>0</v>
      </c>
      <c r="BB1067" s="49">
        <f t="shared" si="591"/>
        <v>0</v>
      </c>
      <c r="BC1067" s="49">
        <f t="shared" si="592"/>
        <v>0</v>
      </c>
      <c r="BD1067" s="49">
        <f t="shared" si="593"/>
        <v>0</v>
      </c>
      <c r="BE1067" s="49">
        <f t="shared" si="594"/>
        <v>3721.060826628649</v>
      </c>
      <c r="BF1067" s="49">
        <f t="shared" si="595"/>
        <v>3257.5830391610598</v>
      </c>
      <c r="BG1067" s="49">
        <f t="shared" si="596"/>
        <v>4496.0756589861521</v>
      </c>
      <c r="BH1067" s="73">
        <f t="shared" si="597"/>
        <v>14314.59322474761</v>
      </c>
      <c r="BI1067" s="49">
        <f>VLOOKUP(A1067,'1_12'!B:Q,16,0)</f>
        <v>30305.340000000011</v>
      </c>
      <c r="BJ1067" s="74">
        <f t="shared" si="598"/>
        <v>-15990.746775252401</v>
      </c>
      <c r="BK1067" s="50">
        <f t="shared" si="599"/>
        <v>5.6681448978041253E-3</v>
      </c>
    </row>
    <row r="1068" spans="1:63" x14ac:dyDescent="0.3">
      <c r="A1068" s="79" t="s">
        <v>839</v>
      </c>
      <c r="B1068" s="79" t="s">
        <v>840</v>
      </c>
      <c r="C1068" s="79">
        <f>VLOOKUP(B1068,Площадь!D:E,2,0)</f>
        <v>51.1</v>
      </c>
      <c r="D1068" s="97"/>
      <c r="E1068">
        <v>31</v>
      </c>
      <c r="F1068">
        <v>28</v>
      </c>
      <c r="G1068">
        <v>31</v>
      </c>
      <c r="H1068">
        <v>30</v>
      </c>
      <c r="I1068">
        <v>31</v>
      </c>
      <c r="J1068">
        <v>30</v>
      </c>
      <c r="K1068">
        <v>31</v>
      </c>
      <c r="L1068">
        <v>31</v>
      </c>
      <c r="M1068">
        <v>30</v>
      </c>
      <c r="N1068">
        <v>31</v>
      </c>
      <c r="O1068">
        <v>30</v>
      </c>
      <c r="P1068">
        <v>31</v>
      </c>
      <c r="Q1068">
        <f t="shared" si="600"/>
        <v>365</v>
      </c>
      <c r="R1068" s="113">
        <f>VLOOKUP(B1068,'Общие показания'!A:H,8,0)</f>
        <v>0.34582918385010913</v>
      </c>
      <c r="S1068" s="117">
        <f>VLOOKUP(B1068,'Общие показания'!A:P,16,0)</f>
        <v>0</v>
      </c>
      <c r="T1068" s="50">
        <f t="shared" si="570"/>
        <v>0</v>
      </c>
      <c r="U1068" s="50">
        <f t="shared" si="571"/>
        <v>0</v>
      </c>
      <c r="V1068" s="50">
        <f t="shared" si="572"/>
        <v>0</v>
      </c>
      <c r="W1068" s="50">
        <f t="shared" si="573"/>
        <v>0.34582918385010913</v>
      </c>
      <c r="X1068" s="50">
        <f t="shared" si="574"/>
        <v>0</v>
      </c>
      <c r="Y1068" s="50"/>
      <c r="Z1068" s="50"/>
      <c r="AA1068" s="50"/>
      <c r="AB1068" s="50"/>
      <c r="AC1068" s="50"/>
      <c r="AD1068" s="50">
        <f t="shared" si="575"/>
        <v>0</v>
      </c>
      <c r="AE1068" s="50">
        <f t="shared" si="576"/>
        <v>0</v>
      </c>
      <c r="AF1068" s="50">
        <f t="shared" si="577"/>
        <v>0</v>
      </c>
      <c r="AG1068" s="50">
        <f t="shared" si="569"/>
        <v>0</v>
      </c>
      <c r="AI1068" s="50">
        <f t="shared" si="578"/>
        <v>0</v>
      </c>
      <c r="AJ1068" s="50">
        <f t="shared" si="579"/>
        <v>0</v>
      </c>
      <c r="AK1068" s="50">
        <f t="shared" si="580"/>
        <v>0</v>
      </c>
      <c r="AL1068" s="50">
        <f t="shared" si="581"/>
        <v>0.34371659541098121</v>
      </c>
      <c r="AR1068" s="50">
        <f t="shared" si="582"/>
        <v>0.42388647298050747</v>
      </c>
      <c r="AS1068" s="50">
        <f t="shared" si="583"/>
        <v>0.45581682387455147</v>
      </c>
      <c r="AT1068" s="50">
        <f t="shared" si="584"/>
        <v>0.65671513049602348</v>
      </c>
      <c r="AV1068" s="49">
        <f t="shared" si="585"/>
        <v>0</v>
      </c>
      <c r="AW1068" s="49">
        <f t="shared" si="586"/>
        <v>0</v>
      </c>
      <c r="AX1068" s="49">
        <f t="shared" si="587"/>
        <v>0</v>
      </c>
      <c r="AY1068" s="49">
        <f t="shared" si="588"/>
        <v>1850.9891080173006</v>
      </c>
      <c r="AZ1068" s="49">
        <f t="shared" si="589"/>
        <v>0</v>
      </c>
      <c r="BA1068" s="49">
        <f t="shared" si="590"/>
        <v>0</v>
      </c>
      <c r="BB1068" s="49">
        <f t="shared" si="591"/>
        <v>0</v>
      </c>
      <c r="BC1068" s="49">
        <f t="shared" si="592"/>
        <v>0</v>
      </c>
      <c r="BD1068" s="49">
        <f t="shared" si="593"/>
        <v>0</v>
      </c>
      <c r="BE1068" s="49">
        <f t="shared" si="594"/>
        <v>1137.863892609955</v>
      </c>
      <c r="BF1068" s="49">
        <f t="shared" si="595"/>
        <v>1223.5764493358911</v>
      </c>
      <c r="BG1068" s="49">
        <f t="shared" si="596"/>
        <v>1762.8598276983057</v>
      </c>
      <c r="BH1068" s="73">
        <f t="shared" si="597"/>
        <v>5975.2892776614526</v>
      </c>
      <c r="BI1068" s="49">
        <f>VLOOKUP(A1068,'1_12'!B:Q,16,0)</f>
        <v>19752.57</v>
      </c>
      <c r="BJ1068" s="74">
        <f t="shared" si="598"/>
        <v>-13777.280722338546</v>
      </c>
      <c r="BK1068" s="50">
        <f t="shared" si="599"/>
        <v>3.6300786148274183E-3</v>
      </c>
    </row>
    <row r="1069" spans="1:63" x14ac:dyDescent="0.3">
      <c r="A1069" s="79" t="s">
        <v>1077</v>
      </c>
      <c r="B1069" s="79" t="s">
        <v>257</v>
      </c>
      <c r="C1069" s="79">
        <f>VLOOKUP(B1069,Площадь!D:E,2,0)</f>
        <v>72.599999999999994</v>
      </c>
      <c r="D1069" s="97"/>
      <c r="E1069">
        <v>31</v>
      </c>
      <c r="F1069">
        <v>28</v>
      </c>
      <c r="G1069">
        <v>31</v>
      </c>
      <c r="H1069">
        <v>27</v>
      </c>
      <c r="Q1069">
        <f t="shared" si="600"/>
        <v>117</v>
      </c>
      <c r="R1069" s="113">
        <f>VLOOKUP(B1069,'Общие показания'!A:H,8,0)</f>
        <v>0.49133461345436241</v>
      </c>
      <c r="S1069" s="117"/>
      <c r="T1069" s="50">
        <f t="shared" si="570"/>
        <v>0</v>
      </c>
      <c r="U1069" s="50">
        <f t="shared" si="571"/>
        <v>0</v>
      </c>
      <c r="V1069" s="50">
        <f t="shared" si="572"/>
        <v>0</v>
      </c>
      <c r="W1069" s="50">
        <f t="shared" si="573"/>
        <v>0.44220115210892619</v>
      </c>
      <c r="X1069" s="50">
        <f t="shared" si="574"/>
        <v>-4.9133461345436225E-2</v>
      </c>
      <c r="Y1069" s="50"/>
      <c r="Z1069" s="50"/>
      <c r="AA1069" s="50"/>
      <c r="AB1069" s="50"/>
      <c r="AC1069" s="50"/>
      <c r="AD1069" s="50">
        <f t="shared" si="575"/>
        <v>0</v>
      </c>
      <c r="AE1069" s="50">
        <f t="shared" si="576"/>
        <v>0</v>
      </c>
      <c r="AF1069" s="50">
        <f t="shared" si="577"/>
        <v>0</v>
      </c>
      <c r="AG1069" s="50">
        <f t="shared" si="569"/>
        <v>0</v>
      </c>
      <c r="AI1069" s="50">
        <f t="shared" si="578"/>
        <v>0</v>
      </c>
      <c r="AJ1069" s="50">
        <f t="shared" si="579"/>
        <v>0</v>
      </c>
      <c r="AK1069" s="50">
        <f t="shared" si="580"/>
        <v>0</v>
      </c>
      <c r="AL1069" s="50">
        <f t="shared" si="581"/>
        <v>0.43949985017912929</v>
      </c>
      <c r="AR1069" s="50">
        <f t="shared" si="582"/>
        <v>0</v>
      </c>
      <c r="AS1069" s="50">
        <f t="shared" si="583"/>
        <v>0</v>
      </c>
      <c r="AT1069" s="50">
        <f t="shared" si="584"/>
        <v>0</v>
      </c>
      <c r="AV1069" s="49">
        <f t="shared" si="585"/>
        <v>0</v>
      </c>
      <c r="AW1069" s="49">
        <f t="shared" si="586"/>
        <v>0</v>
      </c>
      <c r="AX1069" s="49">
        <f t="shared" si="587"/>
        <v>0</v>
      </c>
      <c r="AY1069" s="49">
        <f t="shared" si="588"/>
        <v>2366.8029025019646</v>
      </c>
      <c r="AZ1069" s="49">
        <f t="shared" si="589"/>
        <v>0</v>
      </c>
      <c r="BA1069" s="49">
        <f t="shared" si="590"/>
        <v>0</v>
      </c>
      <c r="BB1069" s="49">
        <f t="shared" si="591"/>
        <v>0</v>
      </c>
      <c r="BC1069" s="49">
        <f t="shared" si="592"/>
        <v>0</v>
      </c>
      <c r="BD1069" s="49">
        <f t="shared" si="593"/>
        <v>0</v>
      </c>
      <c r="BE1069" s="49">
        <f t="shared" si="594"/>
        <v>0</v>
      </c>
      <c r="BF1069" s="49">
        <f t="shared" si="595"/>
        <v>0</v>
      </c>
      <c r="BG1069" s="49">
        <f t="shared" si="596"/>
        <v>0</v>
      </c>
      <c r="BH1069" s="73">
        <f t="shared" si="597"/>
        <v>2366.8029025019646</v>
      </c>
      <c r="BI1069" s="49">
        <f>VLOOKUP(A1069,'1_12'!B:Q,16,0)</f>
        <v>2806.34</v>
      </c>
      <c r="BJ1069" s="74">
        <f t="shared" si="598"/>
        <v>-439.53709749803556</v>
      </c>
      <c r="BK1069" s="50">
        <f t="shared" si="599"/>
        <v>1.0120534920661794E-3</v>
      </c>
    </row>
    <row r="1070" spans="1:63" x14ac:dyDescent="0.3">
      <c r="A1070" s="79" t="s">
        <v>2707</v>
      </c>
      <c r="B1070" s="79" t="s">
        <v>257</v>
      </c>
      <c r="C1070" s="79">
        <f>VLOOKUP(B1070,Площадь!D:E,2,0)</f>
        <v>72.599999999999994</v>
      </c>
      <c r="D1070" s="97">
        <f>VLOOKUP(A1070,'[1]3+паркинг2023'!$A:$E,5,0)</f>
        <v>45044</v>
      </c>
      <c r="H1070">
        <f>30-H1069</f>
        <v>3</v>
      </c>
      <c r="I1070">
        <v>31</v>
      </c>
      <c r="J1070">
        <v>30</v>
      </c>
      <c r="K1070">
        <v>31</v>
      </c>
      <c r="L1070">
        <v>31</v>
      </c>
      <c r="M1070">
        <v>30</v>
      </c>
      <c r="N1070">
        <v>31</v>
      </c>
      <c r="O1070">
        <v>30</v>
      </c>
      <c r="P1070">
        <v>31</v>
      </c>
      <c r="Q1070">
        <f t="shared" si="600"/>
        <v>248</v>
      </c>
      <c r="R1070" s="113"/>
      <c r="S1070" s="117">
        <f>VLOOKUP(B1070,'Общие показания'!A:P,16,0)</f>
        <v>3.442665386545638</v>
      </c>
      <c r="T1070" s="50">
        <f t="shared" si="570"/>
        <v>0</v>
      </c>
      <c r="U1070" s="50">
        <f t="shared" si="571"/>
        <v>0</v>
      </c>
      <c r="V1070" s="50">
        <f t="shared" si="572"/>
        <v>0</v>
      </c>
      <c r="W1070" s="50">
        <f>R1069*W$1/30*H1070</f>
        <v>4.9133461345436245E-2</v>
      </c>
      <c r="X1070" s="50">
        <f t="shared" si="574"/>
        <v>4.9133461345436245E-2</v>
      </c>
      <c r="Y1070" s="50"/>
      <c r="Z1070" s="50"/>
      <c r="AA1070" s="50"/>
      <c r="AB1070" s="50"/>
      <c r="AC1070" s="50"/>
      <c r="AD1070" s="50">
        <f t="shared" si="575"/>
        <v>1.3212069685828625</v>
      </c>
      <c r="AE1070" s="50">
        <f t="shared" si="576"/>
        <v>0.92324437096928791</v>
      </c>
      <c r="AF1070" s="50">
        <f t="shared" si="577"/>
        <v>1.1982140469934874</v>
      </c>
      <c r="AG1070" s="50">
        <f t="shared" si="569"/>
        <v>0</v>
      </c>
      <c r="AI1070" s="50">
        <f t="shared" si="578"/>
        <v>0</v>
      </c>
      <c r="AJ1070" s="50">
        <f t="shared" si="579"/>
        <v>0</v>
      </c>
      <c r="AK1070" s="50">
        <f t="shared" si="580"/>
        <v>0</v>
      </c>
      <c r="AL1070" s="50">
        <f t="shared" si="581"/>
        <v>4.8833316686569928E-2</v>
      </c>
      <c r="AR1070" s="50">
        <f t="shared" si="582"/>
        <v>0.60223401053590675</v>
      </c>
      <c r="AS1070" s="50">
        <f t="shared" si="583"/>
        <v>0.64759885348908874</v>
      </c>
      <c r="AT1070" s="50">
        <f t="shared" si="584"/>
        <v>0.93302384489258894</v>
      </c>
      <c r="AV1070" s="49">
        <f t="shared" si="585"/>
        <v>0</v>
      </c>
      <c r="AW1070" s="49">
        <f t="shared" si="586"/>
        <v>0</v>
      </c>
      <c r="AX1070" s="49">
        <f t="shared" si="587"/>
        <v>0</v>
      </c>
      <c r="AY1070" s="49">
        <f t="shared" si="588"/>
        <v>262.97810027799613</v>
      </c>
      <c r="AZ1070" s="49">
        <f t="shared" si="589"/>
        <v>0</v>
      </c>
      <c r="BA1070" s="49">
        <f t="shared" si="590"/>
        <v>0</v>
      </c>
      <c r="BB1070" s="49">
        <f t="shared" si="591"/>
        <v>0</v>
      </c>
      <c r="BC1070" s="49">
        <f t="shared" si="592"/>
        <v>0</v>
      </c>
      <c r="BD1070" s="49">
        <f t="shared" si="593"/>
        <v>0</v>
      </c>
      <c r="BE1070" s="49">
        <f t="shared" si="594"/>
        <v>5163.2080267072597</v>
      </c>
      <c r="BF1070" s="49">
        <f t="shared" si="595"/>
        <v>4216.7087180070885</v>
      </c>
      <c r="BG1070" s="49">
        <f t="shared" si="596"/>
        <v>5721.0097474633085</v>
      </c>
      <c r="BH1070" s="73">
        <f t="shared" si="597"/>
        <v>15363.904592455652</v>
      </c>
      <c r="BI1070" s="49">
        <f>VLOOKUP(A1070,'1_12'!B:Q,16,0)</f>
        <v>25257.010000000002</v>
      </c>
      <c r="BJ1070" s="74">
        <f t="shared" si="598"/>
        <v>-9893.1054075443499</v>
      </c>
      <c r="BK1070" s="50">
        <f t="shared" si="599"/>
        <v>6.5696612413857084E-3</v>
      </c>
    </row>
    <row r="1071" spans="1:63" x14ac:dyDescent="0.3">
      <c r="A1071" s="79" t="s">
        <v>2201</v>
      </c>
      <c r="B1071" s="79" t="s">
        <v>265</v>
      </c>
      <c r="C1071" s="79">
        <f>VLOOKUP(B1071,Площадь!D:E,2,0)</f>
        <v>33.1</v>
      </c>
      <c r="D1071" s="97"/>
      <c r="E1071">
        <v>31</v>
      </c>
      <c r="F1071">
        <v>28</v>
      </c>
      <c r="G1071">
        <v>31</v>
      </c>
      <c r="H1071">
        <v>30</v>
      </c>
      <c r="I1071">
        <v>31</v>
      </c>
      <c r="J1071">
        <v>30</v>
      </c>
      <c r="K1071">
        <v>31</v>
      </c>
      <c r="L1071">
        <v>31</v>
      </c>
      <c r="M1071">
        <v>30</v>
      </c>
      <c r="N1071">
        <v>31</v>
      </c>
      <c r="O1071">
        <v>30</v>
      </c>
      <c r="P1071">
        <v>31</v>
      </c>
      <c r="Q1071">
        <f t="shared" ref="Q1071:Q1081" si="601">SUM(E1071:P1071)</f>
        <v>365</v>
      </c>
      <c r="R1071" s="113">
        <f>VLOOKUP(B1071,'Общие показания'!A:H,8,0)</f>
        <v>0.22401068464654819</v>
      </c>
      <c r="S1071" s="117">
        <f>VLOOKUP(B1071,'Общие показания'!A:P,16,0)</f>
        <v>0.9259893153534513</v>
      </c>
      <c r="T1071" s="50">
        <f t="shared" si="570"/>
        <v>0</v>
      </c>
      <c r="U1071" s="50">
        <f t="shared" si="571"/>
        <v>0</v>
      </c>
      <c r="V1071" s="50">
        <f t="shared" si="572"/>
        <v>0</v>
      </c>
      <c r="W1071" s="50">
        <f t="shared" si="573"/>
        <v>0.22401068464654819</v>
      </c>
      <c r="X1071" s="50">
        <f t="shared" si="574"/>
        <v>0</v>
      </c>
      <c r="Y1071" s="50"/>
      <c r="Z1071" s="50"/>
      <c r="AA1071" s="50"/>
      <c r="AB1071" s="50"/>
      <c r="AC1071" s="50"/>
      <c r="AD1071" s="50">
        <f t="shared" si="575"/>
        <v>0.35537102765187234</v>
      </c>
      <c r="AE1071" s="50">
        <f t="shared" si="576"/>
        <v>0.2483292237226685</v>
      </c>
      <c r="AF1071" s="50">
        <f t="shared" si="577"/>
        <v>0.32228906397891044</v>
      </c>
      <c r="AG1071" s="50">
        <f t="shared" si="569"/>
        <v>0</v>
      </c>
      <c r="AI1071" s="50">
        <f t="shared" si="578"/>
        <v>0</v>
      </c>
      <c r="AJ1071" s="50">
        <f t="shared" si="579"/>
        <v>0</v>
      </c>
      <c r="AK1071" s="50">
        <f t="shared" si="580"/>
        <v>0</v>
      </c>
      <c r="AL1071" s="50">
        <f t="shared" si="581"/>
        <v>0.22264225651865907</v>
      </c>
      <c r="AR1071" s="50">
        <f t="shared" si="582"/>
        <v>0.2745722554922661</v>
      </c>
      <c r="AS1071" s="50">
        <f t="shared" si="583"/>
        <v>0.29525512466238069</v>
      </c>
      <c r="AT1071" s="50">
        <f t="shared" si="584"/>
        <v>0.42538690448959643</v>
      </c>
      <c r="AV1071" s="49">
        <f t="shared" si="585"/>
        <v>0</v>
      </c>
      <c r="AW1071" s="49">
        <f t="shared" si="586"/>
        <v>0</v>
      </c>
      <c r="AX1071" s="49">
        <f t="shared" si="587"/>
        <v>0</v>
      </c>
      <c r="AY1071" s="49">
        <f t="shared" si="588"/>
        <v>1198.9772891462358</v>
      </c>
      <c r="AZ1071" s="49">
        <f t="shared" si="589"/>
        <v>0</v>
      </c>
      <c r="BA1071" s="49">
        <f t="shared" si="590"/>
        <v>0</v>
      </c>
      <c r="BB1071" s="49">
        <f t="shared" si="591"/>
        <v>0</v>
      </c>
      <c r="BC1071" s="49">
        <f t="shared" si="592"/>
        <v>0</v>
      </c>
      <c r="BD1071" s="49">
        <f t="shared" si="593"/>
        <v>0</v>
      </c>
      <c r="BE1071" s="49">
        <f t="shared" si="594"/>
        <v>1690.9945515407996</v>
      </c>
      <c r="BF1071" s="49">
        <f t="shared" si="595"/>
        <v>1459.1760814308907</v>
      </c>
      <c r="BG1071" s="49">
        <f t="shared" si="596"/>
        <v>2007.031462718121</v>
      </c>
      <c r="BH1071" s="73">
        <f t="shared" si="597"/>
        <v>6356.1793848360467</v>
      </c>
      <c r="BI1071" s="49">
        <f>VLOOKUP(A1071,'1_12'!B:Q,16,0)</f>
        <v>12794.759999999998</v>
      </c>
      <c r="BJ1071" s="74">
        <f t="shared" si="598"/>
        <v>-6438.5806151639517</v>
      </c>
      <c r="BK1071" s="50">
        <f t="shared" si="599"/>
        <v>5.9613709495541329E-3</v>
      </c>
    </row>
    <row r="1072" spans="1:63" x14ac:dyDescent="0.3">
      <c r="A1072" s="79" t="s">
        <v>1226</v>
      </c>
      <c r="B1072" s="79" t="s">
        <v>1227</v>
      </c>
      <c r="C1072" s="79">
        <f>VLOOKUP(B1072,Площадь!D:E,2,0)</f>
        <v>50.8</v>
      </c>
      <c r="D1072" s="97"/>
      <c r="E1072">
        <v>31</v>
      </c>
      <c r="F1072">
        <v>28</v>
      </c>
      <c r="G1072">
        <v>31</v>
      </c>
      <c r="H1072">
        <v>30</v>
      </c>
      <c r="I1072">
        <v>31</v>
      </c>
      <c r="J1072">
        <v>30</v>
      </c>
      <c r="K1072">
        <v>31</v>
      </c>
      <c r="L1072">
        <v>31</v>
      </c>
      <c r="M1072">
        <v>30</v>
      </c>
      <c r="N1072">
        <v>31</v>
      </c>
      <c r="O1072">
        <v>30</v>
      </c>
      <c r="P1072">
        <v>31</v>
      </c>
      <c r="Q1072">
        <f t="shared" si="601"/>
        <v>365</v>
      </c>
      <c r="R1072" s="113">
        <f>VLOOKUP(B1072,'Общие показания'!A:H,8,0)</f>
        <v>0.34379887553004973</v>
      </c>
      <c r="S1072" s="117">
        <f>VLOOKUP(B1072,'Общие показания'!A:P,16,0)</f>
        <v>1.3202011244699499</v>
      </c>
      <c r="T1072" s="50">
        <f t="shared" si="570"/>
        <v>0</v>
      </c>
      <c r="U1072" s="50">
        <f t="shared" si="571"/>
        <v>0</v>
      </c>
      <c r="V1072" s="50">
        <f t="shared" si="572"/>
        <v>0</v>
      </c>
      <c r="W1072" s="50">
        <f t="shared" si="573"/>
        <v>0.34379887553004973</v>
      </c>
      <c r="X1072" s="50">
        <f t="shared" si="574"/>
        <v>0</v>
      </c>
      <c r="Y1072" s="50"/>
      <c r="Z1072" s="50"/>
      <c r="AA1072" s="50"/>
      <c r="AB1072" s="50"/>
      <c r="AC1072" s="50"/>
      <c r="AD1072" s="50">
        <f t="shared" si="575"/>
        <v>0.50665944253467343</v>
      </c>
      <c r="AE1072" s="50">
        <f t="shared" si="576"/>
        <v>0.35404784370787046</v>
      </c>
      <c r="AF1072" s="50">
        <f t="shared" si="577"/>
        <v>0.45949383822740597</v>
      </c>
      <c r="AG1072" s="50">
        <f t="shared" si="569"/>
        <v>0</v>
      </c>
      <c r="AI1072" s="50">
        <f t="shared" si="578"/>
        <v>0</v>
      </c>
      <c r="AJ1072" s="50">
        <f t="shared" si="579"/>
        <v>0</v>
      </c>
      <c r="AK1072" s="50">
        <f t="shared" si="580"/>
        <v>0</v>
      </c>
      <c r="AL1072" s="50">
        <f t="shared" si="581"/>
        <v>0.34169868976277579</v>
      </c>
      <c r="AR1072" s="50">
        <f t="shared" si="582"/>
        <v>0.42139790268903671</v>
      </c>
      <c r="AS1072" s="50">
        <f t="shared" si="583"/>
        <v>0.45314079555434861</v>
      </c>
      <c r="AT1072" s="50">
        <f t="shared" si="584"/>
        <v>0.65285966006258289</v>
      </c>
      <c r="AV1072" s="49">
        <f t="shared" si="585"/>
        <v>0</v>
      </c>
      <c r="AW1072" s="49">
        <f t="shared" si="586"/>
        <v>0</v>
      </c>
      <c r="AX1072" s="49">
        <f t="shared" si="587"/>
        <v>0</v>
      </c>
      <c r="AY1072" s="49">
        <f t="shared" si="588"/>
        <v>1840.1222443694489</v>
      </c>
      <c r="AZ1072" s="49">
        <f t="shared" si="589"/>
        <v>0</v>
      </c>
      <c r="BA1072" s="49">
        <f t="shared" si="590"/>
        <v>0</v>
      </c>
      <c r="BB1072" s="49">
        <f t="shared" si="591"/>
        <v>0</v>
      </c>
      <c r="BC1072" s="49">
        <f t="shared" si="592"/>
        <v>0</v>
      </c>
      <c r="BD1072" s="49">
        <f t="shared" si="593"/>
        <v>0</v>
      </c>
      <c r="BE1072" s="49">
        <f t="shared" si="594"/>
        <v>2491.2400152247187</v>
      </c>
      <c r="BF1072" s="49">
        <f t="shared" si="595"/>
        <v>2166.7848956899306</v>
      </c>
      <c r="BG1072" s="49">
        <f t="shared" si="596"/>
        <v>2985.9572366697148</v>
      </c>
      <c r="BH1072" s="73">
        <f t="shared" si="597"/>
        <v>9484.1043919538133</v>
      </c>
      <c r="BI1072" s="49">
        <f>VLOOKUP(A1072,'1_12'!B:Q,16,0)</f>
        <v>19636.649999999998</v>
      </c>
      <c r="BJ1072" s="74">
        <f t="shared" si="598"/>
        <v>-10152.545608046184</v>
      </c>
      <c r="BK1072" s="50">
        <f t="shared" si="599"/>
        <v>5.7957628741285173E-3</v>
      </c>
    </row>
    <row r="1073" spans="1:63" x14ac:dyDescent="0.3">
      <c r="A1073" s="79" t="s">
        <v>2046</v>
      </c>
      <c r="B1073" s="79" t="s">
        <v>2047</v>
      </c>
      <c r="C1073" s="79">
        <f>VLOOKUP(B1073,Площадь!D:E,2,0)</f>
        <v>72.7</v>
      </c>
      <c r="D1073" s="97"/>
      <c r="E1073">
        <v>31</v>
      </c>
      <c r="F1073">
        <v>28</v>
      </c>
      <c r="G1073">
        <v>31</v>
      </c>
      <c r="H1073">
        <v>30</v>
      </c>
      <c r="I1073">
        <v>31</v>
      </c>
      <c r="J1073">
        <v>30</v>
      </c>
      <c r="K1073">
        <v>31</v>
      </c>
      <c r="L1073">
        <v>31</v>
      </c>
      <c r="M1073">
        <v>30</v>
      </c>
      <c r="N1073">
        <v>31</v>
      </c>
      <c r="O1073">
        <v>30</v>
      </c>
      <c r="P1073">
        <v>31</v>
      </c>
      <c r="Q1073">
        <f t="shared" si="601"/>
        <v>365</v>
      </c>
      <c r="R1073" s="113">
        <f>VLOOKUP(B1073,'Общие показания'!A:H,8,0)</f>
        <v>0.49201138289438229</v>
      </c>
      <c r="S1073" s="117">
        <f>VLOOKUP(B1073,'Общие показания'!A:P,16,0)</f>
        <v>2.112988617105616</v>
      </c>
      <c r="T1073" s="50">
        <f t="shared" si="570"/>
        <v>0</v>
      </c>
      <c r="U1073" s="50">
        <f t="shared" si="571"/>
        <v>0</v>
      </c>
      <c r="V1073" s="50">
        <f t="shared" si="572"/>
        <v>0</v>
      </c>
      <c r="W1073" s="50">
        <f t="shared" si="573"/>
        <v>0.49201138289438234</v>
      </c>
      <c r="X1073" s="50">
        <f t="shared" si="574"/>
        <v>0</v>
      </c>
      <c r="Y1073" s="50"/>
      <c r="Z1073" s="50"/>
      <c r="AA1073" s="50"/>
      <c r="AB1073" s="50"/>
      <c r="AC1073" s="50"/>
      <c r="AD1073" s="50">
        <f t="shared" si="575"/>
        <v>0.81091101573986712</v>
      </c>
      <c r="AE1073" s="50">
        <f t="shared" si="576"/>
        <v>0.56665537530569388</v>
      </c>
      <c r="AF1073" s="50">
        <f t="shared" si="577"/>
        <v>0.73542222606005492</v>
      </c>
      <c r="AG1073" s="50">
        <f t="shared" si="569"/>
        <v>0</v>
      </c>
      <c r="AI1073" s="50">
        <f t="shared" si="578"/>
        <v>0</v>
      </c>
      <c r="AJ1073" s="50">
        <f t="shared" si="579"/>
        <v>0</v>
      </c>
      <c r="AK1073" s="50">
        <f t="shared" si="580"/>
        <v>0</v>
      </c>
      <c r="AL1073" s="50">
        <f t="shared" si="581"/>
        <v>0.4890058020817678</v>
      </c>
      <c r="AR1073" s="50">
        <f t="shared" si="582"/>
        <v>0.60306353396639711</v>
      </c>
      <c r="AS1073" s="50">
        <f t="shared" si="583"/>
        <v>0.64849086292915636</v>
      </c>
      <c r="AT1073" s="50">
        <f t="shared" si="584"/>
        <v>0.93430900170373588</v>
      </c>
      <c r="AV1073" s="49">
        <f t="shared" si="585"/>
        <v>0</v>
      </c>
      <c r="AW1073" s="49">
        <f t="shared" si="586"/>
        <v>0</v>
      </c>
      <c r="AX1073" s="49">
        <f t="shared" si="587"/>
        <v>0</v>
      </c>
      <c r="AY1073" s="49">
        <f t="shared" si="588"/>
        <v>2633.4032906625785</v>
      </c>
      <c r="AZ1073" s="49">
        <f t="shared" si="589"/>
        <v>0</v>
      </c>
      <c r="BA1073" s="49">
        <f t="shared" si="590"/>
        <v>0</v>
      </c>
      <c r="BB1073" s="49">
        <f t="shared" si="591"/>
        <v>0</v>
      </c>
      <c r="BC1073" s="49">
        <f t="shared" si="592"/>
        <v>0</v>
      </c>
      <c r="BD1073" s="49">
        <f t="shared" si="593"/>
        <v>0</v>
      </c>
      <c r="BE1073" s="49">
        <f t="shared" si="594"/>
        <v>3795.6167222495073</v>
      </c>
      <c r="BF1073" s="49">
        <f t="shared" si="595"/>
        <v>3261.8899560681029</v>
      </c>
      <c r="BG1073" s="49">
        <f t="shared" si="596"/>
        <v>4482.1597185600094</v>
      </c>
      <c r="BH1073" s="73">
        <f t="shared" si="597"/>
        <v>14173.069687540197</v>
      </c>
      <c r="BI1073" s="49">
        <f>VLOOKUP(A1073,'1_12'!B:Q,16,0)</f>
        <v>28102.050000000003</v>
      </c>
      <c r="BJ1073" s="74">
        <f t="shared" si="598"/>
        <v>-13928.980312459806</v>
      </c>
      <c r="BK1073" s="50">
        <f t="shared" si="599"/>
        <v>6.052119670656872E-3</v>
      </c>
    </row>
    <row r="1074" spans="1:63" x14ac:dyDescent="0.3">
      <c r="A1074" s="79" t="s">
        <v>2591</v>
      </c>
      <c r="B1074" s="79" t="s">
        <v>2592</v>
      </c>
      <c r="C1074" s="79">
        <f>VLOOKUP(B1074,Площадь!D:E,2,0)</f>
        <v>78.400000000000006</v>
      </c>
      <c r="D1074" s="97"/>
      <c r="E1074">
        <v>31</v>
      </c>
      <c r="F1074">
        <v>28</v>
      </c>
      <c r="G1074">
        <v>31</v>
      </c>
      <c r="H1074">
        <v>30</v>
      </c>
      <c r="I1074">
        <v>31</v>
      </c>
      <c r="J1074">
        <v>30</v>
      </c>
      <c r="K1074">
        <v>31</v>
      </c>
      <c r="L1074">
        <v>31</v>
      </c>
      <c r="M1074">
        <v>30</v>
      </c>
      <c r="N1074">
        <v>31</v>
      </c>
      <c r="O1074">
        <v>30</v>
      </c>
      <c r="P1074">
        <v>31</v>
      </c>
      <c r="Q1074">
        <f t="shared" si="601"/>
        <v>365</v>
      </c>
      <c r="R1074" s="113">
        <f>VLOOKUP(B1074,'Общие показания'!A:H,8,0)</f>
        <v>0.53058724097550991</v>
      </c>
      <c r="S1074" s="117">
        <f>VLOOKUP(B1074,'Общие показания'!A:P,16,0)</f>
        <v>0.94841275902448885</v>
      </c>
      <c r="T1074" s="50">
        <f t="shared" si="570"/>
        <v>0</v>
      </c>
      <c r="U1074" s="50">
        <f t="shared" si="571"/>
        <v>0</v>
      </c>
      <c r="V1074" s="50">
        <f t="shared" si="572"/>
        <v>0</v>
      </c>
      <c r="W1074" s="50">
        <f t="shared" si="573"/>
        <v>0.53058724097550991</v>
      </c>
      <c r="X1074" s="50">
        <f t="shared" si="574"/>
        <v>0</v>
      </c>
      <c r="Y1074" s="50"/>
      <c r="Z1074" s="50"/>
      <c r="AA1074" s="50"/>
      <c r="AB1074" s="50"/>
      <c r="AC1074" s="50"/>
      <c r="AD1074" s="50">
        <f t="shared" si="575"/>
        <v>0.36397657210983281</v>
      </c>
      <c r="AE1074" s="50">
        <f t="shared" si="576"/>
        <v>0.25434268010676542</v>
      </c>
      <c r="AF1074" s="50">
        <f t="shared" si="577"/>
        <v>0.33009350680789062</v>
      </c>
      <c r="AG1074" s="50">
        <f t="shared" si="569"/>
        <v>0</v>
      </c>
      <c r="AI1074" s="50">
        <f t="shared" si="578"/>
        <v>0</v>
      </c>
      <c r="AJ1074" s="50">
        <f t="shared" si="579"/>
        <v>0</v>
      </c>
      <c r="AK1074" s="50">
        <f t="shared" si="580"/>
        <v>0</v>
      </c>
      <c r="AL1074" s="50">
        <f t="shared" si="581"/>
        <v>0.52734600939766985</v>
      </c>
      <c r="AR1074" s="50">
        <f t="shared" si="582"/>
        <v>0.65034636950434022</v>
      </c>
      <c r="AS1074" s="50">
        <f t="shared" si="583"/>
        <v>0.6993354010130105</v>
      </c>
      <c r="AT1074" s="50">
        <f t="shared" si="584"/>
        <v>1.0075629399391044</v>
      </c>
      <c r="AV1074" s="49">
        <f t="shared" si="585"/>
        <v>0</v>
      </c>
      <c r="AW1074" s="49">
        <f t="shared" si="586"/>
        <v>0</v>
      </c>
      <c r="AX1074" s="49">
        <f t="shared" si="587"/>
        <v>0</v>
      </c>
      <c r="AY1074" s="49">
        <f t="shared" si="588"/>
        <v>2839.8736999717489</v>
      </c>
      <c r="AZ1074" s="49">
        <f t="shared" si="589"/>
        <v>0</v>
      </c>
      <c r="BA1074" s="49">
        <f t="shared" si="590"/>
        <v>0</v>
      </c>
      <c r="BB1074" s="49">
        <f t="shared" si="591"/>
        <v>0</v>
      </c>
      <c r="BC1074" s="49">
        <f t="shared" si="592"/>
        <v>0</v>
      </c>
      <c r="BD1074" s="49">
        <f t="shared" si="593"/>
        <v>0</v>
      </c>
      <c r="BE1074" s="49">
        <f t="shared" si="594"/>
        <v>2722.8079315514215</v>
      </c>
      <c r="BF1074" s="49">
        <f t="shared" si="595"/>
        <v>2560.0152938346819</v>
      </c>
      <c r="BG1074" s="49">
        <f t="shared" si="596"/>
        <v>3590.7514593897636</v>
      </c>
      <c r="BH1074" s="73">
        <f t="shared" si="597"/>
        <v>11713.448384747615</v>
      </c>
      <c r="BI1074" s="49">
        <f>VLOOKUP(A1074,'1_12'!B:Q,16,0)</f>
        <v>30305.340000000011</v>
      </c>
      <c r="BJ1074" s="74">
        <f t="shared" si="598"/>
        <v>-18591.891615252396</v>
      </c>
      <c r="BK1074" s="50">
        <f t="shared" si="599"/>
        <v>4.6381704080082093E-3</v>
      </c>
    </row>
    <row r="1075" spans="1:63" x14ac:dyDescent="0.3">
      <c r="A1075" s="79" t="s">
        <v>1394</v>
      </c>
      <c r="B1075" s="79" t="s">
        <v>1395</v>
      </c>
      <c r="C1075" s="79">
        <f>VLOOKUP(B1075,Площадь!D:E,2,0)</f>
        <v>51.1</v>
      </c>
      <c r="D1075" s="97"/>
      <c r="E1075">
        <v>31</v>
      </c>
      <c r="F1075">
        <v>28</v>
      </c>
      <c r="G1075">
        <v>31</v>
      </c>
      <c r="H1075">
        <v>30</v>
      </c>
      <c r="I1075">
        <v>31</v>
      </c>
      <c r="J1075">
        <v>30</v>
      </c>
      <c r="K1075">
        <v>31</v>
      </c>
      <c r="L1075">
        <v>31</v>
      </c>
      <c r="M1075">
        <v>30</v>
      </c>
      <c r="N1075">
        <v>31</v>
      </c>
      <c r="O1075">
        <v>30</v>
      </c>
      <c r="P1075">
        <v>31</v>
      </c>
      <c r="Q1075">
        <f t="shared" si="601"/>
        <v>365</v>
      </c>
      <c r="R1075" s="113">
        <f>VLOOKUP(B1075,'Общие показания'!A:H,8,0)</f>
        <v>0.34582918385010913</v>
      </c>
      <c r="S1075" s="117">
        <f>VLOOKUP(B1075,'Общие показания'!A:P,16,0)</f>
        <v>2.3121708161498908</v>
      </c>
      <c r="T1075" s="50">
        <f t="shared" si="570"/>
        <v>0</v>
      </c>
      <c r="U1075" s="50">
        <f t="shared" si="571"/>
        <v>0</v>
      </c>
      <c r="V1075" s="50">
        <f t="shared" si="572"/>
        <v>0</v>
      </c>
      <c r="W1075" s="50">
        <f t="shared" si="573"/>
        <v>0.34582918385010913</v>
      </c>
      <c r="X1075" s="50">
        <f t="shared" si="574"/>
        <v>0</v>
      </c>
      <c r="Y1075" s="50"/>
      <c r="Z1075" s="50"/>
      <c r="AA1075" s="50"/>
      <c r="AB1075" s="50"/>
      <c r="AC1075" s="50"/>
      <c r="AD1075" s="50">
        <f t="shared" si="575"/>
        <v>0.88735205192753153</v>
      </c>
      <c r="AE1075" s="50">
        <f t="shared" si="576"/>
        <v>0.62007150014419565</v>
      </c>
      <c r="AF1075" s="50">
        <f t="shared" si="577"/>
        <v>0.80474726407816355</v>
      </c>
      <c r="AG1075" s="50">
        <f t="shared" si="569"/>
        <v>0</v>
      </c>
      <c r="AI1075" s="50">
        <f t="shared" si="578"/>
        <v>0</v>
      </c>
      <c r="AJ1075" s="50">
        <f t="shared" si="579"/>
        <v>0</v>
      </c>
      <c r="AK1075" s="50">
        <f t="shared" si="580"/>
        <v>0</v>
      </c>
      <c r="AL1075" s="50">
        <f t="shared" si="581"/>
        <v>0.34371659541098121</v>
      </c>
      <c r="AR1075" s="50">
        <f t="shared" si="582"/>
        <v>0.42388647298050747</v>
      </c>
      <c r="AS1075" s="50">
        <f t="shared" si="583"/>
        <v>0.45581682387455147</v>
      </c>
      <c r="AT1075" s="50">
        <f t="shared" si="584"/>
        <v>0.65671513049602348</v>
      </c>
      <c r="AV1075" s="49">
        <f t="shared" si="585"/>
        <v>0</v>
      </c>
      <c r="AW1075" s="49">
        <f t="shared" si="586"/>
        <v>0</v>
      </c>
      <c r="AX1075" s="49">
        <f t="shared" si="587"/>
        <v>0</v>
      </c>
      <c r="AY1075" s="49">
        <f t="shared" si="588"/>
        <v>1850.9891080173006</v>
      </c>
      <c r="AZ1075" s="49">
        <f t="shared" si="589"/>
        <v>0</v>
      </c>
      <c r="BA1075" s="49">
        <f t="shared" si="590"/>
        <v>0</v>
      </c>
      <c r="BB1075" s="49">
        <f t="shared" si="591"/>
        <v>0</v>
      </c>
      <c r="BC1075" s="49">
        <f t="shared" si="592"/>
        <v>0</v>
      </c>
      <c r="BD1075" s="49">
        <f t="shared" si="593"/>
        <v>0</v>
      </c>
      <c r="BE1075" s="49">
        <f t="shared" si="594"/>
        <v>3519.8362467221436</v>
      </c>
      <c r="BF1075" s="49">
        <f t="shared" si="595"/>
        <v>2888.0715814629643</v>
      </c>
      <c r="BG1075" s="49">
        <f t="shared" si="596"/>
        <v>3923.091193499165</v>
      </c>
      <c r="BH1075" s="73">
        <f t="shared" si="597"/>
        <v>12181.988129701575</v>
      </c>
      <c r="BI1075" s="49">
        <f>VLOOKUP(A1075,'1_12'!B:Q,16,0)</f>
        <v>19752.57</v>
      </c>
      <c r="BJ1075" s="74">
        <f t="shared" si="598"/>
        <v>-7570.5818702984252</v>
      </c>
      <c r="BK1075" s="50">
        <f t="shared" si="599"/>
        <v>7.4007420462525488E-3</v>
      </c>
    </row>
    <row r="1076" spans="1:63" x14ac:dyDescent="0.3">
      <c r="A1076" s="79" t="s">
        <v>2585</v>
      </c>
      <c r="B1076" s="79" t="s">
        <v>2586</v>
      </c>
      <c r="C1076" s="79">
        <f>VLOOKUP(B1076,Площадь!D:E,2,0)</f>
        <v>50.8</v>
      </c>
      <c r="D1076" s="97"/>
      <c r="E1076">
        <v>31</v>
      </c>
      <c r="F1076">
        <v>28</v>
      </c>
      <c r="G1076">
        <v>31</v>
      </c>
      <c r="H1076">
        <v>30</v>
      </c>
      <c r="I1076">
        <v>31</v>
      </c>
      <c r="J1076">
        <v>30</v>
      </c>
      <c r="K1076">
        <v>31</v>
      </c>
      <c r="L1076">
        <v>31</v>
      </c>
      <c r="M1076">
        <v>30</v>
      </c>
      <c r="N1076">
        <v>31</v>
      </c>
      <c r="O1076">
        <v>30</v>
      </c>
      <c r="P1076">
        <v>31</v>
      </c>
      <c r="Q1076">
        <f t="shared" si="601"/>
        <v>365</v>
      </c>
      <c r="R1076" s="113">
        <f>VLOOKUP(B1076,'Общие показания'!A:H,8,0)</f>
        <v>0.34379887553004973</v>
      </c>
      <c r="S1076" s="117">
        <f>VLOOKUP(B1076,'Общие показания'!A:P,16,0)</f>
        <v>0.9232011244699514</v>
      </c>
      <c r="T1076" s="50">
        <f t="shared" si="570"/>
        <v>0</v>
      </c>
      <c r="U1076" s="50">
        <f t="shared" si="571"/>
        <v>0</v>
      </c>
      <c r="V1076" s="50">
        <f t="shared" si="572"/>
        <v>0</v>
      </c>
      <c r="W1076" s="50">
        <f t="shared" si="573"/>
        <v>0.34379887553004973</v>
      </c>
      <c r="X1076" s="50">
        <f t="shared" si="574"/>
        <v>0</v>
      </c>
      <c r="Y1076" s="50"/>
      <c r="Z1076" s="50"/>
      <c r="AA1076" s="50"/>
      <c r="AB1076" s="50"/>
      <c r="AC1076" s="50"/>
      <c r="AD1076" s="50">
        <f t="shared" si="575"/>
        <v>0.35430099126686204</v>
      </c>
      <c r="AE1076" s="50">
        <f t="shared" si="576"/>
        <v>0.24758149449274119</v>
      </c>
      <c r="AF1076" s="50">
        <f t="shared" si="577"/>
        <v>0.3213186387103481</v>
      </c>
      <c r="AG1076" s="50">
        <f t="shared" si="569"/>
        <v>0</v>
      </c>
      <c r="AI1076" s="50">
        <f t="shared" si="578"/>
        <v>0</v>
      </c>
      <c r="AJ1076" s="50">
        <f t="shared" si="579"/>
        <v>0</v>
      </c>
      <c r="AK1076" s="50">
        <f t="shared" si="580"/>
        <v>0</v>
      </c>
      <c r="AL1076" s="50">
        <f t="shared" si="581"/>
        <v>0.34169868976277579</v>
      </c>
      <c r="AR1076" s="50">
        <f t="shared" si="582"/>
        <v>0.42139790268903671</v>
      </c>
      <c r="AS1076" s="50">
        <f t="shared" si="583"/>
        <v>0.45314079555434861</v>
      </c>
      <c r="AT1076" s="50">
        <f t="shared" si="584"/>
        <v>0.65285966006258289</v>
      </c>
      <c r="AV1076" s="49">
        <f t="shared" si="585"/>
        <v>0</v>
      </c>
      <c r="AW1076" s="49">
        <f t="shared" si="586"/>
        <v>0</v>
      </c>
      <c r="AX1076" s="49">
        <f t="shared" si="587"/>
        <v>0</v>
      </c>
      <c r="AY1076" s="49">
        <f t="shared" si="588"/>
        <v>1840.1222443694489</v>
      </c>
      <c r="AZ1076" s="49">
        <f t="shared" si="589"/>
        <v>0</v>
      </c>
      <c r="BA1076" s="49">
        <f t="shared" si="590"/>
        <v>0</v>
      </c>
      <c r="BB1076" s="49">
        <f t="shared" si="591"/>
        <v>0</v>
      </c>
      <c r="BC1076" s="49">
        <f t="shared" si="592"/>
        <v>0</v>
      </c>
      <c r="BD1076" s="49">
        <f t="shared" si="593"/>
        <v>0</v>
      </c>
      <c r="BE1076" s="49">
        <f t="shared" si="594"/>
        <v>2082.2550829794563</v>
      </c>
      <c r="BF1076" s="49">
        <f t="shared" si="595"/>
        <v>1880.9908865108059</v>
      </c>
      <c r="BG1076" s="49">
        <f t="shared" si="596"/>
        <v>2615.0452580941055</v>
      </c>
      <c r="BH1076" s="73">
        <f t="shared" si="597"/>
        <v>8418.413471953816</v>
      </c>
      <c r="BI1076" s="49">
        <f>VLOOKUP(A1076,'1_12'!B:Q,16,0)</f>
        <v>19636.649999999998</v>
      </c>
      <c r="BJ1076" s="74">
        <f t="shared" si="598"/>
        <v>-11218.236528046182</v>
      </c>
      <c r="BK1076" s="50">
        <f t="shared" si="599"/>
        <v>5.1445161549684149E-3</v>
      </c>
    </row>
    <row r="1077" spans="1:63" x14ac:dyDescent="0.3">
      <c r="A1077" s="79" t="s">
        <v>2228</v>
      </c>
      <c r="B1077" s="79" t="s">
        <v>2229</v>
      </c>
      <c r="C1077" s="79">
        <f>VLOOKUP(B1077,Площадь!D:E,2,0)</f>
        <v>72.7</v>
      </c>
      <c r="D1077" s="97"/>
      <c r="E1077">
        <v>31</v>
      </c>
      <c r="F1077">
        <v>28</v>
      </c>
      <c r="G1077">
        <v>31</v>
      </c>
      <c r="H1077">
        <v>30</v>
      </c>
      <c r="I1077">
        <v>31</v>
      </c>
      <c r="J1077">
        <v>30</v>
      </c>
      <c r="K1077">
        <v>31</v>
      </c>
      <c r="L1077">
        <v>31</v>
      </c>
      <c r="M1077">
        <v>30</v>
      </c>
      <c r="N1077">
        <v>31</v>
      </c>
      <c r="O1077">
        <v>30</v>
      </c>
      <c r="P1077">
        <v>31</v>
      </c>
      <c r="Q1077">
        <f t="shared" si="601"/>
        <v>365</v>
      </c>
      <c r="R1077" s="113">
        <f>VLOOKUP(B1077,'Общие показания'!A:H,8,0)</f>
        <v>0.49201138289438229</v>
      </c>
      <c r="S1077" s="117">
        <f>VLOOKUP(B1077,'Общие показания'!A:P,16,0)</f>
        <v>2.439988617105616</v>
      </c>
      <c r="T1077" s="50">
        <f t="shared" si="570"/>
        <v>0</v>
      </c>
      <c r="U1077" s="50">
        <f t="shared" si="571"/>
        <v>0</v>
      </c>
      <c r="V1077" s="50">
        <f t="shared" si="572"/>
        <v>0</v>
      </c>
      <c r="W1077" s="50">
        <f t="shared" si="573"/>
        <v>0.49201138289438234</v>
      </c>
      <c r="X1077" s="50">
        <f t="shared" si="574"/>
        <v>0</v>
      </c>
      <c r="Y1077" s="50"/>
      <c r="Z1077" s="50"/>
      <c r="AA1077" s="50"/>
      <c r="AB1077" s="50"/>
      <c r="AC1077" s="50"/>
      <c r="AD1077" s="50">
        <f t="shared" si="575"/>
        <v>0.93640525645667949</v>
      </c>
      <c r="AE1077" s="50">
        <f t="shared" si="576"/>
        <v>0.65434932037709781</v>
      </c>
      <c r="AF1077" s="50">
        <f t="shared" si="577"/>
        <v>0.84923404027183858</v>
      </c>
      <c r="AG1077" s="50">
        <f t="shared" si="569"/>
        <v>0</v>
      </c>
      <c r="AI1077" s="50">
        <f t="shared" si="578"/>
        <v>0</v>
      </c>
      <c r="AJ1077" s="50">
        <f t="shared" si="579"/>
        <v>0</v>
      </c>
      <c r="AK1077" s="50">
        <f t="shared" si="580"/>
        <v>0</v>
      </c>
      <c r="AL1077" s="50">
        <f t="shared" si="581"/>
        <v>0.4890058020817678</v>
      </c>
      <c r="AR1077" s="50">
        <f t="shared" si="582"/>
        <v>0.60306353396639711</v>
      </c>
      <c r="AS1077" s="50">
        <f t="shared" si="583"/>
        <v>0.64849086292915636</v>
      </c>
      <c r="AT1077" s="50">
        <f t="shared" si="584"/>
        <v>0.93430900170373588</v>
      </c>
      <c r="AV1077" s="49">
        <f t="shared" si="585"/>
        <v>0</v>
      </c>
      <c r="AW1077" s="49">
        <f t="shared" si="586"/>
        <v>0</v>
      </c>
      <c r="AX1077" s="49">
        <f t="shared" si="587"/>
        <v>0</v>
      </c>
      <c r="AY1077" s="49">
        <f t="shared" si="588"/>
        <v>2633.4032906625785</v>
      </c>
      <c r="AZ1077" s="49">
        <f t="shared" si="589"/>
        <v>0</v>
      </c>
      <c r="BA1077" s="49">
        <f t="shared" si="590"/>
        <v>0</v>
      </c>
      <c r="BB1077" s="49">
        <f t="shared" si="591"/>
        <v>0</v>
      </c>
      <c r="BC1077" s="49">
        <f t="shared" si="592"/>
        <v>0</v>
      </c>
      <c r="BD1077" s="49">
        <f t="shared" si="593"/>
        <v>0</v>
      </c>
      <c r="BE1077" s="49">
        <f t="shared" si="594"/>
        <v>4132.4884422600899</v>
      </c>
      <c r="BF1077" s="49">
        <f t="shared" si="595"/>
        <v>3497.2920744599764</v>
      </c>
      <c r="BG1077" s="49">
        <f t="shared" si="596"/>
        <v>4787.6716001575533</v>
      </c>
      <c r="BH1077" s="73">
        <f t="shared" si="597"/>
        <v>15050.855407540197</v>
      </c>
      <c r="BI1077" s="49">
        <f>VLOOKUP(A1077,'1_12'!B:Q,16,0)</f>
        <v>28102.050000000003</v>
      </c>
      <c r="BJ1077" s="74">
        <f t="shared" si="598"/>
        <v>-13051.194592459806</v>
      </c>
      <c r="BK1077" s="50">
        <f t="shared" si="599"/>
        <v>6.426947731179568E-3</v>
      </c>
    </row>
    <row r="1078" spans="1:63" x14ac:dyDescent="0.3">
      <c r="A1078" s="79" t="s">
        <v>824</v>
      </c>
      <c r="B1078" s="79" t="s">
        <v>825</v>
      </c>
      <c r="C1078" s="79">
        <f>VLOOKUP(B1078,Площадь!D:E,2,0)</f>
        <v>78.400000000000006</v>
      </c>
      <c r="D1078" s="97"/>
      <c r="E1078">
        <v>31</v>
      </c>
      <c r="F1078">
        <v>28</v>
      </c>
      <c r="G1078">
        <v>31</v>
      </c>
      <c r="H1078">
        <v>30</v>
      </c>
      <c r="I1078">
        <v>31</v>
      </c>
      <c r="J1078">
        <v>30</v>
      </c>
      <c r="K1078">
        <v>31</v>
      </c>
      <c r="L1078">
        <v>31</v>
      </c>
      <c r="M1078">
        <v>30</v>
      </c>
      <c r="N1078">
        <v>31</v>
      </c>
      <c r="O1078">
        <v>30</v>
      </c>
      <c r="P1078">
        <v>31</v>
      </c>
      <c r="Q1078">
        <f t="shared" si="601"/>
        <v>365</v>
      </c>
      <c r="R1078" s="113">
        <f>VLOOKUP(B1078,'Общие показания'!A:H,8,0)</f>
        <v>0.52</v>
      </c>
      <c r="S1078" s="117">
        <f>VLOOKUP(B1078,'Общие показания'!A:P,16,0)</f>
        <v>1.8570000000000029</v>
      </c>
      <c r="T1078" s="50">
        <f t="shared" si="570"/>
        <v>0</v>
      </c>
      <c r="U1078" s="50">
        <f t="shared" si="571"/>
        <v>0</v>
      </c>
      <c r="V1078" s="50">
        <f t="shared" si="572"/>
        <v>0</v>
      </c>
      <c r="W1078" s="50">
        <f t="shared" si="573"/>
        <v>0.52</v>
      </c>
      <c r="X1078" s="50">
        <f t="shared" si="574"/>
        <v>0</v>
      </c>
      <c r="Y1078" s="50"/>
      <c r="Z1078" s="50"/>
      <c r="AA1078" s="50"/>
      <c r="AB1078" s="50"/>
      <c r="AC1078" s="50"/>
      <c r="AD1078" s="50">
        <f t="shared" si="575"/>
        <v>0.71266912847437569</v>
      </c>
      <c r="AE1078" s="50">
        <f t="shared" si="576"/>
        <v>0.49800506421283658</v>
      </c>
      <c r="AF1078" s="50">
        <f t="shared" si="577"/>
        <v>0.64632580731279055</v>
      </c>
      <c r="AG1078" s="50">
        <f t="shared" si="569"/>
        <v>0</v>
      </c>
      <c r="AI1078" s="50">
        <f t="shared" si="578"/>
        <v>0</v>
      </c>
      <c r="AJ1078" s="50">
        <f t="shared" si="579"/>
        <v>0</v>
      </c>
      <c r="AK1078" s="50">
        <f t="shared" si="580"/>
        <v>0</v>
      </c>
      <c r="AL1078" s="50">
        <f t="shared" si="581"/>
        <v>0.52734600939766985</v>
      </c>
      <c r="AR1078" s="50">
        <f t="shared" si="582"/>
        <v>0.65034636950434022</v>
      </c>
      <c r="AS1078" s="50">
        <f t="shared" si="583"/>
        <v>0.6993354010130105</v>
      </c>
      <c r="AT1078" s="50">
        <f t="shared" si="584"/>
        <v>1.0075629399391044</v>
      </c>
      <c r="AV1078" s="49">
        <f t="shared" si="585"/>
        <v>0</v>
      </c>
      <c r="AW1078" s="49">
        <f t="shared" si="586"/>
        <v>0</v>
      </c>
      <c r="AX1078" s="49">
        <f t="shared" si="587"/>
        <v>0</v>
      </c>
      <c r="AY1078" s="49">
        <f t="shared" si="588"/>
        <v>2811.4537337867291</v>
      </c>
      <c r="AZ1078" s="49">
        <f t="shared" si="589"/>
        <v>0</v>
      </c>
      <c r="BA1078" s="49">
        <f t="shared" si="590"/>
        <v>0</v>
      </c>
      <c r="BB1078" s="49">
        <f t="shared" si="591"/>
        <v>0</v>
      </c>
      <c r="BC1078" s="49">
        <f t="shared" si="592"/>
        <v>0</v>
      </c>
      <c r="BD1078" s="49">
        <f t="shared" si="593"/>
        <v>0</v>
      </c>
      <c r="BE1078" s="49">
        <f t="shared" si="594"/>
        <v>3658.8242821541462</v>
      </c>
      <c r="BF1078" s="49">
        <f t="shared" si="595"/>
        <v>3214.092851233655</v>
      </c>
      <c r="BG1078" s="49">
        <f t="shared" si="596"/>
        <v>4439.6327975730965</v>
      </c>
      <c r="BH1078" s="73">
        <f t="shared" si="597"/>
        <v>14124.003664747626</v>
      </c>
      <c r="BI1078" s="49">
        <f>VLOOKUP(A1078,'1_12'!B:Q,16,0)</f>
        <v>30305.340000000011</v>
      </c>
      <c r="BJ1078" s="74">
        <f t="shared" si="598"/>
        <v>-16181.336335252385</v>
      </c>
      <c r="BK1078" s="50">
        <f t="shared" si="599"/>
        <v>5.5926772107293028E-3</v>
      </c>
    </row>
    <row r="1079" spans="1:63" x14ac:dyDescent="0.3">
      <c r="A1079" s="79" t="s">
        <v>2671</v>
      </c>
      <c r="B1079" s="79" t="s">
        <v>2672</v>
      </c>
      <c r="C1079" s="79">
        <f>VLOOKUP(B1079,Площадь!D:E,2,0)</f>
        <v>51.1</v>
      </c>
      <c r="D1079" s="97"/>
      <c r="E1079">
        <v>31</v>
      </c>
      <c r="F1079">
        <v>28</v>
      </c>
      <c r="G1079">
        <v>31</v>
      </c>
      <c r="H1079">
        <v>30</v>
      </c>
      <c r="I1079">
        <v>31</v>
      </c>
      <c r="J1079">
        <v>30</v>
      </c>
      <c r="K1079">
        <v>31</v>
      </c>
      <c r="L1079">
        <v>31</v>
      </c>
      <c r="M1079">
        <v>30</v>
      </c>
      <c r="N1079">
        <v>31</v>
      </c>
      <c r="O1079">
        <v>30</v>
      </c>
      <c r="P1079">
        <v>31</v>
      </c>
      <c r="Q1079">
        <f t="shared" si="601"/>
        <v>365</v>
      </c>
      <c r="R1079" s="113">
        <f>VLOOKUP(B1079,'Общие показания'!A:H,8,0)</f>
        <v>1.5</v>
      </c>
      <c r="S1079" s="117">
        <f>VLOOKUP(B1079,'Общие показания'!A:P,16,0)</f>
        <v>0.21500000000000163</v>
      </c>
      <c r="T1079" s="50">
        <f t="shared" si="570"/>
        <v>0</v>
      </c>
      <c r="U1079" s="50">
        <f t="shared" si="571"/>
        <v>0</v>
      </c>
      <c r="V1079" s="50">
        <f t="shared" si="572"/>
        <v>0</v>
      </c>
      <c r="W1079" s="50">
        <f t="shared" si="573"/>
        <v>1.5</v>
      </c>
      <c r="X1079" s="50">
        <f t="shared" si="574"/>
        <v>0</v>
      </c>
      <c r="Y1079" s="50"/>
      <c r="Z1079" s="50"/>
      <c r="AA1079" s="50"/>
      <c r="AB1079" s="50"/>
      <c r="AC1079" s="50"/>
      <c r="AD1079" s="50">
        <f t="shared" si="575"/>
        <v>8.251150383521362E-2</v>
      </c>
      <c r="AE1079" s="50">
        <f t="shared" si="576"/>
        <v>5.7658098441443463E-2</v>
      </c>
      <c r="AF1079" s="50">
        <f t="shared" si="577"/>
        <v>7.483039772334453E-2</v>
      </c>
      <c r="AG1079" s="50">
        <f t="shared" si="569"/>
        <v>0</v>
      </c>
      <c r="AI1079" s="50">
        <f t="shared" si="578"/>
        <v>0</v>
      </c>
      <c r="AJ1079" s="50">
        <f t="shared" si="579"/>
        <v>0</v>
      </c>
      <c r="AK1079" s="50">
        <f t="shared" si="580"/>
        <v>0</v>
      </c>
      <c r="AL1079" s="50">
        <f t="shared" si="581"/>
        <v>0.34371659541098121</v>
      </c>
      <c r="AR1079" s="50">
        <f t="shared" si="582"/>
        <v>0.42388647298050747</v>
      </c>
      <c r="AS1079" s="50">
        <f t="shared" si="583"/>
        <v>0.45581682387455147</v>
      </c>
      <c r="AT1079" s="50">
        <f t="shared" si="584"/>
        <v>0.65671513049602348</v>
      </c>
      <c r="AV1079" s="49">
        <f t="shared" si="585"/>
        <v>0</v>
      </c>
      <c r="AW1079" s="49">
        <f t="shared" si="586"/>
        <v>0</v>
      </c>
      <c r="AX1079" s="49">
        <f t="shared" si="587"/>
        <v>0</v>
      </c>
      <c r="AY1079" s="49">
        <f t="shared" si="588"/>
        <v>4949.1990800574213</v>
      </c>
      <c r="AZ1079" s="49">
        <f t="shared" si="589"/>
        <v>0</v>
      </c>
      <c r="BA1079" s="49">
        <f t="shared" si="590"/>
        <v>0</v>
      </c>
      <c r="BB1079" s="49">
        <f t="shared" si="591"/>
        <v>0</v>
      </c>
      <c r="BC1079" s="49">
        <f t="shared" si="592"/>
        <v>0</v>
      </c>
      <c r="BD1079" s="49">
        <f t="shared" si="593"/>
        <v>0</v>
      </c>
      <c r="BE1079" s="49">
        <f t="shared" si="594"/>
        <v>1359.3544730450492</v>
      </c>
      <c r="BF1079" s="49">
        <f t="shared" si="595"/>
        <v>1378.3515424681641</v>
      </c>
      <c r="BG1079" s="49">
        <f t="shared" si="596"/>
        <v>1963.7315541309429</v>
      </c>
      <c r="BH1079" s="73">
        <f t="shared" si="597"/>
        <v>9650.6366497015788</v>
      </c>
      <c r="BI1079" s="49">
        <f>VLOOKUP(A1079,'1_12'!B:Q,16,0)</f>
        <v>19752.57</v>
      </c>
      <c r="BJ1079" s="74">
        <f t="shared" si="598"/>
        <v>-10101.933350298421</v>
      </c>
      <c r="BK1079" s="50">
        <f t="shared" si="599"/>
        <v>5.8629077344456377E-3</v>
      </c>
    </row>
    <row r="1080" spans="1:63" x14ac:dyDescent="0.3">
      <c r="A1080" s="79" t="s">
        <v>2208</v>
      </c>
      <c r="B1080" s="79" t="s">
        <v>2209</v>
      </c>
      <c r="C1080" s="79">
        <f>VLOOKUP(B1080,Площадь!D:E,2,0)</f>
        <v>50.8</v>
      </c>
      <c r="D1080" s="97"/>
      <c r="E1080">
        <v>31</v>
      </c>
      <c r="F1080">
        <v>28</v>
      </c>
      <c r="G1080">
        <v>31</v>
      </c>
      <c r="H1080">
        <v>30</v>
      </c>
      <c r="I1080">
        <v>31</v>
      </c>
      <c r="J1080">
        <v>27</v>
      </c>
      <c r="Q1080">
        <f t="shared" si="601"/>
        <v>178</v>
      </c>
      <c r="R1080" s="113">
        <f>VLOOKUP(B1080,'Общие показания'!A:H,8,0)</f>
        <v>0</v>
      </c>
      <c r="S1080" s="117"/>
      <c r="T1080" s="50">
        <f t="shared" si="570"/>
        <v>0</v>
      </c>
      <c r="U1080" s="50">
        <f t="shared" si="571"/>
        <v>0</v>
      </c>
      <c r="V1080" s="50">
        <f t="shared" si="572"/>
        <v>0</v>
      </c>
      <c r="W1080" s="50">
        <f t="shared" si="573"/>
        <v>0</v>
      </c>
      <c r="X1080" s="50">
        <f t="shared" si="574"/>
        <v>0</v>
      </c>
      <c r="Y1080" s="50"/>
      <c r="Z1080" s="50"/>
      <c r="AA1080" s="50"/>
      <c r="AB1080" s="50"/>
      <c r="AC1080" s="50"/>
      <c r="AD1080" s="50">
        <f t="shared" si="575"/>
        <v>0</v>
      </c>
      <c r="AE1080" s="50">
        <f t="shared" si="576"/>
        <v>0</v>
      </c>
      <c r="AF1080" s="50">
        <f t="shared" si="577"/>
        <v>0</v>
      </c>
      <c r="AG1080" s="50">
        <f t="shared" si="569"/>
        <v>0</v>
      </c>
      <c r="AI1080" s="50">
        <f t="shared" si="578"/>
        <v>0</v>
      </c>
      <c r="AJ1080" s="50">
        <f t="shared" si="579"/>
        <v>0</v>
      </c>
      <c r="AK1080" s="50">
        <f t="shared" si="580"/>
        <v>0</v>
      </c>
      <c r="AL1080" s="50">
        <f t="shared" si="581"/>
        <v>0.34169868976277579</v>
      </c>
      <c r="AR1080" s="50">
        <f t="shared" si="582"/>
        <v>0</v>
      </c>
      <c r="AS1080" s="50">
        <f t="shared" si="583"/>
        <v>0</v>
      </c>
      <c r="AT1080" s="50">
        <f t="shared" si="584"/>
        <v>0</v>
      </c>
      <c r="AV1080" s="49">
        <f t="shared" si="585"/>
        <v>0</v>
      </c>
      <c r="AW1080" s="49">
        <f t="shared" si="586"/>
        <v>0</v>
      </c>
      <c r="AX1080" s="49">
        <f t="shared" si="587"/>
        <v>0</v>
      </c>
      <c r="AY1080" s="49">
        <f t="shared" si="588"/>
        <v>917.24229485160481</v>
      </c>
      <c r="AZ1080" s="49">
        <f t="shared" si="589"/>
        <v>0</v>
      </c>
      <c r="BA1080" s="49">
        <f t="shared" si="590"/>
        <v>0</v>
      </c>
      <c r="BB1080" s="49">
        <f t="shared" si="591"/>
        <v>0</v>
      </c>
      <c r="BC1080" s="49">
        <f t="shared" si="592"/>
        <v>0</v>
      </c>
      <c r="BD1080" s="49">
        <f t="shared" si="593"/>
        <v>0</v>
      </c>
      <c r="BE1080" s="49">
        <f t="shared" si="594"/>
        <v>0</v>
      </c>
      <c r="BF1080" s="49">
        <f t="shared" si="595"/>
        <v>0</v>
      </c>
      <c r="BG1080" s="49">
        <f t="shared" si="596"/>
        <v>0</v>
      </c>
      <c r="BH1080" s="73">
        <f t="shared" si="597"/>
        <v>917.24229485160481</v>
      </c>
      <c r="BI1080" s="49">
        <f>VLOOKUP(A1080,'1_12'!B:Q,16,0)</f>
        <v>6327.37</v>
      </c>
      <c r="BJ1080" s="74">
        <f t="shared" si="598"/>
        <v>-5410.1277051483949</v>
      </c>
      <c r="BK1080" s="50">
        <f t="shared" si="599"/>
        <v>5.6052934672371358E-4</v>
      </c>
    </row>
    <row r="1081" spans="1:63" x14ac:dyDescent="0.3">
      <c r="A1081" s="79" t="s">
        <v>2748</v>
      </c>
      <c r="B1081" s="79" t="s">
        <v>2209</v>
      </c>
      <c r="C1081" s="79">
        <f>VLOOKUP(B1081,Площадь!D:E,2,0)</f>
        <v>50.8</v>
      </c>
      <c r="D1081" s="97">
        <f>VLOOKUP(A1081,'[1]3+паркинг2023'!$A:$E,5,0)</f>
        <v>45105</v>
      </c>
      <c r="J1081">
        <f>30-J1080</f>
        <v>3</v>
      </c>
      <c r="K1081">
        <v>31</v>
      </c>
      <c r="L1081">
        <v>31</v>
      </c>
      <c r="M1081">
        <v>30</v>
      </c>
      <c r="N1081">
        <v>31</v>
      </c>
      <c r="O1081">
        <v>30</v>
      </c>
      <c r="P1081">
        <v>31</v>
      </c>
      <c r="Q1081">
        <f t="shared" si="601"/>
        <v>187</v>
      </c>
      <c r="R1081" s="113"/>
      <c r="S1081" s="117">
        <f>VLOOKUP(B1081,'Общие показания'!A:P,16,0)</f>
        <v>2.7010000000000005</v>
      </c>
      <c r="T1081" s="50">
        <f t="shared" si="570"/>
        <v>0</v>
      </c>
      <c r="U1081" s="50">
        <f t="shared" si="571"/>
        <v>0</v>
      </c>
      <c r="V1081" s="50">
        <f t="shared" si="572"/>
        <v>0</v>
      </c>
      <c r="W1081" s="50">
        <f t="shared" si="573"/>
        <v>0</v>
      </c>
      <c r="X1081" s="50">
        <f t="shared" si="574"/>
        <v>0</v>
      </c>
      <c r="Y1081" s="50"/>
      <c r="Z1081" s="50"/>
      <c r="AA1081" s="50"/>
      <c r="AB1081" s="50"/>
      <c r="AC1081" s="50"/>
      <c r="AD1081" s="50">
        <f t="shared" si="575"/>
        <v>1.0365747528321412</v>
      </c>
      <c r="AE1081" s="50">
        <f t="shared" si="576"/>
        <v>0.72434662274575645</v>
      </c>
      <c r="AF1081" s="50">
        <f t="shared" si="577"/>
        <v>0.94007862442210277</v>
      </c>
      <c r="AG1081" s="50">
        <f t="shared" si="569"/>
        <v>0</v>
      </c>
      <c r="AI1081" s="50">
        <f t="shared" si="578"/>
        <v>0</v>
      </c>
      <c r="AJ1081" s="50">
        <f t="shared" si="579"/>
        <v>0</v>
      </c>
      <c r="AK1081" s="50">
        <f t="shared" si="580"/>
        <v>0</v>
      </c>
      <c r="AL1081" s="50">
        <f t="shared" si="581"/>
        <v>0</v>
      </c>
      <c r="AR1081" s="50">
        <f t="shared" si="582"/>
        <v>0.42139790268903671</v>
      </c>
      <c r="AS1081" s="50">
        <f t="shared" si="583"/>
        <v>0.45314079555434861</v>
      </c>
      <c r="AT1081" s="50">
        <f t="shared" si="584"/>
        <v>0.65285966006258289</v>
      </c>
      <c r="AV1081" s="49">
        <f t="shared" si="585"/>
        <v>0</v>
      </c>
      <c r="AW1081" s="49">
        <f t="shared" si="586"/>
        <v>0</v>
      </c>
      <c r="AX1081" s="49">
        <f t="shared" si="587"/>
        <v>0</v>
      </c>
      <c r="AY1081" s="49">
        <f t="shared" si="588"/>
        <v>0</v>
      </c>
      <c r="AZ1081" s="49">
        <f t="shared" si="589"/>
        <v>0</v>
      </c>
      <c r="BA1081" s="49">
        <f t="shared" si="590"/>
        <v>0</v>
      </c>
      <c r="BB1081" s="49">
        <f t="shared" si="591"/>
        <v>0</v>
      </c>
      <c r="BC1081" s="49">
        <f t="shared" si="592"/>
        <v>0</v>
      </c>
      <c r="BD1081" s="49">
        <f t="shared" si="593"/>
        <v>0</v>
      </c>
      <c r="BE1081" s="49">
        <f t="shared" si="594"/>
        <v>3913.7234775748293</v>
      </c>
      <c r="BF1081" s="49">
        <f t="shared" si="595"/>
        <v>3160.80012618807</v>
      </c>
      <c r="BG1081" s="49">
        <f t="shared" si="596"/>
        <v>4276.0198133393114</v>
      </c>
      <c r="BH1081" s="73">
        <f t="shared" si="597"/>
        <v>11350.54341710221</v>
      </c>
      <c r="BI1081" s="49">
        <f>VLOOKUP(A1081,'1_12'!B:Q,16,0)</f>
        <v>13309.28</v>
      </c>
      <c r="BJ1081" s="74">
        <f t="shared" si="598"/>
        <v>-1958.7365828977909</v>
      </c>
      <c r="BK1081" s="50">
        <f t="shared" si="599"/>
        <v>6.9363490129691089E-3</v>
      </c>
    </row>
    <row r="1082" spans="1:63" x14ac:dyDescent="0.3">
      <c r="A1082" s="79" t="s">
        <v>841</v>
      </c>
      <c r="B1082" s="79" t="s">
        <v>842</v>
      </c>
      <c r="C1082" s="79">
        <f>VLOOKUP(B1082,Площадь!D:E,2,0)</f>
        <v>72.7</v>
      </c>
      <c r="D1082" s="97"/>
      <c r="E1082">
        <v>31</v>
      </c>
      <c r="F1082">
        <v>28</v>
      </c>
      <c r="G1082">
        <v>31</v>
      </c>
      <c r="H1082">
        <v>30</v>
      </c>
      <c r="I1082">
        <v>31</v>
      </c>
      <c r="J1082">
        <v>30</v>
      </c>
      <c r="K1082">
        <v>31</v>
      </c>
      <c r="L1082">
        <v>31</v>
      </c>
      <c r="M1082">
        <v>30</v>
      </c>
      <c r="N1082">
        <v>31</v>
      </c>
      <c r="O1082">
        <v>30</v>
      </c>
      <c r="P1082">
        <v>31</v>
      </c>
      <c r="Q1082">
        <f t="shared" ref="Q1082:Q1105" si="602">SUM(E1082:P1082)</f>
        <v>365</v>
      </c>
      <c r="R1082" s="113">
        <f>VLOOKUP(B1082,'Общие показания'!A:H,8,0)</f>
        <v>0.49201138289438229</v>
      </c>
      <c r="S1082" s="117">
        <f>VLOOKUP(B1082,'Общие показания'!A:P,16,0)</f>
        <v>3.5999886171056161</v>
      </c>
      <c r="T1082" s="50">
        <f t="shared" si="570"/>
        <v>0</v>
      </c>
      <c r="U1082" s="50">
        <f t="shared" si="571"/>
        <v>0</v>
      </c>
      <c r="V1082" s="50">
        <f t="shared" si="572"/>
        <v>0</v>
      </c>
      <c r="W1082" s="50">
        <f t="shared" si="573"/>
        <v>0.49201138289438234</v>
      </c>
      <c r="X1082" s="50">
        <f t="shared" si="574"/>
        <v>0</v>
      </c>
      <c r="Y1082" s="50"/>
      <c r="Z1082" s="50"/>
      <c r="AA1082" s="50"/>
      <c r="AB1082" s="50"/>
      <c r="AC1082" s="50"/>
      <c r="AD1082" s="50">
        <f t="shared" si="575"/>
        <v>1.3815836027303869</v>
      </c>
      <c r="AE1082" s="50">
        <f t="shared" si="576"/>
        <v>0.96543487475883705</v>
      </c>
      <c r="AF1082" s="50">
        <f t="shared" si="577"/>
        <v>1.2529701396163921</v>
      </c>
      <c r="AG1082" s="50">
        <f t="shared" si="569"/>
        <v>0</v>
      </c>
      <c r="AI1082" s="50">
        <f t="shared" si="578"/>
        <v>0</v>
      </c>
      <c r="AJ1082" s="50">
        <f t="shared" si="579"/>
        <v>0</v>
      </c>
      <c r="AK1082" s="50">
        <f t="shared" si="580"/>
        <v>0</v>
      </c>
      <c r="AL1082" s="50">
        <f t="shared" si="581"/>
        <v>0.4890058020817678</v>
      </c>
      <c r="AR1082" s="50">
        <f t="shared" si="582"/>
        <v>0.60306353396639711</v>
      </c>
      <c r="AS1082" s="50">
        <f t="shared" si="583"/>
        <v>0.64849086292915636</v>
      </c>
      <c r="AT1082" s="50">
        <f t="shared" si="584"/>
        <v>0.93430900170373588</v>
      </c>
      <c r="AV1082" s="49">
        <f t="shared" si="585"/>
        <v>0</v>
      </c>
      <c r="AW1082" s="49">
        <f t="shared" si="586"/>
        <v>0</v>
      </c>
      <c r="AX1082" s="49">
        <f t="shared" si="587"/>
        <v>0</v>
      </c>
      <c r="AY1082" s="49">
        <f t="shared" si="588"/>
        <v>2633.4032906625785</v>
      </c>
      <c r="AZ1082" s="49">
        <f t="shared" si="589"/>
        <v>0</v>
      </c>
      <c r="BA1082" s="49">
        <f t="shared" si="590"/>
        <v>0</v>
      </c>
      <c r="BB1082" s="49">
        <f t="shared" si="591"/>
        <v>0</v>
      </c>
      <c r="BC1082" s="49">
        <f t="shared" si="592"/>
        <v>0</v>
      </c>
      <c r="BD1082" s="49">
        <f t="shared" si="593"/>
        <v>0</v>
      </c>
      <c r="BE1082" s="49">
        <f t="shared" si="594"/>
        <v>5327.5073878633793</v>
      </c>
      <c r="BF1082" s="49">
        <f t="shared" si="595"/>
        <v>4332.3576932201422</v>
      </c>
      <c r="BG1082" s="49">
        <f t="shared" si="596"/>
        <v>5871.4446357940997</v>
      </c>
      <c r="BH1082" s="73">
        <f t="shared" si="597"/>
        <v>18164.713007540202</v>
      </c>
      <c r="BI1082" s="49">
        <f>VLOOKUP(A1082,'1_12'!B:Q,16,0)</f>
        <v>28102.050000000003</v>
      </c>
      <c r="BJ1082" s="74">
        <f t="shared" si="598"/>
        <v>-9937.336992459801</v>
      </c>
      <c r="BK1082" s="50">
        <f t="shared" si="599"/>
        <v>7.756613022330416E-3</v>
      </c>
    </row>
    <row r="1083" spans="1:63" x14ac:dyDescent="0.3">
      <c r="A1083" s="79" t="s">
        <v>756</v>
      </c>
      <c r="B1083" s="79" t="s">
        <v>322</v>
      </c>
      <c r="C1083" s="79">
        <f>VLOOKUP(B1083,Площадь!D:E,2,0)</f>
        <v>36.700000000000003</v>
      </c>
      <c r="D1083" s="97"/>
      <c r="E1083">
        <v>31</v>
      </c>
      <c r="F1083">
        <v>28</v>
      </c>
      <c r="G1083">
        <v>31</v>
      </c>
      <c r="H1083">
        <v>30</v>
      </c>
      <c r="I1083">
        <v>31</v>
      </c>
      <c r="J1083">
        <v>30</v>
      </c>
      <c r="K1083">
        <v>31</v>
      </c>
      <c r="L1083">
        <v>31</v>
      </c>
      <c r="M1083">
        <v>30</v>
      </c>
      <c r="N1083">
        <v>31</v>
      </c>
      <c r="O1083">
        <v>30</v>
      </c>
      <c r="P1083">
        <v>31</v>
      </c>
      <c r="Q1083">
        <f t="shared" si="602"/>
        <v>365</v>
      </c>
      <c r="R1083" s="113">
        <f>VLOOKUP(B1083,'Общие показания'!A:H,8,0)</f>
        <v>0.57999999999999996</v>
      </c>
      <c r="S1083" s="117">
        <f>VLOOKUP(B1083,'Общие показания'!A:P,16,0)</f>
        <v>0.55299999999999994</v>
      </c>
      <c r="T1083" s="50">
        <f t="shared" si="570"/>
        <v>0</v>
      </c>
      <c r="U1083" s="50">
        <f t="shared" si="571"/>
        <v>0</v>
      </c>
      <c r="V1083" s="50">
        <f t="shared" si="572"/>
        <v>0</v>
      </c>
      <c r="W1083" s="50">
        <f t="shared" si="573"/>
        <v>0.57999999999999996</v>
      </c>
      <c r="X1083" s="50">
        <f t="shared" si="574"/>
        <v>0</v>
      </c>
      <c r="Y1083" s="50"/>
      <c r="Z1083" s="50"/>
      <c r="AA1083" s="50"/>
      <c r="AB1083" s="50"/>
      <c r="AC1083" s="50"/>
      <c r="AD1083" s="50">
        <f t="shared" si="575"/>
        <v>0.21222726335289666</v>
      </c>
      <c r="AE1083" s="50">
        <f t="shared" si="576"/>
        <v>0.14830199273543251</v>
      </c>
      <c r="AF1083" s="50">
        <f t="shared" si="577"/>
        <v>0.19247074391167074</v>
      </c>
      <c r="AG1083" s="50">
        <f t="shared" si="569"/>
        <v>0</v>
      </c>
      <c r="AI1083" s="50">
        <f t="shared" si="578"/>
        <v>0</v>
      </c>
      <c r="AJ1083" s="50">
        <f t="shared" si="579"/>
        <v>0</v>
      </c>
      <c r="AK1083" s="50">
        <f t="shared" si="580"/>
        <v>0</v>
      </c>
      <c r="AL1083" s="50">
        <f t="shared" si="581"/>
        <v>0.2468571242971235</v>
      </c>
      <c r="AR1083" s="50">
        <f t="shared" si="582"/>
        <v>0.30443509898991439</v>
      </c>
      <c r="AS1083" s="50">
        <f t="shared" si="583"/>
        <v>0.32736746450481485</v>
      </c>
      <c r="AT1083" s="50">
        <f t="shared" si="584"/>
        <v>0.47165254969088183</v>
      </c>
      <c r="AV1083" s="49">
        <f t="shared" si="585"/>
        <v>0</v>
      </c>
      <c r="AW1083" s="49">
        <f t="shared" si="586"/>
        <v>0</v>
      </c>
      <c r="AX1083" s="49">
        <f t="shared" si="587"/>
        <v>0</v>
      </c>
      <c r="AY1083" s="49">
        <f t="shared" si="588"/>
        <v>2219.5821901782265</v>
      </c>
      <c r="AZ1083" s="49">
        <f t="shared" si="589"/>
        <v>0</v>
      </c>
      <c r="BA1083" s="49">
        <f t="shared" si="590"/>
        <v>0</v>
      </c>
      <c r="BB1083" s="49">
        <f t="shared" si="591"/>
        <v>0</v>
      </c>
      <c r="BC1083" s="49">
        <f t="shared" si="592"/>
        <v>0</v>
      </c>
      <c r="BD1083" s="49">
        <f t="shared" si="593"/>
        <v>0</v>
      </c>
      <c r="BE1083" s="49">
        <f t="shared" si="594"/>
        <v>1386.9077789785483</v>
      </c>
      <c r="BF1083" s="49">
        <f t="shared" si="595"/>
        <v>1276.8680642374304</v>
      </c>
      <c r="BG1083" s="49">
        <f t="shared" si="596"/>
        <v>1782.7460044149479</v>
      </c>
      <c r="BH1083" s="73">
        <f t="shared" si="597"/>
        <v>6666.1040378091529</v>
      </c>
      <c r="BI1083" s="49">
        <f>VLOOKUP(A1083,'1_12'!B:Q,16,0)</f>
        <v>14186.34</v>
      </c>
      <c r="BJ1083" s="74">
        <f t="shared" si="598"/>
        <v>-7520.2359621908472</v>
      </c>
      <c r="BK1083" s="50">
        <f t="shared" si="599"/>
        <v>5.638765298552984E-3</v>
      </c>
    </row>
    <row r="1084" spans="1:63" x14ac:dyDescent="0.3">
      <c r="A1084" s="79" t="s">
        <v>1042</v>
      </c>
      <c r="B1084" s="79" t="s">
        <v>1043</v>
      </c>
      <c r="C1084" s="79">
        <f>VLOOKUP(B1084,Площадь!D:E,2,0)</f>
        <v>78.400000000000006</v>
      </c>
      <c r="D1084" s="97"/>
      <c r="E1084">
        <v>31</v>
      </c>
      <c r="F1084">
        <v>28</v>
      </c>
      <c r="G1084">
        <v>31</v>
      </c>
      <c r="H1084">
        <v>30</v>
      </c>
      <c r="I1084">
        <v>31</v>
      </c>
      <c r="J1084">
        <v>30</v>
      </c>
      <c r="K1084">
        <v>31</v>
      </c>
      <c r="L1084">
        <v>31</v>
      </c>
      <c r="M1084">
        <v>30</v>
      </c>
      <c r="N1084">
        <v>31</v>
      </c>
      <c r="O1084">
        <v>30</v>
      </c>
      <c r="P1084">
        <v>31</v>
      </c>
      <c r="Q1084">
        <f t="shared" si="602"/>
        <v>365</v>
      </c>
      <c r="R1084" s="113">
        <f>VLOOKUP(B1084,'Общие показания'!A:H,8,0)</f>
        <v>1.1399999999999999</v>
      </c>
      <c r="S1084" s="117">
        <f>VLOOKUP(B1084,'Общие показания'!A:P,16,0)</f>
        <v>2.7399999999999984</v>
      </c>
      <c r="T1084" s="50">
        <f t="shared" si="570"/>
        <v>0</v>
      </c>
      <c r="U1084" s="50">
        <f t="shared" si="571"/>
        <v>0</v>
      </c>
      <c r="V1084" s="50">
        <f t="shared" si="572"/>
        <v>0</v>
      </c>
      <c r="W1084" s="50">
        <f t="shared" si="573"/>
        <v>1.1399999999999999</v>
      </c>
      <c r="X1084" s="50">
        <f t="shared" si="574"/>
        <v>0</v>
      </c>
      <c r="Y1084" s="50"/>
      <c r="Z1084" s="50"/>
      <c r="AA1084" s="50"/>
      <c r="AB1084" s="50"/>
      <c r="AC1084" s="50"/>
      <c r="AD1084" s="50">
        <f t="shared" si="575"/>
        <v>1.0515419558534116</v>
      </c>
      <c r="AE1084" s="50">
        <f t="shared" si="576"/>
        <v>0.73480553362583167</v>
      </c>
      <c r="AF1084" s="50">
        <f t="shared" si="577"/>
        <v>0.95365251052075517</v>
      </c>
      <c r="AG1084" s="50">
        <f t="shared" si="569"/>
        <v>0</v>
      </c>
      <c r="AI1084" s="50">
        <f t="shared" si="578"/>
        <v>0</v>
      </c>
      <c r="AJ1084" s="50">
        <f t="shared" si="579"/>
        <v>0</v>
      </c>
      <c r="AK1084" s="50">
        <f t="shared" si="580"/>
        <v>0</v>
      </c>
      <c r="AL1084" s="50">
        <f t="shared" si="581"/>
        <v>0.52734600939766985</v>
      </c>
      <c r="AR1084" s="50">
        <f t="shared" si="582"/>
        <v>0.65034636950434022</v>
      </c>
      <c r="AS1084" s="50">
        <f t="shared" si="583"/>
        <v>0.6993354010130105</v>
      </c>
      <c r="AT1084" s="50">
        <f t="shared" si="584"/>
        <v>1.0075629399391044</v>
      </c>
      <c r="AV1084" s="49">
        <f t="shared" si="585"/>
        <v>0</v>
      </c>
      <c r="AW1084" s="49">
        <f t="shared" si="586"/>
        <v>0</v>
      </c>
      <c r="AX1084" s="49">
        <f t="shared" si="587"/>
        <v>0</v>
      </c>
      <c r="AY1084" s="49">
        <f t="shared" si="588"/>
        <v>4475.756933786729</v>
      </c>
      <c r="AZ1084" s="49">
        <f t="shared" si="589"/>
        <v>0</v>
      </c>
      <c r="BA1084" s="49">
        <f t="shared" si="590"/>
        <v>0</v>
      </c>
      <c r="BB1084" s="49">
        <f t="shared" si="591"/>
        <v>0</v>
      </c>
      <c r="BC1084" s="49">
        <f t="shared" si="592"/>
        <v>0</v>
      </c>
      <c r="BD1084" s="49">
        <f t="shared" si="593"/>
        <v>0</v>
      </c>
      <c r="BE1084" s="49">
        <f t="shared" si="594"/>
        <v>4568.4809450573348</v>
      </c>
      <c r="BF1084" s="49">
        <f t="shared" si="595"/>
        <v>3849.7505593071223</v>
      </c>
      <c r="BG1084" s="49">
        <f t="shared" si="596"/>
        <v>5264.6083065964285</v>
      </c>
      <c r="BH1084" s="73">
        <f t="shared" si="597"/>
        <v>18158.596744747614</v>
      </c>
      <c r="BI1084" s="49">
        <f>VLOOKUP(A1084,'1_12'!B:Q,16,0)</f>
        <v>30305.340000000011</v>
      </c>
      <c r="BJ1084" s="74">
        <f t="shared" si="598"/>
        <v>-12146.743255252397</v>
      </c>
      <c r="BK1084" s="50">
        <f t="shared" si="599"/>
        <v>7.1902537413415417E-3</v>
      </c>
    </row>
    <row r="1085" spans="1:63" x14ac:dyDescent="0.3">
      <c r="A1085" s="79" t="s">
        <v>963</v>
      </c>
      <c r="B1085" s="79" t="s">
        <v>964</v>
      </c>
      <c r="C1085" s="79">
        <f>VLOOKUP(B1085,Площадь!D:E,2,0)</f>
        <v>51.1</v>
      </c>
      <c r="D1085" s="97"/>
      <c r="E1085">
        <v>31</v>
      </c>
      <c r="F1085">
        <v>28</v>
      </c>
      <c r="G1085">
        <v>31</v>
      </c>
      <c r="H1085">
        <v>30</v>
      </c>
      <c r="I1085">
        <v>31</v>
      </c>
      <c r="J1085">
        <v>30</v>
      </c>
      <c r="K1085">
        <v>31</v>
      </c>
      <c r="L1085">
        <v>31</v>
      </c>
      <c r="M1085">
        <v>30</v>
      </c>
      <c r="N1085">
        <v>31</v>
      </c>
      <c r="O1085">
        <v>30</v>
      </c>
      <c r="P1085">
        <v>31</v>
      </c>
      <c r="Q1085">
        <f t="shared" si="602"/>
        <v>365</v>
      </c>
      <c r="R1085" s="113">
        <f>VLOOKUP(B1085,'Общие показания'!A:H,8,0)</f>
        <v>0.34582918385010913</v>
      </c>
      <c r="S1085" s="117">
        <f>VLOOKUP(B1085,'Общие показания'!A:P,16,0)</f>
        <v>1.6471708161498899</v>
      </c>
      <c r="T1085" s="50">
        <f t="shared" si="570"/>
        <v>0</v>
      </c>
      <c r="U1085" s="50">
        <f t="shared" si="571"/>
        <v>0</v>
      </c>
      <c r="V1085" s="50">
        <f t="shared" si="572"/>
        <v>0</v>
      </c>
      <c r="W1085" s="50">
        <f t="shared" si="573"/>
        <v>0.34582918385010913</v>
      </c>
      <c r="X1085" s="50">
        <f t="shared" si="574"/>
        <v>0</v>
      </c>
      <c r="Y1085" s="50"/>
      <c r="Z1085" s="50"/>
      <c r="AA1085" s="50"/>
      <c r="AB1085" s="50"/>
      <c r="AC1085" s="50"/>
      <c r="AD1085" s="50">
        <f t="shared" si="575"/>
        <v>0.63214205169303517</v>
      </c>
      <c r="AE1085" s="50">
        <f t="shared" si="576"/>
        <v>0.44173366077880188</v>
      </c>
      <c r="AF1085" s="50">
        <f t="shared" si="577"/>
        <v>0.57329510367805281</v>
      </c>
      <c r="AG1085" s="50">
        <f t="shared" si="569"/>
        <v>0</v>
      </c>
      <c r="AI1085" s="50">
        <f t="shared" si="578"/>
        <v>0</v>
      </c>
      <c r="AJ1085" s="50">
        <f t="shared" si="579"/>
        <v>0</v>
      </c>
      <c r="AK1085" s="50">
        <f t="shared" si="580"/>
        <v>0</v>
      </c>
      <c r="AL1085" s="50">
        <f t="shared" si="581"/>
        <v>0.34371659541098121</v>
      </c>
      <c r="AR1085" s="50">
        <f t="shared" si="582"/>
        <v>0.42388647298050747</v>
      </c>
      <c r="AS1085" s="50">
        <f t="shared" si="583"/>
        <v>0.45581682387455147</v>
      </c>
      <c r="AT1085" s="50">
        <f t="shared" si="584"/>
        <v>0.65671513049602348</v>
      </c>
      <c r="AV1085" s="49">
        <f t="shared" si="585"/>
        <v>0</v>
      </c>
      <c r="AW1085" s="49">
        <f t="shared" si="586"/>
        <v>0</v>
      </c>
      <c r="AX1085" s="49">
        <f t="shared" si="587"/>
        <v>0</v>
      </c>
      <c r="AY1085" s="49">
        <f t="shared" si="588"/>
        <v>1850.9891080173006</v>
      </c>
      <c r="AZ1085" s="49">
        <f t="shared" si="589"/>
        <v>0</v>
      </c>
      <c r="BA1085" s="49">
        <f t="shared" si="590"/>
        <v>0</v>
      </c>
      <c r="BB1085" s="49">
        <f t="shared" si="591"/>
        <v>0</v>
      </c>
      <c r="BC1085" s="49">
        <f t="shared" si="592"/>
        <v>0</v>
      </c>
      <c r="BD1085" s="49">
        <f t="shared" si="593"/>
        <v>0</v>
      </c>
      <c r="BE1085" s="49">
        <f t="shared" si="594"/>
        <v>2834.760730492671</v>
      </c>
      <c r="BF1085" s="49">
        <f t="shared" si="595"/>
        <v>2409.3486189840755</v>
      </c>
      <c r="BG1085" s="49">
        <f t="shared" si="596"/>
        <v>3301.7902722075232</v>
      </c>
      <c r="BH1085" s="73">
        <f t="shared" si="597"/>
        <v>10396.88872970157</v>
      </c>
      <c r="BI1085" s="49">
        <f>VLOOKUP(A1085,'1_12'!B:Q,16,0)</f>
        <v>19752.57</v>
      </c>
      <c r="BJ1085" s="74">
        <f t="shared" si="598"/>
        <v>-9355.6812702984298</v>
      </c>
      <c r="BK1085" s="50">
        <f t="shared" si="599"/>
        <v>6.3162671604077986E-3</v>
      </c>
    </row>
    <row r="1086" spans="1:63" x14ac:dyDescent="0.3">
      <c r="A1086" s="79" t="s">
        <v>1142</v>
      </c>
      <c r="B1086" s="79" t="s">
        <v>1143</v>
      </c>
      <c r="C1086" s="79">
        <f>VLOOKUP(B1086,Площадь!D:E,2,0)</f>
        <v>50.8</v>
      </c>
      <c r="D1086" s="97"/>
      <c r="E1086">
        <v>31</v>
      </c>
      <c r="F1086">
        <v>28</v>
      </c>
      <c r="G1086">
        <v>31</v>
      </c>
      <c r="H1086">
        <v>30</v>
      </c>
      <c r="I1086">
        <v>31</v>
      </c>
      <c r="J1086">
        <v>30</v>
      </c>
      <c r="K1086">
        <v>31</v>
      </c>
      <c r="L1086">
        <v>31</v>
      </c>
      <c r="M1086">
        <v>30</v>
      </c>
      <c r="N1086">
        <v>31</v>
      </c>
      <c r="O1086">
        <v>30</v>
      </c>
      <c r="P1086">
        <v>31</v>
      </c>
      <c r="Q1086">
        <f t="shared" si="602"/>
        <v>365</v>
      </c>
      <c r="R1086" s="113">
        <f>VLOOKUP(B1086,'Общие показания'!A:H,8,0)</f>
        <v>0.34379887553004973</v>
      </c>
      <c r="S1086" s="117">
        <f>VLOOKUP(B1086,'Общие показания'!A:P,16,0)</f>
        <v>0</v>
      </c>
      <c r="T1086" s="50">
        <f t="shared" si="570"/>
        <v>0</v>
      </c>
      <c r="U1086" s="50">
        <f t="shared" si="571"/>
        <v>0</v>
      </c>
      <c r="V1086" s="50">
        <f t="shared" si="572"/>
        <v>0</v>
      </c>
      <c r="W1086" s="50">
        <f t="shared" si="573"/>
        <v>0.34379887553004973</v>
      </c>
      <c r="X1086" s="50">
        <f t="shared" si="574"/>
        <v>0</v>
      </c>
      <c r="Y1086" s="50"/>
      <c r="Z1086" s="50"/>
      <c r="AA1086" s="50"/>
      <c r="AB1086" s="50"/>
      <c r="AC1086" s="50"/>
      <c r="AD1086" s="50">
        <f t="shared" si="575"/>
        <v>0</v>
      </c>
      <c r="AE1086" s="50">
        <f t="shared" si="576"/>
        <v>0</v>
      </c>
      <c r="AF1086" s="50">
        <f t="shared" si="577"/>
        <v>0</v>
      </c>
      <c r="AG1086" s="50">
        <f t="shared" si="569"/>
        <v>0</v>
      </c>
      <c r="AI1086" s="50">
        <f t="shared" si="578"/>
        <v>0</v>
      </c>
      <c r="AJ1086" s="50">
        <f t="shared" si="579"/>
        <v>0</v>
      </c>
      <c r="AK1086" s="50">
        <f t="shared" si="580"/>
        <v>0</v>
      </c>
      <c r="AL1086" s="50">
        <f t="shared" si="581"/>
        <v>0.34169868976277579</v>
      </c>
      <c r="AR1086" s="50">
        <f t="shared" si="582"/>
        <v>0.42139790268903671</v>
      </c>
      <c r="AS1086" s="50">
        <f t="shared" si="583"/>
        <v>0.45314079555434861</v>
      </c>
      <c r="AT1086" s="50">
        <f t="shared" si="584"/>
        <v>0.65285966006258289</v>
      </c>
      <c r="AV1086" s="49">
        <f t="shared" si="585"/>
        <v>0</v>
      </c>
      <c r="AW1086" s="49">
        <f t="shared" si="586"/>
        <v>0</v>
      </c>
      <c r="AX1086" s="49">
        <f t="shared" si="587"/>
        <v>0</v>
      </c>
      <c r="AY1086" s="49">
        <f t="shared" si="588"/>
        <v>1840.1222443694489</v>
      </c>
      <c r="AZ1086" s="49">
        <f t="shared" si="589"/>
        <v>0</v>
      </c>
      <c r="BA1086" s="49">
        <f t="shared" si="590"/>
        <v>0</v>
      </c>
      <c r="BB1086" s="49">
        <f t="shared" si="591"/>
        <v>0</v>
      </c>
      <c r="BC1086" s="49">
        <f t="shared" si="592"/>
        <v>0</v>
      </c>
      <c r="BD1086" s="49">
        <f t="shared" si="593"/>
        <v>0</v>
      </c>
      <c r="BE1086" s="49">
        <f t="shared" si="594"/>
        <v>1131.1836740623426</v>
      </c>
      <c r="BF1086" s="49">
        <f t="shared" si="595"/>
        <v>1216.3930259542713</v>
      </c>
      <c r="BG1086" s="49">
        <f t="shared" si="596"/>
        <v>1752.5103570855952</v>
      </c>
      <c r="BH1086" s="73">
        <f t="shared" si="597"/>
        <v>5940.2093014716584</v>
      </c>
      <c r="BI1086" s="49">
        <f>VLOOKUP(A1086,'1_12'!B:Q,16,0)</f>
        <v>19636.649999999998</v>
      </c>
      <c r="BJ1086" s="74">
        <f t="shared" si="598"/>
        <v>-13696.440698528339</v>
      </c>
      <c r="BK1086" s="50">
        <f t="shared" si="599"/>
        <v>3.6300786148274174E-3</v>
      </c>
    </row>
    <row r="1087" spans="1:63" x14ac:dyDescent="0.3">
      <c r="A1087" s="79" t="s">
        <v>2346</v>
      </c>
      <c r="B1087" s="79" t="s">
        <v>2347</v>
      </c>
      <c r="C1087" s="79">
        <f>VLOOKUP(B1087,Площадь!D:E,2,0)</f>
        <v>72.7</v>
      </c>
      <c r="D1087" s="97"/>
      <c r="E1087">
        <v>31</v>
      </c>
      <c r="F1087">
        <v>28</v>
      </c>
      <c r="G1087">
        <v>31</v>
      </c>
      <c r="H1087">
        <v>30</v>
      </c>
      <c r="I1087">
        <v>31</v>
      </c>
      <c r="J1087">
        <v>30</v>
      </c>
      <c r="K1087">
        <v>31</v>
      </c>
      <c r="L1087">
        <v>31</v>
      </c>
      <c r="M1087">
        <v>30</v>
      </c>
      <c r="N1087">
        <v>31</v>
      </c>
      <c r="O1087">
        <v>30</v>
      </c>
      <c r="P1087">
        <v>31</v>
      </c>
      <c r="Q1087">
        <f t="shared" si="602"/>
        <v>365</v>
      </c>
      <c r="R1087" s="113">
        <f>VLOOKUP(B1087,'Общие показания'!A:H,8,0)</f>
        <v>9.0999999999999998E-2</v>
      </c>
      <c r="S1087" s="117">
        <f>VLOOKUP(B1087,'Общие показания'!A:P,16,0)</f>
        <v>1.3559999999999999</v>
      </c>
      <c r="T1087" s="50">
        <f t="shared" si="570"/>
        <v>0</v>
      </c>
      <c r="U1087" s="50">
        <f t="shared" si="571"/>
        <v>0</v>
      </c>
      <c r="V1087" s="50">
        <f t="shared" si="572"/>
        <v>0</v>
      </c>
      <c r="W1087" s="50">
        <f t="shared" si="573"/>
        <v>9.0999999999999998E-2</v>
      </c>
      <c r="X1087" s="50">
        <f t="shared" si="574"/>
        <v>0</v>
      </c>
      <c r="Y1087" s="50"/>
      <c r="Z1087" s="50"/>
      <c r="AA1087" s="50"/>
      <c r="AB1087" s="50"/>
      <c r="AC1087" s="50"/>
      <c r="AD1087" s="50">
        <f t="shared" si="575"/>
        <v>0.52039813581650607</v>
      </c>
      <c r="AE1087" s="50">
        <f t="shared" si="576"/>
        <v>0.36364828598417087</v>
      </c>
      <c r="AF1087" s="50">
        <f t="shared" si="577"/>
        <v>0.47195357819932282</v>
      </c>
      <c r="AG1087" s="50">
        <f t="shared" si="569"/>
        <v>0</v>
      </c>
      <c r="AI1087" s="50">
        <f t="shared" si="578"/>
        <v>0</v>
      </c>
      <c r="AJ1087" s="50">
        <f t="shared" si="579"/>
        <v>0</v>
      </c>
      <c r="AK1087" s="50">
        <f t="shared" si="580"/>
        <v>0</v>
      </c>
      <c r="AL1087" s="50">
        <f t="shared" si="581"/>
        <v>0.4890058020817678</v>
      </c>
      <c r="AR1087" s="50">
        <f t="shared" si="582"/>
        <v>0.60306353396639711</v>
      </c>
      <c r="AS1087" s="50">
        <f t="shared" si="583"/>
        <v>0.64849086292915636</v>
      </c>
      <c r="AT1087" s="50">
        <f t="shared" si="584"/>
        <v>0.93430900170373588</v>
      </c>
      <c r="AV1087" s="49">
        <f t="shared" si="585"/>
        <v>0</v>
      </c>
      <c r="AW1087" s="49">
        <f t="shared" si="586"/>
        <v>0</v>
      </c>
      <c r="AX1087" s="49">
        <f t="shared" si="587"/>
        <v>0</v>
      </c>
      <c r="AY1087" s="49">
        <f t="shared" si="588"/>
        <v>1556.9443748762142</v>
      </c>
      <c r="AZ1087" s="49">
        <f t="shared" si="589"/>
        <v>0</v>
      </c>
      <c r="BA1087" s="49">
        <f t="shared" si="590"/>
        <v>0</v>
      </c>
      <c r="BB1087" s="49">
        <f t="shared" si="591"/>
        <v>0</v>
      </c>
      <c r="BC1087" s="49">
        <f t="shared" si="592"/>
        <v>0</v>
      </c>
      <c r="BD1087" s="49">
        <f t="shared" si="593"/>
        <v>0</v>
      </c>
      <c r="BE1087" s="49">
        <f t="shared" si="594"/>
        <v>3015.775567898434</v>
      </c>
      <c r="BF1087" s="49">
        <f t="shared" si="595"/>
        <v>2716.9458457769797</v>
      </c>
      <c r="BG1087" s="49">
        <f t="shared" si="596"/>
        <v>3774.915018988575</v>
      </c>
      <c r="BH1087" s="73">
        <f t="shared" si="597"/>
        <v>11064.580807540202</v>
      </c>
      <c r="BI1087" s="49">
        <f>VLOOKUP(A1087,'1_12'!B:Q,16,0)</f>
        <v>28102.050000000003</v>
      </c>
      <c r="BJ1087" s="74">
        <f t="shared" si="598"/>
        <v>-17037.469192459801</v>
      </c>
      <c r="BK1087" s="50">
        <f t="shared" si="599"/>
        <v>4.7247469058700788E-3</v>
      </c>
    </row>
    <row r="1088" spans="1:63" x14ac:dyDescent="0.3">
      <c r="A1088" s="79" t="s">
        <v>1433</v>
      </c>
      <c r="B1088" s="79" t="s">
        <v>1434</v>
      </c>
      <c r="C1088" s="79">
        <f>VLOOKUP(B1088,Площадь!D:E,2,0)</f>
        <v>78.400000000000006</v>
      </c>
      <c r="D1088" s="97"/>
      <c r="E1088">
        <v>31</v>
      </c>
      <c r="F1088">
        <v>28</v>
      </c>
      <c r="G1088">
        <v>31</v>
      </c>
      <c r="H1088">
        <v>30</v>
      </c>
      <c r="I1088">
        <v>31</v>
      </c>
      <c r="J1088">
        <v>30</v>
      </c>
      <c r="K1088">
        <v>31</v>
      </c>
      <c r="L1088">
        <v>31</v>
      </c>
      <c r="M1088">
        <v>30</v>
      </c>
      <c r="N1088">
        <v>31</v>
      </c>
      <c r="O1088">
        <v>30</v>
      </c>
      <c r="P1088">
        <v>31</v>
      </c>
      <c r="Q1088">
        <f t="shared" si="602"/>
        <v>365</v>
      </c>
      <c r="R1088" s="113">
        <f>VLOOKUP(B1088,'Общие показания'!A:H,8,0)</f>
        <v>0</v>
      </c>
      <c r="S1088" s="117">
        <f>VLOOKUP(B1088,'Общие показания'!A:P,16,0)</f>
        <v>4.1769999999999996</v>
      </c>
      <c r="T1088" s="50">
        <f t="shared" si="570"/>
        <v>0</v>
      </c>
      <c r="U1088" s="50">
        <f t="shared" si="571"/>
        <v>0</v>
      </c>
      <c r="V1088" s="50">
        <f t="shared" si="572"/>
        <v>0</v>
      </c>
      <c r="W1088" s="50">
        <f t="shared" si="573"/>
        <v>0</v>
      </c>
      <c r="X1088" s="50">
        <f t="shared" si="574"/>
        <v>0</v>
      </c>
      <c r="Y1088" s="50"/>
      <c r="Z1088" s="50"/>
      <c r="AA1088" s="50"/>
      <c r="AB1088" s="50"/>
      <c r="AC1088" s="50"/>
      <c r="AD1088" s="50">
        <f t="shared" si="575"/>
        <v>1.6030258210217891</v>
      </c>
      <c r="AE1088" s="50">
        <f t="shared" si="576"/>
        <v>1.120176172976314</v>
      </c>
      <c r="AF1088" s="50">
        <f t="shared" si="577"/>
        <v>1.4537980060018965</v>
      </c>
      <c r="AG1088" s="50">
        <f t="shared" si="569"/>
        <v>0</v>
      </c>
      <c r="AI1088" s="50">
        <f t="shared" si="578"/>
        <v>0</v>
      </c>
      <c r="AJ1088" s="50">
        <f t="shared" si="579"/>
        <v>0</v>
      </c>
      <c r="AK1088" s="50">
        <f t="shared" si="580"/>
        <v>0</v>
      </c>
      <c r="AL1088" s="50">
        <f t="shared" si="581"/>
        <v>0.52734600939766985</v>
      </c>
      <c r="AR1088" s="50">
        <f t="shared" si="582"/>
        <v>0.65034636950434022</v>
      </c>
      <c r="AS1088" s="50">
        <f t="shared" si="583"/>
        <v>0.6993354010130105</v>
      </c>
      <c r="AT1088" s="50">
        <f t="shared" si="584"/>
        <v>1.0075629399391044</v>
      </c>
      <c r="AV1088" s="49">
        <f t="shared" si="585"/>
        <v>0</v>
      </c>
      <c r="AW1088" s="49">
        <f t="shared" si="586"/>
        <v>0</v>
      </c>
      <c r="AX1088" s="49">
        <f t="shared" si="587"/>
        <v>0</v>
      </c>
      <c r="AY1088" s="49">
        <f t="shared" si="588"/>
        <v>1415.5865337867292</v>
      </c>
      <c r="AZ1088" s="49">
        <f t="shared" si="589"/>
        <v>0</v>
      </c>
      <c r="BA1088" s="49">
        <f t="shared" si="590"/>
        <v>0</v>
      </c>
      <c r="BB1088" s="49">
        <f t="shared" si="591"/>
        <v>0</v>
      </c>
      <c r="BC1088" s="49">
        <f t="shared" si="592"/>
        <v>0</v>
      </c>
      <c r="BD1088" s="49">
        <f t="shared" si="593"/>
        <v>0</v>
      </c>
      <c r="BE1088" s="49">
        <f t="shared" si="594"/>
        <v>6048.8621733607206</v>
      </c>
      <c r="BF1088" s="49">
        <f t="shared" si="595"/>
        <v>4884.2240887539829</v>
      </c>
      <c r="BG1088" s="49">
        <f t="shared" si="596"/>
        <v>6607.1788688461857</v>
      </c>
      <c r="BH1088" s="73">
        <f t="shared" si="597"/>
        <v>18955.851664747617</v>
      </c>
      <c r="BI1088" s="49">
        <f>VLOOKUP(A1088,'1_12'!B:Q,16,0)</f>
        <v>30305.340000000011</v>
      </c>
      <c r="BJ1088" s="74">
        <f t="shared" si="598"/>
        <v>-11349.488335252394</v>
      </c>
      <c r="BK1088" s="50">
        <f t="shared" si="599"/>
        <v>7.5059425168517479E-3</v>
      </c>
    </row>
    <row r="1089" spans="1:63" x14ac:dyDescent="0.3">
      <c r="A1089" s="79" t="s">
        <v>2157</v>
      </c>
      <c r="B1089" s="79" t="s">
        <v>2158</v>
      </c>
      <c r="C1089" s="79">
        <f>VLOOKUP(B1089,Площадь!D:E,2,0)</f>
        <v>51.1</v>
      </c>
      <c r="D1089" s="97"/>
      <c r="E1089">
        <v>31</v>
      </c>
      <c r="F1089">
        <v>28</v>
      </c>
      <c r="G1089">
        <v>31</v>
      </c>
      <c r="H1089">
        <v>30</v>
      </c>
      <c r="I1089">
        <v>31</v>
      </c>
      <c r="J1089">
        <v>30</v>
      </c>
      <c r="K1089">
        <v>31</v>
      </c>
      <c r="L1089">
        <v>31</v>
      </c>
      <c r="M1089">
        <v>30</v>
      </c>
      <c r="N1089">
        <v>31</v>
      </c>
      <c r="O1089">
        <v>30</v>
      </c>
      <c r="P1089">
        <v>31</v>
      </c>
      <c r="Q1089">
        <f t="shared" si="602"/>
        <v>365</v>
      </c>
      <c r="R1089" s="113">
        <f>VLOOKUP(B1089,'Общие показания'!A:H,8,0)</f>
        <v>0</v>
      </c>
      <c r="S1089" s="117">
        <f>VLOOKUP(B1089,'Общие показания'!A:P,16,0)</f>
        <v>2.202</v>
      </c>
      <c r="T1089" s="50">
        <f t="shared" si="570"/>
        <v>0</v>
      </c>
      <c r="U1089" s="50">
        <f t="shared" si="571"/>
        <v>0</v>
      </c>
      <c r="V1089" s="50">
        <f t="shared" si="572"/>
        <v>0</v>
      </c>
      <c r="W1089" s="50">
        <f t="shared" si="573"/>
        <v>0</v>
      </c>
      <c r="X1089" s="50">
        <f t="shared" si="574"/>
        <v>0</v>
      </c>
      <c r="Y1089" s="50"/>
      <c r="Z1089" s="50"/>
      <c r="AA1089" s="50"/>
      <c r="AB1089" s="50"/>
      <c r="AC1089" s="50"/>
      <c r="AD1089" s="50">
        <f t="shared" si="575"/>
        <v>0.84507130904715821</v>
      </c>
      <c r="AE1089" s="50">
        <f t="shared" si="576"/>
        <v>0.59052619892119784</v>
      </c>
      <c r="AF1089" s="50">
        <f t="shared" si="577"/>
        <v>0.76640249203164379</v>
      </c>
      <c r="AG1089" s="50">
        <f t="shared" si="569"/>
        <v>0</v>
      </c>
      <c r="AI1089" s="50">
        <f t="shared" si="578"/>
        <v>0</v>
      </c>
      <c r="AJ1089" s="50">
        <f t="shared" si="579"/>
        <v>0</v>
      </c>
      <c r="AK1089" s="50">
        <f t="shared" si="580"/>
        <v>0</v>
      </c>
      <c r="AL1089" s="50">
        <f t="shared" si="581"/>
        <v>0.34371659541098121</v>
      </c>
      <c r="AR1089" s="50">
        <f t="shared" si="582"/>
        <v>0.42388647298050747</v>
      </c>
      <c r="AS1089" s="50">
        <f t="shared" si="583"/>
        <v>0.45581682387455147</v>
      </c>
      <c r="AT1089" s="50">
        <f t="shared" si="584"/>
        <v>0.65671513049602348</v>
      </c>
      <c r="AV1089" s="49">
        <f t="shared" si="585"/>
        <v>0</v>
      </c>
      <c r="AW1089" s="49">
        <f t="shared" si="586"/>
        <v>0</v>
      </c>
      <c r="AX1089" s="49">
        <f t="shared" si="587"/>
        <v>0</v>
      </c>
      <c r="AY1089" s="49">
        <f t="shared" si="588"/>
        <v>922.65908005742153</v>
      </c>
      <c r="AZ1089" s="49">
        <f t="shared" si="589"/>
        <v>0</v>
      </c>
      <c r="BA1089" s="49">
        <f t="shared" si="590"/>
        <v>0</v>
      </c>
      <c r="BB1089" s="49">
        <f t="shared" si="591"/>
        <v>0</v>
      </c>
      <c r="BC1089" s="49">
        <f t="shared" si="592"/>
        <v>0</v>
      </c>
      <c r="BD1089" s="49">
        <f t="shared" si="593"/>
        <v>0</v>
      </c>
      <c r="BE1089" s="49">
        <f t="shared" si="594"/>
        <v>3406.3395117637847</v>
      </c>
      <c r="BF1089" s="49">
        <f t="shared" si="595"/>
        <v>2808.7613566719979</v>
      </c>
      <c r="BG1089" s="49">
        <f t="shared" si="596"/>
        <v>3820.160021208369</v>
      </c>
      <c r="BH1089" s="73">
        <f t="shared" si="597"/>
        <v>10957.919969701572</v>
      </c>
      <c r="BI1089" s="49">
        <f>VLOOKUP(A1089,'1_12'!B:Q,16,0)</f>
        <v>19752.57</v>
      </c>
      <c r="BJ1089" s="74">
        <f t="shared" si="598"/>
        <v>-8794.6500302984277</v>
      </c>
      <c r="BK1089" s="50">
        <f t="shared" si="599"/>
        <v>6.6571021245304353E-3</v>
      </c>
    </row>
    <row r="1090" spans="1:63" x14ac:dyDescent="0.3">
      <c r="A1090" s="79" t="s">
        <v>1530</v>
      </c>
      <c r="B1090" s="79" t="s">
        <v>1531</v>
      </c>
      <c r="C1090" s="79">
        <f>VLOOKUP(B1090,Площадь!D:E,2,0)</f>
        <v>50.8</v>
      </c>
      <c r="D1090" s="97"/>
      <c r="E1090">
        <v>31</v>
      </c>
      <c r="F1090">
        <v>28</v>
      </c>
      <c r="G1090">
        <v>31</v>
      </c>
      <c r="H1090">
        <v>30</v>
      </c>
      <c r="I1090">
        <v>31</v>
      </c>
      <c r="J1090">
        <v>30</v>
      </c>
      <c r="K1090">
        <v>31</v>
      </c>
      <c r="L1090">
        <v>31</v>
      </c>
      <c r="M1090">
        <v>30</v>
      </c>
      <c r="N1090">
        <v>31</v>
      </c>
      <c r="O1090">
        <v>30</v>
      </c>
      <c r="P1090">
        <v>31</v>
      </c>
      <c r="Q1090">
        <f t="shared" si="602"/>
        <v>365</v>
      </c>
      <c r="R1090" s="113">
        <f>VLOOKUP(B1090,'Общие показания'!A:H,8,0)</f>
        <v>0.34379887553004973</v>
      </c>
      <c r="S1090" s="117">
        <f>VLOOKUP(B1090,'Общие показания'!A:P,16,0)</f>
        <v>1.7352011244699508</v>
      </c>
      <c r="T1090" s="50">
        <f t="shared" si="570"/>
        <v>0</v>
      </c>
      <c r="U1090" s="50">
        <f t="shared" si="571"/>
        <v>0</v>
      </c>
      <c r="V1090" s="50">
        <f t="shared" si="572"/>
        <v>0</v>
      </c>
      <c r="W1090" s="50">
        <f t="shared" si="573"/>
        <v>0.34379887553004973</v>
      </c>
      <c r="X1090" s="50">
        <f t="shared" si="574"/>
        <v>0</v>
      </c>
      <c r="Y1090" s="50"/>
      <c r="Z1090" s="50"/>
      <c r="AA1090" s="50"/>
      <c r="AB1090" s="50"/>
      <c r="AC1090" s="50"/>
      <c r="AD1090" s="50">
        <f t="shared" si="575"/>
        <v>0.66592583365845692</v>
      </c>
      <c r="AE1090" s="50">
        <f t="shared" si="576"/>
        <v>0.46534138255995838</v>
      </c>
      <c r="AF1090" s="50">
        <f t="shared" si="577"/>
        <v>0.60393390825153537</v>
      </c>
      <c r="AG1090" s="50">
        <f t="shared" si="569"/>
        <v>0</v>
      </c>
      <c r="AI1090" s="50">
        <f t="shared" si="578"/>
        <v>0</v>
      </c>
      <c r="AJ1090" s="50">
        <f t="shared" si="579"/>
        <v>0</v>
      </c>
      <c r="AK1090" s="50">
        <f t="shared" si="580"/>
        <v>0</v>
      </c>
      <c r="AL1090" s="50">
        <f t="shared" si="581"/>
        <v>0.34169868976277579</v>
      </c>
      <c r="AR1090" s="50">
        <f t="shared" si="582"/>
        <v>0.42139790268903671</v>
      </c>
      <c r="AS1090" s="50">
        <f t="shared" si="583"/>
        <v>0.45314079555434861</v>
      </c>
      <c r="AT1090" s="50">
        <f t="shared" si="584"/>
        <v>0.65285966006258289</v>
      </c>
      <c r="AV1090" s="49">
        <f t="shared" si="585"/>
        <v>0</v>
      </c>
      <c r="AW1090" s="49">
        <f t="shared" si="586"/>
        <v>0</v>
      </c>
      <c r="AX1090" s="49">
        <f t="shared" si="587"/>
        <v>0</v>
      </c>
      <c r="AY1090" s="49">
        <f t="shared" si="588"/>
        <v>1840.1222443694489</v>
      </c>
      <c r="AZ1090" s="49">
        <f t="shared" si="589"/>
        <v>0</v>
      </c>
      <c r="BA1090" s="49">
        <f t="shared" si="590"/>
        <v>0</v>
      </c>
      <c r="BB1090" s="49">
        <f t="shared" si="591"/>
        <v>0</v>
      </c>
      <c r="BC1090" s="49">
        <f t="shared" si="592"/>
        <v>0</v>
      </c>
      <c r="BD1090" s="49">
        <f t="shared" si="593"/>
        <v>0</v>
      </c>
      <c r="BE1090" s="49">
        <f t="shared" si="594"/>
        <v>2918.7683449017582</v>
      </c>
      <c r="BF1090" s="49">
        <f t="shared" si="595"/>
        <v>2465.5368196429213</v>
      </c>
      <c r="BG1090" s="49">
        <f t="shared" si="596"/>
        <v>3373.6863830396865</v>
      </c>
      <c r="BH1090" s="73">
        <f t="shared" si="597"/>
        <v>10598.113791953816</v>
      </c>
      <c r="BI1090" s="49">
        <f>VLOOKUP(A1090,'1_12'!B:Q,16,0)</f>
        <v>19636.649999999998</v>
      </c>
      <c r="BJ1090" s="74">
        <f t="shared" si="598"/>
        <v>-9038.5362080461819</v>
      </c>
      <c r="BK1090" s="50">
        <f t="shared" si="599"/>
        <v>6.4765371523437419E-3</v>
      </c>
    </row>
    <row r="1091" spans="1:63" x14ac:dyDescent="0.3">
      <c r="A1091" s="79" t="s">
        <v>1442</v>
      </c>
      <c r="B1091" s="79" t="s">
        <v>1443</v>
      </c>
      <c r="C1091" s="79">
        <f>VLOOKUP(B1091,Площадь!D:E,2,0)</f>
        <v>72.7</v>
      </c>
      <c r="D1091" s="97"/>
      <c r="E1091">
        <v>31</v>
      </c>
      <c r="F1091">
        <v>28</v>
      </c>
      <c r="G1091">
        <v>31</v>
      </c>
      <c r="H1091">
        <v>30</v>
      </c>
      <c r="I1091">
        <v>31</v>
      </c>
      <c r="J1091">
        <v>30</v>
      </c>
      <c r="K1091">
        <v>31</v>
      </c>
      <c r="L1091">
        <v>31</v>
      </c>
      <c r="M1091">
        <v>30</v>
      </c>
      <c r="N1091">
        <v>31</v>
      </c>
      <c r="O1091">
        <v>30</v>
      </c>
      <c r="P1091">
        <v>31</v>
      </c>
      <c r="Q1091">
        <f t="shared" si="602"/>
        <v>365</v>
      </c>
      <c r="R1091" s="113">
        <f>VLOOKUP(B1091,'Общие показания'!A:H,8,0)</f>
        <v>1.1359999999999999</v>
      </c>
      <c r="S1091" s="117">
        <f>VLOOKUP(B1091,'Общие показания'!A:P,16,0)</f>
        <v>2.3910000000000018</v>
      </c>
      <c r="T1091" s="50">
        <f t="shared" si="570"/>
        <v>0</v>
      </c>
      <c r="U1091" s="50">
        <f t="shared" si="571"/>
        <v>0</v>
      </c>
      <c r="V1091" s="50">
        <f t="shared" si="572"/>
        <v>0</v>
      </c>
      <c r="W1091" s="50">
        <f t="shared" si="573"/>
        <v>1.1359999999999999</v>
      </c>
      <c r="X1091" s="50">
        <f t="shared" si="574"/>
        <v>0</v>
      </c>
      <c r="Y1091" s="50"/>
      <c r="Z1091" s="50"/>
      <c r="AA1091" s="50"/>
      <c r="AB1091" s="50"/>
      <c r="AC1091" s="50"/>
      <c r="AD1091" s="50">
        <f t="shared" si="575"/>
        <v>0.91760467753485775</v>
      </c>
      <c r="AE1091" s="50">
        <f t="shared" si="576"/>
        <v>0.6412116901092576</v>
      </c>
      <c r="AF1091" s="50">
        <f t="shared" si="577"/>
        <v>0.83218363235588633</v>
      </c>
      <c r="AG1091" s="50">
        <f t="shared" ref="AG1091:AG1154" si="603">S1091-AD1091-AE1091-AF1091</f>
        <v>0</v>
      </c>
      <c r="AI1091" s="50">
        <f t="shared" si="578"/>
        <v>0</v>
      </c>
      <c r="AJ1091" s="50">
        <f t="shared" si="579"/>
        <v>0</v>
      </c>
      <c r="AK1091" s="50">
        <f t="shared" si="580"/>
        <v>0</v>
      </c>
      <c r="AL1091" s="50">
        <f t="shared" si="581"/>
        <v>0.4890058020817678</v>
      </c>
      <c r="AR1091" s="50">
        <f t="shared" si="582"/>
        <v>0.60306353396639711</v>
      </c>
      <c r="AS1091" s="50">
        <f t="shared" si="583"/>
        <v>0.64849086292915636</v>
      </c>
      <c r="AT1091" s="50">
        <f t="shared" si="584"/>
        <v>0.93430900170373588</v>
      </c>
      <c r="AV1091" s="49">
        <f t="shared" si="585"/>
        <v>0</v>
      </c>
      <c r="AW1091" s="49">
        <f t="shared" si="586"/>
        <v>0</v>
      </c>
      <c r="AX1091" s="49">
        <f t="shared" si="587"/>
        <v>0</v>
      </c>
      <c r="AY1091" s="49">
        <f t="shared" si="588"/>
        <v>4362.1005748762145</v>
      </c>
      <c r="AZ1091" s="49">
        <f t="shared" si="589"/>
        <v>0</v>
      </c>
      <c r="BA1091" s="49">
        <f t="shared" si="590"/>
        <v>0</v>
      </c>
      <c r="BB1091" s="49">
        <f t="shared" si="591"/>
        <v>0</v>
      </c>
      <c r="BC1091" s="49">
        <f t="shared" si="592"/>
        <v>0</v>
      </c>
      <c r="BD1091" s="49">
        <f t="shared" si="593"/>
        <v>0</v>
      </c>
      <c r="BE1091" s="49">
        <f t="shared" si="594"/>
        <v>4082.0209202255087</v>
      </c>
      <c r="BF1091" s="49">
        <f t="shared" si="595"/>
        <v>3462.0259452741966</v>
      </c>
      <c r="BG1091" s="49">
        <f t="shared" si="596"/>
        <v>4741.9021671642877</v>
      </c>
      <c r="BH1091" s="73">
        <f t="shared" si="597"/>
        <v>16648.049607540208</v>
      </c>
      <c r="BI1091" s="49">
        <f>VLOOKUP(A1091,'1_12'!B:Q,16,0)</f>
        <v>28102.050000000003</v>
      </c>
      <c r="BJ1091" s="74">
        <f t="shared" si="598"/>
        <v>-11454.000392459795</v>
      </c>
      <c r="BK1091" s="50">
        <f t="shared" si="599"/>
        <v>7.1089743244853957E-3</v>
      </c>
    </row>
    <row r="1092" spans="1:63" x14ac:dyDescent="0.3">
      <c r="A1092" s="79" t="s">
        <v>1444</v>
      </c>
      <c r="B1092" s="79" t="s">
        <v>1445</v>
      </c>
      <c r="C1092" s="79">
        <f>VLOOKUP(B1092,Площадь!D:E,2,0)</f>
        <v>78.400000000000006</v>
      </c>
      <c r="D1092" s="97"/>
      <c r="E1092">
        <v>31</v>
      </c>
      <c r="F1092">
        <v>28</v>
      </c>
      <c r="G1092">
        <v>31</v>
      </c>
      <c r="H1092">
        <v>30</v>
      </c>
      <c r="I1092">
        <v>31</v>
      </c>
      <c r="J1092">
        <v>30</v>
      </c>
      <c r="K1092">
        <v>31</v>
      </c>
      <c r="L1092">
        <v>31</v>
      </c>
      <c r="M1092">
        <v>30</v>
      </c>
      <c r="N1092">
        <v>31</v>
      </c>
      <c r="O1092">
        <v>30</v>
      </c>
      <c r="P1092">
        <v>31</v>
      </c>
      <c r="Q1092">
        <f t="shared" si="602"/>
        <v>365</v>
      </c>
      <c r="R1092" s="113">
        <f>VLOOKUP(B1092,'Общие показания'!A:H,8,0)</f>
        <v>0.94</v>
      </c>
      <c r="S1092" s="117">
        <f>VLOOKUP(B1092,'Общие показания'!A:P,16,0)</f>
        <v>2.5869999999999962</v>
      </c>
      <c r="T1092" s="50">
        <f t="shared" ref="T1092:T1155" si="604">R1092*$T$1/31*E1092</f>
        <v>0</v>
      </c>
      <c r="U1092" s="50">
        <f t="shared" ref="U1092:U1155" si="605">R1092*$U$1/28*F1092</f>
        <v>0</v>
      </c>
      <c r="V1092" s="50">
        <f t="shared" ref="V1092:V1155" si="606">R1092*$V$1/31*G1092</f>
        <v>0</v>
      </c>
      <c r="W1092" s="50">
        <f t="shared" ref="W1092:W1155" si="607">R1092*W$1/30*H1092</f>
        <v>0.94</v>
      </c>
      <c r="X1092" s="50">
        <f t="shared" ref="X1092:X1155" si="608">SUM(T1092:W1092)-R1092</f>
        <v>0</v>
      </c>
      <c r="Y1092" s="50"/>
      <c r="Z1092" s="50"/>
      <c r="AA1092" s="50"/>
      <c r="AB1092" s="50"/>
      <c r="AC1092" s="50"/>
      <c r="AD1092" s="50">
        <f t="shared" ref="AD1092:AD1155" si="609">(S1092*$AD$1)/31*N1092</f>
        <v>0.99282446707765448</v>
      </c>
      <c r="AE1092" s="50">
        <f t="shared" ref="AE1092:AE1155" si="610">(S1092*$AE$1)/30*O1092</f>
        <v>0.69377442171168779</v>
      </c>
      <c r="AF1092" s="50">
        <f t="shared" ref="AF1092:AF1155" si="611">(S1092*$AF$1)/31*P1092</f>
        <v>0.9004011112106538</v>
      </c>
      <c r="AG1092" s="50">
        <f t="shared" si="603"/>
        <v>0</v>
      </c>
      <c r="AI1092" s="50">
        <f t="shared" ref="AI1092:AI1155" si="612">(C1092*$AI$1)/31*E1092</f>
        <v>0</v>
      </c>
      <c r="AJ1092" s="50">
        <f t="shared" ref="AJ1092:AJ1155" si="613">(C1092*$AJ$1)/28*F1092</f>
        <v>0</v>
      </c>
      <c r="AK1092" s="50">
        <f t="shared" ref="AK1092:AK1155" si="614">(C1092*$AK$1)/31*G1092</f>
        <v>0</v>
      </c>
      <c r="AL1092" s="50">
        <f t="shared" ref="AL1092:AL1155" si="615">(C1092*$AL$1)/30*H1092</f>
        <v>0.52734600939766985</v>
      </c>
      <c r="AR1092" s="50">
        <f t="shared" ref="AR1092:AR1155" si="616">(C1092*$AR$1)/31*N1092</f>
        <v>0.65034636950434022</v>
      </c>
      <c r="AS1092" s="50">
        <f t="shared" ref="AS1092:AS1155" si="617">(C1092*$AS$1)/30*O1092</f>
        <v>0.6993354010130105</v>
      </c>
      <c r="AT1092" s="50">
        <f t="shared" ref="AT1092:AT1155" si="618">(C1092*$AT$1)/31*P1092</f>
        <v>1.0075629399391044</v>
      </c>
      <c r="AV1092" s="49">
        <f t="shared" ref="AV1092:AV1155" si="619">(T1092+AI1092)*$AV$1</f>
        <v>0</v>
      </c>
      <c r="AW1092" s="49">
        <f t="shared" ref="AW1092:AW1155" si="620">(U1092+AJ1092)*$AW$1</f>
        <v>0</v>
      </c>
      <c r="AX1092" s="49">
        <f t="shared" ref="AX1092:AX1155" si="621">(V1092+AK1092)*$AX$1</f>
        <v>0</v>
      </c>
      <c r="AY1092" s="49">
        <f t="shared" ref="AY1092:AY1155" si="622">(W1092+AL1092)*$AY$1</f>
        <v>3938.8849337867291</v>
      </c>
      <c r="AZ1092" s="49">
        <f t="shared" ref="AZ1092:AZ1155" si="623">(Y1092+AM1092)*$AZ$1</f>
        <v>0</v>
      </c>
      <c r="BA1092" s="49">
        <f t="shared" ref="BA1092:BA1155" si="624">(Z1092+AN1092)*$BA$1</f>
        <v>0</v>
      </c>
      <c r="BB1092" s="49">
        <f t="shared" ref="BB1092:BB1155" si="625">(AA1092+AO1092)*$BB$1</f>
        <v>0</v>
      </c>
      <c r="BC1092" s="49">
        <f t="shared" ref="BC1092:BC1155" si="626">(AB1092+AP1092)*$BC$1</f>
        <v>0</v>
      </c>
      <c r="BD1092" s="49">
        <f t="shared" ref="BD1092:BD1155" si="627">(AC1092+AQ1092)*$BD$1</f>
        <v>0</v>
      </c>
      <c r="BE1092" s="49">
        <f t="shared" ref="BE1092:BE1155" si="628">(AD1092+AR1092)*$BE$1</f>
        <v>4410.8620668872436</v>
      </c>
      <c r="BF1092" s="49">
        <f t="shared" ref="BF1092:BF1155" si="629">(AE1092+AS1092)*$BF$1</f>
        <v>3739.6082837292711</v>
      </c>
      <c r="BG1092" s="49">
        <f t="shared" ref="BG1092:BG1155" si="630">(AF1092+AT1092)*$BG$1</f>
        <v>5121.6623803443654</v>
      </c>
      <c r="BH1092" s="73">
        <f t="shared" ref="BH1092:BH1155" si="631">SUM(AV1092:BG1092)</f>
        <v>17211.017664747611</v>
      </c>
      <c r="BI1092" s="49">
        <f>VLOOKUP(A1092,'1_12'!B:Q,16,0)</f>
        <v>30305.340000000011</v>
      </c>
      <c r="BJ1092" s="74">
        <f t="shared" ref="BJ1092:BJ1155" si="632">BH1092-BI1092</f>
        <v>-13094.3223352524</v>
      </c>
      <c r="BK1092" s="50">
        <f t="shared" ref="BK1092:BK1155" si="633">(SUM(T1092:W1092)+SUM(AD1092:AF1092)+SUM(AI1092:AL1092)+SUM(AR1092:AT1092))/12/C1092</f>
        <v>6.8150411563075251E-3</v>
      </c>
    </row>
    <row r="1093" spans="1:63" x14ac:dyDescent="0.3">
      <c r="A1093" s="79" t="s">
        <v>2593</v>
      </c>
      <c r="B1093" s="79" t="s">
        <v>2594</v>
      </c>
      <c r="C1093" s="79">
        <f>VLOOKUP(B1093,Площадь!D:E,2,0)</f>
        <v>51.1</v>
      </c>
      <c r="D1093" s="97"/>
      <c r="E1093">
        <v>31</v>
      </c>
      <c r="F1093">
        <v>28</v>
      </c>
      <c r="G1093">
        <v>31</v>
      </c>
      <c r="H1093">
        <v>30</v>
      </c>
      <c r="I1093">
        <v>31</v>
      </c>
      <c r="J1093">
        <v>30</v>
      </c>
      <c r="K1093">
        <v>31</v>
      </c>
      <c r="L1093">
        <v>31</v>
      </c>
      <c r="M1093">
        <v>30</v>
      </c>
      <c r="N1093">
        <v>31</v>
      </c>
      <c r="O1093">
        <v>30</v>
      </c>
      <c r="P1093">
        <v>31</v>
      </c>
      <c r="Q1093">
        <f t="shared" si="602"/>
        <v>365</v>
      </c>
      <c r="R1093" s="113">
        <f>VLOOKUP(B1093,'Общие показания'!A:H,8,0)</f>
        <v>0.5</v>
      </c>
      <c r="S1093" s="117">
        <f>VLOOKUP(B1093,'Общие показания'!A:P,16,0)</f>
        <v>1.5589999999999993</v>
      </c>
      <c r="T1093" s="50">
        <f t="shared" si="604"/>
        <v>0</v>
      </c>
      <c r="U1093" s="50">
        <f t="shared" si="605"/>
        <v>0</v>
      </c>
      <c r="V1093" s="50">
        <f t="shared" si="606"/>
        <v>0</v>
      </c>
      <c r="W1093" s="50">
        <f t="shared" si="607"/>
        <v>0.5</v>
      </c>
      <c r="X1093" s="50">
        <f t="shared" si="608"/>
        <v>0</v>
      </c>
      <c r="Y1093" s="50"/>
      <c r="Z1093" s="50"/>
      <c r="AA1093" s="50"/>
      <c r="AB1093" s="50"/>
      <c r="AC1093" s="50"/>
      <c r="AD1093" s="50">
        <f t="shared" si="609"/>
        <v>0.59830434641440466</v>
      </c>
      <c r="AE1093" s="50">
        <f t="shared" si="610"/>
        <v>0.41808825800097504</v>
      </c>
      <c r="AF1093" s="50">
        <f t="shared" si="611"/>
        <v>0.54260739558461946</v>
      </c>
      <c r="AG1093" s="50">
        <f t="shared" si="603"/>
        <v>0</v>
      </c>
      <c r="AI1093" s="50">
        <f t="shared" si="612"/>
        <v>0</v>
      </c>
      <c r="AJ1093" s="50">
        <f t="shared" si="613"/>
        <v>0</v>
      </c>
      <c r="AK1093" s="50">
        <f t="shared" si="614"/>
        <v>0</v>
      </c>
      <c r="AL1093" s="50">
        <f t="shared" si="615"/>
        <v>0.34371659541098121</v>
      </c>
      <c r="AR1093" s="50">
        <f t="shared" si="616"/>
        <v>0.42388647298050747</v>
      </c>
      <c r="AS1093" s="50">
        <f t="shared" si="617"/>
        <v>0.45581682387455147</v>
      </c>
      <c r="AT1093" s="50">
        <f t="shared" si="618"/>
        <v>0.65671513049602348</v>
      </c>
      <c r="AV1093" s="49">
        <f t="shared" si="619"/>
        <v>0</v>
      </c>
      <c r="AW1093" s="49">
        <f t="shared" si="620"/>
        <v>0</v>
      </c>
      <c r="AX1093" s="49">
        <f t="shared" si="621"/>
        <v>0</v>
      </c>
      <c r="AY1093" s="49">
        <f t="shared" si="622"/>
        <v>2264.8390800574216</v>
      </c>
      <c r="AZ1093" s="49">
        <f t="shared" si="623"/>
        <v>0</v>
      </c>
      <c r="BA1093" s="49">
        <f t="shared" si="624"/>
        <v>0</v>
      </c>
      <c r="BB1093" s="49">
        <f t="shared" si="625"/>
        <v>0</v>
      </c>
      <c r="BC1093" s="49">
        <f t="shared" si="626"/>
        <v>0</v>
      </c>
      <c r="BD1093" s="49">
        <f t="shared" si="627"/>
        <v>0</v>
      </c>
      <c r="BE1093" s="49">
        <f t="shared" si="628"/>
        <v>2743.9281479509264</v>
      </c>
      <c r="BF1093" s="49">
        <f t="shared" si="629"/>
        <v>2345.8758455833886</v>
      </c>
      <c r="BG1093" s="49">
        <f t="shared" si="630"/>
        <v>3219.413416109835</v>
      </c>
      <c r="BH1093" s="73">
        <f t="shared" si="631"/>
        <v>10574.056489701572</v>
      </c>
      <c r="BI1093" s="49">
        <f>VLOOKUP(A1093,'1_12'!B:Q,16,0)</f>
        <v>19752.57</v>
      </c>
      <c r="BJ1093" s="74">
        <f t="shared" si="632"/>
        <v>-9178.5135102984277</v>
      </c>
      <c r="BK1093" s="50">
        <f t="shared" si="633"/>
        <v>6.4238992543412636E-3</v>
      </c>
    </row>
    <row r="1094" spans="1:63" x14ac:dyDescent="0.3">
      <c r="A1094" s="79" t="s">
        <v>2352</v>
      </c>
      <c r="B1094" s="79" t="s">
        <v>237</v>
      </c>
      <c r="C1094" s="79">
        <f>VLOOKUP(B1094,Площадь!D:E,2,0)</f>
        <v>78.400000000000006</v>
      </c>
      <c r="D1094" s="97"/>
      <c r="E1094">
        <v>31</v>
      </c>
      <c r="F1094">
        <v>28</v>
      </c>
      <c r="G1094">
        <v>31</v>
      </c>
      <c r="H1094">
        <v>30</v>
      </c>
      <c r="I1094">
        <v>31</v>
      </c>
      <c r="J1094">
        <v>30</v>
      </c>
      <c r="K1094">
        <v>31</v>
      </c>
      <c r="L1094">
        <v>31</v>
      </c>
      <c r="M1094">
        <v>30</v>
      </c>
      <c r="N1094">
        <v>31</v>
      </c>
      <c r="O1094">
        <v>30</v>
      </c>
      <c r="P1094">
        <v>31</v>
      </c>
      <c r="Q1094">
        <f t="shared" si="602"/>
        <v>365</v>
      </c>
      <c r="R1094" s="113">
        <f>VLOOKUP(B1094,'Общие показания'!A:H,8,0)</f>
        <v>0</v>
      </c>
      <c r="S1094" s="117">
        <f>VLOOKUP(B1094,'Общие показания'!A:P,16,0)</f>
        <v>3.1019999999999968</v>
      </c>
      <c r="T1094" s="50">
        <f t="shared" si="604"/>
        <v>0</v>
      </c>
      <c r="U1094" s="50">
        <f t="shared" si="605"/>
        <v>0</v>
      </c>
      <c r="V1094" s="50">
        <f t="shared" si="606"/>
        <v>0</v>
      </c>
      <c r="W1094" s="50">
        <f t="shared" si="607"/>
        <v>0</v>
      </c>
      <c r="X1094" s="50">
        <f t="shared" si="608"/>
        <v>0</v>
      </c>
      <c r="Y1094" s="50"/>
      <c r="Z1094" s="50"/>
      <c r="AA1094" s="50"/>
      <c r="AB1094" s="50"/>
      <c r="AC1094" s="50"/>
      <c r="AD1094" s="50">
        <f t="shared" si="609"/>
        <v>1.1904683018457229</v>
      </c>
      <c r="AE1094" s="50">
        <f t="shared" si="610"/>
        <v>0.83188568076909808</v>
      </c>
      <c r="AF1094" s="50">
        <f t="shared" si="611"/>
        <v>1.0796460173851756</v>
      </c>
      <c r="AG1094" s="50">
        <f t="shared" si="603"/>
        <v>0</v>
      </c>
      <c r="AI1094" s="50">
        <f t="shared" si="612"/>
        <v>0</v>
      </c>
      <c r="AJ1094" s="50">
        <f t="shared" si="613"/>
        <v>0</v>
      </c>
      <c r="AK1094" s="50">
        <f t="shared" si="614"/>
        <v>0</v>
      </c>
      <c r="AL1094" s="50">
        <f t="shared" si="615"/>
        <v>0.52734600939766985</v>
      </c>
      <c r="AR1094" s="50">
        <f t="shared" si="616"/>
        <v>0.65034636950434022</v>
      </c>
      <c r="AS1094" s="50">
        <f t="shared" si="617"/>
        <v>0.6993354010130105</v>
      </c>
      <c r="AT1094" s="50">
        <f t="shared" si="618"/>
        <v>1.0075629399391044</v>
      </c>
      <c r="AV1094" s="49">
        <f t="shared" si="619"/>
        <v>0</v>
      </c>
      <c r="AW1094" s="49">
        <f t="shared" si="620"/>
        <v>0</v>
      </c>
      <c r="AX1094" s="49">
        <f t="shared" si="621"/>
        <v>0</v>
      </c>
      <c r="AY1094" s="49">
        <f t="shared" si="622"/>
        <v>1415.5865337867292</v>
      </c>
      <c r="AZ1094" s="49">
        <f t="shared" si="623"/>
        <v>0</v>
      </c>
      <c r="BA1094" s="49">
        <f t="shared" si="624"/>
        <v>0</v>
      </c>
      <c r="BB1094" s="49">
        <f t="shared" si="625"/>
        <v>0</v>
      </c>
      <c r="BC1094" s="49">
        <f t="shared" si="626"/>
        <v>0</v>
      </c>
      <c r="BD1094" s="49">
        <f t="shared" si="627"/>
        <v>0</v>
      </c>
      <c r="BE1094" s="49">
        <f t="shared" si="628"/>
        <v>4941.4092711852554</v>
      </c>
      <c r="BF1094" s="49">
        <f t="shared" si="629"/>
        <v>4110.348623092621</v>
      </c>
      <c r="BG1094" s="49">
        <f t="shared" si="630"/>
        <v>5602.8202366830037</v>
      </c>
      <c r="BH1094" s="73">
        <f t="shared" si="631"/>
        <v>16070.164664747608</v>
      </c>
      <c r="BI1094" s="49">
        <f>VLOOKUP(A1094,'1_12'!B:Q,16,0)</f>
        <v>30305.340000000011</v>
      </c>
      <c r="BJ1094" s="74">
        <f t="shared" si="632"/>
        <v>-14235.175335252403</v>
      </c>
      <c r="BK1094" s="50">
        <f t="shared" si="633"/>
        <v>6.3632979590286156E-3</v>
      </c>
    </row>
    <row r="1095" spans="1:63" x14ac:dyDescent="0.3">
      <c r="A1095" s="79" t="s">
        <v>1499</v>
      </c>
      <c r="B1095" s="79" t="s">
        <v>1500</v>
      </c>
      <c r="C1095" s="79">
        <f>VLOOKUP(B1095,Площадь!D:E,2,0)</f>
        <v>50.8</v>
      </c>
      <c r="D1095" s="97"/>
      <c r="E1095">
        <v>31</v>
      </c>
      <c r="F1095">
        <v>28</v>
      </c>
      <c r="G1095">
        <v>31</v>
      </c>
      <c r="H1095">
        <v>30</v>
      </c>
      <c r="I1095">
        <v>31</v>
      </c>
      <c r="J1095">
        <v>30</v>
      </c>
      <c r="K1095">
        <v>31</v>
      </c>
      <c r="L1095">
        <v>31</v>
      </c>
      <c r="M1095">
        <v>30</v>
      </c>
      <c r="N1095">
        <v>31</v>
      </c>
      <c r="O1095">
        <v>30</v>
      </c>
      <c r="P1095">
        <v>31</v>
      </c>
      <c r="Q1095">
        <f t="shared" si="602"/>
        <v>365</v>
      </c>
      <c r="R1095" s="113">
        <f>VLOOKUP(B1095,'Общие показания'!A:H,8,0)</f>
        <v>0.34379887553004973</v>
      </c>
      <c r="S1095" s="117">
        <f>VLOOKUP(B1095,'Общие показания'!A:P,16,0)</f>
        <v>2.43140112446995</v>
      </c>
      <c r="T1095" s="50">
        <f t="shared" si="604"/>
        <v>0</v>
      </c>
      <c r="U1095" s="50">
        <f t="shared" si="605"/>
        <v>0</v>
      </c>
      <c r="V1095" s="50">
        <f t="shared" si="606"/>
        <v>0</v>
      </c>
      <c r="W1095" s="50">
        <f t="shared" si="607"/>
        <v>0.34379887553004973</v>
      </c>
      <c r="X1095" s="50">
        <f t="shared" si="608"/>
        <v>0</v>
      </c>
      <c r="Y1095" s="50"/>
      <c r="Z1095" s="50"/>
      <c r="AA1095" s="50"/>
      <c r="AB1095" s="50"/>
      <c r="AC1095" s="50"/>
      <c r="AD1095" s="50">
        <f t="shared" si="609"/>
        <v>0.93310959630996959</v>
      </c>
      <c r="AE1095" s="50">
        <f t="shared" si="610"/>
        <v>0.6520463506294123</v>
      </c>
      <c r="AF1095" s="50">
        <f t="shared" si="611"/>
        <v>0.84624517753056794</v>
      </c>
      <c r="AG1095" s="50">
        <f t="shared" si="603"/>
        <v>0</v>
      </c>
      <c r="AI1095" s="50">
        <f t="shared" si="612"/>
        <v>0</v>
      </c>
      <c r="AJ1095" s="50">
        <f t="shared" si="613"/>
        <v>0</v>
      </c>
      <c r="AK1095" s="50">
        <f t="shared" si="614"/>
        <v>0</v>
      </c>
      <c r="AL1095" s="50">
        <f t="shared" si="615"/>
        <v>0.34169868976277579</v>
      </c>
      <c r="AR1095" s="50">
        <f t="shared" si="616"/>
        <v>0.42139790268903671</v>
      </c>
      <c r="AS1095" s="50">
        <f t="shared" si="617"/>
        <v>0.45314079555434861</v>
      </c>
      <c r="AT1095" s="50">
        <f t="shared" si="618"/>
        <v>0.65285966006258289</v>
      </c>
      <c r="AV1095" s="49">
        <f t="shared" si="619"/>
        <v>0</v>
      </c>
      <c r="AW1095" s="49">
        <f t="shared" si="620"/>
        <v>0</v>
      </c>
      <c r="AX1095" s="49">
        <f t="shared" si="621"/>
        <v>0</v>
      </c>
      <c r="AY1095" s="49">
        <f t="shared" si="622"/>
        <v>1840.1222443694489</v>
      </c>
      <c r="AZ1095" s="49">
        <f t="shared" si="623"/>
        <v>0</v>
      </c>
      <c r="BA1095" s="49">
        <f t="shared" si="624"/>
        <v>0</v>
      </c>
      <c r="BB1095" s="49">
        <f t="shared" si="625"/>
        <v>0</v>
      </c>
      <c r="BC1095" s="49">
        <f t="shared" si="626"/>
        <v>0</v>
      </c>
      <c r="BD1095" s="49">
        <f t="shared" si="627"/>
        <v>0</v>
      </c>
      <c r="BE1095" s="49">
        <f t="shared" si="628"/>
        <v>3635.9857500129724</v>
      </c>
      <c r="BF1095" s="49">
        <f t="shared" si="629"/>
        <v>2966.7201677298408</v>
      </c>
      <c r="BG1095" s="49">
        <f t="shared" si="630"/>
        <v>4024.1370618415503</v>
      </c>
      <c r="BH1095" s="73">
        <f t="shared" si="631"/>
        <v>12466.965223953812</v>
      </c>
      <c r="BI1095" s="49">
        <f>VLOOKUP(A1095,'1_12'!B:Q,16,0)</f>
        <v>19636.649999999998</v>
      </c>
      <c r="BJ1095" s="74">
        <f t="shared" si="632"/>
        <v>-7169.684776046186</v>
      </c>
      <c r="BK1095" s="50">
        <f t="shared" si="633"/>
        <v>7.6185975197978076E-3</v>
      </c>
    </row>
    <row r="1096" spans="1:63" x14ac:dyDescent="0.3">
      <c r="A1096" s="79" t="s">
        <v>547</v>
      </c>
      <c r="B1096" s="79" t="s">
        <v>548</v>
      </c>
      <c r="C1096" s="79">
        <f>VLOOKUP(B1096,Площадь!D:E,2,0)</f>
        <v>72.7</v>
      </c>
      <c r="D1096" s="97"/>
      <c r="E1096">
        <v>31</v>
      </c>
      <c r="F1096">
        <v>28</v>
      </c>
      <c r="G1096">
        <v>31</v>
      </c>
      <c r="H1096">
        <v>30</v>
      </c>
      <c r="I1096">
        <v>31</v>
      </c>
      <c r="J1096">
        <v>30</v>
      </c>
      <c r="K1096">
        <v>31</v>
      </c>
      <c r="L1096">
        <v>31</v>
      </c>
      <c r="M1096">
        <v>30</v>
      </c>
      <c r="N1096">
        <v>31</v>
      </c>
      <c r="O1096">
        <v>30</v>
      </c>
      <c r="P1096">
        <v>31</v>
      </c>
      <c r="Q1096">
        <f t="shared" si="602"/>
        <v>365</v>
      </c>
      <c r="R1096" s="113">
        <f>VLOOKUP(B1096,'Общие показания'!A:H,8,0)</f>
        <v>1.071</v>
      </c>
      <c r="S1096" s="117">
        <f>VLOOKUP(B1096,'Общие показания'!A:P,16,0)</f>
        <v>1.1829999999999998</v>
      </c>
      <c r="T1096" s="50">
        <f t="shared" si="604"/>
        <v>0</v>
      </c>
      <c r="U1096" s="50">
        <f t="shared" si="605"/>
        <v>0</v>
      </c>
      <c r="V1096" s="50">
        <f t="shared" si="606"/>
        <v>0</v>
      </c>
      <c r="W1096" s="50">
        <f t="shared" si="607"/>
        <v>1.071</v>
      </c>
      <c r="X1096" s="50">
        <f t="shared" si="608"/>
        <v>0</v>
      </c>
      <c r="Y1096" s="50"/>
      <c r="Z1096" s="50"/>
      <c r="AA1096" s="50"/>
      <c r="AB1096" s="50"/>
      <c r="AC1096" s="50"/>
      <c r="AD1096" s="50">
        <f t="shared" si="609"/>
        <v>0.45400515831189281</v>
      </c>
      <c r="AE1096" s="50">
        <f t="shared" si="610"/>
        <v>0.31725363002896323</v>
      </c>
      <c r="AF1096" s="50">
        <f t="shared" si="611"/>
        <v>0.41174121165914374</v>
      </c>
      <c r="AG1096" s="50">
        <f t="shared" si="603"/>
        <v>0</v>
      </c>
      <c r="AI1096" s="50">
        <f t="shared" si="612"/>
        <v>0</v>
      </c>
      <c r="AJ1096" s="50">
        <f t="shared" si="613"/>
        <v>0</v>
      </c>
      <c r="AK1096" s="50">
        <f t="shared" si="614"/>
        <v>0</v>
      </c>
      <c r="AL1096" s="50">
        <f t="shared" si="615"/>
        <v>0.4890058020817678</v>
      </c>
      <c r="AR1096" s="50">
        <f t="shared" si="616"/>
        <v>0.60306353396639711</v>
      </c>
      <c r="AS1096" s="50">
        <f t="shared" si="617"/>
        <v>0.64849086292915636</v>
      </c>
      <c r="AT1096" s="50">
        <f t="shared" si="618"/>
        <v>0.93430900170373588</v>
      </c>
      <c r="AV1096" s="49">
        <f t="shared" si="619"/>
        <v>0</v>
      </c>
      <c r="AW1096" s="49">
        <f t="shared" si="620"/>
        <v>0</v>
      </c>
      <c r="AX1096" s="49">
        <f t="shared" si="621"/>
        <v>0</v>
      </c>
      <c r="AY1096" s="49">
        <f t="shared" si="622"/>
        <v>4187.6171748762144</v>
      </c>
      <c r="AZ1096" s="49">
        <f t="shared" si="623"/>
        <v>0</v>
      </c>
      <c r="BA1096" s="49">
        <f t="shared" si="624"/>
        <v>0</v>
      </c>
      <c r="BB1096" s="49">
        <f t="shared" si="625"/>
        <v>0</v>
      </c>
      <c r="BC1096" s="49">
        <f t="shared" si="626"/>
        <v>0</v>
      </c>
      <c r="BD1096" s="49">
        <f t="shared" si="627"/>
        <v>0</v>
      </c>
      <c r="BE1096" s="49">
        <f t="shared" si="628"/>
        <v>2837.5529148041505</v>
      </c>
      <c r="BF1096" s="49">
        <f t="shared" si="629"/>
        <v>2592.4058871170582</v>
      </c>
      <c r="BG1096" s="49">
        <f t="shared" si="630"/>
        <v>3613.2833507427795</v>
      </c>
      <c r="BH1096" s="73">
        <f t="shared" si="631"/>
        <v>13230.859327540202</v>
      </c>
      <c r="BI1096" s="49">
        <f>VLOOKUP(A1096,'1_12'!B:Q,16,0)</f>
        <v>28102.050000000003</v>
      </c>
      <c r="BJ1096" s="74">
        <f t="shared" si="632"/>
        <v>-14871.190672459801</v>
      </c>
      <c r="BK1096" s="50">
        <f t="shared" si="633"/>
        <v>5.6497812937655384E-3</v>
      </c>
    </row>
    <row r="1097" spans="1:63" x14ac:dyDescent="0.3">
      <c r="A1097" s="79" t="s">
        <v>830</v>
      </c>
      <c r="B1097" s="79" t="s">
        <v>831</v>
      </c>
      <c r="C1097" s="79">
        <f>VLOOKUP(B1097,Площадь!D:E,2,0)</f>
        <v>78.400000000000006</v>
      </c>
      <c r="D1097" s="97"/>
      <c r="E1097">
        <v>31</v>
      </c>
      <c r="F1097">
        <v>28</v>
      </c>
      <c r="G1097">
        <v>31</v>
      </c>
      <c r="H1097">
        <v>30</v>
      </c>
      <c r="I1097">
        <v>31</v>
      </c>
      <c r="J1097">
        <v>30</v>
      </c>
      <c r="K1097">
        <v>31</v>
      </c>
      <c r="L1097">
        <v>31</v>
      </c>
      <c r="M1097">
        <v>30</v>
      </c>
      <c r="N1097">
        <v>31</v>
      </c>
      <c r="O1097">
        <v>30</v>
      </c>
      <c r="P1097">
        <v>31</v>
      </c>
      <c r="Q1097">
        <f t="shared" si="602"/>
        <v>365</v>
      </c>
      <c r="R1097" s="113">
        <f>VLOOKUP(B1097,'Общие показания'!A:H,8,0)</f>
        <v>0.53058724097550991</v>
      </c>
      <c r="S1097" s="117">
        <f>VLOOKUP(B1097,'Общие показания'!A:P,16,0)</f>
        <v>1.3037127590244886</v>
      </c>
      <c r="T1097" s="50">
        <f t="shared" si="604"/>
        <v>0</v>
      </c>
      <c r="U1097" s="50">
        <f t="shared" si="605"/>
        <v>0</v>
      </c>
      <c r="V1097" s="50">
        <f t="shared" si="606"/>
        <v>0</v>
      </c>
      <c r="W1097" s="50">
        <f t="shared" si="607"/>
        <v>0.53058724097550991</v>
      </c>
      <c r="X1097" s="50">
        <f t="shared" si="608"/>
        <v>0</v>
      </c>
      <c r="Y1097" s="50"/>
      <c r="Z1097" s="50"/>
      <c r="AA1097" s="50"/>
      <c r="AB1097" s="50"/>
      <c r="AC1097" s="50"/>
      <c r="AD1097" s="50">
        <f t="shared" si="609"/>
        <v>0.5003316293779777</v>
      </c>
      <c r="AE1097" s="50">
        <f t="shared" si="610"/>
        <v>0.34962603999627556</v>
      </c>
      <c r="AF1097" s="50">
        <f t="shared" si="611"/>
        <v>0.4537550896502352</v>
      </c>
      <c r="AG1097" s="50">
        <f t="shared" si="603"/>
        <v>0</v>
      </c>
      <c r="AI1097" s="50">
        <f t="shared" si="612"/>
        <v>0</v>
      </c>
      <c r="AJ1097" s="50">
        <f t="shared" si="613"/>
        <v>0</v>
      </c>
      <c r="AK1097" s="50">
        <f t="shared" si="614"/>
        <v>0</v>
      </c>
      <c r="AL1097" s="50">
        <f t="shared" si="615"/>
        <v>0.52734600939766985</v>
      </c>
      <c r="AR1097" s="50">
        <f t="shared" si="616"/>
        <v>0.65034636950434022</v>
      </c>
      <c r="AS1097" s="50">
        <f t="shared" si="617"/>
        <v>0.6993354010130105</v>
      </c>
      <c r="AT1097" s="50">
        <f t="shared" si="618"/>
        <v>1.0075629399391044</v>
      </c>
      <c r="AV1097" s="49">
        <f t="shared" si="619"/>
        <v>0</v>
      </c>
      <c r="AW1097" s="49">
        <f t="shared" si="620"/>
        <v>0</v>
      </c>
      <c r="AX1097" s="49">
        <f t="shared" si="621"/>
        <v>0</v>
      </c>
      <c r="AY1097" s="49">
        <f t="shared" si="622"/>
        <v>2839.8736999717489</v>
      </c>
      <c r="AZ1097" s="49">
        <f t="shared" si="623"/>
        <v>0</v>
      </c>
      <c r="BA1097" s="49">
        <f t="shared" si="624"/>
        <v>0</v>
      </c>
      <c r="BB1097" s="49">
        <f t="shared" si="625"/>
        <v>0</v>
      </c>
      <c r="BC1097" s="49">
        <f t="shared" si="626"/>
        <v>0</v>
      </c>
      <c r="BD1097" s="49">
        <f t="shared" si="627"/>
        <v>0</v>
      </c>
      <c r="BE1097" s="49">
        <f t="shared" si="628"/>
        <v>3088.8339930797392</v>
      </c>
      <c r="BF1097" s="49">
        <f t="shared" si="629"/>
        <v>2815.790133787687</v>
      </c>
      <c r="BG1097" s="49">
        <f t="shared" si="630"/>
        <v>3922.7036659084397</v>
      </c>
      <c r="BH1097" s="73">
        <f t="shared" si="631"/>
        <v>12667.201492747616</v>
      </c>
      <c r="BI1097" s="49">
        <f>VLOOKUP(A1097,'1_12'!B:Q,16,0)</f>
        <v>30305.340000000011</v>
      </c>
      <c r="BJ1097" s="74">
        <f t="shared" si="632"/>
        <v>-17638.138507252395</v>
      </c>
      <c r="BK1097" s="50">
        <f t="shared" si="633"/>
        <v>5.0158277209333786E-3</v>
      </c>
    </row>
    <row r="1098" spans="1:63" x14ac:dyDescent="0.3">
      <c r="A1098" s="79" t="s">
        <v>2112</v>
      </c>
      <c r="B1098" s="79" t="s">
        <v>2113</v>
      </c>
      <c r="C1098" s="79">
        <f>VLOOKUP(B1098,Площадь!D:E,2,0)</f>
        <v>51.1</v>
      </c>
      <c r="D1098" s="97"/>
      <c r="E1098">
        <v>31</v>
      </c>
      <c r="F1098">
        <v>28</v>
      </c>
      <c r="G1098">
        <v>31</v>
      </c>
      <c r="H1098">
        <v>30</v>
      </c>
      <c r="I1098">
        <v>31</v>
      </c>
      <c r="J1098">
        <v>30</v>
      </c>
      <c r="K1098">
        <v>31</v>
      </c>
      <c r="L1098">
        <v>31</v>
      </c>
      <c r="M1098">
        <v>30</v>
      </c>
      <c r="N1098">
        <v>31</v>
      </c>
      <c r="O1098">
        <v>30</v>
      </c>
      <c r="P1098">
        <v>31</v>
      </c>
      <c r="Q1098">
        <f t="shared" si="602"/>
        <v>365</v>
      </c>
      <c r="R1098" s="113">
        <f>VLOOKUP(B1098,'Общие показания'!A:H,8,0)</f>
        <v>0.51400000000000001</v>
      </c>
      <c r="S1098" s="117">
        <f>VLOOKUP(B1098,'Общие показания'!A:P,16,0)</f>
        <v>5.4999999999999716E-2</v>
      </c>
      <c r="T1098" s="50">
        <f t="shared" si="604"/>
        <v>0</v>
      </c>
      <c r="U1098" s="50">
        <f t="shared" si="605"/>
        <v>0</v>
      </c>
      <c r="V1098" s="50">
        <f t="shared" si="606"/>
        <v>0</v>
      </c>
      <c r="W1098" s="50">
        <f t="shared" si="607"/>
        <v>0.51400000000000001</v>
      </c>
      <c r="X1098" s="50">
        <f t="shared" si="608"/>
        <v>0</v>
      </c>
      <c r="Y1098" s="50"/>
      <c r="Z1098" s="50"/>
      <c r="AA1098" s="50"/>
      <c r="AB1098" s="50"/>
      <c r="AC1098" s="50"/>
      <c r="AD1098" s="50">
        <f t="shared" si="609"/>
        <v>2.1107594004356703E-2</v>
      </c>
      <c r="AE1098" s="50">
        <f t="shared" si="610"/>
        <v>1.4749746112927207E-2</v>
      </c>
      <c r="AF1098" s="50">
        <f t="shared" si="611"/>
        <v>1.9142659882715799E-2</v>
      </c>
      <c r="AG1098" s="50">
        <f t="shared" si="603"/>
        <v>0</v>
      </c>
      <c r="AI1098" s="50">
        <f t="shared" si="612"/>
        <v>0</v>
      </c>
      <c r="AJ1098" s="50">
        <f t="shared" si="613"/>
        <v>0</v>
      </c>
      <c r="AK1098" s="50">
        <f t="shared" si="614"/>
        <v>0</v>
      </c>
      <c r="AL1098" s="50">
        <f t="shared" si="615"/>
        <v>0.34371659541098121</v>
      </c>
      <c r="AR1098" s="50">
        <f t="shared" si="616"/>
        <v>0.42388647298050747</v>
      </c>
      <c r="AS1098" s="50">
        <f t="shared" si="617"/>
        <v>0.45581682387455147</v>
      </c>
      <c r="AT1098" s="50">
        <f t="shared" si="618"/>
        <v>0.65671513049602348</v>
      </c>
      <c r="AV1098" s="49">
        <f t="shared" si="619"/>
        <v>0</v>
      </c>
      <c r="AW1098" s="49">
        <f t="shared" si="620"/>
        <v>0</v>
      </c>
      <c r="AX1098" s="49">
        <f t="shared" si="621"/>
        <v>0</v>
      </c>
      <c r="AY1098" s="49">
        <f t="shared" si="622"/>
        <v>2302.4201200574216</v>
      </c>
      <c r="AZ1098" s="49">
        <f t="shared" si="623"/>
        <v>0</v>
      </c>
      <c r="BA1098" s="49">
        <f t="shared" si="624"/>
        <v>0</v>
      </c>
      <c r="BB1098" s="49">
        <f t="shared" si="625"/>
        <v>0</v>
      </c>
      <c r="BC1098" s="49">
        <f t="shared" si="626"/>
        <v>0</v>
      </c>
      <c r="BD1098" s="49">
        <f t="shared" si="627"/>
        <v>0</v>
      </c>
      <c r="BE1098" s="49">
        <f t="shared" si="628"/>
        <v>1194.5242736514899</v>
      </c>
      <c r="BF1098" s="49">
        <f t="shared" si="629"/>
        <v>1263.1700778115883</v>
      </c>
      <c r="BG1098" s="49">
        <f t="shared" si="630"/>
        <v>1814.2456181810726</v>
      </c>
      <c r="BH1098" s="73">
        <f t="shared" si="631"/>
        <v>6574.3600897015731</v>
      </c>
      <c r="BI1098" s="49">
        <f>VLOOKUP(A1098,'1_12'!B:Q,16,0)</f>
        <v>19752.57</v>
      </c>
      <c r="BJ1098" s="74">
        <f t="shared" si="632"/>
        <v>-13178.209910298427</v>
      </c>
      <c r="BK1098" s="50">
        <f t="shared" si="633"/>
        <v>3.9940231943282186E-3</v>
      </c>
    </row>
    <row r="1099" spans="1:63" x14ac:dyDescent="0.3">
      <c r="A1099" s="79" t="s">
        <v>1970</v>
      </c>
      <c r="B1099" s="79" t="s">
        <v>1971</v>
      </c>
      <c r="C1099" s="79">
        <f>VLOOKUP(B1099,Площадь!D:E,2,0)</f>
        <v>50.8</v>
      </c>
      <c r="D1099" s="97"/>
      <c r="E1099">
        <v>31</v>
      </c>
      <c r="F1099">
        <v>28</v>
      </c>
      <c r="G1099">
        <v>31</v>
      </c>
      <c r="H1099">
        <v>30</v>
      </c>
      <c r="I1099">
        <v>31</v>
      </c>
      <c r="J1099">
        <v>30</v>
      </c>
      <c r="K1099">
        <v>31</v>
      </c>
      <c r="L1099">
        <v>31</v>
      </c>
      <c r="M1099">
        <v>30</v>
      </c>
      <c r="N1099">
        <v>31</v>
      </c>
      <c r="O1099">
        <v>30</v>
      </c>
      <c r="P1099">
        <v>31</v>
      </c>
      <c r="Q1099">
        <f t="shared" si="602"/>
        <v>365</v>
      </c>
      <c r="R1099" s="113">
        <f>VLOOKUP(B1099,'Общие показания'!A:H,8,0)</f>
        <v>0.54</v>
      </c>
      <c r="S1099" s="117">
        <f>VLOOKUP(B1099,'Общие показания'!A:P,16,0)</f>
        <v>1.1650000000000009</v>
      </c>
      <c r="T1099" s="50">
        <f t="shared" si="604"/>
        <v>0</v>
      </c>
      <c r="U1099" s="50">
        <f t="shared" si="605"/>
        <v>0</v>
      </c>
      <c r="V1099" s="50">
        <f t="shared" si="606"/>
        <v>0</v>
      </c>
      <c r="W1099" s="50">
        <f t="shared" si="607"/>
        <v>0.54</v>
      </c>
      <c r="X1099" s="50">
        <f t="shared" si="608"/>
        <v>0</v>
      </c>
      <c r="Y1099" s="50"/>
      <c r="Z1099" s="50"/>
      <c r="AA1099" s="50"/>
      <c r="AB1099" s="50"/>
      <c r="AC1099" s="50"/>
      <c r="AD1099" s="50">
        <f t="shared" si="609"/>
        <v>0.44709721845592193</v>
      </c>
      <c r="AE1099" s="50">
        <f t="shared" si="610"/>
        <v>0.31242644039200546</v>
      </c>
      <c r="AF1099" s="50">
        <f t="shared" si="611"/>
        <v>0.40547634115207343</v>
      </c>
      <c r="AG1099" s="50">
        <f t="shared" si="603"/>
        <v>0</v>
      </c>
      <c r="AI1099" s="50">
        <f t="shared" si="612"/>
        <v>0</v>
      </c>
      <c r="AJ1099" s="50">
        <f t="shared" si="613"/>
        <v>0</v>
      </c>
      <c r="AK1099" s="50">
        <f t="shared" si="614"/>
        <v>0</v>
      </c>
      <c r="AL1099" s="50">
        <f t="shared" si="615"/>
        <v>0.34169868976277579</v>
      </c>
      <c r="AR1099" s="50">
        <f t="shared" si="616"/>
        <v>0.42139790268903671</v>
      </c>
      <c r="AS1099" s="50">
        <f t="shared" si="617"/>
        <v>0.45314079555434861</v>
      </c>
      <c r="AT1099" s="50">
        <f t="shared" si="618"/>
        <v>0.65285966006258289</v>
      </c>
      <c r="AV1099" s="49">
        <f t="shared" si="619"/>
        <v>0</v>
      </c>
      <c r="AW1099" s="49">
        <f t="shared" si="620"/>
        <v>0</v>
      </c>
      <c r="AX1099" s="49">
        <f t="shared" si="621"/>
        <v>0</v>
      </c>
      <c r="AY1099" s="49">
        <f t="shared" si="622"/>
        <v>2366.796694851605</v>
      </c>
      <c r="AZ1099" s="49">
        <f t="shared" si="623"/>
        <v>0</v>
      </c>
      <c r="BA1099" s="49">
        <f t="shared" si="624"/>
        <v>0</v>
      </c>
      <c r="BB1099" s="49">
        <f t="shared" si="625"/>
        <v>0</v>
      </c>
      <c r="BC1099" s="49">
        <f t="shared" si="626"/>
        <v>0</v>
      </c>
      <c r="BD1099" s="49">
        <f t="shared" si="627"/>
        <v>0</v>
      </c>
      <c r="BE1099" s="49">
        <f t="shared" si="628"/>
        <v>2331.3535633966812</v>
      </c>
      <c r="BF1099" s="49">
        <f t="shared" si="629"/>
        <v>2055.058065484955</v>
      </c>
      <c r="BG1099" s="49">
        <f t="shared" si="630"/>
        <v>2840.9548282205751</v>
      </c>
      <c r="BH1099" s="73">
        <f t="shared" si="631"/>
        <v>9594.1631519538169</v>
      </c>
      <c r="BI1099" s="49">
        <f>VLOOKUP(A1099,'1_12'!B:Q,16,0)</f>
        <v>19636.649999999998</v>
      </c>
      <c r="BJ1099" s="74">
        <f t="shared" si="632"/>
        <v>-10042.486848046181</v>
      </c>
      <c r="BK1099" s="50">
        <f t="shared" si="633"/>
        <v>5.8630200919762886E-3</v>
      </c>
    </row>
    <row r="1100" spans="1:63" x14ac:dyDescent="0.3">
      <c r="A1100" s="79" t="s">
        <v>2159</v>
      </c>
      <c r="B1100" s="79" t="s">
        <v>2160</v>
      </c>
      <c r="C1100" s="79">
        <f>VLOOKUP(B1100,Площадь!D:E,2,0)</f>
        <v>72.7</v>
      </c>
      <c r="D1100" s="97"/>
      <c r="E1100">
        <v>31</v>
      </c>
      <c r="F1100">
        <v>28</v>
      </c>
      <c r="G1100">
        <v>31</v>
      </c>
      <c r="H1100">
        <v>30</v>
      </c>
      <c r="I1100">
        <v>31</v>
      </c>
      <c r="J1100">
        <v>30</v>
      </c>
      <c r="K1100">
        <v>31</v>
      </c>
      <c r="L1100">
        <v>31</v>
      </c>
      <c r="M1100">
        <v>30</v>
      </c>
      <c r="N1100">
        <v>31</v>
      </c>
      <c r="O1100">
        <v>30</v>
      </c>
      <c r="P1100">
        <v>31</v>
      </c>
      <c r="Q1100">
        <f t="shared" si="602"/>
        <v>365</v>
      </c>
      <c r="R1100" s="113">
        <f>VLOOKUP(B1100,'Общие показания'!A:H,8,0)</f>
        <v>0.49201138289438229</v>
      </c>
      <c r="S1100" s="117">
        <f>VLOOKUP(B1100,'Общие показания'!A:P,16,0)</f>
        <v>0.59598861710561835</v>
      </c>
      <c r="T1100" s="50">
        <f t="shared" si="604"/>
        <v>0</v>
      </c>
      <c r="U1100" s="50">
        <f t="shared" si="605"/>
        <v>0</v>
      </c>
      <c r="V1100" s="50">
        <f t="shared" si="606"/>
        <v>0</v>
      </c>
      <c r="W1100" s="50">
        <f t="shared" si="607"/>
        <v>0.49201138289438234</v>
      </c>
      <c r="X1100" s="50">
        <f t="shared" si="608"/>
        <v>0</v>
      </c>
      <c r="Y1100" s="50"/>
      <c r="Z1100" s="50"/>
      <c r="AA1100" s="50"/>
      <c r="AB1100" s="50"/>
      <c r="AC1100" s="50"/>
      <c r="AD1100" s="50">
        <f t="shared" si="609"/>
        <v>0.22872519565606286</v>
      </c>
      <c r="AE1100" s="50">
        <f t="shared" si="610"/>
        <v>0.15983055979095459</v>
      </c>
      <c r="AF1100" s="50">
        <f t="shared" si="611"/>
        <v>0.20743286165860084</v>
      </c>
      <c r="AG1100" s="50">
        <f t="shared" si="603"/>
        <v>0</v>
      </c>
      <c r="AI1100" s="50">
        <f t="shared" si="612"/>
        <v>0</v>
      </c>
      <c r="AJ1100" s="50">
        <f t="shared" si="613"/>
        <v>0</v>
      </c>
      <c r="AK1100" s="50">
        <f t="shared" si="614"/>
        <v>0</v>
      </c>
      <c r="AL1100" s="50">
        <f t="shared" si="615"/>
        <v>0.4890058020817678</v>
      </c>
      <c r="AR1100" s="50">
        <f t="shared" si="616"/>
        <v>0.60306353396639711</v>
      </c>
      <c r="AS1100" s="50">
        <f t="shared" si="617"/>
        <v>0.64849086292915636</v>
      </c>
      <c r="AT1100" s="50">
        <f t="shared" si="618"/>
        <v>0.93430900170373588</v>
      </c>
      <c r="AV1100" s="49">
        <f t="shared" si="619"/>
        <v>0</v>
      </c>
      <c r="AW1100" s="49">
        <f t="shared" si="620"/>
        <v>0</v>
      </c>
      <c r="AX1100" s="49">
        <f t="shared" si="621"/>
        <v>0</v>
      </c>
      <c r="AY1100" s="49">
        <f t="shared" si="622"/>
        <v>2633.4032906625785</v>
      </c>
      <c r="AZ1100" s="49">
        <f t="shared" si="623"/>
        <v>0</v>
      </c>
      <c r="BA1100" s="49">
        <f t="shared" si="624"/>
        <v>0</v>
      </c>
      <c r="BB1100" s="49">
        <f t="shared" si="625"/>
        <v>0</v>
      </c>
      <c r="BC1100" s="49">
        <f t="shared" si="626"/>
        <v>0</v>
      </c>
      <c r="BD1100" s="49">
        <f t="shared" si="627"/>
        <v>0</v>
      </c>
      <c r="BE1100" s="49">
        <f t="shared" si="628"/>
        <v>2232.8203942493469</v>
      </c>
      <c r="BF1100" s="49">
        <f t="shared" si="629"/>
        <v>2169.825694292957</v>
      </c>
      <c r="BG1100" s="49">
        <f t="shared" si="630"/>
        <v>3064.846188335322</v>
      </c>
      <c r="BH1100" s="73">
        <f t="shared" si="631"/>
        <v>10100.895567540203</v>
      </c>
      <c r="BI1100" s="49">
        <f>VLOOKUP(A1100,'1_12'!B:Q,16,0)</f>
        <v>28102.050000000003</v>
      </c>
      <c r="BJ1100" s="74">
        <f t="shared" si="632"/>
        <v>-18001.1544324598</v>
      </c>
      <c r="BK1100" s="50">
        <f t="shared" si="633"/>
        <v>4.3132384235225335E-3</v>
      </c>
    </row>
    <row r="1101" spans="1:63" x14ac:dyDescent="0.3">
      <c r="A1101" s="79" t="s">
        <v>1972</v>
      </c>
      <c r="B1101" s="79" t="s">
        <v>1973</v>
      </c>
      <c r="C1101" s="79">
        <f>VLOOKUP(B1101,Площадь!D:E,2,0)</f>
        <v>78.400000000000006</v>
      </c>
      <c r="D1101" s="97"/>
      <c r="E1101">
        <v>31</v>
      </c>
      <c r="F1101">
        <v>28</v>
      </c>
      <c r="G1101">
        <v>31</v>
      </c>
      <c r="H1101">
        <v>30</v>
      </c>
      <c r="I1101">
        <v>31</v>
      </c>
      <c r="J1101">
        <v>30</v>
      </c>
      <c r="K1101">
        <v>31</v>
      </c>
      <c r="L1101">
        <v>31</v>
      </c>
      <c r="M1101">
        <v>30</v>
      </c>
      <c r="N1101">
        <v>31</v>
      </c>
      <c r="O1101">
        <v>30</v>
      </c>
      <c r="P1101">
        <v>31</v>
      </c>
      <c r="Q1101">
        <f t="shared" si="602"/>
        <v>365</v>
      </c>
      <c r="R1101" s="113">
        <f>VLOOKUP(B1101,'Общие показания'!A:H,8,0)</f>
        <v>0.71899999999999997</v>
      </c>
      <c r="S1101" s="117">
        <f>VLOOKUP(B1101,'Общие показания'!A:P,16,0)</f>
        <v>2.4099999999999966</v>
      </c>
      <c r="T1101" s="50">
        <f t="shared" si="604"/>
        <v>0</v>
      </c>
      <c r="U1101" s="50">
        <f t="shared" si="605"/>
        <v>0</v>
      </c>
      <c r="V1101" s="50">
        <f t="shared" si="606"/>
        <v>0</v>
      </c>
      <c r="W1101" s="50">
        <f t="shared" si="607"/>
        <v>0.71899999999999997</v>
      </c>
      <c r="X1101" s="50">
        <f t="shared" si="608"/>
        <v>0</v>
      </c>
      <c r="Y1101" s="50"/>
      <c r="Z1101" s="50"/>
      <c r="AA1101" s="50"/>
      <c r="AB1101" s="50"/>
      <c r="AC1101" s="50"/>
      <c r="AD1101" s="50">
        <f t="shared" si="609"/>
        <v>0.9248963918272699</v>
      </c>
      <c r="AE1101" s="50">
        <f t="shared" si="610"/>
        <v>0.6463070569482674</v>
      </c>
      <c r="AF1101" s="50">
        <f t="shared" si="611"/>
        <v>0.83879655122445906</v>
      </c>
      <c r="AG1101" s="50">
        <f t="shared" si="603"/>
        <v>0</v>
      </c>
      <c r="AI1101" s="50">
        <f t="shared" si="612"/>
        <v>0</v>
      </c>
      <c r="AJ1101" s="50">
        <f t="shared" si="613"/>
        <v>0</v>
      </c>
      <c r="AK1101" s="50">
        <f t="shared" si="614"/>
        <v>0</v>
      </c>
      <c r="AL1101" s="50">
        <f t="shared" si="615"/>
        <v>0.52734600939766985</v>
      </c>
      <c r="AR1101" s="50">
        <f t="shared" si="616"/>
        <v>0.65034636950434022</v>
      </c>
      <c r="AS1101" s="50">
        <f t="shared" si="617"/>
        <v>0.6993354010130105</v>
      </c>
      <c r="AT1101" s="50">
        <f t="shared" si="618"/>
        <v>1.0075629399391044</v>
      </c>
      <c r="AV1101" s="49">
        <f t="shared" si="619"/>
        <v>0</v>
      </c>
      <c r="AW1101" s="49">
        <f t="shared" si="620"/>
        <v>0</v>
      </c>
      <c r="AX1101" s="49">
        <f t="shared" si="621"/>
        <v>0</v>
      </c>
      <c r="AY1101" s="49">
        <f t="shared" si="622"/>
        <v>3345.6413737867288</v>
      </c>
      <c r="AZ1101" s="49">
        <f t="shared" si="623"/>
        <v>0</v>
      </c>
      <c r="BA1101" s="49">
        <f t="shared" si="624"/>
        <v>0</v>
      </c>
      <c r="BB1101" s="49">
        <f t="shared" si="625"/>
        <v>0</v>
      </c>
      <c r="BC1101" s="49">
        <f t="shared" si="626"/>
        <v>0</v>
      </c>
      <c r="BD1101" s="49">
        <f t="shared" si="627"/>
        <v>0</v>
      </c>
      <c r="BE1101" s="49">
        <f t="shared" si="628"/>
        <v>4228.5186588081206</v>
      </c>
      <c r="BF1101" s="49">
        <f t="shared" si="629"/>
        <v>3612.1887884529365</v>
      </c>
      <c r="BG1101" s="49">
        <f t="shared" si="630"/>
        <v>4956.2935636998236</v>
      </c>
      <c r="BH1101" s="73">
        <f t="shared" si="631"/>
        <v>16142.642384747611</v>
      </c>
      <c r="BI1101" s="49">
        <f>VLOOKUP(A1101,'1_12'!B:Q,16,0)</f>
        <v>30305.340000000011</v>
      </c>
      <c r="BJ1101" s="74">
        <f t="shared" si="632"/>
        <v>-14162.6976152524</v>
      </c>
      <c r="BK1101" s="50">
        <f t="shared" si="633"/>
        <v>6.3919969386204518E-3</v>
      </c>
    </row>
    <row r="1102" spans="1:63" x14ac:dyDescent="0.3">
      <c r="A1102" s="79" t="s">
        <v>2415</v>
      </c>
      <c r="B1102" s="79" t="s">
        <v>2416</v>
      </c>
      <c r="C1102" s="79">
        <f>VLOOKUP(B1102,Площадь!D:E,2,0)</f>
        <v>51.1</v>
      </c>
      <c r="D1102" s="97"/>
      <c r="E1102">
        <v>31</v>
      </c>
      <c r="F1102">
        <v>28</v>
      </c>
      <c r="G1102">
        <v>31</v>
      </c>
      <c r="H1102">
        <v>30</v>
      </c>
      <c r="I1102">
        <v>31</v>
      </c>
      <c r="J1102">
        <v>30</v>
      </c>
      <c r="K1102">
        <v>31</v>
      </c>
      <c r="L1102">
        <v>31</v>
      </c>
      <c r="M1102">
        <v>30</v>
      </c>
      <c r="N1102">
        <v>31</v>
      </c>
      <c r="O1102">
        <v>30</v>
      </c>
      <c r="P1102">
        <v>31</v>
      </c>
      <c r="Q1102">
        <f t="shared" si="602"/>
        <v>365</v>
      </c>
      <c r="R1102" s="113">
        <f>VLOOKUP(B1102,'Общие показания'!A:H,8,0)</f>
        <v>0</v>
      </c>
      <c r="S1102" s="117">
        <f>VLOOKUP(B1102,'Общие показания'!A:P,16,0)</f>
        <v>1.234</v>
      </c>
      <c r="T1102" s="50">
        <f t="shared" si="604"/>
        <v>0</v>
      </c>
      <c r="U1102" s="50">
        <f t="shared" si="605"/>
        <v>0</v>
      </c>
      <c r="V1102" s="50">
        <f t="shared" si="606"/>
        <v>0</v>
      </c>
      <c r="W1102" s="50">
        <f t="shared" si="607"/>
        <v>0</v>
      </c>
      <c r="X1102" s="50">
        <f t="shared" si="608"/>
        <v>0</v>
      </c>
      <c r="Y1102" s="50"/>
      <c r="Z1102" s="50"/>
      <c r="AA1102" s="50"/>
      <c r="AB1102" s="50"/>
      <c r="AC1102" s="50"/>
      <c r="AD1102" s="50">
        <f t="shared" si="609"/>
        <v>0.47357765457047829</v>
      </c>
      <c r="AE1102" s="50">
        <f t="shared" si="610"/>
        <v>0.33093066733367765</v>
      </c>
      <c r="AF1102" s="50">
        <f t="shared" si="611"/>
        <v>0.42949167809584399</v>
      </c>
      <c r="AG1102" s="50">
        <f t="shared" si="603"/>
        <v>0</v>
      </c>
      <c r="AI1102" s="50">
        <f t="shared" si="612"/>
        <v>0</v>
      </c>
      <c r="AJ1102" s="50">
        <f t="shared" si="613"/>
        <v>0</v>
      </c>
      <c r="AK1102" s="50">
        <f t="shared" si="614"/>
        <v>0</v>
      </c>
      <c r="AL1102" s="50">
        <f t="shared" si="615"/>
        <v>0.34371659541098121</v>
      </c>
      <c r="AR1102" s="50">
        <f t="shared" si="616"/>
        <v>0.42388647298050747</v>
      </c>
      <c r="AS1102" s="50">
        <f t="shared" si="617"/>
        <v>0.45581682387455147</v>
      </c>
      <c r="AT1102" s="50">
        <f t="shared" si="618"/>
        <v>0.65671513049602348</v>
      </c>
      <c r="AV1102" s="49">
        <f t="shared" si="619"/>
        <v>0</v>
      </c>
      <c r="AW1102" s="49">
        <f t="shared" si="620"/>
        <v>0</v>
      </c>
      <c r="AX1102" s="49">
        <f t="shared" si="621"/>
        <v>0</v>
      </c>
      <c r="AY1102" s="49">
        <f t="shared" si="622"/>
        <v>922.65908005742153</v>
      </c>
      <c r="AZ1102" s="49">
        <f t="shared" si="623"/>
        <v>0</v>
      </c>
      <c r="BA1102" s="49">
        <f t="shared" si="624"/>
        <v>0</v>
      </c>
      <c r="BB1102" s="49">
        <f t="shared" si="625"/>
        <v>0</v>
      </c>
      <c r="BC1102" s="49">
        <f t="shared" si="626"/>
        <v>0</v>
      </c>
      <c r="BD1102" s="49">
        <f t="shared" si="627"/>
        <v>0</v>
      </c>
      <c r="BE1102" s="49">
        <f t="shared" si="628"/>
        <v>2409.1168054327645</v>
      </c>
      <c r="BF1102" s="49">
        <f t="shared" si="629"/>
        <v>2111.9134954997221</v>
      </c>
      <c r="BG1102" s="49">
        <f t="shared" si="630"/>
        <v>2915.7701087116657</v>
      </c>
      <c r="BH1102" s="73">
        <f t="shared" si="631"/>
        <v>8359.4594897015741</v>
      </c>
      <c r="BI1102" s="49">
        <f>VLOOKUP(A1102,'1_12'!B:Q,16,0)</f>
        <v>19752.57</v>
      </c>
      <c r="BJ1102" s="74">
        <f t="shared" si="632"/>
        <v>-11393.110510298426</v>
      </c>
      <c r="BK1102" s="50">
        <f t="shared" si="633"/>
        <v>5.0784980801729662E-3</v>
      </c>
    </row>
    <row r="1103" spans="1:63" x14ac:dyDescent="0.3">
      <c r="A1103" s="79" t="s">
        <v>579</v>
      </c>
      <c r="B1103" s="79" t="s">
        <v>580</v>
      </c>
      <c r="C1103" s="79">
        <f>VLOOKUP(B1103,Площадь!D:E,2,0)</f>
        <v>50.8</v>
      </c>
      <c r="D1103" s="97"/>
      <c r="E1103">
        <v>31</v>
      </c>
      <c r="F1103">
        <v>28</v>
      </c>
      <c r="G1103">
        <v>31</v>
      </c>
      <c r="H1103">
        <v>30</v>
      </c>
      <c r="I1103">
        <v>31</v>
      </c>
      <c r="J1103">
        <v>30</v>
      </c>
      <c r="K1103">
        <v>31</v>
      </c>
      <c r="L1103">
        <v>31</v>
      </c>
      <c r="M1103">
        <v>30</v>
      </c>
      <c r="N1103">
        <v>31</v>
      </c>
      <c r="O1103">
        <v>30</v>
      </c>
      <c r="P1103">
        <v>31</v>
      </c>
      <c r="Q1103">
        <f t="shared" si="602"/>
        <v>365</v>
      </c>
      <c r="R1103" s="113">
        <f>VLOOKUP(B1103,'Общие показания'!A:H,8,0)</f>
        <v>0.34379887553004973</v>
      </c>
      <c r="S1103" s="117">
        <f>VLOOKUP(B1103,'Общие показания'!A:P,16,0)</f>
        <v>2.3782011244699497</v>
      </c>
      <c r="T1103" s="50">
        <f t="shared" si="604"/>
        <v>0</v>
      </c>
      <c r="U1103" s="50">
        <f t="shared" si="605"/>
        <v>0</v>
      </c>
      <c r="V1103" s="50">
        <f t="shared" si="606"/>
        <v>0</v>
      </c>
      <c r="W1103" s="50">
        <f t="shared" si="607"/>
        <v>0.34379887553004973</v>
      </c>
      <c r="X1103" s="50">
        <f t="shared" si="608"/>
        <v>0</v>
      </c>
      <c r="Y1103" s="50"/>
      <c r="Z1103" s="50"/>
      <c r="AA1103" s="50"/>
      <c r="AB1103" s="50"/>
      <c r="AC1103" s="50"/>
      <c r="AD1103" s="50">
        <f t="shared" si="609"/>
        <v>0.91269279629120981</v>
      </c>
      <c r="AE1103" s="50">
        <f t="shared" si="610"/>
        <v>0.63777932348018074</v>
      </c>
      <c r="AF1103" s="50">
        <f t="shared" si="611"/>
        <v>0.82772900469855903</v>
      </c>
      <c r="AG1103" s="50">
        <f t="shared" si="603"/>
        <v>0</v>
      </c>
      <c r="AI1103" s="50">
        <f t="shared" si="612"/>
        <v>0</v>
      </c>
      <c r="AJ1103" s="50">
        <f t="shared" si="613"/>
        <v>0</v>
      </c>
      <c r="AK1103" s="50">
        <f t="shared" si="614"/>
        <v>0</v>
      </c>
      <c r="AL1103" s="50">
        <f t="shared" si="615"/>
        <v>0.34169868976277579</v>
      </c>
      <c r="AR1103" s="50">
        <f t="shared" si="616"/>
        <v>0.42139790268903671</v>
      </c>
      <c r="AS1103" s="50">
        <f t="shared" si="617"/>
        <v>0.45314079555434861</v>
      </c>
      <c r="AT1103" s="50">
        <f t="shared" si="618"/>
        <v>0.65285966006258289</v>
      </c>
      <c r="AV1103" s="49">
        <f t="shared" si="619"/>
        <v>0</v>
      </c>
      <c r="AW1103" s="49">
        <f t="shared" si="620"/>
        <v>0</v>
      </c>
      <c r="AX1103" s="49">
        <f t="shared" si="621"/>
        <v>0</v>
      </c>
      <c r="AY1103" s="49">
        <f t="shared" si="622"/>
        <v>1840.1222443694489</v>
      </c>
      <c r="AZ1103" s="49">
        <f t="shared" si="623"/>
        <v>0</v>
      </c>
      <c r="BA1103" s="49">
        <f t="shared" si="624"/>
        <v>0</v>
      </c>
      <c r="BB1103" s="49">
        <f t="shared" si="625"/>
        <v>0</v>
      </c>
      <c r="BC1103" s="49">
        <f t="shared" si="626"/>
        <v>0</v>
      </c>
      <c r="BD1103" s="49">
        <f t="shared" si="627"/>
        <v>0</v>
      </c>
      <c r="BE1103" s="49">
        <f t="shared" si="628"/>
        <v>3581.1797087146147</v>
      </c>
      <c r="BF1103" s="49">
        <f t="shared" si="629"/>
        <v>2928.4223307315297</v>
      </c>
      <c r="BG1103" s="49">
        <f t="shared" si="630"/>
        <v>3974.4329881382191</v>
      </c>
      <c r="BH1103" s="73">
        <f t="shared" si="631"/>
        <v>12324.157271953813</v>
      </c>
      <c r="BI1103" s="49">
        <f>VLOOKUP(A1103,'1_12'!B:Q,16,0)</f>
        <v>19636.649999999998</v>
      </c>
      <c r="BJ1103" s="74">
        <f t="shared" si="632"/>
        <v>-7312.4927280461852</v>
      </c>
      <c r="BK1103" s="50">
        <f t="shared" si="633"/>
        <v>7.5313271785904584E-3</v>
      </c>
    </row>
    <row r="1104" spans="1:63" x14ac:dyDescent="0.3">
      <c r="A1104" s="79" t="s">
        <v>1165</v>
      </c>
      <c r="B1104" s="79" t="s">
        <v>1166</v>
      </c>
      <c r="C1104" s="79">
        <f>VLOOKUP(B1104,Площадь!D:E,2,0)</f>
        <v>72.7</v>
      </c>
      <c r="D1104" s="97"/>
      <c r="E1104">
        <v>31</v>
      </c>
      <c r="F1104">
        <v>28</v>
      </c>
      <c r="G1104">
        <v>31</v>
      </c>
      <c r="H1104">
        <v>30</v>
      </c>
      <c r="I1104">
        <v>31</v>
      </c>
      <c r="J1104">
        <v>30</v>
      </c>
      <c r="K1104">
        <v>31</v>
      </c>
      <c r="L1104">
        <v>31</v>
      </c>
      <c r="M1104">
        <v>0</v>
      </c>
      <c r="Q1104">
        <f t="shared" si="602"/>
        <v>243</v>
      </c>
      <c r="R1104" s="113">
        <f>VLOOKUP(B1104,'Общие показания'!A:H,8,0)</f>
        <v>0.49201138289438229</v>
      </c>
      <c r="S1104" s="117"/>
      <c r="T1104" s="50">
        <f t="shared" si="604"/>
        <v>0</v>
      </c>
      <c r="U1104" s="50">
        <f t="shared" si="605"/>
        <v>0</v>
      </c>
      <c r="V1104" s="50">
        <f t="shared" si="606"/>
        <v>0</v>
      </c>
      <c r="W1104" s="50">
        <f t="shared" si="607"/>
        <v>0.49201138289438234</v>
      </c>
      <c r="X1104" s="50">
        <f t="shared" si="608"/>
        <v>0</v>
      </c>
      <c r="Y1104" s="50"/>
      <c r="Z1104" s="50"/>
      <c r="AA1104" s="50"/>
      <c r="AB1104" s="50"/>
      <c r="AC1104" s="50"/>
      <c r="AD1104" s="50">
        <f t="shared" si="609"/>
        <v>0</v>
      </c>
      <c r="AE1104" s="50">
        <f t="shared" si="610"/>
        <v>0</v>
      </c>
      <c r="AF1104" s="50">
        <f t="shared" si="611"/>
        <v>0</v>
      </c>
      <c r="AG1104" s="50">
        <f t="shared" si="603"/>
        <v>0</v>
      </c>
      <c r="AI1104" s="50">
        <f t="shared" si="612"/>
        <v>0</v>
      </c>
      <c r="AJ1104" s="50">
        <f t="shared" si="613"/>
        <v>0</v>
      </c>
      <c r="AK1104" s="50">
        <f t="shared" si="614"/>
        <v>0</v>
      </c>
      <c r="AL1104" s="50">
        <f t="shared" si="615"/>
        <v>0.4890058020817678</v>
      </c>
      <c r="AR1104" s="50">
        <f t="shared" si="616"/>
        <v>0</v>
      </c>
      <c r="AS1104" s="50">
        <f t="shared" si="617"/>
        <v>0</v>
      </c>
      <c r="AT1104" s="50">
        <f t="shared" si="618"/>
        <v>0</v>
      </c>
      <c r="AV1104" s="49">
        <f t="shared" si="619"/>
        <v>0</v>
      </c>
      <c r="AW1104" s="49">
        <f t="shared" si="620"/>
        <v>0</v>
      </c>
      <c r="AX1104" s="49">
        <f t="shared" si="621"/>
        <v>0</v>
      </c>
      <c r="AY1104" s="49">
        <f t="shared" si="622"/>
        <v>2633.4032906625785</v>
      </c>
      <c r="AZ1104" s="49">
        <f t="shared" si="623"/>
        <v>0</v>
      </c>
      <c r="BA1104" s="49">
        <f t="shared" si="624"/>
        <v>0</v>
      </c>
      <c r="BB1104" s="49">
        <f t="shared" si="625"/>
        <v>0</v>
      </c>
      <c r="BC1104" s="49">
        <f t="shared" si="626"/>
        <v>0</v>
      </c>
      <c r="BD1104" s="49">
        <f t="shared" si="627"/>
        <v>0</v>
      </c>
      <c r="BE1104" s="49">
        <f t="shared" si="628"/>
        <v>0</v>
      </c>
      <c r="BF1104" s="49">
        <f t="shared" si="629"/>
        <v>0</v>
      </c>
      <c r="BG1104" s="49">
        <f t="shared" si="630"/>
        <v>0</v>
      </c>
      <c r="BH1104" s="73">
        <f t="shared" si="631"/>
        <v>2633.4032906625785</v>
      </c>
      <c r="BI1104" s="49">
        <f>VLOOKUP(A1104,'1_12'!B:Q,16,0)</f>
        <v>15612.25</v>
      </c>
      <c r="BJ1104" s="74">
        <f t="shared" si="632"/>
        <v>-12978.846709337422</v>
      </c>
      <c r="BK1104" s="50">
        <f t="shared" si="633"/>
        <v>1.1245038800735329E-3</v>
      </c>
    </row>
    <row r="1105" spans="1:63" x14ac:dyDescent="0.3">
      <c r="A1105" s="79" t="s">
        <v>2771</v>
      </c>
      <c r="B1105" s="79" t="s">
        <v>1166</v>
      </c>
      <c r="C1105" s="79">
        <f>VLOOKUP(B1105,Площадь!D:E,2,0)</f>
        <v>72.7</v>
      </c>
      <c r="D1105" s="97">
        <f>VLOOKUP(A1105,'[1]3+паркинг2023'!$A:$E,5,0)</f>
        <v>45170</v>
      </c>
      <c r="M1105">
        <f>30-M1104</f>
        <v>30</v>
      </c>
      <c r="N1105">
        <v>31</v>
      </c>
      <c r="O1105">
        <v>30</v>
      </c>
      <c r="P1105">
        <v>31</v>
      </c>
      <c r="Q1105">
        <f t="shared" si="602"/>
        <v>122</v>
      </c>
      <c r="R1105" s="113"/>
      <c r="S1105" s="117">
        <f>VLOOKUP(B1105,'Общие показания'!A:P,16,0)</f>
        <v>0.14698861710561673</v>
      </c>
      <c r="T1105" s="50">
        <f t="shared" si="604"/>
        <v>0</v>
      </c>
      <c r="U1105" s="50">
        <f t="shared" si="605"/>
        <v>0</v>
      </c>
      <c r="V1105" s="50">
        <f t="shared" si="606"/>
        <v>0</v>
      </c>
      <c r="W1105" s="50">
        <f t="shared" si="607"/>
        <v>0</v>
      </c>
      <c r="X1105" s="50">
        <f t="shared" si="608"/>
        <v>0</v>
      </c>
      <c r="Y1105" s="50"/>
      <c r="Z1105" s="50"/>
      <c r="AA1105" s="50"/>
      <c r="AB1105" s="50"/>
      <c r="AC1105" s="50"/>
      <c r="AD1105" s="50">
        <f t="shared" si="609"/>
        <v>5.6410473693222087E-2</v>
      </c>
      <c r="AE1105" s="50">
        <f t="shared" si="610"/>
        <v>3.9418996069056862E-2</v>
      </c>
      <c r="AF1105" s="50">
        <f t="shared" si="611"/>
        <v>5.115914734333777E-2</v>
      </c>
      <c r="AG1105" s="50">
        <f t="shared" si="603"/>
        <v>0</v>
      </c>
      <c r="AI1105" s="50">
        <f t="shared" si="612"/>
        <v>0</v>
      </c>
      <c r="AJ1105" s="50">
        <f t="shared" si="613"/>
        <v>0</v>
      </c>
      <c r="AK1105" s="50">
        <f t="shared" si="614"/>
        <v>0</v>
      </c>
      <c r="AL1105" s="50">
        <f t="shared" si="615"/>
        <v>0</v>
      </c>
      <c r="AR1105" s="50">
        <f t="shared" si="616"/>
        <v>0.60306353396639711</v>
      </c>
      <c r="AS1105" s="50">
        <f t="shared" si="617"/>
        <v>0.64849086292915636</v>
      </c>
      <c r="AT1105" s="50">
        <f t="shared" si="618"/>
        <v>0.93430900170373588</v>
      </c>
      <c r="AV1105" s="49">
        <f t="shared" si="619"/>
        <v>0</v>
      </c>
      <c r="AW1105" s="49">
        <f t="shared" si="620"/>
        <v>0</v>
      </c>
      <c r="AX1105" s="49">
        <f t="shared" si="621"/>
        <v>0</v>
      </c>
      <c r="AY1105" s="49">
        <f t="shared" si="622"/>
        <v>0</v>
      </c>
      <c r="AZ1105" s="49">
        <f t="shared" si="623"/>
        <v>0</v>
      </c>
      <c r="BA1105" s="49">
        <f t="shared" si="624"/>
        <v>0</v>
      </c>
      <c r="BB1105" s="49">
        <f t="shared" si="625"/>
        <v>0</v>
      </c>
      <c r="BC1105" s="49">
        <f t="shared" si="626"/>
        <v>0</v>
      </c>
      <c r="BD1105" s="49">
        <f t="shared" si="627"/>
        <v>0</v>
      </c>
      <c r="BE1105" s="49">
        <f t="shared" si="628"/>
        <v>1770.2656472011754</v>
      </c>
      <c r="BF1105" s="49">
        <f t="shared" si="629"/>
        <v>1846.5977091004438</v>
      </c>
      <c r="BG1105" s="49">
        <f t="shared" si="630"/>
        <v>2645.3512805760029</v>
      </c>
      <c r="BH1105" s="73">
        <f t="shared" si="631"/>
        <v>6262.2146368776221</v>
      </c>
      <c r="BI1105" s="49">
        <f>VLOOKUP(A1105,'1_12'!B:Q,16,0)</f>
        <v>12489.79</v>
      </c>
      <c r="BJ1105" s="74">
        <f t="shared" si="632"/>
        <v>-6227.5753631223788</v>
      </c>
      <c r="BK1105" s="50">
        <f t="shared" si="633"/>
        <v>2.6740623747190575E-3</v>
      </c>
    </row>
    <row r="1106" spans="1:63" x14ac:dyDescent="0.3">
      <c r="A1106" s="79" t="s">
        <v>1232</v>
      </c>
      <c r="B1106" s="79" t="s">
        <v>309</v>
      </c>
      <c r="C1106" s="79">
        <f>VLOOKUP(B1106,Площадь!D:E,2,0)</f>
        <v>72.599999999999994</v>
      </c>
      <c r="D1106" s="97"/>
      <c r="E1106">
        <v>31</v>
      </c>
      <c r="F1106">
        <v>28</v>
      </c>
      <c r="G1106">
        <v>31</v>
      </c>
      <c r="H1106">
        <v>30</v>
      </c>
      <c r="I1106">
        <v>31</v>
      </c>
      <c r="J1106">
        <v>30</v>
      </c>
      <c r="K1106">
        <v>31</v>
      </c>
      <c r="L1106">
        <v>31</v>
      </c>
      <c r="M1106">
        <v>30</v>
      </c>
      <c r="N1106">
        <v>31</v>
      </c>
      <c r="O1106">
        <v>30</v>
      </c>
      <c r="P1106">
        <v>31</v>
      </c>
      <c r="Q1106">
        <f t="shared" ref="Q1106:Q1111" si="634">SUM(E1106:P1106)</f>
        <v>365</v>
      </c>
      <c r="R1106" s="113">
        <f>VLOOKUP(B1106,'Общие показания'!A:H,8,0)</f>
        <v>1.3759999999999999</v>
      </c>
      <c r="S1106" s="117">
        <f>VLOOKUP(B1106,'Общие показания'!A:P,16,0)</f>
        <v>2.7249999999999979</v>
      </c>
      <c r="T1106" s="50">
        <f t="shared" si="604"/>
        <v>0</v>
      </c>
      <c r="U1106" s="50">
        <f t="shared" si="605"/>
        <v>0</v>
      </c>
      <c r="V1106" s="50">
        <f t="shared" si="606"/>
        <v>0</v>
      </c>
      <c r="W1106" s="50">
        <f t="shared" si="607"/>
        <v>1.3759999999999999</v>
      </c>
      <c r="X1106" s="50">
        <f t="shared" si="608"/>
        <v>0</v>
      </c>
      <c r="Y1106" s="50"/>
      <c r="Z1106" s="50"/>
      <c r="AA1106" s="50"/>
      <c r="AB1106" s="50"/>
      <c r="AC1106" s="50"/>
      <c r="AD1106" s="50">
        <f t="shared" si="609"/>
        <v>1.0457853393067686</v>
      </c>
      <c r="AE1106" s="50">
        <f t="shared" si="610"/>
        <v>0.73078287559503308</v>
      </c>
      <c r="AF1106" s="50">
        <f t="shared" si="611"/>
        <v>0.94843178509819603</v>
      </c>
      <c r="AG1106" s="50">
        <f t="shared" si="603"/>
        <v>0</v>
      </c>
      <c r="AI1106" s="50">
        <f t="shared" si="612"/>
        <v>0</v>
      </c>
      <c r="AJ1106" s="50">
        <f t="shared" si="613"/>
        <v>0</v>
      </c>
      <c r="AK1106" s="50">
        <f t="shared" si="614"/>
        <v>0</v>
      </c>
      <c r="AL1106" s="50">
        <f t="shared" si="615"/>
        <v>0.48833316686569922</v>
      </c>
      <c r="AR1106" s="50">
        <f t="shared" si="616"/>
        <v>0.60223401053590675</v>
      </c>
      <c r="AS1106" s="50">
        <f t="shared" si="617"/>
        <v>0.64759885348908874</v>
      </c>
      <c r="AT1106" s="50">
        <f t="shared" si="618"/>
        <v>0.93302384489258894</v>
      </c>
      <c r="AV1106" s="49">
        <f t="shared" si="619"/>
        <v>0</v>
      </c>
      <c r="AW1106" s="49">
        <f t="shared" si="620"/>
        <v>0</v>
      </c>
      <c r="AX1106" s="49">
        <f t="shared" si="621"/>
        <v>0</v>
      </c>
      <c r="AY1106" s="49">
        <f t="shared" si="622"/>
        <v>5004.5413798076079</v>
      </c>
      <c r="AZ1106" s="49">
        <f t="shared" si="623"/>
        <v>0</v>
      </c>
      <c r="BA1106" s="49">
        <f t="shared" si="624"/>
        <v>0</v>
      </c>
      <c r="BB1106" s="49">
        <f t="shared" si="625"/>
        <v>0</v>
      </c>
      <c r="BC1106" s="49">
        <f t="shared" si="626"/>
        <v>0</v>
      </c>
      <c r="BD1106" s="49">
        <f t="shared" si="627"/>
        <v>0</v>
      </c>
      <c r="BE1106" s="49">
        <f t="shared" si="628"/>
        <v>4423.8772219436842</v>
      </c>
      <c r="BF1106" s="49">
        <f t="shared" si="629"/>
        <v>3700.0727782842532</v>
      </c>
      <c r="BG1106" s="49">
        <f t="shared" si="630"/>
        <v>5050.5042349220639</v>
      </c>
      <c r="BH1106" s="73">
        <f t="shared" si="631"/>
        <v>18178.99561495761</v>
      </c>
      <c r="BI1106" s="49">
        <f>VLOOKUP(A1106,'1_12'!B:Q,16,0)</f>
        <v>28063.350000000006</v>
      </c>
      <c r="BJ1106" s="74">
        <f t="shared" si="632"/>
        <v>-9884.3543850423957</v>
      </c>
      <c r="BK1106" s="50">
        <f t="shared" si="633"/>
        <v>7.7734043569596895E-3</v>
      </c>
    </row>
    <row r="1107" spans="1:63" x14ac:dyDescent="0.3">
      <c r="A1107" s="79" t="s">
        <v>1926</v>
      </c>
      <c r="B1107" s="79" t="s">
        <v>1927</v>
      </c>
      <c r="C1107" s="79">
        <f>VLOOKUP(B1107,Площадь!D:E,2,0)</f>
        <v>78.400000000000006</v>
      </c>
      <c r="D1107" s="97"/>
      <c r="E1107">
        <v>31</v>
      </c>
      <c r="F1107">
        <v>28</v>
      </c>
      <c r="G1107">
        <v>31</v>
      </c>
      <c r="H1107">
        <v>30</v>
      </c>
      <c r="I1107">
        <v>31</v>
      </c>
      <c r="J1107">
        <v>30</v>
      </c>
      <c r="K1107">
        <v>31</v>
      </c>
      <c r="L1107">
        <v>31</v>
      </c>
      <c r="M1107">
        <v>30</v>
      </c>
      <c r="N1107">
        <v>31</v>
      </c>
      <c r="O1107">
        <v>30</v>
      </c>
      <c r="P1107">
        <v>31</v>
      </c>
      <c r="Q1107">
        <f t="shared" si="634"/>
        <v>365</v>
      </c>
      <c r="R1107" s="113">
        <f>VLOOKUP(B1107,'Общие показания'!A:H,8,0)</f>
        <v>0.53058724097550991</v>
      </c>
      <c r="S1107" s="117">
        <f>VLOOKUP(B1107,'Общие показания'!A:P,16,0)</f>
        <v>0</v>
      </c>
      <c r="T1107" s="50">
        <f t="shared" si="604"/>
        <v>0</v>
      </c>
      <c r="U1107" s="50">
        <f t="shared" si="605"/>
        <v>0</v>
      </c>
      <c r="V1107" s="50">
        <f t="shared" si="606"/>
        <v>0</v>
      </c>
      <c r="W1107" s="50">
        <f t="shared" si="607"/>
        <v>0.53058724097550991</v>
      </c>
      <c r="X1107" s="50">
        <f t="shared" si="608"/>
        <v>0</v>
      </c>
      <c r="Y1107" s="50"/>
      <c r="Z1107" s="50"/>
      <c r="AA1107" s="50"/>
      <c r="AB1107" s="50"/>
      <c r="AC1107" s="50"/>
      <c r="AD1107" s="50">
        <f t="shared" si="609"/>
        <v>0</v>
      </c>
      <c r="AE1107" s="50">
        <f t="shared" si="610"/>
        <v>0</v>
      </c>
      <c r="AF1107" s="50">
        <f t="shared" si="611"/>
        <v>0</v>
      </c>
      <c r="AG1107" s="50">
        <f t="shared" si="603"/>
        <v>0</v>
      </c>
      <c r="AI1107" s="50">
        <f t="shared" si="612"/>
        <v>0</v>
      </c>
      <c r="AJ1107" s="50">
        <f t="shared" si="613"/>
        <v>0</v>
      </c>
      <c r="AK1107" s="50">
        <f t="shared" si="614"/>
        <v>0</v>
      </c>
      <c r="AL1107" s="50">
        <f t="shared" si="615"/>
        <v>0.52734600939766985</v>
      </c>
      <c r="AR1107" s="50">
        <f t="shared" si="616"/>
        <v>0.65034636950434022</v>
      </c>
      <c r="AS1107" s="50">
        <f t="shared" si="617"/>
        <v>0.6993354010130105</v>
      </c>
      <c r="AT1107" s="50">
        <f t="shared" si="618"/>
        <v>1.0075629399391044</v>
      </c>
      <c r="AV1107" s="49">
        <f t="shared" si="619"/>
        <v>0</v>
      </c>
      <c r="AW1107" s="49">
        <f t="shared" si="620"/>
        <v>0</v>
      </c>
      <c r="AX1107" s="49">
        <f t="shared" si="621"/>
        <v>0</v>
      </c>
      <c r="AY1107" s="49">
        <f t="shared" si="622"/>
        <v>2839.8736999717489</v>
      </c>
      <c r="AZ1107" s="49">
        <f t="shared" si="623"/>
        <v>0</v>
      </c>
      <c r="BA1107" s="49">
        <f t="shared" si="624"/>
        <v>0</v>
      </c>
      <c r="BB1107" s="49">
        <f t="shared" si="625"/>
        <v>0</v>
      </c>
      <c r="BC1107" s="49">
        <f t="shared" si="626"/>
        <v>0</v>
      </c>
      <c r="BD1107" s="49">
        <f t="shared" si="627"/>
        <v>0</v>
      </c>
      <c r="BE1107" s="49">
        <f t="shared" si="628"/>
        <v>1745.7637804426708</v>
      </c>
      <c r="BF1107" s="49">
        <f t="shared" si="629"/>
        <v>1877.2679770632849</v>
      </c>
      <c r="BG1107" s="49">
        <f t="shared" si="630"/>
        <v>2704.6616534549344</v>
      </c>
      <c r="BH1107" s="73">
        <f t="shared" si="631"/>
        <v>9167.5671109326395</v>
      </c>
      <c r="BI1107" s="49">
        <f>VLOOKUP(A1107,'1_12'!B:Q,16,0)</f>
        <v>30305.340000000011</v>
      </c>
      <c r="BJ1107" s="74">
        <f t="shared" si="632"/>
        <v>-21137.772889067372</v>
      </c>
      <c r="BK1107" s="50">
        <f t="shared" si="633"/>
        <v>3.6300786148274178E-3</v>
      </c>
    </row>
    <row r="1108" spans="1:63" x14ac:dyDescent="0.3">
      <c r="A1108" s="79" t="s">
        <v>832</v>
      </c>
      <c r="B1108" s="79" t="s">
        <v>833</v>
      </c>
      <c r="C1108" s="79">
        <f>VLOOKUP(B1108,Площадь!D:E,2,0)</f>
        <v>51.1</v>
      </c>
      <c r="D1108" s="97"/>
      <c r="E1108">
        <v>31</v>
      </c>
      <c r="F1108">
        <v>28</v>
      </c>
      <c r="G1108">
        <v>31</v>
      </c>
      <c r="H1108">
        <v>30</v>
      </c>
      <c r="I1108">
        <v>31</v>
      </c>
      <c r="J1108">
        <v>30</v>
      </c>
      <c r="K1108">
        <v>31</v>
      </c>
      <c r="L1108">
        <v>31</v>
      </c>
      <c r="M1108">
        <v>30</v>
      </c>
      <c r="N1108">
        <v>31</v>
      </c>
      <c r="O1108">
        <v>30</v>
      </c>
      <c r="P1108">
        <v>31</v>
      </c>
      <c r="Q1108">
        <f t="shared" si="634"/>
        <v>365</v>
      </c>
      <c r="R1108" s="113">
        <f>VLOOKUP(B1108,'Общие показания'!A:H,8,0)</f>
        <v>0.39600000000000002</v>
      </c>
      <c r="S1108" s="117">
        <f>VLOOKUP(B1108,'Общие показания'!A:P,16,0)</f>
        <v>1.0239999999999991</v>
      </c>
      <c r="T1108" s="50">
        <f t="shared" si="604"/>
        <v>0</v>
      </c>
      <c r="U1108" s="50">
        <f t="shared" si="605"/>
        <v>0</v>
      </c>
      <c r="V1108" s="50">
        <f t="shared" si="606"/>
        <v>0</v>
      </c>
      <c r="W1108" s="50">
        <f t="shared" si="607"/>
        <v>0.39600000000000002</v>
      </c>
      <c r="X1108" s="50">
        <f t="shared" si="608"/>
        <v>0</v>
      </c>
      <c r="Y1108" s="50"/>
      <c r="Z1108" s="50"/>
      <c r="AA1108" s="50"/>
      <c r="AB1108" s="50"/>
      <c r="AC1108" s="50"/>
      <c r="AD1108" s="50">
        <f t="shared" si="609"/>
        <v>0.39298502291747922</v>
      </c>
      <c r="AE1108" s="50">
        <f t="shared" si="610"/>
        <v>0.2746134549025005</v>
      </c>
      <c r="AF1108" s="50">
        <f t="shared" si="611"/>
        <v>0.35640152218001936</v>
      </c>
      <c r="AG1108" s="50">
        <f t="shared" si="603"/>
        <v>0</v>
      </c>
      <c r="AI1108" s="50">
        <f t="shared" si="612"/>
        <v>0</v>
      </c>
      <c r="AJ1108" s="50">
        <f t="shared" si="613"/>
        <v>0</v>
      </c>
      <c r="AK1108" s="50">
        <f t="shared" si="614"/>
        <v>0</v>
      </c>
      <c r="AL1108" s="50">
        <f t="shared" si="615"/>
        <v>0.34371659541098121</v>
      </c>
      <c r="AR1108" s="50">
        <f t="shared" si="616"/>
        <v>0.42388647298050747</v>
      </c>
      <c r="AS1108" s="50">
        <f t="shared" si="617"/>
        <v>0.45581682387455147</v>
      </c>
      <c r="AT1108" s="50">
        <f t="shared" si="618"/>
        <v>0.65671513049602348</v>
      </c>
      <c r="AV1108" s="49">
        <f t="shared" si="619"/>
        <v>0</v>
      </c>
      <c r="AW1108" s="49">
        <f t="shared" si="620"/>
        <v>0</v>
      </c>
      <c r="AX1108" s="49">
        <f t="shared" si="621"/>
        <v>0</v>
      </c>
      <c r="AY1108" s="49">
        <f t="shared" si="622"/>
        <v>1985.6656400574216</v>
      </c>
      <c r="AZ1108" s="49">
        <f t="shared" si="623"/>
        <v>0</v>
      </c>
      <c r="BA1108" s="49">
        <f t="shared" si="624"/>
        <v>0</v>
      </c>
      <c r="BB1108" s="49">
        <f t="shared" si="625"/>
        <v>0</v>
      </c>
      <c r="BC1108" s="49">
        <f t="shared" si="626"/>
        <v>0</v>
      </c>
      <c r="BD1108" s="49">
        <f t="shared" si="627"/>
        <v>0</v>
      </c>
      <c r="BE1108" s="49">
        <f t="shared" si="628"/>
        <v>2192.7771687287195</v>
      </c>
      <c r="BF1108" s="49">
        <f t="shared" si="629"/>
        <v>1960.7378231379676</v>
      </c>
      <c r="BG1108" s="49">
        <f t="shared" si="630"/>
        <v>2719.5698177774625</v>
      </c>
      <c r="BH1108" s="73">
        <f t="shared" si="631"/>
        <v>8858.7504497015725</v>
      </c>
      <c r="BI1108" s="49">
        <f>VLOOKUP(A1108,'1_12'!B:Q,16,0)</f>
        <v>19752.57</v>
      </c>
      <c r="BJ1108" s="74">
        <f t="shared" si="632"/>
        <v>-10893.819550298427</v>
      </c>
      <c r="BK1108" s="50">
        <f t="shared" si="633"/>
        <v>5.3818248903490908E-3</v>
      </c>
    </row>
    <row r="1109" spans="1:63" x14ac:dyDescent="0.3">
      <c r="A1109" s="79" t="s">
        <v>2587</v>
      </c>
      <c r="B1109" s="79" t="s">
        <v>2588</v>
      </c>
      <c r="C1109" s="79">
        <f>VLOOKUP(B1109,Площадь!D:E,2,0)</f>
        <v>50.8</v>
      </c>
      <c r="D1109" s="97"/>
      <c r="E1109">
        <v>31</v>
      </c>
      <c r="F1109">
        <v>28</v>
      </c>
      <c r="G1109">
        <v>31</v>
      </c>
      <c r="H1109">
        <v>30</v>
      </c>
      <c r="I1109">
        <v>31</v>
      </c>
      <c r="J1109">
        <v>30</v>
      </c>
      <c r="K1109">
        <v>31</v>
      </c>
      <c r="L1109">
        <v>31</v>
      </c>
      <c r="M1109">
        <v>30</v>
      </c>
      <c r="N1109">
        <v>31</v>
      </c>
      <c r="O1109">
        <v>30</v>
      </c>
      <c r="P1109">
        <v>31</v>
      </c>
      <c r="Q1109">
        <f t="shared" si="634"/>
        <v>365</v>
      </c>
      <c r="R1109" s="113">
        <f>VLOOKUP(B1109,'Общие показания'!A:H,8,0)</f>
        <v>0.34379887553004973</v>
      </c>
      <c r="S1109" s="117">
        <f>VLOOKUP(B1109,'Общие показания'!A:P,16,0)</f>
        <v>2.7562011244699498</v>
      </c>
      <c r="T1109" s="50">
        <f t="shared" si="604"/>
        <v>0</v>
      </c>
      <c r="U1109" s="50">
        <f t="shared" si="605"/>
        <v>0</v>
      </c>
      <c r="V1109" s="50">
        <f t="shared" si="606"/>
        <v>0</v>
      </c>
      <c r="W1109" s="50">
        <f t="shared" si="607"/>
        <v>0.34379887553004973</v>
      </c>
      <c r="X1109" s="50">
        <f t="shared" si="608"/>
        <v>0</v>
      </c>
      <c r="Y1109" s="50"/>
      <c r="Z1109" s="50"/>
      <c r="AA1109" s="50"/>
      <c r="AB1109" s="50"/>
      <c r="AC1109" s="50"/>
      <c r="AD1109" s="50">
        <f t="shared" si="609"/>
        <v>1.0577595332666077</v>
      </c>
      <c r="AE1109" s="50">
        <f t="shared" si="610"/>
        <v>0.73915030585629915</v>
      </c>
      <c r="AF1109" s="50">
        <f t="shared" si="611"/>
        <v>0.95929128534704289</v>
      </c>
      <c r="AG1109" s="50">
        <f t="shared" si="603"/>
        <v>0</v>
      </c>
      <c r="AI1109" s="50">
        <f t="shared" si="612"/>
        <v>0</v>
      </c>
      <c r="AJ1109" s="50">
        <f t="shared" si="613"/>
        <v>0</v>
      </c>
      <c r="AK1109" s="50">
        <f t="shared" si="614"/>
        <v>0</v>
      </c>
      <c r="AL1109" s="50">
        <f t="shared" si="615"/>
        <v>0.34169868976277579</v>
      </c>
      <c r="AR1109" s="50">
        <f t="shared" si="616"/>
        <v>0.42139790268903671</v>
      </c>
      <c r="AS1109" s="50">
        <f t="shared" si="617"/>
        <v>0.45314079555434861</v>
      </c>
      <c r="AT1109" s="50">
        <f t="shared" si="618"/>
        <v>0.65285966006258289</v>
      </c>
      <c r="AV1109" s="49">
        <f t="shared" si="619"/>
        <v>0</v>
      </c>
      <c r="AW1109" s="49">
        <f t="shared" si="620"/>
        <v>0</v>
      </c>
      <c r="AX1109" s="49">
        <f t="shared" si="621"/>
        <v>0</v>
      </c>
      <c r="AY1109" s="49">
        <f t="shared" si="622"/>
        <v>1840.1222443694489</v>
      </c>
      <c r="AZ1109" s="49">
        <f t="shared" si="623"/>
        <v>0</v>
      </c>
      <c r="BA1109" s="49">
        <f t="shared" si="624"/>
        <v>0</v>
      </c>
      <c r="BB1109" s="49">
        <f t="shared" si="625"/>
        <v>0</v>
      </c>
      <c r="BC1109" s="49">
        <f t="shared" si="626"/>
        <v>0</v>
      </c>
      <c r="BD1109" s="49">
        <f t="shared" si="627"/>
        <v>0</v>
      </c>
      <c r="BE1109" s="49">
        <f t="shared" si="628"/>
        <v>3970.5910547818935</v>
      </c>
      <c r="BF1109" s="49">
        <f t="shared" si="629"/>
        <v>3200.5385409826868</v>
      </c>
      <c r="BG1109" s="49">
        <f t="shared" si="630"/>
        <v>4327.593511819784</v>
      </c>
      <c r="BH1109" s="73">
        <f t="shared" si="631"/>
        <v>13338.845351953812</v>
      </c>
      <c r="BI1109" s="49">
        <f>VLOOKUP(A1109,'1_12'!B:Q,16,0)</f>
        <v>19636.649999999998</v>
      </c>
      <c r="BJ1109" s="74">
        <f t="shared" si="632"/>
        <v>-6297.8046480461853</v>
      </c>
      <c r="BK1109" s="50">
        <f t="shared" si="633"/>
        <v>8.1514059187479393E-3</v>
      </c>
    </row>
    <row r="1110" spans="1:63" x14ac:dyDescent="0.3">
      <c r="A1110" s="79" t="s">
        <v>1202</v>
      </c>
      <c r="B1110" s="79" t="s">
        <v>1203</v>
      </c>
      <c r="C1110" s="79">
        <f>VLOOKUP(B1110,Площадь!D:E,2,0)</f>
        <v>72.7</v>
      </c>
      <c r="D1110" s="97"/>
      <c r="E1110">
        <v>31</v>
      </c>
      <c r="F1110">
        <v>28</v>
      </c>
      <c r="G1110">
        <v>31</v>
      </c>
      <c r="H1110">
        <v>30</v>
      </c>
      <c r="I1110">
        <v>31</v>
      </c>
      <c r="J1110">
        <v>30</v>
      </c>
      <c r="K1110">
        <v>5</v>
      </c>
      <c r="Q1110">
        <f t="shared" si="634"/>
        <v>186</v>
      </c>
      <c r="R1110" s="113">
        <f>VLOOKUP(B1110,'Общие показания'!A:H,8,0)</f>
        <v>0.49201138289438229</v>
      </c>
      <c r="S1110" s="117"/>
      <c r="T1110" s="50">
        <f t="shared" si="604"/>
        <v>0</v>
      </c>
      <c r="U1110" s="50">
        <f t="shared" si="605"/>
        <v>0</v>
      </c>
      <c r="V1110" s="50">
        <f t="shared" si="606"/>
        <v>0</v>
      </c>
      <c r="W1110" s="50">
        <f t="shared" si="607"/>
        <v>0.49201138289438234</v>
      </c>
      <c r="X1110" s="50">
        <f t="shared" si="608"/>
        <v>0</v>
      </c>
      <c r="Y1110" s="50"/>
      <c r="Z1110" s="50"/>
      <c r="AA1110" s="50"/>
      <c r="AB1110" s="50"/>
      <c r="AC1110" s="50"/>
      <c r="AD1110" s="50">
        <f t="shared" si="609"/>
        <v>0</v>
      </c>
      <c r="AE1110" s="50">
        <f t="shared" si="610"/>
        <v>0</v>
      </c>
      <c r="AF1110" s="50">
        <f t="shared" si="611"/>
        <v>0</v>
      </c>
      <c r="AG1110" s="50">
        <f t="shared" si="603"/>
        <v>0</v>
      </c>
      <c r="AI1110" s="50">
        <f t="shared" si="612"/>
        <v>0</v>
      </c>
      <c r="AJ1110" s="50">
        <f t="shared" si="613"/>
        <v>0</v>
      </c>
      <c r="AK1110" s="50">
        <f t="shared" si="614"/>
        <v>0</v>
      </c>
      <c r="AL1110" s="50">
        <f t="shared" si="615"/>
        <v>0.4890058020817678</v>
      </c>
      <c r="AR1110" s="50">
        <f t="shared" si="616"/>
        <v>0</v>
      </c>
      <c r="AS1110" s="50">
        <f t="shared" si="617"/>
        <v>0</v>
      </c>
      <c r="AT1110" s="50">
        <f t="shared" si="618"/>
        <v>0</v>
      </c>
      <c r="AV1110" s="49">
        <f t="shared" si="619"/>
        <v>0</v>
      </c>
      <c r="AW1110" s="49">
        <f t="shared" si="620"/>
        <v>0</v>
      </c>
      <c r="AX1110" s="49">
        <f t="shared" si="621"/>
        <v>0</v>
      </c>
      <c r="AY1110" s="49">
        <f t="shared" si="622"/>
        <v>2633.4032906625785</v>
      </c>
      <c r="AZ1110" s="49">
        <f t="shared" si="623"/>
        <v>0</v>
      </c>
      <c r="BA1110" s="49">
        <f t="shared" si="624"/>
        <v>0</v>
      </c>
      <c r="BB1110" s="49">
        <f t="shared" si="625"/>
        <v>0</v>
      </c>
      <c r="BC1110" s="49">
        <f t="shared" si="626"/>
        <v>0</v>
      </c>
      <c r="BD1110" s="49">
        <f t="shared" si="627"/>
        <v>0</v>
      </c>
      <c r="BE1110" s="49">
        <f t="shared" si="628"/>
        <v>0</v>
      </c>
      <c r="BF1110" s="49">
        <f t="shared" si="629"/>
        <v>0</v>
      </c>
      <c r="BG1110" s="49">
        <f t="shared" si="630"/>
        <v>0</v>
      </c>
      <c r="BH1110" s="73">
        <f t="shared" si="631"/>
        <v>2633.4032906625785</v>
      </c>
      <c r="BI1110" s="49">
        <f>VLOOKUP(A1110,'1_12'!B:Q,16,0)</f>
        <v>9870.9699999999993</v>
      </c>
      <c r="BJ1110" s="74">
        <f t="shared" si="632"/>
        <v>-7237.5667093374213</v>
      </c>
      <c r="BK1110" s="50">
        <f t="shared" si="633"/>
        <v>1.1245038800735329E-3</v>
      </c>
    </row>
    <row r="1111" spans="1:63" x14ac:dyDescent="0.3">
      <c r="A1111" s="79" t="s">
        <v>2752</v>
      </c>
      <c r="B1111" s="79" t="s">
        <v>1203</v>
      </c>
      <c r="C1111" s="79">
        <f>VLOOKUP(B1111,Площадь!D:E,2,0)</f>
        <v>72.7</v>
      </c>
      <c r="D1111" s="97">
        <f>VLOOKUP(A1111,'[1]3+паркинг2023'!$A:$E,5,0)</f>
        <v>45113</v>
      </c>
      <c r="K1111">
        <f>31-K1110</f>
        <v>26</v>
      </c>
      <c r="L1111">
        <v>31</v>
      </c>
      <c r="M1111">
        <v>30</v>
      </c>
      <c r="N1111">
        <v>31</v>
      </c>
      <c r="O1111">
        <v>30</v>
      </c>
      <c r="P1111">
        <v>31</v>
      </c>
      <c r="Q1111">
        <f t="shared" si="634"/>
        <v>179</v>
      </c>
      <c r="R1111" s="113"/>
      <c r="S1111" s="117">
        <f>VLOOKUP(B1111,'Общие показания'!A:P,16,0)</f>
        <v>3.8379886171056157</v>
      </c>
      <c r="T1111" s="50">
        <f t="shared" si="604"/>
        <v>0</v>
      </c>
      <c r="U1111" s="50">
        <f t="shared" si="605"/>
        <v>0</v>
      </c>
      <c r="V1111" s="50">
        <f t="shared" si="606"/>
        <v>0</v>
      </c>
      <c r="W1111" s="50">
        <f t="shared" si="607"/>
        <v>0</v>
      </c>
      <c r="X1111" s="50">
        <f t="shared" si="608"/>
        <v>0</v>
      </c>
      <c r="Y1111" s="50"/>
      <c r="Z1111" s="50"/>
      <c r="AA1111" s="50"/>
      <c r="AB1111" s="50"/>
      <c r="AC1111" s="50"/>
      <c r="AD1111" s="50">
        <f t="shared" si="609"/>
        <v>1.4729219186037852</v>
      </c>
      <c r="AE1111" s="50">
        <f t="shared" si="610"/>
        <v>1.029261048847504</v>
      </c>
      <c r="AF1111" s="50">
        <f t="shared" si="611"/>
        <v>1.3358056496543262</v>
      </c>
      <c r="AG1111" s="50">
        <f t="shared" si="603"/>
        <v>0</v>
      </c>
      <c r="AI1111" s="50">
        <f t="shared" si="612"/>
        <v>0</v>
      </c>
      <c r="AJ1111" s="50">
        <f t="shared" si="613"/>
        <v>0</v>
      </c>
      <c r="AK1111" s="50">
        <f t="shared" si="614"/>
        <v>0</v>
      </c>
      <c r="AL1111" s="50">
        <f t="shared" si="615"/>
        <v>0</v>
      </c>
      <c r="AR1111" s="50">
        <f t="shared" si="616"/>
        <v>0.60306353396639711</v>
      </c>
      <c r="AS1111" s="50">
        <f t="shared" si="617"/>
        <v>0.64849086292915636</v>
      </c>
      <c r="AT1111" s="50">
        <f t="shared" si="618"/>
        <v>0.93430900170373588</v>
      </c>
      <c r="AV1111" s="49">
        <f t="shared" si="619"/>
        <v>0</v>
      </c>
      <c r="AW1111" s="49">
        <f t="shared" si="620"/>
        <v>0</v>
      </c>
      <c r="AX1111" s="49">
        <f t="shared" si="621"/>
        <v>0</v>
      </c>
      <c r="AY1111" s="49">
        <f t="shared" si="622"/>
        <v>0</v>
      </c>
      <c r="AZ1111" s="49">
        <f t="shared" si="623"/>
        <v>0</v>
      </c>
      <c r="BA1111" s="49">
        <f t="shared" si="624"/>
        <v>0</v>
      </c>
      <c r="BB1111" s="49">
        <f t="shared" si="625"/>
        <v>0</v>
      </c>
      <c r="BC1111" s="49">
        <f t="shared" si="626"/>
        <v>0</v>
      </c>
      <c r="BD1111" s="49">
        <f t="shared" si="627"/>
        <v>0</v>
      </c>
      <c r="BE1111" s="49">
        <f t="shared" si="628"/>
        <v>5572.6923094612948</v>
      </c>
      <c r="BF1111" s="49">
        <f t="shared" si="629"/>
        <v>4503.690121896796</v>
      </c>
      <c r="BG1111" s="49">
        <f t="shared" si="630"/>
        <v>6093.8049655195282</v>
      </c>
      <c r="BH1111" s="73">
        <f t="shared" si="631"/>
        <v>16170.18739687762</v>
      </c>
      <c r="BI1111" s="49">
        <f>VLOOKUP(A1111,'1_12'!B:Q,16,0)</f>
        <v>18231.080000000002</v>
      </c>
      <c r="BJ1111" s="74">
        <f t="shared" si="632"/>
        <v>-2060.8926031223818</v>
      </c>
      <c r="BK1111" s="50">
        <f t="shared" si="633"/>
        <v>6.9049197795792118E-3</v>
      </c>
    </row>
    <row r="1112" spans="1:63" x14ac:dyDescent="0.3">
      <c r="A1112" s="79" t="s">
        <v>2292</v>
      </c>
      <c r="B1112" s="79" t="s">
        <v>2293</v>
      </c>
      <c r="C1112" s="79">
        <f>VLOOKUP(B1112,Площадь!D:E,2,0)</f>
        <v>78.400000000000006</v>
      </c>
      <c r="D1112" s="97"/>
      <c r="E1112">
        <v>31</v>
      </c>
      <c r="F1112">
        <v>28</v>
      </c>
      <c r="G1112">
        <v>31</v>
      </c>
      <c r="H1112">
        <v>30</v>
      </c>
      <c r="I1112">
        <v>31</v>
      </c>
      <c r="J1112">
        <v>30</v>
      </c>
      <c r="K1112">
        <v>31</v>
      </c>
      <c r="L1112">
        <v>31</v>
      </c>
      <c r="M1112">
        <v>30</v>
      </c>
      <c r="N1112">
        <v>31</v>
      </c>
      <c r="O1112">
        <v>30</v>
      </c>
      <c r="P1112">
        <v>31</v>
      </c>
      <c r="Q1112">
        <f t="shared" ref="Q1112:Q1125" si="635">SUM(E1112:P1112)</f>
        <v>365</v>
      </c>
      <c r="R1112" s="113">
        <f>VLOOKUP(B1112,'Общие показания'!A:H,8,0)</f>
        <v>0.53058724097550991</v>
      </c>
      <c r="S1112" s="117">
        <f>VLOOKUP(B1112,'Общие показания'!A:P,16,0)</f>
        <v>1.2304127590244898</v>
      </c>
      <c r="T1112" s="50">
        <f t="shared" si="604"/>
        <v>0</v>
      </c>
      <c r="U1112" s="50">
        <f t="shared" si="605"/>
        <v>0</v>
      </c>
      <c r="V1112" s="50">
        <f t="shared" si="606"/>
        <v>0</v>
      </c>
      <c r="W1112" s="50">
        <f t="shared" si="607"/>
        <v>0.53058724097550991</v>
      </c>
      <c r="X1112" s="50">
        <f t="shared" si="608"/>
        <v>0</v>
      </c>
      <c r="Y1112" s="50"/>
      <c r="Z1112" s="50"/>
      <c r="AA1112" s="50"/>
      <c r="AB1112" s="50"/>
      <c r="AC1112" s="50"/>
      <c r="AD1112" s="50">
        <f t="shared" si="609"/>
        <v>0.47220096318671717</v>
      </c>
      <c r="AE1112" s="50">
        <f t="shared" si="610"/>
        <v>0.32996865108577461</v>
      </c>
      <c r="AF1112" s="50">
        <f t="shared" si="611"/>
        <v>0.42824314475199787</v>
      </c>
      <c r="AG1112" s="50">
        <f t="shared" si="603"/>
        <v>0</v>
      </c>
      <c r="AI1112" s="50">
        <f t="shared" si="612"/>
        <v>0</v>
      </c>
      <c r="AJ1112" s="50">
        <f t="shared" si="613"/>
        <v>0</v>
      </c>
      <c r="AK1112" s="50">
        <f t="shared" si="614"/>
        <v>0</v>
      </c>
      <c r="AL1112" s="50">
        <f t="shared" si="615"/>
        <v>0.52734600939766985</v>
      </c>
      <c r="AR1112" s="50">
        <f t="shared" si="616"/>
        <v>0.65034636950434022</v>
      </c>
      <c r="AS1112" s="50">
        <f t="shared" si="617"/>
        <v>0.6993354010130105</v>
      </c>
      <c r="AT1112" s="50">
        <f t="shared" si="618"/>
        <v>1.0075629399391044</v>
      </c>
      <c r="AV1112" s="49">
        <f t="shared" si="619"/>
        <v>0</v>
      </c>
      <c r="AW1112" s="49">
        <f t="shared" si="620"/>
        <v>0</v>
      </c>
      <c r="AX1112" s="49">
        <f t="shared" si="621"/>
        <v>0</v>
      </c>
      <c r="AY1112" s="49">
        <f t="shared" si="622"/>
        <v>2839.8736999717489</v>
      </c>
      <c r="AZ1112" s="49">
        <f t="shared" si="623"/>
        <v>0</v>
      </c>
      <c r="BA1112" s="49">
        <f t="shared" si="624"/>
        <v>0</v>
      </c>
      <c r="BB1112" s="49">
        <f t="shared" si="625"/>
        <v>0</v>
      </c>
      <c r="BC1112" s="49">
        <f t="shared" si="626"/>
        <v>0</v>
      </c>
      <c r="BD1112" s="49">
        <f t="shared" si="627"/>
        <v>0</v>
      </c>
      <c r="BE1112" s="49">
        <f t="shared" si="628"/>
        <v>3013.321157982567</v>
      </c>
      <c r="BF1112" s="49">
        <f t="shared" si="629"/>
        <v>2763.0226252918947</v>
      </c>
      <c r="BG1112" s="49">
        <f t="shared" si="630"/>
        <v>3854.2204215014076</v>
      </c>
      <c r="BH1112" s="73">
        <f t="shared" si="631"/>
        <v>12470.43790474762</v>
      </c>
      <c r="BI1112" s="49">
        <f>VLOOKUP(A1112,'1_12'!B:Q,16,0)</f>
        <v>30305.340000000011</v>
      </c>
      <c r="BJ1112" s="74">
        <f t="shared" si="632"/>
        <v>-17834.902095252393</v>
      </c>
      <c r="BK1112" s="50">
        <f t="shared" si="633"/>
        <v>4.937915305967394E-3</v>
      </c>
    </row>
    <row r="1113" spans="1:63" x14ac:dyDescent="0.3">
      <c r="A1113" s="79" t="s">
        <v>2657</v>
      </c>
      <c r="B1113" s="79" t="s">
        <v>2658</v>
      </c>
      <c r="C1113" s="79">
        <f>VLOOKUP(B1113,Площадь!D:E,2,0)</f>
        <v>51.1</v>
      </c>
      <c r="D1113" s="97"/>
      <c r="E1113">
        <v>31</v>
      </c>
      <c r="F1113">
        <v>28</v>
      </c>
      <c r="G1113">
        <v>31</v>
      </c>
      <c r="H1113">
        <v>30</v>
      </c>
      <c r="I1113">
        <v>31</v>
      </c>
      <c r="J1113">
        <v>30</v>
      </c>
      <c r="K1113">
        <v>31</v>
      </c>
      <c r="L1113">
        <v>31</v>
      </c>
      <c r="M1113">
        <v>30</v>
      </c>
      <c r="N1113">
        <v>31</v>
      </c>
      <c r="O1113">
        <v>30</v>
      </c>
      <c r="P1113">
        <v>31</v>
      </c>
      <c r="Q1113">
        <f t="shared" si="635"/>
        <v>365</v>
      </c>
      <c r="R1113" s="113">
        <f>VLOOKUP(B1113,'Общие показания'!A:H,8,0)</f>
        <v>0.34582918385010913</v>
      </c>
      <c r="S1113" s="117">
        <f>VLOOKUP(B1113,'Общие показания'!A:P,16,0)</f>
        <v>0.69617081614989029</v>
      </c>
      <c r="T1113" s="50">
        <f t="shared" si="604"/>
        <v>0</v>
      </c>
      <c r="U1113" s="50">
        <f t="shared" si="605"/>
        <v>0</v>
      </c>
      <c r="V1113" s="50">
        <f t="shared" si="606"/>
        <v>0</v>
      </c>
      <c r="W1113" s="50">
        <f t="shared" si="607"/>
        <v>0.34582918385010913</v>
      </c>
      <c r="X1113" s="50">
        <f t="shared" si="608"/>
        <v>0</v>
      </c>
      <c r="Y1113" s="50"/>
      <c r="Z1113" s="50"/>
      <c r="AA1113" s="50"/>
      <c r="AB1113" s="50"/>
      <c r="AC1113" s="50"/>
      <c r="AD1113" s="50">
        <f t="shared" si="609"/>
        <v>0.2671725626358839</v>
      </c>
      <c r="AE1113" s="50">
        <f t="shared" si="610"/>
        <v>0.18669714162618656</v>
      </c>
      <c r="AF1113" s="50">
        <f t="shared" si="611"/>
        <v>0.2423011118878198</v>
      </c>
      <c r="AG1113" s="50">
        <f t="shared" si="603"/>
        <v>0</v>
      </c>
      <c r="AI1113" s="50">
        <f t="shared" si="612"/>
        <v>0</v>
      </c>
      <c r="AJ1113" s="50">
        <f t="shared" si="613"/>
        <v>0</v>
      </c>
      <c r="AK1113" s="50">
        <f t="shared" si="614"/>
        <v>0</v>
      </c>
      <c r="AL1113" s="50">
        <f t="shared" si="615"/>
        <v>0.34371659541098121</v>
      </c>
      <c r="AR1113" s="50">
        <f t="shared" si="616"/>
        <v>0.42388647298050747</v>
      </c>
      <c r="AS1113" s="50">
        <f t="shared" si="617"/>
        <v>0.45581682387455147</v>
      </c>
      <c r="AT1113" s="50">
        <f t="shared" si="618"/>
        <v>0.65671513049602348</v>
      </c>
      <c r="AV1113" s="49">
        <f t="shared" si="619"/>
        <v>0</v>
      </c>
      <c r="AW1113" s="49">
        <f t="shared" si="620"/>
        <v>0</v>
      </c>
      <c r="AX1113" s="49">
        <f t="shared" si="621"/>
        <v>0</v>
      </c>
      <c r="AY1113" s="49">
        <f t="shared" si="622"/>
        <v>1850.9891080173006</v>
      </c>
      <c r="AZ1113" s="49">
        <f t="shared" si="623"/>
        <v>0</v>
      </c>
      <c r="BA1113" s="49">
        <f t="shared" si="624"/>
        <v>0</v>
      </c>
      <c r="BB1113" s="49">
        <f t="shared" si="625"/>
        <v>0</v>
      </c>
      <c r="BC1113" s="49">
        <f t="shared" si="626"/>
        <v>0</v>
      </c>
      <c r="BD1113" s="49">
        <f t="shared" si="627"/>
        <v>0</v>
      </c>
      <c r="BE1113" s="49">
        <f t="shared" si="628"/>
        <v>1855.0512328472164</v>
      </c>
      <c r="BF1113" s="49">
        <f t="shared" si="629"/>
        <v>1724.7387884315613</v>
      </c>
      <c r="BG1113" s="49">
        <f t="shared" si="630"/>
        <v>2413.2832404054934</v>
      </c>
      <c r="BH1113" s="73">
        <f t="shared" si="631"/>
        <v>7844.0623697015717</v>
      </c>
      <c r="BI1113" s="49">
        <f>VLOOKUP(A1113,'1_12'!B:Q,16,0)</f>
        <v>19752.57</v>
      </c>
      <c r="BJ1113" s="74">
        <f t="shared" si="632"/>
        <v>-11908.507630298427</v>
      </c>
      <c r="BK1113" s="50">
        <f t="shared" si="633"/>
        <v>4.7653865341847077E-3</v>
      </c>
    </row>
    <row r="1114" spans="1:63" x14ac:dyDescent="0.3">
      <c r="A1114" s="79" t="s">
        <v>2313</v>
      </c>
      <c r="B1114" s="79" t="s">
        <v>2314</v>
      </c>
      <c r="C1114" s="79">
        <f>VLOOKUP(B1114,Площадь!D:E,2,0)</f>
        <v>50.8</v>
      </c>
      <c r="D1114" s="97"/>
      <c r="E1114">
        <v>31</v>
      </c>
      <c r="F1114">
        <v>28</v>
      </c>
      <c r="G1114">
        <v>31</v>
      </c>
      <c r="H1114">
        <v>30</v>
      </c>
      <c r="I1114">
        <v>31</v>
      </c>
      <c r="J1114">
        <v>30</v>
      </c>
      <c r="K1114">
        <v>31</v>
      </c>
      <c r="L1114">
        <v>31</v>
      </c>
      <c r="M1114">
        <v>30</v>
      </c>
      <c r="N1114">
        <v>31</v>
      </c>
      <c r="O1114">
        <v>30</v>
      </c>
      <c r="P1114">
        <v>31</v>
      </c>
      <c r="Q1114">
        <f t="shared" si="635"/>
        <v>365</v>
      </c>
      <c r="R1114" s="113">
        <f>VLOOKUP(B1114,'Общие показания'!A:H,8,0)</f>
        <v>0</v>
      </c>
      <c r="S1114" s="117">
        <f>VLOOKUP(B1114,'Общие показания'!A:P,16,0)</f>
        <v>1.5869999999999997</v>
      </c>
      <c r="T1114" s="50">
        <f t="shared" si="604"/>
        <v>0</v>
      </c>
      <c r="U1114" s="50">
        <f t="shared" si="605"/>
        <v>0</v>
      </c>
      <c r="V1114" s="50">
        <f t="shared" si="606"/>
        <v>0</v>
      </c>
      <c r="W1114" s="50">
        <f t="shared" si="607"/>
        <v>0</v>
      </c>
      <c r="X1114" s="50">
        <f t="shared" si="608"/>
        <v>0</v>
      </c>
      <c r="Y1114" s="50"/>
      <c r="Z1114" s="50"/>
      <c r="AA1114" s="50"/>
      <c r="AB1114" s="50"/>
      <c r="AC1114" s="50"/>
      <c r="AD1114" s="50">
        <f t="shared" si="609"/>
        <v>0.60905003063480467</v>
      </c>
      <c r="AE1114" s="50">
        <f t="shared" si="610"/>
        <v>0.42559721965846542</v>
      </c>
      <c r="AF1114" s="50">
        <f t="shared" si="611"/>
        <v>0.55235274970672954</v>
      </c>
      <c r="AG1114" s="50">
        <f t="shared" si="603"/>
        <v>0</v>
      </c>
      <c r="AI1114" s="50">
        <f t="shared" si="612"/>
        <v>0</v>
      </c>
      <c r="AJ1114" s="50">
        <f t="shared" si="613"/>
        <v>0</v>
      </c>
      <c r="AK1114" s="50">
        <f t="shared" si="614"/>
        <v>0</v>
      </c>
      <c r="AL1114" s="50">
        <f t="shared" si="615"/>
        <v>0.34169868976277579</v>
      </c>
      <c r="AR1114" s="50">
        <f t="shared" si="616"/>
        <v>0.42139790268903671</v>
      </c>
      <c r="AS1114" s="50">
        <f t="shared" si="617"/>
        <v>0.45314079555434861</v>
      </c>
      <c r="AT1114" s="50">
        <f t="shared" si="618"/>
        <v>0.65285966006258289</v>
      </c>
      <c r="AV1114" s="49">
        <f t="shared" si="619"/>
        <v>0</v>
      </c>
      <c r="AW1114" s="49">
        <f t="shared" si="620"/>
        <v>0</v>
      </c>
      <c r="AX1114" s="49">
        <f t="shared" si="621"/>
        <v>0</v>
      </c>
      <c r="AY1114" s="49">
        <f t="shared" si="622"/>
        <v>917.24229485160481</v>
      </c>
      <c r="AZ1114" s="49">
        <f t="shared" si="623"/>
        <v>0</v>
      </c>
      <c r="BA1114" s="49">
        <f t="shared" si="624"/>
        <v>0</v>
      </c>
      <c r="BB1114" s="49">
        <f t="shared" si="625"/>
        <v>0</v>
      </c>
      <c r="BC1114" s="49">
        <f t="shared" si="626"/>
        <v>0</v>
      </c>
      <c r="BD1114" s="49">
        <f t="shared" si="627"/>
        <v>0</v>
      </c>
      <c r="BE1114" s="49">
        <f t="shared" si="628"/>
        <v>2766.0932142971869</v>
      </c>
      <c r="BF1114" s="49">
        <f t="shared" si="629"/>
        <v>2358.8491785166698</v>
      </c>
      <c r="BG1114" s="49">
        <f t="shared" si="630"/>
        <v>3235.2239842883519</v>
      </c>
      <c r="BH1114" s="73">
        <f t="shared" si="631"/>
        <v>9277.4086719538136</v>
      </c>
      <c r="BI1114" s="49">
        <f>VLOOKUP(A1114,'1_12'!B:Q,16,0)</f>
        <v>19636.649999999998</v>
      </c>
      <c r="BJ1114" s="74">
        <f t="shared" si="632"/>
        <v>-10359.241328046184</v>
      </c>
      <c r="BK1114" s="50">
        <f t="shared" si="633"/>
        <v>5.6694505381705111E-3</v>
      </c>
    </row>
    <row r="1115" spans="1:63" x14ac:dyDescent="0.3">
      <c r="A1115" s="79" t="s">
        <v>1053</v>
      </c>
      <c r="B1115" s="79" t="s">
        <v>1054</v>
      </c>
      <c r="C1115" s="79">
        <f>VLOOKUP(B1115,Площадь!D:E,2,0)</f>
        <v>72.7</v>
      </c>
      <c r="D1115" s="97"/>
      <c r="E1115">
        <v>31</v>
      </c>
      <c r="F1115">
        <v>28</v>
      </c>
      <c r="G1115">
        <v>31</v>
      </c>
      <c r="H1115">
        <v>30</v>
      </c>
      <c r="I1115">
        <v>31</v>
      </c>
      <c r="J1115">
        <v>30</v>
      </c>
      <c r="K1115">
        <v>31</v>
      </c>
      <c r="L1115">
        <v>31</v>
      </c>
      <c r="M1115">
        <v>30</v>
      </c>
      <c r="N1115">
        <v>31</v>
      </c>
      <c r="O1115">
        <v>30</v>
      </c>
      <c r="P1115">
        <v>31</v>
      </c>
      <c r="Q1115">
        <f t="shared" si="635"/>
        <v>365</v>
      </c>
      <c r="R1115" s="113">
        <f>VLOOKUP(B1115,'Общие показания'!A:H,8,0)</f>
        <v>0.49201138289438229</v>
      </c>
      <c r="S1115" s="117">
        <f>VLOOKUP(B1115,'Общие показания'!A:P,16,0)</f>
        <v>1.8929886171056172</v>
      </c>
      <c r="T1115" s="50">
        <f t="shared" si="604"/>
        <v>0</v>
      </c>
      <c r="U1115" s="50">
        <f t="shared" si="605"/>
        <v>0</v>
      </c>
      <c r="V1115" s="50">
        <f t="shared" si="606"/>
        <v>0</v>
      </c>
      <c r="W1115" s="50">
        <f t="shared" si="607"/>
        <v>0.49201138289438234</v>
      </c>
      <c r="X1115" s="50">
        <f t="shared" si="608"/>
        <v>0</v>
      </c>
      <c r="Y1115" s="50"/>
      <c r="Z1115" s="50"/>
      <c r="AA1115" s="50"/>
      <c r="AB1115" s="50"/>
      <c r="AC1115" s="50"/>
      <c r="AD1115" s="50">
        <f t="shared" si="609"/>
        <v>0.72648063972244037</v>
      </c>
      <c r="AE1115" s="50">
        <f t="shared" si="610"/>
        <v>0.50765639085398495</v>
      </c>
      <c r="AF1115" s="50">
        <f t="shared" si="611"/>
        <v>0.65885158652919174</v>
      </c>
      <c r="AG1115" s="50">
        <f t="shared" si="603"/>
        <v>0</v>
      </c>
      <c r="AI1115" s="50">
        <f t="shared" si="612"/>
        <v>0</v>
      </c>
      <c r="AJ1115" s="50">
        <f t="shared" si="613"/>
        <v>0</v>
      </c>
      <c r="AK1115" s="50">
        <f t="shared" si="614"/>
        <v>0</v>
      </c>
      <c r="AL1115" s="50">
        <f t="shared" si="615"/>
        <v>0.4890058020817678</v>
      </c>
      <c r="AR1115" s="50">
        <f t="shared" si="616"/>
        <v>0.60306353396639711</v>
      </c>
      <c r="AS1115" s="50">
        <f t="shared" si="617"/>
        <v>0.64849086292915636</v>
      </c>
      <c r="AT1115" s="50">
        <f t="shared" si="618"/>
        <v>0.93430900170373588</v>
      </c>
      <c r="AV1115" s="49">
        <f t="shared" si="619"/>
        <v>0</v>
      </c>
      <c r="AW1115" s="49">
        <f t="shared" si="620"/>
        <v>0</v>
      </c>
      <c r="AX1115" s="49">
        <f t="shared" si="621"/>
        <v>0</v>
      </c>
      <c r="AY1115" s="49">
        <f t="shared" si="622"/>
        <v>2633.4032906625785</v>
      </c>
      <c r="AZ1115" s="49">
        <f t="shared" si="623"/>
        <v>0</v>
      </c>
      <c r="BA1115" s="49">
        <f t="shared" si="624"/>
        <v>0</v>
      </c>
      <c r="BB1115" s="49">
        <f t="shared" si="625"/>
        <v>0</v>
      </c>
      <c r="BC1115" s="49">
        <f t="shared" si="626"/>
        <v>0</v>
      </c>
      <c r="BD1115" s="49">
        <f t="shared" si="627"/>
        <v>0</v>
      </c>
      <c r="BE1115" s="49">
        <f t="shared" si="628"/>
        <v>3568.9751980833676</v>
      </c>
      <c r="BF1115" s="49">
        <f t="shared" si="629"/>
        <v>3103.5154421653137</v>
      </c>
      <c r="BG1115" s="49">
        <f t="shared" si="630"/>
        <v>4276.6165566289419</v>
      </c>
      <c r="BH1115" s="73">
        <f t="shared" si="631"/>
        <v>13582.510487540201</v>
      </c>
      <c r="BI1115" s="49">
        <f>VLOOKUP(A1115,'1_12'!B:Q,16,0)</f>
        <v>28102.050000000003</v>
      </c>
      <c r="BJ1115" s="74">
        <f t="shared" si="632"/>
        <v>-14519.539512459802</v>
      </c>
      <c r="BK1115" s="50">
        <f t="shared" si="633"/>
        <v>5.7999417706110223E-3</v>
      </c>
    </row>
    <row r="1116" spans="1:63" x14ac:dyDescent="0.3">
      <c r="A1116" s="79" t="s">
        <v>1505</v>
      </c>
      <c r="B1116" s="79" t="s">
        <v>1506</v>
      </c>
      <c r="C1116" s="79">
        <f>VLOOKUP(B1116,Площадь!D:E,2,0)</f>
        <v>78.400000000000006</v>
      </c>
      <c r="D1116" s="97"/>
      <c r="E1116">
        <v>31</v>
      </c>
      <c r="F1116">
        <v>28</v>
      </c>
      <c r="G1116">
        <v>31</v>
      </c>
      <c r="H1116">
        <v>30</v>
      </c>
      <c r="I1116">
        <v>31</v>
      </c>
      <c r="J1116">
        <v>30</v>
      </c>
      <c r="K1116">
        <v>31</v>
      </c>
      <c r="L1116">
        <v>31</v>
      </c>
      <c r="M1116">
        <v>30</v>
      </c>
      <c r="N1116">
        <v>31</v>
      </c>
      <c r="O1116">
        <v>30</v>
      </c>
      <c r="P1116">
        <v>31</v>
      </c>
      <c r="Q1116">
        <f t="shared" si="635"/>
        <v>365</v>
      </c>
      <c r="R1116" s="113">
        <f>VLOOKUP(B1116,'Общие показания'!A:H,8,0)</f>
        <v>0.503</v>
      </c>
      <c r="S1116" s="117">
        <f>VLOOKUP(B1116,'Общие показания'!A:P,16,0)</f>
        <v>2.8209999999999997</v>
      </c>
      <c r="T1116" s="50">
        <f t="shared" si="604"/>
        <v>0</v>
      </c>
      <c r="U1116" s="50">
        <f t="shared" si="605"/>
        <v>0</v>
      </c>
      <c r="V1116" s="50">
        <f t="shared" si="606"/>
        <v>0</v>
      </c>
      <c r="W1116" s="50">
        <f t="shared" si="607"/>
        <v>0.503</v>
      </c>
      <c r="X1116" s="50">
        <f t="shared" si="608"/>
        <v>0</v>
      </c>
      <c r="Y1116" s="50"/>
      <c r="Z1116" s="50"/>
      <c r="AA1116" s="50"/>
      <c r="AB1116" s="50"/>
      <c r="AC1116" s="50"/>
      <c r="AD1116" s="50">
        <f t="shared" si="609"/>
        <v>1.082627685205283</v>
      </c>
      <c r="AE1116" s="50">
        <f t="shared" si="610"/>
        <v>0.75652788699214302</v>
      </c>
      <c r="AF1116" s="50">
        <f t="shared" si="611"/>
        <v>0.98184442780257353</v>
      </c>
      <c r="AG1116" s="50">
        <f t="shared" si="603"/>
        <v>0</v>
      </c>
      <c r="AI1116" s="50">
        <f t="shared" si="612"/>
        <v>0</v>
      </c>
      <c r="AJ1116" s="50">
        <f t="shared" si="613"/>
        <v>0</v>
      </c>
      <c r="AK1116" s="50">
        <f t="shared" si="614"/>
        <v>0</v>
      </c>
      <c r="AL1116" s="50">
        <f t="shared" si="615"/>
        <v>0.52734600939766985</v>
      </c>
      <c r="AR1116" s="50">
        <f t="shared" si="616"/>
        <v>0.65034636950434022</v>
      </c>
      <c r="AS1116" s="50">
        <f t="shared" si="617"/>
        <v>0.6993354010130105</v>
      </c>
      <c r="AT1116" s="50">
        <f t="shared" si="618"/>
        <v>1.0075629399391044</v>
      </c>
      <c r="AV1116" s="49">
        <f t="shared" si="619"/>
        <v>0</v>
      </c>
      <c r="AW1116" s="49">
        <f t="shared" si="620"/>
        <v>0</v>
      </c>
      <c r="AX1116" s="49">
        <f t="shared" si="621"/>
        <v>0</v>
      </c>
      <c r="AY1116" s="49">
        <f t="shared" si="622"/>
        <v>2765.8196137867294</v>
      </c>
      <c r="AZ1116" s="49">
        <f t="shared" si="623"/>
        <v>0</v>
      </c>
      <c r="BA1116" s="49">
        <f t="shared" si="624"/>
        <v>0</v>
      </c>
      <c r="BB1116" s="49">
        <f t="shared" si="625"/>
        <v>0</v>
      </c>
      <c r="BC1116" s="49">
        <f t="shared" si="626"/>
        <v>0</v>
      </c>
      <c r="BD1116" s="49">
        <f t="shared" si="627"/>
        <v>0</v>
      </c>
      <c r="BE1116" s="49">
        <f t="shared" si="628"/>
        <v>4651.9262335003241</v>
      </c>
      <c r="BF1116" s="49">
        <f t="shared" si="629"/>
        <v>3908.061175789514</v>
      </c>
      <c r="BG1116" s="49">
        <f t="shared" si="630"/>
        <v>5340.2855616710513</v>
      </c>
      <c r="BH1116" s="73">
        <f t="shared" si="631"/>
        <v>16666.092584747617</v>
      </c>
      <c r="BI1116" s="49">
        <f>VLOOKUP(A1116,'1_12'!B:Q,16,0)</f>
        <v>30305.340000000011</v>
      </c>
      <c r="BJ1116" s="74">
        <f t="shared" si="632"/>
        <v>-13639.247415252394</v>
      </c>
      <c r="BK1116" s="50">
        <f t="shared" si="633"/>
        <v>6.5992673467837213E-3</v>
      </c>
    </row>
    <row r="1117" spans="1:63" x14ac:dyDescent="0.3">
      <c r="A1117" s="79" t="s">
        <v>2635</v>
      </c>
      <c r="B1117" s="79" t="s">
        <v>2636</v>
      </c>
      <c r="C1117" s="79">
        <f>VLOOKUP(B1117,Площадь!D:E,2,0)</f>
        <v>51.1</v>
      </c>
      <c r="D1117" s="97"/>
      <c r="E1117">
        <v>31</v>
      </c>
      <c r="F1117">
        <v>28</v>
      </c>
      <c r="G1117">
        <v>31</v>
      </c>
      <c r="H1117">
        <v>30</v>
      </c>
      <c r="I1117">
        <v>31</v>
      </c>
      <c r="J1117">
        <v>30</v>
      </c>
      <c r="K1117">
        <v>31</v>
      </c>
      <c r="L1117">
        <v>31</v>
      </c>
      <c r="M1117">
        <v>30</v>
      </c>
      <c r="N1117">
        <v>31</v>
      </c>
      <c r="O1117">
        <v>30</v>
      </c>
      <c r="P1117">
        <v>31</v>
      </c>
      <c r="Q1117">
        <f t="shared" si="635"/>
        <v>365</v>
      </c>
      <c r="R1117" s="113">
        <f>VLOOKUP(B1117,'Общие показания'!A:H,8,0)</f>
        <v>0.32600000000000001</v>
      </c>
      <c r="S1117" s="117">
        <f>VLOOKUP(B1117,'Общие показания'!A:P,16,0)</f>
        <v>0.39599999999999902</v>
      </c>
      <c r="T1117" s="50">
        <f t="shared" si="604"/>
        <v>0</v>
      </c>
      <c r="U1117" s="50">
        <f t="shared" si="605"/>
        <v>0</v>
      </c>
      <c r="V1117" s="50">
        <f t="shared" si="606"/>
        <v>0</v>
      </c>
      <c r="W1117" s="50">
        <f t="shared" si="607"/>
        <v>0.32600000000000001</v>
      </c>
      <c r="X1117" s="50">
        <f t="shared" si="608"/>
        <v>0</v>
      </c>
      <c r="Y1117" s="50"/>
      <c r="Z1117" s="50"/>
      <c r="AA1117" s="50"/>
      <c r="AB1117" s="50"/>
      <c r="AC1117" s="50"/>
      <c r="AD1117" s="50">
        <f t="shared" si="609"/>
        <v>0.15197467683136867</v>
      </c>
      <c r="AE1117" s="50">
        <f t="shared" si="610"/>
        <v>0.10619817201307619</v>
      </c>
      <c r="AF1117" s="50">
        <f t="shared" si="611"/>
        <v>0.13782715115555413</v>
      </c>
      <c r="AG1117" s="50">
        <f t="shared" si="603"/>
        <v>0</v>
      </c>
      <c r="AI1117" s="50">
        <f t="shared" si="612"/>
        <v>0</v>
      </c>
      <c r="AJ1117" s="50">
        <f t="shared" si="613"/>
        <v>0</v>
      </c>
      <c r="AK1117" s="50">
        <f t="shared" si="614"/>
        <v>0</v>
      </c>
      <c r="AL1117" s="50">
        <f t="shared" si="615"/>
        <v>0.34371659541098121</v>
      </c>
      <c r="AR1117" s="50">
        <f t="shared" si="616"/>
        <v>0.42388647298050747</v>
      </c>
      <c r="AS1117" s="50">
        <f t="shared" si="617"/>
        <v>0.45581682387455147</v>
      </c>
      <c r="AT1117" s="50">
        <f t="shared" si="618"/>
        <v>0.65671513049602348</v>
      </c>
      <c r="AV1117" s="49">
        <f t="shared" si="619"/>
        <v>0</v>
      </c>
      <c r="AW1117" s="49">
        <f t="shared" si="620"/>
        <v>0</v>
      </c>
      <c r="AX1117" s="49">
        <f t="shared" si="621"/>
        <v>0</v>
      </c>
      <c r="AY1117" s="49">
        <f t="shared" si="622"/>
        <v>1797.7604400574214</v>
      </c>
      <c r="AZ1117" s="49">
        <f t="shared" si="623"/>
        <v>0</v>
      </c>
      <c r="BA1117" s="49">
        <f t="shared" si="624"/>
        <v>0</v>
      </c>
      <c r="BB1117" s="49">
        <f t="shared" si="625"/>
        <v>0</v>
      </c>
      <c r="BC1117" s="49">
        <f t="shared" si="626"/>
        <v>0</v>
      </c>
      <c r="BD1117" s="49">
        <f t="shared" si="627"/>
        <v>0</v>
      </c>
      <c r="BE1117" s="49">
        <f t="shared" si="628"/>
        <v>1545.8186361090081</v>
      </c>
      <c r="BF1117" s="49">
        <f t="shared" si="629"/>
        <v>1508.6505743609123</v>
      </c>
      <c r="BG1117" s="49">
        <f t="shared" si="630"/>
        <v>2132.8375191742289</v>
      </c>
      <c r="BH1117" s="73">
        <f t="shared" si="631"/>
        <v>6985.0671697015705</v>
      </c>
      <c r="BI1117" s="49">
        <f>VLOOKUP(A1117,'1_12'!B:Q,16,0)</f>
        <v>19752.57</v>
      </c>
      <c r="BJ1117" s="74">
        <f t="shared" si="632"/>
        <v>-12767.502830298428</v>
      </c>
      <c r="BK1117" s="50">
        <f t="shared" si="633"/>
        <v>4.2435339575376098E-3</v>
      </c>
    </row>
    <row r="1118" spans="1:63" x14ac:dyDescent="0.3">
      <c r="A1118" s="79" t="s">
        <v>587</v>
      </c>
      <c r="B1118" s="79" t="s">
        <v>364</v>
      </c>
      <c r="C1118" s="79">
        <f>VLOOKUP(B1118,Площадь!D:E,2,0)</f>
        <v>57.1</v>
      </c>
      <c r="D1118" s="97"/>
      <c r="E1118">
        <v>31</v>
      </c>
      <c r="F1118">
        <v>28</v>
      </c>
      <c r="G1118">
        <v>31</v>
      </c>
      <c r="H1118">
        <v>30</v>
      </c>
      <c r="I1118">
        <v>31</v>
      </c>
      <c r="J1118">
        <v>30</v>
      </c>
      <c r="K1118">
        <v>31</v>
      </c>
      <c r="L1118">
        <v>31</v>
      </c>
      <c r="M1118">
        <v>30</v>
      </c>
      <c r="N1118">
        <v>31</v>
      </c>
      <c r="O1118">
        <v>30</v>
      </c>
      <c r="P1118">
        <v>31</v>
      </c>
      <c r="Q1118">
        <f t="shared" si="635"/>
        <v>365</v>
      </c>
      <c r="R1118" s="113">
        <f>VLOOKUP(B1118,'Общие показания'!A:H,8,0)</f>
        <v>0.38643535025129611</v>
      </c>
      <c r="S1118" s="117">
        <f>VLOOKUP(B1118,'Общие показания'!A:P,16,0)</f>
        <v>1.5825646497487025</v>
      </c>
      <c r="T1118" s="50">
        <f t="shared" si="604"/>
        <v>0</v>
      </c>
      <c r="U1118" s="50">
        <f t="shared" si="605"/>
        <v>0</v>
      </c>
      <c r="V1118" s="50">
        <f t="shared" si="606"/>
        <v>0</v>
      </c>
      <c r="W1118" s="50">
        <f t="shared" si="607"/>
        <v>0.38643535025129611</v>
      </c>
      <c r="X1118" s="50">
        <f t="shared" si="608"/>
        <v>0</v>
      </c>
      <c r="Y1118" s="50"/>
      <c r="Z1118" s="50"/>
      <c r="AA1118" s="50"/>
      <c r="AB1118" s="50"/>
      <c r="AC1118" s="50"/>
      <c r="AD1118" s="50">
        <f t="shared" si="609"/>
        <v>0.60734785659168644</v>
      </c>
      <c r="AE1118" s="50">
        <f t="shared" si="610"/>
        <v>0.42440775983794649</v>
      </c>
      <c r="AF1118" s="50">
        <f t="shared" si="611"/>
        <v>0.5508090333190695</v>
      </c>
      <c r="AG1118" s="50">
        <f t="shared" si="603"/>
        <v>0</v>
      </c>
      <c r="AI1118" s="50">
        <f t="shared" si="612"/>
        <v>0</v>
      </c>
      <c r="AJ1118" s="50">
        <f t="shared" si="613"/>
        <v>0</v>
      </c>
      <c r="AK1118" s="50">
        <f t="shared" si="614"/>
        <v>0</v>
      </c>
      <c r="AL1118" s="50">
        <f t="shared" si="615"/>
        <v>0.38407470837508856</v>
      </c>
      <c r="AR1118" s="50">
        <f t="shared" si="616"/>
        <v>0.47365787880992122</v>
      </c>
      <c r="AS1118" s="50">
        <f t="shared" si="617"/>
        <v>0.50933739027860836</v>
      </c>
      <c r="AT1118" s="50">
        <f t="shared" si="618"/>
        <v>0.73382453916483248</v>
      </c>
      <c r="AV1118" s="49">
        <f t="shared" si="619"/>
        <v>0</v>
      </c>
      <c r="AW1118" s="49">
        <f t="shared" si="620"/>
        <v>0</v>
      </c>
      <c r="AX1118" s="49">
        <f t="shared" si="621"/>
        <v>0</v>
      </c>
      <c r="AY1118" s="49">
        <f t="shared" si="622"/>
        <v>2068.3263809743221</v>
      </c>
      <c r="AZ1118" s="49">
        <f t="shared" si="623"/>
        <v>0</v>
      </c>
      <c r="BA1118" s="49">
        <f t="shared" si="624"/>
        <v>0</v>
      </c>
      <c r="BB1118" s="49">
        <f t="shared" si="625"/>
        <v>0</v>
      </c>
      <c r="BC1118" s="49">
        <f t="shared" si="626"/>
        <v>0</v>
      </c>
      <c r="BD1118" s="49">
        <f t="shared" si="627"/>
        <v>0</v>
      </c>
      <c r="BE1118" s="49">
        <f t="shared" si="628"/>
        <v>2901.8085558826597</v>
      </c>
      <c r="BF1118" s="49">
        <f t="shared" si="629"/>
        <v>2506.508131166875</v>
      </c>
      <c r="BG1118" s="49">
        <f t="shared" si="630"/>
        <v>3448.4189766328873</v>
      </c>
      <c r="BH1118" s="73">
        <f t="shared" si="631"/>
        <v>10925.062044656745</v>
      </c>
      <c r="BI1118" s="49">
        <f>VLOOKUP(A1118,'1_12'!B:Q,16,0)</f>
        <v>22071.87</v>
      </c>
      <c r="BJ1118" s="74">
        <f t="shared" si="632"/>
        <v>-11146.807955343254</v>
      </c>
      <c r="BK1118" s="50">
        <f t="shared" si="633"/>
        <v>5.939717624968548E-3</v>
      </c>
    </row>
    <row r="1119" spans="1:63" x14ac:dyDescent="0.3">
      <c r="A1119" s="79" t="s">
        <v>1446</v>
      </c>
      <c r="B1119" s="79" t="s">
        <v>1447</v>
      </c>
      <c r="C1119" s="79">
        <f>VLOOKUP(B1119,Площадь!D:E,2,0)</f>
        <v>50.8</v>
      </c>
      <c r="D1119" s="97"/>
      <c r="E1119">
        <v>31</v>
      </c>
      <c r="F1119">
        <v>28</v>
      </c>
      <c r="G1119">
        <v>31</v>
      </c>
      <c r="H1119">
        <v>30</v>
      </c>
      <c r="I1119">
        <v>31</v>
      </c>
      <c r="J1119">
        <v>30</v>
      </c>
      <c r="K1119">
        <v>31</v>
      </c>
      <c r="L1119">
        <v>31</v>
      </c>
      <c r="M1119">
        <v>30</v>
      </c>
      <c r="N1119">
        <v>31</v>
      </c>
      <c r="O1119">
        <v>30</v>
      </c>
      <c r="P1119">
        <v>31</v>
      </c>
      <c r="Q1119">
        <f t="shared" si="635"/>
        <v>365</v>
      </c>
      <c r="R1119" s="113">
        <f>VLOOKUP(B1119,'Общие показания'!A:H,8,0)</f>
        <v>0.34379887553004973</v>
      </c>
      <c r="S1119" s="117">
        <f>VLOOKUP(B1119,'Общие показания'!A:P,16,0)</f>
        <v>0</v>
      </c>
      <c r="T1119" s="50">
        <f t="shared" si="604"/>
        <v>0</v>
      </c>
      <c r="U1119" s="50">
        <f t="shared" si="605"/>
        <v>0</v>
      </c>
      <c r="V1119" s="50">
        <f t="shared" si="606"/>
        <v>0</v>
      </c>
      <c r="W1119" s="50">
        <f t="shared" si="607"/>
        <v>0.34379887553004973</v>
      </c>
      <c r="X1119" s="50">
        <f t="shared" si="608"/>
        <v>0</v>
      </c>
      <c r="Y1119" s="50"/>
      <c r="Z1119" s="50"/>
      <c r="AA1119" s="50"/>
      <c r="AB1119" s="50"/>
      <c r="AC1119" s="50"/>
      <c r="AD1119" s="50">
        <f t="shared" si="609"/>
        <v>0</v>
      </c>
      <c r="AE1119" s="50">
        <f t="shared" si="610"/>
        <v>0</v>
      </c>
      <c r="AF1119" s="50">
        <f t="shared" si="611"/>
        <v>0</v>
      </c>
      <c r="AG1119" s="50">
        <f t="shared" si="603"/>
        <v>0</v>
      </c>
      <c r="AI1119" s="50">
        <f t="shared" si="612"/>
        <v>0</v>
      </c>
      <c r="AJ1119" s="50">
        <f t="shared" si="613"/>
        <v>0</v>
      </c>
      <c r="AK1119" s="50">
        <f t="shared" si="614"/>
        <v>0</v>
      </c>
      <c r="AL1119" s="50">
        <f t="shared" si="615"/>
        <v>0.34169868976277579</v>
      </c>
      <c r="AR1119" s="50">
        <f t="shared" si="616"/>
        <v>0.42139790268903671</v>
      </c>
      <c r="AS1119" s="50">
        <f t="shared" si="617"/>
        <v>0.45314079555434861</v>
      </c>
      <c r="AT1119" s="50">
        <f t="shared" si="618"/>
        <v>0.65285966006258289</v>
      </c>
      <c r="AV1119" s="49">
        <f t="shared" si="619"/>
        <v>0</v>
      </c>
      <c r="AW1119" s="49">
        <f t="shared" si="620"/>
        <v>0</v>
      </c>
      <c r="AX1119" s="49">
        <f t="shared" si="621"/>
        <v>0</v>
      </c>
      <c r="AY1119" s="49">
        <f t="shared" si="622"/>
        <v>1840.1222443694489</v>
      </c>
      <c r="AZ1119" s="49">
        <f t="shared" si="623"/>
        <v>0</v>
      </c>
      <c r="BA1119" s="49">
        <f t="shared" si="624"/>
        <v>0</v>
      </c>
      <c r="BB1119" s="49">
        <f t="shared" si="625"/>
        <v>0</v>
      </c>
      <c r="BC1119" s="49">
        <f t="shared" si="626"/>
        <v>0</v>
      </c>
      <c r="BD1119" s="49">
        <f t="shared" si="627"/>
        <v>0</v>
      </c>
      <c r="BE1119" s="49">
        <f t="shared" si="628"/>
        <v>1131.1836740623426</v>
      </c>
      <c r="BF1119" s="49">
        <f t="shared" si="629"/>
        <v>1216.3930259542713</v>
      </c>
      <c r="BG1119" s="49">
        <f t="shared" si="630"/>
        <v>1752.5103570855952</v>
      </c>
      <c r="BH1119" s="73">
        <f t="shared" si="631"/>
        <v>5940.2093014716584</v>
      </c>
      <c r="BI1119" s="49">
        <f>VLOOKUP(A1119,'1_12'!B:Q,16,0)</f>
        <v>19636.649999999998</v>
      </c>
      <c r="BJ1119" s="74">
        <f t="shared" si="632"/>
        <v>-13696.440698528339</v>
      </c>
      <c r="BK1119" s="50">
        <f t="shared" si="633"/>
        <v>3.6300786148274174E-3</v>
      </c>
    </row>
    <row r="1120" spans="1:63" x14ac:dyDescent="0.3">
      <c r="A1120" s="79" t="s">
        <v>1532</v>
      </c>
      <c r="B1120" s="79" t="s">
        <v>1533</v>
      </c>
      <c r="C1120" s="79">
        <f>VLOOKUP(B1120,Площадь!D:E,2,0)</f>
        <v>72.7</v>
      </c>
      <c r="D1120" s="97"/>
      <c r="E1120">
        <v>31</v>
      </c>
      <c r="F1120">
        <v>28</v>
      </c>
      <c r="G1120">
        <v>31</v>
      </c>
      <c r="H1120">
        <v>30</v>
      </c>
      <c r="I1120">
        <v>31</v>
      </c>
      <c r="J1120">
        <v>30</v>
      </c>
      <c r="K1120">
        <v>31</v>
      </c>
      <c r="L1120">
        <v>31</v>
      </c>
      <c r="M1120">
        <v>30</v>
      </c>
      <c r="N1120">
        <v>31</v>
      </c>
      <c r="O1120">
        <v>30</v>
      </c>
      <c r="P1120">
        <v>31</v>
      </c>
      <c r="Q1120">
        <f t="shared" si="635"/>
        <v>365</v>
      </c>
      <c r="R1120" s="113">
        <f>VLOOKUP(B1120,'Общие показания'!A:H,8,0)</f>
        <v>7.2999999999999995E-2</v>
      </c>
      <c r="S1120" s="117">
        <f>VLOOKUP(B1120,'Общие показания'!A:P,16,0)</f>
        <v>0</v>
      </c>
      <c r="T1120" s="50">
        <f t="shared" si="604"/>
        <v>0</v>
      </c>
      <c r="U1120" s="50">
        <f t="shared" si="605"/>
        <v>0</v>
      </c>
      <c r="V1120" s="50">
        <f t="shared" si="606"/>
        <v>0</v>
      </c>
      <c r="W1120" s="50">
        <f t="shared" si="607"/>
        <v>7.2999999999999995E-2</v>
      </c>
      <c r="X1120" s="50">
        <f t="shared" si="608"/>
        <v>0</v>
      </c>
      <c r="Y1120" s="50"/>
      <c r="Z1120" s="50"/>
      <c r="AA1120" s="50"/>
      <c r="AB1120" s="50"/>
      <c r="AC1120" s="50"/>
      <c r="AD1120" s="50">
        <f t="shared" si="609"/>
        <v>0</v>
      </c>
      <c r="AE1120" s="50">
        <f t="shared" si="610"/>
        <v>0</v>
      </c>
      <c r="AF1120" s="50">
        <f t="shared" si="611"/>
        <v>0</v>
      </c>
      <c r="AG1120" s="50">
        <f t="shared" si="603"/>
        <v>0</v>
      </c>
      <c r="AI1120" s="50">
        <f t="shared" si="612"/>
        <v>0</v>
      </c>
      <c r="AJ1120" s="50">
        <f t="shared" si="613"/>
        <v>0</v>
      </c>
      <c r="AK1120" s="50">
        <f t="shared" si="614"/>
        <v>0</v>
      </c>
      <c r="AL1120" s="50">
        <f t="shared" si="615"/>
        <v>0.4890058020817678</v>
      </c>
      <c r="AR1120" s="50">
        <f t="shared" si="616"/>
        <v>0.60306353396639711</v>
      </c>
      <c r="AS1120" s="50">
        <f t="shared" si="617"/>
        <v>0.64849086292915636</v>
      </c>
      <c r="AT1120" s="50">
        <f t="shared" si="618"/>
        <v>0.93430900170373588</v>
      </c>
      <c r="AV1120" s="49">
        <f t="shared" si="619"/>
        <v>0</v>
      </c>
      <c r="AW1120" s="49">
        <f t="shared" si="620"/>
        <v>0</v>
      </c>
      <c r="AX1120" s="49">
        <f t="shared" si="621"/>
        <v>0</v>
      </c>
      <c r="AY1120" s="49">
        <f t="shared" si="622"/>
        <v>1508.6258948762143</v>
      </c>
      <c r="AZ1120" s="49">
        <f t="shared" si="623"/>
        <v>0</v>
      </c>
      <c r="BA1120" s="49">
        <f t="shared" si="624"/>
        <v>0</v>
      </c>
      <c r="BB1120" s="49">
        <f t="shared" si="625"/>
        <v>0</v>
      </c>
      <c r="BC1120" s="49">
        <f t="shared" si="626"/>
        <v>0</v>
      </c>
      <c r="BD1120" s="49">
        <f t="shared" si="627"/>
        <v>0</v>
      </c>
      <c r="BE1120" s="49">
        <f t="shared" si="628"/>
        <v>1618.8396280380377</v>
      </c>
      <c r="BF1120" s="49">
        <f t="shared" si="629"/>
        <v>1740.7829328125104</v>
      </c>
      <c r="BG1120" s="49">
        <f t="shared" si="630"/>
        <v>2508.0217118134406</v>
      </c>
      <c r="BH1120" s="73">
        <f t="shared" si="631"/>
        <v>7376.2701675402022</v>
      </c>
      <c r="BI1120" s="49">
        <f>VLOOKUP(A1120,'1_12'!B:Q,16,0)</f>
        <v>28102.050000000003</v>
      </c>
      <c r="BJ1120" s="74">
        <f t="shared" si="632"/>
        <v>-20725.779832459801</v>
      </c>
      <c r="BK1120" s="50">
        <f t="shared" si="633"/>
        <v>3.1497812937655396E-3</v>
      </c>
    </row>
    <row r="1121" spans="1:63" x14ac:dyDescent="0.3">
      <c r="A1121" s="79" t="s">
        <v>2311</v>
      </c>
      <c r="B1121" s="79" t="s">
        <v>2312</v>
      </c>
      <c r="C1121" s="79">
        <f>VLOOKUP(B1121,Площадь!D:E,2,0)</f>
        <v>78.400000000000006</v>
      </c>
      <c r="D1121" s="97"/>
      <c r="E1121">
        <v>31</v>
      </c>
      <c r="F1121">
        <v>28</v>
      </c>
      <c r="G1121">
        <v>31</v>
      </c>
      <c r="H1121">
        <v>30</v>
      </c>
      <c r="I1121">
        <v>31</v>
      </c>
      <c r="J1121">
        <v>30</v>
      </c>
      <c r="K1121">
        <v>31</v>
      </c>
      <c r="L1121">
        <v>31</v>
      </c>
      <c r="M1121">
        <v>30</v>
      </c>
      <c r="N1121">
        <v>31</v>
      </c>
      <c r="O1121">
        <v>30</v>
      </c>
      <c r="P1121">
        <v>31</v>
      </c>
      <c r="Q1121">
        <f t="shared" si="635"/>
        <v>365</v>
      </c>
      <c r="R1121" s="113">
        <f>VLOOKUP(B1121,'Общие показания'!A:H,8,0)</f>
        <v>0.53058724097550991</v>
      </c>
      <c r="S1121" s="117">
        <f>VLOOKUP(B1121,'Общие показания'!A:P,16,0)</f>
        <v>0.83241275902448919</v>
      </c>
      <c r="T1121" s="50">
        <f t="shared" si="604"/>
        <v>0</v>
      </c>
      <c r="U1121" s="50">
        <f t="shared" si="605"/>
        <v>0</v>
      </c>
      <c r="V1121" s="50">
        <f t="shared" si="606"/>
        <v>0</v>
      </c>
      <c r="W1121" s="50">
        <f t="shared" si="607"/>
        <v>0.53058724097550991</v>
      </c>
      <c r="X1121" s="50">
        <f t="shared" si="608"/>
        <v>0</v>
      </c>
      <c r="Y1121" s="50"/>
      <c r="Z1121" s="50"/>
      <c r="AA1121" s="50"/>
      <c r="AB1121" s="50"/>
      <c r="AC1121" s="50"/>
      <c r="AD1121" s="50">
        <f t="shared" si="609"/>
        <v>0.31945873748246217</v>
      </c>
      <c r="AE1121" s="50">
        <f t="shared" si="610"/>
        <v>0.22323412466859158</v>
      </c>
      <c r="AF1121" s="50">
        <f t="shared" si="611"/>
        <v>0.28971989687343536</v>
      </c>
      <c r="AG1121" s="50">
        <f t="shared" si="603"/>
        <v>0</v>
      </c>
      <c r="AI1121" s="50">
        <f t="shared" si="612"/>
        <v>0</v>
      </c>
      <c r="AJ1121" s="50">
        <f t="shared" si="613"/>
        <v>0</v>
      </c>
      <c r="AK1121" s="50">
        <f t="shared" si="614"/>
        <v>0</v>
      </c>
      <c r="AL1121" s="50">
        <f t="shared" si="615"/>
        <v>0.52734600939766985</v>
      </c>
      <c r="AR1121" s="50">
        <f t="shared" si="616"/>
        <v>0.65034636950434022</v>
      </c>
      <c r="AS1121" s="50">
        <f t="shared" si="617"/>
        <v>0.6993354010130105</v>
      </c>
      <c r="AT1121" s="50">
        <f t="shared" si="618"/>
        <v>1.0075629399391044</v>
      </c>
      <c r="AV1121" s="49">
        <f t="shared" si="619"/>
        <v>0</v>
      </c>
      <c r="AW1121" s="49">
        <f t="shared" si="620"/>
        <v>0</v>
      </c>
      <c r="AX1121" s="49">
        <f t="shared" si="621"/>
        <v>0</v>
      </c>
      <c r="AY1121" s="49">
        <f t="shared" si="622"/>
        <v>2839.8736999717489</v>
      </c>
      <c r="AZ1121" s="49">
        <f t="shared" si="623"/>
        <v>0</v>
      </c>
      <c r="BA1121" s="49">
        <f t="shared" si="624"/>
        <v>0</v>
      </c>
      <c r="BB1121" s="49">
        <f t="shared" si="625"/>
        <v>0</v>
      </c>
      <c r="BC1121" s="49">
        <f t="shared" si="626"/>
        <v>0</v>
      </c>
      <c r="BD1121" s="49">
        <f t="shared" si="627"/>
        <v>0</v>
      </c>
      <c r="BE1121" s="49">
        <f t="shared" si="628"/>
        <v>2603.3060369910927</v>
      </c>
      <c r="BF1121" s="49">
        <f t="shared" si="629"/>
        <v>2476.5087319586655</v>
      </c>
      <c r="BG1121" s="49">
        <f t="shared" si="630"/>
        <v>3482.3741558261095</v>
      </c>
      <c r="BH1121" s="73">
        <f t="shared" si="631"/>
        <v>11402.062624747618</v>
      </c>
      <c r="BI1121" s="49">
        <f>VLOOKUP(A1121,'1_12'!B:Q,16,0)</f>
        <v>30305.340000000011</v>
      </c>
      <c r="BJ1121" s="74">
        <f t="shared" si="632"/>
        <v>-18903.277375252394</v>
      </c>
      <c r="BK1121" s="50">
        <f t="shared" si="633"/>
        <v>4.5148710882803181E-3</v>
      </c>
    </row>
    <row r="1122" spans="1:63" x14ac:dyDescent="0.3">
      <c r="A1122" s="79" t="s">
        <v>1458</v>
      </c>
      <c r="B1122" s="79" t="s">
        <v>1459</v>
      </c>
      <c r="C1122" s="79">
        <f>VLOOKUP(B1122,Площадь!D:E,2,0)</f>
        <v>51.1</v>
      </c>
      <c r="D1122" s="97"/>
      <c r="E1122">
        <v>31</v>
      </c>
      <c r="F1122">
        <v>28</v>
      </c>
      <c r="G1122">
        <v>31</v>
      </c>
      <c r="H1122">
        <v>30</v>
      </c>
      <c r="I1122">
        <v>31</v>
      </c>
      <c r="J1122">
        <v>30</v>
      </c>
      <c r="K1122">
        <v>31</v>
      </c>
      <c r="L1122">
        <v>31</v>
      </c>
      <c r="M1122">
        <v>30</v>
      </c>
      <c r="N1122">
        <v>31</v>
      </c>
      <c r="O1122">
        <v>30</v>
      </c>
      <c r="P1122">
        <v>31</v>
      </c>
      <c r="Q1122">
        <f t="shared" si="635"/>
        <v>365</v>
      </c>
      <c r="R1122" s="113">
        <f>VLOOKUP(B1122,'Общие показания'!A:H,8,0)</f>
        <v>0.34582918385010913</v>
      </c>
      <c r="S1122" s="117">
        <f>VLOOKUP(B1122,'Общие показания'!A:P,16,0)</f>
        <v>1.6871708161498926</v>
      </c>
      <c r="T1122" s="50">
        <f t="shared" si="604"/>
        <v>0</v>
      </c>
      <c r="U1122" s="50">
        <f t="shared" si="605"/>
        <v>0</v>
      </c>
      <c r="V1122" s="50">
        <f t="shared" si="606"/>
        <v>0</v>
      </c>
      <c r="W1122" s="50">
        <f t="shared" si="607"/>
        <v>0.34582918385010913</v>
      </c>
      <c r="X1122" s="50">
        <f t="shared" si="608"/>
        <v>0</v>
      </c>
      <c r="Y1122" s="50"/>
      <c r="Z1122" s="50"/>
      <c r="AA1122" s="50"/>
      <c r="AB1122" s="50"/>
      <c r="AC1122" s="50"/>
      <c r="AD1122" s="50">
        <f t="shared" si="609"/>
        <v>0.64749302915075024</v>
      </c>
      <c r="AE1122" s="50">
        <f t="shared" si="610"/>
        <v>0.45246074886093152</v>
      </c>
      <c r="AF1122" s="50">
        <f t="shared" si="611"/>
        <v>0.58721703813821069</v>
      </c>
      <c r="AG1122" s="50">
        <f t="shared" si="603"/>
        <v>0</v>
      </c>
      <c r="AI1122" s="50">
        <f t="shared" si="612"/>
        <v>0</v>
      </c>
      <c r="AJ1122" s="50">
        <f t="shared" si="613"/>
        <v>0</v>
      </c>
      <c r="AK1122" s="50">
        <f t="shared" si="614"/>
        <v>0</v>
      </c>
      <c r="AL1122" s="50">
        <f t="shared" si="615"/>
        <v>0.34371659541098121</v>
      </c>
      <c r="AR1122" s="50">
        <f t="shared" si="616"/>
        <v>0.42388647298050747</v>
      </c>
      <c r="AS1122" s="50">
        <f t="shared" si="617"/>
        <v>0.45581682387455147</v>
      </c>
      <c r="AT1122" s="50">
        <f t="shared" si="618"/>
        <v>0.65671513049602348</v>
      </c>
      <c r="AV1122" s="49">
        <f t="shared" si="619"/>
        <v>0</v>
      </c>
      <c r="AW1122" s="49">
        <f t="shared" si="620"/>
        <v>0</v>
      </c>
      <c r="AX1122" s="49">
        <f t="shared" si="621"/>
        <v>0</v>
      </c>
      <c r="AY1122" s="49">
        <f t="shared" si="622"/>
        <v>1850.9891080173006</v>
      </c>
      <c r="AZ1122" s="49">
        <f t="shared" si="623"/>
        <v>0</v>
      </c>
      <c r="BA1122" s="49">
        <f t="shared" si="624"/>
        <v>0</v>
      </c>
      <c r="BB1122" s="49">
        <f t="shared" si="625"/>
        <v>0</v>
      </c>
      <c r="BC1122" s="49">
        <f t="shared" si="626"/>
        <v>0</v>
      </c>
      <c r="BD1122" s="49">
        <f t="shared" si="627"/>
        <v>0</v>
      </c>
      <c r="BE1122" s="49">
        <f t="shared" si="628"/>
        <v>2875.9682803410633</v>
      </c>
      <c r="BF1122" s="49">
        <f t="shared" si="629"/>
        <v>2438.1439851482214</v>
      </c>
      <c r="BG1122" s="49">
        <f t="shared" si="630"/>
        <v>3339.1617561949929</v>
      </c>
      <c r="BH1122" s="73">
        <f t="shared" si="631"/>
        <v>10504.263129701578</v>
      </c>
      <c r="BI1122" s="49">
        <f>VLOOKUP(A1122,'1_12'!B:Q,16,0)</f>
        <v>19752.57</v>
      </c>
      <c r="BJ1122" s="74">
        <f t="shared" si="632"/>
        <v>-9248.3068702984219</v>
      </c>
      <c r="BK1122" s="50">
        <f t="shared" si="633"/>
        <v>6.3814987324886906E-3</v>
      </c>
    </row>
    <row r="1123" spans="1:63" x14ac:dyDescent="0.3">
      <c r="A1123" s="79" t="s">
        <v>2644</v>
      </c>
      <c r="B1123" s="79" t="s">
        <v>2645</v>
      </c>
      <c r="C1123" s="79">
        <f>VLOOKUP(B1123,Площадь!D:E,2,0)</f>
        <v>50.8</v>
      </c>
      <c r="D1123" s="97"/>
      <c r="E1123">
        <v>31</v>
      </c>
      <c r="F1123">
        <v>28</v>
      </c>
      <c r="G1123">
        <v>31</v>
      </c>
      <c r="H1123">
        <v>30</v>
      </c>
      <c r="I1123">
        <v>31</v>
      </c>
      <c r="J1123">
        <v>30</v>
      </c>
      <c r="K1123">
        <v>31</v>
      </c>
      <c r="L1123">
        <v>31</v>
      </c>
      <c r="M1123">
        <v>30</v>
      </c>
      <c r="N1123">
        <v>31</v>
      </c>
      <c r="O1123">
        <v>30</v>
      </c>
      <c r="P1123">
        <v>31</v>
      </c>
      <c r="Q1123">
        <f t="shared" si="635"/>
        <v>365</v>
      </c>
      <c r="R1123" s="113">
        <f>VLOOKUP(B1123,'Общие показания'!A:H,8,0)</f>
        <v>0.34379887553004973</v>
      </c>
      <c r="S1123" s="117">
        <f>VLOOKUP(B1123,'Общие показания'!A:P,16,0)</f>
        <v>1.9022011244699488</v>
      </c>
      <c r="T1123" s="50">
        <f t="shared" si="604"/>
        <v>0</v>
      </c>
      <c r="U1123" s="50">
        <f t="shared" si="605"/>
        <v>0</v>
      </c>
      <c r="V1123" s="50">
        <f t="shared" si="606"/>
        <v>0</v>
      </c>
      <c r="W1123" s="50">
        <f t="shared" si="607"/>
        <v>0.34379887553004973</v>
      </c>
      <c r="X1123" s="50">
        <f t="shared" si="608"/>
        <v>0</v>
      </c>
      <c r="Y1123" s="50"/>
      <c r="Z1123" s="50"/>
      <c r="AA1123" s="50"/>
      <c r="AB1123" s="50"/>
      <c r="AC1123" s="50"/>
      <c r="AD1123" s="50">
        <f t="shared" si="609"/>
        <v>0.73001616454441232</v>
      </c>
      <c r="AE1123" s="50">
        <f t="shared" si="610"/>
        <v>0.51012697530284612</v>
      </c>
      <c r="AF1123" s="50">
        <f t="shared" si="611"/>
        <v>0.66205798462269017</v>
      </c>
      <c r="AG1123" s="50">
        <f t="shared" si="603"/>
        <v>0</v>
      </c>
      <c r="AI1123" s="50">
        <f t="shared" si="612"/>
        <v>0</v>
      </c>
      <c r="AJ1123" s="50">
        <f t="shared" si="613"/>
        <v>0</v>
      </c>
      <c r="AK1123" s="50">
        <f t="shared" si="614"/>
        <v>0</v>
      </c>
      <c r="AL1123" s="50">
        <f t="shared" si="615"/>
        <v>0.34169868976277579</v>
      </c>
      <c r="AR1123" s="50">
        <f t="shared" si="616"/>
        <v>0.42139790268903671</v>
      </c>
      <c r="AS1123" s="50">
        <f t="shared" si="617"/>
        <v>0.45314079555434861</v>
      </c>
      <c r="AT1123" s="50">
        <f t="shared" si="618"/>
        <v>0.65285966006258289</v>
      </c>
      <c r="AV1123" s="49">
        <f t="shared" si="619"/>
        <v>0</v>
      </c>
      <c r="AW1123" s="49">
        <f t="shared" si="620"/>
        <v>0</v>
      </c>
      <c r="AX1123" s="49">
        <f t="shared" si="621"/>
        <v>0</v>
      </c>
      <c r="AY1123" s="49">
        <f t="shared" si="622"/>
        <v>1840.1222443694489</v>
      </c>
      <c r="AZ1123" s="49">
        <f t="shared" si="623"/>
        <v>0</v>
      </c>
      <c r="BA1123" s="49">
        <f t="shared" si="624"/>
        <v>0</v>
      </c>
      <c r="BB1123" s="49">
        <f t="shared" si="625"/>
        <v>0</v>
      </c>
      <c r="BC1123" s="49">
        <f t="shared" si="626"/>
        <v>0</v>
      </c>
      <c r="BD1123" s="49">
        <f t="shared" si="627"/>
        <v>0</v>
      </c>
      <c r="BE1123" s="49">
        <f t="shared" si="628"/>
        <v>3090.8098655187814</v>
      </c>
      <c r="BF1123" s="49">
        <f t="shared" si="629"/>
        <v>2585.7574733782194</v>
      </c>
      <c r="BG1123" s="49">
        <f t="shared" si="630"/>
        <v>3529.7123286873598</v>
      </c>
      <c r="BH1123" s="73">
        <f t="shared" si="631"/>
        <v>11046.40191195381</v>
      </c>
      <c r="BI1123" s="49">
        <f>VLOOKUP(A1123,'1_12'!B:Q,16,0)</f>
        <v>19636.649999999998</v>
      </c>
      <c r="BJ1123" s="74">
        <f t="shared" si="632"/>
        <v>-8590.2480880461881</v>
      </c>
      <c r="BK1123" s="50">
        <f t="shared" si="633"/>
        <v>6.7504872835773338E-3</v>
      </c>
    </row>
    <row r="1124" spans="1:63" x14ac:dyDescent="0.3">
      <c r="A1124" s="79" t="s">
        <v>1548</v>
      </c>
      <c r="B1124" s="79" t="s">
        <v>1549</v>
      </c>
      <c r="C1124" s="79">
        <f>VLOOKUP(B1124,Площадь!D:E,2,0)</f>
        <v>72.7</v>
      </c>
      <c r="D1124" s="97"/>
      <c r="E1124">
        <v>31</v>
      </c>
      <c r="F1124">
        <v>28</v>
      </c>
      <c r="G1124">
        <v>29</v>
      </c>
      <c r="Q1124">
        <f t="shared" si="635"/>
        <v>88</v>
      </c>
      <c r="R1124" s="113">
        <f>VLOOKUP(B1124,'Общие показания'!A:H,8,0)</f>
        <v>0</v>
      </c>
      <c r="S1124" s="117"/>
      <c r="T1124" s="50">
        <f t="shared" si="604"/>
        <v>0</v>
      </c>
      <c r="U1124" s="50">
        <f t="shared" si="605"/>
        <v>0</v>
      </c>
      <c r="V1124" s="50">
        <f t="shared" si="606"/>
        <v>0</v>
      </c>
      <c r="W1124" s="50">
        <f t="shared" si="607"/>
        <v>0</v>
      </c>
      <c r="X1124" s="50">
        <f t="shared" si="608"/>
        <v>0</v>
      </c>
      <c r="Y1124" s="50"/>
      <c r="Z1124" s="50"/>
      <c r="AA1124" s="50"/>
      <c r="AB1124" s="50"/>
      <c r="AC1124" s="50"/>
      <c r="AD1124" s="50">
        <f t="shared" si="609"/>
        <v>0</v>
      </c>
      <c r="AE1124" s="50">
        <f t="shared" si="610"/>
        <v>0</v>
      </c>
      <c r="AF1124" s="50">
        <f t="shared" si="611"/>
        <v>0</v>
      </c>
      <c r="AG1124" s="50">
        <f t="shared" si="603"/>
        <v>0</v>
      </c>
      <c r="AI1124" s="50">
        <f t="shared" si="612"/>
        <v>0</v>
      </c>
      <c r="AJ1124" s="50">
        <f t="shared" si="613"/>
        <v>0</v>
      </c>
      <c r="AK1124" s="50">
        <f t="shared" si="614"/>
        <v>0</v>
      </c>
      <c r="AL1124" s="50">
        <f t="shared" si="615"/>
        <v>0</v>
      </c>
      <c r="AR1124" s="50">
        <f t="shared" si="616"/>
        <v>0</v>
      </c>
      <c r="AS1124" s="50">
        <f t="shared" si="617"/>
        <v>0</v>
      </c>
      <c r="AT1124" s="50">
        <f t="shared" si="618"/>
        <v>0</v>
      </c>
      <c r="AV1124" s="49">
        <f t="shared" si="619"/>
        <v>0</v>
      </c>
      <c r="AW1124" s="49">
        <f t="shared" si="620"/>
        <v>0</v>
      </c>
      <c r="AX1124" s="49">
        <f t="shared" si="621"/>
        <v>0</v>
      </c>
      <c r="AY1124" s="49">
        <f t="shared" si="622"/>
        <v>0</v>
      </c>
      <c r="AZ1124" s="49">
        <f t="shared" si="623"/>
        <v>0</v>
      </c>
      <c r="BA1124" s="49">
        <f t="shared" si="624"/>
        <v>0</v>
      </c>
      <c r="BB1124" s="49">
        <f t="shared" si="625"/>
        <v>0</v>
      </c>
      <c r="BC1124" s="49">
        <f t="shared" si="626"/>
        <v>0</v>
      </c>
      <c r="BD1124" s="49">
        <f t="shared" si="627"/>
        <v>0</v>
      </c>
      <c r="BE1124" s="49">
        <f t="shared" si="628"/>
        <v>0</v>
      </c>
      <c r="BF1124" s="49">
        <f t="shared" si="629"/>
        <v>0</v>
      </c>
      <c r="BG1124" s="49">
        <f t="shared" si="630"/>
        <v>0</v>
      </c>
      <c r="BH1124" s="73">
        <f t="shared" si="631"/>
        <v>0</v>
      </c>
      <c r="BI1124" s="49">
        <f>VLOOKUP(A1124,'1_12'!B:Q,16,0)</f>
        <v>0</v>
      </c>
      <c r="BJ1124" s="74">
        <f t="shared" si="632"/>
        <v>0</v>
      </c>
      <c r="BK1124" s="50">
        <f t="shared" si="633"/>
        <v>0</v>
      </c>
    </row>
    <row r="1125" spans="1:63" x14ac:dyDescent="0.3">
      <c r="A1125" s="79" t="s">
        <v>2697</v>
      </c>
      <c r="B1125" s="79" t="s">
        <v>1549</v>
      </c>
      <c r="C1125" s="79">
        <f>VLOOKUP(B1125,Площадь!D:E,2,0)</f>
        <v>72.7</v>
      </c>
      <c r="D1125" s="97">
        <f>VLOOKUP(A1125,'[1]3+паркинг2023'!$A:$E,5,0)</f>
        <v>45015</v>
      </c>
      <c r="G1125">
        <f>31-G1124</f>
        <v>2</v>
      </c>
      <c r="H1125">
        <v>30</v>
      </c>
      <c r="I1125">
        <v>31</v>
      </c>
      <c r="J1125">
        <v>30</v>
      </c>
      <c r="K1125">
        <v>31</v>
      </c>
      <c r="L1125">
        <v>31</v>
      </c>
      <c r="M1125">
        <v>30</v>
      </c>
      <c r="N1125">
        <v>31</v>
      </c>
      <c r="O1125">
        <v>30</v>
      </c>
      <c r="P1125">
        <v>31</v>
      </c>
      <c r="Q1125">
        <f t="shared" si="635"/>
        <v>277</v>
      </c>
      <c r="R1125" s="113"/>
      <c r="S1125" s="117">
        <f>VLOOKUP(B1125,'Общие показания'!A:P,16,0)</f>
        <v>2.9010000000000034</v>
      </c>
      <c r="T1125" s="50">
        <f t="shared" si="604"/>
        <v>0</v>
      </c>
      <c r="U1125" s="50">
        <f t="shared" si="605"/>
        <v>0</v>
      </c>
      <c r="V1125" s="50">
        <f t="shared" si="606"/>
        <v>0</v>
      </c>
      <c r="W1125" s="50">
        <f t="shared" si="607"/>
        <v>0</v>
      </c>
      <c r="X1125" s="50">
        <f t="shared" si="608"/>
        <v>0</v>
      </c>
      <c r="Y1125" s="50"/>
      <c r="Z1125" s="50"/>
      <c r="AA1125" s="50"/>
      <c r="AB1125" s="50"/>
      <c r="AC1125" s="50"/>
      <c r="AD1125" s="50">
        <f t="shared" si="609"/>
        <v>1.1133296401207124</v>
      </c>
      <c r="AE1125" s="50">
        <f t="shared" si="610"/>
        <v>0.77798206315640195</v>
      </c>
      <c r="AF1125" s="50">
        <f t="shared" si="611"/>
        <v>1.0096882967228888</v>
      </c>
      <c r="AG1125" s="50">
        <f t="shared" si="603"/>
        <v>0</v>
      </c>
      <c r="AI1125" s="50">
        <f t="shared" si="612"/>
        <v>0</v>
      </c>
      <c r="AJ1125" s="50">
        <f t="shared" si="613"/>
        <v>0</v>
      </c>
      <c r="AK1125" s="50">
        <f t="shared" si="614"/>
        <v>0</v>
      </c>
      <c r="AL1125" s="50">
        <f t="shared" si="615"/>
        <v>0.4890058020817678</v>
      </c>
      <c r="AR1125" s="50">
        <f t="shared" si="616"/>
        <v>0.60306353396639711</v>
      </c>
      <c r="AS1125" s="50">
        <f t="shared" si="617"/>
        <v>0.64849086292915636</v>
      </c>
      <c r="AT1125" s="50">
        <f t="shared" si="618"/>
        <v>0.93430900170373588</v>
      </c>
      <c r="AV1125" s="49">
        <f t="shared" si="619"/>
        <v>0</v>
      </c>
      <c r="AW1125" s="49">
        <f t="shared" si="620"/>
        <v>0</v>
      </c>
      <c r="AX1125" s="49">
        <f t="shared" si="621"/>
        <v>0</v>
      </c>
      <c r="AY1125" s="49">
        <f t="shared" si="622"/>
        <v>1312.6676148762142</v>
      </c>
      <c r="AZ1125" s="49">
        <f t="shared" si="623"/>
        <v>0</v>
      </c>
      <c r="BA1125" s="49">
        <f t="shared" si="624"/>
        <v>0</v>
      </c>
      <c r="BB1125" s="49">
        <f t="shared" si="625"/>
        <v>0</v>
      </c>
      <c r="BC1125" s="49">
        <f t="shared" si="626"/>
        <v>0</v>
      </c>
      <c r="BD1125" s="49">
        <f t="shared" si="627"/>
        <v>0</v>
      </c>
      <c r="BE1125" s="49">
        <f t="shared" si="628"/>
        <v>4607.417180792474</v>
      </c>
      <c r="BF1125" s="49">
        <f t="shared" si="629"/>
        <v>3829.1668638670299</v>
      </c>
      <c r="BG1125" s="49">
        <f t="shared" si="630"/>
        <v>5218.3885880044945</v>
      </c>
      <c r="BH1125" s="73">
        <f t="shared" si="631"/>
        <v>14967.640247540214</v>
      </c>
      <c r="BI1125" s="49">
        <f>VLOOKUP(A1125,'1_12'!B:Q,16,0)</f>
        <v>28102.040000000005</v>
      </c>
      <c r="BJ1125" s="74">
        <f t="shared" si="632"/>
        <v>-13134.399752459791</v>
      </c>
      <c r="BK1125" s="50">
        <f t="shared" si="633"/>
        <v>6.3914135725367492E-3</v>
      </c>
    </row>
    <row r="1126" spans="1:63" x14ac:dyDescent="0.3">
      <c r="A1126" s="79" t="s">
        <v>1577</v>
      </c>
      <c r="B1126" s="79" t="s">
        <v>1578</v>
      </c>
      <c r="C1126" s="79">
        <f>VLOOKUP(B1126,Площадь!D:E,2,0)</f>
        <v>78.400000000000006</v>
      </c>
      <c r="D1126" s="97"/>
      <c r="E1126">
        <v>31</v>
      </c>
      <c r="F1126">
        <v>28</v>
      </c>
      <c r="G1126">
        <v>31</v>
      </c>
      <c r="H1126">
        <v>30</v>
      </c>
      <c r="I1126">
        <v>31</v>
      </c>
      <c r="J1126">
        <v>30</v>
      </c>
      <c r="K1126">
        <v>31</v>
      </c>
      <c r="L1126">
        <v>31</v>
      </c>
      <c r="M1126">
        <v>30</v>
      </c>
      <c r="N1126">
        <v>31</v>
      </c>
      <c r="O1126">
        <v>30</v>
      </c>
      <c r="P1126">
        <v>31</v>
      </c>
      <c r="Q1126">
        <f t="shared" ref="Q1126:Q1142" si="636">SUM(E1126:P1126)</f>
        <v>365</v>
      </c>
      <c r="R1126" s="113">
        <f>VLOOKUP(B1126,'Общие показания'!A:H,8,0)</f>
        <v>1</v>
      </c>
      <c r="S1126" s="117">
        <f>VLOOKUP(B1126,'Общие показания'!A:P,16,0)</f>
        <v>2.7009999999999987</v>
      </c>
      <c r="T1126" s="50">
        <f t="shared" si="604"/>
        <v>0</v>
      </c>
      <c r="U1126" s="50">
        <f t="shared" si="605"/>
        <v>0</v>
      </c>
      <c r="V1126" s="50">
        <f t="shared" si="606"/>
        <v>0</v>
      </c>
      <c r="W1126" s="50">
        <f t="shared" si="607"/>
        <v>1</v>
      </c>
      <c r="X1126" s="50">
        <f t="shared" si="608"/>
        <v>0</v>
      </c>
      <c r="Y1126" s="50"/>
      <c r="Z1126" s="50"/>
      <c r="AA1126" s="50"/>
      <c r="AB1126" s="50"/>
      <c r="AC1126" s="50"/>
      <c r="AD1126" s="50">
        <f t="shared" si="609"/>
        <v>1.0365747528321405</v>
      </c>
      <c r="AE1126" s="50">
        <f t="shared" si="610"/>
        <v>0.72434662274575601</v>
      </c>
      <c r="AF1126" s="50">
        <f t="shared" si="611"/>
        <v>0.9400786244221021</v>
      </c>
      <c r="AG1126" s="50">
        <f t="shared" si="603"/>
        <v>0</v>
      </c>
      <c r="AI1126" s="50">
        <f t="shared" si="612"/>
        <v>0</v>
      </c>
      <c r="AJ1126" s="50">
        <f t="shared" si="613"/>
        <v>0</v>
      </c>
      <c r="AK1126" s="50">
        <f t="shared" si="614"/>
        <v>0</v>
      </c>
      <c r="AL1126" s="50">
        <f t="shared" si="615"/>
        <v>0.52734600939766985</v>
      </c>
      <c r="AR1126" s="50">
        <f t="shared" si="616"/>
        <v>0.65034636950434022</v>
      </c>
      <c r="AS1126" s="50">
        <f t="shared" si="617"/>
        <v>0.6993354010130105</v>
      </c>
      <c r="AT1126" s="50">
        <f t="shared" si="618"/>
        <v>1.0075629399391044</v>
      </c>
      <c r="AV1126" s="49">
        <f t="shared" si="619"/>
        <v>0</v>
      </c>
      <c r="AW1126" s="49">
        <f t="shared" si="620"/>
        <v>0</v>
      </c>
      <c r="AX1126" s="49">
        <f t="shared" si="621"/>
        <v>0</v>
      </c>
      <c r="AY1126" s="49">
        <f t="shared" si="622"/>
        <v>4099.9465337867296</v>
      </c>
      <c r="AZ1126" s="49">
        <f t="shared" si="623"/>
        <v>0</v>
      </c>
      <c r="BA1126" s="49">
        <f t="shared" si="624"/>
        <v>0</v>
      </c>
      <c r="BB1126" s="49">
        <f t="shared" si="625"/>
        <v>0</v>
      </c>
      <c r="BC1126" s="49">
        <f t="shared" si="626"/>
        <v>0</v>
      </c>
      <c r="BD1126" s="49">
        <f t="shared" si="627"/>
        <v>0</v>
      </c>
      <c r="BE1126" s="49">
        <f t="shared" si="628"/>
        <v>4528.3035839551558</v>
      </c>
      <c r="BF1126" s="49">
        <f t="shared" si="629"/>
        <v>3821.6750772970822</v>
      </c>
      <c r="BG1126" s="49">
        <f t="shared" si="630"/>
        <v>5228.1711097086491</v>
      </c>
      <c r="BH1126" s="73">
        <f t="shared" si="631"/>
        <v>17678.096304747618</v>
      </c>
      <c r="BI1126" s="49">
        <f>VLOOKUP(A1126,'1_12'!B:Q,16,0)</f>
        <v>30305.340000000011</v>
      </c>
      <c r="BJ1126" s="74">
        <f t="shared" si="632"/>
        <v>-12627.243695252393</v>
      </c>
      <c r="BK1126" s="50">
        <f t="shared" si="633"/>
        <v>6.9999901358993658E-3</v>
      </c>
    </row>
    <row r="1127" spans="1:63" x14ac:dyDescent="0.3">
      <c r="A1127" s="79" t="s">
        <v>761</v>
      </c>
      <c r="B1127" s="79" t="s">
        <v>762</v>
      </c>
      <c r="C1127" s="79">
        <f>VLOOKUP(B1127,Площадь!D:E,2,0)</f>
        <v>51.1</v>
      </c>
      <c r="D1127" s="97"/>
      <c r="E1127">
        <v>31</v>
      </c>
      <c r="F1127">
        <v>28</v>
      </c>
      <c r="G1127">
        <v>31</v>
      </c>
      <c r="H1127">
        <v>30</v>
      </c>
      <c r="I1127">
        <v>31</v>
      </c>
      <c r="J1127">
        <v>30</v>
      </c>
      <c r="K1127">
        <v>31</v>
      </c>
      <c r="L1127">
        <v>31</v>
      </c>
      <c r="M1127">
        <v>30</v>
      </c>
      <c r="N1127">
        <v>31</v>
      </c>
      <c r="O1127">
        <v>30</v>
      </c>
      <c r="P1127">
        <v>31</v>
      </c>
      <c r="Q1127">
        <f t="shared" si="636"/>
        <v>365</v>
      </c>
      <c r="R1127" s="113">
        <f>VLOOKUP(B1127,'Общие показания'!A:H,8,0)</f>
        <v>0</v>
      </c>
      <c r="S1127" s="117">
        <f>VLOOKUP(B1127,'Общие показания'!A:P,16,0)</f>
        <v>0</v>
      </c>
      <c r="T1127" s="50">
        <f t="shared" si="604"/>
        <v>0</v>
      </c>
      <c r="U1127" s="50">
        <f t="shared" si="605"/>
        <v>0</v>
      </c>
      <c r="V1127" s="50">
        <f t="shared" si="606"/>
        <v>0</v>
      </c>
      <c r="W1127" s="50">
        <f t="shared" si="607"/>
        <v>0</v>
      </c>
      <c r="X1127" s="50">
        <f t="shared" si="608"/>
        <v>0</v>
      </c>
      <c r="Y1127" s="50"/>
      <c r="Z1127" s="50"/>
      <c r="AA1127" s="50"/>
      <c r="AB1127" s="50"/>
      <c r="AC1127" s="50"/>
      <c r="AD1127" s="50">
        <f t="shared" si="609"/>
        <v>0</v>
      </c>
      <c r="AE1127" s="50">
        <f t="shared" si="610"/>
        <v>0</v>
      </c>
      <c r="AF1127" s="50">
        <f t="shared" si="611"/>
        <v>0</v>
      </c>
      <c r="AG1127" s="50">
        <f t="shared" si="603"/>
        <v>0</v>
      </c>
      <c r="AI1127" s="50">
        <f t="shared" si="612"/>
        <v>0</v>
      </c>
      <c r="AJ1127" s="50">
        <f t="shared" si="613"/>
        <v>0</v>
      </c>
      <c r="AK1127" s="50">
        <f t="shared" si="614"/>
        <v>0</v>
      </c>
      <c r="AL1127" s="50">
        <f t="shared" si="615"/>
        <v>0.34371659541098121</v>
      </c>
      <c r="AR1127" s="50">
        <f t="shared" si="616"/>
        <v>0.42388647298050747</v>
      </c>
      <c r="AS1127" s="50">
        <f t="shared" si="617"/>
        <v>0.45581682387455147</v>
      </c>
      <c r="AT1127" s="50">
        <f t="shared" si="618"/>
        <v>0.65671513049602348</v>
      </c>
      <c r="AV1127" s="49">
        <f t="shared" si="619"/>
        <v>0</v>
      </c>
      <c r="AW1127" s="49">
        <f t="shared" si="620"/>
        <v>0</v>
      </c>
      <c r="AX1127" s="49">
        <f t="shared" si="621"/>
        <v>0</v>
      </c>
      <c r="AY1127" s="49">
        <f t="shared" si="622"/>
        <v>922.65908005742153</v>
      </c>
      <c r="AZ1127" s="49">
        <f t="shared" si="623"/>
        <v>0</v>
      </c>
      <c r="BA1127" s="49">
        <f t="shared" si="624"/>
        <v>0</v>
      </c>
      <c r="BB1127" s="49">
        <f t="shared" si="625"/>
        <v>0</v>
      </c>
      <c r="BC1127" s="49">
        <f t="shared" si="626"/>
        <v>0</v>
      </c>
      <c r="BD1127" s="49">
        <f t="shared" si="627"/>
        <v>0</v>
      </c>
      <c r="BE1127" s="49">
        <f t="shared" si="628"/>
        <v>1137.863892609955</v>
      </c>
      <c r="BF1127" s="49">
        <f t="shared" si="629"/>
        <v>1223.5764493358911</v>
      </c>
      <c r="BG1127" s="49">
        <f t="shared" si="630"/>
        <v>1762.8598276983057</v>
      </c>
      <c r="BH1127" s="73">
        <f t="shared" si="631"/>
        <v>5046.9592497015728</v>
      </c>
      <c r="BI1127" s="49">
        <f>VLOOKUP(A1127,'1_12'!B:Q,16,0)</f>
        <v>19752.57</v>
      </c>
      <c r="BJ1127" s="74">
        <f t="shared" si="632"/>
        <v>-14705.610750298427</v>
      </c>
      <c r="BK1127" s="50">
        <f t="shared" si="633"/>
        <v>3.0661040814775986E-3</v>
      </c>
    </row>
    <row r="1128" spans="1:63" x14ac:dyDescent="0.3">
      <c r="A1128" s="79" t="s">
        <v>2234</v>
      </c>
      <c r="B1128" s="79" t="s">
        <v>2235</v>
      </c>
      <c r="C1128" s="79">
        <f>VLOOKUP(B1128,Площадь!D:E,2,0)</f>
        <v>50.8</v>
      </c>
      <c r="D1128" s="97"/>
      <c r="E1128">
        <v>31</v>
      </c>
      <c r="F1128">
        <v>28</v>
      </c>
      <c r="G1128">
        <v>31</v>
      </c>
      <c r="H1128">
        <v>30</v>
      </c>
      <c r="I1128">
        <v>31</v>
      </c>
      <c r="J1128">
        <v>30</v>
      </c>
      <c r="K1128">
        <v>31</v>
      </c>
      <c r="L1128">
        <v>31</v>
      </c>
      <c r="M1128">
        <v>30</v>
      </c>
      <c r="N1128">
        <v>31</v>
      </c>
      <c r="O1128">
        <v>30</v>
      </c>
      <c r="P1128">
        <v>31</v>
      </c>
      <c r="Q1128">
        <f t="shared" si="636"/>
        <v>365</v>
      </c>
      <c r="R1128" s="113">
        <f>VLOOKUP(B1128,'Общие показания'!A:H,8,0)</f>
        <v>0.34379887553004973</v>
      </c>
      <c r="S1128" s="117">
        <f>VLOOKUP(B1128,'Общие показания'!A:P,16,0)</f>
        <v>2.7132011244699488</v>
      </c>
      <c r="T1128" s="50">
        <f t="shared" si="604"/>
        <v>0</v>
      </c>
      <c r="U1128" s="50">
        <f t="shared" si="605"/>
        <v>0</v>
      </c>
      <c r="V1128" s="50">
        <f t="shared" si="606"/>
        <v>0</v>
      </c>
      <c r="W1128" s="50">
        <f t="shared" si="607"/>
        <v>0.34379887553004973</v>
      </c>
      <c r="X1128" s="50">
        <f t="shared" si="608"/>
        <v>0</v>
      </c>
      <c r="Y1128" s="50"/>
      <c r="Z1128" s="50"/>
      <c r="AA1128" s="50"/>
      <c r="AB1128" s="50"/>
      <c r="AC1128" s="50"/>
      <c r="AD1128" s="50">
        <f t="shared" si="609"/>
        <v>1.0412572324995646</v>
      </c>
      <c r="AE1128" s="50">
        <f t="shared" si="610"/>
        <v>0.72761868616801029</v>
      </c>
      <c r="AF1128" s="50">
        <f t="shared" si="611"/>
        <v>0.94432520580237367</v>
      </c>
      <c r="AG1128" s="50">
        <f t="shared" si="603"/>
        <v>0</v>
      </c>
      <c r="AI1128" s="50">
        <f t="shared" si="612"/>
        <v>0</v>
      </c>
      <c r="AJ1128" s="50">
        <f t="shared" si="613"/>
        <v>0</v>
      </c>
      <c r="AK1128" s="50">
        <f t="shared" si="614"/>
        <v>0</v>
      </c>
      <c r="AL1128" s="50">
        <f t="shared" si="615"/>
        <v>0.34169868976277579</v>
      </c>
      <c r="AR1128" s="50">
        <f t="shared" si="616"/>
        <v>0.42139790268903671</v>
      </c>
      <c r="AS1128" s="50">
        <f t="shared" si="617"/>
        <v>0.45314079555434861</v>
      </c>
      <c r="AT1128" s="50">
        <f t="shared" si="618"/>
        <v>0.65285966006258289</v>
      </c>
      <c r="AV1128" s="49">
        <f t="shared" si="619"/>
        <v>0</v>
      </c>
      <c r="AW1128" s="49">
        <f t="shared" si="620"/>
        <v>0</v>
      </c>
      <c r="AX1128" s="49">
        <f t="shared" si="621"/>
        <v>0</v>
      </c>
      <c r="AY1128" s="49">
        <f t="shared" si="622"/>
        <v>1840.1222443694489</v>
      </c>
      <c r="AZ1128" s="49">
        <f t="shared" si="623"/>
        <v>0</v>
      </c>
      <c r="BA1128" s="49">
        <f t="shared" si="624"/>
        <v>0</v>
      </c>
      <c r="BB1128" s="49">
        <f t="shared" si="625"/>
        <v>0</v>
      </c>
      <c r="BC1128" s="49">
        <f t="shared" si="626"/>
        <v>0</v>
      </c>
      <c r="BD1128" s="49">
        <f t="shared" si="627"/>
        <v>0</v>
      </c>
      <c r="BE1128" s="49">
        <f t="shared" si="628"/>
        <v>3926.292938694874</v>
      </c>
      <c r="BF1128" s="49">
        <f t="shared" si="629"/>
        <v>3169.5835223562317</v>
      </c>
      <c r="BG1128" s="49">
        <f t="shared" si="630"/>
        <v>4287.4191665332546</v>
      </c>
      <c r="BH1128" s="73">
        <f t="shared" si="631"/>
        <v>13223.41787195381</v>
      </c>
      <c r="BI1128" s="49">
        <f>VLOOKUP(A1128,'1_12'!B:Q,16,0)</f>
        <v>19636.649999999998</v>
      </c>
      <c r="BJ1128" s="74">
        <f t="shared" si="632"/>
        <v>-6413.2321280461874</v>
      </c>
      <c r="BK1128" s="50">
        <f t="shared" si="633"/>
        <v>8.0808678610051546E-3</v>
      </c>
    </row>
    <row r="1129" spans="1:63" x14ac:dyDescent="0.3">
      <c r="A1129" s="79" t="s">
        <v>1055</v>
      </c>
      <c r="B1129" s="79" t="s">
        <v>1056</v>
      </c>
      <c r="C1129" s="79">
        <f>VLOOKUP(B1129,Площадь!D:E,2,0)</f>
        <v>72.7</v>
      </c>
      <c r="D1129" s="97"/>
      <c r="E1129">
        <v>31</v>
      </c>
      <c r="F1129">
        <v>28</v>
      </c>
      <c r="G1129">
        <v>31</v>
      </c>
      <c r="H1129">
        <v>30</v>
      </c>
      <c r="I1129">
        <v>31</v>
      </c>
      <c r="J1129">
        <v>30</v>
      </c>
      <c r="K1129">
        <v>31</v>
      </c>
      <c r="L1129">
        <v>31</v>
      </c>
      <c r="M1129">
        <v>30</v>
      </c>
      <c r="N1129">
        <v>31</v>
      </c>
      <c r="O1129">
        <v>30</v>
      </c>
      <c r="P1129">
        <v>31</v>
      </c>
      <c r="Q1129">
        <f t="shared" si="636"/>
        <v>365</v>
      </c>
      <c r="R1129" s="113">
        <f>VLOOKUP(B1129,'Общие показания'!A:H,8,0)</f>
        <v>0</v>
      </c>
      <c r="S1129" s="117">
        <f>VLOOKUP(B1129,'Общие показания'!A:P,16,0)</f>
        <v>1.4120000000000001</v>
      </c>
      <c r="T1129" s="50">
        <f t="shared" si="604"/>
        <v>0</v>
      </c>
      <c r="U1129" s="50">
        <f t="shared" si="605"/>
        <v>0</v>
      </c>
      <c r="V1129" s="50">
        <f t="shared" si="606"/>
        <v>0</v>
      </c>
      <c r="W1129" s="50">
        <f t="shared" si="607"/>
        <v>0</v>
      </c>
      <c r="X1129" s="50">
        <f t="shared" si="608"/>
        <v>0</v>
      </c>
      <c r="Y1129" s="50"/>
      <c r="Z1129" s="50"/>
      <c r="AA1129" s="50"/>
      <c r="AB1129" s="50"/>
      <c r="AC1129" s="50"/>
      <c r="AD1129" s="50">
        <f t="shared" si="609"/>
        <v>0.54188950425730587</v>
      </c>
      <c r="AE1129" s="50">
        <f t="shared" si="610"/>
        <v>0.37866620929915146</v>
      </c>
      <c r="AF1129" s="50">
        <f t="shared" si="611"/>
        <v>0.49144428644354277</v>
      </c>
      <c r="AG1129" s="50">
        <f t="shared" si="603"/>
        <v>0</v>
      </c>
      <c r="AI1129" s="50">
        <f t="shared" si="612"/>
        <v>0</v>
      </c>
      <c r="AJ1129" s="50">
        <f t="shared" si="613"/>
        <v>0</v>
      </c>
      <c r="AK1129" s="50">
        <f t="shared" si="614"/>
        <v>0</v>
      </c>
      <c r="AL1129" s="50">
        <f t="shared" si="615"/>
        <v>0.4890058020817678</v>
      </c>
      <c r="AR1129" s="50">
        <f t="shared" si="616"/>
        <v>0.60306353396639711</v>
      </c>
      <c r="AS1129" s="50">
        <f t="shared" si="617"/>
        <v>0.64849086292915636</v>
      </c>
      <c r="AT1129" s="50">
        <f t="shared" si="618"/>
        <v>0.93430900170373588</v>
      </c>
      <c r="AV1129" s="49">
        <f t="shared" si="619"/>
        <v>0</v>
      </c>
      <c r="AW1129" s="49">
        <f t="shared" si="620"/>
        <v>0</v>
      </c>
      <c r="AX1129" s="49">
        <f t="shared" si="621"/>
        <v>0</v>
      </c>
      <c r="AY1129" s="49">
        <f t="shared" si="622"/>
        <v>1312.6676148762142</v>
      </c>
      <c r="AZ1129" s="49">
        <f t="shared" si="623"/>
        <v>0</v>
      </c>
      <c r="BA1129" s="49">
        <f t="shared" si="624"/>
        <v>0</v>
      </c>
      <c r="BB1129" s="49">
        <f t="shared" si="625"/>
        <v>0</v>
      </c>
      <c r="BC1129" s="49">
        <f t="shared" si="626"/>
        <v>0</v>
      </c>
      <c r="BD1129" s="49">
        <f t="shared" si="627"/>
        <v>0</v>
      </c>
      <c r="BE1129" s="49">
        <f t="shared" si="628"/>
        <v>3073.4661376861795</v>
      </c>
      <c r="BF1129" s="49">
        <f t="shared" si="629"/>
        <v>2757.2593584067808</v>
      </c>
      <c r="BG1129" s="49">
        <f t="shared" si="630"/>
        <v>3827.2350965710293</v>
      </c>
      <c r="BH1129" s="73">
        <f t="shared" si="631"/>
        <v>10970.628207540205</v>
      </c>
      <c r="BI1129" s="49">
        <f>VLOOKUP(A1129,'1_12'!B:Q,16,0)</f>
        <v>28102.050000000003</v>
      </c>
      <c r="BJ1129" s="74">
        <f t="shared" si="632"/>
        <v>-17131.421792459798</v>
      </c>
      <c r="BK1129" s="50">
        <f t="shared" si="633"/>
        <v>4.6846276944991485E-3</v>
      </c>
    </row>
    <row r="1130" spans="1:63" x14ac:dyDescent="0.3">
      <c r="A1130" s="79" t="s">
        <v>1534</v>
      </c>
      <c r="B1130" s="79" t="s">
        <v>184</v>
      </c>
      <c r="C1130" s="79">
        <f>VLOOKUP(B1130,Площадь!D:E,2,0)</f>
        <v>33.1</v>
      </c>
      <c r="D1130" s="97"/>
      <c r="E1130">
        <v>31</v>
      </c>
      <c r="F1130">
        <v>28</v>
      </c>
      <c r="G1130">
        <v>31</v>
      </c>
      <c r="H1130">
        <v>30</v>
      </c>
      <c r="I1130">
        <v>31</v>
      </c>
      <c r="J1130">
        <v>30</v>
      </c>
      <c r="K1130">
        <v>31</v>
      </c>
      <c r="L1130">
        <v>31</v>
      </c>
      <c r="M1130">
        <v>30</v>
      </c>
      <c r="N1130">
        <v>31</v>
      </c>
      <c r="O1130">
        <v>30</v>
      </c>
      <c r="P1130">
        <v>31</v>
      </c>
      <c r="Q1130">
        <f t="shared" si="636"/>
        <v>365</v>
      </c>
      <c r="R1130" s="113">
        <f>VLOOKUP(B1130,'Общие показания'!A:H,8,0)</f>
        <v>0.36099999999999999</v>
      </c>
      <c r="S1130" s="117">
        <f>VLOOKUP(B1130,'Общие показания'!A:P,16,0)</f>
        <v>1.120000000000001</v>
      </c>
      <c r="T1130" s="50">
        <f t="shared" si="604"/>
        <v>0</v>
      </c>
      <c r="U1130" s="50">
        <f t="shared" si="605"/>
        <v>0</v>
      </c>
      <c r="V1130" s="50">
        <f t="shared" si="606"/>
        <v>0</v>
      </c>
      <c r="W1130" s="50">
        <f t="shared" si="607"/>
        <v>0.36099999999999999</v>
      </c>
      <c r="X1130" s="50">
        <f t="shared" si="608"/>
        <v>0</v>
      </c>
      <c r="Y1130" s="50"/>
      <c r="Z1130" s="50"/>
      <c r="AA1130" s="50"/>
      <c r="AB1130" s="50"/>
      <c r="AC1130" s="50"/>
      <c r="AD1130" s="50">
        <f t="shared" si="609"/>
        <v>0.42982736881599365</v>
      </c>
      <c r="AE1130" s="50">
        <f t="shared" si="610"/>
        <v>0.30035846629961044</v>
      </c>
      <c r="AF1130" s="50">
        <f t="shared" si="611"/>
        <v>0.38981416488439685</v>
      </c>
      <c r="AG1130" s="50">
        <f t="shared" si="603"/>
        <v>0</v>
      </c>
      <c r="AI1130" s="50">
        <f t="shared" si="612"/>
        <v>0</v>
      </c>
      <c r="AJ1130" s="50">
        <f t="shared" si="613"/>
        <v>0</v>
      </c>
      <c r="AK1130" s="50">
        <f t="shared" si="614"/>
        <v>0</v>
      </c>
      <c r="AL1130" s="50">
        <f t="shared" si="615"/>
        <v>0.22264225651865907</v>
      </c>
      <c r="AR1130" s="50">
        <f t="shared" si="616"/>
        <v>0.2745722554922661</v>
      </c>
      <c r="AS1130" s="50">
        <f t="shared" si="617"/>
        <v>0.29525512466238069</v>
      </c>
      <c r="AT1130" s="50">
        <f t="shared" si="618"/>
        <v>0.42538690448959643</v>
      </c>
      <c r="AV1130" s="49">
        <f t="shared" si="619"/>
        <v>0</v>
      </c>
      <c r="AW1130" s="49">
        <f t="shared" si="620"/>
        <v>0</v>
      </c>
      <c r="AX1130" s="49">
        <f t="shared" si="621"/>
        <v>0</v>
      </c>
      <c r="AY1130" s="49">
        <f t="shared" si="622"/>
        <v>1566.7059277084277</v>
      </c>
      <c r="AZ1130" s="49">
        <f t="shared" si="623"/>
        <v>0</v>
      </c>
      <c r="BA1130" s="49">
        <f t="shared" si="624"/>
        <v>0</v>
      </c>
      <c r="BB1130" s="49">
        <f t="shared" si="625"/>
        <v>0</v>
      </c>
      <c r="BC1130" s="49">
        <f t="shared" si="626"/>
        <v>0</v>
      </c>
      <c r="BD1130" s="49">
        <f t="shared" si="627"/>
        <v>0</v>
      </c>
      <c r="BE1130" s="49">
        <f t="shared" si="628"/>
        <v>1890.8621755081203</v>
      </c>
      <c r="BF1130" s="49">
        <f t="shared" si="629"/>
        <v>1598.8412990347304</v>
      </c>
      <c r="BG1130" s="49">
        <f t="shared" si="630"/>
        <v>2188.2931425847728</v>
      </c>
      <c r="BH1130" s="73">
        <f t="shared" si="631"/>
        <v>7244.7025448360509</v>
      </c>
      <c r="BI1130" s="49">
        <f>VLOOKUP(A1130,'1_12'!B:Q,16,0)</f>
        <v>12794.759999999998</v>
      </c>
      <c r="BJ1130" s="74">
        <f t="shared" si="632"/>
        <v>-5550.0574551639475</v>
      </c>
      <c r="BK1130" s="50">
        <f t="shared" si="633"/>
        <v>6.7947042828874699E-3</v>
      </c>
    </row>
    <row r="1131" spans="1:63" x14ac:dyDescent="0.3">
      <c r="A1131" s="79" t="s">
        <v>2376</v>
      </c>
      <c r="B1131" s="79" t="s">
        <v>2377</v>
      </c>
      <c r="C1131" s="79">
        <f>VLOOKUP(B1131,Площадь!D:E,2,0)</f>
        <v>78.400000000000006</v>
      </c>
      <c r="D1131" s="97"/>
      <c r="E1131">
        <v>31</v>
      </c>
      <c r="F1131">
        <v>28</v>
      </c>
      <c r="G1131">
        <v>31</v>
      </c>
      <c r="H1131">
        <v>30</v>
      </c>
      <c r="I1131">
        <v>31</v>
      </c>
      <c r="J1131">
        <v>30</v>
      </c>
      <c r="K1131">
        <v>31</v>
      </c>
      <c r="L1131">
        <v>31</v>
      </c>
      <c r="M1131">
        <v>30</v>
      </c>
      <c r="N1131">
        <v>31</v>
      </c>
      <c r="O1131">
        <v>30</v>
      </c>
      <c r="P1131">
        <v>31</v>
      </c>
      <c r="Q1131">
        <f t="shared" si="636"/>
        <v>365</v>
      </c>
      <c r="R1131" s="113">
        <f>VLOOKUP(B1131,'Общие показания'!A:H,8,0)</f>
        <v>0.53058724097550991</v>
      </c>
      <c r="S1131" s="117">
        <f>VLOOKUP(B1131,'Общие показания'!A:P,16,0)</f>
        <v>0</v>
      </c>
      <c r="T1131" s="50">
        <f t="shared" si="604"/>
        <v>0</v>
      </c>
      <c r="U1131" s="50">
        <f t="shared" si="605"/>
        <v>0</v>
      </c>
      <c r="V1131" s="50">
        <f t="shared" si="606"/>
        <v>0</v>
      </c>
      <c r="W1131" s="50">
        <f t="shared" si="607"/>
        <v>0.53058724097550991</v>
      </c>
      <c r="X1131" s="50">
        <f t="shared" si="608"/>
        <v>0</v>
      </c>
      <c r="Y1131" s="50"/>
      <c r="Z1131" s="50"/>
      <c r="AA1131" s="50"/>
      <c r="AB1131" s="50"/>
      <c r="AC1131" s="50"/>
      <c r="AD1131" s="50">
        <f t="shared" si="609"/>
        <v>0</v>
      </c>
      <c r="AE1131" s="50">
        <f t="shared" si="610"/>
        <v>0</v>
      </c>
      <c r="AF1131" s="50">
        <f t="shared" si="611"/>
        <v>0</v>
      </c>
      <c r="AG1131" s="50">
        <f t="shared" si="603"/>
        <v>0</v>
      </c>
      <c r="AI1131" s="50">
        <f t="shared" si="612"/>
        <v>0</v>
      </c>
      <c r="AJ1131" s="50">
        <f t="shared" si="613"/>
        <v>0</v>
      </c>
      <c r="AK1131" s="50">
        <f t="shared" si="614"/>
        <v>0</v>
      </c>
      <c r="AL1131" s="50">
        <f t="shared" si="615"/>
        <v>0.52734600939766985</v>
      </c>
      <c r="AR1131" s="50">
        <f t="shared" si="616"/>
        <v>0.65034636950434022</v>
      </c>
      <c r="AS1131" s="50">
        <f t="shared" si="617"/>
        <v>0.6993354010130105</v>
      </c>
      <c r="AT1131" s="50">
        <f t="shared" si="618"/>
        <v>1.0075629399391044</v>
      </c>
      <c r="AV1131" s="49">
        <f t="shared" si="619"/>
        <v>0</v>
      </c>
      <c r="AW1131" s="49">
        <f t="shared" si="620"/>
        <v>0</v>
      </c>
      <c r="AX1131" s="49">
        <f t="shared" si="621"/>
        <v>0</v>
      </c>
      <c r="AY1131" s="49">
        <f t="shared" si="622"/>
        <v>2839.8736999717489</v>
      </c>
      <c r="AZ1131" s="49">
        <f t="shared" si="623"/>
        <v>0</v>
      </c>
      <c r="BA1131" s="49">
        <f t="shared" si="624"/>
        <v>0</v>
      </c>
      <c r="BB1131" s="49">
        <f t="shared" si="625"/>
        <v>0</v>
      </c>
      <c r="BC1131" s="49">
        <f t="shared" si="626"/>
        <v>0</v>
      </c>
      <c r="BD1131" s="49">
        <f t="shared" si="627"/>
        <v>0</v>
      </c>
      <c r="BE1131" s="49">
        <f t="shared" si="628"/>
        <v>1745.7637804426708</v>
      </c>
      <c r="BF1131" s="49">
        <f t="shared" si="629"/>
        <v>1877.2679770632849</v>
      </c>
      <c r="BG1131" s="49">
        <f t="shared" si="630"/>
        <v>2704.6616534549344</v>
      </c>
      <c r="BH1131" s="73">
        <f t="shared" si="631"/>
        <v>9167.5671109326395</v>
      </c>
      <c r="BI1131" s="49">
        <f>VLOOKUP(A1131,'1_12'!B:Q,16,0)</f>
        <v>30305.340000000011</v>
      </c>
      <c r="BJ1131" s="74">
        <f t="shared" si="632"/>
        <v>-21137.772889067372</v>
      </c>
      <c r="BK1131" s="50">
        <f t="shared" si="633"/>
        <v>3.6300786148274178E-3</v>
      </c>
    </row>
    <row r="1132" spans="1:63" x14ac:dyDescent="0.3">
      <c r="A1132" s="79" t="s">
        <v>1233</v>
      </c>
      <c r="B1132" s="79" t="s">
        <v>1234</v>
      </c>
      <c r="C1132" s="79">
        <f>VLOOKUP(B1132,Площадь!D:E,2,0)</f>
        <v>51.1</v>
      </c>
      <c r="D1132" s="97"/>
      <c r="E1132">
        <v>31</v>
      </c>
      <c r="F1132">
        <v>28</v>
      </c>
      <c r="G1132">
        <v>31</v>
      </c>
      <c r="H1132">
        <v>30</v>
      </c>
      <c r="I1132">
        <v>31</v>
      </c>
      <c r="J1132">
        <v>30</v>
      </c>
      <c r="K1132">
        <v>31</v>
      </c>
      <c r="L1132">
        <v>31</v>
      </c>
      <c r="M1132">
        <v>30</v>
      </c>
      <c r="N1132">
        <v>31</v>
      </c>
      <c r="O1132">
        <v>30</v>
      </c>
      <c r="P1132">
        <v>31</v>
      </c>
      <c r="Q1132">
        <f t="shared" si="636"/>
        <v>365</v>
      </c>
      <c r="R1132" s="113">
        <f>VLOOKUP(B1132,'Общие показания'!A:H,8,0)</f>
        <v>0.34582918385010913</v>
      </c>
      <c r="S1132" s="117">
        <f>VLOOKUP(B1132,'Общие показания'!A:P,16,0)</f>
        <v>0</v>
      </c>
      <c r="T1132" s="50">
        <f t="shared" si="604"/>
        <v>0</v>
      </c>
      <c r="U1132" s="50">
        <f t="shared" si="605"/>
        <v>0</v>
      </c>
      <c r="V1132" s="50">
        <f t="shared" si="606"/>
        <v>0</v>
      </c>
      <c r="W1132" s="50">
        <f t="shared" si="607"/>
        <v>0.34582918385010913</v>
      </c>
      <c r="X1132" s="50">
        <f t="shared" si="608"/>
        <v>0</v>
      </c>
      <c r="Y1132" s="50"/>
      <c r="Z1132" s="50"/>
      <c r="AA1132" s="50"/>
      <c r="AB1132" s="50"/>
      <c r="AC1132" s="50"/>
      <c r="AD1132" s="50">
        <f t="shared" si="609"/>
        <v>0</v>
      </c>
      <c r="AE1132" s="50">
        <f t="shared" si="610"/>
        <v>0</v>
      </c>
      <c r="AF1132" s="50">
        <f t="shared" si="611"/>
        <v>0</v>
      </c>
      <c r="AG1132" s="50">
        <f t="shared" si="603"/>
        <v>0</v>
      </c>
      <c r="AI1132" s="50">
        <f t="shared" si="612"/>
        <v>0</v>
      </c>
      <c r="AJ1132" s="50">
        <f t="shared" si="613"/>
        <v>0</v>
      </c>
      <c r="AK1132" s="50">
        <f t="shared" si="614"/>
        <v>0</v>
      </c>
      <c r="AL1132" s="50">
        <f t="shared" si="615"/>
        <v>0.34371659541098121</v>
      </c>
      <c r="AR1132" s="50">
        <f t="shared" si="616"/>
        <v>0.42388647298050747</v>
      </c>
      <c r="AS1132" s="50">
        <f t="shared" si="617"/>
        <v>0.45581682387455147</v>
      </c>
      <c r="AT1132" s="50">
        <f t="shared" si="618"/>
        <v>0.65671513049602348</v>
      </c>
      <c r="AV1132" s="49">
        <f t="shared" si="619"/>
        <v>0</v>
      </c>
      <c r="AW1132" s="49">
        <f t="shared" si="620"/>
        <v>0</v>
      </c>
      <c r="AX1132" s="49">
        <f t="shared" si="621"/>
        <v>0</v>
      </c>
      <c r="AY1132" s="49">
        <f t="shared" si="622"/>
        <v>1850.9891080173006</v>
      </c>
      <c r="AZ1132" s="49">
        <f t="shared" si="623"/>
        <v>0</v>
      </c>
      <c r="BA1132" s="49">
        <f t="shared" si="624"/>
        <v>0</v>
      </c>
      <c r="BB1132" s="49">
        <f t="shared" si="625"/>
        <v>0</v>
      </c>
      <c r="BC1132" s="49">
        <f t="shared" si="626"/>
        <v>0</v>
      </c>
      <c r="BD1132" s="49">
        <f t="shared" si="627"/>
        <v>0</v>
      </c>
      <c r="BE1132" s="49">
        <f t="shared" si="628"/>
        <v>1137.863892609955</v>
      </c>
      <c r="BF1132" s="49">
        <f t="shared" si="629"/>
        <v>1223.5764493358911</v>
      </c>
      <c r="BG1132" s="49">
        <f t="shared" si="630"/>
        <v>1762.8598276983057</v>
      </c>
      <c r="BH1132" s="73">
        <f t="shared" si="631"/>
        <v>5975.2892776614526</v>
      </c>
      <c r="BI1132" s="49">
        <f>VLOOKUP(A1132,'1_12'!B:Q,16,0)</f>
        <v>19752.57</v>
      </c>
      <c r="BJ1132" s="74">
        <f t="shared" si="632"/>
        <v>-13777.280722338546</v>
      </c>
      <c r="BK1132" s="50">
        <f t="shared" si="633"/>
        <v>3.6300786148274183E-3</v>
      </c>
    </row>
    <row r="1133" spans="1:63" x14ac:dyDescent="0.3">
      <c r="A1133" s="79" t="s">
        <v>1928</v>
      </c>
      <c r="B1133" s="79" t="s">
        <v>1929</v>
      </c>
      <c r="C1133" s="79">
        <f>VLOOKUP(B1133,Площадь!D:E,2,0)</f>
        <v>50.8</v>
      </c>
      <c r="D1133" s="97"/>
      <c r="E1133">
        <v>31</v>
      </c>
      <c r="F1133">
        <v>28</v>
      </c>
      <c r="G1133">
        <v>31</v>
      </c>
      <c r="H1133">
        <v>30</v>
      </c>
      <c r="I1133">
        <v>31</v>
      </c>
      <c r="J1133">
        <v>30</v>
      </c>
      <c r="K1133">
        <v>31</v>
      </c>
      <c r="L1133">
        <v>31</v>
      </c>
      <c r="M1133">
        <v>30</v>
      </c>
      <c r="N1133">
        <v>31</v>
      </c>
      <c r="O1133">
        <v>30</v>
      </c>
      <c r="P1133">
        <v>31</v>
      </c>
      <c r="Q1133">
        <f t="shared" si="636"/>
        <v>365</v>
      </c>
      <c r="R1133" s="113">
        <f>VLOOKUP(B1133,'Общие показания'!A:H,8,0)</f>
        <v>1</v>
      </c>
      <c r="S1133" s="117">
        <f>VLOOKUP(B1133,'Общие показания'!A:P,16,0)</f>
        <v>0</v>
      </c>
      <c r="T1133" s="50">
        <f t="shared" si="604"/>
        <v>0</v>
      </c>
      <c r="U1133" s="50">
        <f t="shared" si="605"/>
        <v>0</v>
      </c>
      <c r="V1133" s="50">
        <f t="shared" si="606"/>
        <v>0</v>
      </c>
      <c r="W1133" s="50">
        <f t="shared" si="607"/>
        <v>1</v>
      </c>
      <c r="X1133" s="50">
        <f t="shared" si="608"/>
        <v>0</v>
      </c>
      <c r="Y1133" s="50"/>
      <c r="Z1133" s="50"/>
      <c r="AA1133" s="50"/>
      <c r="AB1133" s="50"/>
      <c r="AC1133" s="50"/>
      <c r="AD1133" s="50">
        <f t="shared" si="609"/>
        <v>0</v>
      </c>
      <c r="AE1133" s="50">
        <f t="shared" si="610"/>
        <v>0</v>
      </c>
      <c r="AF1133" s="50">
        <f t="shared" si="611"/>
        <v>0</v>
      </c>
      <c r="AG1133" s="50">
        <f t="shared" si="603"/>
        <v>0</v>
      </c>
      <c r="AI1133" s="50">
        <f t="shared" si="612"/>
        <v>0</v>
      </c>
      <c r="AJ1133" s="50">
        <f t="shared" si="613"/>
        <v>0</v>
      </c>
      <c r="AK1133" s="50">
        <f t="shared" si="614"/>
        <v>0</v>
      </c>
      <c r="AL1133" s="50">
        <f t="shared" si="615"/>
        <v>0.34169868976277579</v>
      </c>
      <c r="AR1133" s="50">
        <f t="shared" si="616"/>
        <v>0.42139790268903671</v>
      </c>
      <c r="AS1133" s="50">
        <f t="shared" si="617"/>
        <v>0.45314079555434861</v>
      </c>
      <c r="AT1133" s="50">
        <f t="shared" si="618"/>
        <v>0.65285966006258289</v>
      </c>
      <c r="AV1133" s="49">
        <f t="shared" si="619"/>
        <v>0</v>
      </c>
      <c r="AW1133" s="49">
        <f t="shared" si="620"/>
        <v>0</v>
      </c>
      <c r="AX1133" s="49">
        <f t="shared" si="621"/>
        <v>0</v>
      </c>
      <c r="AY1133" s="49">
        <f t="shared" si="622"/>
        <v>3601.6022948516052</v>
      </c>
      <c r="AZ1133" s="49">
        <f t="shared" si="623"/>
        <v>0</v>
      </c>
      <c r="BA1133" s="49">
        <f t="shared" si="624"/>
        <v>0</v>
      </c>
      <c r="BB1133" s="49">
        <f t="shared" si="625"/>
        <v>0</v>
      </c>
      <c r="BC1133" s="49">
        <f t="shared" si="626"/>
        <v>0</v>
      </c>
      <c r="BD1133" s="49">
        <f t="shared" si="627"/>
        <v>0</v>
      </c>
      <c r="BE1133" s="49">
        <f t="shared" si="628"/>
        <v>1131.1836740623426</v>
      </c>
      <c r="BF1133" s="49">
        <f t="shared" si="629"/>
        <v>1216.3930259542713</v>
      </c>
      <c r="BG1133" s="49">
        <f t="shared" si="630"/>
        <v>1752.5103570855952</v>
      </c>
      <c r="BH1133" s="73">
        <f t="shared" si="631"/>
        <v>7701.6893519538144</v>
      </c>
      <c r="BI1133" s="49">
        <f>VLOOKUP(A1133,'1_12'!B:Q,16,0)</f>
        <v>19636.649999999998</v>
      </c>
      <c r="BJ1133" s="74">
        <f t="shared" si="632"/>
        <v>-11934.960648046184</v>
      </c>
      <c r="BK1133" s="50">
        <f t="shared" si="633"/>
        <v>4.7065240289841607E-3</v>
      </c>
    </row>
    <row r="1134" spans="1:63" x14ac:dyDescent="0.3">
      <c r="A1134" s="79" t="s">
        <v>1552</v>
      </c>
      <c r="B1134" s="79" t="s">
        <v>1553</v>
      </c>
      <c r="C1134" s="79">
        <f>VLOOKUP(B1134,Площадь!D:E,2,0)</f>
        <v>72.7</v>
      </c>
      <c r="D1134" s="97"/>
      <c r="E1134">
        <v>31</v>
      </c>
      <c r="F1134">
        <v>28</v>
      </c>
      <c r="G1134">
        <v>31</v>
      </c>
      <c r="H1134">
        <v>30</v>
      </c>
      <c r="I1134">
        <v>31</v>
      </c>
      <c r="J1134">
        <v>30</v>
      </c>
      <c r="K1134">
        <v>31</v>
      </c>
      <c r="L1134">
        <v>31</v>
      </c>
      <c r="M1134">
        <v>30</v>
      </c>
      <c r="N1134">
        <v>31</v>
      </c>
      <c r="O1134">
        <v>30</v>
      </c>
      <c r="P1134">
        <v>31</v>
      </c>
      <c r="Q1134">
        <f t="shared" si="636"/>
        <v>365</v>
      </c>
      <c r="R1134" s="113">
        <f>VLOOKUP(B1134,'Общие показания'!A:H,8,0)</f>
        <v>0.49201138289438229</v>
      </c>
      <c r="S1134" s="117">
        <f>VLOOKUP(B1134,'Общие показания'!A:P,16,0)</f>
        <v>2.3849886171056163</v>
      </c>
      <c r="T1134" s="50">
        <f t="shared" si="604"/>
        <v>0</v>
      </c>
      <c r="U1134" s="50">
        <f t="shared" si="605"/>
        <v>0</v>
      </c>
      <c r="V1134" s="50">
        <f t="shared" si="606"/>
        <v>0</v>
      </c>
      <c r="W1134" s="50">
        <f t="shared" si="607"/>
        <v>0.49201138289438234</v>
      </c>
      <c r="X1134" s="50">
        <f t="shared" si="608"/>
        <v>0</v>
      </c>
      <c r="Y1134" s="50"/>
      <c r="Z1134" s="50"/>
      <c r="AA1134" s="50"/>
      <c r="AB1134" s="50"/>
      <c r="AC1134" s="50"/>
      <c r="AD1134" s="50">
        <f t="shared" si="609"/>
        <v>0.9152976624523228</v>
      </c>
      <c r="AE1134" s="50">
        <f t="shared" si="610"/>
        <v>0.63959957426417069</v>
      </c>
      <c r="AF1134" s="50">
        <f t="shared" si="611"/>
        <v>0.83009138038912267</v>
      </c>
      <c r="AG1134" s="50">
        <f t="shared" si="603"/>
        <v>0</v>
      </c>
      <c r="AI1134" s="50">
        <f t="shared" si="612"/>
        <v>0</v>
      </c>
      <c r="AJ1134" s="50">
        <f t="shared" si="613"/>
        <v>0</v>
      </c>
      <c r="AK1134" s="50">
        <f t="shared" si="614"/>
        <v>0</v>
      </c>
      <c r="AL1134" s="50">
        <f t="shared" si="615"/>
        <v>0.4890058020817678</v>
      </c>
      <c r="AR1134" s="50">
        <f t="shared" si="616"/>
        <v>0.60306353396639711</v>
      </c>
      <c r="AS1134" s="50">
        <f t="shared" si="617"/>
        <v>0.64849086292915636</v>
      </c>
      <c r="AT1134" s="50">
        <f t="shared" si="618"/>
        <v>0.93430900170373588</v>
      </c>
      <c r="AV1134" s="49">
        <f t="shared" si="619"/>
        <v>0</v>
      </c>
      <c r="AW1134" s="49">
        <f t="shared" si="620"/>
        <v>0</v>
      </c>
      <c r="AX1134" s="49">
        <f t="shared" si="621"/>
        <v>0</v>
      </c>
      <c r="AY1134" s="49">
        <f t="shared" si="622"/>
        <v>2633.4032906625785</v>
      </c>
      <c r="AZ1134" s="49">
        <f t="shared" si="623"/>
        <v>0</v>
      </c>
      <c r="BA1134" s="49">
        <f t="shared" si="624"/>
        <v>0</v>
      </c>
      <c r="BB1134" s="49">
        <f t="shared" si="625"/>
        <v>0</v>
      </c>
      <c r="BC1134" s="49">
        <f t="shared" si="626"/>
        <v>0</v>
      </c>
      <c r="BD1134" s="49">
        <f t="shared" si="627"/>
        <v>0</v>
      </c>
      <c r="BE1134" s="49">
        <f t="shared" si="628"/>
        <v>4075.8280612185554</v>
      </c>
      <c r="BF1134" s="49">
        <f t="shared" si="629"/>
        <v>3457.6984459842797</v>
      </c>
      <c r="BG1134" s="49">
        <f t="shared" si="630"/>
        <v>4736.2858096747859</v>
      </c>
      <c r="BH1134" s="73">
        <f t="shared" si="631"/>
        <v>14903.2156075402</v>
      </c>
      <c r="BI1134" s="49">
        <f>VLOOKUP(A1134,'1_12'!B:Q,16,0)</f>
        <v>28102.050000000003</v>
      </c>
      <c r="BJ1134" s="74">
        <f t="shared" si="632"/>
        <v>-13198.834392459803</v>
      </c>
      <c r="BK1134" s="50">
        <f t="shared" si="633"/>
        <v>6.3639032561681056E-3</v>
      </c>
    </row>
    <row r="1135" spans="1:63" x14ac:dyDescent="0.3">
      <c r="A1135" s="79" t="s">
        <v>2650</v>
      </c>
      <c r="B1135" s="79" t="s">
        <v>2651</v>
      </c>
      <c r="C1135" s="79">
        <f>VLOOKUP(B1135,Площадь!D:E,2,0)</f>
        <v>78.400000000000006</v>
      </c>
      <c r="D1135" s="97"/>
      <c r="E1135">
        <v>31</v>
      </c>
      <c r="F1135">
        <v>28</v>
      </c>
      <c r="G1135">
        <v>31</v>
      </c>
      <c r="H1135">
        <v>30</v>
      </c>
      <c r="I1135">
        <v>31</v>
      </c>
      <c r="J1135">
        <v>30</v>
      </c>
      <c r="K1135">
        <v>31</v>
      </c>
      <c r="L1135">
        <v>31</v>
      </c>
      <c r="M1135">
        <v>30</v>
      </c>
      <c r="N1135">
        <v>31</v>
      </c>
      <c r="O1135">
        <v>30</v>
      </c>
      <c r="P1135">
        <v>31</v>
      </c>
      <c r="Q1135">
        <f t="shared" si="636"/>
        <v>365</v>
      </c>
      <c r="R1135" s="113">
        <f>VLOOKUP(B1135,'Общие показания'!A:H,8,0)</f>
        <v>0.53058724097550991</v>
      </c>
      <c r="S1135" s="117">
        <f>VLOOKUP(B1135,'Общие показания'!A:P,16,0)</f>
        <v>2.0394127590244899</v>
      </c>
      <c r="T1135" s="50">
        <f t="shared" si="604"/>
        <v>0</v>
      </c>
      <c r="U1135" s="50">
        <f t="shared" si="605"/>
        <v>0</v>
      </c>
      <c r="V1135" s="50">
        <f t="shared" si="606"/>
        <v>0</v>
      </c>
      <c r="W1135" s="50">
        <f t="shared" si="607"/>
        <v>0.53058724097550991</v>
      </c>
      <c r="X1135" s="50">
        <f t="shared" si="608"/>
        <v>0</v>
      </c>
      <c r="Y1135" s="50"/>
      <c r="Z1135" s="50"/>
      <c r="AA1135" s="50"/>
      <c r="AB1135" s="50"/>
      <c r="AC1135" s="50"/>
      <c r="AD1135" s="50">
        <f t="shared" si="609"/>
        <v>0.78267448226898384</v>
      </c>
      <c r="AE1135" s="50">
        <f t="shared" si="610"/>
        <v>0.54692400754683235</v>
      </c>
      <c r="AF1135" s="50">
        <f t="shared" si="611"/>
        <v>0.70981426920867363</v>
      </c>
      <c r="AG1135" s="50">
        <f t="shared" si="603"/>
        <v>0</v>
      </c>
      <c r="AI1135" s="50">
        <f t="shared" si="612"/>
        <v>0</v>
      </c>
      <c r="AJ1135" s="50">
        <f t="shared" si="613"/>
        <v>0</v>
      </c>
      <c r="AK1135" s="50">
        <f t="shared" si="614"/>
        <v>0</v>
      </c>
      <c r="AL1135" s="50">
        <f t="shared" si="615"/>
        <v>0.52734600939766985</v>
      </c>
      <c r="AR1135" s="50">
        <f t="shared" si="616"/>
        <v>0.65034636950434022</v>
      </c>
      <c r="AS1135" s="50">
        <f t="shared" si="617"/>
        <v>0.6993354010130105</v>
      </c>
      <c r="AT1135" s="50">
        <f t="shared" si="618"/>
        <v>1.0075629399391044</v>
      </c>
      <c r="AV1135" s="49">
        <f t="shared" si="619"/>
        <v>0</v>
      </c>
      <c r="AW1135" s="49">
        <f t="shared" si="620"/>
        <v>0</v>
      </c>
      <c r="AX1135" s="49">
        <f t="shared" si="621"/>
        <v>0</v>
      </c>
      <c r="AY1135" s="49">
        <f t="shared" si="622"/>
        <v>2839.8736999717489</v>
      </c>
      <c r="AZ1135" s="49">
        <f t="shared" si="623"/>
        <v>0</v>
      </c>
      <c r="BA1135" s="49">
        <f t="shared" si="624"/>
        <v>0</v>
      </c>
      <c r="BB1135" s="49">
        <f t="shared" si="625"/>
        <v>0</v>
      </c>
      <c r="BC1135" s="49">
        <f t="shared" si="626"/>
        <v>0</v>
      </c>
      <c r="BD1135" s="49">
        <f t="shared" si="627"/>
        <v>0</v>
      </c>
      <c r="BE1135" s="49">
        <f t="shared" si="628"/>
        <v>3846.7438536662403</v>
      </c>
      <c r="BF1135" s="49">
        <f t="shared" si="629"/>
        <v>3345.4089059616999</v>
      </c>
      <c r="BG1135" s="49">
        <f t="shared" si="630"/>
        <v>4610.0586851479302</v>
      </c>
      <c r="BH1135" s="73">
        <f t="shared" si="631"/>
        <v>14642.08514474762</v>
      </c>
      <c r="BI1135" s="49">
        <f>VLOOKUP(A1135,'1_12'!B:Q,16,0)</f>
        <v>30305.340000000011</v>
      </c>
      <c r="BJ1135" s="74">
        <f t="shared" si="632"/>
        <v>-15663.254855252391</v>
      </c>
      <c r="BK1135" s="50">
        <f t="shared" si="633"/>
        <v>5.7978217685524273E-3</v>
      </c>
    </row>
    <row r="1136" spans="1:63" x14ac:dyDescent="0.3">
      <c r="A1136" s="79" t="s">
        <v>1554</v>
      </c>
      <c r="B1136" s="79" t="s">
        <v>1555</v>
      </c>
      <c r="C1136" s="79">
        <f>VLOOKUP(B1136,Площадь!D:E,2,0)</f>
        <v>51.1</v>
      </c>
      <c r="D1136" s="97"/>
      <c r="E1136">
        <v>31</v>
      </c>
      <c r="F1136">
        <v>28</v>
      </c>
      <c r="G1136">
        <v>31</v>
      </c>
      <c r="H1136">
        <v>30</v>
      </c>
      <c r="I1136">
        <v>31</v>
      </c>
      <c r="J1136">
        <v>30</v>
      </c>
      <c r="K1136">
        <v>31</v>
      </c>
      <c r="L1136">
        <v>31</v>
      </c>
      <c r="M1136">
        <v>30</v>
      </c>
      <c r="N1136">
        <v>31</v>
      </c>
      <c r="O1136">
        <v>30</v>
      </c>
      <c r="P1136">
        <v>31</v>
      </c>
      <c r="Q1136">
        <f t="shared" si="636"/>
        <v>365</v>
      </c>
      <c r="R1136" s="113">
        <f>VLOOKUP(B1136,'Общие показания'!A:H,8,0)</f>
        <v>0.34582918385010913</v>
      </c>
      <c r="S1136" s="117">
        <f>VLOOKUP(B1136,'Общие показания'!A:P,16,0)</f>
        <v>0</v>
      </c>
      <c r="T1136" s="50">
        <f t="shared" si="604"/>
        <v>0</v>
      </c>
      <c r="U1136" s="50">
        <f t="shared" si="605"/>
        <v>0</v>
      </c>
      <c r="V1136" s="50">
        <f t="shared" si="606"/>
        <v>0</v>
      </c>
      <c r="W1136" s="50">
        <f t="shared" si="607"/>
        <v>0.34582918385010913</v>
      </c>
      <c r="X1136" s="50">
        <f t="shared" si="608"/>
        <v>0</v>
      </c>
      <c r="Y1136" s="50"/>
      <c r="Z1136" s="50"/>
      <c r="AA1136" s="50"/>
      <c r="AB1136" s="50"/>
      <c r="AC1136" s="50"/>
      <c r="AD1136" s="50">
        <f t="shared" si="609"/>
        <v>0</v>
      </c>
      <c r="AE1136" s="50">
        <f t="shared" si="610"/>
        <v>0</v>
      </c>
      <c r="AF1136" s="50">
        <f t="shared" si="611"/>
        <v>0</v>
      </c>
      <c r="AG1136" s="50">
        <f t="shared" si="603"/>
        <v>0</v>
      </c>
      <c r="AI1136" s="50">
        <f t="shared" si="612"/>
        <v>0</v>
      </c>
      <c r="AJ1136" s="50">
        <f t="shared" si="613"/>
        <v>0</v>
      </c>
      <c r="AK1136" s="50">
        <f t="shared" si="614"/>
        <v>0</v>
      </c>
      <c r="AL1136" s="50">
        <f t="shared" si="615"/>
        <v>0.34371659541098121</v>
      </c>
      <c r="AR1136" s="50">
        <f t="shared" si="616"/>
        <v>0.42388647298050747</v>
      </c>
      <c r="AS1136" s="50">
        <f t="shared" si="617"/>
        <v>0.45581682387455147</v>
      </c>
      <c r="AT1136" s="50">
        <f t="shared" si="618"/>
        <v>0.65671513049602348</v>
      </c>
      <c r="AV1136" s="49">
        <f t="shared" si="619"/>
        <v>0</v>
      </c>
      <c r="AW1136" s="49">
        <f t="shared" si="620"/>
        <v>0</v>
      </c>
      <c r="AX1136" s="49">
        <f t="shared" si="621"/>
        <v>0</v>
      </c>
      <c r="AY1136" s="49">
        <f t="shared" si="622"/>
        <v>1850.9891080173006</v>
      </c>
      <c r="AZ1136" s="49">
        <f t="shared" si="623"/>
        <v>0</v>
      </c>
      <c r="BA1136" s="49">
        <f t="shared" si="624"/>
        <v>0</v>
      </c>
      <c r="BB1136" s="49">
        <f t="shared" si="625"/>
        <v>0</v>
      </c>
      <c r="BC1136" s="49">
        <f t="shared" si="626"/>
        <v>0</v>
      </c>
      <c r="BD1136" s="49">
        <f t="shared" si="627"/>
        <v>0</v>
      </c>
      <c r="BE1136" s="49">
        <f t="shared" si="628"/>
        <v>1137.863892609955</v>
      </c>
      <c r="BF1136" s="49">
        <f t="shared" si="629"/>
        <v>1223.5764493358911</v>
      </c>
      <c r="BG1136" s="49">
        <f t="shared" si="630"/>
        <v>1762.8598276983057</v>
      </c>
      <c r="BH1136" s="73">
        <f t="shared" si="631"/>
        <v>5975.2892776614526</v>
      </c>
      <c r="BI1136" s="49">
        <f>VLOOKUP(A1136,'1_12'!B:Q,16,0)</f>
        <v>19752.57</v>
      </c>
      <c r="BJ1136" s="74">
        <f t="shared" si="632"/>
        <v>-13777.280722338546</v>
      </c>
      <c r="BK1136" s="50">
        <f t="shared" si="633"/>
        <v>3.6300786148274183E-3</v>
      </c>
    </row>
    <row r="1137" spans="1:63" x14ac:dyDescent="0.3">
      <c r="A1137" s="79" t="s">
        <v>533</v>
      </c>
      <c r="B1137" s="79" t="s">
        <v>534</v>
      </c>
      <c r="C1137" s="79">
        <f>VLOOKUP(B1137,Площадь!D:E,2,0)</f>
        <v>50.8</v>
      </c>
      <c r="D1137" s="97"/>
      <c r="E1137">
        <v>31</v>
      </c>
      <c r="F1137">
        <v>28</v>
      </c>
      <c r="G1137">
        <v>31</v>
      </c>
      <c r="H1137">
        <v>30</v>
      </c>
      <c r="I1137">
        <v>31</v>
      </c>
      <c r="J1137">
        <v>30</v>
      </c>
      <c r="K1137">
        <v>31</v>
      </c>
      <c r="L1137">
        <v>31</v>
      </c>
      <c r="M1137">
        <v>30</v>
      </c>
      <c r="N1137">
        <v>31</v>
      </c>
      <c r="O1137">
        <v>30</v>
      </c>
      <c r="P1137">
        <v>31</v>
      </c>
      <c r="Q1137">
        <f t="shared" si="636"/>
        <v>365</v>
      </c>
      <c r="R1137" s="113">
        <f>VLOOKUP(B1137,'Общие показания'!A:H,8,0)</f>
        <v>0.34379887553004973</v>
      </c>
      <c r="S1137" s="117">
        <f>VLOOKUP(B1137,'Общие показания'!A:P,16,0)</f>
        <v>0</v>
      </c>
      <c r="T1137" s="50">
        <f t="shared" si="604"/>
        <v>0</v>
      </c>
      <c r="U1137" s="50">
        <f t="shared" si="605"/>
        <v>0</v>
      </c>
      <c r="V1137" s="50">
        <f t="shared" si="606"/>
        <v>0</v>
      </c>
      <c r="W1137" s="50">
        <f t="shared" si="607"/>
        <v>0.34379887553004973</v>
      </c>
      <c r="X1137" s="50">
        <f t="shared" si="608"/>
        <v>0</v>
      </c>
      <c r="Y1137" s="50"/>
      <c r="Z1137" s="50"/>
      <c r="AA1137" s="50"/>
      <c r="AB1137" s="50"/>
      <c r="AC1137" s="50"/>
      <c r="AD1137" s="50">
        <f t="shared" si="609"/>
        <v>0</v>
      </c>
      <c r="AE1137" s="50">
        <f t="shared" si="610"/>
        <v>0</v>
      </c>
      <c r="AF1137" s="50">
        <f t="shared" si="611"/>
        <v>0</v>
      </c>
      <c r="AG1137" s="50">
        <f t="shared" si="603"/>
        <v>0</v>
      </c>
      <c r="AI1137" s="50">
        <f t="shared" si="612"/>
        <v>0</v>
      </c>
      <c r="AJ1137" s="50">
        <f t="shared" si="613"/>
        <v>0</v>
      </c>
      <c r="AK1137" s="50">
        <f t="shared" si="614"/>
        <v>0</v>
      </c>
      <c r="AL1137" s="50">
        <f t="shared" si="615"/>
        <v>0.34169868976277579</v>
      </c>
      <c r="AR1137" s="50">
        <f t="shared" si="616"/>
        <v>0.42139790268903671</v>
      </c>
      <c r="AS1137" s="50">
        <f t="shared" si="617"/>
        <v>0.45314079555434861</v>
      </c>
      <c r="AT1137" s="50">
        <f t="shared" si="618"/>
        <v>0.65285966006258289</v>
      </c>
      <c r="AV1137" s="49">
        <f t="shared" si="619"/>
        <v>0</v>
      </c>
      <c r="AW1137" s="49">
        <f t="shared" si="620"/>
        <v>0</v>
      </c>
      <c r="AX1137" s="49">
        <f t="shared" si="621"/>
        <v>0</v>
      </c>
      <c r="AY1137" s="49">
        <f t="shared" si="622"/>
        <v>1840.1222443694489</v>
      </c>
      <c r="AZ1137" s="49">
        <f t="shared" si="623"/>
        <v>0</v>
      </c>
      <c r="BA1137" s="49">
        <f t="shared" si="624"/>
        <v>0</v>
      </c>
      <c r="BB1137" s="49">
        <f t="shared" si="625"/>
        <v>0</v>
      </c>
      <c r="BC1137" s="49">
        <f t="shared" si="626"/>
        <v>0</v>
      </c>
      <c r="BD1137" s="49">
        <f t="shared" si="627"/>
        <v>0</v>
      </c>
      <c r="BE1137" s="49">
        <f t="shared" si="628"/>
        <v>1131.1836740623426</v>
      </c>
      <c r="BF1137" s="49">
        <f t="shared" si="629"/>
        <v>1216.3930259542713</v>
      </c>
      <c r="BG1137" s="49">
        <f t="shared" si="630"/>
        <v>1752.5103570855952</v>
      </c>
      <c r="BH1137" s="73">
        <f t="shared" si="631"/>
        <v>5940.2093014716584</v>
      </c>
      <c r="BI1137" s="49">
        <f>VLOOKUP(A1137,'1_12'!B:Q,16,0)</f>
        <v>19636.649999999998</v>
      </c>
      <c r="BJ1137" s="74">
        <f t="shared" si="632"/>
        <v>-13696.440698528339</v>
      </c>
      <c r="BK1137" s="50">
        <f t="shared" si="633"/>
        <v>3.6300786148274174E-3</v>
      </c>
    </row>
    <row r="1138" spans="1:63" x14ac:dyDescent="0.3">
      <c r="A1138" s="79" t="s">
        <v>1228</v>
      </c>
      <c r="B1138" s="79" t="s">
        <v>1229</v>
      </c>
      <c r="C1138" s="79">
        <f>VLOOKUP(B1138,Площадь!D:E,2,0)</f>
        <v>72.7</v>
      </c>
      <c r="D1138" s="97"/>
      <c r="E1138">
        <v>31</v>
      </c>
      <c r="F1138">
        <v>28</v>
      </c>
      <c r="G1138">
        <v>31</v>
      </c>
      <c r="H1138">
        <v>30</v>
      </c>
      <c r="I1138">
        <v>31</v>
      </c>
      <c r="J1138">
        <v>30</v>
      </c>
      <c r="K1138">
        <v>31</v>
      </c>
      <c r="L1138">
        <v>31</v>
      </c>
      <c r="M1138">
        <v>30</v>
      </c>
      <c r="N1138">
        <v>31</v>
      </c>
      <c r="O1138">
        <v>30</v>
      </c>
      <c r="P1138">
        <v>31</v>
      </c>
      <c r="Q1138">
        <f t="shared" si="636"/>
        <v>365</v>
      </c>
      <c r="R1138" s="113">
        <f>VLOOKUP(B1138,'Общие показания'!A:H,8,0)</f>
        <v>0.49201138289438229</v>
      </c>
      <c r="S1138" s="117">
        <f>VLOOKUP(B1138,'Общие показания'!A:P,16,0)</f>
        <v>0</v>
      </c>
      <c r="T1138" s="50">
        <f t="shared" si="604"/>
        <v>0</v>
      </c>
      <c r="U1138" s="50">
        <f t="shared" si="605"/>
        <v>0</v>
      </c>
      <c r="V1138" s="50">
        <f t="shared" si="606"/>
        <v>0</v>
      </c>
      <c r="W1138" s="50">
        <f t="shared" si="607"/>
        <v>0.49201138289438234</v>
      </c>
      <c r="X1138" s="50">
        <f t="shared" si="608"/>
        <v>0</v>
      </c>
      <c r="Y1138" s="50"/>
      <c r="Z1138" s="50"/>
      <c r="AA1138" s="50"/>
      <c r="AB1138" s="50"/>
      <c r="AC1138" s="50"/>
      <c r="AD1138" s="50">
        <f t="shared" si="609"/>
        <v>0</v>
      </c>
      <c r="AE1138" s="50">
        <f t="shared" si="610"/>
        <v>0</v>
      </c>
      <c r="AF1138" s="50">
        <f t="shared" si="611"/>
        <v>0</v>
      </c>
      <c r="AG1138" s="50">
        <f t="shared" si="603"/>
        <v>0</v>
      </c>
      <c r="AI1138" s="50">
        <f t="shared" si="612"/>
        <v>0</v>
      </c>
      <c r="AJ1138" s="50">
        <f t="shared" si="613"/>
        <v>0</v>
      </c>
      <c r="AK1138" s="50">
        <f t="shared" si="614"/>
        <v>0</v>
      </c>
      <c r="AL1138" s="50">
        <f t="shared" si="615"/>
        <v>0.4890058020817678</v>
      </c>
      <c r="AR1138" s="50">
        <f t="shared" si="616"/>
        <v>0.60306353396639711</v>
      </c>
      <c r="AS1138" s="50">
        <f t="shared" si="617"/>
        <v>0.64849086292915636</v>
      </c>
      <c r="AT1138" s="50">
        <f t="shared" si="618"/>
        <v>0.93430900170373588</v>
      </c>
      <c r="AV1138" s="49">
        <f t="shared" si="619"/>
        <v>0</v>
      </c>
      <c r="AW1138" s="49">
        <f t="shared" si="620"/>
        <v>0</v>
      </c>
      <c r="AX1138" s="49">
        <f t="shared" si="621"/>
        <v>0</v>
      </c>
      <c r="AY1138" s="49">
        <f t="shared" si="622"/>
        <v>2633.4032906625785</v>
      </c>
      <c r="AZ1138" s="49">
        <f t="shared" si="623"/>
        <v>0</v>
      </c>
      <c r="BA1138" s="49">
        <f t="shared" si="624"/>
        <v>0</v>
      </c>
      <c r="BB1138" s="49">
        <f t="shared" si="625"/>
        <v>0</v>
      </c>
      <c r="BC1138" s="49">
        <f t="shared" si="626"/>
        <v>0</v>
      </c>
      <c r="BD1138" s="49">
        <f t="shared" si="627"/>
        <v>0</v>
      </c>
      <c r="BE1138" s="49">
        <f t="shared" si="628"/>
        <v>1618.8396280380377</v>
      </c>
      <c r="BF1138" s="49">
        <f t="shared" si="629"/>
        <v>1740.7829328125104</v>
      </c>
      <c r="BG1138" s="49">
        <f t="shared" si="630"/>
        <v>2508.0217118134406</v>
      </c>
      <c r="BH1138" s="73">
        <f t="shared" si="631"/>
        <v>8501.0475633265669</v>
      </c>
      <c r="BI1138" s="49">
        <f>VLOOKUP(A1138,'1_12'!B:Q,16,0)</f>
        <v>28102.050000000003</v>
      </c>
      <c r="BJ1138" s="74">
        <f t="shared" si="632"/>
        <v>-19601.002436673436</v>
      </c>
      <c r="BK1138" s="50">
        <f t="shared" si="633"/>
        <v>3.6300786148274178E-3</v>
      </c>
    </row>
    <row r="1139" spans="1:63" x14ac:dyDescent="0.3">
      <c r="A1139" s="79" t="s">
        <v>2315</v>
      </c>
      <c r="B1139" s="79" t="s">
        <v>2316</v>
      </c>
      <c r="C1139" s="79">
        <f>VLOOKUP(B1139,Площадь!D:E,2,0)</f>
        <v>78.400000000000006</v>
      </c>
      <c r="D1139" s="97"/>
      <c r="E1139">
        <v>31</v>
      </c>
      <c r="F1139">
        <v>28</v>
      </c>
      <c r="G1139">
        <v>31</v>
      </c>
      <c r="H1139">
        <v>30</v>
      </c>
      <c r="I1139">
        <v>31</v>
      </c>
      <c r="J1139">
        <v>30</v>
      </c>
      <c r="K1139">
        <v>31</v>
      </c>
      <c r="L1139">
        <v>31</v>
      </c>
      <c r="M1139">
        <v>30</v>
      </c>
      <c r="N1139">
        <v>31</v>
      </c>
      <c r="O1139">
        <v>30</v>
      </c>
      <c r="P1139">
        <v>31</v>
      </c>
      <c r="Q1139">
        <f t="shared" si="636"/>
        <v>365</v>
      </c>
      <c r="R1139" s="113">
        <f>VLOOKUP(B1139,'Общие показания'!A:H,8,0)</f>
        <v>0.53058724097550991</v>
      </c>
      <c r="S1139" s="117">
        <f>VLOOKUP(B1139,'Общие показания'!A:P,16,0)</f>
        <v>0</v>
      </c>
      <c r="T1139" s="50">
        <f t="shared" si="604"/>
        <v>0</v>
      </c>
      <c r="U1139" s="50">
        <f t="shared" si="605"/>
        <v>0</v>
      </c>
      <c r="V1139" s="50">
        <f t="shared" si="606"/>
        <v>0</v>
      </c>
      <c r="W1139" s="50">
        <f t="shared" si="607"/>
        <v>0.53058724097550991</v>
      </c>
      <c r="X1139" s="50">
        <f t="shared" si="608"/>
        <v>0</v>
      </c>
      <c r="Y1139" s="50"/>
      <c r="Z1139" s="50"/>
      <c r="AA1139" s="50"/>
      <c r="AB1139" s="50"/>
      <c r="AC1139" s="50"/>
      <c r="AD1139" s="50">
        <f t="shared" si="609"/>
        <v>0</v>
      </c>
      <c r="AE1139" s="50">
        <f t="shared" si="610"/>
        <v>0</v>
      </c>
      <c r="AF1139" s="50">
        <f t="shared" si="611"/>
        <v>0</v>
      </c>
      <c r="AG1139" s="50">
        <f t="shared" si="603"/>
        <v>0</v>
      </c>
      <c r="AI1139" s="50">
        <f t="shared" si="612"/>
        <v>0</v>
      </c>
      <c r="AJ1139" s="50">
        <f t="shared" si="613"/>
        <v>0</v>
      </c>
      <c r="AK1139" s="50">
        <f t="shared" si="614"/>
        <v>0</v>
      </c>
      <c r="AL1139" s="50">
        <f t="shared" si="615"/>
        <v>0.52734600939766985</v>
      </c>
      <c r="AR1139" s="50">
        <f t="shared" si="616"/>
        <v>0.65034636950434022</v>
      </c>
      <c r="AS1139" s="50">
        <f t="shared" si="617"/>
        <v>0.6993354010130105</v>
      </c>
      <c r="AT1139" s="50">
        <f t="shared" si="618"/>
        <v>1.0075629399391044</v>
      </c>
      <c r="AV1139" s="49">
        <f t="shared" si="619"/>
        <v>0</v>
      </c>
      <c r="AW1139" s="49">
        <f t="shared" si="620"/>
        <v>0</v>
      </c>
      <c r="AX1139" s="49">
        <f t="shared" si="621"/>
        <v>0</v>
      </c>
      <c r="AY1139" s="49">
        <f t="shared" si="622"/>
        <v>2839.8736999717489</v>
      </c>
      <c r="AZ1139" s="49">
        <f t="shared" si="623"/>
        <v>0</v>
      </c>
      <c r="BA1139" s="49">
        <f t="shared" si="624"/>
        <v>0</v>
      </c>
      <c r="BB1139" s="49">
        <f t="shared" si="625"/>
        <v>0</v>
      </c>
      <c r="BC1139" s="49">
        <f t="shared" si="626"/>
        <v>0</v>
      </c>
      <c r="BD1139" s="49">
        <f t="shared" si="627"/>
        <v>0</v>
      </c>
      <c r="BE1139" s="49">
        <f t="shared" si="628"/>
        <v>1745.7637804426708</v>
      </c>
      <c r="BF1139" s="49">
        <f t="shared" si="629"/>
        <v>1877.2679770632849</v>
      </c>
      <c r="BG1139" s="49">
        <f t="shared" si="630"/>
        <v>2704.6616534549344</v>
      </c>
      <c r="BH1139" s="73">
        <f t="shared" si="631"/>
        <v>9167.5671109326395</v>
      </c>
      <c r="BI1139" s="49">
        <f>VLOOKUP(A1139,'1_12'!B:Q,16,0)</f>
        <v>30305.340000000011</v>
      </c>
      <c r="BJ1139" s="74">
        <f t="shared" si="632"/>
        <v>-21137.772889067372</v>
      </c>
      <c r="BK1139" s="50">
        <f t="shared" si="633"/>
        <v>3.6300786148274178E-3</v>
      </c>
    </row>
    <row r="1140" spans="1:63" x14ac:dyDescent="0.3">
      <c r="A1140" s="79" t="s">
        <v>881</v>
      </c>
      <c r="B1140" s="79" t="s">
        <v>882</v>
      </c>
      <c r="C1140" s="79">
        <f>VLOOKUP(B1140,Площадь!D:E,2,0)</f>
        <v>51.1</v>
      </c>
      <c r="D1140" s="97"/>
      <c r="E1140">
        <v>31</v>
      </c>
      <c r="F1140">
        <v>28</v>
      </c>
      <c r="G1140">
        <v>31</v>
      </c>
      <c r="H1140">
        <v>30</v>
      </c>
      <c r="I1140">
        <v>31</v>
      </c>
      <c r="J1140">
        <v>30</v>
      </c>
      <c r="K1140">
        <v>31</v>
      </c>
      <c r="L1140">
        <v>31</v>
      </c>
      <c r="M1140">
        <v>30</v>
      </c>
      <c r="N1140">
        <v>31</v>
      </c>
      <c r="O1140">
        <v>30</v>
      </c>
      <c r="P1140">
        <v>31</v>
      </c>
      <c r="Q1140">
        <f t="shared" si="636"/>
        <v>365</v>
      </c>
      <c r="R1140" s="113">
        <f>VLOOKUP(B1140,'Общие показания'!A:H,8,0)</f>
        <v>0.34582918385010913</v>
      </c>
      <c r="S1140" s="117">
        <f>VLOOKUP(B1140,'Общие показания'!A:P,16,0)</f>
        <v>1.1941708161498923</v>
      </c>
      <c r="T1140" s="50">
        <f t="shared" si="604"/>
        <v>0</v>
      </c>
      <c r="U1140" s="50">
        <f t="shared" si="605"/>
        <v>0</v>
      </c>
      <c r="V1140" s="50">
        <f t="shared" si="606"/>
        <v>0</v>
      </c>
      <c r="W1140" s="50">
        <f t="shared" si="607"/>
        <v>0.34582918385010913</v>
      </c>
      <c r="X1140" s="50">
        <f t="shared" si="608"/>
        <v>0</v>
      </c>
      <c r="Y1140" s="50"/>
      <c r="Z1140" s="50"/>
      <c r="AA1140" s="50"/>
      <c r="AB1140" s="50"/>
      <c r="AC1140" s="50"/>
      <c r="AD1140" s="50">
        <f t="shared" si="609"/>
        <v>0.45829223198442454</v>
      </c>
      <c r="AE1140" s="50">
        <f t="shared" si="610"/>
        <v>0.32024938824869231</v>
      </c>
      <c r="AF1140" s="50">
        <f t="shared" si="611"/>
        <v>0.41562919591677538</v>
      </c>
      <c r="AG1140" s="50">
        <f t="shared" si="603"/>
        <v>0</v>
      </c>
      <c r="AI1140" s="50">
        <f t="shared" si="612"/>
        <v>0</v>
      </c>
      <c r="AJ1140" s="50">
        <f t="shared" si="613"/>
        <v>0</v>
      </c>
      <c r="AK1140" s="50">
        <f t="shared" si="614"/>
        <v>0</v>
      </c>
      <c r="AL1140" s="50">
        <f t="shared" si="615"/>
        <v>0.34371659541098121</v>
      </c>
      <c r="AR1140" s="50">
        <f t="shared" si="616"/>
        <v>0.42388647298050747</v>
      </c>
      <c r="AS1140" s="50">
        <f t="shared" si="617"/>
        <v>0.45581682387455147</v>
      </c>
      <c r="AT1140" s="50">
        <f t="shared" si="618"/>
        <v>0.65671513049602348</v>
      </c>
      <c r="AV1140" s="49">
        <f t="shared" si="619"/>
        <v>0</v>
      </c>
      <c r="AW1140" s="49">
        <f t="shared" si="620"/>
        <v>0</v>
      </c>
      <c r="AX1140" s="49">
        <f t="shared" si="621"/>
        <v>0</v>
      </c>
      <c r="AY1140" s="49">
        <f t="shared" si="622"/>
        <v>1850.9891080173006</v>
      </c>
      <c r="AZ1140" s="49">
        <f t="shared" si="623"/>
        <v>0</v>
      </c>
      <c r="BA1140" s="49">
        <f t="shared" si="624"/>
        <v>0</v>
      </c>
      <c r="BB1140" s="49">
        <f t="shared" si="625"/>
        <v>0</v>
      </c>
      <c r="BC1140" s="49">
        <f t="shared" si="626"/>
        <v>0</v>
      </c>
      <c r="BD1140" s="49">
        <f t="shared" si="627"/>
        <v>0</v>
      </c>
      <c r="BE1140" s="49">
        <f t="shared" si="628"/>
        <v>2368.0852284596649</v>
      </c>
      <c r="BF1140" s="49">
        <f t="shared" si="629"/>
        <v>2083.2410971751506</v>
      </c>
      <c r="BG1140" s="49">
        <f t="shared" si="630"/>
        <v>2878.5582160494605</v>
      </c>
      <c r="BH1140" s="73">
        <f t="shared" si="631"/>
        <v>9180.873649701578</v>
      </c>
      <c r="BI1140" s="49">
        <f>VLOOKUP(A1140,'1_12'!B:Q,16,0)</f>
        <v>19752.57</v>
      </c>
      <c r="BJ1140" s="74">
        <f t="shared" si="632"/>
        <v>-10571.696350298422</v>
      </c>
      <c r="BK1140" s="50">
        <f t="shared" si="633"/>
        <v>5.5775196065917555E-3</v>
      </c>
    </row>
    <row r="1141" spans="1:63" x14ac:dyDescent="0.3">
      <c r="A1141" s="79" t="s">
        <v>633</v>
      </c>
      <c r="B1141" s="79" t="s">
        <v>314</v>
      </c>
      <c r="C1141" s="79">
        <f>VLOOKUP(B1141,Площадь!D:E,2,0)</f>
        <v>33.1</v>
      </c>
      <c r="D1141" s="97"/>
      <c r="E1141">
        <v>31</v>
      </c>
      <c r="F1141">
        <v>28</v>
      </c>
      <c r="G1141">
        <v>31</v>
      </c>
      <c r="H1141">
        <v>20</v>
      </c>
      <c r="Q1141">
        <f t="shared" si="636"/>
        <v>110</v>
      </c>
      <c r="R1141" s="113">
        <f>VLOOKUP(B1141,'Общие показания'!A:H,8,0)</f>
        <v>0.22401068464654819</v>
      </c>
      <c r="S1141" s="117"/>
      <c r="T1141" s="50">
        <f t="shared" si="604"/>
        <v>0</v>
      </c>
      <c r="U1141" s="50">
        <f t="shared" si="605"/>
        <v>0</v>
      </c>
      <c r="V1141" s="50">
        <f t="shared" si="606"/>
        <v>0</v>
      </c>
      <c r="W1141" s="50">
        <f t="shared" si="607"/>
        <v>0.14934045643103214</v>
      </c>
      <c r="X1141" s="50">
        <f t="shared" si="608"/>
        <v>-7.4670228215516055E-2</v>
      </c>
      <c r="Y1141" s="50"/>
      <c r="Z1141" s="50"/>
      <c r="AA1141" s="50"/>
      <c r="AB1141" s="50"/>
      <c r="AC1141" s="50"/>
      <c r="AD1141" s="50">
        <f t="shared" si="609"/>
        <v>0</v>
      </c>
      <c r="AE1141" s="50">
        <f t="shared" si="610"/>
        <v>0</v>
      </c>
      <c r="AF1141" s="50">
        <f t="shared" si="611"/>
        <v>0</v>
      </c>
      <c r="AG1141" s="50">
        <f t="shared" si="603"/>
        <v>0</v>
      </c>
      <c r="AI1141" s="50">
        <f t="shared" si="612"/>
        <v>0</v>
      </c>
      <c r="AJ1141" s="50">
        <f t="shared" si="613"/>
        <v>0</v>
      </c>
      <c r="AK1141" s="50">
        <f t="shared" si="614"/>
        <v>0</v>
      </c>
      <c r="AL1141" s="50">
        <f t="shared" si="615"/>
        <v>0.14842817101243938</v>
      </c>
      <c r="AR1141" s="50">
        <f t="shared" si="616"/>
        <v>0</v>
      </c>
      <c r="AS1141" s="50">
        <f t="shared" si="617"/>
        <v>0</v>
      </c>
      <c r="AT1141" s="50">
        <f t="shared" si="618"/>
        <v>0</v>
      </c>
      <c r="AV1141" s="49">
        <f t="shared" si="619"/>
        <v>0</v>
      </c>
      <c r="AW1141" s="49">
        <f t="shared" si="620"/>
        <v>0</v>
      </c>
      <c r="AX1141" s="49">
        <f t="shared" si="621"/>
        <v>0</v>
      </c>
      <c r="AY1141" s="49">
        <f t="shared" si="622"/>
        <v>799.31819276415729</v>
      </c>
      <c r="AZ1141" s="49">
        <f t="shared" si="623"/>
        <v>0</v>
      </c>
      <c r="BA1141" s="49">
        <f t="shared" si="624"/>
        <v>0</v>
      </c>
      <c r="BB1141" s="49">
        <f t="shared" si="625"/>
        <v>0</v>
      </c>
      <c r="BC1141" s="49">
        <f t="shared" si="626"/>
        <v>0</v>
      </c>
      <c r="BD1141" s="49">
        <f t="shared" si="627"/>
        <v>0</v>
      </c>
      <c r="BE1141" s="49">
        <f t="shared" si="628"/>
        <v>0</v>
      </c>
      <c r="BF1141" s="49">
        <f t="shared" si="629"/>
        <v>0</v>
      </c>
      <c r="BG1141" s="49">
        <f t="shared" si="630"/>
        <v>0</v>
      </c>
      <c r="BH1141" s="73">
        <f t="shared" si="631"/>
        <v>799.31819276415729</v>
      </c>
      <c r="BI1141" s="49">
        <f>VLOOKUP(A1141,'1_12'!B:Q,16,0)</f>
        <v>2843.28</v>
      </c>
      <c r="BJ1141" s="74">
        <f t="shared" si="632"/>
        <v>-2043.961807235843</v>
      </c>
      <c r="BK1141" s="50">
        <f t="shared" si="633"/>
        <v>7.4966925338235536E-4</v>
      </c>
    </row>
    <row r="1142" spans="1:63" x14ac:dyDescent="0.3">
      <c r="A1142" s="79" t="s">
        <v>2734</v>
      </c>
      <c r="B1142" s="79" t="s">
        <v>314</v>
      </c>
      <c r="C1142" s="79">
        <f>VLOOKUP(B1142,Площадь!D:E,2,0)</f>
        <v>33.1</v>
      </c>
      <c r="D1142" s="97">
        <f>VLOOKUP(A1142,'[1]3+паркинг2023'!$A:$E,5,0)</f>
        <v>45037</v>
      </c>
      <c r="H1142">
        <f>30-H1141</f>
        <v>10</v>
      </c>
      <c r="I1142">
        <v>31</v>
      </c>
      <c r="J1142">
        <v>30</v>
      </c>
      <c r="K1142">
        <v>31</v>
      </c>
      <c r="L1142">
        <v>31</v>
      </c>
      <c r="M1142">
        <v>30</v>
      </c>
      <c r="N1142">
        <v>31</v>
      </c>
      <c r="O1142">
        <v>30</v>
      </c>
      <c r="P1142">
        <v>31</v>
      </c>
      <c r="Q1142">
        <f t="shared" si="636"/>
        <v>255</v>
      </c>
      <c r="R1142" s="113"/>
      <c r="S1142" s="117">
        <f>VLOOKUP(B1142,'Общие показания'!A:P,16,0)</f>
        <v>0.69098931535345276</v>
      </c>
      <c r="T1142" s="50">
        <f t="shared" si="604"/>
        <v>0</v>
      </c>
      <c r="U1142" s="50">
        <f t="shared" si="605"/>
        <v>0</v>
      </c>
      <c r="V1142" s="50">
        <f t="shared" si="606"/>
        <v>0</v>
      </c>
      <c r="W1142" s="50">
        <f>R1141*W$1/30*H1142</f>
        <v>7.4670228215516068E-2</v>
      </c>
      <c r="X1142" s="50">
        <f t="shared" si="608"/>
        <v>7.4670228215516068E-2</v>
      </c>
      <c r="Y1142" s="50"/>
      <c r="Z1142" s="50"/>
      <c r="AA1142" s="50"/>
      <c r="AB1142" s="50"/>
      <c r="AC1142" s="50"/>
      <c r="AD1142" s="50">
        <f t="shared" si="609"/>
        <v>0.26518403508780286</v>
      </c>
      <c r="AE1142" s="50">
        <f t="shared" si="610"/>
        <v>0.18530758124016139</v>
      </c>
      <c r="AF1142" s="50">
        <f t="shared" si="611"/>
        <v>0.24049769902548845</v>
      </c>
      <c r="AG1142" s="50">
        <f t="shared" si="603"/>
        <v>0</v>
      </c>
      <c r="AI1142" s="50">
        <f t="shared" si="612"/>
        <v>0</v>
      </c>
      <c r="AJ1142" s="50">
        <f t="shared" si="613"/>
        <v>0</v>
      </c>
      <c r="AK1142" s="50">
        <f t="shared" si="614"/>
        <v>0</v>
      </c>
      <c r="AL1142" s="50">
        <f t="shared" si="615"/>
        <v>7.421408550621969E-2</v>
      </c>
      <c r="AR1142" s="50">
        <f t="shared" si="616"/>
        <v>0.2745722554922661</v>
      </c>
      <c r="AS1142" s="50">
        <f t="shared" si="617"/>
        <v>0.29525512466238069</v>
      </c>
      <c r="AT1142" s="50">
        <f t="shared" si="618"/>
        <v>0.42538690448959643</v>
      </c>
      <c r="AV1142" s="49">
        <f t="shared" si="619"/>
        <v>0</v>
      </c>
      <c r="AW1142" s="49">
        <f t="shared" si="620"/>
        <v>0</v>
      </c>
      <c r="AX1142" s="49">
        <f t="shared" si="621"/>
        <v>0</v>
      </c>
      <c r="AY1142" s="49">
        <f t="shared" si="622"/>
        <v>399.65909638207864</v>
      </c>
      <c r="AZ1142" s="49">
        <f t="shared" si="623"/>
        <v>0</v>
      </c>
      <c r="BA1142" s="49">
        <f t="shared" si="624"/>
        <v>0</v>
      </c>
      <c r="BB1142" s="49">
        <f t="shared" si="625"/>
        <v>0</v>
      </c>
      <c r="BC1142" s="49">
        <f t="shared" si="626"/>
        <v>0</v>
      </c>
      <c r="BD1142" s="49">
        <f t="shared" si="627"/>
        <v>0</v>
      </c>
      <c r="BE1142" s="49">
        <f t="shared" si="628"/>
        <v>1448.900196181514</v>
      </c>
      <c r="BF1142" s="49">
        <f t="shared" si="629"/>
        <v>1290.0033052165479</v>
      </c>
      <c r="BG1142" s="49">
        <f t="shared" si="630"/>
        <v>1787.4739942917536</v>
      </c>
      <c r="BH1142" s="73">
        <f t="shared" si="631"/>
        <v>4926.0365920718941</v>
      </c>
      <c r="BI1142" s="49">
        <f>VLOOKUP(A1142,'1_12'!B:Q,16,0)</f>
        <v>9951.4700000000012</v>
      </c>
      <c r="BJ1142" s="74">
        <f t="shared" si="632"/>
        <v>-5025.433407928107</v>
      </c>
      <c r="BK1142" s="50">
        <f t="shared" si="633"/>
        <v>4.6200602057387503E-3</v>
      </c>
    </row>
    <row r="1143" spans="1:63" x14ac:dyDescent="0.3">
      <c r="A1143" s="79" t="s">
        <v>2646</v>
      </c>
      <c r="B1143" s="79" t="s">
        <v>2647</v>
      </c>
      <c r="C1143" s="79">
        <f>VLOOKUP(B1143,Площадь!D:E,2,0)</f>
        <v>50.8</v>
      </c>
      <c r="D1143" s="97"/>
      <c r="E1143">
        <v>31</v>
      </c>
      <c r="F1143">
        <v>28</v>
      </c>
      <c r="G1143">
        <v>31</v>
      </c>
      <c r="H1143">
        <v>30</v>
      </c>
      <c r="I1143">
        <v>31</v>
      </c>
      <c r="J1143">
        <v>30</v>
      </c>
      <c r="K1143">
        <v>31</v>
      </c>
      <c r="L1143">
        <v>31</v>
      </c>
      <c r="M1143">
        <v>30</v>
      </c>
      <c r="N1143">
        <v>31</v>
      </c>
      <c r="O1143">
        <v>30</v>
      </c>
      <c r="P1143">
        <v>31</v>
      </c>
      <c r="Q1143">
        <f t="shared" ref="Q1143:Q1150" si="637">SUM(E1143:P1143)</f>
        <v>365</v>
      </c>
      <c r="R1143" s="113">
        <f>VLOOKUP(B1143,'Общие показания'!A:H,8,0)</f>
        <v>0.34379887553004973</v>
      </c>
      <c r="S1143" s="117">
        <f>VLOOKUP(B1143,'Общие показания'!A:P,16,0)</f>
        <v>3.15320112446995</v>
      </c>
      <c r="T1143" s="50">
        <f t="shared" si="604"/>
        <v>0</v>
      </c>
      <c r="U1143" s="50">
        <f t="shared" si="605"/>
        <v>0</v>
      </c>
      <c r="V1143" s="50">
        <f t="shared" si="606"/>
        <v>0</v>
      </c>
      <c r="W1143" s="50">
        <f t="shared" si="607"/>
        <v>0.34379887553004973</v>
      </c>
      <c r="X1143" s="50">
        <f t="shared" si="608"/>
        <v>0</v>
      </c>
      <c r="Y1143" s="50"/>
      <c r="Z1143" s="50"/>
      <c r="AA1143" s="50"/>
      <c r="AB1143" s="50"/>
      <c r="AC1143" s="50"/>
      <c r="AD1143" s="50">
        <f t="shared" si="609"/>
        <v>1.2101179845344197</v>
      </c>
      <c r="AE1143" s="50">
        <f t="shared" si="610"/>
        <v>0.84561665507142891</v>
      </c>
      <c r="AF1143" s="50">
        <f t="shared" si="611"/>
        <v>1.0974664848641014</v>
      </c>
      <c r="AG1143" s="50">
        <f t="shared" si="603"/>
        <v>0</v>
      </c>
      <c r="AI1143" s="50">
        <f t="shared" si="612"/>
        <v>0</v>
      </c>
      <c r="AJ1143" s="50">
        <f t="shared" si="613"/>
        <v>0</v>
      </c>
      <c r="AK1143" s="50">
        <f t="shared" si="614"/>
        <v>0</v>
      </c>
      <c r="AL1143" s="50">
        <f t="shared" si="615"/>
        <v>0.34169868976277579</v>
      </c>
      <c r="AR1143" s="50">
        <f t="shared" si="616"/>
        <v>0.42139790268903671</v>
      </c>
      <c r="AS1143" s="50">
        <f t="shared" si="617"/>
        <v>0.45314079555434861</v>
      </c>
      <c r="AT1143" s="50">
        <f t="shared" si="618"/>
        <v>0.65285966006258289</v>
      </c>
      <c r="AV1143" s="49">
        <f t="shared" si="619"/>
        <v>0</v>
      </c>
      <c r="AW1143" s="49">
        <f t="shared" si="620"/>
        <v>0</v>
      </c>
      <c r="AX1143" s="49">
        <f t="shared" si="621"/>
        <v>0</v>
      </c>
      <c r="AY1143" s="49">
        <f t="shared" si="622"/>
        <v>1840.1222443694489</v>
      </c>
      <c r="AZ1143" s="49">
        <f t="shared" si="623"/>
        <v>0</v>
      </c>
      <c r="BA1143" s="49">
        <f t="shared" si="624"/>
        <v>0</v>
      </c>
      <c r="BB1143" s="49">
        <f t="shared" si="625"/>
        <v>0</v>
      </c>
      <c r="BC1143" s="49">
        <f t="shared" si="626"/>
        <v>0</v>
      </c>
      <c r="BD1143" s="49">
        <f t="shared" si="627"/>
        <v>0</v>
      </c>
      <c r="BE1143" s="49">
        <f t="shared" si="628"/>
        <v>4379.5759870271577</v>
      </c>
      <c r="BF1143" s="49">
        <f t="shared" si="629"/>
        <v>3486.3325501618124</v>
      </c>
      <c r="BG1143" s="49">
        <f t="shared" si="630"/>
        <v>4698.5054903953942</v>
      </c>
      <c r="BH1143" s="73">
        <f t="shared" si="631"/>
        <v>14404.536271953813</v>
      </c>
      <c r="BI1143" s="49">
        <f>VLOOKUP(A1143,'1_12'!B:Q,16,0)</f>
        <v>19636.649999999998</v>
      </c>
      <c r="BJ1143" s="74">
        <f t="shared" si="632"/>
        <v>-5232.1137280461844</v>
      </c>
      <c r="BK1143" s="50">
        <f t="shared" si="633"/>
        <v>8.8026526379080452E-3</v>
      </c>
    </row>
    <row r="1144" spans="1:63" x14ac:dyDescent="0.3">
      <c r="A1144" s="79" t="s">
        <v>2661</v>
      </c>
      <c r="B1144" s="79" t="s">
        <v>2662</v>
      </c>
      <c r="C1144" s="79">
        <f>VLOOKUP(B1144,Площадь!D:E,2,0)</f>
        <v>72.7</v>
      </c>
      <c r="D1144" s="97"/>
      <c r="E1144">
        <v>31</v>
      </c>
      <c r="F1144">
        <v>28</v>
      </c>
      <c r="G1144">
        <v>31</v>
      </c>
      <c r="H1144">
        <v>30</v>
      </c>
      <c r="I1144">
        <v>31</v>
      </c>
      <c r="J1144">
        <v>30</v>
      </c>
      <c r="K1144">
        <v>31</v>
      </c>
      <c r="L1144">
        <v>31</v>
      </c>
      <c r="M1144">
        <v>30</v>
      </c>
      <c r="N1144">
        <v>31</v>
      </c>
      <c r="O1144">
        <v>30</v>
      </c>
      <c r="P1144">
        <v>31</v>
      </c>
      <c r="Q1144">
        <f t="shared" si="637"/>
        <v>365</v>
      </c>
      <c r="R1144" s="113">
        <f>VLOOKUP(B1144,'Общие показания'!A:H,8,0)</f>
        <v>0.49201138289438229</v>
      </c>
      <c r="S1144" s="117">
        <f>VLOOKUP(B1144,'Общие показания'!A:P,16,0)</f>
        <v>0</v>
      </c>
      <c r="T1144" s="50">
        <f t="shared" si="604"/>
        <v>0</v>
      </c>
      <c r="U1144" s="50">
        <f t="shared" si="605"/>
        <v>0</v>
      </c>
      <c r="V1144" s="50">
        <f t="shared" si="606"/>
        <v>0</v>
      </c>
      <c r="W1144" s="50">
        <f t="shared" si="607"/>
        <v>0.49201138289438234</v>
      </c>
      <c r="X1144" s="50">
        <f t="shared" si="608"/>
        <v>0</v>
      </c>
      <c r="Y1144" s="50"/>
      <c r="Z1144" s="50"/>
      <c r="AA1144" s="50"/>
      <c r="AB1144" s="50"/>
      <c r="AC1144" s="50"/>
      <c r="AD1144" s="50">
        <f t="shared" si="609"/>
        <v>0</v>
      </c>
      <c r="AE1144" s="50">
        <f t="shared" si="610"/>
        <v>0</v>
      </c>
      <c r="AF1144" s="50">
        <f t="shared" si="611"/>
        <v>0</v>
      </c>
      <c r="AG1144" s="50">
        <f t="shared" si="603"/>
        <v>0</v>
      </c>
      <c r="AI1144" s="50">
        <f t="shared" si="612"/>
        <v>0</v>
      </c>
      <c r="AJ1144" s="50">
        <f t="shared" si="613"/>
        <v>0</v>
      </c>
      <c r="AK1144" s="50">
        <f t="shared" si="614"/>
        <v>0</v>
      </c>
      <c r="AL1144" s="50">
        <f t="shared" si="615"/>
        <v>0.4890058020817678</v>
      </c>
      <c r="AR1144" s="50">
        <f t="shared" si="616"/>
        <v>0.60306353396639711</v>
      </c>
      <c r="AS1144" s="50">
        <f t="shared" si="617"/>
        <v>0.64849086292915636</v>
      </c>
      <c r="AT1144" s="50">
        <f t="shared" si="618"/>
        <v>0.93430900170373588</v>
      </c>
      <c r="AV1144" s="49">
        <f t="shared" si="619"/>
        <v>0</v>
      </c>
      <c r="AW1144" s="49">
        <f t="shared" si="620"/>
        <v>0</v>
      </c>
      <c r="AX1144" s="49">
        <f t="shared" si="621"/>
        <v>0</v>
      </c>
      <c r="AY1144" s="49">
        <f t="shared" si="622"/>
        <v>2633.4032906625785</v>
      </c>
      <c r="AZ1144" s="49">
        <f t="shared" si="623"/>
        <v>0</v>
      </c>
      <c r="BA1144" s="49">
        <f t="shared" si="624"/>
        <v>0</v>
      </c>
      <c r="BB1144" s="49">
        <f t="shared" si="625"/>
        <v>0</v>
      </c>
      <c r="BC1144" s="49">
        <f t="shared" si="626"/>
        <v>0</v>
      </c>
      <c r="BD1144" s="49">
        <f t="shared" si="627"/>
        <v>0</v>
      </c>
      <c r="BE1144" s="49">
        <f t="shared" si="628"/>
        <v>1618.8396280380377</v>
      </c>
      <c r="BF1144" s="49">
        <f t="shared" si="629"/>
        <v>1740.7829328125104</v>
      </c>
      <c r="BG1144" s="49">
        <f t="shared" si="630"/>
        <v>2508.0217118134406</v>
      </c>
      <c r="BH1144" s="73">
        <f t="shared" si="631"/>
        <v>8501.0475633265669</v>
      </c>
      <c r="BI1144" s="49">
        <f>VLOOKUP(A1144,'1_12'!B:Q,16,0)</f>
        <v>28102.050000000003</v>
      </c>
      <c r="BJ1144" s="74">
        <f t="shared" si="632"/>
        <v>-19601.002436673436</v>
      </c>
      <c r="BK1144" s="50">
        <f t="shared" si="633"/>
        <v>3.6300786148274178E-3</v>
      </c>
    </row>
    <row r="1145" spans="1:63" x14ac:dyDescent="0.3">
      <c r="A1145" s="79" t="s">
        <v>2384</v>
      </c>
      <c r="B1145" s="79" t="s">
        <v>2385</v>
      </c>
      <c r="C1145" s="79">
        <f>VLOOKUP(B1145,Площадь!D:E,2,0)</f>
        <v>78.400000000000006</v>
      </c>
      <c r="D1145" s="97"/>
      <c r="E1145">
        <v>31</v>
      </c>
      <c r="F1145">
        <v>28</v>
      </c>
      <c r="G1145">
        <v>31</v>
      </c>
      <c r="H1145">
        <v>30</v>
      </c>
      <c r="I1145">
        <v>31</v>
      </c>
      <c r="J1145">
        <v>30</v>
      </c>
      <c r="K1145">
        <v>31</v>
      </c>
      <c r="L1145">
        <v>31</v>
      </c>
      <c r="M1145">
        <v>30</v>
      </c>
      <c r="N1145">
        <v>31</v>
      </c>
      <c r="O1145">
        <v>30</v>
      </c>
      <c r="P1145">
        <v>31</v>
      </c>
      <c r="Q1145">
        <f t="shared" si="637"/>
        <v>365</v>
      </c>
      <c r="R1145" s="113">
        <f>VLOOKUP(B1145,'Общие показания'!A:H,8,0)</f>
        <v>0</v>
      </c>
      <c r="S1145" s="117">
        <f>VLOOKUP(B1145,'Общие показания'!A:P,16,0)</f>
        <v>3.145999999999999</v>
      </c>
      <c r="T1145" s="50">
        <f t="shared" si="604"/>
        <v>0</v>
      </c>
      <c r="U1145" s="50">
        <f t="shared" si="605"/>
        <v>0</v>
      </c>
      <c r="V1145" s="50">
        <f t="shared" si="606"/>
        <v>0</v>
      </c>
      <c r="W1145" s="50">
        <f t="shared" si="607"/>
        <v>0</v>
      </c>
      <c r="X1145" s="50">
        <f t="shared" si="608"/>
        <v>0</v>
      </c>
      <c r="Y1145" s="50"/>
      <c r="Z1145" s="50"/>
      <c r="AA1145" s="50"/>
      <c r="AB1145" s="50"/>
      <c r="AC1145" s="50"/>
      <c r="AD1145" s="50">
        <f t="shared" si="609"/>
        <v>1.2073543770492092</v>
      </c>
      <c r="AE1145" s="50">
        <f t="shared" si="610"/>
        <v>0.84368547765944046</v>
      </c>
      <c r="AF1145" s="50">
        <f t="shared" si="611"/>
        <v>1.0949601452913491</v>
      </c>
      <c r="AG1145" s="50">
        <f t="shared" si="603"/>
        <v>0</v>
      </c>
      <c r="AI1145" s="50">
        <f t="shared" si="612"/>
        <v>0</v>
      </c>
      <c r="AJ1145" s="50">
        <f t="shared" si="613"/>
        <v>0</v>
      </c>
      <c r="AK1145" s="50">
        <f t="shared" si="614"/>
        <v>0</v>
      </c>
      <c r="AL1145" s="50">
        <f t="shared" si="615"/>
        <v>0.52734600939766985</v>
      </c>
      <c r="AR1145" s="50">
        <f t="shared" si="616"/>
        <v>0.65034636950434022</v>
      </c>
      <c r="AS1145" s="50">
        <f t="shared" si="617"/>
        <v>0.6993354010130105</v>
      </c>
      <c r="AT1145" s="50">
        <f t="shared" si="618"/>
        <v>1.0075629399391044</v>
      </c>
      <c r="AV1145" s="49">
        <f t="shared" si="619"/>
        <v>0</v>
      </c>
      <c r="AW1145" s="49">
        <f t="shared" si="620"/>
        <v>0</v>
      </c>
      <c r="AX1145" s="49">
        <f t="shared" si="621"/>
        <v>0</v>
      </c>
      <c r="AY1145" s="49">
        <f t="shared" si="622"/>
        <v>1415.5865337867292</v>
      </c>
      <c r="AZ1145" s="49">
        <f t="shared" si="623"/>
        <v>0</v>
      </c>
      <c r="BA1145" s="49">
        <f t="shared" si="624"/>
        <v>0</v>
      </c>
      <c r="BB1145" s="49">
        <f t="shared" si="625"/>
        <v>0</v>
      </c>
      <c r="BC1145" s="49">
        <f t="shared" si="626"/>
        <v>0</v>
      </c>
      <c r="BD1145" s="49">
        <f t="shared" si="627"/>
        <v>0</v>
      </c>
      <c r="BE1145" s="49">
        <f t="shared" si="628"/>
        <v>4986.7375760184868</v>
      </c>
      <c r="BF1145" s="49">
        <f t="shared" si="629"/>
        <v>4142.0235258731809</v>
      </c>
      <c r="BG1145" s="49">
        <f t="shared" si="630"/>
        <v>5643.9288690692201</v>
      </c>
      <c r="BH1145" s="73">
        <f t="shared" si="631"/>
        <v>16188.276504747617</v>
      </c>
      <c r="BI1145" s="49">
        <f>VLOOKUP(A1145,'1_12'!B:Q,16,0)</f>
        <v>30305.340000000011</v>
      </c>
      <c r="BJ1145" s="74">
        <f t="shared" si="632"/>
        <v>-14117.063495252394</v>
      </c>
      <c r="BK1145" s="50">
        <f t="shared" si="633"/>
        <v>6.4100666665116105E-3</v>
      </c>
    </row>
    <row r="1146" spans="1:63" x14ac:dyDescent="0.3">
      <c r="A1146" s="79" t="s">
        <v>857</v>
      </c>
      <c r="B1146" s="79" t="s">
        <v>858</v>
      </c>
      <c r="C1146" s="79">
        <f>VLOOKUP(B1146,Площадь!D:E,2,0)</f>
        <v>51.1</v>
      </c>
      <c r="D1146" s="97"/>
      <c r="E1146">
        <v>31</v>
      </c>
      <c r="F1146">
        <v>28</v>
      </c>
      <c r="G1146">
        <v>31</v>
      </c>
      <c r="H1146">
        <v>30</v>
      </c>
      <c r="I1146">
        <v>31</v>
      </c>
      <c r="J1146">
        <v>30</v>
      </c>
      <c r="K1146">
        <v>31</v>
      </c>
      <c r="L1146">
        <v>31</v>
      </c>
      <c r="M1146">
        <v>30</v>
      </c>
      <c r="N1146">
        <v>31</v>
      </c>
      <c r="O1146">
        <v>30</v>
      </c>
      <c r="P1146">
        <v>31</v>
      </c>
      <c r="Q1146">
        <f t="shared" si="637"/>
        <v>365</v>
      </c>
      <c r="R1146" s="113">
        <f>VLOOKUP(B1146,'Общие показания'!A:H,8,0)</f>
        <v>0.34582918385010913</v>
      </c>
      <c r="S1146" s="117">
        <f>VLOOKUP(B1146,'Общие показания'!A:P,16,0)</f>
        <v>0.55417081614988994</v>
      </c>
      <c r="T1146" s="50">
        <f t="shared" si="604"/>
        <v>0</v>
      </c>
      <c r="U1146" s="50">
        <f t="shared" si="605"/>
        <v>0</v>
      </c>
      <c r="V1146" s="50">
        <f t="shared" si="606"/>
        <v>0</v>
      </c>
      <c r="W1146" s="50">
        <f t="shared" si="607"/>
        <v>0.34582918385010913</v>
      </c>
      <c r="X1146" s="50">
        <f t="shared" si="608"/>
        <v>0</v>
      </c>
      <c r="Y1146" s="50"/>
      <c r="Z1146" s="50"/>
      <c r="AA1146" s="50"/>
      <c r="AB1146" s="50"/>
      <c r="AC1146" s="50"/>
      <c r="AD1146" s="50">
        <f t="shared" si="609"/>
        <v>0.21267659266099889</v>
      </c>
      <c r="AE1146" s="50">
        <f t="shared" si="610"/>
        <v>0.14861597893462875</v>
      </c>
      <c r="AF1146" s="50">
        <f t="shared" si="611"/>
        <v>0.19287824455426228</v>
      </c>
      <c r="AG1146" s="50">
        <f t="shared" si="603"/>
        <v>0</v>
      </c>
      <c r="AI1146" s="50">
        <f t="shared" si="612"/>
        <v>0</v>
      </c>
      <c r="AJ1146" s="50">
        <f t="shared" si="613"/>
        <v>0</v>
      </c>
      <c r="AK1146" s="50">
        <f t="shared" si="614"/>
        <v>0</v>
      </c>
      <c r="AL1146" s="50">
        <f t="shared" si="615"/>
        <v>0.34371659541098121</v>
      </c>
      <c r="AR1146" s="50">
        <f t="shared" si="616"/>
        <v>0.42388647298050747</v>
      </c>
      <c r="AS1146" s="50">
        <f t="shared" si="617"/>
        <v>0.45581682387455147</v>
      </c>
      <c r="AT1146" s="50">
        <f t="shared" si="618"/>
        <v>0.65671513049602348</v>
      </c>
      <c r="AV1146" s="49">
        <f t="shared" si="619"/>
        <v>0</v>
      </c>
      <c r="AW1146" s="49">
        <f t="shared" si="620"/>
        <v>0</v>
      </c>
      <c r="AX1146" s="49">
        <f t="shared" si="621"/>
        <v>0</v>
      </c>
      <c r="AY1146" s="49">
        <f t="shared" si="622"/>
        <v>1850.9891080173006</v>
      </c>
      <c r="AZ1146" s="49">
        <f t="shared" si="623"/>
        <v>0</v>
      </c>
      <c r="BA1146" s="49">
        <f t="shared" si="624"/>
        <v>0</v>
      </c>
      <c r="BB1146" s="49">
        <f t="shared" si="625"/>
        <v>0</v>
      </c>
      <c r="BC1146" s="49">
        <f t="shared" si="626"/>
        <v>0</v>
      </c>
      <c r="BD1146" s="49">
        <f t="shared" si="627"/>
        <v>0</v>
      </c>
      <c r="BE1146" s="49">
        <f t="shared" si="628"/>
        <v>1708.764430885434</v>
      </c>
      <c r="BF1146" s="49">
        <f t="shared" si="629"/>
        <v>1622.5152385488511</v>
      </c>
      <c r="BG1146" s="49">
        <f t="shared" si="630"/>
        <v>2280.6144722499853</v>
      </c>
      <c r="BH1146" s="73">
        <f t="shared" si="631"/>
        <v>7462.8832497015701</v>
      </c>
      <c r="BI1146" s="49">
        <f>VLOOKUP(A1146,'1_12'!B:Q,16,0)</f>
        <v>19752.57</v>
      </c>
      <c r="BJ1146" s="74">
        <f t="shared" si="632"/>
        <v>-12289.68675029843</v>
      </c>
      <c r="BK1146" s="50">
        <f t="shared" si="633"/>
        <v>4.5338144532975572E-3</v>
      </c>
    </row>
    <row r="1147" spans="1:63" x14ac:dyDescent="0.3">
      <c r="A1147" s="79" t="s">
        <v>1556</v>
      </c>
      <c r="B1147" s="79" t="s">
        <v>1557</v>
      </c>
      <c r="C1147" s="79">
        <f>VLOOKUP(B1147,Площадь!D:E,2,0)</f>
        <v>50.8</v>
      </c>
      <c r="D1147" s="97"/>
      <c r="E1147">
        <v>31</v>
      </c>
      <c r="F1147">
        <v>28</v>
      </c>
      <c r="G1147">
        <v>31</v>
      </c>
      <c r="H1147">
        <v>30</v>
      </c>
      <c r="I1147">
        <v>31</v>
      </c>
      <c r="J1147">
        <v>30</v>
      </c>
      <c r="K1147">
        <v>31</v>
      </c>
      <c r="L1147">
        <v>31</v>
      </c>
      <c r="M1147">
        <v>30</v>
      </c>
      <c r="N1147">
        <v>31</v>
      </c>
      <c r="O1147">
        <v>30</v>
      </c>
      <c r="P1147">
        <v>31</v>
      </c>
      <c r="Q1147">
        <f t="shared" si="637"/>
        <v>365</v>
      </c>
      <c r="R1147" s="113">
        <f>VLOOKUP(B1147,'Общие показания'!A:H,8,0)</f>
        <v>0.34379887553004973</v>
      </c>
      <c r="S1147" s="117">
        <f>VLOOKUP(B1147,'Общие показания'!A:P,16,0)</f>
        <v>2.8832011244699487</v>
      </c>
      <c r="T1147" s="50">
        <f t="shared" si="604"/>
        <v>0</v>
      </c>
      <c r="U1147" s="50">
        <f t="shared" si="605"/>
        <v>0</v>
      </c>
      <c r="V1147" s="50">
        <f t="shared" si="606"/>
        <v>0</v>
      </c>
      <c r="W1147" s="50">
        <f t="shared" si="607"/>
        <v>0.34379887553004973</v>
      </c>
      <c r="X1147" s="50">
        <f t="shared" si="608"/>
        <v>0</v>
      </c>
      <c r="Y1147" s="50"/>
      <c r="Z1147" s="50"/>
      <c r="AA1147" s="50"/>
      <c r="AB1147" s="50"/>
      <c r="AC1147" s="50"/>
      <c r="AD1147" s="50">
        <f t="shared" si="609"/>
        <v>1.1064988866948493</v>
      </c>
      <c r="AE1147" s="50">
        <f t="shared" si="610"/>
        <v>0.77320881051705825</v>
      </c>
      <c r="AF1147" s="50">
        <f t="shared" si="611"/>
        <v>1.0034934272580409</v>
      </c>
      <c r="AG1147" s="50">
        <f t="shared" si="603"/>
        <v>0</v>
      </c>
      <c r="AI1147" s="50">
        <f t="shared" si="612"/>
        <v>0</v>
      </c>
      <c r="AJ1147" s="50">
        <f t="shared" si="613"/>
        <v>0</v>
      </c>
      <c r="AK1147" s="50">
        <f t="shared" si="614"/>
        <v>0</v>
      </c>
      <c r="AL1147" s="50">
        <f t="shared" si="615"/>
        <v>0.34169868976277579</v>
      </c>
      <c r="AR1147" s="50">
        <f t="shared" si="616"/>
        <v>0.42139790268903671</v>
      </c>
      <c r="AS1147" s="50">
        <f t="shared" si="617"/>
        <v>0.45314079555434861</v>
      </c>
      <c r="AT1147" s="50">
        <f t="shared" si="618"/>
        <v>0.65285966006258289</v>
      </c>
      <c r="AV1147" s="49">
        <f t="shared" si="619"/>
        <v>0</v>
      </c>
      <c r="AW1147" s="49">
        <f t="shared" si="620"/>
        <v>0</v>
      </c>
      <c r="AX1147" s="49">
        <f t="shared" si="621"/>
        <v>0</v>
      </c>
      <c r="AY1147" s="49">
        <f t="shared" si="622"/>
        <v>1840.1222443694489</v>
      </c>
      <c r="AZ1147" s="49">
        <f t="shared" si="623"/>
        <v>0</v>
      </c>
      <c r="BA1147" s="49">
        <f t="shared" si="624"/>
        <v>0</v>
      </c>
      <c r="BB1147" s="49">
        <f t="shared" si="625"/>
        <v>0</v>
      </c>
      <c r="BC1147" s="49">
        <f t="shared" si="626"/>
        <v>0</v>
      </c>
      <c r="BD1147" s="49">
        <f t="shared" si="627"/>
        <v>0</v>
      </c>
      <c r="BE1147" s="49">
        <f t="shared" si="628"/>
        <v>4101.4250255505285</v>
      </c>
      <c r="BF1147" s="49">
        <f t="shared" si="629"/>
        <v>3291.9638285538417</v>
      </c>
      <c r="BG1147" s="49">
        <f t="shared" si="630"/>
        <v>4446.2479734799899</v>
      </c>
      <c r="BH1147" s="73">
        <f t="shared" si="631"/>
        <v>13679.759071953809</v>
      </c>
      <c r="BI1147" s="49">
        <f>VLOOKUP(A1147,'1_12'!B:Q,16,0)</f>
        <v>19636.649999999998</v>
      </c>
      <c r="BJ1147" s="74">
        <f t="shared" si="632"/>
        <v>-5956.8909280461885</v>
      </c>
      <c r="BK1147" s="50">
        <f t="shared" si="633"/>
        <v>8.3597392520812705E-3</v>
      </c>
    </row>
    <row r="1148" spans="1:63" x14ac:dyDescent="0.3">
      <c r="A1148" s="79" t="s">
        <v>1253</v>
      </c>
      <c r="B1148" s="79" t="s">
        <v>1254</v>
      </c>
      <c r="C1148" s="79">
        <f>VLOOKUP(B1148,Площадь!D:E,2,0)</f>
        <v>72.7</v>
      </c>
      <c r="D1148" s="97"/>
      <c r="E1148">
        <v>31</v>
      </c>
      <c r="F1148">
        <v>28</v>
      </c>
      <c r="G1148">
        <v>31</v>
      </c>
      <c r="H1148">
        <v>30</v>
      </c>
      <c r="I1148">
        <v>31</v>
      </c>
      <c r="J1148">
        <v>30</v>
      </c>
      <c r="K1148">
        <v>31</v>
      </c>
      <c r="L1148">
        <v>31</v>
      </c>
      <c r="M1148">
        <v>30</v>
      </c>
      <c r="N1148">
        <v>31</v>
      </c>
      <c r="O1148">
        <v>30</v>
      </c>
      <c r="P1148">
        <v>31</v>
      </c>
      <c r="Q1148">
        <f t="shared" si="637"/>
        <v>365</v>
      </c>
      <c r="R1148" s="113">
        <f>VLOOKUP(B1148,'Общие показания'!A:H,8,0)</f>
        <v>0.49201138289438229</v>
      </c>
      <c r="S1148" s="117">
        <f>VLOOKUP(B1148,'Общие показания'!A:P,16,0)</f>
        <v>2.6819886171056169</v>
      </c>
      <c r="T1148" s="50">
        <f t="shared" si="604"/>
        <v>0</v>
      </c>
      <c r="U1148" s="50">
        <f t="shared" si="605"/>
        <v>0</v>
      </c>
      <c r="V1148" s="50">
        <f t="shared" si="606"/>
        <v>0</v>
      </c>
      <c r="W1148" s="50">
        <f t="shared" si="607"/>
        <v>0.49201138289438234</v>
      </c>
      <c r="X1148" s="50">
        <f t="shared" si="608"/>
        <v>0</v>
      </c>
      <c r="Y1148" s="50"/>
      <c r="Z1148" s="50"/>
      <c r="AA1148" s="50"/>
      <c r="AB1148" s="50"/>
      <c r="AC1148" s="50"/>
      <c r="AD1148" s="50">
        <f t="shared" si="609"/>
        <v>1.0292786700758498</v>
      </c>
      <c r="AE1148" s="50">
        <f t="shared" si="610"/>
        <v>0.7192482032739782</v>
      </c>
      <c r="AF1148" s="50">
        <f t="shared" si="611"/>
        <v>0.93346174375578883</v>
      </c>
      <c r="AG1148" s="50">
        <f t="shared" si="603"/>
        <v>0</v>
      </c>
      <c r="AI1148" s="50">
        <f t="shared" si="612"/>
        <v>0</v>
      </c>
      <c r="AJ1148" s="50">
        <f t="shared" si="613"/>
        <v>0</v>
      </c>
      <c r="AK1148" s="50">
        <f t="shared" si="614"/>
        <v>0</v>
      </c>
      <c r="AL1148" s="50">
        <f t="shared" si="615"/>
        <v>0.4890058020817678</v>
      </c>
      <c r="AR1148" s="50">
        <f t="shared" si="616"/>
        <v>0.60306353396639711</v>
      </c>
      <c r="AS1148" s="50">
        <f t="shared" si="617"/>
        <v>0.64849086292915636</v>
      </c>
      <c r="AT1148" s="50">
        <f t="shared" si="618"/>
        <v>0.93430900170373588</v>
      </c>
      <c r="AV1148" s="49">
        <f t="shared" si="619"/>
        <v>0</v>
      </c>
      <c r="AW1148" s="49">
        <f t="shared" si="620"/>
        <v>0</v>
      </c>
      <c r="AX1148" s="49">
        <f t="shared" si="621"/>
        <v>0</v>
      </c>
      <c r="AY1148" s="49">
        <f t="shared" si="622"/>
        <v>2633.4032906625785</v>
      </c>
      <c r="AZ1148" s="49">
        <f t="shared" si="623"/>
        <v>0</v>
      </c>
      <c r="BA1148" s="49">
        <f t="shared" si="624"/>
        <v>0</v>
      </c>
      <c r="BB1148" s="49">
        <f t="shared" si="625"/>
        <v>0</v>
      </c>
      <c r="BC1148" s="49">
        <f t="shared" si="626"/>
        <v>0</v>
      </c>
      <c r="BD1148" s="49">
        <f t="shared" si="627"/>
        <v>0</v>
      </c>
      <c r="BE1148" s="49">
        <f t="shared" si="628"/>
        <v>4381.7941188428467</v>
      </c>
      <c r="BF1148" s="49">
        <f t="shared" si="629"/>
        <v>3671.5040397530465</v>
      </c>
      <c r="BG1148" s="49">
        <f t="shared" si="630"/>
        <v>5013.7690782817299</v>
      </c>
      <c r="BH1148" s="73">
        <f t="shared" si="631"/>
        <v>15700.470527540201</v>
      </c>
      <c r="BI1148" s="49">
        <f>VLOOKUP(A1148,'1_12'!B:Q,16,0)</f>
        <v>28102.050000000003</v>
      </c>
      <c r="BJ1148" s="74">
        <f t="shared" si="632"/>
        <v>-12401.579472459802</v>
      </c>
      <c r="BK1148" s="50">
        <f t="shared" si="633"/>
        <v>6.7043434212300046E-3</v>
      </c>
    </row>
    <row r="1149" spans="1:63" x14ac:dyDescent="0.3">
      <c r="A1149" s="79" t="s">
        <v>1167</v>
      </c>
      <c r="B1149" s="79" t="s">
        <v>1168</v>
      </c>
      <c r="C1149" s="79">
        <f>VLOOKUP(B1149,Площадь!D:E,2,0)</f>
        <v>78.400000000000006</v>
      </c>
      <c r="D1149" s="97"/>
      <c r="E1149">
        <v>31</v>
      </c>
      <c r="F1149">
        <v>28</v>
      </c>
      <c r="G1149">
        <v>31</v>
      </c>
      <c r="H1149">
        <v>30</v>
      </c>
      <c r="I1149">
        <v>31</v>
      </c>
      <c r="J1149">
        <v>30</v>
      </c>
      <c r="K1149">
        <v>31</v>
      </c>
      <c r="L1149">
        <v>31</v>
      </c>
      <c r="M1149">
        <v>30</v>
      </c>
      <c r="N1149">
        <v>31</v>
      </c>
      <c r="O1149">
        <v>15</v>
      </c>
      <c r="Q1149">
        <f t="shared" si="637"/>
        <v>319</v>
      </c>
      <c r="R1149" s="113">
        <f>VLOOKUP(B1149,'Общие показания'!A:H,8,0)</f>
        <v>0.53058724097550991</v>
      </c>
      <c r="S1149" s="117"/>
      <c r="T1149" s="50">
        <f t="shared" si="604"/>
        <v>0</v>
      </c>
      <c r="U1149" s="50">
        <f t="shared" si="605"/>
        <v>0</v>
      </c>
      <c r="V1149" s="50">
        <f t="shared" si="606"/>
        <v>0</v>
      </c>
      <c r="W1149" s="50">
        <f t="shared" si="607"/>
        <v>0.53058724097550991</v>
      </c>
      <c r="X1149" s="50">
        <f t="shared" si="608"/>
        <v>0</v>
      </c>
      <c r="Y1149" s="50"/>
      <c r="Z1149" s="50"/>
      <c r="AA1149" s="50"/>
      <c r="AB1149" s="50"/>
      <c r="AC1149" s="50"/>
      <c r="AD1149" s="50">
        <f t="shared" si="609"/>
        <v>0</v>
      </c>
      <c r="AE1149" s="50">
        <f t="shared" si="610"/>
        <v>0</v>
      </c>
      <c r="AF1149" s="50">
        <f t="shared" si="611"/>
        <v>0</v>
      </c>
      <c r="AG1149" s="50">
        <f t="shared" si="603"/>
        <v>0</v>
      </c>
      <c r="AI1149" s="50">
        <f t="shared" si="612"/>
        <v>0</v>
      </c>
      <c r="AJ1149" s="50">
        <f t="shared" si="613"/>
        <v>0</v>
      </c>
      <c r="AK1149" s="50">
        <f t="shared" si="614"/>
        <v>0</v>
      </c>
      <c r="AL1149" s="50">
        <f t="shared" si="615"/>
        <v>0.52734600939766985</v>
      </c>
      <c r="AR1149" s="50">
        <f t="shared" si="616"/>
        <v>0.65034636950434022</v>
      </c>
      <c r="AS1149" s="50">
        <f t="shared" si="617"/>
        <v>0.34966770050650525</v>
      </c>
      <c r="AT1149" s="50">
        <f t="shared" si="618"/>
        <v>0</v>
      </c>
      <c r="AV1149" s="49">
        <f t="shared" si="619"/>
        <v>0</v>
      </c>
      <c r="AW1149" s="49">
        <f t="shared" si="620"/>
        <v>0</v>
      </c>
      <c r="AX1149" s="49">
        <f t="shared" si="621"/>
        <v>0</v>
      </c>
      <c r="AY1149" s="49">
        <f t="shared" si="622"/>
        <v>2839.8736999717489</v>
      </c>
      <c r="AZ1149" s="49">
        <f t="shared" si="623"/>
        <v>0</v>
      </c>
      <c r="BA1149" s="49">
        <f t="shared" si="624"/>
        <v>0</v>
      </c>
      <c r="BB1149" s="49">
        <f t="shared" si="625"/>
        <v>0</v>
      </c>
      <c r="BC1149" s="49">
        <f t="shared" si="626"/>
        <v>0</v>
      </c>
      <c r="BD1149" s="49">
        <f t="shared" si="627"/>
        <v>0</v>
      </c>
      <c r="BE1149" s="49">
        <f t="shared" si="628"/>
        <v>1745.7637804426708</v>
      </c>
      <c r="BF1149" s="49">
        <f t="shared" si="629"/>
        <v>938.63398853164244</v>
      </c>
      <c r="BG1149" s="49">
        <f t="shared" si="630"/>
        <v>0</v>
      </c>
      <c r="BH1149" s="73">
        <f t="shared" si="631"/>
        <v>5524.2714689460627</v>
      </c>
      <c r="BI1149" s="49">
        <f>VLOOKUP(A1149,'1_12'!B:Q,16,0)</f>
        <v>25254.450000000008</v>
      </c>
      <c r="BJ1149" s="74">
        <f t="shared" si="632"/>
        <v>-19730.178531053945</v>
      </c>
      <c r="BK1149" s="50">
        <f t="shared" si="633"/>
        <v>2.1874440055102309E-3</v>
      </c>
    </row>
    <row r="1150" spans="1:63" x14ac:dyDescent="0.3">
      <c r="A1150" s="79" t="s">
        <v>2793</v>
      </c>
      <c r="B1150" s="79" t="s">
        <v>1168</v>
      </c>
      <c r="C1150" s="79">
        <f>VLOOKUP(B1150,Площадь!D:E,2,0)</f>
        <v>78.400000000000006</v>
      </c>
      <c r="D1150" s="97">
        <f>VLOOKUP(A1150,'[1]3+паркинг2023'!$A:$E,5,0)</f>
        <v>45246</v>
      </c>
      <c r="O1150">
        <f>30-O1149</f>
        <v>15</v>
      </c>
      <c r="P1150">
        <v>31</v>
      </c>
      <c r="Q1150">
        <f t="shared" si="637"/>
        <v>46</v>
      </c>
      <c r="R1150" s="113"/>
      <c r="S1150" s="117">
        <f>VLOOKUP(B1150,'Общие показания'!A:P,16,0)</f>
        <v>0</v>
      </c>
      <c r="T1150" s="50">
        <f t="shared" si="604"/>
        <v>0</v>
      </c>
      <c r="U1150" s="50">
        <f t="shared" si="605"/>
        <v>0</v>
      </c>
      <c r="V1150" s="50">
        <f t="shared" si="606"/>
        <v>0</v>
      </c>
      <c r="W1150" s="50">
        <f t="shared" si="607"/>
        <v>0</v>
      </c>
      <c r="X1150" s="50">
        <f t="shared" si="608"/>
        <v>0</v>
      </c>
      <c r="Y1150" s="50"/>
      <c r="Z1150" s="50"/>
      <c r="AA1150" s="50"/>
      <c r="AB1150" s="50"/>
      <c r="AC1150" s="50"/>
      <c r="AD1150" s="50">
        <f t="shared" si="609"/>
        <v>0</v>
      </c>
      <c r="AE1150" s="50">
        <f t="shared" si="610"/>
        <v>0</v>
      </c>
      <c r="AF1150" s="50">
        <f t="shared" si="611"/>
        <v>0</v>
      </c>
      <c r="AG1150" s="50">
        <f t="shared" si="603"/>
        <v>0</v>
      </c>
      <c r="AI1150" s="50">
        <f t="shared" si="612"/>
        <v>0</v>
      </c>
      <c r="AJ1150" s="50">
        <f t="shared" si="613"/>
        <v>0</v>
      </c>
      <c r="AK1150" s="50">
        <f t="shared" si="614"/>
        <v>0</v>
      </c>
      <c r="AL1150" s="50">
        <f t="shared" si="615"/>
        <v>0</v>
      </c>
      <c r="AR1150" s="50">
        <f t="shared" si="616"/>
        <v>0</v>
      </c>
      <c r="AS1150" s="50">
        <f t="shared" si="617"/>
        <v>0.34966770050650525</v>
      </c>
      <c r="AT1150" s="50">
        <f t="shared" si="618"/>
        <v>1.0075629399391044</v>
      </c>
      <c r="AV1150" s="49">
        <f t="shared" si="619"/>
        <v>0</v>
      </c>
      <c r="AW1150" s="49">
        <f t="shared" si="620"/>
        <v>0</v>
      </c>
      <c r="AX1150" s="49">
        <f t="shared" si="621"/>
        <v>0</v>
      </c>
      <c r="AY1150" s="49">
        <f t="shared" si="622"/>
        <v>0</v>
      </c>
      <c r="AZ1150" s="49">
        <f t="shared" si="623"/>
        <v>0</v>
      </c>
      <c r="BA1150" s="49">
        <f t="shared" si="624"/>
        <v>0</v>
      </c>
      <c r="BB1150" s="49">
        <f t="shared" si="625"/>
        <v>0</v>
      </c>
      <c r="BC1150" s="49">
        <f t="shared" si="626"/>
        <v>0</v>
      </c>
      <c r="BD1150" s="49">
        <f t="shared" si="627"/>
        <v>0</v>
      </c>
      <c r="BE1150" s="49">
        <f t="shared" si="628"/>
        <v>0</v>
      </c>
      <c r="BF1150" s="49">
        <f t="shared" si="629"/>
        <v>938.63398853164244</v>
      </c>
      <c r="BG1150" s="49">
        <f t="shared" si="630"/>
        <v>2704.6616534549344</v>
      </c>
      <c r="BH1150" s="73">
        <f t="shared" si="631"/>
        <v>3643.2956419865768</v>
      </c>
      <c r="BI1150" s="49">
        <f>VLOOKUP(A1150,'1_12'!B:Q,16,0)</f>
        <v>5050.8900000000003</v>
      </c>
      <c r="BJ1150" s="74">
        <f t="shared" si="632"/>
        <v>-1407.5943580134235</v>
      </c>
      <c r="BK1150" s="50">
        <f t="shared" si="633"/>
        <v>1.4426346093171869E-3</v>
      </c>
    </row>
    <row r="1151" spans="1:63" x14ac:dyDescent="0.3">
      <c r="A1151" s="79" t="s">
        <v>1974</v>
      </c>
      <c r="B1151" s="79" t="s">
        <v>1975</v>
      </c>
      <c r="C1151" s="79">
        <f>VLOOKUP(B1151,Площадь!D:E,2,0)</f>
        <v>51.1</v>
      </c>
      <c r="D1151" s="97"/>
      <c r="E1151">
        <v>31</v>
      </c>
      <c r="F1151">
        <v>28</v>
      </c>
      <c r="G1151">
        <v>31</v>
      </c>
      <c r="H1151">
        <v>30</v>
      </c>
      <c r="I1151">
        <v>31</v>
      </c>
      <c r="J1151">
        <v>30</v>
      </c>
      <c r="K1151">
        <v>31</v>
      </c>
      <c r="L1151">
        <v>31</v>
      </c>
      <c r="M1151">
        <v>30</v>
      </c>
      <c r="N1151">
        <v>31</v>
      </c>
      <c r="O1151">
        <v>30</v>
      </c>
      <c r="P1151">
        <v>31</v>
      </c>
      <c r="Q1151">
        <f t="shared" ref="Q1151:Q1159" si="638">SUM(E1151:P1151)</f>
        <v>365</v>
      </c>
      <c r="R1151" s="113">
        <f>VLOOKUP(B1151,'Общие показания'!A:H,8,0)</f>
        <v>0.34582918385010913</v>
      </c>
      <c r="S1151" s="117">
        <f>VLOOKUP(B1151,'Общие показания'!A:P,16,0)</f>
        <v>2.0431708161498907</v>
      </c>
      <c r="T1151" s="50">
        <f t="shared" si="604"/>
        <v>0</v>
      </c>
      <c r="U1151" s="50">
        <f t="shared" si="605"/>
        <v>0</v>
      </c>
      <c r="V1151" s="50">
        <f t="shared" si="606"/>
        <v>0</v>
      </c>
      <c r="W1151" s="50">
        <f t="shared" si="607"/>
        <v>0.34582918385010913</v>
      </c>
      <c r="X1151" s="50">
        <f t="shared" si="608"/>
        <v>0</v>
      </c>
      <c r="Y1151" s="50"/>
      <c r="Z1151" s="50"/>
      <c r="AA1151" s="50"/>
      <c r="AB1151" s="50"/>
      <c r="AC1151" s="50"/>
      <c r="AD1151" s="50">
        <f t="shared" si="609"/>
        <v>0.7841167285244045</v>
      </c>
      <c r="AE1151" s="50">
        <f t="shared" si="610"/>
        <v>0.54793183279187851</v>
      </c>
      <c r="AF1151" s="50">
        <f t="shared" si="611"/>
        <v>0.71112225483360747</v>
      </c>
      <c r="AG1151" s="50">
        <f t="shared" si="603"/>
        <v>0</v>
      </c>
      <c r="AI1151" s="50">
        <f t="shared" si="612"/>
        <v>0</v>
      </c>
      <c r="AJ1151" s="50">
        <f t="shared" si="613"/>
        <v>0</v>
      </c>
      <c r="AK1151" s="50">
        <f t="shared" si="614"/>
        <v>0</v>
      </c>
      <c r="AL1151" s="50">
        <f t="shared" si="615"/>
        <v>0.34371659541098121</v>
      </c>
      <c r="AR1151" s="50">
        <f t="shared" si="616"/>
        <v>0.42388647298050747</v>
      </c>
      <c r="AS1151" s="50">
        <f t="shared" si="617"/>
        <v>0.45581682387455147</v>
      </c>
      <c r="AT1151" s="50">
        <f t="shared" si="618"/>
        <v>0.65671513049602348</v>
      </c>
      <c r="AV1151" s="49">
        <f t="shared" si="619"/>
        <v>0</v>
      </c>
      <c r="AW1151" s="49">
        <f t="shared" si="620"/>
        <v>0</v>
      </c>
      <c r="AX1151" s="49">
        <f t="shared" si="621"/>
        <v>0</v>
      </c>
      <c r="AY1151" s="49">
        <f t="shared" si="622"/>
        <v>1850.9891080173006</v>
      </c>
      <c r="AZ1151" s="49">
        <f t="shared" si="623"/>
        <v>0</v>
      </c>
      <c r="BA1151" s="49">
        <f t="shared" si="624"/>
        <v>0</v>
      </c>
      <c r="BB1151" s="49">
        <f t="shared" si="625"/>
        <v>0</v>
      </c>
      <c r="BC1151" s="49">
        <f t="shared" si="626"/>
        <v>0</v>
      </c>
      <c r="BD1151" s="49">
        <f t="shared" si="627"/>
        <v>0</v>
      </c>
      <c r="BE1151" s="49">
        <f t="shared" si="628"/>
        <v>3242.715473991726</v>
      </c>
      <c r="BF1151" s="49">
        <f t="shared" si="629"/>
        <v>2694.4227440090981</v>
      </c>
      <c r="BG1151" s="49">
        <f t="shared" si="630"/>
        <v>3671.7679636834487</v>
      </c>
      <c r="BH1151" s="73">
        <f t="shared" si="631"/>
        <v>11459.895289701573</v>
      </c>
      <c r="BI1151" s="49">
        <f>VLOOKUP(A1151,'1_12'!B:Q,16,0)</f>
        <v>19752.57</v>
      </c>
      <c r="BJ1151" s="74">
        <f t="shared" si="632"/>
        <v>-8292.6747102984264</v>
      </c>
      <c r="BK1151" s="50">
        <f t="shared" si="633"/>
        <v>6.9620597240085819E-3</v>
      </c>
    </row>
    <row r="1152" spans="1:63" x14ac:dyDescent="0.3">
      <c r="A1152" s="79" t="s">
        <v>541</v>
      </c>
      <c r="B1152" s="79" t="s">
        <v>542</v>
      </c>
      <c r="C1152" s="79">
        <f>VLOOKUP(B1152,Площадь!D:E,2,0)</f>
        <v>50.8</v>
      </c>
      <c r="D1152" s="97"/>
      <c r="E1152">
        <v>31</v>
      </c>
      <c r="F1152">
        <v>28</v>
      </c>
      <c r="G1152">
        <v>31</v>
      </c>
      <c r="H1152">
        <v>30</v>
      </c>
      <c r="I1152">
        <v>31</v>
      </c>
      <c r="J1152">
        <v>30</v>
      </c>
      <c r="K1152">
        <v>31</v>
      </c>
      <c r="L1152">
        <v>31</v>
      </c>
      <c r="M1152">
        <v>30</v>
      </c>
      <c r="N1152">
        <v>31</v>
      </c>
      <c r="O1152">
        <v>30</v>
      </c>
      <c r="P1152">
        <v>31</v>
      </c>
      <c r="Q1152">
        <f t="shared" si="638"/>
        <v>365</v>
      </c>
      <c r="R1152" s="113">
        <f>VLOOKUP(B1152,'Общие показания'!A:H,8,0)</f>
        <v>0.34379887553004973</v>
      </c>
      <c r="S1152" s="117">
        <f>VLOOKUP(B1152,'Общие показания'!A:P,16,0)</f>
        <v>1.1552011244699498</v>
      </c>
      <c r="T1152" s="50">
        <f t="shared" si="604"/>
        <v>0</v>
      </c>
      <c r="U1152" s="50">
        <f t="shared" si="605"/>
        <v>0</v>
      </c>
      <c r="V1152" s="50">
        <f t="shared" si="606"/>
        <v>0</v>
      </c>
      <c r="W1152" s="50">
        <f t="shared" si="607"/>
        <v>0.34379887553004973</v>
      </c>
      <c r="X1152" s="50">
        <f t="shared" si="608"/>
        <v>0</v>
      </c>
      <c r="Y1152" s="50"/>
      <c r="Z1152" s="50"/>
      <c r="AA1152" s="50"/>
      <c r="AB1152" s="50"/>
      <c r="AC1152" s="50"/>
      <c r="AD1152" s="50">
        <f t="shared" si="609"/>
        <v>0.44333666052160292</v>
      </c>
      <c r="AE1152" s="50">
        <f t="shared" si="610"/>
        <v>0.3097986053690886</v>
      </c>
      <c r="AF1152" s="50">
        <f t="shared" si="611"/>
        <v>0.40206585857925825</v>
      </c>
      <c r="AG1152" s="50">
        <f t="shared" si="603"/>
        <v>0</v>
      </c>
      <c r="AI1152" s="50">
        <f t="shared" si="612"/>
        <v>0</v>
      </c>
      <c r="AJ1152" s="50">
        <f t="shared" si="613"/>
        <v>0</v>
      </c>
      <c r="AK1152" s="50">
        <f t="shared" si="614"/>
        <v>0</v>
      </c>
      <c r="AL1152" s="50">
        <f t="shared" si="615"/>
        <v>0.34169868976277579</v>
      </c>
      <c r="AR1152" s="50">
        <f t="shared" si="616"/>
        <v>0.42139790268903671</v>
      </c>
      <c r="AS1152" s="50">
        <f t="shared" si="617"/>
        <v>0.45314079555434861</v>
      </c>
      <c r="AT1152" s="50">
        <f t="shared" si="618"/>
        <v>0.65285966006258289</v>
      </c>
      <c r="AV1152" s="49">
        <f t="shared" si="619"/>
        <v>0</v>
      </c>
      <c r="AW1152" s="49">
        <f t="shared" si="620"/>
        <v>0</v>
      </c>
      <c r="AX1152" s="49">
        <f t="shared" si="621"/>
        <v>0</v>
      </c>
      <c r="AY1152" s="49">
        <f t="shared" si="622"/>
        <v>1840.1222443694489</v>
      </c>
      <c r="AZ1152" s="49">
        <f t="shared" si="623"/>
        <v>0</v>
      </c>
      <c r="BA1152" s="49">
        <f t="shared" si="624"/>
        <v>0</v>
      </c>
      <c r="BB1152" s="49">
        <f t="shared" si="625"/>
        <v>0</v>
      </c>
      <c r="BC1152" s="49">
        <f t="shared" si="626"/>
        <v>0</v>
      </c>
      <c r="BD1152" s="49">
        <f t="shared" si="627"/>
        <v>0</v>
      </c>
      <c r="BE1152" s="49">
        <f t="shared" si="628"/>
        <v>2321.2588721001125</v>
      </c>
      <c r="BF1152" s="49">
        <f t="shared" si="629"/>
        <v>2048.0040102628377</v>
      </c>
      <c r="BG1152" s="49">
        <f t="shared" si="630"/>
        <v>2831.7998652214128</v>
      </c>
      <c r="BH1152" s="73">
        <f t="shared" si="631"/>
        <v>9041.1849919538108</v>
      </c>
      <c r="BI1152" s="49">
        <f>VLOOKUP(A1152,'1_12'!B:Q,16,0)</f>
        <v>19636.649999999998</v>
      </c>
      <c r="BJ1152" s="74">
        <f t="shared" si="632"/>
        <v>-10595.465008046187</v>
      </c>
      <c r="BK1152" s="50">
        <f t="shared" si="633"/>
        <v>5.5250935827899344E-3</v>
      </c>
    </row>
    <row r="1153" spans="1:63" x14ac:dyDescent="0.3">
      <c r="A1153" s="79" t="s">
        <v>2669</v>
      </c>
      <c r="B1153" s="79" t="s">
        <v>2670</v>
      </c>
      <c r="C1153" s="79">
        <f>VLOOKUP(B1153,Площадь!D:E,2,0)</f>
        <v>72.7</v>
      </c>
      <c r="D1153" s="97"/>
      <c r="E1153">
        <v>31</v>
      </c>
      <c r="F1153">
        <v>28</v>
      </c>
      <c r="G1153">
        <v>31</v>
      </c>
      <c r="H1153">
        <v>30</v>
      </c>
      <c r="I1153">
        <v>31</v>
      </c>
      <c r="J1153">
        <v>30</v>
      </c>
      <c r="K1153">
        <v>31</v>
      </c>
      <c r="L1153">
        <v>31</v>
      </c>
      <c r="M1153">
        <v>30</v>
      </c>
      <c r="N1153">
        <v>31</v>
      </c>
      <c r="O1153">
        <v>30</v>
      </c>
      <c r="P1153">
        <v>31</v>
      </c>
      <c r="Q1153">
        <f t="shared" si="638"/>
        <v>365</v>
      </c>
      <c r="R1153" s="113">
        <f>VLOOKUP(B1153,'Общие показания'!A:H,8,0)</f>
        <v>8.6999999999999994E-2</v>
      </c>
      <c r="S1153" s="117">
        <f>VLOOKUP(B1153,'Общие показания'!A:P,16,0)</f>
        <v>2.6289999999999996</v>
      </c>
      <c r="T1153" s="50">
        <f t="shared" si="604"/>
        <v>0</v>
      </c>
      <c r="U1153" s="50">
        <f t="shared" si="605"/>
        <v>0</v>
      </c>
      <c r="V1153" s="50">
        <f t="shared" si="606"/>
        <v>0</v>
      </c>
      <c r="W1153" s="50">
        <f t="shared" si="607"/>
        <v>8.6999999999999994E-2</v>
      </c>
      <c r="X1153" s="50">
        <f t="shared" si="608"/>
        <v>0</v>
      </c>
      <c r="Y1153" s="50"/>
      <c r="Z1153" s="50"/>
      <c r="AA1153" s="50"/>
      <c r="AB1153" s="50"/>
      <c r="AC1153" s="50"/>
      <c r="AD1153" s="50">
        <f t="shared" si="609"/>
        <v>1.0089429934082554</v>
      </c>
      <c r="AE1153" s="50">
        <f t="shared" si="610"/>
        <v>0.70503786419792414</v>
      </c>
      <c r="AF1153" s="50">
        <f t="shared" si="611"/>
        <v>0.91501914239381976</v>
      </c>
      <c r="AG1153" s="50">
        <f t="shared" si="603"/>
        <v>0</v>
      </c>
      <c r="AI1153" s="50">
        <f t="shared" si="612"/>
        <v>0</v>
      </c>
      <c r="AJ1153" s="50">
        <f t="shared" si="613"/>
        <v>0</v>
      </c>
      <c r="AK1153" s="50">
        <f t="shared" si="614"/>
        <v>0</v>
      </c>
      <c r="AL1153" s="50">
        <f t="shared" si="615"/>
        <v>0.4890058020817678</v>
      </c>
      <c r="AR1153" s="50">
        <f t="shared" si="616"/>
        <v>0.60306353396639711</v>
      </c>
      <c r="AS1153" s="50">
        <f t="shared" si="617"/>
        <v>0.64849086292915636</v>
      </c>
      <c r="AT1153" s="50">
        <f t="shared" si="618"/>
        <v>0.93430900170373588</v>
      </c>
      <c r="AV1153" s="49">
        <f t="shared" si="619"/>
        <v>0</v>
      </c>
      <c r="AW1153" s="49">
        <f t="shared" si="620"/>
        <v>0</v>
      </c>
      <c r="AX1153" s="49">
        <f t="shared" si="621"/>
        <v>0</v>
      </c>
      <c r="AY1153" s="49">
        <f t="shared" si="622"/>
        <v>1546.2069348762143</v>
      </c>
      <c r="AZ1153" s="49">
        <f t="shared" si="623"/>
        <v>0</v>
      </c>
      <c r="BA1153" s="49">
        <f t="shared" si="624"/>
        <v>0</v>
      </c>
      <c r="BB1153" s="49">
        <f t="shared" si="625"/>
        <v>0</v>
      </c>
      <c r="BC1153" s="49">
        <f t="shared" si="626"/>
        <v>0</v>
      </c>
      <c r="BD1153" s="49">
        <f t="shared" si="627"/>
        <v>0</v>
      </c>
      <c r="BE1153" s="49">
        <f t="shared" si="628"/>
        <v>4327.2058418234219</v>
      </c>
      <c r="BF1153" s="49">
        <f t="shared" si="629"/>
        <v>3633.3583739508504</v>
      </c>
      <c r="BG1153" s="49">
        <f t="shared" si="630"/>
        <v>4964.2624968897144</v>
      </c>
      <c r="BH1153" s="73">
        <f t="shared" si="631"/>
        <v>14471.0336475402</v>
      </c>
      <c r="BI1153" s="49">
        <f>VLOOKUP(A1153,'1_12'!B:Q,16,0)</f>
        <v>28102.050000000003</v>
      </c>
      <c r="BJ1153" s="74">
        <f t="shared" si="632"/>
        <v>-13631.016352459803</v>
      </c>
      <c r="BK1153" s="50">
        <f t="shared" si="633"/>
        <v>6.1793548838618246E-3</v>
      </c>
    </row>
    <row r="1154" spans="1:63" x14ac:dyDescent="0.3">
      <c r="A1154" s="79" t="s">
        <v>863</v>
      </c>
      <c r="B1154" s="79" t="s">
        <v>283</v>
      </c>
      <c r="C1154" s="79">
        <f>VLOOKUP(B1154,Площадь!D:E,2,0)</f>
        <v>36.700000000000003</v>
      </c>
      <c r="D1154" s="97"/>
      <c r="E1154">
        <v>31</v>
      </c>
      <c r="F1154">
        <v>28</v>
      </c>
      <c r="G1154">
        <v>31</v>
      </c>
      <c r="H1154">
        <v>30</v>
      </c>
      <c r="I1154">
        <v>31</v>
      </c>
      <c r="J1154">
        <v>30</v>
      </c>
      <c r="K1154">
        <v>31</v>
      </c>
      <c r="L1154">
        <v>31</v>
      </c>
      <c r="M1154">
        <v>30</v>
      </c>
      <c r="N1154">
        <v>31</v>
      </c>
      <c r="O1154">
        <v>30</v>
      </c>
      <c r="P1154">
        <v>31</v>
      </c>
      <c r="Q1154">
        <f t="shared" si="638"/>
        <v>365</v>
      </c>
      <c r="R1154" s="113">
        <f>VLOOKUP(B1154,'Общие показания'!A:H,8,0)</f>
        <v>0.24837438448726037</v>
      </c>
      <c r="S1154" s="117">
        <f>VLOOKUP(B1154,'Общие показания'!A:P,16,0)</f>
        <v>0.74462561551273954</v>
      </c>
      <c r="T1154" s="50">
        <f t="shared" si="604"/>
        <v>0</v>
      </c>
      <c r="U1154" s="50">
        <f t="shared" si="605"/>
        <v>0</v>
      </c>
      <c r="V1154" s="50">
        <f t="shared" si="606"/>
        <v>0</v>
      </c>
      <c r="W1154" s="50">
        <f t="shared" si="607"/>
        <v>0.2483743844872604</v>
      </c>
      <c r="X1154" s="50">
        <f t="shared" si="608"/>
        <v>0</v>
      </c>
      <c r="Y1154" s="50"/>
      <c r="Z1154" s="50"/>
      <c r="AA1154" s="50"/>
      <c r="AB1154" s="50"/>
      <c r="AC1154" s="50"/>
      <c r="AD1154" s="50">
        <f t="shared" si="609"/>
        <v>0.28576827595431276</v>
      </c>
      <c r="AE1154" s="50">
        <f t="shared" si="610"/>
        <v>0.19969161414536576</v>
      </c>
      <c r="AF1154" s="50">
        <f t="shared" si="611"/>
        <v>0.25916572541306093</v>
      </c>
      <c r="AG1154" s="50">
        <f t="shared" si="603"/>
        <v>0</v>
      </c>
      <c r="AI1154" s="50">
        <f t="shared" si="612"/>
        <v>0</v>
      </c>
      <c r="AJ1154" s="50">
        <f t="shared" si="613"/>
        <v>0</v>
      </c>
      <c r="AK1154" s="50">
        <f t="shared" si="614"/>
        <v>0</v>
      </c>
      <c r="AL1154" s="50">
        <f t="shared" si="615"/>
        <v>0.2468571242971235</v>
      </c>
      <c r="AR1154" s="50">
        <f t="shared" si="616"/>
        <v>0.30443509898991439</v>
      </c>
      <c r="AS1154" s="50">
        <f t="shared" si="617"/>
        <v>0.32736746450481485</v>
      </c>
      <c r="AT1154" s="50">
        <f t="shared" si="618"/>
        <v>0.47165254969088183</v>
      </c>
      <c r="AV1154" s="49">
        <f t="shared" si="619"/>
        <v>0</v>
      </c>
      <c r="AW1154" s="49">
        <f t="shared" si="620"/>
        <v>0</v>
      </c>
      <c r="AX1154" s="49">
        <f t="shared" si="621"/>
        <v>0</v>
      </c>
      <c r="AY1154" s="49">
        <f t="shared" si="622"/>
        <v>1329.379652920449</v>
      </c>
      <c r="AZ1154" s="49">
        <f t="shared" si="623"/>
        <v>0</v>
      </c>
      <c r="BA1154" s="49">
        <f t="shared" si="624"/>
        <v>0</v>
      </c>
      <c r="BB1154" s="49">
        <f t="shared" si="625"/>
        <v>0</v>
      </c>
      <c r="BC1154" s="49">
        <f t="shared" si="626"/>
        <v>0</v>
      </c>
      <c r="BD1154" s="49">
        <f t="shared" si="627"/>
        <v>0</v>
      </c>
      <c r="BE1154" s="49">
        <f t="shared" si="628"/>
        <v>1584.3183315652857</v>
      </c>
      <c r="BF1154" s="49">
        <f t="shared" si="629"/>
        <v>1414.816308365399</v>
      </c>
      <c r="BG1154" s="49">
        <f t="shared" si="630"/>
        <v>1961.7793449580197</v>
      </c>
      <c r="BH1154" s="73">
        <f t="shared" si="631"/>
        <v>6290.2936378091536</v>
      </c>
      <c r="BI1154" s="49">
        <f>VLOOKUP(A1154,'1_12'!B:Q,16,0)</f>
        <v>14186.34</v>
      </c>
      <c r="BJ1154" s="74">
        <f t="shared" si="632"/>
        <v>-7896.0463621908466</v>
      </c>
      <c r="BK1154" s="50">
        <f t="shared" si="633"/>
        <v>5.3208724738481716E-3</v>
      </c>
    </row>
    <row r="1155" spans="1:63" x14ac:dyDescent="0.3">
      <c r="A1155" s="79" t="s">
        <v>2673</v>
      </c>
      <c r="B1155" s="79" t="s">
        <v>2674</v>
      </c>
      <c r="C1155" s="79">
        <f>VLOOKUP(B1155,Площадь!D:E,2,0)</f>
        <v>78.400000000000006</v>
      </c>
      <c r="D1155" s="97"/>
      <c r="E1155">
        <v>31</v>
      </c>
      <c r="F1155">
        <v>28</v>
      </c>
      <c r="G1155">
        <v>31</v>
      </c>
      <c r="H1155">
        <v>30</v>
      </c>
      <c r="I1155">
        <v>31</v>
      </c>
      <c r="J1155">
        <v>30</v>
      </c>
      <c r="K1155">
        <v>31</v>
      </c>
      <c r="L1155">
        <v>31</v>
      </c>
      <c r="M1155">
        <v>30</v>
      </c>
      <c r="N1155">
        <v>31</v>
      </c>
      <c r="O1155">
        <v>30</v>
      </c>
      <c r="P1155">
        <v>31</v>
      </c>
      <c r="Q1155">
        <f t="shared" si="638"/>
        <v>365</v>
      </c>
      <c r="R1155" s="113">
        <f>VLOOKUP(B1155,'Общие показания'!A:H,8,0)</f>
        <v>0</v>
      </c>
      <c r="S1155" s="117">
        <f>VLOOKUP(B1155,'Общие показания'!A:P,16,0)</f>
        <v>2.4000000000000004</v>
      </c>
      <c r="T1155" s="50">
        <f t="shared" si="604"/>
        <v>0</v>
      </c>
      <c r="U1155" s="50">
        <f t="shared" si="605"/>
        <v>0</v>
      </c>
      <c r="V1155" s="50">
        <f t="shared" si="606"/>
        <v>0</v>
      </c>
      <c r="W1155" s="50">
        <f t="shared" si="607"/>
        <v>0</v>
      </c>
      <c r="X1155" s="50">
        <f t="shared" si="608"/>
        <v>0</v>
      </c>
      <c r="Y1155" s="50"/>
      <c r="Z1155" s="50"/>
      <c r="AA1155" s="50"/>
      <c r="AB1155" s="50"/>
      <c r="AC1155" s="50"/>
      <c r="AD1155" s="50">
        <f t="shared" si="609"/>
        <v>0.92105864746284283</v>
      </c>
      <c r="AE1155" s="50">
        <f t="shared" si="610"/>
        <v>0.64362528492773619</v>
      </c>
      <c r="AF1155" s="50">
        <f t="shared" si="611"/>
        <v>0.83531606760942112</v>
      </c>
      <c r="AG1155" s="50">
        <f t="shared" ref="AG1155:AG1218" si="639">S1155-AD1155-AE1155-AF1155</f>
        <v>0</v>
      </c>
      <c r="AI1155" s="50">
        <f t="shared" si="612"/>
        <v>0</v>
      </c>
      <c r="AJ1155" s="50">
        <f t="shared" si="613"/>
        <v>0</v>
      </c>
      <c r="AK1155" s="50">
        <f t="shared" si="614"/>
        <v>0</v>
      </c>
      <c r="AL1155" s="50">
        <f t="shared" si="615"/>
        <v>0.52734600939766985</v>
      </c>
      <c r="AR1155" s="50">
        <f t="shared" si="616"/>
        <v>0.65034636950434022</v>
      </c>
      <c r="AS1155" s="50">
        <f t="shared" si="617"/>
        <v>0.6993354010130105</v>
      </c>
      <c r="AT1155" s="50">
        <f t="shared" si="618"/>
        <v>1.0075629399391044</v>
      </c>
      <c r="AV1155" s="49">
        <f t="shared" si="619"/>
        <v>0</v>
      </c>
      <c r="AW1155" s="49">
        <f t="shared" si="620"/>
        <v>0</v>
      </c>
      <c r="AX1155" s="49">
        <f t="shared" si="621"/>
        <v>0</v>
      </c>
      <c r="AY1155" s="49">
        <f t="shared" si="622"/>
        <v>1415.5865337867292</v>
      </c>
      <c r="AZ1155" s="49">
        <f t="shared" si="623"/>
        <v>0</v>
      </c>
      <c r="BA1155" s="49">
        <f t="shared" si="624"/>
        <v>0</v>
      </c>
      <c r="BB1155" s="49">
        <f t="shared" si="625"/>
        <v>0</v>
      </c>
      <c r="BC1155" s="49">
        <f t="shared" si="626"/>
        <v>0</v>
      </c>
      <c r="BD1155" s="49">
        <f t="shared" si="627"/>
        <v>0</v>
      </c>
      <c r="BE1155" s="49">
        <f t="shared" si="628"/>
        <v>4218.2167713460276</v>
      </c>
      <c r="BF1155" s="49">
        <f t="shared" si="629"/>
        <v>3604.9899469119027</v>
      </c>
      <c r="BG1155" s="49">
        <f t="shared" si="630"/>
        <v>4946.9506927029606</v>
      </c>
      <c r="BH1155" s="73">
        <f t="shared" si="631"/>
        <v>14185.743944747621</v>
      </c>
      <c r="BI1155" s="49">
        <f>VLOOKUP(A1155,'1_12'!B:Q,16,0)</f>
        <v>30305.340000000011</v>
      </c>
      <c r="BJ1155" s="74">
        <f t="shared" si="632"/>
        <v>-16119.59605525239</v>
      </c>
      <c r="BK1155" s="50">
        <f t="shared" si="633"/>
        <v>5.6171244896408637E-3</v>
      </c>
    </row>
    <row r="1156" spans="1:63" x14ac:dyDescent="0.3">
      <c r="A1156" s="79" t="s">
        <v>1507</v>
      </c>
      <c r="B1156" s="79" t="s">
        <v>1508</v>
      </c>
      <c r="C1156" s="79">
        <f>VLOOKUP(B1156,Площадь!D:E,2,0)</f>
        <v>51.1</v>
      </c>
      <c r="D1156" s="97"/>
      <c r="E1156">
        <v>31</v>
      </c>
      <c r="F1156">
        <v>28</v>
      </c>
      <c r="G1156">
        <v>31</v>
      </c>
      <c r="H1156">
        <v>30</v>
      </c>
      <c r="I1156">
        <v>31</v>
      </c>
      <c r="J1156">
        <v>30</v>
      </c>
      <c r="K1156">
        <v>31</v>
      </c>
      <c r="L1156">
        <v>31</v>
      </c>
      <c r="M1156">
        <v>30</v>
      </c>
      <c r="N1156">
        <v>31</v>
      </c>
      <c r="O1156">
        <v>30</v>
      </c>
      <c r="P1156">
        <v>31</v>
      </c>
      <c r="Q1156">
        <f t="shared" si="638"/>
        <v>365</v>
      </c>
      <c r="R1156" s="113">
        <f>VLOOKUP(B1156,'Общие показания'!A:H,8,0)</f>
        <v>0</v>
      </c>
      <c r="S1156" s="117">
        <f>VLOOKUP(B1156,'Общие показания'!A:P,16,0)</f>
        <v>0.18900000000000006</v>
      </c>
      <c r="T1156" s="50">
        <f t="shared" ref="T1156:T1219" si="640">R1156*$T$1/31*E1156</f>
        <v>0</v>
      </c>
      <c r="U1156" s="50">
        <f t="shared" ref="U1156:U1219" si="641">R1156*$U$1/28*F1156</f>
        <v>0</v>
      </c>
      <c r="V1156" s="50">
        <f t="shared" ref="V1156:V1219" si="642">R1156*$V$1/31*G1156</f>
        <v>0</v>
      </c>
      <c r="W1156" s="50">
        <f t="shared" ref="W1156:W1219" si="643">R1156*W$1/30*H1156</f>
        <v>0</v>
      </c>
      <c r="X1156" s="50">
        <f t="shared" ref="X1156:X1219" si="644">SUM(T1156:W1156)-R1156</f>
        <v>0</v>
      </c>
      <c r="Y1156" s="50"/>
      <c r="Z1156" s="50"/>
      <c r="AA1156" s="50"/>
      <c r="AB1156" s="50"/>
      <c r="AC1156" s="50"/>
      <c r="AD1156" s="50">
        <f t="shared" ref="AD1156:AD1219" si="645">(S1156*$AD$1)/31*N1156</f>
        <v>7.2533368487698882E-2</v>
      </c>
      <c r="AE1156" s="50">
        <f t="shared" ref="AE1156:AE1219" si="646">(S1156*$AE$1)/30*O1156</f>
        <v>5.0685491188059234E-2</v>
      </c>
      <c r="AF1156" s="50">
        <f t="shared" ref="AF1156:AF1219" si="647">(S1156*$AF$1)/31*P1156</f>
        <v>6.5781140324241927E-2</v>
      </c>
      <c r="AG1156" s="50">
        <f t="shared" si="639"/>
        <v>0</v>
      </c>
      <c r="AI1156" s="50">
        <f t="shared" ref="AI1156:AI1219" si="648">(C1156*$AI$1)/31*E1156</f>
        <v>0</v>
      </c>
      <c r="AJ1156" s="50">
        <f t="shared" ref="AJ1156:AJ1219" si="649">(C1156*$AJ$1)/28*F1156</f>
        <v>0</v>
      </c>
      <c r="AK1156" s="50">
        <f t="shared" ref="AK1156:AK1219" si="650">(C1156*$AK$1)/31*G1156</f>
        <v>0</v>
      </c>
      <c r="AL1156" s="50">
        <f t="shared" ref="AL1156:AL1219" si="651">(C1156*$AL$1)/30*H1156</f>
        <v>0.34371659541098121</v>
      </c>
      <c r="AR1156" s="50">
        <f t="shared" ref="AR1156:AR1219" si="652">(C1156*$AR$1)/31*N1156</f>
        <v>0.42388647298050747</v>
      </c>
      <c r="AS1156" s="50">
        <f t="shared" ref="AS1156:AS1219" si="653">(C1156*$AS$1)/30*O1156</f>
        <v>0.45581682387455147</v>
      </c>
      <c r="AT1156" s="50">
        <f t="shared" ref="AT1156:AT1219" si="654">(C1156*$AT$1)/31*P1156</f>
        <v>0.65671513049602348</v>
      </c>
      <c r="AV1156" s="49">
        <f t="shared" ref="AV1156:AV1219" si="655">(T1156+AI1156)*$AV$1</f>
        <v>0</v>
      </c>
      <c r="AW1156" s="49">
        <f t="shared" ref="AW1156:AW1219" si="656">(U1156+AJ1156)*$AW$1</f>
        <v>0</v>
      </c>
      <c r="AX1156" s="49">
        <f t="shared" ref="AX1156:AX1219" si="657">(V1156+AK1156)*$AX$1</f>
        <v>0</v>
      </c>
      <c r="AY1156" s="49">
        <f t="shared" ref="AY1156:AY1219" si="658">(W1156+AL1156)*$AY$1</f>
        <v>922.65908005742153</v>
      </c>
      <c r="AZ1156" s="49">
        <f t="shared" ref="AZ1156:AZ1219" si="659">(Y1156+AM1156)*$AZ$1</f>
        <v>0</v>
      </c>
      <c r="BA1156" s="49">
        <f t="shared" ref="BA1156:BA1219" si="660">(Z1156+AN1156)*$BA$1</f>
        <v>0</v>
      </c>
      <c r="BB1156" s="49">
        <f t="shared" ref="BB1156:BB1219" si="661">(AA1156+AO1156)*$BB$1</f>
        <v>0</v>
      </c>
      <c r="BC1156" s="49">
        <f t="shared" ref="BC1156:BC1219" si="662">(AB1156+AP1156)*$BC$1</f>
        <v>0</v>
      </c>
      <c r="BD1156" s="49">
        <f t="shared" ref="BD1156:BD1219" si="663">(AC1156+AQ1156)*$BD$1</f>
        <v>0</v>
      </c>
      <c r="BE1156" s="49">
        <f t="shared" ref="BE1156:BE1219" si="664">(AD1156+AR1156)*$BE$1</f>
        <v>1332.5695656435944</v>
      </c>
      <c r="BF1156" s="49">
        <f t="shared" ref="BF1156:BF1219" si="665">(AE1156+AS1156)*$BF$1</f>
        <v>1359.6345544614696</v>
      </c>
      <c r="BG1156" s="49">
        <f t="shared" ref="BG1156:BG1219" si="666">(AF1156+AT1156)*$BG$1</f>
        <v>1939.4400895390877</v>
      </c>
      <c r="BH1156" s="73">
        <f t="shared" ref="BH1156:BH1219" si="667">SUM(AV1156:BG1156)</f>
        <v>5554.3032897015728</v>
      </c>
      <c r="BI1156" s="49">
        <f>VLOOKUP(A1156,'1_12'!B:Q,16,0)</f>
        <v>19752.57</v>
      </c>
      <c r="BJ1156" s="74">
        <f t="shared" ref="BJ1156:BJ1219" si="668">BH1156-BI1156</f>
        <v>-14198.266710298427</v>
      </c>
      <c r="BK1156" s="50">
        <f t="shared" ref="BK1156:BK1219" si="669">(SUM(T1156:W1156)+SUM(AD1156:AF1156)+SUM(AI1156:AL1156)+SUM(AR1156:AT1156))/12/C1156</f>
        <v>3.3743232595597901E-3</v>
      </c>
    </row>
    <row r="1157" spans="1:63" x14ac:dyDescent="0.3">
      <c r="A1157" s="79" t="s">
        <v>1270</v>
      </c>
      <c r="B1157" s="79" t="s">
        <v>1271</v>
      </c>
      <c r="C1157" s="79">
        <f>VLOOKUP(B1157,Площадь!D:E,2,0)</f>
        <v>50.8</v>
      </c>
      <c r="D1157" s="97"/>
      <c r="E1157">
        <v>31</v>
      </c>
      <c r="F1157">
        <v>28</v>
      </c>
      <c r="G1157">
        <v>31</v>
      </c>
      <c r="H1157">
        <v>30</v>
      </c>
      <c r="I1157">
        <v>31</v>
      </c>
      <c r="J1157">
        <v>30</v>
      </c>
      <c r="K1157">
        <v>31</v>
      </c>
      <c r="L1157">
        <v>31</v>
      </c>
      <c r="M1157">
        <v>30</v>
      </c>
      <c r="N1157">
        <v>31</v>
      </c>
      <c r="O1157">
        <v>30</v>
      </c>
      <c r="P1157">
        <v>31</v>
      </c>
      <c r="Q1157">
        <f t="shared" si="638"/>
        <v>365</v>
      </c>
      <c r="R1157" s="113">
        <f>VLOOKUP(B1157,'Общие показания'!A:H,8,0)</f>
        <v>0.34379887553004973</v>
      </c>
      <c r="S1157" s="117">
        <f>VLOOKUP(B1157,'Общие показания'!A:P,16,0)</f>
        <v>2.8902011244699519</v>
      </c>
      <c r="T1157" s="50">
        <f t="shared" si="640"/>
        <v>0</v>
      </c>
      <c r="U1157" s="50">
        <f t="shared" si="641"/>
        <v>0</v>
      </c>
      <c r="V1157" s="50">
        <f t="shared" si="642"/>
        <v>0</v>
      </c>
      <c r="W1157" s="50">
        <f t="shared" si="643"/>
        <v>0.34379887553004973</v>
      </c>
      <c r="X1157" s="50">
        <f t="shared" si="644"/>
        <v>0</v>
      </c>
      <c r="Y1157" s="50"/>
      <c r="Z1157" s="50"/>
      <c r="AA1157" s="50"/>
      <c r="AB1157" s="50"/>
      <c r="AC1157" s="50"/>
      <c r="AD1157" s="50">
        <f t="shared" si="645"/>
        <v>1.1091853077499505</v>
      </c>
      <c r="AE1157" s="50">
        <f t="shared" si="646"/>
        <v>0.77508605093143168</v>
      </c>
      <c r="AF1157" s="50">
        <f t="shared" si="647"/>
        <v>1.0059297657885695</v>
      </c>
      <c r="AG1157" s="50">
        <f t="shared" si="639"/>
        <v>0</v>
      </c>
      <c r="AI1157" s="50">
        <f t="shared" si="648"/>
        <v>0</v>
      </c>
      <c r="AJ1157" s="50">
        <f t="shared" si="649"/>
        <v>0</v>
      </c>
      <c r="AK1157" s="50">
        <f t="shared" si="650"/>
        <v>0</v>
      </c>
      <c r="AL1157" s="50">
        <f t="shared" si="651"/>
        <v>0.34169868976277579</v>
      </c>
      <c r="AR1157" s="50">
        <f t="shared" si="652"/>
        <v>0.42139790268903671</v>
      </c>
      <c r="AS1157" s="50">
        <f t="shared" si="653"/>
        <v>0.45314079555434861</v>
      </c>
      <c r="AT1157" s="50">
        <f t="shared" si="654"/>
        <v>0.65285966006258289</v>
      </c>
      <c r="AV1157" s="49">
        <f t="shared" si="655"/>
        <v>0</v>
      </c>
      <c r="AW1157" s="49">
        <f t="shared" si="656"/>
        <v>0</v>
      </c>
      <c r="AX1157" s="49">
        <f t="shared" si="657"/>
        <v>0</v>
      </c>
      <c r="AY1157" s="49">
        <f t="shared" si="658"/>
        <v>1840.1222443694489</v>
      </c>
      <c r="AZ1157" s="49">
        <f t="shared" si="659"/>
        <v>0</v>
      </c>
      <c r="BA1157" s="49">
        <f t="shared" si="660"/>
        <v>0</v>
      </c>
      <c r="BB1157" s="49">
        <f t="shared" si="661"/>
        <v>0</v>
      </c>
      <c r="BC1157" s="49">
        <f t="shared" si="662"/>
        <v>0</v>
      </c>
      <c r="BD1157" s="49">
        <f t="shared" si="663"/>
        <v>0</v>
      </c>
      <c r="BE1157" s="49">
        <f t="shared" si="664"/>
        <v>4108.6363467739993</v>
      </c>
      <c r="BF1157" s="49">
        <f t="shared" si="665"/>
        <v>3297.0030176325695</v>
      </c>
      <c r="BG1157" s="49">
        <f t="shared" si="666"/>
        <v>4452.7879831778</v>
      </c>
      <c r="BH1157" s="73">
        <f t="shared" si="667"/>
        <v>13698.549591953819</v>
      </c>
      <c r="BI1157" s="49">
        <f>VLOOKUP(A1157,'1_12'!B:Q,16,0)</f>
        <v>19636.649999999998</v>
      </c>
      <c r="BJ1157" s="74">
        <f t="shared" si="668"/>
        <v>-5938.1004080461789</v>
      </c>
      <c r="BK1157" s="50">
        <f t="shared" si="669"/>
        <v>8.3712221917138212E-3</v>
      </c>
    </row>
    <row r="1158" spans="1:63" x14ac:dyDescent="0.3">
      <c r="A1158" s="79" t="s">
        <v>2361</v>
      </c>
      <c r="B1158" s="79" t="s">
        <v>2362</v>
      </c>
      <c r="C1158" s="79">
        <f>VLOOKUP(B1158,Площадь!D:E,2,0)</f>
        <v>72.7</v>
      </c>
      <c r="D1158" s="97"/>
      <c r="E1158">
        <v>31</v>
      </c>
      <c r="F1158">
        <v>28</v>
      </c>
      <c r="G1158">
        <v>31</v>
      </c>
      <c r="H1158">
        <v>30</v>
      </c>
      <c r="I1158">
        <v>31</v>
      </c>
      <c r="J1158">
        <v>30</v>
      </c>
      <c r="K1158">
        <v>31</v>
      </c>
      <c r="L1158">
        <v>31</v>
      </c>
      <c r="M1158">
        <v>11</v>
      </c>
      <c r="Q1158">
        <f t="shared" si="638"/>
        <v>254</v>
      </c>
      <c r="R1158" s="113">
        <f>VLOOKUP(B1158,'Общие показания'!A:H,8,0)</f>
        <v>0.49201138289438229</v>
      </c>
      <c r="S1158" s="117"/>
      <c r="T1158" s="50">
        <f t="shared" si="640"/>
        <v>0</v>
      </c>
      <c r="U1158" s="50">
        <f t="shared" si="641"/>
        <v>0</v>
      </c>
      <c r="V1158" s="50">
        <f t="shared" si="642"/>
        <v>0</v>
      </c>
      <c r="W1158" s="50">
        <f t="shared" si="643"/>
        <v>0.49201138289438234</v>
      </c>
      <c r="X1158" s="50">
        <f t="shared" si="644"/>
        <v>0</v>
      </c>
      <c r="Y1158" s="50"/>
      <c r="Z1158" s="50"/>
      <c r="AA1158" s="50"/>
      <c r="AB1158" s="50"/>
      <c r="AC1158" s="50"/>
      <c r="AD1158" s="50">
        <f t="shared" si="645"/>
        <v>0</v>
      </c>
      <c r="AE1158" s="50">
        <f t="shared" si="646"/>
        <v>0</v>
      </c>
      <c r="AF1158" s="50">
        <f t="shared" si="647"/>
        <v>0</v>
      </c>
      <c r="AG1158" s="50">
        <f t="shared" si="639"/>
        <v>0</v>
      </c>
      <c r="AI1158" s="50">
        <f t="shared" si="648"/>
        <v>0</v>
      </c>
      <c r="AJ1158" s="50">
        <f t="shared" si="649"/>
        <v>0</v>
      </c>
      <c r="AK1158" s="50">
        <f t="shared" si="650"/>
        <v>0</v>
      </c>
      <c r="AL1158" s="50">
        <f t="shared" si="651"/>
        <v>0.4890058020817678</v>
      </c>
      <c r="AR1158" s="50">
        <f t="shared" si="652"/>
        <v>0</v>
      </c>
      <c r="AS1158" s="50">
        <f t="shared" si="653"/>
        <v>0</v>
      </c>
      <c r="AT1158" s="50">
        <f t="shared" si="654"/>
        <v>0</v>
      </c>
      <c r="AV1158" s="49">
        <f t="shared" si="655"/>
        <v>0</v>
      </c>
      <c r="AW1158" s="49">
        <f t="shared" si="656"/>
        <v>0</v>
      </c>
      <c r="AX1158" s="49">
        <f t="shared" si="657"/>
        <v>0</v>
      </c>
      <c r="AY1158" s="49">
        <f t="shared" si="658"/>
        <v>2633.4032906625785</v>
      </c>
      <c r="AZ1158" s="49">
        <f t="shared" si="659"/>
        <v>0</v>
      </c>
      <c r="BA1158" s="49">
        <f t="shared" si="660"/>
        <v>0</v>
      </c>
      <c r="BB1158" s="49">
        <f t="shared" si="661"/>
        <v>0</v>
      </c>
      <c r="BC1158" s="49">
        <f t="shared" si="662"/>
        <v>0</v>
      </c>
      <c r="BD1158" s="49">
        <f t="shared" si="663"/>
        <v>0</v>
      </c>
      <c r="BE1158" s="49">
        <f t="shared" si="664"/>
        <v>0</v>
      </c>
      <c r="BF1158" s="49">
        <f t="shared" si="665"/>
        <v>0</v>
      </c>
      <c r="BG1158" s="49">
        <f t="shared" si="666"/>
        <v>0</v>
      </c>
      <c r="BH1158" s="73">
        <f t="shared" si="667"/>
        <v>2633.4032906625785</v>
      </c>
      <c r="BI1158" s="49">
        <f>VLOOKUP(A1158,'1_12'!B:Q,16,0)</f>
        <v>16757.150000000001</v>
      </c>
      <c r="BJ1158" s="74">
        <f t="shared" si="668"/>
        <v>-14123.746709337423</v>
      </c>
      <c r="BK1158" s="50">
        <f t="shared" si="669"/>
        <v>1.1245038800735329E-3</v>
      </c>
    </row>
    <row r="1159" spans="1:63" x14ac:dyDescent="0.3">
      <c r="A1159" s="79" t="s">
        <v>2776</v>
      </c>
      <c r="B1159" s="79" t="s">
        <v>2362</v>
      </c>
      <c r="C1159" s="79">
        <f>VLOOKUP(B1159,Площадь!D:E,2,0)</f>
        <v>72.7</v>
      </c>
      <c r="D1159" s="97">
        <f>VLOOKUP(A1159,'[1]3+паркинг2023'!$A:$E,5,0)</f>
        <v>45181</v>
      </c>
      <c r="M1159">
        <f>30-M1158</f>
        <v>19</v>
      </c>
      <c r="N1159">
        <v>31</v>
      </c>
      <c r="O1159">
        <v>30</v>
      </c>
      <c r="P1159">
        <v>31</v>
      </c>
      <c r="Q1159">
        <f t="shared" si="638"/>
        <v>111</v>
      </c>
      <c r="R1159" s="113"/>
      <c r="S1159" s="117">
        <f>VLOOKUP(B1159,'Общие показания'!A:P,16,0)</f>
        <v>1.0509886171056166</v>
      </c>
      <c r="T1159" s="50">
        <f t="shared" si="640"/>
        <v>0</v>
      </c>
      <c r="U1159" s="50">
        <f t="shared" si="641"/>
        <v>0</v>
      </c>
      <c r="V1159" s="50">
        <f t="shared" si="642"/>
        <v>0</v>
      </c>
      <c r="W1159" s="50">
        <f t="shared" si="643"/>
        <v>0</v>
      </c>
      <c r="X1159" s="50">
        <f t="shared" si="644"/>
        <v>0</v>
      </c>
      <c r="Y1159" s="50"/>
      <c r="Z1159" s="50"/>
      <c r="AA1159" s="50"/>
      <c r="AB1159" s="50"/>
      <c r="AC1159" s="50"/>
      <c r="AD1159" s="50">
        <f t="shared" si="645"/>
        <v>0.40334256423755949</v>
      </c>
      <c r="AE1159" s="50">
        <f t="shared" si="646"/>
        <v>0.28185118672517079</v>
      </c>
      <c r="AF1159" s="50">
        <f t="shared" si="647"/>
        <v>0.36579486614288631</v>
      </c>
      <c r="AG1159" s="50">
        <f t="shared" si="639"/>
        <v>0</v>
      </c>
      <c r="AI1159" s="50">
        <f t="shared" si="648"/>
        <v>0</v>
      </c>
      <c r="AJ1159" s="50">
        <f t="shared" si="649"/>
        <v>0</v>
      </c>
      <c r="AK1159" s="50">
        <f t="shared" si="650"/>
        <v>0</v>
      </c>
      <c r="AL1159" s="50">
        <f t="shared" si="651"/>
        <v>0</v>
      </c>
      <c r="AR1159" s="50">
        <f t="shared" si="652"/>
        <v>0.60306353396639711</v>
      </c>
      <c r="AS1159" s="50">
        <f t="shared" si="653"/>
        <v>0.64849086292915636</v>
      </c>
      <c r="AT1159" s="50">
        <f t="shared" si="654"/>
        <v>0.93430900170373588</v>
      </c>
      <c r="AV1159" s="49">
        <f t="shared" si="655"/>
        <v>0</v>
      </c>
      <c r="AW1159" s="49">
        <f t="shared" si="656"/>
        <v>0</v>
      </c>
      <c r="AX1159" s="49">
        <f t="shared" si="657"/>
        <v>0</v>
      </c>
      <c r="AY1159" s="49">
        <f t="shared" si="658"/>
        <v>0</v>
      </c>
      <c r="AZ1159" s="49">
        <f t="shared" si="659"/>
        <v>0</v>
      </c>
      <c r="BA1159" s="49">
        <f t="shared" si="660"/>
        <v>0</v>
      </c>
      <c r="BB1159" s="49">
        <f t="shared" si="661"/>
        <v>0</v>
      </c>
      <c r="BC1159" s="49">
        <f t="shared" si="662"/>
        <v>0</v>
      </c>
      <c r="BD1159" s="49">
        <f t="shared" si="663"/>
        <v>0</v>
      </c>
      <c r="BE1159" s="49">
        <f t="shared" si="664"/>
        <v>2701.5562737747732</v>
      </c>
      <c r="BF1159" s="49">
        <f t="shared" si="665"/>
        <v>2497.3729844100894</v>
      </c>
      <c r="BG1159" s="49">
        <f t="shared" si="666"/>
        <v>3489.9468186927588</v>
      </c>
      <c r="BH1159" s="73">
        <f t="shared" si="667"/>
        <v>8688.876076877621</v>
      </c>
      <c r="BI1159" s="49">
        <f>VLOOKUP(A1159,'1_12'!B:Q,16,0)</f>
        <v>11344.900000000001</v>
      </c>
      <c r="BJ1159" s="74">
        <f t="shared" si="668"/>
        <v>-2656.0239231223804</v>
      </c>
      <c r="BK1159" s="50">
        <f t="shared" si="669"/>
        <v>3.7102842912710978E-3</v>
      </c>
    </row>
    <row r="1160" spans="1:63" x14ac:dyDescent="0.3">
      <c r="A1160" s="79" t="s">
        <v>549</v>
      </c>
      <c r="B1160" s="79" t="s">
        <v>550</v>
      </c>
      <c r="C1160" s="79">
        <f>VLOOKUP(B1160,Площадь!D:E,2,0)</f>
        <v>108.5</v>
      </c>
      <c r="D1160" s="97"/>
      <c r="E1160">
        <v>31</v>
      </c>
      <c r="F1160">
        <v>28</v>
      </c>
      <c r="G1160">
        <v>31</v>
      </c>
      <c r="H1160">
        <v>30</v>
      </c>
      <c r="I1160">
        <v>31</v>
      </c>
      <c r="J1160">
        <v>30</v>
      </c>
      <c r="K1160">
        <v>31</v>
      </c>
      <c r="L1160">
        <v>31</v>
      </c>
      <c r="M1160">
        <v>30</v>
      </c>
      <c r="N1160">
        <v>31</v>
      </c>
      <c r="O1160">
        <v>30</v>
      </c>
      <c r="P1160">
        <v>31</v>
      </c>
      <c r="Q1160">
        <f t="shared" ref="Q1160:Q1190" si="670">SUM(E1160:P1160)</f>
        <v>365</v>
      </c>
      <c r="R1160" s="113">
        <f>VLOOKUP(B1160,'Общие показания'!A:H,8,0)</f>
        <v>0.73429484242146459</v>
      </c>
      <c r="S1160" s="117">
        <f>VLOOKUP(B1160,'Общие показания'!A:P,16,0)</f>
        <v>1.2577051575785356</v>
      </c>
      <c r="T1160" s="50">
        <f t="shared" si="640"/>
        <v>0</v>
      </c>
      <c r="U1160" s="50">
        <f t="shared" si="641"/>
        <v>0</v>
      </c>
      <c r="V1160" s="50">
        <f t="shared" si="642"/>
        <v>0</v>
      </c>
      <c r="W1160" s="50">
        <f t="shared" si="643"/>
        <v>0.73429484242146459</v>
      </c>
      <c r="X1160" s="50">
        <f t="shared" si="644"/>
        <v>0</v>
      </c>
      <c r="Y1160" s="50"/>
      <c r="Z1160" s="50"/>
      <c r="AA1160" s="50"/>
      <c r="AB1160" s="50"/>
      <c r="AC1160" s="50"/>
      <c r="AD1160" s="50">
        <f t="shared" si="645"/>
        <v>0.48267508806096981</v>
      </c>
      <c r="AE1160" s="50">
        <f t="shared" si="646"/>
        <v>0.3372878501673201</v>
      </c>
      <c r="AF1160" s="50">
        <f t="shared" si="647"/>
        <v>0.43774221935024565</v>
      </c>
      <c r="AG1160" s="50">
        <f t="shared" si="639"/>
        <v>0</v>
      </c>
      <c r="AI1160" s="50">
        <f t="shared" si="648"/>
        <v>0</v>
      </c>
      <c r="AJ1160" s="50">
        <f t="shared" si="649"/>
        <v>0</v>
      </c>
      <c r="AK1160" s="50">
        <f t="shared" si="650"/>
        <v>0</v>
      </c>
      <c r="AL1160" s="50">
        <f t="shared" si="651"/>
        <v>0.72980920943427519</v>
      </c>
      <c r="AR1160" s="50">
        <f t="shared" si="652"/>
        <v>0.90003292208189933</v>
      </c>
      <c r="AS1160" s="50">
        <f t="shared" si="653"/>
        <v>0.9678302424733628</v>
      </c>
      <c r="AT1160" s="50">
        <f t="shared" si="654"/>
        <v>1.3943951400942962</v>
      </c>
      <c r="AV1160" s="49">
        <f t="shared" si="655"/>
        <v>0</v>
      </c>
      <c r="AW1160" s="49">
        <f t="shared" si="656"/>
        <v>0</v>
      </c>
      <c r="AX1160" s="49">
        <f t="shared" si="657"/>
        <v>0</v>
      </c>
      <c r="AY1160" s="49">
        <f t="shared" si="658"/>
        <v>3930.1823526394737</v>
      </c>
      <c r="AZ1160" s="49">
        <f t="shared" si="659"/>
        <v>0</v>
      </c>
      <c r="BA1160" s="49">
        <f t="shared" si="660"/>
        <v>0</v>
      </c>
      <c r="BB1160" s="49">
        <f t="shared" si="661"/>
        <v>0</v>
      </c>
      <c r="BC1160" s="49">
        <f t="shared" si="662"/>
        <v>0</v>
      </c>
      <c r="BD1160" s="49">
        <f t="shared" si="663"/>
        <v>0</v>
      </c>
      <c r="BE1160" s="49">
        <f t="shared" si="664"/>
        <v>3711.6860741071127</v>
      </c>
      <c r="BF1160" s="49">
        <f t="shared" si="665"/>
        <v>3503.4068031609436</v>
      </c>
      <c r="BG1160" s="49">
        <f t="shared" si="666"/>
        <v>4918.1162421985509</v>
      </c>
      <c r="BH1160" s="73">
        <f t="shared" si="667"/>
        <v>16063.391472106083</v>
      </c>
      <c r="BI1160" s="49">
        <f>VLOOKUP(A1160,'1_12'!B:Q,16,0)</f>
        <v>41940.450000000004</v>
      </c>
      <c r="BJ1160" s="74">
        <f t="shared" si="668"/>
        <v>-25877.058527893922</v>
      </c>
      <c r="BK1160" s="50">
        <f t="shared" si="669"/>
        <v>4.5960579985282902E-3</v>
      </c>
    </row>
    <row r="1161" spans="1:63" x14ac:dyDescent="0.3">
      <c r="A1161" s="79" t="s">
        <v>1136</v>
      </c>
      <c r="B1161" s="79" t="s">
        <v>1137</v>
      </c>
      <c r="C1161" s="79">
        <f>VLOOKUP(B1161,Площадь!D:E,2,0)</f>
        <v>71.5</v>
      </c>
      <c r="D1161" s="97"/>
      <c r="E1161">
        <v>31</v>
      </c>
      <c r="F1161">
        <v>28</v>
      </c>
      <c r="G1161">
        <v>31</v>
      </c>
      <c r="H1161">
        <v>30</v>
      </c>
      <c r="I1161">
        <v>31</v>
      </c>
      <c r="J1161">
        <v>30</v>
      </c>
      <c r="K1161">
        <v>31</v>
      </c>
      <c r="L1161">
        <v>31</v>
      </c>
      <c r="M1161">
        <v>30</v>
      </c>
      <c r="N1161">
        <v>31</v>
      </c>
      <c r="O1161">
        <v>30</v>
      </c>
      <c r="P1161">
        <v>31</v>
      </c>
      <c r="Q1161">
        <f t="shared" si="670"/>
        <v>365</v>
      </c>
      <c r="R1161" s="113">
        <f>VLOOKUP(B1161,'Общие показания'!A:H,8,0)</f>
        <v>1.18</v>
      </c>
      <c r="S1161" s="117">
        <f>VLOOKUP(B1161,'Общие показания'!A:P,16,0)</f>
        <v>2.5450000000000017</v>
      </c>
      <c r="T1161" s="50">
        <f t="shared" si="640"/>
        <v>0</v>
      </c>
      <c r="U1161" s="50">
        <f t="shared" si="641"/>
        <v>0</v>
      </c>
      <c r="V1161" s="50">
        <f t="shared" si="642"/>
        <v>0</v>
      </c>
      <c r="W1161" s="50">
        <f t="shared" si="643"/>
        <v>1.18</v>
      </c>
      <c r="X1161" s="50">
        <f t="shared" si="644"/>
        <v>0</v>
      </c>
      <c r="Y1161" s="50"/>
      <c r="Z1161" s="50"/>
      <c r="AA1161" s="50"/>
      <c r="AB1161" s="50"/>
      <c r="AC1161" s="50"/>
      <c r="AD1161" s="50">
        <f t="shared" si="645"/>
        <v>0.97670594074705697</v>
      </c>
      <c r="AE1161" s="50">
        <f t="shared" si="646"/>
        <v>0.6825109792254539</v>
      </c>
      <c r="AF1161" s="50">
        <f t="shared" si="647"/>
        <v>0.88578308002749084</v>
      </c>
      <c r="AG1161" s="50">
        <f t="shared" si="639"/>
        <v>0</v>
      </c>
      <c r="AI1161" s="50">
        <f t="shared" si="648"/>
        <v>0</v>
      </c>
      <c r="AJ1161" s="50">
        <f t="shared" si="649"/>
        <v>0</v>
      </c>
      <c r="AK1161" s="50">
        <f t="shared" si="650"/>
        <v>0</v>
      </c>
      <c r="AL1161" s="50">
        <f t="shared" si="651"/>
        <v>0.48093417948894629</v>
      </c>
      <c r="AR1161" s="50">
        <f t="shared" si="652"/>
        <v>0.5931092528005143</v>
      </c>
      <c r="AS1161" s="50">
        <f t="shared" si="653"/>
        <v>0.63778674964834503</v>
      </c>
      <c r="AT1161" s="50">
        <f t="shared" si="654"/>
        <v>0.91888711996997408</v>
      </c>
      <c r="AV1161" s="49">
        <f t="shared" si="655"/>
        <v>0</v>
      </c>
      <c r="AW1161" s="49">
        <f t="shared" si="656"/>
        <v>0</v>
      </c>
      <c r="AX1161" s="49">
        <f t="shared" si="657"/>
        <v>0</v>
      </c>
      <c r="AY1161" s="49">
        <f t="shared" si="658"/>
        <v>4458.5452740529481</v>
      </c>
      <c r="AZ1161" s="49">
        <f t="shared" si="659"/>
        <v>0</v>
      </c>
      <c r="BA1161" s="49">
        <f t="shared" si="660"/>
        <v>0</v>
      </c>
      <c r="BB1161" s="49">
        <f t="shared" si="661"/>
        <v>0</v>
      </c>
      <c r="BC1161" s="49">
        <f t="shared" si="662"/>
        <v>0</v>
      </c>
      <c r="BD1161" s="49">
        <f t="shared" si="663"/>
        <v>0</v>
      </c>
      <c r="BE1161" s="49">
        <f t="shared" si="664"/>
        <v>4213.949112951359</v>
      </c>
      <c r="BF1161" s="49">
        <f t="shared" si="665"/>
        <v>3544.1544114796711</v>
      </c>
      <c r="BG1161" s="49">
        <f t="shared" si="666"/>
        <v>4844.3844980651957</v>
      </c>
      <c r="BH1161" s="73">
        <f t="shared" si="667"/>
        <v>17061.033296549173</v>
      </c>
      <c r="BI1161" s="49">
        <f>VLOOKUP(A1161,'1_12'!B:Q,16,0)</f>
        <v>27638.19</v>
      </c>
      <c r="BJ1161" s="74">
        <f t="shared" si="668"/>
        <v>-10577.156703450826</v>
      </c>
      <c r="BK1161" s="50">
        <f t="shared" si="669"/>
        <v>7.4075959229694417E-3</v>
      </c>
    </row>
    <row r="1162" spans="1:63" x14ac:dyDescent="0.3">
      <c r="A1162" s="79" t="s">
        <v>2424</v>
      </c>
      <c r="B1162" s="79" t="s">
        <v>2425</v>
      </c>
      <c r="C1162" s="79">
        <f>VLOOKUP(B1162,Площадь!D:E,2,0)</f>
        <v>71.2</v>
      </c>
      <c r="D1162" s="97"/>
      <c r="E1162">
        <v>31</v>
      </c>
      <c r="F1162">
        <v>28</v>
      </c>
      <c r="G1162">
        <v>31</v>
      </c>
      <c r="H1162">
        <v>30</v>
      </c>
      <c r="I1162">
        <v>31</v>
      </c>
      <c r="J1162">
        <v>30</v>
      </c>
      <c r="K1162">
        <v>31</v>
      </c>
      <c r="L1162">
        <v>31</v>
      </c>
      <c r="M1162">
        <v>30</v>
      </c>
      <c r="N1162">
        <v>31</v>
      </c>
      <c r="O1162">
        <v>30</v>
      </c>
      <c r="P1162">
        <v>31</v>
      </c>
      <c r="Q1162">
        <f t="shared" si="670"/>
        <v>365</v>
      </c>
      <c r="R1162" s="113">
        <f>VLOOKUP(B1162,'Общие показания'!A:H,8,0)</f>
        <v>0</v>
      </c>
      <c r="S1162" s="117">
        <f>VLOOKUP(B1162,'Общие показания'!A:P,16,0)</f>
        <v>3.1710000000000012</v>
      </c>
      <c r="T1162" s="50">
        <f t="shared" si="640"/>
        <v>0</v>
      </c>
      <c r="U1162" s="50">
        <f t="shared" si="641"/>
        <v>0</v>
      </c>
      <c r="V1162" s="50">
        <f t="shared" si="642"/>
        <v>0</v>
      </c>
      <c r="W1162" s="50">
        <f t="shared" si="643"/>
        <v>0</v>
      </c>
      <c r="X1162" s="50">
        <f t="shared" si="644"/>
        <v>0</v>
      </c>
      <c r="Y1162" s="50"/>
      <c r="Z1162" s="50"/>
      <c r="AA1162" s="50"/>
      <c r="AB1162" s="50"/>
      <c r="AC1162" s="50"/>
      <c r="AD1162" s="50">
        <f t="shared" si="645"/>
        <v>1.2169487379602815</v>
      </c>
      <c r="AE1162" s="50">
        <f t="shared" si="646"/>
        <v>0.85038990771077161</v>
      </c>
      <c r="AF1162" s="50">
        <f t="shared" si="647"/>
        <v>1.103661354328948</v>
      </c>
      <c r="AG1162" s="50">
        <f t="shared" si="639"/>
        <v>0</v>
      </c>
      <c r="AI1162" s="50">
        <f t="shared" si="648"/>
        <v>0</v>
      </c>
      <c r="AJ1162" s="50">
        <f t="shared" si="649"/>
        <v>0</v>
      </c>
      <c r="AK1162" s="50">
        <f t="shared" si="650"/>
        <v>0</v>
      </c>
      <c r="AL1162" s="50">
        <f t="shared" si="651"/>
        <v>0.47891627384074092</v>
      </c>
      <c r="AR1162" s="50">
        <f t="shared" si="652"/>
        <v>0.59062068250904365</v>
      </c>
      <c r="AS1162" s="50">
        <f t="shared" si="653"/>
        <v>0.63511072132814217</v>
      </c>
      <c r="AT1162" s="50">
        <f t="shared" si="654"/>
        <v>0.9150316495365336</v>
      </c>
      <c r="AV1162" s="49">
        <f t="shared" si="655"/>
        <v>0</v>
      </c>
      <c r="AW1162" s="49">
        <f t="shared" si="656"/>
        <v>0</v>
      </c>
      <c r="AX1162" s="49">
        <f t="shared" si="657"/>
        <v>0</v>
      </c>
      <c r="AY1162" s="49">
        <f t="shared" si="658"/>
        <v>1285.5836888471313</v>
      </c>
      <c r="AZ1162" s="49">
        <f t="shared" si="659"/>
        <v>0</v>
      </c>
      <c r="BA1162" s="49">
        <f t="shared" si="660"/>
        <v>0</v>
      </c>
      <c r="BB1162" s="49">
        <f t="shared" si="661"/>
        <v>0</v>
      </c>
      <c r="BC1162" s="49">
        <f t="shared" si="662"/>
        <v>0</v>
      </c>
      <c r="BD1162" s="49">
        <f t="shared" si="663"/>
        <v>0</v>
      </c>
      <c r="BE1162" s="49">
        <f t="shared" si="664"/>
        <v>4852.1670495310382</v>
      </c>
      <c r="BF1162" s="49">
        <f t="shared" si="665"/>
        <v>3987.6184685668991</v>
      </c>
      <c r="BG1162" s="49">
        <f t="shared" si="666"/>
        <v>5418.8987518563445</v>
      </c>
      <c r="BH1162" s="73">
        <f t="shared" si="667"/>
        <v>15544.267958801413</v>
      </c>
      <c r="BI1162" s="49">
        <f>VLOOKUP(A1162,'1_12'!B:Q,16,0)</f>
        <v>27522.18</v>
      </c>
      <c r="BJ1162" s="74">
        <f t="shared" si="668"/>
        <v>-11977.912041198588</v>
      </c>
      <c r="BK1162" s="50">
        <f t="shared" si="669"/>
        <v>6.7774804859719821E-3</v>
      </c>
    </row>
    <row r="1163" spans="1:63" x14ac:dyDescent="0.3">
      <c r="A1163" s="79" t="s">
        <v>2609</v>
      </c>
      <c r="B1163" s="79" t="s">
        <v>2610</v>
      </c>
      <c r="C1163" s="79">
        <f>VLOOKUP(B1163,Площадь!D:E,2,0)</f>
        <v>102.8</v>
      </c>
      <c r="D1163" s="97"/>
      <c r="E1163">
        <v>31</v>
      </c>
      <c r="F1163">
        <v>28</v>
      </c>
      <c r="G1163">
        <v>31</v>
      </c>
      <c r="H1163">
        <v>30</v>
      </c>
      <c r="I1163">
        <v>31</v>
      </c>
      <c r="J1163">
        <v>30</v>
      </c>
      <c r="K1163">
        <v>31</v>
      </c>
      <c r="L1163">
        <v>31</v>
      </c>
      <c r="M1163">
        <v>30</v>
      </c>
      <c r="N1163">
        <v>31</v>
      </c>
      <c r="O1163">
        <v>30</v>
      </c>
      <c r="P1163">
        <v>31</v>
      </c>
      <c r="Q1163">
        <f t="shared" si="670"/>
        <v>365</v>
      </c>
      <c r="R1163" s="113">
        <f>VLOOKUP(B1163,'Общие показания'!A:H,8,0)</f>
        <v>0.69571898434033685</v>
      </c>
      <c r="S1163" s="117">
        <f>VLOOKUP(B1163,'Общие показания'!A:P,16,0)</f>
        <v>2.181281015659664</v>
      </c>
      <c r="T1163" s="50">
        <f t="shared" si="640"/>
        <v>0</v>
      </c>
      <c r="U1163" s="50">
        <f t="shared" si="641"/>
        <v>0</v>
      </c>
      <c r="V1163" s="50">
        <f t="shared" si="642"/>
        <v>0</v>
      </c>
      <c r="W1163" s="50">
        <f t="shared" si="643"/>
        <v>0.69571898434033685</v>
      </c>
      <c r="X1163" s="50">
        <f t="shared" si="644"/>
        <v>0</v>
      </c>
      <c r="Y1163" s="50"/>
      <c r="Z1163" s="50"/>
      <c r="AA1163" s="50"/>
      <c r="AB1163" s="50"/>
      <c r="AC1163" s="50"/>
      <c r="AD1163" s="50">
        <f t="shared" si="645"/>
        <v>0.83711989250827756</v>
      </c>
      <c r="AE1163" s="50">
        <f t="shared" si="646"/>
        <v>0.58496983967142202</v>
      </c>
      <c r="AF1163" s="50">
        <f t="shared" si="647"/>
        <v>0.75919128347996434</v>
      </c>
      <c r="AG1163" s="50">
        <f t="shared" si="639"/>
        <v>0</v>
      </c>
      <c r="AI1163" s="50">
        <f t="shared" si="648"/>
        <v>0</v>
      </c>
      <c r="AJ1163" s="50">
        <f t="shared" si="649"/>
        <v>0</v>
      </c>
      <c r="AK1163" s="50">
        <f t="shared" si="650"/>
        <v>0</v>
      </c>
      <c r="AL1163" s="50">
        <f t="shared" si="651"/>
        <v>0.69146900211837314</v>
      </c>
      <c r="AR1163" s="50">
        <f t="shared" si="652"/>
        <v>0.85275008654395623</v>
      </c>
      <c r="AS1163" s="50">
        <f t="shared" si="653"/>
        <v>0.91698570438950855</v>
      </c>
      <c r="AT1163" s="50">
        <f t="shared" si="654"/>
        <v>1.3211412018589277</v>
      </c>
      <c r="AV1163" s="49">
        <f t="shared" si="655"/>
        <v>0</v>
      </c>
      <c r="AW1163" s="49">
        <f t="shared" si="656"/>
        <v>0</v>
      </c>
      <c r="AX1163" s="49">
        <f t="shared" si="657"/>
        <v>0</v>
      </c>
      <c r="AY1163" s="49">
        <f t="shared" si="658"/>
        <v>3723.7119433303028</v>
      </c>
      <c r="AZ1163" s="49">
        <f t="shared" si="659"/>
        <v>0</v>
      </c>
      <c r="BA1163" s="49">
        <f t="shared" si="660"/>
        <v>0</v>
      </c>
      <c r="BB1163" s="49">
        <f t="shared" si="661"/>
        <v>0</v>
      </c>
      <c r="BC1163" s="49">
        <f t="shared" si="662"/>
        <v>0</v>
      </c>
      <c r="BD1163" s="49">
        <f t="shared" si="663"/>
        <v>0</v>
      </c>
      <c r="BE1163" s="49">
        <f t="shared" si="664"/>
        <v>4536.2193769686546</v>
      </c>
      <c r="BF1163" s="49">
        <f t="shared" si="665"/>
        <v>4031.7893842553999</v>
      </c>
      <c r="BG1163" s="49">
        <f t="shared" si="666"/>
        <v>5584.3613103443085</v>
      </c>
      <c r="BH1163" s="73">
        <f t="shared" si="667"/>
        <v>17876.082014898668</v>
      </c>
      <c r="BI1163" s="49">
        <f>VLOOKUP(A1163,'1_12'!B:Q,16,0)</f>
        <v>39737.159999999989</v>
      </c>
      <c r="BJ1163" s="74">
        <f t="shared" si="668"/>
        <v>-21861.077985101321</v>
      </c>
      <c r="BK1163" s="50">
        <f t="shared" si="669"/>
        <v>5.3983025250573663E-3</v>
      </c>
    </row>
    <row r="1164" spans="1:63" x14ac:dyDescent="0.3">
      <c r="A1164" s="79" t="s">
        <v>918</v>
      </c>
      <c r="B1164" s="79" t="s">
        <v>298</v>
      </c>
      <c r="C1164" s="79">
        <f>VLOOKUP(B1164,Площадь!D:E,2,0)</f>
        <v>78.400000000000006</v>
      </c>
      <c r="D1164" s="97"/>
      <c r="E1164">
        <v>31</v>
      </c>
      <c r="F1164">
        <v>28</v>
      </c>
      <c r="G1164">
        <v>31</v>
      </c>
      <c r="H1164">
        <v>30</v>
      </c>
      <c r="I1164">
        <v>31</v>
      </c>
      <c r="J1164">
        <v>30</v>
      </c>
      <c r="K1164">
        <v>31</v>
      </c>
      <c r="L1164">
        <v>31</v>
      </c>
      <c r="M1164">
        <v>30</v>
      </c>
      <c r="N1164">
        <v>31</v>
      </c>
      <c r="O1164">
        <v>30</v>
      </c>
      <c r="P1164">
        <v>31</v>
      </c>
      <c r="Q1164">
        <f t="shared" si="670"/>
        <v>365</v>
      </c>
      <c r="R1164" s="113">
        <f>VLOOKUP(B1164,'Общие показания'!A:H,8,0)</f>
        <v>0.53058724097550991</v>
      </c>
      <c r="S1164" s="117">
        <f>VLOOKUP(B1164,'Общие показания'!A:P,16,0)</f>
        <v>2.4084127590244901</v>
      </c>
      <c r="T1164" s="50">
        <f t="shared" si="640"/>
        <v>0</v>
      </c>
      <c r="U1164" s="50">
        <f t="shared" si="641"/>
        <v>0</v>
      </c>
      <c r="V1164" s="50">
        <f t="shared" si="642"/>
        <v>0</v>
      </c>
      <c r="W1164" s="50">
        <f t="shared" si="643"/>
        <v>0.53058724097550991</v>
      </c>
      <c r="X1164" s="50">
        <f t="shared" si="644"/>
        <v>0</v>
      </c>
      <c r="Y1164" s="50"/>
      <c r="Z1164" s="50"/>
      <c r="AA1164" s="50"/>
      <c r="AB1164" s="50"/>
      <c r="AC1164" s="50"/>
      <c r="AD1164" s="50">
        <f t="shared" si="645"/>
        <v>0.92428724931639594</v>
      </c>
      <c r="AE1164" s="50">
        <f t="shared" si="646"/>
        <v>0.64588139510447184</v>
      </c>
      <c r="AF1164" s="50">
        <f t="shared" si="647"/>
        <v>0.83824411460362214</v>
      </c>
      <c r="AG1164" s="50">
        <f t="shared" si="639"/>
        <v>0</v>
      </c>
      <c r="AI1164" s="50">
        <f t="shared" si="648"/>
        <v>0</v>
      </c>
      <c r="AJ1164" s="50">
        <f t="shared" si="649"/>
        <v>0</v>
      </c>
      <c r="AK1164" s="50">
        <f t="shared" si="650"/>
        <v>0</v>
      </c>
      <c r="AL1164" s="50">
        <f t="shared" si="651"/>
        <v>0.52734600939766985</v>
      </c>
      <c r="AR1164" s="50">
        <f t="shared" si="652"/>
        <v>0.65034636950434022</v>
      </c>
      <c r="AS1164" s="50">
        <f t="shared" si="653"/>
        <v>0.6993354010130105</v>
      </c>
      <c r="AT1164" s="50">
        <f t="shared" si="654"/>
        <v>1.0075629399391044</v>
      </c>
      <c r="AV1164" s="49">
        <f t="shared" si="655"/>
        <v>0</v>
      </c>
      <c r="AW1164" s="49">
        <f t="shared" si="656"/>
        <v>0</v>
      </c>
      <c r="AX1164" s="49">
        <f t="shared" si="657"/>
        <v>0</v>
      </c>
      <c r="AY1164" s="49">
        <f t="shared" si="658"/>
        <v>2839.8736999717489</v>
      </c>
      <c r="AZ1164" s="49">
        <f t="shared" si="659"/>
        <v>0</v>
      </c>
      <c r="BA1164" s="49">
        <f t="shared" si="660"/>
        <v>0</v>
      </c>
      <c r="BB1164" s="49">
        <f t="shared" si="661"/>
        <v>0</v>
      </c>
      <c r="BC1164" s="49">
        <f t="shared" si="662"/>
        <v>0</v>
      </c>
      <c r="BD1164" s="49">
        <f t="shared" si="663"/>
        <v>0</v>
      </c>
      <c r="BE1164" s="49">
        <f t="shared" si="664"/>
        <v>4226.8835010176317</v>
      </c>
      <c r="BF1164" s="49">
        <f t="shared" si="665"/>
        <v>3611.046158825925</v>
      </c>
      <c r="BG1164" s="49">
        <f t="shared" si="666"/>
        <v>4954.8106249323137</v>
      </c>
      <c r="BH1164" s="73">
        <f t="shared" si="667"/>
        <v>15632.613984747619</v>
      </c>
      <c r="BI1164" s="49">
        <f>VLOOKUP(A1164,'1_12'!B:Q,16,0)</f>
        <v>30305.340000000011</v>
      </c>
      <c r="BJ1164" s="74">
        <f t="shared" si="668"/>
        <v>-14672.726015252392</v>
      </c>
      <c r="BK1164" s="50">
        <f t="shared" si="669"/>
        <v>6.1900411563075297E-3</v>
      </c>
    </row>
    <row r="1165" spans="1:63" x14ac:dyDescent="0.3">
      <c r="A1165" s="79" t="s">
        <v>2676</v>
      </c>
      <c r="B1165" s="79" t="s">
        <v>341</v>
      </c>
      <c r="C1165" s="79">
        <f>VLOOKUP(B1165,Площадь!D:E,2,0)</f>
        <v>72.599999999999994</v>
      </c>
      <c r="D1165" s="97"/>
      <c r="E1165">
        <v>31</v>
      </c>
      <c r="F1165">
        <v>28</v>
      </c>
      <c r="G1165">
        <v>31</v>
      </c>
      <c r="H1165">
        <v>30</v>
      </c>
      <c r="I1165">
        <v>31</v>
      </c>
      <c r="J1165">
        <v>30</v>
      </c>
      <c r="K1165">
        <v>31</v>
      </c>
      <c r="L1165">
        <v>31</v>
      </c>
      <c r="M1165">
        <v>30</v>
      </c>
      <c r="N1165">
        <v>31</v>
      </c>
      <c r="O1165">
        <v>30</v>
      </c>
      <c r="P1165">
        <v>31</v>
      </c>
      <c r="Q1165">
        <f t="shared" si="670"/>
        <v>365</v>
      </c>
      <c r="R1165" s="113">
        <f>VLOOKUP(B1165,'Общие показания'!A:H,8,0)</f>
        <v>0.71599999999999997</v>
      </c>
      <c r="S1165" s="117">
        <f>VLOOKUP(B1165,'Общие показания'!A:P,16,0)</f>
        <v>1.6230000000000011</v>
      </c>
      <c r="T1165" s="50">
        <f t="shared" si="640"/>
        <v>0</v>
      </c>
      <c r="U1165" s="50">
        <f t="shared" si="641"/>
        <v>0</v>
      </c>
      <c r="V1165" s="50">
        <f t="shared" si="642"/>
        <v>0</v>
      </c>
      <c r="W1165" s="50">
        <f t="shared" si="643"/>
        <v>0.71599999999999997</v>
      </c>
      <c r="X1165" s="50">
        <f t="shared" si="644"/>
        <v>0</v>
      </c>
      <c r="Y1165" s="50"/>
      <c r="Z1165" s="50"/>
      <c r="AA1165" s="50"/>
      <c r="AB1165" s="50"/>
      <c r="AC1165" s="50"/>
      <c r="AD1165" s="50">
        <f t="shared" si="645"/>
        <v>0.62286591034674788</v>
      </c>
      <c r="AE1165" s="50">
        <f t="shared" si="646"/>
        <v>0.43525159893238186</v>
      </c>
      <c r="AF1165" s="50">
        <f t="shared" si="647"/>
        <v>0.56488249072087138</v>
      </c>
      <c r="AG1165" s="50">
        <f t="shared" si="639"/>
        <v>0</v>
      </c>
      <c r="AI1165" s="50">
        <f t="shared" si="648"/>
        <v>0</v>
      </c>
      <c r="AJ1165" s="50">
        <f t="shared" si="649"/>
        <v>0</v>
      </c>
      <c r="AK1165" s="50">
        <f t="shared" si="650"/>
        <v>0</v>
      </c>
      <c r="AL1165" s="50">
        <f t="shared" si="651"/>
        <v>0.48833316686569922</v>
      </c>
      <c r="AR1165" s="50">
        <f t="shared" si="652"/>
        <v>0.60223401053590675</v>
      </c>
      <c r="AS1165" s="50">
        <f t="shared" si="653"/>
        <v>0.64759885348908874</v>
      </c>
      <c r="AT1165" s="50">
        <f t="shared" si="654"/>
        <v>0.93302384489258894</v>
      </c>
      <c r="AV1165" s="49">
        <f t="shared" si="655"/>
        <v>0</v>
      </c>
      <c r="AW1165" s="49">
        <f t="shared" si="656"/>
        <v>0</v>
      </c>
      <c r="AX1165" s="49">
        <f t="shared" si="657"/>
        <v>0</v>
      </c>
      <c r="AY1165" s="49">
        <f t="shared" si="658"/>
        <v>3232.8637798076084</v>
      </c>
      <c r="AZ1165" s="49">
        <f t="shared" si="659"/>
        <v>0</v>
      </c>
      <c r="BA1165" s="49">
        <f t="shared" si="660"/>
        <v>0</v>
      </c>
      <c r="BB1165" s="49">
        <f t="shared" si="661"/>
        <v>0</v>
      </c>
      <c r="BC1165" s="49">
        <f t="shared" si="662"/>
        <v>0</v>
      </c>
      <c r="BD1165" s="49">
        <f t="shared" si="663"/>
        <v>0</v>
      </c>
      <c r="BE1165" s="49">
        <f t="shared" si="664"/>
        <v>3288.6092236205632</v>
      </c>
      <c r="BF1165" s="49">
        <f t="shared" si="665"/>
        <v>2906.7604404620988</v>
      </c>
      <c r="BG1165" s="49">
        <f t="shared" si="666"/>
        <v>4020.9198510673486</v>
      </c>
      <c r="BH1165" s="73">
        <f t="shared" si="667"/>
        <v>13449.153294957618</v>
      </c>
      <c r="BI1165" s="49">
        <f>VLOOKUP(A1165,'1_12'!B:Q,16,0)</f>
        <v>28063.350000000006</v>
      </c>
      <c r="BJ1165" s="74">
        <f t="shared" si="668"/>
        <v>-14614.196705042388</v>
      </c>
      <c r="BK1165" s="50">
        <f t="shared" si="669"/>
        <v>5.750906652643808E-3</v>
      </c>
    </row>
    <row r="1166" spans="1:63" x14ac:dyDescent="0.3">
      <c r="A1166" s="79" t="s">
        <v>2294</v>
      </c>
      <c r="B1166" s="79" t="s">
        <v>335</v>
      </c>
      <c r="C1166" s="79">
        <f>VLOOKUP(B1166,Площадь!D:E,2,0)</f>
        <v>57.1</v>
      </c>
      <c r="D1166" s="97"/>
      <c r="E1166">
        <v>31</v>
      </c>
      <c r="F1166">
        <v>28</v>
      </c>
      <c r="G1166">
        <v>31</v>
      </c>
      <c r="H1166">
        <v>30</v>
      </c>
      <c r="I1166">
        <v>31</v>
      </c>
      <c r="J1166">
        <v>30</v>
      </c>
      <c r="K1166">
        <v>31</v>
      </c>
      <c r="L1166">
        <v>31</v>
      </c>
      <c r="M1166">
        <v>30</v>
      </c>
      <c r="N1166">
        <v>31</v>
      </c>
      <c r="O1166">
        <v>30</v>
      </c>
      <c r="P1166">
        <v>31</v>
      </c>
      <c r="Q1166">
        <f t="shared" si="670"/>
        <v>365</v>
      </c>
      <c r="R1166" s="113">
        <f>VLOOKUP(B1166,'Общие показания'!A:H,8,0)</f>
        <v>1.294</v>
      </c>
      <c r="S1166" s="117">
        <f>VLOOKUP(B1166,'Общие показания'!A:P,16,0)</f>
        <v>2.0399999999999991</v>
      </c>
      <c r="T1166" s="50">
        <f t="shared" si="640"/>
        <v>0</v>
      </c>
      <c r="U1166" s="50">
        <f t="shared" si="641"/>
        <v>0</v>
      </c>
      <c r="V1166" s="50">
        <f t="shared" si="642"/>
        <v>0</v>
      </c>
      <c r="W1166" s="50">
        <f t="shared" si="643"/>
        <v>1.294</v>
      </c>
      <c r="X1166" s="50">
        <f t="shared" si="644"/>
        <v>0</v>
      </c>
      <c r="Y1166" s="50"/>
      <c r="Z1166" s="50"/>
      <c r="AA1166" s="50"/>
      <c r="AB1166" s="50"/>
      <c r="AC1166" s="50"/>
      <c r="AD1166" s="50">
        <f t="shared" si="645"/>
        <v>0.78289985034341603</v>
      </c>
      <c r="AE1166" s="50">
        <f t="shared" si="646"/>
        <v>0.54708149218857549</v>
      </c>
      <c r="AF1166" s="50">
        <f t="shared" si="647"/>
        <v>0.71001865746800763</v>
      </c>
      <c r="AG1166" s="50">
        <f t="shared" si="639"/>
        <v>0</v>
      </c>
      <c r="AI1166" s="50">
        <f t="shared" si="648"/>
        <v>0</v>
      </c>
      <c r="AJ1166" s="50">
        <f t="shared" si="649"/>
        <v>0</v>
      </c>
      <c r="AK1166" s="50">
        <f t="shared" si="650"/>
        <v>0</v>
      </c>
      <c r="AL1166" s="50">
        <f t="shared" si="651"/>
        <v>0.38407470837508856</v>
      </c>
      <c r="AR1166" s="50">
        <f t="shared" si="652"/>
        <v>0.47365787880992122</v>
      </c>
      <c r="AS1166" s="50">
        <f t="shared" si="653"/>
        <v>0.50933739027860836</v>
      </c>
      <c r="AT1166" s="50">
        <f t="shared" si="654"/>
        <v>0.73382453916483248</v>
      </c>
      <c r="AV1166" s="49">
        <f t="shared" si="655"/>
        <v>0</v>
      </c>
      <c r="AW1166" s="49">
        <f t="shared" si="656"/>
        <v>0</v>
      </c>
      <c r="AX1166" s="49">
        <f t="shared" si="657"/>
        <v>0</v>
      </c>
      <c r="AY1166" s="49">
        <f t="shared" si="658"/>
        <v>4504.5566241737533</v>
      </c>
      <c r="AZ1166" s="49">
        <f t="shared" si="659"/>
        <v>0</v>
      </c>
      <c r="BA1166" s="49">
        <f t="shared" si="660"/>
        <v>0</v>
      </c>
      <c r="BB1166" s="49">
        <f t="shared" si="661"/>
        <v>0</v>
      </c>
      <c r="BC1166" s="49">
        <f t="shared" si="662"/>
        <v>0</v>
      </c>
      <c r="BD1166" s="49">
        <f t="shared" si="663"/>
        <v>0</v>
      </c>
      <c r="BE1166" s="49">
        <f t="shared" si="664"/>
        <v>3373.0533058300525</v>
      </c>
      <c r="BF1166" s="49">
        <f t="shared" si="665"/>
        <v>2835.8085913396098</v>
      </c>
      <c r="BG1166" s="49">
        <f t="shared" si="666"/>
        <v>3875.7949233133304</v>
      </c>
      <c r="BH1166" s="73">
        <f t="shared" si="667"/>
        <v>14589.213444656747</v>
      </c>
      <c r="BI1166" s="49">
        <f>VLOOKUP(A1166,'1_12'!B:Q,16,0)</f>
        <v>22071.87</v>
      </c>
      <c r="BJ1166" s="74">
        <f t="shared" si="668"/>
        <v>-7482.656555343252</v>
      </c>
      <c r="BK1166" s="50">
        <f t="shared" si="669"/>
        <v>7.9318367142855364E-3</v>
      </c>
    </row>
    <row r="1167" spans="1:63" x14ac:dyDescent="0.3">
      <c r="A1167" s="79" t="s">
        <v>1073</v>
      </c>
      <c r="B1167" s="79" t="s">
        <v>212</v>
      </c>
      <c r="C1167" s="79">
        <f>VLOOKUP(B1167,Площадь!D:E,2,0)</f>
        <v>57.1</v>
      </c>
      <c r="D1167" s="97"/>
      <c r="E1167">
        <v>31</v>
      </c>
      <c r="F1167">
        <v>28</v>
      </c>
      <c r="G1167">
        <v>31</v>
      </c>
      <c r="H1167">
        <v>30</v>
      </c>
      <c r="I1167">
        <v>31</v>
      </c>
      <c r="J1167">
        <v>30</v>
      </c>
      <c r="K1167">
        <v>31</v>
      </c>
      <c r="L1167">
        <v>31</v>
      </c>
      <c r="M1167">
        <v>30</v>
      </c>
      <c r="N1167">
        <v>31</v>
      </c>
      <c r="O1167">
        <v>30</v>
      </c>
      <c r="P1167">
        <v>31</v>
      </c>
      <c r="Q1167">
        <f t="shared" si="670"/>
        <v>365</v>
      </c>
      <c r="R1167" s="113">
        <f>VLOOKUP(B1167,'Общие показания'!A:H,8,0)</f>
        <v>0.38643535025129611</v>
      </c>
      <c r="S1167" s="117">
        <f>VLOOKUP(B1167,'Общие показания'!A:P,16,0)</f>
        <v>1.5455646497487034</v>
      </c>
      <c r="T1167" s="50">
        <f t="shared" si="640"/>
        <v>0</v>
      </c>
      <c r="U1167" s="50">
        <f t="shared" si="641"/>
        <v>0</v>
      </c>
      <c r="V1167" s="50">
        <f t="shared" si="642"/>
        <v>0</v>
      </c>
      <c r="W1167" s="50">
        <f t="shared" si="643"/>
        <v>0.38643535025129611</v>
      </c>
      <c r="X1167" s="50">
        <f t="shared" si="644"/>
        <v>0</v>
      </c>
      <c r="Y1167" s="50"/>
      <c r="Z1167" s="50"/>
      <c r="AA1167" s="50"/>
      <c r="AB1167" s="50"/>
      <c r="AC1167" s="50"/>
      <c r="AD1167" s="50">
        <f t="shared" si="645"/>
        <v>0.59314820244330124</v>
      </c>
      <c r="AE1167" s="50">
        <f t="shared" si="646"/>
        <v>0.41448520336197747</v>
      </c>
      <c r="AF1167" s="50">
        <f t="shared" si="647"/>
        <v>0.53793124394342462</v>
      </c>
      <c r="AG1167" s="50">
        <f t="shared" si="639"/>
        <v>0</v>
      </c>
      <c r="AI1167" s="50">
        <f t="shared" si="648"/>
        <v>0</v>
      </c>
      <c r="AJ1167" s="50">
        <f t="shared" si="649"/>
        <v>0</v>
      </c>
      <c r="AK1167" s="50">
        <f t="shared" si="650"/>
        <v>0</v>
      </c>
      <c r="AL1167" s="50">
        <f t="shared" si="651"/>
        <v>0.38407470837508856</v>
      </c>
      <c r="AR1167" s="50">
        <f t="shared" si="652"/>
        <v>0.47365787880992122</v>
      </c>
      <c r="AS1167" s="50">
        <f t="shared" si="653"/>
        <v>0.50933739027860836</v>
      </c>
      <c r="AT1167" s="50">
        <f t="shared" si="654"/>
        <v>0.73382453916483248</v>
      </c>
      <c r="AV1167" s="49">
        <f t="shared" si="655"/>
        <v>0</v>
      </c>
      <c r="AW1167" s="49">
        <f t="shared" si="656"/>
        <v>0</v>
      </c>
      <c r="AX1167" s="49">
        <f t="shared" si="657"/>
        <v>0</v>
      </c>
      <c r="AY1167" s="49">
        <f t="shared" si="658"/>
        <v>2068.3263809743221</v>
      </c>
      <c r="AZ1167" s="49">
        <f t="shared" si="659"/>
        <v>0</v>
      </c>
      <c r="BA1167" s="49">
        <f t="shared" si="660"/>
        <v>0</v>
      </c>
      <c r="BB1167" s="49">
        <f t="shared" si="661"/>
        <v>0</v>
      </c>
      <c r="BC1167" s="49">
        <f t="shared" si="662"/>
        <v>0</v>
      </c>
      <c r="BD1167" s="49">
        <f t="shared" si="663"/>
        <v>0</v>
      </c>
      <c r="BE1167" s="49">
        <f t="shared" si="664"/>
        <v>2863.6915722729004</v>
      </c>
      <c r="BF1167" s="49">
        <f t="shared" si="665"/>
        <v>2479.8724174650433</v>
      </c>
      <c r="BG1167" s="49">
        <f t="shared" si="666"/>
        <v>3413.8503539444814</v>
      </c>
      <c r="BH1167" s="73">
        <f t="shared" si="667"/>
        <v>10825.740724656747</v>
      </c>
      <c r="BI1167" s="49">
        <f>VLOOKUP(A1167,'1_12'!B:Q,16,0)</f>
        <v>22071.87</v>
      </c>
      <c r="BJ1167" s="74">
        <f t="shared" si="668"/>
        <v>-11246.129275343252</v>
      </c>
      <c r="BK1167" s="50">
        <f t="shared" si="669"/>
        <v>5.8857187925108728E-3</v>
      </c>
    </row>
    <row r="1168" spans="1:63" x14ac:dyDescent="0.3">
      <c r="A1168" s="79" t="s">
        <v>2317</v>
      </c>
      <c r="B1168" s="79" t="s">
        <v>354</v>
      </c>
      <c r="C1168" s="79">
        <f>VLOOKUP(B1168,Площадь!D:E,2,0)</f>
        <v>33.1</v>
      </c>
      <c r="D1168" s="97"/>
      <c r="E1168">
        <v>31</v>
      </c>
      <c r="F1168">
        <v>28</v>
      </c>
      <c r="G1168">
        <v>31</v>
      </c>
      <c r="H1168">
        <v>30</v>
      </c>
      <c r="I1168">
        <v>31</v>
      </c>
      <c r="J1168">
        <v>30</v>
      </c>
      <c r="K1168">
        <v>31</v>
      </c>
      <c r="L1168">
        <v>31</v>
      </c>
      <c r="M1168">
        <v>30</v>
      </c>
      <c r="N1168">
        <v>31</v>
      </c>
      <c r="O1168">
        <v>30</v>
      </c>
      <c r="P1168">
        <v>31</v>
      </c>
      <c r="Q1168">
        <f t="shared" si="670"/>
        <v>365</v>
      </c>
      <c r="R1168" s="113">
        <f>VLOOKUP(B1168,'Общие показания'!A:H,8,0)</f>
        <v>0</v>
      </c>
      <c r="S1168" s="117">
        <f>VLOOKUP(B1168,'Общие показания'!A:P,16,0)</f>
        <v>0.62000000000000011</v>
      </c>
      <c r="T1168" s="50">
        <f t="shared" si="640"/>
        <v>0</v>
      </c>
      <c r="U1168" s="50">
        <f t="shared" si="641"/>
        <v>0</v>
      </c>
      <c r="V1168" s="50">
        <f t="shared" si="642"/>
        <v>0</v>
      </c>
      <c r="W1168" s="50">
        <f t="shared" si="643"/>
        <v>0</v>
      </c>
      <c r="X1168" s="50">
        <f t="shared" si="644"/>
        <v>0</v>
      </c>
      <c r="Y1168" s="50"/>
      <c r="Z1168" s="50"/>
      <c r="AA1168" s="50"/>
      <c r="AB1168" s="50"/>
      <c r="AC1168" s="50"/>
      <c r="AD1168" s="50">
        <f t="shared" si="645"/>
        <v>0.23794015059456775</v>
      </c>
      <c r="AE1168" s="50">
        <f t="shared" si="646"/>
        <v>0.16626986527299853</v>
      </c>
      <c r="AF1168" s="50">
        <f t="shared" si="647"/>
        <v>0.2157899841324338</v>
      </c>
      <c r="AG1168" s="50">
        <f t="shared" si="639"/>
        <v>0</v>
      </c>
      <c r="AI1168" s="50">
        <f t="shared" si="648"/>
        <v>0</v>
      </c>
      <c r="AJ1168" s="50">
        <f t="shared" si="649"/>
        <v>0</v>
      </c>
      <c r="AK1168" s="50">
        <f t="shared" si="650"/>
        <v>0</v>
      </c>
      <c r="AL1168" s="50">
        <f t="shared" si="651"/>
        <v>0.22264225651865907</v>
      </c>
      <c r="AR1168" s="50">
        <f t="shared" si="652"/>
        <v>0.2745722554922661</v>
      </c>
      <c r="AS1168" s="50">
        <f t="shared" si="653"/>
        <v>0.29525512466238069</v>
      </c>
      <c r="AT1168" s="50">
        <f t="shared" si="654"/>
        <v>0.42538690448959643</v>
      </c>
      <c r="AV1168" s="49">
        <f t="shared" si="655"/>
        <v>0</v>
      </c>
      <c r="AW1168" s="49">
        <f t="shared" si="656"/>
        <v>0</v>
      </c>
      <c r="AX1168" s="49">
        <f t="shared" si="657"/>
        <v>0</v>
      </c>
      <c r="AY1168" s="49">
        <f t="shared" si="658"/>
        <v>597.65196770842772</v>
      </c>
      <c r="AZ1168" s="49">
        <f t="shared" si="659"/>
        <v>0</v>
      </c>
      <c r="BA1168" s="49">
        <f t="shared" si="660"/>
        <v>0</v>
      </c>
      <c r="BB1168" s="49">
        <f t="shared" si="661"/>
        <v>0</v>
      </c>
      <c r="BC1168" s="49">
        <f t="shared" si="662"/>
        <v>0</v>
      </c>
      <c r="BD1168" s="49">
        <f t="shared" si="663"/>
        <v>0</v>
      </c>
      <c r="BE1168" s="49">
        <f t="shared" si="664"/>
        <v>1375.7678024032532</v>
      </c>
      <c r="BF1168" s="49">
        <f t="shared" si="665"/>
        <v>1238.8992219829347</v>
      </c>
      <c r="BG1168" s="49">
        <f t="shared" si="666"/>
        <v>1721.1495927414333</v>
      </c>
      <c r="BH1168" s="73">
        <f t="shared" si="667"/>
        <v>4933.4685848360486</v>
      </c>
      <c r="BI1168" s="49">
        <f>VLOOKUP(A1168,'1_12'!B:Q,16,0)</f>
        <v>12794.759999999998</v>
      </c>
      <c r="BJ1168" s="74">
        <f t="shared" si="668"/>
        <v>-7861.2914151639498</v>
      </c>
      <c r="BK1168" s="50">
        <f t="shared" si="669"/>
        <v>4.6270305668753833E-3</v>
      </c>
    </row>
    <row r="1169" spans="1:63" x14ac:dyDescent="0.3">
      <c r="A1169" s="79" t="s">
        <v>752</v>
      </c>
      <c r="B1169" s="79" t="s">
        <v>234</v>
      </c>
      <c r="C1169" s="79">
        <f>VLOOKUP(B1169,Площадь!D:E,2,0)</f>
        <v>33.1</v>
      </c>
      <c r="D1169" s="97"/>
      <c r="E1169">
        <v>31</v>
      </c>
      <c r="F1169">
        <v>28</v>
      </c>
      <c r="G1169">
        <v>31</v>
      </c>
      <c r="H1169">
        <v>30</v>
      </c>
      <c r="I1169">
        <v>31</v>
      </c>
      <c r="J1169">
        <v>30</v>
      </c>
      <c r="K1169">
        <v>31</v>
      </c>
      <c r="L1169">
        <v>31</v>
      </c>
      <c r="M1169">
        <v>30</v>
      </c>
      <c r="N1169">
        <v>31</v>
      </c>
      <c r="O1169">
        <v>30</v>
      </c>
      <c r="P1169">
        <v>31</v>
      </c>
      <c r="Q1169">
        <f t="shared" si="670"/>
        <v>365</v>
      </c>
      <c r="R1169" s="113">
        <f>VLOOKUP(B1169,'Общие показания'!A:H,8,0)</f>
        <v>0.22401068464654819</v>
      </c>
      <c r="S1169" s="117">
        <f>VLOOKUP(B1169,'Общие показания'!A:P,16,0)</f>
        <v>1.3919893153534524</v>
      </c>
      <c r="T1169" s="50">
        <f t="shared" si="640"/>
        <v>0</v>
      </c>
      <c r="U1169" s="50">
        <f t="shared" si="641"/>
        <v>0</v>
      </c>
      <c r="V1169" s="50">
        <f t="shared" si="642"/>
        <v>0</v>
      </c>
      <c r="W1169" s="50">
        <f t="shared" si="643"/>
        <v>0.22401068464654819</v>
      </c>
      <c r="X1169" s="50">
        <f t="shared" si="644"/>
        <v>0</v>
      </c>
      <c r="Y1169" s="50"/>
      <c r="Z1169" s="50"/>
      <c r="AA1169" s="50"/>
      <c r="AB1169" s="50"/>
      <c r="AC1169" s="50"/>
      <c r="AD1169" s="50">
        <f t="shared" si="645"/>
        <v>0.53420991503424142</v>
      </c>
      <c r="AE1169" s="50">
        <f t="shared" si="646"/>
        <v>0.37329979987947087</v>
      </c>
      <c r="AF1169" s="50">
        <f t="shared" si="647"/>
        <v>0.48447960043974003</v>
      </c>
      <c r="AG1169" s="50">
        <f t="shared" si="639"/>
        <v>0</v>
      </c>
      <c r="AI1169" s="50">
        <f t="shared" si="648"/>
        <v>0</v>
      </c>
      <c r="AJ1169" s="50">
        <f t="shared" si="649"/>
        <v>0</v>
      </c>
      <c r="AK1169" s="50">
        <f t="shared" si="650"/>
        <v>0</v>
      </c>
      <c r="AL1169" s="50">
        <f t="shared" si="651"/>
        <v>0.22264225651865907</v>
      </c>
      <c r="AR1169" s="50">
        <f t="shared" si="652"/>
        <v>0.2745722554922661</v>
      </c>
      <c r="AS1169" s="50">
        <f t="shared" si="653"/>
        <v>0.29525512466238069</v>
      </c>
      <c r="AT1169" s="50">
        <f t="shared" si="654"/>
        <v>0.42538690448959643</v>
      </c>
      <c r="AV1169" s="49">
        <f t="shared" si="655"/>
        <v>0</v>
      </c>
      <c r="AW1169" s="49">
        <f t="shared" si="656"/>
        <v>0</v>
      </c>
      <c r="AX1169" s="49">
        <f t="shared" si="657"/>
        <v>0</v>
      </c>
      <c r="AY1169" s="49">
        <f t="shared" si="658"/>
        <v>1198.9772891462358</v>
      </c>
      <c r="AZ1169" s="49">
        <f t="shared" si="659"/>
        <v>0</v>
      </c>
      <c r="BA1169" s="49">
        <f t="shared" si="660"/>
        <v>0</v>
      </c>
      <c r="BB1169" s="49">
        <f t="shared" si="661"/>
        <v>0</v>
      </c>
      <c r="BC1169" s="49">
        <f t="shared" si="662"/>
        <v>0</v>
      </c>
      <c r="BD1169" s="49">
        <f t="shared" si="663"/>
        <v>0</v>
      </c>
      <c r="BE1169" s="49">
        <f t="shared" si="664"/>
        <v>2171.0625072745356</v>
      </c>
      <c r="BF1169" s="49">
        <f t="shared" si="665"/>
        <v>1794.6420972431649</v>
      </c>
      <c r="BG1169" s="49">
        <f t="shared" si="666"/>
        <v>2442.4092511721137</v>
      </c>
      <c r="BH1169" s="73">
        <f t="shared" si="667"/>
        <v>7607.0911448360503</v>
      </c>
      <c r="BI1169" s="49">
        <f>VLOOKUP(A1169,'1_12'!B:Q,16,0)</f>
        <v>12794.759999999998</v>
      </c>
      <c r="BJ1169" s="74">
        <f t="shared" si="668"/>
        <v>-5187.6688551639481</v>
      </c>
      <c r="BK1169" s="50">
        <f t="shared" si="669"/>
        <v>7.1345834369660197E-3</v>
      </c>
    </row>
    <row r="1170" spans="1:63" x14ac:dyDescent="0.3">
      <c r="A1170" s="79" t="s">
        <v>551</v>
      </c>
      <c r="B1170" s="79" t="s">
        <v>343</v>
      </c>
      <c r="C1170" s="79">
        <f>VLOOKUP(B1170,Площадь!D:E,2,0)</f>
        <v>36.700000000000003</v>
      </c>
      <c r="D1170" s="97"/>
      <c r="E1170">
        <v>31</v>
      </c>
      <c r="F1170">
        <v>28</v>
      </c>
      <c r="G1170">
        <v>31</v>
      </c>
      <c r="H1170">
        <v>30</v>
      </c>
      <c r="I1170">
        <v>31</v>
      </c>
      <c r="J1170">
        <v>30</v>
      </c>
      <c r="K1170">
        <v>31</v>
      </c>
      <c r="L1170">
        <v>31</v>
      </c>
      <c r="M1170">
        <v>30</v>
      </c>
      <c r="N1170">
        <v>31</v>
      </c>
      <c r="O1170">
        <v>30</v>
      </c>
      <c r="P1170">
        <v>31</v>
      </c>
      <c r="Q1170">
        <f t="shared" si="670"/>
        <v>365</v>
      </c>
      <c r="R1170" s="113">
        <f>VLOOKUP(B1170,'Общие показания'!A:H,8,0)</f>
        <v>1E-3</v>
      </c>
      <c r="S1170" s="117">
        <f>VLOOKUP(B1170,'Общие показания'!A:P,16,0)</f>
        <v>9.0999999999999304E-2</v>
      </c>
      <c r="T1170" s="50">
        <f t="shared" si="640"/>
        <v>0</v>
      </c>
      <c r="U1170" s="50">
        <f t="shared" si="641"/>
        <v>0</v>
      </c>
      <c r="V1170" s="50">
        <f t="shared" si="642"/>
        <v>0</v>
      </c>
      <c r="W1170" s="50">
        <f t="shared" si="643"/>
        <v>1E-3</v>
      </c>
      <c r="X1170" s="50">
        <f t="shared" si="644"/>
        <v>0</v>
      </c>
      <c r="Y1170" s="50"/>
      <c r="Z1170" s="50"/>
      <c r="AA1170" s="50"/>
      <c r="AB1170" s="50"/>
      <c r="AC1170" s="50"/>
      <c r="AD1170" s="50">
        <f t="shared" si="645"/>
        <v>3.4923473716299183E-2</v>
      </c>
      <c r="AE1170" s="50">
        <f t="shared" si="646"/>
        <v>2.440412538684314E-2</v>
      </c>
      <c r="AF1170" s="50">
        <f t="shared" si="647"/>
        <v>3.1672400896856974E-2</v>
      </c>
      <c r="AG1170" s="50">
        <f t="shared" si="639"/>
        <v>0</v>
      </c>
      <c r="AI1170" s="50">
        <f t="shared" si="648"/>
        <v>0</v>
      </c>
      <c r="AJ1170" s="50">
        <f t="shared" si="649"/>
        <v>0</v>
      </c>
      <c r="AK1170" s="50">
        <f t="shared" si="650"/>
        <v>0</v>
      </c>
      <c r="AL1170" s="50">
        <f t="shared" si="651"/>
        <v>0.2468571242971235</v>
      </c>
      <c r="AR1170" s="50">
        <f t="shared" si="652"/>
        <v>0.30443509898991439</v>
      </c>
      <c r="AS1170" s="50">
        <f t="shared" si="653"/>
        <v>0.32736746450481485</v>
      </c>
      <c r="AT1170" s="50">
        <f t="shared" si="654"/>
        <v>0.47165254969088183</v>
      </c>
      <c r="AV1170" s="49">
        <f t="shared" si="655"/>
        <v>0</v>
      </c>
      <c r="AW1170" s="49">
        <f t="shared" si="656"/>
        <v>0</v>
      </c>
      <c r="AX1170" s="49">
        <f t="shared" si="657"/>
        <v>0</v>
      </c>
      <c r="AY1170" s="49">
        <f t="shared" si="658"/>
        <v>665.33775017822643</v>
      </c>
      <c r="AZ1170" s="49">
        <f t="shared" si="659"/>
        <v>0</v>
      </c>
      <c r="BA1170" s="49">
        <f t="shared" si="660"/>
        <v>0</v>
      </c>
      <c r="BB1170" s="49">
        <f t="shared" si="661"/>
        <v>0</v>
      </c>
      <c r="BC1170" s="49">
        <f t="shared" si="662"/>
        <v>0</v>
      </c>
      <c r="BD1170" s="49">
        <f t="shared" si="663"/>
        <v>0</v>
      </c>
      <c r="BE1170" s="49">
        <f t="shared" si="664"/>
        <v>910.96057822965145</v>
      </c>
      <c r="BF1170" s="49">
        <f t="shared" si="665"/>
        <v>944.28158504157113</v>
      </c>
      <c r="BG1170" s="49">
        <f t="shared" si="666"/>
        <v>1351.1053643597027</v>
      </c>
      <c r="BH1170" s="73">
        <f t="shared" si="667"/>
        <v>3871.6852778091516</v>
      </c>
      <c r="BI1170" s="49">
        <f>VLOOKUP(A1170,'1_12'!B:Q,16,0)</f>
        <v>14186.34</v>
      </c>
      <c r="BJ1170" s="74">
        <f t="shared" si="668"/>
        <v>-10314.654722190848</v>
      </c>
      <c r="BK1170" s="50">
        <f t="shared" si="669"/>
        <v>3.2750050805693321E-3</v>
      </c>
    </row>
    <row r="1171" spans="1:63" x14ac:dyDescent="0.3">
      <c r="A1171" s="79" t="s">
        <v>2675</v>
      </c>
      <c r="B1171" s="79" t="s">
        <v>232</v>
      </c>
      <c r="C1171" s="79">
        <f>VLOOKUP(B1171,Площадь!D:E,2,0)</f>
        <v>78.400000000000006</v>
      </c>
      <c r="D1171" s="97"/>
      <c r="E1171">
        <v>31</v>
      </c>
      <c r="F1171">
        <v>28</v>
      </c>
      <c r="G1171">
        <v>31</v>
      </c>
      <c r="H1171">
        <v>30</v>
      </c>
      <c r="I1171">
        <v>31</v>
      </c>
      <c r="J1171">
        <v>30</v>
      </c>
      <c r="K1171">
        <v>31</v>
      </c>
      <c r="L1171">
        <v>31</v>
      </c>
      <c r="M1171">
        <v>30</v>
      </c>
      <c r="N1171">
        <v>31</v>
      </c>
      <c r="O1171">
        <v>30</v>
      </c>
      <c r="P1171">
        <v>31</v>
      </c>
      <c r="Q1171">
        <f t="shared" si="670"/>
        <v>365</v>
      </c>
      <c r="R1171" s="113">
        <f>VLOOKUP(B1171,'Общие показания'!A:H,8,0)</f>
        <v>0.53058724097550991</v>
      </c>
      <c r="S1171" s="117">
        <f>VLOOKUP(B1171,'Общие показания'!A:P,16,0)</f>
        <v>2.5554127590244917</v>
      </c>
      <c r="T1171" s="50">
        <f t="shared" si="640"/>
        <v>0</v>
      </c>
      <c r="U1171" s="50">
        <f t="shared" si="641"/>
        <v>0</v>
      </c>
      <c r="V1171" s="50">
        <f t="shared" si="642"/>
        <v>0</v>
      </c>
      <c r="W1171" s="50">
        <f t="shared" si="643"/>
        <v>0.53058724097550991</v>
      </c>
      <c r="X1171" s="50">
        <f t="shared" si="644"/>
        <v>0</v>
      </c>
      <c r="Y1171" s="50"/>
      <c r="Z1171" s="50"/>
      <c r="AA1171" s="50"/>
      <c r="AB1171" s="50"/>
      <c r="AC1171" s="50"/>
      <c r="AD1171" s="50">
        <f t="shared" si="645"/>
        <v>0.98070209147349574</v>
      </c>
      <c r="AE1171" s="50">
        <f t="shared" si="646"/>
        <v>0.68530344380629615</v>
      </c>
      <c r="AF1171" s="50">
        <f t="shared" si="647"/>
        <v>0.88940722374469983</v>
      </c>
      <c r="AG1171" s="50">
        <f t="shared" si="639"/>
        <v>0</v>
      </c>
      <c r="AI1171" s="50">
        <f t="shared" si="648"/>
        <v>0</v>
      </c>
      <c r="AJ1171" s="50">
        <f t="shared" si="649"/>
        <v>0</v>
      </c>
      <c r="AK1171" s="50">
        <f t="shared" si="650"/>
        <v>0</v>
      </c>
      <c r="AL1171" s="50">
        <f t="shared" si="651"/>
        <v>0.52734600939766985</v>
      </c>
      <c r="AR1171" s="50">
        <f t="shared" si="652"/>
        <v>0.65034636950434022</v>
      </c>
      <c r="AS1171" s="50">
        <f t="shared" si="653"/>
        <v>0.6993354010130105</v>
      </c>
      <c r="AT1171" s="50">
        <f t="shared" si="654"/>
        <v>1.0075629399391044</v>
      </c>
      <c r="AV1171" s="49">
        <f t="shared" si="655"/>
        <v>0</v>
      </c>
      <c r="AW1171" s="49">
        <f t="shared" si="656"/>
        <v>0</v>
      </c>
      <c r="AX1171" s="49">
        <f t="shared" si="657"/>
        <v>0</v>
      </c>
      <c r="AY1171" s="49">
        <f t="shared" si="658"/>
        <v>2839.8736999717489</v>
      </c>
      <c r="AZ1171" s="49">
        <f t="shared" si="659"/>
        <v>0</v>
      </c>
      <c r="BA1171" s="49">
        <f t="shared" si="660"/>
        <v>0</v>
      </c>
      <c r="BB1171" s="49">
        <f t="shared" si="661"/>
        <v>0</v>
      </c>
      <c r="BC1171" s="49">
        <f t="shared" si="662"/>
        <v>0</v>
      </c>
      <c r="BD1171" s="49">
        <f t="shared" si="663"/>
        <v>0</v>
      </c>
      <c r="BE1171" s="49">
        <f t="shared" si="664"/>
        <v>4378.321246710464</v>
      </c>
      <c r="BF1171" s="49">
        <f t="shared" si="665"/>
        <v>3716.8691294791547</v>
      </c>
      <c r="BG1171" s="49">
        <f t="shared" si="666"/>
        <v>5092.1508285862574</v>
      </c>
      <c r="BH1171" s="73">
        <f t="shared" si="667"/>
        <v>16027.214904747627</v>
      </c>
      <c r="BI1171" s="49">
        <f>VLOOKUP(A1171,'1_12'!B:Q,16,0)</f>
        <v>30305.340000000011</v>
      </c>
      <c r="BJ1171" s="74">
        <f t="shared" si="668"/>
        <v>-14278.125095252384</v>
      </c>
      <c r="BK1171" s="50">
        <f t="shared" si="669"/>
        <v>6.3462911563075316E-3</v>
      </c>
    </row>
    <row r="1172" spans="1:63" x14ac:dyDescent="0.3">
      <c r="A1172" s="79" t="s">
        <v>713</v>
      </c>
      <c r="B1172" s="79" t="s">
        <v>213</v>
      </c>
      <c r="C1172" s="79">
        <f>VLOOKUP(B1172,Площадь!D:E,2,0)</f>
        <v>72.599999999999994</v>
      </c>
      <c r="D1172" s="97"/>
      <c r="E1172">
        <v>31</v>
      </c>
      <c r="F1172">
        <v>28</v>
      </c>
      <c r="G1172">
        <v>31</v>
      </c>
      <c r="H1172">
        <v>30</v>
      </c>
      <c r="I1172">
        <v>31</v>
      </c>
      <c r="J1172">
        <v>30</v>
      </c>
      <c r="K1172">
        <v>31</v>
      </c>
      <c r="L1172">
        <v>31</v>
      </c>
      <c r="M1172">
        <v>30</v>
      </c>
      <c r="N1172">
        <v>31</v>
      </c>
      <c r="O1172">
        <v>30</v>
      </c>
      <c r="P1172">
        <v>31</v>
      </c>
      <c r="Q1172">
        <f t="shared" si="670"/>
        <v>365</v>
      </c>
      <c r="R1172" s="113">
        <f>VLOOKUP(B1172,'Общие показания'!A:H,8,0)</f>
        <v>0</v>
      </c>
      <c r="S1172" s="117">
        <f>VLOOKUP(B1172,'Общие показания'!A:P,16,0)</f>
        <v>2.3750000000000004</v>
      </c>
      <c r="T1172" s="50">
        <f t="shared" si="640"/>
        <v>0</v>
      </c>
      <c r="U1172" s="50">
        <f t="shared" si="641"/>
        <v>0</v>
      </c>
      <c r="V1172" s="50">
        <f t="shared" si="642"/>
        <v>0</v>
      </c>
      <c r="W1172" s="50">
        <f t="shared" si="643"/>
        <v>0</v>
      </c>
      <c r="X1172" s="50">
        <f t="shared" si="644"/>
        <v>0</v>
      </c>
      <c r="Y1172" s="50"/>
      <c r="Z1172" s="50"/>
      <c r="AA1172" s="50"/>
      <c r="AB1172" s="50"/>
      <c r="AC1172" s="50"/>
      <c r="AD1172" s="50">
        <f t="shared" si="645"/>
        <v>0.91146428655177159</v>
      </c>
      <c r="AE1172" s="50">
        <f t="shared" si="646"/>
        <v>0.6369208548764056</v>
      </c>
      <c r="AF1172" s="50">
        <f t="shared" si="647"/>
        <v>0.82661485857182304</v>
      </c>
      <c r="AG1172" s="50">
        <f t="shared" si="639"/>
        <v>0</v>
      </c>
      <c r="AI1172" s="50">
        <f t="shared" si="648"/>
        <v>0</v>
      </c>
      <c r="AJ1172" s="50">
        <f t="shared" si="649"/>
        <v>0</v>
      </c>
      <c r="AK1172" s="50">
        <f t="shared" si="650"/>
        <v>0</v>
      </c>
      <c r="AL1172" s="50">
        <f t="shared" si="651"/>
        <v>0.48833316686569922</v>
      </c>
      <c r="AR1172" s="50">
        <f t="shared" si="652"/>
        <v>0.60223401053590675</v>
      </c>
      <c r="AS1172" s="50">
        <f t="shared" si="653"/>
        <v>0.64759885348908874</v>
      </c>
      <c r="AT1172" s="50">
        <f t="shared" si="654"/>
        <v>0.93302384489258894</v>
      </c>
      <c r="AV1172" s="49">
        <f t="shared" si="655"/>
        <v>0</v>
      </c>
      <c r="AW1172" s="49">
        <f t="shared" si="656"/>
        <v>0</v>
      </c>
      <c r="AX1172" s="49">
        <f t="shared" si="657"/>
        <v>0</v>
      </c>
      <c r="AY1172" s="49">
        <f t="shared" si="658"/>
        <v>1310.8620198076085</v>
      </c>
      <c r="AZ1172" s="49">
        <f t="shared" si="659"/>
        <v>0</v>
      </c>
      <c r="BA1172" s="49">
        <f t="shared" si="660"/>
        <v>0</v>
      </c>
      <c r="BB1172" s="49">
        <f t="shared" si="661"/>
        <v>0</v>
      </c>
      <c r="BC1172" s="49">
        <f t="shared" si="662"/>
        <v>0</v>
      </c>
      <c r="BD1172" s="49">
        <f t="shared" si="663"/>
        <v>0</v>
      </c>
      <c r="BE1172" s="49">
        <f t="shared" si="664"/>
        <v>4063.3111607702799</v>
      </c>
      <c r="BF1172" s="49">
        <f t="shared" si="665"/>
        <v>3448.1133243479981</v>
      </c>
      <c r="BG1172" s="49">
        <f t="shared" si="666"/>
        <v>4723.5037500317285</v>
      </c>
      <c r="BH1172" s="73">
        <f t="shared" si="667"/>
        <v>13545.790254957616</v>
      </c>
      <c r="BI1172" s="49">
        <f>VLOOKUP(A1172,'1_12'!B:Q,16,0)</f>
        <v>28063.350000000006</v>
      </c>
      <c r="BJ1172" s="74">
        <f t="shared" si="668"/>
        <v>-14517.55974504239</v>
      </c>
      <c r="BK1172" s="50">
        <f t="shared" si="669"/>
        <v>5.7922289666933937E-3</v>
      </c>
    </row>
    <row r="1173" spans="1:63" x14ac:dyDescent="0.3">
      <c r="A1173" s="79" t="s">
        <v>2392</v>
      </c>
      <c r="B1173" s="79" t="s">
        <v>342</v>
      </c>
      <c r="C1173" s="79">
        <f>VLOOKUP(B1173,Площадь!D:E,2,0)</f>
        <v>57.1</v>
      </c>
      <c r="D1173" s="97"/>
      <c r="E1173">
        <v>31</v>
      </c>
      <c r="F1173">
        <v>28</v>
      </c>
      <c r="G1173">
        <v>31</v>
      </c>
      <c r="H1173">
        <v>30</v>
      </c>
      <c r="I1173">
        <v>31</v>
      </c>
      <c r="J1173">
        <v>30</v>
      </c>
      <c r="K1173">
        <v>31</v>
      </c>
      <c r="L1173">
        <v>31</v>
      </c>
      <c r="M1173">
        <v>30</v>
      </c>
      <c r="N1173">
        <v>31</v>
      </c>
      <c r="O1173">
        <v>30</v>
      </c>
      <c r="P1173">
        <v>31</v>
      </c>
      <c r="Q1173">
        <f t="shared" si="670"/>
        <v>365</v>
      </c>
      <c r="R1173" s="113">
        <f>VLOOKUP(B1173,'Общие показания'!A:H,8,0)</f>
        <v>0</v>
      </c>
      <c r="S1173" s="117">
        <f>VLOOKUP(B1173,'Общие показания'!A:P,16,0)</f>
        <v>0</v>
      </c>
      <c r="T1173" s="50">
        <f t="shared" si="640"/>
        <v>0</v>
      </c>
      <c r="U1173" s="50">
        <f t="shared" si="641"/>
        <v>0</v>
      </c>
      <c r="V1173" s="50">
        <f t="shared" si="642"/>
        <v>0</v>
      </c>
      <c r="W1173" s="50">
        <f t="shared" si="643"/>
        <v>0</v>
      </c>
      <c r="X1173" s="50">
        <f t="shared" si="644"/>
        <v>0</v>
      </c>
      <c r="Y1173" s="50"/>
      <c r="Z1173" s="50"/>
      <c r="AA1173" s="50"/>
      <c r="AB1173" s="50"/>
      <c r="AC1173" s="50"/>
      <c r="AD1173" s="50">
        <f t="shared" si="645"/>
        <v>0</v>
      </c>
      <c r="AE1173" s="50">
        <f t="shared" si="646"/>
        <v>0</v>
      </c>
      <c r="AF1173" s="50">
        <f t="shared" si="647"/>
        <v>0</v>
      </c>
      <c r="AG1173" s="50">
        <f t="shared" si="639"/>
        <v>0</v>
      </c>
      <c r="AI1173" s="50">
        <f t="shared" si="648"/>
        <v>0</v>
      </c>
      <c r="AJ1173" s="50">
        <f t="shared" si="649"/>
        <v>0</v>
      </c>
      <c r="AK1173" s="50">
        <f t="shared" si="650"/>
        <v>0</v>
      </c>
      <c r="AL1173" s="50">
        <f t="shared" si="651"/>
        <v>0.38407470837508856</v>
      </c>
      <c r="AR1173" s="50">
        <f t="shared" si="652"/>
        <v>0.47365787880992122</v>
      </c>
      <c r="AS1173" s="50">
        <f t="shared" si="653"/>
        <v>0.50933739027860836</v>
      </c>
      <c r="AT1173" s="50">
        <f t="shared" si="654"/>
        <v>0.73382453916483248</v>
      </c>
      <c r="AV1173" s="49">
        <f t="shared" si="655"/>
        <v>0</v>
      </c>
      <c r="AW1173" s="49">
        <f t="shared" si="656"/>
        <v>0</v>
      </c>
      <c r="AX1173" s="49">
        <f t="shared" si="657"/>
        <v>0</v>
      </c>
      <c r="AY1173" s="49">
        <f t="shared" si="658"/>
        <v>1030.9947841737528</v>
      </c>
      <c r="AZ1173" s="49">
        <f t="shared" si="659"/>
        <v>0</v>
      </c>
      <c r="BA1173" s="49">
        <f t="shared" si="660"/>
        <v>0</v>
      </c>
      <c r="BB1173" s="49">
        <f t="shared" si="661"/>
        <v>0</v>
      </c>
      <c r="BC1173" s="49">
        <f t="shared" si="662"/>
        <v>0</v>
      </c>
      <c r="BD1173" s="49">
        <f t="shared" si="663"/>
        <v>0</v>
      </c>
      <c r="BE1173" s="49">
        <f t="shared" si="664"/>
        <v>1271.4682635622003</v>
      </c>
      <c r="BF1173" s="49">
        <f t="shared" si="665"/>
        <v>1367.2449169682852</v>
      </c>
      <c r="BG1173" s="49">
        <f t="shared" si="666"/>
        <v>1969.8492399525098</v>
      </c>
      <c r="BH1173" s="73">
        <f t="shared" si="667"/>
        <v>5639.5572046567486</v>
      </c>
      <c r="BI1173" s="49">
        <f>VLOOKUP(A1173,'1_12'!B:Q,16,0)</f>
        <v>22071.87</v>
      </c>
      <c r="BJ1173" s="74">
        <f t="shared" si="668"/>
        <v>-16432.312795343249</v>
      </c>
      <c r="BK1173" s="50">
        <f t="shared" si="669"/>
        <v>3.0661040814775986E-3</v>
      </c>
    </row>
    <row r="1174" spans="1:63" x14ac:dyDescent="0.3">
      <c r="A1174" s="79" t="s">
        <v>2378</v>
      </c>
      <c r="B1174" s="79" t="s">
        <v>340</v>
      </c>
      <c r="C1174" s="79">
        <f>VLOOKUP(B1174,Площадь!D:E,2,0)</f>
        <v>33.1</v>
      </c>
      <c r="D1174" s="97"/>
      <c r="E1174">
        <v>31</v>
      </c>
      <c r="F1174">
        <v>28</v>
      </c>
      <c r="G1174">
        <v>31</v>
      </c>
      <c r="H1174">
        <v>30</v>
      </c>
      <c r="I1174">
        <v>31</v>
      </c>
      <c r="J1174">
        <v>30</v>
      </c>
      <c r="K1174">
        <v>31</v>
      </c>
      <c r="L1174">
        <v>31</v>
      </c>
      <c r="M1174">
        <v>30</v>
      </c>
      <c r="N1174">
        <v>31</v>
      </c>
      <c r="O1174">
        <v>30</v>
      </c>
      <c r="P1174">
        <v>31</v>
      </c>
      <c r="Q1174">
        <f t="shared" si="670"/>
        <v>365</v>
      </c>
      <c r="R1174" s="113">
        <f>VLOOKUP(B1174,'Общие показания'!A:H,8,0)</f>
        <v>0</v>
      </c>
      <c r="S1174" s="117">
        <f>VLOOKUP(B1174,'Общие показания'!A:P,16,0)</f>
        <v>1.556</v>
      </c>
      <c r="T1174" s="50">
        <f t="shared" si="640"/>
        <v>0</v>
      </c>
      <c r="U1174" s="50">
        <f t="shared" si="641"/>
        <v>0</v>
      </c>
      <c r="V1174" s="50">
        <f t="shared" si="642"/>
        <v>0</v>
      </c>
      <c r="W1174" s="50">
        <f t="shared" si="643"/>
        <v>0</v>
      </c>
      <c r="X1174" s="50">
        <f t="shared" si="644"/>
        <v>0</v>
      </c>
      <c r="Y1174" s="50"/>
      <c r="Z1174" s="50"/>
      <c r="AA1174" s="50"/>
      <c r="AB1174" s="50"/>
      <c r="AC1174" s="50"/>
      <c r="AD1174" s="50">
        <f t="shared" si="645"/>
        <v>0.59715302310507634</v>
      </c>
      <c r="AE1174" s="50">
        <f t="shared" si="646"/>
        <v>0.41728372639481559</v>
      </c>
      <c r="AF1174" s="50">
        <f t="shared" si="647"/>
        <v>0.54156325050010801</v>
      </c>
      <c r="AG1174" s="50">
        <f t="shared" si="639"/>
        <v>0</v>
      </c>
      <c r="AI1174" s="50">
        <f t="shared" si="648"/>
        <v>0</v>
      </c>
      <c r="AJ1174" s="50">
        <f t="shared" si="649"/>
        <v>0</v>
      </c>
      <c r="AK1174" s="50">
        <f t="shared" si="650"/>
        <v>0</v>
      </c>
      <c r="AL1174" s="50">
        <f t="shared" si="651"/>
        <v>0.22264225651865907</v>
      </c>
      <c r="AR1174" s="50">
        <f t="shared" si="652"/>
        <v>0.2745722554922661</v>
      </c>
      <c r="AS1174" s="50">
        <f t="shared" si="653"/>
        <v>0.29525512466238069</v>
      </c>
      <c r="AT1174" s="50">
        <f t="shared" si="654"/>
        <v>0.42538690448959643</v>
      </c>
      <c r="AV1174" s="49">
        <f t="shared" si="655"/>
        <v>0</v>
      </c>
      <c r="AW1174" s="49">
        <f t="shared" si="656"/>
        <v>0</v>
      </c>
      <c r="AX1174" s="49">
        <f t="shared" si="657"/>
        <v>0</v>
      </c>
      <c r="AY1174" s="49">
        <f t="shared" si="658"/>
        <v>597.65196770842772</v>
      </c>
      <c r="AZ1174" s="49">
        <f t="shared" si="659"/>
        <v>0</v>
      </c>
      <c r="BA1174" s="49">
        <f t="shared" si="660"/>
        <v>0</v>
      </c>
      <c r="BB1174" s="49">
        <f t="shared" si="661"/>
        <v>0</v>
      </c>
      <c r="BC1174" s="49">
        <f t="shared" si="662"/>
        <v>0</v>
      </c>
      <c r="BD1174" s="49">
        <f t="shared" si="663"/>
        <v>0</v>
      </c>
      <c r="BE1174" s="49">
        <f t="shared" si="664"/>
        <v>2340.0244688555622</v>
      </c>
      <c r="BF1174" s="49">
        <f t="shared" si="665"/>
        <v>1912.7107902238954</v>
      </c>
      <c r="BG1174" s="49">
        <f t="shared" si="666"/>
        <v>2595.6423180481629</v>
      </c>
      <c r="BH1174" s="73">
        <f t="shared" si="667"/>
        <v>7446.0295448360484</v>
      </c>
      <c r="BI1174" s="49">
        <f>VLOOKUP(A1174,'1_12'!B:Q,16,0)</f>
        <v>12794.759999999998</v>
      </c>
      <c r="BJ1174" s="74">
        <f t="shared" si="668"/>
        <v>-5348.73045516395</v>
      </c>
      <c r="BK1174" s="50">
        <f t="shared" si="669"/>
        <v>6.9835260351533276E-3</v>
      </c>
    </row>
    <row r="1175" spans="1:63" x14ac:dyDescent="0.3">
      <c r="A1175" s="79" t="s">
        <v>823</v>
      </c>
      <c r="B1175" s="79" t="s">
        <v>365</v>
      </c>
      <c r="C1175" s="79">
        <f>VLOOKUP(B1175,Площадь!D:E,2,0)</f>
        <v>33.1</v>
      </c>
      <c r="D1175" s="97"/>
      <c r="E1175">
        <v>31</v>
      </c>
      <c r="F1175">
        <v>28</v>
      </c>
      <c r="G1175">
        <v>31</v>
      </c>
      <c r="H1175">
        <v>30</v>
      </c>
      <c r="I1175">
        <v>31</v>
      </c>
      <c r="J1175">
        <v>30</v>
      </c>
      <c r="K1175">
        <v>31</v>
      </c>
      <c r="L1175">
        <v>31</v>
      </c>
      <c r="M1175">
        <v>30</v>
      </c>
      <c r="N1175">
        <v>31</v>
      </c>
      <c r="O1175">
        <v>30</v>
      </c>
      <c r="P1175">
        <v>31</v>
      </c>
      <c r="Q1175">
        <f t="shared" si="670"/>
        <v>365</v>
      </c>
      <c r="R1175" s="113">
        <f>VLOOKUP(B1175,'Общие показания'!A:H,8,0)</f>
        <v>0.35299999999999998</v>
      </c>
      <c r="S1175" s="117">
        <f>VLOOKUP(B1175,'Общие показания'!A:P,16,0)</f>
        <v>0</v>
      </c>
      <c r="T1175" s="50">
        <f t="shared" si="640"/>
        <v>0</v>
      </c>
      <c r="U1175" s="50">
        <f t="shared" si="641"/>
        <v>0</v>
      </c>
      <c r="V1175" s="50">
        <f t="shared" si="642"/>
        <v>0</v>
      </c>
      <c r="W1175" s="50">
        <f t="shared" si="643"/>
        <v>0.35299999999999998</v>
      </c>
      <c r="X1175" s="50">
        <f t="shared" si="644"/>
        <v>0</v>
      </c>
      <c r="Y1175" s="50"/>
      <c r="Z1175" s="50"/>
      <c r="AA1175" s="50"/>
      <c r="AB1175" s="50"/>
      <c r="AC1175" s="50"/>
      <c r="AD1175" s="50">
        <f t="shared" si="645"/>
        <v>0</v>
      </c>
      <c r="AE1175" s="50">
        <f t="shared" si="646"/>
        <v>0</v>
      </c>
      <c r="AF1175" s="50">
        <f t="shared" si="647"/>
        <v>0</v>
      </c>
      <c r="AG1175" s="50">
        <f t="shared" si="639"/>
        <v>0</v>
      </c>
      <c r="AI1175" s="50">
        <f t="shared" si="648"/>
        <v>0</v>
      </c>
      <c r="AJ1175" s="50">
        <f t="shared" si="649"/>
        <v>0</v>
      </c>
      <c r="AK1175" s="50">
        <f t="shared" si="650"/>
        <v>0</v>
      </c>
      <c r="AL1175" s="50">
        <f t="shared" si="651"/>
        <v>0.22264225651865907</v>
      </c>
      <c r="AR1175" s="50">
        <f t="shared" si="652"/>
        <v>0.2745722554922661</v>
      </c>
      <c r="AS1175" s="50">
        <f t="shared" si="653"/>
        <v>0.29525512466238069</v>
      </c>
      <c r="AT1175" s="50">
        <f t="shared" si="654"/>
        <v>0.42538690448959643</v>
      </c>
      <c r="AV1175" s="49">
        <f t="shared" si="655"/>
        <v>0</v>
      </c>
      <c r="AW1175" s="49">
        <f t="shared" si="656"/>
        <v>0</v>
      </c>
      <c r="AX1175" s="49">
        <f t="shared" si="657"/>
        <v>0</v>
      </c>
      <c r="AY1175" s="49">
        <f t="shared" si="658"/>
        <v>1545.2310477084277</v>
      </c>
      <c r="AZ1175" s="49">
        <f t="shared" si="659"/>
        <v>0</v>
      </c>
      <c r="BA1175" s="49">
        <f t="shared" si="660"/>
        <v>0</v>
      </c>
      <c r="BB1175" s="49">
        <f t="shared" si="661"/>
        <v>0</v>
      </c>
      <c r="BC1175" s="49">
        <f t="shared" si="662"/>
        <v>0</v>
      </c>
      <c r="BD1175" s="49">
        <f t="shared" si="663"/>
        <v>0</v>
      </c>
      <c r="BE1175" s="49">
        <f t="shared" si="664"/>
        <v>737.05077975321944</v>
      </c>
      <c r="BF1175" s="49">
        <f t="shared" si="665"/>
        <v>792.57104643870821</v>
      </c>
      <c r="BG1175" s="49">
        <f t="shared" si="666"/>
        <v>1141.8915909356931</v>
      </c>
      <c r="BH1175" s="73">
        <f t="shared" si="667"/>
        <v>4216.7444648360479</v>
      </c>
      <c r="BI1175" s="49">
        <f>VLOOKUP(A1175,'1_12'!B:Q,16,0)</f>
        <v>12794.759999999998</v>
      </c>
      <c r="BJ1175" s="74">
        <f t="shared" si="668"/>
        <v>-8578.0155351639514</v>
      </c>
      <c r="BK1175" s="50">
        <f t="shared" si="669"/>
        <v>3.9548251288089179E-3</v>
      </c>
    </row>
    <row r="1176" spans="1:63" x14ac:dyDescent="0.3">
      <c r="A1176" s="79" t="s">
        <v>611</v>
      </c>
      <c r="B1176" s="79" t="s">
        <v>253</v>
      </c>
      <c r="C1176" s="79">
        <f>VLOOKUP(B1176,Площадь!D:E,2,0)</f>
        <v>36.700000000000003</v>
      </c>
      <c r="D1176" s="97"/>
      <c r="E1176">
        <v>31</v>
      </c>
      <c r="F1176">
        <v>28</v>
      </c>
      <c r="G1176">
        <v>31</v>
      </c>
      <c r="H1176">
        <v>30</v>
      </c>
      <c r="I1176">
        <v>31</v>
      </c>
      <c r="J1176">
        <v>30</v>
      </c>
      <c r="K1176">
        <v>31</v>
      </c>
      <c r="L1176">
        <v>31</v>
      </c>
      <c r="M1176">
        <v>30</v>
      </c>
      <c r="N1176">
        <v>31</v>
      </c>
      <c r="O1176">
        <v>30</v>
      </c>
      <c r="P1176">
        <v>31</v>
      </c>
      <c r="Q1176">
        <f t="shared" si="670"/>
        <v>365</v>
      </c>
      <c r="R1176" s="113">
        <f>VLOOKUP(B1176,'Общие показания'!A:H,8,0)</f>
        <v>0.21199999999999999</v>
      </c>
      <c r="S1176" s="117">
        <f>VLOOKUP(B1176,'Общие показания'!A:P,16,0)</f>
        <v>1.0419999999999998</v>
      </c>
      <c r="T1176" s="50">
        <f t="shared" si="640"/>
        <v>0</v>
      </c>
      <c r="U1176" s="50">
        <f t="shared" si="641"/>
        <v>0</v>
      </c>
      <c r="V1176" s="50">
        <f t="shared" si="642"/>
        <v>0</v>
      </c>
      <c r="W1176" s="50">
        <f t="shared" si="643"/>
        <v>0.21199999999999999</v>
      </c>
      <c r="X1176" s="50">
        <f t="shared" si="644"/>
        <v>0</v>
      </c>
      <c r="Y1176" s="50"/>
      <c r="Z1176" s="50"/>
      <c r="AA1176" s="50"/>
      <c r="AB1176" s="50"/>
      <c r="AC1176" s="50"/>
      <c r="AD1176" s="50">
        <f t="shared" si="645"/>
        <v>0.39989296277345082</v>
      </c>
      <c r="AE1176" s="50">
        <f t="shared" si="646"/>
        <v>0.27944064453945872</v>
      </c>
      <c r="AF1176" s="50">
        <f t="shared" si="647"/>
        <v>0.36266639268709022</v>
      </c>
      <c r="AG1176" s="50">
        <f t="shared" si="639"/>
        <v>0</v>
      </c>
      <c r="AI1176" s="50">
        <f t="shared" si="648"/>
        <v>0</v>
      </c>
      <c r="AJ1176" s="50">
        <f t="shared" si="649"/>
        <v>0</v>
      </c>
      <c r="AK1176" s="50">
        <f t="shared" si="650"/>
        <v>0</v>
      </c>
      <c r="AL1176" s="50">
        <f t="shared" si="651"/>
        <v>0.2468571242971235</v>
      </c>
      <c r="AR1176" s="50">
        <f t="shared" si="652"/>
        <v>0.30443509898991439</v>
      </c>
      <c r="AS1176" s="50">
        <f t="shared" si="653"/>
        <v>0.32736746450481485</v>
      </c>
      <c r="AT1176" s="50">
        <f t="shared" si="654"/>
        <v>0.47165254969088183</v>
      </c>
      <c r="AV1176" s="49">
        <f t="shared" si="655"/>
        <v>0</v>
      </c>
      <c r="AW1176" s="49">
        <f t="shared" si="656"/>
        <v>0</v>
      </c>
      <c r="AX1176" s="49">
        <f t="shared" si="657"/>
        <v>0</v>
      </c>
      <c r="AY1176" s="49">
        <f t="shared" si="658"/>
        <v>1231.7377101782265</v>
      </c>
      <c r="AZ1176" s="49">
        <f t="shared" si="659"/>
        <v>0</v>
      </c>
      <c r="BA1176" s="49">
        <f t="shared" si="660"/>
        <v>0</v>
      </c>
      <c r="BB1176" s="49">
        <f t="shared" si="661"/>
        <v>0</v>
      </c>
      <c r="BC1176" s="49">
        <f t="shared" si="662"/>
        <v>0</v>
      </c>
      <c r="BD1176" s="49">
        <f t="shared" si="663"/>
        <v>0</v>
      </c>
      <c r="BE1176" s="49">
        <f t="shared" si="664"/>
        <v>1890.6700758751069</v>
      </c>
      <c r="BF1176" s="49">
        <f t="shared" si="665"/>
        <v>1628.8914155940863</v>
      </c>
      <c r="BG1176" s="49">
        <f t="shared" si="666"/>
        <v>2239.6123961617332</v>
      </c>
      <c r="BH1176" s="73">
        <f t="shared" si="667"/>
        <v>6990.9115978091531</v>
      </c>
      <c r="BI1176" s="49">
        <f>VLOOKUP(A1176,'1_12'!B:Q,16,0)</f>
        <v>14186.34</v>
      </c>
      <c r="BJ1176" s="74">
        <f t="shared" si="668"/>
        <v>-7195.428402190847</v>
      </c>
      <c r="BK1176" s="50">
        <f t="shared" si="669"/>
        <v>5.9135155256192879E-3</v>
      </c>
    </row>
    <row r="1177" spans="1:63" x14ac:dyDescent="0.3">
      <c r="A1177" s="79" t="s">
        <v>1644</v>
      </c>
      <c r="B1177" s="79" t="s">
        <v>349</v>
      </c>
      <c r="C1177" s="79">
        <f>VLOOKUP(B1177,Площадь!D:E,2,0)</f>
        <v>33.1</v>
      </c>
      <c r="D1177" s="97"/>
      <c r="E1177">
        <v>31</v>
      </c>
      <c r="F1177">
        <v>28</v>
      </c>
      <c r="G1177">
        <v>31</v>
      </c>
      <c r="H1177">
        <v>30</v>
      </c>
      <c r="I1177">
        <v>31</v>
      </c>
      <c r="J1177">
        <v>30</v>
      </c>
      <c r="K1177">
        <v>31</v>
      </c>
      <c r="L1177">
        <v>31</v>
      </c>
      <c r="M1177">
        <v>30</v>
      </c>
      <c r="N1177">
        <v>31</v>
      </c>
      <c r="O1177">
        <v>30</v>
      </c>
      <c r="P1177">
        <v>31</v>
      </c>
      <c r="Q1177">
        <f t="shared" si="670"/>
        <v>365</v>
      </c>
      <c r="R1177" s="113">
        <f>VLOOKUP(B1177,'Общие показания'!A:H,8,0)</f>
        <v>0.22401068464654819</v>
      </c>
      <c r="S1177" s="117">
        <f>VLOOKUP(B1177,'Общие показания'!A:P,16,0)</f>
        <v>1.1199893153534521</v>
      </c>
      <c r="T1177" s="50">
        <f t="shared" si="640"/>
        <v>0</v>
      </c>
      <c r="U1177" s="50">
        <f t="shared" si="641"/>
        <v>0</v>
      </c>
      <c r="V1177" s="50">
        <f t="shared" si="642"/>
        <v>0</v>
      </c>
      <c r="W1177" s="50">
        <f t="shared" si="643"/>
        <v>0.22401068464654819</v>
      </c>
      <c r="X1177" s="50">
        <f t="shared" si="644"/>
        <v>0</v>
      </c>
      <c r="Y1177" s="50"/>
      <c r="Z1177" s="50"/>
      <c r="AA1177" s="50"/>
      <c r="AB1177" s="50"/>
      <c r="AC1177" s="50"/>
      <c r="AD1177" s="50">
        <f t="shared" si="645"/>
        <v>0.4298232683217858</v>
      </c>
      <c r="AE1177" s="50">
        <f t="shared" si="646"/>
        <v>0.30035560092099406</v>
      </c>
      <c r="AF1177" s="50">
        <f t="shared" si="647"/>
        <v>0.38981044611067223</v>
      </c>
      <c r="AG1177" s="50">
        <f t="shared" si="639"/>
        <v>0</v>
      </c>
      <c r="AI1177" s="50">
        <f t="shared" si="648"/>
        <v>0</v>
      </c>
      <c r="AJ1177" s="50">
        <f t="shared" si="649"/>
        <v>0</v>
      </c>
      <c r="AK1177" s="50">
        <f t="shared" si="650"/>
        <v>0</v>
      </c>
      <c r="AL1177" s="50">
        <f t="shared" si="651"/>
        <v>0.22264225651865907</v>
      </c>
      <c r="AR1177" s="50">
        <f t="shared" si="652"/>
        <v>0.2745722554922661</v>
      </c>
      <c r="AS1177" s="50">
        <f t="shared" si="653"/>
        <v>0.29525512466238069</v>
      </c>
      <c r="AT1177" s="50">
        <f t="shared" si="654"/>
        <v>0.42538690448959643</v>
      </c>
      <c r="AV1177" s="49">
        <f t="shared" si="655"/>
        <v>0</v>
      </c>
      <c r="AW1177" s="49">
        <f t="shared" si="656"/>
        <v>0</v>
      </c>
      <c r="AX1177" s="49">
        <f t="shared" si="657"/>
        <v>0</v>
      </c>
      <c r="AY1177" s="49">
        <f t="shared" si="658"/>
        <v>1198.9772891462358</v>
      </c>
      <c r="AZ1177" s="49">
        <f t="shared" si="659"/>
        <v>0</v>
      </c>
      <c r="BA1177" s="49">
        <f t="shared" si="660"/>
        <v>0</v>
      </c>
      <c r="BB1177" s="49">
        <f t="shared" si="661"/>
        <v>0</v>
      </c>
      <c r="BC1177" s="49">
        <f t="shared" si="662"/>
        <v>0</v>
      </c>
      <c r="BD1177" s="49">
        <f t="shared" si="663"/>
        <v>0</v>
      </c>
      <c r="BE1177" s="49">
        <f t="shared" si="664"/>
        <v>1890.8511683054885</v>
      </c>
      <c r="BF1177" s="49">
        <f t="shared" si="665"/>
        <v>1598.8336073269877</v>
      </c>
      <c r="BG1177" s="49">
        <f t="shared" si="666"/>
        <v>2188.2831600573372</v>
      </c>
      <c r="BH1177" s="73">
        <f t="shared" si="667"/>
        <v>6876.9452248360494</v>
      </c>
      <c r="BI1177" s="49">
        <f>VLOOKUP(A1177,'1_12'!B:Q,16,0)</f>
        <v>12794.759999999998</v>
      </c>
      <c r="BJ1177" s="74">
        <f t="shared" si="668"/>
        <v>-5917.814775163949</v>
      </c>
      <c r="BK1177" s="50">
        <f t="shared" si="669"/>
        <v>6.4497898820818295E-3</v>
      </c>
    </row>
    <row r="1178" spans="1:63" x14ac:dyDescent="0.3">
      <c r="A1178" s="79" t="s">
        <v>2052</v>
      </c>
      <c r="B1178" s="79" t="s">
        <v>249</v>
      </c>
      <c r="C1178" s="79">
        <f>VLOOKUP(B1178,Площадь!D:E,2,0)</f>
        <v>78.400000000000006</v>
      </c>
      <c r="D1178" s="97"/>
      <c r="E1178">
        <v>31</v>
      </c>
      <c r="F1178">
        <v>28</v>
      </c>
      <c r="G1178">
        <v>31</v>
      </c>
      <c r="H1178">
        <v>30</v>
      </c>
      <c r="I1178">
        <v>31</v>
      </c>
      <c r="J1178">
        <v>30</v>
      </c>
      <c r="K1178">
        <v>31</v>
      </c>
      <c r="L1178">
        <v>31</v>
      </c>
      <c r="M1178">
        <v>30</v>
      </c>
      <c r="N1178">
        <v>31</v>
      </c>
      <c r="O1178">
        <v>30</v>
      </c>
      <c r="P1178">
        <v>31</v>
      </c>
      <c r="Q1178">
        <f t="shared" si="670"/>
        <v>365</v>
      </c>
      <c r="R1178" s="113">
        <f>VLOOKUP(B1178,'Общие показания'!A:H,8,0)</f>
        <v>0.53058724097550991</v>
      </c>
      <c r="S1178" s="117">
        <f>VLOOKUP(B1178,'Общие показания'!A:P,16,0)</f>
        <v>0.62241275902449011</v>
      </c>
      <c r="T1178" s="50">
        <f t="shared" si="640"/>
        <v>0</v>
      </c>
      <c r="U1178" s="50">
        <f t="shared" si="641"/>
        <v>0</v>
      </c>
      <c r="V1178" s="50">
        <f t="shared" si="642"/>
        <v>0</v>
      </c>
      <c r="W1178" s="50">
        <f t="shared" si="643"/>
        <v>0.53058724097550991</v>
      </c>
      <c r="X1178" s="50">
        <f t="shared" si="644"/>
        <v>0</v>
      </c>
      <c r="Y1178" s="50"/>
      <c r="Z1178" s="50"/>
      <c r="AA1178" s="50"/>
      <c r="AB1178" s="50"/>
      <c r="AC1178" s="50"/>
      <c r="AD1178" s="50">
        <f t="shared" si="645"/>
        <v>0.2388661058294638</v>
      </c>
      <c r="AE1178" s="50">
        <f t="shared" si="646"/>
        <v>0.16691691223741492</v>
      </c>
      <c r="AF1178" s="50">
        <f t="shared" si="647"/>
        <v>0.21662974095761137</v>
      </c>
      <c r="AG1178" s="50">
        <f t="shared" si="639"/>
        <v>0</v>
      </c>
      <c r="AI1178" s="50">
        <f t="shared" si="648"/>
        <v>0</v>
      </c>
      <c r="AJ1178" s="50">
        <f t="shared" si="649"/>
        <v>0</v>
      </c>
      <c r="AK1178" s="50">
        <f t="shared" si="650"/>
        <v>0</v>
      </c>
      <c r="AL1178" s="50">
        <f t="shared" si="651"/>
        <v>0.52734600939766985</v>
      </c>
      <c r="AR1178" s="50">
        <f t="shared" si="652"/>
        <v>0.65034636950434022</v>
      </c>
      <c r="AS1178" s="50">
        <f t="shared" si="653"/>
        <v>0.6993354010130105</v>
      </c>
      <c r="AT1178" s="50">
        <f t="shared" si="654"/>
        <v>1.0075629399391044</v>
      </c>
      <c r="AV1178" s="49">
        <f t="shared" si="655"/>
        <v>0</v>
      </c>
      <c r="AW1178" s="49">
        <f t="shared" si="656"/>
        <v>0</v>
      </c>
      <c r="AX1178" s="49">
        <f t="shared" si="657"/>
        <v>0</v>
      </c>
      <c r="AY1178" s="49">
        <f t="shared" si="658"/>
        <v>2839.8736999717489</v>
      </c>
      <c r="AZ1178" s="49">
        <f t="shared" si="659"/>
        <v>0</v>
      </c>
      <c r="BA1178" s="49">
        <f t="shared" si="660"/>
        <v>0</v>
      </c>
      <c r="BB1178" s="49">
        <f t="shared" si="661"/>
        <v>0</v>
      </c>
      <c r="BC1178" s="49">
        <f t="shared" si="662"/>
        <v>0</v>
      </c>
      <c r="BD1178" s="49">
        <f t="shared" si="663"/>
        <v>0</v>
      </c>
      <c r="BE1178" s="49">
        <f t="shared" si="664"/>
        <v>2386.96640028705</v>
      </c>
      <c r="BF1178" s="49">
        <f t="shared" si="665"/>
        <v>2325.3330595969119</v>
      </c>
      <c r="BG1178" s="49">
        <f t="shared" si="666"/>
        <v>3286.1738648919081</v>
      </c>
      <c r="BH1178" s="73">
        <f t="shared" si="667"/>
        <v>10838.347024747618</v>
      </c>
      <c r="BI1178" s="49">
        <f>VLOOKUP(A1178,'1_12'!B:Q,16,0)</f>
        <v>30305.340000000011</v>
      </c>
      <c r="BJ1178" s="74">
        <f t="shared" si="668"/>
        <v>-19466.992975252393</v>
      </c>
      <c r="BK1178" s="50">
        <f t="shared" si="669"/>
        <v>4.2916568025660332E-3</v>
      </c>
    </row>
    <row r="1179" spans="1:63" x14ac:dyDescent="0.3">
      <c r="A1179" s="79" t="s">
        <v>1364</v>
      </c>
      <c r="B1179" s="79" t="s">
        <v>190</v>
      </c>
      <c r="C1179" s="79">
        <f>VLOOKUP(B1179,Площадь!D:E,2,0)</f>
        <v>72.599999999999994</v>
      </c>
      <c r="D1179" s="97"/>
      <c r="E1179">
        <v>31</v>
      </c>
      <c r="F1179">
        <v>28</v>
      </c>
      <c r="G1179">
        <v>31</v>
      </c>
      <c r="H1179">
        <v>30</v>
      </c>
      <c r="I1179">
        <v>31</v>
      </c>
      <c r="J1179">
        <v>30</v>
      </c>
      <c r="K1179">
        <v>31</v>
      </c>
      <c r="L1179">
        <v>31</v>
      </c>
      <c r="M1179">
        <v>30</v>
      </c>
      <c r="N1179">
        <v>31</v>
      </c>
      <c r="O1179">
        <v>30</v>
      </c>
      <c r="P1179">
        <v>31</v>
      </c>
      <c r="Q1179">
        <f t="shared" si="670"/>
        <v>365</v>
      </c>
      <c r="R1179" s="113">
        <f>VLOOKUP(B1179,'Общие показания'!A:H,8,0)</f>
        <v>0.49133461345436241</v>
      </c>
      <c r="S1179" s="117">
        <f>VLOOKUP(B1179,'Общие показания'!A:P,16,0)</f>
        <v>4.1776653865456375</v>
      </c>
      <c r="T1179" s="50">
        <f t="shared" si="640"/>
        <v>0</v>
      </c>
      <c r="U1179" s="50">
        <f t="shared" si="641"/>
        <v>0</v>
      </c>
      <c r="V1179" s="50">
        <f t="shared" si="642"/>
        <v>0</v>
      </c>
      <c r="W1179" s="50">
        <f t="shared" si="643"/>
        <v>0.49133461345436247</v>
      </c>
      <c r="X1179" s="50">
        <f t="shared" si="644"/>
        <v>0</v>
      </c>
      <c r="Y1179" s="50"/>
      <c r="Z1179" s="50"/>
      <c r="AA1179" s="50"/>
      <c r="AB1179" s="50"/>
      <c r="AC1179" s="50"/>
      <c r="AD1179" s="50">
        <f t="shared" si="645"/>
        <v>1.6032811793683579</v>
      </c>
      <c r="AE1179" s="50">
        <f t="shared" si="646"/>
        <v>1.1203546144784069</v>
      </c>
      <c r="AF1179" s="50">
        <f t="shared" si="647"/>
        <v>1.4540295926988724</v>
      </c>
      <c r="AG1179" s="50">
        <f t="shared" si="639"/>
        <v>0</v>
      </c>
      <c r="AI1179" s="50">
        <f t="shared" si="648"/>
        <v>0</v>
      </c>
      <c r="AJ1179" s="50">
        <f t="shared" si="649"/>
        <v>0</v>
      </c>
      <c r="AK1179" s="50">
        <f t="shared" si="650"/>
        <v>0</v>
      </c>
      <c r="AL1179" s="50">
        <f t="shared" si="651"/>
        <v>0.48833316686569922</v>
      </c>
      <c r="AR1179" s="50">
        <f t="shared" si="652"/>
        <v>0.60223401053590675</v>
      </c>
      <c r="AS1179" s="50">
        <f t="shared" si="653"/>
        <v>0.64759885348908874</v>
      </c>
      <c r="AT1179" s="50">
        <f t="shared" si="654"/>
        <v>0.93302384489258894</v>
      </c>
      <c r="AV1179" s="49">
        <f t="shared" si="655"/>
        <v>0</v>
      </c>
      <c r="AW1179" s="49">
        <f t="shared" si="656"/>
        <v>0</v>
      </c>
      <c r="AX1179" s="49">
        <f t="shared" si="657"/>
        <v>0</v>
      </c>
      <c r="AY1179" s="49">
        <f t="shared" si="658"/>
        <v>2629.781002779961</v>
      </c>
      <c r="AZ1179" s="49">
        <f t="shared" si="659"/>
        <v>0</v>
      </c>
      <c r="BA1179" s="49">
        <f t="shared" si="660"/>
        <v>0</v>
      </c>
      <c r="BB1179" s="49">
        <f t="shared" si="661"/>
        <v>0</v>
      </c>
      <c r="BC1179" s="49">
        <f t="shared" si="662"/>
        <v>0</v>
      </c>
      <c r="BD1179" s="49">
        <f t="shared" si="663"/>
        <v>0</v>
      </c>
      <c r="BE1179" s="49">
        <f t="shared" si="664"/>
        <v>5920.3967551714131</v>
      </c>
      <c r="BF1179" s="49">
        <f t="shared" si="665"/>
        <v>4745.8235712732276</v>
      </c>
      <c r="BG1179" s="49">
        <f t="shared" si="666"/>
        <v>6407.7107657330162</v>
      </c>
      <c r="BH1179" s="73">
        <f t="shared" si="667"/>
        <v>19703.71209495762</v>
      </c>
      <c r="BI1179" s="49">
        <f>VLOOKUP(A1179,'1_12'!B:Q,16,0)</f>
        <v>28063.350000000006</v>
      </c>
      <c r="BJ1179" s="74">
        <f t="shared" si="668"/>
        <v>-8359.6379050423857</v>
      </c>
      <c r="BK1179" s="50">
        <f t="shared" si="669"/>
        <v>8.4253786452976164E-3</v>
      </c>
    </row>
    <row r="1180" spans="1:63" x14ac:dyDescent="0.3">
      <c r="A1180" s="79" t="s">
        <v>887</v>
      </c>
      <c r="B1180" s="79" t="s">
        <v>277</v>
      </c>
      <c r="C1180" s="79">
        <f>VLOOKUP(B1180,Площадь!D:E,2,0)</f>
        <v>57.1</v>
      </c>
      <c r="D1180" s="97"/>
      <c r="E1180">
        <v>31</v>
      </c>
      <c r="F1180">
        <v>28</v>
      </c>
      <c r="G1180">
        <v>31</v>
      </c>
      <c r="H1180">
        <v>30</v>
      </c>
      <c r="I1180">
        <v>31</v>
      </c>
      <c r="J1180">
        <v>30</v>
      </c>
      <c r="K1180">
        <v>31</v>
      </c>
      <c r="L1180">
        <v>31</v>
      </c>
      <c r="M1180">
        <v>30</v>
      </c>
      <c r="N1180">
        <v>31</v>
      </c>
      <c r="O1180">
        <v>30</v>
      </c>
      <c r="P1180">
        <v>31</v>
      </c>
      <c r="Q1180">
        <f t="shared" si="670"/>
        <v>365</v>
      </c>
      <c r="R1180" s="113">
        <f>VLOOKUP(B1180,'Общие показания'!A:H,8,0)</f>
        <v>0.38643535025129611</v>
      </c>
      <c r="S1180" s="117">
        <f>VLOOKUP(B1180,'Общие показания'!A:P,16,0)</f>
        <v>1.0615646497487035</v>
      </c>
      <c r="T1180" s="50">
        <f t="shared" si="640"/>
        <v>0</v>
      </c>
      <c r="U1180" s="50">
        <f t="shared" si="641"/>
        <v>0</v>
      </c>
      <c r="V1180" s="50">
        <f t="shared" si="642"/>
        <v>0</v>
      </c>
      <c r="W1180" s="50">
        <f t="shared" si="643"/>
        <v>0.38643535025129611</v>
      </c>
      <c r="X1180" s="50">
        <f t="shared" si="644"/>
        <v>0</v>
      </c>
      <c r="Y1180" s="50"/>
      <c r="Z1180" s="50"/>
      <c r="AA1180" s="50"/>
      <c r="AB1180" s="50"/>
      <c r="AC1180" s="50"/>
      <c r="AD1180" s="50">
        <f t="shared" si="645"/>
        <v>0.40740137520496134</v>
      </c>
      <c r="AE1180" s="50">
        <f t="shared" si="646"/>
        <v>0.28468743756821735</v>
      </c>
      <c r="AF1180" s="50">
        <f t="shared" si="647"/>
        <v>0.36947583697552472</v>
      </c>
      <c r="AG1180" s="50">
        <f t="shared" si="639"/>
        <v>0</v>
      </c>
      <c r="AI1180" s="50">
        <f t="shared" si="648"/>
        <v>0</v>
      </c>
      <c r="AJ1180" s="50">
        <f t="shared" si="649"/>
        <v>0</v>
      </c>
      <c r="AK1180" s="50">
        <f t="shared" si="650"/>
        <v>0</v>
      </c>
      <c r="AL1180" s="50">
        <f t="shared" si="651"/>
        <v>0.38407470837508856</v>
      </c>
      <c r="AR1180" s="50">
        <f t="shared" si="652"/>
        <v>0.47365787880992122</v>
      </c>
      <c r="AS1180" s="50">
        <f t="shared" si="653"/>
        <v>0.50933739027860836</v>
      </c>
      <c r="AT1180" s="50">
        <f t="shared" si="654"/>
        <v>0.73382453916483248</v>
      </c>
      <c r="AV1180" s="49">
        <f t="shared" si="655"/>
        <v>0</v>
      </c>
      <c r="AW1180" s="49">
        <f t="shared" si="656"/>
        <v>0</v>
      </c>
      <c r="AX1180" s="49">
        <f t="shared" si="657"/>
        <v>0</v>
      </c>
      <c r="AY1180" s="49">
        <f t="shared" si="658"/>
        <v>2068.3263809743221</v>
      </c>
      <c r="AZ1180" s="49">
        <f t="shared" si="659"/>
        <v>0</v>
      </c>
      <c r="BA1180" s="49">
        <f t="shared" si="660"/>
        <v>0</v>
      </c>
      <c r="BB1180" s="49">
        <f t="shared" si="661"/>
        <v>0</v>
      </c>
      <c r="BC1180" s="49">
        <f t="shared" si="662"/>
        <v>0</v>
      </c>
      <c r="BD1180" s="49">
        <f t="shared" si="663"/>
        <v>0</v>
      </c>
      <c r="BE1180" s="49">
        <f t="shared" si="664"/>
        <v>2365.0802191073899</v>
      </c>
      <c r="BF1180" s="49">
        <f t="shared" si="665"/>
        <v>2131.448486878905</v>
      </c>
      <c r="BG1180" s="49">
        <f t="shared" si="666"/>
        <v>2961.6553976961295</v>
      </c>
      <c r="BH1180" s="73">
        <f t="shared" si="667"/>
        <v>9526.5104846567465</v>
      </c>
      <c r="BI1180" s="49">
        <f>VLOOKUP(A1180,'1_12'!B:Q,16,0)</f>
        <v>22071.87</v>
      </c>
      <c r="BJ1180" s="74">
        <f t="shared" si="668"/>
        <v>-12545.359515343252</v>
      </c>
      <c r="BK1180" s="50">
        <f t="shared" si="669"/>
        <v>5.1793556868482927E-3</v>
      </c>
    </row>
    <row r="1181" spans="1:63" x14ac:dyDescent="0.3">
      <c r="A1181" s="79" t="s">
        <v>1645</v>
      </c>
      <c r="B1181" s="79" t="s">
        <v>308</v>
      </c>
      <c r="C1181" s="79">
        <f>VLOOKUP(B1181,Площадь!D:E,2,0)</f>
        <v>33.1</v>
      </c>
      <c r="D1181" s="97"/>
      <c r="E1181">
        <v>31</v>
      </c>
      <c r="F1181">
        <v>28</v>
      </c>
      <c r="G1181">
        <v>31</v>
      </c>
      <c r="H1181">
        <v>30</v>
      </c>
      <c r="I1181">
        <v>31</v>
      </c>
      <c r="J1181">
        <v>30</v>
      </c>
      <c r="K1181">
        <v>31</v>
      </c>
      <c r="L1181">
        <v>31</v>
      </c>
      <c r="M1181">
        <v>30</v>
      </c>
      <c r="N1181">
        <v>31</v>
      </c>
      <c r="O1181">
        <v>30</v>
      </c>
      <c r="P1181">
        <v>31</v>
      </c>
      <c r="Q1181">
        <f t="shared" si="670"/>
        <v>365</v>
      </c>
      <c r="R1181" s="113">
        <f>VLOOKUP(B1181,'Общие показания'!A:H,8,0)</f>
        <v>0.22401068464654819</v>
      </c>
      <c r="S1181" s="117">
        <f>VLOOKUP(B1181,'Общие показания'!A:P,16,0)</f>
        <v>0.40398931535345106</v>
      </c>
      <c r="T1181" s="50">
        <f t="shared" si="640"/>
        <v>0</v>
      </c>
      <c r="U1181" s="50">
        <f t="shared" si="641"/>
        <v>0</v>
      </c>
      <c r="V1181" s="50">
        <f t="shared" si="642"/>
        <v>0</v>
      </c>
      <c r="W1181" s="50">
        <f t="shared" si="643"/>
        <v>0.22401068464654819</v>
      </c>
      <c r="X1181" s="50">
        <f t="shared" si="644"/>
        <v>0</v>
      </c>
      <c r="Y1181" s="50"/>
      <c r="Z1181" s="50"/>
      <c r="AA1181" s="50"/>
      <c r="AB1181" s="50"/>
      <c r="AC1181" s="50"/>
      <c r="AD1181" s="50">
        <f t="shared" si="645"/>
        <v>0.15504077182870396</v>
      </c>
      <c r="AE1181" s="50">
        <f t="shared" si="646"/>
        <v>0.10834072425088583</v>
      </c>
      <c r="AF1181" s="50">
        <f t="shared" si="647"/>
        <v>0.14060781927386126</v>
      </c>
      <c r="AG1181" s="50">
        <f t="shared" si="639"/>
        <v>0</v>
      </c>
      <c r="AI1181" s="50">
        <f t="shared" si="648"/>
        <v>0</v>
      </c>
      <c r="AJ1181" s="50">
        <f t="shared" si="649"/>
        <v>0</v>
      </c>
      <c r="AK1181" s="50">
        <f t="shared" si="650"/>
        <v>0</v>
      </c>
      <c r="AL1181" s="50">
        <f t="shared" si="651"/>
        <v>0.22264225651865907</v>
      </c>
      <c r="AR1181" s="50">
        <f t="shared" si="652"/>
        <v>0.2745722554922661</v>
      </c>
      <c r="AS1181" s="50">
        <f t="shared" si="653"/>
        <v>0.29525512466238069</v>
      </c>
      <c r="AT1181" s="50">
        <f t="shared" si="654"/>
        <v>0.42538690448959643</v>
      </c>
      <c r="AV1181" s="49">
        <f t="shared" si="655"/>
        <v>0</v>
      </c>
      <c r="AW1181" s="49">
        <f t="shared" si="656"/>
        <v>0</v>
      </c>
      <c r="AX1181" s="49">
        <f t="shared" si="657"/>
        <v>0</v>
      </c>
      <c r="AY1181" s="49">
        <f t="shared" si="658"/>
        <v>1198.9772891462358</v>
      </c>
      <c r="AZ1181" s="49">
        <f t="shared" si="659"/>
        <v>0</v>
      </c>
      <c r="BA1181" s="49">
        <f t="shared" si="660"/>
        <v>0</v>
      </c>
      <c r="BB1181" s="49">
        <f t="shared" si="661"/>
        <v>0</v>
      </c>
      <c r="BC1181" s="49">
        <f t="shared" si="662"/>
        <v>0</v>
      </c>
      <c r="BD1181" s="49">
        <f t="shared" si="663"/>
        <v>0</v>
      </c>
      <c r="BE1181" s="49">
        <f t="shared" si="664"/>
        <v>1153.2360260193193</v>
      </c>
      <c r="BF1181" s="49">
        <f t="shared" si="665"/>
        <v>1083.3965529888162</v>
      </c>
      <c r="BG1181" s="49">
        <f t="shared" si="666"/>
        <v>1519.3335966816755</v>
      </c>
      <c r="BH1181" s="73">
        <f t="shared" si="667"/>
        <v>4954.9434648360475</v>
      </c>
      <c r="BI1181" s="49">
        <f>VLOOKUP(A1181,'1_12'!B:Q,16,0)</f>
        <v>12794.759999999998</v>
      </c>
      <c r="BJ1181" s="74">
        <f t="shared" si="668"/>
        <v>-7839.8165351639509</v>
      </c>
      <c r="BK1181" s="50">
        <f t="shared" si="669"/>
        <v>4.6471715537837396E-3</v>
      </c>
    </row>
    <row r="1182" spans="1:63" x14ac:dyDescent="0.3">
      <c r="A1182" s="79" t="s">
        <v>1934</v>
      </c>
      <c r="B1182" s="79" t="s">
        <v>215</v>
      </c>
      <c r="C1182" s="79">
        <f>VLOOKUP(B1182,Площадь!D:E,2,0)</f>
        <v>33.1</v>
      </c>
      <c r="D1182" s="97"/>
      <c r="E1182">
        <v>31</v>
      </c>
      <c r="F1182">
        <v>28</v>
      </c>
      <c r="G1182">
        <v>31</v>
      </c>
      <c r="H1182">
        <v>30</v>
      </c>
      <c r="I1182">
        <v>31</v>
      </c>
      <c r="J1182">
        <v>30</v>
      </c>
      <c r="K1182">
        <v>31</v>
      </c>
      <c r="L1182">
        <v>31</v>
      </c>
      <c r="M1182">
        <v>30</v>
      </c>
      <c r="N1182">
        <v>31</v>
      </c>
      <c r="O1182">
        <v>30</v>
      </c>
      <c r="P1182">
        <v>31</v>
      </c>
      <c r="Q1182">
        <f t="shared" si="670"/>
        <v>365</v>
      </c>
      <c r="R1182" s="113">
        <f>VLOOKUP(B1182,'Общие показания'!A:H,8,0)</f>
        <v>1</v>
      </c>
      <c r="S1182" s="117">
        <f>VLOOKUP(B1182,'Общие показания'!A:P,16,0)</f>
        <v>0.44200000000000017</v>
      </c>
      <c r="T1182" s="50">
        <f t="shared" si="640"/>
        <v>0</v>
      </c>
      <c r="U1182" s="50">
        <f t="shared" si="641"/>
        <v>0</v>
      </c>
      <c r="V1182" s="50">
        <f t="shared" si="642"/>
        <v>0</v>
      </c>
      <c r="W1182" s="50">
        <f t="shared" si="643"/>
        <v>1</v>
      </c>
      <c r="X1182" s="50">
        <f t="shared" si="644"/>
        <v>0</v>
      </c>
      <c r="Y1182" s="50"/>
      <c r="Z1182" s="50"/>
      <c r="AA1182" s="50"/>
      <c r="AB1182" s="50"/>
      <c r="AC1182" s="50"/>
      <c r="AD1182" s="50">
        <f t="shared" si="645"/>
        <v>0.16962830090774028</v>
      </c>
      <c r="AE1182" s="50">
        <f t="shared" si="646"/>
        <v>0.11853432330752478</v>
      </c>
      <c r="AF1182" s="50">
        <f t="shared" si="647"/>
        <v>0.15383737578473511</v>
      </c>
      <c r="AG1182" s="50">
        <f t="shared" si="639"/>
        <v>0</v>
      </c>
      <c r="AI1182" s="50">
        <f t="shared" si="648"/>
        <v>0</v>
      </c>
      <c r="AJ1182" s="50">
        <f t="shared" si="649"/>
        <v>0</v>
      </c>
      <c r="AK1182" s="50">
        <f t="shared" si="650"/>
        <v>0</v>
      </c>
      <c r="AL1182" s="50">
        <f t="shared" si="651"/>
        <v>0.22264225651865907</v>
      </c>
      <c r="AR1182" s="50">
        <f t="shared" si="652"/>
        <v>0.2745722554922661</v>
      </c>
      <c r="AS1182" s="50">
        <f t="shared" si="653"/>
        <v>0.29525512466238069</v>
      </c>
      <c r="AT1182" s="50">
        <f t="shared" si="654"/>
        <v>0.42538690448959643</v>
      </c>
      <c r="AV1182" s="49">
        <f t="shared" si="655"/>
        <v>0</v>
      </c>
      <c r="AW1182" s="49">
        <f t="shared" si="656"/>
        <v>0</v>
      </c>
      <c r="AX1182" s="49">
        <f t="shared" si="657"/>
        <v>0</v>
      </c>
      <c r="AY1182" s="49">
        <f t="shared" si="658"/>
        <v>3282.0119677084276</v>
      </c>
      <c r="AZ1182" s="49">
        <f t="shared" si="659"/>
        <v>0</v>
      </c>
      <c r="BA1182" s="49">
        <f t="shared" si="660"/>
        <v>0</v>
      </c>
      <c r="BB1182" s="49">
        <f t="shared" si="661"/>
        <v>0</v>
      </c>
      <c r="BC1182" s="49">
        <f t="shared" si="662"/>
        <v>0</v>
      </c>
      <c r="BD1182" s="49">
        <f t="shared" si="663"/>
        <v>0</v>
      </c>
      <c r="BE1182" s="49">
        <f t="shared" si="664"/>
        <v>1192.3942055779212</v>
      </c>
      <c r="BF1182" s="49">
        <f t="shared" si="665"/>
        <v>1110.7598425524955</v>
      </c>
      <c r="BG1182" s="49">
        <f t="shared" si="666"/>
        <v>1554.8464889972045</v>
      </c>
      <c r="BH1182" s="73">
        <f t="shared" si="667"/>
        <v>7140.0125048360487</v>
      </c>
      <c r="BI1182" s="49">
        <f>VLOOKUP(A1182,'1_12'!B:Q,16,0)</f>
        <v>12794.759999999998</v>
      </c>
      <c r="BJ1182" s="74">
        <f t="shared" si="668"/>
        <v>-5654.7474951639497</v>
      </c>
      <c r="BK1182" s="50">
        <f t="shared" si="669"/>
        <v>6.6965169717092205E-3</v>
      </c>
    </row>
    <row r="1183" spans="1:63" x14ac:dyDescent="0.3">
      <c r="A1183" s="79" t="s">
        <v>2611</v>
      </c>
      <c r="B1183" s="79" t="s">
        <v>276</v>
      </c>
      <c r="C1183" s="79">
        <f>VLOOKUP(B1183,Площадь!D:E,2,0)</f>
        <v>36.700000000000003</v>
      </c>
      <c r="D1183" s="97"/>
      <c r="E1183">
        <v>31</v>
      </c>
      <c r="F1183">
        <v>28</v>
      </c>
      <c r="G1183">
        <v>31</v>
      </c>
      <c r="H1183">
        <v>30</v>
      </c>
      <c r="I1183">
        <v>31</v>
      </c>
      <c r="J1183">
        <v>30</v>
      </c>
      <c r="K1183">
        <v>31</v>
      </c>
      <c r="L1183">
        <v>31</v>
      </c>
      <c r="M1183">
        <v>30</v>
      </c>
      <c r="N1183">
        <v>31</v>
      </c>
      <c r="O1183">
        <v>30</v>
      </c>
      <c r="P1183">
        <v>31</v>
      </c>
      <c r="Q1183">
        <f t="shared" si="670"/>
        <v>365</v>
      </c>
      <c r="R1183" s="113">
        <f>VLOOKUP(B1183,'Общие показания'!A:H,8,0)</f>
        <v>0.24837438448726037</v>
      </c>
      <c r="S1183" s="117">
        <f>VLOOKUP(B1183,'Общие показания'!A:P,16,0)</f>
        <v>1.3046256155127391</v>
      </c>
      <c r="T1183" s="50">
        <f t="shared" si="640"/>
        <v>0</v>
      </c>
      <c r="U1183" s="50">
        <f t="shared" si="641"/>
        <v>0</v>
      </c>
      <c r="V1183" s="50">
        <f t="shared" si="642"/>
        <v>0</v>
      </c>
      <c r="W1183" s="50">
        <f t="shared" si="643"/>
        <v>0.2483743844872604</v>
      </c>
      <c r="X1183" s="50">
        <f t="shared" si="644"/>
        <v>0</v>
      </c>
      <c r="Y1183" s="50"/>
      <c r="Z1183" s="50"/>
      <c r="AA1183" s="50"/>
      <c r="AB1183" s="50"/>
      <c r="AC1183" s="50"/>
      <c r="AD1183" s="50">
        <f t="shared" si="645"/>
        <v>0.50068196036230928</v>
      </c>
      <c r="AE1183" s="50">
        <f t="shared" si="646"/>
        <v>0.34987084729517076</v>
      </c>
      <c r="AF1183" s="50">
        <f t="shared" si="647"/>
        <v>0.45407280785525905</v>
      </c>
      <c r="AG1183" s="50">
        <f t="shared" si="639"/>
        <v>0</v>
      </c>
      <c r="AI1183" s="50">
        <f t="shared" si="648"/>
        <v>0</v>
      </c>
      <c r="AJ1183" s="50">
        <f t="shared" si="649"/>
        <v>0</v>
      </c>
      <c r="AK1183" s="50">
        <f t="shared" si="650"/>
        <v>0</v>
      </c>
      <c r="AL1183" s="50">
        <f t="shared" si="651"/>
        <v>0.2468571242971235</v>
      </c>
      <c r="AR1183" s="50">
        <f t="shared" si="652"/>
        <v>0.30443509898991439</v>
      </c>
      <c r="AS1183" s="50">
        <f t="shared" si="653"/>
        <v>0.32736746450481485</v>
      </c>
      <c r="AT1183" s="50">
        <f t="shared" si="654"/>
        <v>0.47165254969088183</v>
      </c>
      <c r="AV1183" s="49">
        <f t="shared" si="655"/>
        <v>0</v>
      </c>
      <c r="AW1183" s="49">
        <f t="shared" si="656"/>
        <v>0</v>
      </c>
      <c r="AX1183" s="49">
        <f t="shared" si="657"/>
        <v>0</v>
      </c>
      <c r="AY1183" s="49">
        <f t="shared" si="658"/>
        <v>1329.379652920449</v>
      </c>
      <c r="AZ1183" s="49">
        <f t="shared" si="659"/>
        <v>0</v>
      </c>
      <c r="BA1183" s="49">
        <f t="shared" si="660"/>
        <v>0</v>
      </c>
      <c r="BB1183" s="49">
        <f t="shared" si="661"/>
        <v>0</v>
      </c>
      <c r="BC1183" s="49">
        <f t="shared" si="662"/>
        <v>0</v>
      </c>
      <c r="BD1183" s="49">
        <f t="shared" si="663"/>
        <v>0</v>
      </c>
      <c r="BE1183" s="49">
        <f t="shared" si="664"/>
        <v>2161.2240294427352</v>
      </c>
      <c r="BF1183" s="49">
        <f t="shared" si="665"/>
        <v>1817.9514346634094</v>
      </c>
      <c r="BG1183" s="49">
        <f t="shared" si="666"/>
        <v>2484.9801207825585</v>
      </c>
      <c r="BH1183" s="73">
        <f t="shared" si="667"/>
        <v>7793.535237809152</v>
      </c>
      <c r="BI1183" s="49">
        <f>VLOOKUP(A1183,'1_12'!B:Q,16,0)</f>
        <v>14186.34</v>
      </c>
      <c r="BJ1183" s="74">
        <f t="shared" si="668"/>
        <v>-6392.8047621908481</v>
      </c>
      <c r="BK1183" s="50">
        <f t="shared" si="669"/>
        <v>6.5924437726674256E-3</v>
      </c>
    </row>
    <row r="1184" spans="1:63" x14ac:dyDescent="0.3">
      <c r="A1184" s="79" t="s">
        <v>2118</v>
      </c>
      <c r="B1184" s="79" t="s">
        <v>357</v>
      </c>
      <c r="C1184" s="79">
        <f>VLOOKUP(B1184,Площадь!D:E,2,0)</f>
        <v>78.400000000000006</v>
      </c>
      <c r="D1184" s="97"/>
      <c r="E1184">
        <v>31</v>
      </c>
      <c r="F1184">
        <v>28</v>
      </c>
      <c r="G1184">
        <v>31</v>
      </c>
      <c r="H1184">
        <v>30</v>
      </c>
      <c r="I1184">
        <v>31</v>
      </c>
      <c r="J1184">
        <v>30</v>
      </c>
      <c r="K1184">
        <v>31</v>
      </c>
      <c r="L1184">
        <v>31</v>
      </c>
      <c r="M1184">
        <v>30</v>
      </c>
      <c r="N1184">
        <v>31</v>
      </c>
      <c r="O1184">
        <v>30</v>
      </c>
      <c r="P1184">
        <v>31</v>
      </c>
      <c r="Q1184">
        <f t="shared" si="670"/>
        <v>365</v>
      </c>
      <c r="R1184" s="113">
        <f>VLOOKUP(B1184,'Общие показания'!A:H,8,0)</f>
        <v>0.53058724097550991</v>
      </c>
      <c r="S1184" s="117">
        <f>VLOOKUP(B1184,'Общие показания'!A:P,16,0)</f>
        <v>0</v>
      </c>
      <c r="T1184" s="50">
        <f t="shared" si="640"/>
        <v>0</v>
      </c>
      <c r="U1184" s="50">
        <f t="shared" si="641"/>
        <v>0</v>
      </c>
      <c r="V1184" s="50">
        <f t="shared" si="642"/>
        <v>0</v>
      </c>
      <c r="W1184" s="50">
        <f t="shared" si="643"/>
        <v>0.53058724097550991</v>
      </c>
      <c r="X1184" s="50">
        <f t="shared" si="644"/>
        <v>0</v>
      </c>
      <c r="Y1184" s="50"/>
      <c r="Z1184" s="50"/>
      <c r="AA1184" s="50"/>
      <c r="AB1184" s="50"/>
      <c r="AC1184" s="50"/>
      <c r="AD1184" s="50">
        <f t="shared" si="645"/>
        <v>0</v>
      </c>
      <c r="AE1184" s="50">
        <f t="shared" si="646"/>
        <v>0</v>
      </c>
      <c r="AF1184" s="50">
        <f t="shared" si="647"/>
        <v>0</v>
      </c>
      <c r="AG1184" s="50">
        <f t="shared" si="639"/>
        <v>0</v>
      </c>
      <c r="AI1184" s="50">
        <f t="shared" si="648"/>
        <v>0</v>
      </c>
      <c r="AJ1184" s="50">
        <f t="shared" si="649"/>
        <v>0</v>
      </c>
      <c r="AK1184" s="50">
        <f t="shared" si="650"/>
        <v>0</v>
      </c>
      <c r="AL1184" s="50">
        <f t="shared" si="651"/>
        <v>0.52734600939766985</v>
      </c>
      <c r="AR1184" s="50">
        <f t="shared" si="652"/>
        <v>0.65034636950434022</v>
      </c>
      <c r="AS1184" s="50">
        <f t="shared" si="653"/>
        <v>0.6993354010130105</v>
      </c>
      <c r="AT1184" s="50">
        <f t="shared" si="654"/>
        <v>1.0075629399391044</v>
      </c>
      <c r="AV1184" s="49">
        <f t="shared" si="655"/>
        <v>0</v>
      </c>
      <c r="AW1184" s="49">
        <f t="shared" si="656"/>
        <v>0</v>
      </c>
      <c r="AX1184" s="49">
        <f t="shared" si="657"/>
        <v>0</v>
      </c>
      <c r="AY1184" s="49">
        <f t="shared" si="658"/>
        <v>2839.8736999717489</v>
      </c>
      <c r="AZ1184" s="49">
        <f t="shared" si="659"/>
        <v>0</v>
      </c>
      <c r="BA1184" s="49">
        <f t="shared" si="660"/>
        <v>0</v>
      </c>
      <c r="BB1184" s="49">
        <f t="shared" si="661"/>
        <v>0</v>
      </c>
      <c r="BC1184" s="49">
        <f t="shared" si="662"/>
        <v>0</v>
      </c>
      <c r="BD1184" s="49">
        <f t="shared" si="663"/>
        <v>0</v>
      </c>
      <c r="BE1184" s="49">
        <f t="shared" si="664"/>
        <v>1745.7637804426708</v>
      </c>
      <c r="BF1184" s="49">
        <f t="shared" si="665"/>
        <v>1877.2679770632849</v>
      </c>
      <c r="BG1184" s="49">
        <f t="shared" si="666"/>
        <v>2704.6616534549344</v>
      </c>
      <c r="BH1184" s="73">
        <f t="shared" si="667"/>
        <v>9167.5671109326395</v>
      </c>
      <c r="BI1184" s="49">
        <f>VLOOKUP(A1184,'1_12'!B:Q,16,0)</f>
        <v>30305.340000000011</v>
      </c>
      <c r="BJ1184" s="74">
        <f t="shared" si="668"/>
        <v>-21137.772889067372</v>
      </c>
      <c r="BK1184" s="50">
        <f t="shared" si="669"/>
        <v>3.6300786148274178E-3</v>
      </c>
    </row>
    <row r="1185" spans="1:63" x14ac:dyDescent="0.3">
      <c r="A1185" s="79" t="s">
        <v>717</v>
      </c>
      <c r="B1185" s="79" t="s">
        <v>348</v>
      </c>
      <c r="C1185" s="79">
        <f>VLOOKUP(B1185,Площадь!D:E,2,0)</f>
        <v>72.599999999999994</v>
      </c>
      <c r="D1185" s="97"/>
      <c r="E1185">
        <v>31</v>
      </c>
      <c r="F1185">
        <v>28</v>
      </c>
      <c r="G1185">
        <v>31</v>
      </c>
      <c r="H1185">
        <v>30</v>
      </c>
      <c r="I1185">
        <v>31</v>
      </c>
      <c r="J1185">
        <v>30</v>
      </c>
      <c r="K1185">
        <v>31</v>
      </c>
      <c r="L1185">
        <v>31</v>
      </c>
      <c r="M1185">
        <v>30</v>
      </c>
      <c r="N1185">
        <v>31</v>
      </c>
      <c r="O1185">
        <v>30</v>
      </c>
      <c r="P1185">
        <v>31</v>
      </c>
      <c r="Q1185">
        <f t="shared" si="670"/>
        <v>365</v>
      </c>
      <c r="R1185" s="113">
        <f>VLOOKUP(B1185,'Общие показания'!A:H,8,0)</f>
        <v>0.49133461345436241</v>
      </c>
      <c r="S1185" s="117">
        <f>VLOOKUP(B1185,'Общие показания'!A:P,16,0)</f>
        <v>0</v>
      </c>
      <c r="T1185" s="50">
        <f t="shared" si="640"/>
        <v>0</v>
      </c>
      <c r="U1185" s="50">
        <f t="shared" si="641"/>
        <v>0</v>
      </c>
      <c r="V1185" s="50">
        <f t="shared" si="642"/>
        <v>0</v>
      </c>
      <c r="W1185" s="50">
        <f t="shared" si="643"/>
        <v>0.49133461345436247</v>
      </c>
      <c r="X1185" s="50">
        <f t="shared" si="644"/>
        <v>0</v>
      </c>
      <c r="Y1185" s="50"/>
      <c r="Z1185" s="50"/>
      <c r="AA1185" s="50"/>
      <c r="AB1185" s="50"/>
      <c r="AC1185" s="50"/>
      <c r="AD1185" s="50">
        <f t="shared" si="645"/>
        <v>0</v>
      </c>
      <c r="AE1185" s="50">
        <f t="shared" si="646"/>
        <v>0</v>
      </c>
      <c r="AF1185" s="50">
        <f t="shared" si="647"/>
        <v>0</v>
      </c>
      <c r="AG1185" s="50">
        <f t="shared" si="639"/>
        <v>0</v>
      </c>
      <c r="AI1185" s="50">
        <f t="shared" si="648"/>
        <v>0</v>
      </c>
      <c r="AJ1185" s="50">
        <f t="shared" si="649"/>
        <v>0</v>
      </c>
      <c r="AK1185" s="50">
        <f t="shared" si="650"/>
        <v>0</v>
      </c>
      <c r="AL1185" s="50">
        <f t="shared" si="651"/>
        <v>0.48833316686569922</v>
      </c>
      <c r="AR1185" s="50">
        <f t="shared" si="652"/>
        <v>0.60223401053590675</v>
      </c>
      <c r="AS1185" s="50">
        <f t="shared" si="653"/>
        <v>0.64759885348908874</v>
      </c>
      <c r="AT1185" s="50">
        <f t="shared" si="654"/>
        <v>0.93302384489258894</v>
      </c>
      <c r="AV1185" s="49">
        <f t="shared" si="655"/>
        <v>0</v>
      </c>
      <c r="AW1185" s="49">
        <f t="shared" si="656"/>
        <v>0</v>
      </c>
      <c r="AX1185" s="49">
        <f t="shared" si="657"/>
        <v>0</v>
      </c>
      <c r="AY1185" s="49">
        <f t="shared" si="658"/>
        <v>2629.781002779961</v>
      </c>
      <c r="AZ1185" s="49">
        <f t="shared" si="659"/>
        <v>0</v>
      </c>
      <c r="BA1185" s="49">
        <f t="shared" si="660"/>
        <v>0</v>
      </c>
      <c r="BB1185" s="49">
        <f t="shared" si="661"/>
        <v>0</v>
      </c>
      <c r="BC1185" s="49">
        <f t="shared" si="662"/>
        <v>0</v>
      </c>
      <c r="BD1185" s="49">
        <f t="shared" si="663"/>
        <v>0</v>
      </c>
      <c r="BE1185" s="49">
        <f t="shared" si="664"/>
        <v>1616.6128885221667</v>
      </c>
      <c r="BF1185" s="49">
        <f t="shared" si="665"/>
        <v>1738.3884583519703</v>
      </c>
      <c r="BG1185" s="49">
        <f t="shared" si="666"/>
        <v>2504.5718882758702</v>
      </c>
      <c r="BH1185" s="73">
        <f t="shared" si="667"/>
        <v>8489.3542379299688</v>
      </c>
      <c r="BI1185" s="49">
        <f>VLOOKUP(A1185,'1_12'!B:Q,16,0)</f>
        <v>28063.350000000006</v>
      </c>
      <c r="BJ1185" s="74">
        <f t="shared" si="668"/>
        <v>-19573.995762070037</v>
      </c>
      <c r="BK1185" s="50">
        <f t="shared" si="669"/>
        <v>3.6300786148274183E-3</v>
      </c>
    </row>
    <row r="1186" spans="1:63" x14ac:dyDescent="0.3">
      <c r="A1186" s="79" t="s">
        <v>2210</v>
      </c>
      <c r="B1186" s="79" t="s">
        <v>355</v>
      </c>
      <c r="C1186" s="79">
        <f>VLOOKUP(B1186,Площадь!D:E,2,0)</f>
        <v>57.1</v>
      </c>
      <c r="D1186" s="97"/>
      <c r="E1186">
        <v>31</v>
      </c>
      <c r="F1186">
        <v>28</v>
      </c>
      <c r="G1186">
        <v>31</v>
      </c>
      <c r="H1186">
        <v>30</v>
      </c>
      <c r="I1186">
        <v>31</v>
      </c>
      <c r="J1186">
        <v>30</v>
      </c>
      <c r="K1186">
        <v>31</v>
      </c>
      <c r="L1186">
        <v>31</v>
      </c>
      <c r="M1186">
        <v>30</v>
      </c>
      <c r="N1186">
        <v>31</v>
      </c>
      <c r="O1186">
        <v>30</v>
      </c>
      <c r="P1186">
        <v>31</v>
      </c>
      <c r="Q1186">
        <f t="shared" si="670"/>
        <v>365</v>
      </c>
      <c r="R1186" s="113">
        <f>VLOOKUP(B1186,'Общие показания'!A:H,8,0)</f>
        <v>0.52</v>
      </c>
      <c r="S1186" s="117">
        <f>VLOOKUP(B1186,'Общие показания'!A:P,16,0)</f>
        <v>1.7960000000000012</v>
      </c>
      <c r="T1186" s="50">
        <f t="shared" si="640"/>
        <v>0</v>
      </c>
      <c r="U1186" s="50">
        <f t="shared" si="641"/>
        <v>0</v>
      </c>
      <c r="V1186" s="50">
        <f t="shared" si="642"/>
        <v>0</v>
      </c>
      <c r="W1186" s="50">
        <f t="shared" si="643"/>
        <v>0.52</v>
      </c>
      <c r="X1186" s="50">
        <f t="shared" si="644"/>
        <v>0</v>
      </c>
      <c r="Y1186" s="50"/>
      <c r="Z1186" s="50"/>
      <c r="AA1186" s="50"/>
      <c r="AB1186" s="50"/>
      <c r="AC1186" s="50"/>
      <c r="AD1186" s="50">
        <f t="shared" si="645"/>
        <v>0.68925888785136114</v>
      </c>
      <c r="AE1186" s="50">
        <f t="shared" si="646"/>
        <v>0.4816462548875895</v>
      </c>
      <c r="AF1186" s="50">
        <f t="shared" si="647"/>
        <v>0.62509485726105052</v>
      </c>
      <c r="AG1186" s="50">
        <f t="shared" si="639"/>
        <v>0</v>
      </c>
      <c r="AI1186" s="50">
        <f t="shared" si="648"/>
        <v>0</v>
      </c>
      <c r="AJ1186" s="50">
        <f t="shared" si="649"/>
        <v>0</v>
      </c>
      <c r="AK1186" s="50">
        <f t="shared" si="650"/>
        <v>0</v>
      </c>
      <c r="AL1186" s="50">
        <f t="shared" si="651"/>
        <v>0.38407470837508856</v>
      </c>
      <c r="AR1186" s="50">
        <f t="shared" si="652"/>
        <v>0.47365787880992122</v>
      </c>
      <c r="AS1186" s="50">
        <f t="shared" si="653"/>
        <v>0.50933739027860836</v>
      </c>
      <c r="AT1186" s="50">
        <f t="shared" si="654"/>
        <v>0.73382453916483248</v>
      </c>
      <c r="AV1186" s="49">
        <f t="shared" si="655"/>
        <v>0</v>
      </c>
      <c r="AW1186" s="49">
        <f t="shared" si="656"/>
        <v>0</v>
      </c>
      <c r="AX1186" s="49">
        <f t="shared" si="657"/>
        <v>0</v>
      </c>
      <c r="AY1186" s="49">
        <f t="shared" si="658"/>
        <v>2426.8619841737532</v>
      </c>
      <c r="AZ1186" s="49">
        <f t="shared" si="659"/>
        <v>0</v>
      </c>
      <c r="BA1186" s="49">
        <f t="shared" si="660"/>
        <v>0</v>
      </c>
      <c r="BB1186" s="49">
        <f t="shared" si="661"/>
        <v>0</v>
      </c>
      <c r="BC1186" s="49">
        <f t="shared" si="662"/>
        <v>0</v>
      </c>
      <c r="BD1186" s="49">
        <f t="shared" si="663"/>
        <v>0</v>
      </c>
      <c r="BE1186" s="49">
        <f t="shared" si="664"/>
        <v>3121.68725175488</v>
      </c>
      <c r="BF1186" s="49">
        <f t="shared" si="665"/>
        <v>2660.156857738335</v>
      </c>
      <c r="BG1186" s="49">
        <f t="shared" si="666"/>
        <v>3647.8288709897834</v>
      </c>
      <c r="BH1186" s="73">
        <f t="shared" si="667"/>
        <v>11856.534964656752</v>
      </c>
      <c r="BI1186" s="49">
        <f>VLOOKUP(A1186,'1_12'!B:Q,16,0)</f>
        <v>22071.87</v>
      </c>
      <c r="BJ1186" s="74">
        <f t="shared" si="668"/>
        <v>-10215.335035343247</v>
      </c>
      <c r="BK1186" s="50">
        <f t="shared" si="669"/>
        <v>6.4461391077473016E-3</v>
      </c>
    </row>
    <row r="1187" spans="1:63" x14ac:dyDescent="0.3">
      <c r="A1187" s="79" t="s">
        <v>2324</v>
      </c>
      <c r="B1187" s="79" t="s">
        <v>362</v>
      </c>
      <c r="C1187" s="79">
        <f>VLOOKUP(B1187,Площадь!D:E,2,0)</f>
        <v>33.1</v>
      </c>
      <c r="D1187" s="97"/>
      <c r="E1187">
        <v>31</v>
      </c>
      <c r="F1187">
        <v>28</v>
      </c>
      <c r="G1187">
        <v>31</v>
      </c>
      <c r="H1187">
        <v>30</v>
      </c>
      <c r="I1187">
        <v>31</v>
      </c>
      <c r="J1187">
        <v>30</v>
      </c>
      <c r="K1187">
        <v>31</v>
      </c>
      <c r="L1187">
        <v>31</v>
      </c>
      <c r="M1187">
        <v>30</v>
      </c>
      <c r="N1187">
        <v>31</v>
      </c>
      <c r="O1187">
        <v>30</v>
      </c>
      <c r="P1187">
        <v>31</v>
      </c>
      <c r="Q1187">
        <f t="shared" si="670"/>
        <v>365</v>
      </c>
      <c r="R1187" s="113">
        <f>VLOOKUP(B1187,'Общие показания'!A:H,8,0)</f>
        <v>0</v>
      </c>
      <c r="S1187" s="117">
        <f>VLOOKUP(B1187,'Общие показания'!A:P,16,0)</f>
        <v>0.38600000000000012</v>
      </c>
      <c r="T1187" s="50">
        <f t="shared" si="640"/>
        <v>0</v>
      </c>
      <c r="U1187" s="50">
        <f t="shared" si="641"/>
        <v>0</v>
      </c>
      <c r="V1187" s="50">
        <f t="shared" si="642"/>
        <v>0</v>
      </c>
      <c r="W1187" s="50">
        <f t="shared" si="643"/>
        <v>0</v>
      </c>
      <c r="X1187" s="50">
        <f t="shared" si="644"/>
        <v>0</v>
      </c>
      <c r="Y1187" s="50"/>
      <c r="Z1187" s="50"/>
      <c r="AA1187" s="50"/>
      <c r="AB1187" s="50"/>
      <c r="AC1187" s="50"/>
      <c r="AD1187" s="50">
        <f t="shared" si="645"/>
        <v>0.1481369324669406</v>
      </c>
      <c r="AE1187" s="50">
        <f t="shared" si="646"/>
        <v>0.10351639999254425</v>
      </c>
      <c r="AF1187" s="50">
        <f t="shared" si="647"/>
        <v>0.13434666754051525</v>
      </c>
      <c r="AG1187" s="50">
        <f t="shared" si="639"/>
        <v>0</v>
      </c>
      <c r="AI1187" s="50">
        <f t="shared" si="648"/>
        <v>0</v>
      </c>
      <c r="AJ1187" s="50">
        <f t="shared" si="649"/>
        <v>0</v>
      </c>
      <c r="AK1187" s="50">
        <f t="shared" si="650"/>
        <v>0</v>
      </c>
      <c r="AL1187" s="50">
        <f t="shared" si="651"/>
        <v>0.22264225651865907</v>
      </c>
      <c r="AR1187" s="50">
        <f t="shared" si="652"/>
        <v>0.2745722554922661</v>
      </c>
      <c r="AS1187" s="50">
        <f t="shared" si="653"/>
        <v>0.29525512466238069</v>
      </c>
      <c r="AT1187" s="50">
        <f t="shared" si="654"/>
        <v>0.42538690448959643</v>
      </c>
      <c r="AV1187" s="49">
        <f t="shared" si="655"/>
        <v>0</v>
      </c>
      <c r="AW1187" s="49">
        <f t="shared" si="656"/>
        <v>0</v>
      </c>
      <c r="AX1187" s="49">
        <f t="shared" si="657"/>
        <v>0</v>
      </c>
      <c r="AY1187" s="49">
        <f t="shared" si="658"/>
        <v>597.65196770842772</v>
      </c>
      <c r="AZ1187" s="49">
        <f t="shared" si="659"/>
        <v>0</v>
      </c>
      <c r="BA1187" s="49">
        <f t="shared" si="660"/>
        <v>0</v>
      </c>
      <c r="BB1187" s="49">
        <f t="shared" si="661"/>
        <v>0</v>
      </c>
      <c r="BC1187" s="49">
        <f t="shared" si="662"/>
        <v>0</v>
      </c>
      <c r="BD1187" s="49">
        <f t="shared" si="663"/>
        <v>0</v>
      </c>
      <c r="BE1187" s="49">
        <f t="shared" si="664"/>
        <v>1134.7036357901761</v>
      </c>
      <c r="BF1187" s="49">
        <f t="shared" si="665"/>
        <v>1070.4463299226943</v>
      </c>
      <c r="BG1187" s="49">
        <f t="shared" si="666"/>
        <v>1502.5264114147506</v>
      </c>
      <c r="BH1187" s="73">
        <f t="shared" si="667"/>
        <v>4305.3283448360489</v>
      </c>
      <c r="BI1187" s="49">
        <f>VLOOKUP(A1187,'1_12'!B:Q,16,0)</f>
        <v>12794.759999999998</v>
      </c>
      <c r="BJ1187" s="74">
        <f t="shared" si="668"/>
        <v>-8489.4316551639495</v>
      </c>
      <c r="BK1187" s="50">
        <f t="shared" si="669"/>
        <v>4.0379066998058972E-3</v>
      </c>
    </row>
    <row r="1188" spans="1:63" x14ac:dyDescent="0.3">
      <c r="A1188" s="79" t="s">
        <v>2059</v>
      </c>
      <c r="B1188" s="79" t="s">
        <v>2060</v>
      </c>
      <c r="C1188" s="79">
        <f>VLOOKUP(B1188,Площадь!A:B,2,0)</f>
        <v>3.9</v>
      </c>
      <c r="D1188" s="97"/>
      <c r="E1188">
        <v>31</v>
      </c>
      <c r="F1188">
        <v>28</v>
      </c>
      <c r="G1188">
        <v>31</v>
      </c>
      <c r="H1188">
        <v>30</v>
      </c>
      <c r="I1188">
        <v>31</v>
      </c>
      <c r="J1188">
        <v>30</v>
      </c>
      <c r="K1188">
        <v>31</v>
      </c>
      <c r="L1188">
        <v>31</v>
      </c>
      <c r="M1188">
        <v>30</v>
      </c>
      <c r="N1188">
        <v>31</v>
      </c>
      <c r="O1188">
        <v>30</v>
      </c>
      <c r="P1188">
        <v>31</v>
      </c>
      <c r="Q1188">
        <f t="shared" si="670"/>
        <v>365</v>
      </c>
      <c r="R1188" s="116"/>
      <c r="S1188" s="99"/>
      <c r="T1188" s="50">
        <f t="shared" si="640"/>
        <v>0</v>
      </c>
      <c r="U1188" s="50">
        <f t="shared" si="641"/>
        <v>0</v>
      </c>
      <c r="V1188" s="50">
        <f t="shared" si="642"/>
        <v>0</v>
      </c>
      <c r="W1188" s="50">
        <f t="shared" si="643"/>
        <v>0</v>
      </c>
      <c r="X1188" s="50">
        <f t="shared" si="644"/>
        <v>0</v>
      </c>
      <c r="Y1188" s="50"/>
      <c r="Z1188" s="50"/>
      <c r="AA1188" s="50"/>
      <c r="AB1188" s="50"/>
      <c r="AC1188" s="50"/>
      <c r="AD1188" s="50">
        <f t="shared" si="645"/>
        <v>0</v>
      </c>
      <c r="AE1188" s="50">
        <f t="shared" si="646"/>
        <v>0</v>
      </c>
      <c r="AF1188" s="50">
        <f t="shared" si="647"/>
        <v>0</v>
      </c>
      <c r="AG1188" s="50">
        <f t="shared" si="639"/>
        <v>0</v>
      </c>
      <c r="AI1188" s="50">
        <f t="shared" si="648"/>
        <v>0</v>
      </c>
      <c r="AJ1188" s="50">
        <f t="shared" si="649"/>
        <v>0</v>
      </c>
      <c r="AK1188" s="50">
        <f t="shared" si="650"/>
        <v>0</v>
      </c>
      <c r="AL1188" s="50">
        <f t="shared" si="651"/>
        <v>2.6232773426669798E-2</v>
      </c>
      <c r="AR1188" s="50">
        <f t="shared" si="652"/>
        <v>3.235141378911896E-2</v>
      </c>
      <c r="AS1188" s="50">
        <f t="shared" si="653"/>
        <v>3.4788368162637001E-2</v>
      </c>
      <c r="AT1188" s="50">
        <f t="shared" si="654"/>
        <v>5.0121115634725856E-2</v>
      </c>
      <c r="AV1188" s="49">
        <f t="shared" si="655"/>
        <v>0</v>
      </c>
      <c r="AW1188" s="49">
        <f t="shared" si="656"/>
        <v>0</v>
      </c>
      <c r="AX1188" s="49">
        <f t="shared" si="657"/>
        <v>0</v>
      </c>
      <c r="AY1188" s="49">
        <f t="shared" si="658"/>
        <v>70.418207675615335</v>
      </c>
      <c r="AZ1188" s="49">
        <f t="shared" si="659"/>
        <v>0</v>
      </c>
      <c r="BA1188" s="49">
        <f t="shared" si="660"/>
        <v>0</v>
      </c>
      <c r="BB1188" s="49">
        <f t="shared" si="661"/>
        <v>0</v>
      </c>
      <c r="BC1188" s="49">
        <f t="shared" si="662"/>
        <v>0</v>
      </c>
      <c r="BD1188" s="49">
        <f t="shared" si="663"/>
        <v>0</v>
      </c>
      <c r="BE1188" s="49">
        <f t="shared" si="664"/>
        <v>86.84284111895937</v>
      </c>
      <c r="BF1188" s="49">
        <f t="shared" si="665"/>
        <v>93.384503961056268</v>
      </c>
      <c r="BG1188" s="49">
        <f t="shared" si="666"/>
        <v>134.54311796523271</v>
      </c>
      <c r="BH1188" s="73">
        <f t="shared" si="667"/>
        <v>385.18867072086368</v>
      </c>
      <c r="BI1188" s="49">
        <f>VLOOKUP(A1188,'1_12'!B:Q,16,0)</f>
        <v>1507.5</v>
      </c>
      <c r="BJ1188" s="74">
        <f t="shared" si="668"/>
        <v>-1122.3113292791363</v>
      </c>
      <c r="BK1188" s="50">
        <f t="shared" si="669"/>
        <v>3.0661040814775986E-3</v>
      </c>
    </row>
    <row r="1189" spans="1:63" x14ac:dyDescent="0.3">
      <c r="A1189" s="79" t="s">
        <v>2263</v>
      </c>
      <c r="B1189" s="79" t="s">
        <v>2264</v>
      </c>
      <c r="C1189" s="79">
        <f>VLOOKUP(B1189,Площадь!A:B,2,0)</f>
        <v>3.7</v>
      </c>
      <c r="D1189" s="97"/>
      <c r="E1189">
        <v>31</v>
      </c>
      <c r="F1189">
        <v>28</v>
      </c>
      <c r="G1189">
        <v>31</v>
      </c>
      <c r="H1189">
        <v>30</v>
      </c>
      <c r="I1189">
        <v>31</v>
      </c>
      <c r="J1189">
        <v>30</v>
      </c>
      <c r="K1189">
        <v>31</v>
      </c>
      <c r="L1189">
        <v>31</v>
      </c>
      <c r="M1189">
        <v>30</v>
      </c>
      <c r="N1189">
        <v>31</v>
      </c>
      <c r="O1189">
        <v>0</v>
      </c>
      <c r="Q1189">
        <f t="shared" si="670"/>
        <v>304</v>
      </c>
      <c r="R1189" s="116"/>
      <c r="S1189" s="99"/>
      <c r="T1189" s="50">
        <f t="shared" si="640"/>
        <v>0</v>
      </c>
      <c r="U1189" s="50">
        <f t="shared" si="641"/>
        <v>0</v>
      </c>
      <c r="V1189" s="50">
        <f t="shared" si="642"/>
        <v>0</v>
      </c>
      <c r="W1189" s="50">
        <f t="shared" si="643"/>
        <v>0</v>
      </c>
      <c r="X1189" s="50">
        <f t="shared" si="644"/>
        <v>0</v>
      </c>
      <c r="Y1189" s="50"/>
      <c r="Z1189" s="50"/>
      <c r="AA1189" s="50"/>
      <c r="AB1189" s="50"/>
      <c r="AC1189" s="50"/>
      <c r="AD1189" s="50">
        <f t="shared" si="645"/>
        <v>0</v>
      </c>
      <c r="AE1189" s="50">
        <f t="shared" si="646"/>
        <v>0</v>
      </c>
      <c r="AF1189" s="50">
        <f t="shared" si="647"/>
        <v>0</v>
      </c>
      <c r="AG1189" s="50">
        <f t="shared" si="639"/>
        <v>0</v>
      </c>
      <c r="AI1189" s="50">
        <f t="shared" si="648"/>
        <v>0</v>
      </c>
      <c r="AJ1189" s="50">
        <f t="shared" si="649"/>
        <v>0</v>
      </c>
      <c r="AK1189" s="50">
        <f t="shared" si="650"/>
        <v>0</v>
      </c>
      <c r="AL1189" s="50">
        <f t="shared" si="651"/>
        <v>2.4887502994532885E-2</v>
      </c>
      <c r="AR1189" s="50">
        <f t="shared" si="652"/>
        <v>3.0692366928138509E-2</v>
      </c>
      <c r="AS1189" s="50">
        <f t="shared" si="653"/>
        <v>0</v>
      </c>
      <c r="AT1189" s="50">
        <f t="shared" si="654"/>
        <v>0</v>
      </c>
      <c r="AV1189" s="49">
        <f t="shared" si="655"/>
        <v>0</v>
      </c>
      <c r="AW1189" s="49">
        <f t="shared" si="656"/>
        <v>0</v>
      </c>
      <c r="AX1189" s="49">
        <f t="shared" si="657"/>
        <v>0</v>
      </c>
      <c r="AY1189" s="49">
        <f t="shared" si="658"/>
        <v>66.807017538404295</v>
      </c>
      <c r="AZ1189" s="49">
        <f t="shared" si="659"/>
        <v>0</v>
      </c>
      <c r="BA1189" s="49">
        <f t="shared" si="660"/>
        <v>0</v>
      </c>
      <c r="BB1189" s="49">
        <f t="shared" si="661"/>
        <v>0</v>
      </c>
      <c r="BC1189" s="49">
        <f t="shared" si="662"/>
        <v>0</v>
      </c>
      <c r="BD1189" s="49">
        <f t="shared" si="663"/>
        <v>0</v>
      </c>
      <c r="BE1189" s="49">
        <f t="shared" si="664"/>
        <v>82.38936208721789</v>
      </c>
      <c r="BF1189" s="49">
        <f t="shared" si="665"/>
        <v>0</v>
      </c>
      <c r="BG1189" s="49">
        <f t="shared" si="666"/>
        <v>0</v>
      </c>
      <c r="BH1189" s="73">
        <f t="shared" si="667"/>
        <v>149.19637962562217</v>
      </c>
      <c r="BI1189" s="49">
        <f>VLOOKUP(A1189,'1_12'!B:Q,16,0)</f>
        <v>1112.3699999999999</v>
      </c>
      <c r="BJ1189" s="74">
        <f t="shared" si="668"/>
        <v>-963.17362037437772</v>
      </c>
      <c r="BK1189" s="50">
        <f t="shared" si="669"/>
        <v>1.2517988721322385E-3</v>
      </c>
    </row>
    <row r="1190" spans="1:63" x14ac:dyDescent="0.3">
      <c r="A1190" s="79" t="s">
        <v>2798</v>
      </c>
      <c r="B1190" s="79" t="s">
        <v>2264</v>
      </c>
      <c r="C1190" s="79">
        <f>VLOOKUP(B1190,Площадь!A:B,2,0)</f>
        <v>3.7</v>
      </c>
      <c r="D1190" s="97">
        <f>VLOOKUP(A1190,'[1]3+паркинг2023'!$A:$E,5,0)</f>
        <v>45231</v>
      </c>
      <c r="O1190">
        <f>30-O1189</f>
        <v>30</v>
      </c>
      <c r="P1190">
        <v>31</v>
      </c>
      <c r="Q1190">
        <f t="shared" si="670"/>
        <v>61</v>
      </c>
      <c r="R1190" s="116"/>
      <c r="S1190" s="99"/>
      <c r="T1190" s="50">
        <f t="shared" si="640"/>
        <v>0</v>
      </c>
      <c r="U1190" s="50">
        <f t="shared" si="641"/>
        <v>0</v>
      </c>
      <c r="V1190" s="50">
        <f t="shared" si="642"/>
        <v>0</v>
      </c>
      <c r="W1190" s="50">
        <f t="shared" si="643"/>
        <v>0</v>
      </c>
      <c r="X1190" s="50">
        <f t="shared" si="644"/>
        <v>0</v>
      </c>
      <c r="Y1190" s="50"/>
      <c r="Z1190" s="50"/>
      <c r="AA1190" s="50"/>
      <c r="AB1190" s="50"/>
      <c r="AC1190" s="50"/>
      <c r="AD1190" s="50">
        <f t="shared" si="645"/>
        <v>0</v>
      </c>
      <c r="AE1190" s="50">
        <f t="shared" si="646"/>
        <v>0</v>
      </c>
      <c r="AF1190" s="50">
        <f t="shared" si="647"/>
        <v>0</v>
      </c>
      <c r="AG1190" s="50">
        <f t="shared" si="639"/>
        <v>0</v>
      </c>
      <c r="AI1190" s="50">
        <f t="shared" si="648"/>
        <v>0</v>
      </c>
      <c r="AJ1190" s="50">
        <f t="shared" si="649"/>
        <v>0</v>
      </c>
      <c r="AK1190" s="50">
        <f t="shared" si="650"/>
        <v>0</v>
      </c>
      <c r="AL1190" s="50">
        <f t="shared" si="651"/>
        <v>0</v>
      </c>
      <c r="AR1190" s="50">
        <f t="shared" si="652"/>
        <v>0</v>
      </c>
      <c r="AS1190" s="50">
        <f t="shared" si="653"/>
        <v>3.3004349282501767E-2</v>
      </c>
      <c r="AT1190" s="50">
        <f t="shared" si="654"/>
        <v>4.7550802012432225E-2</v>
      </c>
      <c r="AV1190" s="49">
        <f t="shared" si="655"/>
        <v>0</v>
      </c>
      <c r="AW1190" s="49">
        <f t="shared" si="656"/>
        <v>0</v>
      </c>
      <c r="AX1190" s="49">
        <f t="shared" si="657"/>
        <v>0</v>
      </c>
      <c r="AY1190" s="49">
        <f t="shared" si="658"/>
        <v>0</v>
      </c>
      <c r="AZ1190" s="49">
        <f t="shared" si="659"/>
        <v>0</v>
      </c>
      <c r="BA1190" s="49">
        <f t="shared" si="660"/>
        <v>0</v>
      </c>
      <c r="BB1190" s="49">
        <f t="shared" si="661"/>
        <v>0</v>
      </c>
      <c r="BC1190" s="49">
        <f t="shared" si="662"/>
        <v>0</v>
      </c>
      <c r="BD1190" s="49">
        <f t="shared" si="663"/>
        <v>0</v>
      </c>
      <c r="BE1190" s="49">
        <f t="shared" si="664"/>
        <v>0</v>
      </c>
      <c r="BF1190" s="49">
        <f t="shared" si="665"/>
        <v>88.595555039976446</v>
      </c>
      <c r="BG1190" s="49">
        <f t="shared" si="666"/>
        <v>127.64347089009257</v>
      </c>
      <c r="BH1190" s="73">
        <f t="shared" si="667"/>
        <v>216.23902593006903</v>
      </c>
      <c r="BI1190" s="49">
        <f>VLOOKUP(A1190,'1_12'!B:Q,16,0)</f>
        <v>317.82</v>
      </c>
      <c r="BJ1190" s="74">
        <f t="shared" si="668"/>
        <v>-101.58097406993096</v>
      </c>
      <c r="BK1190" s="50">
        <f t="shared" si="669"/>
        <v>1.8143052093453598E-3</v>
      </c>
    </row>
    <row r="1191" spans="1:63" x14ac:dyDescent="0.3">
      <c r="A1191" s="79" t="s">
        <v>927</v>
      </c>
      <c r="B1191" s="79" t="s">
        <v>928</v>
      </c>
      <c r="C1191" s="79">
        <f>VLOOKUP(B1191,Площадь!A:B,2,0)</f>
        <v>6.9</v>
      </c>
      <c r="D1191" s="97"/>
      <c r="E1191">
        <v>31</v>
      </c>
      <c r="F1191">
        <v>28</v>
      </c>
      <c r="G1191">
        <v>31</v>
      </c>
      <c r="H1191">
        <v>30</v>
      </c>
      <c r="I1191">
        <v>31</v>
      </c>
      <c r="J1191">
        <v>30</v>
      </c>
      <c r="K1191">
        <v>31</v>
      </c>
      <c r="L1191">
        <v>31</v>
      </c>
      <c r="M1191">
        <v>30</v>
      </c>
      <c r="N1191">
        <v>31</v>
      </c>
      <c r="O1191">
        <v>30</v>
      </c>
      <c r="P1191">
        <v>31</v>
      </c>
      <c r="Q1191">
        <f t="shared" ref="Q1191:Q1202" si="671">SUM(E1191:P1191)</f>
        <v>365</v>
      </c>
      <c r="R1191" s="116"/>
      <c r="S1191" s="99"/>
      <c r="T1191" s="50">
        <f t="shared" si="640"/>
        <v>0</v>
      </c>
      <c r="U1191" s="50">
        <f t="shared" si="641"/>
        <v>0</v>
      </c>
      <c r="V1191" s="50">
        <f t="shared" si="642"/>
        <v>0</v>
      </c>
      <c r="W1191" s="50">
        <f t="shared" si="643"/>
        <v>0</v>
      </c>
      <c r="X1191" s="50">
        <f t="shared" si="644"/>
        <v>0</v>
      </c>
      <c r="Y1191" s="50"/>
      <c r="Z1191" s="50"/>
      <c r="AA1191" s="50"/>
      <c r="AB1191" s="50"/>
      <c r="AC1191" s="50"/>
      <c r="AD1191" s="50">
        <f t="shared" si="645"/>
        <v>0</v>
      </c>
      <c r="AE1191" s="50">
        <f t="shared" si="646"/>
        <v>0</v>
      </c>
      <c r="AF1191" s="50">
        <f t="shared" si="647"/>
        <v>0</v>
      </c>
      <c r="AG1191" s="50">
        <f t="shared" si="639"/>
        <v>0</v>
      </c>
      <c r="AI1191" s="50">
        <f t="shared" si="648"/>
        <v>0</v>
      </c>
      <c r="AJ1191" s="50">
        <f t="shared" si="649"/>
        <v>0</v>
      </c>
      <c r="AK1191" s="50">
        <f t="shared" si="650"/>
        <v>0</v>
      </c>
      <c r="AL1191" s="50">
        <f t="shared" si="651"/>
        <v>4.6411829908723487E-2</v>
      </c>
      <c r="AR1191" s="50">
        <f t="shared" si="652"/>
        <v>5.7237116703825863E-2</v>
      </c>
      <c r="AS1191" s="50">
        <f t="shared" si="653"/>
        <v>6.1548651364665467E-2</v>
      </c>
      <c r="AT1191" s="50">
        <f t="shared" si="654"/>
        <v>8.8675819969130362E-2</v>
      </c>
      <c r="AV1191" s="49">
        <f t="shared" si="655"/>
        <v>0</v>
      </c>
      <c r="AW1191" s="49">
        <f t="shared" si="656"/>
        <v>0</v>
      </c>
      <c r="AX1191" s="49">
        <f t="shared" si="657"/>
        <v>0</v>
      </c>
      <c r="AY1191" s="49">
        <f t="shared" si="658"/>
        <v>124.58605973378098</v>
      </c>
      <c r="AZ1191" s="49">
        <f t="shared" si="659"/>
        <v>0</v>
      </c>
      <c r="BA1191" s="49">
        <f t="shared" si="660"/>
        <v>0</v>
      </c>
      <c r="BB1191" s="49">
        <f t="shared" si="661"/>
        <v>0</v>
      </c>
      <c r="BC1191" s="49">
        <f t="shared" si="662"/>
        <v>0</v>
      </c>
      <c r="BD1191" s="49">
        <f t="shared" si="663"/>
        <v>0</v>
      </c>
      <c r="BE1191" s="49">
        <f t="shared" si="664"/>
        <v>153.64502659508202</v>
      </c>
      <c r="BF1191" s="49">
        <f t="shared" si="665"/>
        <v>165.21873777725341</v>
      </c>
      <c r="BG1191" s="49">
        <f t="shared" si="666"/>
        <v>238.0378240923348</v>
      </c>
      <c r="BH1191" s="73">
        <f t="shared" si="667"/>
        <v>681.48764819845121</v>
      </c>
      <c r="BI1191" s="49">
        <f>VLOOKUP(A1191,'1_12'!B:Q,16,0)</f>
        <v>2667.1499999999996</v>
      </c>
      <c r="BJ1191" s="74">
        <f t="shared" si="668"/>
        <v>-1985.6623518015485</v>
      </c>
      <c r="BK1191" s="50">
        <f t="shared" si="669"/>
        <v>3.066104081477599E-3</v>
      </c>
    </row>
    <row r="1192" spans="1:63" x14ac:dyDescent="0.3">
      <c r="A1192" s="79" t="s">
        <v>2212</v>
      </c>
      <c r="B1192" s="79" t="s">
        <v>2213</v>
      </c>
      <c r="C1192" s="79">
        <f>VLOOKUP(B1192,Площадь!A:B,2,0)</f>
        <v>4.7</v>
      </c>
      <c r="D1192" s="97"/>
      <c r="E1192">
        <v>31</v>
      </c>
      <c r="F1192">
        <v>28</v>
      </c>
      <c r="G1192">
        <v>31</v>
      </c>
      <c r="H1192">
        <v>30</v>
      </c>
      <c r="I1192">
        <v>31</v>
      </c>
      <c r="J1192">
        <v>30</v>
      </c>
      <c r="K1192">
        <v>31</v>
      </c>
      <c r="L1192">
        <v>31</v>
      </c>
      <c r="M1192">
        <v>30</v>
      </c>
      <c r="N1192">
        <v>31</v>
      </c>
      <c r="O1192">
        <v>30</v>
      </c>
      <c r="P1192">
        <v>31</v>
      </c>
      <c r="Q1192">
        <f t="shared" si="671"/>
        <v>365</v>
      </c>
      <c r="R1192" s="116"/>
      <c r="S1192" s="99"/>
      <c r="T1192" s="50">
        <f t="shared" si="640"/>
        <v>0</v>
      </c>
      <c r="U1192" s="50">
        <f t="shared" si="641"/>
        <v>0</v>
      </c>
      <c r="V1192" s="50">
        <f t="shared" si="642"/>
        <v>0</v>
      </c>
      <c r="W1192" s="50">
        <f t="shared" si="643"/>
        <v>0</v>
      </c>
      <c r="X1192" s="50">
        <f t="shared" si="644"/>
        <v>0</v>
      </c>
      <c r="Y1192" s="50"/>
      <c r="Z1192" s="50"/>
      <c r="AA1192" s="50"/>
      <c r="AB1192" s="50"/>
      <c r="AC1192" s="50"/>
      <c r="AD1192" s="50">
        <f t="shared" si="645"/>
        <v>0</v>
      </c>
      <c r="AE1192" s="50">
        <f t="shared" si="646"/>
        <v>0</v>
      </c>
      <c r="AF1192" s="50">
        <f t="shared" si="647"/>
        <v>0</v>
      </c>
      <c r="AG1192" s="50">
        <f t="shared" si="639"/>
        <v>0</v>
      </c>
      <c r="AI1192" s="50">
        <f t="shared" si="648"/>
        <v>0</v>
      </c>
      <c r="AJ1192" s="50">
        <f t="shared" si="649"/>
        <v>0</v>
      </c>
      <c r="AK1192" s="50">
        <f t="shared" si="650"/>
        <v>0</v>
      </c>
      <c r="AL1192" s="50">
        <f t="shared" si="651"/>
        <v>3.1613855155217446E-2</v>
      </c>
      <c r="AR1192" s="50">
        <f t="shared" si="652"/>
        <v>3.8987601233040806E-2</v>
      </c>
      <c r="AS1192" s="50">
        <f t="shared" si="653"/>
        <v>4.1924443683177923E-2</v>
      </c>
      <c r="AT1192" s="50">
        <f t="shared" si="654"/>
        <v>6.0402370123900394E-2</v>
      </c>
      <c r="AV1192" s="49">
        <f t="shared" si="655"/>
        <v>0</v>
      </c>
      <c r="AW1192" s="49">
        <f t="shared" si="656"/>
        <v>0</v>
      </c>
      <c r="AX1192" s="49">
        <f t="shared" si="657"/>
        <v>0</v>
      </c>
      <c r="AY1192" s="49">
        <f t="shared" si="658"/>
        <v>84.862968224459507</v>
      </c>
      <c r="AZ1192" s="49">
        <f t="shared" si="659"/>
        <v>0</v>
      </c>
      <c r="BA1192" s="49">
        <f t="shared" si="660"/>
        <v>0</v>
      </c>
      <c r="BB1192" s="49">
        <f t="shared" si="661"/>
        <v>0</v>
      </c>
      <c r="BC1192" s="49">
        <f t="shared" si="662"/>
        <v>0</v>
      </c>
      <c r="BD1192" s="49">
        <f t="shared" si="663"/>
        <v>0</v>
      </c>
      <c r="BE1192" s="49">
        <f t="shared" si="664"/>
        <v>104.65675724592542</v>
      </c>
      <c r="BF1192" s="49">
        <f t="shared" si="665"/>
        <v>112.5402996453755</v>
      </c>
      <c r="BG1192" s="49">
        <f t="shared" si="666"/>
        <v>162.14170626579326</v>
      </c>
      <c r="BH1192" s="73">
        <f t="shared" si="667"/>
        <v>464.20173138155371</v>
      </c>
      <c r="BI1192" s="49">
        <f>VLOOKUP(A1192,'1_12'!B:Q,16,0)</f>
        <v>1816.7400000000002</v>
      </c>
      <c r="BJ1192" s="74">
        <f t="shared" si="668"/>
        <v>-1352.5382686184466</v>
      </c>
      <c r="BK1192" s="50">
        <f t="shared" si="669"/>
        <v>3.0661040814775986E-3</v>
      </c>
    </row>
    <row r="1193" spans="1:63" x14ac:dyDescent="0.3">
      <c r="A1193" s="79" t="s">
        <v>851</v>
      </c>
      <c r="B1193" s="79" t="s">
        <v>852</v>
      </c>
      <c r="C1193" s="79">
        <f>VLOOKUP(B1193,Площадь!A:B,2,0)</f>
        <v>7.9</v>
      </c>
      <c r="D1193" s="97"/>
      <c r="E1193">
        <v>31</v>
      </c>
      <c r="F1193">
        <v>28</v>
      </c>
      <c r="G1193">
        <v>31</v>
      </c>
      <c r="H1193">
        <v>30</v>
      </c>
      <c r="I1193">
        <v>31</v>
      </c>
      <c r="J1193">
        <v>30</v>
      </c>
      <c r="K1193">
        <v>31</v>
      </c>
      <c r="L1193">
        <v>31</v>
      </c>
      <c r="M1193">
        <v>30</v>
      </c>
      <c r="N1193">
        <v>31</v>
      </c>
      <c r="O1193">
        <v>30</v>
      </c>
      <c r="P1193">
        <v>31</v>
      </c>
      <c r="Q1193">
        <f t="shared" si="671"/>
        <v>365</v>
      </c>
      <c r="R1193" s="116"/>
      <c r="S1193" s="99"/>
      <c r="T1193" s="50">
        <f t="shared" si="640"/>
        <v>0</v>
      </c>
      <c r="U1193" s="50">
        <f t="shared" si="641"/>
        <v>0</v>
      </c>
      <c r="V1193" s="50">
        <f t="shared" si="642"/>
        <v>0</v>
      </c>
      <c r="W1193" s="50">
        <f t="shared" si="643"/>
        <v>0</v>
      </c>
      <c r="X1193" s="50">
        <f t="shared" si="644"/>
        <v>0</v>
      </c>
      <c r="Y1193" s="50"/>
      <c r="Z1193" s="50"/>
      <c r="AA1193" s="50"/>
      <c r="AB1193" s="50"/>
      <c r="AC1193" s="50"/>
      <c r="AD1193" s="50">
        <f t="shared" si="645"/>
        <v>0</v>
      </c>
      <c r="AE1193" s="50">
        <f t="shared" si="646"/>
        <v>0</v>
      </c>
      <c r="AF1193" s="50">
        <f t="shared" si="647"/>
        <v>0</v>
      </c>
      <c r="AG1193" s="50">
        <f t="shared" si="639"/>
        <v>0</v>
      </c>
      <c r="AI1193" s="50">
        <f t="shared" si="648"/>
        <v>0</v>
      </c>
      <c r="AJ1193" s="50">
        <f t="shared" si="649"/>
        <v>0</v>
      </c>
      <c r="AK1193" s="50">
        <f t="shared" si="650"/>
        <v>0</v>
      </c>
      <c r="AL1193" s="50">
        <f t="shared" si="651"/>
        <v>5.3138182069408055E-2</v>
      </c>
      <c r="AR1193" s="50">
        <f t="shared" si="652"/>
        <v>6.553235100872816E-2</v>
      </c>
      <c r="AS1193" s="50">
        <f t="shared" si="653"/>
        <v>7.0468745765341623E-2</v>
      </c>
      <c r="AT1193" s="50">
        <f t="shared" si="654"/>
        <v>0.10152738808059854</v>
      </c>
      <c r="AV1193" s="49">
        <f t="shared" si="655"/>
        <v>0</v>
      </c>
      <c r="AW1193" s="49">
        <f t="shared" si="656"/>
        <v>0</v>
      </c>
      <c r="AX1193" s="49">
        <f t="shared" si="657"/>
        <v>0</v>
      </c>
      <c r="AY1193" s="49">
        <f t="shared" si="658"/>
        <v>142.64201041983623</v>
      </c>
      <c r="AZ1193" s="49">
        <f t="shared" si="659"/>
        <v>0</v>
      </c>
      <c r="BA1193" s="49">
        <f t="shared" si="660"/>
        <v>0</v>
      </c>
      <c r="BB1193" s="49">
        <f t="shared" si="661"/>
        <v>0</v>
      </c>
      <c r="BC1193" s="49">
        <f t="shared" si="662"/>
        <v>0</v>
      </c>
      <c r="BD1193" s="49">
        <f t="shared" si="663"/>
        <v>0</v>
      </c>
      <c r="BE1193" s="49">
        <f t="shared" si="664"/>
        <v>175.91242175378954</v>
      </c>
      <c r="BF1193" s="49">
        <f t="shared" si="665"/>
        <v>189.16348238265246</v>
      </c>
      <c r="BG1193" s="49">
        <f t="shared" si="666"/>
        <v>272.53605946803549</v>
      </c>
      <c r="BH1193" s="73">
        <f t="shared" si="667"/>
        <v>780.25397402431372</v>
      </c>
      <c r="BI1193" s="49">
        <f>VLOOKUP(A1193,'1_12'!B:Q,16,0)</f>
        <v>3053.7000000000003</v>
      </c>
      <c r="BJ1193" s="74">
        <f t="shared" si="668"/>
        <v>-2273.4460259756866</v>
      </c>
      <c r="BK1193" s="50">
        <f t="shared" si="669"/>
        <v>3.0661040814775986E-3</v>
      </c>
    </row>
    <row r="1194" spans="1:63" x14ac:dyDescent="0.3">
      <c r="A1194" s="79" t="s">
        <v>2381</v>
      </c>
      <c r="B1194" s="79" t="s">
        <v>2382</v>
      </c>
      <c r="C1194" s="79">
        <f>VLOOKUP(B1194,Площадь!A:B,2,0)</f>
        <v>3.9</v>
      </c>
      <c r="D1194" s="97"/>
      <c r="E1194">
        <v>31</v>
      </c>
      <c r="F1194">
        <v>28</v>
      </c>
      <c r="G1194">
        <v>31</v>
      </c>
      <c r="H1194">
        <v>30</v>
      </c>
      <c r="I1194">
        <v>31</v>
      </c>
      <c r="J1194">
        <v>30</v>
      </c>
      <c r="K1194">
        <v>31</v>
      </c>
      <c r="L1194">
        <v>31</v>
      </c>
      <c r="M1194">
        <v>30</v>
      </c>
      <c r="N1194">
        <v>31</v>
      </c>
      <c r="O1194">
        <v>30</v>
      </c>
      <c r="P1194">
        <v>31</v>
      </c>
      <c r="Q1194">
        <f t="shared" si="671"/>
        <v>365</v>
      </c>
      <c r="R1194" s="116"/>
      <c r="S1194" s="99"/>
      <c r="T1194" s="50">
        <f t="shared" si="640"/>
        <v>0</v>
      </c>
      <c r="U1194" s="50">
        <f t="shared" si="641"/>
        <v>0</v>
      </c>
      <c r="V1194" s="50">
        <f t="shared" si="642"/>
        <v>0</v>
      </c>
      <c r="W1194" s="50">
        <f t="shared" si="643"/>
        <v>0</v>
      </c>
      <c r="X1194" s="50">
        <f t="shared" si="644"/>
        <v>0</v>
      </c>
      <c r="Y1194" s="50"/>
      <c r="Z1194" s="50"/>
      <c r="AA1194" s="50"/>
      <c r="AB1194" s="50"/>
      <c r="AC1194" s="50"/>
      <c r="AD1194" s="50">
        <f t="shared" si="645"/>
        <v>0</v>
      </c>
      <c r="AE1194" s="50">
        <f t="shared" si="646"/>
        <v>0</v>
      </c>
      <c r="AF1194" s="50">
        <f t="shared" si="647"/>
        <v>0</v>
      </c>
      <c r="AG1194" s="50">
        <f t="shared" si="639"/>
        <v>0</v>
      </c>
      <c r="AI1194" s="50">
        <f t="shared" si="648"/>
        <v>0</v>
      </c>
      <c r="AJ1194" s="50">
        <f t="shared" si="649"/>
        <v>0</v>
      </c>
      <c r="AK1194" s="50">
        <f t="shared" si="650"/>
        <v>0</v>
      </c>
      <c r="AL1194" s="50">
        <f t="shared" si="651"/>
        <v>2.6232773426669798E-2</v>
      </c>
      <c r="AR1194" s="50">
        <f t="shared" si="652"/>
        <v>3.235141378911896E-2</v>
      </c>
      <c r="AS1194" s="50">
        <f t="shared" si="653"/>
        <v>3.4788368162637001E-2</v>
      </c>
      <c r="AT1194" s="50">
        <f t="shared" si="654"/>
        <v>5.0121115634725856E-2</v>
      </c>
      <c r="AV1194" s="49">
        <f t="shared" si="655"/>
        <v>0</v>
      </c>
      <c r="AW1194" s="49">
        <f t="shared" si="656"/>
        <v>0</v>
      </c>
      <c r="AX1194" s="49">
        <f t="shared" si="657"/>
        <v>0</v>
      </c>
      <c r="AY1194" s="49">
        <f t="shared" si="658"/>
        <v>70.418207675615335</v>
      </c>
      <c r="AZ1194" s="49">
        <f t="shared" si="659"/>
        <v>0</v>
      </c>
      <c r="BA1194" s="49">
        <f t="shared" si="660"/>
        <v>0</v>
      </c>
      <c r="BB1194" s="49">
        <f t="shared" si="661"/>
        <v>0</v>
      </c>
      <c r="BC1194" s="49">
        <f t="shared" si="662"/>
        <v>0</v>
      </c>
      <c r="BD1194" s="49">
        <f t="shared" si="663"/>
        <v>0</v>
      </c>
      <c r="BE1194" s="49">
        <f t="shared" si="664"/>
        <v>86.84284111895937</v>
      </c>
      <c r="BF1194" s="49">
        <f t="shared" si="665"/>
        <v>93.384503961056268</v>
      </c>
      <c r="BG1194" s="49">
        <f t="shared" si="666"/>
        <v>134.54311796523271</v>
      </c>
      <c r="BH1194" s="73">
        <f t="shared" si="667"/>
        <v>385.18867072086368</v>
      </c>
      <c r="BI1194" s="49">
        <f>VLOOKUP(A1194,'1_12'!B:Q,16,0)</f>
        <v>1507.5</v>
      </c>
      <c r="BJ1194" s="74">
        <f t="shared" si="668"/>
        <v>-1122.3113292791363</v>
      </c>
      <c r="BK1194" s="50">
        <f t="shared" si="669"/>
        <v>3.0661040814775986E-3</v>
      </c>
    </row>
    <row r="1195" spans="1:63" x14ac:dyDescent="0.3">
      <c r="A1195" s="79" t="s">
        <v>1300</v>
      </c>
      <c r="B1195" s="79" t="s">
        <v>1301</v>
      </c>
      <c r="C1195" s="79">
        <f>VLOOKUP(B1195,Площадь!A:B,2,0)</f>
        <v>4.2</v>
      </c>
      <c r="D1195" s="97"/>
      <c r="E1195">
        <v>31</v>
      </c>
      <c r="F1195">
        <v>28</v>
      </c>
      <c r="G1195">
        <v>31</v>
      </c>
      <c r="H1195">
        <v>30</v>
      </c>
      <c r="I1195">
        <v>31</v>
      </c>
      <c r="J1195">
        <v>30</v>
      </c>
      <c r="K1195">
        <v>31</v>
      </c>
      <c r="L1195">
        <v>31</v>
      </c>
      <c r="M1195">
        <v>30</v>
      </c>
      <c r="N1195">
        <v>31</v>
      </c>
      <c r="O1195">
        <v>30</v>
      </c>
      <c r="P1195">
        <v>31</v>
      </c>
      <c r="Q1195">
        <f t="shared" si="671"/>
        <v>365</v>
      </c>
      <c r="R1195" s="116"/>
      <c r="S1195" s="99"/>
      <c r="T1195" s="50">
        <f t="shared" si="640"/>
        <v>0</v>
      </c>
      <c r="U1195" s="50">
        <f t="shared" si="641"/>
        <v>0</v>
      </c>
      <c r="V1195" s="50">
        <f t="shared" si="642"/>
        <v>0</v>
      </c>
      <c r="W1195" s="50">
        <f t="shared" si="643"/>
        <v>0</v>
      </c>
      <c r="X1195" s="50">
        <f t="shared" si="644"/>
        <v>0</v>
      </c>
      <c r="Y1195" s="50"/>
      <c r="Z1195" s="50"/>
      <c r="AA1195" s="50"/>
      <c r="AB1195" s="50"/>
      <c r="AC1195" s="50"/>
      <c r="AD1195" s="50">
        <f t="shared" si="645"/>
        <v>0</v>
      </c>
      <c r="AE1195" s="50">
        <f t="shared" si="646"/>
        <v>0</v>
      </c>
      <c r="AF1195" s="50">
        <f t="shared" si="647"/>
        <v>0</v>
      </c>
      <c r="AG1195" s="50">
        <f t="shared" si="639"/>
        <v>0</v>
      </c>
      <c r="AI1195" s="50">
        <f t="shared" si="648"/>
        <v>0</v>
      </c>
      <c r="AJ1195" s="50">
        <f t="shared" si="649"/>
        <v>0</v>
      </c>
      <c r="AK1195" s="50">
        <f t="shared" si="650"/>
        <v>0</v>
      </c>
      <c r="AL1195" s="50">
        <f t="shared" si="651"/>
        <v>2.8250679074875166E-2</v>
      </c>
      <c r="AR1195" s="50">
        <f t="shared" si="652"/>
        <v>3.483998408058965E-2</v>
      </c>
      <c r="AS1195" s="50">
        <f t="shared" si="653"/>
        <v>3.7464396482839848E-2</v>
      </c>
      <c r="AT1195" s="50">
        <f t="shared" si="654"/>
        <v>5.3976586068166313E-2</v>
      </c>
      <c r="AV1195" s="49">
        <f t="shared" si="655"/>
        <v>0</v>
      </c>
      <c r="AW1195" s="49">
        <f t="shared" si="656"/>
        <v>0</v>
      </c>
      <c r="AX1195" s="49">
        <f t="shared" si="657"/>
        <v>0</v>
      </c>
      <c r="AY1195" s="49">
        <f t="shared" si="658"/>
        <v>75.834992881431901</v>
      </c>
      <c r="AZ1195" s="49">
        <f t="shared" si="659"/>
        <v>0</v>
      </c>
      <c r="BA1195" s="49">
        <f t="shared" si="660"/>
        <v>0</v>
      </c>
      <c r="BB1195" s="49">
        <f t="shared" si="661"/>
        <v>0</v>
      </c>
      <c r="BC1195" s="49">
        <f t="shared" si="662"/>
        <v>0</v>
      </c>
      <c r="BD1195" s="49">
        <f t="shared" si="663"/>
        <v>0</v>
      </c>
      <c r="BE1195" s="49">
        <f t="shared" si="664"/>
        <v>93.52305966657164</v>
      </c>
      <c r="BF1195" s="49">
        <f t="shared" si="665"/>
        <v>100.56792734267599</v>
      </c>
      <c r="BG1195" s="49">
        <f t="shared" si="666"/>
        <v>144.89258857794292</v>
      </c>
      <c r="BH1195" s="73">
        <f t="shared" si="667"/>
        <v>414.8185684686224</v>
      </c>
      <c r="BI1195" s="49">
        <f>VLOOKUP(A1195,'1_12'!B:Q,16,0)</f>
        <v>1623.5099999999998</v>
      </c>
      <c r="BJ1195" s="74">
        <f t="shared" si="668"/>
        <v>-1208.6914315313775</v>
      </c>
      <c r="BK1195" s="50">
        <f t="shared" si="669"/>
        <v>3.066104081477599E-3</v>
      </c>
    </row>
    <row r="1196" spans="1:63" x14ac:dyDescent="0.3">
      <c r="A1196" s="79" t="s">
        <v>2065</v>
      </c>
      <c r="B1196" s="79" t="s">
        <v>2066</v>
      </c>
      <c r="C1196" s="79">
        <f>VLOOKUP(B1196,Площадь!A:B,2,0)</f>
        <v>4.2</v>
      </c>
      <c r="D1196" s="97"/>
      <c r="E1196">
        <v>31</v>
      </c>
      <c r="F1196">
        <v>28</v>
      </c>
      <c r="G1196">
        <v>31</v>
      </c>
      <c r="H1196">
        <v>30</v>
      </c>
      <c r="I1196">
        <v>31</v>
      </c>
      <c r="J1196">
        <v>30</v>
      </c>
      <c r="K1196">
        <v>31</v>
      </c>
      <c r="L1196">
        <v>31</v>
      </c>
      <c r="M1196">
        <v>30</v>
      </c>
      <c r="N1196">
        <v>31</v>
      </c>
      <c r="O1196">
        <v>30</v>
      </c>
      <c r="P1196">
        <v>31</v>
      </c>
      <c r="Q1196">
        <f t="shared" si="671"/>
        <v>365</v>
      </c>
      <c r="R1196" s="116"/>
      <c r="S1196" s="99"/>
      <c r="T1196" s="50">
        <f t="shared" si="640"/>
        <v>0</v>
      </c>
      <c r="U1196" s="50">
        <f t="shared" si="641"/>
        <v>0</v>
      </c>
      <c r="V1196" s="50">
        <f t="shared" si="642"/>
        <v>0</v>
      </c>
      <c r="W1196" s="50">
        <f t="shared" si="643"/>
        <v>0</v>
      </c>
      <c r="X1196" s="50">
        <f t="shared" si="644"/>
        <v>0</v>
      </c>
      <c r="Y1196" s="50"/>
      <c r="Z1196" s="50"/>
      <c r="AA1196" s="50"/>
      <c r="AB1196" s="50"/>
      <c r="AC1196" s="50"/>
      <c r="AD1196" s="50">
        <f t="shared" si="645"/>
        <v>0</v>
      </c>
      <c r="AE1196" s="50">
        <f t="shared" si="646"/>
        <v>0</v>
      </c>
      <c r="AF1196" s="50">
        <f t="shared" si="647"/>
        <v>0</v>
      </c>
      <c r="AG1196" s="50">
        <f t="shared" si="639"/>
        <v>0</v>
      </c>
      <c r="AI1196" s="50">
        <f t="shared" si="648"/>
        <v>0</v>
      </c>
      <c r="AJ1196" s="50">
        <f t="shared" si="649"/>
        <v>0</v>
      </c>
      <c r="AK1196" s="50">
        <f t="shared" si="650"/>
        <v>0</v>
      </c>
      <c r="AL1196" s="50">
        <f t="shared" si="651"/>
        <v>2.8250679074875166E-2</v>
      </c>
      <c r="AR1196" s="50">
        <f t="shared" si="652"/>
        <v>3.483998408058965E-2</v>
      </c>
      <c r="AS1196" s="50">
        <f t="shared" si="653"/>
        <v>3.7464396482839848E-2</v>
      </c>
      <c r="AT1196" s="50">
        <f t="shared" si="654"/>
        <v>5.3976586068166313E-2</v>
      </c>
      <c r="AV1196" s="49">
        <f t="shared" si="655"/>
        <v>0</v>
      </c>
      <c r="AW1196" s="49">
        <f t="shared" si="656"/>
        <v>0</v>
      </c>
      <c r="AX1196" s="49">
        <f t="shared" si="657"/>
        <v>0</v>
      </c>
      <c r="AY1196" s="49">
        <f t="shared" si="658"/>
        <v>75.834992881431901</v>
      </c>
      <c r="AZ1196" s="49">
        <f t="shared" si="659"/>
        <v>0</v>
      </c>
      <c r="BA1196" s="49">
        <f t="shared" si="660"/>
        <v>0</v>
      </c>
      <c r="BB1196" s="49">
        <f t="shared" si="661"/>
        <v>0</v>
      </c>
      <c r="BC1196" s="49">
        <f t="shared" si="662"/>
        <v>0</v>
      </c>
      <c r="BD1196" s="49">
        <f t="shared" si="663"/>
        <v>0</v>
      </c>
      <c r="BE1196" s="49">
        <f t="shared" si="664"/>
        <v>93.52305966657164</v>
      </c>
      <c r="BF1196" s="49">
        <f t="shared" si="665"/>
        <v>100.56792734267599</v>
      </c>
      <c r="BG1196" s="49">
        <f t="shared" si="666"/>
        <v>144.89258857794292</v>
      </c>
      <c r="BH1196" s="73">
        <f t="shared" si="667"/>
        <v>414.8185684686224</v>
      </c>
      <c r="BI1196" s="49">
        <f>VLOOKUP(A1196,'1_12'!B:Q,16,0)</f>
        <v>1623.5099999999998</v>
      </c>
      <c r="BJ1196" s="74">
        <f t="shared" si="668"/>
        <v>-1208.6914315313775</v>
      </c>
      <c r="BK1196" s="50">
        <f t="shared" si="669"/>
        <v>3.066104081477599E-3</v>
      </c>
    </row>
    <row r="1197" spans="1:63" x14ac:dyDescent="0.3">
      <c r="A1197" s="79" t="s">
        <v>939</v>
      </c>
      <c r="B1197" s="79" t="s">
        <v>940</v>
      </c>
      <c r="C1197" s="79">
        <f>VLOOKUP(B1197,Площадь!A:B,2,0)</f>
        <v>4.3</v>
      </c>
      <c r="D1197" s="97"/>
      <c r="E1197">
        <v>31</v>
      </c>
      <c r="F1197">
        <v>28</v>
      </c>
      <c r="G1197">
        <v>31</v>
      </c>
      <c r="H1197">
        <v>30</v>
      </c>
      <c r="I1197">
        <v>31</v>
      </c>
      <c r="J1197">
        <v>30</v>
      </c>
      <c r="K1197">
        <v>31</v>
      </c>
      <c r="L1197">
        <v>31</v>
      </c>
      <c r="M1197">
        <v>30</v>
      </c>
      <c r="N1197">
        <v>31</v>
      </c>
      <c r="O1197">
        <v>30</v>
      </c>
      <c r="P1197">
        <v>31</v>
      </c>
      <c r="Q1197">
        <f t="shared" si="671"/>
        <v>365</v>
      </c>
      <c r="R1197" s="116"/>
      <c r="S1197" s="99"/>
      <c r="T1197" s="50">
        <f t="shared" si="640"/>
        <v>0</v>
      </c>
      <c r="U1197" s="50">
        <f t="shared" si="641"/>
        <v>0</v>
      </c>
      <c r="V1197" s="50">
        <f t="shared" si="642"/>
        <v>0</v>
      </c>
      <c r="W1197" s="50">
        <f t="shared" si="643"/>
        <v>0</v>
      </c>
      <c r="X1197" s="50">
        <f t="shared" si="644"/>
        <v>0</v>
      </c>
      <c r="Y1197" s="50"/>
      <c r="Z1197" s="50"/>
      <c r="AA1197" s="50"/>
      <c r="AB1197" s="50"/>
      <c r="AC1197" s="50"/>
      <c r="AD1197" s="50">
        <f t="shared" si="645"/>
        <v>0</v>
      </c>
      <c r="AE1197" s="50">
        <f t="shared" si="646"/>
        <v>0</v>
      </c>
      <c r="AF1197" s="50">
        <f t="shared" si="647"/>
        <v>0</v>
      </c>
      <c r="AG1197" s="50">
        <f t="shared" si="639"/>
        <v>0</v>
      </c>
      <c r="AI1197" s="50">
        <f t="shared" si="648"/>
        <v>0</v>
      </c>
      <c r="AJ1197" s="50">
        <f t="shared" si="649"/>
        <v>0</v>
      </c>
      <c r="AK1197" s="50">
        <f t="shared" si="650"/>
        <v>0</v>
      </c>
      <c r="AL1197" s="50">
        <f t="shared" si="651"/>
        <v>2.8923314290943622E-2</v>
      </c>
      <c r="AR1197" s="50">
        <f t="shared" si="652"/>
        <v>3.5669507511079883E-2</v>
      </c>
      <c r="AS1197" s="50">
        <f t="shared" si="653"/>
        <v>3.8356405922907462E-2</v>
      </c>
      <c r="AT1197" s="50">
        <f t="shared" si="654"/>
        <v>5.5261742879313125E-2</v>
      </c>
      <c r="AV1197" s="49">
        <f t="shared" si="655"/>
        <v>0</v>
      </c>
      <c r="AW1197" s="49">
        <f t="shared" si="656"/>
        <v>0</v>
      </c>
      <c r="AX1197" s="49">
        <f t="shared" si="657"/>
        <v>0</v>
      </c>
      <c r="AY1197" s="49">
        <f t="shared" si="658"/>
        <v>77.640587950037428</v>
      </c>
      <c r="AZ1197" s="49">
        <f t="shared" si="659"/>
        <v>0</v>
      </c>
      <c r="BA1197" s="49">
        <f t="shared" si="660"/>
        <v>0</v>
      </c>
      <c r="BB1197" s="49">
        <f t="shared" si="661"/>
        <v>0</v>
      </c>
      <c r="BC1197" s="49">
        <f t="shared" si="662"/>
        <v>0</v>
      </c>
      <c r="BD1197" s="49">
        <f t="shared" si="663"/>
        <v>0</v>
      </c>
      <c r="BE1197" s="49">
        <f t="shared" si="664"/>
        <v>95.749799182442402</v>
      </c>
      <c r="BF1197" s="49">
        <f t="shared" si="665"/>
        <v>102.96240180321588</v>
      </c>
      <c r="BG1197" s="49">
        <f t="shared" si="666"/>
        <v>148.34241211551299</v>
      </c>
      <c r="BH1197" s="73">
        <f t="shared" si="667"/>
        <v>424.69520105120864</v>
      </c>
      <c r="BI1197" s="49">
        <f>VLOOKUP(A1197,'1_12'!B:Q,16,0)</f>
        <v>1662.1200000000003</v>
      </c>
      <c r="BJ1197" s="74">
        <f t="shared" si="668"/>
        <v>-1237.4247989487917</v>
      </c>
      <c r="BK1197" s="50">
        <f t="shared" si="669"/>
        <v>3.066104081477599E-3</v>
      </c>
    </row>
    <row r="1198" spans="1:63" x14ac:dyDescent="0.3">
      <c r="A1198" s="79" t="s">
        <v>2179</v>
      </c>
      <c r="B1198" s="79" t="s">
        <v>2180</v>
      </c>
      <c r="C1198" s="79">
        <f>VLOOKUP(B1198,Площадь!A:B,2,0)</f>
        <v>3.9</v>
      </c>
      <c r="D1198" s="97"/>
      <c r="E1198">
        <v>31</v>
      </c>
      <c r="F1198">
        <v>28</v>
      </c>
      <c r="G1198">
        <v>28</v>
      </c>
      <c r="Q1198">
        <f t="shared" si="671"/>
        <v>87</v>
      </c>
      <c r="R1198" s="116"/>
      <c r="S1198" s="99"/>
      <c r="T1198" s="50">
        <f t="shared" si="640"/>
        <v>0</v>
      </c>
      <c r="U1198" s="50">
        <f t="shared" si="641"/>
        <v>0</v>
      </c>
      <c r="V1198" s="50">
        <f t="shared" si="642"/>
        <v>0</v>
      </c>
      <c r="W1198" s="50">
        <f t="shared" si="643"/>
        <v>0</v>
      </c>
      <c r="X1198" s="50">
        <f t="shared" si="644"/>
        <v>0</v>
      </c>
      <c r="Y1198" s="50"/>
      <c r="Z1198" s="50"/>
      <c r="AA1198" s="50"/>
      <c r="AB1198" s="50"/>
      <c r="AC1198" s="50"/>
      <c r="AD1198" s="50">
        <f t="shared" si="645"/>
        <v>0</v>
      </c>
      <c r="AE1198" s="50">
        <f t="shared" si="646"/>
        <v>0</v>
      </c>
      <c r="AF1198" s="50">
        <f t="shared" si="647"/>
        <v>0</v>
      </c>
      <c r="AG1198" s="50">
        <f t="shared" si="639"/>
        <v>0</v>
      </c>
      <c r="AI1198" s="50">
        <f t="shared" si="648"/>
        <v>0</v>
      </c>
      <c r="AJ1198" s="50">
        <f t="shared" si="649"/>
        <v>0</v>
      </c>
      <c r="AK1198" s="50">
        <f t="shared" si="650"/>
        <v>0</v>
      </c>
      <c r="AL1198" s="50">
        <f t="shared" si="651"/>
        <v>0</v>
      </c>
      <c r="AR1198" s="50">
        <f t="shared" si="652"/>
        <v>0</v>
      </c>
      <c r="AS1198" s="50">
        <f t="shared" si="653"/>
        <v>0</v>
      </c>
      <c r="AT1198" s="50">
        <f t="shared" si="654"/>
        <v>0</v>
      </c>
      <c r="AV1198" s="49">
        <f t="shared" si="655"/>
        <v>0</v>
      </c>
      <c r="AW1198" s="49">
        <f t="shared" si="656"/>
        <v>0</v>
      </c>
      <c r="AX1198" s="49">
        <f t="shared" si="657"/>
        <v>0</v>
      </c>
      <c r="AY1198" s="49">
        <f t="shared" si="658"/>
        <v>0</v>
      </c>
      <c r="AZ1198" s="49">
        <f t="shared" si="659"/>
        <v>0</v>
      </c>
      <c r="BA1198" s="49">
        <f t="shared" si="660"/>
        <v>0</v>
      </c>
      <c r="BB1198" s="49">
        <f t="shared" si="661"/>
        <v>0</v>
      </c>
      <c r="BC1198" s="49">
        <f t="shared" si="662"/>
        <v>0</v>
      </c>
      <c r="BD1198" s="49">
        <f t="shared" si="663"/>
        <v>0</v>
      </c>
      <c r="BE1198" s="49">
        <f t="shared" si="664"/>
        <v>0</v>
      </c>
      <c r="BF1198" s="49">
        <f t="shared" si="665"/>
        <v>0</v>
      </c>
      <c r="BG1198" s="49">
        <f t="shared" si="666"/>
        <v>0</v>
      </c>
      <c r="BH1198" s="73">
        <f t="shared" si="667"/>
        <v>0</v>
      </c>
      <c r="BI1198" s="49">
        <f>VLOOKUP(A1198,'1_12'!B:Q,16,0)</f>
        <v>0</v>
      </c>
      <c r="BJ1198" s="74">
        <f t="shared" si="668"/>
        <v>0</v>
      </c>
      <c r="BK1198" s="50">
        <f t="shared" si="669"/>
        <v>0</v>
      </c>
    </row>
    <row r="1199" spans="1:63" x14ac:dyDescent="0.3">
      <c r="A1199" s="79" t="s">
        <v>2703</v>
      </c>
      <c r="B1199" s="79" t="s">
        <v>2180</v>
      </c>
      <c r="C1199" s="79">
        <f>VLOOKUP(B1199,Площадь!A:B,2,0)</f>
        <v>3.9</v>
      </c>
      <c r="D1199" s="97">
        <f>VLOOKUP(A1199,'[1]3+паркинг2023'!$A:$E,5,0)</f>
        <v>45014</v>
      </c>
      <c r="G1199">
        <f>31-G1198</f>
        <v>3</v>
      </c>
      <c r="H1199">
        <v>30</v>
      </c>
      <c r="I1199">
        <v>31</v>
      </c>
      <c r="J1199">
        <v>30</v>
      </c>
      <c r="K1199">
        <v>31</v>
      </c>
      <c r="L1199">
        <v>31</v>
      </c>
      <c r="M1199">
        <v>30</v>
      </c>
      <c r="N1199">
        <v>31</v>
      </c>
      <c r="O1199">
        <v>30</v>
      </c>
      <c r="P1199">
        <v>31</v>
      </c>
      <c r="Q1199">
        <f t="shared" si="671"/>
        <v>278</v>
      </c>
      <c r="R1199" s="116"/>
      <c r="S1199" s="99"/>
      <c r="T1199" s="50">
        <f t="shared" si="640"/>
        <v>0</v>
      </c>
      <c r="U1199" s="50">
        <f t="shared" si="641"/>
        <v>0</v>
      </c>
      <c r="V1199" s="50">
        <f t="shared" si="642"/>
        <v>0</v>
      </c>
      <c r="W1199" s="50">
        <f t="shared" si="643"/>
        <v>0</v>
      </c>
      <c r="X1199" s="50">
        <f t="shared" si="644"/>
        <v>0</v>
      </c>
      <c r="Y1199" s="50"/>
      <c r="Z1199" s="50"/>
      <c r="AA1199" s="50"/>
      <c r="AB1199" s="50"/>
      <c r="AC1199" s="50"/>
      <c r="AD1199" s="50">
        <f t="shared" si="645"/>
        <v>0</v>
      </c>
      <c r="AE1199" s="50">
        <f t="shared" si="646"/>
        <v>0</v>
      </c>
      <c r="AF1199" s="50">
        <f t="shared" si="647"/>
        <v>0</v>
      </c>
      <c r="AG1199" s="50">
        <f t="shared" si="639"/>
        <v>0</v>
      </c>
      <c r="AI1199" s="50">
        <f t="shared" si="648"/>
        <v>0</v>
      </c>
      <c r="AJ1199" s="50">
        <f t="shared" si="649"/>
        <v>0</v>
      </c>
      <c r="AK1199" s="50">
        <f t="shared" si="650"/>
        <v>0</v>
      </c>
      <c r="AL1199" s="50">
        <f t="shared" si="651"/>
        <v>2.6232773426669798E-2</v>
      </c>
      <c r="AR1199" s="50">
        <f t="shared" si="652"/>
        <v>3.235141378911896E-2</v>
      </c>
      <c r="AS1199" s="50">
        <f t="shared" si="653"/>
        <v>3.4788368162637001E-2</v>
      </c>
      <c r="AT1199" s="50">
        <f t="shared" si="654"/>
        <v>5.0121115634725856E-2</v>
      </c>
      <c r="AV1199" s="49">
        <f t="shared" si="655"/>
        <v>0</v>
      </c>
      <c r="AW1199" s="49">
        <f t="shared" si="656"/>
        <v>0</v>
      </c>
      <c r="AX1199" s="49">
        <f t="shared" si="657"/>
        <v>0</v>
      </c>
      <c r="AY1199" s="49">
        <f t="shared" si="658"/>
        <v>70.418207675615335</v>
      </c>
      <c r="AZ1199" s="49">
        <f t="shared" si="659"/>
        <v>0</v>
      </c>
      <c r="BA1199" s="49">
        <f t="shared" si="660"/>
        <v>0</v>
      </c>
      <c r="BB1199" s="49">
        <f t="shared" si="661"/>
        <v>0</v>
      </c>
      <c r="BC1199" s="49">
        <f t="shared" si="662"/>
        <v>0</v>
      </c>
      <c r="BD1199" s="49">
        <f t="shared" si="663"/>
        <v>0</v>
      </c>
      <c r="BE1199" s="49">
        <f t="shared" si="664"/>
        <v>86.84284111895937</v>
      </c>
      <c r="BF1199" s="49">
        <f t="shared" si="665"/>
        <v>93.384503961056268</v>
      </c>
      <c r="BG1199" s="49">
        <f t="shared" si="666"/>
        <v>134.54311796523271</v>
      </c>
      <c r="BH1199" s="73">
        <f t="shared" si="667"/>
        <v>385.18867072086368</v>
      </c>
      <c r="BI1199" s="49">
        <f>VLOOKUP(A1199,'1_12'!B:Q,16,0)</f>
        <v>1507.51</v>
      </c>
      <c r="BJ1199" s="74">
        <f t="shared" si="668"/>
        <v>-1122.3213292791363</v>
      </c>
      <c r="BK1199" s="50">
        <f t="shared" si="669"/>
        <v>3.0661040814775986E-3</v>
      </c>
    </row>
    <row r="1200" spans="1:63" x14ac:dyDescent="0.3">
      <c r="A1200" s="79" t="s">
        <v>1622</v>
      </c>
      <c r="B1200" s="79" t="s">
        <v>1623</v>
      </c>
      <c r="C1200" s="79">
        <f>VLOOKUP(B1200,Площадь!A:B,2,0)</f>
        <v>3.8</v>
      </c>
      <c r="D1200" s="97"/>
      <c r="E1200">
        <v>31</v>
      </c>
      <c r="F1200">
        <v>14</v>
      </c>
      <c r="Q1200">
        <f t="shared" si="671"/>
        <v>45</v>
      </c>
      <c r="R1200" s="116"/>
      <c r="S1200" s="99"/>
      <c r="T1200" s="50">
        <f t="shared" si="640"/>
        <v>0</v>
      </c>
      <c r="U1200" s="50">
        <f t="shared" si="641"/>
        <v>0</v>
      </c>
      <c r="V1200" s="50">
        <f t="shared" si="642"/>
        <v>0</v>
      </c>
      <c r="W1200" s="50">
        <f t="shared" si="643"/>
        <v>0</v>
      </c>
      <c r="X1200" s="50">
        <f t="shared" si="644"/>
        <v>0</v>
      </c>
      <c r="Y1200" s="50"/>
      <c r="Z1200" s="50"/>
      <c r="AA1200" s="50"/>
      <c r="AB1200" s="50"/>
      <c r="AC1200" s="50"/>
      <c r="AD1200" s="50">
        <f t="shared" si="645"/>
        <v>0</v>
      </c>
      <c r="AE1200" s="50">
        <f t="shared" si="646"/>
        <v>0</v>
      </c>
      <c r="AF1200" s="50">
        <f t="shared" si="647"/>
        <v>0</v>
      </c>
      <c r="AG1200" s="50">
        <f t="shared" si="639"/>
        <v>0</v>
      </c>
      <c r="AI1200" s="50">
        <f t="shared" si="648"/>
        <v>0</v>
      </c>
      <c r="AJ1200" s="50">
        <f t="shared" si="649"/>
        <v>0</v>
      </c>
      <c r="AK1200" s="50">
        <f t="shared" si="650"/>
        <v>0</v>
      </c>
      <c r="AL1200" s="50">
        <f t="shared" si="651"/>
        <v>0</v>
      </c>
      <c r="AR1200" s="50">
        <f t="shared" si="652"/>
        <v>0</v>
      </c>
      <c r="AS1200" s="50">
        <f t="shared" si="653"/>
        <v>0</v>
      </c>
      <c r="AT1200" s="50">
        <f t="shared" si="654"/>
        <v>0</v>
      </c>
      <c r="AV1200" s="49">
        <f t="shared" si="655"/>
        <v>0</v>
      </c>
      <c r="AW1200" s="49">
        <f t="shared" si="656"/>
        <v>0</v>
      </c>
      <c r="AX1200" s="49">
        <f t="shared" si="657"/>
        <v>0</v>
      </c>
      <c r="AY1200" s="49">
        <f t="shared" si="658"/>
        <v>0</v>
      </c>
      <c r="AZ1200" s="49">
        <f t="shared" si="659"/>
        <v>0</v>
      </c>
      <c r="BA1200" s="49">
        <f t="shared" si="660"/>
        <v>0</v>
      </c>
      <c r="BB1200" s="49">
        <f t="shared" si="661"/>
        <v>0</v>
      </c>
      <c r="BC1200" s="49">
        <f t="shared" si="662"/>
        <v>0</v>
      </c>
      <c r="BD1200" s="49">
        <f t="shared" si="663"/>
        <v>0</v>
      </c>
      <c r="BE1200" s="49">
        <f t="shared" si="664"/>
        <v>0</v>
      </c>
      <c r="BF1200" s="49">
        <f t="shared" si="665"/>
        <v>0</v>
      </c>
      <c r="BG1200" s="49">
        <f t="shared" si="666"/>
        <v>0</v>
      </c>
      <c r="BH1200" s="73">
        <f t="shared" si="667"/>
        <v>0</v>
      </c>
      <c r="BI1200" s="49">
        <f>VLOOKUP(A1200,'1_12'!B:Q,16,0)</f>
        <v>0</v>
      </c>
      <c r="BJ1200" s="74">
        <f t="shared" si="668"/>
        <v>0</v>
      </c>
      <c r="BK1200" s="50">
        <f t="shared" si="669"/>
        <v>0</v>
      </c>
    </row>
    <row r="1201" spans="1:63" x14ac:dyDescent="0.3">
      <c r="A1201" s="79" t="s">
        <v>2683</v>
      </c>
      <c r="B1201" s="79" t="s">
        <v>1623</v>
      </c>
      <c r="C1201" s="79">
        <f>VLOOKUP(B1201,Площадь!A:B,2,0)</f>
        <v>3.8</v>
      </c>
      <c r="D1201" s="97">
        <f>VLOOKUP(A1201,'[1]3+паркинг2023'!$A:$E,5,0)</f>
        <v>44972</v>
      </c>
      <c r="F1201">
        <f>28-F1200</f>
        <v>14</v>
      </c>
      <c r="G1201">
        <v>30</v>
      </c>
      <c r="H1201">
        <v>31</v>
      </c>
      <c r="I1201">
        <v>31</v>
      </c>
      <c r="J1201">
        <v>0</v>
      </c>
      <c r="Q1201">
        <f t="shared" si="671"/>
        <v>106</v>
      </c>
      <c r="R1201" s="116"/>
      <c r="S1201" s="99"/>
      <c r="T1201" s="50">
        <f t="shared" si="640"/>
        <v>0</v>
      </c>
      <c r="U1201" s="50">
        <f t="shared" si="641"/>
        <v>0</v>
      </c>
      <c r="V1201" s="50">
        <f t="shared" si="642"/>
        <v>0</v>
      </c>
      <c r="W1201" s="50">
        <f t="shared" si="643"/>
        <v>0</v>
      </c>
      <c r="X1201" s="50">
        <f t="shared" si="644"/>
        <v>0</v>
      </c>
      <c r="Y1201" s="50"/>
      <c r="Z1201" s="50"/>
      <c r="AA1201" s="50"/>
      <c r="AB1201" s="50"/>
      <c r="AC1201" s="50"/>
      <c r="AD1201" s="50">
        <f t="shared" si="645"/>
        <v>0</v>
      </c>
      <c r="AE1201" s="50">
        <f t="shared" si="646"/>
        <v>0</v>
      </c>
      <c r="AF1201" s="50">
        <f t="shared" si="647"/>
        <v>0</v>
      </c>
      <c r="AG1201" s="50">
        <f t="shared" si="639"/>
        <v>0</v>
      </c>
      <c r="AI1201" s="50">
        <f t="shared" si="648"/>
        <v>0</v>
      </c>
      <c r="AJ1201" s="50">
        <f t="shared" si="649"/>
        <v>0</v>
      </c>
      <c r="AK1201" s="50">
        <f t="shared" si="650"/>
        <v>0</v>
      </c>
      <c r="AL1201" s="50">
        <f t="shared" si="651"/>
        <v>2.6412142817621387E-2</v>
      </c>
      <c r="AR1201" s="50">
        <f t="shared" si="652"/>
        <v>0</v>
      </c>
      <c r="AS1201" s="50">
        <f t="shared" si="653"/>
        <v>0</v>
      </c>
      <c r="AT1201" s="50">
        <f t="shared" si="654"/>
        <v>0</v>
      </c>
      <c r="AV1201" s="49">
        <f t="shared" si="655"/>
        <v>0</v>
      </c>
      <c r="AW1201" s="49">
        <f t="shared" si="656"/>
        <v>0</v>
      </c>
      <c r="AX1201" s="49">
        <f t="shared" si="657"/>
        <v>0</v>
      </c>
      <c r="AY1201" s="49">
        <f t="shared" si="658"/>
        <v>70.899699693910151</v>
      </c>
      <c r="AZ1201" s="49">
        <f t="shared" si="659"/>
        <v>0</v>
      </c>
      <c r="BA1201" s="49">
        <f t="shared" si="660"/>
        <v>0</v>
      </c>
      <c r="BB1201" s="49">
        <f t="shared" si="661"/>
        <v>0</v>
      </c>
      <c r="BC1201" s="49">
        <f t="shared" si="662"/>
        <v>0</v>
      </c>
      <c r="BD1201" s="49">
        <f t="shared" si="663"/>
        <v>0</v>
      </c>
      <c r="BE1201" s="49">
        <f t="shared" si="664"/>
        <v>0</v>
      </c>
      <c r="BF1201" s="49">
        <f t="shared" si="665"/>
        <v>0</v>
      </c>
      <c r="BG1201" s="49">
        <f t="shared" si="666"/>
        <v>0</v>
      </c>
      <c r="BH1201" s="73">
        <f t="shared" si="667"/>
        <v>70.899699693910151</v>
      </c>
      <c r="BI1201" s="49">
        <f>VLOOKUP(A1201,'1_12'!B:Q,16,0)</f>
        <v>326.42</v>
      </c>
      <c r="BJ1201" s="74">
        <f t="shared" si="668"/>
        <v>-255.52030030608987</v>
      </c>
      <c r="BK1201" s="50">
        <f t="shared" si="669"/>
        <v>5.7921365828117086E-4</v>
      </c>
    </row>
    <row r="1202" spans="1:63" x14ac:dyDescent="0.3">
      <c r="A1202" s="79" t="s">
        <v>2740</v>
      </c>
      <c r="B1202" s="79" t="s">
        <v>1623</v>
      </c>
      <c r="C1202" s="79">
        <f>VLOOKUP(B1202,Площадь!A:B,2,0)</f>
        <v>3.8</v>
      </c>
      <c r="D1202" s="97">
        <f>VLOOKUP(A1202,'[1]3+паркинг2023'!$A:$E,5,0)</f>
        <v>45078</v>
      </c>
      <c r="J1202">
        <f>30-J1201</f>
        <v>30</v>
      </c>
      <c r="K1202">
        <v>31</v>
      </c>
      <c r="L1202">
        <v>31</v>
      </c>
      <c r="M1202">
        <v>30</v>
      </c>
      <c r="N1202">
        <v>31</v>
      </c>
      <c r="O1202">
        <v>30</v>
      </c>
      <c r="P1202">
        <v>31</v>
      </c>
      <c r="Q1202">
        <f t="shared" si="671"/>
        <v>214</v>
      </c>
      <c r="R1202" s="116"/>
      <c r="S1202" s="99"/>
      <c r="T1202" s="50">
        <f t="shared" si="640"/>
        <v>0</v>
      </c>
      <c r="U1202" s="50">
        <f t="shared" si="641"/>
        <v>0</v>
      </c>
      <c r="V1202" s="50">
        <f t="shared" si="642"/>
        <v>0</v>
      </c>
      <c r="W1202" s="50">
        <f t="shared" si="643"/>
        <v>0</v>
      </c>
      <c r="X1202" s="50">
        <f t="shared" si="644"/>
        <v>0</v>
      </c>
      <c r="Y1202" s="50"/>
      <c r="Z1202" s="50"/>
      <c r="AA1202" s="50"/>
      <c r="AB1202" s="50"/>
      <c r="AC1202" s="50"/>
      <c r="AD1202" s="50">
        <f t="shared" si="645"/>
        <v>0</v>
      </c>
      <c r="AE1202" s="50">
        <f t="shared" si="646"/>
        <v>0</v>
      </c>
      <c r="AF1202" s="50">
        <f t="shared" si="647"/>
        <v>0</v>
      </c>
      <c r="AG1202" s="50">
        <f t="shared" si="639"/>
        <v>0</v>
      </c>
      <c r="AI1202" s="50">
        <f t="shared" si="648"/>
        <v>0</v>
      </c>
      <c r="AJ1202" s="50">
        <f t="shared" si="649"/>
        <v>0</v>
      </c>
      <c r="AK1202" s="50">
        <f t="shared" si="650"/>
        <v>0</v>
      </c>
      <c r="AL1202" s="50">
        <f t="shared" si="651"/>
        <v>0</v>
      </c>
      <c r="AR1202" s="50">
        <f t="shared" si="652"/>
        <v>3.1521890358628735E-2</v>
      </c>
      <c r="AS1202" s="50">
        <f t="shared" si="653"/>
        <v>3.3896358722569381E-2</v>
      </c>
      <c r="AT1202" s="50">
        <f t="shared" si="654"/>
        <v>4.8835958823579037E-2</v>
      </c>
      <c r="AV1202" s="49">
        <f t="shared" si="655"/>
        <v>0</v>
      </c>
      <c r="AW1202" s="49">
        <f t="shared" si="656"/>
        <v>0</v>
      </c>
      <c r="AX1202" s="49">
        <f t="shared" si="657"/>
        <v>0</v>
      </c>
      <c r="AY1202" s="49">
        <f t="shared" si="658"/>
        <v>0</v>
      </c>
      <c r="AZ1202" s="49">
        <f t="shared" si="659"/>
        <v>0</v>
      </c>
      <c r="BA1202" s="49">
        <f t="shared" si="660"/>
        <v>0</v>
      </c>
      <c r="BB1202" s="49">
        <f t="shared" si="661"/>
        <v>0</v>
      </c>
      <c r="BC1202" s="49">
        <f t="shared" si="662"/>
        <v>0</v>
      </c>
      <c r="BD1202" s="49">
        <f t="shared" si="663"/>
        <v>0</v>
      </c>
      <c r="BE1202" s="49">
        <f t="shared" si="664"/>
        <v>84.616101603088637</v>
      </c>
      <c r="BF1202" s="49">
        <f t="shared" si="665"/>
        <v>90.990029500516343</v>
      </c>
      <c r="BG1202" s="49">
        <f t="shared" si="666"/>
        <v>131.09329442766264</v>
      </c>
      <c r="BH1202" s="73">
        <f t="shared" si="667"/>
        <v>306.69942553126759</v>
      </c>
      <c r="BI1202" s="49">
        <f>VLOOKUP(A1202,'1_12'!B:Q,16,0)</f>
        <v>1142.47</v>
      </c>
      <c r="BJ1202" s="74">
        <f t="shared" si="668"/>
        <v>-835.77057446873243</v>
      </c>
      <c r="BK1202" s="50">
        <f t="shared" si="669"/>
        <v>2.5055747347538849E-3</v>
      </c>
    </row>
    <row r="1203" spans="1:63" x14ac:dyDescent="0.3">
      <c r="A1203" s="79" t="s">
        <v>2025</v>
      </c>
      <c r="B1203" s="79" t="s">
        <v>2026</v>
      </c>
      <c r="C1203" s="79">
        <f>VLOOKUP(B1203,Площадь!A:B,2,0)</f>
        <v>4.8</v>
      </c>
      <c r="D1203" s="97"/>
      <c r="E1203">
        <v>31</v>
      </c>
      <c r="F1203">
        <v>28</v>
      </c>
      <c r="G1203">
        <v>31</v>
      </c>
      <c r="H1203">
        <v>30</v>
      </c>
      <c r="I1203">
        <v>31</v>
      </c>
      <c r="J1203">
        <v>30</v>
      </c>
      <c r="K1203">
        <v>31</v>
      </c>
      <c r="L1203">
        <v>31</v>
      </c>
      <c r="M1203">
        <v>30</v>
      </c>
      <c r="N1203">
        <v>31</v>
      </c>
      <c r="O1203">
        <v>30</v>
      </c>
      <c r="P1203">
        <v>31</v>
      </c>
      <c r="Q1203">
        <f t="shared" ref="Q1203:Q1214" si="672">SUM(E1203:P1203)</f>
        <v>365</v>
      </c>
      <c r="R1203" s="116"/>
      <c r="S1203" s="99"/>
      <c r="T1203" s="50">
        <f t="shared" si="640"/>
        <v>0</v>
      </c>
      <c r="U1203" s="50">
        <f t="shared" si="641"/>
        <v>0</v>
      </c>
      <c r="V1203" s="50">
        <f t="shared" si="642"/>
        <v>0</v>
      </c>
      <c r="W1203" s="50">
        <f t="shared" si="643"/>
        <v>0</v>
      </c>
      <c r="X1203" s="50">
        <f t="shared" si="644"/>
        <v>0</v>
      </c>
      <c r="Y1203" s="50"/>
      <c r="Z1203" s="50"/>
      <c r="AA1203" s="50"/>
      <c r="AB1203" s="50"/>
      <c r="AC1203" s="50"/>
      <c r="AD1203" s="50">
        <f t="shared" si="645"/>
        <v>0</v>
      </c>
      <c r="AE1203" s="50">
        <f t="shared" si="646"/>
        <v>0</v>
      </c>
      <c r="AF1203" s="50">
        <f t="shared" si="647"/>
        <v>0</v>
      </c>
      <c r="AG1203" s="50">
        <f t="shared" si="639"/>
        <v>0</v>
      </c>
      <c r="AI1203" s="50">
        <f t="shared" si="648"/>
        <v>0</v>
      </c>
      <c r="AJ1203" s="50">
        <f t="shared" si="649"/>
        <v>0</v>
      </c>
      <c r="AK1203" s="50">
        <f t="shared" si="650"/>
        <v>0</v>
      </c>
      <c r="AL1203" s="50">
        <f t="shared" si="651"/>
        <v>3.2286490371285906E-2</v>
      </c>
      <c r="AR1203" s="50">
        <f t="shared" si="652"/>
        <v>3.9817124663531031E-2</v>
      </c>
      <c r="AS1203" s="50">
        <f t="shared" si="653"/>
        <v>4.2816453123245536E-2</v>
      </c>
      <c r="AT1203" s="50">
        <f t="shared" si="654"/>
        <v>6.1687526935047206E-2</v>
      </c>
      <c r="AV1203" s="49">
        <f t="shared" si="655"/>
        <v>0</v>
      </c>
      <c r="AW1203" s="49">
        <f t="shared" si="656"/>
        <v>0</v>
      </c>
      <c r="AX1203" s="49">
        <f t="shared" si="657"/>
        <v>0</v>
      </c>
      <c r="AY1203" s="49">
        <f t="shared" si="658"/>
        <v>86.668563293065034</v>
      </c>
      <c r="AZ1203" s="49">
        <f t="shared" si="659"/>
        <v>0</v>
      </c>
      <c r="BA1203" s="49">
        <f t="shared" si="660"/>
        <v>0</v>
      </c>
      <c r="BB1203" s="49">
        <f t="shared" si="661"/>
        <v>0</v>
      </c>
      <c r="BC1203" s="49">
        <f t="shared" si="662"/>
        <v>0</v>
      </c>
      <c r="BD1203" s="49">
        <f t="shared" si="663"/>
        <v>0</v>
      </c>
      <c r="BE1203" s="49">
        <f t="shared" si="664"/>
        <v>106.88349676179617</v>
      </c>
      <c r="BF1203" s="49">
        <f t="shared" si="665"/>
        <v>114.93477410591539</v>
      </c>
      <c r="BG1203" s="49">
        <f t="shared" si="666"/>
        <v>165.59152980336333</v>
      </c>
      <c r="BH1203" s="73">
        <f t="shared" si="667"/>
        <v>474.07836396413995</v>
      </c>
      <c r="BI1203" s="49">
        <f>VLOOKUP(A1203,'1_12'!B:Q,16,0)</f>
        <v>1855.4400000000003</v>
      </c>
      <c r="BJ1203" s="74">
        <f t="shared" si="668"/>
        <v>-1381.3616360358603</v>
      </c>
      <c r="BK1203" s="50">
        <f t="shared" si="669"/>
        <v>3.066104081477599E-3</v>
      </c>
    </row>
    <row r="1204" spans="1:63" x14ac:dyDescent="0.3">
      <c r="A1204" s="79" t="s">
        <v>900</v>
      </c>
      <c r="B1204" s="79" t="s">
        <v>901</v>
      </c>
      <c r="C1204" s="79">
        <f>VLOOKUP(B1204,Площадь!A:B,2,0)</f>
        <v>3</v>
      </c>
      <c r="D1204" s="97"/>
      <c r="E1204">
        <v>31</v>
      </c>
      <c r="F1204">
        <v>28</v>
      </c>
      <c r="G1204">
        <v>31</v>
      </c>
      <c r="H1204">
        <v>30</v>
      </c>
      <c r="I1204">
        <v>31</v>
      </c>
      <c r="J1204">
        <v>30</v>
      </c>
      <c r="K1204">
        <v>31</v>
      </c>
      <c r="L1204">
        <v>31</v>
      </c>
      <c r="M1204">
        <v>30</v>
      </c>
      <c r="N1204">
        <v>31</v>
      </c>
      <c r="O1204">
        <v>30</v>
      </c>
      <c r="P1204">
        <v>31</v>
      </c>
      <c r="Q1204">
        <f t="shared" si="672"/>
        <v>365</v>
      </c>
      <c r="R1204" s="116"/>
      <c r="S1204" s="99"/>
      <c r="T1204" s="50">
        <f t="shared" si="640"/>
        <v>0</v>
      </c>
      <c r="U1204" s="50">
        <f t="shared" si="641"/>
        <v>0</v>
      </c>
      <c r="V1204" s="50">
        <f t="shared" si="642"/>
        <v>0</v>
      </c>
      <c r="W1204" s="50">
        <f t="shared" si="643"/>
        <v>0</v>
      </c>
      <c r="X1204" s="50">
        <f t="shared" si="644"/>
        <v>0</v>
      </c>
      <c r="Y1204" s="50"/>
      <c r="Z1204" s="50"/>
      <c r="AA1204" s="50"/>
      <c r="AB1204" s="50"/>
      <c r="AC1204" s="50"/>
      <c r="AD1204" s="50">
        <f t="shared" si="645"/>
        <v>0</v>
      </c>
      <c r="AE1204" s="50">
        <f t="shared" si="646"/>
        <v>0</v>
      </c>
      <c r="AF1204" s="50">
        <f t="shared" si="647"/>
        <v>0</v>
      </c>
      <c r="AG1204" s="50">
        <f t="shared" si="639"/>
        <v>0</v>
      </c>
      <c r="AI1204" s="50">
        <f t="shared" si="648"/>
        <v>0</v>
      </c>
      <c r="AJ1204" s="50">
        <f t="shared" si="649"/>
        <v>0</v>
      </c>
      <c r="AK1204" s="50">
        <f t="shared" si="650"/>
        <v>0</v>
      </c>
      <c r="AL1204" s="50">
        <f t="shared" si="651"/>
        <v>2.0179056482053689E-2</v>
      </c>
      <c r="AR1204" s="50">
        <f t="shared" si="652"/>
        <v>2.4885702914706896E-2</v>
      </c>
      <c r="AS1204" s="50">
        <f t="shared" si="653"/>
        <v>2.6760283202028459E-2</v>
      </c>
      <c r="AT1204" s="50">
        <f t="shared" si="654"/>
        <v>3.8554704334404506E-2</v>
      </c>
      <c r="AV1204" s="49">
        <f t="shared" si="655"/>
        <v>0</v>
      </c>
      <c r="AW1204" s="49">
        <f t="shared" si="656"/>
        <v>0</v>
      </c>
      <c r="AX1204" s="49">
        <f t="shared" si="657"/>
        <v>0</v>
      </c>
      <c r="AY1204" s="49">
        <f t="shared" si="658"/>
        <v>54.167852058165643</v>
      </c>
      <c r="AZ1204" s="49">
        <f t="shared" si="659"/>
        <v>0</v>
      </c>
      <c r="BA1204" s="49">
        <f t="shared" si="660"/>
        <v>0</v>
      </c>
      <c r="BB1204" s="49">
        <f t="shared" si="661"/>
        <v>0</v>
      </c>
      <c r="BC1204" s="49">
        <f t="shared" si="662"/>
        <v>0</v>
      </c>
      <c r="BD1204" s="49">
        <f t="shared" si="663"/>
        <v>0</v>
      </c>
      <c r="BE1204" s="49">
        <f t="shared" si="664"/>
        <v>66.802185476122602</v>
      </c>
      <c r="BF1204" s="49">
        <f t="shared" si="665"/>
        <v>71.834233816197113</v>
      </c>
      <c r="BG1204" s="49">
        <f t="shared" si="666"/>
        <v>103.49470612710209</v>
      </c>
      <c r="BH1204" s="73">
        <f t="shared" si="667"/>
        <v>296.29897747758741</v>
      </c>
      <c r="BI1204" s="49">
        <f>VLOOKUP(A1204,'1_12'!B:Q,16,0)</f>
        <v>1159.6499999999999</v>
      </c>
      <c r="BJ1204" s="74">
        <f t="shared" si="668"/>
        <v>-863.35102252241245</v>
      </c>
      <c r="BK1204" s="50">
        <f t="shared" si="669"/>
        <v>3.0661040814775986E-3</v>
      </c>
    </row>
    <row r="1205" spans="1:63" x14ac:dyDescent="0.3">
      <c r="A1205" s="79" t="s">
        <v>788</v>
      </c>
      <c r="B1205" s="79" t="s">
        <v>789</v>
      </c>
      <c r="C1205" s="79">
        <f>VLOOKUP(B1205,Площадь!A:B,2,0)</f>
        <v>5.8</v>
      </c>
      <c r="D1205" s="97"/>
      <c r="E1205">
        <v>31</v>
      </c>
      <c r="F1205">
        <v>28</v>
      </c>
      <c r="G1205">
        <v>31</v>
      </c>
      <c r="H1205">
        <v>30</v>
      </c>
      <c r="I1205">
        <v>31</v>
      </c>
      <c r="J1205">
        <v>30</v>
      </c>
      <c r="K1205">
        <v>31</v>
      </c>
      <c r="L1205">
        <v>31</v>
      </c>
      <c r="M1205">
        <v>30</v>
      </c>
      <c r="N1205">
        <v>31</v>
      </c>
      <c r="O1205">
        <v>30</v>
      </c>
      <c r="P1205">
        <v>31</v>
      </c>
      <c r="Q1205">
        <f t="shared" si="672"/>
        <v>365</v>
      </c>
      <c r="R1205" s="116"/>
      <c r="S1205" s="99"/>
      <c r="T1205" s="50">
        <f t="shared" si="640"/>
        <v>0</v>
      </c>
      <c r="U1205" s="50">
        <f t="shared" si="641"/>
        <v>0</v>
      </c>
      <c r="V1205" s="50">
        <f t="shared" si="642"/>
        <v>0</v>
      </c>
      <c r="W1205" s="50">
        <f t="shared" si="643"/>
        <v>0</v>
      </c>
      <c r="X1205" s="50">
        <f t="shared" si="644"/>
        <v>0</v>
      </c>
      <c r="Y1205" s="50"/>
      <c r="Z1205" s="50"/>
      <c r="AA1205" s="50"/>
      <c r="AB1205" s="50"/>
      <c r="AC1205" s="50"/>
      <c r="AD1205" s="50">
        <f t="shared" si="645"/>
        <v>0</v>
      </c>
      <c r="AE1205" s="50">
        <f t="shared" si="646"/>
        <v>0</v>
      </c>
      <c r="AF1205" s="50">
        <f t="shared" si="647"/>
        <v>0</v>
      </c>
      <c r="AG1205" s="50">
        <f t="shared" si="639"/>
        <v>0</v>
      </c>
      <c r="AI1205" s="50">
        <f t="shared" si="648"/>
        <v>0</v>
      </c>
      <c r="AJ1205" s="50">
        <f t="shared" si="649"/>
        <v>0</v>
      </c>
      <c r="AK1205" s="50">
        <f t="shared" si="650"/>
        <v>0</v>
      </c>
      <c r="AL1205" s="50">
        <f t="shared" si="651"/>
        <v>3.9012842531970467E-2</v>
      </c>
      <c r="AR1205" s="50">
        <f t="shared" si="652"/>
        <v>4.8112358968433327E-2</v>
      </c>
      <c r="AS1205" s="50">
        <f t="shared" si="653"/>
        <v>5.1736547523921692E-2</v>
      </c>
      <c r="AT1205" s="50">
        <f t="shared" si="654"/>
        <v>7.4539095046515375E-2</v>
      </c>
      <c r="AV1205" s="49">
        <f t="shared" si="655"/>
        <v>0</v>
      </c>
      <c r="AW1205" s="49">
        <f t="shared" si="656"/>
        <v>0</v>
      </c>
      <c r="AX1205" s="49">
        <f t="shared" si="657"/>
        <v>0</v>
      </c>
      <c r="AY1205" s="49">
        <f t="shared" si="658"/>
        <v>104.72451397912025</v>
      </c>
      <c r="AZ1205" s="49">
        <f t="shared" si="659"/>
        <v>0</v>
      </c>
      <c r="BA1205" s="49">
        <f t="shared" si="660"/>
        <v>0</v>
      </c>
      <c r="BB1205" s="49">
        <f t="shared" si="661"/>
        <v>0</v>
      </c>
      <c r="BC1205" s="49">
        <f t="shared" si="662"/>
        <v>0</v>
      </c>
      <c r="BD1205" s="49">
        <f t="shared" si="663"/>
        <v>0</v>
      </c>
      <c r="BE1205" s="49">
        <f t="shared" si="664"/>
        <v>129.15089192050368</v>
      </c>
      <c r="BF1205" s="49">
        <f t="shared" si="665"/>
        <v>138.87951871131443</v>
      </c>
      <c r="BG1205" s="49">
        <f t="shared" si="666"/>
        <v>200.08976517906402</v>
      </c>
      <c r="BH1205" s="73">
        <f t="shared" si="667"/>
        <v>572.84468979000235</v>
      </c>
      <c r="BI1205" s="49">
        <f>VLOOKUP(A1205,'1_12'!B:Q,16,0)</f>
        <v>2241.9900000000007</v>
      </c>
      <c r="BJ1205" s="74">
        <f t="shared" si="668"/>
        <v>-1669.1453102099983</v>
      </c>
      <c r="BK1205" s="50">
        <f t="shared" si="669"/>
        <v>3.0661040814775986E-3</v>
      </c>
    </row>
    <row r="1206" spans="1:63" x14ac:dyDescent="0.3">
      <c r="A1206" s="79" t="s">
        <v>772</v>
      </c>
      <c r="B1206" s="79" t="s">
        <v>773</v>
      </c>
      <c r="C1206" s="79">
        <f>VLOOKUP(B1206,Площадь!A:B,2,0)</f>
        <v>7.7</v>
      </c>
      <c r="D1206" s="97"/>
      <c r="E1206">
        <v>31</v>
      </c>
      <c r="F1206">
        <v>28</v>
      </c>
      <c r="G1206">
        <v>31</v>
      </c>
      <c r="H1206">
        <v>30</v>
      </c>
      <c r="I1206">
        <v>31</v>
      </c>
      <c r="J1206">
        <v>30</v>
      </c>
      <c r="K1206">
        <v>31</v>
      </c>
      <c r="L1206">
        <v>31</v>
      </c>
      <c r="M1206">
        <v>30</v>
      </c>
      <c r="N1206">
        <v>31</v>
      </c>
      <c r="O1206">
        <v>30</v>
      </c>
      <c r="P1206">
        <v>31</v>
      </c>
      <c r="Q1206">
        <f t="shared" si="672"/>
        <v>365</v>
      </c>
      <c r="R1206" s="116"/>
      <c r="S1206" s="99"/>
      <c r="T1206" s="50">
        <f t="shared" si="640"/>
        <v>0</v>
      </c>
      <c r="U1206" s="50">
        <f t="shared" si="641"/>
        <v>0</v>
      </c>
      <c r="V1206" s="50">
        <f t="shared" si="642"/>
        <v>0</v>
      </c>
      <c r="W1206" s="50">
        <f t="shared" si="643"/>
        <v>0</v>
      </c>
      <c r="X1206" s="50">
        <f t="shared" si="644"/>
        <v>0</v>
      </c>
      <c r="Y1206" s="50"/>
      <c r="Z1206" s="50"/>
      <c r="AA1206" s="50"/>
      <c r="AB1206" s="50"/>
      <c r="AC1206" s="50"/>
      <c r="AD1206" s="50">
        <f t="shared" si="645"/>
        <v>0</v>
      </c>
      <c r="AE1206" s="50">
        <f t="shared" si="646"/>
        <v>0</v>
      </c>
      <c r="AF1206" s="50">
        <f t="shared" si="647"/>
        <v>0</v>
      </c>
      <c r="AG1206" s="50">
        <f t="shared" si="639"/>
        <v>0</v>
      </c>
      <c r="AI1206" s="50">
        <f t="shared" si="648"/>
        <v>0</v>
      </c>
      <c r="AJ1206" s="50">
        <f t="shared" si="649"/>
        <v>0</v>
      </c>
      <c r="AK1206" s="50">
        <f t="shared" si="650"/>
        <v>0</v>
      </c>
      <c r="AL1206" s="50">
        <f t="shared" si="651"/>
        <v>5.1792911637271143E-2</v>
      </c>
      <c r="AR1206" s="50">
        <f t="shared" si="652"/>
        <v>6.3873304147747695E-2</v>
      </c>
      <c r="AS1206" s="50">
        <f t="shared" si="653"/>
        <v>6.8684726885206382E-2</v>
      </c>
      <c r="AT1206" s="50">
        <f t="shared" si="654"/>
        <v>9.89570744583049E-2</v>
      </c>
      <c r="AV1206" s="49">
        <f t="shared" si="655"/>
        <v>0</v>
      </c>
      <c r="AW1206" s="49">
        <f t="shared" si="656"/>
        <v>0</v>
      </c>
      <c r="AX1206" s="49">
        <f t="shared" si="657"/>
        <v>0</v>
      </c>
      <c r="AY1206" s="49">
        <f t="shared" si="658"/>
        <v>139.03082028262517</v>
      </c>
      <c r="AZ1206" s="49">
        <f t="shared" si="659"/>
        <v>0</v>
      </c>
      <c r="BA1206" s="49">
        <f t="shared" si="660"/>
        <v>0</v>
      </c>
      <c r="BB1206" s="49">
        <f t="shared" si="661"/>
        <v>0</v>
      </c>
      <c r="BC1206" s="49">
        <f t="shared" si="662"/>
        <v>0</v>
      </c>
      <c r="BD1206" s="49">
        <f t="shared" si="663"/>
        <v>0</v>
      </c>
      <c r="BE1206" s="49">
        <f t="shared" si="664"/>
        <v>171.45894272204802</v>
      </c>
      <c r="BF1206" s="49">
        <f t="shared" si="665"/>
        <v>184.37453346157261</v>
      </c>
      <c r="BG1206" s="49">
        <f t="shared" si="666"/>
        <v>265.63641239289535</v>
      </c>
      <c r="BH1206" s="73">
        <f t="shared" si="667"/>
        <v>760.50070885914124</v>
      </c>
      <c r="BI1206" s="49">
        <f>VLOOKUP(A1206,'1_12'!B:Q,16,0)</f>
        <v>2976.39</v>
      </c>
      <c r="BJ1206" s="74">
        <f t="shared" si="668"/>
        <v>-2215.8892911408584</v>
      </c>
      <c r="BK1206" s="50">
        <f t="shared" si="669"/>
        <v>3.0661040814775986E-3</v>
      </c>
    </row>
    <row r="1207" spans="1:63" x14ac:dyDescent="0.3">
      <c r="A1207" s="79" t="s">
        <v>1888</v>
      </c>
      <c r="B1207" s="79" t="s">
        <v>1889</v>
      </c>
      <c r="C1207" s="79">
        <f>VLOOKUP(B1207,Площадь!A:B,2,0)</f>
        <v>4.3</v>
      </c>
      <c r="D1207" s="97"/>
      <c r="E1207">
        <v>31</v>
      </c>
      <c r="F1207">
        <v>28</v>
      </c>
      <c r="G1207">
        <v>31</v>
      </c>
      <c r="H1207">
        <v>30</v>
      </c>
      <c r="I1207">
        <v>31</v>
      </c>
      <c r="J1207">
        <v>30</v>
      </c>
      <c r="K1207">
        <v>31</v>
      </c>
      <c r="L1207">
        <v>31</v>
      </c>
      <c r="M1207">
        <v>30</v>
      </c>
      <c r="N1207">
        <v>31</v>
      </c>
      <c r="O1207">
        <v>30</v>
      </c>
      <c r="P1207">
        <v>31</v>
      </c>
      <c r="Q1207">
        <f t="shared" si="672"/>
        <v>365</v>
      </c>
      <c r="R1207" s="116"/>
      <c r="S1207" s="99"/>
      <c r="T1207" s="50">
        <f t="shared" si="640"/>
        <v>0</v>
      </c>
      <c r="U1207" s="50">
        <f t="shared" si="641"/>
        <v>0</v>
      </c>
      <c r="V1207" s="50">
        <f t="shared" si="642"/>
        <v>0</v>
      </c>
      <c r="W1207" s="50">
        <f t="shared" si="643"/>
        <v>0</v>
      </c>
      <c r="X1207" s="50">
        <f t="shared" si="644"/>
        <v>0</v>
      </c>
      <c r="Y1207" s="50"/>
      <c r="Z1207" s="50"/>
      <c r="AA1207" s="50"/>
      <c r="AB1207" s="50"/>
      <c r="AC1207" s="50"/>
      <c r="AD1207" s="50">
        <f t="shared" si="645"/>
        <v>0</v>
      </c>
      <c r="AE1207" s="50">
        <f t="shared" si="646"/>
        <v>0</v>
      </c>
      <c r="AF1207" s="50">
        <f t="shared" si="647"/>
        <v>0</v>
      </c>
      <c r="AG1207" s="50">
        <f t="shared" si="639"/>
        <v>0</v>
      </c>
      <c r="AI1207" s="50">
        <f t="shared" si="648"/>
        <v>0</v>
      </c>
      <c r="AJ1207" s="50">
        <f t="shared" si="649"/>
        <v>0</v>
      </c>
      <c r="AK1207" s="50">
        <f t="shared" si="650"/>
        <v>0</v>
      </c>
      <c r="AL1207" s="50">
        <f t="shared" si="651"/>
        <v>2.8923314290943622E-2</v>
      </c>
      <c r="AR1207" s="50">
        <f t="shared" si="652"/>
        <v>3.5669507511079883E-2</v>
      </c>
      <c r="AS1207" s="50">
        <f t="shared" si="653"/>
        <v>3.8356405922907462E-2</v>
      </c>
      <c r="AT1207" s="50">
        <f t="shared" si="654"/>
        <v>5.5261742879313125E-2</v>
      </c>
      <c r="AV1207" s="49">
        <f t="shared" si="655"/>
        <v>0</v>
      </c>
      <c r="AW1207" s="49">
        <f t="shared" si="656"/>
        <v>0</v>
      </c>
      <c r="AX1207" s="49">
        <f t="shared" si="657"/>
        <v>0</v>
      </c>
      <c r="AY1207" s="49">
        <f t="shared" si="658"/>
        <v>77.640587950037428</v>
      </c>
      <c r="AZ1207" s="49">
        <f t="shared" si="659"/>
        <v>0</v>
      </c>
      <c r="BA1207" s="49">
        <f t="shared" si="660"/>
        <v>0</v>
      </c>
      <c r="BB1207" s="49">
        <f t="shared" si="661"/>
        <v>0</v>
      </c>
      <c r="BC1207" s="49">
        <f t="shared" si="662"/>
        <v>0</v>
      </c>
      <c r="BD1207" s="49">
        <f t="shared" si="663"/>
        <v>0</v>
      </c>
      <c r="BE1207" s="49">
        <f t="shared" si="664"/>
        <v>95.749799182442402</v>
      </c>
      <c r="BF1207" s="49">
        <f t="shared" si="665"/>
        <v>102.96240180321588</v>
      </c>
      <c r="BG1207" s="49">
        <f t="shared" si="666"/>
        <v>148.34241211551299</v>
      </c>
      <c r="BH1207" s="73">
        <f t="shared" si="667"/>
        <v>424.69520105120864</v>
      </c>
      <c r="BI1207" s="49">
        <f>VLOOKUP(A1207,'1_12'!B:Q,16,0)</f>
        <v>1662.1200000000003</v>
      </c>
      <c r="BJ1207" s="74">
        <f t="shared" si="668"/>
        <v>-1237.4247989487917</v>
      </c>
      <c r="BK1207" s="50">
        <f t="shared" si="669"/>
        <v>3.066104081477599E-3</v>
      </c>
    </row>
    <row r="1208" spans="1:63" x14ac:dyDescent="0.3">
      <c r="A1208" s="79" t="s">
        <v>2214</v>
      </c>
      <c r="B1208" s="79" t="s">
        <v>2215</v>
      </c>
      <c r="C1208" s="79">
        <f>VLOOKUP(B1208,Площадь!A:B,2,0)</f>
        <v>4</v>
      </c>
      <c r="D1208" s="97"/>
      <c r="E1208">
        <v>31</v>
      </c>
      <c r="F1208">
        <v>28</v>
      </c>
      <c r="G1208">
        <v>31</v>
      </c>
      <c r="H1208">
        <v>30</v>
      </c>
      <c r="I1208">
        <v>31</v>
      </c>
      <c r="J1208">
        <v>30</v>
      </c>
      <c r="K1208">
        <v>31</v>
      </c>
      <c r="L1208">
        <v>31</v>
      </c>
      <c r="M1208">
        <v>30</v>
      </c>
      <c r="N1208">
        <v>31</v>
      </c>
      <c r="O1208">
        <v>30</v>
      </c>
      <c r="P1208">
        <v>31</v>
      </c>
      <c r="Q1208">
        <f t="shared" si="672"/>
        <v>365</v>
      </c>
      <c r="R1208" s="116"/>
      <c r="S1208" s="99"/>
      <c r="T1208" s="50">
        <f t="shared" si="640"/>
        <v>0</v>
      </c>
      <c r="U1208" s="50">
        <f t="shared" si="641"/>
        <v>0</v>
      </c>
      <c r="V1208" s="50">
        <f t="shared" si="642"/>
        <v>0</v>
      </c>
      <c r="W1208" s="50">
        <f t="shared" si="643"/>
        <v>0</v>
      </c>
      <c r="X1208" s="50">
        <f t="shared" si="644"/>
        <v>0</v>
      </c>
      <c r="Y1208" s="50"/>
      <c r="Z1208" s="50"/>
      <c r="AA1208" s="50"/>
      <c r="AB1208" s="50"/>
      <c r="AC1208" s="50"/>
      <c r="AD1208" s="50">
        <f t="shared" si="645"/>
        <v>0</v>
      </c>
      <c r="AE1208" s="50">
        <f t="shared" si="646"/>
        <v>0</v>
      </c>
      <c r="AF1208" s="50">
        <f t="shared" si="647"/>
        <v>0</v>
      </c>
      <c r="AG1208" s="50">
        <f t="shared" si="639"/>
        <v>0</v>
      </c>
      <c r="AI1208" s="50">
        <f t="shared" si="648"/>
        <v>0</v>
      </c>
      <c r="AJ1208" s="50">
        <f t="shared" si="649"/>
        <v>0</v>
      </c>
      <c r="AK1208" s="50">
        <f t="shared" si="650"/>
        <v>0</v>
      </c>
      <c r="AL1208" s="50">
        <f t="shared" si="651"/>
        <v>2.6905408642738254E-2</v>
      </c>
      <c r="AR1208" s="50">
        <f t="shared" si="652"/>
        <v>3.3180937219609193E-2</v>
      </c>
      <c r="AS1208" s="50">
        <f t="shared" si="653"/>
        <v>3.5680377602704615E-2</v>
      </c>
      <c r="AT1208" s="50">
        <f t="shared" si="654"/>
        <v>5.1406272445872675E-2</v>
      </c>
      <c r="AV1208" s="49">
        <f t="shared" si="655"/>
        <v>0</v>
      </c>
      <c r="AW1208" s="49">
        <f t="shared" si="656"/>
        <v>0</v>
      </c>
      <c r="AX1208" s="49">
        <f t="shared" si="657"/>
        <v>0</v>
      </c>
      <c r="AY1208" s="49">
        <f t="shared" si="658"/>
        <v>72.223802744220862</v>
      </c>
      <c r="AZ1208" s="49">
        <f t="shared" si="659"/>
        <v>0</v>
      </c>
      <c r="BA1208" s="49">
        <f t="shared" si="660"/>
        <v>0</v>
      </c>
      <c r="BB1208" s="49">
        <f t="shared" si="661"/>
        <v>0</v>
      </c>
      <c r="BC1208" s="49">
        <f t="shared" si="662"/>
        <v>0</v>
      </c>
      <c r="BD1208" s="49">
        <f t="shared" si="663"/>
        <v>0</v>
      </c>
      <c r="BE1208" s="49">
        <f t="shared" si="664"/>
        <v>89.069580634830132</v>
      </c>
      <c r="BF1208" s="49">
        <f t="shared" si="665"/>
        <v>95.778978421596165</v>
      </c>
      <c r="BG1208" s="49">
        <f t="shared" si="666"/>
        <v>137.99294150280278</v>
      </c>
      <c r="BH1208" s="73">
        <f t="shared" si="667"/>
        <v>395.06530330344992</v>
      </c>
      <c r="BI1208" s="49">
        <f>VLOOKUP(A1208,'1_12'!B:Q,16,0)</f>
        <v>1546.1999999999998</v>
      </c>
      <c r="BJ1208" s="74">
        <f t="shared" si="668"/>
        <v>-1151.1346966965498</v>
      </c>
      <c r="BK1208" s="50">
        <f t="shared" si="669"/>
        <v>3.0661040814775986E-3</v>
      </c>
    </row>
    <row r="1209" spans="1:63" x14ac:dyDescent="0.3">
      <c r="A1209" s="79" t="s">
        <v>1610</v>
      </c>
      <c r="B1209" s="79" t="s">
        <v>1611</v>
      </c>
      <c r="C1209" s="79">
        <f>VLOOKUP(B1209,Площадь!A:B,2,0)</f>
        <v>5.5</v>
      </c>
      <c r="D1209" s="97"/>
      <c r="E1209">
        <v>31</v>
      </c>
      <c r="F1209">
        <v>28</v>
      </c>
      <c r="G1209">
        <v>31</v>
      </c>
      <c r="H1209">
        <v>30</v>
      </c>
      <c r="I1209">
        <v>31</v>
      </c>
      <c r="J1209">
        <v>30</v>
      </c>
      <c r="K1209">
        <v>31</v>
      </c>
      <c r="L1209">
        <v>31</v>
      </c>
      <c r="M1209">
        <v>30</v>
      </c>
      <c r="N1209">
        <v>31</v>
      </c>
      <c r="O1209">
        <v>30</v>
      </c>
      <c r="P1209">
        <v>31</v>
      </c>
      <c r="Q1209">
        <f t="shared" si="672"/>
        <v>365</v>
      </c>
      <c r="R1209" s="116"/>
      <c r="S1209" s="99"/>
      <c r="T1209" s="50">
        <f t="shared" si="640"/>
        <v>0</v>
      </c>
      <c r="U1209" s="50">
        <f t="shared" si="641"/>
        <v>0</v>
      </c>
      <c r="V1209" s="50">
        <f t="shared" si="642"/>
        <v>0</v>
      </c>
      <c r="W1209" s="50">
        <f t="shared" si="643"/>
        <v>0</v>
      </c>
      <c r="X1209" s="50">
        <f t="shared" si="644"/>
        <v>0</v>
      </c>
      <c r="Y1209" s="50"/>
      <c r="Z1209" s="50"/>
      <c r="AA1209" s="50"/>
      <c r="AB1209" s="50"/>
      <c r="AC1209" s="50"/>
      <c r="AD1209" s="50">
        <f t="shared" si="645"/>
        <v>0</v>
      </c>
      <c r="AE1209" s="50">
        <f t="shared" si="646"/>
        <v>0</v>
      </c>
      <c r="AF1209" s="50">
        <f t="shared" si="647"/>
        <v>0</v>
      </c>
      <c r="AG1209" s="50">
        <f t="shared" si="639"/>
        <v>0</v>
      </c>
      <c r="AI1209" s="50">
        <f t="shared" si="648"/>
        <v>0</v>
      </c>
      <c r="AJ1209" s="50">
        <f t="shared" si="649"/>
        <v>0</v>
      </c>
      <c r="AK1209" s="50">
        <f t="shared" si="650"/>
        <v>0</v>
      </c>
      <c r="AL1209" s="50">
        <f t="shared" si="651"/>
        <v>3.6994936883765102E-2</v>
      </c>
      <c r="AR1209" s="50">
        <f t="shared" si="652"/>
        <v>4.5623788676962637E-2</v>
      </c>
      <c r="AS1209" s="50">
        <f t="shared" si="653"/>
        <v>4.9060519203718844E-2</v>
      </c>
      <c r="AT1209" s="50">
        <f t="shared" si="654"/>
        <v>7.0683624613074925E-2</v>
      </c>
      <c r="AV1209" s="49">
        <f t="shared" si="655"/>
        <v>0</v>
      </c>
      <c r="AW1209" s="49">
        <f t="shared" si="656"/>
        <v>0</v>
      </c>
      <c r="AX1209" s="49">
        <f t="shared" si="657"/>
        <v>0</v>
      </c>
      <c r="AY1209" s="49">
        <f t="shared" si="658"/>
        <v>99.307728773303694</v>
      </c>
      <c r="AZ1209" s="49">
        <f t="shared" si="659"/>
        <v>0</v>
      </c>
      <c r="BA1209" s="49">
        <f t="shared" si="660"/>
        <v>0</v>
      </c>
      <c r="BB1209" s="49">
        <f t="shared" si="661"/>
        <v>0</v>
      </c>
      <c r="BC1209" s="49">
        <f t="shared" si="662"/>
        <v>0</v>
      </c>
      <c r="BD1209" s="49">
        <f t="shared" si="663"/>
        <v>0</v>
      </c>
      <c r="BE1209" s="49">
        <f t="shared" si="664"/>
        <v>122.47067337289143</v>
      </c>
      <c r="BF1209" s="49">
        <f t="shared" si="665"/>
        <v>131.69609532969471</v>
      </c>
      <c r="BG1209" s="49">
        <f t="shared" si="666"/>
        <v>189.74029456635381</v>
      </c>
      <c r="BH1209" s="73">
        <f t="shared" si="667"/>
        <v>543.21479204224363</v>
      </c>
      <c r="BI1209" s="49">
        <f>VLOOKUP(A1209,'1_12'!B:Q,16,0)</f>
        <v>2125.98</v>
      </c>
      <c r="BJ1209" s="74">
        <f t="shared" si="668"/>
        <v>-1582.7652079577565</v>
      </c>
      <c r="BK1209" s="50">
        <f t="shared" si="669"/>
        <v>3.0661040814775986E-3</v>
      </c>
    </row>
    <row r="1210" spans="1:63" x14ac:dyDescent="0.3">
      <c r="A1210" s="79" t="s">
        <v>883</v>
      </c>
      <c r="B1210" s="79" t="s">
        <v>884</v>
      </c>
      <c r="C1210" s="79">
        <f>VLOOKUP(B1210,Площадь!A:B,2,0)</f>
        <v>5.3</v>
      </c>
      <c r="D1210" s="97"/>
      <c r="E1210">
        <v>31</v>
      </c>
      <c r="F1210">
        <v>28</v>
      </c>
      <c r="G1210">
        <v>31</v>
      </c>
      <c r="H1210">
        <v>30</v>
      </c>
      <c r="I1210">
        <v>31</v>
      </c>
      <c r="J1210">
        <v>30</v>
      </c>
      <c r="K1210">
        <v>31</v>
      </c>
      <c r="L1210">
        <v>31</v>
      </c>
      <c r="M1210">
        <v>30</v>
      </c>
      <c r="N1210">
        <v>31</v>
      </c>
      <c r="O1210">
        <v>30</v>
      </c>
      <c r="P1210">
        <v>31</v>
      </c>
      <c r="Q1210">
        <f t="shared" si="672"/>
        <v>365</v>
      </c>
      <c r="R1210" s="116"/>
      <c r="S1210" s="99"/>
      <c r="T1210" s="50">
        <f t="shared" si="640"/>
        <v>0</v>
      </c>
      <c r="U1210" s="50">
        <f t="shared" si="641"/>
        <v>0</v>
      </c>
      <c r="V1210" s="50">
        <f t="shared" si="642"/>
        <v>0</v>
      </c>
      <c r="W1210" s="50">
        <f t="shared" si="643"/>
        <v>0</v>
      </c>
      <c r="X1210" s="50">
        <f t="shared" si="644"/>
        <v>0</v>
      </c>
      <c r="Y1210" s="50"/>
      <c r="Z1210" s="50"/>
      <c r="AA1210" s="50"/>
      <c r="AB1210" s="50"/>
      <c r="AC1210" s="50"/>
      <c r="AD1210" s="50">
        <f t="shared" si="645"/>
        <v>0</v>
      </c>
      <c r="AE1210" s="50">
        <f t="shared" si="646"/>
        <v>0</v>
      </c>
      <c r="AF1210" s="50">
        <f t="shared" si="647"/>
        <v>0</v>
      </c>
      <c r="AG1210" s="50">
        <f t="shared" si="639"/>
        <v>0</v>
      </c>
      <c r="AI1210" s="50">
        <f t="shared" si="648"/>
        <v>0</v>
      </c>
      <c r="AJ1210" s="50">
        <f t="shared" si="649"/>
        <v>0</v>
      </c>
      <c r="AK1210" s="50">
        <f t="shared" si="650"/>
        <v>0</v>
      </c>
      <c r="AL1210" s="50">
        <f t="shared" si="651"/>
        <v>3.5649666451628183E-2</v>
      </c>
      <c r="AR1210" s="50">
        <f t="shared" si="652"/>
        <v>4.3964741815982179E-2</v>
      </c>
      <c r="AS1210" s="50">
        <f t="shared" si="653"/>
        <v>4.727650032358361E-2</v>
      </c>
      <c r="AT1210" s="50">
        <f t="shared" si="654"/>
        <v>6.8113310990781287E-2</v>
      </c>
      <c r="AV1210" s="49">
        <f t="shared" si="655"/>
        <v>0</v>
      </c>
      <c r="AW1210" s="49">
        <f t="shared" si="656"/>
        <v>0</v>
      </c>
      <c r="AX1210" s="49">
        <f t="shared" si="657"/>
        <v>0</v>
      </c>
      <c r="AY1210" s="49">
        <f t="shared" si="658"/>
        <v>95.69653863609264</v>
      </c>
      <c r="AZ1210" s="49">
        <f t="shared" si="659"/>
        <v>0</v>
      </c>
      <c r="BA1210" s="49">
        <f t="shared" si="660"/>
        <v>0</v>
      </c>
      <c r="BB1210" s="49">
        <f t="shared" si="661"/>
        <v>0</v>
      </c>
      <c r="BC1210" s="49">
        <f t="shared" si="662"/>
        <v>0</v>
      </c>
      <c r="BD1210" s="49">
        <f t="shared" si="663"/>
        <v>0</v>
      </c>
      <c r="BE1210" s="49">
        <f t="shared" si="664"/>
        <v>118.01719434114993</v>
      </c>
      <c r="BF1210" s="49">
        <f t="shared" si="665"/>
        <v>126.90714640861491</v>
      </c>
      <c r="BG1210" s="49">
        <f t="shared" si="666"/>
        <v>182.84064749121367</v>
      </c>
      <c r="BH1210" s="73">
        <f t="shared" si="667"/>
        <v>523.46152687707115</v>
      </c>
      <c r="BI1210" s="49">
        <f>VLOOKUP(A1210,'1_12'!B:Q,16,0)</f>
        <v>2048.6700000000005</v>
      </c>
      <c r="BJ1210" s="74">
        <f t="shared" si="668"/>
        <v>-1525.2084731229293</v>
      </c>
      <c r="BK1210" s="50">
        <f t="shared" si="669"/>
        <v>3.0661040814775986E-3</v>
      </c>
    </row>
    <row r="1211" spans="1:63" x14ac:dyDescent="0.3">
      <c r="A1211" s="79" t="s">
        <v>959</v>
      </c>
      <c r="B1211" s="79" t="s">
        <v>960</v>
      </c>
      <c r="C1211" s="79">
        <f>VLOOKUP(B1211,Площадь!A:B,2,0)</f>
        <v>5.4</v>
      </c>
      <c r="D1211" s="97"/>
      <c r="E1211">
        <v>31</v>
      </c>
      <c r="F1211">
        <v>28</v>
      </c>
      <c r="G1211">
        <v>31</v>
      </c>
      <c r="H1211">
        <v>30</v>
      </c>
      <c r="I1211">
        <v>31</v>
      </c>
      <c r="J1211">
        <v>30</v>
      </c>
      <c r="K1211">
        <v>31</v>
      </c>
      <c r="L1211">
        <v>31</v>
      </c>
      <c r="M1211">
        <v>30</v>
      </c>
      <c r="N1211">
        <v>31</v>
      </c>
      <c r="O1211">
        <v>30</v>
      </c>
      <c r="P1211">
        <v>31</v>
      </c>
      <c r="Q1211">
        <f t="shared" si="672"/>
        <v>365</v>
      </c>
      <c r="R1211" s="116"/>
      <c r="S1211" s="99"/>
      <c r="T1211" s="50">
        <f t="shared" si="640"/>
        <v>0</v>
      </c>
      <c r="U1211" s="50">
        <f t="shared" si="641"/>
        <v>0</v>
      </c>
      <c r="V1211" s="50">
        <f t="shared" si="642"/>
        <v>0</v>
      </c>
      <c r="W1211" s="50">
        <f t="shared" si="643"/>
        <v>0</v>
      </c>
      <c r="X1211" s="50">
        <f t="shared" si="644"/>
        <v>0</v>
      </c>
      <c r="Y1211" s="50"/>
      <c r="Z1211" s="50"/>
      <c r="AA1211" s="50"/>
      <c r="AB1211" s="50"/>
      <c r="AC1211" s="50"/>
      <c r="AD1211" s="50">
        <f t="shared" si="645"/>
        <v>0</v>
      </c>
      <c r="AE1211" s="50">
        <f t="shared" si="646"/>
        <v>0</v>
      </c>
      <c r="AF1211" s="50">
        <f t="shared" si="647"/>
        <v>0</v>
      </c>
      <c r="AG1211" s="50">
        <f t="shared" si="639"/>
        <v>0</v>
      </c>
      <c r="AI1211" s="50">
        <f t="shared" si="648"/>
        <v>0</v>
      </c>
      <c r="AJ1211" s="50">
        <f t="shared" si="649"/>
        <v>0</v>
      </c>
      <c r="AK1211" s="50">
        <f t="shared" si="650"/>
        <v>0</v>
      </c>
      <c r="AL1211" s="50">
        <f t="shared" si="651"/>
        <v>3.6322301667696642E-2</v>
      </c>
      <c r="AR1211" s="50">
        <f t="shared" si="652"/>
        <v>4.4794265246472412E-2</v>
      </c>
      <c r="AS1211" s="50">
        <f t="shared" si="653"/>
        <v>4.8168509763651231E-2</v>
      </c>
      <c r="AT1211" s="50">
        <f t="shared" si="654"/>
        <v>6.9398467801928113E-2</v>
      </c>
      <c r="AV1211" s="49">
        <f t="shared" si="655"/>
        <v>0</v>
      </c>
      <c r="AW1211" s="49">
        <f t="shared" si="656"/>
        <v>0</v>
      </c>
      <c r="AX1211" s="49">
        <f t="shared" si="657"/>
        <v>0</v>
      </c>
      <c r="AY1211" s="49">
        <f t="shared" si="658"/>
        <v>97.502133704698167</v>
      </c>
      <c r="AZ1211" s="49">
        <f t="shared" si="659"/>
        <v>0</v>
      </c>
      <c r="BA1211" s="49">
        <f t="shared" si="660"/>
        <v>0</v>
      </c>
      <c r="BB1211" s="49">
        <f t="shared" si="661"/>
        <v>0</v>
      </c>
      <c r="BC1211" s="49">
        <f t="shared" si="662"/>
        <v>0</v>
      </c>
      <c r="BD1211" s="49">
        <f t="shared" si="663"/>
        <v>0</v>
      </c>
      <c r="BE1211" s="49">
        <f t="shared" si="664"/>
        <v>120.24393385702069</v>
      </c>
      <c r="BF1211" s="49">
        <f t="shared" si="665"/>
        <v>129.30162086915482</v>
      </c>
      <c r="BG1211" s="49">
        <f t="shared" si="666"/>
        <v>186.29047102878377</v>
      </c>
      <c r="BH1211" s="73">
        <f t="shared" si="667"/>
        <v>533.33815945965739</v>
      </c>
      <c r="BI1211" s="49">
        <f>VLOOKUP(A1211,'1_12'!B:Q,16,0)</f>
        <v>2087.3700000000003</v>
      </c>
      <c r="BJ1211" s="74">
        <f t="shared" si="668"/>
        <v>-1554.031840540343</v>
      </c>
      <c r="BK1211" s="50">
        <f t="shared" si="669"/>
        <v>3.066104081477599E-3</v>
      </c>
    </row>
    <row r="1212" spans="1:63" x14ac:dyDescent="0.3">
      <c r="A1212" s="79" t="s">
        <v>946</v>
      </c>
      <c r="B1212" s="79" t="s">
        <v>947</v>
      </c>
      <c r="C1212" s="79">
        <f>VLOOKUP(B1212,Площадь!A:B,2,0)</f>
        <v>6.6</v>
      </c>
      <c r="D1212" s="97"/>
      <c r="E1212">
        <v>31</v>
      </c>
      <c r="F1212">
        <v>28</v>
      </c>
      <c r="G1212">
        <v>31</v>
      </c>
      <c r="H1212">
        <v>30</v>
      </c>
      <c r="I1212">
        <v>31</v>
      </c>
      <c r="J1212">
        <v>30</v>
      </c>
      <c r="K1212">
        <v>31</v>
      </c>
      <c r="L1212">
        <v>31</v>
      </c>
      <c r="M1212">
        <v>30</v>
      </c>
      <c r="N1212">
        <v>31</v>
      </c>
      <c r="O1212">
        <v>30</v>
      </c>
      <c r="P1212">
        <v>31</v>
      </c>
      <c r="Q1212">
        <f t="shared" si="672"/>
        <v>365</v>
      </c>
      <c r="R1212" s="116"/>
      <c r="S1212" s="99"/>
      <c r="T1212" s="50">
        <f t="shared" si="640"/>
        <v>0</v>
      </c>
      <c r="U1212" s="50">
        <f t="shared" si="641"/>
        <v>0</v>
      </c>
      <c r="V1212" s="50">
        <f t="shared" si="642"/>
        <v>0</v>
      </c>
      <c r="W1212" s="50">
        <f t="shared" si="643"/>
        <v>0</v>
      </c>
      <c r="X1212" s="50">
        <f t="shared" si="644"/>
        <v>0</v>
      </c>
      <c r="Y1212" s="50"/>
      <c r="Z1212" s="50"/>
      <c r="AA1212" s="50"/>
      <c r="AB1212" s="50"/>
      <c r="AC1212" s="50"/>
      <c r="AD1212" s="50">
        <f t="shared" si="645"/>
        <v>0</v>
      </c>
      <c r="AE1212" s="50">
        <f t="shared" si="646"/>
        <v>0</v>
      </c>
      <c r="AF1212" s="50">
        <f t="shared" si="647"/>
        <v>0</v>
      </c>
      <c r="AG1212" s="50">
        <f t="shared" si="639"/>
        <v>0</v>
      </c>
      <c r="AI1212" s="50">
        <f t="shared" si="648"/>
        <v>0</v>
      </c>
      <c r="AJ1212" s="50">
        <f t="shared" si="649"/>
        <v>0</v>
      </c>
      <c r="AK1212" s="50">
        <f t="shared" si="650"/>
        <v>0</v>
      </c>
      <c r="AL1212" s="50">
        <f t="shared" si="651"/>
        <v>4.4393924260518115E-2</v>
      </c>
      <c r="AR1212" s="50">
        <f t="shared" si="652"/>
        <v>5.4748546412355166E-2</v>
      </c>
      <c r="AS1212" s="50">
        <f t="shared" si="653"/>
        <v>5.8872623044462613E-2</v>
      </c>
      <c r="AT1212" s="50">
        <f t="shared" si="654"/>
        <v>8.4820349535689912E-2</v>
      </c>
      <c r="AV1212" s="49">
        <f t="shared" si="655"/>
        <v>0</v>
      </c>
      <c r="AW1212" s="49">
        <f t="shared" si="656"/>
        <v>0</v>
      </c>
      <c r="AX1212" s="49">
        <f t="shared" si="657"/>
        <v>0</v>
      </c>
      <c r="AY1212" s="49">
        <f t="shared" si="658"/>
        <v>119.16927452796442</v>
      </c>
      <c r="AZ1212" s="49">
        <f t="shared" si="659"/>
        <v>0</v>
      </c>
      <c r="BA1212" s="49">
        <f t="shared" si="660"/>
        <v>0</v>
      </c>
      <c r="BB1212" s="49">
        <f t="shared" si="661"/>
        <v>0</v>
      </c>
      <c r="BC1212" s="49">
        <f t="shared" si="662"/>
        <v>0</v>
      </c>
      <c r="BD1212" s="49">
        <f t="shared" si="663"/>
        <v>0</v>
      </c>
      <c r="BE1212" s="49">
        <f t="shared" si="664"/>
        <v>146.96480804746972</v>
      </c>
      <c r="BF1212" s="49">
        <f t="shared" si="665"/>
        <v>158.03531439563366</v>
      </c>
      <c r="BG1212" s="49">
        <f t="shared" si="666"/>
        <v>227.6883534796246</v>
      </c>
      <c r="BH1212" s="73">
        <f t="shared" si="667"/>
        <v>651.85775045069249</v>
      </c>
      <c r="BI1212" s="49">
        <f>VLOOKUP(A1212,'1_12'!B:Q,16,0)</f>
        <v>2551.2300000000005</v>
      </c>
      <c r="BJ1212" s="74">
        <f t="shared" si="668"/>
        <v>-1899.372249549308</v>
      </c>
      <c r="BK1212" s="50">
        <f t="shared" si="669"/>
        <v>3.0661040814775986E-3</v>
      </c>
    </row>
    <row r="1213" spans="1:63" x14ac:dyDescent="0.3">
      <c r="A1213" s="79" t="s">
        <v>2277</v>
      </c>
      <c r="B1213" s="79" t="s">
        <v>2278</v>
      </c>
      <c r="C1213" s="79">
        <f>VLOOKUP(B1213,Площадь!A:B,2,0)</f>
        <v>9.4</v>
      </c>
      <c r="D1213" s="97"/>
      <c r="E1213">
        <v>31</v>
      </c>
      <c r="F1213">
        <v>28</v>
      </c>
      <c r="G1213">
        <v>31</v>
      </c>
      <c r="H1213">
        <v>30</v>
      </c>
      <c r="I1213">
        <v>31</v>
      </c>
      <c r="J1213">
        <v>1</v>
      </c>
      <c r="Q1213">
        <f t="shared" si="672"/>
        <v>152</v>
      </c>
      <c r="R1213" s="116"/>
      <c r="S1213" s="99"/>
      <c r="T1213" s="50">
        <f t="shared" si="640"/>
        <v>0</v>
      </c>
      <c r="U1213" s="50">
        <f t="shared" si="641"/>
        <v>0</v>
      </c>
      <c r="V1213" s="50">
        <f t="shared" si="642"/>
        <v>0</v>
      </c>
      <c r="W1213" s="50">
        <f t="shared" si="643"/>
        <v>0</v>
      </c>
      <c r="X1213" s="50">
        <f t="shared" si="644"/>
        <v>0</v>
      </c>
      <c r="Y1213" s="50"/>
      <c r="Z1213" s="50"/>
      <c r="AA1213" s="50"/>
      <c r="AB1213" s="50"/>
      <c r="AC1213" s="50"/>
      <c r="AD1213" s="50">
        <f t="shared" si="645"/>
        <v>0</v>
      </c>
      <c r="AE1213" s="50">
        <f t="shared" si="646"/>
        <v>0</v>
      </c>
      <c r="AF1213" s="50">
        <f t="shared" si="647"/>
        <v>0</v>
      </c>
      <c r="AG1213" s="50">
        <f t="shared" si="639"/>
        <v>0</v>
      </c>
      <c r="AI1213" s="50">
        <f t="shared" si="648"/>
        <v>0</v>
      </c>
      <c r="AJ1213" s="50">
        <f t="shared" si="649"/>
        <v>0</v>
      </c>
      <c r="AK1213" s="50">
        <f t="shared" si="650"/>
        <v>0</v>
      </c>
      <c r="AL1213" s="50">
        <f t="shared" si="651"/>
        <v>6.3227710310434893E-2</v>
      </c>
      <c r="AR1213" s="50">
        <f t="shared" si="652"/>
        <v>0</v>
      </c>
      <c r="AS1213" s="50">
        <f t="shared" si="653"/>
        <v>0</v>
      </c>
      <c r="AT1213" s="50">
        <f t="shared" si="654"/>
        <v>0</v>
      </c>
      <c r="AV1213" s="49">
        <f t="shared" si="655"/>
        <v>0</v>
      </c>
      <c r="AW1213" s="49">
        <f t="shared" si="656"/>
        <v>0</v>
      </c>
      <c r="AX1213" s="49">
        <f t="shared" si="657"/>
        <v>0</v>
      </c>
      <c r="AY1213" s="49">
        <f t="shared" si="658"/>
        <v>169.72593644891901</v>
      </c>
      <c r="AZ1213" s="49">
        <f t="shared" si="659"/>
        <v>0</v>
      </c>
      <c r="BA1213" s="49">
        <f t="shared" si="660"/>
        <v>0</v>
      </c>
      <c r="BB1213" s="49">
        <f t="shared" si="661"/>
        <v>0</v>
      </c>
      <c r="BC1213" s="49">
        <f t="shared" si="662"/>
        <v>0</v>
      </c>
      <c r="BD1213" s="49">
        <f t="shared" si="663"/>
        <v>0</v>
      </c>
      <c r="BE1213" s="49">
        <f t="shared" si="664"/>
        <v>0</v>
      </c>
      <c r="BF1213" s="49">
        <f t="shared" si="665"/>
        <v>0</v>
      </c>
      <c r="BG1213" s="49">
        <f t="shared" si="666"/>
        <v>0</v>
      </c>
      <c r="BH1213" s="73">
        <f t="shared" si="667"/>
        <v>169.72593644891901</v>
      </c>
      <c r="BI1213" s="49">
        <f>VLOOKUP(A1213,'1_12'!B:Q,16,0)</f>
        <v>820.88</v>
      </c>
      <c r="BJ1213" s="74">
        <f t="shared" si="668"/>
        <v>-651.15406355108098</v>
      </c>
      <c r="BK1213" s="50">
        <f t="shared" si="669"/>
        <v>5.6052934672371358E-4</v>
      </c>
    </row>
    <row r="1214" spans="1:63" x14ac:dyDescent="0.3">
      <c r="A1214" s="79" t="s">
        <v>2747</v>
      </c>
      <c r="B1214" s="79" t="s">
        <v>2278</v>
      </c>
      <c r="C1214" s="79">
        <f>VLOOKUP(B1214,Площадь!A:B,2,0)</f>
        <v>9.4</v>
      </c>
      <c r="D1214" s="97">
        <f>VLOOKUP(A1214,'[1]3+паркинг2023'!$A:$E,5,0)</f>
        <v>45079</v>
      </c>
      <c r="J1214">
        <f>30-J1213</f>
        <v>29</v>
      </c>
      <c r="K1214">
        <v>31</v>
      </c>
      <c r="L1214">
        <v>31</v>
      </c>
      <c r="M1214">
        <v>30</v>
      </c>
      <c r="N1214">
        <v>31</v>
      </c>
      <c r="O1214">
        <v>30</v>
      </c>
      <c r="P1214">
        <v>31</v>
      </c>
      <c r="Q1214">
        <f t="shared" si="672"/>
        <v>213</v>
      </c>
      <c r="R1214" s="116"/>
      <c r="S1214" s="99"/>
      <c r="T1214" s="50">
        <f t="shared" si="640"/>
        <v>0</v>
      </c>
      <c r="U1214" s="50">
        <f t="shared" si="641"/>
        <v>0</v>
      </c>
      <c r="V1214" s="50">
        <f t="shared" si="642"/>
        <v>0</v>
      </c>
      <c r="W1214" s="50">
        <f t="shared" si="643"/>
        <v>0</v>
      </c>
      <c r="X1214" s="50">
        <f t="shared" si="644"/>
        <v>0</v>
      </c>
      <c r="Y1214" s="50"/>
      <c r="Z1214" s="50"/>
      <c r="AA1214" s="50"/>
      <c r="AB1214" s="50"/>
      <c r="AC1214" s="50"/>
      <c r="AD1214" s="50">
        <f t="shared" si="645"/>
        <v>0</v>
      </c>
      <c r="AE1214" s="50">
        <f t="shared" si="646"/>
        <v>0</v>
      </c>
      <c r="AF1214" s="50">
        <f t="shared" si="647"/>
        <v>0</v>
      </c>
      <c r="AG1214" s="50">
        <f t="shared" si="639"/>
        <v>0</v>
      </c>
      <c r="AI1214" s="50">
        <f t="shared" si="648"/>
        <v>0</v>
      </c>
      <c r="AJ1214" s="50">
        <f t="shared" si="649"/>
        <v>0</v>
      </c>
      <c r="AK1214" s="50">
        <f t="shared" si="650"/>
        <v>0</v>
      </c>
      <c r="AL1214" s="50">
        <f t="shared" si="651"/>
        <v>0</v>
      </c>
      <c r="AR1214" s="50">
        <f t="shared" si="652"/>
        <v>7.7975202466081611E-2</v>
      </c>
      <c r="AS1214" s="50">
        <f t="shared" si="653"/>
        <v>8.3848887366355845E-2</v>
      </c>
      <c r="AT1214" s="50">
        <f t="shared" si="654"/>
        <v>0.12080474024780079</v>
      </c>
      <c r="AV1214" s="49">
        <f t="shared" si="655"/>
        <v>0</v>
      </c>
      <c r="AW1214" s="49">
        <f t="shared" si="656"/>
        <v>0</v>
      </c>
      <c r="AX1214" s="49">
        <f t="shared" si="657"/>
        <v>0</v>
      </c>
      <c r="AY1214" s="49">
        <f t="shared" si="658"/>
        <v>0</v>
      </c>
      <c r="AZ1214" s="49">
        <f t="shared" si="659"/>
        <v>0</v>
      </c>
      <c r="BA1214" s="49">
        <f t="shared" si="660"/>
        <v>0</v>
      </c>
      <c r="BB1214" s="49">
        <f t="shared" si="661"/>
        <v>0</v>
      </c>
      <c r="BC1214" s="49">
        <f t="shared" si="662"/>
        <v>0</v>
      </c>
      <c r="BD1214" s="49">
        <f t="shared" si="663"/>
        <v>0</v>
      </c>
      <c r="BE1214" s="49">
        <f t="shared" si="664"/>
        <v>209.31351449185084</v>
      </c>
      <c r="BF1214" s="49">
        <f t="shared" si="665"/>
        <v>225.080599290751</v>
      </c>
      <c r="BG1214" s="49">
        <f t="shared" si="666"/>
        <v>324.28341253158652</v>
      </c>
      <c r="BH1214" s="73">
        <f t="shared" si="667"/>
        <v>758.6775263141883</v>
      </c>
      <c r="BI1214" s="49">
        <f>VLOOKUP(A1214,'1_12'!B:Q,16,0)</f>
        <v>2812.68</v>
      </c>
      <c r="BJ1214" s="74">
        <f t="shared" si="668"/>
        <v>-2054.0024736858113</v>
      </c>
      <c r="BK1214" s="50">
        <f t="shared" si="669"/>
        <v>2.5055747347538853E-3</v>
      </c>
    </row>
    <row r="1215" spans="1:63" x14ac:dyDescent="0.3">
      <c r="A1215" s="79" t="s">
        <v>2409</v>
      </c>
      <c r="B1215" s="79" t="s">
        <v>2410</v>
      </c>
      <c r="C1215" s="79">
        <f>VLOOKUP(B1215,Площадь!A:B,2,0)</f>
        <v>6.1</v>
      </c>
      <c r="D1215" s="97"/>
      <c r="E1215">
        <v>31</v>
      </c>
      <c r="F1215">
        <v>28</v>
      </c>
      <c r="G1215">
        <v>31</v>
      </c>
      <c r="H1215">
        <v>30</v>
      </c>
      <c r="I1215">
        <v>31</v>
      </c>
      <c r="J1215">
        <v>30</v>
      </c>
      <c r="K1215">
        <v>31</v>
      </c>
      <c r="L1215">
        <v>31</v>
      </c>
      <c r="M1215">
        <v>30</v>
      </c>
      <c r="N1215">
        <v>31</v>
      </c>
      <c r="O1215">
        <v>30</v>
      </c>
      <c r="P1215">
        <v>31</v>
      </c>
      <c r="Q1215">
        <f t="shared" ref="Q1215:Q1220" si="673">SUM(E1215:P1215)</f>
        <v>365</v>
      </c>
      <c r="R1215" s="116"/>
      <c r="S1215" s="99"/>
      <c r="T1215" s="50">
        <f t="shared" si="640"/>
        <v>0</v>
      </c>
      <c r="U1215" s="50">
        <f t="shared" si="641"/>
        <v>0</v>
      </c>
      <c r="V1215" s="50">
        <f t="shared" si="642"/>
        <v>0</v>
      </c>
      <c r="W1215" s="50">
        <f t="shared" si="643"/>
        <v>0</v>
      </c>
      <c r="X1215" s="50">
        <f t="shared" si="644"/>
        <v>0</v>
      </c>
      <c r="Y1215" s="50"/>
      <c r="Z1215" s="50"/>
      <c r="AA1215" s="50"/>
      <c r="AB1215" s="50"/>
      <c r="AC1215" s="50"/>
      <c r="AD1215" s="50">
        <f t="shared" si="645"/>
        <v>0</v>
      </c>
      <c r="AE1215" s="50">
        <f t="shared" si="646"/>
        <v>0</v>
      </c>
      <c r="AF1215" s="50">
        <f t="shared" si="647"/>
        <v>0</v>
      </c>
      <c r="AG1215" s="50">
        <f t="shared" si="639"/>
        <v>0</v>
      </c>
      <c r="AI1215" s="50">
        <f t="shared" si="648"/>
        <v>0</v>
      </c>
      <c r="AJ1215" s="50">
        <f t="shared" si="649"/>
        <v>0</v>
      </c>
      <c r="AK1215" s="50">
        <f t="shared" si="650"/>
        <v>0</v>
      </c>
      <c r="AL1215" s="50">
        <f t="shared" si="651"/>
        <v>4.1030748180175831E-2</v>
      </c>
      <c r="AR1215" s="50">
        <f t="shared" si="652"/>
        <v>5.0600929259904018E-2</v>
      </c>
      <c r="AS1215" s="50">
        <f t="shared" si="653"/>
        <v>5.4412575844124532E-2</v>
      </c>
      <c r="AT1215" s="50">
        <f t="shared" si="654"/>
        <v>7.8394565479955824E-2</v>
      </c>
      <c r="AV1215" s="49">
        <f t="shared" si="655"/>
        <v>0</v>
      </c>
      <c r="AW1215" s="49">
        <f t="shared" si="656"/>
        <v>0</v>
      </c>
      <c r="AX1215" s="49">
        <f t="shared" si="657"/>
        <v>0</v>
      </c>
      <c r="AY1215" s="49">
        <f t="shared" si="658"/>
        <v>110.1412991849368</v>
      </c>
      <c r="AZ1215" s="49">
        <f t="shared" si="659"/>
        <v>0</v>
      </c>
      <c r="BA1215" s="49">
        <f t="shared" si="660"/>
        <v>0</v>
      </c>
      <c r="BB1215" s="49">
        <f t="shared" si="661"/>
        <v>0</v>
      </c>
      <c r="BC1215" s="49">
        <f t="shared" si="662"/>
        <v>0</v>
      </c>
      <c r="BD1215" s="49">
        <f t="shared" si="663"/>
        <v>0</v>
      </c>
      <c r="BE1215" s="49">
        <f t="shared" si="664"/>
        <v>135.83111046811595</v>
      </c>
      <c r="BF1215" s="49">
        <f t="shared" si="665"/>
        <v>146.06294209293412</v>
      </c>
      <c r="BG1215" s="49">
        <f t="shared" si="666"/>
        <v>210.43923579177422</v>
      </c>
      <c r="BH1215" s="73">
        <f t="shared" si="667"/>
        <v>602.47458753776107</v>
      </c>
      <c r="BI1215" s="49">
        <f>VLOOKUP(A1215,'1_12'!B:Q,16,0)</f>
        <v>2357.91</v>
      </c>
      <c r="BJ1215" s="74">
        <f t="shared" si="668"/>
        <v>-1755.4354124622387</v>
      </c>
      <c r="BK1215" s="50">
        <f t="shared" si="669"/>
        <v>3.0661040814775982E-3</v>
      </c>
    </row>
    <row r="1216" spans="1:63" x14ac:dyDescent="0.3">
      <c r="A1216" s="79" t="s">
        <v>853</v>
      </c>
      <c r="B1216" s="79" t="s">
        <v>854</v>
      </c>
      <c r="C1216" s="79">
        <f>VLOOKUP(B1216,Площадь!A:B,2,0)</f>
        <v>3.6</v>
      </c>
      <c r="D1216" s="97"/>
      <c r="E1216">
        <v>31</v>
      </c>
      <c r="F1216">
        <v>28</v>
      </c>
      <c r="G1216">
        <v>31</v>
      </c>
      <c r="H1216">
        <v>30</v>
      </c>
      <c r="I1216">
        <v>31</v>
      </c>
      <c r="J1216">
        <v>30</v>
      </c>
      <c r="K1216">
        <v>31</v>
      </c>
      <c r="L1216">
        <v>31</v>
      </c>
      <c r="M1216">
        <v>30</v>
      </c>
      <c r="N1216">
        <v>31</v>
      </c>
      <c r="O1216">
        <v>30</v>
      </c>
      <c r="P1216">
        <v>31</v>
      </c>
      <c r="Q1216">
        <f t="shared" si="673"/>
        <v>365</v>
      </c>
      <c r="R1216" s="116"/>
      <c r="S1216" s="99"/>
      <c r="T1216" s="50">
        <f t="shared" si="640"/>
        <v>0</v>
      </c>
      <c r="U1216" s="50">
        <f t="shared" si="641"/>
        <v>0</v>
      </c>
      <c r="V1216" s="50">
        <f t="shared" si="642"/>
        <v>0</v>
      </c>
      <c r="W1216" s="50">
        <f t="shared" si="643"/>
        <v>0</v>
      </c>
      <c r="X1216" s="50">
        <f t="shared" si="644"/>
        <v>0</v>
      </c>
      <c r="Y1216" s="50"/>
      <c r="Z1216" s="50"/>
      <c r="AA1216" s="50"/>
      <c r="AB1216" s="50"/>
      <c r="AC1216" s="50"/>
      <c r="AD1216" s="50">
        <f t="shared" si="645"/>
        <v>0</v>
      </c>
      <c r="AE1216" s="50">
        <f t="shared" si="646"/>
        <v>0</v>
      </c>
      <c r="AF1216" s="50">
        <f t="shared" si="647"/>
        <v>0</v>
      </c>
      <c r="AG1216" s="50">
        <f t="shared" si="639"/>
        <v>0</v>
      </c>
      <c r="AI1216" s="50">
        <f t="shared" si="648"/>
        <v>0</v>
      </c>
      <c r="AJ1216" s="50">
        <f t="shared" si="649"/>
        <v>0</v>
      </c>
      <c r="AK1216" s="50">
        <f t="shared" si="650"/>
        <v>0</v>
      </c>
      <c r="AL1216" s="50">
        <f t="shared" si="651"/>
        <v>2.4214867778464429E-2</v>
      </c>
      <c r="AR1216" s="50">
        <f t="shared" si="652"/>
        <v>2.9862843497648273E-2</v>
      </c>
      <c r="AS1216" s="50">
        <f t="shared" si="653"/>
        <v>3.2112339842434154E-2</v>
      </c>
      <c r="AT1216" s="50">
        <f t="shared" si="654"/>
        <v>4.6265645201285406E-2</v>
      </c>
      <c r="AV1216" s="49">
        <f t="shared" si="655"/>
        <v>0</v>
      </c>
      <c r="AW1216" s="49">
        <f t="shared" si="656"/>
        <v>0</v>
      </c>
      <c r="AX1216" s="49">
        <f t="shared" si="657"/>
        <v>0</v>
      </c>
      <c r="AY1216" s="49">
        <f t="shared" si="658"/>
        <v>65.001422469798783</v>
      </c>
      <c r="AZ1216" s="49">
        <f t="shared" si="659"/>
        <v>0</v>
      </c>
      <c r="BA1216" s="49">
        <f t="shared" si="660"/>
        <v>0</v>
      </c>
      <c r="BB1216" s="49">
        <f t="shared" si="661"/>
        <v>0</v>
      </c>
      <c r="BC1216" s="49">
        <f t="shared" si="662"/>
        <v>0</v>
      </c>
      <c r="BD1216" s="49">
        <f t="shared" si="663"/>
        <v>0</v>
      </c>
      <c r="BE1216" s="49">
        <f t="shared" si="664"/>
        <v>80.162622571347129</v>
      </c>
      <c r="BF1216" s="49">
        <f t="shared" si="665"/>
        <v>86.20108057943655</v>
      </c>
      <c r="BG1216" s="49">
        <f t="shared" si="666"/>
        <v>124.1936473525225</v>
      </c>
      <c r="BH1216" s="73">
        <f t="shared" si="667"/>
        <v>355.55877297310496</v>
      </c>
      <c r="BI1216" s="49">
        <f>VLOOKUP(A1216,'1_12'!B:Q,16,0)</f>
        <v>1391.58</v>
      </c>
      <c r="BJ1216" s="74">
        <f t="shared" si="668"/>
        <v>-1036.0212270268948</v>
      </c>
      <c r="BK1216" s="50">
        <f t="shared" si="669"/>
        <v>3.0661040814775982E-3</v>
      </c>
    </row>
    <row r="1217" spans="1:63" x14ac:dyDescent="0.3">
      <c r="A1217" s="79" t="s">
        <v>859</v>
      </c>
      <c r="B1217" s="79" t="s">
        <v>860</v>
      </c>
      <c r="C1217" s="79">
        <f>VLOOKUP(B1217,Площадь!A:B,2,0)</f>
        <v>4.8</v>
      </c>
      <c r="D1217" s="97"/>
      <c r="E1217">
        <v>31</v>
      </c>
      <c r="F1217">
        <v>28</v>
      </c>
      <c r="G1217">
        <v>31</v>
      </c>
      <c r="H1217">
        <v>30</v>
      </c>
      <c r="I1217">
        <v>31</v>
      </c>
      <c r="J1217">
        <v>30</v>
      </c>
      <c r="K1217">
        <v>31</v>
      </c>
      <c r="L1217">
        <v>31</v>
      </c>
      <c r="M1217">
        <v>30</v>
      </c>
      <c r="N1217">
        <v>31</v>
      </c>
      <c r="O1217">
        <v>30</v>
      </c>
      <c r="P1217">
        <v>31</v>
      </c>
      <c r="Q1217">
        <f t="shared" si="673"/>
        <v>365</v>
      </c>
      <c r="R1217" s="116"/>
      <c r="S1217" s="99"/>
      <c r="T1217" s="50">
        <f t="shared" si="640"/>
        <v>0</v>
      </c>
      <c r="U1217" s="50">
        <f t="shared" si="641"/>
        <v>0</v>
      </c>
      <c r="V1217" s="50">
        <f t="shared" si="642"/>
        <v>0</v>
      </c>
      <c r="W1217" s="50">
        <f t="shared" si="643"/>
        <v>0</v>
      </c>
      <c r="X1217" s="50">
        <f t="shared" si="644"/>
        <v>0</v>
      </c>
      <c r="Y1217" s="50"/>
      <c r="Z1217" s="50"/>
      <c r="AA1217" s="50"/>
      <c r="AB1217" s="50"/>
      <c r="AC1217" s="50"/>
      <c r="AD1217" s="50">
        <f t="shared" si="645"/>
        <v>0</v>
      </c>
      <c r="AE1217" s="50">
        <f t="shared" si="646"/>
        <v>0</v>
      </c>
      <c r="AF1217" s="50">
        <f t="shared" si="647"/>
        <v>0</v>
      </c>
      <c r="AG1217" s="50">
        <f t="shared" si="639"/>
        <v>0</v>
      </c>
      <c r="AI1217" s="50">
        <f t="shared" si="648"/>
        <v>0</v>
      </c>
      <c r="AJ1217" s="50">
        <f t="shared" si="649"/>
        <v>0</v>
      </c>
      <c r="AK1217" s="50">
        <f t="shared" si="650"/>
        <v>0</v>
      </c>
      <c r="AL1217" s="50">
        <f t="shared" si="651"/>
        <v>3.2286490371285906E-2</v>
      </c>
      <c r="AR1217" s="50">
        <f t="shared" si="652"/>
        <v>3.9817124663531031E-2</v>
      </c>
      <c r="AS1217" s="50">
        <f t="shared" si="653"/>
        <v>4.2816453123245536E-2</v>
      </c>
      <c r="AT1217" s="50">
        <f t="shared" si="654"/>
        <v>6.1687526935047206E-2</v>
      </c>
      <c r="AV1217" s="49">
        <f t="shared" si="655"/>
        <v>0</v>
      </c>
      <c r="AW1217" s="49">
        <f t="shared" si="656"/>
        <v>0</v>
      </c>
      <c r="AX1217" s="49">
        <f t="shared" si="657"/>
        <v>0</v>
      </c>
      <c r="AY1217" s="49">
        <f t="shared" si="658"/>
        <v>86.668563293065034</v>
      </c>
      <c r="AZ1217" s="49">
        <f t="shared" si="659"/>
        <v>0</v>
      </c>
      <c r="BA1217" s="49">
        <f t="shared" si="660"/>
        <v>0</v>
      </c>
      <c r="BB1217" s="49">
        <f t="shared" si="661"/>
        <v>0</v>
      </c>
      <c r="BC1217" s="49">
        <f t="shared" si="662"/>
        <v>0</v>
      </c>
      <c r="BD1217" s="49">
        <f t="shared" si="663"/>
        <v>0</v>
      </c>
      <c r="BE1217" s="49">
        <f t="shared" si="664"/>
        <v>106.88349676179617</v>
      </c>
      <c r="BF1217" s="49">
        <f t="shared" si="665"/>
        <v>114.93477410591539</v>
      </c>
      <c r="BG1217" s="49">
        <f t="shared" si="666"/>
        <v>165.59152980336333</v>
      </c>
      <c r="BH1217" s="73">
        <f t="shared" si="667"/>
        <v>474.07836396413995</v>
      </c>
      <c r="BI1217" s="49">
        <f>VLOOKUP(A1217,'1_12'!B:Q,16,0)</f>
        <v>1855.4400000000003</v>
      </c>
      <c r="BJ1217" s="74">
        <f t="shared" si="668"/>
        <v>-1381.3616360358603</v>
      </c>
      <c r="BK1217" s="50">
        <f t="shared" si="669"/>
        <v>3.066104081477599E-3</v>
      </c>
    </row>
    <row r="1218" spans="1:63" x14ac:dyDescent="0.3">
      <c r="A1218" s="79" t="s">
        <v>2411</v>
      </c>
      <c r="B1218" s="79" t="s">
        <v>2412</v>
      </c>
      <c r="C1218" s="79">
        <f>VLOOKUP(B1218,Площадь!A:B,2,0)</f>
        <v>7.1</v>
      </c>
      <c r="D1218" s="97"/>
      <c r="E1218">
        <v>31</v>
      </c>
      <c r="F1218">
        <v>28</v>
      </c>
      <c r="G1218">
        <v>31</v>
      </c>
      <c r="H1218">
        <v>30</v>
      </c>
      <c r="I1218">
        <v>31</v>
      </c>
      <c r="J1218">
        <v>30</v>
      </c>
      <c r="K1218">
        <v>31</v>
      </c>
      <c r="L1218">
        <v>31</v>
      </c>
      <c r="M1218">
        <v>30</v>
      </c>
      <c r="N1218">
        <v>31</v>
      </c>
      <c r="O1218">
        <v>30</v>
      </c>
      <c r="P1218">
        <v>31</v>
      </c>
      <c r="Q1218">
        <f t="shared" si="673"/>
        <v>365</v>
      </c>
      <c r="R1218" s="116"/>
      <c r="S1218" s="99"/>
      <c r="T1218" s="50">
        <f t="shared" si="640"/>
        <v>0</v>
      </c>
      <c r="U1218" s="50">
        <f t="shared" si="641"/>
        <v>0</v>
      </c>
      <c r="V1218" s="50">
        <f t="shared" si="642"/>
        <v>0</v>
      </c>
      <c r="W1218" s="50">
        <f t="shared" si="643"/>
        <v>0</v>
      </c>
      <c r="X1218" s="50">
        <f t="shared" si="644"/>
        <v>0</v>
      </c>
      <c r="Y1218" s="50"/>
      <c r="Z1218" s="50"/>
      <c r="AA1218" s="50"/>
      <c r="AB1218" s="50"/>
      <c r="AC1218" s="50"/>
      <c r="AD1218" s="50">
        <f t="shared" si="645"/>
        <v>0</v>
      </c>
      <c r="AE1218" s="50">
        <f t="shared" si="646"/>
        <v>0</v>
      </c>
      <c r="AF1218" s="50">
        <f t="shared" si="647"/>
        <v>0</v>
      </c>
      <c r="AG1218" s="50">
        <f t="shared" si="639"/>
        <v>0</v>
      </c>
      <c r="AI1218" s="50">
        <f t="shared" si="648"/>
        <v>0</v>
      </c>
      <c r="AJ1218" s="50">
        <f t="shared" si="649"/>
        <v>0</v>
      </c>
      <c r="AK1218" s="50">
        <f t="shared" si="650"/>
        <v>0</v>
      </c>
      <c r="AL1218" s="50">
        <f t="shared" si="651"/>
        <v>4.7757100340860399E-2</v>
      </c>
      <c r="AR1218" s="50">
        <f t="shared" si="652"/>
        <v>5.8896163564806314E-2</v>
      </c>
      <c r="AS1218" s="50">
        <f t="shared" si="653"/>
        <v>6.3332670244800687E-2</v>
      </c>
      <c r="AT1218" s="50">
        <f t="shared" si="654"/>
        <v>9.1246133591424E-2</v>
      </c>
      <c r="AV1218" s="49">
        <f t="shared" si="655"/>
        <v>0</v>
      </c>
      <c r="AW1218" s="49">
        <f t="shared" si="656"/>
        <v>0</v>
      </c>
      <c r="AX1218" s="49">
        <f t="shared" si="657"/>
        <v>0</v>
      </c>
      <c r="AY1218" s="49">
        <f t="shared" si="658"/>
        <v>128.19724987099204</v>
      </c>
      <c r="AZ1218" s="49">
        <f t="shared" si="659"/>
        <v>0</v>
      </c>
      <c r="BA1218" s="49">
        <f t="shared" si="660"/>
        <v>0</v>
      </c>
      <c r="BB1218" s="49">
        <f t="shared" si="661"/>
        <v>0</v>
      </c>
      <c r="BC1218" s="49">
        <f t="shared" si="662"/>
        <v>0</v>
      </c>
      <c r="BD1218" s="49">
        <f t="shared" si="663"/>
        <v>0</v>
      </c>
      <c r="BE1218" s="49">
        <f t="shared" si="664"/>
        <v>158.09850562682348</v>
      </c>
      <c r="BF1218" s="49">
        <f t="shared" si="665"/>
        <v>170.00768669833317</v>
      </c>
      <c r="BG1218" s="49">
        <f t="shared" si="666"/>
        <v>244.93747116747494</v>
      </c>
      <c r="BH1218" s="73">
        <f t="shared" si="667"/>
        <v>701.24091336362358</v>
      </c>
      <c r="BI1218" s="49">
        <f>VLOOKUP(A1218,'1_12'!B:Q,16,0)</f>
        <v>2744.46</v>
      </c>
      <c r="BJ1218" s="74">
        <f t="shared" si="668"/>
        <v>-2043.2190866363765</v>
      </c>
      <c r="BK1218" s="50">
        <f t="shared" si="669"/>
        <v>3.066104081477599E-3</v>
      </c>
    </row>
    <row r="1219" spans="1:63" x14ac:dyDescent="0.3">
      <c r="A1219" s="79" t="s">
        <v>2199</v>
      </c>
      <c r="B1219" s="79" t="s">
        <v>2200</v>
      </c>
      <c r="C1219" s="79">
        <f>VLOOKUP(B1219,Площадь!A:B,2,0)</f>
        <v>4.0999999999999996</v>
      </c>
      <c r="D1219" s="97"/>
      <c r="E1219">
        <v>31</v>
      </c>
      <c r="F1219">
        <v>28</v>
      </c>
      <c r="G1219">
        <v>31</v>
      </c>
      <c r="H1219">
        <v>30</v>
      </c>
      <c r="I1219">
        <v>31</v>
      </c>
      <c r="J1219">
        <v>30</v>
      </c>
      <c r="K1219">
        <v>31</v>
      </c>
      <c r="L1219">
        <v>31</v>
      </c>
      <c r="M1219">
        <v>30</v>
      </c>
      <c r="N1219">
        <v>31</v>
      </c>
      <c r="O1219">
        <v>0</v>
      </c>
      <c r="Q1219">
        <f t="shared" si="673"/>
        <v>304</v>
      </c>
      <c r="R1219" s="116"/>
      <c r="S1219" s="99"/>
      <c r="T1219" s="50">
        <f t="shared" si="640"/>
        <v>0</v>
      </c>
      <c r="U1219" s="50">
        <f t="shared" si="641"/>
        <v>0</v>
      </c>
      <c r="V1219" s="50">
        <f t="shared" si="642"/>
        <v>0</v>
      </c>
      <c r="W1219" s="50">
        <f t="shared" si="643"/>
        <v>0</v>
      </c>
      <c r="X1219" s="50">
        <f t="shared" si="644"/>
        <v>0</v>
      </c>
      <c r="Y1219" s="50"/>
      <c r="Z1219" s="50"/>
      <c r="AA1219" s="50"/>
      <c r="AB1219" s="50"/>
      <c r="AC1219" s="50"/>
      <c r="AD1219" s="50">
        <f t="shared" si="645"/>
        <v>0</v>
      </c>
      <c r="AE1219" s="50">
        <f t="shared" si="646"/>
        <v>0</v>
      </c>
      <c r="AF1219" s="50">
        <f t="shared" si="647"/>
        <v>0</v>
      </c>
      <c r="AG1219" s="50">
        <f t="shared" ref="AG1219:AG1282" si="674">S1219-AD1219-AE1219-AF1219</f>
        <v>0</v>
      </c>
      <c r="AI1219" s="50">
        <f t="shared" si="648"/>
        <v>0</v>
      </c>
      <c r="AJ1219" s="50">
        <f t="shared" si="649"/>
        <v>0</v>
      </c>
      <c r="AK1219" s="50">
        <f t="shared" si="650"/>
        <v>0</v>
      </c>
      <c r="AL1219" s="50">
        <f t="shared" si="651"/>
        <v>2.7578043858806706E-2</v>
      </c>
      <c r="AR1219" s="50">
        <f t="shared" si="652"/>
        <v>3.4010460650099418E-2</v>
      </c>
      <c r="AS1219" s="50">
        <f t="shared" si="653"/>
        <v>0</v>
      </c>
      <c r="AT1219" s="50">
        <f t="shared" si="654"/>
        <v>0</v>
      </c>
      <c r="AV1219" s="49">
        <f t="shared" si="655"/>
        <v>0</v>
      </c>
      <c r="AW1219" s="49">
        <f t="shared" si="656"/>
        <v>0</v>
      </c>
      <c r="AX1219" s="49">
        <f t="shared" si="657"/>
        <v>0</v>
      </c>
      <c r="AY1219" s="49">
        <f t="shared" si="658"/>
        <v>74.029397812826375</v>
      </c>
      <c r="AZ1219" s="49">
        <f t="shared" si="659"/>
        <v>0</v>
      </c>
      <c r="BA1219" s="49">
        <f t="shared" si="660"/>
        <v>0</v>
      </c>
      <c r="BB1219" s="49">
        <f t="shared" si="661"/>
        <v>0</v>
      </c>
      <c r="BC1219" s="49">
        <f t="shared" si="662"/>
        <v>0</v>
      </c>
      <c r="BD1219" s="49">
        <f t="shared" si="663"/>
        <v>0</v>
      </c>
      <c r="BE1219" s="49">
        <f t="shared" si="664"/>
        <v>91.296320150700879</v>
      </c>
      <c r="BF1219" s="49">
        <f t="shared" si="665"/>
        <v>0</v>
      </c>
      <c r="BG1219" s="49">
        <f t="shared" si="666"/>
        <v>0</v>
      </c>
      <c r="BH1219" s="73">
        <f t="shared" si="667"/>
        <v>165.32571796352727</v>
      </c>
      <c r="BI1219" s="49">
        <f>VLOOKUP(A1219,'1_12'!B:Q,16,0)</f>
        <v>1232.6299999999999</v>
      </c>
      <c r="BJ1219" s="74">
        <f t="shared" si="668"/>
        <v>-1067.3042820364726</v>
      </c>
      <c r="BK1219" s="50">
        <f t="shared" si="669"/>
        <v>1.2517988721322385E-3</v>
      </c>
    </row>
    <row r="1220" spans="1:63" x14ac:dyDescent="0.3">
      <c r="A1220" s="79" t="s">
        <v>2797</v>
      </c>
      <c r="B1220" s="79" t="s">
        <v>2200</v>
      </c>
      <c r="C1220" s="79">
        <f>VLOOKUP(B1220,Площадь!A:B,2,0)</f>
        <v>4.0999999999999996</v>
      </c>
      <c r="D1220" s="97">
        <f>VLOOKUP(A1220,'[1]3+паркинг2023'!$A:$E,5,0)</f>
        <v>45231</v>
      </c>
      <c r="O1220">
        <f>30-O1219</f>
        <v>30</v>
      </c>
      <c r="P1220">
        <v>31</v>
      </c>
      <c r="Q1220">
        <f t="shared" si="673"/>
        <v>61</v>
      </c>
      <c r="R1220" s="116"/>
      <c r="S1220" s="99"/>
      <c r="T1220" s="50">
        <f t="shared" ref="T1220:T1283" si="675">R1220*$T$1/31*E1220</f>
        <v>0</v>
      </c>
      <c r="U1220" s="50">
        <f t="shared" ref="U1220:U1283" si="676">R1220*$U$1/28*F1220</f>
        <v>0</v>
      </c>
      <c r="V1220" s="50">
        <f t="shared" ref="V1220:V1283" si="677">R1220*$V$1/31*G1220</f>
        <v>0</v>
      </c>
      <c r="W1220" s="50">
        <f t="shared" ref="W1220:W1283" si="678">R1220*W$1/30*H1220</f>
        <v>0</v>
      </c>
      <c r="X1220" s="50">
        <f t="shared" ref="X1220:X1283" si="679">SUM(T1220:W1220)-R1220</f>
        <v>0</v>
      </c>
      <c r="Y1220" s="50"/>
      <c r="Z1220" s="50"/>
      <c r="AA1220" s="50"/>
      <c r="AB1220" s="50"/>
      <c r="AC1220" s="50"/>
      <c r="AD1220" s="50">
        <f t="shared" ref="AD1220:AD1283" si="680">(S1220*$AD$1)/31*N1220</f>
        <v>0</v>
      </c>
      <c r="AE1220" s="50">
        <f t="shared" ref="AE1220:AE1283" si="681">(S1220*$AE$1)/30*O1220</f>
        <v>0</v>
      </c>
      <c r="AF1220" s="50">
        <f t="shared" ref="AF1220:AF1283" si="682">(S1220*$AF$1)/31*P1220</f>
        <v>0</v>
      </c>
      <c r="AG1220" s="50">
        <f t="shared" si="674"/>
        <v>0</v>
      </c>
      <c r="AI1220" s="50">
        <f t="shared" ref="AI1220:AI1283" si="683">(C1220*$AI$1)/31*E1220</f>
        <v>0</v>
      </c>
      <c r="AJ1220" s="50">
        <f t="shared" ref="AJ1220:AJ1283" si="684">(C1220*$AJ$1)/28*F1220</f>
        <v>0</v>
      </c>
      <c r="AK1220" s="50">
        <f t="shared" ref="AK1220:AK1283" si="685">(C1220*$AK$1)/31*G1220</f>
        <v>0</v>
      </c>
      <c r="AL1220" s="50">
        <f t="shared" ref="AL1220:AL1283" si="686">(C1220*$AL$1)/30*H1220</f>
        <v>0</v>
      </c>
      <c r="AR1220" s="50">
        <f t="shared" ref="AR1220:AR1283" si="687">(C1220*$AR$1)/31*N1220</f>
        <v>0</v>
      </c>
      <c r="AS1220" s="50">
        <f t="shared" ref="AS1220:AS1283" si="688">(C1220*$AS$1)/30*O1220</f>
        <v>3.6572387042772228E-2</v>
      </c>
      <c r="AT1220" s="50">
        <f t="shared" ref="AT1220:AT1283" si="689">(C1220*$AT$1)/31*P1220</f>
        <v>5.2691429257019487E-2</v>
      </c>
      <c r="AV1220" s="49">
        <f t="shared" ref="AV1220:AV1283" si="690">(T1220+AI1220)*$AV$1</f>
        <v>0</v>
      </c>
      <c r="AW1220" s="49">
        <f t="shared" ref="AW1220:AW1283" si="691">(U1220+AJ1220)*$AW$1</f>
        <v>0</v>
      </c>
      <c r="AX1220" s="49">
        <f t="shared" ref="AX1220:AX1283" si="692">(V1220+AK1220)*$AX$1</f>
        <v>0</v>
      </c>
      <c r="AY1220" s="49">
        <f t="shared" ref="AY1220:AY1283" si="693">(W1220+AL1220)*$AY$1</f>
        <v>0</v>
      </c>
      <c r="AZ1220" s="49">
        <f t="shared" ref="AZ1220:AZ1283" si="694">(Y1220+AM1220)*$AZ$1</f>
        <v>0</v>
      </c>
      <c r="BA1220" s="49">
        <f t="shared" ref="BA1220:BA1283" si="695">(Z1220+AN1220)*$BA$1</f>
        <v>0</v>
      </c>
      <c r="BB1220" s="49">
        <f t="shared" ref="BB1220:BB1283" si="696">(AA1220+AO1220)*$BB$1</f>
        <v>0</v>
      </c>
      <c r="BC1220" s="49">
        <f t="shared" ref="BC1220:BC1283" si="697">(AB1220+AP1220)*$BC$1</f>
        <v>0</v>
      </c>
      <c r="BD1220" s="49">
        <f t="shared" ref="BD1220:BD1283" si="698">(AC1220+AQ1220)*$BD$1</f>
        <v>0</v>
      </c>
      <c r="BE1220" s="49">
        <f t="shared" ref="BE1220:BE1283" si="699">(AD1220+AR1220)*$BE$1</f>
        <v>0</v>
      </c>
      <c r="BF1220" s="49">
        <f t="shared" ref="BF1220:BF1283" si="700">(AE1220+AS1220)*$BF$1</f>
        <v>98.173452882136061</v>
      </c>
      <c r="BG1220" s="49">
        <f t="shared" ref="BG1220:BG1283" si="701">(AF1220+AT1220)*$BG$1</f>
        <v>141.44276504037285</v>
      </c>
      <c r="BH1220" s="73">
        <f t="shared" ref="BH1220:BH1283" si="702">SUM(AV1220:BG1220)</f>
        <v>239.61621792250889</v>
      </c>
      <c r="BI1220" s="49">
        <f>VLOOKUP(A1220,'1_12'!B:Q,16,0)</f>
        <v>352.18</v>
      </c>
      <c r="BJ1220" s="74">
        <f t="shared" ref="BJ1220:BJ1283" si="703">BH1220-BI1220</f>
        <v>-112.56378207749111</v>
      </c>
      <c r="BK1220" s="50">
        <f t="shared" ref="BK1220:BK1283" si="704">(SUM(T1220:W1220)+SUM(AD1220:AF1220)+SUM(AI1220:AL1220)+SUM(AR1220:AT1220))/12/C1220</f>
        <v>1.8143052093453601E-3</v>
      </c>
    </row>
    <row r="1221" spans="1:63" x14ac:dyDescent="0.3">
      <c r="A1221" s="79" t="s">
        <v>1313</v>
      </c>
      <c r="B1221" s="79" t="s">
        <v>1314</v>
      </c>
      <c r="C1221" s="79">
        <f>VLOOKUP(B1221,Площадь!A:B,2,0)</f>
        <v>4.2</v>
      </c>
      <c r="D1221" s="97"/>
      <c r="E1221">
        <v>31</v>
      </c>
      <c r="F1221">
        <v>28</v>
      </c>
      <c r="G1221">
        <v>31</v>
      </c>
      <c r="H1221">
        <v>30</v>
      </c>
      <c r="I1221">
        <v>31</v>
      </c>
      <c r="J1221">
        <v>30</v>
      </c>
      <c r="K1221">
        <v>31</v>
      </c>
      <c r="L1221">
        <v>31</v>
      </c>
      <c r="M1221">
        <v>30</v>
      </c>
      <c r="N1221">
        <v>31</v>
      </c>
      <c r="O1221">
        <v>30</v>
      </c>
      <c r="P1221">
        <v>31</v>
      </c>
      <c r="Q1221">
        <f t="shared" ref="Q1221:Q1227" si="705">SUM(E1221:P1221)</f>
        <v>365</v>
      </c>
      <c r="R1221" s="116"/>
      <c r="S1221" s="99"/>
      <c r="T1221" s="50">
        <f t="shared" si="675"/>
        <v>0</v>
      </c>
      <c r="U1221" s="50">
        <f t="shared" si="676"/>
        <v>0</v>
      </c>
      <c r="V1221" s="50">
        <f t="shared" si="677"/>
        <v>0</v>
      </c>
      <c r="W1221" s="50">
        <f t="shared" si="678"/>
        <v>0</v>
      </c>
      <c r="X1221" s="50">
        <f t="shared" si="679"/>
        <v>0</v>
      </c>
      <c r="Y1221" s="50"/>
      <c r="Z1221" s="50"/>
      <c r="AA1221" s="50"/>
      <c r="AB1221" s="50"/>
      <c r="AC1221" s="50"/>
      <c r="AD1221" s="50">
        <f t="shared" si="680"/>
        <v>0</v>
      </c>
      <c r="AE1221" s="50">
        <f t="shared" si="681"/>
        <v>0</v>
      </c>
      <c r="AF1221" s="50">
        <f t="shared" si="682"/>
        <v>0</v>
      </c>
      <c r="AG1221" s="50">
        <f t="shared" si="674"/>
        <v>0</v>
      </c>
      <c r="AI1221" s="50">
        <f t="shared" si="683"/>
        <v>0</v>
      </c>
      <c r="AJ1221" s="50">
        <f t="shared" si="684"/>
        <v>0</v>
      </c>
      <c r="AK1221" s="50">
        <f t="shared" si="685"/>
        <v>0</v>
      </c>
      <c r="AL1221" s="50">
        <f t="shared" si="686"/>
        <v>2.8250679074875166E-2</v>
      </c>
      <c r="AR1221" s="50">
        <f t="shared" si="687"/>
        <v>3.483998408058965E-2</v>
      </c>
      <c r="AS1221" s="50">
        <f t="shared" si="688"/>
        <v>3.7464396482839848E-2</v>
      </c>
      <c r="AT1221" s="50">
        <f t="shared" si="689"/>
        <v>5.3976586068166313E-2</v>
      </c>
      <c r="AV1221" s="49">
        <f t="shared" si="690"/>
        <v>0</v>
      </c>
      <c r="AW1221" s="49">
        <f t="shared" si="691"/>
        <v>0</v>
      </c>
      <c r="AX1221" s="49">
        <f t="shared" si="692"/>
        <v>0</v>
      </c>
      <c r="AY1221" s="49">
        <f t="shared" si="693"/>
        <v>75.834992881431901</v>
      </c>
      <c r="AZ1221" s="49">
        <f t="shared" si="694"/>
        <v>0</v>
      </c>
      <c r="BA1221" s="49">
        <f t="shared" si="695"/>
        <v>0</v>
      </c>
      <c r="BB1221" s="49">
        <f t="shared" si="696"/>
        <v>0</v>
      </c>
      <c r="BC1221" s="49">
        <f t="shared" si="697"/>
        <v>0</v>
      </c>
      <c r="BD1221" s="49">
        <f t="shared" si="698"/>
        <v>0</v>
      </c>
      <c r="BE1221" s="49">
        <f t="shared" si="699"/>
        <v>93.52305966657164</v>
      </c>
      <c r="BF1221" s="49">
        <f t="shared" si="700"/>
        <v>100.56792734267599</v>
      </c>
      <c r="BG1221" s="49">
        <f t="shared" si="701"/>
        <v>144.89258857794292</v>
      </c>
      <c r="BH1221" s="73">
        <f t="shared" si="702"/>
        <v>414.8185684686224</v>
      </c>
      <c r="BI1221" s="49">
        <f>VLOOKUP(A1221,'1_12'!B:Q,16,0)</f>
        <v>1623.5099999999998</v>
      </c>
      <c r="BJ1221" s="74">
        <f t="shared" si="703"/>
        <v>-1208.6914315313775</v>
      </c>
      <c r="BK1221" s="50">
        <f t="shared" si="704"/>
        <v>3.066104081477599E-3</v>
      </c>
    </row>
    <row r="1222" spans="1:63" x14ac:dyDescent="0.3">
      <c r="A1222" s="79" t="s">
        <v>1315</v>
      </c>
      <c r="B1222" s="79" t="s">
        <v>1316</v>
      </c>
      <c r="C1222" s="79">
        <f>VLOOKUP(B1222,Площадь!A:B,2,0)</f>
        <v>4</v>
      </c>
      <c r="D1222" s="97"/>
      <c r="E1222">
        <v>31</v>
      </c>
      <c r="F1222">
        <v>28</v>
      </c>
      <c r="G1222">
        <v>31</v>
      </c>
      <c r="H1222">
        <v>30</v>
      </c>
      <c r="I1222">
        <v>31</v>
      </c>
      <c r="J1222">
        <v>30</v>
      </c>
      <c r="K1222">
        <v>31</v>
      </c>
      <c r="L1222">
        <v>31</v>
      </c>
      <c r="M1222">
        <v>30</v>
      </c>
      <c r="N1222">
        <v>31</v>
      </c>
      <c r="O1222">
        <v>30</v>
      </c>
      <c r="P1222">
        <v>31</v>
      </c>
      <c r="Q1222">
        <f t="shared" si="705"/>
        <v>365</v>
      </c>
      <c r="R1222" s="116"/>
      <c r="S1222" s="99"/>
      <c r="T1222" s="50">
        <f t="shared" si="675"/>
        <v>0</v>
      </c>
      <c r="U1222" s="50">
        <f t="shared" si="676"/>
        <v>0</v>
      </c>
      <c r="V1222" s="50">
        <f t="shared" si="677"/>
        <v>0</v>
      </c>
      <c r="W1222" s="50">
        <f t="shared" si="678"/>
        <v>0</v>
      </c>
      <c r="X1222" s="50">
        <f t="shared" si="679"/>
        <v>0</v>
      </c>
      <c r="Y1222" s="50"/>
      <c r="Z1222" s="50"/>
      <c r="AA1222" s="50"/>
      <c r="AB1222" s="50"/>
      <c r="AC1222" s="50"/>
      <c r="AD1222" s="50">
        <f t="shared" si="680"/>
        <v>0</v>
      </c>
      <c r="AE1222" s="50">
        <f t="shared" si="681"/>
        <v>0</v>
      </c>
      <c r="AF1222" s="50">
        <f t="shared" si="682"/>
        <v>0</v>
      </c>
      <c r="AG1222" s="50">
        <f t="shared" si="674"/>
        <v>0</v>
      </c>
      <c r="AI1222" s="50">
        <f t="shared" si="683"/>
        <v>0</v>
      </c>
      <c r="AJ1222" s="50">
        <f t="shared" si="684"/>
        <v>0</v>
      </c>
      <c r="AK1222" s="50">
        <f t="shared" si="685"/>
        <v>0</v>
      </c>
      <c r="AL1222" s="50">
        <f t="shared" si="686"/>
        <v>2.6905408642738254E-2</v>
      </c>
      <c r="AR1222" s="50">
        <f t="shared" si="687"/>
        <v>3.3180937219609193E-2</v>
      </c>
      <c r="AS1222" s="50">
        <f t="shared" si="688"/>
        <v>3.5680377602704615E-2</v>
      </c>
      <c r="AT1222" s="50">
        <f t="shared" si="689"/>
        <v>5.1406272445872675E-2</v>
      </c>
      <c r="AV1222" s="49">
        <f t="shared" si="690"/>
        <v>0</v>
      </c>
      <c r="AW1222" s="49">
        <f t="shared" si="691"/>
        <v>0</v>
      </c>
      <c r="AX1222" s="49">
        <f t="shared" si="692"/>
        <v>0</v>
      </c>
      <c r="AY1222" s="49">
        <f t="shared" si="693"/>
        <v>72.223802744220862</v>
      </c>
      <c r="AZ1222" s="49">
        <f t="shared" si="694"/>
        <v>0</v>
      </c>
      <c r="BA1222" s="49">
        <f t="shared" si="695"/>
        <v>0</v>
      </c>
      <c r="BB1222" s="49">
        <f t="shared" si="696"/>
        <v>0</v>
      </c>
      <c r="BC1222" s="49">
        <f t="shared" si="697"/>
        <v>0</v>
      </c>
      <c r="BD1222" s="49">
        <f t="shared" si="698"/>
        <v>0</v>
      </c>
      <c r="BE1222" s="49">
        <f t="shared" si="699"/>
        <v>89.069580634830132</v>
      </c>
      <c r="BF1222" s="49">
        <f t="shared" si="700"/>
        <v>95.778978421596165</v>
      </c>
      <c r="BG1222" s="49">
        <f t="shared" si="701"/>
        <v>137.99294150280278</v>
      </c>
      <c r="BH1222" s="73">
        <f t="shared" si="702"/>
        <v>395.06530330344992</v>
      </c>
      <c r="BI1222" s="49">
        <f>VLOOKUP(A1222,'1_12'!B:Q,16,0)</f>
        <v>1546.1999999999998</v>
      </c>
      <c r="BJ1222" s="74">
        <f t="shared" si="703"/>
        <v>-1151.1346966965498</v>
      </c>
      <c r="BK1222" s="50">
        <f t="shared" si="704"/>
        <v>3.0661040814775986E-3</v>
      </c>
    </row>
    <row r="1223" spans="1:63" x14ac:dyDescent="0.3">
      <c r="A1223" s="79" t="s">
        <v>1000</v>
      </c>
      <c r="B1223" s="79" t="s">
        <v>1001</v>
      </c>
      <c r="C1223" s="79">
        <f>VLOOKUP(B1223,Площадь!A:B,2,0)</f>
        <v>2.9</v>
      </c>
      <c r="D1223" s="97"/>
      <c r="E1223">
        <v>31</v>
      </c>
      <c r="F1223">
        <v>28</v>
      </c>
      <c r="G1223">
        <v>31</v>
      </c>
      <c r="H1223">
        <v>30</v>
      </c>
      <c r="I1223">
        <v>31</v>
      </c>
      <c r="J1223">
        <v>30</v>
      </c>
      <c r="K1223">
        <v>31</v>
      </c>
      <c r="L1223">
        <v>31</v>
      </c>
      <c r="M1223">
        <v>30</v>
      </c>
      <c r="N1223">
        <v>31</v>
      </c>
      <c r="O1223">
        <v>30</v>
      </c>
      <c r="P1223">
        <v>31</v>
      </c>
      <c r="Q1223">
        <f t="shared" si="705"/>
        <v>365</v>
      </c>
      <c r="R1223" s="116"/>
      <c r="S1223" s="99"/>
      <c r="T1223" s="50">
        <f t="shared" si="675"/>
        <v>0</v>
      </c>
      <c r="U1223" s="50">
        <f t="shared" si="676"/>
        <v>0</v>
      </c>
      <c r="V1223" s="50">
        <f t="shared" si="677"/>
        <v>0</v>
      </c>
      <c r="W1223" s="50">
        <f t="shared" si="678"/>
        <v>0</v>
      </c>
      <c r="X1223" s="50">
        <f t="shared" si="679"/>
        <v>0</v>
      </c>
      <c r="Y1223" s="50"/>
      <c r="Z1223" s="50"/>
      <c r="AA1223" s="50"/>
      <c r="AB1223" s="50"/>
      <c r="AC1223" s="50"/>
      <c r="AD1223" s="50">
        <f t="shared" si="680"/>
        <v>0</v>
      </c>
      <c r="AE1223" s="50">
        <f t="shared" si="681"/>
        <v>0</v>
      </c>
      <c r="AF1223" s="50">
        <f t="shared" si="682"/>
        <v>0</v>
      </c>
      <c r="AG1223" s="50">
        <f t="shared" si="674"/>
        <v>0</v>
      </c>
      <c r="AI1223" s="50">
        <f t="shared" si="683"/>
        <v>0</v>
      </c>
      <c r="AJ1223" s="50">
        <f t="shared" si="684"/>
        <v>0</v>
      </c>
      <c r="AK1223" s="50">
        <f t="shared" si="685"/>
        <v>0</v>
      </c>
      <c r="AL1223" s="50">
        <f t="shared" si="686"/>
        <v>1.9506421265985233E-2</v>
      </c>
      <c r="AR1223" s="50">
        <f t="shared" si="687"/>
        <v>2.4056179484216664E-2</v>
      </c>
      <c r="AS1223" s="50">
        <f t="shared" si="688"/>
        <v>2.5868273761960846E-2</v>
      </c>
      <c r="AT1223" s="50">
        <f t="shared" si="689"/>
        <v>3.7269547523257687E-2</v>
      </c>
      <c r="AV1223" s="49">
        <f t="shared" si="690"/>
        <v>0</v>
      </c>
      <c r="AW1223" s="49">
        <f t="shared" si="691"/>
        <v>0</v>
      </c>
      <c r="AX1223" s="49">
        <f t="shared" si="692"/>
        <v>0</v>
      </c>
      <c r="AY1223" s="49">
        <f t="shared" si="693"/>
        <v>52.362256989560123</v>
      </c>
      <c r="AZ1223" s="49">
        <f t="shared" si="694"/>
        <v>0</v>
      </c>
      <c r="BA1223" s="49">
        <f t="shared" si="695"/>
        <v>0</v>
      </c>
      <c r="BB1223" s="49">
        <f t="shared" si="696"/>
        <v>0</v>
      </c>
      <c r="BC1223" s="49">
        <f t="shared" si="697"/>
        <v>0</v>
      </c>
      <c r="BD1223" s="49">
        <f t="shared" si="698"/>
        <v>0</v>
      </c>
      <c r="BE1223" s="49">
        <f t="shared" si="699"/>
        <v>64.575445960251841</v>
      </c>
      <c r="BF1223" s="49">
        <f t="shared" si="700"/>
        <v>69.439759355657216</v>
      </c>
      <c r="BG1223" s="49">
        <f t="shared" si="701"/>
        <v>100.04488258953201</v>
      </c>
      <c r="BH1223" s="73">
        <f t="shared" si="702"/>
        <v>286.42234489500117</v>
      </c>
      <c r="BI1223" s="49">
        <f>VLOOKUP(A1223,'1_12'!B:Q,16,0)</f>
        <v>1120.9499999999998</v>
      </c>
      <c r="BJ1223" s="74">
        <f t="shared" si="703"/>
        <v>-834.52765510499864</v>
      </c>
      <c r="BK1223" s="50">
        <f t="shared" si="704"/>
        <v>3.0661040814775986E-3</v>
      </c>
    </row>
    <row r="1224" spans="1:63" x14ac:dyDescent="0.3">
      <c r="A1224" s="79" t="s">
        <v>2106</v>
      </c>
      <c r="B1224" s="79" t="s">
        <v>2107</v>
      </c>
      <c r="C1224" s="79">
        <f>VLOOKUP(B1224,Площадь!A:B,2,0)</f>
        <v>2.9</v>
      </c>
      <c r="D1224" s="97"/>
      <c r="E1224">
        <v>31</v>
      </c>
      <c r="F1224">
        <v>28</v>
      </c>
      <c r="G1224">
        <v>31</v>
      </c>
      <c r="H1224">
        <v>18</v>
      </c>
      <c r="Q1224">
        <f t="shared" si="705"/>
        <v>108</v>
      </c>
      <c r="R1224" s="116"/>
      <c r="S1224" s="99"/>
      <c r="T1224" s="50">
        <f t="shared" si="675"/>
        <v>0</v>
      </c>
      <c r="U1224" s="50">
        <f t="shared" si="676"/>
        <v>0</v>
      </c>
      <c r="V1224" s="50">
        <f t="shared" si="677"/>
        <v>0</v>
      </c>
      <c r="W1224" s="50">
        <f t="shared" si="678"/>
        <v>0</v>
      </c>
      <c r="X1224" s="50">
        <f t="shared" si="679"/>
        <v>0</v>
      </c>
      <c r="Y1224" s="50"/>
      <c r="Z1224" s="50"/>
      <c r="AA1224" s="50"/>
      <c r="AB1224" s="50"/>
      <c r="AC1224" s="50"/>
      <c r="AD1224" s="50">
        <f t="shared" si="680"/>
        <v>0</v>
      </c>
      <c r="AE1224" s="50">
        <f t="shared" si="681"/>
        <v>0</v>
      </c>
      <c r="AF1224" s="50">
        <f t="shared" si="682"/>
        <v>0</v>
      </c>
      <c r="AG1224" s="50">
        <f t="shared" si="674"/>
        <v>0</v>
      </c>
      <c r="AI1224" s="50">
        <f t="shared" si="683"/>
        <v>0</v>
      </c>
      <c r="AJ1224" s="50">
        <f t="shared" si="684"/>
        <v>0</v>
      </c>
      <c r="AK1224" s="50">
        <f t="shared" si="685"/>
        <v>0</v>
      </c>
      <c r="AL1224" s="50">
        <f t="shared" si="686"/>
        <v>1.1703852759591139E-2</v>
      </c>
      <c r="AR1224" s="50">
        <f t="shared" si="687"/>
        <v>0</v>
      </c>
      <c r="AS1224" s="50">
        <f t="shared" si="688"/>
        <v>0</v>
      </c>
      <c r="AT1224" s="50">
        <f t="shared" si="689"/>
        <v>0</v>
      </c>
      <c r="AV1224" s="49">
        <f t="shared" si="690"/>
        <v>0</v>
      </c>
      <c r="AW1224" s="49">
        <f t="shared" si="691"/>
        <v>0</v>
      </c>
      <c r="AX1224" s="49">
        <f t="shared" si="692"/>
        <v>0</v>
      </c>
      <c r="AY1224" s="49">
        <f t="shared" si="693"/>
        <v>31.41735419373607</v>
      </c>
      <c r="AZ1224" s="49">
        <f t="shared" si="694"/>
        <v>0</v>
      </c>
      <c r="BA1224" s="49">
        <f t="shared" si="695"/>
        <v>0</v>
      </c>
      <c r="BB1224" s="49">
        <f t="shared" si="696"/>
        <v>0</v>
      </c>
      <c r="BC1224" s="49">
        <f t="shared" si="697"/>
        <v>0</v>
      </c>
      <c r="BD1224" s="49">
        <f t="shared" si="698"/>
        <v>0</v>
      </c>
      <c r="BE1224" s="49">
        <f t="shared" si="699"/>
        <v>0</v>
      </c>
      <c r="BF1224" s="49">
        <f t="shared" si="700"/>
        <v>0</v>
      </c>
      <c r="BG1224" s="49">
        <f t="shared" si="701"/>
        <v>0</v>
      </c>
      <c r="BH1224" s="73">
        <f t="shared" si="702"/>
        <v>31.41735419373607</v>
      </c>
      <c r="BI1224" s="49">
        <f>VLOOKUP(A1224,'1_12'!B:Q,16,0)</f>
        <v>74.73</v>
      </c>
      <c r="BJ1224" s="74">
        <f t="shared" si="703"/>
        <v>-43.31264580626393</v>
      </c>
      <c r="BK1224" s="50">
        <f t="shared" si="704"/>
        <v>3.3631760803422815E-4</v>
      </c>
    </row>
    <row r="1225" spans="1:63" x14ac:dyDescent="0.3">
      <c r="A1225" s="79" t="s">
        <v>2719</v>
      </c>
      <c r="B1225" s="79" t="s">
        <v>2107</v>
      </c>
      <c r="C1225" s="79">
        <f>VLOOKUP(B1225,Площадь!A:B,2,0)</f>
        <v>2.9</v>
      </c>
      <c r="D1225" s="97">
        <f>VLOOKUP(A1225,'[1]3+паркинг2023'!$A:$E,5,0)</f>
        <v>45035</v>
      </c>
      <c r="H1225">
        <f>30-H1224</f>
        <v>12</v>
      </c>
      <c r="I1225">
        <v>31</v>
      </c>
      <c r="J1225">
        <v>30</v>
      </c>
      <c r="K1225">
        <v>31</v>
      </c>
      <c r="L1225">
        <v>31</v>
      </c>
      <c r="M1225">
        <v>30</v>
      </c>
      <c r="N1225">
        <v>31</v>
      </c>
      <c r="O1225">
        <v>30</v>
      </c>
      <c r="P1225">
        <v>31</v>
      </c>
      <c r="Q1225">
        <f t="shared" si="705"/>
        <v>257</v>
      </c>
      <c r="R1225" s="116"/>
      <c r="S1225" s="99"/>
      <c r="T1225" s="50">
        <f t="shared" si="675"/>
        <v>0</v>
      </c>
      <c r="U1225" s="50">
        <f t="shared" si="676"/>
        <v>0</v>
      </c>
      <c r="V1225" s="50">
        <f t="shared" si="677"/>
        <v>0</v>
      </c>
      <c r="W1225" s="50">
        <f t="shared" si="678"/>
        <v>0</v>
      </c>
      <c r="X1225" s="50">
        <f t="shared" si="679"/>
        <v>0</v>
      </c>
      <c r="Y1225" s="50"/>
      <c r="Z1225" s="50"/>
      <c r="AA1225" s="50"/>
      <c r="AB1225" s="50"/>
      <c r="AC1225" s="50"/>
      <c r="AD1225" s="50">
        <f t="shared" si="680"/>
        <v>0</v>
      </c>
      <c r="AE1225" s="50">
        <f t="shared" si="681"/>
        <v>0</v>
      </c>
      <c r="AF1225" s="50">
        <f t="shared" si="682"/>
        <v>0</v>
      </c>
      <c r="AG1225" s="50">
        <f t="shared" si="674"/>
        <v>0</v>
      </c>
      <c r="AI1225" s="50">
        <f t="shared" si="683"/>
        <v>0</v>
      </c>
      <c r="AJ1225" s="50">
        <f t="shared" si="684"/>
        <v>0</v>
      </c>
      <c r="AK1225" s="50">
        <f t="shared" si="685"/>
        <v>0</v>
      </c>
      <c r="AL1225" s="50">
        <f t="shared" si="686"/>
        <v>7.8025685063940926E-3</v>
      </c>
      <c r="AR1225" s="50">
        <f t="shared" si="687"/>
        <v>2.4056179484216664E-2</v>
      </c>
      <c r="AS1225" s="50">
        <f t="shared" si="688"/>
        <v>2.5868273761960846E-2</v>
      </c>
      <c r="AT1225" s="50">
        <f t="shared" si="689"/>
        <v>3.7269547523257687E-2</v>
      </c>
      <c r="AV1225" s="49">
        <f t="shared" si="690"/>
        <v>0</v>
      </c>
      <c r="AW1225" s="49">
        <f t="shared" si="691"/>
        <v>0</v>
      </c>
      <c r="AX1225" s="49">
        <f t="shared" si="692"/>
        <v>0</v>
      </c>
      <c r="AY1225" s="49">
        <f t="shared" si="693"/>
        <v>20.944902795824049</v>
      </c>
      <c r="AZ1225" s="49">
        <f t="shared" si="694"/>
        <v>0</v>
      </c>
      <c r="BA1225" s="49">
        <f t="shared" si="695"/>
        <v>0</v>
      </c>
      <c r="BB1225" s="49">
        <f t="shared" si="696"/>
        <v>0</v>
      </c>
      <c r="BC1225" s="49">
        <f t="shared" si="697"/>
        <v>0</v>
      </c>
      <c r="BD1225" s="49">
        <f t="shared" si="698"/>
        <v>0</v>
      </c>
      <c r="BE1225" s="49">
        <f t="shared" si="699"/>
        <v>64.575445960251841</v>
      </c>
      <c r="BF1225" s="49">
        <f t="shared" si="700"/>
        <v>69.439759355657216</v>
      </c>
      <c r="BG1225" s="49">
        <f t="shared" si="701"/>
        <v>100.04488258953201</v>
      </c>
      <c r="BH1225" s="73">
        <f t="shared" si="702"/>
        <v>255.00499070126511</v>
      </c>
      <c r="BI1225" s="49">
        <f>VLOOKUP(A1225,'1_12'!B:Q,16,0)</f>
        <v>1046.2299999999998</v>
      </c>
      <c r="BJ1225" s="74">
        <f t="shared" si="703"/>
        <v>-791.22500929873468</v>
      </c>
      <c r="BK1225" s="50">
        <f t="shared" si="704"/>
        <v>2.729786473443371E-3</v>
      </c>
    </row>
    <row r="1226" spans="1:63" x14ac:dyDescent="0.3">
      <c r="A1226" s="79" t="s">
        <v>2108</v>
      </c>
      <c r="B1226" s="79" t="s">
        <v>2109</v>
      </c>
      <c r="C1226" s="79">
        <f>VLOOKUP(B1226,Площадь!A:B,2,0)</f>
        <v>4.3</v>
      </c>
      <c r="D1226" s="97"/>
      <c r="E1226">
        <v>31</v>
      </c>
      <c r="F1226">
        <v>28</v>
      </c>
      <c r="G1226">
        <v>31</v>
      </c>
      <c r="H1226">
        <v>30</v>
      </c>
      <c r="I1226">
        <v>31</v>
      </c>
      <c r="J1226">
        <v>30</v>
      </c>
      <c r="K1226">
        <v>16</v>
      </c>
      <c r="Q1226">
        <f t="shared" si="705"/>
        <v>197</v>
      </c>
      <c r="R1226" s="116"/>
      <c r="S1226" s="99"/>
      <c r="T1226" s="50">
        <f t="shared" si="675"/>
        <v>0</v>
      </c>
      <c r="U1226" s="50">
        <f t="shared" si="676"/>
        <v>0</v>
      </c>
      <c r="V1226" s="50">
        <f t="shared" si="677"/>
        <v>0</v>
      </c>
      <c r="W1226" s="50">
        <f t="shared" si="678"/>
        <v>0</v>
      </c>
      <c r="X1226" s="50">
        <f t="shared" si="679"/>
        <v>0</v>
      </c>
      <c r="Y1226" s="50"/>
      <c r="Z1226" s="50"/>
      <c r="AA1226" s="50"/>
      <c r="AB1226" s="50"/>
      <c r="AC1226" s="50"/>
      <c r="AD1226" s="50">
        <f t="shared" si="680"/>
        <v>0</v>
      </c>
      <c r="AE1226" s="50">
        <f t="shared" si="681"/>
        <v>0</v>
      </c>
      <c r="AF1226" s="50">
        <f t="shared" si="682"/>
        <v>0</v>
      </c>
      <c r="AG1226" s="50">
        <f t="shared" si="674"/>
        <v>0</v>
      </c>
      <c r="AI1226" s="50">
        <f t="shared" si="683"/>
        <v>0</v>
      </c>
      <c r="AJ1226" s="50">
        <f t="shared" si="684"/>
        <v>0</v>
      </c>
      <c r="AK1226" s="50">
        <f t="shared" si="685"/>
        <v>0</v>
      </c>
      <c r="AL1226" s="50">
        <f t="shared" si="686"/>
        <v>2.8923314290943622E-2</v>
      </c>
      <c r="AR1226" s="50">
        <f t="shared" si="687"/>
        <v>0</v>
      </c>
      <c r="AS1226" s="50">
        <f t="shared" si="688"/>
        <v>0</v>
      </c>
      <c r="AT1226" s="50">
        <f t="shared" si="689"/>
        <v>0</v>
      </c>
      <c r="AV1226" s="49">
        <f t="shared" si="690"/>
        <v>0</v>
      </c>
      <c r="AW1226" s="49">
        <f t="shared" si="691"/>
        <v>0</v>
      </c>
      <c r="AX1226" s="49">
        <f t="shared" si="692"/>
        <v>0</v>
      </c>
      <c r="AY1226" s="49">
        <f t="shared" si="693"/>
        <v>77.640587950037428</v>
      </c>
      <c r="AZ1226" s="49">
        <f t="shared" si="694"/>
        <v>0</v>
      </c>
      <c r="BA1226" s="49">
        <f t="shared" si="695"/>
        <v>0</v>
      </c>
      <c r="BB1226" s="49">
        <f t="shared" si="696"/>
        <v>0</v>
      </c>
      <c r="BC1226" s="49">
        <f t="shared" si="697"/>
        <v>0</v>
      </c>
      <c r="BD1226" s="49">
        <f t="shared" si="698"/>
        <v>0</v>
      </c>
      <c r="BE1226" s="49">
        <f t="shared" si="699"/>
        <v>0</v>
      </c>
      <c r="BF1226" s="49">
        <f t="shared" si="700"/>
        <v>0</v>
      </c>
      <c r="BG1226" s="49">
        <f t="shared" si="701"/>
        <v>0</v>
      </c>
      <c r="BH1226" s="73">
        <f t="shared" si="702"/>
        <v>77.640587950037428</v>
      </c>
      <c r="BI1226" s="49">
        <f>VLOOKUP(A1226,'1_12'!B:Q,16,0)</f>
        <v>649.3599999999999</v>
      </c>
      <c r="BJ1226" s="74">
        <f t="shared" si="703"/>
        <v>-571.71941204996244</v>
      </c>
      <c r="BK1226" s="50">
        <f t="shared" si="704"/>
        <v>5.6052934672371358E-4</v>
      </c>
    </row>
    <row r="1227" spans="1:63" x14ac:dyDescent="0.3">
      <c r="A1227" s="79" t="s">
        <v>2758</v>
      </c>
      <c r="B1227" s="79" t="s">
        <v>2109</v>
      </c>
      <c r="C1227" s="79">
        <f>VLOOKUP(B1227,Площадь!A:B,2,0)</f>
        <v>4.3</v>
      </c>
      <c r="D1227" s="97">
        <f>VLOOKUP(A1227,'[1]3+паркинг2023'!$A:$E,5,0)</f>
        <v>45124</v>
      </c>
      <c r="K1227">
        <f>31-K1226</f>
        <v>15</v>
      </c>
      <c r="L1227">
        <v>31</v>
      </c>
      <c r="M1227">
        <v>30</v>
      </c>
      <c r="N1227">
        <v>31</v>
      </c>
      <c r="O1227">
        <v>30</v>
      </c>
      <c r="P1227">
        <v>31</v>
      </c>
      <c r="Q1227">
        <f t="shared" si="705"/>
        <v>168</v>
      </c>
      <c r="R1227" s="116"/>
      <c r="S1227" s="99"/>
      <c r="T1227" s="50">
        <f t="shared" si="675"/>
        <v>0</v>
      </c>
      <c r="U1227" s="50">
        <f t="shared" si="676"/>
        <v>0</v>
      </c>
      <c r="V1227" s="50">
        <f t="shared" si="677"/>
        <v>0</v>
      </c>
      <c r="W1227" s="50">
        <f t="shared" si="678"/>
        <v>0</v>
      </c>
      <c r="X1227" s="50">
        <f t="shared" si="679"/>
        <v>0</v>
      </c>
      <c r="Y1227" s="50"/>
      <c r="Z1227" s="50"/>
      <c r="AA1227" s="50"/>
      <c r="AB1227" s="50"/>
      <c r="AC1227" s="50"/>
      <c r="AD1227" s="50">
        <f t="shared" si="680"/>
        <v>0</v>
      </c>
      <c r="AE1227" s="50">
        <f t="shared" si="681"/>
        <v>0</v>
      </c>
      <c r="AF1227" s="50">
        <f t="shared" si="682"/>
        <v>0</v>
      </c>
      <c r="AG1227" s="50">
        <f t="shared" si="674"/>
        <v>0</v>
      </c>
      <c r="AI1227" s="50">
        <f t="shared" si="683"/>
        <v>0</v>
      </c>
      <c r="AJ1227" s="50">
        <f t="shared" si="684"/>
        <v>0</v>
      </c>
      <c r="AK1227" s="50">
        <f t="shared" si="685"/>
        <v>0</v>
      </c>
      <c r="AL1227" s="50">
        <f t="shared" si="686"/>
        <v>0</v>
      </c>
      <c r="AR1227" s="50">
        <f t="shared" si="687"/>
        <v>3.5669507511079883E-2</v>
      </c>
      <c r="AS1227" s="50">
        <f t="shared" si="688"/>
        <v>3.8356405922907462E-2</v>
      </c>
      <c r="AT1227" s="50">
        <f t="shared" si="689"/>
        <v>5.5261742879313125E-2</v>
      </c>
      <c r="AV1227" s="49">
        <f t="shared" si="690"/>
        <v>0</v>
      </c>
      <c r="AW1227" s="49">
        <f t="shared" si="691"/>
        <v>0</v>
      </c>
      <c r="AX1227" s="49">
        <f t="shared" si="692"/>
        <v>0</v>
      </c>
      <c r="AY1227" s="49">
        <f t="shared" si="693"/>
        <v>0</v>
      </c>
      <c r="AZ1227" s="49">
        <f t="shared" si="694"/>
        <v>0</v>
      </c>
      <c r="BA1227" s="49">
        <f t="shared" si="695"/>
        <v>0</v>
      </c>
      <c r="BB1227" s="49">
        <f t="shared" si="696"/>
        <v>0</v>
      </c>
      <c r="BC1227" s="49">
        <f t="shared" si="697"/>
        <v>0</v>
      </c>
      <c r="BD1227" s="49">
        <f t="shared" si="698"/>
        <v>0</v>
      </c>
      <c r="BE1227" s="49">
        <f t="shared" si="699"/>
        <v>95.749799182442402</v>
      </c>
      <c r="BF1227" s="49">
        <f t="shared" si="700"/>
        <v>102.96240180321588</v>
      </c>
      <c r="BG1227" s="49">
        <f t="shared" si="701"/>
        <v>148.34241211551299</v>
      </c>
      <c r="BH1227" s="73">
        <f t="shared" si="702"/>
        <v>347.0546131011713</v>
      </c>
      <c r="BI1227" s="49">
        <f>VLOOKUP(A1227,'1_12'!B:Q,16,0)</f>
        <v>1012.7600000000002</v>
      </c>
      <c r="BJ1227" s="74">
        <f t="shared" si="703"/>
        <v>-665.70538689882892</v>
      </c>
      <c r="BK1227" s="50">
        <f t="shared" si="704"/>
        <v>2.5055747347538853E-3</v>
      </c>
    </row>
    <row r="1228" spans="1:63" x14ac:dyDescent="0.3">
      <c r="A1228" s="79" t="s">
        <v>2508</v>
      </c>
      <c r="B1228" s="79" t="s">
        <v>2509</v>
      </c>
      <c r="C1228" s="79">
        <f>VLOOKUP(B1228,Площадь!A:B,2,0)</f>
        <v>4.0999999999999996</v>
      </c>
      <c r="D1228" s="97"/>
      <c r="E1228">
        <v>31</v>
      </c>
      <c r="F1228">
        <v>28</v>
      </c>
      <c r="G1228">
        <v>31</v>
      </c>
      <c r="H1228">
        <v>30</v>
      </c>
      <c r="I1228">
        <v>31</v>
      </c>
      <c r="J1228">
        <v>30</v>
      </c>
      <c r="K1228">
        <v>31</v>
      </c>
      <c r="L1228">
        <v>31</v>
      </c>
      <c r="M1228">
        <v>30</v>
      </c>
      <c r="N1228">
        <v>31</v>
      </c>
      <c r="O1228">
        <v>30</v>
      </c>
      <c r="P1228">
        <v>31</v>
      </c>
      <c r="Q1228">
        <f t="shared" ref="Q1228:Q1234" si="706">SUM(E1228:P1228)</f>
        <v>365</v>
      </c>
      <c r="R1228" s="116"/>
      <c r="S1228" s="99"/>
      <c r="T1228" s="50">
        <f t="shared" si="675"/>
        <v>0</v>
      </c>
      <c r="U1228" s="50">
        <f t="shared" si="676"/>
        <v>0</v>
      </c>
      <c r="V1228" s="50">
        <f t="shared" si="677"/>
        <v>0</v>
      </c>
      <c r="W1228" s="50">
        <f t="shared" si="678"/>
        <v>0</v>
      </c>
      <c r="X1228" s="50">
        <f t="shared" si="679"/>
        <v>0</v>
      </c>
      <c r="Y1228" s="50"/>
      <c r="Z1228" s="50"/>
      <c r="AA1228" s="50"/>
      <c r="AB1228" s="50"/>
      <c r="AC1228" s="50"/>
      <c r="AD1228" s="50">
        <f t="shared" si="680"/>
        <v>0</v>
      </c>
      <c r="AE1228" s="50">
        <f t="shared" si="681"/>
        <v>0</v>
      </c>
      <c r="AF1228" s="50">
        <f t="shared" si="682"/>
        <v>0</v>
      </c>
      <c r="AG1228" s="50">
        <f t="shared" si="674"/>
        <v>0</v>
      </c>
      <c r="AI1228" s="50">
        <f t="shared" si="683"/>
        <v>0</v>
      </c>
      <c r="AJ1228" s="50">
        <f t="shared" si="684"/>
        <v>0</v>
      </c>
      <c r="AK1228" s="50">
        <f t="shared" si="685"/>
        <v>0</v>
      </c>
      <c r="AL1228" s="50">
        <f t="shared" si="686"/>
        <v>2.7578043858806706E-2</v>
      </c>
      <c r="AR1228" s="50">
        <f t="shared" si="687"/>
        <v>3.4010460650099418E-2</v>
      </c>
      <c r="AS1228" s="50">
        <f t="shared" si="688"/>
        <v>3.6572387042772228E-2</v>
      </c>
      <c r="AT1228" s="50">
        <f t="shared" si="689"/>
        <v>5.2691429257019487E-2</v>
      </c>
      <c r="AV1228" s="49">
        <f t="shared" si="690"/>
        <v>0</v>
      </c>
      <c r="AW1228" s="49">
        <f t="shared" si="691"/>
        <v>0</v>
      </c>
      <c r="AX1228" s="49">
        <f t="shared" si="692"/>
        <v>0</v>
      </c>
      <c r="AY1228" s="49">
        <f t="shared" si="693"/>
        <v>74.029397812826375</v>
      </c>
      <c r="AZ1228" s="49">
        <f t="shared" si="694"/>
        <v>0</v>
      </c>
      <c r="BA1228" s="49">
        <f t="shared" si="695"/>
        <v>0</v>
      </c>
      <c r="BB1228" s="49">
        <f t="shared" si="696"/>
        <v>0</v>
      </c>
      <c r="BC1228" s="49">
        <f t="shared" si="697"/>
        <v>0</v>
      </c>
      <c r="BD1228" s="49">
        <f t="shared" si="698"/>
        <v>0</v>
      </c>
      <c r="BE1228" s="49">
        <f t="shared" si="699"/>
        <v>91.296320150700879</v>
      </c>
      <c r="BF1228" s="49">
        <f t="shared" si="700"/>
        <v>98.173452882136061</v>
      </c>
      <c r="BG1228" s="49">
        <f t="shared" si="701"/>
        <v>141.44276504037285</v>
      </c>
      <c r="BH1228" s="73">
        <f t="shared" si="702"/>
        <v>404.94193588603616</v>
      </c>
      <c r="BI1228" s="49">
        <f>VLOOKUP(A1228,'1_12'!B:Q,16,0)</f>
        <v>1584.8099999999997</v>
      </c>
      <c r="BJ1228" s="74">
        <f t="shared" si="703"/>
        <v>-1179.8680641139636</v>
      </c>
      <c r="BK1228" s="50">
        <f t="shared" si="704"/>
        <v>3.0661040814775986E-3</v>
      </c>
    </row>
    <row r="1229" spans="1:63" x14ac:dyDescent="0.3">
      <c r="A1229" s="79" t="s">
        <v>1377</v>
      </c>
      <c r="B1229" s="79" t="s">
        <v>1378</v>
      </c>
      <c r="C1229" s="79">
        <f>VLOOKUP(B1229,Площадь!A:B,2,0)</f>
        <v>4.9000000000000004</v>
      </c>
      <c r="D1229" s="97"/>
      <c r="E1229">
        <v>31</v>
      </c>
      <c r="F1229">
        <v>28</v>
      </c>
      <c r="G1229">
        <v>31</v>
      </c>
      <c r="H1229">
        <v>30</v>
      </c>
      <c r="I1229">
        <v>31</v>
      </c>
      <c r="J1229">
        <v>30</v>
      </c>
      <c r="K1229">
        <v>31</v>
      </c>
      <c r="L1229">
        <v>31</v>
      </c>
      <c r="M1229">
        <v>30</v>
      </c>
      <c r="N1229">
        <v>31</v>
      </c>
      <c r="O1229">
        <v>30</v>
      </c>
      <c r="P1229">
        <v>31</v>
      </c>
      <c r="Q1229">
        <f t="shared" si="706"/>
        <v>365</v>
      </c>
      <c r="R1229" s="116"/>
      <c r="S1229" s="99"/>
      <c r="T1229" s="50">
        <f t="shared" si="675"/>
        <v>0</v>
      </c>
      <c r="U1229" s="50">
        <f t="shared" si="676"/>
        <v>0</v>
      </c>
      <c r="V1229" s="50">
        <f t="shared" si="677"/>
        <v>0</v>
      </c>
      <c r="W1229" s="50">
        <f t="shared" si="678"/>
        <v>0</v>
      </c>
      <c r="X1229" s="50">
        <f t="shared" si="679"/>
        <v>0</v>
      </c>
      <c r="Y1229" s="50"/>
      <c r="Z1229" s="50"/>
      <c r="AA1229" s="50"/>
      <c r="AB1229" s="50"/>
      <c r="AC1229" s="50"/>
      <c r="AD1229" s="50">
        <f t="shared" si="680"/>
        <v>0</v>
      </c>
      <c r="AE1229" s="50">
        <f t="shared" si="681"/>
        <v>0</v>
      </c>
      <c r="AF1229" s="50">
        <f t="shared" si="682"/>
        <v>0</v>
      </c>
      <c r="AG1229" s="50">
        <f t="shared" si="674"/>
        <v>0</v>
      </c>
      <c r="AI1229" s="50">
        <f t="shared" si="683"/>
        <v>0</v>
      </c>
      <c r="AJ1229" s="50">
        <f t="shared" si="684"/>
        <v>0</v>
      </c>
      <c r="AK1229" s="50">
        <f t="shared" si="685"/>
        <v>0</v>
      </c>
      <c r="AL1229" s="50">
        <f t="shared" si="686"/>
        <v>3.2959125587354365E-2</v>
      </c>
      <c r="AR1229" s="50">
        <f t="shared" si="687"/>
        <v>4.0646648094021263E-2</v>
      </c>
      <c r="AS1229" s="50">
        <f t="shared" si="688"/>
        <v>4.3708462563313157E-2</v>
      </c>
      <c r="AT1229" s="50">
        <f t="shared" si="689"/>
        <v>6.2972683746194025E-2</v>
      </c>
      <c r="AV1229" s="49">
        <f t="shared" si="690"/>
        <v>0</v>
      </c>
      <c r="AW1229" s="49">
        <f t="shared" si="691"/>
        <v>0</v>
      </c>
      <c r="AX1229" s="49">
        <f t="shared" si="692"/>
        <v>0</v>
      </c>
      <c r="AY1229" s="49">
        <f t="shared" si="693"/>
        <v>88.474158361670575</v>
      </c>
      <c r="AZ1229" s="49">
        <f t="shared" si="694"/>
        <v>0</v>
      </c>
      <c r="BA1229" s="49">
        <f t="shared" si="695"/>
        <v>0</v>
      </c>
      <c r="BB1229" s="49">
        <f t="shared" si="696"/>
        <v>0</v>
      </c>
      <c r="BC1229" s="49">
        <f t="shared" si="697"/>
        <v>0</v>
      </c>
      <c r="BD1229" s="49">
        <f t="shared" si="698"/>
        <v>0</v>
      </c>
      <c r="BE1229" s="49">
        <f t="shared" si="699"/>
        <v>109.11023627766693</v>
      </c>
      <c r="BF1229" s="49">
        <f t="shared" si="700"/>
        <v>117.32924856645531</v>
      </c>
      <c r="BG1229" s="49">
        <f t="shared" si="701"/>
        <v>169.0413533409334</v>
      </c>
      <c r="BH1229" s="73">
        <f t="shared" si="702"/>
        <v>483.95499654672619</v>
      </c>
      <c r="BI1229" s="49">
        <f>VLOOKUP(A1229,'1_12'!B:Q,16,0)</f>
        <v>1894.0500000000002</v>
      </c>
      <c r="BJ1229" s="74">
        <f t="shared" si="703"/>
        <v>-1410.0950034532739</v>
      </c>
      <c r="BK1229" s="50">
        <f t="shared" si="704"/>
        <v>3.0661040814775986E-3</v>
      </c>
    </row>
    <row r="1230" spans="1:63" x14ac:dyDescent="0.3">
      <c r="A1230" s="79" t="s">
        <v>2393</v>
      </c>
      <c r="B1230" s="79" t="s">
        <v>2394</v>
      </c>
      <c r="C1230" s="79">
        <f>VLOOKUP(B1230,Площадь!A:B,2,0)</f>
        <v>2.7</v>
      </c>
      <c r="D1230" s="97"/>
      <c r="E1230">
        <v>31</v>
      </c>
      <c r="F1230">
        <v>28</v>
      </c>
      <c r="G1230">
        <v>31</v>
      </c>
      <c r="H1230">
        <v>30</v>
      </c>
      <c r="I1230">
        <v>31</v>
      </c>
      <c r="J1230">
        <v>30</v>
      </c>
      <c r="K1230">
        <v>31</v>
      </c>
      <c r="L1230">
        <v>31</v>
      </c>
      <c r="M1230">
        <v>30</v>
      </c>
      <c r="N1230">
        <v>31</v>
      </c>
      <c r="O1230">
        <v>30</v>
      </c>
      <c r="P1230">
        <v>31</v>
      </c>
      <c r="Q1230">
        <f t="shared" si="706"/>
        <v>365</v>
      </c>
      <c r="R1230" s="116"/>
      <c r="S1230" s="99"/>
      <c r="T1230" s="50">
        <f t="shared" si="675"/>
        <v>0</v>
      </c>
      <c r="U1230" s="50">
        <f t="shared" si="676"/>
        <v>0</v>
      </c>
      <c r="V1230" s="50">
        <f t="shared" si="677"/>
        <v>0</v>
      </c>
      <c r="W1230" s="50">
        <f t="shared" si="678"/>
        <v>0</v>
      </c>
      <c r="X1230" s="50">
        <f t="shared" si="679"/>
        <v>0</v>
      </c>
      <c r="Y1230" s="50"/>
      <c r="Z1230" s="50"/>
      <c r="AA1230" s="50"/>
      <c r="AB1230" s="50"/>
      <c r="AC1230" s="50"/>
      <c r="AD1230" s="50">
        <f t="shared" si="680"/>
        <v>0</v>
      </c>
      <c r="AE1230" s="50">
        <f t="shared" si="681"/>
        <v>0</v>
      </c>
      <c r="AF1230" s="50">
        <f t="shared" si="682"/>
        <v>0</v>
      </c>
      <c r="AG1230" s="50">
        <f t="shared" si="674"/>
        <v>0</v>
      </c>
      <c r="AI1230" s="50">
        <f t="shared" si="683"/>
        <v>0</v>
      </c>
      <c r="AJ1230" s="50">
        <f t="shared" si="684"/>
        <v>0</v>
      </c>
      <c r="AK1230" s="50">
        <f t="shared" si="685"/>
        <v>0</v>
      </c>
      <c r="AL1230" s="50">
        <f t="shared" si="686"/>
        <v>1.8161150833848321E-2</v>
      </c>
      <c r="AR1230" s="50">
        <f t="shared" si="687"/>
        <v>2.2397132623236206E-2</v>
      </c>
      <c r="AS1230" s="50">
        <f t="shared" si="688"/>
        <v>2.4084254881825615E-2</v>
      </c>
      <c r="AT1230" s="50">
        <f t="shared" si="689"/>
        <v>3.4699233900964056E-2</v>
      </c>
      <c r="AV1230" s="49">
        <f t="shared" si="690"/>
        <v>0</v>
      </c>
      <c r="AW1230" s="49">
        <f t="shared" si="691"/>
        <v>0</v>
      </c>
      <c r="AX1230" s="49">
        <f t="shared" si="692"/>
        <v>0</v>
      </c>
      <c r="AY1230" s="49">
        <f t="shared" si="693"/>
        <v>48.751066852349084</v>
      </c>
      <c r="AZ1230" s="49">
        <f t="shared" si="694"/>
        <v>0</v>
      </c>
      <c r="BA1230" s="49">
        <f t="shared" si="695"/>
        <v>0</v>
      </c>
      <c r="BB1230" s="49">
        <f t="shared" si="696"/>
        <v>0</v>
      </c>
      <c r="BC1230" s="49">
        <f t="shared" si="697"/>
        <v>0</v>
      </c>
      <c r="BD1230" s="49">
        <f t="shared" si="698"/>
        <v>0</v>
      </c>
      <c r="BE1230" s="49">
        <f t="shared" si="699"/>
        <v>60.121966928510346</v>
      </c>
      <c r="BF1230" s="49">
        <f t="shared" si="700"/>
        <v>64.650810434577409</v>
      </c>
      <c r="BG1230" s="49">
        <f t="shared" si="701"/>
        <v>93.145235514391885</v>
      </c>
      <c r="BH1230" s="73">
        <f t="shared" si="702"/>
        <v>266.6690797298287</v>
      </c>
      <c r="BI1230" s="49">
        <f>VLOOKUP(A1230,'1_12'!B:Q,16,0)</f>
        <v>1043.6400000000001</v>
      </c>
      <c r="BJ1230" s="74">
        <f t="shared" si="703"/>
        <v>-776.9709202701714</v>
      </c>
      <c r="BK1230" s="50">
        <f t="shared" si="704"/>
        <v>3.066104081477599E-3</v>
      </c>
    </row>
    <row r="1231" spans="1:63" x14ac:dyDescent="0.3">
      <c r="A1231" s="79" t="s">
        <v>2134</v>
      </c>
      <c r="B1231" s="79" t="s">
        <v>2135</v>
      </c>
      <c r="C1231" s="79">
        <f>VLOOKUP(B1231,Площадь!A:B,2,0)</f>
        <v>10.4</v>
      </c>
      <c r="D1231" s="97"/>
      <c r="E1231">
        <v>31</v>
      </c>
      <c r="F1231">
        <v>28</v>
      </c>
      <c r="G1231">
        <v>31</v>
      </c>
      <c r="H1231">
        <v>30</v>
      </c>
      <c r="I1231">
        <v>31</v>
      </c>
      <c r="J1231">
        <v>30</v>
      </c>
      <c r="K1231">
        <v>31</v>
      </c>
      <c r="L1231">
        <v>31</v>
      </c>
      <c r="M1231">
        <v>30</v>
      </c>
      <c r="N1231">
        <v>31</v>
      </c>
      <c r="O1231">
        <v>30</v>
      </c>
      <c r="P1231">
        <v>31</v>
      </c>
      <c r="Q1231">
        <f t="shared" si="706"/>
        <v>365</v>
      </c>
      <c r="R1231" s="116"/>
      <c r="S1231" s="99"/>
      <c r="T1231" s="50">
        <f t="shared" si="675"/>
        <v>0</v>
      </c>
      <c r="U1231" s="50">
        <f t="shared" si="676"/>
        <v>0</v>
      </c>
      <c r="V1231" s="50">
        <f t="shared" si="677"/>
        <v>0</v>
      </c>
      <c r="W1231" s="50">
        <f t="shared" si="678"/>
        <v>0</v>
      </c>
      <c r="X1231" s="50">
        <f t="shared" si="679"/>
        <v>0</v>
      </c>
      <c r="Y1231" s="50"/>
      <c r="Z1231" s="50"/>
      <c r="AA1231" s="50"/>
      <c r="AB1231" s="50"/>
      <c r="AC1231" s="50"/>
      <c r="AD1231" s="50">
        <f t="shared" si="680"/>
        <v>0</v>
      </c>
      <c r="AE1231" s="50">
        <f t="shared" si="681"/>
        <v>0</v>
      </c>
      <c r="AF1231" s="50">
        <f t="shared" si="682"/>
        <v>0</v>
      </c>
      <c r="AG1231" s="50">
        <f t="shared" si="674"/>
        <v>0</v>
      </c>
      <c r="AI1231" s="50">
        <f t="shared" si="683"/>
        <v>0</v>
      </c>
      <c r="AJ1231" s="50">
        <f t="shared" si="684"/>
        <v>0</v>
      </c>
      <c r="AK1231" s="50">
        <f t="shared" si="685"/>
        <v>0</v>
      </c>
      <c r="AL1231" s="50">
        <f t="shared" si="686"/>
        <v>6.995406247111946E-2</v>
      </c>
      <c r="AR1231" s="50">
        <f t="shared" si="687"/>
        <v>8.6270436770983908E-2</v>
      </c>
      <c r="AS1231" s="50">
        <f t="shared" si="688"/>
        <v>9.2768981767032008E-2</v>
      </c>
      <c r="AT1231" s="50">
        <f t="shared" si="689"/>
        <v>0.13365630835926895</v>
      </c>
      <c r="AV1231" s="49">
        <f t="shared" si="690"/>
        <v>0</v>
      </c>
      <c r="AW1231" s="49">
        <f t="shared" si="691"/>
        <v>0</v>
      </c>
      <c r="AX1231" s="49">
        <f t="shared" si="692"/>
        <v>0</v>
      </c>
      <c r="AY1231" s="49">
        <f t="shared" si="693"/>
        <v>187.78188713497426</v>
      </c>
      <c r="AZ1231" s="49">
        <f t="shared" si="694"/>
        <v>0</v>
      </c>
      <c r="BA1231" s="49">
        <f t="shared" si="695"/>
        <v>0</v>
      </c>
      <c r="BB1231" s="49">
        <f t="shared" si="696"/>
        <v>0</v>
      </c>
      <c r="BC1231" s="49">
        <f t="shared" si="697"/>
        <v>0</v>
      </c>
      <c r="BD1231" s="49">
        <f t="shared" si="698"/>
        <v>0</v>
      </c>
      <c r="BE1231" s="49">
        <f t="shared" si="699"/>
        <v>231.58090965055837</v>
      </c>
      <c r="BF1231" s="49">
        <f t="shared" si="700"/>
        <v>249.02534389615005</v>
      </c>
      <c r="BG1231" s="49">
        <f t="shared" si="701"/>
        <v>358.78164790728721</v>
      </c>
      <c r="BH1231" s="73">
        <f t="shared" si="702"/>
        <v>1027.1697885889698</v>
      </c>
      <c r="BI1231" s="49">
        <f>VLOOKUP(A1231,'1_12'!B:Q,16,0)</f>
        <v>4020.1199999999994</v>
      </c>
      <c r="BJ1231" s="74">
        <f t="shared" si="703"/>
        <v>-2992.9502114110296</v>
      </c>
      <c r="BK1231" s="50">
        <f t="shared" si="704"/>
        <v>3.0661040814775986E-3</v>
      </c>
    </row>
    <row r="1232" spans="1:63" x14ac:dyDescent="0.3">
      <c r="A1232" s="79" t="s">
        <v>957</v>
      </c>
      <c r="B1232" s="79" t="s">
        <v>958</v>
      </c>
      <c r="C1232" s="79">
        <f>VLOOKUP(B1232,Площадь!A:B,2,0)</f>
        <v>4.9000000000000004</v>
      </c>
      <c r="D1232" s="97"/>
      <c r="E1232">
        <v>31</v>
      </c>
      <c r="F1232">
        <v>28</v>
      </c>
      <c r="G1232">
        <v>31</v>
      </c>
      <c r="H1232">
        <v>30</v>
      </c>
      <c r="I1232">
        <v>31</v>
      </c>
      <c r="J1232">
        <v>30</v>
      </c>
      <c r="K1232">
        <v>31</v>
      </c>
      <c r="L1232">
        <v>31</v>
      </c>
      <c r="M1232">
        <v>30</v>
      </c>
      <c r="N1232">
        <v>31</v>
      </c>
      <c r="O1232">
        <v>30</v>
      </c>
      <c r="P1232">
        <v>31</v>
      </c>
      <c r="Q1232">
        <f t="shared" si="706"/>
        <v>365</v>
      </c>
      <c r="R1232" s="116"/>
      <c r="S1232" s="99"/>
      <c r="T1232" s="50">
        <f t="shared" si="675"/>
        <v>0</v>
      </c>
      <c r="U1232" s="50">
        <f t="shared" si="676"/>
        <v>0</v>
      </c>
      <c r="V1232" s="50">
        <f t="shared" si="677"/>
        <v>0</v>
      </c>
      <c r="W1232" s="50">
        <f t="shared" si="678"/>
        <v>0</v>
      </c>
      <c r="X1232" s="50">
        <f t="shared" si="679"/>
        <v>0</v>
      </c>
      <c r="Y1232" s="50"/>
      <c r="Z1232" s="50"/>
      <c r="AA1232" s="50"/>
      <c r="AB1232" s="50"/>
      <c r="AC1232" s="50"/>
      <c r="AD1232" s="50">
        <f t="shared" si="680"/>
        <v>0</v>
      </c>
      <c r="AE1232" s="50">
        <f t="shared" si="681"/>
        <v>0</v>
      </c>
      <c r="AF1232" s="50">
        <f t="shared" si="682"/>
        <v>0</v>
      </c>
      <c r="AG1232" s="50">
        <f t="shared" si="674"/>
        <v>0</v>
      </c>
      <c r="AI1232" s="50">
        <f t="shared" si="683"/>
        <v>0</v>
      </c>
      <c r="AJ1232" s="50">
        <f t="shared" si="684"/>
        <v>0</v>
      </c>
      <c r="AK1232" s="50">
        <f t="shared" si="685"/>
        <v>0</v>
      </c>
      <c r="AL1232" s="50">
        <f t="shared" si="686"/>
        <v>3.2959125587354365E-2</v>
      </c>
      <c r="AR1232" s="50">
        <f t="shared" si="687"/>
        <v>4.0646648094021263E-2</v>
      </c>
      <c r="AS1232" s="50">
        <f t="shared" si="688"/>
        <v>4.3708462563313157E-2</v>
      </c>
      <c r="AT1232" s="50">
        <f t="shared" si="689"/>
        <v>6.2972683746194025E-2</v>
      </c>
      <c r="AV1232" s="49">
        <f t="shared" si="690"/>
        <v>0</v>
      </c>
      <c r="AW1232" s="49">
        <f t="shared" si="691"/>
        <v>0</v>
      </c>
      <c r="AX1232" s="49">
        <f t="shared" si="692"/>
        <v>0</v>
      </c>
      <c r="AY1232" s="49">
        <f t="shared" si="693"/>
        <v>88.474158361670575</v>
      </c>
      <c r="AZ1232" s="49">
        <f t="shared" si="694"/>
        <v>0</v>
      </c>
      <c r="BA1232" s="49">
        <f t="shared" si="695"/>
        <v>0</v>
      </c>
      <c r="BB1232" s="49">
        <f t="shared" si="696"/>
        <v>0</v>
      </c>
      <c r="BC1232" s="49">
        <f t="shared" si="697"/>
        <v>0</v>
      </c>
      <c r="BD1232" s="49">
        <f t="shared" si="698"/>
        <v>0</v>
      </c>
      <c r="BE1232" s="49">
        <f t="shared" si="699"/>
        <v>109.11023627766693</v>
      </c>
      <c r="BF1232" s="49">
        <f t="shared" si="700"/>
        <v>117.32924856645531</v>
      </c>
      <c r="BG1232" s="49">
        <f t="shared" si="701"/>
        <v>169.0413533409334</v>
      </c>
      <c r="BH1232" s="73">
        <f t="shared" si="702"/>
        <v>483.95499654672619</v>
      </c>
      <c r="BI1232" s="49">
        <f>VLOOKUP(A1232,'1_12'!B:Q,16,0)</f>
        <v>1894.0500000000002</v>
      </c>
      <c r="BJ1232" s="74">
        <f t="shared" si="703"/>
        <v>-1410.0950034532739</v>
      </c>
      <c r="BK1232" s="50">
        <f t="shared" si="704"/>
        <v>3.0661040814775986E-3</v>
      </c>
    </row>
    <row r="1233" spans="1:63" x14ac:dyDescent="0.3">
      <c r="A1233" s="79" t="s">
        <v>759</v>
      </c>
      <c r="B1233" s="79" t="s">
        <v>760</v>
      </c>
      <c r="C1233" s="79">
        <f>VLOOKUP(B1233,Площадь!A:B,2,0)</f>
        <v>4.5</v>
      </c>
      <c r="D1233" s="97"/>
      <c r="E1233">
        <v>31</v>
      </c>
      <c r="F1233">
        <v>28</v>
      </c>
      <c r="G1233">
        <v>21</v>
      </c>
      <c r="Q1233">
        <f t="shared" si="706"/>
        <v>80</v>
      </c>
      <c r="R1233" s="116"/>
      <c r="S1233" s="99"/>
      <c r="T1233" s="50">
        <f t="shared" si="675"/>
        <v>0</v>
      </c>
      <c r="U1233" s="50">
        <f t="shared" si="676"/>
        <v>0</v>
      </c>
      <c r="V1233" s="50">
        <f t="shared" si="677"/>
        <v>0</v>
      </c>
      <c r="W1233" s="50">
        <f t="shared" si="678"/>
        <v>0</v>
      </c>
      <c r="X1233" s="50">
        <f t="shared" si="679"/>
        <v>0</v>
      </c>
      <c r="Y1233" s="50"/>
      <c r="Z1233" s="50"/>
      <c r="AA1233" s="50"/>
      <c r="AB1233" s="50"/>
      <c r="AC1233" s="50"/>
      <c r="AD1233" s="50">
        <f t="shared" si="680"/>
        <v>0</v>
      </c>
      <c r="AE1233" s="50">
        <f t="shared" si="681"/>
        <v>0</v>
      </c>
      <c r="AF1233" s="50">
        <f t="shared" si="682"/>
        <v>0</v>
      </c>
      <c r="AG1233" s="50">
        <f t="shared" si="674"/>
        <v>0</v>
      </c>
      <c r="AI1233" s="50">
        <f t="shared" si="683"/>
        <v>0</v>
      </c>
      <c r="AJ1233" s="50">
        <f t="shared" si="684"/>
        <v>0</v>
      </c>
      <c r="AK1233" s="50">
        <f t="shared" si="685"/>
        <v>0</v>
      </c>
      <c r="AL1233" s="50">
        <f t="shared" si="686"/>
        <v>0</v>
      </c>
      <c r="AR1233" s="50">
        <f t="shared" si="687"/>
        <v>0</v>
      </c>
      <c r="AS1233" s="50">
        <f t="shared" si="688"/>
        <v>0</v>
      </c>
      <c r="AT1233" s="50">
        <f t="shared" si="689"/>
        <v>0</v>
      </c>
      <c r="AV1233" s="49">
        <f t="shared" si="690"/>
        <v>0</v>
      </c>
      <c r="AW1233" s="49">
        <f t="shared" si="691"/>
        <v>0</v>
      </c>
      <c r="AX1233" s="49">
        <f t="shared" si="692"/>
        <v>0</v>
      </c>
      <c r="AY1233" s="49">
        <f t="shared" si="693"/>
        <v>0</v>
      </c>
      <c r="AZ1233" s="49">
        <f t="shared" si="694"/>
        <v>0</v>
      </c>
      <c r="BA1233" s="49">
        <f t="shared" si="695"/>
        <v>0</v>
      </c>
      <c r="BB1233" s="49">
        <f t="shared" si="696"/>
        <v>0</v>
      </c>
      <c r="BC1233" s="49">
        <f t="shared" si="697"/>
        <v>0</v>
      </c>
      <c r="BD1233" s="49">
        <f t="shared" si="698"/>
        <v>0</v>
      </c>
      <c r="BE1233" s="49">
        <f t="shared" si="699"/>
        <v>0</v>
      </c>
      <c r="BF1233" s="49">
        <f t="shared" si="700"/>
        <v>0</v>
      </c>
      <c r="BG1233" s="49">
        <f t="shared" si="701"/>
        <v>0</v>
      </c>
      <c r="BH1233" s="73">
        <f t="shared" si="702"/>
        <v>0</v>
      </c>
      <c r="BI1233" s="49">
        <f>VLOOKUP(A1233,'1_12'!B:Q,16,0)</f>
        <v>0</v>
      </c>
      <c r="BJ1233" s="74">
        <f t="shared" si="703"/>
        <v>0</v>
      </c>
      <c r="BK1233" s="50">
        <f t="shared" si="704"/>
        <v>0</v>
      </c>
    </row>
    <row r="1234" spans="1:63" x14ac:dyDescent="0.3">
      <c r="A1234" s="79" t="s">
        <v>2693</v>
      </c>
      <c r="B1234" s="79" t="s">
        <v>760</v>
      </c>
      <c r="C1234" s="79">
        <f>VLOOKUP(B1234,Площадь!A:B,2,0)</f>
        <v>4.5</v>
      </c>
      <c r="D1234" s="97">
        <f>VLOOKUP(A1234,'[1]3+паркинг2023'!$A:$E,5,0)</f>
        <v>45007</v>
      </c>
      <c r="G1234">
        <f>31-G1233</f>
        <v>10</v>
      </c>
      <c r="H1234">
        <v>30</v>
      </c>
      <c r="I1234">
        <v>31</v>
      </c>
      <c r="J1234">
        <v>30</v>
      </c>
      <c r="K1234">
        <v>31</v>
      </c>
      <c r="L1234">
        <v>31</v>
      </c>
      <c r="M1234">
        <v>30</v>
      </c>
      <c r="N1234">
        <v>31</v>
      </c>
      <c r="O1234">
        <v>30</v>
      </c>
      <c r="P1234">
        <v>31</v>
      </c>
      <c r="Q1234">
        <f t="shared" si="706"/>
        <v>285</v>
      </c>
      <c r="R1234" s="116"/>
      <c r="S1234" s="99"/>
      <c r="T1234" s="50">
        <f t="shared" si="675"/>
        <v>0</v>
      </c>
      <c r="U1234" s="50">
        <f t="shared" si="676"/>
        <v>0</v>
      </c>
      <c r="V1234" s="50">
        <f t="shared" si="677"/>
        <v>0</v>
      </c>
      <c r="W1234" s="50">
        <f t="shared" si="678"/>
        <v>0</v>
      </c>
      <c r="X1234" s="50">
        <f t="shared" si="679"/>
        <v>0</v>
      </c>
      <c r="Y1234" s="50"/>
      <c r="Z1234" s="50"/>
      <c r="AA1234" s="50"/>
      <c r="AB1234" s="50"/>
      <c r="AC1234" s="50"/>
      <c r="AD1234" s="50">
        <f t="shared" si="680"/>
        <v>0</v>
      </c>
      <c r="AE1234" s="50">
        <f t="shared" si="681"/>
        <v>0</v>
      </c>
      <c r="AF1234" s="50">
        <f t="shared" si="682"/>
        <v>0</v>
      </c>
      <c r="AG1234" s="50">
        <f t="shared" si="674"/>
        <v>0</v>
      </c>
      <c r="AI1234" s="50">
        <f t="shared" si="683"/>
        <v>0</v>
      </c>
      <c r="AJ1234" s="50">
        <f t="shared" si="684"/>
        <v>0</v>
      </c>
      <c r="AK1234" s="50">
        <f t="shared" si="685"/>
        <v>0</v>
      </c>
      <c r="AL1234" s="50">
        <f t="shared" si="686"/>
        <v>3.0268584723080538E-2</v>
      </c>
      <c r="AR1234" s="50">
        <f t="shared" si="687"/>
        <v>3.7328554372060341E-2</v>
      </c>
      <c r="AS1234" s="50">
        <f t="shared" si="688"/>
        <v>4.0140424803042689E-2</v>
      </c>
      <c r="AT1234" s="50">
        <f t="shared" si="689"/>
        <v>5.7832056501606763E-2</v>
      </c>
      <c r="AV1234" s="49">
        <f t="shared" si="690"/>
        <v>0</v>
      </c>
      <c r="AW1234" s="49">
        <f t="shared" si="691"/>
        <v>0</v>
      </c>
      <c r="AX1234" s="49">
        <f t="shared" si="692"/>
        <v>0</v>
      </c>
      <c r="AY1234" s="49">
        <f t="shared" si="693"/>
        <v>81.251778087248482</v>
      </c>
      <c r="AZ1234" s="49">
        <f t="shared" si="694"/>
        <v>0</v>
      </c>
      <c r="BA1234" s="49">
        <f t="shared" si="695"/>
        <v>0</v>
      </c>
      <c r="BB1234" s="49">
        <f t="shared" si="696"/>
        <v>0</v>
      </c>
      <c r="BC1234" s="49">
        <f t="shared" si="697"/>
        <v>0</v>
      </c>
      <c r="BD1234" s="49">
        <f t="shared" si="698"/>
        <v>0</v>
      </c>
      <c r="BE1234" s="49">
        <f t="shared" si="699"/>
        <v>100.2032782141839</v>
      </c>
      <c r="BF1234" s="49">
        <f t="shared" si="700"/>
        <v>107.75135072429568</v>
      </c>
      <c r="BG1234" s="49">
        <f t="shared" si="701"/>
        <v>155.24205919065315</v>
      </c>
      <c r="BH1234" s="73">
        <f t="shared" si="702"/>
        <v>444.44846621638118</v>
      </c>
      <c r="BI1234" s="49">
        <f>VLOOKUP(A1234,'1_12'!B:Q,16,0)</f>
        <v>1739.43</v>
      </c>
      <c r="BJ1234" s="74">
        <f t="shared" si="703"/>
        <v>-1294.9815337836189</v>
      </c>
      <c r="BK1234" s="50">
        <f t="shared" si="704"/>
        <v>3.066104081477599E-3</v>
      </c>
    </row>
    <row r="1235" spans="1:63" x14ac:dyDescent="0.3">
      <c r="A1235" s="79" t="s">
        <v>1627</v>
      </c>
      <c r="B1235" s="79" t="s">
        <v>1628</v>
      </c>
      <c r="C1235" s="79">
        <f>VLOOKUP(B1235,Площадь!A:B,2,0)</f>
        <v>3.8</v>
      </c>
      <c r="D1235" s="97"/>
      <c r="E1235">
        <v>31</v>
      </c>
      <c r="F1235">
        <v>28</v>
      </c>
      <c r="G1235">
        <v>31</v>
      </c>
      <c r="H1235">
        <v>30</v>
      </c>
      <c r="I1235">
        <v>31</v>
      </c>
      <c r="J1235">
        <v>30</v>
      </c>
      <c r="K1235">
        <v>31</v>
      </c>
      <c r="L1235">
        <v>31</v>
      </c>
      <c r="M1235">
        <v>30</v>
      </c>
      <c r="N1235">
        <v>31</v>
      </c>
      <c r="O1235">
        <v>30</v>
      </c>
      <c r="P1235">
        <v>31</v>
      </c>
      <c r="Q1235">
        <f t="shared" ref="Q1235:Q1244" si="707">SUM(E1235:P1235)</f>
        <v>365</v>
      </c>
      <c r="R1235" s="116"/>
      <c r="S1235" s="99"/>
      <c r="T1235" s="50">
        <f t="shared" si="675"/>
        <v>0</v>
      </c>
      <c r="U1235" s="50">
        <f t="shared" si="676"/>
        <v>0</v>
      </c>
      <c r="V1235" s="50">
        <f t="shared" si="677"/>
        <v>0</v>
      </c>
      <c r="W1235" s="50">
        <f t="shared" si="678"/>
        <v>0</v>
      </c>
      <c r="X1235" s="50">
        <f t="shared" si="679"/>
        <v>0</v>
      </c>
      <c r="Y1235" s="50"/>
      <c r="Z1235" s="50"/>
      <c r="AA1235" s="50"/>
      <c r="AB1235" s="50"/>
      <c r="AC1235" s="50"/>
      <c r="AD1235" s="50">
        <f t="shared" si="680"/>
        <v>0</v>
      </c>
      <c r="AE1235" s="50">
        <f t="shared" si="681"/>
        <v>0</v>
      </c>
      <c r="AF1235" s="50">
        <f t="shared" si="682"/>
        <v>0</v>
      </c>
      <c r="AG1235" s="50">
        <f t="shared" si="674"/>
        <v>0</v>
      </c>
      <c r="AI1235" s="50">
        <f t="shared" si="683"/>
        <v>0</v>
      </c>
      <c r="AJ1235" s="50">
        <f t="shared" si="684"/>
        <v>0</v>
      </c>
      <c r="AK1235" s="50">
        <f t="shared" si="685"/>
        <v>0</v>
      </c>
      <c r="AL1235" s="50">
        <f t="shared" si="686"/>
        <v>2.5560138210601342E-2</v>
      </c>
      <c r="AR1235" s="50">
        <f t="shared" si="687"/>
        <v>3.1521890358628735E-2</v>
      </c>
      <c r="AS1235" s="50">
        <f t="shared" si="688"/>
        <v>3.3896358722569381E-2</v>
      </c>
      <c r="AT1235" s="50">
        <f t="shared" si="689"/>
        <v>4.8835958823579037E-2</v>
      </c>
      <c r="AV1235" s="49">
        <f t="shared" si="690"/>
        <v>0</v>
      </c>
      <c r="AW1235" s="49">
        <f t="shared" si="691"/>
        <v>0</v>
      </c>
      <c r="AX1235" s="49">
        <f t="shared" si="692"/>
        <v>0</v>
      </c>
      <c r="AY1235" s="49">
        <f t="shared" si="693"/>
        <v>68.612612607009822</v>
      </c>
      <c r="AZ1235" s="49">
        <f t="shared" si="694"/>
        <v>0</v>
      </c>
      <c r="BA1235" s="49">
        <f t="shared" si="695"/>
        <v>0</v>
      </c>
      <c r="BB1235" s="49">
        <f t="shared" si="696"/>
        <v>0</v>
      </c>
      <c r="BC1235" s="49">
        <f t="shared" si="697"/>
        <v>0</v>
      </c>
      <c r="BD1235" s="49">
        <f t="shared" si="698"/>
        <v>0</v>
      </c>
      <c r="BE1235" s="49">
        <f t="shared" si="699"/>
        <v>84.616101603088637</v>
      </c>
      <c r="BF1235" s="49">
        <f t="shared" si="700"/>
        <v>90.990029500516343</v>
      </c>
      <c r="BG1235" s="49">
        <f t="shared" si="701"/>
        <v>131.09329442766264</v>
      </c>
      <c r="BH1235" s="73">
        <f t="shared" si="702"/>
        <v>375.31203813827744</v>
      </c>
      <c r="BI1235" s="49">
        <f>VLOOKUP(A1235,'1_12'!B:Q,16,0)</f>
        <v>1468.89</v>
      </c>
      <c r="BJ1235" s="74">
        <f t="shared" si="703"/>
        <v>-1093.5779618617225</v>
      </c>
      <c r="BK1235" s="50">
        <f t="shared" si="704"/>
        <v>3.0661040814775986E-3</v>
      </c>
    </row>
    <row r="1236" spans="1:63" x14ac:dyDescent="0.3">
      <c r="A1236" s="79" t="s">
        <v>2189</v>
      </c>
      <c r="B1236" s="79" t="s">
        <v>2190</v>
      </c>
      <c r="C1236" s="79">
        <f>VLOOKUP(B1236,Площадь!A:B,2,0)</f>
        <v>3.8</v>
      </c>
      <c r="D1236" s="97"/>
      <c r="E1236">
        <v>31</v>
      </c>
      <c r="F1236">
        <v>28</v>
      </c>
      <c r="G1236">
        <v>31</v>
      </c>
      <c r="H1236">
        <v>30</v>
      </c>
      <c r="I1236">
        <v>31</v>
      </c>
      <c r="J1236">
        <v>30</v>
      </c>
      <c r="K1236">
        <v>31</v>
      </c>
      <c r="L1236">
        <v>31</v>
      </c>
      <c r="M1236">
        <v>30</v>
      </c>
      <c r="N1236">
        <v>31</v>
      </c>
      <c r="O1236">
        <v>30</v>
      </c>
      <c r="P1236">
        <v>31</v>
      </c>
      <c r="Q1236">
        <f t="shared" si="707"/>
        <v>365</v>
      </c>
      <c r="R1236" s="116"/>
      <c r="S1236" s="99"/>
      <c r="T1236" s="50">
        <f t="shared" si="675"/>
        <v>0</v>
      </c>
      <c r="U1236" s="50">
        <f t="shared" si="676"/>
        <v>0</v>
      </c>
      <c r="V1236" s="50">
        <f t="shared" si="677"/>
        <v>0</v>
      </c>
      <c r="W1236" s="50">
        <f t="shared" si="678"/>
        <v>0</v>
      </c>
      <c r="X1236" s="50">
        <f t="shared" si="679"/>
        <v>0</v>
      </c>
      <c r="Y1236" s="50"/>
      <c r="Z1236" s="50"/>
      <c r="AA1236" s="50"/>
      <c r="AB1236" s="50"/>
      <c r="AC1236" s="50"/>
      <c r="AD1236" s="50">
        <f t="shared" si="680"/>
        <v>0</v>
      </c>
      <c r="AE1236" s="50">
        <f t="shared" si="681"/>
        <v>0</v>
      </c>
      <c r="AF1236" s="50">
        <f t="shared" si="682"/>
        <v>0</v>
      </c>
      <c r="AG1236" s="50">
        <f t="shared" si="674"/>
        <v>0</v>
      </c>
      <c r="AI1236" s="50">
        <f t="shared" si="683"/>
        <v>0</v>
      </c>
      <c r="AJ1236" s="50">
        <f t="shared" si="684"/>
        <v>0</v>
      </c>
      <c r="AK1236" s="50">
        <f t="shared" si="685"/>
        <v>0</v>
      </c>
      <c r="AL1236" s="50">
        <f t="shared" si="686"/>
        <v>2.5560138210601342E-2</v>
      </c>
      <c r="AR1236" s="50">
        <f t="shared" si="687"/>
        <v>3.1521890358628735E-2</v>
      </c>
      <c r="AS1236" s="50">
        <f t="shared" si="688"/>
        <v>3.3896358722569381E-2</v>
      </c>
      <c r="AT1236" s="50">
        <f t="shared" si="689"/>
        <v>4.8835958823579037E-2</v>
      </c>
      <c r="AV1236" s="49">
        <f t="shared" si="690"/>
        <v>0</v>
      </c>
      <c r="AW1236" s="49">
        <f t="shared" si="691"/>
        <v>0</v>
      </c>
      <c r="AX1236" s="49">
        <f t="shared" si="692"/>
        <v>0</v>
      </c>
      <c r="AY1236" s="49">
        <f t="shared" si="693"/>
        <v>68.612612607009822</v>
      </c>
      <c r="AZ1236" s="49">
        <f t="shared" si="694"/>
        <v>0</v>
      </c>
      <c r="BA1236" s="49">
        <f t="shared" si="695"/>
        <v>0</v>
      </c>
      <c r="BB1236" s="49">
        <f t="shared" si="696"/>
        <v>0</v>
      </c>
      <c r="BC1236" s="49">
        <f t="shared" si="697"/>
        <v>0</v>
      </c>
      <c r="BD1236" s="49">
        <f t="shared" si="698"/>
        <v>0</v>
      </c>
      <c r="BE1236" s="49">
        <f t="shared" si="699"/>
        <v>84.616101603088637</v>
      </c>
      <c r="BF1236" s="49">
        <f t="shared" si="700"/>
        <v>90.990029500516343</v>
      </c>
      <c r="BG1236" s="49">
        <f t="shared" si="701"/>
        <v>131.09329442766264</v>
      </c>
      <c r="BH1236" s="73">
        <f t="shared" si="702"/>
        <v>375.31203813827744</v>
      </c>
      <c r="BI1236" s="49">
        <f>VLOOKUP(A1236,'1_12'!B:Q,16,0)</f>
        <v>1468.89</v>
      </c>
      <c r="BJ1236" s="74">
        <f t="shared" si="703"/>
        <v>-1093.5779618617225</v>
      </c>
      <c r="BK1236" s="50">
        <f t="shared" si="704"/>
        <v>3.0661040814775986E-3</v>
      </c>
    </row>
    <row r="1237" spans="1:63" x14ac:dyDescent="0.3">
      <c r="A1237" s="79" t="s">
        <v>1912</v>
      </c>
      <c r="B1237" s="79" t="s">
        <v>1913</v>
      </c>
      <c r="C1237" s="79">
        <f>VLOOKUP(B1237,Площадь!A:B,2,0)</f>
        <v>4.3</v>
      </c>
      <c r="D1237" s="97"/>
      <c r="E1237">
        <v>31</v>
      </c>
      <c r="F1237">
        <v>28</v>
      </c>
      <c r="G1237">
        <v>31</v>
      </c>
      <c r="H1237">
        <v>30</v>
      </c>
      <c r="I1237">
        <v>31</v>
      </c>
      <c r="J1237">
        <v>30</v>
      </c>
      <c r="K1237">
        <v>31</v>
      </c>
      <c r="L1237">
        <v>31</v>
      </c>
      <c r="M1237">
        <v>30</v>
      </c>
      <c r="N1237">
        <v>31</v>
      </c>
      <c r="O1237">
        <v>30</v>
      </c>
      <c r="P1237">
        <v>31</v>
      </c>
      <c r="Q1237">
        <f t="shared" si="707"/>
        <v>365</v>
      </c>
      <c r="R1237" s="116"/>
      <c r="S1237" s="99"/>
      <c r="T1237" s="50">
        <f t="shared" si="675"/>
        <v>0</v>
      </c>
      <c r="U1237" s="50">
        <f t="shared" si="676"/>
        <v>0</v>
      </c>
      <c r="V1237" s="50">
        <f t="shared" si="677"/>
        <v>0</v>
      </c>
      <c r="W1237" s="50">
        <f t="shared" si="678"/>
        <v>0</v>
      </c>
      <c r="X1237" s="50">
        <f t="shared" si="679"/>
        <v>0</v>
      </c>
      <c r="Y1237" s="50"/>
      <c r="Z1237" s="50"/>
      <c r="AA1237" s="50"/>
      <c r="AB1237" s="50"/>
      <c r="AC1237" s="50"/>
      <c r="AD1237" s="50">
        <f t="shared" si="680"/>
        <v>0</v>
      </c>
      <c r="AE1237" s="50">
        <f t="shared" si="681"/>
        <v>0</v>
      </c>
      <c r="AF1237" s="50">
        <f t="shared" si="682"/>
        <v>0</v>
      </c>
      <c r="AG1237" s="50">
        <f t="shared" si="674"/>
        <v>0</v>
      </c>
      <c r="AI1237" s="50">
        <f t="shared" si="683"/>
        <v>0</v>
      </c>
      <c r="AJ1237" s="50">
        <f t="shared" si="684"/>
        <v>0</v>
      </c>
      <c r="AK1237" s="50">
        <f t="shared" si="685"/>
        <v>0</v>
      </c>
      <c r="AL1237" s="50">
        <f t="shared" si="686"/>
        <v>2.8923314290943622E-2</v>
      </c>
      <c r="AR1237" s="50">
        <f t="shared" si="687"/>
        <v>3.5669507511079883E-2</v>
      </c>
      <c r="AS1237" s="50">
        <f t="shared" si="688"/>
        <v>3.8356405922907462E-2</v>
      </c>
      <c r="AT1237" s="50">
        <f t="shared" si="689"/>
        <v>5.5261742879313125E-2</v>
      </c>
      <c r="AV1237" s="49">
        <f t="shared" si="690"/>
        <v>0</v>
      </c>
      <c r="AW1237" s="49">
        <f t="shared" si="691"/>
        <v>0</v>
      </c>
      <c r="AX1237" s="49">
        <f t="shared" si="692"/>
        <v>0</v>
      </c>
      <c r="AY1237" s="49">
        <f t="shared" si="693"/>
        <v>77.640587950037428</v>
      </c>
      <c r="AZ1237" s="49">
        <f t="shared" si="694"/>
        <v>0</v>
      </c>
      <c r="BA1237" s="49">
        <f t="shared" si="695"/>
        <v>0</v>
      </c>
      <c r="BB1237" s="49">
        <f t="shared" si="696"/>
        <v>0</v>
      </c>
      <c r="BC1237" s="49">
        <f t="shared" si="697"/>
        <v>0</v>
      </c>
      <c r="BD1237" s="49">
        <f t="shared" si="698"/>
        <v>0</v>
      </c>
      <c r="BE1237" s="49">
        <f t="shared" si="699"/>
        <v>95.749799182442402</v>
      </c>
      <c r="BF1237" s="49">
        <f t="shared" si="700"/>
        <v>102.96240180321588</v>
      </c>
      <c r="BG1237" s="49">
        <f t="shared" si="701"/>
        <v>148.34241211551299</v>
      </c>
      <c r="BH1237" s="73">
        <f t="shared" si="702"/>
        <v>424.69520105120864</v>
      </c>
      <c r="BI1237" s="49">
        <f>VLOOKUP(A1237,'1_12'!B:Q,16,0)</f>
        <v>1662.1200000000003</v>
      </c>
      <c r="BJ1237" s="74">
        <f t="shared" si="703"/>
        <v>-1237.4247989487917</v>
      </c>
      <c r="BK1237" s="50">
        <f t="shared" si="704"/>
        <v>3.066104081477599E-3</v>
      </c>
    </row>
    <row r="1238" spans="1:63" x14ac:dyDescent="0.3">
      <c r="A1238" s="79" t="s">
        <v>2395</v>
      </c>
      <c r="B1238" s="79" t="s">
        <v>2396</v>
      </c>
      <c r="C1238" s="79">
        <f>VLOOKUP(B1238,Площадь!A:B,2,0)</f>
        <v>3.8</v>
      </c>
      <c r="D1238" s="97"/>
      <c r="E1238">
        <v>31</v>
      </c>
      <c r="F1238">
        <v>28</v>
      </c>
      <c r="G1238">
        <v>31</v>
      </c>
      <c r="H1238">
        <v>30</v>
      </c>
      <c r="I1238">
        <v>31</v>
      </c>
      <c r="J1238">
        <v>30</v>
      </c>
      <c r="K1238">
        <v>31</v>
      </c>
      <c r="L1238">
        <v>31</v>
      </c>
      <c r="M1238">
        <v>30</v>
      </c>
      <c r="N1238">
        <v>31</v>
      </c>
      <c r="O1238">
        <v>30</v>
      </c>
      <c r="P1238">
        <v>31</v>
      </c>
      <c r="Q1238">
        <f t="shared" si="707"/>
        <v>365</v>
      </c>
      <c r="R1238" s="116"/>
      <c r="S1238" s="99"/>
      <c r="T1238" s="50">
        <f t="shared" si="675"/>
        <v>0</v>
      </c>
      <c r="U1238" s="50">
        <f t="shared" si="676"/>
        <v>0</v>
      </c>
      <c r="V1238" s="50">
        <f t="shared" si="677"/>
        <v>0</v>
      </c>
      <c r="W1238" s="50">
        <f t="shared" si="678"/>
        <v>0</v>
      </c>
      <c r="X1238" s="50">
        <f t="shared" si="679"/>
        <v>0</v>
      </c>
      <c r="Y1238" s="50"/>
      <c r="Z1238" s="50"/>
      <c r="AA1238" s="50"/>
      <c r="AB1238" s="50"/>
      <c r="AC1238" s="50"/>
      <c r="AD1238" s="50">
        <f t="shared" si="680"/>
        <v>0</v>
      </c>
      <c r="AE1238" s="50">
        <f t="shared" si="681"/>
        <v>0</v>
      </c>
      <c r="AF1238" s="50">
        <f t="shared" si="682"/>
        <v>0</v>
      </c>
      <c r="AG1238" s="50">
        <f t="shared" si="674"/>
        <v>0</v>
      </c>
      <c r="AI1238" s="50">
        <f t="shared" si="683"/>
        <v>0</v>
      </c>
      <c r="AJ1238" s="50">
        <f t="shared" si="684"/>
        <v>0</v>
      </c>
      <c r="AK1238" s="50">
        <f t="shared" si="685"/>
        <v>0</v>
      </c>
      <c r="AL1238" s="50">
        <f t="shared" si="686"/>
        <v>2.5560138210601342E-2</v>
      </c>
      <c r="AR1238" s="50">
        <f t="shared" si="687"/>
        <v>3.1521890358628735E-2</v>
      </c>
      <c r="AS1238" s="50">
        <f t="shared" si="688"/>
        <v>3.3896358722569381E-2</v>
      </c>
      <c r="AT1238" s="50">
        <f t="shared" si="689"/>
        <v>4.8835958823579037E-2</v>
      </c>
      <c r="AV1238" s="49">
        <f t="shared" si="690"/>
        <v>0</v>
      </c>
      <c r="AW1238" s="49">
        <f t="shared" si="691"/>
        <v>0</v>
      </c>
      <c r="AX1238" s="49">
        <f t="shared" si="692"/>
        <v>0</v>
      </c>
      <c r="AY1238" s="49">
        <f t="shared" si="693"/>
        <v>68.612612607009822</v>
      </c>
      <c r="AZ1238" s="49">
        <f t="shared" si="694"/>
        <v>0</v>
      </c>
      <c r="BA1238" s="49">
        <f t="shared" si="695"/>
        <v>0</v>
      </c>
      <c r="BB1238" s="49">
        <f t="shared" si="696"/>
        <v>0</v>
      </c>
      <c r="BC1238" s="49">
        <f t="shared" si="697"/>
        <v>0</v>
      </c>
      <c r="BD1238" s="49">
        <f t="shared" si="698"/>
        <v>0</v>
      </c>
      <c r="BE1238" s="49">
        <f t="shared" si="699"/>
        <v>84.616101603088637</v>
      </c>
      <c r="BF1238" s="49">
        <f t="shared" si="700"/>
        <v>90.990029500516343</v>
      </c>
      <c r="BG1238" s="49">
        <f t="shared" si="701"/>
        <v>131.09329442766264</v>
      </c>
      <c r="BH1238" s="73">
        <f t="shared" si="702"/>
        <v>375.31203813827744</v>
      </c>
      <c r="BI1238" s="49">
        <f>VLOOKUP(A1238,'1_12'!B:Q,16,0)</f>
        <v>1468.89</v>
      </c>
      <c r="BJ1238" s="74">
        <f t="shared" si="703"/>
        <v>-1093.5779618617225</v>
      </c>
      <c r="BK1238" s="50">
        <f t="shared" si="704"/>
        <v>3.0661040814775986E-3</v>
      </c>
    </row>
    <row r="1239" spans="1:63" x14ac:dyDescent="0.3">
      <c r="A1239" s="79" t="s">
        <v>2418</v>
      </c>
      <c r="B1239" s="79" t="s">
        <v>2419</v>
      </c>
      <c r="C1239" s="79">
        <f>VLOOKUP(B1239,Площадь!A:B,2,0)</f>
        <v>5.8</v>
      </c>
      <c r="D1239" s="97"/>
      <c r="E1239">
        <v>31</v>
      </c>
      <c r="F1239">
        <v>28</v>
      </c>
      <c r="G1239">
        <v>31</v>
      </c>
      <c r="H1239">
        <v>30</v>
      </c>
      <c r="I1239">
        <v>31</v>
      </c>
      <c r="J1239">
        <v>30</v>
      </c>
      <c r="K1239">
        <v>31</v>
      </c>
      <c r="L1239">
        <v>31</v>
      </c>
      <c r="M1239">
        <v>30</v>
      </c>
      <c r="N1239">
        <v>31</v>
      </c>
      <c r="O1239">
        <v>30</v>
      </c>
      <c r="P1239">
        <v>31</v>
      </c>
      <c r="Q1239">
        <f t="shared" si="707"/>
        <v>365</v>
      </c>
      <c r="R1239" s="116"/>
      <c r="S1239" s="99"/>
      <c r="T1239" s="50">
        <f t="shared" si="675"/>
        <v>0</v>
      </c>
      <c r="U1239" s="50">
        <f t="shared" si="676"/>
        <v>0</v>
      </c>
      <c r="V1239" s="50">
        <f t="shared" si="677"/>
        <v>0</v>
      </c>
      <c r="W1239" s="50">
        <f t="shared" si="678"/>
        <v>0</v>
      </c>
      <c r="X1239" s="50">
        <f t="shared" si="679"/>
        <v>0</v>
      </c>
      <c r="Y1239" s="50"/>
      <c r="Z1239" s="50"/>
      <c r="AA1239" s="50"/>
      <c r="AB1239" s="50"/>
      <c r="AC1239" s="50"/>
      <c r="AD1239" s="50">
        <f t="shared" si="680"/>
        <v>0</v>
      </c>
      <c r="AE1239" s="50">
        <f t="shared" si="681"/>
        <v>0</v>
      </c>
      <c r="AF1239" s="50">
        <f t="shared" si="682"/>
        <v>0</v>
      </c>
      <c r="AG1239" s="50">
        <f t="shared" si="674"/>
        <v>0</v>
      </c>
      <c r="AI1239" s="50">
        <f t="shared" si="683"/>
        <v>0</v>
      </c>
      <c r="AJ1239" s="50">
        <f t="shared" si="684"/>
        <v>0</v>
      </c>
      <c r="AK1239" s="50">
        <f t="shared" si="685"/>
        <v>0</v>
      </c>
      <c r="AL1239" s="50">
        <f t="shared" si="686"/>
        <v>3.9012842531970467E-2</v>
      </c>
      <c r="AR1239" s="50">
        <f t="shared" si="687"/>
        <v>4.8112358968433327E-2</v>
      </c>
      <c r="AS1239" s="50">
        <f t="shared" si="688"/>
        <v>5.1736547523921692E-2</v>
      </c>
      <c r="AT1239" s="50">
        <f t="shared" si="689"/>
        <v>7.4539095046515375E-2</v>
      </c>
      <c r="AV1239" s="49">
        <f t="shared" si="690"/>
        <v>0</v>
      </c>
      <c r="AW1239" s="49">
        <f t="shared" si="691"/>
        <v>0</v>
      </c>
      <c r="AX1239" s="49">
        <f t="shared" si="692"/>
        <v>0</v>
      </c>
      <c r="AY1239" s="49">
        <f t="shared" si="693"/>
        <v>104.72451397912025</v>
      </c>
      <c r="AZ1239" s="49">
        <f t="shared" si="694"/>
        <v>0</v>
      </c>
      <c r="BA1239" s="49">
        <f t="shared" si="695"/>
        <v>0</v>
      </c>
      <c r="BB1239" s="49">
        <f t="shared" si="696"/>
        <v>0</v>
      </c>
      <c r="BC1239" s="49">
        <f t="shared" si="697"/>
        <v>0</v>
      </c>
      <c r="BD1239" s="49">
        <f t="shared" si="698"/>
        <v>0</v>
      </c>
      <c r="BE1239" s="49">
        <f t="shared" si="699"/>
        <v>129.15089192050368</v>
      </c>
      <c r="BF1239" s="49">
        <f t="shared" si="700"/>
        <v>138.87951871131443</v>
      </c>
      <c r="BG1239" s="49">
        <f t="shared" si="701"/>
        <v>200.08976517906402</v>
      </c>
      <c r="BH1239" s="73">
        <f t="shared" si="702"/>
        <v>572.84468979000235</v>
      </c>
      <c r="BI1239" s="49">
        <f>VLOOKUP(A1239,'1_12'!B:Q,16,0)</f>
        <v>2241.9900000000007</v>
      </c>
      <c r="BJ1239" s="74">
        <f t="shared" si="703"/>
        <v>-1669.1453102099983</v>
      </c>
      <c r="BK1239" s="50">
        <f t="shared" si="704"/>
        <v>3.0661040814775986E-3</v>
      </c>
    </row>
    <row r="1240" spans="1:63" x14ac:dyDescent="0.3">
      <c r="A1240" s="79" t="s">
        <v>2218</v>
      </c>
      <c r="B1240" s="79" t="s">
        <v>2219</v>
      </c>
      <c r="C1240" s="79">
        <f>VLOOKUP(B1240,Площадь!A:B,2,0)</f>
        <v>4.8</v>
      </c>
      <c r="D1240" s="97"/>
      <c r="E1240">
        <v>31</v>
      </c>
      <c r="F1240">
        <v>28</v>
      </c>
      <c r="G1240">
        <v>31</v>
      </c>
      <c r="H1240">
        <v>30</v>
      </c>
      <c r="I1240">
        <v>31</v>
      </c>
      <c r="J1240">
        <v>30</v>
      </c>
      <c r="K1240">
        <v>31</v>
      </c>
      <c r="L1240">
        <v>31</v>
      </c>
      <c r="M1240">
        <v>30</v>
      </c>
      <c r="N1240">
        <v>31</v>
      </c>
      <c r="O1240">
        <v>30</v>
      </c>
      <c r="P1240">
        <v>31</v>
      </c>
      <c r="Q1240">
        <f t="shared" si="707"/>
        <v>365</v>
      </c>
      <c r="R1240" s="116"/>
      <c r="S1240" s="99"/>
      <c r="T1240" s="50">
        <f t="shared" si="675"/>
        <v>0</v>
      </c>
      <c r="U1240" s="50">
        <f t="shared" si="676"/>
        <v>0</v>
      </c>
      <c r="V1240" s="50">
        <f t="shared" si="677"/>
        <v>0</v>
      </c>
      <c r="W1240" s="50">
        <f t="shared" si="678"/>
        <v>0</v>
      </c>
      <c r="X1240" s="50">
        <f t="shared" si="679"/>
        <v>0</v>
      </c>
      <c r="Y1240" s="50"/>
      <c r="Z1240" s="50"/>
      <c r="AA1240" s="50"/>
      <c r="AB1240" s="50"/>
      <c r="AC1240" s="50"/>
      <c r="AD1240" s="50">
        <f t="shared" si="680"/>
        <v>0</v>
      </c>
      <c r="AE1240" s="50">
        <f t="shared" si="681"/>
        <v>0</v>
      </c>
      <c r="AF1240" s="50">
        <f t="shared" si="682"/>
        <v>0</v>
      </c>
      <c r="AG1240" s="50">
        <f t="shared" si="674"/>
        <v>0</v>
      </c>
      <c r="AI1240" s="50">
        <f t="shared" si="683"/>
        <v>0</v>
      </c>
      <c r="AJ1240" s="50">
        <f t="shared" si="684"/>
        <v>0</v>
      </c>
      <c r="AK1240" s="50">
        <f t="shared" si="685"/>
        <v>0</v>
      </c>
      <c r="AL1240" s="50">
        <f t="shared" si="686"/>
        <v>3.2286490371285906E-2</v>
      </c>
      <c r="AR1240" s="50">
        <f t="shared" si="687"/>
        <v>3.9817124663531031E-2</v>
      </c>
      <c r="AS1240" s="50">
        <f t="shared" si="688"/>
        <v>4.2816453123245536E-2</v>
      </c>
      <c r="AT1240" s="50">
        <f t="shared" si="689"/>
        <v>6.1687526935047206E-2</v>
      </c>
      <c r="AV1240" s="49">
        <f t="shared" si="690"/>
        <v>0</v>
      </c>
      <c r="AW1240" s="49">
        <f t="shared" si="691"/>
        <v>0</v>
      </c>
      <c r="AX1240" s="49">
        <f t="shared" si="692"/>
        <v>0</v>
      </c>
      <c r="AY1240" s="49">
        <f t="shared" si="693"/>
        <v>86.668563293065034</v>
      </c>
      <c r="AZ1240" s="49">
        <f t="shared" si="694"/>
        <v>0</v>
      </c>
      <c r="BA1240" s="49">
        <f t="shared" si="695"/>
        <v>0</v>
      </c>
      <c r="BB1240" s="49">
        <f t="shared" si="696"/>
        <v>0</v>
      </c>
      <c r="BC1240" s="49">
        <f t="shared" si="697"/>
        <v>0</v>
      </c>
      <c r="BD1240" s="49">
        <f t="shared" si="698"/>
        <v>0</v>
      </c>
      <c r="BE1240" s="49">
        <f t="shared" si="699"/>
        <v>106.88349676179617</v>
      </c>
      <c r="BF1240" s="49">
        <f t="shared" si="700"/>
        <v>114.93477410591539</v>
      </c>
      <c r="BG1240" s="49">
        <f t="shared" si="701"/>
        <v>165.59152980336333</v>
      </c>
      <c r="BH1240" s="73">
        <f t="shared" si="702"/>
        <v>474.07836396413995</v>
      </c>
      <c r="BI1240" s="49">
        <f>VLOOKUP(A1240,'1_12'!B:Q,16,0)</f>
        <v>1855.4400000000003</v>
      </c>
      <c r="BJ1240" s="74">
        <f t="shared" si="703"/>
        <v>-1381.3616360358603</v>
      </c>
      <c r="BK1240" s="50">
        <f t="shared" si="704"/>
        <v>3.066104081477599E-3</v>
      </c>
    </row>
    <row r="1241" spans="1:63" x14ac:dyDescent="0.3">
      <c r="A1241" s="79" t="s">
        <v>2110</v>
      </c>
      <c r="B1241" s="79" t="s">
        <v>2111</v>
      </c>
      <c r="C1241" s="79">
        <f>VLOOKUP(B1241,Площадь!A:B,2,0)</f>
        <v>4.4000000000000004</v>
      </c>
      <c r="D1241" s="97"/>
      <c r="E1241">
        <v>31</v>
      </c>
      <c r="F1241">
        <v>28</v>
      </c>
      <c r="G1241">
        <v>31</v>
      </c>
      <c r="H1241">
        <v>30</v>
      </c>
      <c r="I1241">
        <v>31</v>
      </c>
      <c r="J1241">
        <v>30</v>
      </c>
      <c r="K1241">
        <v>31</v>
      </c>
      <c r="L1241">
        <v>31</v>
      </c>
      <c r="M1241">
        <v>30</v>
      </c>
      <c r="N1241">
        <v>31</v>
      </c>
      <c r="O1241">
        <v>30</v>
      </c>
      <c r="P1241">
        <v>31</v>
      </c>
      <c r="Q1241">
        <f t="shared" si="707"/>
        <v>365</v>
      </c>
      <c r="R1241" s="116"/>
      <c r="S1241" s="99"/>
      <c r="T1241" s="50">
        <f t="shared" si="675"/>
        <v>0</v>
      </c>
      <c r="U1241" s="50">
        <f t="shared" si="676"/>
        <v>0</v>
      </c>
      <c r="V1241" s="50">
        <f t="shared" si="677"/>
        <v>0</v>
      </c>
      <c r="W1241" s="50">
        <f t="shared" si="678"/>
        <v>0</v>
      </c>
      <c r="X1241" s="50">
        <f t="shared" si="679"/>
        <v>0</v>
      </c>
      <c r="Y1241" s="50"/>
      <c r="Z1241" s="50"/>
      <c r="AA1241" s="50"/>
      <c r="AB1241" s="50"/>
      <c r="AC1241" s="50"/>
      <c r="AD1241" s="50">
        <f t="shared" si="680"/>
        <v>0</v>
      </c>
      <c r="AE1241" s="50">
        <f t="shared" si="681"/>
        <v>0</v>
      </c>
      <c r="AF1241" s="50">
        <f t="shared" si="682"/>
        <v>0</v>
      </c>
      <c r="AG1241" s="50">
        <f t="shared" si="674"/>
        <v>0</v>
      </c>
      <c r="AI1241" s="50">
        <f t="shared" si="683"/>
        <v>0</v>
      </c>
      <c r="AJ1241" s="50">
        <f t="shared" si="684"/>
        <v>0</v>
      </c>
      <c r="AK1241" s="50">
        <f t="shared" si="685"/>
        <v>0</v>
      </c>
      <c r="AL1241" s="50">
        <f t="shared" si="686"/>
        <v>2.9595949507012085E-2</v>
      </c>
      <c r="AR1241" s="50">
        <f t="shared" si="687"/>
        <v>3.6499030941570115E-2</v>
      </c>
      <c r="AS1241" s="50">
        <f t="shared" si="688"/>
        <v>3.9248415362975082E-2</v>
      </c>
      <c r="AT1241" s="50">
        <f t="shared" si="689"/>
        <v>5.6546899690459944E-2</v>
      </c>
      <c r="AV1241" s="49">
        <f t="shared" si="690"/>
        <v>0</v>
      </c>
      <c r="AW1241" s="49">
        <f t="shared" si="691"/>
        <v>0</v>
      </c>
      <c r="AX1241" s="49">
        <f t="shared" si="692"/>
        <v>0</v>
      </c>
      <c r="AY1241" s="49">
        <f t="shared" si="693"/>
        <v>79.446183018642969</v>
      </c>
      <c r="AZ1241" s="49">
        <f t="shared" si="694"/>
        <v>0</v>
      </c>
      <c r="BA1241" s="49">
        <f t="shared" si="695"/>
        <v>0</v>
      </c>
      <c r="BB1241" s="49">
        <f t="shared" si="696"/>
        <v>0</v>
      </c>
      <c r="BC1241" s="49">
        <f t="shared" si="697"/>
        <v>0</v>
      </c>
      <c r="BD1241" s="49">
        <f t="shared" si="698"/>
        <v>0</v>
      </c>
      <c r="BE1241" s="49">
        <f t="shared" si="699"/>
        <v>97.976538698313163</v>
      </c>
      <c r="BF1241" s="49">
        <f t="shared" si="700"/>
        <v>105.35687626375579</v>
      </c>
      <c r="BG1241" s="49">
        <f t="shared" si="701"/>
        <v>151.79223565308305</v>
      </c>
      <c r="BH1241" s="73">
        <f t="shared" si="702"/>
        <v>434.57183363379499</v>
      </c>
      <c r="BI1241" s="49">
        <f>VLOOKUP(A1241,'1_12'!B:Q,16,0)</f>
        <v>1700.82</v>
      </c>
      <c r="BJ1241" s="74">
        <f t="shared" si="703"/>
        <v>-1266.2481663662049</v>
      </c>
      <c r="BK1241" s="50">
        <f t="shared" si="704"/>
        <v>3.0661040814775986E-3</v>
      </c>
    </row>
    <row r="1242" spans="1:63" x14ac:dyDescent="0.3">
      <c r="A1242" s="79" t="s">
        <v>2265</v>
      </c>
      <c r="B1242" s="79" t="s">
        <v>2266</v>
      </c>
      <c r="C1242" s="79">
        <f>VLOOKUP(B1242,Площадь!A:B,2,0)</f>
        <v>3.8</v>
      </c>
      <c r="D1242" s="97"/>
      <c r="E1242">
        <v>31</v>
      </c>
      <c r="F1242">
        <v>28</v>
      </c>
      <c r="G1242">
        <v>31</v>
      </c>
      <c r="H1242">
        <v>30</v>
      </c>
      <c r="I1242">
        <v>31</v>
      </c>
      <c r="J1242">
        <v>30</v>
      </c>
      <c r="K1242">
        <v>31</v>
      </c>
      <c r="L1242">
        <v>31</v>
      </c>
      <c r="M1242">
        <v>30</v>
      </c>
      <c r="N1242">
        <v>31</v>
      </c>
      <c r="O1242">
        <v>30</v>
      </c>
      <c r="P1242">
        <v>31</v>
      </c>
      <c r="Q1242">
        <f t="shared" si="707"/>
        <v>365</v>
      </c>
      <c r="R1242" s="116"/>
      <c r="S1242" s="99"/>
      <c r="T1242" s="50">
        <f t="shared" si="675"/>
        <v>0</v>
      </c>
      <c r="U1242" s="50">
        <f t="shared" si="676"/>
        <v>0</v>
      </c>
      <c r="V1242" s="50">
        <f t="shared" si="677"/>
        <v>0</v>
      </c>
      <c r="W1242" s="50">
        <f t="shared" si="678"/>
        <v>0</v>
      </c>
      <c r="X1242" s="50">
        <f t="shared" si="679"/>
        <v>0</v>
      </c>
      <c r="Y1242" s="50"/>
      <c r="Z1242" s="50"/>
      <c r="AA1242" s="50"/>
      <c r="AB1242" s="50"/>
      <c r="AC1242" s="50"/>
      <c r="AD1242" s="50">
        <f t="shared" si="680"/>
        <v>0</v>
      </c>
      <c r="AE1242" s="50">
        <f t="shared" si="681"/>
        <v>0</v>
      </c>
      <c r="AF1242" s="50">
        <f t="shared" si="682"/>
        <v>0</v>
      </c>
      <c r="AG1242" s="50">
        <f t="shared" si="674"/>
        <v>0</v>
      </c>
      <c r="AI1242" s="50">
        <f t="shared" si="683"/>
        <v>0</v>
      </c>
      <c r="AJ1242" s="50">
        <f t="shared" si="684"/>
        <v>0</v>
      </c>
      <c r="AK1242" s="50">
        <f t="shared" si="685"/>
        <v>0</v>
      </c>
      <c r="AL1242" s="50">
        <f t="shared" si="686"/>
        <v>2.5560138210601342E-2</v>
      </c>
      <c r="AR1242" s="50">
        <f t="shared" si="687"/>
        <v>3.1521890358628735E-2</v>
      </c>
      <c r="AS1242" s="50">
        <f t="shared" si="688"/>
        <v>3.3896358722569381E-2</v>
      </c>
      <c r="AT1242" s="50">
        <f t="shared" si="689"/>
        <v>4.8835958823579037E-2</v>
      </c>
      <c r="AV1242" s="49">
        <f t="shared" si="690"/>
        <v>0</v>
      </c>
      <c r="AW1242" s="49">
        <f t="shared" si="691"/>
        <v>0</v>
      </c>
      <c r="AX1242" s="49">
        <f t="shared" si="692"/>
        <v>0</v>
      </c>
      <c r="AY1242" s="49">
        <f t="shared" si="693"/>
        <v>68.612612607009822</v>
      </c>
      <c r="AZ1242" s="49">
        <f t="shared" si="694"/>
        <v>0</v>
      </c>
      <c r="BA1242" s="49">
        <f t="shared" si="695"/>
        <v>0</v>
      </c>
      <c r="BB1242" s="49">
        <f t="shared" si="696"/>
        <v>0</v>
      </c>
      <c r="BC1242" s="49">
        <f t="shared" si="697"/>
        <v>0</v>
      </c>
      <c r="BD1242" s="49">
        <f t="shared" si="698"/>
        <v>0</v>
      </c>
      <c r="BE1242" s="49">
        <f t="shared" si="699"/>
        <v>84.616101603088637</v>
      </c>
      <c r="BF1242" s="49">
        <f t="shared" si="700"/>
        <v>90.990029500516343</v>
      </c>
      <c r="BG1242" s="49">
        <f t="shared" si="701"/>
        <v>131.09329442766264</v>
      </c>
      <c r="BH1242" s="73">
        <f t="shared" si="702"/>
        <v>375.31203813827744</v>
      </c>
      <c r="BI1242" s="49">
        <f>VLOOKUP(A1242,'1_12'!B:Q,16,0)</f>
        <v>1468.89</v>
      </c>
      <c r="BJ1242" s="74">
        <f t="shared" si="703"/>
        <v>-1093.5779618617225</v>
      </c>
      <c r="BK1242" s="50">
        <f t="shared" si="704"/>
        <v>3.0661040814775986E-3</v>
      </c>
    </row>
    <row r="1243" spans="1:63" x14ac:dyDescent="0.3">
      <c r="A1243" s="79" t="s">
        <v>2514</v>
      </c>
      <c r="B1243" s="79" t="s">
        <v>2515</v>
      </c>
      <c r="C1243" s="79">
        <f>VLOOKUP(B1243,Площадь!A:B,2,0)</f>
        <v>7.8</v>
      </c>
      <c r="D1243" s="97"/>
      <c r="E1243">
        <v>31</v>
      </c>
      <c r="F1243">
        <v>28</v>
      </c>
      <c r="G1243">
        <v>31</v>
      </c>
      <c r="H1243">
        <v>30</v>
      </c>
      <c r="I1243">
        <v>15</v>
      </c>
      <c r="Q1243">
        <f t="shared" si="707"/>
        <v>135</v>
      </c>
      <c r="R1243" s="116"/>
      <c r="S1243" s="99"/>
      <c r="T1243" s="50">
        <f t="shared" si="675"/>
        <v>0</v>
      </c>
      <c r="U1243" s="50">
        <f t="shared" si="676"/>
        <v>0</v>
      </c>
      <c r="V1243" s="50">
        <f t="shared" si="677"/>
        <v>0</v>
      </c>
      <c r="W1243" s="50">
        <f t="shared" si="678"/>
        <v>0</v>
      </c>
      <c r="X1243" s="50">
        <f t="shared" si="679"/>
        <v>0</v>
      </c>
      <c r="Y1243" s="50"/>
      <c r="Z1243" s="50"/>
      <c r="AA1243" s="50"/>
      <c r="AB1243" s="50"/>
      <c r="AC1243" s="50"/>
      <c r="AD1243" s="50">
        <f t="shared" si="680"/>
        <v>0</v>
      </c>
      <c r="AE1243" s="50">
        <f t="shared" si="681"/>
        <v>0</v>
      </c>
      <c r="AF1243" s="50">
        <f t="shared" si="682"/>
        <v>0</v>
      </c>
      <c r="AG1243" s="50">
        <f t="shared" si="674"/>
        <v>0</v>
      </c>
      <c r="AI1243" s="50">
        <f t="shared" si="683"/>
        <v>0</v>
      </c>
      <c r="AJ1243" s="50">
        <f t="shared" si="684"/>
        <v>0</v>
      </c>
      <c r="AK1243" s="50">
        <f t="shared" si="685"/>
        <v>0</v>
      </c>
      <c r="AL1243" s="50">
        <f t="shared" si="686"/>
        <v>5.2465546853339595E-2</v>
      </c>
      <c r="AR1243" s="50">
        <f t="shared" si="687"/>
        <v>0</v>
      </c>
      <c r="AS1243" s="50">
        <f t="shared" si="688"/>
        <v>0</v>
      </c>
      <c r="AT1243" s="50">
        <f t="shared" si="689"/>
        <v>0</v>
      </c>
      <c r="AV1243" s="49">
        <f t="shared" si="690"/>
        <v>0</v>
      </c>
      <c r="AW1243" s="49">
        <f t="shared" si="691"/>
        <v>0</v>
      </c>
      <c r="AX1243" s="49">
        <f t="shared" si="692"/>
        <v>0</v>
      </c>
      <c r="AY1243" s="49">
        <f t="shared" si="693"/>
        <v>140.83641535123067</v>
      </c>
      <c r="AZ1243" s="49">
        <f t="shared" si="694"/>
        <v>0</v>
      </c>
      <c r="BA1243" s="49">
        <f t="shared" si="695"/>
        <v>0</v>
      </c>
      <c r="BB1243" s="49">
        <f t="shared" si="696"/>
        <v>0</v>
      </c>
      <c r="BC1243" s="49">
        <f t="shared" si="697"/>
        <v>0</v>
      </c>
      <c r="BD1243" s="49">
        <f t="shared" si="698"/>
        <v>0</v>
      </c>
      <c r="BE1243" s="49">
        <f t="shared" si="699"/>
        <v>0</v>
      </c>
      <c r="BF1243" s="49">
        <f t="shared" si="700"/>
        <v>0</v>
      </c>
      <c r="BG1243" s="49">
        <f t="shared" si="701"/>
        <v>0</v>
      </c>
      <c r="BH1243" s="73">
        <f t="shared" si="702"/>
        <v>140.83641535123067</v>
      </c>
      <c r="BI1243" s="49">
        <f>VLOOKUP(A1243,'1_12'!B:Q,16,0)</f>
        <v>497.15</v>
      </c>
      <c r="BJ1243" s="74">
        <f t="shared" si="703"/>
        <v>-356.31358464876928</v>
      </c>
      <c r="BK1243" s="50">
        <f t="shared" si="704"/>
        <v>5.6052934672371369E-4</v>
      </c>
    </row>
    <row r="1244" spans="1:63" x14ac:dyDescent="0.3">
      <c r="A1244" s="79" t="s">
        <v>2730</v>
      </c>
      <c r="B1244" s="79" t="s">
        <v>2515</v>
      </c>
      <c r="C1244" s="79">
        <f>VLOOKUP(B1244,Площадь!A:B,2,0)</f>
        <v>7.8</v>
      </c>
      <c r="D1244" s="97">
        <f>VLOOKUP(A1244,'[1]3+паркинг2023'!$A:$E,5,0)</f>
        <v>45062</v>
      </c>
      <c r="I1244">
        <f>31-I1243</f>
        <v>16</v>
      </c>
      <c r="J1244">
        <v>30</v>
      </c>
      <c r="K1244">
        <v>31</v>
      </c>
      <c r="L1244">
        <v>31</v>
      </c>
      <c r="M1244">
        <v>30</v>
      </c>
      <c r="N1244">
        <v>31</v>
      </c>
      <c r="O1244">
        <v>30</v>
      </c>
      <c r="P1244">
        <v>31</v>
      </c>
      <c r="Q1244">
        <f t="shared" si="707"/>
        <v>230</v>
      </c>
      <c r="R1244" s="116"/>
      <c r="S1244" s="99"/>
      <c r="T1244" s="50">
        <f t="shared" si="675"/>
        <v>0</v>
      </c>
      <c r="U1244" s="50">
        <f t="shared" si="676"/>
        <v>0</v>
      </c>
      <c r="V1244" s="50">
        <f t="shared" si="677"/>
        <v>0</v>
      </c>
      <c r="W1244" s="50">
        <f t="shared" si="678"/>
        <v>0</v>
      </c>
      <c r="X1244" s="50">
        <f t="shared" si="679"/>
        <v>0</v>
      </c>
      <c r="Y1244" s="50"/>
      <c r="Z1244" s="50"/>
      <c r="AA1244" s="50"/>
      <c r="AB1244" s="50"/>
      <c r="AC1244" s="50"/>
      <c r="AD1244" s="50">
        <f t="shared" si="680"/>
        <v>0</v>
      </c>
      <c r="AE1244" s="50">
        <f t="shared" si="681"/>
        <v>0</v>
      </c>
      <c r="AF1244" s="50">
        <f t="shared" si="682"/>
        <v>0</v>
      </c>
      <c r="AG1244" s="50">
        <f t="shared" si="674"/>
        <v>0</v>
      </c>
      <c r="AI1244" s="50">
        <f t="shared" si="683"/>
        <v>0</v>
      </c>
      <c r="AJ1244" s="50">
        <f t="shared" si="684"/>
        <v>0</v>
      </c>
      <c r="AK1244" s="50">
        <f t="shared" si="685"/>
        <v>0</v>
      </c>
      <c r="AL1244" s="50">
        <f t="shared" si="686"/>
        <v>0</v>
      </c>
      <c r="AR1244" s="50">
        <f t="shared" si="687"/>
        <v>6.470282757823792E-2</v>
      </c>
      <c r="AS1244" s="50">
        <f t="shared" si="688"/>
        <v>6.9576736325274002E-2</v>
      </c>
      <c r="AT1244" s="50">
        <f t="shared" si="689"/>
        <v>0.10024223126945171</v>
      </c>
      <c r="AV1244" s="49">
        <f t="shared" si="690"/>
        <v>0</v>
      </c>
      <c r="AW1244" s="49">
        <f t="shared" si="691"/>
        <v>0</v>
      </c>
      <c r="AX1244" s="49">
        <f t="shared" si="692"/>
        <v>0</v>
      </c>
      <c r="AY1244" s="49">
        <f t="shared" si="693"/>
        <v>0</v>
      </c>
      <c r="AZ1244" s="49">
        <f t="shared" si="694"/>
        <v>0</v>
      </c>
      <c r="BA1244" s="49">
        <f t="shared" si="695"/>
        <v>0</v>
      </c>
      <c r="BB1244" s="49">
        <f t="shared" si="696"/>
        <v>0</v>
      </c>
      <c r="BC1244" s="49">
        <f t="shared" si="697"/>
        <v>0</v>
      </c>
      <c r="BD1244" s="49">
        <f t="shared" si="698"/>
        <v>0</v>
      </c>
      <c r="BE1244" s="49">
        <f t="shared" si="699"/>
        <v>173.68568223791874</v>
      </c>
      <c r="BF1244" s="49">
        <f t="shared" si="700"/>
        <v>186.76900792211254</v>
      </c>
      <c r="BG1244" s="49">
        <f t="shared" si="701"/>
        <v>269.08623593046542</v>
      </c>
      <c r="BH1244" s="73">
        <f t="shared" si="702"/>
        <v>629.54092609049667</v>
      </c>
      <c r="BI1244" s="49">
        <f>VLOOKUP(A1244,'1_12'!B:Q,16,0)</f>
        <v>2517.9499999999998</v>
      </c>
      <c r="BJ1244" s="74">
        <f t="shared" si="703"/>
        <v>-1888.4090739095031</v>
      </c>
      <c r="BK1244" s="50">
        <f t="shared" si="704"/>
        <v>2.5055747347538849E-3</v>
      </c>
    </row>
    <row r="1245" spans="1:63" x14ac:dyDescent="0.3">
      <c r="A1245" s="79" t="s">
        <v>2516</v>
      </c>
      <c r="B1245" s="79" t="s">
        <v>2517</v>
      </c>
      <c r="C1245" s="79">
        <f>VLOOKUP(B1245,Площадь!A:B,2,0)</f>
        <v>4.7</v>
      </c>
      <c r="D1245" s="97"/>
      <c r="E1245">
        <v>31</v>
      </c>
      <c r="F1245">
        <v>28</v>
      </c>
      <c r="G1245">
        <v>31</v>
      </c>
      <c r="H1245">
        <v>30</v>
      </c>
      <c r="I1245">
        <v>31</v>
      </c>
      <c r="J1245">
        <v>30</v>
      </c>
      <c r="K1245">
        <v>31</v>
      </c>
      <c r="L1245">
        <v>31</v>
      </c>
      <c r="M1245">
        <v>30</v>
      </c>
      <c r="N1245">
        <v>31</v>
      </c>
      <c r="O1245">
        <v>30</v>
      </c>
      <c r="P1245">
        <v>31</v>
      </c>
      <c r="Q1245">
        <f t="shared" ref="Q1245:Q1260" si="708">SUM(E1245:P1245)</f>
        <v>365</v>
      </c>
      <c r="R1245" s="116"/>
      <c r="S1245" s="99"/>
      <c r="T1245" s="50">
        <f t="shared" si="675"/>
        <v>0</v>
      </c>
      <c r="U1245" s="50">
        <f t="shared" si="676"/>
        <v>0</v>
      </c>
      <c r="V1245" s="50">
        <f t="shared" si="677"/>
        <v>0</v>
      </c>
      <c r="W1245" s="50">
        <f t="shared" si="678"/>
        <v>0</v>
      </c>
      <c r="X1245" s="50">
        <f t="shared" si="679"/>
        <v>0</v>
      </c>
      <c r="Y1245" s="50"/>
      <c r="Z1245" s="50"/>
      <c r="AA1245" s="50"/>
      <c r="AB1245" s="50"/>
      <c r="AC1245" s="50"/>
      <c r="AD1245" s="50">
        <f t="shared" si="680"/>
        <v>0</v>
      </c>
      <c r="AE1245" s="50">
        <f t="shared" si="681"/>
        <v>0</v>
      </c>
      <c r="AF1245" s="50">
        <f t="shared" si="682"/>
        <v>0</v>
      </c>
      <c r="AG1245" s="50">
        <f t="shared" si="674"/>
        <v>0</v>
      </c>
      <c r="AI1245" s="50">
        <f t="shared" si="683"/>
        <v>0</v>
      </c>
      <c r="AJ1245" s="50">
        <f t="shared" si="684"/>
        <v>0</v>
      </c>
      <c r="AK1245" s="50">
        <f t="shared" si="685"/>
        <v>0</v>
      </c>
      <c r="AL1245" s="50">
        <f t="shared" si="686"/>
        <v>3.1613855155217446E-2</v>
      </c>
      <c r="AR1245" s="50">
        <f t="shared" si="687"/>
        <v>3.8987601233040806E-2</v>
      </c>
      <c r="AS1245" s="50">
        <f t="shared" si="688"/>
        <v>4.1924443683177923E-2</v>
      </c>
      <c r="AT1245" s="50">
        <f t="shared" si="689"/>
        <v>6.0402370123900394E-2</v>
      </c>
      <c r="AV1245" s="49">
        <f t="shared" si="690"/>
        <v>0</v>
      </c>
      <c r="AW1245" s="49">
        <f t="shared" si="691"/>
        <v>0</v>
      </c>
      <c r="AX1245" s="49">
        <f t="shared" si="692"/>
        <v>0</v>
      </c>
      <c r="AY1245" s="49">
        <f t="shared" si="693"/>
        <v>84.862968224459507</v>
      </c>
      <c r="AZ1245" s="49">
        <f t="shared" si="694"/>
        <v>0</v>
      </c>
      <c r="BA1245" s="49">
        <f t="shared" si="695"/>
        <v>0</v>
      </c>
      <c r="BB1245" s="49">
        <f t="shared" si="696"/>
        <v>0</v>
      </c>
      <c r="BC1245" s="49">
        <f t="shared" si="697"/>
        <v>0</v>
      </c>
      <c r="BD1245" s="49">
        <f t="shared" si="698"/>
        <v>0</v>
      </c>
      <c r="BE1245" s="49">
        <f t="shared" si="699"/>
        <v>104.65675724592542</v>
      </c>
      <c r="BF1245" s="49">
        <f t="shared" si="700"/>
        <v>112.5402996453755</v>
      </c>
      <c r="BG1245" s="49">
        <f t="shared" si="701"/>
        <v>162.14170626579326</v>
      </c>
      <c r="BH1245" s="73">
        <f t="shared" si="702"/>
        <v>464.20173138155371</v>
      </c>
      <c r="BI1245" s="49">
        <f>VLOOKUP(A1245,'1_12'!B:Q,16,0)</f>
        <v>1816.7400000000002</v>
      </c>
      <c r="BJ1245" s="74">
        <f t="shared" si="703"/>
        <v>-1352.5382686184466</v>
      </c>
      <c r="BK1245" s="50">
        <f t="shared" si="704"/>
        <v>3.0661040814775986E-3</v>
      </c>
    </row>
    <row r="1246" spans="1:63" x14ac:dyDescent="0.3">
      <c r="A1246" s="79" t="s">
        <v>2027</v>
      </c>
      <c r="B1246" s="79" t="s">
        <v>2028</v>
      </c>
      <c r="C1246" s="79">
        <f>VLOOKUP(B1246,Площадь!A:B,2,0)</f>
        <v>4.0999999999999996</v>
      </c>
      <c r="D1246" s="97"/>
      <c r="E1246">
        <v>31</v>
      </c>
      <c r="F1246">
        <v>28</v>
      </c>
      <c r="G1246">
        <v>31</v>
      </c>
      <c r="H1246">
        <v>30</v>
      </c>
      <c r="I1246">
        <v>31</v>
      </c>
      <c r="J1246">
        <v>30</v>
      </c>
      <c r="K1246">
        <v>31</v>
      </c>
      <c r="L1246">
        <v>31</v>
      </c>
      <c r="M1246">
        <v>30</v>
      </c>
      <c r="N1246">
        <v>31</v>
      </c>
      <c r="O1246">
        <v>30</v>
      </c>
      <c r="P1246">
        <v>31</v>
      </c>
      <c r="Q1246">
        <f t="shared" si="708"/>
        <v>365</v>
      </c>
      <c r="R1246" s="116"/>
      <c r="S1246" s="99"/>
      <c r="T1246" s="50">
        <f t="shared" si="675"/>
        <v>0</v>
      </c>
      <c r="U1246" s="50">
        <f t="shared" si="676"/>
        <v>0</v>
      </c>
      <c r="V1246" s="50">
        <f t="shared" si="677"/>
        <v>0</v>
      </c>
      <c r="W1246" s="50">
        <f t="shared" si="678"/>
        <v>0</v>
      </c>
      <c r="X1246" s="50">
        <f t="shared" si="679"/>
        <v>0</v>
      </c>
      <c r="Y1246" s="50"/>
      <c r="Z1246" s="50"/>
      <c r="AA1246" s="50"/>
      <c r="AB1246" s="50"/>
      <c r="AC1246" s="50"/>
      <c r="AD1246" s="50">
        <f t="shared" si="680"/>
        <v>0</v>
      </c>
      <c r="AE1246" s="50">
        <f t="shared" si="681"/>
        <v>0</v>
      </c>
      <c r="AF1246" s="50">
        <f t="shared" si="682"/>
        <v>0</v>
      </c>
      <c r="AG1246" s="50">
        <f t="shared" si="674"/>
        <v>0</v>
      </c>
      <c r="AI1246" s="50">
        <f t="shared" si="683"/>
        <v>0</v>
      </c>
      <c r="AJ1246" s="50">
        <f t="shared" si="684"/>
        <v>0</v>
      </c>
      <c r="AK1246" s="50">
        <f t="shared" si="685"/>
        <v>0</v>
      </c>
      <c r="AL1246" s="50">
        <f t="shared" si="686"/>
        <v>2.7578043858806706E-2</v>
      </c>
      <c r="AR1246" s="50">
        <f t="shared" si="687"/>
        <v>3.4010460650099418E-2</v>
      </c>
      <c r="AS1246" s="50">
        <f t="shared" si="688"/>
        <v>3.6572387042772228E-2</v>
      </c>
      <c r="AT1246" s="50">
        <f t="shared" si="689"/>
        <v>5.2691429257019487E-2</v>
      </c>
      <c r="AV1246" s="49">
        <f t="shared" si="690"/>
        <v>0</v>
      </c>
      <c r="AW1246" s="49">
        <f t="shared" si="691"/>
        <v>0</v>
      </c>
      <c r="AX1246" s="49">
        <f t="shared" si="692"/>
        <v>0</v>
      </c>
      <c r="AY1246" s="49">
        <f t="shared" si="693"/>
        <v>74.029397812826375</v>
      </c>
      <c r="AZ1246" s="49">
        <f t="shared" si="694"/>
        <v>0</v>
      </c>
      <c r="BA1246" s="49">
        <f t="shared" si="695"/>
        <v>0</v>
      </c>
      <c r="BB1246" s="49">
        <f t="shared" si="696"/>
        <v>0</v>
      </c>
      <c r="BC1246" s="49">
        <f t="shared" si="697"/>
        <v>0</v>
      </c>
      <c r="BD1246" s="49">
        <f t="shared" si="698"/>
        <v>0</v>
      </c>
      <c r="BE1246" s="49">
        <f t="shared" si="699"/>
        <v>91.296320150700879</v>
      </c>
      <c r="BF1246" s="49">
        <f t="shared" si="700"/>
        <v>98.173452882136061</v>
      </c>
      <c r="BG1246" s="49">
        <f t="shared" si="701"/>
        <v>141.44276504037285</v>
      </c>
      <c r="BH1246" s="73">
        <f t="shared" si="702"/>
        <v>404.94193588603616</v>
      </c>
      <c r="BI1246" s="49">
        <f>VLOOKUP(A1246,'1_12'!B:Q,16,0)</f>
        <v>1584.8099999999997</v>
      </c>
      <c r="BJ1246" s="74">
        <f t="shared" si="703"/>
        <v>-1179.8680641139636</v>
      </c>
      <c r="BK1246" s="50">
        <f t="shared" si="704"/>
        <v>3.0661040814775986E-3</v>
      </c>
    </row>
    <row r="1247" spans="1:63" x14ac:dyDescent="0.3">
      <c r="A1247" s="79" t="s">
        <v>985</v>
      </c>
      <c r="B1247" s="79" t="s">
        <v>986</v>
      </c>
      <c r="C1247" s="79">
        <f>VLOOKUP(B1247,Площадь!A:B,2,0)</f>
        <v>3.3</v>
      </c>
      <c r="D1247" s="97"/>
      <c r="E1247">
        <v>31</v>
      </c>
      <c r="F1247">
        <v>28</v>
      </c>
      <c r="G1247">
        <v>31</v>
      </c>
      <c r="H1247">
        <v>30</v>
      </c>
      <c r="I1247">
        <v>31</v>
      </c>
      <c r="J1247">
        <v>30</v>
      </c>
      <c r="K1247">
        <v>31</v>
      </c>
      <c r="L1247">
        <v>31</v>
      </c>
      <c r="M1247">
        <v>30</v>
      </c>
      <c r="N1247">
        <v>31</v>
      </c>
      <c r="O1247">
        <v>30</v>
      </c>
      <c r="P1247">
        <v>31</v>
      </c>
      <c r="Q1247">
        <f t="shared" si="708"/>
        <v>365</v>
      </c>
      <c r="R1247" s="116"/>
      <c r="S1247" s="99"/>
      <c r="T1247" s="50">
        <f t="shared" si="675"/>
        <v>0</v>
      </c>
      <c r="U1247" s="50">
        <f t="shared" si="676"/>
        <v>0</v>
      </c>
      <c r="V1247" s="50">
        <f t="shared" si="677"/>
        <v>0</v>
      </c>
      <c r="W1247" s="50">
        <f t="shared" si="678"/>
        <v>0</v>
      </c>
      <c r="X1247" s="50">
        <f t="shared" si="679"/>
        <v>0</v>
      </c>
      <c r="Y1247" s="50"/>
      <c r="Z1247" s="50"/>
      <c r="AA1247" s="50"/>
      <c r="AB1247" s="50"/>
      <c r="AC1247" s="50"/>
      <c r="AD1247" s="50">
        <f t="shared" si="680"/>
        <v>0</v>
      </c>
      <c r="AE1247" s="50">
        <f t="shared" si="681"/>
        <v>0</v>
      </c>
      <c r="AF1247" s="50">
        <f t="shared" si="682"/>
        <v>0</v>
      </c>
      <c r="AG1247" s="50">
        <f t="shared" si="674"/>
        <v>0</v>
      </c>
      <c r="AI1247" s="50">
        <f t="shared" si="683"/>
        <v>0</v>
      </c>
      <c r="AJ1247" s="50">
        <f t="shared" si="684"/>
        <v>0</v>
      </c>
      <c r="AK1247" s="50">
        <f t="shared" si="685"/>
        <v>0</v>
      </c>
      <c r="AL1247" s="50">
        <f t="shared" si="686"/>
        <v>2.2196962130259058E-2</v>
      </c>
      <c r="AR1247" s="50">
        <f t="shared" si="687"/>
        <v>2.7374273206177583E-2</v>
      </c>
      <c r="AS1247" s="50">
        <f t="shared" si="688"/>
        <v>2.9436311522231307E-2</v>
      </c>
      <c r="AT1247" s="50">
        <f t="shared" si="689"/>
        <v>4.2410174767844956E-2</v>
      </c>
      <c r="AV1247" s="49">
        <f t="shared" si="690"/>
        <v>0</v>
      </c>
      <c r="AW1247" s="49">
        <f t="shared" si="691"/>
        <v>0</v>
      </c>
      <c r="AX1247" s="49">
        <f t="shared" si="692"/>
        <v>0</v>
      </c>
      <c r="AY1247" s="49">
        <f t="shared" si="693"/>
        <v>59.584637263982209</v>
      </c>
      <c r="AZ1247" s="49">
        <f t="shared" si="694"/>
        <v>0</v>
      </c>
      <c r="BA1247" s="49">
        <f t="shared" si="695"/>
        <v>0</v>
      </c>
      <c r="BB1247" s="49">
        <f t="shared" si="696"/>
        <v>0</v>
      </c>
      <c r="BC1247" s="49">
        <f t="shared" si="697"/>
        <v>0</v>
      </c>
      <c r="BD1247" s="49">
        <f t="shared" si="698"/>
        <v>0</v>
      </c>
      <c r="BE1247" s="49">
        <f t="shared" si="699"/>
        <v>73.482404023734858</v>
      </c>
      <c r="BF1247" s="49">
        <f t="shared" si="700"/>
        <v>79.017657197816831</v>
      </c>
      <c r="BG1247" s="49">
        <f t="shared" si="701"/>
        <v>113.8441767398123</v>
      </c>
      <c r="BH1247" s="73">
        <f t="shared" si="702"/>
        <v>325.92887522534625</v>
      </c>
      <c r="BI1247" s="49">
        <f>VLOOKUP(A1247,'1_12'!B:Q,16,0)</f>
        <v>1275.57</v>
      </c>
      <c r="BJ1247" s="74">
        <f t="shared" si="703"/>
        <v>-949.64112477465369</v>
      </c>
      <c r="BK1247" s="50">
        <f t="shared" si="704"/>
        <v>3.0661040814775986E-3</v>
      </c>
    </row>
    <row r="1248" spans="1:63" x14ac:dyDescent="0.3">
      <c r="A1248" s="79" t="s">
        <v>2299</v>
      </c>
      <c r="B1248" s="79" t="s">
        <v>2300</v>
      </c>
      <c r="C1248" s="79">
        <f>VLOOKUP(B1248,Площадь!A:B,2,0)</f>
        <v>4</v>
      </c>
      <c r="D1248" s="97"/>
      <c r="E1248">
        <v>31</v>
      </c>
      <c r="F1248">
        <v>28</v>
      </c>
      <c r="G1248">
        <v>31</v>
      </c>
      <c r="H1248">
        <v>30</v>
      </c>
      <c r="I1248">
        <v>31</v>
      </c>
      <c r="J1248">
        <v>30</v>
      </c>
      <c r="K1248">
        <v>31</v>
      </c>
      <c r="L1248">
        <v>31</v>
      </c>
      <c r="M1248">
        <v>30</v>
      </c>
      <c r="N1248">
        <v>31</v>
      </c>
      <c r="O1248">
        <v>30</v>
      </c>
      <c r="P1248">
        <v>31</v>
      </c>
      <c r="Q1248">
        <f t="shared" si="708"/>
        <v>365</v>
      </c>
      <c r="R1248" s="116"/>
      <c r="S1248" s="99"/>
      <c r="T1248" s="50">
        <f t="shared" si="675"/>
        <v>0</v>
      </c>
      <c r="U1248" s="50">
        <f t="shared" si="676"/>
        <v>0</v>
      </c>
      <c r="V1248" s="50">
        <f t="shared" si="677"/>
        <v>0</v>
      </c>
      <c r="W1248" s="50">
        <f t="shared" si="678"/>
        <v>0</v>
      </c>
      <c r="X1248" s="50">
        <f t="shared" si="679"/>
        <v>0</v>
      </c>
      <c r="Y1248" s="50"/>
      <c r="Z1248" s="50"/>
      <c r="AA1248" s="50"/>
      <c r="AB1248" s="50"/>
      <c r="AC1248" s="50"/>
      <c r="AD1248" s="50">
        <f t="shared" si="680"/>
        <v>0</v>
      </c>
      <c r="AE1248" s="50">
        <f t="shared" si="681"/>
        <v>0</v>
      </c>
      <c r="AF1248" s="50">
        <f t="shared" si="682"/>
        <v>0</v>
      </c>
      <c r="AG1248" s="50">
        <f t="shared" si="674"/>
        <v>0</v>
      </c>
      <c r="AI1248" s="50">
        <f t="shared" si="683"/>
        <v>0</v>
      </c>
      <c r="AJ1248" s="50">
        <f t="shared" si="684"/>
        <v>0</v>
      </c>
      <c r="AK1248" s="50">
        <f t="shared" si="685"/>
        <v>0</v>
      </c>
      <c r="AL1248" s="50">
        <f t="shared" si="686"/>
        <v>2.6905408642738254E-2</v>
      </c>
      <c r="AR1248" s="50">
        <f t="shared" si="687"/>
        <v>3.3180937219609193E-2</v>
      </c>
      <c r="AS1248" s="50">
        <f t="shared" si="688"/>
        <v>3.5680377602704615E-2</v>
      </c>
      <c r="AT1248" s="50">
        <f t="shared" si="689"/>
        <v>5.1406272445872675E-2</v>
      </c>
      <c r="AV1248" s="49">
        <f t="shared" si="690"/>
        <v>0</v>
      </c>
      <c r="AW1248" s="49">
        <f t="shared" si="691"/>
        <v>0</v>
      </c>
      <c r="AX1248" s="49">
        <f t="shared" si="692"/>
        <v>0</v>
      </c>
      <c r="AY1248" s="49">
        <f t="shared" si="693"/>
        <v>72.223802744220862</v>
      </c>
      <c r="AZ1248" s="49">
        <f t="shared" si="694"/>
        <v>0</v>
      </c>
      <c r="BA1248" s="49">
        <f t="shared" si="695"/>
        <v>0</v>
      </c>
      <c r="BB1248" s="49">
        <f t="shared" si="696"/>
        <v>0</v>
      </c>
      <c r="BC1248" s="49">
        <f t="shared" si="697"/>
        <v>0</v>
      </c>
      <c r="BD1248" s="49">
        <f t="shared" si="698"/>
        <v>0</v>
      </c>
      <c r="BE1248" s="49">
        <f t="shared" si="699"/>
        <v>89.069580634830132</v>
      </c>
      <c r="BF1248" s="49">
        <f t="shared" si="700"/>
        <v>95.778978421596165</v>
      </c>
      <c r="BG1248" s="49">
        <f t="shared" si="701"/>
        <v>137.99294150280278</v>
      </c>
      <c r="BH1248" s="73">
        <f t="shared" si="702"/>
        <v>395.06530330344992</v>
      </c>
      <c r="BI1248" s="49">
        <f>VLOOKUP(A1248,'1_12'!B:Q,16,0)</f>
        <v>1546.1999999999998</v>
      </c>
      <c r="BJ1248" s="74">
        <f t="shared" si="703"/>
        <v>-1151.1346966965498</v>
      </c>
      <c r="BK1248" s="50">
        <f t="shared" si="704"/>
        <v>3.0661040814775986E-3</v>
      </c>
    </row>
    <row r="1249" spans="1:63" x14ac:dyDescent="0.3">
      <c r="A1249" s="79" t="s">
        <v>2153</v>
      </c>
      <c r="B1249" s="79" t="s">
        <v>2154</v>
      </c>
      <c r="C1249" s="79">
        <f>VLOOKUP(B1249,Площадь!A:B,2,0)</f>
        <v>5.6</v>
      </c>
      <c r="D1249" s="97"/>
      <c r="E1249">
        <v>31</v>
      </c>
      <c r="F1249">
        <v>28</v>
      </c>
      <c r="G1249">
        <v>31</v>
      </c>
      <c r="H1249">
        <v>30</v>
      </c>
      <c r="I1249">
        <v>31</v>
      </c>
      <c r="J1249">
        <v>30</v>
      </c>
      <c r="K1249">
        <v>31</v>
      </c>
      <c r="L1249">
        <v>31</v>
      </c>
      <c r="M1249">
        <v>30</v>
      </c>
      <c r="N1249">
        <v>31</v>
      </c>
      <c r="O1249">
        <v>30</v>
      </c>
      <c r="P1249">
        <v>31</v>
      </c>
      <c r="Q1249">
        <f t="shared" si="708"/>
        <v>365</v>
      </c>
      <c r="R1249" s="116"/>
      <c r="S1249" s="99"/>
      <c r="T1249" s="50">
        <f t="shared" si="675"/>
        <v>0</v>
      </c>
      <c r="U1249" s="50">
        <f t="shared" si="676"/>
        <v>0</v>
      </c>
      <c r="V1249" s="50">
        <f t="shared" si="677"/>
        <v>0</v>
      </c>
      <c r="W1249" s="50">
        <f t="shared" si="678"/>
        <v>0</v>
      </c>
      <c r="X1249" s="50">
        <f t="shared" si="679"/>
        <v>0</v>
      </c>
      <c r="Y1249" s="50"/>
      <c r="Z1249" s="50"/>
      <c r="AA1249" s="50"/>
      <c r="AB1249" s="50"/>
      <c r="AC1249" s="50"/>
      <c r="AD1249" s="50">
        <f t="shared" si="680"/>
        <v>0</v>
      </c>
      <c r="AE1249" s="50">
        <f t="shared" si="681"/>
        <v>0</v>
      </c>
      <c r="AF1249" s="50">
        <f t="shared" si="682"/>
        <v>0</v>
      </c>
      <c r="AG1249" s="50">
        <f t="shared" si="674"/>
        <v>0</v>
      </c>
      <c r="AI1249" s="50">
        <f t="shared" si="683"/>
        <v>0</v>
      </c>
      <c r="AJ1249" s="50">
        <f t="shared" si="684"/>
        <v>0</v>
      </c>
      <c r="AK1249" s="50">
        <f t="shared" si="685"/>
        <v>0</v>
      </c>
      <c r="AL1249" s="50">
        <f t="shared" si="686"/>
        <v>3.7667572099833554E-2</v>
      </c>
      <c r="AR1249" s="50">
        <f t="shared" si="687"/>
        <v>4.645331210745287E-2</v>
      </c>
      <c r="AS1249" s="50">
        <f t="shared" si="688"/>
        <v>4.9952528643786458E-2</v>
      </c>
      <c r="AT1249" s="50">
        <f t="shared" si="689"/>
        <v>7.1968781424221737E-2</v>
      </c>
      <c r="AV1249" s="49">
        <f t="shared" si="690"/>
        <v>0</v>
      </c>
      <c r="AW1249" s="49">
        <f t="shared" si="691"/>
        <v>0</v>
      </c>
      <c r="AX1249" s="49">
        <f t="shared" si="692"/>
        <v>0</v>
      </c>
      <c r="AY1249" s="49">
        <f t="shared" si="693"/>
        <v>101.11332384190921</v>
      </c>
      <c r="AZ1249" s="49">
        <f t="shared" si="694"/>
        <v>0</v>
      </c>
      <c r="BA1249" s="49">
        <f t="shared" si="695"/>
        <v>0</v>
      </c>
      <c r="BB1249" s="49">
        <f t="shared" si="696"/>
        <v>0</v>
      </c>
      <c r="BC1249" s="49">
        <f t="shared" si="697"/>
        <v>0</v>
      </c>
      <c r="BD1249" s="49">
        <f t="shared" si="698"/>
        <v>0</v>
      </c>
      <c r="BE1249" s="49">
        <f t="shared" si="699"/>
        <v>124.69741288876219</v>
      </c>
      <c r="BF1249" s="49">
        <f t="shared" si="700"/>
        <v>134.09056979023461</v>
      </c>
      <c r="BG1249" s="49">
        <f t="shared" si="701"/>
        <v>193.19011810392388</v>
      </c>
      <c r="BH1249" s="73">
        <f t="shared" si="702"/>
        <v>553.09142462482987</v>
      </c>
      <c r="BI1249" s="49">
        <f>VLOOKUP(A1249,'1_12'!B:Q,16,0)</f>
        <v>2164.6800000000003</v>
      </c>
      <c r="BJ1249" s="74">
        <f t="shared" si="703"/>
        <v>-1611.5885753751704</v>
      </c>
      <c r="BK1249" s="50">
        <f t="shared" si="704"/>
        <v>3.066104081477599E-3</v>
      </c>
    </row>
    <row r="1250" spans="1:63" x14ac:dyDescent="0.3">
      <c r="A1250" s="79" t="s">
        <v>2122</v>
      </c>
      <c r="B1250" s="79" t="s">
        <v>2123</v>
      </c>
      <c r="C1250" s="79">
        <f>VLOOKUP(B1250,Площадь!A:B,2,0)</f>
        <v>4.0999999999999996</v>
      </c>
      <c r="D1250" s="97"/>
      <c r="E1250">
        <v>31</v>
      </c>
      <c r="F1250">
        <v>28</v>
      </c>
      <c r="G1250">
        <v>31</v>
      </c>
      <c r="H1250">
        <v>30</v>
      </c>
      <c r="I1250">
        <v>31</v>
      </c>
      <c r="J1250">
        <v>30</v>
      </c>
      <c r="K1250">
        <v>31</v>
      </c>
      <c r="L1250">
        <v>31</v>
      </c>
      <c r="M1250">
        <v>30</v>
      </c>
      <c r="N1250">
        <v>31</v>
      </c>
      <c r="O1250">
        <v>30</v>
      </c>
      <c r="P1250">
        <v>31</v>
      </c>
      <c r="Q1250">
        <f t="shared" si="708"/>
        <v>365</v>
      </c>
      <c r="R1250" s="116"/>
      <c r="S1250" s="99"/>
      <c r="T1250" s="50">
        <f t="shared" si="675"/>
        <v>0</v>
      </c>
      <c r="U1250" s="50">
        <f t="shared" si="676"/>
        <v>0</v>
      </c>
      <c r="V1250" s="50">
        <f t="shared" si="677"/>
        <v>0</v>
      </c>
      <c r="W1250" s="50">
        <f t="shared" si="678"/>
        <v>0</v>
      </c>
      <c r="X1250" s="50">
        <f t="shared" si="679"/>
        <v>0</v>
      </c>
      <c r="Y1250" s="50"/>
      <c r="Z1250" s="50"/>
      <c r="AA1250" s="50"/>
      <c r="AB1250" s="50"/>
      <c r="AC1250" s="50"/>
      <c r="AD1250" s="50">
        <f t="shared" si="680"/>
        <v>0</v>
      </c>
      <c r="AE1250" s="50">
        <f t="shared" si="681"/>
        <v>0</v>
      </c>
      <c r="AF1250" s="50">
        <f t="shared" si="682"/>
        <v>0</v>
      </c>
      <c r="AG1250" s="50">
        <f t="shared" si="674"/>
        <v>0</v>
      </c>
      <c r="AI1250" s="50">
        <f t="shared" si="683"/>
        <v>0</v>
      </c>
      <c r="AJ1250" s="50">
        <f t="shared" si="684"/>
        <v>0</v>
      </c>
      <c r="AK1250" s="50">
        <f t="shared" si="685"/>
        <v>0</v>
      </c>
      <c r="AL1250" s="50">
        <f t="shared" si="686"/>
        <v>2.7578043858806706E-2</v>
      </c>
      <c r="AR1250" s="50">
        <f t="shared" si="687"/>
        <v>3.4010460650099418E-2</v>
      </c>
      <c r="AS1250" s="50">
        <f t="shared" si="688"/>
        <v>3.6572387042772228E-2</v>
      </c>
      <c r="AT1250" s="50">
        <f t="shared" si="689"/>
        <v>5.2691429257019487E-2</v>
      </c>
      <c r="AV1250" s="49">
        <f t="shared" si="690"/>
        <v>0</v>
      </c>
      <c r="AW1250" s="49">
        <f t="shared" si="691"/>
        <v>0</v>
      </c>
      <c r="AX1250" s="49">
        <f t="shared" si="692"/>
        <v>0</v>
      </c>
      <c r="AY1250" s="49">
        <f t="shared" si="693"/>
        <v>74.029397812826375</v>
      </c>
      <c r="AZ1250" s="49">
        <f t="shared" si="694"/>
        <v>0</v>
      </c>
      <c r="BA1250" s="49">
        <f t="shared" si="695"/>
        <v>0</v>
      </c>
      <c r="BB1250" s="49">
        <f t="shared" si="696"/>
        <v>0</v>
      </c>
      <c r="BC1250" s="49">
        <f t="shared" si="697"/>
        <v>0</v>
      </c>
      <c r="BD1250" s="49">
        <f t="shared" si="698"/>
        <v>0</v>
      </c>
      <c r="BE1250" s="49">
        <f t="shared" si="699"/>
        <v>91.296320150700879</v>
      </c>
      <c r="BF1250" s="49">
        <f t="shared" si="700"/>
        <v>98.173452882136061</v>
      </c>
      <c r="BG1250" s="49">
        <f t="shared" si="701"/>
        <v>141.44276504037285</v>
      </c>
      <c r="BH1250" s="73">
        <f t="shared" si="702"/>
        <v>404.94193588603616</v>
      </c>
      <c r="BI1250" s="49">
        <f>VLOOKUP(A1250,'1_12'!B:Q,16,0)</f>
        <v>1584.8099999999997</v>
      </c>
      <c r="BJ1250" s="74">
        <f t="shared" si="703"/>
        <v>-1179.8680641139636</v>
      </c>
      <c r="BK1250" s="50">
        <f t="shared" si="704"/>
        <v>3.0661040814775986E-3</v>
      </c>
    </row>
    <row r="1251" spans="1:63" x14ac:dyDescent="0.3">
      <c r="A1251" s="79" t="s">
        <v>757</v>
      </c>
      <c r="B1251" s="79" t="s">
        <v>758</v>
      </c>
      <c r="C1251" s="79">
        <f>VLOOKUP(B1251,Площадь!A:B,2,0)</f>
        <v>5.2</v>
      </c>
      <c r="D1251" s="97"/>
      <c r="E1251">
        <v>31</v>
      </c>
      <c r="F1251">
        <v>28</v>
      </c>
      <c r="G1251">
        <v>31</v>
      </c>
      <c r="H1251">
        <v>30</v>
      </c>
      <c r="I1251">
        <v>31</v>
      </c>
      <c r="J1251">
        <v>30</v>
      </c>
      <c r="K1251">
        <v>31</v>
      </c>
      <c r="L1251">
        <v>31</v>
      </c>
      <c r="M1251">
        <v>30</v>
      </c>
      <c r="N1251">
        <v>31</v>
      </c>
      <c r="O1251">
        <v>30</v>
      </c>
      <c r="P1251">
        <v>31</v>
      </c>
      <c r="Q1251">
        <f t="shared" si="708"/>
        <v>365</v>
      </c>
      <c r="R1251" s="116"/>
      <c r="S1251" s="99"/>
      <c r="T1251" s="50">
        <f t="shared" si="675"/>
        <v>0</v>
      </c>
      <c r="U1251" s="50">
        <f t="shared" si="676"/>
        <v>0</v>
      </c>
      <c r="V1251" s="50">
        <f t="shared" si="677"/>
        <v>0</v>
      </c>
      <c r="W1251" s="50">
        <f t="shared" si="678"/>
        <v>0</v>
      </c>
      <c r="X1251" s="50">
        <f t="shared" si="679"/>
        <v>0</v>
      </c>
      <c r="Y1251" s="50"/>
      <c r="Z1251" s="50"/>
      <c r="AA1251" s="50"/>
      <c r="AB1251" s="50"/>
      <c r="AC1251" s="50"/>
      <c r="AD1251" s="50">
        <f t="shared" si="680"/>
        <v>0</v>
      </c>
      <c r="AE1251" s="50">
        <f t="shared" si="681"/>
        <v>0</v>
      </c>
      <c r="AF1251" s="50">
        <f t="shared" si="682"/>
        <v>0</v>
      </c>
      <c r="AG1251" s="50">
        <f t="shared" si="674"/>
        <v>0</v>
      </c>
      <c r="AI1251" s="50">
        <f t="shared" si="683"/>
        <v>0</v>
      </c>
      <c r="AJ1251" s="50">
        <f t="shared" si="684"/>
        <v>0</v>
      </c>
      <c r="AK1251" s="50">
        <f t="shared" si="685"/>
        <v>0</v>
      </c>
      <c r="AL1251" s="50">
        <f t="shared" si="686"/>
        <v>3.497703123555973E-2</v>
      </c>
      <c r="AR1251" s="50">
        <f t="shared" si="687"/>
        <v>4.3135218385491954E-2</v>
      </c>
      <c r="AS1251" s="50">
        <f t="shared" si="688"/>
        <v>4.6384490883516004E-2</v>
      </c>
      <c r="AT1251" s="50">
        <f t="shared" si="689"/>
        <v>6.6828154179634475E-2</v>
      </c>
      <c r="AV1251" s="49">
        <f t="shared" si="690"/>
        <v>0</v>
      </c>
      <c r="AW1251" s="49">
        <f t="shared" si="691"/>
        <v>0</v>
      </c>
      <c r="AX1251" s="49">
        <f t="shared" si="692"/>
        <v>0</v>
      </c>
      <c r="AY1251" s="49">
        <f t="shared" si="693"/>
        <v>93.890943567487128</v>
      </c>
      <c r="AZ1251" s="49">
        <f t="shared" si="694"/>
        <v>0</v>
      </c>
      <c r="BA1251" s="49">
        <f t="shared" si="695"/>
        <v>0</v>
      </c>
      <c r="BB1251" s="49">
        <f t="shared" si="696"/>
        <v>0</v>
      </c>
      <c r="BC1251" s="49">
        <f t="shared" si="697"/>
        <v>0</v>
      </c>
      <c r="BD1251" s="49">
        <f t="shared" si="698"/>
        <v>0</v>
      </c>
      <c r="BE1251" s="49">
        <f t="shared" si="699"/>
        <v>115.79045482527918</v>
      </c>
      <c r="BF1251" s="49">
        <f t="shared" si="700"/>
        <v>124.51267194807502</v>
      </c>
      <c r="BG1251" s="49">
        <f t="shared" si="701"/>
        <v>179.3908239536436</v>
      </c>
      <c r="BH1251" s="73">
        <f t="shared" si="702"/>
        <v>513.58489429448491</v>
      </c>
      <c r="BI1251" s="49">
        <f>VLOOKUP(A1251,'1_12'!B:Q,16,0)</f>
        <v>2010.0599999999997</v>
      </c>
      <c r="BJ1251" s="74">
        <f t="shared" si="703"/>
        <v>-1496.4751057055148</v>
      </c>
      <c r="BK1251" s="50">
        <f t="shared" si="704"/>
        <v>3.0661040814775986E-3</v>
      </c>
    </row>
    <row r="1252" spans="1:63" x14ac:dyDescent="0.3">
      <c r="A1252" s="79" t="s">
        <v>2283</v>
      </c>
      <c r="B1252" s="79" t="s">
        <v>2284</v>
      </c>
      <c r="C1252" s="79">
        <f>VLOOKUP(B1252,Площадь!A:B,2,0)</f>
        <v>4.4000000000000004</v>
      </c>
      <c r="D1252" s="97"/>
      <c r="E1252">
        <v>31</v>
      </c>
      <c r="F1252">
        <v>28</v>
      </c>
      <c r="G1252">
        <v>31</v>
      </c>
      <c r="H1252">
        <v>30</v>
      </c>
      <c r="I1252">
        <v>31</v>
      </c>
      <c r="J1252">
        <v>30</v>
      </c>
      <c r="K1252">
        <v>31</v>
      </c>
      <c r="L1252">
        <v>31</v>
      </c>
      <c r="M1252">
        <v>30</v>
      </c>
      <c r="N1252">
        <v>31</v>
      </c>
      <c r="O1252">
        <v>30</v>
      </c>
      <c r="P1252">
        <v>31</v>
      </c>
      <c r="Q1252">
        <f t="shared" si="708"/>
        <v>365</v>
      </c>
      <c r="R1252" s="116"/>
      <c r="S1252" s="99"/>
      <c r="T1252" s="50">
        <f t="shared" si="675"/>
        <v>0</v>
      </c>
      <c r="U1252" s="50">
        <f t="shared" si="676"/>
        <v>0</v>
      </c>
      <c r="V1252" s="50">
        <f t="shared" si="677"/>
        <v>0</v>
      </c>
      <c r="W1252" s="50">
        <f t="shared" si="678"/>
        <v>0</v>
      </c>
      <c r="X1252" s="50">
        <f t="shared" si="679"/>
        <v>0</v>
      </c>
      <c r="Y1252" s="50"/>
      <c r="Z1252" s="50"/>
      <c r="AA1252" s="50"/>
      <c r="AB1252" s="50"/>
      <c r="AC1252" s="50"/>
      <c r="AD1252" s="50">
        <f t="shared" si="680"/>
        <v>0</v>
      </c>
      <c r="AE1252" s="50">
        <f t="shared" si="681"/>
        <v>0</v>
      </c>
      <c r="AF1252" s="50">
        <f t="shared" si="682"/>
        <v>0</v>
      </c>
      <c r="AG1252" s="50">
        <f t="shared" si="674"/>
        <v>0</v>
      </c>
      <c r="AI1252" s="50">
        <f t="shared" si="683"/>
        <v>0</v>
      </c>
      <c r="AJ1252" s="50">
        <f t="shared" si="684"/>
        <v>0</v>
      </c>
      <c r="AK1252" s="50">
        <f t="shared" si="685"/>
        <v>0</v>
      </c>
      <c r="AL1252" s="50">
        <f t="shared" si="686"/>
        <v>2.9595949507012085E-2</v>
      </c>
      <c r="AR1252" s="50">
        <f t="shared" si="687"/>
        <v>3.6499030941570115E-2</v>
      </c>
      <c r="AS1252" s="50">
        <f t="shared" si="688"/>
        <v>3.9248415362975082E-2</v>
      </c>
      <c r="AT1252" s="50">
        <f t="shared" si="689"/>
        <v>5.6546899690459944E-2</v>
      </c>
      <c r="AV1252" s="49">
        <f t="shared" si="690"/>
        <v>0</v>
      </c>
      <c r="AW1252" s="49">
        <f t="shared" si="691"/>
        <v>0</v>
      </c>
      <c r="AX1252" s="49">
        <f t="shared" si="692"/>
        <v>0</v>
      </c>
      <c r="AY1252" s="49">
        <f t="shared" si="693"/>
        <v>79.446183018642969</v>
      </c>
      <c r="AZ1252" s="49">
        <f t="shared" si="694"/>
        <v>0</v>
      </c>
      <c r="BA1252" s="49">
        <f t="shared" si="695"/>
        <v>0</v>
      </c>
      <c r="BB1252" s="49">
        <f t="shared" si="696"/>
        <v>0</v>
      </c>
      <c r="BC1252" s="49">
        <f t="shared" si="697"/>
        <v>0</v>
      </c>
      <c r="BD1252" s="49">
        <f t="shared" si="698"/>
        <v>0</v>
      </c>
      <c r="BE1252" s="49">
        <f t="shared" si="699"/>
        <v>97.976538698313163</v>
      </c>
      <c r="BF1252" s="49">
        <f t="shared" si="700"/>
        <v>105.35687626375579</v>
      </c>
      <c r="BG1252" s="49">
        <f t="shared" si="701"/>
        <v>151.79223565308305</v>
      </c>
      <c r="BH1252" s="73">
        <f t="shared" si="702"/>
        <v>434.57183363379499</v>
      </c>
      <c r="BI1252" s="49">
        <f>VLOOKUP(A1252,'1_12'!B:Q,16,0)</f>
        <v>1700.82</v>
      </c>
      <c r="BJ1252" s="74">
        <f t="shared" si="703"/>
        <v>-1266.2481663662049</v>
      </c>
      <c r="BK1252" s="50">
        <f t="shared" si="704"/>
        <v>3.0661040814775986E-3</v>
      </c>
    </row>
    <row r="1253" spans="1:63" x14ac:dyDescent="0.3">
      <c r="A1253" s="79" t="s">
        <v>861</v>
      </c>
      <c r="B1253" s="79" t="s">
        <v>862</v>
      </c>
      <c r="C1253" s="79">
        <f>VLOOKUP(B1253,Площадь!A:B,2,0)</f>
        <v>4.2</v>
      </c>
      <c r="D1253" s="97"/>
      <c r="E1253">
        <v>31</v>
      </c>
      <c r="F1253">
        <v>28</v>
      </c>
      <c r="G1253">
        <v>31</v>
      </c>
      <c r="H1253">
        <v>30</v>
      </c>
      <c r="I1253">
        <v>31</v>
      </c>
      <c r="J1253">
        <v>30</v>
      </c>
      <c r="K1253">
        <v>31</v>
      </c>
      <c r="L1253">
        <v>31</v>
      </c>
      <c r="M1253">
        <v>30</v>
      </c>
      <c r="N1253">
        <v>31</v>
      </c>
      <c r="O1253">
        <v>30</v>
      </c>
      <c r="P1253">
        <v>31</v>
      </c>
      <c r="Q1253">
        <f t="shared" si="708"/>
        <v>365</v>
      </c>
      <c r="R1253" s="116"/>
      <c r="S1253" s="99"/>
      <c r="T1253" s="50">
        <f t="shared" si="675"/>
        <v>0</v>
      </c>
      <c r="U1253" s="50">
        <f t="shared" si="676"/>
        <v>0</v>
      </c>
      <c r="V1253" s="50">
        <f t="shared" si="677"/>
        <v>0</v>
      </c>
      <c r="W1253" s="50">
        <f t="shared" si="678"/>
        <v>0</v>
      </c>
      <c r="X1253" s="50">
        <f t="shared" si="679"/>
        <v>0</v>
      </c>
      <c r="Y1253" s="50"/>
      <c r="Z1253" s="50"/>
      <c r="AA1253" s="50"/>
      <c r="AB1253" s="50"/>
      <c r="AC1253" s="50"/>
      <c r="AD1253" s="50">
        <f t="shared" si="680"/>
        <v>0</v>
      </c>
      <c r="AE1253" s="50">
        <f t="shared" si="681"/>
        <v>0</v>
      </c>
      <c r="AF1253" s="50">
        <f t="shared" si="682"/>
        <v>0</v>
      </c>
      <c r="AG1253" s="50">
        <f t="shared" si="674"/>
        <v>0</v>
      </c>
      <c r="AI1253" s="50">
        <f t="shared" si="683"/>
        <v>0</v>
      </c>
      <c r="AJ1253" s="50">
        <f t="shared" si="684"/>
        <v>0</v>
      </c>
      <c r="AK1253" s="50">
        <f t="shared" si="685"/>
        <v>0</v>
      </c>
      <c r="AL1253" s="50">
        <f t="shared" si="686"/>
        <v>2.8250679074875166E-2</v>
      </c>
      <c r="AR1253" s="50">
        <f t="shared" si="687"/>
        <v>3.483998408058965E-2</v>
      </c>
      <c r="AS1253" s="50">
        <f t="shared" si="688"/>
        <v>3.7464396482839848E-2</v>
      </c>
      <c r="AT1253" s="50">
        <f t="shared" si="689"/>
        <v>5.3976586068166313E-2</v>
      </c>
      <c r="AV1253" s="49">
        <f t="shared" si="690"/>
        <v>0</v>
      </c>
      <c r="AW1253" s="49">
        <f t="shared" si="691"/>
        <v>0</v>
      </c>
      <c r="AX1253" s="49">
        <f t="shared" si="692"/>
        <v>0</v>
      </c>
      <c r="AY1253" s="49">
        <f t="shared" si="693"/>
        <v>75.834992881431901</v>
      </c>
      <c r="AZ1253" s="49">
        <f t="shared" si="694"/>
        <v>0</v>
      </c>
      <c r="BA1253" s="49">
        <f t="shared" si="695"/>
        <v>0</v>
      </c>
      <c r="BB1253" s="49">
        <f t="shared" si="696"/>
        <v>0</v>
      </c>
      <c r="BC1253" s="49">
        <f t="shared" si="697"/>
        <v>0</v>
      </c>
      <c r="BD1253" s="49">
        <f t="shared" si="698"/>
        <v>0</v>
      </c>
      <c r="BE1253" s="49">
        <f t="shared" si="699"/>
        <v>93.52305966657164</v>
      </c>
      <c r="BF1253" s="49">
        <f t="shared" si="700"/>
        <v>100.56792734267599</v>
      </c>
      <c r="BG1253" s="49">
        <f t="shared" si="701"/>
        <v>144.89258857794292</v>
      </c>
      <c r="BH1253" s="73">
        <f t="shared" si="702"/>
        <v>414.8185684686224</v>
      </c>
      <c r="BI1253" s="49">
        <f>VLOOKUP(A1253,'1_12'!B:Q,16,0)</f>
        <v>1623.5099999999998</v>
      </c>
      <c r="BJ1253" s="74">
        <f t="shared" si="703"/>
        <v>-1208.6914315313775</v>
      </c>
      <c r="BK1253" s="50">
        <f t="shared" si="704"/>
        <v>3.066104081477599E-3</v>
      </c>
    </row>
    <row r="1254" spans="1:63" x14ac:dyDescent="0.3">
      <c r="A1254" s="79" t="s">
        <v>2272</v>
      </c>
      <c r="B1254" s="79" t="s">
        <v>2273</v>
      </c>
      <c r="C1254" s="79">
        <f>VLOOKUP(B1254,Площадь!A:B,2,0)</f>
        <v>4.2</v>
      </c>
      <c r="D1254" s="97"/>
      <c r="E1254">
        <v>31</v>
      </c>
      <c r="F1254">
        <v>28</v>
      </c>
      <c r="G1254">
        <v>31</v>
      </c>
      <c r="H1254">
        <v>30</v>
      </c>
      <c r="I1254">
        <v>31</v>
      </c>
      <c r="J1254">
        <v>30</v>
      </c>
      <c r="K1254">
        <v>31</v>
      </c>
      <c r="L1254">
        <v>31</v>
      </c>
      <c r="M1254">
        <v>30</v>
      </c>
      <c r="N1254">
        <v>31</v>
      </c>
      <c r="O1254">
        <v>30</v>
      </c>
      <c r="P1254">
        <v>31</v>
      </c>
      <c r="Q1254">
        <f t="shared" si="708"/>
        <v>365</v>
      </c>
      <c r="R1254" s="116"/>
      <c r="S1254" s="99"/>
      <c r="T1254" s="50">
        <f t="shared" si="675"/>
        <v>0</v>
      </c>
      <c r="U1254" s="50">
        <f t="shared" si="676"/>
        <v>0</v>
      </c>
      <c r="V1254" s="50">
        <f t="shared" si="677"/>
        <v>0</v>
      </c>
      <c r="W1254" s="50">
        <f t="shared" si="678"/>
        <v>0</v>
      </c>
      <c r="X1254" s="50">
        <f t="shared" si="679"/>
        <v>0</v>
      </c>
      <c r="Y1254" s="50"/>
      <c r="Z1254" s="50"/>
      <c r="AA1254" s="50"/>
      <c r="AB1254" s="50"/>
      <c r="AC1254" s="50"/>
      <c r="AD1254" s="50">
        <f t="shared" si="680"/>
        <v>0</v>
      </c>
      <c r="AE1254" s="50">
        <f t="shared" si="681"/>
        <v>0</v>
      </c>
      <c r="AF1254" s="50">
        <f t="shared" si="682"/>
        <v>0</v>
      </c>
      <c r="AG1254" s="50">
        <f t="shared" si="674"/>
        <v>0</v>
      </c>
      <c r="AI1254" s="50">
        <f t="shared" si="683"/>
        <v>0</v>
      </c>
      <c r="AJ1254" s="50">
        <f t="shared" si="684"/>
        <v>0</v>
      </c>
      <c r="AK1254" s="50">
        <f t="shared" si="685"/>
        <v>0</v>
      </c>
      <c r="AL1254" s="50">
        <f t="shared" si="686"/>
        <v>2.8250679074875166E-2</v>
      </c>
      <c r="AR1254" s="50">
        <f t="shared" si="687"/>
        <v>3.483998408058965E-2</v>
      </c>
      <c r="AS1254" s="50">
        <f t="shared" si="688"/>
        <v>3.7464396482839848E-2</v>
      </c>
      <c r="AT1254" s="50">
        <f t="shared" si="689"/>
        <v>5.3976586068166313E-2</v>
      </c>
      <c r="AV1254" s="49">
        <f t="shared" si="690"/>
        <v>0</v>
      </c>
      <c r="AW1254" s="49">
        <f t="shared" si="691"/>
        <v>0</v>
      </c>
      <c r="AX1254" s="49">
        <f t="shared" si="692"/>
        <v>0</v>
      </c>
      <c r="AY1254" s="49">
        <f t="shared" si="693"/>
        <v>75.834992881431901</v>
      </c>
      <c r="AZ1254" s="49">
        <f t="shared" si="694"/>
        <v>0</v>
      </c>
      <c r="BA1254" s="49">
        <f t="shared" si="695"/>
        <v>0</v>
      </c>
      <c r="BB1254" s="49">
        <f t="shared" si="696"/>
        <v>0</v>
      </c>
      <c r="BC1254" s="49">
        <f t="shared" si="697"/>
        <v>0</v>
      </c>
      <c r="BD1254" s="49">
        <f t="shared" si="698"/>
        <v>0</v>
      </c>
      <c r="BE1254" s="49">
        <f t="shared" si="699"/>
        <v>93.52305966657164</v>
      </c>
      <c r="BF1254" s="49">
        <f t="shared" si="700"/>
        <v>100.56792734267599</v>
      </c>
      <c r="BG1254" s="49">
        <f t="shared" si="701"/>
        <v>144.89258857794292</v>
      </c>
      <c r="BH1254" s="73">
        <f t="shared" si="702"/>
        <v>414.8185684686224</v>
      </c>
      <c r="BI1254" s="49">
        <f>VLOOKUP(A1254,'1_12'!B:Q,16,0)</f>
        <v>1623.5099999999998</v>
      </c>
      <c r="BJ1254" s="74">
        <f t="shared" si="703"/>
        <v>-1208.6914315313775</v>
      </c>
      <c r="BK1254" s="50">
        <f t="shared" si="704"/>
        <v>3.066104081477599E-3</v>
      </c>
    </row>
    <row r="1255" spans="1:63" x14ac:dyDescent="0.3">
      <c r="A1255" s="79" t="s">
        <v>965</v>
      </c>
      <c r="B1255" s="79" t="s">
        <v>966</v>
      </c>
      <c r="C1255" s="79">
        <f>VLOOKUP(B1255,Площадь!A:B,2,0)</f>
        <v>4.3</v>
      </c>
      <c r="D1255" s="97"/>
      <c r="E1255">
        <v>31</v>
      </c>
      <c r="F1255">
        <v>28</v>
      </c>
      <c r="G1255">
        <v>31</v>
      </c>
      <c r="H1255">
        <v>30</v>
      </c>
      <c r="I1255">
        <v>31</v>
      </c>
      <c r="J1255">
        <v>30</v>
      </c>
      <c r="K1255">
        <v>31</v>
      </c>
      <c r="L1255">
        <v>31</v>
      </c>
      <c r="M1255">
        <v>30</v>
      </c>
      <c r="N1255">
        <v>31</v>
      </c>
      <c r="O1255">
        <v>30</v>
      </c>
      <c r="P1255">
        <v>31</v>
      </c>
      <c r="Q1255">
        <f t="shared" si="708"/>
        <v>365</v>
      </c>
      <c r="R1255" s="116"/>
      <c r="S1255" s="99"/>
      <c r="T1255" s="50">
        <f t="shared" si="675"/>
        <v>0</v>
      </c>
      <c r="U1255" s="50">
        <f t="shared" si="676"/>
        <v>0</v>
      </c>
      <c r="V1255" s="50">
        <f t="shared" si="677"/>
        <v>0</v>
      </c>
      <c r="W1255" s="50">
        <f t="shared" si="678"/>
        <v>0</v>
      </c>
      <c r="X1255" s="50">
        <f t="shared" si="679"/>
        <v>0</v>
      </c>
      <c r="Y1255" s="50"/>
      <c r="Z1255" s="50"/>
      <c r="AA1255" s="50"/>
      <c r="AB1255" s="50"/>
      <c r="AC1255" s="50"/>
      <c r="AD1255" s="50">
        <f t="shared" si="680"/>
        <v>0</v>
      </c>
      <c r="AE1255" s="50">
        <f t="shared" si="681"/>
        <v>0</v>
      </c>
      <c r="AF1255" s="50">
        <f t="shared" si="682"/>
        <v>0</v>
      </c>
      <c r="AG1255" s="50">
        <f t="shared" si="674"/>
        <v>0</v>
      </c>
      <c r="AI1255" s="50">
        <f t="shared" si="683"/>
        <v>0</v>
      </c>
      <c r="AJ1255" s="50">
        <f t="shared" si="684"/>
        <v>0</v>
      </c>
      <c r="AK1255" s="50">
        <f t="shared" si="685"/>
        <v>0</v>
      </c>
      <c r="AL1255" s="50">
        <f t="shared" si="686"/>
        <v>2.8923314290943622E-2</v>
      </c>
      <c r="AR1255" s="50">
        <f t="shared" si="687"/>
        <v>3.5669507511079883E-2</v>
      </c>
      <c r="AS1255" s="50">
        <f t="shared" si="688"/>
        <v>3.8356405922907462E-2</v>
      </c>
      <c r="AT1255" s="50">
        <f t="shared" si="689"/>
        <v>5.5261742879313125E-2</v>
      </c>
      <c r="AV1255" s="49">
        <f t="shared" si="690"/>
        <v>0</v>
      </c>
      <c r="AW1255" s="49">
        <f t="shared" si="691"/>
        <v>0</v>
      </c>
      <c r="AX1255" s="49">
        <f t="shared" si="692"/>
        <v>0</v>
      </c>
      <c r="AY1255" s="49">
        <f t="shared" si="693"/>
        <v>77.640587950037428</v>
      </c>
      <c r="AZ1255" s="49">
        <f t="shared" si="694"/>
        <v>0</v>
      </c>
      <c r="BA1255" s="49">
        <f t="shared" si="695"/>
        <v>0</v>
      </c>
      <c r="BB1255" s="49">
        <f t="shared" si="696"/>
        <v>0</v>
      </c>
      <c r="BC1255" s="49">
        <f t="shared" si="697"/>
        <v>0</v>
      </c>
      <c r="BD1255" s="49">
        <f t="shared" si="698"/>
        <v>0</v>
      </c>
      <c r="BE1255" s="49">
        <f t="shared" si="699"/>
        <v>95.749799182442402</v>
      </c>
      <c r="BF1255" s="49">
        <f t="shared" si="700"/>
        <v>102.96240180321588</v>
      </c>
      <c r="BG1255" s="49">
        <f t="shared" si="701"/>
        <v>148.34241211551299</v>
      </c>
      <c r="BH1255" s="73">
        <f t="shared" si="702"/>
        <v>424.69520105120864</v>
      </c>
      <c r="BI1255" s="49">
        <f>VLOOKUP(A1255,'1_12'!B:Q,16,0)</f>
        <v>1662.1200000000003</v>
      </c>
      <c r="BJ1255" s="74">
        <f t="shared" si="703"/>
        <v>-1237.4247989487917</v>
      </c>
      <c r="BK1255" s="50">
        <f t="shared" si="704"/>
        <v>3.066104081477599E-3</v>
      </c>
    </row>
    <row r="1256" spans="1:63" x14ac:dyDescent="0.3">
      <c r="A1256" s="79" t="s">
        <v>834</v>
      </c>
      <c r="B1256" s="79" t="s">
        <v>835</v>
      </c>
      <c r="C1256" s="79">
        <f>VLOOKUP(B1256,Площадь!A:B,2,0)</f>
        <v>4.5999999999999996</v>
      </c>
      <c r="D1256" s="97"/>
      <c r="E1256">
        <v>31</v>
      </c>
      <c r="F1256">
        <v>28</v>
      </c>
      <c r="G1256">
        <v>31</v>
      </c>
      <c r="H1256">
        <v>30</v>
      </c>
      <c r="I1256">
        <v>31</v>
      </c>
      <c r="J1256">
        <v>30</v>
      </c>
      <c r="K1256">
        <v>31</v>
      </c>
      <c r="L1256">
        <v>31</v>
      </c>
      <c r="M1256">
        <v>30</v>
      </c>
      <c r="N1256">
        <v>31</v>
      </c>
      <c r="O1256">
        <v>30</v>
      </c>
      <c r="P1256">
        <v>31</v>
      </c>
      <c r="Q1256">
        <f t="shared" si="708"/>
        <v>365</v>
      </c>
      <c r="R1256" s="116"/>
      <c r="S1256" s="99"/>
      <c r="T1256" s="50">
        <f t="shared" si="675"/>
        <v>0</v>
      </c>
      <c r="U1256" s="50">
        <f t="shared" si="676"/>
        <v>0</v>
      </c>
      <c r="V1256" s="50">
        <f t="shared" si="677"/>
        <v>0</v>
      </c>
      <c r="W1256" s="50">
        <f t="shared" si="678"/>
        <v>0</v>
      </c>
      <c r="X1256" s="50">
        <f t="shared" si="679"/>
        <v>0</v>
      </c>
      <c r="Y1256" s="50"/>
      <c r="Z1256" s="50"/>
      <c r="AA1256" s="50"/>
      <c r="AB1256" s="50"/>
      <c r="AC1256" s="50"/>
      <c r="AD1256" s="50">
        <f t="shared" si="680"/>
        <v>0</v>
      </c>
      <c r="AE1256" s="50">
        <f t="shared" si="681"/>
        <v>0</v>
      </c>
      <c r="AF1256" s="50">
        <f t="shared" si="682"/>
        <v>0</v>
      </c>
      <c r="AG1256" s="50">
        <f t="shared" si="674"/>
        <v>0</v>
      </c>
      <c r="AI1256" s="50">
        <f t="shared" si="683"/>
        <v>0</v>
      </c>
      <c r="AJ1256" s="50">
        <f t="shared" si="684"/>
        <v>0</v>
      </c>
      <c r="AK1256" s="50">
        <f t="shared" si="685"/>
        <v>0</v>
      </c>
      <c r="AL1256" s="50">
        <f t="shared" si="686"/>
        <v>3.094121993914899E-2</v>
      </c>
      <c r="AR1256" s="50">
        <f t="shared" si="687"/>
        <v>3.8158077802550566E-2</v>
      </c>
      <c r="AS1256" s="50">
        <f t="shared" si="688"/>
        <v>4.1032434243110302E-2</v>
      </c>
      <c r="AT1256" s="50">
        <f t="shared" si="689"/>
        <v>5.9117213312753575E-2</v>
      </c>
      <c r="AV1256" s="49">
        <f t="shared" si="690"/>
        <v>0</v>
      </c>
      <c r="AW1256" s="49">
        <f t="shared" si="691"/>
        <v>0</v>
      </c>
      <c r="AX1256" s="49">
        <f t="shared" si="692"/>
        <v>0</v>
      </c>
      <c r="AY1256" s="49">
        <f t="shared" si="693"/>
        <v>83.057373155853981</v>
      </c>
      <c r="AZ1256" s="49">
        <f t="shared" si="694"/>
        <v>0</v>
      </c>
      <c r="BA1256" s="49">
        <f t="shared" si="695"/>
        <v>0</v>
      </c>
      <c r="BB1256" s="49">
        <f t="shared" si="696"/>
        <v>0</v>
      </c>
      <c r="BC1256" s="49">
        <f t="shared" si="697"/>
        <v>0</v>
      </c>
      <c r="BD1256" s="49">
        <f t="shared" si="698"/>
        <v>0</v>
      </c>
      <c r="BE1256" s="49">
        <f t="shared" si="699"/>
        <v>102.43001773005464</v>
      </c>
      <c r="BF1256" s="49">
        <f t="shared" si="700"/>
        <v>110.14582518483557</v>
      </c>
      <c r="BG1256" s="49">
        <f t="shared" si="701"/>
        <v>158.69188272822319</v>
      </c>
      <c r="BH1256" s="73">
        <f t="shared" si="702"/>
        <v>454.32509879896736</v>
      </c>
      <c r="BI1256" s="49">
        <f>VLOOKUP(A1256,'1_12'!B:Q,16,0)</f>
        <v>1778.1299999999997</v>
      </c>
      <c r="BJ1256" s="74">
        <f t="shared" si="703"/>
        <v>-1323.8049012010324</v>
      </c>
      <c r="BK1256" s="50">
        <f t="shared" si="704"/>
        <v>3.066104081477599E-3</v>
      </c>
    </row>
    <row r="1257" spans="1:63" x14ac:dyDescent="0.3">
      <c r="A1257" s="79" t="s">
        <v>2301</v>
      </c>
      <c r="B1257" s="79" t="s">
        <v>2302</v>
      </c>
      <c r="C1257" s="79">
        <f>VLOOKUP(B1257,Площадь!A:B,2,0)</f>
        <v>4.5</v>
      </c>
      <c r="D1257" s="97"/>
      <c r="E1257">
        <v>31</v>
      </c>
      <c r="F1257">
        <v>28</v>
      </c>
      <c r="G1257">
        <v>31</v>
      </c>
      <c r="H1257">
        <v>30</v>
      </c>
      <c r="I1257">
        <v>31</v>
      </c>
      <c r="J1257">
        <v>30</v>
      </c>
      <c r="K1257">
        <v>31</v>
      </c>
      <c r="L1257">
        <v>31</v>
      </c>
      <c r="M1257">
        <v>30</v>
      </c>
      <c r="N1257">
        <v>31</v>
      </c>
      <c r="O1257">
        <v>30</v>
      </c>
      <c r="P1257">
        <v>31</v>
      </c>
      <c r="Q1257">
        <f t="shared" si="708"/>
        <v>365</v>
      </c>
      <c r="R1257" s="116"/>
      <c r="S1257" s="99"/>
      <c r="T1257" s="50">
        <f t="shared" si="675"/>
        <v>0</v>
      </c>
      <c r="U1257" s="50">
        <f t="shared" si="676"/>
        <v>0</v>
      </c>
      <c r="V1257" s="50">
        <f t="shared" si="677"/>
        <v>0</v>
      </c>
      <c r="W1257" s="50">
        <f t="shared" si="678"/>
        <v>0</v>
      </c>
      <c r="X1257" s="50">
        <f t="shared" si="679"/>
        <v>0</v>
      </c>
      <c r="Y1257" s="50"/>
      <c r="Z1257" s="50"/>
      <c r="AA1257" s="50"/>
      <c r="AB1257" s="50"/>
      <c r="AC1257" s="50"/>
      <c r="AD1257" s="50">
        <f t="shared" si="680"/>
        <v>0</v>
      </c>
      <c r="AE1257" s="50">
        <f t="shared" si="681"/>
        <v>0</v>
      </c>
      <c r="AF1257" s="50">
        <f t="shared" si="682"/>
        <v>0</v>
      </c>
      <c r="AG1257" s="50">
        <f t="shared" si="674"/>
        <v>0</v>
      </c>
      <c r="AI1257" s="50">
        <f t="shared" si="683"/>
        <v>0</v>
      </c>
      <c r="AJ1257" s="50">
        <f t="shared" si="684"/>
        <v>0</v>
      </c>
      <c r="AK1257" s="50">
        <f t="shared" si="685"/>
        <v>0</v>
      </c>
      <c r="AL1257" s="50">
        <f t="shared" si="686"/>
        <v>3.0268584723080538E-2</v>
      </c>
      <c r="AR1257" s="50">
        <f t="shared" si="687"/>
        <v>3.7328554372060341E-2</v>
      </c>
      <c r="AS1257" s="50">
        <f t="shared" si="688"/>
        <v>4.0140424803042689E-2</v>
      </c>
      <c r="AT1257" s="50">
        <f t="shared" si="689"/>
        <v>5.7832056501606763E-2</v>
      </c>
      <c r="AV1257" s="49">
        <f t="shared" si="690"/>
        <v>0</v>
      </c>
      <c r="AW1257" s="49">
        <f t="shared" si="691"/>
        <v>0</v>
      </c>
      <c r="AX1257" s="49">
        <f t="shared" si="692"/>
        <v>0</v>
      </c>
      <c r="AY1257" s="49">
        <f t="shared" si="693"/>
        <v>81.251778087248482</v>
      </c>
      <c r="AZ1257" s="49">
        <f t="shared" si="694"/>
        <v>0</v>
      </c>
      <c r="BA1257" s="49">
        <f t="shared" si="695"/>
        <v>0</v>
      </c>
      <c r="BB1257" s="49">
        <f t="shared" si="696"/>
        <v>0</v>
      </c>
      <c r="BC1257" s="49">
        <f t="shared" si="697"/>
        <v>0</v>
      </c>
      <c r="BD1257" s="49">
        <f t="shared" si="698"/>
        <v>0</v>
      </c>
      <c r="BE1257" s="49">
        <f t="shared" si="699"/>
        <v>100.2032782141839</v>
      </c>
      <c r="BF1257" s="49">
        <f t="shared" si="700"/>
        <v>107.75135072429568</v>
      </c>
      <c r="BG1257" s="49">
        <f t="shared" si="701"/>
        <v>155.24205919065315</v>
      </c>
      <c r="BH1257" s="73">
        <f t="shared" si="702"/>
        <v>444.44846621638118</v>
      </c>
      <c r="BI1257" s="49">
        <f>VLOOKUP(A1257,'1_12'!B:Q,16,0)</f>
        <v>1739.43</v>
      </c>
      <c r="BJ1257" s="74">
        <f t="shared" si="703"/>
        <v>-1294.9815337836189</v>
      </c>
      <c r="BK1257" s="50">
        <f t="shared" si="704"/>
        <v>3.066104081477599E-3</v>
      </c>
    </row>
    <row r="1258" spans="1:63" x14ac:dyDescent="0.3">
      <c r="A1258" s="79" t="s">
        <v>1002</v>
      </c>
      <c r="B1258" s="79" t="s">
        <v>1003</v>
      </c>
      <c r="C1258" s="79">
        <f>VLOOKUP(B1258,Площадь!A:B,2,0)</f>
        <v>4.0999999999999996</v>
      </c>
      <c r="D1258" s="97"/>
      <c r="E1258">
        <v>31</v>
      </c>
      <c r="F1258">
        <v>28</v>
      </c>
      <c r="G1258">
        <v>31</v>
      </c>
      <c r="H1258">
        <v>30</v>
      </c>
      <c r="I1258">
        <v>31</v>
      </c>
      <c r="J1258">
        <v>30</v>
      </c>
      <c r="K1258">
        <v>31</v>
      </c>
      <c r="L1258">
        <v>31</v>
      </c>
      <c r="M1258">
        <v>30</v>
      </c>
      <c r="N1258">
        <v>31</v>
      </c>
      <c r="O1258">
        <v>30</v>
      </c>
      <c r="P1258">
        <v>31</v>
      </c>
      <c r="Q1258">
        <f t="shared" si="708"/>
        <v>365</v>
      </c>
      <c r="R1258" s="116"/>
      <c r="S1258" s="99"/>
      <c r="T1258" s="50">
        <f t="shared" si="675"/>
        <v>0</v>
      </c>
      <c r="U1258" s="50">
        <f t="shared" si="676"/>
        <v>0</v>
      </c>
      <c r="V1258" s="50">
        <f t="shared" si="677"/>
        <v>0</v>
      </c>
      <c r="W1258" s="50">
        <f t="shared" si="678"/>
        <v>0</v>
      </c>
      <c r="X1258" s="50">
        <f t="shared" si="679"/>
        <v>0</v>
      </c>
      <c r="Y1258" s="50"/>
      <c r="Z1258" s="50"/>
      <c r="AA1258" s="50"/>
      <c r="AB1258" s="50"/>
      <c r="AC1258" s="50"/>
      <c r="AD1258" s="50">
        <f t="shared" si="680"/>
        <v>0</v>
      </c>
      <c r="AE1258" s="50">
        <f t="shared" si="681"/>
        <v>0</v>
      </c>
      <c r="AF1258" s="50">
        <f t="shared" si="682"/>
        <v>0</v>
      </c>
      <c r="AG1258" s="50">
        <f t="shared" si="674"/>
        <v>0</v>
      </c>
      <c r="AI1258" s="50">
        <f t="shared" si="683"/>
        <v>0</v>
      </c>
      <c r="AJ1258" s="50">
        <f t="shared" si="684"/>
        <v>0</v>
      </c>
      <c r="AK1258" s="50">
        <f t="shared" si="685"/>
        <v>0</v>
      </c>
      <c r="AL1258" s="50">
        <f t="shared" si="686"/>
        <v>2.7578043858806706E-2</v>
      </c>
      <c r="AR1258" s="50">
        <f t="shared" si="687"/>
        <v>3.4010460650099418E-2</v>
      </c>
      <c r="AS1258" s="50">
        <f t="shared" si="688"/>
        <v>3.6572387042772228E-2</v>
      </c>
      <c r="AT1258" s="50">
        <f t="shared" si="689"/>
        <v>5.2691429257019487E-2</v>
      </c>
      <c r="AV1258" s="49">
        <f t="shared" si="690"/>
        <v>0</v>
      </c>
      <c r="AW1258" s="49">
        <f t="shared" si="691"/>
        <v>0</v>
      </c>
      <c r="AX1258" s="49">
        <f t="shared" si="692"/>
        <v>0</v>
      </c>
      <c r="AY1258" s="49">
        <f t="shared" si="693"/>
        <v>74.029397812826375</v>
      </c>
      <c r="AZ1258" s="49">
        <f t="shared" si="694"/>
        <v>0</v>
      </c>
      <c r="BA1258" s="49">
        <f t="shared" si="695"/>
        <v>0</v>
      </c>
      <c r="BB1258" s="49">
        <f t="shared" si="696"/>
        <v>0</v>
      </c>
      <c r="BC1258" s="49">
        <f t="shared" si="697"/>
        <v>0</v>
      </c>
      <c r="BD1258" s="49">
        <f t="shared" si="698"/>
        <v>0</v>
      </c>
      <c r="BE1258" s="49">
        <f t="shared" si="699"/>
        <v>91.296320150700879</v>
      </c>
      <c r="BF1258" s="49">
        <f t="shared" si="700"/>
        <v>98.173452882136061</v>
      </c>
      <c r="BG1258" s="49">
        <f t="shared" si="701"/>
        <v>141.44276504037285</v>
      </c>
      <c r="BH1258" s="73">
        <f t="shared" si="702"/>
        <v>404.94193588603616</v>
      </c>
      <c r="BI1258" s="49">
        <f>VLOOKUP(A1258,'1_12'!B:Q,16,0)</f>
        <v>1584.8099999999997</v>
      </c>
      <c r="BJ1258" s="74">
        <f t="shared" si="703"/>
        <v>-1179.8680641139636</v>
      </c>
      <c r="BK1258" s="50">
        <f t="shared" si="704"/>
        <v>3.0661040814775986E-3</v>
      </c>
    </row>
    <row r="1259" spans="1:63" x14ac:dyDescent="0.3">
      <c r="A1259" s="79" t="s">
        <v>2285</v>
      </c>
      <c r="B1259" s="79" t="s">
        <v>2286</v>
      </c>
      <c r="C1259" s="79">
        <f>VLOOKUP(B1259,Площадь!A:B,2,0)</f>
        <v>5.0999999999999996</v>
      </c>
      <c r="D1259" s="97"/>
      <c r="E1259">
        <v>31</v>
      </c>
      <c r="F1259">
        <v>28</v>
      </c>
      <c r="G1259">
        <v>31</v>
      </c>
      <c r="H1259">
        <v>30</v>
      </c>
      <c r="I1259">
        <v>31</v>
      </c>
      <c r="J1259">
        <v>30</v>
      </c>
      <c r="K1259">
        <v>30</v>
      </c>
      <c r="Q1259">
        <f t="shared" si="708"/>
        <v>211</v>
      </c>
      <c r="R1259" s="116"/>
      <c r="S1259" s="99"/>
      <c r="T1259" s="50">
        <f t="shared" si="675"/>
        <v>0</v>
      </c>
      <c r="U1259" s="50">
        <f t="shared" si="676"/>
        <v>0</v>
      </c>
      <c r="V1259" s="50">
        <f t="shared" si="677"/>
        <v>0</v>
      </c>
      <c r="W1259" s="50">
        <f t="shared" si="678"/>
        <v>0</v>
      </c>
      <c r="X1259" s="50">
        <f t="shared" si="679"/>
        <v>0</v>
      </c>
      <c r="Y1259" s="50"/>
      <c r="Z1259" s="50"/>
      <c r="AA1259" s="50"/>
      <c r="AB1259" s="50"/>
      <c r="AC1259" s="50"/>
      <c r="AD1259" s="50">
        <f t="shared" si="680"/>
        <v>0</v>
      </c>
      <c r="AE1259" s="50">
        <f t="shared" si="681"/>
        <v>0</v>
      </c>
      <c r="AF1259" s="50">
        <f t="shared" si="682"/>
        <v>0</v>
      </c>
      <c r="AG1259" s="50">
        <f t="shared" si="674"/>
        <v>0</v>
      </c>
      <c r="AI1259" s="50">
        <f t="shared" si="683"/>
        <v>0</v>
      </c>
      <c r="AJ1259" s="50">
        <f t="shared" si="684"/>
        <v>0</v>
      </c>
      <c r="AK1259" s="50">
        <f t="shared" si="685"/>
        <v>0</v>
      </c>
      <c r="AL1259" s="50">
        <f t="shared" si="686"/>
        <v>3.4304396019491271E-2</v>
      </c>
      <c r="AR1259" s="50">
        <f t="shared" si="687"/>
        <v>0</v>
      </c>
      <c r="AS1259" s="50">
        <f t="shared" si="688"/>
        <v>0</v>
      </c>
      <c r="AT1259" s="50">
        <f t="shared" si="689"/>
        <v>0</v>
      </c>
      <c r="AV1259" s="49">
        <f t="shared" si="690"/>
        <v>0</v>
      </c>
      <c r="AW1259" s="49">
        <f t="shared" si="691"/>
        <v>0</v>
      </c>
      <c r="AX1259" s="49">
        <f t="shared" si="692"/>
        <v>0</v>
      </c>
      <c r="AY1259" s="49">
        <f t="shared" si="693"/>
        <v>92.085348498881586</v>
      </c>
      <c r="AZ1259" s="49">
        <f t="shared" si="694"/>
        <v>0</v>
      </c>
      <c r="BA1259" s="49">
        <f t="shared" si="695"/>
        <v>0</v>
      </c>
      <c r="BB1259" s="49">
        <f t="shared" si="696"/>
        <v>0</v>
      </c>
      <c r="BC1259" s="49">
        <f t="shared" si="697"/>
        <v>0</v>
      </c>
      <c r="BD1259" s="49">
        <f t="shared" si="698"/>
        <v>0</v>
      </c>
      <c r="BE1259" s="49">
        <f t="shared" si="699"/>
        <v>0</v>
      </c>
      <c r="BF1259" s="49">
        <f t="shared" si="700"/>
        <v>0</v>
      </c>
      <c r="BG1259" s="49">
        <f t="shared" si="701"/>
        <v>0</v>
      </c>
      <c r="BH1259" s="73">
        <f t="shared" si="702"/>
        <v>92.085348498881586</v>
      </c>
      <c r="BI1259" s="49">
        <f>VLOOKUP(A1259,'1_12'!B:Q,16,0)</f>
        <v>869.09</v>
      </c>
      <c r="BJ1259" s="74">
        <f t="shared" si="703"/>
        <v>-777.00465150111847</v>
      </c>
      <c r="BK1259" s="50">
        <f t="shared" si="704"/>
        <v>5.6052934672371358E-4</v>
      </c>
    </row>
    <row r="1260" spans="1:63" x14ac:dyDescent="0.3">
      <c r="A1260" s="79" t="s">
        <v>2759</v>
      </c>
      <c r="B1260" s="79" t="s">
        <v>2286</v>
      </c>
      <c r="C1260" s="79">
        <f>VLOOKUP(B1260,Площадь!A:B,2,0)</f>
        <v>5.0999999999999996</v>
      </c>
      <c r="D1260" s="97">
        <f>VLOOKUP(A1260,'[1]3+паркинг2023'!$A:$E,5,0)</f>
        <v>45138</v>
      </c>
      <c r="K1260">
        <f>31-K1259</f>
        <v>1</v>
      </c>
      <c r="L1260">
        <v>31</v>
      </c>
      <c r="M1260">
        <v>30</v>
      </c>
      <c r="N1260">
        <v>31</v>
      </c>
      <c r="O1260">
        <v>30</v>
      </c>
      <c r="P1260">
        <v>31</v>
      </c>
      <c r="Q1260">
        <f t="shared" si="708"/>
        <v>154</v>
      </c>
      <c r="R1260" s="116"/>
      <c r="S1260" s="99"/>
      <c r="T1260" s="50">
        <f t="shared" si="675"/>
        <v>0</v>
      </c>
      <c r="U1260" s="50">
        <f t="shared" si="676"/>
        <v>0</v>
      </c>
      <c r="V1260" s="50">
        <f t="shared" si="677"/>
        <v>0</v>
      </c>
      <c r="W1260" s="50">
        <f t="shared" si="678"/>
        <v>0</v>
      </c>
      <c r="X1260" s="50">
        <f t="shared" si="679"/>
        <v>0</v>
      </c>
      <c r="Y1260" s="50"/>
      <c r="Z1260" s="50"/>
      <c r="AA1260" s="50"/>
      <c r="AB1260" s="50"/>
      <c r="AC1260" s="50"/>
      <c r="AD1260" s="50">
        <f t="shared" si="680"/>
        <v>0</v>
      </c>
      <c r="AE1260" s="50">
        <f t="shared" si="681"/>
        <v>0</v>
      </c>
      <c r="AF1260" s="50">
        <f t="shared" si="682"/>
        <v>0</v>
      </c>
      <c r="AG1260" s="50">
        <f t="shared" si="674"/>
        <v>0</v>
      </c>
      <c r="AI1260" s="50">
        <f t="shared" si="683"/>
        <v>0</v>
      </c>
      <c r="AJ1260" s="50">
        <f t="shared" si="684"/>
        <v>0</v>
      </c>
      <c r="AK1260" s="50">
        <f t="shared" si="685"/>
        <v>0</v>
      </c>
      <c r="AL1260" s="50">
        <f t="shared" si="686"/>
        <v>0</v>
      </c>
      <c r="AR1260" s="50">
        <f t="shared" si="687"/>
        <v>4.2305694955001714E-2</v>
      </c>
      <c r="AS1260" s="50">
        <f t="shared" si="688"/>
        <v>4.5492481443448383E-2</v>
      </c>
      <c r="AT1260" s="50">
        <f t="shared" si="689"/>
        <v>6.5542997368487663E-2</v>
      </c>
      <c r="AV1260" s="49">
        <f t="shared" si="690"/>
        <v>0</v>
      </c>
      <c r="AW1260" s="49">
        <f t="shared" si="691"/>
        <v>0</v>
      </c>
      <c r="AX1260" s="49">
        <f t="shared" si="692"/>
        <v>0</v>
      </c>
      <c r="AY1260" s="49">
        <f t="shared" si="693"/>
        <v>0</v>
      </c>
      <c r="AZ1260" s="49">
        <f t="shared" si="694"/>
        <v>0</v>
      </c>
      <c r="BA1260" s="49">
        <f t="shared" si="695"/>
        <v>0</v>
      </c>
      <c r="BB1260" s="49">
        <f t="shared" si="696"/>
        <v>0</v>
      </c>
      <c r="BC1260" s="49">
        <f t="shared" si="697"/>
        <v>0</v>
      </c>
      <c r="BD1260" s="49">
        <f t="shared" si="698"/>
        <v>0</v>
      </c>
      <c r="BE1260" s="49">
        <f t="shared" si="699"/>
        <v>113.56371530940841</v>
      </c>
      <c r="BF1260" s="49">
        <f t="shared" si="700"/>
        <v>122.11819748753511</v>
      </c>
      <c r="BG1260" s="49">
        <f t="shared" si="701"/>
        <v>175.94100041607356</v>
      </c>
      <c r="BH1260" s="73">
        <f t="shared" si="702"/>
        <v>411.62291321301711</v>
      </c>
      <c r="BI1260" s="49">
        <f>VLOOKUP(A1260,'1_12'!B:Q,16,0)</f>
        <v>1102.27</v>
      </c>
      <c r="BJ1260" s="74">
        <f t="shared" si="703"/>
        <v>-690.64708678698287</v>
      </c>
      <c r="BK1260" s="50">
        <f t="shared" si="704"/>
        <v>2.5055747347538853E-3</v>
      </c>
    </row>
    <row r="1261" spans="1:63" x14ac:dyDescent="0.3">
      <c r="A1261" s="79" t="s">
        <v>817</v>
      </c>
      <c r="B1261" s="79" t="s">
        <v>818</v>
      </c>
      <c r="C1261" s="79">
        <f>VLOOKUP(B1261,Площадь!A:B,2,0)</f>
        <v>6.1</v>
      </c>
      <c r="D1261" s="97"/>
      <c r="E1261">
        <v>31</v>
      </c>
      <c r="F1261">
        <v>28</v>
      </c>
      <c r="G1261">
        <v>31</v>
      </c>
      <c r="H1261">
        <v>30</v>
      </c>
      <c r="I1261">
        <v>31</v>
      </c>
      <c r="J1261">
        <v>30</v>
      </c>
      <c r="K1261">
        <v>31</v>
      </c>
      <c r="L1261">
        <v>31</v>
      </c>
      <c r="M1261">
        <v>30</v>
      </c>
      <c r="N1261">
        <v>31</v>
      </c>
      <c r="O1261">
        <v>30</v>
      </c>
      <c r="P1261">
        <v>31</v>
      </c>
      <c r="Q1261">
        <f t="shared" ref="Q1261:Q1265" si="709">SUM(E1261:P1261)</f>
        <v>365</v>
      </c>
      <c r="R1261" s="116"/>
      <c r="S1261" s="99"/>
      <c r="T1261" s="50">
        <f t="shared" si="675"/>
        <v>0</v>
      </c>
      <c r="U1261" s="50">
        <f t="shared" si="676"/>
        <v>0</v>
      </c>
      <c r="V1261" s="50">
        <f t="shared" si="677"/>
        <v>0</v>
      </c>
      <c r="W1261" s="50">
        <f t="shared" si="678"/>
        <v>0</v>
      </c>
      <c r="X1261" s="50">
        <f t="shared" si="679"/>
        <v>0</v>
      </c>
      <c r="Y1261" s="50"/>
      <c r="Z1261" s="50"/>
      <c r="AA1261" s="50"/>
      <c r="AB1261" s="50"/>
      <c r="AC1261" s="50"/>
      <c r="AD1261" s="50">
        <f t="shared" si="680"/>
        <v>0</v>
      </c>
      <c r="AE1261" s="50">
        <f t="shared" si="681"/>
        <v>0</v>
      </c>
      <c r="AF1261" s="50">
        <f t="shared" si="682"/>
        <v>0</v>
      </c>
      <c r="AG1261" s="50">
        <f t="shared" si="674"/>
        <v>0</v>
      </c>
      <c r="AI1261" s="50">
        <f t="shared" si="683"/>
        <v>0</v>
      </c>
      <c r="AJ1261" s="50">
        <f t="shared" si="684"/>
        <v>0</v>
      </c>
      <c r="AK1261" s="50">
        <f t="shared" si="685"/>
        <v>0</v>
      </c>
      <c r="AL1261" s="50">
        <f t="shared" si="686"/>
        <v>4.1030748180175831E-2</v>
      </c>
      <c r="AR1261" s="50">
        <f t="shared" si="687"/>
        <v>5.0600929259904018E-2</v>
      </c>
      <c r="AS1261" s="50">
        <f t="shared" si="688"/>
        <v>5.4412575844124532E-2</v>
      </c>
      <c r="AT1261" s="50">
        <f t="shared" si="689"/>
        <v>7.8394565479955824E-2</v>
      </c>
      <c r="AV1261" s="49">
        <f t="shared" si="690"/>
        <v>0</v>
      </c>
      <c r="AW1261" s="49">
        <f t="shared" si="691"/>
        <v>0</v>
      </c>
      <c r="AX1261" s="49">
        <f t="shared" si="692"/>
        <v>0</v>
      </c>
      <c r="AY1261" s="49">
        <f t="shared" si="693"/>
        <v>110.1412991849368</v>
      </c>
      <c r="AZ1261" s="49">
        <f t="shared" si="694"/>
        <v>0</v>
      </c>
      <c r="BA1261" s="49">
        <f t="shared" si="695"/>
        <v>0</v>
      </c>
      <c r="BB1261" s="49">
        <f t="shared" si="696"/>
        <v>0</v>
      </c>
      <c r="BC1261" s="49">
        <f t="shared" si="697"/>
        <v>0</v>
      </c>
      <c r="BD1261" s="49">
        <f t="shared" si="698"/>
        <v>0</v>
      </c>
      <c r="BE1261" s="49">
        <f t="shared" si="699"/>
        <v>135.83111046811595</v>
      </c>
      <c r="BF1261" s="49">
        <f t="shared" si="700"/>
        <v>146.06294209293412</v>
      </c>
      <c r="BG1261" s="49">
        <f t="shared" si="701"/>
        <v>210.43923579177422</v>
      </c>
      <c r="BH1261" s="73">
        <f t="shared" si="702"/>
        <v>602.47458753776107</v>
      </c>
      <c r="BI1261" s="49">
        <f>VLOOKUP(A1261,'1_12'!B:Q,16,0)</f>
        <v>2357.91</v>
      </c>
      <c r="BJ1261" s="74">
        <f t="shared" si="703"/>
        <v>-1755.4354124622387</v>
      </c>
      <c r="BK1261" s="50">
        <f t="shared" si="704"/>
        <v>3.0661040814775982E-3</v>
      </c>
    </row>
    <row r="1262" spans="1:63" x14ac:dyDescent="0.3">
      <c r="A1262" s="79" t="s">
        <v>1004</v>
      </c>
      <c r="B1262" s="79" t="s">
        <v>1005</v>
      </c>
      <c r="C1262" s="79">
        <f>VLOOKUP(B1262,Площадь!A:B,2,0)</f>
        <v>5</v>
      </c>
      <c r="D1262" s="97"/>
      <c r="E1262">
        <v>31</v>
      </c>
      <c r="F1262">
        <v>28</v>
      </c>
      <c r="G1262">
        <v>31</v>
      </c>
      <c r="H1262">
        <v>30</v>
      </c>
      <c r="I1262">
        <v>31</v>
      </c>
      <c r="J1262">
        <v>30</v>
      </c>
      <c r="K1262">
        <v>31</v>
      </c>
      <c r="L1262">
        <v>31</v>
      </c>
      <c r="M1262">
        <v>30</v>
      </c>
      <c r="N1262">
        <v>31</v>
      </c>
      <c r="O1262">
        <v>30</v>
      </c>
      <c r="P1262">
        <v>31</v>
      </c>
      <c r="Q1262">
        <f t="shared" si="709"/>
        <v>365</v>
      </c>
      <c r="R1262" s="116"/>
      <c r="S1262" s="99"/>
      <c r="T1262" s="50">
        <f t="shared" si="675"/>
        <v>0</v>
      </c>
      <c r="U1262" s="50">
        <f t="shared" si="676"/>
        <v>0</v>
      </c>
      <c r="V1262" s="50">
        <f t="shared" si="677"/>
        <v>0</v>
      </c>
      <c r="W1262" s="50">
        <f t="shared" si="678"/>
        <v>0</v>
      </c>
      <c r="X1262" s="50">
        <f t="shared" si="679"/>
        <v>0</v>
      </c>
      <c r="Y1262" s="50"/>
      <c r="Z1262" s="50"/>
      <c r="AA1262" s="50"/>
      <c r="AB1262" s="50"/>
      <c r="AC1262" s="50"/>
      <c r="AD1262" s="50">
        <f t="shared" si="680"/>
        <v>0</v>
      </c>
      <c r="AE1262" s="50">
        <f t="shared" si="681"/>
        <v>0</v>
      </c>
      <c r="AF1262" s="50">
        <f t="shared" si="682"/>
        <v>0</v>
      </c>
      <c r="AG1262" s="50">
        <f t="shared" si="674"/>
        <v>0</v>
      </c>
      <c r="AI1262" s="50">
        <f t="shared" si="683"/>
        <v>0</v>
      </c>
      <c r="AJ1262" s="50">
        <f t="shared" si="684"/>
        <v>0</v>
      </c>
      <c r="AK1262" s="50">
        <f t="shared" si="685"/>
        <v>0</v>
      </c>
      <c r="AL1262" s="50">
        <f t="shared" si="686"/>
        <v>3.3631760803422818E-2</v>
      </c>
      <c r="AR1262" s="50">
        <f t="shared" si="687"/>
        <v>4.1476171524511489E-2</v>
      </c>
      <c r="AS1262" s="50">
        <f t="shared" si="688"/>
        <v>4.460047200338077E-2</v>
      </c>
      <c r="AT1262" s="50">
        <f t="shared" si="689"/>
        <v>6.4257840557340851E-2</v>
      </c>
      <c r="AV1262" s="49">
        <f t="shared" si="690"/>
        <v>0</v>
      </c>
      <c r="AW1262" s="49">
        <f t="shared" si="691"/>
        <v>0</v>
      </c>
      <c r="AX1262" s="49">
        <f t="shared" si="692"/>
        <v>0</v>
      </c>
      <c r="AY1262" s="49">
        <f t="shared" si="693"/>
        <v>90.279753430276074</v>
      </c>
      <c r="AZ1262" s="49">
        <f t="shared" si="694"/>
        <v>0</v>
      </c>
      <c r="BA1262" s="49">
        <f t="shared" si="695"/>
        <v>0</v>
      </c>
      <c r="BB1262" s="49">
        <f t="shared" si="696"/>
        <v>0</v>
      </c>
      <c r="BC1262" s="49">
        <f t="shared" si="697"/>
        <v>0</v>
      </c>
      <c r="BD1262" s="49">
        <f t="shared" si="698"/>
        <v>0</v>
      </c>
      <c r="BE1262" s="49">
        <f t="shared" si="699"/>
        <v>111.33697579353766</v>
      </c>
      <c r="BF1262" s="49">
        <f t="shared" si="700"/>
        <v>119.72372302699522</v>
      </c>
      <c r="BG1262" s="49">
        <f t="shared" si="701"/>
        <v>172.4911768785035</v>
      </c>
      <c r="BH1262" s="73">
        <f t="shared" si="702"/>
        <v>493.83162912931243</v>
      </c>
      <c r="BI1262" s="49">
        <f>VLOOKUP(A1262,'1_12'!B:Q,16,0)</f>
        <v>1932.75</v>
      </c>
      <c r="BJ1262" s="74">
        <f t="shared" si="703"/>
        <v>-1438.9183708706876</v>
      </c>
      <c r="BK1262" s="50">
        <f t="shared" si="704"/>
        <v>3.0661040814775986E-3</v>
      </c>
    </row>
    <row r="1263" spans="1:63" x14ac:dyDescent="0.3">
      <c r="A1263" s="79" t="s">
        <v>1614</v>
      </c>
      <c r="B1263" s="79" t="s">
        <v>1615</v>
      </c>
      <c r="C1263" s="79">
        <f>VLOOKUP(B1263,Площадь!A:B,2,0)</f>
        <v>4.2</v>
      </c>
      <c r="D1263" s="97"/>
      <c r="E1263">
        <v>31</v>
      </c>
      <c r="F1263">
        <v>28</v>
      </c>
      <c r="G1263">
        <v>31</v>
      </c>
      <c r="H1263">
        <v>30</v>
      </c>
      <c r="I1263">
        <v>31</v>
      </c>
      <c r="J1263">
        <v>30</v>
      </c>
      <c r="K1263">
        <v>31</v>
      </c>
      <c r="L1263">
        <v>31</v>
      </c>
      <c r="M1263">
        <v>30</v>
      </c>
      <c r="N1263">
        <v>31</v>
      </c>
      <c r="O1263">
        <v>30</v>
      </c>
      <c r="P1263">
        <v>31</v>
      </c>
      <c r="Q1263">
        <f t="shared" si="709"/>
        <v>365</v>
      </c>
      <c r="R1263" s="116"/>
      <c r="S1263" s="99"/>
      <c r="T1263" s="50">
        <f t="shared" si="675"/>
        <v>0</v>
      </c>
      <c r="U1263" s="50">
        <f t="shared" si="676"/>
        <v>0</v>
      </c>
      <c r="V1263" s="50">
        <f t="shared" si="677"/>
        <v>0</v>
      </c>
      <c r="W1263" s="50">
        <f t="shared" si="678"/>
        <v>0</v>
      </c>
      <c r="X1263" s="50">
        <f t="shared" si="679"/>
        <v>0</v>
      </c>
      <c r="Y1263" s="50"/>
      <c r="Z1263" s="50"/>
      <c r="AA1263" s="50"/>
      <c r="AB1263" s="50"/>
      <c r="AC1263" s="50"/>
      <c r="AD1263" s="50">
        <f t="shared" si="680"/>
        <v>0</v>
      </c>
      <c r="AE1263" s="50">
        <f t="shared" si="681"/>
        <v>0</v>
      </c>
      <c r="AF1263" s="50">
        <f t="shared" si="682"/>
        <v>0</v>
      </c>
      <c r="AG1263" s="50">
        <f t="shared" si="674"/>
        <v>0</v>
      </c>
      <c r="AI1263" s="50">
        <f t="shared" si="683"/>
        <v>0</v>
      </c>
      <c r="AJ1263" s="50">
        <f t="shared" si="684"/>
        <v>0</v>
      </c>
      <c r="AK1263" s="50">
        <f t="shared" si="685"/>
        <v>0</v>
      </c>
      <c r="AL1263" s="50">
        <f t="shared" si="686"/>
        <v>2.8250679074875166E-2</v>
      </c>
      <c r="AR1263" s="50">
        <f t="shared" si="687"/>
        <v>3.483998408058965E-2</v>
      </c>
      <c r="AS1263" s="50">
        <f t="shared" si="688"/>
        <v>3.7464396482839848E-2</v>
      </c>
      <c r="AT1263" s="50">
        <f t="shared" si="689"/>
        <v>5.3976586068166313E-2</v>
      </c>
      <c r="AV1263" s="49">
        <f t="shared" si="690"/>
        <v>0</v>
      </c>
      <c r="AW1263" s="49">
        <f t="shared" si="691"/>
        <v>0</v>
      </c>
      <c r="AX1263" s="49">
        <f t="shared" si="692"/>
        <v>0</v>
      </c>
      <c r="AY1263" s="49">
        <f t="shared" si="693"/>
        <v>75.834992881431901</v>
      </c>
      <c r="AZ1263" s="49">
        <f t="shared" si="694"/>
        <v>0</v>
      </c>
      <c r="BA1263" s="49">
        <f t="shared" si="695"/>
        <v>0</v>
      </c>
      <c r="BB1263" s="49">
        <f t="shared" si="696"/>
        <v>0</v>
      </c>
      <c r="BC1263" s="49">
        <f t="shared" si="697"/>
        <v>0</v>
      </c>
      <c r="BD1263" s="49">
        <f t="shared" si="698"/>
        <v>0</v>
      </c>
      <c r="BE1263" s="49">
        <f t="shared" si="699"/>
        <v>93.52305966657164</v>
      </c>
      <c r="BF1263" s="49">
        <f t="shared" si="700"/>
        <v>100.56792734267599</v>
      </c>
      <c r="BG1263" s="49">
        <f t="shared" si="701"/>
        <v>144.89258857794292</v>
      </c>
      <c r="BH1263" s="73">
        <f t="shared" si="702"/>
        <v>414.8185684686224</v>
      </c>
      <c r="BI1263" s="49">
        <f>VLOOKUP(A1263,'1_12'!B:Q,16,0)</f>
        <v>1623.5099999999998</v>
      </c>
      <c r="BJ1263" s="74">
        <f t="shared" si="703"/>
        <v>-1208.6914315313775</v>
      </c>
      <c r="BK1263" s="50">
        <f t="shared" si="704"/>
        <v>3.066104081477599E-3</v>
      </c>
    </row>
    <row r="1264" spans="1:63" x14ac:dyDescent="0.3">
      <c r="A1264" s="79" t="s">
        <v>1501</v>
      </c>
      <c r="B1264" s="79" t="s">
        <v>1502</v>
      </c>
      <c r="C1264" s="79">
        <f>VLOOKUP(B1264,Площадь!A:B,2,0)</f>
        <v>4.7</v>
      </c>
      <c r="D1264" s="97"/>
      <c r="E1264">
        <v>31</v>
      </c>
      <c r="F1264">
        <v>28</v>
      </c>
      <c r="G1264">
        <v>31</v>
      </c>
      <c r="H1264">
        <v>30</v>
      </c>
      <c r="I1264">
        <v>31</v>
      </c>
      <c r="J1264">
        <v>30</v>
      </c>
      <c r="K1264">
        <v>31</v>
      </c>
      <c r="L1264">
        <v>31</v>
      </c>
      <c r="M1264">
        <v>14</v>
      </c>
      <c r="Q1264">
        <f t="shared" si="709"/>
        <v>257</v>
      </c>
      <c r="R1264" s="116"/>
      <c r="S1264" s="99"/>
      <c r="T1264" s="50">
        <f t="shared" si="675"/>
        <v>0</v>
      </c>
      <c r="U1264" s="50">
        <f t="shared" si="676"/>
        <v>0</v>
      </c>
      <c r="V1264" s="50">
        <f t="shared" si="677"/>
        <v>0</v>
      </c>
      <c r="W1264" s="50">
        <f t="shared" si="678"/>
        <v>0</v>
      </c>
      <c r="X1264" s="50">
        <f t="shared" si="679"/>
        <v>0</v>
      </c>
      <c r="Y1264" s="50"/>
      <c r="Z1264" s="50"/>
      <c r="AA1264" s="50"/>
      <c r="AB1264" s="50"/>
      <c r="AC1264" s="50"/>
      <c r="AD1264" s="50">
        <f t="shared" si="680"/>
        <v>0</v>
      </c>
      <c r="AE1264" s="50">
        <f t="shared" si="681"/>
        <v>0</v>
      </c>
      <c r="AF1264" s="50">
        <f t="shared" si="682"/>
        <v>0</v>
      </c>
      <c r="AG1264" s="50">
        <f t="shared" si="674"/>
        <v>0</v>
      </c>
      <c r="AI1264" s="50">
        <f t="shared" si="683"/>
        <v>0</v>
      </c>
      <c r="AJ1264" s="50">
        <f t="shared" si="684"/>
        <v>0</v>
      </c>
      <c r="AK1264" s="50">
        <f t="shared" si="685"/>
        <v>0</v>
      </c>
      <c r="AL1264" s="50">
        <f t="shared" si="686"/>
        <v>3.1613855155217446E-2</v>
      </c>
      <c r="AR1264" s="50">
        <f t="shared" si="687"/>
        <v>0</v>
      </c>
      <c r="AS1264" s="50">
        <f t="shared" si="688"/>
        <v>0</v>
      </c>
      <c r="AT1264" s="50">
        <f t="shared" si="689"/>
        <v>0</v>
      </c>
      <c r="AV1264" s="49">
        <f t="shared" si="690"/>
        <v>0</v>
      </c>
      <c r="AW1264" s="49">
        <f t="shared" si="691"/>
        <v>0</v>
      </c>
      <c r="AX1264" s="49">
        <f t="shared" si="692"/>
        <v>0</v>
      </c>
      <c r="AY1264" s="49">
        <f t="shared" si="693"/>
        <v>84.862968224459507</v>
      </c>
      <c r="AZ1264" s="49">
        <f t="shared" si="694"/>
        <v>0</v>
      </c>
      <c r="BA1264" s="49">
        <f t="shared" si="695"/>
        <v>0</v>
      </c>
      <c r="BB1264" s="49">
        <f t="shared" si="696"/>
        <v>0</v>
      </c>
      <c r="BC1264" s="49">
        <f t="shared" si="697"/>
        <v>0</v>
      </c>
      <c r="BD1264" s="49">
        <f t="shared" si="698"/>
        <v>0</v>
      </c>
      <c r="BE1264" s="49">
        <f t="shared" si="699"/>
        <v>0</v>
      </c>
      <c r="BF1264" s="49">
        <f t="shared" si="700"/>
        <v>0</v>
      </c>
      <c r="BG1264" s="49">
        <f t="shared" si="701"/>
        <v>0</v>
      </c>
      <c r="BH1264" s="73">
        <f t="shared" si="702"/>
        <v>84.862968224459507</v>
      </c>
      <c r="BI1264" s="49">
        <f>VLOOKUP(A1264,'1_12'!B:Q,16,0)</f>
        <v>1103.5</v>
      </c>
      <c r="BJ1264" s="74">
        <f t="shared" si="703"/>
        <v>-1018.6370317755404</v>
      </c>
      <c r="BK1264" s="50">
        <f t="shared" si="704"/>
        <v>5.6052934672371358E-4</v>
      </c>
    </row>
    <row r="1265" spans="1:63" x14ac:dyDescent="0.3">
      <c r="A1265" s="79" t="s">
        <v>2773</v>
      </c>
      <c r="B1265" s="79" t="s">
        <v>1502</v>
      </c>
      <c r="C1265" s="79">
        <f>VLOOKUP(B1265,Площадь!A:B,2,0)</f>
        <v>4.7</v>
      </c>
      <c r="D1265" s="97">
        <f>VLOOKUP(A1265,'[1]3+паркинг2023'!$A:$E,5,0)</f>
        <v>45184</v>
      </c>
      <c r="M1265">
        <f>30-M1264</f>
        <v>16</v>
      </c>
      <c r="N1265">
        <v>31</v>
      </c>
      <c r="O1265">
        <v>30</v>
      </c>
      <c r="P1265">
        <v>31</v>
      </c>
      <c r="Q1265">
        <f t="shared" si="709"/>
        <v>108</v>
      </c>
      <c r="R1265" s="116"/>
      <c r="S1265" s="99"/>
      <c r="T1265" s="50">
        <f t="shared" si="675"/>
        <v>0</v>
      </c>
      <c r="U1265" s="50">
        <f t="shared" si="676"/>
        <v>0</v>
      </c>
      <c r="V1265" s="50">
        <f t="shared" si="677"/>
        <v>0</v>
      </c>
      <c r="W1265" s="50">
        <f t="shared" si="678"/>
        <v>0</v>
      </c>
      <c r="X1265" s="50">
        <f t="shared" si="679"/>
        <v>0</v>
      </c>
      <c r="Y1265" s="50"/>
      <c r="Z1265" s="50"/>
      <c r="AA1265" s="50"/>
      <c r="AB1265" s="50"/>
      <c r="AC1265" s="50"/>
      <c r="AD1265" s="50">
        <f t="shared" si="680"/>
        <v>0</v>
      </c>
      <c r="AE1265" s="50">
        <f t="shared" si="681"/>
        <v>0</v>
      </c>
      <c r="AF1265" s="50">
        <f t="shared" si="682"/>
        <v>0</v>
      </c>
      <c r="AG1265" s="50">
        <f t="shared" si="674"/>
        <v>0</v>
      </c>
      <c r="AI1265" s="50">
        <f t="shared" si="683"/>
        <v>0</v>
      </c>
      <c r="AJ1265" s="50">
        <f t="shared" si="684"/>
        <v>0</v>
      </c>
      <c r="AK1265" s="50">
        <f t="shared" si="685"/>
        <v>0</v>
      </c>
      <c r="AL1265" s="50">
        <f t="shared" si="686"/>
        <v>0</v>
      </c>
      <c r="AR1265" s="50">
        <f t="shared" si="687"/>
        <v>3.8987601233040806E-2</v>
      </c>
      <c r="AS1265" s="50">
        <f t="shared" si="688"/>
        <v>4.1924443683177923E-2</v>
      </c>
      <c r="AT1265" s="50">
        <f t="shared" si="689"/>
        <v>6.0402370123900394E-2</v>
      </c>
      <c r="AV1265" s="49">
        <f t="shared" si="690"/>
        <v>0</v>
      </c>
      <c r="AW1265" s="49">
        <f t="shared" si="691"/>
        <v>0</v>
      </c>
      <c r="AX1265" s="49">
        <f t="shared" si="692"/>
        <v>0</v>
      </c>
      <c r="AY1265" s="49">
        <f t="shared" si="693"/>
        <v>0</v>
      </c>
      <c r="AZ1265" s="49">
        <f t="shared" si="694"/>
        <v>0</v>
      </c>
      <c r="BA1265" s="49">
        <f t="shared" si="695"/>
        <v>0</v>
      </c>
      <c r="BB1265" s="49">
        <f t="shared" si="696"/>
        <v>0</v>
      </c>
      <c r="BC1265" s="49">
        <f t="shared" si="697"/>
        <v>0</v>
      </c>
      <c r="BD1265" s="49">
        <f t="shared" si="698"/>
        <v>0</v>
      </c>
      <c r="BE1265" s="49">
        <f t="shared" si="699"/>
        <v>104.65675724592542</v>
      </c>
      <c r="BF1265" s="49">
        <f t="shared" si="700"/>
        <v>112.5402996453755</v>
      </c>
      <c r="BG1265" s="49">
        <f t="shared" si="701"/>
        <v>162.14170626579326</v>
      </c>
      <c r="BH1265" s="73">
        <f t="shared" si="702"/>
        <v>379.33876315709415</v>
      </c>
      <c r="BI1265" s="49">
        <f>VLOOKUP(A1265,'1_12'!B:Q,16,0)</f>
        <v>713.24</v>
      </c>
      <c r="BJ1265" s="74">
        <f t="shared" si="703"/>
        <v>-333.90123684290586</v>
      </c>
      <c r="BK1265" s="50">
        <f t="shared" si="704"/>
        <v>2.5055747347538853E-3</v>
      </c>
    </row>
    <row r="1266" spans="1:63" x14ac:dyDescent="0.3">
      <c r="A1266" s="79" t="s">
        <v>2498</v>
      </c>
      <c r="B1266" s="79" t="s">
        <v>2499</v>
      </c>
      <c r="C1266" s="79">
        <f>VLOOKUP(B1266,Площадь!A:B,2,0)</f>
        <v>4.5999999999999996</v>
      </c>
      <c r="D1266" s="97"/>
      <c r="E1266">
        <v>31</v>
      </c>
      <c r="F1266">
        <v>28</v>
      </c>
      <c r="G1266">
        <v>31</v>
      </c>
      <c r="H1266">
        <v>30</v>
      </c>
      <c r="I1266">
        <v>31</v>
      </c>
      <c r="J1266">
        <v>30</v>
      </c>
      <c r="K1266">
        <v>31</v>
      </c>
      <c r="L1266">
        <v>31</v>
      </c>
      <c r="M1266">
        <v>30</v>
      </c>
      <c r="N1266">
        <v>31</v>
      </c>
      <c r="O1266">
        <v>30</v>
      </c>
      <c r="P1266">
        <v>31</v>
      </c>
      <c r="Q1266">
        <f t="shared" ref="Q1266:Q1269" si="710">SUM(E1266:P1266)</f>
        <v>365</v>
      </c>
      <c r="R1266" s="116"/>
      <c r="S1266" s="99"/>
      <c r="T1266" s="50">
        <f t="shared" si="675"/>
        <v>0</v>
      </c>
      <c r="U1266" s="50">
        <f t="shared" si="676"/>
        <v>0</v>
      </c>
      <c r="V1266" s="50">
        <f t="shared" si="677"/>
        <v>0</v>
      </c>
      <c r="W1266" s="50">
        <f t="shared" si="678"/>
        <v>0</v>
      </c>
      <c r="X1266" s="50">
        <f t="shared" si="679"/>
        <v>0</v>
      </c>
      <c r="Y1266" s="50"/>
      <c r="Z1266" s="50"/>
      <c r="AA1266" s="50"/>
      <c r="AB1266" s="50"/>
      <c r="AC1266" s="50"/>
      <c r="AD1266" s="50">
        <f t="shared" si="680"/>
        <v>0</v>
      </c>
      <c r="AE1266" s="50">
        <f t="shared" si="681"/>
        <v>0</v>
      </c>
      <c r="AF1266" s="50">
        <f t="shared" si="682"/>
        <v>0</v>
      </c>
      <c r="AG1266" s="50">
        <f t="shared" si="674"/>
        <v>0</v>
      </c>
      <c r="AI1266" s="50">
        <f t="shared" si="683"/>
        <v>0</v>
      </c>
      <c r="AJ1266" s="50">
        <f t="shared" si="684"/>
        <v>0</v>
      </c>
      <c r="AK1266" s="50">
        <f t="shared" si="685"/>
        <v>0</v>
      </c>
      <c r="AL1266" s="50">
        <f t="shared" si="686"/>
        <v>3.094121993914899E-2</v>
      </c>
      <c r="AR1266" s="50">
        <f t="shared" si="687"/>
        <v>3.8158077802550566E-2</v>
      </c>
      <c r="AS1266" s="50">
        <f t="shared" si="688"/>
        <v>4.1032434243110302E-2</v>
      </c>
      <c r="AT1266" s="50">
        <f t="shared" si="689"/>
        <v>5.9117213312753575E-2</v>
      </c>
      <c r="AV1266" s="49">
        <f t="shared" si="690"/>
        <v>0</v>
      </c>
      <c r="AW1266" s="49">
        <f t="shared" si="691"/>
        <v>0</v>
      </c>
      <c r="AX1266" s="49">
        <f t="shared" si="692"/>
        <v>0</v>
      </c>
      <c r="AY1266" s="49">
        <f t="shared" si="693"/>
        <v>83.057373155853981</v>
      </c>
      <c r="AZ1266" s="49">
        <f t="shared" si="694"/>
        <v>0</v>
      </c>
      <c r="BA1266" s="49">
        <f t="shared" si="695"/>
        <v>0</v>
      </c>
      <c r="BB1266" s="49">
        <f t="shared" si="696"/>
        <v>0</v>
      </c>
      <c r="BC1266" s="49">
        <f t="shared" si="697"/>
        <v>0</v>
      </c>
      <c r="BD1266" s="49">
        <f t="shared" si="698"/>
        <v>0</v>
      </c>
      <c r="BE1266" s="49">
        <f t="shared" si="699"/>
        <v>102.43001773005464</v>
      </c>
      <c r="BF1266" s="49">
        <f t="shared" si="700"/>
        <v>110.14582518483557</v>
      </c>
      <c r="BG1266" s="49">
        <f t="shared" si="701"/>
        <v>158.69188272822319</v>
      </c>
      <c r="BH1266" s="73">
        <f t="shared" si="702"/>
        <v>454.32509879896736</v>
      </c>
      <c r="BI1266" s="49">
        <f>VLOOKUP(A1266,'1_12'!B:Q,16,0)</f>
        <v>1778.1299999999997</v>
      </c>
      <c r="BJ1266" s="74">
        <f t="shared" si="703"/>
        <v>-1323.8049012010324</v>
      </c>
      <c r="BK1266" s="50">
        <f t="shared" si="704"/>
        <v>3.066104081477599E-3</v>
      </c>
    </row>
    <row r="1267" spans="1:63" x14ac:dyDescent="0.3">
      <c r="A1267" s="79" t="s">
        <v>1618</v>
      </c>
      <c r="B1267" s="79" t="s">
        <v>1619</v>
      </c>
      <c r="C1267" s="79">
        <f>VLOOKUP(B1267,Площадь!A:B,2,0)</f>
        <v>3.8</v>
      </c>
      <c r="D1267" s="97"/>
      <c r="E1267">
        <v>31</v>
      </c>
      <c r="F1267">
        <v>28</v>
      </c>
      <c r="G1267">
        <v>31</v>
      </c>
      <c r="H1267">
        <v>30</v>
      </c>
      <c r="I1267">
        <v>31</v>
      </c>
      <c r="J1267">
        <v>30</v>
      </c>
      <c r="K1267">
        <v>31</v>
      </c>
      <c r="L1267">
        <v>31</v>
      </c>
      <c r="M1267">
        <v>30</v>
      </c>
      <c r="N1267">
        <v>31</v>
      </c>
      <c r="O1267">
        <v>30</v>
      </c>
      <c r="P1267">
        <v>31</v>
      </c>
      <c r="Q1267">
        <f t="shared" si="710"/>
        <v>365</v>
      </c>
      <c r="R1267" s="116"/>
      <c r="S1267" s="99"/>
      <c r="T1267" s="50">
        <f t="shared" si="675"/>
        <v>0</v>
      </c>
      <c r="U1267" s="50">
        <f t="shared" si="676"/>
        <v>0</v>
      </c>
      <c r="V1267" s="50">
        <f t="shared" si="677"/>
        <v>0</v>
      </c>
      <c r="W1267" s="50">
        <f t="shared" si="678"/>
        <v>0</v>
      </c>
      <c r="X1267" s="50">
        <f t="shared" si="679"/>
        <v>0</v>
      </c>
      <c r="Y1267" s="50"/>
      <c r="Z1267" s="50"/>
      <c r="AA1267" s="50"/>
      <c r="AB1267" s="50"/>
      <c r="AC1267" s="50"/>
      <c r="AD1267" s="50">
        <f t="shared" si="680"/>
        <v>0</v>
      </c>
      <c r="AE1267" s="50">
        <f t="shared" si="681"/>
        <v>0</v>
      </c>
      <c r="AF1267" s="50">
        <f t="shared" si="682"/>
        <v>0</v>
      </c>
      <c r="AG1267" s="50">
        <f t="shared" si="674"/>
        <v>0</v>
      </c>
      <c r="AI1267" s="50">
        <f t="shared" si="683"/>
        <v>0</v>
      </c>
      <c r="AJ1267" s="50">
        <f t="shared" si="684"/>
        <v>0</v>
      </c>
      <c r="AK1267" s="50">
        <f t="shared" si="685"/>
        <v>0</v>
      </c>
      <c r="AL1267" s="50">
        <f t="shared" si="686"/>
        <v>2.5560138210601342E-2</v>
      </c>
      <c r="AR1267" s="50">
        <f t="shared" si="687"/>
        <v>3.1521890358628735E-2</v>
      </c>
      <c r="AS1267" s="50">
        <f t="shared" si="688"/>
        <v>3.3896358722569381E-2</v>
      </c>
      <c r="AT1267" s="50">
        <f t="shared" si="689"/>
        <v>4.8835958823579037E-2</v>
      </c>
      <c r="AV1267" s="49">
        <f t="shared" si="690"/>
        <v>0</v>
      </c>
      <c r="AW1267" s="49">
        <f t="shared" si="691"/>
        <v>0</v>
      </c>
      <c r="AX1267" s="49">
        <f t="shared" si="692"/>
        <v>0</v>
      </c>
      <c r="AY1267" s="49">
        <f t="shared" si="693"/>
        <v>68.612612607009822</v>
      </c>
      <c r="AZ1267" s="49">
        <f t="shared" si="694"/>
        <v>0</v>
      </c>
      <c r="BA1267" s="49">
        <f t="shared" si="695"/>
        <v>0</v>
      </c>
      <c r="BB1267" s="49">
        <f t="shared" si="696"/>
        <v>0</v>
      </c>
      <c r="BC1267" s="49">
        <f t="shared" si="697"/>
        <v>0</v>
      </c>
      <c r="BD1267" s="49">
        <f t="shared" si="698"/>
        <v>0</v>
      </c>
      <c r="BE1267" s="49">
        <f t="shared" si="699"/>
        <v>84.616101603088637</v>
      </c>
      <c r="BF1267" s="49">
        <f t="shared" si="700"/>
        <v>90.990029500516343</v>
      </c>
      <c r="BG1267" s="49">
        <f t="shared" si="701"/>
        <v>131.09329442766264</v>
      </c>
      <c r="BH1267" s="73">
        <f t="shared" si="702"/>
        <v>375.31203813827744</v>
      </c>
      <c r="BI1267" s="49">
        <f>VLOOKUP(A1267,'1_12'!B:Q,16,0)</f>
        <v>1468.89</v>
      </c>
      <c r="BJ1267" s="74">
        <f t="shared" si="703"/>
        <v>-1093.5779618617225</v>
      </c>
      <c r="BK1267" s="50">
        <f t="shared" si="704"/>
        <v>3.0661040814775986E-3</v>
      </c>
    </row>
    <row r="1268" spans="1:63" x14ac:dyDescent="0.3">
      <c r="A1268" s="79" t="s">
        <v>2563</v>
      </c>
      <c r="B1268" s="79" t="s">
        <v>2564</v>
      </c>
      <c r="C1268" s="79">
        <f>VLOOKUP(B1268,Площадь!A:B,2,0)</f>
        <v>6.2</v>
      </c>
      <c r="D1268" s="97"/>
      <c r="E1268">
        <v>31</v>
      </c>
      <c r="F1268">
        <v>28</v>
      </c>
      <c r="G1268">
        <v>31</v>
      </c>
      <c r="H1268">
        <v>30</v>
      </c>
      <c r="I1268">
        <v>31</v>
      </c>
      <c r="J1268">
        <v>30</v>
      </c>
      <c r="K1268">
        <v>31</v>
      </c>
      <c r="L1268">
        <v>31</v>
      </c>
      <c r="M1268">
        <v>26</v>
      </c>
      <c r="Q1268">
        <f t="shared" si="710"/>
        <v>269</v>
      </c>
      <c r="R1268" s="116"/>
      <c r="S1268" s="99"/>
      <c r="T1268" s="50">
        <f t="shared" si="675"/>
        <v>0</v>
      </c>
      <c r="U1268" s="50">
        <f t="shared" si="676"/>
        <v>0</v>
      </c>
      <c r="V1268" s="50">
        <f t="shared" si="677"/>
        <v>0</v>
      </c>
      <c r="W1268" s="50">
        <f t="shared" si="678"/>
        <v>0</v>
      </c>
      <c r="X1268" s="50">
        <f t="shared" si="679"/>
        <v>0</v>
      </c>
      <c r="Y1268" s="50"/>
      <c r="Z1268" s="50"/>
      <c r="AA1268" s="50"/>
      <c r="AB1268" s="50"/>
      <c r="AC1268" s="50"/>
      <c r="AD1268" s="50">
        <f t="shared" si="680"/>
        <v>0</v>
      </c>
      <c r="AE1268" s="50">
        <f t="shared" si="681"/>
        <v>0</v>
      </c>
      <c r="AF1268" s="50">
        <f t="shared" si="682"/>
        <v>0</v>
      </c>
      <c r="AG1268" s="50">
        <f t="shared" si="674"/>
        <v>0</v>
      </c>
      <c r="AI1268" s="50">
        <f t="shared" si="683"/>
        <v>0</v>
      </c>
      <c r="AJ1268" s="50">
        <f t="shared" si="684"/>
        <v>0</v>
      </c>
      <c r="AK1268" s="50">
        <f t="shared" si="685"/>
        <v>0</v>
      </c>
      <c r="AL1268" s="50">
        <f t="shared" si="686"/>
        <v>4.1703383396244291E-2</v>
      </c>
      <c r="AR1268" s="50">
        <f t="shared" si="687"/>
        <v>0</v>
      </c>
      <c r="AS1268" s="50">
        <f t="shared" si="688"/>
        <v>0</v>
      </c>
      <c r="AT1268" s="50">
        <f t="shared" si="689"/>
        <v>0</v>
      </c>
      <c r="AV1268" s="49">
        <f t="shared" si="690"/>
        <v>0</v>
      </c>
      <c r="AW1268" s="49">
        <f t="shared" si="691"/>
        <v>0</v>
      </c>
      <c r="AX1268" s="49">
        <f t="shared" si="692"/>
        <v>0</v>
      </c>
      <c r="AY1268" s="49">
        <f t="shared" si="693"/>
        <v>111.94689425354233</v>
      </c>
      <c r="AZ1268" s="49">
        <f t="shared" si="694"/>
        <v>0</v>
      </c>
      <c r="BA1268" s="49">
        <f t="shared" si="695"/>
        <v>0</v>
      </c>
      <c r="BB1268" s="49">
        <f t="shared" si="696"/>
        <v>0</v>
      </c>
      <c r="BC1268" s="49">
        <f t="shared" si="697"/>
        <v>0</v>
      </c>
      <c r="BD1268" s="49">
        <f t="shared" si="698"/>
        <v>0</v>
      </c>
      <c r="BE1268" s="49">
        <f t="shared" si="699"/>
        <v>0</v>
      </c>
      <c r="BF1268" s="49">
        <f t="shared" si="700"/>
        <v>0</v>
      </c>
      <c r="BG1268" s="49">
        <f t="shared" si="701"/>
        <v>0</v>
      </c>
      <c r="BH1268" s="73">
        <f t="shared" si="702"/>
        <v>111.94689425354233</v>
      </c>
      <c r="BI1268" s="49">
        <f>VLOOKUP(A1268,'1_12'!B:Q,16,0)</f>
        <v>1562.23</v>
      </c>
      <c r="BJ1268" s="74">
        <f t="shared" si="703"/>
        <v>-1450.2831057464577</v>
      </c>
      <c r="BK1268" s="50">
        <f t="shared" si="704"/>
        <v>5.6052934672371358E-4</v>
      </c>
    </row>
    <row r="1269" spans="1:63" x14ac:dyDescent="0.3">
      <c r="A1269" s="79" t="s">
        <v>2777</v>
      </c>
      <c r="B1269" s="79" t="s">
        <v>2564</v>
      </c>
      <c r="C1269" s="79">
        <f>VLOOKUP(B1269,Площадь!A:B,2,0)</f>
        <v>6.2</v>
      </c>
      <c r="D1269" s="97">
        <f>VLOOKUP(A1269,'[1]3+паркинг2023'!$A:$E,5,0)</f>
        <v>45196</v>
      </c>
      <c r="M1269">
        <f>30-M1268</f>
        <v>4</v>
      </c>
      <c r="N1269">
        <v>31</v>
      </c>
      <c r="O1269">
        <v>30</v>
      </c>
      <c r="P1269">
        <v>31</v>
      </c>
      <c r="Q1269">
        <f t="shared" si="710"/>
        <v>96</v>
      </c>
      <c r="R1269" s="116"/>
      <c r="S1269" s="99"/>
      <c r="T1269" s="50">
        <f t="shared" si="675"/>
        <v>0</v>
      </c>
      <c r="U1269" s="50">
        <f t="shared" si="676"/>
        <v>0</v>
      </c>
      <c r="V1269" s="50">
        <f t="shared" si="677"/>
        <v>0</v>
      </c>
      <c r="W1269" s="50">
        <f t="shared" si="678"/>
        <v>0</v>
      </c>
      <c r="X1269" s="50">
        <f t="shared" si="679"/>
        <v>0</v>
      </c>
      <c r="Y1269" s="50"/>
      <c r="Z1269" s="50"/>
      <c r="AA1269" s="50"/>
      <c r="AB1269" s="50"/>
      <c r="AC1269" s="50"/>
      <c r="AD1269" s="50">
        <f t="shared" si="680"/>
        <v>0</v>
      </c>
      <c r="AE1269" s="50">
        <f t="shared" si="681"/>
        <v>0</v>
      </c>
      <c r="AF1269" s="50">
        <f t="shared" si="682"/>
        <v>0</v>
      </c>
      <c r="AG1269" s="50">
        <f t="shared" si="674"/>
        <v>0</v>
      </c>
      <c r="AI1269" s="50">
        <f t="shared" si="683"/>
        <v>0</v>
      </c>
      <c r="AJ1269" s="50">
        <f t="shared" si="684"/>
        <v>0</v>
      </c>
      <c r="AK1269" s="50">
        <f t="shared" si="685"/>
        <v>0</v>
      </c>
      <c r="AL1269" s="50">
        <f t="shared" si="686"/>
        <v>0</v>
      </c>
      <c r="AR1269" s="50">
        <f t="shared" si="687"/>
        <v>5.143045269039425E-2</v>
      </c>
      <c r="AS1269" s="50">
        <f t="shared" si="688"/>
        <v>5.5304585284192152E-2</v>
      </c>
      <c r="AT1269" s="50">
        <f t="shared" si="689"/>
        <v>7.967972229110265E-2</v>
      </c>
      <c r="AV1269" s="49">
        <f t="shared" si="690"/>
        <v>0</v>
      </c>
      <c r="AW1269" s="49">
        <f t="shared" si="691"/>
        <v>0</v>
      </c>
      <c r="AX1269" s="49">
        <f t="shared" si="692"/>
        <v>0</v>
      </c>
      <c r="AY1269" s="49">
        <f t="shared" si="693"/>
        <v>0</v>
      </c>
      <c r="AZ1269" s="49">
        <f t="shared" si="694"/>
        <v>0</v>
      </c>
      <c r="BA1269" s="49">
        <f t="shared" si="695"/>
        <v>0</v>
      </c>
      <c r="BB1269" s="49">
        <f t="shared" si="696"/>
        <v>0</v>
      </c>
      <c r="BC1269" s="49">
        <f t="shared" si="697"/>
        <v>0</v>
      </c>
      <c r="BD1269" s="49">
        <f t="shared" si="698"/>
        <v>0</v>
      </c>
      <c r="BE1269" s="49">
        <f t="shared" si="699"/>
        <v>138.05784998398673</v>
      </c>
      <c r="BF1269" s="49">
        <f t="shared" si="700"/>
        <v>148.45741655347405</v>
      </c>
      <c r="BG1269" s="49">
        <f t="shared" si="701"/>
        <v>213.88905932934432</v>
      </c>
      <c r="BH1269" s="73">
        <f t="shared" si="702"/>
        <v>500.4043258668051</v>
      </c>
      <c r="BI1269" s="49">
        <f>VLOOKUP(A1269,'1_12'!B:Q,16,0)</f>
        <v>834.38000000000011</v>
      </c>
      <c r="BJ1269" s="74">
        <f t="shared" si="703"/>
        <v>-333.97567413319501</v>
      </c>
      <c r="BK1269" s="50">
        <f t="shared" si="704"/>
        <v>2.5055747347538849E-3</v>
      </c>
    </row>
    <row r="1270" spans="1:63" x14ac:dyDescent="0.3">
      <c r="A1270" s="79" t="s">
        <v>2124</v>
      </c>
      <c r="B1270" s="79" t="s">
        <v>2125</v>
      </c>
      <c r="C1270" s="79">
        <f>VLOOKUP(B1270,Площадь!A:B,2,0)</f>
        <v>6</v>
      </c>
      <c r="D1270" s="97"/>
      <c r="E1270">
        <v>31</v>
      </c>
      <c r="F1270">
        <v>28</v>
      </c>
      <c r="G1270">
        <v>31</v>
      </c>
      <c r="H1270">
        <v>30</v>
      </c>
      <c r="I1270">
        <v>31</v>
      </c>
      <c r="J1270">
        <v>30</v>
      </c>
      <c r="K1270">
        <v>31</v>
      </c>
      <c r="L1270">
        <v>31</v>
      </c>
      <c r="M1270">
        <v>30</v>
      </c>
      <c r="N1270">
        <v>31</v>
      </c>
      <c r="O1270">
        <v>30</v>
      </c>
      <c r="P1270">
        <v>31</v>
      </c>
      <c r="Q1270">
        <f t="shared" ref="Q1270:Q1277" si="711">SUM(E1270:P1270)</f>
        <v>365</v>
      </c>
      <c r="R1270" s="116"/>
      <c r="S1270" s="99"/>
      <c r="T1270" s="50">
        <f t="shared" si="675"/>
        <v>0</v>
      </c>
      <c r="U1270" s="50">
        <f t="shared" si="676"/>
        <v>0</v>
      </c>
      <c r="V1270" s="50">
        <f t="shared" si="677"/>
        <v>0</v>
      </c>
      <c r="W1270" s="50">
        <f t="shared" si="678"/>
        <v>0</v>
      </c>
      <c r="X1270" s="50">
        <f t="shared" si="679"/>
        <v>0</v>
      </c>
      <c r="Y1270" s="50"/>
      <c r="Z1270" s="50"/>
      <c r="AA1270" s="50"/>
      <c r="AB1270" s="50"/>
      <c r="AC1270" s="50"/>
      <c r="AD1270" s="50">
        <f t="shared" si="680"/>
        <v>0</v>
      </c>
      <c r="AE1270" s="50">
        <f t="shared" si="681"/>
        <v>0</v>
      </c>
      <c r="AF1270" s="50">
        <f t="shared" si="682"/>
        <v>0</v>
      </c>
      <c r="AG1270" s="50">
        <f t="shared" si="674"/>
        <v>0</v>
      </c>
      <c r="AI1270" s="50">
        <f t="shared" si="683"/>
        <v>0</v>
      </c>
      <c r="AJ1270" s="50">
        <f t="shared" si="684"/>
        <v>0</v>
      </c>
      <c r="AK1270" s="50">
        <f t="shared" si="685"/>
        <v>0</v>
      </c>
      <c r="AL1270" s="50">
        <f t="shared" si="686"/>
        <v>4.0358112964107379E-2</v>
      </c>
      <c r="AR1270" s="50">
        <f t="shared" si="687"/>
        <v>4.9771405829413792E-2</v>
      </c>
      <c r="AS1270" s="50">
        <f t="shared" si="688"/>
        <v>5.3520566404056918E-2</v>
      </c>
      <c r="AT1270" s="50">
        <f t="shared" si="689"/>
        <v>7.7109408668809012E-2</v>
      </c>
      <c r="AV1270" s="49">
        <f t="shared" si="690"/>
        <v>0</v>
      </c>
      <c r="AW1270" s="49">
        <f t="shared" si="691"/>
        <v>0</v>
      </c>
      <c r="AX1270" s="49">
        <f t="shared" si="692"/>
        <v>0</v>
      </c>
      <c r="AY1270" s="49">
        <f t="shared" si="693"/>
        <v>108.33570411633129</v>
      </c>
      <c r="AZ1270" s="49">
        <f t="shared" si="694"/>
        <v>0</v>
      </c>
      <c r="BA1270" s="49">
        <f t="shared" si="695"/>
        <v>0</v>
      </c>
      <c r="BB1270" s="49">
        <f t="shared" si="696"/>
        <v>0</v>
      </c>
      <c r="BC1270" s="49">
        <f t="shared" si="697"/>
        <v>0</v>
      </c>
      <c r="BD1270" s="49">
        <f t="shared" si="698"/>
        <v>0</v>
      </c>
      <c r="BE1270" s="49">
        <f t="shared" si="699"/>
        <v>133.6043709522452</v>
      </c>
      <c r="BF1270" s="49">
        <f t="shared" si="700"/>
        <v>143.66846763239423</v>
      </c>
      <c r="BG1270" s="49">
        <f t="shared" si="701"/>
        <v>206.98941225420418</v>
      </c>
      <c r="BH1270" s="73">
        <f t="shared" si="702"/>
        <v>592.59795495517483</v>
      </c>
      <c r="BI1270" s="49">
        <f>VLOOKUP(A1270,'1_12'!B:Q,16,0)</f>
        <v>2319.2999999999997</v>
      </c>
      <c r="BJ1270" s="74">
        <f t="shared" si="703"/>
        <v>-1726.7020450448249</v>
      </c>
      <c r="BK1270" s="50">
        <f t="shared" si="704"/>
        <v>3.0661040814775986E-3</v>
      </c>
    </row>
    <row r="1271" spans="1:63" x14ac:dyDescent="0.3">
      <c r="A1271" s="79" t="s">
        <v>906</v>
      </c>
      <c r="B1271" s="79" t="s">
        <v>907</v>
      </c>
      <c r="C1271" s="79">
        <f>VLOOKUP(B1271,Площадь!A:B,2,0)</f>
        <v>6.3</v>
      </c>
      <c r="D1271" s="97"/>
      <c r="E1271">
        <v>31</v>
      </c>
      <c r="F1271">
        <v>28</v>
      </c>
      <c r="G1271">
        <v>31</v>
      </c>
      <c r="H1271">
        <v>30</v>
      </c>
      <c r="I1271">
        <v>31</v>
      </c>
      <c r="J1271">
        <v>30</v>
      </c>
      <c r="K1271">
        <v>31</v>
      </c>
      <c r="L1271">
        <v>31</v>
      </c>
      <c r="M1271">
        <v>30</v>
      </c>
      <c r="N1271">
        <v>31</v>
      </c>
      <c r="O1271">
        <v>30</v>
      </c>
      <c r="P1271">
        <v>31</v>
      </c>
      <c r="Q1271">
        <f t="shared" si="711"/>
        <v>365</v>
      </c>
      <c r="R1271" s="116"/>
      <c r="S1271" s="99"/>
      <c r="T1271" s="50">
        <f t="shared" si="675"/>
        <v>0</v>
      </c>
      <c r="U1271" s="50">
        <f t="shared" si="676"/>
        <v>0</v>
      </c>
      <c r="V1271" s="50">
        <f t="shared" si="677"/>
        <v>0</v>
      </c>
      <c r="W1271" s="50">
        <f t="shared" si="678"/>
        <v>0</v>
      </c>
      <c r="X1271" s="50">
        <f t="shared" si="679"/>
        <v>0</v>
      </c>
      <c r="Y1271" s="50"/>
      <c r="Z1271" s="50"/>
      <c r="AA1271" s="50"/>
      <c r="AB1271" s="50"/>
      <c r="AC1271" s="50"/>
      <c r="AD1271" s="50">
        <f t="shared" si="680"/>
        <v>0</v>
      </c>
      <c r="AE1271" s="50">
        <f t="shared" si="681"/>
        <v>0</v>
      </c>
      <c r="AF1271" s="50">
        <f t="shared" si="682"/>
        <v>0</v>
      </c>
      <c r="AG1271" s="50">
        <f t="shared" si="674"/>
        <v>0</v>
      </c>
      <c r="AI1271" s="50">
        <f t="shared" si="683"/>
        <v>0</v>
      </c>
      <c r="AJ1271" s="50">
        <f t="shared" si="684"/>
        <v>0</v>
      </c>
      <c r="AK1271" s="50">
        <f t="shared" si="685"/>
        <v>0</v>
      </c>
      <c r="AL1271" s="50">
        <f t="shared" si="686"/>
        <v>4.2376018612312751E-2</v>
      </c>
      <c r="AR1271" s="50">
        <f t="shared" si="687"/>
        <v>5.2259976120884476E-2</v>
      </c>
      <c r="AS1271" s="50">
        <f t="shared" si="688"/>
        <v>5.6196594724259766E-2</v>
      </c>
      <c r="AT1271" s="50">
        <f t="shared" si="689"/>
        <v>8.0964879102249462E-2</v>
      </c>
      <c r="AV1271" s="49">
        <f t="shared" si="690"/>
        <v>0</v>
      </c>
      <c r="AW1271" s="49">
        <f t="shared" si="691"/>
        <v>0</v>
      </c>
      <c r="AX1271" s="49">
        <f t="shared" si="692"/>
        <v>0</v>
      </c>
      <c r="AY1271" s="49">
        <f t="shared" si="693"/>
        <v>113.75248932214787</v>
      </c>
      <c r="AZ1271" s="49">
        <f t="shared" si="694"/>
        <v>0</v>
      </c>
      <c r="BA1271" s="49">
        <f t="shared" si="695"/>
        <v>0</v>
      </c>
      <c r="BB1271" s="49">
        <f t="shared" si="696"/>
        <v>0</v>
      </c>
      <c r="BC1271" s="49">
        <f t="shared" si="697"/>
        <v>0</v>
      </c>
      <c r="BD1271" s="49">
        <f t="shared" si="698"/>
        <v>0</v>
      </c>
      <c r="BE1271" s="49">
        <f t="shared" si="699"/>
        <v>140.28458949985745</v>
      </c>
      <c r="BF1271" s="49">
        <f t="shared" si="700"/>
        <v>150.85189101401394</v>
      </c>
      <c r="BG1271" s="49">
        <f t="shared" si="701"/>
        <v>217.33888286691439</v>
      </c>
      <c r="BH1271" s="73">
        <f t="shared" si="702"/>
        <v>622.22785270293366</v>
      </c>
      <c r="BI1271" s="49">
        <f>VLOOKUP(A1271,'1_12'!B:Q,16,0)</f>
        <v>2435.2199999999998</v>
      </c>
      <c r="BJ1271" s="74">
        <f t="shared" si="703"/>
        <v>-1812.9921472970661</v>
      </c>
      <c r="BK1271" s="50">
        <f t="shared" si="704"/>
        <v>3.0661040814775986E-3</v>
      </c>
    </row>
    <row r="1272" spans="1:63" x14ac:dyDescent="0.3">
      <c r="A1272" s="79" t="s">
        <v>1884</v>
      </c>
      <c r="B1272" s="79" t="s">
        <v>1885</v>
      </c>
      <c r="C1272" s="79">
        <f>VLOOKUP(B1272,Площадь!A:B,2,0)</f>
        <v>4.8</v>
      </c>
      <c r="D1272" s="97"/>
      <c r="E1272">
        <v>31</v>
      </c>
      <c r="F1272">
        <v>28</v>
      </c>
      <c r="G1272">
        <v>31</v>
      </c>
      <c r="H1272">
        <v>30</v>
      </c>
      <c r="I1272">
        <v>31</v>
      </c>
      <c r="J1272">
        <v>30</v>
      </c>
      <c r="K1272">
        <v>31</v>
      </c>
      <c r="L1272">
        <v>31</v>
      </c>
      <c r="M1272">
        <v>30</v>
      </c>
      <c r="N1272">
        <v>31</v>
      </c>
      <c r="O1272">
        <v>30</v>
      </c>
      <c r="P1272">
        <v>31</v>
      </c>
      <c r="Q1272">
        <f t="shared" si="711"/>
        <v>365</v>
      </c>
      <c r="R1272" s="116"/>
      <c r="S1272" s="99"/>
      <c r="T1272" s="50">
        <f t="shared" si="675"/>
        <v>0</v>
      </c>
      <c r="U1272" s="50">
        <f t="shared" si="676"/>
        <v>0</v>
      </c>
      <c r="V1272" s="50">
        <f t="shared" si="677"/>
        <v>0</v>
      </c>
      <c r="W1272" s="50">
        <f t="shared" si="678"/>
        <v>0</v>
      </c>
      <c r="X1272" s="50">
        <f t="shared" si="679"/>
        <v>0</v>
      </c>
      <c r="Y1272" s="50"/>
      <c r="Z1272" s="50"/>
      <c r="AA1272" s="50"/>
      <c r="AB1272" s="50"/>
      <c r="AC1272" s="50"/>
      <c r="AD1272" s="50">
        <f t="shared" si="680"/>
        <v>0</v>
      </c>
      <c r="AE1272" s="50">
        <f t="shared" si="681"/>
        <v>0</v>
      </c>
      <c r="AF1272" s="50">
        <f t="shared" si="682"/>
        <v>0</v>
      </c>
      <c r="AG1272" s="50">
        <f t="shared" si="674"/>
        <v>0</v>
      </c>
      <c r="AI1272" s="50">
        <f t="shared" si="683"/>
        <v>0</v>
      </c>
      <c r="AJ1272" s="50">
        <f t="shared" si="684"/>
        <v>0</v>
      </c>
      <c r="AK1272" s="50">
        <f t="shared" si="685"/>
        <v>0</v>
      </c>
      <c r="AL1272" s="50">
        <f t="shared" si="686"/>
        <v>3.2286490371285906E-2</v>
      </c>
      <c r="AR1272" s="50">
        <f t="shared" si="687"/>
        <v>3.9817124663531031E-2</v>
      </c>
      <c r="AS1272" s="50">
        <f t="shared" si="688"/>
        <v>4.2816453123245536E-2</v>
      </c>
      <c r="AT1272" s="50">
        <f t="shared" si="689"/>
        <v>6.1687526935047206E-2</v>
      </c>
      <c r="AV1272" s="49">
        <f t="shared" si="690"/>
        <v>0</v>
      </c>
      <c r="AW1272" s="49">
        <f t="shared" si="691"/>
        <v>0</v>
      </c>
      <c r="AX1272" s="49">
        <f t="shared" si="692"/>
        <v>0</v>
      </c>
      <c r="AY1272" s="49">
        <f t="shared" si="693"/>
        <v>86.668563293065034</v>
      </c>
      <c r="AZ1272" s="49">
        <f t="shared" si="694"/>
        <v>0</v>
      </c>
      <c r="BA1272" s="49">
        <f t="shared" si="695"/>
        <v>0</v>
      </c>
      <c r="BB1272" s="49">
        <f t="shared" si="696"/>
        <v>0</v>
      </c>
      <c r="BC1272" s="49">
        <f t="shared" si="697"/>
        <v>0</v>
      </c>
      <c r="BD1272" s="49">
        <f t="shared" si="698"/>
        <v>0</v>
      </c>
      <c r="BE1272" s="49">
        <f t="shared" si="699"/>
        <v>106.88349676179617</v>
      </c>
      <c r="BF1272" s="49">
        <f t="shared" si="700"/>
        <v>114.93477410591539</v>
      </c>
      <c r="BG1272" s="49">
        <f t="shared" si="701"/>
        <v>165.59152980336333</v>
      </c>
      <c r="BH1272" s="73">
        <f t="shared" si="702"/>
        <v>474.07836396413995</v>
      </c>
      <c r="BI1272" s="49">
        <f>VLOOKUP(A1272,'1_12'!B:Q,16,0)</f>
        <v>1855.4400000000003</v>
      </c>
      <c r="BJ1272" s="74">
        <f t="shared" si="703"/>
        <v>-1381.3616360358603</v>
      </c>
      <c r="BK1272" s="50">
        <f t="shared" si="704"/>
        <v>3.066104081477599E-3</v>
      </c>
    </row>
    <row r="1273" spans="1:63" x14ac:dyDescent="0.3">
      <c r="A1273" s="79" t="s">
        <v>2420</v>
      </c>
      <c r="B1273" s="79" t="s">
        <v>2421</v>
      </c>
      <c r="C1273" s="79">
        <f>VLOOKUP(B1273,Площадь!A:B,2,0)</f>
        <v>4.3</v>
      </c>
      <c r="D1273" s="97"/>
      <c r="E1273">
        <v>31</v>
      </c>
      <c r="F1273">
        <v>28</v>
      </c>
      <c r="G1273">
        <v>31</v>
      </c>
      <c r="H1273">
        <v>30</v>
      </c>
      <c r="I1273">
        <v>31</v>
      </c>
      <c r="J1273">
        <v>30</v>
      </c>
      <c r="K1273">
        <v>31</v>
      </c>
      <c r="L1273">
        <v>31</v>
      </c>
      <c r="M1273">
        <v>30</v>
      </c>
      <c r="N1273">
        <v>31</v>
      </c>
      <c r="O1273">
        <v>30</v>
      </c>
      <c r="P1273">
        <v>31</v>
      </c>
      <c r="Q1273">
        <f t="shared" si="711"/>
        <v>365</v>
      </c>
      <c r="R1273" s="116"/>
      <c r="S1273" s="99"/>
      <c r="T1273" s="50">
        <f t="shared" si="675"/>
        <v>0</v>
      </c>
      <c r="U1273" s="50">
        <f t="shared" si="676"/>
        <v>0</v>
      </c>
      <c r="V1273" s="50">
        <f t="shared" si="677"/>
        <v>0</v>
      </c>
      <c r="W1273" s="50">
        <f t="shared" si="678"/>
        <v>0</v>
      </c>
      <c r="X1273" s="50">
        <f t="shared" si="679"/>
        <v>0</v>
      </c>
      <c r="Y1273" s="50"/>
      <c r="Z1273" s="50"/>
      <c r="AA1273" s="50"/>
      <c r="AB1273" s="50"/>
      <c r="AC1273" s="50"/>
      <c r="AD1273" s="50">
        <f t="shared" si="680"/>
        <v>0</v>
      </c>
      <c r="AE1273" s="50">
        <f t="shared" si="681"/>
        <v>0</v>
      </c>
      <c r="AF1273" s="50">
        <f t="shared" si="682"/>
        <v>0</v>
      </c>
      <c r="AG1273" s="50">
        <f t="shared" si="674"/>
        <v>0</v>
      </c>
      <c r="AI1273" s="50">
        <f t="shared" si="683"/>
        <v>0</v>
      </c>
      <c r="AJ1273" s="50">
        <f t="shared" si="684"/>
        <v>0</v>
      </c>
      <c r="AK1273" s="50">
        <f t="shared" si="685"/>
        <v>0</v>
      </c>
      <c r="AL1273" s="50">
        <f t="shared" si="686"/>
        <v>2.8923314290943622E-2</v>
      </c>
      <c r="AR1273" s="50">
        <f t="shared" si="687"/>
        <v>3.5669507511079883E-2</v>
      </c>
      <c r="AS1273" s="50">
        <f t="shared" si="688"/>
        <v>3.8356405922907462E-2</v>
      </c>
      <c r="AT1273" s="50">
        <f t="shared" si="689"/>
        <v>5.5261742879313125E-2</v>
      </c>
      <c r="AV1273" s="49">
        <f t="shared" si="690"/>
        <v>0</v>
      </c>
      <c r="AW1273" s="49">
        <f t="shared" si="691"/>
        <v>0</v>
      </c>
      <c r="AX1273" s="49">
        <f t="shared" si="692"/>
        <v>0</v>
      </c>
      <c r="AY1273" s="49">
        <f t="shared" si="693"/>
        <v>77.640587950037428</v>
      </c>
      <c r="AZ1273" s="49">
        <f t="shared" si="694"/>
        <v>0</v>
      </c>
      <c r="BA1273" s="49">
        <f t="shared" si="695"/>
        <v>0</v>
      </c>
      <c r="BB1273" s="49">
        <f t="shared" si="696"/>
        <v>0</v>
      </c>
      <c r="BC1273" s="49">
        <f t="shared" si="697"/>
        <v>0</v>
      </c>
      <c r="BD1273" s="49">
        <f t="shared" si="698"/>
        <v>0</v>
      </c>
      <c r="BE1273" s="49">
        <f t="shared" si="699"/>
        <v>95.749799182442402</v>
      </c>
      <c r="BF1273" s="49">
        <f t="shared" si="700"/>
        <v>102.96240180321588</v>
      </c>
      <c r="BG1273" s="49">
        <f t="shared" si="701"/>
        <v>148.34241211551299</v>
      </c>
      <c r="BH1273" s="73">
        <f t="shared" si="702"/>
        <v>424.69520105120864</v>
      </c>
      <c r="BI1273" s="49">
        <f>VLOOKUP(A1273,'1_12'!B:Q,16,0)</f>
        <v>1662.1200000000003</v>
      </c>
      <c r="BJ1273" s="74">
        <f t="shared" si="703"/>
        <v>-1237.4247989487917</v>
      </c>
      <c r="BK1273" s="50">
        <f t="shared" si="704"/>
        <v>3.066104081477599E-3</v>
      </c>
    </row>
    <row r="1274" spans="1:63" x14ac:dyDescent="0.3">
      <c r="A1274" s="79" t="s">
        <v>2140</v>
      </c>
      <c r="B1274" s="79" t="s">
        <v>2141</v>
      </c>
      <c r="C1274" s="79">
        <f>VLOOKUP(B1274,Площадь!A:B,2,0)</f>
        <v>3.6</v>
      </c>
      <c r="D1274" s="97"/>
      <c r="E1274">
        <v>31</v>
      </c>
      <c r="F1274">
        <v>28</v>
      </c>
      <c r="G1274">
        <v>31</v>
      </c>
      <c r="H1274">
        <v>30</v>
      </c>
      <c r="I1274">
        <v>31</v>
      </c>
      <c r="J1274">
        <v>30</v>
      </c>
      <c r="K1274">
        <v>31</v>
      </c>
      <c r="L1274">
        <v>31</v>
      </c>
      <c r="M1274">
        <v>30</v>
      </c>
      <c r="N1274">
        <v>31</v>
      </c>
      <c r="O1274">
        <v>30</v>
      </c>
      <c r="P1274">
        <v>31</v>
      </c>
      <c r="Q1274">
        <f t="shared" si="711"/>
        <v>365</v>
      </c>
      <c r="R1274" s="116"/>
      <c r="S1274" s="99"/>
      <c r="T1274" s="50">
        <f t="shared" si="675"/>
        <v>0</v>
      </c>
      <c r="U1274" s="50">
        <f t="shared" si="676"/>
        <v>0</v>
      </c>
      <c r="V1274" s="50">
        <f t="shared" si="677"/>
        <v>0</v>
      </c>
      <c r="W1274" s="50">
        <f t="shared" si="678"/>
        <v>0</v>
      </c>
      <c r="X1274" s="50">
        <f t="shared" si="679"/>
        <v>0</v>
      </c>
      <c r="Y1274" s="50"/>
      <c r="Z1274" s="50"/>
      <c r="AA1274" s="50"/>
      <c r="AB1274" s="50"/>
      <c r="AC1274" s="50"/>
      <c r="AD1274" s="50">
        <f t="shared" si="680"/>
        <v>0</v>
      </c>
      <c r="AE1274" s="50">
        <f t="shared" si="681"/>
        <v>0</v>
      </c>
      <c r="AF1274" s="50">
        <f t="shared" si="682"/>
        <v>0</v>
      </c>
      <c r="AG1274" s="50">
        <f t="shared" si="674"/>
        <v>0</v>
      </c>
      <c r="AI1274" s="50">
        <f t="shared" si="683"/>
        <v>0</v>
      </c>
      <c r="AJ1274" s="50">
        <f t="shared" si="684"/>
        <v>0</v>
      </c>
      <c r="AK1274" s="50">
        <f t="shared" si="685"/>
        <v>0</v>
      </c>
      <c r="AL1274" s="50">
        <f t="shared" si="686"/>
        <v>2.4214867778464429E-2</v>
      </c>
      <c r="AR1274" s="50">
        <f t="shared" si="687"/>
        <v>2.9862843497648273E-2</v>
      </c>
      <c r="AS1274" s="50">
        <f t="shared" si="688"/>
        <v>3.2112339842434154E-2</v>
      </c>
      <c r="AT1274" s="50">
        <f t="shared" si="689"/>
        <v>4.6265645201285406E-2</v>
      </c>
      <c r="AV1274" s="49">
        <f t="shared" si="690"/>
        <v>0</v>
      </c>
      <c r="AW1274" s="49">
        <f t="shared" si="691"/>
        <v>0</v>
      </c>
      <c r="AX1274" s="49">
        <f t="shared" si="692"/>
        <v>0</v>
      </c>
      <c r="AY1274" s="49">
        <f t="shared" si="693"/>
        <v>65.001422469798783</v>
      </c>
      <c r="AZ1274" s="49">
        <f t="shared" si="694"/>
        <v>0</v>
      </c>
      <c r="BA1274" s="49">
        <f t="shared" si="695"/>
        <v>0</v>
      </c>
      <c r="BB1274" s="49">
        <f t="shared" si="696"/>
        <v>0</v>
      </c>
      <c r="BC1274" s="49">
        <f t="shared" si="697"/>
        <v>0</v>
      </c>
      <c r="BD1274" s="49">
        <f t="shared" si="698"/>
        <v>0</v>
      </c>
      <c r="BE1274" s="49">
        <f t="shared" si="699"/>
        <v>80.162622571347129</v>
      </c>
      <c r="BF1274" s="49">
        <f t="shared" si="700"/>
        <v>86.20108057943655</v>
      </c>
      <c r="BG1274" s="49">
        <f t="shared" si="701"/>
        <v>124.1936473525225</v>
      </c>
      <c r="BH1274" s="73">
        <f t="shared" si="702"/>
        <v>355.55877297310496</v>
      </c>
      <c r="BI1274" s="49">
        <f>VLOOKUP(A1274,'1_12'!B:Q,16,0)</f>
        <v>1391.58</v>
      </c>
      <c r="BJ1274" s="74">
        <f t="shared" si="703"/>
        <v>-1036.0212270268948</v>
      </c>
      <c r="BK1274" s="50">
        <f t="shared" si="704"/>
        <v>3.0661040814775982E-3</v>
      </c>
    </row>
    <row r="1275" spans="1:63" x14ac:dyDescent="0.3">
      <c r="A1275" s="79" t="s">
        <v>1503</v>
      </c>
      <c r="B1275" s="79" t="s">
        <v>1504</v>
      </c>
      <c r="C1275" s="79">
        <f>VLOOKUP(B1275,Площадь!A:B,2,0)</f>
        <v>4.3</v>
      </c>
      <c r="D1275" s="97"/>
      <c r="E1275">
        <v>31</v>
      </c>
      <c r="F1275">
        <v>28</v>
      </c>
      <c r="G1275">
        <v>31</v>
      </c>
      <c r="H1275">
        <v>30</v>
      </c>
      <c r="I1275">
        <v>31</v>
      </c>
      <c r="J1275">
        <v>30</v>
      </c>
      <c r="K1275">
        <v>31</v>
      </c>
      <c r="L1275">
        <v>31</v>
      </c>
      <c r="M1275">
        <v>30</v>
      </c>
      <c r="N1275">
        <v>31</v>
      </c>
      <c r="O1275">
        <v>30</v>
      </c>
      <c r="P1275">
        <v>31</v>
      </c>
      <c r="Q1275">
        <f t="shared" si="711"/>
        <v>365</v>
      </c>
      <c r="R1275" s="116"/>
      <c r="S1275" s="99"/>
      <c r="T1275" s="50">
        <f t="shared" si="675"/>
        <v>0</v>
      </c>
      <c r="U1275" s="50">
        <f t="shared" si="676"/>
        <v>0</v>
      </c>
      <c r="V1275" s="50">
        <f t="shared" si="677"/>
        <v>0</v>
      </c>
      <c r="W1275" s="50">
        <f t="shared" si="678"/>
        <v>0</v>
      </c>
      <c r="X1275" s="50">
        <f t="shared" si="679"/>
        <v>0</v>
      </c>
      <c r="Y1275" s="50"/>
      <c r="Z1275" s="50"/>
      <c r="AA1275" s="50"/>
      <c r="AB1275" s="50"/>
      <c r="AC1275" s="50"/>
      <c r="AD1275" s="50">
        <f t="shared" si="680"/>
        <v>0</v>
      </c>
      <c r="AE1275" s="50">
        <f t="shared" si="681"/>
        <v>0</v>
      </c>
      <c r="AF1275" s="50">
        <f t="shared" si="682"/>
        <v>0</v>
      </c>
      <c r="AG1275" s="50">
        <f t="shared" si="674"/>
        <v>0</v>
      </c>
      <c r="AI1275" s="50">
        <f t="shared" si="683"/>
        <v>0</v>
      </c>
      <c r="AJ1275" s="50">
        <f t="shared" si="684"/>
        <v>0</v>
      </c>
      <c r="AK1275" s="50">
        <f t="shared" si="685"/>
        <v>0</v>
      </c>
      <c r="AL1275" s="50">
        <f t="shared" si="686"/>
        <v>2.8923314290943622E-2</v>
      </c>
      <c r="AR1275" s="50">
        <f t="shared" si="687"/>
        <v>3.5669507511079883E-2</v>
      </c>
      <c r="AS1275" s="50">
        <f t="shared" si="688"/>
        <v>3.8356405922907462E-2</v>
      </c>
      <c r="AT1275" s="50">
        <f t="shared" si="689"/>
        <v>5.5261742879313125E-2</v>
      </c>
      <c r="AV1275" s="49">
        <f t="shared" si="690"/>
        <v>0</v>
      </c>
      <c r="AW1275" s="49">
        <f t="shared" si="691"/>
        <v>0</v>
      </c>
      <c r="AX1275" s="49">
        <f t="shared" si="692"/>
        <v>0</v>
      </c>
      <c r="AY1275" s="49">
        <f t="shared" si="693"/>
        <v>77.640587950037428</v>
      </c>
      <c r="AZ1275" s="49">
        <f t="shared" si="694"/>
        <v>0</v>
      </c>
      <c r="BA1275" s="49">
        <f t="shared" si="695"/>
        <v>0</v>
      </c>
      <c r="BB1275" s="49">
        <f t="shared" si="696"/>
        <v>0</v>
      </c>
      <c r="BC1275" s="49">
        <f t="shared" si="697"/>
        <v>0</v>
      </c>
      <c r="BD1275" s="49">
        <f t="shared" si="698"/>
        <v>0</v>
      </c>
      <c r="BE1275" s="49">
        <f t="shared" si="699"/>
        <v>95.749799182442402</v>
      </c>
      <c r="BF1275" s="49">
        <f t="shared" si="700"/>
        <v>102.96240180321588</v>
      </c>
      <c r="BG1275" s="49">
        <f t="shared" si="701"/>
        <v>148.34241211551299</v>
      </c>
      <c r="BH1275" s="73">
        <f t="shared" si="702"/>
        <v>424.69520105120864</v>
      </c>
      <c r="BI1275" s="49">
        <f>VLOOKUP(A1275,'1_12'!B:Q,16,0)</f>
        <v>1662.1200000000003</v>
      </c>
      <c r="BJ1275" s="74">
        <f t="shared" si="703"/>
        <v>-1237.4247989487917</v>
      </c>
      <c r="BK1275" s="50">
        <f t="shared" si="704"/>
        <v>3.066104081477599E-3</v>
      </c>
    </row>
    <row r="1276" spans="1:63" x14ac:dyDescent="0.3">
      <c r="A1276" s="79" t="s">
        <v>2031</v>
      </c>
      <c r="B1276" s="79" t="s">
        <v>2032</v>
      </c>
      <c r="C1276" s="79">
        <f>VLOOKUP(B1276,Площадь!A:B,2,0)</f>
        <v>4.5999999999999996</v>
      </c>
      <c r="D1276" s="97"/>
      <c r="E1276">
        <v>31</v>
      </c>
      <c r="F1276">
        <v>28</v>
      </c>
      <c r="G1276">
        <v>31</v>
      </c>
      <c r="H1276">
        <v>30</v>
      </c>
      <c r="I1276">
        <v>30</v>
      </c>
      <c r="Q1276">
        <f t="shared" si="711"/>
        <v>150</v>
      </c>
      <c r="R1276" s="116"/>
      <c r="S1276" s="99"/>
      <c r="T1276" s="50">
        <f t="shared" si="675"/>
        <v>0</v>
      </c>
      <c r="U1276" s="50">
        <f t="shared" si="676"/>
        <v>0</v>
      </c>
      <c r="V1276" s="50">
        <f t="shared" si="677"/>
        <v>0</v>
      </c>
      <c r="W1276" s="50">
        <f t="shared" si="678"/>
        <v>0</v>
      </c>
      <c r="X1276" s="50">
        <f t="shared" si="679"/>
        <v>0</v>
      </c>
      <c r="Y1276" s="50"/>
      <c r="Z1276" s="50"/>
      <c r="AA1276" s="50"/>
      <c r="AB1276" s="50"/>
      <c r="AC1276" s="50"/>
      <c r="AD1276" s="50">
        <f t="shared" si="680"/>
        <v>0</v>
      </c>
      <c r="AE1276" s="50">
        <f t="shared" si="681"/>
        <v>0</v>
      </c>
      <c r="AF1276" s="50">
        <f t="shared" si="682"/>
        <v>0</v>
      </c>
      <c r="AG1276" s="50">
        <f t="shared" si="674"/>
        <v>0</v>
      </c>
      <c r="AI1276" s="50">
        <f t="shared" si="683"/>
        <v>0</v>
      </c>
      <c r="AJ1276" s="50">
        <f t="shared" si="684"/>
        <v>0</v>
      </c>
      <c r="AK1276" s="50">
        <f t="shared" si="685"/>
        <v>0</v>
      </c>
      <c r="AL1276" s="50">
        <f t="shared" si="686"/>
        <v>3.094121993914899E-2</v>
      </c>
      <c r="AR1276" s="50">
        <f t="shared" si="687"/>
        <v>0</v>
      </c>
      <c r="AS1276" s="50">
        <f t="shared" si="688"/>
        <v>0</v>
      </c>
      <c r="AT1276" s="50">
        <f t="shared" si="689"/>
        <v>0</v>
      </c>
      <c r="AV1276" s="49">
        <f t="shared" si="690"/>
        <v>0</v>
      </c>
      <c r="AW1276" s="49">
        <f t="shared" si="691"/>
        <v>0</v>
      </c>
      <c r="AX1276" s="49">
        <f t="shared" si="692"/>
        <v>0</v>
      </c>
      <c r="AY1276" s="49">
        <f t="shared" si="693"/>
        <v>83.057373155853981</v>
      </c>
      <c r="AZ1276" s="49">
        <f t="shared" si="694"/>
        <v>0</v>
      </c>
      <c r="BA1276" s="49">
        <f t="shared" si="695"/>
        <v>0</v>
      </c>
      <c r="BB1276" s="49">
        <f t="shared" si="696"/>
        <v>0</v>
      </c>
      <c r="BC1276" s="49">
        <f t="shared" si="697"/>
        <v>0</v>
      </c>
      <c r="BD1276" s="49">
        <f t="shared" si="698"/>
        <v>0</v>
      </c>
      <c r="BE1276" s="49">
        <f t="shared" si="699"/>
        <v>0</v>
      </c>
      <c r="BF1276" s="49">
        <f t="shared" si="700"/>
        <v>0</v>
      </c>
      <c r="BG1276" s="49">
        <f t="shared" si="701"/>
        <v>0</v>
      </c>
      <c r="BH1276" s="73">
        <f t="shared" si="702"/>
        <v>83.057373155853981</v>
      </c>
      <c r="BI1276" s="49">
        <f>VLOOKUP(A1276,'1_12'!B:Q,16,0)</f>
        <v>395.14</v>
      </c>
      <c r="BJ1276" s="74">
        <f t="shared" si="703"/>
        <v>-312.08262684414603</v>
      </c>
      <c r="BK1276" s="50">
        <f t="shared" si="704"/>
        <v>5.6052934672371358E-4</v>
      </c>
    </row>
    <row r="1277" spans="1:63" x14ac:dyDescent="0.3">
      <c r="A1277" s="79" t="s">
        <v>2746</v>
      </c>
      <c r="B1277" s="79" t="s">
        <v>2032</v>
      </c>
      <c r="C1277" s="79">
        <f>VLOOKUP(B1277,Площадь!A:B,2,0)</f>
        <v>4.5999999999999996</v>
      </c>
      <c r="D1277" s="97">
        <f>VLOOKUP(A1277,'[1]3+паркинг2023'!$A:$E,5,0)</f>
        <v>45077</v>
      </c>
      <c r="I1277">
        <f>31-I1276</f>
        <v>1</v>
      </c>
      <c r="J1277">
        <v>30</v>
      </c>
      <c r="K1277">
        <v>31</v>
      </c>
      <c r="L1277">
        <v>31</v>
      </c>
      <c r="M1277">
        <v>30</v>
      </c>
      <c r="N1277">
        <v>31</v>
      </c>
      <c r="O1277">
        <v>30</v>
      </c>
      <c r="P1277">
        <v>31</v>
      </c>
      <c r="Q1277">
        <f t="shared" si="711"/>
        <v>215</v>
      </c>
      <c r="R1277" s="116"/>
      <c r="S1277" s="99"/>
      <c r="T1277" s="50">
        <f t="shared" si="675"/>
        <v>0</v>
      </c>
      <c r="U1277" s="50">
        <f t="shared" si="676"/>
        <v>0</v>
      </c>
      <c r="V1277" s="50">
        <f t="shared" si="677"/>
        <v>0</v>
      </c>
      <c r="W1277" s="50">
        <f t="shared" si="678"/>
        <v>0</v>
      </c>
      <c r="X1277" s="50">
        <f t="shared" si="679"/>
        <v>0</v>
      </c>
      <c r="Y1277" s="50"/>
      <c r="Z1277" s="50"/>
      <c r="AA1277" s="50"/>
      <c r="AB1277" s="50"/>
      <c r="AC1277" s="50"/>
      <c r="AD1277" s="50">
        <f t="shared" si="680"/>
        <v>0</v>
      </c>
      <c r="AE1277" s="50">
        <f t="shared" si="681"/>
        <v>0</v>
      </c>
      <c r="AF1277" s="50">
        <f t="shared" si="682"/>
        <v>0</v>
      </c>
      <c r="AG1277" s="50">
        <f t="shared" si="674"/>
        <v>0</v>
      </c>
      <c r="AI1277" s="50">
        <f t="shared" si="683"/>
        <v>0</v>
      </c>
      <c r="AJ1277" s="50">
        <f t="shared" si="684"/>
        <v>0</v>
      </c>
      <c r="AK1277" s="50">
        <f t="shared" si="685"/>
        <v>0</v>
      </c>
      <c r="AL1277" s="50">
        <f t="shared" si="686"/>
        <v>0</v>
      </c>
      <c r="AR1277" s="50">
        <f t="shared" si="687"/>
        <v>3.8158077802550566E-2</v>
      </c>
      <c r="AS1277" s="50">
        <f t="shared" si="688"/>
        <v>4.1032434243110302E-2</v>
      </c>
      <c r="AT1277" s="50">
        <f t="shared" si="689"/>
        <v>5.9117213312753575E-2</v>
      </c>
      <c r="AV1277" s="49">
        <f t="shared" si="690"/>
        <v>0</v>
      </c>
      <c r="AW1277" s="49">
        <f t="shared" si="691"/>
        <v>0</v>
      </c>
      <c r="AX1277" s="49">
        <f t="shared" si="692"/>
        <v>0</v>
      </c>
      <c r="AY1277" s="49">
        <f t="shared" si="693"/>
        <v>0</v>
      </c>
      <c r="AZ1277" s="49">
        <f t="shared" si="694"/>
        <v>0</v>
      </c>
      <c r="BA1277" s="49">
        <f t="shared" si="695"/>
        <v>0</v>
      </c>
      <c r="BB1277" s="49">
        <f t="shared" si="696"/>
        <v>0</v>
      </c>
      <c r="BC1277" s="49">
        <f t="shared" si="697"/>
        <v>0</v>
      </c>
      <c r="BD1277" s="49">
        <f t="shared" si="698"/>
        <v>0</v>
      </c>
      <c r="BE1277" s="49">
        <f t="shared" si="699"/>
        <v>102.43001773005464</v>
      </c>
      <c r="BF1277" s="49">
        <f t="shared" si="700"/>
        <v>110.14582518483557</v>
      </c>
      <c r="BG1277" s="49">
        <f t="shared" si="701"/>
        <v>158.69188272822319</v>
      </c>
      <c r="BH1277" s="73">
        <f t="shared" si="702"/>
        <v>371.26772564311341</v>
      </c>
      <c r="BI1277" s="49">
        <f>VLOOKUP(A1277,'1_12'!B:Q,16,0)</f>
        <v>1382.9899999999998</v>
      </c>
      <c r="BJ1277" s="74">
        <f t="shared" si="703"/>
        <v>-1011.7222743568864</v>
      </c>
      <c r="BK1277" s="50">
        <f t="shared" si="704"/>
        <v>2.5055747347538853E-3</v>
      </c>
    </row>
    <row r="1278" spans="1:63" x14ac:dyDescent="0.3">
      <c r="A1278" s="79" t="s">
        <v>867</v>
      </c>
      <c r="B1278" s="79" t="s">
        <v>868</v>
      </c>
      <c r="C1278" s="79">
        <f>VLOOKUP(B1278,Площадь!A:B,2,0)</f>
        <v>3.7</v>
      </c>
      <c r="D1278" s="97"/>
      <c r="E1278">
        <v>31</v>
      </c>
      <c r="F1278">
        <v>28</v>
      </c>
      <c r="G1278">
        <v>31</v>
      </c>
      <c r="H1278">
        <v>30</v>
      </c>
      <c r="I1278">
        <v>31</v>
      </c>
      <c r="J1278">
        <v>30</v>
      </c>
      <c r="K1278">
        <v>31</v>
      </c>
      <c r="L1278">
        <v>31</v>
      </c>
      <c r="M1278">
        <v>30</v>
      </c>
      <c r="N1278">
        <v>31</v>
      </c>
      <c r="O1278">
        <v>30</v>
      </c>
      <c r="P1278">
        <v>31</v>
      </c>
      <c r="Q1278">
        <f t="shared" ref="Q1278:Q1310" si="712">SUM(E1278:P1278)</f>
        <v>365</v>
      </c>
      <c r="R1278" s="116"/>
      <c r="S1278" s="99"/>
      <c r="T1278" s="50">
        <f t="shared" si="675"/>
        <v>0</v>
      </c>
      <c r="U1278" s="50">
        <f t="shared" si="676"/>
        <v>0</v>
      </c>
      <c r="V1278" s="50">
        <f t="shared" si="677"/>
        <v>0</v>
      </c>
      <c r="W1278" s="50">
        <f t="shared" si="678"/>
        <v>0</v>
      </c>
      <c r="X1278" s="50">
        <f t="shared" si="679"/>
        <v>0</v>
      </c>
      <c r="Y1278" s="50"/>
      <c r="Z1278" s="50"/>
      <c r="AA1278" s="50"/>
      <c r="AB1278" s="50"/>
      <c r="AC1278" s="50"/>
      <c r="AD1278" s="50">
        <f t="shared" si="680"/>
        <v>0</v>
      </c>
      <c r="AE1278" s="50">
        <f t="shared" si="681"/>
        <v>0</v>
      </c>
      <c r="AF1278" s="50">
        <f t="shared" si="682"/>
        <v>0</v>
      </c>
      <c r="AG1278" s="50">
        <f t="shared" si="674"/>
        <v>0</v>
      </c>
      <c r="AI1278" s="50">
        <f t="shared" si="683"/>
        <v>0</v>
      </c>
      <c r="AJ1278" s="50">
        <f t="shared" si="684"/>
        <v>0</v>
      </c>
      <c r="AK1278" s="50">
        <f t="shared" si="685"/>
        <v>0</v>
      </c>
      <c r="AL1278" s="50">
        <f t="shared" si="686"/>
        <v>2.4887502994532885E-2</v>
      </c>
      <c r="AR1278" s="50">
        <f t="shared" si="687"/>
        <v>3.0692366928138509E-2</v>
      </c>
      <c r="AS1278" s="50">
        <f t="shared" si="688"/>
        <v>3.3004349282501767E-2</v>
      </c>
      <c r="AT1278" s="50">
        <f t="shared" si="689"/>
        <v>4.7550802012432225E-2</v>
      </c>
      <c r="AV1278" s="49">
        <f t="shared" si="690"/>
        <v>0</v>
      </c>
      <c r="AW1278" s="49">
        <f t="shared" si="691"/>
        <v>0</v>
      </c>
      <c r="AX1278" s="49">
        <f t="shared" si="692"/>
        <v>0</v>
      </c>
      <c r="AY1278" s="49">
        <f t="shared" si="693"/>
        <v>66.807017538404295</v>
      </c>
      <c r="AZ1278" s="49">
        <f t="shared" si="694"/>
        <v>0</v>
      </c>
      <c r="BA1278" s="49">
        <f t="shared" si="695"/>
        <v>0</v>
      </c>
      <c r="BB1278" s="49">
        <f t="shared" si="696"/>
        <v>0</v>
      </c>
      <c r="BC1278" s="49">
        <f t="shared" si="697"/>
        <v>0</v>
      </c>
      <c r="BD1278" s="49">
        <f t="shared" si="698"/>
        <v>0</v>
      </c>
      <c r="BE1278" s="49">
        <f t="shared" si="699"/>
        <v>82.38936208721789</v>
      </c>
      <c r="BF1278" s="49">
        <f t="shared" si="700"/>
        <v>88.595555039976446</v>
      </c>
      <c r="BG1278" s="49">
        <f t="shared" si="701"/>
        <v>127.64347089009257</v>
      </c>
      <c r="BH1278" s="73">
        <f t="shared" si="702"/>
        <v>365.4354055556912</v>
      </c>
      <c r="BI1278" s="49">
        <f>VLOOKUP(A1278,'1_12'!B:Q,16,0)</f>
        <v>1430.19</v>
      </c>
      <c r="BJ1278" s="74">
        <f t="shared" si="703"/>
        <v>-1064.7545944443089</v>
      </c>
      <c r="BK1278" s="50">
        <f t="shared" si="704"/>
        <v>3.0661040814775986E-3</v>
      </c>
    </row>
    <row r="1279" spans="1:63" x14ac:dyDescent="0.3">
      <c r="A1279" s="79" t="s">
        <v>774</v>
      </c>
      <c r="B1279" s="79" t="s">
        <v>775</v>
      </c>
      <c r="C1279" s="79">
        <f>VLOOKUP(B1279,Площадь!A:B,2,0)</f>
        <v>3.8</v>
      </c>
      <c r="D1279" s="97"/>
      <c r="E1279">
        <v>31</v>
      </c>
      <c r="F1279">
        <v>28</v>
      </c>
      <c r="G1279">
        <v>31</v>
      </c>
      <c r="H1279">
        <v>30</v>
      </c>
      <c r="I1279">
        <v>31</v>
      </c>
      <c r="J1279">
        <v>30</v>
      </c>
      <c r="K1279">
        <v>31</v>
      </c>
      <c r="L1279">
        <v>31</v>
      </c>
      <c r="M1279">
        <v>30</v>
      </c>
      <c r="N1279">
        <v>31</v>
      </c>
      <c r="O1279">
        <v>30</v>
      </c>
      <c r="P1279">
        <v>31</v>
      </c>
      <c r="Q1279">
        <f t="shared" si="712"/>
        <v>365</v>
      </c>
      <c r="R1279" s="116"/>
      <c r="S1279" s="99"/>
      <c r="T1279" s="50">
        <f t="shared" si="675"/>
        <v>0</v>
      </c>
      <c r="U1279" s="50">
        <f t="shared" si="676"/>
        <v>0</v>
      </c>
      <c r="V1279" s="50">
        <f t="shared" si="677"/>
        <v>0</v>
      </c>
      <c r="W1279" s="50">
        <f t="shared" si="678"/>
        <v>0</v>
      </c>
      <c r="X1279" s="50">
        <f t="shared" si="679"/>
        <v>0</v>
      </c>
      <c r="Y1279" s="50"/>
      <c r="Z1279" s="50"/>
      <c r="AA1279" s="50"/>
      <c r="AB1279" s="50"/>
      <c r="AC1279" s="50"/>
      <c r="AD1279" s="50">
        <f t="shared" si="680"/>
        <v>0</v>
      </c>
      <c r="AE1279" s="50">
        <f t="shared" si="681"/>
        <v>0</v>
      </c>
      <c r="AF1279" s="50">
        <f t="shared" si="682"/>
        <v>0</v>
      </c>
      <c r="AG1279" s="50">
        <f t="shared" si="674"/>
        <v>0</v>
      </c>
      <c r="AI1279" s="50">
        <f t="shared" si="683"/>
        <v>0</v>
      </c>
      <c r="AJ1279" s="50">
        <f t="shared" si="684"/>
        <v>0</v>
      </c>
      <c r="AK1279" s="50">
        <f t="shared" si="685"/>
        <v>0</v>
      </c>
      <c r="AL1279" s="50">
        <f t="shared" si="686"/>
        <v>2.5560138210601342E-2</v>
      </c>
      <c r="AR1279" s="50">
        <f t="shared" si="687"/>
        <v>3.1521890358628735E-2</v>
      </c>
      <c r="AS1279" s="50">
        <f t="shared" si="688"/>
        <v>3.3896358722569381E-2</v>
      </c>
      <c r="AT1279" s="50">
        <f t="shared" si="689"/>
        <v>4.8835958823579037E-2</v>
      </c>
      <c r="AV1279" s="49">
        <f t="shared" si="690"/>
        <v>0</v>
      </c>
      <c r="AW1279" s="49">
        <f t="shared" si="691"/>
        <v>0</v>
      </c>
      <c r="AX1279" s="49">
        <f t="shared" si="692"/>
        <v>0</v>
      </c>
      <c r="AY1279" s="49">
        <f t="shared" si="693"/>
        <v>68.612612607009822</v>
      </c>
      <c r="AZ1279" s="49">
        <f t="shared" si="694"/>
        <v>0</v>
      </c>
      <c r="BA1279" s="49">
        <f t="shared" si="695"/>
        <v>0</v>
      </c>
      <c r="BB1279" s="49">
        <f t="shared" si="696"/>
        <v>0</v>
      </c>
      <c r="BC1279" s="49">
        <f t="shared" si="697"/>
        <v>0</v>
      </c>
      <c r="BD1279" s="49">
        <f t="shared" si="698"/>
        <v>0</v>
      </c>
      <c r="BE1279" s="49">
        <f t="shared" si="699"/>
        <v>84.616101603088637</v>
      </c>
      <c r="BF1279" s="49">
        <f t="shared" si="700"/>
        <v>90.990029500516343</v>
      </c>
      <c r="BG1279" s="49">
        <f t="shared" si="701"/>
        <v>131.09329442766264</v>
      </c>
      <c r="BH1279" s="73">
        <f t="shared" si="702"/>
        <v>375.31203813827744</v>
      </c>
      <c r="BI1279" s="49">
        <f>VLOOKUP(A1279,'1_12'!B:Q,16,0)</f>
        <v>1468.89</v>
      </c>
      <c r="BJ1279" s="74">
        <f t="shared" si="703"/>
        <v>-1093.5779618617225</v>
      </c>
      <c r="BK1279" s="50">
        <f t="shared" si="704"/>
        <v>3.0661040814775986E-3</v>
      </c>
    </row>
    <row r="1280" spans="1:63" x14ac:dyDescent="0.3">
      <c r="A1280" s="79" t="s">
        <v>1435</v>
      </c>
      <c r="B1280" s="79" t="s">
        <v>1436</v>
      </c>
      <c r="C1280" s="79">
        <f>VLOOKUP(B1280,Площадь!A:B,2,0)</f>
        <v>4.5999999999999996</v>
      </c>
      <c r="D1280" s="97"/>
      <c r="E1280">
        <v>31</v>
      </c>
      <c r="F1280">
        <v>28</v>
      </c>
      <c r="G1280">
        <v>31</v>
      </c>
      <c r="H1280">
        <v>30</v>
      </c>
      <c r="I1280">
        <v>31</v>
      </c>
      <c r="J1280">
        <v>30</v>
      </c>
      <c r="K1280">
        <v>31</v>
      </c>
      <c r="L1280">
        <v>31</v>
      </c>
      <c r="M1280">
        <v>30</v>
      </c>
      <c r="N1280">
        <v>31</v>
      </c>
      <c r="O1280">
        <v>30</v>
      </c>
      <c r="P1280">
        <v>31</v>
      </c>
      <c r="Q1280">
        <f t="shared" si="712"/>
        <v>365</v>
      </c>
      <c r="R1280" s="116"/>
      <c r="S1280" s="99"/>
      <c r="T1280" s="50">
        <f t="shared" si="675"/>
        <v>0</v>
      </c>
      <c r="U1280" s="50">
        <f t="shared" si="676"/>
        <v>0</v>
      </c>
      <c r="V1280" s="50">
        <f t="shared" si="677"/>
        <v>0</v>
      </c>
      <c r="W1280" s="50">
        <f t="shared" si="678"/>
        <v>0</v>
      </c>
      <c r="X1280" s="50">
        <f t="shared" si="679"/>
        <v>0</v>
      </c>
      <c r="Y1280" s="50"/>
      <c r="Z1280" s="50"/>
      <c r="AA1280" s="50"/>
      <c r="AB1280" s="50"/>
      <c r="AC1280" s="50"/>
      <c r="AD1280" s="50">
        <f t="shared" si="680"/>
        <v>0</v>
      </c>
      <c r="AE1280" s="50">
        <f t="shared" si="681"/>
        <v>0</v>
      </c>
      <c r="AF1280" s="50">
        <f t="shared" si="682"/>
        <v>0</v>
      </c>
      <c r="AG1280" s="50">
        <f t="shared" si="674"/>
        <v>0</v>
      </c>
      <c r="AI1280" s="50">
        <f t="shared" si="683"/>
        <v>0</v>
      </c>
      <c r="AJ1280" s="50">
        <f t="shared" si="684"/>
        <v>0</v>
      </c>
      <c r="AK1280" s="50">
        <f t="shared" si="685"/>
        <v>0</v>
      </c>
      <c r="AL1280" s="50">
        <f t="shared" si="686"/>
        <v>3.094121993914899E-2</v>
      </c>
      <c r="AR1280" s="50">
        <f t="shared" si="687"/>
        <v>3.8158077802550566E-2</v>
      </c>
      <c r="AS1280" s="50">
        <f t="shared" si="688"/>
        <v>4.1032434243110302E-2</v>
      </c>
      <c r="AT1280" s="50">
        <f t="shared" si="689"/>
        <v>5.9117213312753575E-2</v>
      </c>
      <c r="AV1280" s="49">
        <f t="shared" si="690"/>
        <v>0</v>
      </c>
      <c r="AW1280" s="49">
        <f t="shared" si="691"/>
        <v>0</v>
      </c>
      <c r="AX1280" s="49">
        <f t="shared" si="692"/>
        <v>0</v>
      </c>
      <c r="AY1280" s="49">
        <f t="shared" si="693"/>
        <v>83.057373155853981</v>
      </c>
      <c r="AZ1280" s="49">
        <f t="shared" si="694"/>
        <v>0</v>
      </c>
      <c r="BA1280" s="49">
        <f t="shared" si="695"/>
        <v>0</v>
      </c>
      <c r="BB1280" s="49">
        <f t="shared" si="696"/>
        <v>0</v>
      </c>
      <c r="BC1280" s="49">
        <f t="shared" si="697"/>
        <v>0</v>
      </c>
      <c r="BD1280" s="49">
        <f t="shared" si="698"/>
        <v>0</v>
      </c>
      <c r="BE1280" s="49">
        <f t="shared" si="699"/>
        <v>102.43001773005464</v>
      </c>
      <c r="BF1280" s="49">
        <f t="shared" si="700"/>
        <v>110.14582518483557</v>
      </c>
      <c r="BG1280" s="49">
        <f t="shared" si="701"/>
        <v>158.69188272822319</v>
      </c>
      <c r="BH1280" s="73">
        <f t="shared" si="702"/>
        <v>454.32509879896736</v>
      </c>
      <c r="BI1280" s="49">
        <f>VLOOKUP(A1280,'1_12'!B:Q,16,0)</f>
        <v>1778.1299999999997</v>
      </c>
      <c r="BJ1280" s="74">
        <f t="shared" si="703"/>
        <v>-1323.8049012010324</v>
      </c>
      <c r="BK1280" s="50">
        <f t="shared" si="704"/>
        <v>3.066104081477599E-3</v>
      </c>
    </row>
    <row r="1281" spans="1:63" x14ac:dyDescent="0.3">
      <c r="A1281" s="79" t="s">
        <v>2426</v>
      </c>
      <c r="B1281" s="79" t="s">
        <v>2427</v>
      </c>
      <c r="C1281" s="79">
        <f>VLOOKUP(B1281,Площадь!A:B,2,0)</f>
        <v>3.7</v>
      </c>
      <c r="D1281" s="97"/>
      <c r="E1281">
        <v>31</v>
      </c>
      <c r="F1281">
        <v>28</v>
      </c>
      <c r="G1281">
        <v>31</v>
      </c>
      <c r="H1281">
        <v>30</v>
      </c>
      <c r="I1281">
        <v>31</v>
      </c>
      <c r="J1281">
        <v>30</v>
      </c>
      <c r="K1281">
        <v>31</v>
      </c>
      <c r="L1281">
        <v>31</v>
      </c>
      <c r="M1281">
        <v>30</v>
      </c>
      <c r="N1281">
        <v>31</v>
      </c>
      <c r="O1281">
        <v>30</v>
      </c>
      <c r="P1281">
        <v>31</v>
      </c>
      <c r="Q1281">
        <f t="shared" si="712"/>
        <v>365</v>
      </c>
      <c r="R1281" s="116"/>
      <c r="S1281" s="99"/>
      <c r="T1281" s="50">
        <f t="shared" si="675"/>
        <v>0</v>
      </c>
      <c r="U1281" s="50">
        <f t="shared" si="676"/>
        <v>0</v>
      </c>
      <c r="V1281" s="50">
        <f t="shared" si="677"/>
        <v>0</v>
      </c>
      <c r="W1281" s="50">
        <f t="shared" si="678"/>
        <v>0</v>
      </c>
      <c r="X1281" s="50">
        <f t="shared" si="679"/>
        <v>0</v>
      </c>
      <c r="Y1281" s="50"/>
      <c r="Z1281" s="50"/>
      <c r="AA1281" s="50"/>
      <c r="AB1281" s="50"/>
      <c r="AC1281" s="50"/>
      <c r="AD1281" s="50">
        <f t="shared" si="680"/>
        <v>0</v>
      </c>
      <c r="AE1281" s="50">
        <f t="shared" si="681"/>
        <v>0</v>
      </c>
      <c r="AF1281" s="50">
        <f t="shared" si="682"/>
        <v>0</v>
      </c>
      <c r="AG1281" s="50">
        <f t="shared" si="674"/>
        <v>0</v>
      </c>
      <c r="AI1281" s="50">
        <f t="shared" si="683"/>
        <v>0</v>
      </c>
      <c r="AJ1281" s="50">
        <f t="shared" si="684"/>
        <v>0</v>
      </c>
      <c r="AK1281" s="50">
        <f t="shared" si="685"/>
        <v>0</v>
      </c>
      <c r="AL1281" s="50">
        <f t="shared" si="686"/>
        <v>2.4887502994532885E-2</v>
      </c>
      <c r="AR1281" s="50">
        <f t="shared" si="687"/>
        <v>3.0692366928138509E-2</v>
      </c>
      <c r="AS1281" s="50">
        <f t="shared" si="688"/>
        <v>3.3004349282501767E-2</v>
      </c>
      <c r="AT1281" s="50">
        <f t="shared" si="689"/>
        <v>4.7550802012432225E-2</v>
      </c>
      <c r="AV1281" s="49">
        <f t="shared" si="690"/>
        <v>0</v>
      </c>
      <c r="AW1281" s="49">
        <f t="shared" si="691"/>
        <v>0</v>
      </c>
      <c r="AX1281" s="49">
        <f t="shared" si="692"/>
        <v>0</v>
      </c>
      <c r="AY1281" s="49">
        <f t="shared" si="693"/>
        <v>66.807017538404295</v>
      </c>
      <c r="AZ1281" s="49">
        <f t="shared" si="694"/>
        <v>0</v>
      </c>
      <c r="BA1281" s="49">
        <f t="shared" si="695"/>
        <v>0</v>
      </c>
      <c r="BB1281" s="49">
        <f t="shared" si="696"/>
        <v>0</v>
      </c>
      <c r="BC1281" s="49">
        <f t="shared" si="697"/>
        <v>0</v>
      </c>
      <c r="BD1281" s="49">
        <f t="shared" si="698"/>
        <v>0</v>
      </c>
      <c r="BE1281" s="49">
        <f t="shared" si="699"/>
        <v>82.38936208721789</v>
      </c>
      <c r="BF1281" s="49">
        <f t="shared" si="700"/>
        <v>88.595555039976446</v>
      </c>
      <c r="BG1281" s="49">
        <f t="shared" si="701"/>
        <v>127.64347089009257</v>
      </c>
      <c r="BH1281" s="73">
        <f t="shared" si="702"/>
        <v>365.4354055556912</v>
      </c>
      <c r="BI1281" s="49">
        <f>VLOOKUP(A1281,'1_12'!B:Q,16,0)</f>
        <v>1430.19</v>
      </c>
      <c r="BJ1281" s="74">
        <f t="shared" si="703"/>
        <v>-1064.7545944443089</v>
      </c>
      <c r="BK1281" s="50">
        <f t="shared" si="704"/>
        <v>3.0661040814775986E-3</v>
      </c>
    </row>
    <row r="1282" spans="1:63" x14ac:dyDescent="0.3">
      <c r="A1282" s="79" t="s">
        <v>2067</v>
      </c>
      <c r="B1282" s="79" t="s">
        <v>2068</v>
      </c>
      <c r="C1282" s="79">
        <f>VLOOKUP(B1282,Площадь!A:B,2,0)</f>
        <v>3</v>
      </c>
      <c r="D1282" s="97"/>
      <c r="E1282">
        <v>31</v>
      </c>
      <c r="F1282">
        <v>28</v>
      </c>
      <c r="G1282">
        <v>31</v>
      </c>
      <c r="H1282">
        <v>30</v>
      </c>
      <c r="I1282">
        <v>31</v>
      </c>
      <c r="J1282">
        <v>30</v>
      </c>
      <c r="K1282">
        <v>31</v>
      </c>
      <c r="L1282">
        <v>31</v>
      </c>
      <c r="M1282">
        <v>30</v>
      </c>
      <c r="N1282">
        <v>31</v>
      </c>
      <c r="O1282">
        <v>30</v>
      </c>
      <c r="P1282">
        <v>31</v>
      </c>
      <c r="Q1282">
        <f t="shared" si="712"/>
        <v>365</v>
      </c>
      <c r="R1282" s="116"/>
      <c r="S1282" s="99"/>
      <c r="T1282" s="50">
        <f t="shared" si="675"/>
        <v>0</v>
      </c>
      <c r="U1282" s="50">
        <f t="shared" si="676"/>
        <v>0</v>
      </c>
      <c r="V1282" s="50">
        <f t="shared" si="677"/>
        <v>0</v>
      </c>
      <c r="W1282" s="50">
        <f t="shared" si="678"/>
        <v>0</v>
      </c>
      <c r="X1282" s="50">
        <f t="shared" si="679"/>
        <v>0</v>
      </c>
      <c r="Y1282" s="50"/>
      <c r="Z1282" s="50"/>
      <c r="AA1282" s="50"/>
      <c r="AB1282" s="50"/>
      <c r="AC1282" s="50"/>
      <c r="AD1282" s="50">
        <f t="shared" si="680"/>
        <v>0</v>
      </c>
      <c r="AE1282" s="50">
        <f t="shared" si="681"/>
        <v>0</v>
      </c>
      <c r="AF1282" s="50">
        <f t="shared" si="682"/>
        <v>0</v>
      </c>
      <c r="AG1282" s="50">
        <f t="shared" si="674"/>
        <v>0</v>
      </c>
      <c r="AI1282" s="50">
        <f t="shared" si="683"/>
        <v>0</v>
      </c>
      <c r="AJ1282" s="50">
        <f t="shared" si="684"/>
        <v>0</v>
      </c>
      <c r="AK1282" s="50">
        <f t="shared" si="685"/>
        <v>0</v>
      </c>
      <c r="AL1282" s="50">
        <f t="shared" si="686"/>
        <v>2.0179056482053689E-2</v>
      </c>
      <c r="AR1282" s="50">
        <f t="shared" si="687"/>
        <v>2.4885702914706896E-2</v>
      </c>
      <c r="AS1282" s="50">
        <f t="shared" si="688"/>
        <v>2.6760283202028459E-2</v>
      </c>
      <c r="AT1282" s="50">
        <f t="shared" si="689"/>
        <v>3.8554704334404506E-2</v>
      </c>
      <c r="AV1282" s="49">
        <f t="shared" si="690"/>
        <v>0</v>
      </c>
      <c r="AW1282" s="49">
        <f t="shared" si="691"/>
        <v>0</v>
      </c>
      <c r="AX1282" s="49">
        <f t="shared" si="692"/>
        <v>0</v>
      </c>
      <c r="AY1282" s="49">
        <f t="shared" si="693"/>
        <v>54.167852058165643</v>
      </c>
      <c r="AZ1282" s="49">
        <f t="shared" si="694"/>
        <v>0</v>
      </c>
      <c r="BA1282" s="49">
        <f t="shared" si="695"/>
        <v>0</v>
      </c>
      <c r="BB1282" s="49">
        <f t="shared" si="696"/>
        <v>0</v>
      </c>
      <c r="BC1282" s="49">
        <f t="shared" si="697"/>
        <v>0</v>
      </c>
      <c r="BD1282" s="49">
        <f t="shared" si="698"/>
        <v>0</v>
      </c>
      <c r="BE1282" s="49">
        <f t="shared" si="699"/>
        <v>66.802185476122602</v>
      </c>
      <c r="BF1282" s="49">
        <f t="shared" si="700"/>
        <v>71.834233816197113</v>
      </c>
      <c r="BG1282" s="49">
        <f t="shared" si="701"/>
        <v>103.49470612710209</v>
      </c>
      <c r="BH1282" s="73">
        <f t="shared" si="702"/>
        <v>296.29897747758741</v>
      </c>
      <c r="BI1282" s="49">
        <f>VLOOKUP(A1282,'1_12'!B:Q,16,0)</f>
        <v>1159.6499999999999</v>
      </c>
      <c r="BJ1282" s="74">
        <f t="shared" si="703"/>
        <v>-863.35102252241245</v>
      </c>
      <c r="BK1282" s="50">
        <f t="shared" si="704"/>
        <v>3.0661040814775986E-3</v>
      </c>
    </row>
    <row r="1283" spans="1:63" x14ac:dyDescent="0.3">
      <c r="A1283" s="79" t="s">
        <v>1914</v>
      </c>
      <c r="B1283" s="79" t="s">
        <v>1915</v>
      </c>
      <c r="C1283" s="79">
        <f>VLOOKUP(B1283,Площадь!A:B,2,0)</f>
        <v>3.1</v>
      </c>
      <c r="D1283" s="97"/>
      <c r="E1283">
        <v>31</v>
      </c>
      <c r="F1283">
        <v>28</v>
      </c>
      <c r="G1283">
        <v>31</v>
      </c>
      <c r="H1283">
        <v>30</v>
      </c>
      <c r="I1283">
        <v>31</v>
      </c>
      <c r="J1283">
        <v>30</v>
      </c>
      <c r="K1283">
        <v>31</v>
      </c>
      <c r="L1283">
        <v>31</v>
      </c>
      <c r="M1283">
        <v>30</v>
      </c>
      <c r="N1283">
        <v>31</v>
      </c>
      <c r="O1283">
        <v>30</v>
      </c>
      <c r="P1283">
        <v>31</v>
      </c>
      <c r="Q1283">
        <f t="shared" si="712"/>
        <v>365</v>
      </c>
      <c r="R1283" s="116"/>
      <c r="S1283" s="99"/>
      <c r="T1283" s="50">
        <f t="shared" si="675"/>
        <v>0</v>
      </c>
      <c r="U1283" s="50">
        <f t="shared" si="676"/>
        <v>0</v>
      </c>
      <c r="V1283" s="50">
        <f t="shared" si="677"/>
        <v>0</v>
      </c>
      <c r="W1283" s="50">
        <f t="shared" si="678"/>
        <v>0</v>
      </c>
      <c r="X1283" s="50">
        <f t="shared" si="679"/>
        <v>0</v>
      </c>
      <c r="Y1283" s="50"/>
      <c r="Z1283" s="50"/>
      <c r="AA1283" s="50"/>
      <c r="AB1283" s="50"/>
      <c r="AC1283" s="50"/>
      <c r="AD1283" s="50">
        <f t="shared" si="680"/>
        <v>0</v>
      </c>
      <c r="AE1283" s="50">
        <f t="shared" si="681"/>
        <v>0</v>
      </c>
      <c r="AF1283" s="50">
        <f t="shared" si="682"/>
        <v>0</v>
      </c>
      <c r="AG1283" s="50">
        <f t="shared" ref="AG1283:AG1346" si="713">S1283-AD1283-AE1283-AF1283</f>
        <v>0</v>
      </c>
      <c r="AI1283" s="50">
        <f t="shared" si="683"/>
        <v>0</v>
      </c>
      <c r="AJ1283" s="50">
        <f t="shared" si="684"/>
        <v>0</v>
      </c>
      <c r="AK1283" s="50">
        <f t="shared" si="685"/>
        <v>0</v>
      </c>
      <c r="AL1283" s="50">
        <f t="shared" si="686"/>
        <v>2.0851691698122145E-2</v>
      </c>
      <c r="AR1283" s="50">
        <f t="shared" si="687"/>
        <v>2.5715226345197125E-2</v>
      </c>
      <c r="AS1283" s="50">
        <f t="shared" si="688"/>
        <v>2.7652292642096076E-2</v>
      </c>
      <c r="AT1283" s="50">
        <f t="shared" si="689"/>
        <v>3.9839861145551325E-2</v>
      </c>
      <c r="AV1283" s="49">
        <f t="shared" si="690"/>
        <v>0</v>
      </c>
      <c r="AW1283" s="49">
        <f t="shared" si="691"/>
        <v>0</v>
      </c>
      <c r="AX1283" s="49">
        <f t="shared" si="692"/>
        <v>0</v>
      </c>
      <c r="AY1283" s="49">
        <f t="shared" si="693"/>
        <v>55.973447126771163</v>
      </c>
      <c r="AZ1283" s="49">
        <f t="shared" si="694"/>
        <v>0</v>
      </c>
      <c r="BA1283" s="49">
        <f t="shared" si="695"/>
        <v>0</v>
      </c>
      <c r="BB1283" s="49">
        <f t="shared" si="696"/>
        <v>0</v>
      </c>
      <c r="BC1283" s="49">
        <f t="shared" si="697"/>
        <v>0</v>
      </c>
      <c r="BD1283" s="49">
        <f t="shared" si="698"/>
        <v>0</v>
      </c>
      <c r="BE1283" s="49">
        <f t="shared" si="699"/>
        <v>69.028924991993364</v>
      </c>
      <c r="BF1283" s="49">
        <f t="shared" si="700"/>
        <v>74.228708276737024</v>
      </c>
      <c r="BG1283" s="49">
        <f t="shared" si="701"/>
        <v>106.94452966467216</v>
      </c>
      <c r="BH1283" s="73">
        <f t="shared" si="702"/>
        <v>306.17561006017371</v>
      </c>
      <c r="BI1283" s="49">
        <f>VLOOKUP(A1283,'1_12'!B:Q,16,0)</f>
        <v>1198.2599999999998</v>
      </c>
      <c r="BJ1283" s="74">
        <f t="shared" si="703"/>
        <v>-892.084389939826</v>
      </c>
      <c r="BK1283" s="50">
        <f t="shared" si="704"/>
        <v>3.0661040814775986E-3</v>
      </c>
    </row>
    <row r="1284" spans="1:63" x14ac:dyDescent="0.3">
      <c r="A1284" s="79" t="s">
        <v>869</v>
      </c>
      <c r="B1284" s="79" t="s">
        <v>870</v>
      </c>
      <c r="C1284" s="79">
        <f>VLOOKUP(B1284,Площадь!A:B,2,0)</f>
        <v>3.2</v>
      </c>
      <c r="D1284" s="97"/>
      <c r="E1284">
        <v>31</v>
      </c>
      <c r="F1284">
        <v>28</v>
      </c>
      <c r="G1284">
        <v>31</v>
      </c>
      <c r="H1284">
        <v>30</v>
      </c>
      <c r="I1284">
        <v>31</v>
      </c>
      <c r="J1284">
        <v>30</v>
      </c>
      <c r="K1284">
        <v>31</v>
      </c>
      <c r="L1284">
        <v>31</v>
      </c>
      <c r="M1284">
        <v>30</v>
      </c>
      <c r="N1284">
        <v>31</v>
      </c>
      <c r="O1284">
        <v>30</v>
      </c>
      <c r="P1284">
        <v>31</v>
      </c>
      <c r="Q1284">
        <f t="shared" si="712"/>
        <v>365</v>
      </c>
      <c r="R1284" s="116"/>
      <c r="S1284" s="99"/>
      <c r="T1284" s="50">
        <f t="shared" ref="T1284:T1347" si="714">R1284*$T$1/31*E1284</f>
        <v>0</v>
      </c>
      <c r="U1284" s="50">
        <f t="shared" ref="U1284:U1347" si="715">R1284*$U$1/28*F1284</f>
        <v>0</v>
      </c>
      <c r="V1284" s="50">
        <f t="shared" ref="V1284:V1347" si="716">R1284*$V$1/31*G1284</f>
        <v>0</v>
      </c>
      <c r="W1284" s="50">
        <f t="shared" ref="W1284:W1347" si="717">R1284*W$1/30*H1284</f>
        <v>0</v>
      </c>
      <c r="X1284" s="50">
        <f t="shared" ref="X1284:X1347" si="718">SUM(T1284:W1284)-R1284</f>
        <v>0</v>
      </c>
      <c r="Y1284" s="50"/>
      <c r="Z1284" s="50"/>
      <c r="AA1284" s="50"/>
      <c r="AB1284" s="50"/>
      <c r="AC1284" s="50"/>
      <c r="AD1284" s="50">
        <f t="shared" ref="AD1284:AD1347" si="719">(S1284*$AD$1)/31*N1284</f>
        <v>0</v>
      </c>
      <c r="AE1284" s="50">
        <f t="shared" ref="AE1284:AE1347" si="720">(S1284*$AE$1)/30*O1284</f>
        <v>0</v>
      </c>
      <c r="AF1284" s="50">
        <f t="shared" ref="AF1284:AF1347" si="721">(S1284*$AF$1)/31*P1284</f>
        <v>0</v>
      </c>
      <c r="AG1284" s="50">
        <f t="shared" si="713"/>
        <v>0</v>
      </c>
      <c r="AI1284" s="50">
        <f t="shared" ref="AI1284:AI1347" si="722">(C1284*$AI$1)/31*E1284</f>
        <v>0</v>
      </c>
      <c r="AJ1284" s="50">
        <f t="shared" ref="AJ1284:AJ1347" si="723">(C1284*$AJ$1)/28*F1284</f>
        <v>0</v>
      </c>
      <c r="AK1284" s="50">
        <f t="shared" ref="AK1284:AK1347" si="724">(C1284*$AK$1)/31*G1284</f>
        <v>0</v>
      </c>
      <c r="AL1284" s="50">
        <f t="shared" ref="AL1284:AL1347" si="725">(C1284*$AL$1)/30*H1284</f>
        <v>2.1524326914190605E-2</v>
      </c>
      <c r="AR1284" s="50">
        <f t="shared" ref="AR1284:AR1347" si="726">(C1284*$AR$1)/31*N1284</f>
        <v>2.6544749775687354E-2</v>
      </c>
      <c r="AS1284" s="50">
        <f t="shared" ref="AS1284:AS1347" si="727">(C1284*$AS$1)/30*O1284</f>
        <v>2.8544302082163693E-2</v>
      </c>
      <c r="AT1284" s="50">
        <f t="shared" ref="AT1284:AT1347" si="728">(C1284*$AT$1)/31*P1284</f>
        <v>4.1125017956698144E-2</v>
      </c>
      <c r="AV1284" s="49">
        <f t="shared" ref="AV1284:AV1347" si="729">(T1284+AI1284)*$AV$1</f>
        <v>0</v>
      </c>
      <c r="AW1284" s="49">
        <f t="shared" ref="AW1284:AW1347" si="730">(U1284+AJ1284)*$AW$1</f>
        <v>0</v>
      </c>
      <c r="AX1284" s="49">
        <f t="shared" ref="AX1284:AX1347" si="731">(V1284+AK1284)*$AX$1</f>
        <v>0</v>
      </c>
      <c r="AY1284" s="49">
        <f t="shared" ref="AY1284:AY1347" si="732">(W1284+AL1284)*$AY$1</f>
        <v>57.779042195376697</v>
      </c>
      <c r="AZ1284" s="49">
        <f t="shared" ref="AZ1284:AZ1347" si="733">(Y1284+AM1284)*$AZ$1</f>
        <v>0</v>
      </c>
      <c r="BA1284" s="49">
        <f t="shared" ref="BA1284:BA1347" si="734">(Z1284+AN1284)*$BA$1</f>
        <v>0</v>
      </c>
      <c r="BB1284" s="49">
        <f t="shared" ref="BB1284:BB1347" si="735">(AA1284+AO1284)*$BB$1</f>
        <v>0</v>
      </c>
      <c r="BC1284" s="49">
        <f t="shared" ref="BC1284:BC1347" si="736">(AB1284+AP1284)*$BC$1</f>
        <v>0</v>
      </c>
      <c r="BD1284" s="49">
        <f t="shared" ref="BD1284:BD1347" si="737">(AC1284+AQ1284)*$BD$1</f>
        <v>0</v>
      </c>
      <c r="BE1284" s="49">
        <f t="shared" ref="BE1284:BE1347" si="738">(AD1284+AR1284)*$BE$1</f>
        <v>71.255664507864111</v>
      </c>
      <c r="BF1284" s="49">
        <f t="shared" ref="BF1284:BF1347" si="739">(AE1284+AS1284)*$BF$1</f>
        <v>76.623182737276935</v>
      </c>
      <c r="BG1284" s="49">
        <f t="shared" ref="BG1284:BG1347" si="740">(AF1284+AT1284)*$BG$1</f>
        <v>110.39435320224223</v>
      </c>
      <c r="BH1284" s="73">
        <f t="shared" ref="BH1284:BH1347" si="741">SUM(AV1284:BG1284)</f>
        <v>316.05224264276001</v>
      </c>
      <c r="BI1284" s="49">
        <f>VLOOKUP(A1284,'1_12'!B:Q,16,0)</f>
        <v>1236.9600000000003</v>
      </c>
      <c r="BJ1284" s="74">
        <f t="shared" ref="BJ1284:BJ1347" si="742">BH1284-BI1284</f>
        <v>-920.90775735724026</v>
      </c>
      <c r="BK1284" s="50">
        <f t="shared" ref="BK1284:BK1347" si="743">(SUM(T1284:W1284)+SUM(AD1284:AF1284)+SUM(AI1284:AL1284)+SUM(AR1284:AT1284))/12/C1284</f>
        <v>3.066104081477599E-3</v>
      </c>
    </row>
    <row r="1285" spans="1:63" x14ac:dyDescent="0.3">
      <c r="A1285" s="79" t="s">
        <v>2466</v>
      </c>
      <c r="B1285" s="79" t="s">
        <v>2467</v>
      </c>
      <c r="C1285" s="79">
        <f>VLOOKUP(B1285,Площадь!A:B,2,0)</f>
        <v>3.4</v>
      </c>
      <c r="D1285" s="97"/>
      <c r="E1285">
        <v>31</v>
      </c>
      <c r="F1285">
        <v>28</v>
      </c>
      <c r="G1285">
        <v>31</v>
      </c>
      <c r="H1285">
        <v>30</v>
      </c>
      <c r="I1285">
        <v>31</v>
      </c>
      <c r="J1285">
        <v>30</v>
      </c>
      <c r="K1285">
        <v>31</v>
      </c>
      <c r="L1285">
        <v>31</v>
      </c>
      <c r="M1285">
        <v>30</v>
      </c>
      <c r="N1285">
        <v>31</v>
      </c>
      <c r="O1285">
        <v>30</v>
      </c>
      <c r="P1285">
        <v>31</v>
      </c>
      <c r="Q1285">
        <f t="shared" si="712"/>
        <v>365</v>
      </c>
      <c r="R1285" s="116"/>
      <c r="S1285" s="99"/>
      <c r="T1285" s="50">
        <f t="shared" si="714"/>
        <v>0</v>
      </c>
      <c r="U1285" s="50">
        <f t="shared" si="715"/>
        <v>0</v>
      </c>
      <c r="V1285" s="50">
        <f t="shared" si="716"/>
        <v>0</v>
      </c>
      <c r="W1285" s="50">
        <f t="shared" si="717"/>
        <v>0</v>
      </c>
      <c r="X1285" s="50">
        <f t="shared" si="718"/>
        <v>0</v>
      </c>
      <c r="Y1285" s="50"/>
      <c r="Z1285" s="50"/>
      <c r="AA1285" s="50"/>
      <c r="AB1285" s="50"/>
      <c r="AC1285" s="50"/>
      <c r="AD1285" s="50">
        <f t="shared" si="719"/>
        <v>0</v>
      </c>
      <c r="AE1285" s="50">
        <f t="shared" si="720"/>
        <v>0</v>
      </c>
      <c r="AF1285" s="50">
        <f t="shared" si="721"/>
        <v>0</v>
      </c>
      <c r="AG1285" s="50">
        <f t="shared" si="713"/>
        <v>0</v>
      </c>
      <c r="AI1285" s="50">
        <f t="shared" si="722"/>
        <v>0</v>
      </c>
      <c r="AJ1285" s="50">
        <f t="shared" si="723"/>
        <v>0</v>
      </c>
      <c r="AK1285" s="50">
        <f t="shared" si="724"/>
        <v>0</v>
      </c>
      <c r="AL1285" s="50">
        <f t="shared" si="725"/>
        <v>2.2869597346327514E-2</v>
      </c>
      <c r="AR1285" s="50">
        <f t="shared" si="726"/>
        <v>2.8203796636667812E-2</v>
      </c>
      <c r="AS1285" s="50">
        <f t="shared" si="727"/>
        <v>3.0328320962298917E-2</v>
      </c>
      <c r="AT1285" s="50">
        <f t="shared" si="728"/>
        <v>4.3695331578991775E-2</v>
      </c>
      <c r="AV1285" s="49">
        <f t="shared" si="729"/>
        <v>0</v>
      </c>
      <c r="AW1285" s="49">
        <f t="shared" si="730"/>
        <v>0</v>
      </c>
      <c r="AX1285" s="49">
        <f t="shared" si="731"/>
        <v>0</v>
      </c>
      <c r="AY1285" s="49">
        <f t="shared" si="732"/>
        <v>61.390232332587729</v>
      </c>
      <c r="AZ1285" s="49">
        <f t="shared" si="733"/>
        <v>0</v>
      </c>
      <c r="BA1285" s="49">
        <f t="shared" si="734"/>
        <v>0</v>
      </c>
      <c r="BB1285" s="49">
        <f t="shared" si="735"/>
        <v>0</v>
      </c>
      <c r="BC1285" s="49">
        <f t="shared" si="736"/>
        <v>0</v>
      </c>
      <c r="BD1285" s="49">
        <f t="shared" si="737"/>
        <v>0</v>
      </c>
      <c r="BE1285" s="49">
        <f t="shared" si="738"/>
        <v>75.709143539605606</v>
      </c>
      <c r="BF1285" s="49">
        <f t="shared" si="739"/>
        <v>81.412131658356728</v>
      </c>
      <c r="BG1285" s="49">
        <f t="shared" si="740"/>
        <v>117.29400027738237</v>
      </c>
      <c r="BH1285" s="73">
        <f t="shared" si="741"/>
        <v>335.80550780793237</v>
      </c>
      <c r="BI1285" s="49">
        <f>VLOOKUP(A1285,'1_12'!B:Q,16,0)</f>
        <v>1314.27</v>
      </c>
      <c r="BJ1285" s="74">
        <f t="shared" si="742"/>
        <v>-978.46449219206761</v>
      </c>
      <c r="BK1285" s="50">
        <f t="shared" si="743"/>
        <v>3.0661040814775986E-3</v>
      </c>
    </row>
    <row r="1286" spans="1:63" x14ac:dyDescent="0.3">
      <c r="A1286" s="79" t="s">
        <v>2318</v>
      </c>
      <c r="B1286" s="79" t="s">
        <v>2319</v>
      </c>
      <c r="C1286" s="79">
        <f>VLOOKUP(B1286,Площадь!A:B,2,0)</f>
        <v>3.7</v>
      </c>
      <c r="D1286" s="97"/>
      <c r="E1286">
        <v>31</v>
      </c>
      <c r="F1286">
        <v>28</v>
      </c>
      <c r="G1286">
        <v>31</v>
      </c>
      <c r="H1286">
        <v>30</v>
      </c>
      <c r="I1286">
        <v>31</v>
      </c>
      <c r="J1286">
        <v>30</v>
      </c>
      <c r="K1286">
        <v>31</v>
      </c>
      <c r="L1286">
        <v>31</v>
      </c>
      <c r="M1286">
        <v>30</v>
      </c>
      <c r="N1286">
        <v>31</v>
      </c>
      <c r="O1286">
        <v>30</v>
      </c>
      <c r="P1286">
        <v>31</v>
      </c>
      <c r="Q1286">
        <f t="shared" si="712"/>
        <v>365</v>
      </c>
      <c r="R1286" s="116"/>
      <c r="S1286" s="99"/>
      <c r="T1286" s="50">
        <f t="shared" si="714"/>
        <v>0</v>
      </c>
      <c r="U1286" s="50">
        <f t="shared" si="715"/>
        <v>0</v>
      </c>
      <c r="V1286" s="50">
        <f t="shared" si="716"/>
        <v>0</v>
      </c>
      <c r="W1286" s="50">
        <f t="shared" si="717"/>
        <v>0</v>
      </c>
      <c r="X1286" s="50">
        <f t="shared" si="718"/>
        <v>0</v>
      </c>
      <c r="Y1286" s="50"/>
      <c r="Z1286" s="50"/>
      <c r="AA1286" s="50"/>
      <c r="AB1286" s="50"/>
      <c r="AC1286" s="50"/>
      <c r="AD1286" s="50">
        <f t="shared" si="719"/>
        <v>0</v>
      </c>
      <c r="AE1286" s="50">
        <f t="shared" si="720"/>
        <v>0</v>
      </c>
      <c r="AF1286" s="50">
        <f t="shared" si="721"/>
        <v>0</v>
      </c>
      <c r="AG1286" s="50">
        <f t="shared" si="713"/>
        <v>0</v>
      </c>
      <c r="AI1286" s="50">
        <f t="shared" si="722"/>
        <v>0</v>
      </c>
      <c r="AJ1286" s="50">
        <f t="shared" si="723"/>
        <v>0</v>
      </c>
      <c r="AK1286" s="50">
        <f t="shared" si="724"/>
        <v>0</v>
      </c>
      <c r="AL1286" s="50">
        <f t="shared" si="725"/>
        <v>2.4887502994532885E-2</v>
      </c>
      <c r="AR1286" s="50">
        <f t="shared" si="726"/>
        <v>3.0692366928138509E-2</v>
      </c>
      <c r="AS1286" s="50">
        <f t="shared" si="727"/>
        <v>3.3004349282501767E-2</v>
      </c>
      <c r="AT1286" s="50">
        <f t="shared" si="728"/>
        <v>4.7550802012432225E-2</v>
      </c>
      <c r="AV1286" s="49">
        <f t="shared" si="729"/>
        <v>0</v>
      </c>
      <c r="AW1286" s="49">
        <f t="shared" si="730"/>
        <v>0</v>
      </c>
      <c r="AX1286" s="49">
        <f t="shared" si="731"/>
        <v>0</v>
      </c>
      <c r="AY1286" s="49">
        <f t="shared" si="732"/>
        <v>66.807017538404295</v>
      </c>
      <c r="AZ1286" s="49">
        <f t="shared" si="733"/>
        <v>0</v>
      </c>
      <c r="BA1286" s="49">
        <f t="shared" si="734"/>
        <v>0</v>
      </c>
      <c r="BB1286" s="49">
        <f t="shared" si="735"/>
        <v>0</v>
      </c>
      <c r="BC1286" s="49">
        <f t="shared" si="736"/>
        <v>0</v>
      </c>
      <c r="BD1286" s="49">
        <f t="shared" si="737"/>
        <v>0</v>
      </c>
      <c r="BE1286" s="49">
        <f t="shared" si="738"/>
        <v>82.38936208721789</v>
      </c>
      <c r="BF1286" s="49">
        <f t="shared" si="739"/>
        <v>88.595555039976446</v>
      </c>
      <c r="BG1286" s="49">
        <f t="shared" si="740"/>
        <v>127.64347089009257</v>
      </c>
      <c r="BH1286" s="73">
        <f t="shared" si="741"/>
        <v>365.4354055556912</v>
      </c>
      <c r="BI1286" s="49">
        <f>VLOOKUP(A1286,'1_12'!B:Q,16,0)</f>
        <v>1430.19</v>
      </c>
      <c r="BJ1286" s="74">
        <f t="shared" si="742"/>
        <v>-1064.7545944443089</v>
      </c>
      <c r="BK1286" s="50">
        <f t="shared" si="743"/>
        <v>3.0661040814775986E-3</v>
      </c>
    </row>
    <row r="1287" spans="1:63" x14ac:dyDescent="0.3">
      <c r="A1287" s="79" t="s">
        <v>2042</v>
      </c>
      <c r="B1287" s="79" t="s">
        <v>2043</v>
      </c>
      <c r="C1287" s="79">
        <f>VLOOKUP(B1287,Площадь!A:B,2,0)</f>
        <v>5.7</v>
      </c>
      <c r="D1287" s="97"/>
      <c r="E1287">
        <v>31</v>
      </c>
      <c r="F1287">
        <v>28</v>
      </c>
      <c r="G1287">
        <v>31</v>
      </c>
      <c r="H1287">
        <v>30</v>
      </c>
      <c r="I1287">
        <v>31</v>
      </c>
      <c r="J1287">
        <v>30</v>
      </c>
      <c r="K1287">
        <v>31</v>
      </c>
      <c r="L1287">
        <v>31</v>
      </c>
      <c r="M1287">
        <v>30</v>
      </c>
      <c r="N1287">
        <v>31</v>
      </c>
      <c r="O1287">
        <v>30</v>
      </c>
      <c r="P1287">
        <v>31</v>
      </c>
      <c r="Q1287">
        <f t="shared" si="712"/>
        <v>365</v>
      </c>
      <c r="R1287" s="116"/>
      <c r="S1287" s="99"/>
      <c r="T1287" s="50">
        <f t="shared" si="714"/>
        <v>0</v>
      </c>
      <c r="U1287" s="50">
        <f t="shared" si="715"/>
        <v>0</v>
      </c>
      <c r="V1287" s="50">
        <f t="shared" si="716"/>
        <v>0</v>
      </c>
      <c r="W1287" s="50">
        <f t="shared" si="717"/>
        <v>0</v>
      </c>
      <c r="X1287" s="50">
        <f t="shared" si="718"/>
        <v>0</v>
      </c>
      <c r="Y1287" s="50"/>
      <c r="Z1287" s="50"/>
      <c r="AA1287" s="50"/>
      <c r="AB1287" s="50"/>
      <c r="AC1287" s="50"/>
      <c r="AD1287" s="50">
        <f t="shared" si="719"/>
        <v>0</v>
      </c>
      <c r="AE1287" s="50">
        <f t="shared" si="720"/>
        <v>0</v>
      </c>
      <c r="AF1287" s="50">
        <f t="shared" si="721"/>
        <v>0</v>
      </c>
      <c r="AG1287" s="50">
        <f t="shared" si="713"/>
        <v>0</v>
      </c>
      <c r="AI1287" s="50">
        <f t="shared" si="722"/>
        <v>0</v>
      </c>
      <c r="AJ1287" s="50">
        <f t="shared" si="723"/>
        <v>0</v>
      </c>
      <c r="AK1287" s="50">
        <f t="shared" si="724"/>
        <v>0</v>
      </c>
      <c r="AL1287" s="50">
        <f t="shared" si="725"/>
        <v>3.8340207315902014E-2</v>
      </c>
      <c r="AR1287" s="50">
        <f t="shared" si="726"/>
        <v>4.7282835537943102E-2</v>
      </c>
      <c r="AS1287" s="50">
        <f t="shared" si="727"/>
        <v>5.0844538083854078E-2</v>
      </c>
      <c r="AT1287" s="50">
        <f t="shared" si="728"/>
        <v>7.3253938235368563E-2</v>
      </c>
      <c r="AV1287" s="49">
        <f t="shared" si="729"/>
        <v>0</v>
      </c>
      <c r="AW1287" s="49">
        <f t="shared" si="730"/>
        <v>0</v>
      </c>
      <c r="AX1287" s="49">
        <f t="shared" si="731"/>
        <v>0</v>
      </c>
      <c r="AY1287" s="49">
        <f t="shared" si="732"/>
        <v>102.91891891051473</v>
      </c>
      <c r="AZ1287" s="49">
        <f t="shared" si="733"/>
        <v>0</v>
      </c>
      <c r="BA1287" s="49">
        <f t="shared" si="734"/>
        <v>0</v>
      </c>
      <c r="BB1287" s="49">
        <f t="shared" si="735"/>
        <v>0</v>
      </c>
      <c r="BC1287" s="49">
        <f t="shared" si="736"/>
        <v>0</v>
      </c>
      <c r="BD1287" s="49">
        <f t="shared" si="737"/>
        <v>0</v>
      </c>
      <c r="BE1287" s="49">
        <f t="shared" si="738"/>
        <v>126.92415240463295</v>
      </c>
      <c r="BF1287" s="49">
        <f t="shared" si="739"/>
        <v>136.48504425077454</v>
      </c>
      <c r="BG1287" s="49">
        <f t="shared" si="740"/>
        <v>196.63994164149398</v>
      </c>
      <c r="BH1287" s="73">
        <f t="shared" si="741"/>
        <v>562.96805720741622</v>
      </c>
      <c r="BI1287" s="49">
        <f>VLOOKUP(A1287,'1_12'!B:Q,16,0)</f>
        <v>2203.29</v>
      </c>
      <c r="BJ1287" s="74">
        <f t="shared" si="742"/>
        <v>-1640.3219427925837</v>
      </c>
      <c r="BK1287" s="50">
        <f t="shared" si="743"/>
        <v>3.066104081477599E-3</v>
      </c>
    </row>
    <row r="1288" spans="1:63" x14ac:dyDescent="0.3">
      <c r="A1288" s="79" t="s">
        <v>2142</v>
      </c>
      <c r="B1288" s="79" t="s">
        <v>2143</v>
      </c>
      <c r="C1288" s="79">
        <f>VLOOKUP(B1288,Площадь!A:B,2,0)</f>
        <v>4.2</v>
      </c>
      <c r="D1288" s="97"/>
      <c r="E1288">
        <v>31</v>
      </c>
      <c r="F1288">
        <v>28</v>
      </c>
      <c r="G1288">
        <v>31</v>
      </c>
      <c r="H1288">
        <v>30</v>
      </c>
      <c r="I1288">
        <v>31</v>
      </c>
      <c r="J1288">
        <v>30</v>
      </c>
      <c r="K1288">
        <v>31</v>
      </c>
      <c r="L1288">
        <v>31</v>
      </c>
      <c r="M1288">
        <v>30</v>
      </c>
      <c r="N1288">
        <v>31</v>
      </c>
      <c r="O1288">
        <v>30</v>
      </c>
      <c r="P1288">
        <v>31</v>
      </c>
      <c r="Q1288">
        <f t="shared" si="712"/>
        <v>365</v>
      </c>
      <c r="R1288" s="116"/>
      <c r="S1288" s="99"/>
      <c r="T1288" s="50">
        <f t="shared" si="714"/>
        <v>0</v>
      </c>
      <c r="U1288" s="50">
        <f t="shared" si="715"/>
        <v>0</v>
      </c>
      <c r="V1288" s="50">
        <f t="shared" si="716"/>
        <v>0</v>
      </c>
      <c r="W1288" s="50">
        <f t="shared" si="717"/>
        <v>0</v>
      </c>
      <c r="X1288" s="50">
        <f t="shared" si="718"/>
        <v>0</v>
      </c>
      <c r="Y1288" s="50"/>
      <c r="Z1288" s="50"/>
      <c r="AA1288" s="50"/>
      <c r="AB1288" s="50"/>
      <c r="AC1288" s="50"/>
      <c r="AD1288" s="50">
        <f t="shared" si="719"/>
        <v>0</v>
      </c>
      <c r="AE1288" s="50">
        <f t="shared" si="720"/>
        <v>0</v>
      </c>
      <c r="AF1288" s="50">
        <f t="shared" si="721"/>
        <v>0</v>
      </c>
      <c r="AG1288" s="50">
        <f t="shared" si="713"/>
        <v>0</v>
      </c>
      <c r="AI1288" s="50">
        <f t="shared" si="722"/>
        <v>0</v>
      </c>
      <c r="AJ1288" s="50">
        <f t="shared" si="723"/>
        <v>0</v>
      </c>
      <c r="AK1288" s="50">
        <f t="shared" si="724"/>
        <v>0</v>
      </c>
      <c r="AL1288" s="50">
        <f t="shared" si="725"/>
        <v>2.8250679074875166E-2</v>
      </c>
      <c r="AR1288" s="50">
        <f t="shared" si="726"/>
        <v>3.483998408058965E-2</v>
      </c>
      <c r="AS1288" s="50">
        <f t="shared" si="727"/>
        <v>3.7464396482839848E-2</v>
      </c>
      <c r="AT1288" s="50">
        <f t="shared" si="728"/>
        <v>5.3976586068166313E-2</v>
      </c>
      <c r="AV1288" s="49">
        <f t="shared" si="729"/>
        <v>0</v>
      </c>
      <c r="AW1288" s="49">
        <f t="shared" si="730"/>
        <v>0</v>
      </c>
      <c r="AX1288" s="49">
        <f t="shared" si="731"/>
        <v>0</v>
      </c>
      <c r="AY1288" s="49">
        <f t="shared" si="732"/>
        <v>75.834992881431901</v>
      </c>
      <c r="AZ1288" s="49">
        <f t="shared" si="733"/>
        <v>0</v>
      </c>
      <c r="BA1288" s="49">
        <f t="shared" si="734"/>
        <v>0</v>
      </c>
      <c r="BB1288" s="49">
        <f t="shared" si="735"/>
        <v>0</v>
      </c>
      <c r="BC1288" s="49">
        <f t="shared" si="736"/>
        <v>0</v>
      </c>
      <c r="BD1288" s="49">
        <f t="shared" si="737"/>
        <v>0</v>
      </c>
      <c r="BE1288" s="49">
        <f t="shared" si="738"/>
        <v>93.52305966657164</v>
      </c>
      <c r="BF1288" s="49">
        <f t="shared" si="739"/>
        <v>100.56792734267599</v>
      </c>
      <c r="BG1288" s="49">
        <f t="shared" si="740"/>
        <v>144.89258857794292</v>
      </c>
      <c r="BH1288" s="73">
        <f t="shared" si="741"/>
        <v>414.8185684686224</v>
      </c>
      <c r="BI1288" s="49">
        <f>VLOOKUP(A1288,'1_12'!B:Q,16,0)</f>
        <v>1623.5099999999998</v>
      </c>
      <c r="BJ1288" s="74">
        <f t="shared" si="742"/>
        <v>-1208.6914315313775</v>
      </c>
      <c r="BK1288" s="50">
        <f t="shared" si="743"/>
        <v>3.066104081477599E-3</v>
      </c>
    </row>
    <row r="1289" spans="1:63" x14ac:dyDescent="0.3">
      <c r="A1289" s="79" t="s">
        <v>2569</v>
      </c>
      <c r="B1289" s="79" t="s">
        <v>2570</v>
      </c>
      <c r="C1289" s="79">
        <f>VLOOKUP(B1289,Площадь!A:B,2,0)</f>
        <v>4.8</v>
      </c>
      <c r="D1289" s="97"/>
      <c r="E1289">
        <v>31</v>
      </c>
      <c r="F1289">
        <v>28</v>
      </c>
      <c r="G1289">
        <v>31</v>
      </c>
      <c r="H1289">
        <v>30</v>
      </c>
      <c r="I1289">
        <v>31</v>
      </c>
      <c r="J1289">
        <v>30</v>
      </c>
      <c r="K1289">
        <v>31</v>
      </c>
      <c r="L1289">
        <v>31</v>
      </c>
      <c r="M1289">
        <v>30</v>
      </c>
      <c r="N1289">
        <v>31</v>
      </c>
      <c r="O1289">
        <v>30</v>
      </c>
      <c r="P1289">
        <v>31</v>
      </c>
      <c r="Q1289">
        <f t="shared" si="712"/>
        <v>365</v>
      </c>
      <c r="R1289" s="116"/>
      <c r="S1289" s="99"/>
      <c r="T1289" s="50">
        <f t="shared" si="714"/>
        <v>0</v>
      </c>
      <c r="U1289" s="50">
        <f t="shared" si="715"/>
        <v>0</v>
      </c>
      <c r="V1289" s="50">
        <f t="shared" si="716"/>
        <v>0</v>
      </c>
      <c r="W1289" s="50">
        <f t="shared" si="717"/>
        <v>0</v>
      </c>
      <c r="X1289" s="50">
        <f t="shared" si="718"/>
        <v>0</v>
      </c>
      <c r="Y1289" s="50"/>
      <c r="Z1289" s="50"/>
      <c r="AA1289" s="50"/>
      <c r="AB1289" s="50"/>
      <c r="AC1289" s="50"/>
      <c r="AD1289" s="50">
        <f t="shared" si="719"/>
        <v>0</v>
      </c>
      <c r="AE1289" s="50">
        <f t="shared" si="720"/>
        <v>0</v>
      </c>
      <c r="AF1289" s="50">
        <f t="shared" si="721"/>
        <v>0</v>
      </c>
      <c r="AG1289" s="50">
        <f t="shared" si="713"/>
        <v>0</v>
      </c>
      <c r="AI1289" s="50">
        <f t="shared" si="722"/>
        <v>0</v>
      </c>
      <c r="AJ1289" s="50">
        <f t="shared" si="723"/>
        <v>0</v>
      </c>
      <c r="AK1289" s="50">
        <f t="shared" si="724"/>
        <v>0</v>
      </c>
      <c r="AL1289" s="50">
        <f t="shared" si="725"/>
        <v>3.2286490371285906E-2</v>
      </c>
      <c r="AR1289" s="50">
        <f t="shared" si="726"/>
        <v>3.9817124663531031E-2</v>
      </c>
      <c r="AS1289" s="50">
        <f t="shared" si="727"/>
        <v>4.2816453123245536E-2</v>
      </c>
      <c r="AT1289" s="50">
        <f t="shared" si="728"/>
        <v>6.1687526935047206E-2</v>
      </c>
      <c r="AV1289" s="49">
        <f t="shared" si="729"/>
        <v>0</v>
      </c>
      <c r="AW1289" s="49">
        <f t="shared" si="730"/>
        <v>0</v>
      </c>
      <c r="AX1289" s="49">
        <f t="shared" si="731"/>
        <v>0</v>
      </c>
      <c r="AY1289" s="49">
        <f t="shared" si="732"/>
        <v>86.668563293065034</v>
      </c>
      <c r="AZ1289" s="49">
        <f t="shared" si="733"/>
        <v>0</v>
      </c>
      <c r="BA1289" s="49">
        <f t="shared" si="734"/>
        <v>0</v>
      </c>
      <c r="BB1289" s="49">
        <f t="shared" si="735"/>
        <v>0</v>
      </c>
      <c r="BC1289" s="49">
        <f t="shared" si="736"/>
        <v>0</v>
      </c>
      <c r="BD1289" s="49">
        <f t="shared" si="737"/>
        <v>0</v>
      </c>
      <c r="BE1289" s="49">
        <f t="shared" si="738"/>
        <v>106.88349676179617</v>
      </c>
      <c r="BF1289" s="49">
        <f t="shared" si="739"/>
        <v>114.93477410591539</v>
      </c>
      <c r="BG1289" s="49">
        <f t="shared" si="740"/>
        <v>165.59152980336333</v>
      </c>
      <c r="BH1289" s="73">
        <f t="shared" si="741"/>
        <v>474.07836396413995</v>
      </c>
      <c r="BI1289" s="49">
        <f>VLOOKUP(A1289,'1_12'!B:Q,16,0)</f>
        <v>1855.4400000000003</v>
      </c>
      <c r="BJ1289" s="74">
        <f t="shared" si="742"/>
        <v>-1381.3616360358603</v>
      </c>
      <c r="BK1289" s="50">
        <f t="shared" si="743"/>
        <v>3.066104081477599E-3</v>
      </c>
    </row>
    <row r="1290" spans="1:63" x14ac:dyDescent="0.3">
      <c r="A1290" s="79" t="s">
        <v>2571</v>
      </c>
      <c r="B1290" s="79" t="s">
        <v>2572</v>
      </c>
      <c r="C1290" s="79">
        <f>VLOOKUP(B1290,Площадь!A:B,2,0)</f>
        <v>5.2</v>
      </c>
      <c r="D1290" s="97"/>
      <c r="E1290">
        <v>31</v>
      </c>
      <c r="F1290">
        <v>28</v>
      </c>
      <c r="G1290">
        <v>31</v>
      </c>
      <c r="H1290">
        <v>30</v>
      </c>
      <c r="I1290">
        <v>31</v>
      </c>
      <c r="J1290">
        <v>30</v>
      </c>
      <c r="K1290">
        <v>31</v>
      </c>
      <c r="L1290">
        <v>31</v>
      </c>
      <c r="M1290">
        <v>30</v>
      </c>
      <c r="N1290">
        <v>31</v>
      </c>
      <c r="O1290">
        <v>30</v>
      </c>
      <c r="P1290">
        <v>31</v>
      </c>
      <c r="Q1290">
        <f t="shared" si="712"/>
        <v>365</v>
      </c>
      <c r="R1290" s="116"/>
      <c r="S1290" s="99"/>
      <c r="T1290" s="50">
        <f t="shared" si="714"/>
        <v>0</v>
      </c>
      <c r="U1290" s="50">
        <f t="shared" si="715"/>
        <v>0</v>
      </c>
      <c r="V1290" s="50">
        <f t="shared" si="716"/>
        <v>0</v>
      </c>
      <c r="W1290" s="50">
        <f t="shared" si="717"/>
        <v>0</v>
      </c>
      <c r="X1290" s="50">
        <f t="shared" si="718"/>
        <v>0</v>
      </c>
      <c r="Y1290" s="50"/>
      <c r="Z1290" s="50"/>
      <c r="AA1290" s="50"/>
      <c r="AB1290" s="50"/>
      <c r="AC1290" s="50"/>
      <c r="AD1290" s="50">
        <f t="shared" si="719"/>
        <v>0</v>
      </c>
      <c r="AE1290" s="50">
        <f t="shared" si="720"/>
        <v>0</v>
      </c>
      <c r="AF1290" s="50">
        <f t="shared" si="721"/>
        <v>0</v>
      </c>
      <c r="AG1290" s="50">
        <f t="shared" si="713"/>
        <v>0</v>
      </c>
      <c r="AI1290" s="50">
        <f t="shared" si="722"/>
        <v>0</v>
      </c>
      <c r="AJ1290" s="50">
        <f t="shared" si="723"/>
        <v>0</v>
      </c>
      <c r="AK1290" s="50">
        <f t="shared" si="724"/>
        <v>0</v>
      </c>
      <c r="AL1290" s="50">
        <f t="shared" si="725"/>
        <v>3.497703123555973E-2</v>
      </c>
      <c r="AR1290" s="50">
        <f t="shared" si="726"/>
        <v>4.3135218385491954E-2</v>
      </c>
      <c r="AS1290" s="50">
        <f t="shared" si="727"/>
        <v>4.6384490883516004E-2</v>
      </c>
      <c r="AT1290" s="50">
        <f t="shared" si="728"/>
        <v>6.6828154179634475E-2</v>
      </c>
      <c r="AV1290" s="49">
        <f t="shared" si="729"/>
        <v>0</v>
      </c>
      <c r="AW1290" s="49">
        <f t="shared" si="730"/>
        <v>0</v>
      </c>
      <c r="AX1290" s="49">
        <f t="shared" si="731"/>
        <v>0</v>
      </c>
      <c r="AY1290" s="49">
        <f t="shared" si="732"/>
        <v>93.890943567487128</v>
      </c>
      <c r="AZ1290" s="49">
        <f t="shared" si="733"/>
        <v>0</v>
      </c>
      <c r="BA1290" s="49">
        <f t="shared" si="734"/>
        <v>0</v>
      </c>
      <c r="BB1290" s="49">
        <f t="shared" si="735"/>
        <v>0</v>
      </c>
      <c r="BC1290" s="49">
        <f t="shared" si="736"/>
        <v>0</v>
      </c>
      <c r="BD1290" s="49">
        <f t="shared" si="737"/>
        <v>0</v>
      </c>
      <c r="BE1290" s="49">
        <f t="shared" si="738"/>
        <v>115.79045482527918</v>
      </c>
      <c r="BF1290" s="49">
        <f t="shared" si="739"/>
        <v>124.51267194807502</v>
      </c>
      <c r="BG1290" s="49">
        <f t="shared" si="740"/>
        <v>179.3908239536436</v>
      </c>
      <c r="BH1290" s="73">
        <f t="shared" si="741"/>
        <v>513.58489429448491</v>
      </c>
      <c r="BI1290" s="49">
        <f>VLOOKUP(A1290,'1_12'!B:Q,16,0)</f>
        <v>2010.0599999999997</v>
      </c>
      <c r="BJ1290" s="74">
        <f t="shared" si="742"/>
        <v>-1496.4751057055148</v>
      </c>
      <c r="BK1290" s="50">
        <f t="shared" si="743"/>
        <v>3.0661040814775986E-3</v>
      </c>
    </row>
    <row r="1291" spans="1:63" x14ac:dyDescent="0.3">
      <c r="A1291" s="79" t="s">
        <v>2279</v>
      </c>
      <c r="B1291" s="79" t="s">
        <v>2280</v>
      </c>
      <c r="C1291" s="79">
        <f>VLOOKUP(B1291,Площадь!A:B,2,0)</f>
        <v>3.6</v>
      </c>
      <c r="D1291" s="97"/>
      <c r="E1291">
        <v>31</v>
      </c>
      <c r="F1291">
        <v>28</v>
      </c>
      <c r="G1291">
        <v>31</v>
      </c>
      <c r="H1291">
        <v>30</v>
      </c>
      <c r="I1291">
        <v>31</v>
      </c>
      <c r="J1291">
        <v>30</v>
      </c>
      <c r="K1291">
        <v>31</v>
      </c>
      <c r="L1291">
        <v>31</v>
      </c>
      <c r="M1291">
        <v>30</v>
      </c>
      <c r="N1291">
        <v>31</v>
      </c>
      <c r="O1291">
        <v>30</v>
      </c>
      <c r="P1291">
        <v>31</v>
      </c>
      <c r="Q1291">
        <f t="shared" si="712"/>
        <v>365</v>
      </c>
      <c r="R1291" s="116"/>
      <c r="S1291" s="99"/>
      <c r="T1291" s="50">
        <f t="shared" si="714"/>
        <v>0</v>
      </c>
      <c r="U1291" s="50">
        <f t="shared" si="715"/>
        <v>0</v>
      </c>
      <c r="V1291" s="50">
        <f t="shared" si="716"/>
        <v>0</v>
      </c>
      <c r="W1291" s="50">
        <f t="shared" si="717"/>
        <v>0</v>
      </c>
      <c r="X1291" s="50">
        <f t="shared" si="718"/>
        <v>0</v>
      </c>
      <c r="Y1291" s="50"/>
      <c r="Z1291" s="50"/>
      <c r="AA1291" s="50"/>
      <c r="AB1291" s="50"/>
      <c r="AC1291" s="50"/>
      <c r="AD1291" s="50">
        <f t="shared" si="719"/>
        <v>0</v>
      </c>
      <c r="AE1291" s="50">
        <f t="shared" si="720"/>
        <v>0</v>
      </c>
      <c r="AF1291" s="50">
        <f t="shared" si="721"/>
        <v>0</v>
      </c>
      <c r="AG1291" s="50">
        <f t="shared" si="713"/>
        <v>0</v>
      </c>
      <c r="AI1291" s="50">
        <f t="shared" si="722"/>
        <v>0</v>
      </c>
      <c r="AJ1291" s="50">
        <f t="shared" si="723"/>
        <v>0</v>
      </c>
      <c r="AK1291" s="50">
        <f t="shared" si="724"/>
        <v>0</v>
      </c>
      <c r="AL1291" s="50">
        <f t="shared" si="725"/>
        <v>2.4214867778464429E-2</v>
      </c>
      <c r="AR1291" s="50">
        <f t="shared" si="726"/>
        <v>2.9862843497648273E-2</v>
      </c>
      <c r="AS1291" s="50">
        <f t="shared" si="727"/>
        <v>3.2112339842434154E-2</v>
      </c>
      <c r="AT1291" s="50">
        <f t="shared" si="728"/>
        <v>4.6265645201285406E-2</v>
      </c>
      <c r="AV1291" s="49">
        <f t="shared" si="729"/>
        <v>0</v>
      </c>
      <c r="AW1291" s="49">
        <f t="shared" si="730"/>
        <v>0</v>
      </c>
      <c r="AX1291" s="49">
        <f t="shared" si="731"/>
        <v>0</v>
      </c>
      <c r="AY1291" s="49">
        <f t="shared" si="732"/>
        <v>65.001422469798783</v>
      </c>
      <c r="AZ1291" s="49">
        <f t="shared" si="733"/>
        <v>0</v>
      </c>
      <c r="BA1291" s="49">
        <f t="shared" si="734"/>
        <v>0</v>
      </c>
      <c r="BB1291" s="49">
        <f t="shared" si="735"/>
        <v>0</v>
      </c>
      <c r="BC1291" s="49">
        <f t="shared" si="736"/>
        <v>0</v>
      </c>
      <c r="BD1291" s="49">
        <f t="shared" si="737"/>
        <v>0</v>
      </c>
      <c r="BE1291" s="49">
        <f t="shared" si="738"/>
        <v>80.162622571347129</v>
      </c>
      <c r="BF1291" s="49">
        <f t="shared" si="739"/>
        <v>86.20108057943655</v>
      </c>
      <c r="BG1291" s="49">
        <f t="shared" si="740"/>
        <v>124.1936473525225</v>
      </c>
      <c r="BH1291" s="73">
        <f t="shared" si="741"/>
        <v>355.55877297310496</v>
      </c>
      <c r="BI1291" s="49">
        <f>VLOOKUP(A1291,'1_12'!B:Q,16,0)</f>
        <v>1391.58</v>
      </c>
      <c r="BJ1291" s="74">
        <f t="shared" si="742"/>
        <v>-1036.0212270268948</v>
      </c>
      <c r="BK1291" s="50">
        <f t="shared" si="743"/>
        <v>3.0661040814775982E-3</v>
      </c>
    </row>
    <row r="1292" spans="1:63" x14ac:dyDescent="0.3">
      <c r="A1292" s="79" t="s">
        <v>1865</v>
      </c>
      <c r="B1292" s="79" t="s">
        <v>1866</v>
      </c>
      <c r="C1292" s="79">
        <f>VLOOKUP(B1292,Площадь!A:B,2,0)</f>
        <v>4</v>
      </c>
      <c r="D1292" s="97"/>
      <c r="E1292">
        <v>31</v>
      </c>
      <c r="F1292">
        <v>28</v>
      </c>
      <c r="G1292">
        <v>31</v>
      </c>
      <c r="H1292">
        <v>30</v>
      </c>
      <c r="I1292">
        <v>31</v>
      </c>
      <c r="J1292">
        <v>30</v>
      </c>
      <c r="K1292">
        <v>31</v>
      </c>
      <c r="L1292">
        <v>31</v>
      </c>
      <c r="M1292">
        <v>30</v>
      </c>
      <c r="N1292">
        <v>31</v>
      </c>
      <c r="O1292">
        <v>30</v>
      </c>
      <c r="P1292">
        <v>31</v>
      </c>
      <c r="Q1292">
        <f t="shared" si="712"/>
        <v>365</v>
      </c>
      <c r="R1292" s="116"/>
      <c r="S1292" s="99"/>
      <c r="T1292" s="50">
        <f t="shared" si="714"/>
        <v>0</v>
      </c>
      <c r="U1292" s="50">
        <f t="shared" si="715"/>
        <v>0</v>
      </c>
      <c r="V1292" s="50">
        <f t="shared" si="716"/>
        <v>0</v>
      </c>
      <c r="W1292" s="50">
        <f t="shared" si="717"/>
        <v>0</v>
      </c>
      <c r="X1292" s="50">
        <f t="shared" si="718"/>
        <v>0</v>
      </c>
      <c r="Y1292" s="50"/>
      <c r="Z1292" s="50"/>
      <c r="AA1292" s="50"/>
      <c r="AB1292" s="50"/>
      <c r="AC1292" s="50"/>
      <c r="AD1292" s="50">
        <f t="shared" si="719"/>
        <v>0</v>
      </c>
      <c r="AE1292" s="50">
        <f t="shared" si="720"/>
        <v>0</v>
      </c>
      <c r="AF1292" s="50">
        <f t="shared" si="721"/>
        <v>0</v>
      </c>
      <c r="AG1292" s="50">
        <f t="shared" si="713"/>
        <v>0</v>
      </c>
      <c r="AI1292" s="50">
        <f t="shared" si="722"/>
        <v>0</v>
      </c>
      <c r="AJ1292" s="50">
        <f t="shared" si="723"/>
        <v>0</v>
      </c>
      <c r="AK1292" s="50">
        <f t="shared" si="724"/>
        <v>0</v>
      </c>
      <c r="AL1292" s="50">
        <f t="shared" si="725"/>
        <v>2.6905408642738254E-2</v>
      </c>
      <c r="AR1292" s="50">
        <f t="shared" si="726"/>
        <v>3.3180937219609193E-2</v>
      </c>
      <c r="AS1292" s="50">
        <f t="shared" si="727"/>
        <v>3.5680377602704615E-2</v>
      </c>
      <c r="AT1292" s="50">
        <f t="shared" si="728"/>
        <v>5.1406272445872675E-2</v>
      </c>
      <c r="AV1292" s="49">
        <f t="shared" si="729"/>
        <v>0</v>
      </c>
      <c r="AW1292" s="49">
        <f t="shared" si="730"/>
        <v>0</v>
      </c>
      <c r="AX1292" s="49">
        <f t="shared" si="731"/>
        <v>0</v>
      </c>
      <c r="AY1292" s="49">
        <f t="shared" si="732"/>
        <v>72.223802744220862</v>
      </c>
      <c r="AZ1292" s="49">
        <f t="shared" si="733"/>
        <v>0</v>
      </c>
      <c r="BA1292" s="49">
        <f t="shared" si="734"/>
        <v>0</v>
      </c>
      <c r="BB1292" s="49">
        <f t="shared" si="735"/>
        <v>0</v>
      </c>
      <c r="BC1292" s="49">
        <f t="shared" si="736"/>
        <v>0</v>
      </c>
      <c r="BD1292" s="49">
        <f t="shared" si="737"/>
        <v>0</v>
      </c>
      <c r="BE1292" s="49">
        <f t="shared" si="738"/>
        <v>89.069580634830132</v>
      </c>
      <c r="BF1292" s="49">
        <f t="shared" si="739"/>
        <v>95.778978421596165</v>
      </c>
      <c r="BG1292" s="49">
        <f t="shared" si="740"/>
        <v>137.99294150280278</v>
      </c>
      <c r="BH1292" s="73">
        <f t="shared" si="741"/>
        <v>395.06530330344992</v>
      </c>
      <c r="BI1292" s="49">
        <f>VLOOKUP(A1292,'1_12'!B:Q,16,0)</f>
        <v>1546.1999999999998</v>
      </c>
      <c r="BJ1292" s="74">
        <f t="shared" si="742"/>
        <v>-1151.1346966965498</v>
      </c>
      <c r="BK1292" s="50">
        <f t="shared" si="743"/>
        <v>3.0661040814775986E-3</v>
      </c>
    </row>
    <row r="1293" spans="1:63" x14ac:dyDescent="0.3">
      <c r="A1293" s="79" t="s">
        <v>2220</v>
      </c>
      <c r="B1293" s="79" t="s">
        <v>2221</v>
      </c>
      <c r="C1293" s="79">
        <f>VLOOKUP(B1293,Площадь!A:B,2,0)</f>
        <v>4.0999999999999996</v>
      </c>
      <c r="D1293" s="97"/>
      <c r="E1293">
        <v>31</v>
      </c>
      <c r="F1293">
        <v>28</v>
      </c>
      <c r="G1293">
        <v>31</v>
      </c>
      <c r="H1293">
        <v>30</v>
      </c>
      <c r="I1293">
        <v>31</v>
      </c>
      <c r="J1293">
        <v>30</v>
      </c>
      <c r="K1293">
        <v>31</v>
      </c>
      <c r="L1293">
        <v>31</v>
      </c>
      <c r="M1293">
        <v>30</v>
      </c>
      <c r="N1293">
        <v>31</v>
      </c>
      <c r="O1293">
        <v>30</v>
      </c>
      <c r="P1293">
        <v>31</v>
      </c>
      <c r="Q1293">
        <f t="shared" si="712"/>
        <v>365</v>
      </c>
      <c r="R1293" s="116"/>
      <c r="S1293" s="99"/>
      <c r="T1293" s="50">
        <f t="shared" si="714"/>
        <v>0</v>
      </c>
      <c r="U1293" s="50">
        <f t="shared" si="715"/>
        <v>0</v>
      </c>
      <c r="V1293" s="50">
        <f t="shared" si="716"/>
        <v>0</v>
      </c>
      <c r="W1293" s="50">
        <f t="shared" si="717"/>
        <v>0</v>
      </c>
      <c r="X1293" s="50">
        <f t="shared" si="718"/>
        <v>0</v>
      </c>
      <c r="Y1293" s="50"/>
      <c r="Z1293" s="50"/>
      <c r="AA1293" s="50"/>
      <c r="AB1293" s="50"/>
      <c r="AC1293" s="50"/>
      <c r="AD1293" s="50">
        <f t="shared" si="719"/>
        <v>0</v>
      </c>
      <c r="AE1293" s="50">
        <f t="shared" si="720"/>
        <v>0</v>
      </c>
      <c r="AF1293" s="50">
        <f t="shared" si="721"/>
        <v>0</v>
      </c>
      <c r="AG1293" s="50">
        <f t="shared" si="713"/>
        <v>0</v>
      </c>
      <c r="AI1293" s="50">
        <f t="shared" si="722"/>
        <v>0</v>
      </c>
      <c r="AJ1293" s="50">
        <f t="shared" si="723"/>
        <v>0</v>
      </c>
      <c r="AK1293" s="50">
        <f t="shared" si="724"/>
        <v>0</v>
      </c>
      <c r="AL1293" s="50">
        <f t="shared" si="725"/>
        <v>2.7578043858806706E-2</v>
      </c>
      <c r="AR1293" s="50">
        <f t="shared" si="726"/>
        <v>3.4010460650099418E-2</v>
      </c>
      <c r="AS1293" s="50">
        <f t="shared" si="727"/>
        <v>3.6572387042772228E-2</v>
      </c>
      <c r="AT1293" s="50">
        <f t="shared" si="728"/>
        <v>5.2691429257019487E-2</v>
      </c>
      <c r="AV1293" s="49">
        <f t="shared" si="729"/>
        <v>0</v>
      </c>
      <c r="AW1293" s="49">
        <f t="shared" si="730"/>
        <v>0</v>
      </c>
      <c r="AX1293" s="49">
        <f t="shared" si="731"/>
        <v>0</v>
      </c>
      <c r="AY1293" s="49">
        <f t="shared" si="732"/>
        <v>74.029397812826375</v>
      </c>
      <c r="AZ1293" s="49">
        <f t="shared" si="733"/>
        <v>0</v>
      </c>
      <c r="BA1293" s="49">
        <f t="shared" si="734"/>
        <v>0</v>
      </c>
      <c r="BB1293" s="49">
        <f t="shared" si="735"/>
        <v>0</v>
      </c>
      <c r="BC1293" s="49">
        <f t="shared" si="736"/>
        <v>0</v>
      </c>
      <c r="BD1293" s="49">
        <f t="shared" si="737"/>
        <v>0</v>
      </c>
      <c r="BE1293" s="49">
        <f t="shared" si="738"/>
        <v>91.296320150700879</v>
      </c>
      <c r="BF1293" s="49">
        <f t="shared" si="739"/>
        <v>98.173452882136061</v>
      </c>
      <c r="BG1293" s="49">
        <f t="shared" si="740"/>
        <v>141.44276504037285</v>
      </c>
      <c r="BH1293" s="73">
        <f t="shared" si="741"/>
        <v>404.94193588603616</v>
      </c>
      <c r="BI1293" s="49">
        <f>VLOOKUP(A1293,'1_12'!B:Q,16,0)</f>
        <v>1584.8099999999997</v>
      </c>
      <c r="BJ1293" s="74">
        <f t="shared" si="742"/>
        <v>-1179.8680641139636</v>
      </c>
      <c r="BK1293" s="50">
        <f t="shared" si="743"/>
        <v>3.0661040814775986E-3</v>
      </c>
    </row>
    <row r="1294" spans="1:63" x14ac:dyDescent="0.3">
      <c r="A1294" s="79" t="s">
        <v>2536</v>
      </c>
      <c r="B1294" s="79" t="s">
        <v>2537</v>
      </c>
      <c r="C1294" s="79">
        <f>VLOOKUP(B1294,Площадь!A:B,2,0)</f>
        <v>5.3</v>
      </c>
      <c r="D1294" s="97"/>
      <c r="E1294">
        <v>31</v>
      </c>
      <c r="F1294">
        <v>28</v>
      </c>
      <c r="G1294">
        <v>31</v>
      </c>
      <c r="H1294">
        <v>30</v>
      </c>
      <c r="I1294">
        <v>31</v>
      </c>
      <c r="J1294">
        <v>30</v>
      </c>
      <c r="K1294">
        <v>31</v>
      </c>
      <c r="L1294">
        <v>31</v>
      </c>
      <c r="M1294">
        <v>30</v>
      </c>
      <c r="N1294">
        <v>31</v>
      </c>
      <c r="O1294">
        <v>30</v>
      </c>
      <c r="P1294">
        <v>31</v>
      </c>
      <c r="Q1294">
        <f t="shared" si="712"/>
        <v>365</v>
      </c>
      <c r="R1294" s="116"/>
      <c r="S1294" s="99"/>
      <c r="T1294" s="50">
        <f t="shared" si="714"/>
        <v>0</v>
      </c>
      <c r="U1294" s="50">
        <f t="shared" si="715"/>
        <v>0</v>
      </c>
      <c r="V1294" s="50">
        <f t="shared" si="716"/>
        <v>0</v>
      </c>
      <c r="W1294" s="50">
        <f t="shared" si="717"/>
        <v>0</v>
      </c>
      <c r="X1294" s="50">
        <f t="shared" si="718"/>
        <v>0</v>
      </c>
      <c r="Y1294" s="50"/>
      <c r="Z1294" s="50"/>
      <c r="AA1294" s="50"/>
      <c r="AB1294" s="50"/>
      <c r="AC1294" s="50"/>
      <c r="AD1294" s="50">
        <f t="shared" si="719"/>
        <v>0</v>
      </c>
      <c r="AE1294" s="50">
        <f t="shared" si="720"/>
        <v>0</v>
      </c>
      <c r="AF1294" s="50">
        <f t="shared" si="721"/>
        <v>0</v>
      </c>
      <c r="AG1294" s="50">
        <f t="shared" si="713"/>
        <v>0</v>
      </c>
      <c r="AI1294" s="50">
        <f t="shared" si="722"/>
        <v>0</v>
      </c>
      <c r="AJ1294" s="50">
        <f t="shared" si="723"/>
        <v>0</v>
      </c>
      <c r="AK1294" s="50">
        <f t="shared" si="724"/>
        <v>0</v>
      </c>
      <c r="AL1294" s="50">
        <f t="shared" si="725"/>
        <v>3.5649666451628183E-2</v>
      </c>
      <c r="AR1294" s="50">
        <f t="shared" si="726"/>
        <v>4.3964741815982179E-2</v>
      </c>
      <c r="AS1294" s="50">
        <f t="shared" si="727"/>
        <v>4.727650032358361E-2</v>
      </c>
      <c r="AT1294" s="50">
        <f t="shared" si="728"/>
        <v>6.8113310990781287E-2</v>
      </c>
      <c r="AV1294" s="49">
        <f t="shared" si="729"/>
        <v>0</v>
      </c>
      <c r="AW1294" s="49">
        <f t="shared" si="730"/>
        <v>0</v>
      </c>
      <c r="AX1294" s="49">
        <f t="shared" si="731"/>
        <v>0</v>
      </c>
      <c r="AY1294" s="49">
        <f t="shared" si="732"/>
        <v>95.69653863609264</v>
      </c>
      <c r="AZ1294" s="49">
        <f t="shared" si="733"/>
        <v>0</v>
      </c>
      <c r="BA1294" s="49">
        <f t="shared" si="734"/>
        <v>0</v>
      </c>
      <c r="BB1294" s="49">
        <f t="shared" si="735"/>
        <v>0</v>
      </c>
      <c r="BC1294" s="49">
        <f t="shared" si="736"/>
        <v>0</v>
      </c>
      <c r="BD1294" s="49">
        <f t="shared" si="737"/>
        <v>0</v>
      </c>
      <c r="BE1294" s="49">
        <f t="shared" si="738"/>
        <v>118.01719434114993</v>
      </c>
      <c r="BF1294" s="49">
        <f t="shared" si="739"/>
        <v>126.90714640861491</v>
      </c>
      <c r="BG1294" s="49">
        <f t="shared" si="740"/>
        <v>182.84064749121367</v>
      </c>
      <c r="BH1294" s="73">
        <f t="shared" si="741"/>
        <v>523.46152687707115</v>
      </c>
      <c r="BI1294" s="49">
        <f>VLOOKUP(A1294,'1_12'!B:Q,16,0)</f>
        <v>2048.6700000000005</v>
      </c>
      <c r="BJ1294" s="74">
        <f t="shared" si="742"/>
        <v>-1525.2084731229293</v>
      </c>
      <c r="BK1294" s="50">
        <f t="shared" si="743"/>
        <v>3.0661040814775986E-3</v>
      </c>
    </row>
    <row r="1295" spans="1:63" x14ac:dyDescent="0.3">
      <c r="A1295" s="79" t="s">
        <v>2330</v>
      </c>
      <c r="B1295" s="79" t="s">
        <v>2331</v>
      </c>
      <c r="C1295" s="79">
        <f>VLOOKUP(B1295,Площадь!A:B,2,0)</f>
        <v>3.7</v>
      </c>
      <c r="D1295" s="97"/>
      <c r="E1295">
        <v>31</v>
      </c>
      <c r="F1295">
        <v>28</v>
      </c>
      <c r="G1295">
        <v>31</v>
      </c>
      <c r="H1295">
        <v>30</v>
      </c>
      <c r="I1295">
        <v>31</v>
      </c>
      <c r="J1295">
        <v>30</v>
      </c>
      <c r="K1295">
        <v>31</v>
      </c>
      <c r="L1295">
        <v>31</v>
      </c>
      <c r="M1295">
        <v>30</v>
      </c>
      <c r="N1295">
        <v>31</v>
      </c>
      <c r="O1295">
        <v>30</v>
      </c>
      <c r="P1295">
        <v>31</v>
      </c>
      <c r="Q1295">
        <f t="shared" si="712"/>
        <v>365</v>
      </c>
      <c r="R1295" s="116"/>
      <c r="S1295" s="99"/>
      <c r="T1295" s="50">
        <f t="shared" si="714"/>
        <v>0</v>
      </c>
      <c r="U1295" s="50">
        <f t="shared" si="715"/>
        <v>0</v>
      </c>
      <c r="V1295" s="50">
        <f t="shared" si="716"/>
        <v>0</v>
      </c>
      <c r="W1295" s="50">
        <f t="shared" si="717"/>
        <v>0</v>
      </c>
      <c r="X1295" s="50">
        <f t="shared" si="718"/>
        <v>0</v>
      </c>
      <c r="Y1295" s="50"/>
      <c r="Z1295" s="50"/>
      <c r="AA1295" s="50"/>
      <c r="AB1295" s="50"/>
      <c r="AC1295" s="50"/>
      <c r="AD1295" s="50">
        <f t="shared" si="719"/>
        <v>0</v>
      </c>
      <c r="AE1295" s="50">
        <f t="shared" si="720"/>
        <v>0</v>
      </c>
      <c r="AF1295" s="50">
        <f t="shared" si="721"/>
        <v>0</v>
      </c>
      <c r="AG1295" s="50">
        <f t="shared" si="713"/>
        <v>0</v>
      </c>
      <c r="AI1295" s="50">
        <f t="shared" si="722"/>
        <v>0</v>
      </c>
      <c r="AJ1295" s="50">
        <f t="shared" si="723"/>
        <v>0</v>
      </c>
      <c r="AK1295" s="50">
        <f t="shared" si="724"/>
        <v>0</v>
      </c>
      <c r="AL1295" s="50">
        <f t="shared" si="725"/>
        <v>2.4887502994532885E-2</v>
      </c>
      <c r="AR1295" s="50">
        <f t="shared" si="726"/>
        <v>3.0692366928138509E-2</v>
      </c>
      <c r="AS1295" s="50">
        <f t="shared" si="727"/>
        <v>3.3004349282501767E-2</v>
      </c>
      <c r="AT1295" s="50">
        <f t="shared" si="728"/>
        <v>4.7550802012432225E-2</v>
      </c>
      <c r="AV1295" s="49">
        <f t="shared" si="729"/>
        <v>0</v>
      </c>
      <c r="AW1295" s="49">
        <f t="shared" si="730"/>
        <v>0</v>
      </c>
      <c r="AX1295" s="49">
        <f t="shared" si="731"/>
        <v>0</v>
      </c>
      <c r="AY1295" s="49">
        <f t="shared" si="732"/>
        <v>66.807017538404295</v>
      </c>
      <c r="AZ1295" s="49">
        <f t="shared" si="733"/>
        <v>0</v>
      </c>
      <c r="BA1295" s="49">
        <f t="shared" si="734"/>
        <v>0</v>
      </c>
      <c r="BB1295" s="49">
        <f t="shared" si="735"/>
        <v>0</v>
      </c>
      <c r="BC1295" s="49">
        <f t="shared" si="736"/>
        <v>0</v>
      </c>
      <c r="BD1295" s="49">
        <f t="shared" si="737"/>
        <v>0</v>
      </c>
      <c r="BE1295" s="49">
        <f t="shared" si="738"/>
        <v>82.38936208721789</v>
      </c>
      <c r="BF1295" s="49">
        <f t="shared" si="739"/>
        <v>88.595555039976446</v>
      </c>
      <c r="BG1295" s="49">
        <f t="shared" si="740"/>
        <v>127.64347089009257</v>
      </c>
      <c r="BH1295" s="73">
        <f t="shared" si="741"/>
        <v>365.4354055556912</v>
      </c>
      <c r="BI1295" s="49">
        <f>VLOOKUP(A1295,'1_12'!B:Q,16,0)</f>
        <v>1430.19</v>
      </c>
      <c r="BJ1295" s="74">
        <f t="shared" si="742"/>
        <v>-1064.7545944443089</v>
      </c>
      <c r="BK1295" s="50">
        <f t="shared" si="743"/>
        <v>3.0661040814775986E-3</v>
      </c>
    </row>
    <row r="1296" spans="1:63" x14ac:dyDescent="0.3">
      <c r="A1296" s="79" t="s">
        <v>2305</v>
      </c>
      <c r="B1296" s="79" t="s">
        <v>2306</v>
      </c>
      <c r="C1296" s="79">
        <f>VLOOKUP(B1296,Площадь!A:B,2,0)</f>
        <v>5.9</v>
      </c>
      <c r="D1296" s="97"/>
      <c r="E1296">
        <v>31</v>
      </c>
      <c r="F1296">
        <v>28</v>
      </c>
      <c r="G1296">
        <v>31</v>
      </c>
      <c r="H1296">
        <v>30</v>
      </c>
      <c r="I1296">
        <v>31</v>
      </c>
      <c r="J1296">
        <v>30</v>
      </c>
      <c r="K1296">
        <v>31</v>
      </c>
      <c r="L1296">
        <v>31</v>
      </c>
      <c r="M1296">
        <v>30</v>
      </c>
      <c r="N1296">
        <v>31</v>
      </c>
      <c r="O1296">
        <v>30</v>
      </c>
      <c r="P1296">
        <v>31</v>
      </c>
      <c r="Q1296">
        <f t="shared" si="712"/>
        <v>365</v>
      </c>
      <c r="R1296" s="116"/>
      <c r="S1296" s="99"/>
      <c r="T1296" s="50">
        <f t="shared" si="714"/>
        <v>0</v>
      </c>
      <c r="U1296" s="50">
        <f t="shared" si="715"/>
        <v>0</v>
      </c>
      <c r="V1296" s="50">
        <f t="shared" si="716"/>
        <v>0</v>
      </c>
      <c r="W1296" s="50">
        <f t="shared" si="717"/>
        <v>0</v>
      </c>
      <c r="X1296" s="50">
        <f t="shared" si="718"/>
        <v>0</v>
      </c>
      <c r="Y1296" s="50"/>
      <c r="Z1296" s="50"/>
      <c r="AA1296" s="50"/>
      <c r="AB1296" s="50"/>
      <c r="AC1296" s="50"/>
      <c r="AD1296" s="50">
        <f t="shared" si="719"/>
        <v>0</v>
      </c>
      <c r="AE1296" s="50">
        <f t="shared" si="720"/>
        <v>0</v>
      </c>
      <c r="AF1296" s="50">
        <f t="shared" si="721"/>
        <v>0</v>
      </c>
      <c r="AG1296" s="50">
        <f t="shared" si="713"/>
        <v>0</v>
      </c>
      <c r="AI1296" s="50">
        <f t="shared" si="722"/>
        <v>0</v>
      </c>
      <c r="AJ1296" s="50">
        <f t="shared" si="723"/>
        <v>0</v>
      </c>
      <c r="AK1296" s="50">
        <f t="shared" si="724"/>
        <v>0</v>
      </c>
      <c r="AL1296" s="50">
        <f t="shared" si="725"/>
        <v>3.9685477748038926E-2</v>
      </c>
      <c r="AR1296" s="50">
        <f t="shared" si="726"/>
        <v>4.894188239892356E-2</v>
      </c>
      <c r="AS1296" s="50">
        <f t="shared" si="727"/>
        <v>5.2628556963989312E-2</v>
      </c>
      <c r="AT1296" s="50">
        <f t="shared" si="728"/>
        <v>7.58242518576622E-2</v>
      </c>
      <c r="AV1296" s="49">
        <f t="shared" si="729"/>
        <v>0</v>
      </c>
      <c r="AW1296" s="49">
        <f t="shared" si="730"/>
        <v>0</v>
      </c>
      <c r="AX1296" s="49">
        <f t="shared" si="731"/>
        <v>0</v>
      </c>
      <c r="AY1296" s="49">
        <f t="shared" si="732"/>
        <v>106.53010904772577</v>
      </c>
      <c r="AZ1296" s="49">
        <f t="shared" si="733"/>
        <v>0</v>
      </c>
      <c r="BA1296" s="49">
        <f t="shared" si="734"/>
        <v>0</v>
      </c>
      <c r="BB1296" s="49">
        <f t="shared" si="735"/>
        <v>0</v>
      </c>
      <c r="BC1296" s="49">
        <f t="shared" si="736"/>
        <v>0</v>
      </c>
      <c r="BD1296" s="49">
        <f t="shared" si="737"/>
        <v>0</v>
      </c>
      <c r="BE1296" s="49">
        <f t="shared" si="738"/>
        <v>131.37763143637446</v>
      </c>
      <c r="BF1296" s="49">
        <f t="shared" si="739"/>
        <v>141.27399317185436</v>
      </c>
      <c r="BG1296" s="49">
        <f t="shared" si="740"/>
        <v>203.53958871663411</v>
      </c>
      <c r="BH1296" s="73">
        <f t="shared" si="741"/>
        <v>582.7213223725887</v>
      </c>
      <c r="BI1296" s="49">
        <f>VLOOKUP(A1296,'1_12'!B:Q,16,0)</f>
        <v>2280.6000000000004</v>
      </c>
      <c r="BJ1296" s="74">
        <f t="shared" si="742"/>
        <v>-1697.8786776274117</v>
      </c>
      <c r="BK1296" s="50">
        <f t="shared" si="743"/>
        <v>3.0661040814775986E-3</v>
      </c>
    </row>
    <row r="1297" spans="1:63" x14ac:dyDescent="0.3">
      <c r="A1297" s="79" t="s">
        <v>2202</v>
      </c>
      <c r="B1297" s="79" t="s">
        <v>2203</v>
      </c>
      <c r="C1297" s="79">
        <f>VLOOKUP(B1297,Площадь!A:B,2,0)</f>
        <v>5.8</v>
      </c>
      <c r="D1297" s="97"/>
      <c r="E1297">
        <v>31</v>
      </c>
      <c r="F1297">
        <v>28</v>
      </c>
      <c r="G1297">
        <v>31</v>
      </c>
      <c r="H1297">
        <v>30</v>
      </c>
      <c r="I1297">
        <v>31</v>
      </c>
      <c r="J1297">
        <v>30</v>
      </c>
      <c r="K1297">
        <v>31</v>
      </c>
      <c r="L1297">
        <v>31</v>
      </c>
      <c r="M1297">
        <v>30</v>
      </c>
      <c r="N1297">
        <v>31</v>
      </c>
      <c r="O1297">
        <v>30</v>
      </c>
      <c r="P1297">
        <v>31</v>
      </c>
      <c r="Q1297">
        <f t="shared" si="712"/>
        <v>365</v>
      </c>
      <c r="R1297" s="116"/>
      <c r="S1297" s="99"/>
      <c r="T1297" s="50">
        <f t="shared" si="714"/>
        <v>0</v>
      </c>
      <c r="U1297" s="50">
        <f t="shared" si="715"/>
        <v>0</v>
      </c>
      <c r="V1297" s="50">
        <f t="shared" si="716"/>
        <v>0</v>
      </c>
      <c r="W1297" s="50">
        <f t="shared" si="717"/>
        <v>0</v>
      </c>
      <c r="X1297" s="50">
        <f t="shared" si="718"/>
        <v>0</v>
      </c>
      <c r="Y1297" s="50"/>
      <c r="Z1297" s="50"/>
      <c r="AA1297" s="50"/>
      <c r="AB1297" s="50"/>
      <c r="AC1297" s="50"/>
      <c r="AD1297" s="50">
        <f t="shared" si="719"/>
        <v>0</v>
      </c>
      <c r="AE1297" s="50">
        <f t="shared" si="720"/>
        <v>0</v>
      </c>
      <c r="AF1297" s="50">
        <f t="shared" si="721"/>
        <v>0</v>
      </c>
      <c r="AG1297" s="50">
        <f t="shared" si="713"/>
        <v>0</v>
      </c>
      <c r="AI1297" s="50">
        <f t="shared" si="722"/>
        <v>0</v>
      </c>
      <c r="AJ1297" s="50">
        <f t="shared" si="723"/>
        <v>0</v>
      </c>
      <c r="AK1297" s="50">
        <f t="shared" si="724"/>
        <v>0</v>
      </c>
      <c r="AL1297" s="50">
        <f t="shared" si="725"/>
        <v>3.9012842531970467E-2</v>
      </c>
      <c r="AR1297" s="50">
        <f t="shared" si="726"/>
        <v>4.8112358968433327E-2</v>
      </c>
      <c r="AS1297" s="50">
        <f t="shared" si="727"/>
        <v>5.1736547523921692E-2</v>
      </c>
      <c r="AT1297" s="50">
        <f t="shared" si="728"/>
        <v>7.4539095046515375E-2</v>
      </c>
      <c r="AV1297" s="49">
        <f t="shared" si="729"/>
        <v>0</v>
      </c>
      <c r="AW1297" s="49">
        <f t="shared" si="730"/>
        <v>0</v>
      </c>
      <c r="AX1297" s="49">
        <f t="shared" si="731"/>
        <v>0</v>
      </c>
      <c r="AY1297" s="49">
        <f t="shared" si="732"/>
        <v>104.72451397912025</v>
      </c>
      <c r="AZ1297" s="49">
        <f t="shared" si="733"/>
        <v>0</v>
      </c>
      <c r="BA1297" s="49">
        <f t="shared" si="734"/>
        <v>0</v>
      </c>
      <c r="BB1297" s="49">
        <f t="shared" si="735"/>
        <v>0</v>
      </c>
      <c r="BC1297" s="49">
        <f t="shared" si="736"/>
        <v>0</v>
      </c>
      <c r="BD1297" s="49">
        <f t="shared" si="737"/>
        <v>0</v>
      </c>
      <c r="BE1297" s="49">
        <f t="shared" si="738"/>
        <v>129.15089192050368</v>
      </c>
      <c r="BF1297" s="49">
        <f t="shared" si="739"/>
        <v>138.87951871131443</v>
      </c>
      <c r="BG1297" s="49">
        <f t="shared" si="740"/>
        <v>200.08976517906402</v>
      </c>
      <c r="BH1297" s="73">
        <f t="shared" si="741"/>
        <v>572.84468979000235</v>
      </c>
      <c r="BI1297" s="49">
        <f>VLOOKUP(A1297,'1_12'!B:Q,16,0)</f>
        <v>2241.9900000000007</v>
      </c>
      <c r="BJ1297" s="74">
        <f t="shared" si="742"/>
        <v>-1669.1453102099983</v>
      </c>
      <c r="BK1297" s="50">
        <f t="shared" si="743"/>
        <v>3.0661040814775986E-3</v>
      </c>
    </row>
    <row r="1298" spans="1:63" x14ac:dyDescent="0.3">
      <c r="A1298" s="79" t="s">
        <v>2482</v>
      </c>
      <c r="B1298" s="79" t="s">
        <v>2483</v>
      </c>
      <c r="C1298" s="79">
        <f>VLOOKUP(B1298,Площадь!A:B,2,0)</f>
        <v>6.1</v>
      </c>
      <c r="D1298" s="97"/>
      <c r="E1298">
        <v>31</v>
      </c>
      <c r="F1298">
        <v>28</v>
      </c>
      <c r="G1298">
        <v>31</v>
      </c>
      <c r="H1298">
        <v>30</v>
      </c>
      <c r="I1298">
        <v>31</v>
      </c>
      <c r="J1298">
        <v>30</v>
      </c>
      <c r="K1298">
        <v>31</v>
      </c>
      <c r="L1298">
        <v>31</v>
      </c>
      <c r="M1298">
        <v>30</v>
      </c>
      <c r="N1298">
        <v>31</v>
      </c>
      <c r="O1298">
        <v>30</v>
      </c>
      <c r="P1298">
        <v>31</v>
      </c>
      <c r="Q1298">
        <f t="shared" si="712"/>
        <v>365</v>
      </c>
      <c r="R1298" s="116"/>
      <c r="S1298" s="99"/>
      <c r="T1298" s="50">
        <f t="shared" si="714"/>
        <v>0</v>
      </c>
      <c r="U1298" s="50">
        <f t="shared" si="715"/>
        <v>0</v>
      </c>
      <c r="V1298" s="50">
        <f t="shared" si="716"/>
        <v>0</v>
      </c>
      <c r="W1298" s="50">
        <f t="shared" si="717"/>
        <v>0</v>
      </c>
      <c r="X1298" s="50">
        <f t="shared" si="718"/>
        <v>0</v>
      </c>
      <c r="Y1298" s="50"/>
      <c r="Z1298" s="50"/>
      <c r="AA1298" s="50"/>
      <c r="AB1298" s="50"/>
      <c r="AC1298" s="50"/>
      <c r="AD1298" s="50">
        <f t="shared" si="719"/>
        <v>0</v>
      </c>
      <c r="AE1298" s="50">
        <f t="shared" si="720"/>
        <v>0</v>
      </c>
      <c r="AF1298" s="50">
        <f t="shared" si="721"/>
        <v>0</v>
      </c>
      <c r="AG1298" s="50">
        <f t="shared" si="713"/>
        <v>0</v>
      </c>
      <c r="AI1298" s="50">
        <f t="shared" si="722"/>
        <v>0</v>
      </c>
      <c r="AJ1298" s="50">
        <f t="shared" si="723"/>
        <v>0</v>
      </c>
      <c r="AK1298" s="50">
        <f t="shared" si="724"/>
        <v>0</v>
      </c>
      <c r="AL1298" s="50">
        <f t="shared" si="725"/>
        <v>4.1030748180175831E-2</v>
      </c>
      <c r="AR1298" s="50">
        <f t="shared" si="726"/>
        <v>5.0600929259904018E-2</v>
      </c>
      <c r="AS1298" s="50">
        <f t="shared" si="727"/>
        <v>5.4412575844124532E-2</v>
      </c>
      <c r="AT1298" s="50">
        <f t="shared" si="728"/>
        <v>7.8394565479955824E-2</v>
      </c>
      <c r="AV1298" s="49">
        <f t="shared" si="729"/>
        <v>0</v>
      </c>
      <c r="AW1298" s="49">
        <f t="shared" si="730"/>
        <v>0</v>
      </c>
      <c r="AX1298" s="49">
        <f t="shared" si="731"/>
        <v>0</v>
      </c>
      <c r="AY1298" s="49">
        <f t="shared" si="732"/>
        <v>110.1412991849368</v>
      </c>
      <c r="AZ1298" s="49">
        <f t="shared" si="733"/>
        <v>0</v>
      </c>
      <c r="BA1298" s="49">
        <f t="shared" si="734"/>
        <v>0</v>
      </c>
      <c r="BB1298" s="49">
        <f t="shared" si="735"/>
        <v>0</v>
      </c>
      <c r="BC1298" s="49">
        <f t="shared" si="736"/>
        <v>0</v>
      </c>
      <c r="BD1298" s="49">
        <f t="shared" si="737"/>
        <v>0</v>
      </c>
      <c r="BE1298" s="49">
        <f t="shared" si="738"/>
        <v>135.83111046811595</v>
      </c>
      <c r="BF1298" s="49">
        <f t="shared" si="739"/>
        <v>146.06294209293412</v>
      </c>
      <c r="BG1298" s="49">
        <f t="shared" si="740"/>
        <v>210.43923579177422</v>
      </c>
      <c r="BH1298" s="73">
        <f t="shared" si="741"/>
        <v>602.47458753776107</v>
      </c>
      <c r="BI1298" s="49">
        <f>VLOOKUP(A1298,'1_12'!B:Q,16,0)</f>
        <v>2357.91</v>
      </c>
      <c r="BJ1298" s="74">
        <f t="shared" si="742"/>
        <v>-1755.4354124622387</v>
      </c>
      <c r="BK1298" s="50">
        <f t="shared" si="743"/>
        <v>3.0661040814775982E-3</v>
      </c>
    </row>
    <row r="1299" spans="1:63" x14ac:dyDescent="0.3">
      <c r="A1299" s="79" t="s">
        <v>2073</v>
      </c>
      <c r="B1299" s="79" t="s">
        <v>2074</v>
      </c>
      <c r="C1299" s="79">
        <f>VLOOKUP(B1299,Площадь!A:B,2,0)</f>
        <v>6.3</v>
      </c>
      <c r="D1299" s="97"/>
      <c r="E1299">
        <v>31</v>
      </c>
      <c r="F1299">
        <v>28</v>
      </c>
      <c r="G1299">
        <v>31</v>
      </c>
      <c r="H1299">
        <v>30</v>
      </c>
      <c r="I1299">
        <v>31</v>
      </c>
      <c r="J1299">
        <v>30</v>
      </c>
      <c r="K1299">
        <v>31</v>
      </c>
      <c r="L1299">
        <v>31</v>
      </c>
      <c r="M1299">
        <v>30</v>
      </c>
      <c r="N1299">
        <v>31</v>
      </c>
      <c r="O1299">
        <v>30</v>
      </c>
      <c r="P1299">
        <v>31</v>
      </c>
      <c r="Q1299">
        <f t="shared" si="712"/>
        <v>365</v>
      </c>
      <c r="R1299" s="116"/>
      <c r="S1299" s="99"/>
      <c r="T1299" s="50">
        <f t="shared" si="714"/>
        <v>0</v>
      </c>
      <c r="U1299" s="50">
        <f t="shared" si="715"/>
        <v>0</v>
      </c>
      <c r="V1299" s="50">
        <f t="shared" si="716"/>
        <v>0</v>
      </c>
      <c r="W1299" s="50">
        <f t="shared" si="717"/>
        <v>0</v>
      </c>
      <c r="X1299" s="50">
        <f t="shared" si="718"/>
        <v>0</v>
      </c>
      <c r="Y1299" s="50"/>
      <c r="Z1299" s="50"/>
      <c r="AA1299" s="50"/>
      <c r="AB1299" s="50"/>
      <c r="AC1299" s="50"/>
      <c r="AD1299" s="50">
        <f t="shared" si="719"/>
        <v>0</v>
      </c>
      <c r="AE1299" s="50">
        <f t="shared" si="720"/>
        <v>0</v>
      </c>
      <c r="AF1299" s="50">
        <f t="shared" si="721"/>
        <v>0</v>
      </c>
      <c r="AG1299" s="50">
        <f t="shared" si="713"/>
        <v>0</v>
      </c>
      <c r="AI1299" s="50">
        <f t="shared" si="722"/>
        <v>0</v>
      </c>
      <c r="AJ1299" s="50">
        <f t="shared" si="723"/>
        <v>0</v>
      </c>
      <c r="AK1299" s="50">
        <f t="shared" si="724"/>
        <v>0</v>
      </c>
      <c r="AL1299" s="50">
        <f t="shared" si="725"/>
        <v>4.2376018612312751E-2</v>
      </c>
      <c r="AR1299" s="50">
        <f t="shared" si="726"/>
        <v>5.2259976120884476E-2</v>
      </c>
      <c r="AS1299" s="50">
        <f t="shared" si="727"/>
        <v>5.6196594724259766E-2</v>
      </c>
      <c r="AT1299" s="50">
        <f t="shared" si="728"/>
        <v>8.0964879102249462E-2</v>
      </c>
      <c r="AV1299" s="49">
        <f t="shared" si="729"/>
        <v>0</v>
      </c>
      <c r="AW1299" s="49">
        <f t="shared" si="730"/>
        <v>0</v>
      </c>
      <c r="AX1299" s="49">
        <f t="shared" si="731"/>
        <v>0</v>
      </c>
      <c r="AY1299" s="49">
        <f t="shared" si="732"/>
        <v>113.75248932214787</v>
      </c>
      <c r="AZ1299" s="49">
        <f t="shared" si="733"/>
        <v>0</v>
      </c>
      <c r="BA1299" s="49">
        <f t="shared" si="734"/>
        <v>0</v>
      </c>
      <c r="BB1299" s="49">
        <f t="shared" si="735"/>
        <v>0</v>
      </c>
      <c r="BC1299" s="49">
        <f t="shared" si="736"/>
        <v>0</v>
      </c>
      <c r="BD1299" s="49">
        <f t="shared" si="737"/>
        <v>0</v>
      </c>
      <c r="BE1299" s="49">
        <f t="shared" si="738"/>
        <v>140.28458949985745</v>
      </c>
      <c r="BF1299" s="49">
        <f t="shared" si="739"/>
        <v>150.85189101401394</v>
      </c>
      <c r="BG1299" s="49">
        <f t="shared" si="740"/>
        <v>217.33888286691439</v>
      </c>
      <c r="BH1299" s="73">
        <f t="shared" si="741"/>
        <v>622.22785270293366</v>
      </c>
      <c r="BI1299" s="49">
        <f>VLOOKUP(A1299,'1_12'!B:Q,16,0)</f>
        <v>2435.2199999999998</v>
      </c>
      <c r="BJ1299" s="74">
        <f t="shared" si="742"/>
        <v>-1812.9921472970661</v>
      </c>
      <c r="BK1299" s="50">
        <f t="shared" si="743"/>
        <v>3.0661040814775986E-3</v>
      </c>
    </row>
    <row r="1300" spans="1:63" x14ac:dyDescent="0.3">
      <c r="A1300" s="79" t="s">
        <v>1784</v>
      </c>
      <c r="B1300" s="79" t="s">
        <v>1785</v>
      </c>
      <c r="C1300" s="79">
        <f>VLOOKUP(B1300,Площадь!A:B,2,0)</f>
        <v>3.4</v>
      </c>
      <c r="D1300" s="97"/>
      <c r="E1300">
        <v>31</v>
      </c>
      <c r="F1300">
        <v>28</v>
      </c>
      <c r="G1300">
        <v>31</v>
      </c>
      <c r="H1300">
        <v>30</v>
      </c>
      <c r="I1300">
        <v>31</v>
      </c>
      <c r="J1300">
        <v>30</v>
      </c>
      <c r="K1300">
        <v>31</v>
      </c>
      <c r="L1300">
        <v>31</v>
      </c>
      <c r="M1300">
        <v>30</v>
      </c>
      <c r="N1300">
        <v>31</v>
      </c>
      <c r="O1300">
        <v>30</v>
      </c>
      <c r="P1300">
        <v>31</v>
      </c>
      <c r="Q1300">
        <f t="shared" si="712"/>
        <v>365</v>
      </c>
      <c r="R1300" s="116"/>
      <c r="S1300" s="99"/>
      <c r="T1300" s="50">
        <f t="shared" si="714"/>
        <v>0</v>
      </c>
      <c r="U1300" s="50">
        <f t="shared" si="715"/>
        <v>0</v>
      </c>
      <c r="V1300" s="50">
        <f t="shared" si="716"/>
        <v>0</v>
      </c>
      <c r="W1300" s="50">
        <f t="shared" si="717"/>
        <v>0</v>
      </c>
      <c r="X1300" s="50">
        <f t="shared" si="718"/>
        <v>0</v>
      </c>
      <c r="Y1300" s="50"/>
      <c r="Z1300" s="50"/>
      <c r="AA1300" s="50"/>
      <c r="AB1300" s="50"/>
      <c r="AC1300" s="50"/>
      <c r="AD1300" s="50">
        <f t="shared" si="719"/>
        <v>0</v>
      </c>
      <c r="AE1300" s="50">
        <f t="shared" si="720"/>
        <v>0</v>
      </c>
      <c r="AF1300" s="50">
        <f t="shared" si="721"/>
        <v>0</v>
      </c>
      <c r="AG1300" s="50">
        <f t="shared" si="713"/>
        <v>0</v>
      </c>
      <c r="AI1300" s="50">
        <f t="shared" si="722"/>
        <v>0</v>
      </c>
      <c r="AJ1300" s="50">
        <f t="shared" si="723"/>
        <v>0</v>
      </c>
      <c r="AK1300" s="50">
        <f t="shared" si="724"/>
        <v>0</v>
      </c>
      <c r="AL1300" s="50">
        <f t="shared" si="725"/>
        <v>2.2869597346327514E-2</v>
      </c>
      <c r="AR1300" s="50">
        <f t="shared" si="726"/>
        <v>2.8203796636667812E-2</v>
      </c>
      <c r="AS1300" s="50">
        <f t="shared" si="727"/>
        <v>3.0328320962298917E-2</v>
      </c>
      <c r="AT1300" s="50">
        <f t="shared" si="728"/>
        <v>4.3695331578991775E-2</v>
      </c>
      <c r="AV1300" s="49">
        <f t="shared" si="729"/>
        <v>0</v>
      </c>
      <c r="AW1300" s="49">
        <f t="shared" si="730"/>
        <v>0</v>
      </c>
      <c r="AX1300" s="49">
        <f t="shared" si="731"/>
        <v>0</v>
      </c>
      <c r="AY1300" s="49">
        <f t="shared" si="732"/>
        <v>61.390232332587729</v>
      </c>
      <c r="AZ1300" s="49">
        <f t="shared" si="733"/>
        <v>0</v>
      </c>
      <c r="BA1300" s="49">
        <f t="shared" si="734"/>
        <v>0</v>
      </c>
      <c r="BB1300" s="49">
        <f t="shared" si="735"/>
        <v>0</v>
      </c>
      <c r="BC1300" s="49">
        <f t="shared" si="736"/>
        <v>0</v>
      </c>
      <c r="BD1300" s="49">
        <f t="shared" si="737"/>
        <v>0</v>
      </c>
      <c r="BE1300" s="49">
        <f t="shared" si="738"/>
        <v>75.709143539605606</v>
      </c>
      <c r="BF1300" s="49">
        <f t="shared" si="739"/>
        <v>81.412131658356728</v>
      </c>
      <c r="BG1300" s="49">
        <f t="shared" si="740"/>
        <v>117.29400027738237</v>
      </c>
      <c r="BH1300" s="73">
        <f t="shared" si="741"/>
        <v>335.80550780793237</v>
      </c>
      <c r="BI1300" s="49">
        <f>VLOOKUP(A1300,'1_12'!B:Q,16,0)</f>
        <v>1314.27</v>
      </c>
      <c r="BJ1300" s="74">
        <f t="shared" si="742"/>
        <v>-978.46449219206761</v>
      </c>
      <c r="BK1300" s="50">
        <f t="shared" si="743"/>
        <v>3.0661040814775986E-3</v>
      </c>
    </row>
    <row r="1301" spans="1:63" x14ac:dyDescent="0.3">
      <c r="A1301" s="79" t="s">
        <v>914</v>
      </c>
      <c r="B1301" s="79" t="s">
        <v>915</v>
      </c>
      <c r="C1301" s="79">
        <f>VLOOKUP(B1301,Площадь!A:B,2,0)</f>
        <v>5</v>
      </c>
      <c r="D1301" s="97"/>
      <c r="E1301">
        <v>31</v>
      </c>
      <c r="F1301">
        <v>28</v>
      </c>
      <c r="G1301">
        <v>31</v>
      </c>
      <c r="H1301">
        <v>30</v>
      </c>
      <c r="I1301">
        <v>31</v>
      </c>
      <c r="J1301">
        <v>30</v>
      </c>
      <c r="K1301">
        <v>31</v>
      </c>
      <c r="L1301">
        <v>31</v>
      </c>
      <c r="M1301">
        <v>30</v>
      </c>
      <c r="N1301">
        <v>31</v>
      </c>
      <c r="O1301">
        <v>30</v>
      </c>
      <c r="P1301">
        <v>31</v>
      </c>
      <c r="Q1301">
        <f t="shared" si="712"/>
        <v>365</v>
      </c>
      <c r="R1301" s="116"/>
      <c r="S1301" s="99"/>
      <c r="T1301" s="50">
        <f t="shared" si="714"/>
        <v>0</v>
      </c>
      <c r="U1301" s="50">
        <f t="shared" si="715"/>
        <v>0</v>
      </c>
      <c r="V1301" s="50">
        <f t="shared" si="716"/>
        <v>0</v>
      </c>
      <c r="W1301" s="50">
        <f t="shared" si="717"/>
        <v>0</v>
      </c>
      <c r="X1301" s="50">
        <f t="shared" si="718"/>
        <v>0</v>
      </c>
      <c r="Y1301" s="50"/>
      <c r="Z1301" s="50"/>
      <c r="AA1301" s="50"/>
      <c r="AB1301" s="50"/>
      <c r="AC1301" s="50"/>
      <c r="AD1301" s="50">
        <f t="shared" si="719"/>
        <v>0</v>
      </c>
      <c r="AE1301" s="50">
        <f t="shared" si="720"/>
        <v>0</v>
      </c>
      <c r="AF1301" s="50">
        <f t="shared" si="721"/>
        <v>0</v>
      </c>
      <c r="AG1301" s="50">
        <f t="shared" si="713"/>
        <v>0</v>
      </c>
      <c r="AI1301" s="50">
        <f t="shared" si="722"/>
        <v>0</v>
      </c>
      <c r="AJ1301" s="50">
        <f t="shared" si="723"/>
        <v>0</v>
      </c>
      <c r="AK1301" s="50">
        <f t="shared" si="724"/>
        <v>0</v>
      </c>
      <c r="AL1301" s="50">
        <f t="shared" si="725"/>
        <v>3.3631760803422818E-2</v>
      </c>
      <c r="AR1301" s="50">
        <f t="shared" si="726"/>
        <v>4.1476171524511489E-2</v>
      </c>
      <c r="AS1301" s="50">
        <f t="shared" si="727"/>
        <v>4.460047200338077E-2</v>
      </c>
      <c r="AT1301" s="50">
        <f t="shared" si="728"/>
        <v>6.4257840557340851E-2</v>
      </c>
      <c r="AV1301" s="49">
        <f t="shared" si="729"/>
        <v>0</v>
      </c>
      <c r="AW1301" s="49">
        <f t="shared" si="730"/>
        <v>0</v>
      </c>
      <c r="AX1301" s="49">
        <f t="shared" si="731"/>
        <v>0</v>
      </c>
      <c r="AY1301" s="49">
        <f t="shared" si="732"/>
        <v>90.279753430276074</v>
      </c>
      <c r="AZ1301" s="49">
        <f t="shared" si="733"/>
        <v>0</v>
      </c>
      <c r="BA1301" s="49">
        <f t="shared" si="734"/>
        <v>0</v>
      </c>
      <c r="BB1301" s="49">
        <f t="shared" si="735"/>
        <v>0</v>
      </c>
      <c r="BC1301" s="49">
        <f t="shared" si="736"/>
        <v>0</v>
      </c>
      <c r="BD1301" s="49">
        <f t="shared" si="737"/>
        <v>0</v>
      </c>
      <c r="BE1301" s="49">
        <f t="shared" si="738"/>
        <v>111.33697579353766</v>
      </c>
      <c r="BF1301" s="49">
        <f t="shared" si="739"/>
        <v>119.72372302699522</v>
      </c>
      <c r="BG1301" s="49">
        <f t="shared" si="740"/>
        <v>172.4911768785035</v>
      </c>
      <c r="BH1301" s="73">
        <f t="shared" si="741"/>
        <v>493.83162912931243</v>
      </c>
      <c r="BI1301" s="49">
        <f>VLOOKUP(A1301,'1_12'!B:Q,16,0)</f>
        <v>1932.75</v>
      </c>
      <c r="BJ1301" s="74">
        <f t="shared" si="742"/>
        <v>-1438.9183708706876</v>
      </c>
      <c r="BK1301" s="50">
        <f t="shared" si="743"/>
        <v>3.0661040814775986E-3</v>
      </c>
    </row>
    <row r="1302" spans="1:63" x14ac:dyDescent="0.3">
      <c r="A1302" s="79" t="s">
        <v>2506</v>
      </c>
      <c r="B1302" s="79" t="s">
        <v>2507</v>
      </c>
      <c r="C1302" s="79">
        <f>VLOOKUP(B1302,Площадь!A:B,2,0)</f>
        <v>4.5</v>
      </c>
      <c r="D1302" s="97"/>
      <c r="E1302">
        <v>31</v>
      </c>
      <c r="F1302">
        <v>28</v>
      </c>
      <c r="G1302">
        <v>31</v>
      </c>
      <c r="H1302">
        <v>30</v>
      </c>
      <c r="I1302">
        <v>31</v>
      </c>
      <c r="J1302">
        <v>30</v>
      </c>
      <c r="K1302">
        <v>31</v>
      </c>
      <c r="L1302">
        <v>31</v>
      </c>
      <c r="M1302">
        <v>30</v>
      </c>
      <c r="N1302">
        <v>31</v>
      </c>
      <c r="O1302">
        <v>30</v>
      </c>
      <c r="P1302">
        <v>31</v>
      </c>
      <c r="Q1302">
        <f t="shared" si="712"/>
        <v>365</v>
      </c>
      <c r="R1302" s="116"/>
      <c r="S1302" s="99"/>
      <c r="T1302" s="50">
        <f t="shared" si="714"/>
        <v>0</v>
      </c>
      <c r="U1302" s="50">
        <f t="shared" si="715"/>
        <v>0</v>
      </c>
      <c r="V1302" s="50">
        <f t="shared" si="716"/>
        <v>0</v>
      </c>
      <c r="W1302" s="50">
        <f t="shared" si="717"/>
        <v>0</v>
      </c>
      <c r="X1302" s="50">
        <f t="shared" si="718"/>
        <v>0</v>
      </c>
      <c r="Y1302" s="50"/>
      <c r="Z1302" s="50"/>
      <c r="AA1302" s="50"/>
      <c r="AB1302" s="50"/>
      <c r="AC1302" s="50"/>
      <c r="AD1302" s="50">
        <f t="shared" si="719"/>
        <v>0</v>
      </c>
      <c r="AE1302" s="50">
        <f t="shared" si="720"/>
        <v>0</v>
      </c>
      <c r="AF1302" s="50">
        <f t="shared" si="721"/>
        <v>0</v>
      </c>
      <c r="AG1302" s="50">
        <f t="shared" si="713"/>
        <v>0</v>
      </c>
      <c r="AI1302" s="50">
        <f t="shared" si="722"/>
        <v>0</v>
      </c>
      <c r="AJ1302" s="50">
        <f t="shared" si="723"/>
        <v>0</v>
      </c>
      <c r="AK1302" s="50">
        <f t="shared" si="724"/>
        <v>0</v>
      </c>
      <c r="AL1302" s="50">
        <f t="shared" si="725"/>
        <v>3.0268584723080538E-2</v>
      </c>
      <c r="AR1302" s="50">
        <f t="shared" si="726"/>
        <v>3.7328554372060341E-2</v>
      </c>
      <c r="AS1302" s="50">
        <f t="shared" si="727"/>
        <v>4.0140424803042689E-2</v>
      </c>
      <c r="AT1302" s="50">
        <f t="shared" si="728"/>
        <v>5.7832056501606763E-2</v>
      </c>
      <c r="AV1302" s="49">
        <f t="shared" si="729"/>
        <v>0</v>
      </c>
      <c r="AW1302" s="49">
        <f t="shared" si="730"/>
        <v>0</v>
      </c>
      <c r="AX1302" s="49">
        <f t="shared" si="731"/>
        <v>0</v>
      </c>
      <c r="AY1302" s="49">
        <f t="shared" si="732"/>
        <v>81.251778087248482</v>
      </c>
      <c r="AZ1302" s="49">
        <f t="shared" si="733"/>
        <v>0</v>
      </c>
      <c r="BA1302" s="49">
        <f t="shared" si="734"/>
        <v>0</v>
      </c>
      <c r="BB1302" s="49">
        <f t="shared" si="735"/>
        <v>0</v>
      </c>
      <c r="BC1302" s="49">
        <f t="shared" si="736"/>
        <v>0</v>
      </c>
      <c r="BD1302" s="49">
        <f t="shared" si="737"/>
        <v>0</v>
      </c>
      <c r="BE1302" s="49">
        <f t="shared" si="738"/>
        <v>100.2032782141839</v>
      </c>
      <c r="BF1302" s="49">
        <f t="shared" si="739"/>
        <v>107.75135072429568</v>
      </c>
      <c r="BG1302" s="49">
        <f t="shared" si="740"/>
        <v>155.24205919065315</v>
      </c>
      <c r="BH1302" s="73">
        <f t="shared" si="741"/>
        <v>444.44846621638118</v>
      </c>
      <c r="BI1302" s="49">
        <f>VLOOKUP(A1302,'1_12'!B:Q,16,0)</f>
        <v>1739.43</v>
      </c>
      <c r="BJ1302" s="74">
        <f t="shared" si="742"/>
        <v>-1294.9815337836189</v>
      </c>
      <c r="BK1302" s="50">
        <f t="shared" si="743"/>
        <v>3.066104081477599E-3</v>
      </c>
    </row>
    <row r="1303" spans="1:63" x14ac:dyDescent="0.3">
      <c r="A1303" s="79" t="s">
        <v>1792</v>
      </c>
      <c r="B1303" s="79" t="s">
        <v>1793</v>
      </c>
      <c r="C1303" s="79">
        <f>VLOOKUP(B1303,Площадь!A:B,2,0)</f>
        <v>3.8</v>
      </c>
      <c r="D1303" s="97"/>
      <c r="E1303">
        <v>31</v>
      </c>
      <c r="F1303">
        <v>28</v>
      </c>
      <c r="G1303">
        <v>31</v>
      </c>
      <c r="H1303">
        <v>30</v>
      </c>
      <c r="I1303">
        <v>31</v>
      </c>
      <c r="J1303">
        <v>30</v>
      </c>
      <c r="K1303">
        <v>31</v>
      </c>
      <c r="L1303">
        <v>31</v>
      </c>
      <c r="M1303">
        <v>30</v>
      </c>
      <c r="N1303">
        <v>31</v>
      </c>
      <c r="O1303">
        <v>30</v>
      </c>
      <c r="P1303">
        <v>31</v>
      </c>
      <c r="Q1303">
        <f t="shared" si="712"/>
        <v>365</v>
      </c>
      <c r="R1303" s="116"/>
      <c r="S1303" s="99"/>
      <c r="T1303" s="50">
        <f t="shared" si="714"/>
        <v>0</v>
      </c>
      <c r="U1303" s="50">
        <f t="shared" si="715"/>
        <v>0</v>
      </c>
      <c r="V1303" s="50">
        <f t="shared" si="716"/>
        <v>0</v>
      </c>
      <c r="W1303" s="50">
        <f t="shared" si="717"/>
        <v>0</v>
      </c>
      <c r="X1303" s="50">
        <f t="shared" si="718"/>
        <v>0</v>
      </c>
      <c r="Y1303" s="50"/>
      <c r="Z1303" s="50"/>
      <c r="AA1303" s="50"/>
      <c r="AB1303" s="50"/>
      <c r="AC1303" s="50"/>
      <c r="AD1303" s="50">
        <f t="shared" si="719"/>
        <v>0</v>
      </c>
      <c r="AE1303" s="50">
        <f t="shared" si="720"/>
        <v>0</v>
      </c>
      <c r="AF1303" s="50">
        <f t="shared" si="721"/>
        <v>0</v>
      </c>
      <c r="AG1303" s="50">
        <f t="shared" si="713"/>
        <v>0</v>
      </c>
      <c r="AI1303" s="50">
        <f t="shared" si="722"/>
        <v>0</v>
      </c>
      <c r="AJ1303" s="50">
        <f t="shared" si="723"/>
        <v>0</v>
      </c>
      <c r="AK1303" s="50">
        <f t="shared" si="724"/>
        <v>0</v>
      </c>
      <c r="AL1303" s="50">
        <f t="shared" si="725"/>
        <v>2.5560138210601342E-2</v>
      </c>
      <c r="AR1303" s="50">
        <f t="shared" si="726"/>
        <v>3.1521890358628735E-2</v>
      </c>
      <c r="AS1303" s="50">
        <f t="shared" si="727"/>
        <v>3.3896358722569381E-2</v>
      </c>
      <c r="AT1303" s="50">
        <f t="shared" si="728"/>
        <v>4.8835958823579037E-2</v>
      </c>
      <c r="AV1303" s="49">
        <f t="shared" si="729"/>
        <v>0</v>
      </c>
      <c r="AW1303" s="49">
        <f t="shared" si="730"/>
        <v>0</v>
      </c>
      <c r="AX1303" s="49">
        <f t="shared" si="731"/>
        <v>0</v>
      </c>
      <c r="AY1303" s="49">
        <f t="shared" si="732"/>
        <v>68.612612607009822</v>
      </c>
      <c r="AZ1303" s="49">
        <f t="shared" si="733"/>
        <v>0</v>
      </c>
      <c r="BA1303" s="49">
        <f t="shared" si="734"/>
        <v>0</v>
      </c>
      <c r="BB1303" s="49">
        <f t="shared" si="735"/>
        <v>0</v>
      </c>
      <c r="BC1303" s="49">
        <f t="shared" si="736"/>
        <v>0</v>
      </c>
      <c r="BD1303" s="49">
        <f t="shared" si="737"/>
        <v>0</v>
      </c>
      <c r="BE1303" s="49">
        <f t="shared" si="738"/>
        <v>84.616101603088637</v>
      </c>
      <c r="BF1303" s="49">
        <f t="shared" si="739"/>
        <v>90.990029500516343</v>
      </c>
      <c r="BG1303" s="49">
        <f t="shared" si="740"/>
        <v>131.09329442766264</v>
      </c>
      <c r="BH1303" s="73">
        <f t="shared" si="741"/>
        <v>375.31203813827744</v>
      </c>
      <c r="BI1303" s="49">
        <f>VLOOKUP(A1303,'1_12'!B:Q,16,0)</f>
        <v>1468.89</v>
      </c>
      <c r="BJ1303" s="74">
        <f t="shared" si="742"/>
        <v>-1093.5779618617225</v>
      </c>
      <c r="BK1303" s="50">
        <f t="shared" si="743"/>
        <v>3.0661040814775986E-3</v>
      </c>
    </row>
    <row r="1304" spans="1:63" x14ac:dyDescent="0.3">
      <c r="A1304" s="79" t="s">
        <v>2126</v>
      </c>
      <c r="B1304" s="79" t="s">
        <v>2127</v>
      </c>
      <c r="C1304" s="79">
        <f>VLOOKUP(B1304,Площадь!A:B,2,0)</f>
        <v>3.8</v>
      </c>
      <c r="D1304" s="97"/>
      <c r="E1304">
        <v>31</v>
      </c>
      <c r="F1304">
        <v>28</v>
      </c>
      <c r="G1304">
        <v>31</v>
      </c>
      <c r="H1304">
        <v>30</v>
      </c>
      <c r="I1304">
        <v>31</v>
      </c>
      <c r="J1304">
        <v>30</v>
      </c>
      <c r="K1304">
        <v>31</v>
      </c>
      <c r="L1304">
        <v>31</v>
      </c>
      <c r="M1304">
        <v>30</v>
      </c>
      <c r="N1304">
        <v>31</v>
      </c>
      <c r="O1304">
        <v>30</v>
      </c>
      <c r="P1304">
        <v>31</v>
      </c>
      <c r="Q1304">
        <f t="shared" si="712"/>
        <v>365</v>
      </c>
      <c r="R1304" s="116"/>
      <c r="S1304" s="99"/>
      <c r="T1304" s="50">
        <f t="shared" si="714"/>
        <v>0</v>
      </c>
      <c r="U1304" s="50">
        <f t="shared" si="715"/>
        <v>0</v>
      </c>
      <c r="V1304" s="50">
        <f t="shared" si="716"/>
        <v>0</v>
      </c>
      <c r="W1304" s="50">
        <f t="shared" si="717"/>
        <v>0</v>
      </c>
      <c r="X1304" s="50">
        <f t="shared" si="718"/>
        <v>0</v>
      </c>
      <c r="Y1304" s="50"/>
      <c r="Z1304" s="50"/>
      <c r="AA1304" s="50"/>
      <c r="AB1304" s="50"/>
      <c r="AC1304" s="50"/>
      <c r="AD1304" s="50">
        <f t="shared" si="719"/>
        <v>0</v>
      </c>
      <c r="AE1304" s="50">
        <f t="shared" si="720"/>
        <v>0</v>
      </c>
      <c r="AF1304" s="50">
        <f t="shared" si="721"/>
        <v>0</v>
      </c>
      <c r="AG1304" s="50">
        <f t="shared" si="713"/>
        <v>0</v>
      </c>
      <c r="AI1304" s="50">
        <f t="shared" si="722"/>
        <v>0</v>
      </c>
      <c r="AJ1304" s="50">
        <f t="shared" si="723"/>
        <v>0</v>
      </c>
      <c r="AK1304" s="50">
        <f t="shared" si="724"/>
        <v>0</v>
      </c>
      <c r="AL1304" s="50">
        <f t="shared" si="725"/>
        <v>2.5560138210601342E-2</v>
      </c>
      <c r="AR1304" s="50">
        <f t="shared" si="726"/>
        <v>3.1521890358628735E-2</v>
      </c>
      <c r="AS1304" s="50">
        <f t="shared" si="727"/>
        <v>3.3896358722569381E-2</v>
      </c>
      <c r="AT1304" s="50">
        <f t="shared" si="728"/>
        <v>4.8835958823579037E-2</v>
      </c>
      <c r="AV1304" s="49">
        <f t="shared" si="729"/>
        <v>0</v>
      </c>
      <c r="AW1304" s="49">
        <f t="shared" si="730"/>
        <v>0</v>
      </c>
      <c r="AX1304" s="49">
        <f t="shared" si="731"/>
        <v>0</v>
      </c>
      <c r="AY1304" s="49">
        <f t="shared" si="732"/>
        <v>68.612612607009822</v>
      </c>
      <c r="AZ1304" s="49">
        <f t="shared" si="733"/>
        <v>0</v>
      </c>
      <c r="BA1304" s="49">
        <f t="shared" si="734"/>
        <v>0</v>
      </c>
      <c r="BB1304" s="49">
        <f t="shared" si="735"/>
        <v>0</v>
      </c>
      <c r="BC1304" s="49">
        <f t="shared" si="736"/>
        <v>0</v>
      </c>
      <c r="BD1304" s="49">
        <f t="shared" si="737"/>
        <v>0</v>
      </c>
      <c r="BE1304" s="49">
        <f t="shared" si="738"/>
        <v>84.616101603088637</v>
      </c>
      <c r="BF1304" s="49">
        <f t="shared" si="739"/>
        <v>90.990029500516343</v>
      </c>
      <c r="BG1304" s="49">
        <f t="shared" si="740"/>
        <v>131.09329442766264</v>
      </c>
      <c r="BH1304" s="73">
        <f t="shared" si="741"/>
        <v>375.31203813827744</v>
      </c>
      <c r="BI1304" s="49">
        <f>VLOOKUP(A1304,'1_12'!B:Q,16,0)</f>
        <v>1468.89</v>
      </c>
      <c r="BJ1304" s="74">
        <f t="shared" si="742"/>
        <v>-1093.5779618617225</v>
      </c>
      <c r="BK1304" s="50">
        <f t="shared" si="743"/>
        <v>3.0661040814775986E-3</v>
      </c>
    </row>
    <row r="1305" spans="1:63" x14ac:dyDescent="0.3">
      <c r="A1305" s="79" t="s">
        <v>885</v>
      </c>
      <c r="B1305" s="79" t="s">
        <v>886</v>
      </c>
      <c r="C1305" s="79">
        <f>VLOOKUP(B1305,Площадь!A:B,2,0)</f>
        <v>5.7</v>
      </c>
      <c r="D1305" s="97"/>
      <c r="E1305">
        <v>31</v>
      </c>
      <c r="F1305">
        <v>28</v>
      </c>
      <c r="G1305">
        <v>31</v>
      </c>
      <c r="H1305">
        <v>30</v>
      </c>
      <c r="I1305">
        <v>31</v>
      </c>
      <c r="J1305">
        <v>30</v>
      </c>
      <c r="K1305">
        <v>31</v>
      </c>
      <c r="L1305">
        <v>31</v>
      </c>
      <c r="M1305">
        <v>30</v>
      </c>
      <c r="N1305">
        <v>31</v>
      </c>
      <c r="O1305">
        <v>30</v>
      </c>
      <c r="P1305">
        <v>31</v>
      </c>
      <c r="Q1305">
        <f t="shared" si="712"/>
        <v>365</v>
      </c>
      <c r="R1305" s="116"/>
      <c r="S1305" s="99"/>
      <c r="T1305" s="50">
        <f t="shared" si="714"/>
        <v>0</v>
      </c>
      <c r="U1305" s="50">
        <f t="shared" si="715"/>
        <v>0</v>
      </c>
      <c r="V1305" s="50">
        <f t="shared" si="716"/>
        <v>0</v>
      </c>
      <c r="W1305" s="50">
        <f t="shared" si="717"/>
        <v>0</v>
      </c>
      <c r="X1305" s="50">
        <f t="shared" si="718"/>
        <v>0</v>
      </c>
      <c r="Y1305" s="50"/>
      <c r="Z1305" s="50"/>
      <c r="AA1305" s="50"/>
      <c r="AB1305" s="50"/>
      <c r="AC1305" s="50"/>
      <c r="AD1305" s="50">
        <f t="shared" si="719"/>
        <v>0</v>
      </c>
      <c r="AE1305" s="50">
        <f t="shared" si="720"/>
        <v>0</v>
      </c>
      <c r="AF1305" s="50">
        <f t="shared" si="721"/>
        <v>0</v>
      </c>
      <c r="AG1305" s="50">
        <f t="shared" si="713"/>
        <v>0</v>
      </c>
      <c r="AI1305" s="50">
        <f t="shared" si="722"/>
        <v>0</v>
      </c>
      <c r="AJ1305" s="50">
        <f t="shared" si="723"/>
        <v>0</v>
      </c>
      <c r="AK1305" s="50">
        <f t="shared" si="724"/>
        <v>0</v>
      </c>
      <c r="AL1305" s="50">
        <f t="shared" si="725"/>
        <v>3.8340207315902014E-2</v>
      </c>
      <c r="AR1305" s="50">
        <f t="shared" si="726"/>
        <v>4.7282835537943102E-2</v>
      </c>
      <c r="AS1305" s="50">
        <f t="shared" si="727"/>
        <v>5.0844538083854078E-2</v>
      </c>
      <c r="AT1305" s="50">
        <f t="shared" si="728"/>
        <v>7.3253938235368563E-2</v>
      </c>
      <c r="AV1305" s="49">
        <f t="shared" si="729"/>
        <v>0</v>
      </c>
      <c r="AW1305" s="49">
        <f t="shared" si="730"/>
        <v>0</v>
      </c>
      <c r="AX1305" s="49">
        <f t="shared" si="731"/>
        <v>0</v>
      </c>
      <c r="AY1305" s="49">
        <f t="shared" si="732"/>
        <v>102.91891891051473</v>
      </c>
      <c r="AZ1305" s="49">
        <f t="shared" si="733"/>
        <v>0</v>
      </c>
      <c r="BA1305" s="49">
        <f t="shared" si="734"/>
        <v>0</v>
      </c>
      <c r="BB1305" s="49">
        <f t="shared" si="735"/>
        <v>0</v>
      </c>
      <c r="BC1305" s="49">
        <f t="shared" si="736"/>
        <v>0</v>
      </c>
      <c r="BD1305" s="49">
        <f t="shared" si="737"/>
        <v>0</v>
      </c>
      <c r="BE1305" s="49">
        <f t="shared" si="738"/>
        <v>126.92415240463295</v>
      </c>
      <c r="BF1305" s="49">
        <f t="shared" si="739"/>
        <v>136.48504425077454</v>
      </c>
      <c r="BG1305" s="49">
        <f t="shared" si="740"/>
        <v>196.63994164149398</v>
      </c>
      <c r="BH1305" s="73">
        <f t="shared" si="741"/>
        <v>562.96805720741622</v>
      </c>
      <c r="BI1305" s="49">
        <f>VLOOKUP(A1305,'1_12'!B:Q,16,0)</f>
        <v>2203.29</v>
      </c>
      <c r="BJ1305" s="74">
        <f t="shared" si="742"/>
        <v>-1640.3219427925837</v>
      </c>
      <c r="BK1305" s="50">
        <f t="shared" si="743"/>
        <v>3.066104081477599E-3</v>
      </c>
    </row>
    <row r="1306" spans="1:63" x14ac:dyDescent="0.3">
      <c r="A1306" s="79" t="s">
        <v>2167</v>
      </c>
      <c r="B1306" s="79" t="s">
        <v>2168</v>
      </c>
      <c r="C1306" s="79">
        <f>VLOOKUP(B1306,Площадь!A:B,2,0)</f>
        <v>3.7</v>
      </c>
      <c r="D1306" s="97"/>
      <c r="E1306">
        <v>31</v>
      </c>
      <c r="F1306">
        <v>28</v>
      </c>
      <c r="G1306">
        <v>31</v>
      </c>
      <c r="H1306">
        <v>30</v>
      </c>
      <c r="I1306">
        <v>31</v>
      </c>
      <c r="J1306">
        <v>30</v>
      </c>
      <c r="K1306">
        <v>31</v>
      </c>
      <c r="L1306">
        <v>31</v>
      </c>
      <c r="M1306">
        <v>30</v>
      </c>
      <c r="N1306">
        <v>31</v>
      </c>
      <c r="O1306">
        <v>30</v>
      </c>
      <c r="P1306">
        <v>31</v>
      </c>
      <c r="Q1306">
        <f t="shared" si="712"/>
        <v>365</v>
      </c>
      <c r="R1306" s="116"/>
      <c r="S1306" s="99"/>
      <c r="T1306" s="50">
        <f t="shared" si="714"/>
        <v>0</v>
      </c>
      <c r="U1306" s="50">
        <f t="shared" si="715"/>
        <v>0</v>
      </c>
      <c r="V1306" s="50">
        <f t="shared" si="716"/>
        <v>0</v>
      </c>
      <c r="W1306" s="50">
        <f t="shared" si="717"/>
        <v>0</v>
      </c>
      <c r="X1306" s="50">
        <f t="shared" si="718"/>
        <v>0</v>
      </c>
      <c r="Y1306" s="50"/>
      <c r="Z1306" s="50"/>
      <c r="AA1306" s="50"/>
      <c r="AB1306" s="50"/>
      <c r="AC1306" s="50"/>
      <c r="AD1306" s="50">
        <f t="shared" si="719"/>
        <v>0</v>
      </c>
      <c r="AE1306" s="50">
        <f t="shared" si="720"/>
        <v>0</v>
      </c>
      <c r="AF1306" s="50">
        <f t="shared" si="721"/>
        <v>0</v>
      </c>
      <c r="AG1306" s="50">
        <f t="shared" si="713"/>
        <v>0</v>
      </c>
      <c r="AI1306" s="50">
        <f t="shared" si="722"/>
        <v>0</v>
      </c>
      <c r="AJ1306" s="50">
        <f t="shared" si="723"/>
        <v>0</v>
      </c>
      <c r="AK1306" s="50">
        <f t="shared" si="724"/>
        <v>0</v>
      </c>
      <c r="AL1306" s="50">
        <f t="shared" si="725"/>
        <v>2.4887502994532885E-2</v>
      </c>
      <c r="AR1306" s="50">
        <f t="shared" si="726"/>
        <v>3.0692366928138509E-2</v>
      </c>
      <c r="AS1306" s="50">
        <f t="shared" si="727"/>
        <v>3.3004349282501767E-2</v>
      </c>
      <c r="AT1306" s="50">
        <f t="shared" si="728"/>
        <v>4.7550802012432225E-2</v>
      </c>
      <c r="AV1306" s="49">
        <f t="shared" si="729"/>
        <v>0</v>
      </c>
      <c r="AW1306" s="49">
        <f t="shared" si="730"/>
        <v>0</v>
      </c>
      <c r="AX1306" s="49">
        <f t="shared" si="731"/>
        <v>0</v>
      </c>
      <c r="AY1306" s="49">
        <f t="shared" si="732"/>
        <v>66.807017538404295</v>
      </c>
      <c r="AZ1306" s="49">
        <f t="shared" si="733"/>
        <v>0</v>
      </c>
      <c r="BA1306" s="49">
        <f t="shared" si="734"/>
        <v>0</v>
      </c>
      <c r="BB1306" s="49">
        <f t="shared" si="735"/>
        <v>0</v>
      </c>
      <c r="BC1306" s="49">
        <f t="shared" si="736"/>
        <v>0</v>
      </c>
      <c r="BD1306" s="49">
        <f t="shared" si="737"/>
        <v>0</v>
      </c>
      <c r="BE1306" s="49">
        <f t="shared" si="738"/>
        <v>82.38936208721789</v>
      </c>
      <c r="BF1306" s="49">
        <f t="shared" si="739"/>
        <v>88.595555039976446</v>
      </c>
      <c r="BG1306" s="49">
        <f t="shared" si="740"/>
        <v>127.64347089009257</v>
      </c>
      <c r="BH1306" s="73">
        <f t="shared" si="741"/>
        <v>365.4354055556912</v>
      </c>
      <c r="BI1306" s="49">
        <f>VLOOKUP(A1306,'1_12'!B:Q,16,0)</f>
        <v>1430.19</v>
      </c>
      <c r="BJ1306" s="74">
        <f t="shared" si="742"/>
        <v>-1064.7545944443089</v>
      </c>
      <c r="BK1306" s="50">
        <f t="shared" si="743"/>
        <v>3.0661040814775986E-3</v>
      </c>
    </row>
    <row r="1307" spans="1:63" x14ac:dyDescent="0.3">
      <c r="A1307" s="79" t="s">
        <v>1014</v>
      </c>
      <c r="B1307" s="79" t="s">
        <v>1015</v>
      </c>
      <c r="C1307" s="79">
        <f>VLOOKUP(B1307,Площадь!A:B,2,0)</f>
        <v>3.6</v>
      </c>
      <c r="D1307" s="97"/>
      <c r="E1307">
        <v>31</v>
      </c>
      <c r="F1307">
        <v>28</v>
      </c>
      <c r="G1307">
        <v>31</v>
      </c>
      <c r="H1307">
        <v>30</v>
      </c>
      <c r="I1307">
        <v>31</v>
      </c>
      <c r="J1307">
        <v>30</v>
      </c>
      <c r="K1307">
        <v>31</v>
      </c>
      <c r="L1307">
        <v>31</v>
      </c>
      <c r="M1307">
        <v>30</v>
      </c>
      <c r="N1307">
        <v>31</v>
      </c>
      <c r="O1307">
        <v>30</v>
      </c>
      <c r="P1307">
        <v>31</v>
      </c>
      <c r="Q1307">
        <f t="shared" si="712"/>
        <v>365</v>
      </c>
      <c r="R1307" s="116"/>
      <c r="S1307" s="99"/>
      <c r="T1307" s="50">
        <f t="shared" si="714"/>
        <v>0</v>
      </c>
      <c r="U1307" s="50">
        <f t="shared" si="715"/>
        <v>0</v>
      </c>
      <c r="V1307" s="50">
        <f t="shared" si="716"/>
        <v>0</v>
      </c>
      <c r="W1307" s="50">
        <f t="shared" si="717"/>
        <v>0</v>
      </c>
      <c r="X1307" s="50">
        <f t="shared" si="718"/>
        <v>0</v>
      </c>
      <c r="Y1307" s="50"/>
      <c r="Z1307" s="50"/>
      <c r="AA1307" s="50"/>
      <c r="AB1307" s="50"/>
      <c r="AC1307" s="50"/>
      <c r="AD1307" s="50">
        <f t="shared" si="719"/>
        <v>0</v>
      </c>
      <c r="AE1307" s="50">
        <f t="shared" si="720"/>
        <v>0</v>
      </c>
      <c r="AF1307" s="50">
        <f t="shared" si="721"/>
        <v>0</v>
      </c>
      <c r="AG1307" s="50">
        <f t="shared" si="713"/>
        <v>0</v>
      </c>
      <c r="AI1307" s="50">
        <f t="shared" si="722"/>
        <v>0</v>
      </c>
      <c r="AJ1307" s="50">
        <f t="shared" si="723"/>
        <v>0</v>
      </c>
      <c r="AK1307" s="50">
        <f t="shared" si="724"/>
        <v>0</v>
      </c>
      <c r="AL1307" s="50">
        <f t="shared" si="725"/>
        <v>2.4214867778464429E-2</v>
      </c>
      <c r="AR1307" s="50">
        <f t="shared" si="726"/>
        <v>2.9862843497648273E-2</v>
      </c>
      <c r="AS1307" s="50">
        <f t="shared" si="727"/>
        <v>3.2112339842434154E-2</v>
      </c>
      <c r="AT1307" s="50">
        <f t="shared" si="728"/>
        <v>4.6265645201285406E-2</v>
      </c>
      <c r="AV1307" s="49">
        <f t="shared" si="729"/>
        <v>0</v>
      </c>
      <c r="AW1307" s="49">
        <f t="shared" si="730"/>
        <v>0</v>
      </c>
      <c r="AX1307" s="49">
        <f t="shared" si="731"/>
        <v>0</v>
      </c>
      <c r="AY1307" s="49">
        <f t="shared" si="732"/>
        <v>65.001422469798783</v>
      </c>
      <c r="AZ1307" s="49">
        <f t="shared" si="733"/>
        <v>0</v>
      </c>
      <c r="BA1307" s="49">
        <f t="shared" si="734"/>
        <v>0</v>
      </c>
      <c r="BB1307" s="49">
        <f t="shared" si="735"/>
        <v>0</v>
      </c>
      <c r="BC1307" s="49">
        <f t="shared" si="736"/>
        <v>0</v>
      </c>
      <c r="BD1307" s="49">
        <f t="shared" si="737"/>
        <v>0</v>
      </c>
      <c r="BE1307" s="49">
        <f t="shared" si="738"/>
        <v>80.162622571347129</v>
      </c>
      <c r="BF1307" s="49">
        <f t="shared" si="739"/>
        <v>86.20108057943655</v>
      </c>
      <c r="BG1307" s="49">
        <f t="shared" si="740"/>
        <v>124.1936473525225</v>
      </c>
      <c r="BH1307" s="73">
        <f t="shared" si="741"/>
        <v>355.55877297310496</v>
      </c>
      <c r="BI1307" s="49">
        <f>VLOOKUP(A1307,'1_12'!B:Q,16,0)</f>
        <v>1391.58</v>
      </c>
      <c r="BJ1307" s="74">
        <f t="shared" si="742"/>
        <v>-1036.0212270268948</v>
      </c>
      <c r="BK1307" s="50">
        <f t="shared" si="743"/>
        <v>3.0661040814775982E-3</v>
      </c>
    </row>
    <row r="1308" spans="1:63" x14ac:dyDescent="0.3">
      <c r="A1308" s="79" t="s">
        <v>790</v>
      </c>
      <c r="B1308" s="79" t="s">
        <v>791</v>
      </c>
      <c r="C1308" s="79">
        <f>VLOOKUP(B1308,Площадь!A:B,2,0)</f>
        <v>5.9</v>
      </c>
      <c r="D1308" s="97"/>
      <c r="E1308">
        <v>31</v>
      </c>
      <c r="F1308">
        <v>28</v>
      </c>
      <c r="G1308">
        <v>31</v>
      </c>
      <c r="H1308">
        <v>30</v>
      </c>
      <c r="I1308">
        <v>31</v>
      </c>
      <c r="J1308">
        <v>30</v>
      </c>
      <c r="K1308">
        <v>31</v>
      </c>
      <c r="L1308">
        <v>31</v>
      </c>
      <c r="M1308">
        <v>30</v>
      </c>
      <c r="N1308">
        <v>31</v>
      </c>
      <c r="O1308">
        <v>30</v>
      </c>
      <c r="P1308">
        <v>31</v>
      </c>
      <c r="Q1308">
        <f t="shared" si="712"/>
        <v>365</v>
      </c>
      <c r="R1308" s="116"/>
      <c r="S1308" s="99"/>
      <c r="T1308" s="50">
        <f t="shared" si="714"/>
        <v>0</v>
      </c>
      <c r="U1308" s="50">
        <f t="shared" si="715"/>
        <v>0</v>
      </c>
      <c r="V1308" s="50">
        <f t="shared" si="716"/>
        <v>0</v>
      </c>
      <c r="W1308" s="50">
        <f t="shared" si="717"/>
        <v>0</v>
      </c>
      <c r="X1308" s="50">
        <f t="shared" si="718"/>
        <v>0</v>
      </c>
      <c r="Y1308" s="50"/>
      <c r="Z1308" s="50"/>
      <c r="AA1308" s="50"/>
      <c r="AB1308" s="50"/>
      <c r="AC1308" s="50"/>
      <c r="AD1308" s="50">
        <f t="shared" si="719"/>
        <v>0</v>
      </c>
      <c r="AE1308" s="50">
        <f t="shared" si="720"/>
        <v>0</v>
      </c>
      <c r="AF1308" s="50">
        <f t="shared" si="721"/>
        <v>0</v>
      </c>
      <c r="AG1308" s="50">
        <f t="shared" si="713"/>
        <v>0</v>
      </c>
      <c r="AI1308" s="50">
        <f t="shared" si="722"/>
        <v>0</v>
      </c>
      <c r="AJ1308" s="50">
        <f t="shared" si="723"/>
        <v>0</v>
      </c>
      <c r="AK1308" s="50">
        <f t="shared" si="724"/>
        <v>0</v>
      </c>
      <c r="AL1308" s="50">
        <f t="shared" si="725"/>
        <v>3.9685477748038926E-2</v>
      </c>
      <c r="AR1308" s="50">
        <f t="shared" si="726"/>
        <v>4.894188239892356E-2</v>
      </c>
      <c r="AS1308" s="50">
        <f t="shared" si="727"/>
        <v>5.2628556963989312E-2</v>
      </c>
      <c r="AT1308" s="50">
        <f t="shared" si="728"/>
        <v>7.58242518576622E-2</v>
      </c>
      <c r="AV1308" s="49">
        <f t="shared" si="729"/>
        <v>0</v>
      </c>
      <c r="AW1308" s="49">
        <f t="shared" si="730"/>
        <v>0</v>
      </c>
      <c r="AX1308" s="49">
        <f t="shared" si="731"/>
        <v>0</v>
      </c>
      <c r="AY1308" s="49">
        <f t="shared" si="732"/>
        <v>106.53010904772577</v>
      </c>
      <c r="AZ1308" s="49">
        <f t="shared" si="733"/>
        <v>0</v>
      </c>
      <c r="BA1308" s="49">
        <f t="shared" si="734"/>
        <v>0</v>
      </c>
      <c r="BB1308" s="49">
        <f t="shared" si="735"/>
        <v>0</v>
      </c>
      <c r="BC1308" s="49">
        <f t="shared" si="736"/>
        <v>0</v>
      </c>
      <c r="BD1308" s="49">
        <f t="shared" si="737"/>
        <v>0</v>
      </c>
      <c r="BE1308" s="49">
        <f t="shared" si="738"/>
        <v>131.37763143637446</v>
      </c>
      <c r="BF1308" s="49">
        <f t="shared" si="739"/>
        <v>141.27399317185436</v>
      </c>
      <c r="BG1308" s="49">
        <f t="shared" si="740"/>
        <v>203.53958871663411</v>
      </c>
      <c r="BH1308" s="73">
        <f t="shared" si="741"/>
        <v>582.7213223725887</v>
      </c>
      <c r="BI1308" s="49">
        <f>VLOOKUP(A1308,'1_12'!B:Q,16,0)</f>
        <v>2280.6000000000004</v>
      </c>
      <c r="BJ1308" s="74">
        <f t="shared" si="742"/>
        <v>-1697.8786776274117</v>
      </c>
      <c r="BK1308" s="50">
        <f t="shared" si="743"/>
        <v>3.0661040814775986E-3</v>
      </c>
    </row>
    <row r="1309" spans="1:63" x14ac:dyDescent="0.3">
      <c r="A1309" s="79" t="s">
        <v>1016</v>
      </c>
      <c r="B1309" s="79" t="s">
        <v>1017</v>
      </c>
      <c r="C1309" s="79">
        <f>VLOOKUP(B1309,Площадь!A:B,2,0)</f>
        <v>5.0999999999999996</v>
      </c>
      <c r="D1309" s="97"/>
      <c r="E1309">
        <v>31</v>
      </c>
      <c r="F1309">
        <v>20</v>
      </c>
      <c r="Q1309">
        <f t="shared" si="712"/>
        <v>51</v>
      </c>
      <c r="R1309" s="116"/>
      <c r="S1309" s="99"/>
      <c r="T1309" s="50">
        <f t="shared" si="714"/>
        <v>0</v>
      </c>
      <c r="U1309" s="50">
        <f t="shared" si="715"/>
        <v>0</v>
      </c>
      <c r="V1309" s="50">
        <f t="shared" si="716"/>
        <v>0</v>
      </c>
      <c r="W1309" s="50">
        <f t="shared" si="717"/>
        <v>0</v>
      </c>
      <c r="X1309" s="50">
        <f t="shared" si="718"/>
        <v>0</v>
      </c>
      <c r="Y1309" s="50"/>
      <c r="Z1309" s="50"/>
      <c r="AA1309" s="50"/>
      <c r="AB1309" s="50"/>
      <c r="AC1309" s="50"/>
      <c r="AD1309" s="50">
        <f t="shared" si="719"/>
        <v>0</v>
      </c>
      <c r="AE1309" s="50">
        <f t="shared" si="720"/>
        <v>0</v>
      </c>
      <c r="AF1309" s="50">
        <f t="shared" si="721"/>
        <v>0</v>
      </c>
      <c r="AG1309" s="50">
        <f t="shared" si="713"/>
        <v>0</v>
      </c>
      <c r="AI1309" s="50">
        <f t="shared" si="722"/>
        <v>0</v>
      </c>
      <c r="AJ1309" s="50">
        <f t="shared" si="723"/>
        <v>0</v>
      </c>
      <c r="AK1309" s="50">
        <f t="shared" si="724"/>
        <v>0</v>
      </c>
      <c r="AL1309" s="50">
        <f t="shared" si="725"/>
        <v>0</v>
      </c>
      <c r="AR1309" s="50">
        <f t="shared" si="726"/>
        <v>0</v>
      </c>
      <c r="AS1309" s="50">
        <f t="shared" si="727"/>
        <v>0</v>
      </c>
      <c r="AT1309" s="50">
        <f t="shared" si="728"/>
        <v>0</v>
      </c>
      <c r="AV1309" s="49">
        <f t="shared" si="729"/>
        <v>0</v>
      </c>
      <c r="AW1309" s="49">
        <f t="shared" si="730"/>
        <v>0</v>
      </c>
      <c r="AX1309" s="49">
        <f t="shared" si="731"/>
        <v>0</v>
      </c>
      <c r="AY1309" s="49">
        <f t="shared" si="732"/>
        <v>0</v>
      </c>
      <c r="AZ1309" s="49">
        <f t="shared" si="733"/>
        <v>0</v>
      </c>
      <c r="BA1309" s="49">
        <f t="shared" si="734"/>
        <v>0</v>
      </c>
      <c r="BB1309" s="49">
        <f t="shared" si="735"/>
        <v>0</v>
      </c>
      <c r="BC1309" s="49">
        <f t="shared" si="736"/>
        <v>0</v>
      </c>
      <c r="BD1309" s="49">
        <f t="shared" si="737"/>
        <v>0</v>
      </c>
      <c r="BE1309" s="49">
        <f t="shared" si="738"/>
        <v>0</v>
      </c>
      <c r="BF1309" s="49">
        <f t="shared" si="739"/>
        <v>0</v>
      </c>
      <c r="BG1309" s="49">
        <f t="shared" si="740"/>
        <v>0</v>
      </c>
      <c r="BH1309" s="73">
        <f t="shared" si="741"/>
        <v>0</v>
      </c>
      <c r="BI1309" s="49">
        <f>VLOOKUP(A1309,'1_12'!B:Q,16,0)</f>
        <v>0</v>
      </c>
      <c r="BJ1309" s="74">
        <f t="shared" si="742"/>
        <v>0</v>
      </c>
      <c r="BK1309" s="50">
        <f t="shared" si="743"/>
        <v>0</v>
      </c>
    </row>
    <row r="1310" spans="1:63" x14ac:dyDescent="0.3">
      <c r="A1310" s="79" t="s">
        <v>2436</v>
      </c>
      <c r="B1310" s="79" t="s">
        <v>1017</v>
      </c>
      <c r="C1310" s="79">
        <f>VLOOKUP(B1310,Площадь!A:B,2,0)</f>
        <v>5.0999999999999996</v>
      </c>
      <c r="D1310" s="97">
        <f>VLOOKUP(A1310,'[1]3+паркинг2023'!$A:$E,5,0)</f>
        <v>44978</v>
      </c>
      <c r="F1310">
        <f>28-F1309</f>
        <v>8</v>
      </c>
      <c r="G1310">
        <v>31</v>
      </c>
      <c r="H1310">
        <v>30</v>
      </c>
      <c r="I1310">
        <v>31</v>
      </c>
      <c r="J1310">
        <v>30</v>
      </c>
      <c r="K1310">
        <v>31</v>
      </c>
      <c r="L1310">
        <v>31</v>
      </c>
      <c r="M1310">
        <v>30</v>
      </c>
      <c r="N1310">
        <v>31</v>
      </c>
      <c r="O1310">
        <v>30</v>
      </c>
      <c r="P1310">
        <v>31</v>
      </c>
      <c r="Q1310">
        <f t="shared" si="712"/>
        <v>314</v>
      </c>
      <c r="R1310" s="116"/>
      <c r="S1310" s="99"/>
      <c r="T1310" s="50">
        <f t="shared" si="714"/>
        <v>0</v>
      </c>
      <c r="U1310" s="50">
        <f t="shared" si="715"/>
        <v>0</v>
      </c>
      <c r="V1310" s="50">
        <f t="shared" si="716"/>
        <v>0</v>
      </c>
      <c r="W1310" s="50">
        <f t="shared" si="717"/>
        <v>0</v>
      </c>
      <c r="X1310" s="50">
        <f t="shared" si="718"/>
        <v>0</v>
      </c>
      <c r="Y1310" s="50"/>
      <c r="Z1310" s="50"/>
      <c r="AA1310" s="50"/>
      <c r="AB1310" s="50"/>
      <c r="AC1310" s="50"/>
      <c r="AD1310" s="50">
        <f t="shared" si="719"/>
        <v>0</v>
      </c>
      <c r="AE1310" s="50">
        <f t="shared" si="720"/>
        <v>0</v>
      </c>
      <c r="AF1310" s="50">
        <f t="shared" si="721"/>
        <v>0</v>
      </c>
      <c r="AG1310" s="50">
        <f t="shared" si="713"/>
        <v>0</v>
      </c>
      <c r="AI1310" s="50">
        <f t="shared" si="722"/>
        <v>0</v>
      </c>
      <c r="AJ1310" s="50">
        <f t="shared" si="723"/>
        <v>0</v>
      </c>
      <c r="AK1310" s="50">
        <f t="shared" si="724"/>
        <v>0</v>
      </c>
      <c r="AL1310" s="50">
        <f t="shared" si="725"/>
        <v>3.4304396019491271E-2</v>
      </c>
      <c r="AR1310" s="50">
        <f t="shared" si="726"/>
        <v>4.2305694955001714E-2</v>
      </c>
      <c r="AS1310" s="50">
        <f t="shared" si="727"/>
        <v>4.5492481443448383E-2</v>
      </c>
      <c r="AT1310" s="50">
        <f t="shared" si="728"/>
        <v>6.5542997368487663E-2</v>
      </c>
      <c r="AV1310" s="49">
        <f t="shared" si="729"/>
        <v>0</v>
      </c>
      <c r="AW1310" s="49">
        <f t="shared" si="730"/>
        <v>0</v>
      </c>
      <c r="AX1310" s="49">
        <f t="shared" si="731"/>
        <v>0</v>
      </c>
      <c r="AY1310" s="49">
        <f t="shared" si="732"/>
        <v>92.085348498881586</v>
      </c>
      <c r="AZ1310" s="49">
        <f t="shared" si="733"/>
        <v>0</v>
      </c>
      <c r="BA1310" s="49">
        <f t="shared" si="734"/>
        <v>0</v>
      </c>
      <c r="BB1310" s="49">
        <f t="shared" si="735"/>
        <v>0</v>
      </c>
      <c r="BC1310" s="49">
        <f t="shared" si="736"/>
        <v>0</v>
      </c>
      <c r="BD1310" s="49">
        <f t="shared" si="737"/>
        <v>0</v>
      </c>
      <c r="BE1310" s="49">
        <f t="shared" si="738"/>
        <v>113.56371530940841</v>
      </c>
      <c r="BF1310" s="49">
        <f t="shared" si="739"/>
        <v>122.11819748753511</v>
      </c>
      <c r="BG1310" s="49">
        <f t="shared" si="740"/>
        <v>175.94100041607356</v>
      </c>
      <c r="BH1310" s="73">
        <f t="shared" si="741"/>
        <v>503.70826171189867</v>
      </c>
      <c r="BI1310" s="49">
        <f>VLOOKUP(A1310,'1_12'!B:Q,16,0)</f>
        <v>1971.36</v>
      </c>
      <c r="BJ1310" s="74">
        <f t="shared" si="742"/>
        <v>-1467.6517382881011</v>
      </c>
      <c r="BK1310" s="50">
        <f t="shared" si="743"/>
        <v>3.0661040814775986E-3</v>
      </c>
    </row>
    <row r="1311" spans="1:63" x14ac:dyDescent="0.3">
      <c r="A1311" s="79" t="s">
        <v>1322</v>
      </c>
      <c r="B1311" s="79" t="s">
        <v>1323</v>
      </c>
      <c r="C1311" s="79">
        <f>VLOOKUP(B1311,Площадь!A:B,2,0)</f>
        <v>6.4</v>
      </c>
      <c r="D1311" s="97"/>
      <c r="E1311">
        <v>31</v>
      </c>
      <c r="F1311">
        <v>28</v>
      </c>
      <c r="G1311">
        <v>31</v>
      </c>
      <c r="H1311">
        <v>30</v>
      </c>
      <c r="I1311">
        <v>31</v>
      </c>
      <c r="J1311">
        <v>30</v>
      </c>
      <c r="K1311">
        <v>31</v>
      </c>
      <c r="L1311">
        <v>31</v>
      </c>
      <c r="M1311">
        <v>30</v>
      </c>
      <c r="N1311">
        <v>31</v>
      </c>
      <c r="O1311">
        <v>30</v>
      </c>
      <c r="P1311">
        <v>31</v>
      </c>
      <c r="Q1311">
        <f t="shared" ref="Q1311:Q1317" si="744">SUM(E1311:P1311)</f>
        <v>365</v>
      </c>
      <c r="R1311" s="116"/>
      <c r="S1311" s="99"/>
      <c r="T1311" s="50">
        <f t="shared" si="714"/>
        <v>0</v>
      </c>
      <c r="U1311" s="50">
        <f t="shared" si="715"/>
        <v>0</v>
      </c>
      <c r="V1311" s="50">
        <f t="shared" si="716"/>
        <v>0</v>
      </c>
      <c r="W1311" s="50">
        <f t="shared" si="717"/>
        <v>0</v>
      </c>
      <c r="X1311" s="50">
        <f t="shared" si="718"/>
        <v>0</v>
      </c>
      <c r="Y1311" s="50"/>
      <c r="Z1311" s="50"/>
      <c r="AA1311" s="50"/>
      <c r="AB1311" s="50"/>
      <c r="AC1311" s="50"/>
      <c r="AD1311" s="50">
        <f t="shared" si="719"/>
        <v>0</v>
      </c>
      <c r="AE1311" s="50">
        <f t="shared" si="720"/>
        <v>0</v>
      </c>
      <c r="AF1311" s="50">
        <f t="shared" si="721"/>
        <v>0</v>
      </c>
      <c r="AG1311" s="50">
        <f t="shared" si="713"/>
        <v>0</v>
      </c>
      <c r="AI1311" s="50">
        <f t="shared" si="722"/>
        <v>0</v>
      </c>
      <c r="AJ1311" s="50">
        <f t="shared" si="723"/>
        <v>0</v>
      </c>
      <c r="AK1311" s="50">
        <f t="shared" si="724"/>
        <v>0</v>
      </c>
      <c r="AL1311" s="50">
        <f t="shared" si="725"/>
        <v>4.304865382838121E-2</v>
      </c>
      <c r="AR1311" s="50">
        <f t="shared" si="726"/>
        <v>5.3089499551374708E-2</v>
      </c>
      <c r="AS1311" s="50">
        <f t="shared" si="727"/>
        <v>5.7088604164327386E-2</v>
      </c>
      <c r="AT1311" s="50">
        <f t="shared" si="728"/>
        <v>8.2250035913396288E-2</v>
      </c>
      <c r="AV1311" s="49">
        <f t="shared" si="729"/>
        <v>0</v>
      </c>
      <c r="AW1311" s="49">
        <f t="shared" si="730"/>
        <v>0</v>
      </c>
      <c r="AX1311" s="49">
        <f t="shared" si="731"/>
        <v>0</v>
      </c>
      <c r="AY1311" s="49">
        <f t="shared" si="732"/>
        <v>115.55808439075339</v>
      </c>
      <c r="AZ1311" s="49">
        <f t="shared" si="733"/>
        <v>0</v>
      </c>
      <c r="BA1311" s="49">
        <f t="shared" si="734"/>
        <v>0</v>
      </c>
      <c r="BB1311" s="49">
        <f t="shared" si="735"/>
        <v>0</v>
      </c>
      <c r="BC1311" s="49">
        <f t="shared" si="736"/>
        <v>0</v>
      </c>
      <c r="BD1311" s="49">
        <f t="shared" si="737"/>
        <v>0</v>
      </c>
      <c r="BE1311" s="49">
        <f t="shared" si="738"/>
        <v>142.51132901572822</v>
      </c>
      <c r="BF1311" s="49">
        <f t="shared" si="739"/>
        <v>153.24636547455387</v>
      </c>
      <c r="BG1311" s="49">
        <f t="shared" si="740"/>
        <v>220.78870640448446</v>
      </c>
      <c r="BH1311" s="73">
        <f t="shared" si="741"/>
        <v>632.10448528552001</v>
      </c>
      <c r="BI1311" s="49">
        <f>VLOOKUP(A1311,'1_12'!B:Q,16,0)</f>
        <v>2473.9200000000005</v>
      </c>
      <c r="BJ1311" s="74">
        <f t="shared" si="742"/>
        <v>-1841.8155147144805</v>
      </c>
      <c r="BK1311" s="50">
        <f t="shared" si="743"/>
        <v>3.066104081477599E-3</v>
      </c>
    </row>
    <row r="1312" spans="1:63" x14ac:dyDescent="0.3">
      <c r="A1312" s="79" t="s">
        <v>1916</v>
      </c>
      <c r="B1312" s="79" t="s">
        <v>1917</v>
      </c>
      <c r="C1312" s="79">
        <f>VLOOKUP(B1312,Площадь!A:B,2,0)</f>
        <v>3</v>
      </c>
      <c r="D1312" s="97"/>
      <c r="E1312">
        <v>31</v>
      </c>
      <c r="F1312">
        <v>28</v>
      </c>
      <c r="G1312">
        <v>31</v>
      </c>
      <c r="H1312">
        <v>30</v>
      </c>
      <c r="I1312">
        <v>31</v>
      </c>
      <c r="J1312">
        <v>30</v>
      </c>
      <c r="K1312">
        <v>31</v>
      </c>
      <c r="L1312">
        <v>31</v>
      </c>
      <c r="M1312">
        <v>30</v>
      </c>
      <c r="N1312">
        <v>31</v>
      </c>
      <c r="O1312">
        <v>30</v>
      </c>
      <c r="P1312">
        <v>31</v>
      </c>
      <c r="Q1312">
        <f t="shared" si="744"/>
        <v>365</v>
      </c>
      <c r="R1312" s="116"/>
      <c r="S1312" s="99"/>
      <c r="T1312" s="50">
        <f t="shared" si="714"/>
        <v>0</v>
      </c>
      <c r="U1312" s="50">
        <f t="shared" si="715"/>
        <v>0</v>
      </c>
      <c r="V1312" s="50">
        <f t="shared" si="716"/>
        <v>0</v>
      </c>
      <c r="W1312" s="50">
        <f t="shared" si="717"/>
        <v>0</v>
      </c>
      <c r="X1312" s="50">
        <f t="shared" si="718"/>
        <v>0</v>
      </c>
      <c r="Y1312" s="50"/>
      <c r="Z1312" s="50"/>
      <c r="AA1312" s="50"/>
      <c r="AB1312" s="50"/>
      <c r="AC1312" s="50"/>
      <c r="AD1312" s="50">
        <f t="shared" si="719"/>
        <v>0</v>
      </c>
      <c r="AE1312" s="50">
        <f t="shared" si="720"/>
        <v>0</v>
      </c>
      <c r="AF1312" s="50">
        <f t="shared" si="721"/>
        <v>0</v>
      </c>
      <c r="AG1312" s="50">
        <f t="shared" si="713"/>
        <v>0</v>
      </c>
      <c r="AI1312" s="50">
        <f t="shared" si="722"/>
        <v>0</v>
      </c>
      <c r="AJ1312" s="50">
        <f t="shared" si="723"/>
        <v>0</v>
      </c>
      <c r="AK1312" s="50">
        <f t="shared" si="724"/>
        <v>0</v>
      </c>
      <c r="AL1312" s="50">
        <f t="shared" si="725"/>
        <v>2.0179056482053689E-2</v>
      </c>
      <c r="AR1312" s="50">
        <f t="shared" si="726"/>
        <v>2.4885702914706896E-2</v>
      </c>
      <c r="AS1312" s="50">
        <f t="shared" si="727"/>
        <v>2.6760283202028459E-2</v>
      </c>
      <c r="AT1312" s="50">
        <f t="shared" si="728"/>
        <v>3.8554704334404506E-2</v>
      </c>
      <c r="AV1312" s="49">
        <f t="shared" si="729"/>
        <v>0</v>
      </c>
      <c r="AW1312" s="49">
        <f t="shared" si="730"/>
        <v>0</v>
      </c>
      <c r="AX1312" s="49">
        <f t="shared" si="731"/>
        <v>0</v>
      </c>
      <c r="AY1312" s="49">
        <f t="shared" si="732"/>
        <v>54.167852058165643</v>
      </c>
      <c r="AZ1312" s="49">
        <f t="shared" si="733"/>
        <v>0</v>
      </c>
      <c r="BA1312" s="49">
        <f t="shared" si="734"/>
        <v>0</v>
      </c>
      <c r="BB1312" s="49">
        <f t="shared" si="735"/>
        <v>0</v>
      </c>
      <c r="BC1312" s="49">
        <f t="shared" si="736"/>
        <v>0</v>
      </c>
      <c r="BD1312" s="49">
        <f t="shared" si="737"/>
        <v>0</v>
      </c>
      <c r="BE1312" s="49">
        <f t="shared" si="738"/>
        <v>66.802185476122602</v>
      </c>
      <c r="BF1312" s="49">
        <f t="shared" si="739"/>
        <v>71.834233816197113</v>
      </c>
      <c r="BG1312" s="49">
        <f t="shared" si="740"/>
        <v>103.49470612710209</v>
      </c>
      <c r="BH1312" s="73">
        <f t="shared" si="741"/>
        <v>296.29897747758741</v>
      </c>
      <c r="BI1312" s="49">
        <f>VLOOKUP(A1312,'1_12'!B:Q,16,0)</f>
        <v>1159.6499999999999</v>
      </c>
      <c r="BJ1312" s="74">
        <f t="shared" si="742"/>
        <v>-863.35102252241245</v>
      </c>
      <c r="BK1312" s="50">
        <f t="shared" si="743"/>
        <v>3.0661040814775986E-3</v>
      </c>
    </row>
    <row r="1313" spans="1:63" x14ac:dyDescent="0.3">
      <c r="A1313" s="79" t="s">
        <v>2155</v>
      </c>
      <c r="B1313" s="79" t="s">
        <v>2156</v>
      </c>
      <c r="C1313" s="79">
        <f>VLOOKUP(B1313,Площадь!A:B,2,0)</f>
        <v>3</v>
      </c>
      <c r="D1313" s="97"/>
      <c r="E1313">
        <v>31</v>
      </c>
      <c r="F1313">
        <v>28</v>
      </c>
      <c r="G1313">
        <v>31</v>
      </c>
      <c r="H1313">
        <v>30</v>
      </c>
      <c r="I1313">
        <v>31</v>
      </c>
      <c r="J1313">
        <v>30</v>
      </c>
      <c r="K1313">
        <v>31</v>
      </c>
      <c r="L1313">
        <v>31</v>
      </c>
      <c r="M1313">
        <v>30</v>
      </c>
      <c r="N1313">
        <v>31</v>
      </c>
      <c r="O1313">
        <v>30</v>
      </c>
      <c r="P1313">
        <v>31</v>
      </c>
      <c r="Q1313">
        <f t="shared" si="744"/>
        <v>365</v>
      </c>
      <c r="R1313" s="116"/>
      <c r="S1313" s="99"/>
      <c r="T1313" s="50">
        <f t="shared" si="714"/>
        <v>0</v>
      </c>
      <c r="U1313" s="50">
        <f t="shared" si="715"/>
        <v>0</v>
      </c>
      <c r="V1313" s="50">
        <f t="shared" si="716"/>
        <v>0</v>
      </c>
      <c r="W1313" s="50">
        <f t="shared" si="717"/>
        <v>0</v>
      </c>
      <c r="X1313" s="50">
        <f t="shared" si="718"/>
        <v>0</v>
      </c>
      <c r="Y1313" s="50"/>
      <c r="Z1313" s="50"/>
      <c r="AA1313" s="50"/>
      <c r="AB1313" s="50"/>
      <c r="AC1313" s="50"/>
      <c r="AD1313" s="50">
        <f t="shared" si="719"/>
        <v>0</v>
      </c>
      <c r="AE1313" s="50">
        <f t="shared" si="720"/>
        <v>0</v>
      </c>
      <c r="AF1313" s="50">
        <f t="shared" si="721"/>
        <v>0</v>
      </c>
      <c r="AG1313" s="50">
        <f t="shared" si="713"/>
        <v>0</v>
      </c>
      <c r="AI1313" s="50">
        <f t="shared" si="722"/>
        <v>0</v>
      </c>
      <c r="AJ1313" s="50">
        <f t="shared" si="723"/>
        <v>0</v>
      </c>
      <c r="AK1313" s="50">
        <f t="shared" si="724"/>
        <v>0</v>
      </c>
      <c r="AL1313" s="50">
        <f t="shared" si="725"/>
        <v>2.0179056482053689E-2</v>
      </c>
      <c r="AR1313" s="50">
        <f t="shared" si="726"/>
        <v>2.4885702914706896E-2</v>
      </c>
      <c r="AS1313" s="50">
        <f t="shared" si="727"/>
        <v>2.6760283202028459E-2</v>
      </c>
      <c r="AT1313" s="50">
        <f t="shared" si="728"/>
        <v>3.8554704334404506E-2</v>
      </c>
      <c r="AV1313" s="49">
        <f t="shared" si="729"/>
        <v>0</v>
      </c>
      <c r="AW1313" s="49">
        <f t="shared" si="730"/>
        <v>0</v>
      </c>
      <c r="AX1313" s="49">
        <f t="shared" si="731"/>
        <v>0</v>
      </c>
      <c r="AY1313" s="49">
        <f t="shared" si="732"/>
        <v>54.167852058165643</v>
      </c>
      <c r="AZ1313" s="49">
        <f t="shared" si="733"/>
        <v>0</v>
      </c>
      <c r="BA1313" s="49">
        <f t="shared" si="734"/>
        <v>0</v>
      </c>
      <c r="BB1313" s="49">
        <f t="shared" si="735"/>
        <v>0</v>
      </c>
      <c r="BC1313" s="49">
        <f t="shared" si="736"/>
        <v>0</v>
      </c>
      <c r="BD1313" s="49">
        <f t="shared" si="737"/>
        <v>0</v>
      </c>
      <c r="BE1313" s="49">
        <f t="shared" si="738"/>
        <v>66.802185476122602</v>
      </c>
      <c r="BF1313" s="49">
        <f t="shared" si="739"/>
        <v>71.834233816197113</v>
      </c>
      <c r="BG1313" s="49">
        <f t="shared" si="740"/>
        <v>103.49470612710209</v>
      </c>
      <c r="BH1313" s="73">
        <f t="shared" si="741"/>
        <v>296.29897747758741</v>
      </c>
      <c r="BI1313" s="49">
        <f>VLOOKUP(A1313,'1_12'!B:Q,16,0)</f>
        <v>1159.6499999999999</v>
      </c>
      <c r="BJ1313" s="74">
        <f t="shared" si="742"/>
        <v>-863.35102252241245</v>
      </c>
      <c r="BK1313" s="50">
        <f t="shared" si="743"/>
        <v>3.0661040814775986E-3</v>
      </c>
    </row>
    <row r="1314" spans="1:63" x14ac:dyDescent="0.3">
      <c r="A1314" s="79" t="s">
        <v>826</v>
      </c>
      <c r="B1314" s="79" t="s">
        <v>827</v>
      </c>
      <c r="C1314" s="79">
        <f>VLOOKUP(B1314,Площадь!A:B,2,0)</f>
        <v>4.5999999999999996</v>
      </c>
      <c r="D1314" s="97"/>
      <c r="E1314">
        <v>31</v>
      </c>
      <c r="F1314">
        <v>28</v>
      </c>
      <c r="G1314">
        <v>31</v>
      </c>
      <c r="H1314">
        <v>30</v>
      </c>
      <c r="I1314">
        <v>31</v>
      </c>
      <c r="J1314">
        <v>30</v>
      </c>
      <c r="K1314">
        <v>31</v>
      </c>
      <c r="L1314">
        <v>31</v>
      </c>
      <c r="M1314">
        <v>30</v>
      </c>
      <c r="N1314">
        <v>31</v>
      </c>
      <c r="O1314">
        <v>30</v>
      </c>
      <c r="P1314">
        <v>31</v>
      </c>
      <c r="Q1314">
        <f t="shared" si="744"/>
        <v>365</v>
      </c>
      <c r="R1314" s="116"/>
      <c r="S1314" s="99"/>
      <c r="T1314" s="50">
        <f t="shared" si="714"/>
        <v>0</v>
      </c>
      <c r="U1314" s="50">
        <f t="shared" si="715"/>
        <v>0</v>
      </c>
      <c r="V1314" s="50">
        <f t="shared" si="716"/>
        <v>0</v>
      </c>
      <c r="W1314" s="50">
        <f t="shared" si="717"/>
        <v>0</v>
      </c>
      <c r="X1314" s="50">
        <f t="shared" si="718"/>
        <v>0</v>
      </c>
      <c r="Y1314" s="50"/>
      <c r="Z1314" s="50"/>
      <c r="AA1314" s="50"/>
      <c r="AB1314" s="50"/>
      <c r="AC1314" s="50"/>
      <c r="AD1314" s="50">
        <f t="shared" si="719"/>
        <v>0</v>
      </c>
      <c r="AE1314" s="50">
        <f t="shared" si="720"/>
        <v>0</v>
      </c>
      <c r="AF1314" s="50">
        <f t="shared" si="721"/>
        <v>0</v>
      </c>
      <c r="AG1314" s="50">
        <f t="shared" si="713"/>
        <v>0</v>
      </c>
      <c r="AI1314" s="50">
        <f t="shared" si="722"/>
        <v>0</v>
      </c>
      <c r="AJ1314" s="50">
        <f t="shared" si="723"/>
        <v>0</v>
      </c>
      <c r="AK1314" s="50">
        <f t="shared" si="724"/>
        <v>0</v>
      </c>
      <c r="AL1314" s="50">
        <f t="shared" si="725"/>
        <v>3.094121993914899E-2</v>
      </c>
      <c r="AR1314" s="50">
        <f t="shared" si="726"/>
        <v>3.8158077802550566E-2</v>
      </c>
      <c r="AS1314" s="50">
        <f t="shared" si="727"/>
        <v>4.1032434243110302E-2</v>
      </c>
      <c r="AT1314" s="50">
        <f t="shared" si="728"/>
        <v>5.9117213312753575E-2</v>
      </c>
      <c r="AV1314" s="49">
        <f t="shared" si="729"/>
        <v>0</v>
      </c>
      <c r="AW1314" s="49">
        <f t="shared" si="730"/>
        <v>0</v>
      </c>
      <c r="AX1314" s="49">
        <f t="shared" si="731"/>
        <v>0</v>
      </c>
      <c r="AY1314" s="49">
        <f t="shared" si="732"/>
        <v>83.057373155853981</v>
      </c>
      <c r="AZ1314" s="49">
        <f t="shared" si="733"/>
        <v>0</v>
      </c>
      <c r="BA1314" s="49">
        <f t="shared" si="734"/>
        <v>0</v>
      </c>
      <c r="BB1314" s="49">
        <f t="shared" si="735"/>
        <v>0</v>
      </c>
      <c r="BC1314" s="49">
        <f t="shared" si="736"/>
        <v>0</v>
      </c>
      <c r="BD1314" s="49">
        <f t="shared" si="737"/>
        <v>0</v>
      </c>
      <c r="BE1314" s="49">
        <f t="shared" si="738"/>
        <v>102.43001773005464</v>
      </c>
      <c r="BF1314" s="49">
        <f t="shared" si="739"/>
        <v>110.14582518483557</v>
      </c>
      <c r="BG1314" s="49">
        <f t="shared" si="740"/>
        <v>158.69188272822319</v>
      </c>
      <c r="BH1314" s="73">
        <f t="shared" si="741"/>
        <v>454.32509879896736</v>
      </c>
      <c r="BI1314" s="49">
        <f>VLOOKUP(A1314,'1_12'!B:Q,16,0)</f>
        <v>1778.1299999999997</v>
      </c>
      <c r="BJ1314" s="74">
        <f t="shared" si="742"/>
        <v>-1323.8049012010324</v>
      </c>
      <c r="BK1314" s="50">
        <f t="shared" si="743"/>
        <v>3.066104081477599E-3</v>
      </c>
    </row>
    <row r="1315" spans="1:63" x14ac:dyDescent="0.3">
      <c r="A1315" s="79" t="s">
        <v>2115</v>
      </c>
      <c r="B1315" s="79" t="s">
        <v>2116</v>
      </c>
      <c r="C1315" s="79">
        <f>VLOOKUP(B1315,Площадь!A:B,2,0)</f>
        <v>4.5999999999999996</v>
      </c>
      <c r="D1315" s="97"/>
      <c r="E1315">
        <v>31</v>
      </c>
      <c r="F1315">
        <v>28</v>
      </c>
      <c r="G1315">
        <v>31</v>
      </c>
      <c r="H1315">
        <v>30</v>
      </c>
      <c r="I1315">
        <v>31</v>
      </c>
      <c r="J1315">
        <v>30</v>
      </c>
      <c r="K1315">
        <v>31</v>
      </c>
      <c r="L1315">
        <v>31</v>
      </c>
      <c r="M1315">
        <v>30</v>
      </c>
      <c r="N1315">
        <v>31</v>
      </c>
      <c r="O1315">
        <v>30</v>
      </c>
      <c r="P1315">
        <v>31</v>
      </c>
      <c r="Q1315">
        <f t="shared" si="744"/>
        <v>365</v>
      </c>
      <c r="R1315" s="116"/>
      <c r="S1315" s="99"/>
      <c r="T1315" s="50">
        <f t="shared" si="714"/>
        <v>0</v>
      </c>
      <c r="U1315" s="50">
        <f t="shared" si="715"/>
        <v>0</v>
      </c>
      <c r="V1315" s="50">
        <f t="shared" si="716"/>
        <v>0</v>
      </c>
      <c r="W1315" s="50">
        <f t="shared" si="717"/>
        <v>0</v>
      </c>
      <c r="X1315" s="50">
        <f t="shared" si="718"/>
        <v>0</v>
      </c>
      <c r="Y1315" s="50"/>
      <c r="Z1315" s="50"/>
      <c r="AA1315" s="50"/>
      <c r="AB1315" s="50"/>
      <c r="AC1315" s="50"/>
      <c r="AD1315" s="50">
        <f t="shared" si="719"/>
        <v>0</v>
      </c>
      <c r="AE1315" s="50">
        <f t="shared" si="720"/>
        <v>0</v>
      </c>
      <c r="AF1315" s="50">
        <f t="shared" si="721"/>
        <v>0</v>
      </c>
      <c r="AG1315" s="50">
        <f t="shared" si="713"/>
        <v>0</v>
      </c>
      <c r="AI1315" s="50">
        <f t="shared" si="722"/>
        <v>0</v>
      </c>
      <c r="AJ1315" s="50">
        <f t="shared" si="723"/>
        <v>0</v>
      </c>
      <c r="AK1315" s="50">
        <f t="shared" si="724"/>
        <v>0</v>
      </c>
      <c r="AL1315" s="50">
        <f t="shared" si="725"/>
        <v>3.094121993914899E-2</v>
      </c>
      <c r="AR1315" s="50">
        <f t="shared" si="726"/>
        <v>3.8158077802550566E-2</v>
      </c>
      <c r="AS1315" s="50">
        <f t="shared" si="727"/>
        <v>4.1032434243110302E-2</v>
      </c>
      <c r="AT1315" s="50">
        <f t="shared" si="728"/>
        <v>5.9117213312753575E-2</v>
      </c>
      <c r="AV1315" s="49">
        <f t="shared" si="729"/>
        <v>0</v>
      </c>
      <c r="AW1315" s="49">
        <f t="shared" si="730"/>
        <v>0</v>
      </c>
      <c r="AX1315" s="49">
        <f t="shared" si="731"/>
        <v>0</v>
      </c>
      <c r="AY1315" s="49">
        <f t="shared" si="732"/>
        <v>83.057373155853981</v>
      </c>
      <c r="AZ1315" s="49">
        <f t="shared" si="733"/>
        <v>0</v>
      </c>
      <c r="BA1315" s="49">
        <f t="shared" si="734"/>
        <v>0</v>
      </c>
      <c r="BB1315" s="49">
        <f t="shared" si="735"/>
        <v>0</v>
      </c>
      <c r="BC1315" s="49">
        <f t="shared" si="736"/>
        <v>0</v>
      </c>
      <c r="BD1315" s="49">
        <f t="shared" si="737"/>
        <v>0</v>
      </c>
      <c r="BE1315" s="49">
        <f t="shared" si="738"/>
        <v>102.43001773005464</v>
      </c>
      <c r="BF1315" s="49">
        <f t="shared" si="739"/>
        <v>110.14582518483557</v>
      </c>
      <c r="BG1315" s="49">
        <f t="shared" si="740"/>
        <v>158.69188272822319</v>
      </c>
      <c r="BH1315" s="73">
        <f t="shared" si="741"/>
        <v>454.32509879896736</v>
      </c>
      <c r="BI1315" s="49">
        <f>VLOOKUP(A1315,'1_12'!B:Q,16,0)</f>
        <v>1778.1299999999997</v>
      </c>
      <c r="BJ1315" s="74">
        <f t="shared" si="742"/>
        <v>-1323.8049012010324</v>
      </c>
      <c r="BK1315" s="50">
        <f t="shared" si="743"/>
        <v>3.066104081477599E-3</v>
      </c>
    </row>
    <row r="1316" spans="1:63" x14ac:dyDescent="0.3">
      <c r="A1316" s="79" t="s">
        <v>2573</v>
      </c>
      <c r="B1316" s="79" t="s">
        <v>2574</v>
      </c>
      <c r="C1316" s="79">
        <f>VLOOKUP(B1316,Площадь!A:B,2,0)</f>
        <v>5.2</v>
      </c>
      <c r="D1316" s="97"/>
      <c r="E1316">
        <v>31</v>
      </c>
      <c r="F1316">
        <v>28</v>
      </c>
      <c r="G1316">
        <v>31</v>
      </c>
      <c r="H1316">
        <v>30</v>
      </c>
      <c r="I1316">
        <v>31</v>
      </c>
      <c r="J1316">
        <v>30</v>
      </c>
      <c r="K1316">
        <v>31</v>
      </c>
      <c r="L1316">
        <v>31</v>
      </c>
      <c r="M1316">
        <v>5</v>
      </c>
      <c r="Q1316">
        <f t="shared" si="744"/>
        <v>248</v>
      </c>
      <c r="R1316" s="116"/>
      <c r="S1316" s="99"/>
      <c r="T1316" s="50">
        <f t="shared" si="714"/>
        <v>0</v>
      </c>
      <c r="U1316" s="50">
        <f t="shared" si="715"/>
        <v>0</v>
      </c>
      <c r="V1316" s="50">
        <f t="shared" si="716"/>
        <v>0</v>
      </c>
      <c r="W1316" s="50">
        <f t="shared" si="717"/>
        <v>0</v>
      </c>
      <c r="X1316" s="50">
        <f t="shared" si="718"/>
        <v>0</v>
      </c>
      <c r="Y1316" s="50"/>
      <c r="Z1316" s="50"/>
      <c r="AA1316" s="50"/>
      <c r="AB1316" s="50"/>
      <c r="AC1316" s="50"/>
      <c r="AD1316" s="50">
        <f t="shared" si="719"/>
        <v>0</v>
      </c>
      <c r="AE1316" s="50">
        <f t="shared" si="720"/>
        <v>0</v>
      </c>
      <c r="AF1316" s="50">
        <f t="shared" si="721"/>
        <v>0</v>
      </c>
      <c r="AG1316" s="50">
        <f t="shared" si="713"/>
        <v>0</v>
      </c>
      <c r="AI1316" s="50">
        <f t="shared" si="722"/>
        <v>0</v>
      </c>
      <c r="AJ1316" s="50">
        <f t="shared" si="723"/>
        <v>0</v>
      </c>
      <c r="AK1316" s="50">
        <f t="shared" si="724"/>
        <v>0</v>
      </c>
      <c r="AL1316" s="50">
        <f t="shared" si="725"/>
        <v>3.497703123555973E-2</v>
      </c>
      <c r="AR1316" s="50">
        <f t="shared" si="726"/>
        <v>0</v>
      </c>
      <c r="AS1316" s="50">
        <f t="shared" si="727"/>
        <v>0</v>
      </c>
      <c r="AT1316" s="50">
        <f t="shared" si="728"/>
        <v>0</v>
      </c>
      <c r="AV1316" s="49">
        <f t="shared" si="729"/>
        <v>0</v>
      </c>
      <c r="AW1316" s="49">
        <f t="shared" si="730"/>
        <v>0</v>
      </c>
      <c r="AX1316" s="49">
        <f t="shared" si="731"/>
        <v>0</v>
      </c>
      <c r="AY1316" s="49">
        <f t="shared" si="732"/>
        <v>93.890943567487128</v>
      </c>
      <c r="AZ1316" s="49">
        <f t="shared" si="733"/>
        <v>0</v>
      </c>
      <c r="BA1316" s="49">
        <f t="shared" si="734"/>
        <v>0</v>
      </c>
      <c r="BB1316" s="49">
        <f t="shared" si="735"/>
        <v>0</v>
      </c>
      <c r="BC1316" s="49">
        <f t="shared" si="736"/>
        <v>0</v>
      </c>
      <c r="BD1316" s="49">
        <f t="shared" si="737"/>
        <v>0</v>
      </c>
      <c r="BE1316" s="49">
        <f t="shared" si="738"/>
        <v>0</v>
      </c>
      <c r="BF1316" s="49">
        <f t="shared" si="739"/>
        <v>0</v>
      </c>
      <c r="BG1316" s="49">
        <f t="shared" si="740"/>
        <v>0</v>
      </c>
      <c r="BH1316" s="73">
        <f t="shared" si="741"/>
        <v>93.890943567487128</v>
      </c>
      <c r="BI1316" s="49">
        <f>VLOOKUP(A1316,'1_12'!B:Q,16,0)</f>
        <v>1154.01</v>
      </c>
      <c r="BJ1316" s="74">
        <f t="shared" si="742"/>
        <v>-1060.1190564325129</v>
      </c>
      <c r="BK1316" s="50">
        <f t="shared" si="743"/>
        <v>5.6052934672371358E-4</v>
      </c>
    </row>
    <row r="1317" spans="1:63" x14ac:dyDescent="0.3">
      <c r="A1317" s="79" t="s">
        <v>2778</v>
      </c>
      <c r="B1317" s="79" t="s">
        <v>2574</v>
      </c>
      <c r="C1317" s="79">
        <f>VLOOKUP(B1317,Площадь!A:B,2,0)</f>
        <v>5.2</v>
      </c>
      <c r="D1317" s="97">
        <f>VLOOKUP(A1317,'[1]3+паркинг2023'!$A:$E,5,0)</f>
        <v>45175</v>
      </c>
      <c r="M1317">
        <f>30-M1316</f>
        <v>25</v>
      </c>
      <c r="N1317">
        <v>31</v>
      </c>
      <c r="O1317">
        <v>30</v>
      </c>
      <c r="P1317">
        <v>31</v>
      </c>
      <c r="Q1317">
        <f t="shared" si="744"/>
        <v>117</v>
      </c>
      <c r="R1317" s="116"/>
      <c r="S1317" s="99"/>
      <c r="T1317" s="50">
        <f t="shared" si="714"/>
        <v>0</v>
      </c>
      <c r="U1317" s="50">
        <f t="shared" si="715"/>
        <v>0</v>
      </c>
      <c r="V1317" s="50">
        <f t="shared" si="716"/>
        <v>0</v>
      </c>
      <c r="W1317" s="50">
        <f t="shared" si="717"/>
        <v>0</v>
      </c>
      <c r="X1317" s="50">
        <f t="shared" si="718"/>
        <v>0</v>
      </c>
      <c r="Y1317" s="50"/>
      <c r="Z1317" s="50"/>
      <c r="AA1317" s="50"/>
      <c r="AB1317" s="50"/>
      <c r="AC1317" s="50"/>
      <c r="AD1317" s="50">
        <f t="shared" si="719"/>
        <v>0</v>
      </c>
      <c r="AE1317" s="50">
        <f t="shared" si="720"/>
        <v>0</v>
      </c>
      <c r="AF1317" s="50">
        <f t="shared" si="721"/>
        <v>0</v>
      </c>
      <c r="AG1317" s="50">
        <f t="shared" si="713"/>
        <v>0</v>
      </c>
      <c r="AI1317" s="50">
        <f t="shared" si="722"/>
        <v>0</v>
      </c>
      <c r="AJ1317" s="50">
        <f t="shared" si="723"/>
        <v>0</v>
      </c>
      <c r="AK1317" s="50">
        <f t="shared" si="724"/>
        <v>0</v>
      </c>
      <c r="AL1317" s="50">
        <f t="shared" si="725"/>
        <v>0</v>
      </c>
      <c r="AR1317" s="50">
        <f t="shared" si="726"/>
        <v>4.3135218385491954E-2</v>
      </c>
      <c r="AS1317" s="50">
        <f t="shared" si="727"/>
        <v>4.6384490883516004E-2</v>
      </c>
      <c r="AT1317" s="50">
        <f t="shared" si="728"/>
        <v>6.6828154179634475E-2</v>
      </c>
      <c r="AV1317" s="49">
        <f t="shared" si="729"/>
        <v>0</v>
      </c>
      <c r="AW1317" s="49">
        <f t="shared" si="730"/>
        <v>0</v>
      </c>
      <c r="AX1317" s="49">
        <f t="shared" si="731"/>
        <v>0</v>
      </c>
      <c r="AY1317" s="49">
        <f t="shared" si="732"/>
        <v>0</v>
      </c>
      <c r="AZ1317" s="49">
        <f t="shared" si="733"/>
        <v>0</v>
      </c>
      <c r="BA1317" s="49">
        <f t="shared" si="734"/>
        <v>0</v>
      </c>
      <c r="BB1317" s="49">
        <f t="shared" si="735"/>
        <v>0</v>
      </c>
      <c r="BC1317" s="49">
        <f t="shared" si="736"/>
        <v>0</v>
      </c>
      <c r="BD1317" s="49">
        <f t="shared" si="737"/>
        <v>0</v>
      </c>
      <c r="BE1317" s="49">
        <f t="shared" si="738"/>
        <v>115.79045482527918</v>
      </c>
      <c r="BF1317" s="49">
        <f t="shared" si="739"/>
        <v>124.51267194807502</v>
      </c>
      <c r="BG1317" s="49">
        <f t="shared" si="740"/>
        <v>179.3908239536436</v>
      </c>
      <c r="BH1317" s="73">
        <f t="shared" si="741"/>
        <v>419.69395072699785</v>
      </c>
      <c r="BI1317" s="49">
        <f>VLOOKUP(A1317,'1_12'!B:Q,16,0)</f>
        <v>856.32</v>
      </c>
      <c r="BJ1317" s="74">
        <f t="shared" si="742"/>
        <v>-436.6260492730022</v>
      </c>
      <c r="BK1317" s="50">
        <f t="shared" si="743"/>
        <v>2.5055747347538849E-3</v>
      </c>
    </row>
    <row r="1318" spans="1:63" x14ac:dyDescent="0.3">
      <c r="A1318" s="79" t="s">
        <v>2528</v>
      </c>
      <c r="B1318" s="79" t="s">
        <v>2529</v>
      </c>
      <c r="C1318" s="79">
        <f>VLOOKUP(B1318,Площадь!A:B,2,0)</f>
        <v>4.8</v>
      </c>
      <c r="D1318" s="97"/>
      <c r="E1318">
        <v>31</v>
      </c>
      <c r="F1318">
        <v>28</v>
      </c>
      <c r="G1318">
        <v>31</v>
      </c>
      <c r="H1318">
        <v>30</v>
      </c>
      <c r="I1318">
        <v>31</v>
      </c>
      <c r="J1318">
        <v>30</v>
      </c>
      <c r="K1318">
        <v>31</v>
      </c>
      <c r="L1318">
        <v>31</v>
      </c>
      <c r="M1318">
        <v>30</v>
      </c>
      <c r="N1318">
        <v>31</v>
      </c>
      <c r="O1318">
        <v>30</v>
      </c>
      <c r="P1318">
        <v>31</v>
      </c>
      <c r="Q1318">
        <f t="shared" ref="Q1318:Q1327" si="745">SUM(E1318:P1318)</f>
        <v>365</v>
      </c>
      <c r="R1318" s="116"/>
      <c r="S1318" s="99"/>
      <c r="T1318" s="50">
        <f t="shared" si="714"/>
        <v>0</v>
      </c>
      <c r="U1318" s="50">
        <f t="shared" si="715"/>
        <v>0</v>
      </c>
      <c r="V1318" s="50">
        <f t="shared" si="716"/>
        <v>0</v>
      </c>
      <c r="W1318" s="50">
        <f t="shared" si="717"/>
        <v>0</v>
      </c>
      <c r="X1318" s="50">
        <f t="shared" si="718"/>
        <v>0</v>
      </c>
      <c r="Y1318" s="50"/>
      <c r="Z1318" s="50"/>
      <c r="AA1318" s="50"/>
      <c r="AB1318" s="50"/>
      <c r="AC1318" s="50"/>
      <c r="AD1318" s="50">
        <f t="shared" si="719"/>
        <v>0</v>
      </c>
      <c r="AE1318" s="50">
        <f t="shared" si="720"/>
        <v>0</v>
      </c>
      <c r="AF1318" s="50">
        <f t="shared" si="721"/>
        <v>0</v>
      </c>
      <c r="AG1318" s="50">
        <f t="shared" si="713"/>
        <v>0</v>
      </c>
      <c r="AI1318" s="50">
        <f t="shared" si="722"/>
        <v>0</v>
      </c>
      <c r="AJ1318" s="50">
        <f t="shared" si="723"/>
        <v>0</v>
      </c>
      <c r="AK1318" s="50">
        <f t="shared" si="724"/>
        <v>0</v>
      </c>
      <c r="AL1318" s="50">
        <f t="shared" si="725"/>
        <v>3.2286490371285906E-2</v>
      </c>
      <c r="AR1318" s="50">
        <f t="shared" si="726"/>
        <v>3.9817124663531031E-2</v>
      </c>
      <c r="AS1318" s="50">
        <f t="shared" si="727"/>
        <v>4.2816453123245536E-2</v>
      </c>
      <c r="AT1318" s="50">
        <f t="shared" si="728"/>
        <v>6.1687526935047206E-2</v>
      </c>
      <c r="AV1318" s="49">
        <f t="shared" si="729"/>
        <v>0</v>
      </c>
      <c r="AW1318" s="49">
        <f t="shared" si="730"/>
        <v>0</v>
      </c>
      <c r="AX1318" s="49">
        <f t="shared" si="731"/>
        <v>0</v>
      </c>
      <c r="AY1318" s="49">
        <f t="shared" si="732"/>
        <v>86.668563293065034</v>
      </c>
      <c r="AZ1318" s="49">
        <f t="shared" si="733"/>
        <v>0</v>
      </c>
      <c r="BA1318" s="49">
        <f t="shared" si="734"/>
        <v>0</v>
      </c>
      <c r="BB1318" s="49">
        <f t="shared" si="735"/>
        <v>0</v>
      </c>
      <c r="BC1318" s="49">
        <f t="shared" si="736"/>
        <v>0</v>
      </c>
      <c r="BD1318" s="49">
        <f t="shared" si="737"/>
        <v>0</v>
      </c>
      <c r="BE1318" s="49">
        <f t="shared" si="738"/>
        <v>106.88349676179617</v>
      </c>
      <c r="BF1318" s="49">
        <f t="shared" si="739"/>
        <v>114.93477410591539</v>
      </c>
      <c r="BG1318" s="49">
        <f t="shared" si="740"/>
        <v>165.59152980336333</v>
      </c>
      <c r="BH1318" s="73">
        <f t="shared" si="741"/>
        <v>474.07836396413995</v>
      </c>
      <c r="BI1318" s="49">
        <f>VLOOKUP(A1318,'1_12'!B:Q,16,0)</f>
        <v>1855.4400000000003</v>
      </c>
      <c r="BJ1318" s="74">
        <f t="shared" si="742"/>
        <v>-1381.3616360358603</v>
      </c>
      <c r="BK1318" s="50">
        <f t="shared" si="743"/>
        <v>3.066104081477599E-3</v>
      </c>
    </row>
    <row r="1319" spans="1:63" x14ac:dyDescent="0.3">
      <c r="A1319" s="79" t="s">
        <v>2386</v>
      </c>
      <c r="B1319" s="79" t="s">
        <v>2387</v>
      </c>
      <c r="C1319" s="79">
        <f>VLOOKUP(B1319,Площадь!A:B,2,0)</f>
        <v>6</v>
      </c>
      <c r="D1319" s="97"/>
      <c r="E1319">
        <v>31</v>
      </c>
      <c r="F1319">
        <v>28</v>
      </c>
      <c r="G1319">
        <v>31</v>
      </c>
      <c r="H1319">
        <v>30</v>
      </c>
      <c r="I1319">
        <v>31</v>
      </c>
      <c r="J1319">
        <v>30</v>
      </c>
      <c r="K1319">
        <v>31</v>
      </c>
      <c r="L1319">
        <v>31</v>
      </c>
      <c r="M1319">
        <v>30</v>
      </c>
      <c r="N1319">
        <v>31</v>
      </c>
      <c r="O1319">
        <v>30</v>
      </c>
      <c r="P1319">
        <v>31</v>
      </c>
      <c r="Q1319">
        <f t="shared" si="745"/>
        <v>365</v>
      </c>
      <c r="R1319" s="116"/>
      <c r="S1319" s="99"/>
      <c r="T1319" s="50">
        <f t="shared" si="714"/>
        <v>0</v>
      </c>
      <c r="U1319" s="50">
        <f t="shared" si="715"/>
        <v>0</v>
      </c>
      <c r="V1319" s="50">
        <f t="shared" si="716"/>
        <v>0</v>
      </c>
      <c r="W1319" s="50">
        <f t="shared" si="717"/>
        <v>0</v>
      </c>
      <c r="X1319" s="50">
        <f t="shared" si="718"/>
        <v>0</v>
      </c>
      <c r="Y1319" s="50"/>
      <c r="Z1319" s="50"/>
      <c r="AA1319" s="50"/>
      <c r="AB1319" s="50"/>
      <c r="AC1319" s="50"/>
      <c r="AD1319" s="50">
        <f t="shared" si="719"/>
        <v>0</v>
      </c>
      <c r="AE1319" s="50">
        <f t="shared" si="720"/>
        <v>0</v>
      </c>
      <c r="AF1319" s="50">
        <f t="shared" si="721"/>
        <v>0</v>
      </c>
      <c r="AG1319" s="50">
        <f t="shared" si="713"/>
        <v>0</v>
      </c>
      <c r="AI1319" s="50">
        <f t="shared" si="722"/>
        <v>0</v>
      </c>
      <c r="AJ1319" s="50">
        <f t="shared" si="723"/>
        <v>0</v>
      </c>
      <c r="AK1319" s="50">
        <f t="shared" si="724"/>
        <v>0</v>
      </c>
      <c r="AL1319" s="50">
        <f t="shared" si="725"/>
        <v>4.0358112964107379E-2</v>
      </c>
      <c r="AR1319" s="50">
        <f t="shared" si="726"/>
        <v>4.9771405829413792E-2</v>
      </c>
      <c r="AS1319" s="50">
        <f t="shared" si="727"/>
        <v>5.3520566404056918E-2</v>
      </c>
      <c r="AT1319" s="50">
        <f t="shared" si="728"/>
        <v>7.7109408668809012E-2</v>
      </c>
      <c r="AV1319" s="49">
        <f t="shared" si="729"/>
        <v>0</v>
      </c>
      <c r="AW1319" s="49">
        <f t="shared" si="730"/>
        <v>0</v>
      </c>
      <c r="AX1319" s="49">
        <f t="shared" si="731"/>
        <v>0</v>
      </c>
      <c r="AY1319" s="49">
        <f t="shared" si="732"/>
        <v>108.33570411633129</v>
      </c>
      <c r="AZ1319" s="49">
        <f t="shared" si="733"/>
        <v>0</v>
      </c>
      <c r="BA1319" s="49">
        <f t="shared" si="734"/>
        <v>0</v>
      </c>
      <c r="BB1319" s="49">
        <f t="shared" si="735"/>
        <v>0</v>
      </c>
      <c r="BC1319" s="49">
        <f t="shared" si="736"/>
        <v>0</v>
      </c>
      <c r="BD1319" s="49">
        <f t="shared" si="737"/>
        <v>0</v>
      </c>
      <c r="BE1319" s="49">
        <f t="shared" si="738"/>
        <v>133.6043709522452</v>
      </c>
      <c r="BF1319" s="49">
        <f t="shared" si="739"/>
        <v>143.66846763239423</v>
      </c>
      <c r="BG1319" s="49">
        <f t="shared" si="740"/>
        <v>206.98941225420418</v>
      </c>
      <c r="BH1319" s="73">
        <f t="shared" si="741"/>
        <v>592.59795495517483</v>
      </c>
      <c r="BI1319" s="49">
        <f>VLOOKUP(A1319,'1_12'!B:Q,16,0)</f>
        <v>2319.2999999999997</v>
      </c>
      <c r="BJ1319" s="74">
        <f t="shared" si="742"/>
        <v>-1726.7020450448249</v>
      </c>
      <c r="BK1319" s="50">
        <f t="shared" si="743"/>
        <v>3.0661040814775986E-3</v>
      </c>
    </row>
    <row r="1320" spans="1:63" x14ac:dyDescent="0.3">
      <c r="A1320" s="79" t="s">
        <v>792</v>
      </c>
      <c r="B1320" s="79" t="s">
        <v>793</v>
      </c>
      <c r="C1320" s="79">
        <f>VLOOKUP(B1320,Площадь!A:B,2,0)</f>
        <v>5.2</v>
      </c>
      <c r="D1320" s="97"/>
      <c r="E1320">
        <v>31</v>
      </c>
      <c r="F1320">
        <v>28</v>
      </c>
      <c r="G1320">
        <v>31</v>
      </c>
      <c r="H1320">
        <v>30</v>
      </c>
      <c r="I1320">
        <v>31</v>
      </c>
      <c r="J1320">
        <v>30</v>
      </c>
      <c r="K1320">
        <v>31</v>
      </c>
      <c r="L1320">
        <v>31</v>
      </c>
      <c r="M1320">
        <v>30</v>
      </c>
      <c r="N1320">
        <v>31</v>
      </c>
      <c r="O1320">
        <v>30</v>
      </c>
      <c r="P1320">
        <v>31</v>
      </c>
      <c r="Q1320">
        <f t="shared" si="745"/>
        <v>365</v>
      </c>
      <c r="R1320" s="116"/>
      <c r="S1320" s="99"/>
      <c r="T1320" s="50">
        <f t="shared" si="714"/>
        <v>0</v>
      </c>
      <c r="U1320" s="50">
        <f t="shared" si="715"/>
        <v>0</v>
      </c>
      <c r="V1320" s="50">
        <f t="shared" si="716"/>
        <v>0</v>
      </c>
      <c r="W1320" s="50">
        <f t="shared" si="717"/>
        <v>0</v>
      </c>
      <c r="X1320" s="50">
        <f t="shared" si="718"/>
        <v>0</v>
      </c>
      <c r="Y1320" s="50"/>
      <c r="Z1320" s="50"/>
      <c r="AA1320" s="50"/>
      <c r="AB1320" s="50"/>
      <c r="AC1320" s="50"/>
      <c r="AD1320" s="50">
        <f t="shared" si="719"/>
        <v>0</v>
      </c>
      <c r="AE1320" s="50">
        <f t="shared" si="720"/>
        <v>0</v>
      </c>
      <c r="AF1320" s="50">
        <f t="shared" si="721"/>
        <v>0</v>
      </c>
      <c r="AG1320" s="50">
        <f t="shared" si="713"/>
        <v>0</v>
      </c>
      <c r="AI1320" s="50">
        <f t="shared" si="722"/>
        <v>0</v>
      </c>
      <c r="AJ1320" s="50">
        <f t="shared" si="723"/>
        <v>0</v>
      </c>
      <c r="AK1320" s="50">
        <f t="shared" si="724"/>
        <v>0</v>
      </c>
      <c r="AL1320" s="50">
        <f t="shared" si="725"/>
        <v>3.497703123555973E-2</v>
      </c>
      <c r="AR1320" s="50">
        <f t="shared" si="726"/>
        <v>4.3135218385491954E-2</v>
      </c>
      <c r="AS1320" s="50">
        <f t="shared" si="727"/>
        <v>4.6384490883516004E-2</v>
      </c>
      <c r="AT1320" s="50">
        <f t="shared" si="728"/>
        <v>6.6828154179634475E-2</v>
      </c>
      <c r="AV1320" s="49">
        <f t="shared" si="729"/>
        <v>0</v>
      </c>
      <c r="AW1320" s="49">
        <f t="shared" si="730"/>
        <v>0</v>
      </c>
      <c r="AX1320" s="49">
        <f t="shared" si="731"/>
        <v>0</v>
      </c>
      <c r="AY1320" s="49">
        <f t="shared" si="732"/>
        <v>93.890943567487128</v>
      </c>
      <c r="AZ1320" s="49">
        <f t="shared" si="733"/>
        <v>0</v>
      </c>
      <c r="BA1320" s="49">
        <f t="shared" si="734"/>
        <v>0</v>
      </c>
      <c r="BB1320" s="49">
        <f t="shared" si="735"/>
        <v>0</v>
      </c>
      <c r="BC1320" s="49">
        <f t="shared" si="736"/>
        <v>0</v>
      </c>
      <c r="BD1320" s="49">
        <f t="shared" si="737"/>
        <v>0</v>
      </c>
      <c r="BE1320" s="49">
        <f t="shared" si="738"/>
        <v>115.79045482527918</v>
      </c>
      <c r="BF1320" s="49">
        <f t="shared" si="739"/>
        <v>124.51267194807502</v>
      </c>
      <c r="BG1320" s="49">
        <f t="shared" si="740"/>
        <v>179.3908239536436</v>
      </c>
      <c r="BH1320" s="73">
        <f t="shared" si="741"/>
        <v>513.58489429448491</v>
      </c>
      <c r="BI1320" s="49">
        <f>VLOOKUP(A1320,'1_12'!B:Q,16,0)</f>
        <v>2010.0599999999997</v>
      </c>
      <c r="BJ1320" s="74">
        <f t="shared" si="742"/>
        <v>-1496.4751057055148</v>
      </c>
      <c r="BK1320" s="50">
        <f t="shared" si="743"/>
        <v>3.0661040814775986E-3</v>
      </c>
    </row>
    <row r="1321" spans="1:63" x14ac:dyDescent="0.3">
      <c r="A1321" s="79" t="s">
        <v>1954</v>
      </c>
      <c r="B1321" s="79" t="s">
        <v>1955</v>
      </c>
      <c r="C1321" s="79">
        <f>VLOOKUP(B1321,Площадь!A:B,2,0)</f>
        <v>5.5</v>
      </c>
      <c r="D1321" s="97"/>
      <c r="E1321">
        <v>31</v>
      </c>
      <c r="F1321">
        <v>28</v>
      </c>
      <c r="G1321">
        <v>31</v>
      </c>
      <c r="H1321">
        <v>30</v>
      </c>
      <c r="I1321">
        <v>31</v>
      </c>
      <c r="J1321">
        <v>30</v>
      </c>
      <c r="K1321">
        <v>31</v>
      </c>
      <c r="L1321">
        <v>31</v>
      </c>
      <c r="M1321">
        <v>30</v>
      </c>
      <c r="N1321">
        <v>31</v>
      </c>
      <c r="O1321">
        <v>30</v>
      </c>
      <c r="P1321">
        <v>31</v>
      </c>
      <c r="Q1321">
        <f t="shared" si="745"/>
        <v>365</v>
      </c>
      <c r="R1321" s="116"/>
      <c r="S1321" s="99"/>
      <c r="T1321" s="50">
        <f t="shared" si="714"/>
        <v>0</v>
      </c>
      <c r="U1321" s="50">
        <f t="shared" si="715"/>
        <v>0</v>
      </c>
      <c r="V1321" s="50">
        <f t="shared" si="716"/>
        <v>0</v>
      </c>
      <c r="W1321" s="50">
        <f t="shared" si="717"/>
        <v>0</v>
      </c>
      <c r="X1321" s="50">
        <f t="shared" si="718"/>
        <v>0</v>
      </c>
      <c r="Y1321" s="50"/>
      <c r="Z1321" s="50"/>
      <c r="AA1321" s="50"/>
      <c r="AB1321" s="50"/>
      <c r="AC1321" s="50"/>
      <c r="AD1321" s="50">
        <f t="shared" si="719"/>
        <v>0</v>
      </c>
      <c r="AE1321" s="50">
        <f t="shared" si="720"/>
        <v>0</v>
      </c>
      <c r="AF1321" s="50">
        <f t="shared" si="721"/>
        <v>0</v>
      </c>
      <c r="AG1321" s="50">
        <f t="shared" si="713"/>
        <v>0</v>
      </c>
      <c r="AI1321" s="50">
        <f t="shared" si="722"/>
        <v>0</v>
      </c>
      <c r="AJ1321" s="50">
        <f t="shared" si="723"/>
        <v>0</v>
      </c>
      <c r="AK1321" s="50">
        <f t="shared" si="724"/>
        <v>0</v>
      </c>
      <c r="AL1321" s="50">
        <f t="shared" si="725"/>
        <v>3.6994936883765102E-2</v>
      </c>
      <c r="AR1321" s="50">
        <f t="shared" si="726"/>
        <v>4.5623788676962637E-2</v>
      </c>
      <c r="AS1321" s="50">
        <f t="shared" si="727"/>
        <v>4.9060519203718844E-2</v>
      </c>
      <c r="AT1321" s="50">
        <f t="shared" si="728"/>
        <v>7.0683624613074925E-2</v>
      </c>
      <c r="AV1321" s="49">
        <f t="shared" si="729"/>
        <v>0</v>
      </c>
      <c r="AW1321" s="49">
        <f t="shared" si="730"/>
        <v>0</v>
      </c>
      <c r="AX1321" s="49">
        <f t="shared" si="731"/>
        <v>0</v>
      </c>
      <c r="AY1321" s="49">
        <f t="shared" si="732"/>
        <v>99.307728773303694</v>
      </c>
      <c r="AZ1321" s="49">
        <f t="shared" si="733"/>
        <v>0</v>
      </c>
      <c r="BA1321" s="49">
        <f t="shared" si="734"/>
        <v>0</v>
      </c>
      <c r="BB1321" s="49">
        <f t="shared" si="735"/>
        <v>0</v>
      </c>
      <c r="BC1321" s="49">
        <f t="shared" si="736"/>
        <v>0</v>
      </c>
      <c r="BD1321" s="49">
        <f t="shared" si="737"/>
        <v>0</v>
      </c>
      <c r="BE1321" s="49">
        <f t="shared" si="738"/>
        <v>122.47067337289143</v>
      </c>
      <c r="BF1321" s="49">
        <f t="shared" si="739"/>
        <v>131.69609532969471</v>
      </c>
      <c r="BG1321" s="49">
        <f t="shared" si="740"/>
        <v>189.74029456635381</v>
      </c>
      <c r="BH1321" s="73">
        <f t="shared" si="741"/>
        <v>543.21479204224363</v>
      </c>
      <c r="BI1321" s="49">
        <f>VLOOKUP(A1321,'1_12'!B:Q,16,0)</f>
        <v>2125.98</v>
      </c>
      <c r="BJ1321" s="74">
        <f t="shared" si="742"/>
        <v>-1582.7652079577565</v>
      </c>
      <c r="BK1321" s="50">
        <f t="shared" si="743"/>
        <v>3.0661040814775986E-3</v>
      </c>
    </row>
    <row r="1322" spans="1:63" x14ac:dyDescent="0.3">
      <c r="A1322" s="79" t="s">
        <v>799</v>
      </c>
      <c r="B1322" s="79" t="s">
        <v>800</v>
      </c>
      <c r="C1322" s="79">
        <f>VLOOKUP(B1322,Площадь!A:B,2,0)</f>
        <v>4.2</v>
      </c>
      <c r="D1322" s="97"/>
      <c r="E1322">
        <v>31</v>
      </c>
      <c r="F1322">
        <v>28</v>
      </c>
      <c r="G1322">
        <v>31</v>
      </c>
      <c r="H1322">
        <v>30</v>
      </c>
      <c r="I1322">
        <v>31</v>
      </c>
      <c r="J1322">
        <v>30</v>
      </c>
      <c r="K1322">
        <v>31</v>
      </c>
      <c r="L1322">
        <v>31</v>
      </c>
      <c r="M1322">
        <v>30</v>
      </c>
      <c r="N1322">
        <v>31</v>
      </c>
      <c r="O1322">
        <v>30</v>
      </c>
      <c r="P1322">
        <v>31</v>
      </c>
      <c r="Q1322">
        <f t="shared" si="745"/>
        <v>365</v>
      </c>
      <c r="R1322" s="116"/>
      <c r="S1322" s="99"/>
      <c r="T1322" s="50">
        <f t="shared" si="714"/>
        <v>0</v>
      </c>
      <c r="U1322" s="50">
        <f t="shared" si="715"/>
        <v>0</v>
      </c>
      <c r="V1322" s="50">
        <f t="shared" si="716"/>
        <v>0</v>
      </c>
      <c r="W1322" s="50">
        <f t="shared" si="717"/>
        <v>0</v>
      </c>
      <c r="X1322" s="50">
        <f t="shared" si="718"/>
        <v>0</v>
      </c>
      <c r="Y1322" s="50"/>
      <c r="Z1322" s="50"/>
      <c r="AA1322" s="50"/>
      <c r="AB1322" s="50"/>
      <c r="AC1322" s="50"/>
      <c r="AD1322" s="50">
        <f t="shared" si="719"/>
        <v>0</v>
      </c>
      <c r="AE1322" s="50">
        <f t="shared" si="720"/>
        <v>0</v>
      </c>
      <c r="AF1322" s="50">
        <f t="shared" si="721"/>
        <v>0</v>
      </c>
      <c r="AG1322" s="50">
        <f t="shared" si="713"/>
        <v>0</v>
      </c>
      <c r="AI1322" s="50">
        <f t="shared" si="722"/>
        <v>0</v>
      </c>
      <c r="AJ1322" s="50">
        <f t="shared" si="723"/>
        <v>0</v>
      </c>
      <c r="AK1322" s="50">
        <f t="shared" si="724"/>
        <v>0</v>
      </c>
      <c r="AL1322" s="50">
        <f t="shared" si="725"/>
        <v>2.8250679074875166E-2</v>
      </c>
      <c r="AR1322" s="50">
        <f t="shared" si="726"/>
        <v>3.483998408058965E-2</v>
      </c>
      <c r="AS1322" s="50">
        <f t="shared" si="727"/>
        <v>3.7464396482839848E-2</v>
      </c>
      <c r="AT1322" s="50">
        <f t="shared" si="728"/>
        <v>5.3976586068166313E-2</v>
      </c>
      <c r="AV1322" s="49">
        <f t="shared" si="729"/>
        <v>0</v>
      </c>
      <c r="AW1322" s="49">
        <f t="shared" si="730"/>
        <v>0</v>
      </c>
      <c r="AX1322" s="49">
        <f t="shared" si="731"/>
        <v>0</v>
      </c>
      <c r="AY1322" s="49">
        <f t="shared" si="732"/>
        <v>75.834992881431901</v>
      </c>
      <c r="AZ1322" s="49">
        <f t="shared" si="733"/>
        <v>0</v>
      </c>
      <c r="BA1322" s="49">
        <f t="shared" si="734"/>
        <v>0</v>
      </c>
      <c r="BB1322" s="49">
        <f t="shared" si="735"/>
        <v>0</v>
      </c>
      <c r="BC1322" s="49">
        <f t="shared" si="736"/>
        <v>0</v>
      </c>
      <c r="BD1322" s="49">
        <f t="shared" si="737"/>
        <v>0</v>
      </c>
      <c r="BE1322" s="49">
        <f t="shared" si="738"/>
        <v>93.52305966657164</v>
      </c>
      <c r="BF1322" s="49">
        <f t="shared" si="739"/>
        <v>100.56792734267599</v>
      </c>
      <c r="BG1322" s="49">
        <f t="shared" si="740"/>
        <v>144.89258857794292</v>
      </c>
      <c r="BH1322" s="73">
        <f t="shared" si="741"/>
        <v>414.8185684686224</v>
      </c>
      <c r="BI1322" s="49">
        <f>VLOOKUP(A1322,'1_12'!B:Q,16,0)</f>
        <v>1623.5099999999998</v>
      </c>
      <c r="BJ1322" s="74">
        <f t="shared" si="742"/>
        <v>-1208.6914315313775</v>
      </c>
      <c r="BK1322" s="50">
        <f t="shared" si="743"/>
        <v>3.066104081477599E-3</v>
      </c>
    </row>
    <row r="1323" spans="1:63" x14ac:dyDescent="0.3">
      <c r="A1323" s="79" t="s">
        <v>2428</v>
      </c>
      <c r="B1323" s="79" t="s">
        <v>2429</v>
      </c>
      <c r="C1323" s="79">
        <f>VLOOKUP(B1323,Площадь!A:B,2,0)</f>
        <v>4.2</v>
      </c>
      <c r="D1323" s="97"/>
      <c r="E1323">
        <v>31</v>
      </c>
      <c r="F1323">
        <v>28</v>
      </c>
      <c r="G1323">
        <v>31</v>
      </c>
      <c r="H1323">
        <v>30</v>
      </c>
      <c r="I1323">
        <v>31</v>
      </c>
      <c r="J1323">
        <v>30</v>
      </c>
      <c r="K1323">
        <v>31</v>
      </c>
      <c r="L1323">
        <v>31</v>
      </c>
      <c r="M1323">
        <v>30</v>
      </c>
      <c r="N1323">
        <v>31</v>
      </c>
      <c r="O1323">
        <v>30</v>
      </c>
      <c r="P1323">
        <v>31</v>
      </c>
      <c r="Q1323">
        <f t="shared" si="745"/>
        <v>365</v>
      </c>
      <c r="R1323" s="116"/>
      <c r="S1323" s="99"/>
      <c r="T1323" s="50">
        <f t="shared" si="714"/>
        <v>0</v>
      </c>
      <c r="U1323" s="50">
        <f t="shared" si="715"/>
        <v>0</v>
      </c>
      <c r="V1323" s="50">
        <f t="shared" si="716"/>
        <v>0</v>
      </c>
      <c r="W1323" s="50">
        <f t="shared" si="717"/>
        <v>0</v>
      </c>
      <c r="X1323" s="50">
        <f t="shared" si="718"/>
        <v>0</v>
      </c>
      <c r="Y1323" s="50"/>
      <c r="Z1323" s="50"/>
      <c r="AA1323" s="50"/>
      <c r="AB1323" s="50"/>
      <c r="AC1323" s="50"/>
      <c r="AD1323" s="50">
        <f t="shared" si="719"/>
        <v>0</v>
      </c>
      <c r="AE1323" s="50">
        <f t="shared" si="720"/>
        <v>0</v>
      </c>
      <c r="AF1323" s="50">
        <f t="shared" si="721"/>
        <v>0</v>
      </c>
      <c r="AG1323" s="50">
        <f t="shared" si="713"/>
        <v>0</v>
      </c>
      <c r="AI1323" s="50">
        <f t="shared" si="722"/>
        <v>0</v>
      </c>
      <c r="AJ1323" s="50">
        <f t="shared" si="723"/>
        <v>0</v>
      </c>
      <c r="AK1323" s="50">
        <f t="shared" si="724"/>
        <v>0</v>
      </c>
      <c r="AL1323" s="50">
        <f t="shared" si="725"/>
        <v>2.8250679074875166E-2</v>
      </c>
      <c r="AR1323" s="50">
        <f t="shared" si="726"/>
        <v>3.483998408058965E-2</v>
      </c>
      <c r="AS1323" s="50">
        <f t="shared" si="727"/>
        <v>3.7464396482839848E-2</v>
      </c>
      <c r="AT1323" s="50">
        <f t="shared" si="728"/>
        <v>5.3976586068166313E-2</v>
      </c>
      <c r="AV1323" s="49">
        <f t="shared" si="729"/>
        <v>0</v>
      </c>
      <c r="AW1323" s="49">
        <f t="shared" si="730"/>
        <v>0</v>
      </c>
      <c r="AX1323" s="49">
        <f t="shared" si="731"/>
        <v>0</v>
      </c>
      <c r="AY1323" s="49">
        <f t="shared" si="732"/>
        <v>75.834992881431901</v>
      </c>
      <c r="AZ1323" s="49">
        <f t="shared" si="733"/>
        <v>0</v>
      </c>
      <c r="BA1323" s="49">
        <f t="shared" si="734"/>
        <v>0</v>
      </c>
      <c r="BB1323" s="49">
        <f t="shared" si="735"/>
        <v>0</v>
      </c>
      <c r="BC1323" s="49">
        <f t="shared" si="736"/>
        <v>0</v>
      </c>
      <c r="BD1323" s="49">
        <f t="shared" si="737"/>
        <v>0</v>
      </c>
      <c r="BE1323" s="49">
        <f t="shared" si="738"/>
        <v>93.52305966657164</v>
      </c>
      <c r="BF1323" s="49">
        <f t="shared" si="739"/>
        <v>100.56792734267599</v>
      </c>
      <c r="BG1323" s="49">
        <f t="shared" si="740"/>
        <v>144.89258857794292</v>
      </c>
      <c r="BH1323" s="73">
        <f t="shared" si="741"/>
        <v>414.8185684686224</v>
      </c>
      <c r="BI1323" s="49">
        <f>VLOOKUP(A1323,'1_12'!B:Q,16,0)</f>
        <v>1623.5099999999998</v>
      </c>
      <c r="BJ1323" s="74">
        <f t="shared" si="742"/>
        <v>-1208.6914315313775</v>
      </c>
      <c r="BK1323" s="50">
        <f t="shared" si="743"/>
        <v>3.066104081477599E-3</v>
      </c>
    </row>
    <row r="1324" spans="1:63" x14ac:dyDescent="0.3">
      <c r="A1324" s="79" t="s">
        <v>1867</v>
      </c>
      <c r="B1324" s="79" t="s">
        <v>1868</v>
      </c>
      <c r="C1324" s="79">
        <f>VLOOKUP(B1324,Площадь!A:B,2,0)</f>
        <v>5.4</v>
      </c>
      <c r="D1324" s="97"/>
      <c r="E1324">
        <v>25</v>
      </c>
      <c r="Q1324">
        <f t="shared" si="745"/>
        <v>25</v>
      </c>
      <c r="R1324" s="116"/>
      <c r="S1324" s="99"/>
      <c r="T1324" s="50">
        <f t="shared" si="714"/>
        <v>0</v>
      </c>
      <c r="U1324" s="50">
        <f t="shared" si="715"/>
        <v>0</v>
      </c>
      <c r="V1324" s="50">
        <f t="shared" si="716"/>
        <v>0</v>
      </c>
      <c r="W1324" s="50">
        <f t="shared" si="717"/>
        <v>0</v>
      </c>
      <c r="X1324" s="50">
        <f t="shared" si="718"/>
        <v>0</v>
      </c>
      <c r="Y1324" s="50"/>
      <c r="Z1324" s="50"/>
      <c r="AA1324" s="50"/>
      <c r="AB1324" s="50"/>
      <c r="AC1324" s="50"/>
      <c r="AD1324" s="50">
        <f t="shared" si="719"/>
        <v>0</v>
      </c>
      <c r="AE1324" s="50">
        <f t="shared" si="720"/>
        <v>0</v>
      </c>
      <c r="AF1324" s="50">
        <f t="shared" si="721"/>
        <v>0</v>
      </c>
      <c r="AG1324" s="50">
        <f t="shared" si="713"/>
        <v>0</v>
      </c>
      <c r="AI1324" s="50">
        <f t="shared" si="722"/>
        <v>0</v>
      </c>
      <c r="AJ1324" s="50">
        <f t="shared" si="723"/>
        <v>0</v>
      </c>
      <c r="AK1324" s="50">
        <f t="shared" si="724"/>
        <v>0</v>
      </c>
      <c r="AL1324" s="50">
        <f t="shared" si="725"/>
        <v>0</v>
      </c>
      <c r="AR1324" s="50">
        <f t="shared" si="726"/>
        <v>0</v>
      </c>
      <c r="AS1324" s="50">
        <f t="shared" si="727"/>
        <v>0</v>
      </c>
      <c r="AT1324" s="50">
        <f t="shared" si="728"/>
        <v>0</v>
      </c>
      <c r="AV1324" s="49">
        <f t="shared" si="729"/>
        <v>0</v>
      </c>
      <c r="AW1324" s="49">
        <f t="shared" si="730"/>
        <v>0</v>
      </c>
      <c r="AX1324" s="49">
        <f t="shared" si="731"/>
        <v>0</v>
      </c>
      <c r="AY1324" s="49">
        <f t="shared" si="732"/>
        <v>0</v>
      </c>
      <c r="AZ1324" s="49">
        <f t="shared" si="733"/>
        <v>0</v>
      </c>
      <c r="BA1324" s="49">
        <f t="shared" si="734"/>
        <v>0</v>
      </c>
      <c r="BB1324" s="49">
        <f t="shared" si="735"/>
        <v>0</v>
      </c>
      <c r="BC1324" s="49">
        <f t="shared" si="736"/>
        <v>0</v>
      </c>
      <c r="BD1324" s="49">
        <f t="shared" si="737"/>
        <v>0</v>
      </c>
      <c r="BE1324" s="49">
        <f t="shared" si="738"/>
        <v>0</v>
      </c>
      <c r="BF1324" s="49">
        <f t="shared" si="739"/>
        <v>0</v>
      </c>
      <c r="BG1324" s="49">
        <f t="shared" si="740"/>
        <v>0</v>
      </c>
      <c r="BH1324" s="73">
        <f t="shared" si="741"/>
        <v>0</v>
      </c>
      <c r="BI1324" s="49">
        <f>VLOOKUP(A1324,'1_12'!B:Q,16,0)</f>
        <v>0</v>
      </c>
      <c r="BJ1324" s="74">
        <f t="shared" si="742"/>
        <v>0</v>
      </c>
      <c r="BK1324" s="50">
        <f t="shared" si="743"/>
        <v>0</v>
      </c>
    </row>
    <row r="1325" spans="1:63" x14ac:dyDescent="0.3">
      <c r="A1325" s="79" t="s">
        <v>2024</v>
      </c>
      <c r="B1325" s="79" t="s">
        <v>1868</v>
      </c>
      <c r="C1325" s="79">
        <f>VLOOKUP(B1325,Площадь!A:B,2,0)</f>
        <v>5.4</v>
      </c>
      <c r="D1325" s="97">
        <f>VLOOKUP(A1325,'[1]3+паркинг2023'!$A:$E,5,0)</f>
        <v>44952</v>
      </c>
      <c r="E1325">
        <f>31-E1324</f>
        <v>6</v>
      </c>
      <c r="F1325">
        <v>28</v>
      </c>
      <c r="G1325">
        <v>31</v>
      </c>
      <c r="H1325">
        <v>30</v>
      </c>
      <c r="I1325">
        <v>31</v>
      </c>
      <c r="J1325">
        <v>30</v>
      </c>
      <c r="K1325">
        <v>31</v>
      </c>
      <c r="L1325">
        <v>31</v>
      </c>
      <c r="M1325">
        <v>30</v>
      </c>
      <c r="N1325">
        <v>31</v>
      </c>
      <c r="O1325">
        <v>30</v>
      </c>
      <c r="P1325">
        <v>31</v>
      </c>
      <c r="Q1325">
        <f t="shared" si="745"/>
        <v>340</v>
      </c>
      <c r="R1325" s="116"/>
      <c r="S1325" s="99"/>
      <c r="T1325" s="50">
        <f t="shared" si="714"/>
        <v>0</v>
      </c>
      <c r="U1325" s="50">
        <f t="shared" si="715"/>
        <v>0</v>
      </c>
      <c r="V1325" s="50">
        <f t="shared" si="716"/>
        <v>0</v>
      </c>
      <c r="W1325" s="50">
        <f t="shared" si="717"/>
        <v>0</v>
      </c>
      <c r="X1325" s="50">
        <f t="shared" si="718"/>
        <v>0</v>
      </c>
      <c r="Y1325" s="50"/>
      <c r="Z1325" s="50"/>
      <c r="AA1325" s="50"/>
      <c r="AB1325" s="50"/>
      <c r="AC1325" s="50"/>
      <c r="AD1325" s="50">
        <f t="shared" si="719"/>
        <v>0</v>
      </c>
      <c r="AE1325" s="50">
        <f t="shared" si="720"/>
        <v>0</v>
      </c>
      <c r="AF1325" s="50">
        <f t="shared" si="721"/>
        <v>0</v>
      </c>
      <c r="AG1325" s="50">
        <f t="shared" si="713"/>
        <v>0</v>
      </c>
      <c r="AI1325" s="50">
        <f t="shared" si="722"/>
        <v>0</v>
      </c>
      <c r="AJ1325" s="50">
        <f t="shared" si="723"/>
        <v>0</v>
      </c>
      <c r="AK1325" s="50">
        <f t="shared" si="724"/>
        <v>0</v>
      </c>
      <c r="AL1325" s="50">
        <f t="shared" si="725"/>
        <v>3.6322301667696642E-2</v>
      </c>
      <c r="AR1325" s="50">
        <f t="shared" si="726"/>
        <v>4.4794265246472412E-2</v>
      </c>
      <c r="AS1325" s="50">
        <f t="shared" si="727"/>
        <v>4.8168509763651231E-2</v>
      </c>
      <c r="AT1325" s="50">
        <f t="shared" si="728"/>
        <v>6.9398467801928113E-2</v>
      </c>
      <c r="AV1325" s="49">
        <f t="shared" si="729"/>
        <v>0</v>
      </c>
      <c r="AW1325" s="49">
        <f t="shared" si="730"/>
        <v>0</v>
      </c>
      <c r="AX1325" s="49">
        <f t="shared" si="731"/>
        <v>0</v>
      </c>
      <c r="AY1325" s="49">
        <f t="shared" si="732"/>
        <v>97.502133704698167</v>
      </c>
      <c r="AZ1325" s="49">
        <f t="shared" si="733"/>
        <v>0</v>
      </c>
      <c r="BA1325" s="49">
        <f t="shared" si="734"/>
        <v>0</v>
      </c>
      <c r="BB1325" s="49">
        <f t="shared" si="735"/>
        <v>0</v>
      </c>
      <c r="BC1325" s="49">
        <f t="shared" si="736"/>
        <v>0</v>
      </c>
      <c r="BD1325" s="49">
        <f t="shared" si="737"/>
        <v>0</v>
      </c>
      <c r="BE1325" s="49">
        <f t="shared" si="738"/>
        <v>120.24393385702069</v>
      </c>
      <c r="BF1325" s="49">
        <f t="shared" si="739"/>
        <v>129.30162086915482</v>
      </c>
      <c r="BG1325" s="49">
        <f t="shared" si="740"/>
        <v>186.29047102878377</v>
      </c>
      <c r="BH1325" s="73">
        <f t="shared" si="741"/>
        <v>533.33815945965739</v>
      </c>
      <c r="BI1325" s="49">
        <f>VLOOKUP(A1325,'1_12'!B:Q,16,0)</f>
        <v>2087.3700000000003</v>
      </c>
      <c r="BJ1325" s="74">
        <f t="shared" si="742"/>
        <v>-1554.031840540343</v>
      </c>
      <c r="BK1325" s="50">
        <f t="shared" si="743"/>
        <v>3.066104081477599E-3</v>
      </c>
    </row>
    <row r="1326" spans="1:63" x14ac:dyDescent="0.3">
      <c r="A1326" s="79" t="s">
        <v>2474</v>
      </c>
      <c r="B1326" s="79" t="s">
        <v>2475</v>
      </c>
      <c r="C1326" s="79">
        <f>VLOOKUP(B1326,Площадь!A:B,2,0)</f>
        <v>4.5</v>
      </c>
      <c r="D1326" s="97"/>
      <c r="E1326">
        <v>31</v>
      </c>
      <c r="F1326">
        <v>28</v>
      </c>
      <c r="G1326">
        <v>31</v>
      </c>
      <c r="H1326">
        <v>6</v>
      </c>
      <c r="Q1326">
        <f t="shared" si="745"/>
        <v>96</v>
      </c>
      <c r="R1326" s="116"/>
      <c r="S1326" s="99"/>
      <c r="T1326" s="50">
        <f t="shared" si="714"/>
        <v>0</v>
      </c>
      <c r="U1326" s="50">
        <f t="shared" si="715"/>
        <v>0</v>
      </c>
      <c r="V1326" s="50">
        <f t="shared" si="716"/>
        <v>0</v>
      </c>
      <c r="W1326" s="50">
        <f t="shared" si="717"/>
        <v>0</v>
      </c>
      <c r="X1326" s="50">
        <f t="shared" si="718"/>
        <v>0</v>
      </c>
      <c r="Y1326" s="50"/>
      <c r="Z1326" s="50"/>
      <c r="AA1326" s="50"/>
      <c r="AB1326" s="50"/>
      <c r="AC1326" s="50"/>
      <c r="AD1326" s="50">
        <f t="shared" si="719"/>
        <v>0</v>
      </c>
      <c r="AE1326" s="50">
        <f t="shared" si="720"/>
        <v>0</v>
      </c>
      <c r="AF1326" s="50">
        <f t="shared" si="721"/>
        <v>0</v>
      </c>
      <c r="AG1326" s="50">
        <f t="shared" si="713"/>
        <v>0</v>
      </c>
      <c r="AI1326" s="50">
        <f t="shared" si="722"/>
        <v>0</v>
      </c>
      <c r="AJ1326" s="50">
        <f t="shared" si="723"/>
        <v>0</v>
      </c>
      <c r="AK1326" s="50">
        <f t="shared" si="724"/>
        <v>0</v>
      </c>
      <c r="AL1326" s="50">
        <f t="shared" si="725"/>
        <v>6.0537169446161073E-3</v>
      </c>
      <c r="AR1326" s="50">
        <f t="shared" si="726"/>
        <v>0</v>
      </c>
      <c r="AS1326" s="50">
        <f t="shared" si="727"/>
        <v>0</v>
      </c>
      <c r="AT1326" s="50">
        <f t="shared" si="728"/>
        <v>0</v>
      </c>
      <c r="AV1326" s="49">
        <f t="shared" si="729"/>
        <v>0</v>
      </c>
      <c r="AW1326" s="49">
        <f t="shared" si="730"/>
        <v>0</v>
      </c>
      <c r="AX1326" s="49">
        <f t="shared" si="731"/>
        <v>0</v>
      </c>
      <c r="AY1326" s="49">
        <f t="shared" si="732"/>
        <v>16.250355617449696</v>
      </c>
      <c r="AZ1326" s="49">
        <f t="shared" si="733"/>
        <v>0</v>
      </c>
      <c r="BA1326" s="49">
        <f t="shared" si="734"/>
        <v>0</v>
      </c>
      <c r="BB1326" s="49">
        <f t="shared" si="735"/>
        <v>0</v>
      </c>
      <c r="BC1326" s="49">
        <f t="shared" si="736"/>
        <v>0</v>
      </c>
      <c r="BD1326" s="49">
        <f t="shared" si="737"/>
        <v>0</v>
      </c>
      <c r="BE1326" s="49">
        <f t="shared" si="738"/>
        <v>0</v>
      </c>
      <c r="BF1326" s="49">
        <f t="shared" si="739"/>
        <v>0</v>
      </c>
      <c r="BG1326" s="49">
        <f t="shared" si="740"/>
        <v>0</v>
      </c>
      <c r="BH1326" s="73">
        <f t="shared" si="741"/>
        <v>16.250355617449696</v>
      </c>
      <c r="BI1326" s="49">
        <f>VLOOKUP(A1326,'1_12'!B:Q,16,0)</f>
        <v>173.94</v>
      </c>
      <c r="BJ1326" s="74">
        <f t="shared" si="742"/>
        <v>-157.68964438255031</v>
      </c>
      <c r="BK1326" s="50">
        <f t="shared" si="743"/>
        <v>1.1210586934474273E-4</v>
      </c>
    </row>
    <row r="1327" spans="1:63" x14ac:dyDescent="0.3">
      <c r="A1327" s="79" t="s">
        <v>2720</v>
      </c>
      <c r="B1327" s="79" t="s">
        <v>2475</v>
      </c>
      <c r="C1327" s="79">
        <f>VLOOKUP(B1327,Площадь!A:B,2,0)</f>
        <v>4.5</v>
      </c>
      <c r="D1327" s="97">
        <f>VLOOKUP(A1327,'[1]3+паркинг2023'!$A:$E,5,0)</f>
        <v>45023</v>
      </c>
      <c r="H1327">
        <f>30-H1326</f>
        <v>24</v>
      </c>
      <c r="I1327">
        <v>31</v>
      </c>
      <c r="J1327">
        <v>30</v>
      </c>
      <c r="K1327">
        <v>31</v>
      </c>
      <c r="L1327">
        <v>31</v>
      </c>
      <c r="M1327">
        <v>30</v>
      </c>
      <c r="N1327">
        <v>31</v>
      </c>
      <c r="O1327">
        <v>30</v>
      </c>
      <c r="P1327">
        <v>31</v>
      </c>
      <c r="Q1327">
        <f t="shared" si="745"/>
        <v>269</v>
      </c>
      <c r="R1327" s="116"/>
      <c r="S1327" s="99"/>
      <c r="T1327" s="50">
        <f t="shared" si="714"/>
        <v>0</v>
      </c>
      <c r="U1327" s="50">
        <f t="shared" si="715"/>
        <v>0</v>
      </c>
      <c r="V1327" s="50">
        <f t="shared" si="716"/>
        <v>0</v>
      </c>
      <c r="W1327" s="50">
        <f t="shared" si="717"/>
        <v>0</v>
      </c>
      <c r="X1327" s="50">
        <f t="shared" si="718"/>
        <v>0</v>
      </c>
      <c r="Y1327" s="50"/>
      <c r="Z1327" s="50"/>
      <c r="AA1327" s="50"/>
      <c r="AB1327" s="50"/>
      <c r="AC1327" s="50"/>
      <c r="AD1327" s="50">
        <f t="shared" si="719"/>
        <v>0</v>
      </c>
      <c r="AE1327" s="50">
        <f t="shared" si="720"/>
        <v>0</v>
      </c>
      <c r="AF1327" s="50">
        <f t="shared" si="721"/>
        <v>0</v>
      </c>
      <c r="AG1327" s="50">
        <f t="shared" si="713"/>
        <v>0</v>
      </c>
      <c r="AI1327" s="50">
        <f t="shared" si="722"/>
        <v>0</v>
      </c>
      <c r="AJ1327" s="50">
        <f t="shared" si="723"/>
        <v>0</v>
      </c>
      <c r="AK1327" s="50">
        <f t="shared" si="724"/>
        <v>0</v>
      </c>
      <c r="AL1327" s="50">
        <f t="shared" si="725"/>
        <v>2.4214867778464429E-2</v>
      </c>
      <c r="AR1327" s="50">
        <f t="shared" si="726"/>
        <v>3.7328554372060341E-2</v>
      </c>
      <c r="AS1327" s="50">
        <f t="shared" si="727"/>
        <v>4.0140424803042689E-2</v>
      </c>
      <c r="AT1327" s="50">
        <f t="shared" si="728"/>
        <v>5.7832056501606763E-2</v>
      </c>
      <c r="AV1327" s="49">
        <f t="shared" si="729"/>
        <v>0</v>
      </c>
      <c r="AW1327" s="49">
        <f t="shared" si="730"/>
        <v>0</v>
      </c>
      <c r="AX1327" s="49">
        <f t="shared" si="731"/>
        <v>0</v>
      </c>
      <c r="AY1327" s="49">
        <f t="shared" si="732"/>
        <v>65.001422469798783</v>
      </c>
      <c r="AZ1327" s="49">
        <f t="shared" si="733"/>
        <v>0</v>
      </c>
      <c r="BA1327" s="49">
        <f t="shared" si="734"/>
        <v>0</v>
      </c>
      <c r="BB1327" s="49">
        <f t="shared" si="735"/>
        <v>0</v>
      </c>
      <c r="BC1327" s="49">
        <f t="shared" si="736"/>
        <v>0</v>
      </c>
      <c r="BD1327" s="49">
        <f t="shared" si="737"/>
        <v>0</v>
      </c>
      <c r="BE1327" s="49">
        <f t="shared" si="738"/>
        <v>100.2032782141839</v>
      </c>
      <c r="BF1327" s="49">
        <f t="shared" si="739"/>
        <v>107.75135072429568</v>
      </c>
      <c r="BG1327" s="49">
        <f t="shared" si="740"/>
        <v>155.24205919065315</v>
      </c>
      <c r="BH1327" s="73">
        <f t="shared" si="741"/>
        <v>428.19811059893152</v>
      </c>
      <c r="BI1327" s="49">
        <f>VLOOKUP(A1327,'1_12'!B:Q,16,0)</f>
        <v>1565.49</v>
      </c>
      <c r="BJ1327" s="74">
        <f t="shared" si="742"/>
        <v>-1137.2918894010686</v>
      </c>
      <c r="BK1327" s="50">
        <f t="shared" si="743"/>
        <v>2.9539982121328566E-3</v>
      </c>
    </row>
    <row r="1328" spans="1:63" x14ac:dyDescent="0.3">
      <c r="A1328" s="79" t="s">
        <v>2075</v>
      </c>
      <c r="B1328" s="79" t="s">
        <v>2076</v>
      </c>
      <c r="C1328" s="79">
        <f>VLOOKUP(B1328,Площадь!A:B,2,0)</f>
        <v>6.3</v>
      </c>
      <c r="D1328" s="97"/>
      <c r="E1328">
        <v>31</v>
      </c>
      <c r="F1328">
        <v>28</v>
      </c>
      <c r="G1328">
        <v>31</v>
      </c>
      <c r="H1328">
        <v>30</v>
      </c>
      <c r="I1328">
        <v>31</v>
      </c>
      <c r="J1328">
        <v>30</v>
      </c>
      <c r="K1328">
        <v>31</v>
      </c>
      <c r="L1328">
        <v>31</v>
      </c>
      <c r="M1328">
        <v>30</v>
      </c>
      <c r="N1328">
        <v>31</v>
      </c>
      <c r="O1328">
        <v>30</v>
      </c>
      <c r="P1328">
        <v>31</v>
      </c>
      <c r="Q1328">
        <f>SUM(E1328:P1328)</f>
        <v>365</v>
      </c>
      <c r="R1328" s="116"/>
      <c r="S1328" s="99"/>
      <c r="T1328" s="50">
        <f t="shared" si="714"/>
        <v>0</v>
      </c>
      <c r="U1328" s="50">
        <f t="shared" si="715"/>
        <v>0</v>
      </c>
      <c r="V1328" s="50">
        <f t="shared" si="716"/>
        <v>0</v>
      </c>
      <c r="W1328" s="50">
        <f t="shared" si="717"/>
        <v>0</v>
      </c>
      <c r="X1328" s="50">
        <f t="shared" si="718"/>
        <v>0</v>
      </c>
      <c r="Y1328" s="50"/>
      <c r="Z1328" s="50"/>
      <c r="AA1328" s="50"/>
      <c r="AB1328" s="50"/>
      <c r="AC1328" s="50"/>
      <c r="AD1328" s="50">
        <f t="shared" si="719"/>
        <v>0</v>
      </c>
      <c r="AE1328" s="50">
        <f t="shared" si="720"/>
        <v>0</v>
      </c>
      <c r="AF1328" s="50">
        <f t="shared" si="721"/>
        <v>0</v>
      </c>
      <c r="AG1328" s="50">
        <f t="shared" si="713"/>
        <v>0</v>
      </c>
      <c r="AI1328" s="50">
        <f t="shared" si="722"/>
        <v>0</v>
      </c>
      <c r="AJ1328" s="50">
        <f t="shared" si="723"/>
        <v>0</v>
      </c>
      <c r="AK1328" s="50">
        <f t="shared" si="724"/>
        <v>0</v>
      </c>
      <c r="AL1328" s="50">
        <f t="shared" si="725"/>
        <v>4.2376018612312751E-2</v>
      </c>
      <c r="AR1328" s="50">
        <f t="shared" si="726"/>
        <v>5.2259976120884476E-2</v>
      </c>
      <c r="AS1328" s="50">
        <f t="shared" si="727"/>
        <v>5.6196594724259766E-2</v>
      </c>
      <c r="AT1328" s="50">
        <f t="shared" si="728"/>
        <v>8.0964879102249462E-2</v>
      </c>
      <c r="AV1328" s="49">
        <f t="shared" si="729"/>
        <v>0</v>
      </c>
      <c r="AW1328" s="49">
        <f t="shared" si="730"/>
        <v>0</v>
      </c>
      <c r="AX1328" s="49">
        <f t="shared" si="731"/>
        <v>0</v>
      </c>
      <c r="AY1328" s="49">
        <f t="shared" si="732"/>
        <v>113.75248932214787</v>
      </c>
      <c r="AZ1328" s="49">
        <f t="shared" si="733"/>
        <v>0</v>
      </c>
      <c r="BA1328" s="49">
        <f t="shared" si="734"/>
        <v>0</v>
      </c>
      <c r="BB1328" s="49">
        <f t="shared" si="735"/>
        <v>0</v>
      </c>
      <c r="BC1328" s="49">
        <f t="shared" si="736"/>
        <v>0</v>
      </c>
      <c r="BD1328" s="49">
        <f t="shared" si="737"/>
        <v>0</v>
      </c>
      <c r="BE1328" s="49">
        <f t="shared" si="738"/>
        <v>140.28458949985745</v>
      </c>
      <c r="BF1328" s="49">
        <f t="shared" si="739"/>
        <v>150.85189101401394</v>
      </c>
      <c r="BG1328" s="49">
        <f t="shared" si="740"/>
        <v>217.33888286691439</v>
      </c>
      <c r="BH1328" s="73">
        <f t="shared" si="741"/>
        <v>622.22785270293366</v>
      </c>
      <c r="BI1328" s="49">
        <f>VLOOKUP(A1328,'1_12'!B:Q,16,0)</f>
        <v>2435.2199999999998</v>
      </c>
      <c r="BJ1328" s="74">
        <f t="shared" si="742"/>
        <v>-1812.9921472970661</v>
      </c>
      <c r="BK1328" s="50">
        <f t="shared" si="743"/>
        <v>3.0661040814775986E-3</v>
      </c>
    </row>
    <row r="1329" spans="1:63" x14ac:dyDescent="0.3">
      <c r="A1329" s="79" t="s">
        <v>2430</v>
      </c>
      <c r="B1329" s="79" t="s">
        <v>2431</v>
      </c>
      <c r="C1329" s="79">
        <f>VLOOKUP(B1329,Площадь!A:B,2,0)</f>
        <v>3.4</v>
      </c>
      <c r="D1329" s="97"/>
      <c r="E1329">
        <v>31</v>
      </c>
      <c r="F1329">
        <v>20</v>
      </c>
      <c r="Q1329">
        <f t="shared" ref="Q1329:Q1330" si="746">SUM(E1329:P1329)</f>
        <v>51</v>
      </c>
      <c r="R1329" s="116"/>
      <c r="S1329" s="99"/>
      <c r="T1329" s="50">
        <f t="shared" si="714"/>
        <v>0</v>
      </c>
      <c r="U1329" s="50">
        <f t="shared" si="715"/>
        <v>0</v>
      </c>
      <c r="V1329" s="50">
        <f t="shared" si="716"/>
        <v>0</v>
      </c>
      <c r="W1329" s="50">
        <f t="shared" si="717"/>
        <v>0</v>
      </c>
      <c r="X1329" s="50">
        <f t="shared" si="718"/>
        <v>0</v>
      </c>
      <c r="Y1329" s="50"/>
      <c r="Z1329" s="50"/>
      <c r="AA1329" s="50"/>
      <c r="AB1329" s="50"/>
      <c r="AC1329" s="50"/>
      <c r="AD1329" s="50">
        <f t="shared" si="719"/>
        <v>0</v>
      </c>
      <c r="AE1329" s="50">
        <f t="shared" si="720"/>
        <v>0</v>
      </c>
      <c r="AF1329" s="50">
        <f t="shared" si="721"/>
        <v>0</v>
      </c>
      <c r="AG1329" s="50">
        <f t="shared" si="713"/>
        <v>0</v>
      </c>
      <c r="AI1329" s="50">
        <f t="shared" si="722"/>
        <v>0</v>
      </c>
      <c r="AJ1329" s="50">
        <f t="shared" si="723"/>
        <v>0</v>
      </c>
      <c r="AK1329" s="50">
        <f t="shared" si="724"/>
        <v>0</v>
      </c>
      <c r="AL1329" s="50">
        <f t="shared" si="725"/>
        <v>0</v>
      </c>
      <c r="AR1329" s="50">
        <f t="shared" si="726"/>
        <v>0</v>
      </c>
      <c r="AS1329" s="50">
        <f t="shared" si="727"/>
        <v>0</v>
      </c>
      <c r="AT1329" s="50">
        <f t="shared" si="728"/>
        <v>0</v>
      </c>
      <c r="AV1329" s="49">
        <f t="shared" si="729"/>
        <v>0</v>
      </c>
      <c r="AW1329" s="49">
        <f t="shared" si="730"/>
        <v>0</v>
      </c>
      <c r="AX1329" s="49">
        <f t="shared" si="731"/>
        <v>0</v>
      </c>
      <c r="AY1329" s="49">
        <f t="shared" si="732"/>
        <v>0</v>
      </c>
      <c r="AZ1329" s="49">
        <f t="shared" si="733"/>
        <v>0</v>
      </c>
      <c r="BA1329" s="49">
        <f t="shared" si="734"/>
        <v>0</v>
      </c>
      <c r="BB1329" s="49">
        <f t="shared" si="735"/>
        <v>0</v>
      </c>
      <c r="BC1329" s="49">
        <f t="shared" si="736"/>
        <v>0</v>
      </c>
      <c r="BD1329" s="49">
        <f t="shared" si="737"/>
        <v>0</v>
      </c>
      <c r="BE1329" s="49">
        <f t="shared" si="738"/>
        <v>0</v>
      </c>
      <c r="BF1329" s="49">
        <f t="shared" si="739"/>
        <v>0</v>
      </c>
      <c r="BG1329" s="49">
        <f t="shared" si="740"/>
        <v>0</v>
      </c>
      <c r="BH1329" s="73">
        <f t="shared" si="741"/>
        <v>0</v>
      </c>
      <c r="BI1329" s="49">
        <f>VLOOKUP(A1329,'1_12'!B:Q,16,0)</f>
        <v>0</v>
      </c>
      <c r="BJ1329" s="74">
        <f t="shared" si="742"/>
        <v>0</v>
      </c>
      <c r="BK1329" s="50">
        <f t="shared" si="743"/>
        <v>0</v>
      </c>
    </row>
    <row r="1330" spans="1:63" x14ac:dyDescent="0.3">
      <c r="A1330" s="79" t="s">
        <v>2682</v>
      </c>
      <c r="B1330" s="79" t="s">
        <v>2431</v>
      </c>
      <c r="C1330" s="79">
        <f>VLOOKUP(B1330,Площадь!A:B,2,0)</f>
        <v>3.4</v>
      </c>
      <c r="D1330" s="97">
        <f>VLOOKUP(A1330,'[1]3+паркинг2023'!$A:$E,5,0)</f>
        <v>44978</v>
      </c>
      <c r="F1330">
        <f>28-F1329</f>
        <v>8</v>
      </c>
      <c r="G1330">
        <v>31</v>
      </c>
      <c r="H1330">
        <v>30</v>
      </c>
      <c r="I1330">
        <v>31</v>
      </c>
      <c r="J1330">
        <v>30</v>
      </c>
      <c r="K1330">
        <v>31</v>
      </c>
      <c r="L1330">
        <v>31</v>
      </c>
      <c r="M1330">
        <v>30</v>
      </c>
      <c r="N1330">
        <v>31</v>
      </c>
      <c r="O1330">
        <v>30</v>
      </c>
      <c r="P1330">
        <v>31</v>
      </c>
      <c r="Q1330">
        <f t="shared" si="746"/>
        <v>314</v>
      </c>
      <c r="R1330" s="116"/>
      <c r="S1330" s="99"/>
      <c r="T1330" s="50">
        <f t="shared" si="714"/>
        <v>0</v>
      </c>
      <c r="U1330" s="50">
        <f t="shared" si="715"/>
        <v>0</v>
      </c>
      <c r="V1330" s="50">
        <f t="shared" si="716"/>
        <v>0</v>
      </c>
      <c r="W1330" s="50">
        <f t="shared" si="717"/>
        <v>0</v>
      </c>
      <c r="X1330" s="50">
        <f t="shared" si="718"/>
        <v>0</v>
      </c>
      <c r="Y1330" s="50"/>
      <c r="Z1330" s="50"/>
      <c r="AA1330" s="50"/>
      <c r="AB1330" s="50"/>
      <c r="AC1330" s="50"/>
      <c r="AD1330" s="50">
        <f t="shared" si="719"/>
        <v>0</v>
      </c>
      <c r="AE1330" s="50">
        <f t="shared" si="720"/>
        <v>0</v>
      </c>
      <c r="AF1330" s="50">
        <f t="shared" si="721"/>
        <v>0</v>
      </c>
      <c r="AG1330" s="50">
        <f t="shared" si="713"/>
        <v>0</v>
      </c>
      <c r="AI1330" s="50">
        <f t="shared" si="722"/>
        <v>0</v>
      </c>
      <c r="AJ1330" s="50">
        <f t="shared" si="723"/>
        <v>0</v>
      </c>
      <c r="AK1330" s="50">
        <f t="shared" si="724"/>
        <v>0</v>
      </c>
      <c r="AL1330" s="50">
        <f t="shared" si="725"/>
        <v>2.2869597346327514E-2</v>
      </c>
      <c r="AR1330" s="50">
        <f t="shared" si="726"/>
        <v>2.8203796636667812E-2</v>
      </c>
      <c r="AS1330" s="50">
        <f t="shared" si="727"/>
        <v>3.0328320962298917E-2</v>
      </c>
      <c r="AT1330" s="50">
        <f t="shared" si="728"/>
        <v>4.3695331578991775E-2</v>
      </c>
      <c r="AV1330" s="49">
        <f t="shared" si="729"/>
        <v>0</v>
      </c>
      <c r="AW1330" s="49">
        <f t="shared" si="730"/>
        <v>0</v>
      </c>
      <c r="AX1330" s="49">
        <f t="shared" si="731"/>
        <v>0</v>
      </c>
      <c r="AY1330" s="49">
        <f t="shared" si="732"/>
        <v>61.390232332587729</v>
      </c>
      <c r="AZ1330" s="49">
        <f t="shared" si="733"/>
        <v>0</v>
      </c>
      <c r="BA1330" s="49">
        <f t="shared" si="734"/>
        <v>0</v>
      </c>
      <c r="BB1330" s="49">
        <f t="shared" si="735"/>
        <v>0</v>
      </c>
      <c r="BC1330" s="49">
        <f t="shared" si="736"/>
        <v>0</v>
      </c>
      <c r="BD1330" s="49">
        <f t="shared" si="737"/>
        <v>0</v>
      </c>
      <c r="BE1330" s="49">
        <f t="shared" si="738"/>
        <v>75.709143539605606</v>
      </c>
      <c r="BF1330" s="49">
        <f t="shared" si="739"/>
        <v>81.412131658356728</v>
      </c>
      <c r="BG1330" s="49">
        <f t="shared" si="740"/>
        <v>117.29400027738237</v>
      </c>
      <c r="BH1330" s="73">
        <f t="shared" si="741"/>
        <v>335.80550780793237</v>
      </c>
      <c r="BI1330" s="49">
        <f>VLOOKUP(A1330,'1_12'!B:Q,16,0)</f>
        <v>1314.27</v>
      </c>
      <c r="BJ1330" s="74">
        <f t="shared" si="742"/>
        <v>-978.46449219206761</v>
      </c>
      <c r="BK1330" s="50">
        <f t="shared" si="743"/>
        <v>3.0661040814775986E-3</v>
      </c>
    </row>
    <row r="1331" spans="1:63" x14ac:dyDescent="0.3">
      <c r="A1331" s="79" t="s">
        <v>2488</v>
      </c>
      <c r="B1331" s="79" t="s">
        <v>2489</v>
      </c>
      <c r="C1331" s="79">
        <f>VLOOKUP(B1331,Площадь!A:B,2,0)</f>
        <v>4.3</v>
      </c>
      <c r="D1331" s="97"/>
      <c r="E1331">
        <v>31</v>
      </c>
      <c r="F1331">
        <v>28</v>
      </c>
      <c r="G1331">
        <v>31</v>
      </c>
      <c r="H1331">
        <v>30</v>
      </c>
      <c r="I1331">
        <v>31</v>
      </c>
      <c r="J1331">
        <v>30</v>
      </c>
      <c r="K1331">
        <v>31</v>
      </c>
      <c r="L1331">
        <v>31</v>
      </c>
      <c r="M1331">
        <v>30</v>
      </c>
      <c r="N1331">
        <v>31</v>
      </c>
      <c r="O1331">
        <v>30</v>
      </c>
      <c r="P1331">
        <v>31</v>
      </c>
      <c r="Q1331">
        <f t="shared" ref="Q1331:Q1337" si="747">SUM(E1331:P1331)</f>
        <v>365</v>
      </c>
      <c r="R1331" s="116"/>
      <c r="S1331" s="99"/>
      <c r="T1331" s="50">
        <f t="shared" si="714"/>
        <v>0</v>
      </c>
      <c r="U1331" s="50">
        <f t="shared" si="715"/>
        <v>0</v>
      </c>
      <c r="V1331" s="50">
        <f t="shared" si="716"/>
        <v>0</v>
      </c>
      <c r="W1331" s="50">
        <f t="shared" si="717"/>
        <v>0</v>
      </c>
      <c r="X1331" s="50">
        <f t="shared" si="718"/>
        <v>0</v>
      </c>
      <c r="Y1331" s="50"/>
      <c r="Z1331" s="50"/>
      <c r="AA1331" s="50"/>
      <c r="AB1331" s="50"/>
      <c r="AC1331" s="50"/>
      <c r="AD1331" s="50">
        <f t="shared" si="719"/>
        <v>0</v>
      </c>
      <c r="AE1331" s="50">
        <f t="shared" si="720"/>
        <v>0</v>
      </c>
      <c r="AF1331" s="50">
        <f t="shared" si="721"/>
        <v>0</v>
      </c>
      <c r="AG1331" s="50">
        <f t="shared" si="713"/>
        <v>0</v>
      </c>
      <c r="AI1331" s="50">
        <f t="shared" si="722"/>
        <v>0</v>
      </c>
      <c r="AJ1331" s="50">
        <f t="shared" si="723"/>
        <v>0</v>
      </c>
      <c r="AK1331" s="50">
        <f t="shared" si="724"/>
        <v>0</v>
      </c>
      <c r="AL1331" s="50">
        <f t="shared" si="725"/>
        <v>2.8923314290943622E-2</v>
      </c>
      <c r="AR1331" s="50">
        <f t="shared" si="726"/>
        <v>3.5669507511079883E-2</v>
      </c>
      <c r="AS1331" s="50">
        <f t="shared" si="727"/>
        <v>3.8356405922907462E-2</v>
      </c>
      <c r="AT1331" s="50">
        <f t="shared" si="728"/>
        <v>5.5261742879313125E-2</v>
      </c>
      <c r="AV1331" s="49">
        <f t="shared" si="729"/>
        <v>0</v>
      </c>
      <c r="AW1331" s="49">
        <f t="shared" si="730"/>
        <v>0</v>
      </c>
      <c r="AX1331" s="49">
        <f t="shared" si="731"/>
        <v>0</v>
      </c>
      <c r="AY1331" s="49">
        <f t="shared" si="732"/>
        <v>77.640587950037428</v>
      </c>
      <c r="AZ1331" s="49">
        <f t="shared" si="733"/>
        <v>0</v>
      </c>
      <c r="BA1331" s="49">
        <f t="shared" si="734"/>
        <v>0</v>
      </c>
      <c r="BB1331" s="49">
        <f t="shared" si="735"/>
        <v>0</v>
      </c>
      <c r="BC1331" s="49">
        <f t="shared" si="736"/>
        <v>0</v>
      </c>
      <c r="BD1331" s="49">
        <f t="shared" si="737"/>
        <v>0</v>
      </c>
      <c r="BE1331" s="49">
        <f t="shared" si="738"/>
        <v>95.749799182442402</v>
      </c>
      <c r="BF1331" s="49">
        <f t="shared" si="739"/>
        <v>102.96240180321588</v>
      </c>
      <c r="BG1331" s="49">
        <f t="shared" si="740"/>
        <v>148.34241211551299</v>
      </c>
      <c r="BH1331" s="73">
        <f t="shared" si="741"/>
        <v>424.69520105120864</v>
      </c>
      <c r="BI1331" s="49">
        <f>VLOOKUP(A1331,'1_12'!B:Q,16,0)</f>
        <v>1662.1200000000003</v>
      </c>
      <c r="BJ1331" s="74">
        <f t="shared" si="742"/>
        <v>-1237.4247989487917</v>
      </c>
      <c r="BK1331" s="50">
        <f t="shared" si="743"/>
        <v>3.066104081477599E-3</v>
      </c>
    </row>
    <row r="1332" spans="1:63" x14ac:dyDescent="0.3">
      <c r="A1332" s="79" t="s">
        <v>1960</v>
      </c>
      <c r="B1332" s="79" t="s">
        <v>1961</v>
      </c>
      <c r="C1332" s="79">
        <f>VLOOKUP(B1332,Площадь!A:B,2,0)</f>
        <v>5.0999999999999996</v>
      </c>
      <c r="D1332" s="97"/>
      <c r="E1332">
        <v>31</v>
      </c>
      <c r="F1332">
        <v>28</v>
      </c>
      <c r="G1332">
        <v>31</v>
      </c>
      <c r="H1332">
        <v>30</v>
      </c>
      <c r="I1332">
        <v>31</v>
      </c>
      <c r="J1332">
        <v>30</v>
      </c>
      <c r="K1332">
        <v>31</v>
      </c>
      <c r="L1332">
        <v>31</v>
      </c>
      <c r="M1332">
        <v>30</v>
      </c>
      <c r="N1332">
        <v>31</v>
      </c>
      <c r="O1332">
        <v>30</v>
      </c>
      <c r="P1332">
        <v>31</v>
      </c>
      <c r="Q1332">
        <f t="shared" si="747"/>
        <v>365</v>
      </c>
      <c r="R1332" s="116"/>
      <c r="S1332" s="99"/>
      <c r="T1332" s="50">
        <f t="shared" si="714"/>
        <v>0</v>
      </c>
      <c r="U1332" s="50">
        <f t="shared" si="715"/>
        <v>0</v>
      </c>
      <c r="V1332" s="50">
        <f t="shared" si="716"/>
        <v>0</v>
      </c>
      <c r="W1332" s="50">
        <f t="shared" si="717"/>
        <v>0</v>
      </c>
      <c r="X1332" s="50">
        <f t="shared" si="718"/>
        <v>0</v>
      </c>
      <c r="Y1332" s="50"/>
      <c r="Z1332" s="50"/>
      <c r="AA1332" s="50"/>
      <c r="AB1332" s="50"/>
      <c r="AC1332" s="50"/>
      <c r="AD1332" s="50">
        <f t="shared" si="719"/>
        <v>0</v>
      </c>
      <c r="AE1332" s="50">
        <f t="shared" si="720"/>
        <v>0</v>
      </c>
      <c r="AF1332" s="50">
        <f t="shared" si="721"/>
        <v>0</v>
      </c>
      <c r="AG1332" s="50">
        <f t="shared" si="713"/>
        <v>0</v>
      </c>
      <c r="AI1332" s="50">
        <f t="shared" si="722"/>
        <v>0</v>
      </c>
      <c r="AJ1332" s="50">
        <f t="shared" si="723"/>
        <v>0</v>
      </c>
      <c r="AK1332" s="50">
        <f t="shared" si="724"/>
        <v>0</v>
      </c>
      <c r="AL1332" s="50">
        <f t="shared" si="725"/>
        <v>3.4304396019491271E-2</v>
      </c>
      <c r="AR1332" s="50">
        <f t="shared" si="726"/>
        <v>4.2305694955001714E-2</v>
      </c>
      <c r="AS1332" s="50">
        <f t="shared" si="727"/>
        <v>4.5492481443448383E-2</v>
      </c>
      <c r="AT1332" s="50">
        <f t="shared" si="728"/>
        <v>6.5542997368487663E-2</v>
      </c>
      <c r="AV1332" s="49">
        <f t="shared" si="729"/>
        <v>0</v>
      </c>
      <c r="AW1332" s="49">
        <f t="shared" si="730"/>
        <v>0</v>
      </c>
      <c r="AX1332" s="49">
        <f t="shared" si="731"/>
        <v>0</v>
      </c>
      <c r="AY1332" s="49">
        <f t="shared" si="732"/>
        <v>92.085348498881586</v>
      </c>
      <c r="AZ1332" s="49">
        <f t="shared" si="733"/>
        <v>0</v>
      </c>
      <c r="BA1332" s="49">
        <f t="shared" si="734"/>
        <v>0</v>
      </c>
      <c r="BB1332" s="49">
        <f t="shared" si="735"/>
        <v>0</v>
      </c>
      <c r="BC1332" s="49">
        <f t="shared" si="736"/>
        <v>0</v>
      </c>
      <c r="BD1332" s="49">
        <f t="shared" si="737"/>
        <v>0</v>
      </c>
      <c r="BE1332" s="49">
        <f t="shared" si="738"/>
        <v>113.56371530940841</v>
      </c>
      <c r="BF1332" s="49">
        <f t="shared" si="739"/>
        <v>122.11819748753511</v>
      </c>
      <c r="BG1332" s="49">
        <f t="shared" si="740"/>
        <v>175.94100041607356</v>
      </c>
      <c r="BH1332" s="73">
        <f t="shared" si="741"/>
        <v>503.70826171189867</v>
      </c>
      <c r="BI1332" s="49">
        <f>VLOOKUP(A1332,'1_12'!B:Q,16,0)</f>
        <v>1971.36</v>
      </c>
      <c r="BJ1332" s="74">
        <f t="shared" si="742"/>
        <v>-1467.6517382881011</v>
      </c>
      <c r="BK1332" s="50">
        <f t="shared" si="743"/>
        <v>3.0661040814775986E-3</v>
      </c>
    </row>
    <row r="1333" spans="1:63" x14ac:dyDescent="0.3">
      <c r="A1333" s="79" t="s">
        <v>2546</v>
      </c>
      <c r="B1333" s="79" t="s">
        <v>2547</v>
      </c>
      <c r="C1333" s="79">
        <f>VLOOKUP(B1333,Площадь!A:B,2,0)</f>
        <v>6.6</v>
      </c>
      <c r="D1333" s="97"/>
      <c r="E1333">
        <v>31</v>
      </c>
      <c r="F1333">
        <v>28</v>
      </c>
      <c r="G1333">
        <v>31</v>
      </c>
      <c r="H1333">
        <v>30</v>
      </c>
      <c r="I1333">
        <v>31</v>
      </c>
      <c r="J1333">
        <v>30</v>
      </c>
      <c r="K1333">
        <v>31</v>
      </c>
      <c r="L1333">
        <v>31</v>
      </c>
      <c r="M1333">
        <v>30</v>
      </c>
      <c r="N1333">
        <v>31</v>
      </c>
      <c r="O1333">
        <v>30</v>
      </c>
      <c r="P1333">
        <v>31</v>
      </c>
      <c r="Q1333">
        <f t="shared" si="747"/>
        <v>365</v>
      </c>
      <c r="R1333" s="116"/>
      <c r="S1333" s="99"/>
      <c r="T1333" s="50">
        <f t="shared" si="714"/>
        <v>0</v>
      </c>
      <c r="U1333" s="50">
        <f t="shared" si="715"/>
        <v>0</v>
      </c>
      <c r="V1333" s="50">
        <f t="shared" si="716"/>
        <v>0</v>
      </c>
      <c r="W1333" s="50">
        <f t="shared" si="717"/>
        <v>0</v>
      </c>
      <c r="X1333" s="50">
        <f t="shared" si="718"/>
        <v>0</v>
      </c>
      <c r="Y1333" s="50"/>
      <c r="Z1333" s="50"/>
      <c r="AA1333" s="50"/>
      <c r="AB1333" s="50"/>
      <c r="AC1333" s="50"/>
      <c r="AD1333" s="50">
        <f t="shared" si="719"/>
        <v>0</v>
      </c>
      <c r="AE1333" s="50">
        <f t="shared" si="720"/>
        <v>0</v>
      </c>
      <c r="AF1333" s="50">
        <f t="shared" si="721"/>
        <v>0</v>
      </c>
      <c r="AG1333" s="50">
        <f t="shared" si="713"/>
        <v>0</v>
      </c>
      <c r="AI1333" s="50">
        <f t="shared" si="722"/>
        <v>0</v>
      </c>
      <c r="AJ1333" s="50">
        <f t="shared" si="723"/>
        <v>0</v>
      </c>
      <c r="AK1333" s="50">
        <f t="shared" si="724"/>
        <v>0</v>
      </c>
      <c r="AL1333" s="50">
        <f t="shared" si="725"/>
        <v>4.4393924260518115E-2</v>
      </c>
      <c r="AR1333" s="50">
        <f t="shared" si="726"/>
        <v>5.4748546412355166E-2</v>
      </c>
      <c r="AS1333" s="50">
        <f t="shared" si="727"/>
        <v>5.8872623044462613E-2</v>
      </c>
      <c r="AT1333" s="50">
        <f t="shared" si="728"/>
        <v>8.4820349535689912E-2</v>
      </c>
      <c r="AV1333" s="49">
        <f t="shared" si="729"/>
        <v>0</v>
      </c>
      <c r="AW1333" s="49">
        <f t="shared" si="730"/>
        <v>0</v>
      </c>
      <c r="AX1333" s="49">
        <f t="shared" si="731"/>
        <v>0</v>
      </c>
      <c r="AY1333" s="49">
        <f t="shared" si="732"/>
        <v>119.16927452796442</v>
      </c>
      <c r="AZ1333" s="49">
        <f t="shared" si="733"/>
        <v>0</v>
      </c>
      <c r="BA1333" s="49">
        <f t="shared" si="734"/>
        <v>0</v>
      </c>
      <c r="BB1333" s="49">
        <f t="shared" si="735"/>
        <v>0</v>
      </c>
      <c r="BC1333" s="49">
        <f t="shared" si="736"/>
        <v>0</v>
      </c>
      <c r="BD1333" s="49">
        <f t="shared" si="737"/>
        <v>0</v>
      </c>
      <c r="BE1333" s="49">
        <f t="shared" si="738"/>
        <v>146.96480804746972</v>
      </c>
      <c r="BF1333" s="49">
        <f t="shared" si="739"/>
        <v>158.03531439563366</v>
      </c>
      <c r="BG1333" s="49">
        <f t="shared" si="740"/>
        <v>227.6883534796246</v>
      </c>
      <c r="BH1333" s="73">
        <f t="shared" si="741"/>
        <v>651.85775045069249</v>
      </c>
      <c r="BI1333" s="49">
        <f>VLOOKUP(A1333,'1_12'!B:Q,16,0)</f>
        <v>2551.2300000000005</v>
      </c>
      <c r="BJ1333" s="74">
        <f t="shared" si="742"/>
        <v>-1899.372249549308</v>
      </c>
      <c r="BK1333" s="50">
        <f t="shared" si="743"/>
        <v>3.0661040814775986E-3</v>
      </c>
    </row>
    <row r="1334" spans="1:63" x14ac:dyDescent="0.3">
      <c r="A1334" s="79" t="s">
        <v>795</v>
      </c>
      <c r="B1334" s="79" t="s">
        <v>796</v>
      </c>
      <c r="C1334" s="79">
        <f>VLOOKUP(B1334,Площадь!A:B,2,0)</f>
        <v>3.7</v>
      </c>
      <c r="D1334" s="97"/>
      <c r="E1334">
        <v>31</v>
      </c>
      <c r="F1334">
        <v>28</v>
      </c>
      <c r="G1334">
        <v>31</v>
      </c>
      <c r="H1334">
        <v>30</v>
      </c>
      <c r="I1334">
        <v>31</v>
      </c>
      <c r="J1334">
        <v>30</v>
      </c>
      <c r="K1334">
        <v>31</v>
      </c>
      <c r="L1334">
        <v>31</v>
      </c>
      <c r="M1334">
        <v>30</v>
      </c>
      <c r="N1334">
        <v>31</v>
      </c>
      <c r="O1334">
        <v>30</v>
      </c>
      <c r="P1334">
        <v>31</v>
      </c>
      <c r="Q1334">
        <f t="shared" si="747"/>
        <v>365</v>
      </c>
      <c r="R1334" s="116"/>
      <c r="S1334" s="99"/>
      <c r="T1334" s="50">
        <f t="shared" si="714"/>
        <v>0</v>
      </c>
      <c r="U1334" s="50">
        <f t="shared" si="715"/>
        <v>0</v>
      </c>
      <c r="V1334" s="50">
        <f t="shared" si="716"/>
        <v>0</v>
      </c>
      <c r="W1334" s="50">
        <f t="shared" si="717"/>
        <v>0</v>
      </c>
      <c r="X1334" s="50">
        <f t="shared" si="718"/>
        <v>0</v>
      </c>
      <c r="Y1334" s="50"/>
      <c r="Z1334" s="50"/>
      <c r="AA1334" s="50"/>
      <c r="AB1334" s="50"/>
      <c r="AC1334" s="50"/>
      <c r="AD1334" s="50">
        <f t="shared" si="719"/>
        <v>0</v>
      </c>
      <c r="AE1334" s="50">
        <f t="shared" si="720"/>
        <v>0</v>
      </c>
      <c r="AF1334" s="50">
        <f t="shared" si="721"/>
        <v>0</v>
      </c>
      <c r="AG1334" s="50">
        <f t="shared" si="713"/>
        <v>0</v>
      </c>
      <c r="AI1334" s="50">
        <f t="shared" si="722"/>
        <v>0</v>
      </c>
      <c r="AJ1334" s="50">
        <f t="shared" si="723"/>
        <v>0</v>
      </c>
      <c r="AK1334" s="50">
        <f t="shared" si="724"/>
        <v>0</v>
      </c>
      <c r="AL1334" s="50">
        <f t="shared" si="725"/>
        <v>2.4887502994532885E-2</v>
      </c>
      <c r="AR1334" s="50">
        <f t="shared" si="726"/>
        <v>3.0692366928138509E-2</v>
      </c>
      <c r="AS1334" s="50">
        <f t="shared" si="727"/>
        <v>3.3004349282501767E-2</v>
      </c>
      <c r="AT1334" s="50">
        <f t="shared" si="728"/>
        <v>4.7550802012432225E-2</v>
      </c>
      <c r="AV1334" s="49">
        <f t="shared" si="729"/>
        <v>0</v>
      </c>
      <c r="AW1334" s="49">
        <f t="shared" si="730"/>
        <v>0</v>
      </c>
      <c r="AX1334" s="49">
        <f t="shared" si="731"/>
        <v>0</v>
      </c>
      <c r="AY1334" s="49">
        <f t="shared" si="732"/>
        <v>66.807017538404295</v>
      </c>
      <c r="AZ1334" s="49">
        <f t="shared" si="733"/>
        <v>0</v>
      </c>
      <c r="BA1334" s="49">
        <f t="shared" si="734"/>
        <v>0</v>
      </c>
      <c r="BB1334" s="49">
        <f t="shared" si="735"/>
        <v>0</v>
      </c>
      <c r="BC1334" s="49">
        <f t="shared" si="736"/>
        <v>0</v>
      </c>
      <c r="BD1334" s="49">
        <f t="shared" si="737"/>
        <v>0</v>
      </c>
      <c r="BE1334" s="49">
        <f t="shared" si="738"/>
        <v>82.38936208721789</v>
      </c>
      <c r="BF1334" s="49">
        <f t="shared" si="739"/>
        <v>88.595555039976446</v>
      </c>
      <c r="BG1334" s="49">
        <f t="shared" si="740"/>
        <v>127.64347089009257</v>
      </c>
      <c r="BH1334" s="73">
        <f t="shared" si="741"/>
        <v>365.4354055556912</v>
      </c>
      <c r="BI1334" s="49">
        <f>VLOOKUP(A1334,'1_12'!B:Q,16,0)</f>
        <v>1430.19</v>
      </c>
      <c r="BJ1334" s="74">
        <f t="shared" si="742"/>
        <v>-1064.7545944443089</v>
      </c>
      <c r="BK1334" s="50">
        <f t="shared" si="743"/>
        <v>3.0661040814775986E-3</v>
      </c>
    </row>
    <row r="1335" spans="1:63" x14ac:dyDescent="0.3">
      <c r="A1335" s="79" t="s">
        <v>873</v>
      </c>
      <c r="B1335" s="79" t="s">
        <v>874</v>
      </c>
      <c r="C1335" s="79">
        <f>VLOOKUP(B1335,Площадь!A:B,2,0)</f>
        <v>4.3</v>
      </c>
      <c r="D1335" s="97"/>
      <c r="E1335">
        <v>31</v>
      </c>
      <c r="F1335">
        <v>28</v>
      </c>
      <c r="G1335">
        <v>31</v>
      </c>
      <c r="H1335">
        <v>30</v>
      </c>
      <c r="I1335">
        <v>31</v>
      </c>
      <c r="J1335">
        <v>30</v>
      </c>
      <c r="K1335">
        <v>31</v>
      </c>
      <c r="L1335">
        <v>31</v>
      </c>
      <c r="M1335">
        <v>30</v>
      </c>
      <c r="N1335">
        <v>31</v>
      </c>
      <c r="O1335">
        <v>30</v>
      </c>
      <c r="P1335">
        <v>31</v>
      </c>
      <c r="Q1335">
        <f t="shared" si="747"/>
        <v>365</v>
      </c>
      <c r="R1335" s="116"/>
      <c r="S1335" s="99"/>
      <c r="T1335" s="50">
        <f t="shared" si="714"/>
        <v>0</v>
      </c>
      <c r="U1335" s="50">
        <f t="shared" si="715"/>
        <v>0</v>
      </c>
      <c r="V1335" s="50">
        <f t="shared" si="716"/>
        <v>0</v>
      </c>
      <c r="W1335" s="50">
        <f t="shared" si="717"/>
        <v>0</v>
      </c>
      <c r="X1335" s="50">
        <f t="shared" si="718"/>
        <v>0</v>
      </c>
      <c r="Y1335" s="50"/>
      <c r="Z1335" s="50"/>
      <c r="AA1335" s="50"/>
      <c r="AB1335" s="50"/>
      <c r="AC1335" s="50"/>
      <c r="AD1335" s="50">
        <f t="shared" si="719"/>
        <v>0</v>
      </c>
      <c r="AE1335" s="50">
        <f t="shared" si="720"/>
        <v>0</v>
      </c>
      <c r="AF1335" s="50">
        <f t="shared" si="721"/>
        <v>0</v>
      </c>
      <c r="AG1335" s="50">
        <f t="shared" si="713"/>
        <v>0</v>
      </c>
      <c r="AI1335" s="50">
        <f t="shared" si="722"/>
        <v>0</v>
      </c>
      <c r="AJ1335" s="50">
        <f t="shared" si="723"/>
        <v>0</v>
      </c>
      <c r="AK1335" s="50">
        <f t="shared" si="724"/>
        <v>0</v>
      </c>
      <c r="AL1335" s="50">
        <f t="shared" si="725"/>
        <v>2.8923314290943622E-2</v>
      </c>
      <c r="AR1335" s="50">
        <f t="shared" si="726"/>
        <v>3.5669507511079883E-2</v>
      </c>
      <c r="AS1335" s="50">
        <f t="shared" si="727"/>
        <v>3.8356405922907462E-2</v>
      </c>
      <c r="AT1335" s="50">
        <f t="shared" si="728"/>
        <v>5.5261742879313125E-2</v>
      </c>
      <c r="AV1335" s="49">
        <f t="shared" si="729"/>
        <v>0</v>
      </c>
      <c r="AW1335" s="49">
        <f t="shared" si="730"/>
        <v>0</v>
      </c>
      <c r="AX1335" s="49">
        <f t="shared" si="731"/>
        <v>0</v>
      </c>
      <c r="AY1335" s="49">
        <f t="shared" si="732"/>
        <v>77.640587950037428</v>
      </c>
      <c r="AZ1335" s="49">
        <f t="shared" si="733"/>
        <v>0</v>
      </c>
      <c r="BA1335" s="49">
        <f t="shared" si="734"/>
        <v>0</v>
      </c>
      <c r="BB1335" s="49">
        <f t="shared" si="735"/>
        <v>0</v>
      </c>
      <c r="BC1335" s="49">
        <f t="shared" si="736"/>
        <v>0</v>
      </c>
      <c r="BD1335" s="49">
        <f t="shared" si="737"/>
        <v>0</v>
      </c>
      <c r="BE1335" s="49">
        <f t="shared" si="738"/>
        <v>95.749799182442402</v>
      </c>
      <c r="BF1335" s="49">
        <f t="shared" si="739"/>
        <v>102.96240180321588</v>
      </c>
      <c r="BG1335" s="49">
        <f t="shared" si="740"/>
        <v>148.34241211551299</v>
      </c>
      <c r="BH1335" s="73">
        <f t="shared" si="741"/>
        <v>424.69520105120864</v>
      </c>
      <c r="BI1335" s="49">
        <f>VLOOKUP(A1335,'1_12'!B:Q,16,0)</f>
        <v>1662.1200000000003</v>
      </c>
      <c r="BJ1335" s="74">
        <f t="shared" si="742"/>
        <v>-1237.4247989487917</v>
      </c>
      <c r="BK1335" s="50">
        <f t="shared" si="743"/>
        <v>3.066104081477599E-3</v>
      </c>
    </row>
    <row r="1336" spans="1:63" x14ac:dyDescent="0.3">
      <c r="A1336" s="79" t="s">
        <v>955</v>
      </c>
      <c r="B1336" s="79" t="s">
        <v>956</v>
      </c>
      <c r="C1336" s="79">
        <f>VLOOKUP(B1336,Площадь!A:B,2,0)</f>
        <v>4.5</v>
      </c>
      <c r="D1336" s="97"/>
      <c r="E1336">
        <v>31</v>
      </c>
      <c r="F1336">
        <v>9</v>
      </c>
      <c r="Q1336">
        <f t="shared" si="747"/>
        <v>40</v>
      </c>
      <c r="R1336" s="116"/>
      <c r="S1336" s="99"/>
      <c r="T1336" s="50">
        <f t="shared" si="714"/>
        <v>0</v>
      </c>
      <c r="U1336" s="50">
        <f t="shared" si="715"/>
        <v>0</v>
      </c>
      <c r="V1336" s="50">
        <f t="shared" si="716"/>
        <v>0</v>
      </c>
      <c r="W1336" s="50">
        <f t="shared" si="717"/>
        <v>0</v>
      </c>
      <c r="X1336" s="50">
        <f t="shared" si="718"/>
        <v>0</v>
      </c>
      <c r="Y1336" s="50"/>
      <c r="Z1336" s="50"/>
      <c r="AA1336" s="50"/>
      <c r="AB1336" s="50"/>
      <c r="AC1336" s="50"/>
      <c r="AD1336" s="50">
        <f t="shared" si="719"/>
        <v>0</v>
      </c>
      <c r="AE1336" s="50">
        <f t="shared" si="720"/>
        <v>0</v>
      </c>
      <c r="AF1336" s="50">
        <f t="shared" si="721"/>
        <v>0</v>
      </c>
      <c r="AG1336" s="50">
        <f t="shared" si="713"/>
        <v>0</v>
      </c>
      <c r="AI1336" s="50">
        <f t="shared" si="722"/>
        <v>0</v>
      </c>
      <c r="AJ1336" s="50">
        <f t="shared" si="723"/>
        <v>0</v>
      </c>
      <c r="AK1336" s="50">
        <f t="shared" si="724"/>
        <v>0</v>
      </c>
      <c r="AL1336" s="50">
        <f t="shared" si="725"/>
        <v>0</v>
      </c>
      <c r="AR1336" s="50">
        <f t="shared" si="726"/>
        <v>0</v>
      </c>
      <c r="AS1336" s="50">
        <f t="shared" si="727"/>
        <v>0</v>
      </c>
      <c r="AT1336" s="50">
        <f t="shared" si="728"/>
        <v>0</v>
      </c>
      <c r="AV1336" s="49">
        <f t="shared" si="729"/>
        <v>0</v>
      </c>
      <c r="AW1336" s="49">
        <f t="shared" si="730"/>
        <v>0</v>
      </c>
      <c r="AX1336" s="49">
        <f t="shared" si="731"/>
        <v>0</v>
      </c>
      <c r="AY1336" s="49">
        <f t="shared" si="732"/>
        <v>0</v>
      </c>
      <c r="AZ1336" s="49">
        <f t="shared" si="733"/>
        <v>0</v>
      </c>
      <c r="BA1336" s="49">
        <f t="shared" si="734"/>
        <v>0</v>
      </c>
      <c r="BB1336" s="49">
        <f t="shared" si="735"/>
        <v>0</v>
      </c>
      <c r="BC1336" s="49">
        <f t="shared" si="736"/>
        <v>0</v>
      </c>
      <c r="BD1336" s="49">
        <f t="shared" si="737"/>
        <v>0</v>
      </c>
      <c r="BE1336" s="49">
        <f t="shared" si="738"/>
        <v>0</v>
      </c>
      <c r="BF1336" s="49">
        <f t="shared" si="739"/>
        <v>0</v>
      </c>
      <c r="BG1336" s="49">
        <f t="shared" si="740"/>
        <v>0</v>
      </c>
      <c r="BH1336" s="73">
        <f t="shared" si="741"/>
        <v>0</v>
      </c>
      <c r="BI1336" s="49">
        <f>VLOOKUP(A1336,'1_12'!B:Q,16,0)</f>
        <v>0</v>
      </c>
      <c r="BJ1336" s="74">
        <f t="shared" si="742"/>
        <v>0</v>
      </c>
      <c r="BK1336" s="50">
        <f t="shared" si="743"/>
        <v>0</v>
      </c>
    </row>
    <row r="1337" spans="1:63" x14ac:dyDescent="0.3">
      <c r="A1337" s="79" t="s">
        <v>2694</v>
      </c>
      <c r="B1337" s="79" t="s">
        <v>956</v>
      </c>
      <c r="C1337" s="79">
        <f>VLOOKUP(B1337,Площадь!A:B,2,0)</f>
        <v>4.5</v>
      </c>
      <c r="D1337" s="97">
        <f>VLOOKUP(A1337,'[1]3+паркинг2023'!$A:$E,5,0)</f>
        <v>44967</v>
      </c>
      <c r="F1337">
        <f>28-F1336</f>
        <v>19</v>
      </c>
      <c r="G1337">
        <v>31</v>
      </c>
      <c r="H1337">
        <v>30</v>
      </c>
      <c r="I1337">
        <v>31</v>
      </c>
      <c r="J1337">
        <v>30</v>
      </c>
      <c r="K1337">
        <v>31</v>
      </c>
      <c r="L1337">
        <v>31</v>
      </c>
      <c r="M1337">
        <v>30</v>
      </c>
      <c r="N1337">
        <v>31</v>
      </c>
      <c r="O1337">
        <v>30</v>
      </c>
      <c r="P1337">
        <v>31</v>
      </c>
      <c r="Q1337">
        <f t="shared" si="747"/>
        <v>325</v>
      </c>
      <c r="R1337" s="116"/>
      <c r="S1337" s="99"/>
      <c r="T1337" s="50">
        <f t="shared" si="714"/>
        <v>0</v>
      </c>
      <c r="U1337" s="50">
        <f t="shared" si="715"/>
        <v>0</v>
      </c>
      <c r="V1337" s="50">
        <f t="shared" si="716"/>
        <v>0</v>
      </c>
      <c r="W1337" s="50">
        <f t="shared" si="717"/>
        <v>0</v>
      </c>
      <c r="X1337" s="50">
        <f t="shared" si="718"/>
        <v>0</v>
      </c>
      <c r="Y1337" s="50"/>
      <c r="Z1337" s="50"/>
      <c r="AA1337" s="50"/>
      <c r="AB1337" s="50"/>
      <c r="AC1337" s="50"/>
      <c r="AD1337" s="50">
        <f t="shared" si="719"/>
        <v>0</v>
      </c>
      <c r="AE1337" s="50">
        <f t="shared" si="720"/>
        <v>0</v>
      </c>
      <c r="AF1337" s="50">
        <f t="shared" si="721"/>
        <v>0</v>
      </c>
      <c r="AG1337" s="50">
        <f t="shared" si="713"/>
        <v>0</v>
      </c>
      <c r="AI1337" s="50">
        <f t="shared" si="722"/>
        <v>0</v>
      </c>
      <c r="AJ1337" s="50">
        <f t="shared" si="723"/>
        <v>0</v>
      </c>
      <c r="AK1337" s="50">
        <f t="shared" si="724"/>
        <v>0</v>
      </c>
      <c r="AL1337" s="50">
        <f t="shared" si="725"/>
        <v>3.0268584723080538E-2</v>
      </c>
      <c r="AR1337" s="50">
        <f t="shared" si="726"/>
        <v>3.7328554372060341E-2</v>
      </c>
      <c r="AS1337" s="50">
        <f t="shared" si="727"/>
        <v>4.0140424803042689E-2</v>
      </c>
      <c r="AT1337" s="50">
        <f t="shared" si="728"/>
        <v>5.7832056501606763E-2</v>
      </c>
      <c r="AV1337" s="49">
        <f t="shared" si="729"/>
        <v>0</v>
      </c>
      <c r="AW1337" s="49">
        <f t="shared" si="730"/>
        <v>0</v>
      </c>
      <c r="AX1337" s="49">
        <f t="shared" si="731"/>
        <v>0</v>
      </c>
      <c r="AY1337" s="49">
        <f t="shared" si="732"/>
        <v>81.251778087248482</v>
      </c>
      <c r="AZ1337" s="49">
        <f t="shared" si="733"/>
        <v>0</v>
      </c>
      <c r="BA1337" s="49">
        <f t="shared" si="734"/>
        <v>0</v>
      </c>
      <c r="BB1337" s="49">
        <f t="shared" si="735"/>
        <v>0</v>
      </c>
      <c r="BC1337" s="49">
        <f t="shared" si="736"/>
        <v>0</v>
      </c>
      <c r="BD1337" s="49">
        <f t="shared" si="737"/>
        <v>0</v>
      </c>
      <c r="BE1337" s="49">
        <f t="shared" si="738"/>
        <v>100.2032782141839</v>
      </c>
      <c r="BF1337" s="49">
        <f t="shared" si="739"/>
        <v>107.75135072429568</v>
      </c>
      <c r="BG1337" s="49">
        <f t="shared" si="740"/>
        <v>155.24205919065315</v>
      </c>
      <c r="BH1337" s="73">
        <f t="shared" si="741"/>
        <v>444.44846621638118</v>
      </c>
      <c r="BI1337" s="49">
        <f>VLOOKUP(A1337,'1_12'!B:Q,16,0)</f>
        <v>1739.43</v>
      </c>
      <c r="BJ1337" s="74">
        <f t="shared" si="742"/>
        <v>-1294.9815337836189</v>
      </c>
      <c r="BK1337" s="50">
        <f t="shared" si="743"/>
        <v>3.066104081477599E-3</v>
      </c>
    </row>
    <row r="1338" spans="1:63" x14ac:dyDescent="0.3">
      <c r="A1338" s="79" t="s">
        <v>2320</v>
      </c>
      <c r="B1338" s="79" t="s">
        <v>2321</v>
      </c>
      <c r="C1338" s="79">
        <f>VLOOKUP(B1338,Площадь!A:B,2,0)</f>
        <v>6.4</v>
      </c>
      <c r="D1338" s="97"/>
      <c r="E1338">
        <v>31</v>
      </c>
      <c r="F1338">
        <v>28</v>
      </c>
      <c r="G1338">
        <v>31</v>
      </c>
      <c r="H1338">
        <v>30</v>
      </c>
      <c r="I1338">
        <v>31</v>
      </c>
      <c r="J1338">
        <v>30</v>
      </c>
      <c r="K1338">
        <v>31</v>
      </c>
      <c r="L1338">
        <v>31</v>
      </c>
      <c r="M1338">
        <v>30</v>
      </c>
      <c r="N1338">
        <v>31</v>
      </c>
      <c r="O1338">
        <v>30</v>
      </c>
      <c r="P1338">
        <v>31</v>
      </c>
      <c r="Q1338">
        <f t="shared" ref="Q1338:Q1344" si="748">SUM(E1338:P1338)</f>
        <v>365</v>
      </c>
      <c r="R1338" s="116"/>
      <c r="S1338" s="99"/>
      <c r="T1338" s="50">
        <f t="shared" si="714"/>
        <v>0</v>
      </c>
      <c r="U1338" s="50">
        <f t="shared" si="715"/>
        <v>0</v>
      </c>
      <c r="V1338" s="50">
        <f t="shared" si="716"/>
        <v>0</v>
      </c>
      <c r="W1338" s="50">
        <f t="shared" si="717"/>
        <v>0</v>
      </c>
      <c r="X1338" s="50">
        <f t="shared" si="718"/>
        <v>0</v>
      </c>
      <c r="Y1338" s="50"/>
      <c r="Z1338" s="50"/>
      <c r="AA1338" s="50"/>
      <c r="AB1338" s="50"/>
      <c r="AC1338" s="50"/>
      <c r="AD1338" s="50">
        <f t="shared" si="719"/>
        <v>0</v>
      </c>
      <c r="AE1338" s="50">
        <f t="shared" si="720"/>
        <v>0</v>
      </c>
      <c r="AF1338" s="50">
        <f t="shared" si="721"/>
        <v>0</v>
      </c>
      <c r="AG1338" s="50">
        <f t="shared" si="713"/>
        <v>0</v>
      </c>
      <c r="AI1338" s="50">
        <f t="shared" si="722"/>
        <v>0</v>
      </c>
      <c r="AJ1338" s="50">
        <f t="shared" si="723"/>
        <v>0</v>
      </c>
      <c r="AK1338" s="50">
        <f t="shared" si="724"/>
        <v>0</v>
      </c>
      <c r="AL1338" s="50">
        <f t="shared" si="725"/>
        <v>4.304865382838121E-2</v>
      </c>
      <c r="AR1338" s="50">
        <f t="shared" si="726"/>
        <v>5.3089499551374708E-2</v>
      </c>
      <c r="AS1338" s="50">
        <f t="shared" si="727"/>
        <v>5.7088604164327386E-2</v>
      </c>
      <c r="AT1338" s="50">
        <f t="shared" si="728"/>
        <v>8.2250035913396288E-2</v>
      </c>
      <c r="AV1338" s="49">
        <f t="shared" si="729"/>
        <v>0</v>
      </c>
      <c r="AW1338" s="49">
        <f t="shared" si="730"/>
        <v>0</v>
      </c>
      <c r="AX1338" s="49">
        <f t="shared" si="731"/>
        <v>0</v>
      </c>
      <c r="AY1338" s="49">
        <f t="shared" si="732"/>
        <v>115.55808439075339</v>
      </c>
      <c r="AZ1338" s="49">
        <f t="shared" si="733"/>
        <v>0</v>
      </c>
      <c r="BA1338" s="49">
        <f t="shared" si="734"/>
        <v>0</v>
      </c>
      <c r="BB1338" s="49">
        <f t="shared" si="735"/>
        <v>0</v>
      </c>
      <c r="BC1338" s="49">
        <f t="shared" si="736"/>
        <v>0</v>
      </c>
      <c r="BD1338" s="49">
        <f t="shared" si="737"/>
        <v>0</v>
      </c>
      <c r="BE1338" s="49">
        <f t="shared" si="738"/>
        <v>142.51132901572822</v>
      </c>
      <c r="BF1338" s="49">
        <f t="shared" si="739"/>
        <v>153.24636547455387</v>
      </c>
      <c r="BG1338" s="49">
        <f t="shared" si="740"/>
        <v>220.78870640448446</v>
      </c>
      <c r="BH1338" s="73">
        <f t="shared" si="741"/>
        <v>632.10448528552001</v>
      </c>
      <c r="BI1338" s="49">
        <f>VLOOKUP(A1338,'1_12'!B:Q,16,0)</f>
        <v>2473.9200000000005</v>
      </c>
      <c r="BJ1338" s="74">
        <f t="shared" si="742"/>
        <v>-1841.8155147144805</v>
      </c>
      <c r="BK1338" s="50">
        <f t="shared" si="743"/>
        <v>3.066104081477599E-3</v>
      </c>
    </row>
    <row r="1339" spans="1:63" x14ac:dyDescent="0.3">
      <c r="A1339" s="79" t="s">
        <v>2476</v>
      </c>
      <c r="B1339" s="79" t="s">
        <v>2477</v>
      </c>
      <c r="C1339" s="79">
        <f>VLOOKUP(B1339,Площадь!A:B,2,0)</f>
        <v>5.6</v>
      </c>
      <c r="D1339" s="97"/>
      <c r="E1339">
        <v>31</v>
      </c>
      <c r="F1339">
        <v>28</v>
      </c>
      <c r="G1339">
        <v>31</v>
      </c>
      <c r="H1339">
        <v>30</v>
      </c>
      <c r="I1339">
        <v>31</v>
      </c>
      <c r="J1339">
        <v>30</v>
      </c>
      <c r="K1339">
        <v>31</v>
      </c>
      <c r="L1339">
        <v>31</v>
      </c>
      <c r="M1339">
        <v>30</v>
      </c>
      <c r="N1339">
        <v>31</v>
      </c>
      <c r="O1339">
        <v>30</v>
      </c>
      <c r="P1339">
        <v>31</v>
      </c>
      <c r="Q1339">
        <f t="shared" si="748"/>
        <v>365</v>
      </c>
      <c r="R1339" s="116"/>
      <c r="S1339" s="99"/>
      <c r="T1339" s="50">
        <f t="shared" si="714"/>
        <v>0</v>
      </c>
      <c r="U1339" s="50">
        <f t="shared" si="715"/>
        <v>0</v>
      </c>
      <c r="V1339" s="50">
        <f t="shared" si="716"/>
        <v>0</v>
      </c>
      <c r="W1339" s="50">
        <f t="shared" si="717"/>
        <v>0</v>
      </c>
      <c r="X1339" s="50">
        <f t="shared" si="718"/>
        <v>0</v>
      </c>
      <c r="Y1339" s="50"/>
      <c r="Z1339" s="50"/>
      <c r="AA1339" s="50"/>
      <c r="AB1339" s="50"/>
      <c r="AC1339" s="50"/>
      <c r="AD1339" s="50">
        <f t="shared" si="719"/>
        <v>0</v>
      </c>
      <c r="AE1339" s="50">
        <f t="shared" si="720"/>
        <v>0</v>
      </c>
      <c r="AF1339" s="50">
        <f t="shared" si="721"/>
        <v>0</v>
      </c>
      <c r="AG1339" s="50">
        <f t="shared" si="713"/>
        <v>0</v>
      </c>
      <c r="AI1339" s="50">
        <f t="shared" si="722"/>
        <v>0</v>
      </c>
      <c r="AJ1339" s="50">
        <f t="shared" si="723"/>
        <v>0</v>
      </c>
      <c r="AK1339" s="50">
        <f t="shared" si="724"/>
        <v>0</v>
      </c>
      <c r="AL1339" s="50">
        <f t="shared" si="725"/>
        <v>3.7667572099833554E-2</v>
      </c>
      <c r="AR1339" s="50">
        <f t="shared" si="726"/>
        <v>4.645331210745287E-2</v>
      </c>
      <c r="AS1339" s="50">
        <f t="shared" si="727"/>
        <v>4.9952528643786458E-2</v>
      </c>
      <c r="AT1339" s="50">
        <f t="shared" si="728"/>
        <v>7.1968781424221737E-2</v>
      </c>
      <c r="AV1339" s="49">
        <f t="shared" si="729"/>
        <v>0</v>
      </c>
      <c r="AW1339" s="49">
        <f t="shared" si="730"/>
        <v>0</v>
      </c>
      <c r="AX1339" s="49">
        <f t="shared" si="731"/>
        <v>0</v>
      </c>
      <c r="AY1339" s="49">
        <f t="shared" si="732"/>
        <v>101.11332384190921</v>
      </c>
      <c r="AZ1339" s="49">
        <f t="shared" si="733"/>
        <v>0</v>
      </c>
      <c r="BA1339" s="49">
        <f t="shared" si="734"/>
        <v>0</v>
      </c>
      <c r="BB1339" s="49">
        <f t="shared" si="735"/>
        <v>0</v>
      </c>
      <c r="BC1339" s="49">
        <f t="shared" si="736"/>
        <v>0</v>
      </c>
      <c r="BD1339" s="49">
        <f t="shared" si="737"/>
        <v>0</v>
      </c>
      <c r="BE1339" s="49">
        <f t="shared" si="738"/>
        <v>124.69741288876219</v>
      </c>
      <c r="BF1339" s="49">
        <f t="shared" si="739"/>
        <v>134.09056979023461</v>
      </c>
      <c r="BG1339" s="49">
        <f t="shared" si="740"/>
        <v>193.19011810392388</v>
      </c>
      <c r="BH1339" s="73">
        <f t="shared" si="741"/>
        <v>553.09142462482987</v>
      </c>
      <c r="BI1339" s="49">
        <f>VLOOKUP(A1339,'1_12'!B:Q,16,0)</f>
        <v>2164.6800000000003</v>
      </c>
      <c r="BJ1339" s="74">
        <f t="shared" si="742"/>
        <v>-1611.5885753751704</v>
      </c>
      <c r="BK1339" s="50">
        <f t="shared" si="743"/>
        <v>3.066104081477599E-3</v>
      </c>
    </row>
    <row r="1340" spans="1:63" x14ac:dyDescent="0.3">
      <c r="A1340" s="79" t="s">
        <v>782</v>
      </c>
      <c r="B1340" s="79" t="s">
        <v>783</v>
      </c>
      <c r="C1340" s="79">
        <f>VLOOKUP(B1340,Площадь!A:B,2,0)</f>
        <v>3.6</v>
      </c>
      <c r="D1340" s="97"/>
      <c r="E1340">
        <v>31</v>
      </c>
      <c r="F1340">
        <v>28</v>
      </c>
      <c r="G1340">
        <v>31</v>
      </c>
      <c r="H1340">
        <v>30</v>
      </c>
      <c r="I1340">
        <v>31</v>
      </c>
      <c r="J1340">
        <v>30</v>
      </c>
      <c r="K1340">
        <v>31</v>
      </c>
      <c r="L1340">
        <v>31</v>
      </c>
      <c r="M1340">
        <v>30</v>
      </c>
      <c r="N1340">
        <v>31</v>
      </c>
      <c r="O1340">
        <v>30</v>
      </c>
      <c r="P1340">
        <v>31</v>
      </c>
      <c r="Q1340">
        <f t="shared" si="748"/>
        <v>365</v>
      </c>
      <c r="R1340" s="116"/>
      <c r="S1340" s="99"/>
      <c r="T1340" s="50">
        <f t="shared" si="714"/>
        <v>0</v>
      </c>
      <c r="U1340" s="50">
        <f t="shared" si="715"/>
        <v>0</v>
      </c>
      <c r="V1340" s="50">
        <f t="shared" si="716"/>
        <v>0</v>
      </c>
      <c r="W1340" s="50">
        <f t="shared" si="717"/>
        <v>0</v>
      </c>
      <c r="X1340" s="50">
        <f t="shared" si="718"/>
        <v>0</v>
      </c>
      <c r="Y1340" s="50"/>
      <c r="Z1340" s="50"/>
      <c r="AA1340" s="50"/>
      <c r="AB1340" s="50"/>
      <c r="AC1340" s="50"/>
      <c r="AD1340" s="50">
        <f t="shared" si="719"/>
        <v>0</v>
      </c>
      <c r="AE1340" s="50">
        <f t="shared" si="720"/>
        <v>0</v>
      </c>
      <c r="AF1340" s="50">
        <f t="shared" si="721"/>
        <v>0</v>
      </c>
      <c r="AG1340" s="50">
        <f t="shared" si="713"/>
        <v>0</v>
      </c>
      <c r="AI1340" s="50">
        <f t="shared" si="722"/>
        <v>0</v>
      </c>
      <c r="AJ1340" s="50">
        <f t="shared" si="723"/>
        <v>0</v>
      </c>
      <c r="AK1340" s="50">
        <f t="shared" si="724"/>
        <v>0</v>
      </c>
      <c r="AL1340" s="50">
        <f t="shared" si="725"/>
        <v>2.4214867778464429E-2</v>
      </c>
      <c r="AR1340" s="50">
        <f t="shared" si="726"/>
        <v>2.9862843497648273E-2</v>
      </c>
      <c r="AS1340" s="50">
        <f t="shared" si="727"/>
        <v>3.2112339842434154E-2</v>
      </c>
      <c r="AT1340" s="50">
        <f t="shared" si="728"/>
        <v>4.6265645201285406E-2</v>
      </c>
      <c r="AV1340" s="49">
        <f t="shared" si="729"/>
        <v>0</v>
      </c>
      <c r="AW1340" s="49">
        <f t="shared" si="730"/>
        <v>0</v>
      </c>
      <c r="AX1340" s="49">
        <f t="shared" si="731"/>
        <v>0</v>
      </c>
      <c r="AY1340" s="49">
        <f t="shared" si="732"/>
        <v>65.001422469798783</v>
      </c>
      <c r="AZ1340" s="49">
        <f t="shared" si="733"/>
        <v>0</v>
      </c>
      <c r="BA1340" s="49">
        <f t="shared" si="734"/>
        <v>0</v>
      </c>
      <c r="BB1340" s="49">
        <f t="shared" si="735"/>
        <v>0</v>
      </c>
      <c r="BC1340" s="49">
        <f t="shared" si="736"/>
        <v>0</v>
      </c>
      <c r="BD1340" s="49">
        <f t="shared" si="737"/>
        <v>0</v>
      </c>
      <c r="BE1340" s="49">
        <f t="shared" si="738"/>
        <v>80.162622571347129</v>
      </c>
      <c r="BF1340" s="49">
        <f t="shared" si="739"/>
        <v>86.20108057943655</v>
      </c>
      <c r="BG1340" s="49">
        <f t="shared" si="740"/>
        <v>124.1936473525225</v>
      </c>
      <c r="BH1340" s="73">
        <f t="shared" si="741"/>
        <v>355.55877297310496</v>
      </c>
      <c r="BI1340" s="49">
        <f>VLOOKUP(A1340,'1_12'!B:Q,16,0)</f>
        <v>1391.58</v>
      </c>
      <c r="BJ1340" s="74">
        <f t="shared" si="742"/>
        <v>-1036.0212270268948</v>
      </c>
      <c r="BK1340" s="50">
        <f t="shared" si="743"/>
        <v>3.0661040814775982E-3</v>
      </c>
    </row>
    <row r="1341" spans="1:63" x14ac:dyDescent="0.3">
      <c r="A1341" s="79" t="s">
        <v>916</v>
      </c>
      <c r="B1341" s="79" t="s">
        <v>917</v>
      </c>
      <c r="C1341" s="79">
        <f>VLOOKUP(B1341,Площадь!A:B,2,0)</f>
        <v>4.8</v>
      </c>
      <c r="D1341" s="97"/>
      <c r="E1341">
        <v>31</v>
      </c>
      <c r="F1341">
        <v>28</v>
      </c>
      <c r="G1341">
        <v>31</v>
      </c>
      <c r="H1341">
        <v>30</v>
      </c>
      <c r="I1341">
        <v>31</v>
      </c>
      <c r="J1341">
        <v>30</v>
      </c>
      <c r="K1341">
        <v>31</v>
      </c>
      <c r="L1341">
        <v>31</v>
      </c>
      <c r="M1341">
        <v>30</v>
      </c>
      <c r="N1341">
        <v>31</v>
      </c>
      <c r="O1341">
        <v>30</v>
      </c>
      <c r="P1341">
        <v>31</v>
      </c>
      <c r="Q1341">
        <f t="shared" si="748"/>
        <v>365</v>
      </c>
      <c r="R1341" s="116"/>
      <c r="S1341" s="99"/>
      <c r="T1341" s="50">
        <f t="shared" si="714"/>
        <v>0</v>
      </c>
      <c r="U1341" s="50">
        <f t="shared" si="715"/>
        <v>0</v>
      </c>
      <c r="V1341" s="50">
        <f t="shared" si="716"/>
        <v>0</v>
      </c>
      <c r="W1341" s="50">
        <f t="shared" si="717"/>
        <v>0</v>
      </c>
      <c r="X1341" s="50">
        <f t="shared" si="718"/>
        <v>0</v>
      </c>
      <c r="Y1341" s="50"/>
      <c r="Z1341" s="50"/>
      <c r="AA1341" s="50"/>
      <c r="AB1341" s="50"/>
      <c r="AC1341" s="50"/>
      <c r="AD1341" s="50">
        <f t="shared" si="719"/>
        <v>0</v>
      </c>
      <c r="AE1341" s="50">
        <f t="shared" si="720"/>
        <v>0</v>
      </c>
      <c r="AF1341" s="50">
        <f t="shared" si="721"/>
        <v>0</v>
      </c>
      <c r="AG1341" s="50">
        <f t="shared" si="713"/>
        <v>0</v>
      </c>
      <c r="AI1341" s="50">
        <f t="shared" si="722"/>
        <v>0</v>
      </c>
      <c r="AJ1341" s="50">
        <f t="shared" si="723"/>
        <v>0</v>
      </c>
      <c r="AK1341" s="50">
        <f t="shared" si="724"/>
        <v>0</v>
      </c>
      <c r="AL1341" s="50">
        <f t="shared" si="725"/>
        <v>3.2286490371285906E-2</v>
      </c>
      <c r="AR1341" s="50">
        <f t="shared" si="726"/>
        <v>3.9817124663531031E-2</v>
      </c>
      <c r="AS1341" s="50">
        <f t="shared" si="727"/>
        <v>4.2816453123245536E-2</v>
      </c>
      <c r="AT1341" s="50">
        <f t="shared" si="728"/>
        <v>6.1687526935047206E-2</v>
      </c>
      <c r="AV1341" s="49">
        <f t="shared" si="729"/>
        <v>0</v>
      </c>
      <c r="AW1341" s="49">
        <f t="shared" si="730"/>
        <v>0</v>
      </c>
      <c r="AX1341" s="49">
        <f t="shared" si="731"/>
        <v>0</v>
      </c>
      <c r="AY1341" s="49">
        <f t="shared" si="732"/>
        <v>86.668563293065034</v>
      </c>
      <c r="AZ1341" s="49">
        <f t="shared" si="733"/>
        <v>0</v>
      </c>
      <c r="BA1341" s="49">
        <f t="shared" si="734"/>
        <v>0</v>
      </c>
      <c r="BB1341" s="49">
        <f t="shared" si="735"/>
        <v>0</v>
      </c>
      <c r="BC1341" s="49">
        <f t="shared" si="736"/>
        <v>0</v>
      </c>
      <c r="BD1341" s="49">
        <f t="shared" si="737"/>
        <v>0</v>
      </c>
      <c r="BE1341" s="49">
        <f t="shared" si="738"/>
        <v>106.88349676179617</v>
      </c>
      <c r="BF1341" s="49">
        <f t="shared" si="739"/>
        <v>114.93477410591539</v>
      </c>
      <c r="BG1341" s="49">
        <f t="shared" si="740"/>
        <v>165.59152980336333</v>
      </c>
      <c r="BH1341" s="73">
        <f t="shared" si="741"/>
        <v>474.07836396413995</v>
      </c>
      <c r="BI1341" s="49">
        <f>VLOOKUP(A1341,'1_12'!B:Q,16,0)</f>
        <v>1855.4400000000003</v>
      </c>
      <c r="BJ1341" s="74">
        <f t="shared" si="742"/>
        <v>-1381.3616360358603</v>
      </c>
      <c r="BK1341" s="50">
        <f t="shared" si="743"/>
        <v>3.066104081477599E-3</v>
      </c>
    </row>
    <row r="1342" spans="1:63" x14ac:dyDescent="0.3">
      <c r="A1342" s="79" t="s">
        <v>2044</v>
      </c>
      <c r="B1342" s="79" t="s">
        <v>2045</v>
      </c>
      <c r="C1342" s="79">
        <f>VLOOKUP(B1342,Площадь!A:B,2,0)</f>
        <v>4.5</v>
      </c>
      <c r="D1342" s="97"/>
      <c r="E1342">
        <v>31</v>
      </c>
      <c r="F1342">
        <v>28</v>
      </c>
      <c r="G1342">
        <v>31</v>
      </c>
      <c r="H1342">
        <v>30</v>
      </c>
      <c r="I1342">
        <v>31</v>
      </c>
      <c r="J1342">
        <v>30</v>
      </c>
      <c r="K1342">
        <v>31</v>
      </c>
      <c r="L1342">
        <v>31</v>
      </c>
      <c r="M1342">
        <v>30</v>
      </c>
      <c r="N1342">
        <v>31</v>
      </c>
      <c r="O1342">
        <v>30</v>
      </c>
      <c r="P1342">
        <v>31</v>
      </c>
      <c r="Q1342">
        <f t="shared" si="748"/>
        <v>365</v>
      </c>
      <c r="R1342" s="116"/>
      <c r="S1342" s="99"/>
      <c r="T1342" s="50">
        <f t="shared" si="714"/>
        <v>0</v>
      </c>
      <c r="U1342" s="50">
        <f t="shared" si="715"/>
        <v>0</v>
      </c>
      <c r="V1342" s="50">
        <f t="shared" si="716"/>
        <v>0</v>
      </c>
      <c r="W1342" s="50">
        <f t="shared" si="717"/>
        <v>0</v>
      </c>
      <c r="X1342" s="50">
        <f t="shared" si="718"/>
        <v>0</v>
      </c>
      <c r="Y1342" s="50"/>
      <c r="Z1342" s="50"/>
      <c r="AA1342" s="50"/>
      <c r="AB1342" s="50"/>
      <c r="AC1342" s="50"/>
      <c r="AD1342" s="50">
        <f t="shared" si="719"/>
        <v>0</v>
      </c>
      <c r="AE1342" s="50">
        <f t="shared" si="720"/>
        <v>0</v>
      </c>
      <c r="AF1342" s="50">
        <f t="shared" si="721"/>
        <v>0</v>
      </c>
      <c r="AG1342" s="50">
        <f t="shared" si="713"/>
        <v>0</v>
      </c>
      <c r="AI1342" s="50">
        <f t="shared" si="722"/>
        <v>0</v>
      </c>
      <c r="AJ1342" s="50">
        <f t="shared" si="723"/>
        <v>0</v>
      </c>
      <c r="AK1342" s="50">
        <f t="shared" si="724"/>
        <v>0</v>
      </c>
      <c r="AL1342" s="50">
        <f t="shared" si="725"/>
        <v>3.0268584723080538E-2</v>
      </c>
      <c r="AR1342" s="50">
        <f t="shared" si="726"/>
        <v>3.7328554372060341E-2</v>
      </c>
      <c r="AS1342" s="50">
        <f t="shared" si="727"/>
        <v>4.0140424803042689E-2</v>
      </c>
      <c r="AT1342" s="50">
        <f t="shared" si="728"/>
        <v>5.7832056501606763E-2</v>
      </c>
      <c r="AV1342" s="49">
        <f t="shared" si="729"/>
        <v>0</v>
      </c>
      <c r="AW1342" s="49">
        <f t="shared" si="730"/>
        <v>0</v>
      </c>
      <c r="AX1342" s="49">
        <f t="shared" si="731"/>
        <v>0</v>
      </c>
      <c r="AY1342" s="49">
        <f t="shared" si="732"/>
        <v>81.251778087248482</v>
      </c>
      <c r="AZ1342" s="49">
        <f t="shared" si="733"/>
        <v>0</v>
      </c>
      <c r="BA1342" s="49">
        <f t="shared" si="734"/>
        <v>0</v>
      </c>
      <c r="BB1342" s="49">
        <f t="shared" si="735"/>
        <v>0</v>
      </c>
      <c r="BC1342" s="49">
        <f t="shared" si="736"/>
        <v>0</v>
      </c>
      <c r="BD1342" s="49">
        <f t="shared" si="737"/>
        <v>0</v>
      </c>
      <c r="BE1342" s="49">
        <f t="shared" si="738"/>
        <v>100.2032782141839</v>
      </c>
      <c r="BF1342" s="49">
        <f t="shared" si="739"/>
        <v>107.75135072429568</v>
      </c>
      <c r="BG1342" s="49">
        <f t="shared" si="740"/>
        <v>155.24205919065315</v>
      </c>
      <c r="BH1342" s="73">
        <f t="shared" si="741"/>
        <v>444.44846621638118</v>
      </c>
      <c r="BI1342" s="49">
        <f>VLOOKUP(A1342,'1_12'!B:Q,16,0)</f>
        <v>1739.43</v>
      </c>
      <c r="BJ1342" s="74">
        <f t="shared" si="742"/>
        <v>-1294.9815337836189</v>
      </c>
      <c r="BK1342" s="50">
        <f t="shared" si="743"/>
        <v>3.066104081477599E-3</v>
      </c>
    </row>
    <row r="1343" spans="1:63" x14ac:dyDescent="0.3">
      <c r="A1343" s="79" t="s">
        <v>1437</v>
      </c>
      <c r="B1343" s="79" t="s">
        <v>1438</v>
      </c>
      <c r="C1343" s="79">
        <f>VLOOKUP(B1343,Площадь!A:B,2,0)</f>
        <v>3.7</v>
      </c>
      <c r="D1343" s="97"/>
      <c r="E1343">
        <v>28</v>
      </c>
      <c r="Q1343">
        <f t="shared" si="748"/>
        <v>28</v>
      </c>
      <c r="R1343" s="116"/>
      <c r="S1343" s="99"/>
      <c r="T1343" s="50">
        <f t="shared" si="714"/>
        <v>0</v>
      </c>
      <c r="U1343" s="50">
        <f t="shared" si="715"/>
        <v>0</v>
      </c>
      <c r="V1343" s="50">
        <f t="shared" si="716"/>
        <v>0</v>
      </c>
      <c r="W1343" s="50">
        <f t="shared" si="717"/>
        <v>0</v>
      </c>
      <c r="X1343" s="50">
        <f t="shared" si="718"/>
        <v>0</v>
      </c>
      <c r="Y1343" s="50"/>
      <c r="Z1343" s="50"/>
      <c r="AA1343" s="50"/>
      <c r="AB1343" s="50"/>
      <c r="AC1343" s="50"/>
      <c r="AD1343" s="50">
        <f t="shared" si="719"/>
        <v>0</v>
      </c>
      <c r="AE1343" s="50">
        <f t="shared" si="720"/>
        <v>0</v>
      </c>
      <c r="AF1343" s="50">
        <f t="shared" si="721"/>
        <v>0</v>
      </c>
      <c r="AG1343" s="50">
        <f t="shared" si="713"/>
        <v>0</v>
      </c>
      <c r="AI1343" s="50">
        <f t="shared" si="722"/>
        <v>0</v>
      </c>
      <c r="AJ1343" s="50">
        <f t="shared" si="723"/>
        <v>0</v>
      </c>
      <c r="AK1343" s="50">
        <f t="shared" si="724"/>
        <v>0</v>
      </c>
      <c r="AL1343" s="50">
        <f t="shared" si="725"/>
        <v>0</v>
      </c>
      <c r="AR1343" s="50">
        <f t="shared" si="726"/>
        <v>0</v>
      </c>
      <c r="AS1343" s="50">
        <f t="shared" si="727"/>
        <v>0</v>
      </c>
      <c r="AT1343" s="50">
        <f t="shared" si="728"/>
        <v>0</v>
      </c>
      <c r="AV1343" s="49">
        <f t="shared" si="729"/>
        <v>0</v>
      </c>
      <c r="AW1343" s="49">
        <f t="shared" si="730"/>
        <v>0</v>
      </c>
      <c r="AX1343" s="49">
        <f t="shared" si="731"/>
        <v>0</v>
      </c>
      <c r="AY1343" s="49">
        <f t="shared" si="732"/>
        <v>0</v>
      </c>
      <c r="AZ1343" s="49">
        <f t="shared" si="733"/>
        <v>0</v>
      </c>
      <c r="BA1343" s="49">
        <f t="shared" si="734"/>
        <v>0</v>
      </c>
      <c r="BB1343" s="49">
        <f t="shared" si="735"/>
        <v>0</v>
      </c>
      <c r="BC1343" s="49">
        <f t="shared" si="736"/>
        <v>0</v>
      </c>
      <c r="BD1343" s="49">
        <f t="shared" si="737"/>
        <v>0</v>
      </c>
      <c r="BE1343" s="49">
        <f t="shared" si="738"/>
        <v>0</v>
      </c>
      <c r="BF1343" s="49">
        <f t="shared" si="739"/>
        <v>0</v>
      </c>
      <c r="BG1343" s="49">
        <f t="shared" si="740"/>
        <v>0</v>
      </c>
      <c r="BH1343" s="73">
        <f t="shared" si="741"/>
        <v>0</v>
      </c>
      <c r="BI1343" s="49">
        <f>VLOOKUP(A1343,'1_12'!B:Q,16,0)</f>
        <v>0</v>
      </c>
      <c r="BJ1343" s="74">
        <f t="shared" si="742"/>
        <v>0</v>
      </c>
      <c r="BK1343" s="50">
        <f t="shared" si="743"/>
        <v>0</v>
      </c>
    </row>
    <row r="1344" spans="1:63" x14ac:dyDescent="0.3">
      <c r="A1344" s="79" t="s">
        <v>1439</v>
      </c>
      <c r="B1344" s="79" t="s">
        <v>1438</v>
      </c>
      <c r="C1344" s="79">
        <f>VLOOKUP(B1344,Площадь!A:B,2,0)</f>
        <v>3.7</v>
      </c>
      <c r="D1344" s="97">
        <f>VLOOKUP(A1344,'[1]3+паркинг2023'!$A:$E,5,0)</f>
        <v>44955</v>
      </c>
      <c r="E1344">
        <f>31-E1343</f>
        <v>3</v>
      </c>
      <c r="F1344">
        <v>28</v>
      </c>
      <c r="G1344">
        <v>31</v>
      </c>
      <c r="H1344">
        <v>30</v>
      </c>
      <c r="I1344">
        <v>31</v>
      </c>
      <c r="J1344">
        <v>30</v>
      </c>
      <c r="K1344">
        <v>31</v>
      </c>
      <c r="L1344">
        <v>31</v>
      </c>
      <c r="M1344">
        <v>30</v>
      </c>
      <c r="N1344">
        <v>31</v>
      </c>
      <c r="O1344">
        <v>30</v>
      </c>
      <c r="P1344">
        <v>31</v>
      </c>
      <c r="Q1344">
        <f t="shared" si="748"/>
        <v>337</v>
      </c>
      <c r="R1344" s="116"/>
      <c r="S1344" s="99"/>
      <c r="T1344" s="50">
        <f t="shared" si="714"/>
        <v>0</v>
      </c>
      <c r="U1344" s="50">
        <f t="shared" si="715"/>
        <v>0</v>
      </c>
      <c r="V1344" s="50">
        <f t="shared" si="716"/>
        <v>0</v>
      </c>
      <c r="W1344" s="50">
        <f t="shared" si="717"/>
        <v>0</v>
      </c>
      <c r="X1344" s="50">
        <f t="shared" si="718"/>
        <v>0</v>
      </c>
      <c r="Y1344" s="50"/>
      <c r="Z1344" s="50"/>
      <c r="AA1344" s="50"/>
      <c r="AB1344" s="50"/>
      <c r="AC1344" s="50"/>
      <c r="AD1344" s="50">
        <f t="shared" si="719"/>
        <v>0</v>
      </c>
      <c r="AE1344" s="50">
        <f t="shared" si="720"/>
        <v>0</v>
      </c>
      <c r="AF1344" s="50">
        <f t="shared" si="721"/>
        <v>0</v>
      </c>
      <c r="AG1344" s="50">
        <f t="shared" si="713"/>
        <v>0</v>
      </c>
      <c r="AI1344" s="50">
        <f t="shared" si="722"/>
        <v>0</v>
      </c>
      <c r="AJ1344" s="50">
        <f t="shared" si="723"/>
        <v>0</v>
      </c>
      <c r="AK1344" s="50">
        <f t="shared" si="724"/>
        <v>0</v>
      </c>
      <c r="AL1344" s="50">
        <f t="shared" si="725"/>
        <v>2.4887502994532885E-2</v>
      </c>
      <c r="AR1344" s="50">
        <f t="shared" si="726"/>
        <v>3.0692366928138509E-2</v>
      </c>
      <c r="AS1344" s="50">
        <f t="shared" si="727"/>
        <v>3.3004349282501767E-2</v>
      </c>
      <c r="AT1344" s="50">
        <f t="shared" si="728"/>
        <v>4.7550802012432225E-2</v>
      </c>
      <c r="AV1344" s="49">
        <f t="shared" si="729"/>
        <v>0</v>
      </c>
      <c r="AW1344" s="49">
        <f t="shared" si="730"/>
        <v>0</v>
      </c>
      <c r="AX1344" s="49">
        <f t="shared" si="731"/>
        <v>0</v>
      </c>
      <c r="AY1344" s="49">
        <f t="shared" si="732"/>
        <v>66.807017538404295</v>
      </c>
      <c r="AZ1344" s="49">
        <f t="shared" si="733"/>
        <v>0</v>
      </c>
      <c r="BA1344" s="49">
        <f t="shared" si="734"/>
        <v>0</v>
      </c>
      <c r="BB1344" s="49">
        <f t="shared" si="735"/>
        <v>0</v>
      </c>
      <c r="BC1344" s="49">
        <f t="shared" si="736"/>
        <v>0</v>
      </c>
      <c r="BD1344" s="49">
        <f t="shared" si="737"/>
        <v>0</v>
      </c>
      <c r="BE1344" s="49">
        <f t="shared" si="738"/>
        <v>82.38936208721789</v>
      </c>
      <c r="BF1344" s="49">
        <f t="shared" si="739"/>
        <v>88.595555039976446</v>
      </c>
      <c r="BG1344" s="49">
        <f t="shared" si="740"/>
        <v>127.64347089009257</v>
      </c>
      <c r="BH1344" s="73">
        <f t="shared" si="741"/>
        <v>365.4354055556912</v>
      </c>
      <c r="BI1344" s="49">
        <f>VLOOKUP(A1344,'1_12'!B:Q,16,0)</f>
        <v>1430.19</v>
      </c>
      <c r="BJ1344" s="74">
        <f t="shared" si="742"/>
        <v>-1064.7545944443089</v>
      </c>
      <c r="BK1344" s="50">
        <f t="shared" si="743"/>
        <v>3.0661040814775986E-3</v>
      </c>
    </row>
    <row r="1345" spans="1:63" x14ac:dyDescent="0.3">
      <c r="A1345" s="79" t="s">
        <v>2490</v>
      </c>
      <c r="B1345" s="79" t="s">
        <v>2491</v>
      </c>
      <c r="C1345" s="79">
        <f>VLOOKUP(B1345,Площадь!A:B,2,0)</f>
        <v>5.5</v>
      </c>
      <c r="D1345" s="97"/>
      <c r="E1345">
        <v>31</v>
      </c>
      <c r="F1345">
        <v>28</v>
      </c>
      <c r="G1345">
        <v>31</v>
      </c>
      <c r="H1345">
        <v>30</v>
      </c>
      <c r="I1345">
        <v>31</v>
      </c>
      <c r="J1345">
        <v>30</v>
      </c>
      <c r="K1345">
        <v>31</v>
      </c>
      <c r="L1345">
        <v>31</v>
      </c>
      <c r="M1345">
        <v>30</v>
      </c>
      <c r="N1345">
        <v>31</v>
      </c>
      <c r="O1345">
        <v>30</v>
      </c>
      <c r="P1345">
        <v>31</v>
      </c>
      <c r="Q1345">
        <f t="shared" ref="Q1345:Q1352" si="749">SUM(E1345:P1345)</f>
        <v>365</v>
      </c>
      <c r="R1345" s="116"/>
      <c r="S1345" s="99"/>
      <c r="T1345" s="50">
        <f t="shared" si="714"/>
        <v>0</v>
      </c>
      <c r="U1345" s="50">
        <f t="shared" si="715"/>
        <v>0</v>
      </c>
      <c r="V1345" s="50">
        <f t="shared" si="716"/>
        <v>0</v>
      </c>
      <c r="W1345" s="50">
        <f t="shared" si="717"/>
        <v>0</v>
      </c>
      <c r="X1345" s="50">
        <f t="shared" si="718"/>
        <v>0</v>
      </c>
      <c r="Y1345" s="50"/>
      <c r="Z1345" s="50"/>
      <c r="AA1345" s="50"/>
      <c r="AB1345" s="50"/>
      <c r="AC1345" s="50"/>
      <c r="AD1345" s="50">
        <f t="shared" si="719"/>
        <v>0</v>
      </c>
      <c r="AE1345" s="50">
        <f t="shared" si="720"/>
        <v>0</v>
      </c>
      <c r="AF1345" s="50">
        <f t="shared" si="721"/>
        <v>0</v>
      </c>
      <c r="AG1345" s="50">
        <f t="shared" si="713"/>
        <v>0</v>
      </c>
      <c r="AI1345" s="50">
        <f t="shared" si="722"/>
        <v>0</v>
      </c>
      <c r="AJ1345" s="50">
        <f t="shared" si="723"/>
        <v>0</v>
      </c>
      <c r="AK1345" s="50">
        <f t="shared" si="724"/>
        <v>0</v>
      </c>
      <c r="AL1345" s="50">
        <f t="shared" si="725"/>
        <v>3.6994936883765102E-2</v>
      </c>
      <c r="AR1345" s="50">
        <f t="shared" si="726"/>
        <v>4.5623788676962637E-2</v>
      </c>
      <c r="AS1345" s="50">
        <f t="shared" si="727"/>
        <v>4.9060519203718844E-2</v>
      </c>
      <c r="AT1345" s="50">
        <f t="shared" si="728"/>
        <v>7.0683624613074925E-2</v>
      </c>
      <c r="AV1345" s="49">
        <f t="shared" si="729"/>
        <v>0</v>
      </c>
      <c r="AW1345" s="49">
        <f t="shared" si="730"/>
        <v>0</v>
      </c>
      <c r="AX1345" s="49">
        <f t="shared" si="731"/>
        <v>0</v>
      </c>
      <c r="AY1345" s="49">
        <f t="shared" si="732"/>
        <v>99.307728773303694</v>
      </c>
      <c r="AZ1345" s="49">
        <f t="shared" si="733"/>
        <v>0</v>
      </c>
      <c r="BA1345" s="49">
        <f t="shared" si="734"/>
        <v>0</v>
      </c>
      <c r="BB1345" s="49">
        <f t="shared" si="735"/>
        <v>0</v>
      </c>
      <c r="BC1345" s="49">
        <f t="shared" si="736"/>
        <v>0</v>
      </c>
      <c r="BD1345" s="49">
        <f t="shared" si="737"/>
        <v>0</v>
      </c>
      <c r="BE1345" s="49">
        <f t="shared" si="738"/>
        <v>122.47067337289143</v>
      </c>
      <c r="BF1345" s="49">
        <f t="shared" si="739"/>
        <v>131.69609532969471</v>
      </c>
      <c r="BG1345" s="49">
        <f t="shared" si="740"/>
        <v>189.74029456635381</v>
      </c>
      <c r="BH1345" s="73">
        <f t="shared" si="741"/>
        <v>543.21479204224363</v>
      </c>
      <c r="BI1345" s="49">
        <f>VLOOKUP(A1345,'1_12'!B:Q,16,0)</f>
        <v>2125.98</v>
      </c>
      <c r="BJ1345" s="74">
        <f t="shared" si="742"/>
        <v>-1582.7652079577565</v>
      </c>
      <c r="BK1345" s="50">
        <f t="shared" si="743"/>
        <v>3.0661040814775986E-3</v>
      </c>
    </row>
    <row r="1346" spans="1:63" x14ac:dyDescent="0.3">
      <c r="A1346" s="79" t="s">
        <v>889</v>
      </c>
      <c r="B1346" s="79" t="s">
        <v>890</v>
      </c>
      <c r="C1346" s="79">
        <f>VLOOKUP(B1346,Площадь!A:B,2,0)</f>
        <v>6.6</v>
      </c>
      <c r="D1346" s="97"/>
      <c r="E1346">
        <v>31</v>
      </c>
      <c r="F1346">
        <v>28</v>
      </c>
      <c r="G1346">
        <v>31</v>
      </c>
      <c r="H1346">
        <v>30</v>
      </c>
      <c r="I1346">
        <v>31</v>
      </c>
      <c r="J1346">
        <v>30</v>
      </c>
      <c r="K1346">
        <v>31</v>
      </c>
      <c r="L1346">
        <v>31</v>
      </c>
      <c r="M1346">
        <v>30</v>
      </c>
      <c r="N1346">
        <v>31</v>
      </c>
      <c r="O1346">
        <v>30</v>
      </c>
      <c r="P1346">
        <v>31</v>
      </c>
      <c r="Q1346">
        <f t="shared" si="749"/>
        <v>365</v>
      </c>
      <c r="R1346" s="116"/>
      <c r="S1346" s="99"/>
      <c r="T1346" s="50">
        <f t="shared" si="714"/>
        <v>0</v>
      </c>
      <c r="U1346" s="50">
        <f t="shared" si="715"/>
        <v>0</v>
      </c>
      <c r="V1346" s="50">
        <f t="shared" si="716"/>
        <v>0</v>
      </c>
      <c r="W1346" s="50">
        <f t="shared" si="717"/>
        <v>0</v>
      </c>
      <c r="X1346" s="50">
        <f t="shared" si="718"/>
        <v>0</v>
      </c>
      <c r="Y1346" s="50"/>
      <c r="Z1346" s="50"/>
      <c r="AA1346" s="50"/>
      <c r="AB1346" s="50"/>
      <c r="AC1346" s="50"/>
      <c r="AD1346" s="50">
        <f t="shared" si="719"/>
        <v>0</v>
      </c>
      <c r="AE1346" s="50">
        <f t="shared" si="720"/>
        <v>0</v>
      </c>
      <c r="AF1346" s="50">
        <f t="shared" si="721"/>
        <v>0</v>
      </c>
      <c r="AG1346" s="50">
        <f t="shared" si="713"/>
        <v>0</v>
      </c>
      <c r="AI1346" s="50">
        <f t="shared" si="722"/>
        <v>0</v>
      </c>
      <c r="AJ1346" s="50">
        <f t="shared" si="723"/>
        <v>0</v>
      </c>
      <c r="AK1346" s="50">
        <f t="shared" si="724"/>
        <v>0</v>
      </c>
      <c r="AL1346" s="50">
        <f t="shared" si="725"/>
        <v>4.4393924260518115E-2</v>
      </c>
      <c r="AR1346" s="50">
        <f t="shared" si="726"/>
        <v>5.4748546412355166E-2</v>
      </c>
      <c r="AS1346" s="50">
        <f t="shared" si="727"/>
        <v>5.8872623044462613E-2</v>
      </c>
      <c r="AT1346" s="50">
        <f t="shared" si="728"/>
        <v>8.4820349535689912E-2</v>
      </c>
      <c r="AV1346" s="49">
        <f t="shared" si="729"/>
        <v>0</v>
      </c>
      <c r="AW1346" s="49">
        <f t="shared" si="730"/>
        <v>0</v>
      </c>
      <c r="AX1346" s="49">
        <f t="shared" si="731"/>
        <v>0</v>
      </c>
      <c r="AY1346" s="49">
        <f t="shared" si="732"/>
        <v>119.16927452796442</v>
      </c>
      <c r="AZ1346" s="49">
        <f t="shared" si="733"/>
        <v>0</v>
      </c>
      <c r="BA1346" s="49">
        <f t="shared" si="734"/>
        <v>0</v>
      </c>
      <c r="BB1346" s="49">
        <f t="shared" si="735"/>
        <v>0</v>
      </c>
      <c r="BC1346" s="49">
        <f t="shared" si="736"/>
        <v>0</v>
      </c>
      <c r="BD1346" s="49">
        <f t="shared" si="737"/>
        <v>0</v>
      </c>
      <c r="BE1346" s="49">
        <f t="shared" si="738"/>
        <v>146.96480804746972</v>
      </c>
      <c r="BF1346" s="49">
        <f t="shared" si="739"/>
        <v>158.03531439563366</v>
      </c>
      <c r="BG1346" s="49">
        <f t="shared" si="740"/>
        <v>227.6883534796246</v>
      </c>
      <c r="BH1346" s="73">
        <f t="shared" si="741"/>
        <v>651.85775045069249</v>
      </c>
      <c r="BI1346" s="49">
        <f>VLOOKUP(A1346,'1_12'!B:Q,16,0)</f>
        <v>2551.2300000000005</v>
      </c>
      <c r="BJ1346" s="74">
        <f t="shared" si="742"/>
        <v>-1899.372249549308</v>
      </c>
      <c r="BK1346" s="50">
        <f t="shared" si="743"/>
        <v>3.0661040814775986E-3</v>
      </c>
    </row>
    <row r="1347" spans="1:63" x14ac:dyDescent="0.3">
      <c r="A1347" s="79" t="s">
        <v>1440</v>
      </c>
      <c r="B1347" s="79" t="s">
        <v>1441</v>
      </c>
      <c r="C1347" s="79">
        <f>VLOOKUP(B1347,Площадь!A:B,2,0)</f>
        <v>6</v>
      </c>
      <c r="D1347" s="97"/>
      <c r="E1347">
        <v>31</v>
      </c>
      <c r="F1347">
        <v>28</v>
      </c>
      <c r="G1347">
        <v>31</v>
      </c>
      <c r="H1347">
        <v>30</v>
      </c>
      <c r="I1347">
        <v>31</v>
      </c>
      <c r="J1347">
        <v>30</v>
      </c>
      <c r="K1347">
        <v>31</v>
      </c>
      <c r="L1347">
        <v>31</v>
      </c>
      <c r="M1347">
        <v>30</v>
      </c>
      <c r="N1347">
        <v>31</v>
      </c>
      <c r="O1347">
        <v>30</v>
      </c>
      <c r="P1347">
        <v>31</v>
      </c>
      <c r="Q1347">
        <f t="shared" si="749"/>
        <v>365</v>
      </c>
      <c r="R1347" s="116"/>
      <c r="S1347" s="99"/>
      <c r="T1347" s="50">
        <f t="shared" si="714"/>
        <v>0</v>
      </c>
      <c r="U1347" s="50">
        <f t="shared" si="715"/>
        <v>0</v>
      </c>
      <c r="V1347" s="50">
        <f t="shared" si="716"/>
        <v>0</v>
      </c>
      <c r="W1347" s="50">
        <f t="shared" si="717"/>
        <v>0</v>
      </c>
      <c r="X1347" s="50">
        <f t="shared" si="718"/>
        <v>0</v>
      </c>
      <c r="Y1347" s="50"/>
      <c r="Z1347" s="50"/>
      <c r="AA1347" s="50"/>
      <c r="AB1347" s="50"/>
      <c r="AC1347" s="50"/>
      <c r="AD1347" s="50">
        <f t="shared" si="719"/>
        <v>0</v>
      </c>
      <c r="AE1347" s="50">
        <f t="shared" si="720"/>
        <v>0</v>
      </c>
      <c r="AF1347" s="50">
        <f t="shared" si="721"/>
        <v>0</v>
      </c>
      <c r="AG1347" s="50">
        <f t="shared" ref="AG1347:AG1410" si="750">S1347-AD1347-AE1347-AF1347</f>
        <v>0</v>
      </c>
      <c r="AI1347" s="50">
        <f t="shared" si="722"/>
        <v>0</v>
      </c>
      <c r="AJ1347" s="50">
        <f t="shared" si="723"/>
        <v>0</v>
      </c>
      <c r="AK1347" s="50">
        <f t="shared" si="724"/>
        <v>0</v>
      </c>
      <c r="AL1347" s="50">
        <f t="shared" si="725"/>
        <v>4.0358112964107379E-2</v>
      </c>
      <c r="AR1347" s="50">
        <f t="shared" si="726"/>
        <v>4.9771405829413792E-2</v>
      </c>
      <c r="AS1347" s="50">
        <f t="shared" si="727"/>
        <v>5.3520566404056918E-2</v>
      </c>
      <c r="AT1347" s="50">
        <f t="shared" si="728"/>
        <v>7.7109408668809012E-2</v>
      </c>
      <c r="AV1347" s="49">
        <f t="shared" si="729"/>
        <v>0</v>
      </c>
      <c r="AW1347" s="49">
        <f t="shared" si="730"/>
        <v>0</v>
      </c>
      <c r="AX1347" s="49">
        <f t="shared" si="731"/>
        <v>0</v>
      </c>
      <c r="AY1347" s="49">
        <f t="shared" si="732"/>
        <v>108.33570411633129</v>
      </c>
      <c r="AZ1347" s="49">
        <f t="shared" si="733"/>
        <v>0</v>
      </c>
      <c r="BA1347" s="49">
        <f t="shared" si="734"/>
        <v>0</v>
      </c>
      <c r="BB1347" s="49">
        <f t="shared" si="735"/>
        <v>0</v>
      </c>
      <c r="BC1347" s="49">
        <f t="shared" si="736"/>
        <v>0</v>
      </c>
      <c r="BD1347" s="49">
        <f t="shared" si="737"/>
        <v>0</v>
      </c>
      <c r="BE1347" s="49">
        <f t="shared" si="738"/>
        <v>133.6043709522452</v>
      </c>
      <c r="BF1347" s="49">
        <f t="shared" si="739"/>
        <v>143.66846763239423</v>
      </c>
      <c r="BG1347" s="49">
        <f t="shared" si="740"/>
        <v>206.98941225420418</v>
      </c>
      <c r="BH1347" s="73">
        <f t="shared" si="741"/>
        <v>592.59795495517483</v>
      </c>
      <c r="BI1347" s="49">
        <f>VLOOKUP(A1347,'1_12'!B:Q,16,0)</f>
        <v>2319.2999999999997</v>
      </c>
      <c r="BJ1347" s="74">
        <f t="shared" si="742"/>
        <v>-1726.7020450448249</v>
      </c>
      <c r="BK1347" s="50">
        <f t="shared" si="743"/>
        <v>3.0661040814775986E-3</v>
      </c>
    </row>
    <row r="1348" spans="1:63" x14ac:dyDescent="0.3">
      <c r="A1348" s="79" t="s">
        <v>2492</v>
      </c>
      <c r="B1348" s="79" t="s">
        <v>2493</v>
      </c>
      <c r="C1348" s="79">
        <f>VLOOKUP(B1348,Площадь!A:B,2,0)</f>
        <v>5.2</v>
      </c>
      <c r="D1348" s="97"/>
      <c r="E1348">
        <v>31</v>
      </c>
      <c r="F1348">
        <v>28</v>
      </c>
      <c r="G1348">
        <v>31</v>
      </c>
      <c r="H1348">
        <v>30</v>
      </c>
      <c r="I1348">
        <v>31</v>
      </c>
      <c r="J1348">
        <v>30</v>
      </c>
      <c r="K1348">
        <v>31</v>
      </c>
      <c r="L1348">
        <v>31</v>
      </c>
      <c r="M1348">
        <v>30</v>
      </c>
      <c r="N1348">
        <v>31</v>
      </c>
      <c r="O1348">
        <v>30</v>
      </c>
      <c r="P1348">
        <v>31</v>
      </c>
      <c r="Q1348">
        <f t="shared" si="749"/>
        <v>365</v>
      </c>
      <c r="R1348" s="116"/>
      <c r="S1348" s="99"/>
      <c r="T1348" s="50">
        <f t="shared" ref="T1348:T1411" si="751">R1348*$T$1/31*E1348</f>
        <v>0</v>
      </c>
      <c r="U1348" s="50">
        <f t="shared" ref="U1348:U1411" si="752">R1348*$U$1/28*F1348</f>
        <v>0</v>
      </c>
      <c r="V1348" s="50">
        <f t="shared" ref="V1348:V1411" si="753">R1348*$V$1/31*G1348</f>
        <v>0</v>
      </c>
      <c r="W1348" s="50">
        <f t="shared" ref="W1348:W1411" si="754">R1348*W$1/30*H1348</f>
        <v>0</v>
      </c>
      <c r="X1348" s="50">
        <f t="shared" ref="X1348:X1411" si="755">SUM(T1348:W1348)-R1348</f>
        <v>0</v>
      </c>
      <c r="Y1348" s="50"/>
      <c r="Z1348" s="50"/>
      <c r="AA1348" s="50"/>
      <c r="AB1348" s="50"/>
      <c r="AC1348" s="50"/>
      <c r="AD1348" s="50">
        <f t="shared" ref="AD1348:AD1411" si="756">(S1348*$AD$1)/31*N1348</f>
        <v>0</v>
      </c>
      <c r="AE1348" s="50">
        <f t="shared" ref="AE1348:AE1411" si="757">(S1348*$AE$1)/30*O1348</f>
        <v>0</v>
      </c>
      <c r="AF1348" s="50">
        <f t="shared" ref="AF1348:AF1411" si="758">(S1348*$AF$1)/31*P1348</f>
        <v>0</v>
      </c>
      <c r="AG1348" s="50">
        <f t="shared" si="750"/>
        <v>0</v>
      </c>
      <c r="AI1348" s="50">
        <f t="shared" ref="AI1348:AI1411" si="759">(C1348*$AI$1)/31*E1348</f>
        <v>0</v>
      </c>
      <c r="AJ1348" s="50">
        <f t="shared" ref="AJ1348:AJ1411" si="760">(C1348*$AJ$1)/28*F1348</f>
        <v>0</v>
      </c>
      <c r="AK1348" s="50">
        <f t="shared" ref="AK1348:AK1411" si="761">(C1348*$AK$1)/31*G1348</f>
        <v>0</v>
      </c>
      <c r="AL1348" s="50">
        <f t="shared" ref="AL1348:AL1411" si="762">(C1348*$AL$1)/30*H1348</f>
        <v>3.497703123555973E-2</v>
      </c>
      <c r="AR1348" s="50">
        <f t="shared" ref="AR1348:AR1411" si="763">(C1348*$AR$1)/31*N1348</f>
        <v>4.3135218385491954E-2</v>
      </c>
      <c r="AS1348" s="50">
        <f t="shared" ref="AS1348:AS1411" si="764">(C1348*$AS$1)/30*O1348</f>
        <v>4.6384490883516004E-2</v>
      </c>
      <c r="AT1348" s="50">
        <f t="shared" ref="AT1348:AT1411" si="765">(C1348*$AT$1)/31*P1348</f>
        <v>6.6828154179634475E-2</v>
      </c>
      <c r="AV1348" s="49">
        <f t="shared" ref="AV1348:AV1411" si="766">(T1348+AI1348)*$AV$1</f>
        <v>0</v>
      </c>
      <c r="AW1348" s="49">
        <f t="shared" ref="AW1348:AW1411" si="767">(U1348+AJ1348)*$AW$1</f>
        <v>0</v>
      </c>
      <c r="AX1348" s="49">
        <f t="shared" ref="AX1348:AX1411" si="768">(V1348+AK1348)*$AX$1</f>
        <v>0</v>
      </c>
      <c r="AY1348" s="49">
        <f t="shared" ref="AY1348:AY1411" si="769">(W1348+AL1348)*$AY$1</f>
        <v>93.890943567487128</v>
      </c>
      <c r="AZ1348" s="49">
        <f t="shared" ref="AZ1348:AZ1411" si="770">(Y1348+AM1348)*$AZ$1</f>
        <v>0</v>
      </c>
      <c r="BA1348" s="49">
        <f t="shared" ref="BA1348:BA1411" si="771">(Z1348+AN1348)*$BA$1</f>
        <v>0</v>
      </c>
      <c r="BB1348" s="49">
        <f t="shared" ref="BB1348:BB1411" si="772">(AA1348+AO1348)*$BB$1</f>
        <v>0</v>
      </c>
      <c r="BC1348" s="49">
        <f t="shared" ref="BC1348:BC1411" si="773">(AB1348+AP1348)*$BC$1</f>
        <v>0</v>
      </c>
      <c r="BD1348" s="49">
        <f t="shared" ref="BD1348:BD1411" si="774">(AC1348+AQ1348)*$BD$1</f>
        <v>0</v>
      </c>
      <c r="BE1348" s="49">
        <f t="shared" ref="BE1348:BE1411" si="775">(AD1348+AR1348)*$BE$1</f>
        <v>115.79045482527918</v>
      </c>
      <c r="BF1348" s="49">
        <f t="shared" ref="BF1348:BF1411" si="776">(AE1348+AS1348)*$BF$1</f>
        <v>124.51267194807502</v>
      </c>
      <c r="BG1348" s="49">
        <f t="shared" ref="BG1348:BG1411" si="777">(AF1348+AT1348)*$BG$1</f>
        <v>179.3908239536436</v>
      </c>
      <c r="BH1348" s="73">
        <f t="shared" ref="BH1348:BH1411" si="778">SUM(AV1348:BG1348)</f>
        <v>513.58489429448491</v>
      </c>
      <c r="BI1348" s="49">
        <f>VLOOKUP(A1348,'1_12'!B:Q,16,0)</f>
        <v>2010.0599999999997</v>
      </c>
      <c r="BJ1348" s="74">
        <f t="shared" ref="BJ1348:BJ1411" si="779">BH1348-BI1348</f>
        <v>-1496.4751057055148</v>
      </c>
      <c r="BK1348" s="50">
        <f t="shared" ref="BK1348:BK1411" si="780">(SUM(T1348:W1348)+SUM(AD1348:AF1348)+SUM(AI1348:AL1348)+SUM(AR1348:AT1348))/12/C1348</f>
        <v>3.0661040814775986E-3</v>
      </c>
    </row>
    <row r="1349" spans="1:63" x14ac:dyDescent="0.3">
      <c r="A1349" s="79" t="s">
        <v>948</v>
      </c>
      <c r="B1349" s="79" t="s">
        <v>949</v>
      </c>
      <c r="C1349" s="79">
        <f>VLOOKUP(B1349,Площадь!A:B,2,0)</f>
        <v>3.8</v>
      </c>
      <c r="D1349" s="97"/>
      <c r="E1349">
        <v>31</v>
      </c>
      <c r="F1349">
        <v>28</v>
      </c>
      <c r="G1349">
        <v>31</v>
      </c>
      <c r="H1349">
        <v>30</v>
      </c>
      <c r="I1349">
        <v>31</v>
      </c>
      <c r="J1349">
        <v>30</v>
      </c>
      <c r="K1349">
        <v>31</v>
      </c>
      <c r="L1349">
        <v>31</v>
      </c>
      <c r="M1349">
        <v>30</v>
      </c>
      <c r="N1349">
        <v>31</v>
      </c>
      <c r="O1349">
        <v>30</v>
      </c>
      <c r="P1349">
        <v>31</v>
      </c>
      <c r="Q1349">
        <f t="shared" si="749"/>
        <v>365</v>
      </c>
      <c r="R1349" s="116"/>
      <c r="S1349" s="99"/>
      <c r="T1349" s="50">
        <f t="shared" si="751"/>
        <v>0</v>
      </c>
      <c r="U1349" s="50">
        <f t="shared" si="752"/>
        <v>0</v>
      </c>
      <c r="V1349" s="50">
        <f t="shared" si="753"/>
        <v>0</v>
      </c>
      <c r="W1349" s="50">
        <f t="shared" si="754"/>
        <v>0</v>
      </c>
      <c r="X1349" s="50">
        <f t="shared" si="755"/>
        <v>0</v>
      </c>
      <c r="Y1349" s="50"/>
      <c r="Z1349" s="50"/>
      <c r="AA1349" s="50"/>
      <c r="AB1349" s="50"/>
      <c r="AC1349" s="50"/>
      <c r="AD1349" s="50">
        <f t="shared" si="756"/>
        <v>0</v>
      </c>
      <c r="AE1349" s="50">
        <f t="shared" si="757"/>
        <v>0</v>
      </c>
      <c r="AF1349" s="50">
        <f t="shared" si="758"/>
        <v>0</v>
      </c>
      <c r="AG1349" s="50">
        <f t="shared" si="750"/>
        <v>0</v>
      </c>
      <c r="AI1349" s="50">
        <f t="shared" si="759"/>
        <v>0</v>
      </c>
      <c r="AJ1349" s="50">
        <f t="shared" si="760"/>
        <v>0</v>
      </c>
      <c r="AK1349" s="50">
        <f t="shared" si="761"/>
        <v>0</v>
      </c>
      <c r="AL1349" s="50">
        <f t="shared" si="762"/>
        <v>2.5560138210601342E-2</v>
      </c>
      <c r="AR1349" s="50">
        <f t="shared" si="763"/>
        <v>3.1521890358628735E-2</v>
      </c>
      <c r="AS1349" s="50">
        <f t="shared" si="764"/>
        <v>3.3896358722569381E-2</v>
      </c>
      <c r="AT1349" s="50">
        <f t="shared" si="765"/>
        <v>4.8835958823579037E-2</v>
      </c>
      <c r="AV1349" s="49">
        <f t="shared" si="766"/>
        <v>0</v>
      </c>
      <c r="AW1349" s="49">
        <f t="shared" si="767"/>
        <v>0</v>
      </c>
      <c r="AX1349" s="49">
        <f t="shared" si="768"/>
        <v>0</v>
      </c>
      <c r="AY1349" s="49">
        <f t="shared" si="769"/>
        <v>68.612612607009822</v>
      </c>
      <c r="AZ1349" s="49">
        <f t="shared" si="770"/>
        <v>0</v>
      </c>
      <c r="BA1349" s="49">
        <f t="shared" si="771"/>
        <v>0</v>
      </c>
      <c r="BB1349" s="49">
        <f t="shared" si="772"/>
        <v>0</v>
      </c>
      <c r="BC1349" s="49">
        <f t="shared" si="773"/>
        <v>0</v>
      </c>
      <c r="BD1349" s="49">
        <f t="shared" si="774"/>
        <v>0</v>
      </c>
      <c r="BE1349" s="49">
        <f t="shared" si="775"/>
        <v>84.616101603088637</v>
      </c>
      <c r="BF1349" s="49">
        <f t="shared" si="776"/>
        <v>90.990029500516343</v>
      </c>
      <c r="BG1349" s="49">
        <f t="shared" si="777"/>
        <v>131.09329442766264</v>
      </c>
      <c r="BH1349" s="73">
        <f t="shared" si="778"/>
        <v>375.31203813827744</v>
      </c>
      <c r="BI1349" s="49">
        <f>VLOOKUP(A1349,'1_12'!B:Q,16,0)</f>
        <v>1468.89</v>
      </c>
      <c r="BJ1349" s="74">
        <f t="shared" si="779"/>
        <v>-1093.5779618617225</v>
      </c>
      <c r="BK1349" s="50">
        <f t="shared" si="780"/>
        <v>3.0661040814775986E-3</v>
      </c>
    </row>
    <row r="1350" spans="1:63" x14ac:dyDescent="0.3">
      <c r="A1350" s="79" t="s">
        <v>797</v>
      </c>
      <c r="B1350" s="79" t="s">
        <v>798</v>
      </c>
      <c r="C1350" s="79">
        <f>VLOOKUP(B1350,Площадь!A:B,2,0)</f>
        <v>4.7</v>
      </c>
      <c r="D1350" s="97"/>
      <c r="E1350">
        <v>31</v>
      </c>
      <c r="F1350">
        <v>28</v>
      </c>
      <c r="G1350">
        <v>31</v>
      </c>
      <c r="H1350">
        <v>30</v>
      </c>
      <c r="I1350">
        <v>31</v>
      </c>
      <c r="J1350">
        <v>30</v>
      </c>
      <c r="K1350">
        <v>31</v>
      </c>
      <c r="L1350">
        <v>31</v>
      </c>
      <c r="M1350">
        <v>30</v>
      </c>
      <c r="N1350">
        <v>31</v>
      </c>
      <c r="O1350">
        <v>30</v>
      </c>
      <c r="P1350">
        <v>31</v>
      </c>
      <c r="Q1350">
        <f t="shared" si="749"/>
        <v>365</v>
      </c>
      <c r="R1350" s="116"/>
      <c r="S1350" s="99"/>
      <c r="T1350" s="50">
        <f t="shared" si="751"/>
        <v>0</v>
      </c>
      <c r="U1350" s="50">
        <f t="shared" si="752"/>
        <v>0</v>
      </c>
      <c r="V1350" s="50">
        <f t="shared" si="753"/>
        <v>0</v>
      </c>
      <c r="W1350" s="50">
        <f t="shared" si="754"/>
        <v>0</v>
      </c>
      <c r="X1350" s="50">
        <f t="shared" si="755"/>
        <v>0</v>
      </c>
      <c r="Y1350" s="50"/>
      <c r="Z1350" s="50"/>
      <c r="AA1350" s="50"/>
      <c r="AB1350" s="50"/>
      <c r="AC1350" s="50"/>
      <c r="AD1350" s="50">
        <f t="shared" si="756"/>
        <v>0</v>
      </c>
      <c r="AE1350" s="50">
        <f t="shared" si="757"/>
        <v>0</v>
      </c>
      <c r="AF1350" s="50">
        <f t="shared" si="758"/>
        <v>0</v>
      </c>
      <c r="AG1350" s="50">
        <f t="shared" si="750"/>
        <v>0</v>
      </c>
      <c r="AI1350" s="50">
        <f t="shared" si="759"/>
        <v>0</v>
      </c>
      <c r="AJ1350" s="50">
        <f t="shared" si="760"/>
        <v>0</v>
      </c>
      <c r="AK1350" s="50">
        <f t="shared" si="761"/>
        <v>0</v>
      </c>
      <c r="AL1350" s="50">
        <f t="shared" si="762"/>
        <v>3.1613855155217446E-2</v>
      </c>
      <c r="AR1350" s="50">
        <f t="shared" si="763"/>
        <v>3.8987601233040806E-2</v>
      </c>
      <c r="AS1350" s="50">
        <f t="shared" si="764"/>
        <v>4.1924443683177923E-2</v>
      </c>
      <c r="AT1350" s="50">
        <f t="shared" si="765"/>
        <v>6.0402370123900394E-2</v>
      </c>
      <c r="AV1350" s="49">
        <f t="shared" si="766"/>
        <v>0</v>
      </c>
      <c r="AW1350" s="49">
        <f t="shared" si="767"/>
        <v>0</v>
      </c>
      <c r="AX1350" s="49">
        <f t="shared" si="768"/>
        <v>0</v>
      </c>
      <c r="AY1350" s="49">
        <f t="shared" si="769"/>
        <v>84.862968224459507</v>
      </c>
      <c r="AZ1350" s="49">
        <f t="shared" si="770"/>
        <v>0</v>
      </c>
      <c r="BA1350" s="49">
        <f t="shared" si="771"/>
        <v>0</v>
      </c>
      <c r="BB1350" s="49">
        <f t="shared" si="772"/>
        <v>0</v>
      </c>
      <c r="BC1350" s="49">
        <f t="shared" si="773"/>
        <v>0</v>
      </c>
      <c r="BD1350" s="49">
        <f t="shared" si="774"/>
        <v>0</v>
      </c>
      <c r="BE1350" s="49">
        <f t="shared" si="775"/>
        <v>104.65675724592542</v>
      </c>
      <c r="BF1350" s="49">
        <f t="shared" si="776"/>
        <v>112.5402996453755</v>
      </c>
      <c r="BG1350" s="49">
        <f t="shared" si="777"/>
        <v>162.14170626579326</v>
      </c>
      <c r="BH1350" s="73">
        <f t="shared" si="778"/>
        <v>464.20173138155371</v>
      </c>
      <c r="BI1350" s="49">
        <f>VLOOKUP(A1350,'1_12'!B:Q,16,0)</f>
        <v>1816.7400000000002</v>
      </c>
      <c r="BJ1350" s="74">
        <f t="shared" si="779"/>
        <v>-1352.5382686184466</v>
      </c>
      <c r="BK1350" s="50">
        <f t="shared" si="780"/>
        <v>3.0661040814775986E-3</v>
      </c>
    </row>
    <row r="1351" spans="1:63" x14ac:dyDescent="0.3">
      <c r="A1351" s="79" t="s">
        <v>2554</v>
      </c>
      <c r="B1351" s="79" t="s">
        <v>2555</v>
      </c>
      <c r="C1351" s="79">
        <f>VLOOKUP(B1351,Площадь!A:B,2,0)</f>
        <v>4</v>
      </c>
      <c r="D1351" s="97"/>
      <c r="E1351">
        <v>31</v>
      </c>
      <c r="F1351">
        <v>28</v>
      </c>
      <c r="G1351">
        <v>31</v>
      </c>
      <c r="H1351">
        <v>30</v>
      </c>
      <c r="I1351">
        <v>31</v>
      </c>
      <c r="J1351">
        <v>30</v>
      </c>
      <c r="K1351">
        <v>17</v>
      </c>
      <c r="Q1351">
        <f t="shared" si="749"/>
        <v>198</v>
      </c>
      <c r="R1351" s="116"/>
      <c r="S1351" s="99"/>
      <c r="T1351" s="50">
        <f t="shared" si="751"/>
        <v>0</v>
      </c>
      <c r="U1351" s="50">
        <f t="shared" si="752"/>
        <v>0</v>
      </c>
      <c r="V1351" s="50">
        <f t="shared" si="753"/>
        <v>0</v>
      </c>
      <c r="W1351" s="50">
        <f t="shared" si="754"/>
        <v>0</v>
      </c>
      <c r="X1351" s="50">
        <f t="shared" si="755"/>
        <v>0</v>
      </c>
      <c r="Y1351" s="50"/>
      <c r="Z1351" s="50"/>
      <c r="AA1351" s="50"/>
      <c r="AB1351" s="50"/>
      <c r="AC1351" s="50"/>
      <c r="AD1351" s="50">
        <f t="shared" si="756"/>
        <v>0</v>
      </c>
      <c r="AE1351" s="50">
        <f t="shared" si="757"/>
        <v>0</v>
      </c>
      <c r="AF1351" s="50">
        <f t="shared" si="758"/>
        <v>0</v>
      </c>
      <c r="AG1351" s="50">
        <f t="shared" si="750"/>
        <v>0</v>
      </c>
      <c r="AI1351" s="50">
        <f t="shared" si="759"/>
        <v>0</v>
      </c>
      <c r="AJ1351" s="50">
        <f t="shared" si="760"/>
        <v>0</v>
      </c>
      <c r="AK1351" s="50">
        <f t="shared" si="761"/>
        <v>0</v>
      </c>
      <c r="AL1351" s="50">
        <f t="shared" si="762"/>
        <v>2.6905408642738254E-2</v>
      </c>
      <c r="AR1351" s="50">
        <f t="shared" si="763"/>
        <v>0</v>
      </c>
      <c r="AS1351" s="50">
        <f t="shared" si="764"/>
        <v>0</v>
      </c>
      <c r="AT1351" s="50">
        <f t="shared" si="765"/>
        <v>0</v>
      </c>
      <c r="AV1351" s="49">
        <f t="shared" si="766"/>
        <v>0</v>
      </c>
      <c r="AW1351" s="49">
        <f t="shared" si="767"/>
        <v>0</v>
      </c>
      <c r="AX1351" s="49">
        <f t="shared" si="768"/>
        <v>0</v>
      </c>
      <c r="AY1351" s="49">
        <f t="shared" si="769"/>
        <v>72.223802744220862</v>
      </c>
      <c r="AZ1351" s="49">
        <f t="shared" si="770"/>
        <v>0</v>
      </c>
      <c r="BA1351" s="49">
        <f t="shared" si="771"/>
        <v>0</v>
      </c>
      <c r="BB1351" s="49">
        <f t="shared" si="772"/>
        <v>0</v>
      </c>
      <c r="BC1351" s="49">
        <f t="shared" si="773"/>
        <v>0</v>
      </c>
      <c r="BD1351" s="49">
        <f t="shared" si="774"/>
        <v>0</v>
      </c>
      <c r="BE1351" s="49">
        <f t="shared" si="775"/>
        <v>0</v>
      </c>
      <c r="BF1351" s="49">
        <f t="shared" si="776"/>
        <v>0</v>
      </c>
      <c r="BG1351" s="49">
        <f t="shared" si="777"/>
        <v>0</v>
      </c>
      <c r="BH1351" s="73">
        <f t="shared" si="778"/>
        <v>72.223802744220862</v>
      </c>
      <c r="BI1351" s="49">
        <f>VLOOKUP(A1351,'1_12'!B:Q,16,0)</f>
        <v>609.61000000000013</v>
      </c>
      <c r="BJ1351" s="74">
        <f t="shared" si="779"/>
        <v>-537.38619725577928</v>
      </c>
      <c r="BK1351" s="50">
        <f t="shared" si="780"/>
        <v>5.6052934672371358E-4</v>
      </c>
    </row>
    <row r="1352" spans="1:63" x14ac:dyDescent="0.3">
      <c r="A1352" s="79" t="s">
        <v>2762</v>
      </c>
      <c r="B1352" s="79" t="s">
        <v>2555</v>
      </c>
      <c r="C1352" s="79">
        <f>VLOOKUP(B1352,Площадь!A:B,2,0)</f>
        <v>4</v>
      </c>
      <c r="D1352" s="97">
        <f>VLOOKUP(A1352,'[1]3+паркинг2023'!$A:$E,5,0)</f>
        <v>45125</v>
      </c>
      <c r="K1352">
        <f>31-K1351</f>
        <v>14</v>
      </c>
      <c r="L1352">
        <v>31</v>
      </c>
      <c r="M1352">
        <v>30</v>
      </c>
      <c r="N1352">
        <v>31</v>
      </c>
      <c r="O1352">
        <v>30</v>
      </c>
      <c r="P1352">
        <v>31</v>
      </c>
      <c r="Q1352">
        <f t="shared" si="749"/>
        <v>167</v>
      </c>
      <c r="R1352" s="116"/>
      <c r="S1352" s="99"/>
      <c r="T1352" s="50">
        <f t="shared" si="751"/>
        <v>0</v>
      </c>
      <c r="U1352" s="50">
        <f t="shared" si="752"/>
        <v>0</v>
      </c>
      <c r="V1352" s="50">
        <f t="shared" si="753"/>
        <v>0</v>
      </c>
      <c r="W1352" s="50">
        <f t="shared" si="754"/>
        <v>0</v>
      </c>
      <c r="X1352" s="50">
        <f t="shared" si="755"/>
        <v>0</v>
      </c>
      <c r="Y1352" s="50"/>
      <c r="Z1352" s="50"/>
      <c r="AA1352" s="50"/>
      <c r="AB1352" s="50"/>
      <c r="AC1352" s="50"/>
      <c r="AD1352" s="50">
        <f t="shared" si="756"/>
        <v>0</v>
      </c>
      <c r="AE1352" s="50">
        <f t="shared" si="757"/>
        <v>0</v>
      </c>
      <c r="AF1352" s="50">
        <f t="shared" si="758"/>
        <v>0</v>
      </c>
      <c r="AG1352" s="50">
        <f t="shared" si="750"/>
        <v>0</v>
      </c>
      <c r="AI1352" s="50">
        <f t="shared" si="759"/>
        <v>0</v>
      </c>
      <c r="AJ1352" s="50">
        <f t="shared" si="760"/>
        <v>0</v>
      </c>
      <c r="AK1352" s="50">
        <f t="shared" si="761"/>
        <v>0</v>
      </c>
      <c r="AL1352" s="50">
        <f t="shared" si="762"/>
        <v>0</v>
      </c>
      <c r="AR1352" s="50">
        <f t="shared" si="763"/>
        <v>3.3180937219609193E-2</v>
      </c>
      <c r="AS1352" s="50">
        <f t="shared" si="764"/>
        <v>3.5680377602704615E-2</v>
      </c>
      <c r="AT1352" s="50">
        <f t="shared" si="765"/>
        <v>5.1406272445872675E-2</v>
      </c>
      <c r="AV1352" s="49">
        <f t="shared" si="766"/>
        <v>0</v>
      </c>
      <c r="AW1352" s="49">
        <f t="shared" si="767"/>
        <v>0</v>
      </c>
      <c r="AX1352" s="49">
        <f t="shared" si="768"/>
        <v>0</v>
      </c>
      <c r="AY1352" s="49">
        <f t="shared" si="769"/>
        <v>0</v>
      </c>
      <c r="AZ1352" s="49">
        <f t="shared" si="770"/>
        <v>0</v>
      </c>
      <c r="BA1352" s="49">
        <f t="shared" si="771"/>
        <v>0</v>
      </c>
      <c r="BB1352" s="49">
        <f t="shared" si="772"/>
        <v>0</v>
      </c>
      <c r="BC1352" s="49">
        <f t="shared" si="773"/>
        <v>0</v>
      </c>
      <c r="BD1352" s="49">
        <f t="shared" si="774"/>
        <v>0</v>
      </c>
      <c r="BE1352" s="49">
        <f t="shared" si="775"/>
        <v>89.069580634830132</v>
      </c>
      <c r="BF1352" s="49">
        <f t="shared" si="776"/>
        <v>95.778978421596165</v>
      </c>
      <c r="BG1352" s="49">
        <f t="shared" si="777"/>
        <v>137.99294150280278</v>
      </c>
      <c r="BH1352" s="73">
        <f t="shared" si="778"/>
        <v>322.84150055922908</v>
      </c>
      <c r="BI1352" s="49">
        <f>VLOOKUP(A1352,'1_12'!B:Q,16,0)</f>
        <v>936.58999999999992</v>
      </c>
      <c r="BJ1352" s="74">
        <f t="shared" si="779"/>
        <v>-613.74849944077084</v>
      </c>
      <c r="BK1352" s="50">
        <f t="shared" si="780"/>
        <v>2.5055747347538849E-3</v>
      </c>
    </row>
    <row r="1353" spans="1:63" x14ac:dyDescent="0.3">
      <c r="A1353" s="79" t="s">
        <v>1991</v>
      </c>
      <c r="B1353" s="79" t="s">
        <v>1992</v>
      </c>
      <c r="C1353" s="79">
        <f>VLOOKUP(B1353,Площадь!A:B,2,0)</f>
        <v>6</v>
      </c>
      <c r="D1353" s="97"/>
      <c r="E1353">
        <v>31</v>
      </c>
      <c r="F1353">
        <v>28</v>
      </c>
      <c r="G1353">
        <v>31</v>
      </c>
      <c r="H1353">
        <v>30</v>
      </c>
      <c r="I1353">
        <v>31</v>
      </c>
      <c r="J1353">
        <v>30</v>
      </c>
      <c r="K1353">
        <v>31</v>
      </c>
      <c r="L1353">
        <v>31</v>
      </c>
      <c r="M1353">
        <v>30</v>
      </c>
      <c r="N1353">
        <v>31</v>
      </c>
      <c r="O1353">
        <v>30</v>
      </c>
      <c r="P1353">
        <v>31</v>
      </c>
      <c r="Q1353">
        <f>SUM(E1353:P1353)</f>
        <v>365</v>
      </c>
      <c r="R1353" s="116"/>
      <c r="S1353" s="99"/>
      <c r="T1353" s="50">
        <f t="shared" si="751"/>
        <v>0</v>
      </c>
      <c r="U1353" s="50">
        <f t="shared" si="752"/>
        <v>0</v>
      </c>
      <c r="V1353" s="50">
        <f t="shared" si="753"/>
        <v>0</v>
      </c>
      <c r="W1353" s="50">
        <f t="shared" si="754"/>
        <v>0</v>
      </c>
      <c r="X1353" s="50">
        <f t="shared" si="755"/>
        <v>0</v>
      </c>
      <c r="Y1353" s="50"/>
      <c r="Z1353" s="50"/>
      <c r="AA1353" s="50"/>
      <c r="AB1353" s="50"/>
      <c r="AC1353" s="50"/>
      <c r="AD1353" s="50">
        <f t="shared" si="756"/>
        <v>0</v>
      </c>
      <c r="AE1353" s="50">
        <f t="shared" si="757"/>
        <v>0</v>
      </c>
      <c r="AF1353" s="50">
        <f t="shared" si="758"/>
        <v>0</v>
      </c>
      <c r="AG1353" s="50">
        <f t="shared" si="750"/>
        <v>0</v>
      </c>
      <c r="AI1353" s="50">
        <f t="shared" si="759"/>
        <v>0</v>
      </c>
      <c r="AJ1353" s="50">
        <f t="shared" si="760"/>
        <v>0</v>
      </c>
      <c r="AK1353" s="50">
        <f t="shared" si="761"/>
        <v>0</v>
      </c>
      <c r="AL1353" s="50">
        <f t="shared" si="762"/>
        <v>4.0358112964107379E-2</v>
      </c>
      <c r="AR1353" s="50">
        <f t="shared" si="763"/>
        <v>4.9771405829413792E-2</v>
      </c>
      <c r="AS1353" s="50">
        <f t="shared" si="764"/>
        <v>5.3520566404056918E-2</v>
      </c>
      <c r="AT1353" s="50">
        <f t="shared" si="765"/>
        <v>7.7109408668809012E-2</v>
      </c>
      <c r="AV1353" s="49">
        <f t="shared" si="766"/>
        <v>0</v>
      </c>
      <c r="AW1353" s="49">
        <f t="shared" si="767"/>
        <v>0</v>
      </c>
      <c r="AX1353" s="49">
        <f t="shared" si="768"/>
        <v>0</v>
      </c>
      <c r="AY1353" s="49">
        <f t="shared" si="769"/>
        <v>108.33570411633129</v>
      </c>
      <c r="AZ1353" s="49">
        <f t="shared" si="770"/>
        <v>0</v>
      </c>
      <c r="BA1353" s="49">
        <f t="shared" si="771"/>
        <v>0</v>
      </c>
      <c r="BB1353" s="49">
        <f t="shared" si="772"/>
        <v>0</v>
      </c>
      <c r="BC1353" s="49">
        <f t="shared" si="773"/>
        <v>0</v>
      </c>
      <c r="BD1353" s="49">
        <f t="shared" si="774"/>
        <v>0</v>
      </c>
      <c r="BE1353" s="49">
        <f t="shared" si="775"/>
        <v>133.6043709522452</v>
      </c>
      <c r="BF1353" s="49">
        <f t="shared" si="776"/>
        <v>143.66846763239423</v>
      </c>
      <c r="BG1353" s="49">
        <f t="shared" si="777"/>
        <v>206.98941225420418</v>
      </c>
      <c r="BH1353" s="73">
        <f t="shared" si="778"/>
        <v>592.59795495517483</v>
      </c>
      <c r="BI1353" s="49">
        <f>VLOOKUP(A1353,'1_12'!B:Q,16,0)</f>
        <v>2319.2999999999997</v>
      </c>
      <c r="BJ1353" s="74">
        <f t="shared" si="779"/>
        <v>-1726.7020450448249</v>
      </c>
      <c r="BK1353" s="50">
        <f t="shared" si="780"/>
        <v>3.0661040814775986E-3</v>
      </c>
    </row>
    <row r="1354" spans="1:63" x14ac:dyDescent="0.3">
      <c r="A1354" s="79" t="s">
        <v>2102</v>
      </c>
      <c r="B1354" s="79" t="s">
        <v>2103</v>
      </c>
      <c r="C1354" s="79">
        <f>VLOOKUP(B1354,Площадь!A:B,2,0)</f>
        <v>4.5</v>
      </c>
      <c r="D1354" s="97"/>
      <c r="E1354">
        <v>31</v>
      </c>
      <c r="F1354">
        <v>28</v>
      </c>
      <c r="G1354">
        <v>31</v>
      </c>
      <c r="H1354">
        <v>17</v>
      </c>
      <c r="Q1354">
        <f t="shared" ref="Q1354:Q1357" si="781">SUM(E1354:P1354)</f>
        <v>107</v>
      </c>
      <c r="R1354" s="116"/>
      <c r="S1354" s="99"/>
      <c r="T1354" s="50">
        <f t="shared" si="751"/>
        <v>0</v>
      </c>
      <c r="U1354" s="50">
        <f t="shared" si="752"/>
        <v>0</v>
      </c>
      <c r="V1354" s="50">
        <f t="shared" si="753"/>
        <v>0</v>
      </c>
      <c r="W1354" s="50">
        <f t="shared" si="754"/>
        <v>0</v>
      </c>
      <c r="X1354" s="50">
        <f t="shared" si="755"/>
        <v>0</v>
      </c>
      <c r="Y1354" s="50"/>
      <c r="Z1354" s="50"/>
      <c r="AA1354" s="50"/>
      <c r="AB1354" s="50"/>
      <c r="AC1354" s="50"/>
      <c r="AD1354" s="50">
        <f t="shared" si="756"/>
        <v>0</v>
      </c>
      <c r="AE1354" s="50">
        <f t="shared" si="757"/>
        <v>0</v>
      </c>
      <c r="AF1354" s="50">
        <f t="shared" si="758"/>
        <v>0</v>
      </c>
      <c r="AG1354" s="50">
        <f t="shared" si="750"/>
        <v>0</v>
      </c>
      <c r="AI1354" s="50">
        <f t="shared" si="759"/>
        <v>0</v>
      </c>
      <c r="AJ1354" s="50">
        <f t="shared" si="760"/>
        <v>0</v>
      </c>
      <c r="AK1354" s="50">
        <f t="shared" si="761"/>
        <v>0</v>
      </c>
      <c r="AL1354" s="50">
        <f t="shared" si="762"/>
        <v>1.7152198009745639E-2</v>
      </c>
      <c r="AR1354" s="50">
        <f t="shared" si="763"/>
        <v>0</v>
      </c>
      <c r="AS1354" s="50">
        <f t="shared" si="764"/>
        <v>0</v>
      </c>
      <c r="AT1354" s="50">
        <f t="shared" si="765"/>
        <v>0</v>
      </c>
      <c r="AV1354" s="49">
        <f t="shared" si="766"/>
        <v>0</v>
      </c>
      <c r="AW1354" s="49">
        <f t="shared" si="767"/>
        <v>0</v>
      </c>
      <c r="AX1354" s="49">
        <f t="shared" si="768"/>
        <v>0</v>
      </c>
      <c r="AY1354" s="49">
        <f t="shared" si="769"/>
        <v>46.042674249440807</v>
      </c>
      <c r="AZ1354" s="49">
        <f t="shared" si="770"/>
        <v>0</v>
      </c>
      <c r="BA1354" s="49">
        <f t="shared" si="771"/>
        <v>0</v>
      </c>
      <c r="BB1354" s="49">
        <f t="shared" si="772"/>
        <v>0</v>
      </c>
      <c r="BC1354" s="49">
        <f t="shared" si="773"/>
        <v>0</v>
      </c>
      <c r="BD1354" s="49">
        <f t="shared" si="774"/>
        <v>0</v>
      </c>
      <c r="BE1354" s="49">
        <f t="shared" si="775"/>
        <v>0</v>
      </c>
      <c r="BF1354" s="49">
        <f t="shared" si="776"/>
        <v>0</v>
      </c>
      <c r="BG1354" s="49">
        <f t="shared" si="777"/>
        <v>0</v>
      </c>
      <c r="BH1354" s="73">
        <f t="shared" si="778"/>
        <v>46.042674249440807</v>
      </c>
      <c r="BI1354" s="49">
        <f>VLOOKUP(A1354,'1_12'!B:Q,16,0)</f>
        <v>109.52</v>
      </c>
      <c r="BJ1354" s="74">
        <f t="shared" si="779"/>
        <v>-63.477325750559189</v>
      </c>
      <c r="BK1354" s="50">
        <f t="shared" si="780"/>
        <v>3.1763329647677108E-4</v>
      </c>
    </row>
    <row r="1355" spans="1:63" x14ac:dyDescent="0.3">
      <c r="A1355" s="79" t="s">
        <v>2713</v>
      </c>
      <c r="B1355" s="79" t="s">
        <v>2103</v>
      </c>
      <c r="C1355" s="79">
        <f>VLOOKUP(B1355,Площадь!A:B,2,0)</f>
        <v>4.5</v>
      </c>
      <c r="D1355" s="97">
        <f>VLOOKUP(A1355,'[1]3+паркинг2023'!$A:$E,5,0)</f>
        <v>45034</v>
      </c>
      <c r="H1355">
        <f>30-H1354</f>
        <v>13</v>
      </c>
      <c r="I1355">
        <v>31</v>
      </c>
      <c r="J1355">
        <v>30</v>
      </c>
      <c r="K1355">
        <v>31</v>
      </c>
      <c r="L1355">
        <v>31</v>
      </c>
      <c r="M1355">
        <v>30</v>
      </c>
      <c r="N1355">
        <v>31</v>
      </c>
      <c r="O1355">
        <v>30</v>
      </c>
      <c r="P1355">
        <v>31</v>
      </c>
      <c r="Q1355">
        <f t="shared" si="781"/>
        <v>258</v>
      </c>
      <c r="R1355" s="116"/>
      <c r="S1355" s="99"/>
      <c r="T1355" s="50">
        <f t="shared" si="751"/>
        <v>0</v>
      </c>
      <c r="U1355" s="50">
        <f t="shared" si="752"/>
        <v>0</v>
      </c>
      <c r="V1355" s="50">
        <f t="shared" si="753"/>
        <v>0</v>
      </c>
      <c r="W1355" s="50">
        <f t="shared" si="754"/>
        <v>0</v>
      </c>
      <c r="X1355" s="50">
        <f t="shared" si="755"/>
        <v>0</v>
      </c>
      <c r="Y1355" s="50"/>
      <c r="Z1355" s="50"/>
      <c r="AA1355" s="50"/>
      <c r="AB1355" s="50"/>
      <c r="AC1355" s="50"/>
      <c r="AD1355" s="50">
        <f t="shared" si="756"/>
        <v>0</v>
      </c>
      <c r="AE1355" s="50">
        <f t="shared" si="757"/>
        <v>0</v>
      </c>
      <c r="AF1355" s="50">
        <f t="shared" si="758"/>
        <v>0</v>
      </c>
      <c r="AG1355" s="50">
        <f t="shared" si="750"/>
        <v>0</v>
      </c>
      <c r="AI1355" s="50">
        <f t="shared" si="759"/>
        <v>0</v>
      </c>
      <c r="AJ1355" s="50">
        <f t="shared" si="760"/>
        <v>0</v>
      </c>
      <c r="AK1355" s="50">
        <f t="shared" si="761"/>
        <v>0</v>
      </c>
      <c r="AL1355" s="50">
        <f t="shared" si="762"/>
        <v>1.3116386713334899E-2</v>
      </c>
      <c r="AR1355" s="50">
        <f t="shared" si="763"/>
        <v>3.7328554372060341E-2</v>
      </c>
      <c r="AS1355" s="50">
        <f t="shared" si="764"/>
        <v>4.0140424803042689E-2</v>
      </c>
      <c r="AT1355" s="50">
        <f t="shared" si="765"/>
        <v>5.7832056501606763E-2</v>
      </c>
      <c r="AV1355" s="49">
        <f t="shared" si="766"/>
        <v>0</v>
      </c>
      <c r="AW1355" s="49">
        <f t="shared" si="767"/>
        <v>0</v>
      </c>
      <c r="AX1355" s="49">
        <f t="shared" si="768"/>
        <v>0</v>
      </c>
      <c r="AY1355" s="49">
        <f t="shared" si="769"/>
        <v>35.209103837807668</v>
      </c>
      <c r="AZ1355" s="49">
        <f t="shared" si="770"/>
        <v>0</v>
      </c>
      <c r="BA1355" s="49">
        <f t="shared" si="771"/>
        <v>0</v>
      </c>
      <c r="BB1355" s="49">
        <f t="shared" si="772"/>
        <v>0</v>
      </c>
      <c r="BC1355" s="49">
        <f t="shared" si="773"/>
        <v>0</v>
      </c>
      <c r="BD1355" s="49">
        <f t="shared" si="774"/>
        <v>0</v>
      </c>
      <c r="BE1355" s="49">
        <f t="shared" si="775"/>
        <v>100.2032782141839</v>
      </c>
      <c r="BF1355" s="49">
        <f t="shared" si="776"/>
        <v>107.75135072429568</v>
      </c>
      <c r="BG1355" s="49">
        <f t="shared" si="777"/>
        <v>155.24205919065315</v>
      </c>
      <c r="BH1355" s="73">
        <f t="shared" si="778"/>
        <v>398.4057919669404</v>
      </c>
      <c r="BI1355" s="49">
        <f>VLOOKUP(A1355,'1_12'!B:Q,16,0)</f>
        <v>1629.9099999999999</v>
      </c>
      <c r="BJ1355" s="74">
        <f t="shared" si="779"/>
        <v>-1231.5042080330595</v>
      </c>
      <c r="BK1355" s="50">
        <f t="shared" si="780"/>
        <v>2.748470785000828E-3</v>
      </c>
    </row>
    <row r="1356" spans="1:63" x14ac:dyDescent="0.3">
      <c r="A1356" s="79" t="s">
        <v>2132</v>
      </c>
      <c r="B1356" s="79" t="s">
        <v>2133</v>
      </c>
      <c r="C1356" s="79">
        <f>VLOOKUP(B1356,Площадь!A:B,2,0)</f>
        <v>4.0999999999999996</v>
      </c>
      <c r="D1356" s="97"/>
      <c r="E1356">
        <v>31</v>
      </c>
      <c r="F1356">
        <v>28</v>
      </c>
      <c r="G1356">
        <v>31</v>
      </c>
      <c r="H1356">
        <v>30</v>
      </c>
      <c r="I1356">
        <v>31</v>
      </c>
      <c r="J1356">
        <v>30</v>
      </c>
      <c r="K1356">
        <v>31</v>
      </c>
      <c r="L1356">
        <v>31</v>
      </c>
      <c r="M1356">
        <v>18</v>
      </c>
      <c r="Q1356">
        <f t="shared" si="781"/>
        <v>261</v>
      </c>
      <c r="R1356" s="116"/>
      <c r="S1356" s="99"/>
      <c r="T1356" s="50">
        <f t="shared" si="751"/>
        <v>0</v>
      </c>
      <c r="U1356" s="50">
        <f t="shared" si="752"/>
        <v>0</v>
      </c>
      <c r="V1356" s="50">
        <f t="shared" si="753"/>
        <v>0</v>
      </c>
      <c r="W1356" s="50">
        <f t="shared" si="754"/>
        <v>0</v>
      </c>
      <c r="X1356" s="50">
        <f t="shared" si="755"/>
        <v>0</v>
      </c>
      <c r="Y1356" s="50"/>
      <c r="Z1356" s="50"/>
      <c r="AA1356" s="50"/>
      <c r="AB1356" s="50"/>
      <c r="AC1356" s="50"/>
      <c r="AD1356" s="50">
        <f t="shared" si="756"/>
        <v>0</v>
      </c>
      <c r="AE1356" s="50">
        <f t="shared" si="757"/>
        <v>0</v>
      </c>
      <c r="AF1356" s="50">
        <f t="shared" si="758"/>
        <v>0</v>
      </c>
      <c r="AG1356" s="50">
        <f t="shared" si="750"/>
        <v>0</v>
      </c>
      <c r="AI1356" s="50">
        <f t="shared" si="759"/>
        <v>0</v>
      </c>
      <c r="AJ1356" s="50">
        <f t="shared" si="760"/>
        <v>0</v>
      </c>
      <c r="AK1356" s="50">
        <f t="shared" si="761"/>
        <v>0</v>
      </c>
      <c r="AL1356" s="50">
        <f t="shared" si="762"/>
        <v>2.7578043858806706E-2</v>
      </c>
      <c r="AR1356" s="50">
        <f t="shared" si="763"/>
        <v>0</v>
      </c>
      <c r="AS1356" s="50">
        <f t="shared" si="764"/>
        <v>0</v>
      </c>
      <c r="AT1356" s="50">
        <f t="shared" si="765"/>
        <v>0</v>
      </c>
      <c r="AV1356" s="49">
        <f t="shared" si="766"/>
        <v>0</v>
      </c>
      <c r="AW1356" s="49">
        <f t="shared" si="767"/>
        <v>0</v>
      </c>
      <c r="AX1356" s="49">
        <f t="shared" si="768"/>
        <v>0</v>
      </c>
      <c r="AY1356" s="49">
        <f t="shared" si="769"/>
        <v>74.029397812826375</v>
      </c>
      <c r="AZ1356" s="49">
        <f t="shared" si="770"/>
        <v>0</v>
      </c>
      <c r="BA1356" s="49">
        <f t="shared" si="771"/>
        <v>0</v>
      </c>
      <c r="BB1356" s="49">
        <f t="shared" si="772"/>
        <v>0</v>
      </c>
      <c r="BC1356" s="49">
        <f t="shared" si="773"/>
        <v>0</v>
      </c>
      <c r="BD1356" s="49">
        <f t="shared" si="774"/>
        <v>0</v>
      </c>
      <c r="BE1356" s="49">
        <f t="shared" si="775"/>
        <v>0</v>
      </c>
      <c r="BF1356" s="49">
        <f t="shared" si="776"/>
        <v>0</v>
      </c>
      <c r="BG1356" s="49">
        <f t="shared" si="777"/>
        <v>0</v>
      </c>
      <c r="BH1356" s="73">
        <f t="shared" si="778"/>
        <v>74.029397812826375</v>
      </c>
      <c r="BI1356" s="49">
        <f>VLOOKUP(A1356,'1_12'!B:Q,16,0)</f>
        <v>986.1</v>
      </c>
      <c r="BJ1356" s="74">
        <f t="shared" si="779"/>
        <v>-912.07060218717368</v>
      </c>
      <c r="BK1356" s="50">
        <f t="shared" si="780"/>
        <v>5.6052934672371358E-4</v>
      </c>
    </row>
    <row r="1357" spans="1:63" x14ac:dyDescent="0.3">
      <c r="A1357" s="79" t="s">
        <v>2775</v>
      </c>
      <c r="B1357" s="79" t="s">
        <v>2133</v>
      </c>
      <c r="C1357" s="79">
        <f>VLOOKUP(B1357,Площадь!A:B,2,0)</f>
        <v>4.0999999999999996</v>
      </c>
      <c r="D1357" s="97">
        <f>VLOOKUP(A1357,'[1]3+паркинг2023'!$A:$E,5,0)</f>
        <v>45188</v>
      </c>
      <c r="M1357">
        <f>30-M1356</f>
        <v>12</v>
      </c>
      <c r="N1357">
        <v>31</v>
      </c>
      <c r="O1357">
        <v>30</v>
      </c>
      <c r="P1357">
        <v>31</v>
      </c>
      <c r="Q1357">
        <f t="shared" si="781"/>
        <v>104</v>
      </c>
      <c r="R1357" s="116"/>
      <c r="S1357" s="99"/>
      <c r="T1357" s="50">
        <f t="shared" si="751"/>
        <v>0</v>
      </c>
      <c r="U1357" s="50">
        <f t="shared" si="752"/>
        <v>0</v>
      </c>
      <c r="V1357" s="50">
        <f t="shared" si="753"/>
        <v>0</v>
      </c>
      <c r="W1357" s="50">
        <f t="shared" si="754"/>
        <v>0</v>
      </c>
      <c r="X1357" s="50">
        <f t="shared" si="755"/>
        <v>0</v>
      </c>
      <c r="Y1357" s="50"/>
      <c r="Z1357" s="50"/>
      <c r="AA1357" s="50"/>
      <c r="AB1357" s="50"/>
      <c r="AC1357" s="50"/>
      <c r="AD1357" s="50">
        <f t="shared" si="756"/>
        <v>0</v>
      </c>
      <c r="AE1357" s="50">
        <f t="shared" si="757"/>
        <v>0</v>
      </c>
      <c r="AF1357" s="50">
        <f t="shared" si="758"/>
        <v>0</v>
      </c>
      <c r="AG1357" s="50">
        <f t="shared" si="750"/>
        <v>0</v>
      </c>
      <c r="AI1357" s="50">
        <f t="shared" si="759"/>
        <v>0</v>
      </c>
      <c r="AJ1357" s="50">
        <f t="shared" si="760"/>
        <v>0</v>
      </c>
      <c r="AK1357" s="50">
        <f t="shared" si="761"/>
        <v>0</v>
      </c>
      <c r="AL1357" s="50">
        <f t="shared" si="762"/>
        <v>0</v>
      </c>
      <c r="AR1357" s="50">
        <f t="shared" si="763"/>
        <v>3.4010460650099418E-2</v>
      </c>
      <c r="AS1357" s="50">
        <f t="shared" si="764"/>
        <v>3.6572387042772228E-2</v>
      </c>
      <c r="AT1357" s="50">
        <f t="shared" si="765"/>
        <v>5.2691429257019487E-2</v>
      </c>
      <c r="AV1357" s="49">
        <f t="shared" si="766"/>
        <v>0</v>
      </c>
      <c r="AW1357" s="49">
        <f t="shared" si="767"/>
        <v>0</v>
      </c>
      <c r="AX1357" s="49">
        <f t="shared" si="768"/>
        <v>0</v>
      </c>
      <c r="AY1357" s="49">
        <f t="shared" si="769"/>
        <v>0</v>
      </c>
      <c r="AZ1357" s="49">
        <f t="shared" si="770"/>
        <v>0</v>
      </c>
      <c r="BA1357" s="49">
        <f t="shared" si="771"/>
        <v>0</v>
      </c>
      <c r="BB1357" s="49">
        <f t="shared" si="772"/>
        <v>0</v>
      </c>
      <c r="BC1357" s="49">
        <f t="shared" si="773"/>
        <v>0</v>
      </c>
      <c r="BD1357" s="49">
        <f t="shared" si="774"/>
        <v>0</v>
      </c>
      <c r="BE1357" s="49">
        <f t="shared" si="775"/>
        <v>91.296320150700879</v>
      </c>
      <c r="BF1357" s="49">
        <f t="shared" si="776"/>
        <v>98.173452882136061</v>
      </c>
      <c r="BG1357" s="49">
        <f t="shared" si="777"/>
        <v>141.44276504037285</v>
      </c>
      <c r="BH1357" s="73">
        <f t="shared" si="778"/>
        <v>330.91253807320982</v>
      </c>
      <c r="BI1357" s="49">
        <f>VLOOKUP(A1357,'1_12'!B:Q,16,0)</f>
        <v>598.71</v>
      </c>
      <c r="BJ1357" s="74">
        <f t="shared" si="779"/>
        <v>-267.79746192679022</v>
      </c>
      <c r="BK1357" s="50">
        <f t="shared" si="780"/>
        <v>2.5055747347538853E-3</v>
      </c>
    </row>
    <row r="1358" spans="1:63" x14ac:dyDescent="0.3">
      <c r="A1358" s="79" t="s">
        <v>2165</v>
      </c>
      <c r="B1358" s="79" t="s">
        <v>2166</v>
      </c>
      <c r="C1358" s="79">
        <f>VLOOKUP(B1358,Площадь!A:B,2,0)</f>
        <v>3.8</v>
      </c>
      <c r="D1358" s="97"/>
      <c r="E1358">
        <v>31</v>
      </c>
      <c r="F1358">
        <v>28</v>
      </c>
      <c r="G1358">
        <v>31</v>
      </c>
      <c r="H1358">
        <v>30</v>
      </c>
      <c r="I1358">
        <v>31</v>
      </c>
      <c r="J1358">
        <v>30</v>
      </c>
      <c r="K1358">
        <v>31</v>
      </c>
      <c r="L1358">
        <v>31</v>
      </c>
      <c r="M1358">
        <v>30</v>
      </c>
      <c r="N1358">
        <v>31</v>
      </c>
      <c r="O1358">
        <v>30</v>
      </c>
      <c r="P1358">
        <v>31</v>
      </c>
      <c r="Q1358">
        <f t="shared" ref="Q1358:Q1381" si="782">SUM(E1358:P1358)</f>
        <v>365</v>
      </c>
      <c r="R1358" s="116"/>
      <c r="S1358" s="99"/>
      <c r="T1358" s="50">
        <f t="shared" si="751"/>
        <v>0</v>
      </c>
      <c r="U1358" s="50">
        <f t="shared" si="752"/>
        <v>0</v>
      </c>
      <c r="V1358" s="50">
        <f t="shared" si="753"/>
        <v>0</v>
      </c>
      <c r="W1358" s="50">
        <f t="shared" si="754"/>
        <v>0</v>
      </c>
      <c r="X1358" s="50">
        <f t="shared" si="755"/>
        <v>0</v>
      </c>
      <c r="Y1358" s="50"/>
      <c r="Z1358" s="50"/>
      <c r="AA1358" s="50"/>
      <c r="AB1358" s="50"/>
      <c r="AC1358" s="50"/>
      <c r="AD1358" s="50">
        <f t="shared" si="756"/>
        <v>0</v>
      </c>
      <c r="AE1358" s="50">
        <f t="shared" si="757"/>
        <v>0</v>
      </c>
      <c r="AF1358" s="50">
        <f t="shared" si="758"/>
        <v>0</v>
      </c>
      <c r="AG1358" s="50">
        <f t="shared" si="750"/>
        <v>0</v>
      </c>
      <c r="AI1358" s="50">
        <f t="shared" si="759"/>
        <v>0</v>
      </c>
      <c r="AJ1358" s="50">
        <f t="shared" si="760"/>
        <v>0</v>
      </c>
      <c r="AK1358" s="50">
        <f t="shared" si="761"/>
        <v>0</v>
      </c>
      <c r="AL1358" s="50">
        <f t="shared" si="762"/>
        <v>2.5560138210601342E-2</v>
      </c>
      <c r="AR1358" s="50">
        <f t="shared" si="763"/>
        <v>3.1521890358628735E-2</v>
      </c>
      <c r="AS1358" s="50">
        <f t="shared" si="764"/>
        <v>3.3896358722569381E-2</v>
      </c>
      <c r="AT1358" s="50">
        <f t="shared" si="765"/>
        <v>4.8835958823579037E-2</v>
      </c>
      <c r="AV1358" s="49">
        <f t="shared" si="766"/>
        <v>0</v>
      </c>
      <c r="AW1358" s="49">
        <f t="shared" si="767"/>
        <v>0</v>
      </c>
      <c r="AX1358" s="49">
        <f t="shared" si="768"/>
        <v>0</v>
      </c>
      <c r="AY1358" s="49">
        <f t="shared" si="769"/>
        <v>68.612612607009822</v>
      </c>
      <c r="AZ1358" s="49">
        <f t="shared" si="770"/>
        <v>0</v>
      </c>
      <c r="BA1358" s="49">
        <f t="shared" si="771"/>
        <v>0</v>
      </c>
      <c r="BB1358" s="49">
        <f t="shared" si="772"/>
        <v>0</v>
      </c>
      <c r="BC1358" s="49">
        <f t="shared" si="773"/>
        <v>0</v>
      </c>
      <c r="BD1358" s="49">
        <f t="shared" si="774"/>
        <v>0</v>
      </c>
      <c r="BE1358" s="49">
        <f t="shared" si="775"/>
        <v>84.616101603088637</v>
      </c>
      <c r="BF1358" s="49">
        <f t="shared" si="776"/>
        <v>90.990029500516343</v>
      </c>
      <c r="BG1358" s="49">
        <f t="shared" si="777"/>
        <v>131.09329442766264</v>
      </c>
      <c r="BH1358" s="73">
        <f t="shared" si="778"/>
        <v>375.31203813827744</v>
      </c>
      <c r="BI1358" s="49">
        <f>VLOOKUP(A1358,'1_12'!B:Q,16,0)</f>
        <v>1468.89</v>
      </c>
      <c r="BJ1358" s="74">
        <f t="shared" si="779"/>
        <v>-1093.5779618617225</v>
      </c>
      <c r="BK1358" s="50">
        <f t="shared" si="780"/>
        <v>3.0661040814775986E-3</v>
      </c>
    </row>
    <row r="1359" spans="1:63" x14ac:dyDescent="0.3">
      <c r="A1359" s="79" t="s">
        <v>2077</v>
      </c>
      <c r="B1359" s="79" t="s">
        <v>2078</v>
      </c>
      <c r="C1359" s="79">
        <f>VLOOKUP(B1359,Площадь!A:B,2,0)</f>
        <v>6</v>
      </c>
      <c r="D1359" s="97"/>
      <c r="E1359">
        <v>31</v>
      </c>
      <c r="F1359">
        <v>28</v>
      </c>
      <c r="G1359">
        <v>31</v>
      </c>
      <c r="H1359">
        <v>30</v>
      </c>
      <c r="I1359">
        <v>31</v>
      </c>
      <c r="J1359">
        <v>30</v>
      </c>
      <c r="K1359">
        <v>31</v>
      </c>
      <c r="L1359">
        <v>31</v>
      </c>
      <c r="M1359">
        <v>30</v>
      </c>
      <c r="N1359">
        <v>31</v>
      </c>
      <c r="O1359">
        <v>30</v>
      </c>
      <c r="P1359">
        <v>31</v>
      </c>
      <c r="Q1359">
        <f t="shared" si="782"/>
        <v>365</v>
      </c>
      <c r="R1359" s="116"/>
      <c r="S1359" s="99"/>
      <c r="T1359" s="50">
        <f t="shared" si="751"/>
        <v>0</v>
      </c>
      <c r="U1359" s="50">
        <f t="shared" si="752"/>
        <v>0</v>
      </c>
      <c r="V1359" s="50">
        <f t="shared" si="753"/>
        <v>0</v>
      </c>
      <c r="W1359" s="50">
        <f t="shared" si="754"/>
        <v>0</v>
      </c>
      <c r="X1359" s="50">
        <f t="shared" si="755"/>
        <v>0</v>
      </c>
      <c r="Y1359" s="50"/>
      <c r="Z1359" s="50"/>
      <c r="AA1359" s="50"/>
      <c r="AB1359" s="50"/>
      <c r="AC1359" s="50"/>
      <c r="AD1359" s="50">
        <f t="shared" si="756"/>
        <v>0</v>
      </c>
      <c r="AE1359" s="50">
        <f t="shared" si="757"/>
        <v>0</v>
      </c>
      <c r="AF1359" s="50">
        <f t="shared" si="758"/>
        <v>0</v>
      </c>
      <c r="AG1359" s="50">
        <f t="shared" si="750"/>
        <v>0</v>
      </c>
      <c r="AI1359" s="50">
        <f t="shared" si="759"/>
        <v>0</v>
      </c>
      <c r="AJ1359" s="50">
        <f t="shared" si="760"/>
        <v>0</v>
      </c>
      <c r="AK1359" s="50">
        <f t="shared" si="761"/>
        <v>0</v>
      </c>
      <c r="AL1359" s="50">
        <f t="shared" si="762"/>
        <v>4.0358112964107379E-2</v>
      </c>
      <c r="AR1359" s="50">
        <f t="shared" si="763"/>
        <v>4.9771405829413792E-2</v>
      </c>
      <c r="AS1359" s="50">
        <f t="shared" si="764"/>
        <v>5.3520566404056918E-2</v>
      </c>
      <c r="AT1359" s="50">
        <f t="shared" si="765"/>
        <v>7.7109408668809012E-2</v>
      </c>
      <c r="AV1359" s="49">
        <f t="shared" si="766"/>
        <v>0</v>
      </c>
      <c r="AW1359" s="49">
        <f t="shared" si="767"/>
        <v>0</v>
      </c>
      <c r="AX1359" s="49">
        <f t="shared" si="768"/>
        <v>0</v>
      </c>
      <c r="AY1359" s="49">
        <f t="shared" si="769"/>
        <v>108.33570411633129</v>
      </c>
      <c r="AZ1359" s="49">
        <f t="shared" si="770"/>
        <v>0</v>
      </c>
      <c r="BA1359" s="49">
        <f t="shared" si="771"/>
        <v>0</v>
      </c>
      <c r="BB1359" s="49">
        <f t="shared" si="772"/>
        <v>0</v>
      </c>
      <c r="BC1359" s="49">
        <f t="shared" si="773"/>
        <v>0</v>
      </c>
      <c r="BD1359" s="49">
        <f t="shared" si="774"/>
        <v>0</v>
      </c>
      <c r="BE1359" s="49">
        <f t="shared" si="775"/>
        <v>133.6043709522452</v>
      </c>
      <c r="BF1359" s="49">
        <f t="shared" si="776"/>
        <v>143.66846763239423</v>
      </c>
      <c r="BG1359" s="49">
        <f t="shared" si="777"/>
        <v>206.98941225420418</v>
      </c>
      <c r="BH1359" s="73">
        <f t="shared" si="778"/>
        <v>592.59795495517483</v>
      </c>
      <c r="BI1359" s="49">
        <f>VLOOKUP(A1359,'1_12'!B:Q,16,0)</f>
        <v>2319.2999999999997</v>
      </c>
      <c r="BJ1359" s="74">
        <f t="shared" si="779"/>
        <v>-1726.7020450448249</v>
      </c>
      <c r="BK1359" s="50">
        <f t="shared" si="780"/>
        <v>3.0661040814775986E-3</v>
      </c>
    </row>
    <row r="1360" spans="1:63" x14ac:dyDescent="0.3">
      <c r="A1360" s="79" t="s">
        <v>2437</v>
      </c>
      <c r="B1360" s="79" t="s">
        <v>2438</v>
      </c>
      <c r="C1360" s="79">
        <f>VLOOKUP(B1360,Площадь!A:B,2,0)</f>
        <v>5.0999999999999996</v>
      </c>
      <c r="D1360" s="97"/>
      <c r="E1360">
        <v>31</v>
      </c>
      <c r="F1360">
        <v>28</v>
      </c>
      <c r="G1360">
        <v>31</v>
      </c>
      <c r="H1360">
        <v>30</v>
      </c>
      <c r="I1360">
        <v>31</v>
      </c>
      <c r="J1360">
        <v>30</v>
      </c>
      <c r="K1360">
        <v>31</v>
      </c>
      <c r="L1360">
        <v>31</v>
      </c>
      <c r="M1360">
        <v>30</v>
      </c>
      <c r="N1360">
        <v>31</v>
      </c>
      <c r="O1360">
        <v>30</v>
      </c>
      <c r="P1360">
        <v>31</v>
      </c>
      <c r="Q1360">
        <f t="shared" si="782"/>
        <v>365</v>
      </c>
      <c r="R1360" s="116"/>
      <c r="S1360" s="99"/>
      <c r="T1360" s="50">
        <f t="shared" si="751"/>
        <v>0</v>
      </c>
      <c r="U1360" s="50">
        <f t="shared" si="752"/>
        <v>0</v>
      </c>
      <c r="V1360" s="50">
        <f t="shared" si="753"/>
        <v>0</v>
      </c>
      <c r="W1360" s="50">
        <f t="shared" si="754"/>
        <v>0</v>
      </c>
      <c r="X1360" s="50">
        <f t="shared" si="755"/>
        <v>0</v>
      </c>
      <c r="Y1360" s="50"/>
      <c r="Z1360" s="50"/>
      <c r="AA1360" s="50"/>
      <c r="AB1360" s="50"/>
      <c r="AC1360" s="50"/>
      <c r="AD1360" s="50">
        <f t="shared" si="756"/>
        <v>0</v>
      </c>
      <c r="AE1360" s="50">
        <f t="shared" si="757"/>
        <v>0</v>
      </c>
      <c r="AF1360" s="50">
        <f t="shared" si="758"/>
        <v>0</v>
      </c>
      <c r="AG1360" s="50">
        <f t="shared" si="750"/>
        <v>0</v>
      </c>
      <c r="AI1360" s="50">
        <f t="shared" si="759"/>
        <v>0</v>
      </c>
      <c r="AJ1360" s="50">
        <f t="shared" si="760"/>
        <v>0</v>
      </c>
      <c r="AK1360" s="50">
        <f t="shared" si="761"/>
        <v>0</v>
      </c>
      <c r="AL1360" s="50">
        <f t="shared" si="762"/>
        <v>3.4304396019491271E-2</v>
      </c>
      <c r="AR1360" s="50">
        <f t="shared" si="763"/>
        <v>4.2305694955001714E-2</v>
      </c>
      <c r="AS1360" s="50">
        <f t="shared" si="764"/>
        <v>4.5492481443448383E-2</v>
      </c>
      <c r="AT1360" s="50">
        <f t="shared" si="765"/>
        <v>6.5542997368487663E-2</v>
      </c>
      <c r="AV1360" s="49">
        <f t="shared" si="766"/>
        <v>0</v>
      </c>
      <c r="AW1360" s="49">
        <f t="shared" si="767"/>
        <v>0</v>
      </c>
      <c r="AX1360" s="49">
        <f t="shared" si="768"/>
        <v>0</v>
      </c>
      <c r="AY1360" s="49">
        <f t="shared" si="769"/>
        <v>92.085348498881586</v>
      </c>
      <c r="AZ1360" s="49">
        <f t="shared" si="770"/>
        <v>0</v>
      </c>
      <c r="BA1360" s="49">
        <f t="shared" si="771"/>
        <v>0</v>
      </c>
      <c r="BB1360" s="49">
        <f t="shared" si="772"/>
        <v>0</v>
      </c>
      <c r="BC1360" s="49">
        <f t="shared" si="773"/>
        <v>0</v>
      </c>
      <c r="BD1360" s="49">
        <f t="shared" si="774"/>
        <v>0</v>
      </c>
      <c r="BE1360" s="49">
        <f t="shared" si="775"/>
        <v>113.56371530940841</v>
      </c>
      <c r="BF1360" s="49">
        <f t="shared" si="776"/>
        <v>122.11819748753511</v>
      </c>
      <c r="BG1360" s="49">
        <f t="shared" si="777"/>
        <v>175.94100041607356</v>
      </c>
      <c r="BH1360" s="73">
        <f t="shared" si="778"/>
        <v>503.70826171189867</v>
      </c>
      <c r="BI1360" s="49">
        <f>VLOOKUP(A1360,'1_12'!B:Q,16,0)</f>
        <v>1971.36</v>
      </c>
      <c r="BJ1360" s="74">
        <f t="shared" si="779"/>
        <v>-1467.6517382881011</v>
      </c>
      <c r="BK1360" s="50">
        <f t="shared" si="780"/>
        <v>3.0661040814775986E-3</v>
      </c>
    </row>
    <row r="1361" spans="1:63" x14ac:dyDescent="0.3">
      <c r="A1361" s="79" t="s">
        <v>2602</v>
      </c>
      <c r="B1361" s="79" t="s">
        <v>2603</v>
      </c>
      <c r="C1361" s="79">
        <f>VLOOKUP(B1361,Площадь!A:B,2,0)</f>
        <v>7.5</v>
      </c>
      <c r="D1361" s="97"/>
      <c r="E1361">
        <v>31</v>
      </c>
      <c r="F1361">
        <v>28</v>
      </c>
      <c r="G1361">
        <v>31</v>
      </c>
      <c r="H1361">
        <v>30</v>
      </c>
      <c r="I1361">
        <v>31</v>
      </c>
      <c r="J1361">
        <v>30</v>
      </c>
      <c r="K1361">
        <v>31</v>
      </c>
      <c r="L1361">
        <v>31</v>
      </c>
      <c r="M1361">
        <v>30</v>
      </c>
      <c r="N1361">
        <v>31</v>
      </c>
      <c r="O1361">
        <v>30</v>
      </c>
      <c r="P1361">
        <v>31</v>
      </c>
      <c r="Q1361">
        <f t="shared" si="782"/>
        <v>365</v>
      </c>
      <c r="R1361" s="116"/>
      <c r="S1361" s="99"/>
      <c r="T1361" s="50">
        <f t="shared" si="751"/>
        <v>0</v>
      </c>
      <c r="U1361" s="50">
        <f t="shared" si="752"/>
        <v>0</v>
      </c>
      <c r="V1361" s="50">
        <f t="shared" si="753"/>
        <v>0</v>
      </c>
      <c r="W1361" s="50">
        <f t="shared" si="754"/>
        <v>0</v>
      </c>
      <c r="X1361" s="50">
        <f t="shared" si="755"/>
        <v>0</v>
      </c>
      <c r="Y1361" s="50"/>
      <c r="Z1361" s="50"/>
      <c r="AA1361" s="50"/>
      <c r="AB1361" s="50"/>
      <c r="AC1361" s="50"/>
      <c r="AD1361" s="50">
        <f t="shared" si="756"/>
        <v>0</v>
      </c>
      <c r="AE1361" s="50">
        <f t="shared" si="757"/>
        <v>0</v>
      </c>
      <c r="AF1361" s="50">
        <f t="shared" si="758"/>
        <v>0</v>
      </c>
      <c r="AG1361" s="50">
        <f t="shared" si="750"/>
        <v>0</v>
      </c>
      <c r="AI1361" s="50">
        <f t="shared" si="759"/>
        <v>0</v>
      </c>
      <c r="AJ1361" s="50">
        <f t="shared" si="760"/>
        <v>0</v>
      </c>
      <c r="AK1361" s="50">
        <f t="shared" si="761"/>
        <v>0</v>
      </c>
      <c r="AL1361" s="50">
        <f t="shared" si="762"/>
        <v>5.0447641205134224E-2</v>
      </c>
      <c r="AR1361" s="50">
        <f t="shared" si="763"/>
        <v>6.2214257286767244E-2</v>
      </c>
      <c r="AS1361" s="50">
        <f t="shared" si="764"/>
        <v>6.6900708005071155E-2</v>
      </c>
      <c r="AT1361" s="50">
        <f t="shared" si="765"/>
        <v>9.6386760836011262E-2</v>
      </c>
      <c r="AV1361" s="49">
        <f t="shared" si="766"/>
        <v>0</v>
      </c>
      <c r="AW1361" s="49">
        <f t="shared" si="767"/>
        <v>0</v>
      </c>
      <c r="AX1361" s="49">
        <f t="shared" si="768"/>
        <v>0</v>
      </c>
      <c r="AY1361" s="49">
        <f t="shared" si="769"/>
        <v>135.41963014541412</v>
      </c>
      <c r="AZ1361" s="49">
        <f t="shared" si="770"/>
        <v>0</v>
      </c>
      <c r="BA1361" s="49">
        <f t="shared" si="771"/>
        <v>0</v>
      </c>
      <c r="BB1361" s="49">
        <f t="shared" si="772"/>
        <v>0</v>
      </c>
      <c r="BC1361" s="49">
        <f t="shared" si="773"/>
        <v>0</v>
      </c>
      <c r="BD1361" s="49">
        <f t="shared" si="774"/>
        <v>0</v>
      </c>
      <c r="BE1361" s="49">
        <f t="shared" si="775"/>
        <v>167.00546369030653</v>
      </c>
      <c r="BF1361" s="49">
        <f t="shared" si="776"/>
        <v>179.58558454049282</v>
      </c>
      <c r="BG1361" s="49">
        <f t="shared" si="777"/>
        <v>258.73676531775521</v>
      </c>
      <c r="BH1361" s="73">
        <f t="shared" si="778"/>
        <v>740.74744369396876</v>
      </c>
      <c r="BI1361" s="49">
        <f>VLOOKUP(A1361,'1_12'!B:Q,16,0)</f>
        <v>2899.0799999999995</v>
      </c>
      <c r="BJ1361" s="74">
        <f t="shared" si="779"/>
        <v>-2158.3325563060307</v>
      </c>
      <c r="BK1361" s="50">
        <f t="shared" si="780"/>
        <v>3.0661040814775995E-3</v>
      </c>
    </row>
    <row r="1362" spans="1:63" x14ac:dyDescent="0.3">
      <c r="A1362" s="79" t="s">
        <v>891</v>
      </c>
      <c r="B1362" s="79" t="s">
        <v>892</v>
      </c>
      <c r="C1362" s="79">
        <f>VLOOKUP(B1362,Площадь!A:B,2,0)</f>
        <v>7.3</v>
      </c>
      <c r="D1362" s="97"/>
      <c r="E1362">
        <v>31</v>
      </c>
      <c r="F1362">
        <v>28</v>
      </c>
      <c r="G1362">
        <v>31</v>
      </c>
      <c r="H1362">
        <v>30</v>
      </c>
      <c r="I1362">
        <v>31</v>
      </c>
      <c r="J1362">
        <v>30</v>
      </c>
      <c r="K1362">
        <v>31</v>
      </c>
      <c r="L1362">
        <v>31</v>
      </c>
      <c r="M1362">
        <v>30</v>
      </c>
      <c r="N1362">
        <v>31</v>
      </c>
      <c r="O1362">
        <v>30</v>
      </c>
      <c r="P1362">
        <v>31</v>
      </c>
      <c r="Q1362">
        <f t="shared" si="782"/>
        <v>365</v>
      </c>
      <c r="R1362" s="116"/>
      <c r="S1362" s="99"/>
      <c r="T1362" s="50">
        <f t="shared" si="751"/>
        <v>0</v>
      </c>
      <c r="U1362" s="50">
        <f t="shared" si="752"/>
        <v>0</v>
      </c>
      <c r="V1362" s="50">
        <f t="shared" si="753"/>
        <v>0</v>
      </c>
      <c r="W1362" s="50">
        <f t="shared" si="754"/>
        <v>0</v>
      </c>
      <c r="X1362" s="50">
        <f t="shared" si="755"/>
        <v>0</v>
      </c>
      <c r="Y1362" s="50"/>
      <c r="Z1362" s="50"/>
      <c r="AA1362" s="50"/>
      <c r="AB1362" s="50"/>
      <c r="AC1362" s="50"/>
      <c r="AD1362" s="50">
        <f t="shared" si="756"/>
        <v>0</v>
      </c>
      <c r="AE1362" s="50">
        <f t="shared" si="757"/>
        <v>0</v>
      </c>
      <c r="AF1362" s="50">
        <f t="shared" si="758"/>
        <v>0</v>
      </c>
      <c r="AG1362" s="50">
        <f t="shared" si="750"/>
        <v>0</v>
      </c>
      <c r="AI1362" s="50">
        <f t="shared" si="759"/>
        <v>0</v>
      </c>
      <c r="AJ1362" s="50">
        <f t="shared" si="760"/>
        <v>0</v>
      </c>
      <c r="AK1362" s="50">
        <f t="shared" si="761"/>
        <v>0</v>
      </c>
      <c r="AL1362" s="50">
        <f t="shared" si="762"/>
        <v>4.9102370772997311E-2</v>
      </c>
      <c r="AR1362" s="50">
        <f t="shared" si="763"/>
        <v>6.0555210425786772E-2</v>
      </c>
      <c r="AS1362" s="50">
        <f t="shared" si="764"/>
        <v>6.5116689124935914E-2</v>
      </c>
      <c r="AT1362" s="50">
        <f t="shared" si="765"/>
        <v>9.3816447213717624E-2</v>
      </c>
      <c r="AV1362" s="49">
        <f t="shared" si="766"/>
        <v>0</v>
      </c>
      <c r="AW1362" s="49">
        <f t="shared" si="767"/>
        <v>0</v>
      </c>
      <c r="AX1362" s="49">
        <f t="shared" si="768"/>
        <v>0</v>
      </c>
      <c r="AY1362" s="49">
        <f t="shared" si="769"/>
        <v>131.80844000820306</v>
      </c>
      <c r="AZ1362" s="49">
        <f t="shared" si="770"/>
        <v>0</v>
      </c>
      <c r="BA1362" s="49">
        <f t="shared" si="771"/>
        <v>0</v>
      </c>
      <c r="BB1362" s="49">
        <f t="shared" si="772"/>
        <v>0</v>
      </c>
      <c r="BC1362" s="49">
        <f t="shared" si="773"/>
        <v>0</v>
      </c>
      <c r="BD1362" s="49">
        <f t="shared" si="774"/>
        <v>0</v>
      </c>
      <c r="BE1362" s="49">
        <f t="shared" si="775"/>
        <v>162.55198465856498</v>
      </c>
      <c r="BF1362" s="49">
        <f t="shared" si="776"/>
        <v>174.79663561941297</v>
      </c>
      <c r="BG1362" s="49">
        <f t="shared" si="777"/>
        <v>251.83711824261505</v>
      </c>
      <c r="BH1362" s="73">
        <f t="shared" si="778"/>
        <v>720.99417852879606</v>
      </c>
      <c r="BI1362" s="49">
        <f>VLOOKUP(A1362,'1_12'!B:Q,16,0)</f>
        <v>2821.7699999999995</v>
      </c>
      <c r="BJ1362" s="74">
        <f t="shared" si="779"/>
        <v>-2100.7758214712035</v>
      </c>
      <c r="BK1362" s="50">
        <f t="shared" si="780"/>
        <v>3.0661040814775986E-3</v>
      </c>
    </row>
    <row r="1363" spans="1:63" x14ac:dyDescent="0.3">
      <c r="A1363" s="79" t="s">
        <v>805</v>
      </c>
      <c r="B1363" s="79" t="s">
        <v>806</v>
      </c>
      <c r="C1363" s="79">
        <f>VLOOKUP(B1363,Площадь!A:B,2,0)</f>
        <v>3.5</v>
      </c>
      <c r="D1363" s="97"/>
      <c r="E1363">
        <v>31</v>
      </c>
      <c r="F1363">
        <v>28</v>
      </c>
      <c r="G1363">
        <v>31</v>
      </c>
      <c r="H1363">
        <v>30</v>
      </c>
      <c r="I1363">
        <v>31</v>
      </c>
      <c r="J1363">
        <v>30</v>
      </c>
      <c r="K1363">
        <v>31</v>
      </c>
      <c r="L1363">
        <v>31</v>
      </c>
      <c r="M1363">
        <v>30</v>
      </c>
      <c r="N1363">
        <v>31</v>
      </c>
      <c r="O1363">
        <v>30</v>
      </c>
      <c r="P1363">
        <v>31</v>
      </c>
      <c r="Q1363">
        <f t="shared" si="782"/>
        <v>365</v>
      </c>
      <c r="R1363" s="116"/>
      <c r="S1363" s="99"/>
      <c r="T1363" s="50">
        <f t="shared" si="751"/>
        <v>0</v>
      </c>
      <c r="U1363" s="50">
        <f t="shared" si="752"/>
        <v>0</v>
      </c>
      <c r="V1363" s="50">
        <f t="shared" si="753"/>
        <v>0</v>
      </c>
      <c r="W1363" s="50">
        <f t="shared" si="754"/>
        <v>0</v>
      </c>
      <c r="X1363" s="50">
        <f t="shared" si="755"/>
        <v>0</v>
      </c>
      <c r="Y1363" s="50"/>
      <c r="Z1363" s="50"/>
      <c r="AA1363" s="50"/>
      <c r="AB1363" s="50"/>
      <c r="AC1363" s="50"/>
      <c r="AD1363" s="50">
        <f t="shared" si="756"/>
        <v>0</v>
      </c>
      <c r="AE1363" s="50">
        <f t="shared" si="757"/>
        <v>0</v>
      </c>
      <c r="AF1363" s="50">
        <f t="shared" si="758"/>
        <v>0</v>
      </c>
      <c r="AG1363" s="50">
        <f t="shared" si="750"/>
        <v>0</v>
      </c>
      <c r="AI1363" s="50">
        <f t="shared" si="759"/>
        <v>0</v>
      </c>
      <c r="AJ1363" s="50">
        <f t="shared" si="760"/>
        <v>0</v>
      </c>
      <c r="AK1363" s="50">
        <f t="shared" si="761"/>
        <v>0</v>
      </c>
      <c r="AL1363" s="50">
        <f t="shared" si="762"/>
        <v>2.3542232562395973E-2</v>
      </c>
      <c r="AR1363" s="50">
        <f t="shared" si="763"/>
        <v>2.9033320067158044E-2</v>
      </c>
      <c r="AS1363" s="50">
        <f t="shared" si="764"/>
        <v>3.1220330402366537E-2</v>
      </c>
      <c r="AT1363" s="50">
        <f t="shared" si="765"/>
        <v>4.4980488390138587E-2</v>
      </c>
      <c r="AV1363" s="49">
        <f t="shared" si="766"/>
        <v>0</v>
      </c>
      <c r="AW1363" s="49">
        <f t="shared" si="767"/>
        <v>0</v>
      </c>
      <c r="AX1363" s="49">
        <f t="shared" si="768"/>
        <v>0</v>
      </c>
      <c r="AY1363" s="49">
        <f t="shared" si="769"/>
        <v>63.195827401193256</v>
      </c>
      <c r="AZ1363" s="49">
        <f t="shared" si="770"/>
        <v>0</v>
      </c>
      <c r="BA1363" s="49">
        <f t="shared" si="771"/>
        <v>0</v>
      </c>
      <c r="BB1363" s="49">
        <f t="shared" si="772"/>
        <v>0</v>
      </c>
      <c r="BC1363" s="49">
        <f t="shared" si="773"/>
        <v>0</v>
      </c>
      <c r="BD1363" s="49">
        <f t="shared" si="774"/>
        <v>0</v>
      </c>
      <c r="BE1363" s="49">
        <f t="shared" si="775"/>
        <v>77.935883055476367</v>
      </c>
      <c r="BF1363" s="49">
        <f t="shared" si="776"/>
        <v>83.806606118896639</v>
      </c>
      <c r="BG1363" s="49">
        <f t="shared" si="777"/>
        <v>120.74382381495242</v>
      </c>
      <c r="BH1363" s="73">
        <f t="shared" si="778"/>
        <v>345.68214039051867</v>
      </c>
      <c r="BI1363" s="49">
        <f>VLOOKUP(A1363,'1_12'!B:Q,16,0)</f>
        <v>1352.8799999999997</v>
      </c>
      <c r="BJ1363" s="74">
        <f t="shared" si="779"/>
        <v>-1007.1978596094809</v>
      </c>
      <c r="BK1363" s="50">
        <f t="shared" si="780"/>
        <v>3.0661040814775986E-3</v>
      </c>
    </row>
    <row r="1364" spans="1:63" x14ac:dyDescent="0.3">
      <c r="A1364" s="79" t="s">
        <v>784</v>
      </c>
      <c r="B1364" s="79" t="s">
        <v>785</v>
      </c>
      <c r="C1364" s="79">
        <f>VLOOKUP(B1364,Площадь!A:B,2,0)</f>
        <v>3.4</v>
      </c>
      <c r="D1364" s="97"/>
      <c r="E1364">
        <v>31</v>
      </c>
      <c r="F1364">
        <v>28</v>
      </c>
      <c r="G1364">
        <v>31</v>
      </c>
      <c r="H1364">
        <v>30</v>
      </c>
      <c r="I1364">
        <v>31</v>
      </c>
      <c r="J1364">
        <v>30</v>
      </c>
      <c r="K1364">
        <v>31</v>
      </c>
      <c r="L1364">
        <v>31</v>
      </c>
      <c r="M1364">
        <v>30</v>
      </c>
      <c r="N1364">
        <v>31</v>
      </c>
      <c r="O1364">
        <v>30</v>
      </c>
      <c r="P1364">
        <v>31</v>
      </c>
      <c r="Q1364">
        <f t="shared" si="782"/>
        <v>365</v>
      </c>
      <c r="R1364" s="116"/>
      <c r="S1364" s="99"/>
      <c r="T1364" s="50">
        <f t="shared" si="751"/>
        <v>0</v>
      </c>
      <c r="U1364" s="50">
        <f t="shared" si="752"/>
        <v>0</v>
      </c>
      <c r="V1364" s="50">
        <f t="shared" si="753"/>
        <v>0</v>
      </c>
      <c r="W1364" s="50">
        <f t="shared" si="754"/>
        <v>0</v>
      </c>
      <c r="X1364" s="50">
        <f t="shared" si="755"/>
        <v>0</v>
      </c>
      <c r="Y1364" s="50"/>
      <c r="Z1364" s="50"/>
      <c r="AA1364" s="50"/>
      <c r="AB1364" s="50"/>
      <c r="AC1364" s="50"/>
      <c r="AD1364" s="50">
        <f t="shared" si="756"/>
        <v>0</v>
      </c>
      <c r="AE1364" s="50">
        <f t="shared" si="757"/>
        <v>0</v>
      </c>
      <c r="AF1364" s="50">
        <f t="shared" si="758"/>
        <v>0</v>
      </c>
      <c r="AG1364" s="50">
        <f t="shared" si="750"/>
        <v>0</v>
      </c>
      <c r="AI1364" s="50">
        <f t="shared" si="759"/>
        <v>0</v>
      </c>
      <c r="AJ1364" s="50">
        <f t="shared" si="760"/>
        <v>0</v>
      </c>
      <c r="AK1364" s="50">
        <f t="shared" si="761"/>
        <v>0</v>
      </c>
      <c r="AL1364" s="50">
        <f t="shared" si="762"/>
        <v>2.2869597346327514E-2</v>
      </c>
      <c r="AR1364" s="50">
        <f t="shared" si="763"/>
        <v>2.8203796636667812E-2</v>
      </c>
      <c r="AS1364" s="50">
        <f t="shared" si="764"/>
        <v>3.0328320962298917E-2</v>
      </c>
      <c r="AT1364" s="50">
        <f t="shared" si="765"/>
        <v>4.3695331578991775E-2</v>
      </c>
      <c r="AV1364" s="49">
        <f t="shared" si="766"/>
        <v>0</v>
      </c>
      <c r="AW1364" s="49">
        <f t="shared" si="767"/>
        <v>0</v>
      </c>
      <c r="AX1364" s="49">
        <f t="shared" si="768"/>
        <v>0</v>
      </c>
      <c r="AY1364" s="49">
        <f t="shared" si="769"/>
        <v>61.390232332587729</v>
      </c>
      <c r="AZ1364" s="49">
        <f t="shared" si="770"/>
        <v>0</v>
      </c>
      <c r="BA1364" s="49">
        <f t="shared" si="771"/>
        <v>0</v>
      </c>
      <c r="BB1364" s="49">
        <f t="shared" si="772"/>
        <v>0</v>
      </c>
      <c r="BC1364" s="49">
        <f t="shared" si="773"/>
        <v>0</v>
      </c>
      <c r="BD1364" s="49">
        <f t="shared" si="774"/>
        <v>0</v>
      </c>
      <c r="BE1364" s="49">
        <f t="shared" si="775"/>
        <v>75.709143539605606</v>
      </c>
      <c r="BF1364" s="49">
        <f t="shared" si="776"/>
        <v>81.412131658356728</v>
      </c>
      <c r="BG1364" s="49">
        <f t="shared" si="777"/>
        <v>117.29400027738237</v>
      </c>
      <c r="BH1364" s="73">
        <f t="shared" si="778"/>
        <v>335.80550780793237</v>
      </c>
      <c r="BI1364" s="49">
        <f>VLOOKUP(A1364,'1_12'!B:Q,16,0)</f>
        <v>1314.27</v>
      </c>
      <c r="BJ1364" s="74">
        <f t="shared" si="779"/>
        <v>-978.46449219206761</v>
      </c>
      <c r="BK1364" s="50">
        <f t="shared" si="780"/>
        <v>3.0661040814775986E-3</v>
      </c>
    </row>
    <row r="1365" spans="1:63" x14ac:dyDescent="0.3">
      <c r="A1365" s="79" t="s">
        <v>836</v>
      </c>
      <c r="B1365" s="79" t="s">
        <v>837</v>
      </c>
      <c r="C1365" s="79">
        <f>VLOOKUP(B1365,Площадь!A:B,2,0)</f>
        <v>3.6</v>
      </c>
      <c r="D1365" s="97"/>
      <c r="E1365">
        <v>31</v>
      </c>
      <c r="F1365">
        <v>28</v>
      </c>
      <c r="G1365">
        <v>31</v>
      </c>
      <c r="H1365">
        <v>30</v>
      </c>
      <c r="I1365">
        <v>31</v>
      </c>
      <c r="J1365">
        <v>30</v>
      </c>
      <c r="K1365">
        <v>31</v>
      </c>
      <c r="L1365">
        <v>31</v>
      </c>
      <c r="M1365">
        <v>30</v>
      </c>
      <c r="N1365">
        <v>31</v>
      </c>
      <c r="O1365">
        <v>30</v>
      </c>
      <c r="P1365">
        <v>31</v>
      </c>
      <c r="Q1365">
        <f t="shared" si="782"/>
        <v>365</v>
      </c>
      <c r="R1365" s="116"/>
      <c r="S1365" s="99"/>
      <c r="T1365" s="50">
        <f t="shared" si="751"/>
        <v>0</v>
      </c>
      <c r="U1365" s="50">
        <f t="shared" si="752"/>
        <v>0</v>
      </c>
      <c r="V1365" s="50">
        <f t="shared" si="753"/>
        <v>0</v>
      </c>
      <c r="W1365" s="50">
        <f t="shared" si="754"/>
        <v>0</v>
      </c>
      <c r="X1365" s="50">
        <f t="shared" si="755"/>
        <v>0</v>
      </c>
      <c r="Y1365" s="50"/>
      <c r="Z1365" s="50"/>
      <c r="AA1365" s="50"/>
      <c r="AB1365" s="50"/>
      <c r="AC1365" s="50"/>
      <c r="AD1365" s="50">
        <f t="shared" si="756"/>
        <v>0</v>
      </c>
      <c r="AE1365" s="50">
        <f t="shared" si="757"/>
        <v>0</v>
      </c>
      <c r="AF1365" s="50">
        <f t="shared" si="758"/>
        <v>0</v>
      </c>
      <c r="AG1365" s="50">
        <f t="shared" si="750"/>
        <v>0</v>
      </c>
      <c r="AI1365" s="50">
        <f t="shared" si="759"/>
        <v>0</v>
      </c>
      <c r="AJ1365" s="50">
        <f t="shared" si="760"/>
        <v>0</v>
      </c>
      <c r="AK1365" s="50">
        <f t="shared" si="761"/>
        <v>0</v>
      </c>
      <c r="AL1365" s="50">
        <f t="shared" si="762"/>
        <v>2.4214867778464429E-2</v>
      </c>
      <c r="AR1365" s="50">
        <f t="shared" si="763"/>
        <v>2.9862843497648273E-2</v>
      </c>
      <c r="AS1365" s="50">
        <f t="shared" si="764"/>
        <v>3.2112339842434154E-2</v>
      </c>
      <c r="AT1365" s="50">
        <f t="shared" si="765"/>
        <v>4.6265645201285406E-2</v>
      </c>
      <c r="AV1365" s="49">
        <f t="shared" si="766"/>
        <v>0</v>
      </c>
      <c r="AW1365" s="49">
        <f t="shared" si="767"/>
        <v>0</v>
      </c>
      <c r="AX1365" s="49">
        <f t="shared" si="768"/>
        <v>0</v>
      </c>
      <c r="AY1365" s="49">
        <f t="shared" si="769"/>
        <v>65.001422469798783</v>
      </c>
      <c r="AZ1365" s="49">
        <f t="shared" si="770"/>
        <v>0</v>
      </c>
      <c r="BA1365" s="49">
        <f t="shared" si="771"/>
        <v>0</v>
      </c>
      <c r="BB1365" s="49">
        <f t="shared" si="772"/>
        <v>0</v>
      </c>
      <c r="BC1365" s="49">
        <f t="shared" si="773"/>
        <v>0</v>
      </c>
      <c r="BD1365" s="49">
        <f t="shared" si="774"/>
        <v>0</v>
      </c>
      <c r="BE1365" s="49">
        <f t="shared" si="775"/>
        <v>80.162622571347129</v>
      </c>
      <c r="BF1365" s="49">
        <f t="shared" si="776"/>
        <v>86.20108057943655</v>
      </c>
      <c r="BG1365" s="49">
        <f t="shared" si="777"/>
        <v>124.1936473525225</v>
      </c>
      <c r="BH1365" s="73">
        <f t="shared" si="778"/>
        <v>355.55877297310496</v>
      </c>
      <c r="BI1365" s="49">
        <f>VLOOKUP(A1365,'1_12'!B:Q,16,0)</f>
        <v>1391.58</v>
      </c>
      <c r="BJ1365" s="74">
        <f t="shared" si="779"/>
        <v>-1036.0212270268948</v>
      </c>
      <c r="BK1365" s="50">
        <f t="shared" si="780"/>
        <v>3.0661040814775982E-3</v>
      </c>
    </row>
    <row r="1366" spans="1:63" x14ac:dyDescent="0.3">
      <c r="A1366" s="79" t="s">
        <v>2307</v>
      </c>
      <c r="B1366" s="79" t="s">
        <v>2308</v>
      </c>
      <c r="C1366" s="79">
        <f>VLOOKUP(B1366,Площадь!A:B,2,0)</f>
        <v>5.2</v>
      </c>
      <c r="D1366" s="97"/>
      <c r="E1366">
        <v>31</v>
      </c>
      <c r="F1366">
        <v>28</v>
      </c>
      <c r="G1366">
        <v>31</v>
      </c>
      <c r="H1366">
        <v>30</v>
      </c>
      <c r="I1366">
        <v>31</v>
      </c>
      <c r="J1366">
        <v>30</v>
      </c>
      <c r="K1366">
        <v>31</v>
      </c>
      <c r="L1366">
        <v>31</v>
      </c>
      <c r="M1366">
        <v>30</v>
      </c>
      <c r="N1366">
        <v>31</v>
      </c>
      <c r="O1366">
        <v>30</v>
      </c>
      <c r="P1366">
        <v>31</v>
      </c>
      <c r="Q1366">
        <f t="shared" si="782"/>
        <v>365</v>
      </c>
      <c r="R1366" s="116"/>
      <c r="S1366" s="99"/>
      <c r="T1366" s="50">
        <f t="shared" si="751"/>
        <v>0</v>
      </c>
      <c r="U1366" s="50">
        <f t="shared" si="752"/>
        <v>0</v>
      </c>
      <c r="V1366" s="50">
        <f t="shared" si="753"/>
        <v>0</v>
      </c>
      <c r="W1366" s="50">
        <f t="shared" si="754"/>
        <v>0</v>
      </c>
      <c r="X1366" s="50">
        <f t="shared" si="755"/>
        <v>0</v>
      </c>
      <c r="Y1366" s="50"/>
      <c r="Z1366" s="50"/>
      <c r="AA1366" s="50"/>
      <c r="AB1366" s="50"/>
      <c r="AC1366" s="50"/>
      <c r="AD1366" s="50">
        <f t="shared" si="756"/>
        <v>0</v>
      </c>
      <c r="AE1366" s="50">
        <f t="shared" si="757"/>
        <v>0</v>
      </c>
      <c r="AF1366" s="50">
        <f t="shared" si="758"/>
        <v>0</v>
      </c>
      <c r="AG1366" s="50">
        <f t="shared" si="750"/>
        <v>0</v>
      </c>
      <c r="AI1366" s="50">
        <f t="shared" si="759"/>
        <v>0</v>
      </c>
      <c r="AJ1366" s="50">
        <f t="shared" si="760"/>
        <v>0</v>
      </c>
      <c r="AK1366" s="50">
        <f t="shared" si="761"/>
        <v>0</v>
      </c>
      <c r="AL1366" s="50">
        <f t="shared" si="762"/>
        <v>3.497703123555973E-2</v>
      </c>
      <c r="AR1366" s="50">
        <f t="shared" si="763"/>
        <v>4.3135218385491954E-2</v>
      </c>
      <c r="AS1366" s="50">
        <f t="shared" si="764"/>
        <v>4.6384490883516004E-2</v>
      </c>
      <c r="AT1366" s="50">
        <f t="shared" si="765"/>
        <v>6.6828154179634475E-2</v>
      </c>
      <c r="AV1366" s="49">
        <f t="shared" si="766"/>
        <v>0</v>
      </c>
      <c r="AW1366" s="49">
        <f t="shared" si="767"/>
        <v>0</v>
      </c>
      <c r="AX1366" s="49">
        <f t="shared" si="768"/>
        <v>0</v>
      </c>
      <c r="AY1366" s="49">
        <f t="shared" si="769"/>
        <v>93.890943567487128</v>
      </c>
      <c r="AZ1366" s="49">
        <f t="shared" si="770"/>
        <v>0</v>
      </c>
      <c r="BA1366" s="49">
        <f t="shared" si="771"/>
        <v>0</v>
      </c>
      <c r="BB1366" s="49">
        <f t="shared" si="772"/>
        <v>0</v>
      </c>
      <c r="BC1366" s="49">
        <f t="shared" si="773"/>
        <v>0</v>
      </c>
      <c r="BD1366" s="49">
        <f t="shared" si="774"/>
        <v>0</v>
      </c>
      <c r="BE1366" s="49">
        <f t="shared" si="775"/>
        <v>115.79045482527918</v>
      </c>
      <c r="BF1366" s="49">
        <f t="shared" si="776"/>
        <v>124.51267194807502</v>
      </c>
      <c r="BG1366" s="49">
        <f t="shared" si="777"/>
        <v>179.3908239536436</v>
      </c>
      <c r="BH1366" s="73">
        <f t="shared" si="778"/>
        <v>513.58489429448491</v>
      </c>
      <c r="BI1366" s="49">
        <f>VLOOKUP(A1366,'1_12'!B:Q,16,0)</f>
        <v>2010.0599999999997</v>
      </c>
      <c r="BJ1366" s="74">
        <f t="shared" si="779"/>
        <v>-1496.4751057055148</v>
      </c>
      <c r="BK1366" s="50">
        <f t="shared" si="780"/>
        <v>3.0661040814775986E-3</v>
      </c>
    </row>
    <row r="1367" spans="1:63" x14ac:dyDescent="0.3">
      <c r="A1367" s="79" t="s">
        <v>2224</v>
      </c>
      <c r="B1367" s="79" t="s">
        <v>2225</v>
      </c>
      <c r="C1367" s="79">
        <f>VLOOKUP(B1367,Площадь!A:B,2,0)</f>
        <v>3.5</v>
      </c>
      <c r="D1367" s="97"/>
      <c r="E1367">
        <v>31</v>
      </c>
      <c r="F1367">
        <v>28</v>
      </c>
      <c r="G1367">
        <v>31</v>
      </c>
      <c r="H1367">
        <v>30</v>
      </c>
      <c r="I1367">
        <v>31</v>
      </c>
      <c r="J1367">
        <v>30</v>
      </c>
      <c r="K1367">
        <v>31</v>
      </c>
      <c r="L1367">
        <v>31</v>
      </c>
      <c r="M1367">
        <v>30</v>
      </c>
      <c r="N1367">
        <v>31</v>
      </c>
      <c r="O1367">
        <v>30</v>
      </c>
      <c r="P1367">
        <v>31</v>
      </c>
      <c r="Q1367">
        <f t="shared" si="782"/>
        <v>365</v>
      </c>
      <c r="R1367" s="116"/>
      <c r="S1367" s="99"/>
      <c r="T1367" s="50">
        <f t="shared" si="751"/>
        <v>0</v>
      </c>
      <c r="U1367" s="50">
        <f t="shared" si="752"/>
        <v>0</v>
      </c>
      <c r="V1367" s="50">
        <f t="shared" si="753"/>
        <v>0</v>
      </c>
      <c r="W1367" s="50">
        <f t="shared" si="754"/>
        <v>0</v>
      </c>
      <c r="X1367" s="50">
        <f t="shared" si="755"/>
        <v>0</v>
      </c>
      <c r="Y1367" s="50"/>
      <c r="Z1367" s="50"/>
      <c r="AA1367" s="50"/>
      <c r="AB1367" s="50"/>
      <c r="AC1367" s="50"/>
      <c r="AD1367" s="50">
        <f t="shared" si="756"/>
        <v>0</v>
      </c>
      <c r="AE1367" s="50">
        <f t="shared" si="757"/>
        <v>0</v>
      </c>
      <c r="AF1367" s="50">
        <f t="shared" si="758"/>
        <v>0</v>
      </c>
      <c r="AG1367" s="50">
        <f t="shared" si="750"/>
        <v>0</v>
      </c>
      <c r="AI1367" s="50">
        <f t="shared" si="759"/>
        <v>0</v>
      </c>
      <c r="AJ1367" s="50">
        <f t="shared" si="760"/>
        <v>0</v>
      </c>
      <c r="AK1367" s="50">
        <f t="shared" si="761"/>
        <v>0</v>
      </c>
      <c r="AL1367" s="50">
        <f t="shared" si="762"/>
        <v>2.3542232562395973E-2</v>
      </c>
      <c r="AR1367" s="50">
        <f t="shared" si="763"/>
        <v>2.9033320067158044E-2</v>
      </c>
      <c r="AS1367" s="50">
        <f t="shared" si="764"/>
        <v>3.1220330402366537E-2</v>
      </c>
      <c r="AT1367" s="50">
        <f t="shared" si="765"/>
        <v>4.4980488390138587E-2</v>
      </c>
      <c r="AV1367" s="49">
        <f t="shared" si="766"/>
        <v>0</v>
      </c>
      <c r="AW1367" s="49">
        <f t="shared" si="767"/>
        <v>0</v>
      </c>
      <c r="AX1367" s="49">
        <f t="shared" si="768"/>
        <v>0</v>
      </c>
      <c r="AY1367" s="49">
        <f t="shared" si="769"/>
        <v>63.195827401193256</v>
      </c>
      <c r="AZ1367" s="49">
        <f t="shared" si="770"/>
        <v>0</v>
      </c>
      <c r="BA1367" s="49">
        <f t="shared" si="771"/>
        <v>0</v>
      </c>
      <c r="BB1367" s="49">
        <f t="shared" si="772"/>
        <v>0</v>
      </c>
      <c r="BC1367" s="49">
        <f t="shared" si="773"/>
        <v>0</v>
      </c>
      <c r="BD1367" s="49">
        <f t="shared" si="774"/>
        <v>0</v>
      </c>
      <c r="BE1367" s="49">
        <f t="shared" si="775"/>
        <v>77.935883055476367</v>
      </c>
      <c r="BF1367" s="49">
        <f t="shared" si="776"/>
        <v>83.806606118896639</v>
      </c>
      <c r="BG1367" s="49">
        <f t="shared" si="777"/>
        <v>120.74382381495242</v>
      </c>
      <c r="BH1367" s="73">
        <f t="shared" si="778"/>
        <v>345.68214039051867</v>
      </c>
      <c r="BI1367" s="49">
        <f>VLOOKUP(A1367,'1_12'!B:Q,16,0)</f>
        <v>1352.8799999999997</v>
      </c>
      <c r="BJ1367" s="74">
        <f t="shared" si="779"/>
        <v>-1007.1978596094809</v>
      </c>
      <c r="BK1367" s="50">
        <f t="shared" si="780"/>
        <v>3.0661040814775986E-3</v>
      </c>
    </row>
    <row r="1368" spans="1:63" x14ac:dyDescent="0.3">
      <c r="A1368" s="79" t="s">
        <v>2171</v>
      </c>
      <c r="B1368" s="79" t="s">
        <v>2172</v>
      </c>
      <c r="C1368" s="79">
        <f>VLOOKUP(B1368,Площадь!A:B,2,0)</f>
        <v>3.7</v>
      </c>
      <c r="D1368" s="97"/>
      <c r="E1368">
        <v>31</v>
      </c>
      <c r="F1368">
        <v>28</v>
      </c>
      <c r="G1368">
        <v>31</v>
      </c>
      <c r="H1368">
        <v>30</v>
      </c>
      <c r="I1368">
        <v>31</v>
      </c>
      <c r="J1368">
        <v>30</v>
      </c>
      <c r="K1368">
        <v>31</v>
      </c>
      <c r="L1368">
        <v>31</v>
      </c>
      <c r="M1368">
        <v>30</v>
      </c>
      <c r="N1368">
        <v>31</v>
      </c>
      <c r="O1368">
        <v>30</v>
      </c>
      <c r="P1368">
        <v>31</v>
      </c>
      <c r="Q1368">
        <f t="shared" si="782"/>
        <v>365</v>
      </c>
      <c r="R1368" s="116"/>
      <c r="S1368" s="99"/>
      <c r="T1368" s="50">
        <f t="shared" si="751"/>
        <v>0</v>
      </c>
      <c r="U1368" s="50">
        <f t="shared" si="752"/>
        <v>0</v>
      </c>
      <c r="V1368" s="50">
        <f t="shared" si="753"/>
        <v>0</v>
      </c>
      <c r="W1368" s="50">
        <f t="shared" si="754"/>
        <v>0</v>
      </c>
      <c r="X1368" s="50">
        <f t="shared" si="755"/>
        <v>0</v>
      </c>
      <c r="Y1368" s="50"/>
      <c r="Z1368" s="50"/>
      <c r="AA1368" s="50"/>
      <c r="AB1368" s="50"/>
      <c r="AC1368" s="50"/>
      <c r="AD1368" s="50">
        <f t="shared" si="756"/>
        <v>0</v>
      </c>
      <c r="AE1368" s="50">
        <f t="shared" si="757"/>
        <v>0</v>
      </c>
      <c r="AF1368" s="50">
        <f t="shared" si="758"/>
        <v>0</v>
      </c>
      <c r="AG1368" s="50">
        <f t="shared" si="750"/>
        <v>0</v>
      </c>
      <c r="AI1368" s="50">
        <f t="shared" si="759"/>
        <v>0</v>
      </c>
      <c r="AJ1368" s="50">
        <f t="shared" si="760"/>
        <v>0</v>
      </c>
      <c r="AK1368" s="50">
        <f t="shared" si="761"/>
        <v>0</v>
      </c>
      <c r="AL1368" s="50">
        <f t="shared" si="762"/>
        <v>2.4887502994532885E-2</v>
      </c>
      <c r="AR1368" s="50">
        <f t="shared" si="763"/>
        <v>3.0692366928138509E-2</v>
      </c>
      <c r="AS1368" s="50">
        <f t="shared" si="764"/>
        <v>3.3004349282501767E-2</v>
      </c>
      <c r="AT1368" s="50">
        <f t="shared" si="765"/>
        <v>4.7550802012432225E-2</v>
      </c>
      <c r="AV1368" s="49">
        <f t="shared" si="766"/>
        <v>0</v>
      </c>
      <c r="AW1368" s="49">
        <f t="shared" si="767"/>
        <v>0</v>
      </c>
      <c r="AX1368" s="49">
        <f t="shared" si="768"/>
        <v>0</v>
      </c>
      <c r="AY1368" s="49">
        <f t="shared" si="769"/>
        <v>66.807017538404295</v>
      </c>
      <c r="AZ1368" s="49">
        <f t="shared" si="770"/>
        <v>0</v>
      </c>
      <c r="BA1368" s="49">
        <f t="shared" si="771"/>
        <v>0</v>
      </c>
      <c r="BB1368" s="49">
        <f t="shared" si="772"/>
        <v>0</v>
      </c>
      <c r="BC1368" s="49">
        <f t="shared" si="773"/>
        <v>0</v>
      </c>
      <c r="BD1368" s="49">
        <f t="shared" si="774"/>
        <v>0</v>
      </c>
      <c r="BE1368" s="49">
        <f t="shared" si="775"/>
        <v>82.38936208721789</v>
      </c>
      <c r="BF1368" s="49">
        <f t="shared" si="776"/>
        <v>88.595555039976446</v>
      </c>
      <c r="BG1368" s="49">
        <f t="shared" si="777"/>
        <v>127.64347089009257</v>
      </c>
      <c r="BH1368" s="73">
        <f t="shared" si="778"/>
        <v>365.4354055556912</v>
      </c>
      <c r="BI1368" s="49">
        <f>VLOOKUP(A1368,'1_12'!B:Q,16,0)</f>
        <v>1430.19</v>
      </c>
      <c r="BJ1368" s="74">
        <f t="shared" si="779"/>
        <v>-1064.7545944443089</v>
      </c>
      <c r="BK1368" s="50">
        <f t="shared" si="780"/>
        <v>3.0661040814775986E-3</v>
      </c>
    </row>
    <row r="1369" spans="1:63" x14ac:dyDescent="0.3">
      <c r="A1369" s="79" t="s">
        <v>953</v>
      </c>
      <c r="B1369" s="79" t="s">
        <v>954</v>
      </c>
      <c r="C1369" s="79">
        <f>VLOOKUP(B1369,Площадь!A:B,2,0)</f>
        <v>10.6</v>
      </c>
      <c r="D1369" s="97"/>
      <c r="E1369">
        <v>31</v>
      </c>
      <c r="F1369">
        <v>28</v>
      </c>
      <c r="G1369">
        <v>31</v>
      </c>
      <c r="H1369">
        <v>30</v>
      </c>
      <c r="I1369">
        <v>31</v>
      </c>
      <c r="J1369">
        <v>30</v>
      </c>
      <c r="K1369">
        <v>31</v>
      </c>
      <c r="L1369">
        <v>31</v>
      </c>
      <c r="M1369">
        <v>30</v>
      </c>
      <c r="N1369">
        <v>31</v>
      </c>
      <c r="O1369">
        <v>30</v>
      </c>
      <c r="P1369">
        <v>31</v>
      </c>
      <c r="Q1369">
        <f t="shared" si="782"/>
        <v>365</v>
      </c>
      <c r="R1369" s="116"/>
      <c r="S1369" s="99"/>
      <c r="T1369" s="50">
        <f t="shared" si="751"/>
        <v>0</v>
      </c>
      <c r="U1369" s="50">
        <f t="shared" si="752"/>
        <v>0</v>
      </c>
      <c r="V1369" s="50">
        <f t="shared" si="753"/>
        <v>0</v>
      </c>
      <c r="W1369" s="50">
        <f t="shared" si="754"/>
        <v>0</v>
      </c>
      <c r="X1369" s="50">
        <f t="shared" si="755"/>
        <v>0</v>
      </c>
      <c r="Y1369" s="50"/>
      <c r="Z1369" s="50"/>
      <c r="AA1369" s="50"/>
      <c r="AB1369" s="50"/>
      <c r="AC1369" s="50"/>
      <c r="AD1369" s="50">
        <f t="shared" si="756"/>
        <v>0</v>
      </c>
      <c r="AE1369" s="50">
        <f t="shared" si="757"/>
        <v>0</v>
      </c>
      <c r="AF1369" s="50">
        <f t="shared" si="758"/>
        <v>0</v>
      </c>
      <c r="AG1369" s="50">
        <f t="shared" si="750"/>
        <v>0</v>
      </c>
      <c r="AI1369" s="50">
        <f t="shared" si="759"/>
        <v>0</v>
      </c>
      <c r="AJ1369" s="50">
        <f t="shared" si="760"/>
        <v>0</v>
      </c>
      <c r="AK1369" s="50">
        <f t="shared" si="761"/>
        <v>0</v>
      </c>
      <c r="AL1369" s="50">
        <f t="shared" si="762"/>
        <v>7.1299332903256366E-2</v>
      </c>
      <c r="AR1369" s="50">
        <f t="shared" si="763"/>
        <v>8.7929483631964359E-2</v>
      </c>
      <c r="AS1369" s="50">
        <f t="shared" si="764"/>
        <v>9.4553000647167221E-2</v>
      </c>
      <c r="AT1369" s="50">
        <f t="shared" si="765"/>
        <v>0.13622662198156257</v>
      </c>
      <c r="AV1369" s="49">
        <f t="shared" si="766"/>
        <v>0</v>
      </c>
      <c r="AW1369" s="49">
        <f t="shared" si="767"/>
        <v>0</v>
      </c>
      <c r="AX1369" s="49">
        <f t="shared" si="768"/>
        <v>0</v>
      </c>
      <c r="AY1369" s="49">
        <f t="shared" si="769"/>
        <v>191.39307727218528</v>
      </c>
      <c r="AZ1369" s="49">
        <f t="shared" si="770"/>
        <v>0</v>
      </c>
      <c r="BA1369" s="49">
        <f t="shared" si="771"/>
        <v>0</v>
      </c>
      <c r="BB1369" s="49">
        <f t="shared" si="772"/>
        <v>0</v>
      </c>
      <c r="BC1369" s="49">
        <f t="shared" si="773"/>
        <v>0</v>
      </c>
      <c r="BD1369" s="49">
        <f t="shared" si="774"/>
        <v>0</v>
      </c>
      <c r="BE1369" s="49">
        <f t="shared" si="775"/>
        <v>236.03438868229986</v>
      </c>
      <c r="BF1369" s="49">
        <f t="shared" si="776"/>
        <v>253.81429281722981</v>
      </c>
      <c r="BG1369" s="49">
        <f t="shared" si="777"/>
        <v>365.68129498242735</v>
      </c>
      <c r="BH1369" s="73">
        <f t="shared" si="778"/>
        <v>1046.9230537541423</v>
      </c>
      <c r="BI1369" s="49">
        <f>VLOOKUP(A1369,'1_12'!B:Q,16,0)</f>
        <v>4097.43</v>
      </c>
      <c r="BJ1369" s="74">
        <f t="shared" si="779"/>
        <v>-3050.5069462458578</v>
      </c>
      <c r="BK1369" s="50">
        <f t="shared" si="780"/>
        <v>3.0661040814775986E-3</v>
      </c>
    </row>
    <row r="1370" spans="1:63" x14ac:dyDescent="0.3">
      <c r="A1370" s="79" t="s">
        <v>2048</v>
      </c>
      <c r="B1370" s="79" t="s">
        <v>2049</v>
      </c>
      <c r="C1370" s="79">
        <f>VLOOKUP(B1370,Площадь!A:B,2,0)</f>
        <v>4.3</v>
      </c>
      <c r="D1370" s="97"/>
      <c r="E1370">
        <v>31</v>
      </c>
      <c r="F1370">
        <v>28</v>
      </c>
      <c r="G1370">
        <v>31</v>
      </c>
      <c r="H1370">
        <v>30</v>
      </c>
      <c r="I1370">
        <v>31</v>
      </c>
      <c r="J1370">
        <v>30</v>
      </c>
      <c r="K1370">
        <v>31</v>
      </c>
      <c r="L1370">
        <v>31</v>
      </c>
      <c r="M1370">
        <v>30</v>
      </c>
      <c r="N1370">
        <v>31</v>
      </c>
      <c r="O1370">
        <v>30</v>
      </c>
      <c r="P1370">
        <v>31</v>
      </c>
      <c r="Q1370">
        <f t="shared" si="782"/>
        <v>365</v>
      </c>
      <c r="R1370" s="116"/>
      <c r="S1370" s="99"/>
      <c r="T1370" s="50">
        <f t="shared" si="751"/>
        <v>0</v>
      </c>
      <c r="U1370" s="50">
        <f t="shared" si="752"/>
        <v>0</v>
      </c>
      <c r="V1370" s="50">
        <f t="shared" si="753"/>
        <v>0</v>
      </c>
      <c r="W1370" s="50">
        <f t="shared" si="754"/>
        <v>0</v>
      </c>
      <c r="X1370" s="50">
        <f t="shared" si="755"/>
        <v>0</v>
      </c>
      <c r="Y1370" s="50"/>
      <c r="Z1370" s="50"/>
      <c r="AA1370" s="50"/>
      <c r="AB1370" s="50"/>
      <c r="AC1370" s="50"/>
      <c r="AD1370" s="50">
        <f t="shared" si="756"/>
        <v>0</v>
      </c>
      <c r="AE1370" s="50">
        <f t="shared" si="757"/>
        <v>0</v>
      </c>
      <c r="AF1370" s="50">
        <f t="shared" si="758"/>
        <v>0</v>
      </c>
      <c r="AG1370" s="50">
        <f t="shared" si="750"/>
        <v>0</v>
      </c>
      <c r="AI1370" s="50">
        <f t="shared" si="759"/>
        <v>0</v>
      </c>
      <c r="AJ1370" s="50">
        <f t="shared" si="760"/>
        <v>0</v>
      </c>
      <c r="AK1370" s="50">
        <f t="shared" si="761"/>
        <v>0</v>
      </c>
      <c r="AL1370" s="50">
        <f t="shared" si="762"/>
        <v>2.8923314290943622E-2</v>
      </c>
      <c r="AR1370" s="50">
        <f t="shared" si="763"/>
        <v>3.5669507511079883E-2</v>
      </c>
      <c r="AS1370" s="50">
        <f t="shared" si="764"/>
        <v>3.8356405922907462E-2</v>
      </c>
      <c r="AT1370" s="50">
        <f t="shared" si="765"/>
        <v>5.5261742879313125E-2</v>
      </c>
      <c r="AV1370" s="49">
        <f t="shared" si="766"/>
        <v>0</v>
      </c>
      <c r="AW1370" s="49">
        <f t="shared" si="767"/>
        <v>0</v>
      </c>
      <c r="AX1370" s="49">
        <f t="shared" si="768"/>
        <v>0</v>
      </c>
      <c r="AY1370" s="49">
        <f t="shared" si="769"/>
        <v>77.640587950037428</v>
      </c>
      <c r="AZ1370" s="49">
        <f t="shared" si="770"/>
        <v>0</v>
      </c>
      <c r="BA1370" s="49">
        <f t="shared" si="771"/>
        <v>0</v>
      </c>
      <c r="BB1370" s="49">
        <f t="shared" si="772"/>
        <v>0</v>
      </c>
      <c r="BC1370" s="49">
        <f t="shared" si="773"/>
        <v>0</v>
      </c>
      <c r="BD1370" s="49">
        <f t="shared" si="774"/>
        <v>0</v>
      </c>
      <c r="BE1370" s="49">
        <f t="shared" si="775"/>
        <v>95.749799182442402</v>
      </c>
      <c r="BF1370" s="49">
        <f t="shared" si="776"/>
        <v>102.96240180321588</v>
      </c>
      <c r="BG1370" s="49">
        <f t="shared" si="777"/>
        <v>148.34241211551299</v>
      </c>
      <c r="BH1370" s="73">
        <f t="shared" si="778"/>
        <v>424.69520105120864</v>
      </c>
      <c r="BI1370" s="49">
        <f>VLOOKUP(A1370,'1_12'!B:Q,16,0)</f>
        <v>1662.1200000000003</v>
      </c>
      <c r="BJ1370" s="74">
        <f t="shared" si="779"/>
        <v>-1237.4247989487917</v>
      </c>
      <c r="BK1370" s="50">
        <f t="shared" si="780"/>
        <v>3.066104081477599E-3</v>
      </c>
    </row>
    <row r="1371" spans="1:63" x14ac:dyDescent="0.3">
      <c r="A1371" s="79" t="s">
        <v>908</v>
      </c>
      <c r="B1371" s="79" t="s">
        <v>909</v>
      </c>
      <c r="C1371" s="79">
        <f>VLOOKUP(B1371,Площадь!A:B,2,0)</f>
        <v>4.7</v>
      </c>
      <c r="D1371" s="97"/>
      <c r="E1371">
        <v>31</v>
      </c>
      <c r="F1371">
        <v>28</v>
      </c>
      <c r="G1371">
        <v>31</v>
      </c>
      <c r="H1371">
        <v>30</v>
      </c>
      <c r="I1371">
        <v>31</v>
      </c>
      <c r="J1371">
        <v>30</v>
      </c>
      <c r="K1371">
        <v>31</v>
      </c>
      <c r="L1371">
        <v>31</v>
      </c>
      <c r="M1371">
        <v>30</v>
      </c>
      <c r="N1371">
        <v>31</v>
      </c>
      <c r="O1371">
        <v>30</v>
      </c>
      <c r="P1371">
        <v>31</v>
      </c>
      <c r="Q1371">
        <f t="shared" si="782"/>
        <v>365</v>
      </c>
      <c r="R1371" s="116"/>
      <c r="S1371" s="99"/>
      <c r="T1371" s="50">
        <f t="shared" si="751"/>
        <v>0</v>
      </c>
      <c r="U1371" s="50">
        <f t="shared" si="752"/>
        <v>0</v>
      </c>
      <c r="V1371" s="50">
        <f t="shared" si="753"/>
        <v>0</v>
      </c>
      <c r="W1371" s="50">
        <f t="shared" si="754"/>
        <v>0</v>
      </c>
      <c r="X1371" s="50">
        <f t="shared" si="755"/>
        <v>0</v>
      </c>
      <c r="Y1371" s="50"/>
      <c r="Z1371" s="50"/>
      <c r="AA1371" s="50"/>
      <c r="AB1371" s="50"/>
      <c r="AC1371" s="50"/>
      <c r="AD1371" s="50">
        <f t="shared" si="756"/>
        <v>0</v>
      </c>
      <c r="AE1371" s="50">
        <f t="shared" si="757"/>
        <v>0</v>
      </c>
      <c r="AF1371" s="50">
        <f t="shared" si="758"/>
        <v>0</v>
      </c>
      <c r="AG1371" s="50">
        <f t="shared" si="750"/>
        <v>0</v>
      </c>
      <c r="AI1371" s="50">
        <f t="shared" si="759"/>
        <v>0</v>
      </c>
      <c r="AJ1371" s="50">
        <f t="shared" si="760"/>
        <v>0</v>
      </c>
      <c r="AK1371" s="50">
        <f t="shared" si="761"/>
        <v>0</v>
      </c>
      <c r="AL1371" s="50">
        <f t="shared" si="762"/>
        <v>3.1613855155217446E-2</v>
      </c>
      <c r="AR1371" s="50">
        <f t="shared" si="763"/>
        <v>3.8987601233040806E-2</v>
      </c>
      <c r="AS1371" s="50">
        <f t="shared" si="764"/>
        <v>4.1924443683177923E-2</v>
      </c>
      <c r="AT1371" s="50">
        <f t="shared" si="765"/>
        <v>6.0402370123900394E-2</v>
      </c>
      <c r="AV1371" s="49">
        <f t="shared" si="766"/>
        <v>0</v>
      </c>
      <c r="AW1371" s="49">
        <f t="shared" si="767"/>
        <v>0</v>
      </c>
      <c r="AX1371" s="49">
        <f t="shared" si="768"/>
        <v>0</v>
      </c>
      <c r="AY1371" s="49">
        <f t="shared" si="769"/>
        <v>84.862968224459507</v>
      </c>
      <c r="AZ1371" s="49">
        <f t="shared" si="770"/>
        <v>0</v>
      </c>
      <c r="BA1371" s="49">
        <f t="shared" si="771"/>
        <v>0</v>
      </c>
      <c r="BB1371" s="49">
        <f t="shared" si="772"/>
        <v>0</v>
      </c>
      <c r="BC1371" s="49">
        <f t="shared" si="773"/>
        <v>0</v>
      </c>
      <c r="BD1371" s="49">
        <f t="shared" si="774"/>
        <v>0</v>
      </c>
      <c r="BE1371" s="49">
        <f t="shared" si="775"/>
        <v>104.65675724592542</v>
      </c>
      <c r="BF1371" s="49">
        <f t="shared" si="776"/>
        <v>112.5402996453755</v>
      </c>
      <c r="BG1371" s="49">
        <f t="shared" si="777"/>
        <v>162.14170626579326</v>
      </c>
      <c r="BH1371" s="73">
        <f t="shared" si="778"/>
        <v>464.20173138155371</v>
      </c>
      <c r="BI1371" s="49">
        <f>VLOOKUP(A1371,'1_12'!B:Q,16,0)</f>
        <v>1816.7400000000002</v>
      </c>
      <c r="BJ1371" s="74">
        <f t="shared" si="779"/>
        <v>-1352.5382686184466</v>
      </c>
      <c r="BK1371" s="50">
        <f t="shared" si="780"/>
        <v>3.0661040814775986E-3</v>
      </c>
    </row>
    <row r="1372" spans="1:63" x14ac:dyDescent="0.3">
      <c r="A1372" s="79" t="s">
        <v>828</v>
      </c>
      <c r="B1372" s="79" t="s">
        <v>829</v>
      </c>
      <c r="C1372" s="79">
        <f>VLOOKUP(B1372,Площадь!A:B,2,0)</f>
        <v>4.3</v>
      </c>
      <c r="D1372" s="97"/>
      <c r="E1372">
        <v>31</v>
      </c>
      <c r="F1372">
        <v>28</v>
      </c>
      <c r="G1372">
        <v>31</v>
      </c>
      <c r="H1372">
        <v>30</v>
      </c>
      <c r="I1372">
        <v>31</v>
      </c>
      <c r="J1372">
        <v>30</v>
      </c>
      <c r="K1372">
        <v>31</v>
      </c>
      <c r="L1372">
        <v>31</v>
      </c>
      <c r="M1372">
        <v>30</v>
      </c>
      <c r="N1372">
        <v>31</v>
      </c>
      <c r="O1372">
        <v>30</v>
      </c>
      <c r="P1372">
        <v>31</v>
      </c>
      <c r="Q1372">
        <f t="shared" si="782"/>
        <v>365</v>
      </c>
      <c r="R1372" s="116"/>
      <c r="S1372" s="99"/>
      <c r="T1372" s="50">
        <f t="shared" si="751"/>
        <v>0</v>
      </c>
      <c r="U1372" s="50">
        <f t="shared" si="752"/>
        <v>0</v>
      </c>
      <c r="V1372" s="50">
        <f t="shared" si="753"/>
        <v>0</v>
      </c>
      <c r="W1372" s="50">
        <f t="shared" si="754"/>
        <v>0</v>
      </c>
      <c r="X1372" s="50">
        <f t="shared" si="755"/>
        <v>0</v>
      </c>
      <c r="Y1372" s="50"/>
      <c r="Z1372" s="50"/>
      <c r="AA1372" s="50"/>
      <c r="AB1372" s="50"/>
      <c r="AC1372" s="50"/>
      <c r="AD1372" s="50">
        <f t="shared" si="756"/>
        <v>0</v>
      </c>
      <c r="AE1372" s="50">
        <f t="shared" si="757"/>
        <v>0</v>
      </c>
      <c r="AF1372" s="50">
        <f t="shared" si="758"/>
        <v>0</v>
      </c>
      <c r="AG1372" s="50">
        <f t="shared" si="750"/>
        <v>0</v>
      </c>
      <c r="AI1372" s="50">
        <f t="shared" si="759"/>
        <v>0</v>
      </c>
      <c r="AJ1372" s="50">
        <f t="shared" si="760"/>
        <v>0</v>
      </c>
      <c r="AK1372" s="50">
        <f t="shared" si="761"/>
        <v>0</v>
      </c>
      <c r="AL1372" s="50">
        <f t="shared" si="762"/>
        <v>2.8923314290943622E-2</v>
      </c>
      <c r="AR1372" s="50">
        <f t="shared" si="763"/>
        <v>3.5669507511079883E-2</v>
      </c>
      <c r="AS1372" s="50">
        <f t="shared" si="764"/>
        <v>3.8356405922907462E-2</v>
      </c>
      <c r="AT1372" s="50">
        <f t="shared" si="765"/>
        <v>5.5261742879313125E-2</v>
      </c>
      <c r="AV1372" s="49">
        <f t="shared" si="766"/>
        <v>0</v>
      </c>
      <c r="AW1372" s="49">
        <f t="shared" si="767"/>
        <v>0</v>
      </c>
      <c r="AX1372" s="49">
        <f t="shared" si="768"/>
        <v>0</v>
      </c>
      <c r="AY1372" s="49">
        <f t="shared" si="769"/>
        <v>77.640587950037428</v>
      </c>
      <c r="AZ1372" s="49">
        <f t="shared" si="770"/>
        <v>0</v>
      </c>
      <c r="BA1372" s="49">
        <f t="shared" si="771"/>
        <v>0</v>
      </c>
      <c r="BB1372" s="49">
        <f t="shared" si="772"/>
        <v>0</v>
      </c>
      <c r="BC1372" s="49">
        <f t="shared" si="773"/>
        <v>0</v>
      </c>
      <c r="BD1372" s="49">
        <f t="shared" si="774"/>
        <v>0</v>
      </c>
      <c r="BE1372" s="49">
        <f t="shared" si="775"/>
        <v>95.749799182442402</v>
      </c>
      <c r="BF1372" s="49">
        <f t="shared" si="776"/>
        <v>102.96240180321588</v>
      </c>
      <c r="BG1372" s="49">
        <f t="shared" si="777"/>
        <v>148.34241211551299</v>
      </c>
      <c r="BH1372" s="73">
        <f t="shared" si="778"/>
        <v>424.69520105120864</v>
      </c>
      <c r="BI1372" s="49">
        <f>VLOOKUP(A1372,'1_12'!B:Q,16,0)</f>
        <v>1662.1200000000003</v>
      </c>
      <c r="BJ1372" s="74">
        <f t="shared" si="779"/>
        <v>-1237.4247989487917</v>
      </c>
      <c r="BK1372" s="50">
        <f t="shared" si="780"/>
        <v>3.066104081477599E-3</v>
      </c>
    </row>
    <row r="1373" spans="1:63" x14ac:dyDescent="0.3">
      <c r="A1373" s="79" t="s">
        <v>2083</v>
      </c>
      <c r="B1373" s="79" t="s">
        <v>2084</v>
      </c>
      <c r="C1373" s="79">
        <f>VLOOKUP(B1373,Площадь!A:B,2,0)</f>
        <v>4.4000000000000004</v>
      </c>
      <c r="D1373" s="97"/>
      <c r="E1373">
        <v>31</v>
      </c>
      <c r="F1373">
        <v>28</v>
      </c>
      <c r="G1373">
        <v>31</v>
      </c>
      <c r="H1373">
        <v>30</v>
      </c>
      <c r="I1373">
        <v>31</v>
      </c>
      <c r="J1373">
        <v>30</v>
      </c>
      <c r="K1373">
        <v>31</v>
      </c>
      <c r="L1373">
        <v>31</v>
      </c>
      <c r="M1373">
        <v>30</v>
      </c>
      <c r="N1373">
        <v>31</v>
      </c>
      <c r="O1373">
        <v>30</v>
      </c>
      <c r="P1373">
        <v>31</v>
      </c>
      <c r="Q1373">
        <f t="shared" si="782"/>
        <v>365</v>
      </c>
      <c r="R1373" s="116"/>
      <c r="S1373" s="99"/>
      <c r="T1373" s="50">
        <f t="shared" si="751"/>
        <v>0</v>
      </c>
      <c r="U1373" s="50">
        <f t="shared" si="752"/>
        <v>0</v>
      </c>
      <c r="V1373" s="50">
        <f t="shared" si="753"/>
        <v>0</v>
      </c>
      <c r="W1373" s="50">
        <f t="shared" si="754"/>
        <v>0</v>
      </c>
      <c r="X1373" s="50">
        <f t="shared" si="755"/>
        <v>0</v>
      </c>
      <c r="Y1373" s="50"/>
      <c r="Z1373" s="50"/>
      <c r="AA1373" s="50"/>
      <c r="AB1373" s="50"/>
      <c r="AC1373" s="50"/>
      <c r="AD1373" s="50">
        <f t="shared" si="756"/>
        <v>0</v>
      </c>
      <c r="AE1373" s="50">
        <f t="shared" si="757"/>
        <v>0</v>
      </c>
      <c r="AF1373" s="50">
        <f t="shared" si="758"/>
        <v>0</v>
      </c>
      <c r="AG1373" s="50">
        <f t="shared" si="750"/>
        <v>0</v>
      </c>
      <c r="AI1373" s="50">
        <f t="shared" si="759"/>
        <v>0</v>
      </c>
      <c r="AJ1373" s="50">
        <f t="shared" si="760"/>
        <v>0</v>
      </c>
      <c r="AK1373" s="50">
        <f t="shared" si="761"/>
        <v>0</v>
      </c>
      <c r="AL1373" s="50">
        <f t="shared" si="762"/>
        <v>2.9595949507012085E-2</v>
      </c>
      <c r="AR1373" s="50">
        <f t="shared" si="763"/>
        <v>3.6499030941570115E-2</v>
      </c>
      <c r="AS1373" s="50">
        <f t="shared" si="764"/>
        <v>3.9248415362975082E-2</v>
      </c>
      <c r="AT1373" s="50">
        <f t="shared" si="765"/>
        <v>5.6546899690459944E-2</v>
      </c>
      <c r="AV1373" s="49">
        <f t="shared" si="766"/>
        <v>0</v>
      </c>
      <c r="AW1373" s="49">
        <f t="shared" si="767"/>
        <v>0</v>
      </c>
      <c r="AX1373" s="49">
        <f t="shared" si="768"/>
        <v>0</v>
      </c>
      <c r="AY1373" s="49">
        <f t="shared" si="769"/>
        <v>79.446183018642969</v>
      </c>
      <c r="AZ1373" s="49">
        <f t="shared" si="770"/>
        <v>0</v>
      </c>
      <c r="BA1373" s="49">
        <f t="shared" si="771"/>
        <v>0</v>
      </c>
      <c r="BB1373" s="49">
        <f t="shared" si="772"/>
        <v>0</v>
      </c>
      <c r="BC1373" s="49">
        <f t="shared" si="773"/>
        <v>0</v>
      </c>
      <c r="BD1373" s="49">
        <f t="shared" si="774"/>
        <v>0</v>
      </c>
      <c r="BE1373" s="49">
        <f t="shared" si="775"/>
        <v>97.976538698313163</v>
      </c>
      <c r="BF1373" s="49">
        <f t="shared" si="776"/>
        <v>105.35687626375579</v>
      </c>
      <c r="BG1373" s="49">
        <f t="shared" si="777"/>
        <v>151.79223565308305</v>
      </c>
      <c r="BH1373" s="73">
        <f t="shared" si="778"/>
        <v>434.57183363379499</v>
      </c>
      <c r="BI1373" s="49">
        <f>VLOOKUP(A1373,'1_12'!B:Q,16,0)</f>
        <v>1700.82</v>
      </c>
      <c r="BJ1373" s="74">
        <f t="shared" si="779"/>
        <v>-1266.2481663662049</v>
      </c>
      <c r="BK1373" s="50">
        <f t="shared" si="780"/>
        <v>3.0661040814775986E-3</v>
      </c>
    </row>
    <row r="1374" spans="1:63" x14ac:dyDescent="0.3">
      <c r="A1374" s="79" t="s">
        <v>1997</v>
      </c>
      <c r="B1374" s="79" t="s">
        <v>1998</v>
      </c>
      <c r="C1374" s="79">
        <f>VLOOKUP(B1374,Площадь!A:B,2,0)</f>
        <v>7</v>
      </c>
      <c r="D1374" s="97"/>
      <c r="E1374">
        <v>31</v>
      </c>
      <c r="F1374">
        <v>28</v>
      </c>
      <c r="G1374">
        <v>31</v>
      </c>
      <c r="H1374">
        <v>30</v>
      </c>
      <c r="I1374">
        <v>31</v>
      </c>
      <c r="J1374">
        <v>30</v>
      </c>
      <c r="K1374">
        <v>31</v>
      </c>
      <c r="L1374">
        <v>31</v>
      </c>
      <c r="M1374">
        <v>30</v>
      </c>
      <c r="N1374">
        <v>31</v>
      </c>
      <c r="O1374">
        <v>30</v>
      </c>
      <c r="P1374">
        <v>31</v>
      </c>
      <c r="Q1374">
        <f t="shared" si="782"/>
        <v>365</v>
      </c>
      <c r="R1374" s="116"/>
      <c r="S1374" s="99"/>
      <c r="T1374" s="50">
        <f t="shared" si="751"/>
        <v>0</v>
      </c>
      <c r="U1374" s="50">
        <f t="shared" si="752"/>
        <v>0</v>
      </c>
      <c r="V1374" s="50">
        <f t="shared" si="753"/>
        <v>0</v>
      </c>
      <c r="W1374" s="50">
        <f t="shared" si="754"/>
        <v>0</v>
      </c>
      <c r="X1374" s="50">
        <f t="shared" si="755"/>
        <v>0</v>
      </c>
      <c r="Y1374" s="50"/>
      <c r="Z1374" s="50"/>
      <c r="AA1374" s="50"/>
      <c r="AB1374" s="50"/>
      <c r="AC1374" s="50"/>
      <c r="AD1374" s="50">
        <f t="shared" si="756"/>
        <v>0</v>
      </c>
      <c r="AE1374" s="50">
        <f t="shared" si="757"/>
        <v>0</v>
      </c>
      <c r="AF1374" s="50">
        <f t="shared" si="758"/>
        <v>0</v>
      </c>
      <c r="AG1374" s="50">
        <f t="shared" si="750"/>
        <v>0</v>
      </c>
      <c r="AI1374" s="50">
        <f t="shared" si="759"/>
        <v>0</v>
      </c>
      <c r="AJ1374" s="50">
        <f t="shared" si="760"/>
        <v>0</v>
      </c>
      <c r="AK1374" s="50">
        <f t="shared" si="761"/>
        <v>0</v>
      </c>
      <c r="AL1374" s="50">
        <f t="shared" si="762"/>
        <v>4.7084465124791947E-2</v>
      </c>
      <c r="AR1374" s="50">
        <f t="shared" si="763"/>
        <v>5.8066640134316089E-2</v>
      </c>
      <c r="AS1374" s="50">
        <f t="shared" si="764"/>
        <v>6.2440660804733074E-2</v>
      </c>
      <c r="AT1374" s="50">
        <f t="shared" si="765"/>
        <v>8.9960976780277174E-2</v>
      </c>
      <c r="AV1374" s="49">
        <f t="shared" si="766"/>
        <v>0</v>
      </c>
      <c r="AW1374" s="49">
        <f t="shared" si="767"/>
        <v>0</v>
      </c>
      <c r="AX1374" s="49">
        <f t="shared" si="768"/>
        <v>0</v>
      </c>
      <c r="AY1374" s="49">
        <f t="shared" si="769"/>
        <v>126.39165480238651</v>
      </c>
      <c r="AZ1374" s="49">
        <f t="shared" si="770"/>
        <v>0</v>
      </c>
      <c r="BA1374" s="49">
        <f t="shared" si="771"/>
        <v>0</v>
      </c>
      <c r="BB1374" s="49">
        <f t="shared" si="772"/>
        <v>0</v>
      </c>
      <c r="BC1374" s="49">
        <f t="shared" si="773"/>
        <v>0</v>
      </c>
      <c r="BD1374" s="49">
        <f t="shared" si="774"/>
        <v>0</v>
      </c>
      <c r="BE1374" s="49">
        <f t="shared" si="775"/>
        <v>155.87176611095273</v>
      </c>
      <c r="BF1374" s="49">
        <f t="shared" si="776"/>
        <v>167.61321223779328</v>
      </c>
      <c r="BG1374" s="49">
        <f t="shared" si="777"/>
        <v>241.48764762990484</v>
      </c>
      <c r="BH1374" s="73">
        <f t="shared" si="778"/>
        <v>691.36428078103734</v>
      </c>
      <c r="BI1374" s="49">
        <f>VLOOKUP(A1374,'1_12'!B:Q,16,0)</f>
        <v>2705.8500000000004</v>
      </c>
      <c r="BJ1374" s="74">
        <f t="shared" si="779"/>
        <v>-2014.4857192189629</v>
      </c>
      <c r="BK1374" s="50">
        <f t="shared" si="780"/>
        <v>3.0661040814775986E-3</v>
      </c>
    </row>
    <row r="1375" spans="1:63" x14ac:dyDescent="0.3">
      <c r="A1375" s="79" t="s">
        <v>748</v>
      </c>
      <c r="B1375" s="79" t="s">
        <v>749</v>
      </c>
      <c r="C1375" s="79">
        <f>VLOOKUP(B1375,Площадь!A:B,2,0)</f>
        <v>5.2</v>
      </c>
      <c r="D1375" s="97"/>
      <c r="E1375">
        <v>31</v>
      </c>
      <c r="F1375">
        <v>28</v>
      </c>
      <c r="G1375">
        <v>31</v>
      </c>
      <c r="H1375">
        <v>30</v>
      </c>
      <c r="I1375">
        <v>31</v>
      </c>
      <c r="J1375">
        <v>30</v>
      </c>
      <c r="K1375">
        <v>31</v>
      </c>
      <c r="L1375">
        <v>31</v>
      </c>
      <c r="M1375">
        <v>30</v>
      </c>
      <c r="N1375">
        <v>31</v>
      </c>
      <c r="O1375">
        <v>30</v>
      </c>
      <c r="P1375">
        <v>31</v>
      </c>
      <c r="Q1375">
        <f t="shared" si="782"/>
        <v>365</v>
      </c>
      <c r="R1375" s="116"/>
      <c r="S1375" s="99"/>
      <c r="T1375" s="50">
        <f t="shared" si="751"/>
        <v>0</v>
      </c>
      <c r="U1375" s="50">
        <f t="shared" si="752"/>
        <v>0</v>
      </c>
      <c r="V1375" s="50">
        <f t="shared" si="753"/>
        <v>0</v>
      </c>
      <c r="W1375" s="50">
        <f t="shared" si="754"/>
        <v>0</v>
      </c>
      <c r="X1375" s="50">
        <f t="shared" si="755"/>
        <v>0</v>
      </c>
      <c r="Y1375" s="50"/>
      <c r="Z1375" s="50"/>
      <c r="AA1375" s="50"/>
      <c r="AB1375" s="50"/>
      <c r="AC1375" s="50"/>
      <c r="AD1375" s="50">
        <f t="shared" si="756"/>
        <v>0</v>
      </c>
      <c r="AE1375" s="50">
        <f t="shared" si="757"/>
        <v>0</v>
      </c>
      <c r="AF1375" s="50">
        <f t="shared" si="758"/>
        <v>0</v>
      </c>
      <c r="AG1375" s="50">
        <f t="shared" si="750"/>
        <v>0</v>
      </c>
      <c r="AI1375" s="50">
        <f t="shared" si="759"/>
        <v>0</v>
      </c>
      <c r="AJ1375" s="50">
        <f t="shared" si="760"/>
        <v>0</v>
      </c>
      <c r="AK1375" s="50">
        <f t="shared" si="761"/>
        <v>0</v>
      </c>
      <c r="AL1375" s="50">
        <f t="shared" si="762"/>
        <v>3.497703123555973E-2</v>
      </c>
      <c r="AR1375" s="50">
        <f t="shared" si="763"/>
        <v>4.3135218385491954E-2</v>
      </c>
      <c r="AS1375" s="50">
        <f t="shared" si="764"/>
        <v>4.6384490883516004E-2</v>
      </c>
      <c r="AT1375" s="50">
        <f t="shared" si="765"/>
        <v>6.6828154179634475E-2</v>
      </c>
      <c r="AV1375" s="49">
        <f t="shared" si="766"/>
        <v>0</v>
      </c>
      <c r="AW1375" s="49">
        <f t="shared" si="767"/>
        <v>0</v>
      </c>
      <c r="AX1375" s="49">
        <f t="shared" si="768"/>
        <v>0</v>
      </c>
      <c r="AY1375" s="49">
        <f t="shared" si="769"/>
        <v>93.890943567487128</v>
      </c>
      <c r="AZ1375" s="49">
        <f t="shared" si="770"/>
        <v>0</v>
      </c>
      <c r="BA1375" s="49">
        <f t="shared" si="771"/>
        <v>0</v>
      </c>
      <c r="BB1375" s="49">
        <f t="shared" si="772"/>
        <v>0</v>
      </c>
      <c r="BC1375" s="49">
        <f t="shared" si="773"/>
        <v>0</v>
      </c>
      <c r="BD1375" s="49">
        <f t="shared" si="774"/>
        <v>0</v>
      </c>
      <c r="BE1375" s="49">
        <f t="shared" si="775"/>
        <v>115.79045482527918</v>
      </c>
      <c r="BF1375" s="49">
        <f t="shared" si="776"/>
        <v>124.51267194807502</v>
      </c>
      <c r="BG1375" s="49">
        <f t="shared" si="777"/>
        <v>179.3908239536436</v>
      </c>
      <c r="BH1375" s="73">
        <f t="shared" si="778"/>
        <v>513.58489429448491</v>
      </c>
      <c r="BI1375" s="49">
        <f>VLOOKUP(A1375,'1_12'!B:Q,16,0)</f>
        <v>2010.0599999999997</v>
      </c>
      <c r="BJ1375" s="74">
        <f t="shared" si="779"/>
        <v>-1496.4751057055148</v>
      </c>
      <c r="BK1375" s="50">
        <f t="shared" si="780"/>
        <v>3.0661040814775986E-3</v>
      </c>
    </row>
    <row r="1376" spans="1:63" x14ac:dyDescent="0.3">
      <c r="A1376" s="79" t="s">
        <v>1399</v>
      </c>
      <c r="B1376" s="79" t="s">
        <v>1400</v>
      </c>
      <c r="C1376" s="79">
        <f>VLOOKUP(B1376,Площадь!A:B,2,0)</f>
        <v>4.8</v>
      </c>
      <c r="D1376" s="97"/>
      <c r="E1376">
        <v>31</v>
      </c>
      <c r="F1376">
        <v>28</v>
      </c>
      <c r="G1376">
        <v>31</v>
      </c>
      <c r="H1376">
        <v>30</v>
      </c>
      <c r="I1376">
        <v>31</v>
      </c>
      <c r="J1376">
        <v>30</v>
      </c>
      <c r="K1376">
        <v>31</v>
      </c>
      <c r="L1376">
        <v>31</v>
      </c>
      <c r="M1376">
        <v>30</v>
      </c>
      <c r="N1376">
        <v>31</v>
      </c>
      <c r="O1376">
        <v>30</v>
      </c>
      <c r="P1376">
        <v>31</v>
      </c>
      <c r="Q1376">
        <f t="shared" si="782"/>
        <v>365</v>
      </c>
      <c r="R1376" s="116"/>
      <c r="S1376" s="99"/>
      <c r="T1376" s="50">
        <f t="shared" si="751"/>
        <v>0</v>
      </c>
      <c r="U1376" s="50">
        <f t="shared" si="752"/>
        <v>0</v>
      </c>
      <c r="V1376" s="50">
        <f t="shared" si="753"/>
        <v>0</v>
      </c>
      <c r="W1376" s="50">
        <f t="shared" si="754"/>
        <v>0</v>
      </c>
      <c r="X1376" s="50">
        <f t="shared" si="755"/>
        <v>0</v>
      </c>
      <c r="Y1376" s="50"/>
      <c r="Z1376" s="50"/>
      <c r="AA1376" s="50"/>
      <c r="AB1376" s="50"/>
      <c r="AC1376" s="50"/>
      <c r="AD1376" s="50">
        <f t="shared" si="756"/>
        <v>0</v>
      </c>
      <c r="AE1376" s="50">
        <f t="shared" si="757"/>
        <v>0</v>
      </c>
      <c r="AF1376" s="50">
        <f t="shared" si="758"/>
        <v>0</v>
      </c>
      <c r="AG1376" s="50">
        <f t="shared" si="750"/>
        <v>0</v>
      </c>
      <c r="AI1376" s="50">
        <f t="shared" si="759"/>
        <v>0</v>
      </c>
      <c r="AJ1376" s="50">
        <f t="shared" si="760"/>
        <v>0</v>
      </c>
      <c r="AK1376" s="50">
        <f t="shared" si="761"/>
        <v>0</v>
      </c>
      <c r="AL1376" s="50">
        <f t="shared" si="762"/>
        <v>3.2286490371285906E-2</v>
      </c>
      <c r="AR1376" s="50">
        <f t="shared" si="763"/>
        <v>3.9817124663531031E-2</v>
      </c>
      <c r="AS1376" s="50">
        <f t="shared" si="764"/>
        <v>4.2816453123245536E-2</v>
      </c>
      <c r="AT1376" s="50">
        <f t="shared" si="765"/>
        <v>6.1687526935047206E-2</v>
      </c>
      <c r="AV1376" s="49">
        <f t="shared" si="766"/>
        <v>0</v>
      </c>
      <c r="AW1376" s="49">
        <f t="shared" si="767"/>
        <v>0</v>
      </c>
      <c r="AX1376" s="49">
        <f t="shared" si="768"/>
        <v>0</v>
      </c>
      <c r="AY1376" s="49">
        <f t="shared" si="769"/>
        <v>86.668563293065034</v>
      </c>
      <c r="AZ1376" s="49">
        <f t="shared" si="770"/>
        <v>0</v>
      </c>
      <c r="BA1376" s="49">
        <f t="shared" si="771"/>
        <v>0</v>
      </c>
      <c r="BB1376" s="49">
        <f t="shared" si="772"/>
        <v>0</v>
      </c>
      <c r="BC1376" s="49">
        <f t="shared" si="773"/>
        <v>0</v>
      </c>
      <c r="BD1376" s="49">
        <f t="shared" si="774"/>
        <v>0</v>
      </c>
      <c r="BE1376" s="49">
        <f t="shared" si="775"/>
        <v>106.88349676179617</v>
      </c>
      <c r="BF1376" s="49">
        <f t="shared" si="776"/>
        <v>114.93477410591539</v>
      </c>
      <c r="BG1376" s="49">
        <f t="shared" si="777"/>
        <v>165.59152980336333</v>
      </c>
      <c r="BH1376" s="73">
        <f t="shared" si="778"/>
        <v>474.07836396413995</v>
      </c>
      <c r="BI1376" s="49">
        <f>VLOOKUP(A1376,'1_12'!B:Q,16,0)</f>
        <v>1855.4400000000003</v>
      </c>
      <c r="BJ1376" s="74">
        <f t="shared" si="779"/>
        <v>-1381.3616360358603</v>
      </c>
      <c r="BK1376" s="50">
        <f t="shared" si="780"/>
        <v>3.066104081477599E-3</v>
      </c>
    </row>
    <row r="1377" spans="1:63" x14ac:dyDescent="0.3">
      <c r="A1377" s="79" t="s">
        <v>1820</v>
      </c>
      <c r="B1377" s="79" t="s">
        <v>1821</v>
      </c>
      <c r="C1377" s="79">
        <f>VLOOKUP(B1377,Площадь!A:B,2,0)</f>
        <v>4.9000000000000004</v>
      </c>
      <c r="D1377" s="97"/>
      <c r="E1377">
        <v>31</v>
      </c>
      <c r="F1377">
        <v>28</v>
      </c>
      <c r="G1377">
        <v>31</v>
      </c>
      <c r="H1377">
        <v>30</v>
      </c>
      <c r="I1377">
        <v>31</v>
      </c>
      <c r="J1377">
        <v>30</v>
      </c>
      <c r="K1377">
        <v>31</v>
      </c>
      <c r="L1377">
        <v>31</v>
      </c>
      <c r="M1377">
        <v>30</v>
      </c>
      <c r="N1377">
        <v>31</v>
      </c>
      <c r="O1377">
        <v>30</v>
      </c>
      <c r="P1377">
        <v>31</v>
      </c>
      <c r="Q1377">
        <f t="shared" si="782"/>
        <v>365</v>
      </c>
      <c r="R1377" s="116"/>
      <c r="S1377" s="99"/>
      <c r="T1377" s="50">
        <f t="shared" si="751"/>
        <v>0</v>
      </c>
      <c r="U1377" s="50">
        <f t="shared" si="752"/>
        <v>0</v>
      </c>
      <c r="V1377" s="50">
        <f t="shared" si="753"/>
        <v>0</v>
      </c>
      <c r="W1377" s="50">
        <f t="shared" si="754"/>
        <v>0</v>
      </c>
      <c r="X1377" s="50">
        <f t="shared" si="755"/>
        <v>0</v>
      </c>
      <c r="Y1377" s="50"/>
      <c r="Z1377" s="50"/>
      <c r="AA1377" s="50"/>
      <c r="AB1377" s="50"/>
      <c r="AC1377" s="50"/>
      <c r="AD1377" s="50">
        <f t="shared" si="756"/>
        <v>0</v>
      </c>
      <c r="AE1377" s="50">
        <f t="shared" si="757"/>
        <v>0</v>
      </c>
      <c r="AF1377" s="50">
        <f t="shared" si="758"/>
        <v>0</v>
      </c>
      <c r="AG1377" s="50">
        <f t="shared" si="750"/>
        <v>0</v>
      </c>
      <c r="AI1377" s="50">
        <f t="shared" si="759"/>
        <v>0</v>
      </c>
      <c r="AJ1377" s="50">
        <f t="shared" si="760"/>
        <v>0</v>
      </c>
      <c r="AK1377" s="50">
        <f t="shared" si="761"/>
        <v>0</v>
      </c>
      <c r="AL1377" s="50">
        <f t="shared" si="762"/>
        <v>3.2959125587354365E-2</v>
      </c>
      <c r="AR1377" s="50">
        <f t="shared" si="763"/>
        <v>4.0646648094021263E-2</v>
      </c>
      <c r="AS1377" s="50">
        <f t="shared" si="764"/>
        <v>4.3708462563313157E-2</v>
      </c>
      <c r="AT1377" s="50">
        <f t="shared" si="765"/>
        <v>6.2972683746194025E-2</v>
      </c>
      <c r="AV1377" s="49">
        <f t="shared" si="766"/>
        <v>0</v>
      </c>
      <c r="AW1377" s="49">
        <f t="shared" si="767"/>
        <v>0</v>
      </c>
      <c r="AX1377" s="49">
        <f t="shared" si="768"/>
        <v>0</v>
      </c>
      <c r="AY1377" s="49">
        <f t="shared" si="769"/>
        <v>88.474158361670575</v>
      </c>
      <c r="AZ1377" s="49">
        <f t="shared" si="770"/>
        <v>0</v>
      </c>
      <c r="BA1377" s="49">
        <f t="shared" si="771"/>
        <v>0</v>
      </c>
      <c r="BB1377" s="49">
        <f t="shared" si="772"/>
        <v>0</v>
      </c>
      <c r="BC1377" s="49">
        <f t="shared" si="773"/>
        <v>0</v>
      </c>
      <c r="BD1377" s="49">
        <f t="shared" si="774"/>
        <v>0</v>
      </c>
      <c r="BE1377" s="49">
        <f t="shared" si="775"/>
        <v>109.11023627766693</v>
      </c>
      <c r="BF1377" s="49">
        <f t="shared" si="776"/>
        <v>117.32924856645531</v>
      </c>
      <c r="BG1377" s="49">
        <f t="shared" si="777"/>
        <v>169.0413533409334</v>
      </c>
      <c r="BH1377" s="73">
        <f t="shared" si="778"/>
        <v>483.95499654672619</v>
      </c>
      <c r="BI1377" s="49">
        <f>VLOOKUP(A1377,'1_12'!B:Q,16,0)</f>
        <v>1894.0500000000002</v>
      </c>
      <c r="BJ1377" s="74">
        <f t="shared" si="779"/>
        <v>-1410.0950034532739</v>
      </c>
      <c r="BK1377" s="50">
        <f t="shared" si="780"/>
        <v>3.0661040814775986E-3</v>
      </c>
    </row>
    <row r="1378" spans="1:63" x14ac:dyDescent="0.3">
      <c r="A1378" s="79" t="s">
        <v>2439</v>
      </c>
      <c r="B1378" s="79" t="s">
        <v>2440</v>
      </c>
      <c r="C1378" s="79">
        <f>VLOOKUP(B1378,Площадь!A:B,2,0)</f>
        <v>5.4</v>
      </c>
      <c r="D1378" s="97"/>
      <c r="E1378">
        <v>31</v>
      </c>
      <c r="F1378">
        <v>28</v>
      </c>
      <c r="G1378">
        <v>31</v>
      </c>
      <c r="H1378">
        <v>30</v>
      </c>
      <c r="I1378">
        <v>31</v>
      </c>
      <c r="J1378">
        <v>30</v>
      </c>
      <c r="K1378">
        <v>31</v>
      </c>
      <c r="L1378">
        <v>31</v>
      </c>
      <c r="M1378">
        <v>30</v>
      </c>
      <c r="N1378">
        <v>31</v>
      </c>
      <c r="O1378">
        <v>30</v>
      </c>
      <c r="P1378">
        <v>31</v>
      </c>
      <c r="Q1378">
        <f t="shared" si="782"/>
        <v>365</v>
      </c>
      <c r="R1378" s="116"/>
      <c r="S1378" s="99"/>
      <c r="T1378" s="50">
        <f t="shared" si="751"/>
        <v>0</v>
      </c>
      <c r="U1378" s="50">
        <f t="shared" si="752"/>
        <v>0</v>
      </c>
      <c r="V1378" s="50">
        <f t="shared" si="753"/>
        <v>0</v>
      </c>
      <c r="W1378" s="50">
        <f t="shared" si="754"/>
        <v>0</v>
      </c>
      <c r="X1378" s="50">
        <f t="shared" si="755"/>
        <v>0</v>
      </c>
      <c r="Y1378" s="50"/>
      <c r="Z1378" s="50"/>
      <c r="AA1378" s="50"/>
      <c r="AB1378" s="50"/>
      <c r="AC1378" s="50"/>
      <c r="AD1378" s="50">
        <f t="shared" si="756"/>
        <v>0</v>
      </c>
      <c r="AE1378" s="50">
        <f t="shared" si="757"/>
        <v>0</v>
      </c>
      <c r="AF1378" s="50">
        <f t="shared" si="758"/>
        <v>0</v>
      </c>
      <c r="AG1378" s="50">
        <f t="shared" si="750"/>
        <v>0</v>
      </c>
      <c r="AI1378" s="50">
        <f t="shared" si="759"/>
        <v>0</v>
      </c>
      <c r="AJ1378" s="50">
        <f t="shared" si="760"/>
        <v>0</v>
      </c>
      <c r="AK1378" s="50">
        <f t="shared" si="761"/>
        <v>0</v>
      </c>
      <c r="AL1378" s="50">
        <f t="shared" si="762"/>
        <v>3.6322301667696642E-2</v>
      </c>
      <c r="AR1378" s="50">
        <f t="shared" si="763"/>
        <v>4.4794265246472412E-2</v>
      </c>
      <c r="AS1378" s="50">
        <f t="shared" si="764"/>
        <v>4.8168509763651231E-2</v>
      </c>
      <c r="AT1378" s="50">
        <f t="shared" si="765"/>
        <v>6.9398467801928113E-2</v>
      </c>
      <c r="AV1378" s="49">
        <f t="shared" si="766"/>
        <v>0</v>
      </c>
      <c r="AW1378" s="49">
        <f t="shared" si="767"/>
        <v>0</v>
      </c>
      <c r="AX1378" s="49">
        <f t="shared" si="768"/>
        <v>0</v>
      </c>
      <c r="AY1378" s="49">
        <f t="shared" si="769"/>
        <v>97.502133704698167</v>
      </c>
      <c r="AZ1378" s="49">
        <f t="shared" si="770"/>
        <v>0</v>
      </c>
      <c r="BA1378" s="49">
        <f t="shared" si="771"/>
        <v>0</v>
      </c>
      <c r="BB1378" s="49">
        <f t="shared" si="772"/>
        <v>0</v>
      </c>
      <c r="BC1378" s="49">
        <f t="shared" si="773"/>
        <v>0</v>
      </c>
      <c r="BD1378" s="49">
        <f t="shared" si="774"/>
        <v>0</v>
      </c>
      <c r="BE1378" s="49">
        <f t="shared" si="775"/>
        <v>120.24393385702069</v>
      </c>
      <c r="BF1378" s="49">
        <f t="shared" si="776"/>
        <v>129.30162086915482</v>
      </c>
      <c r="BG1378" s="49">
        <f t="shared" si="777"/>
        <v>186.29047102878377</v>
      </c>
      <c r="BH1378" s="73">
        <f t="shared" si="778"/>
        <v>533.33815945965739</v>
      </c>
      <c r="BI1378" s="49">
        <f>VLOOKUP(A1378,'1_12'!B:Q,16,0)</f>
        <v>2087.3700000000003</v>
      </c>
      <c r="BJ1378" s="74">
        <f t="shared" si="779"/>
        <v>-1554.031840540343</v>
      </c>
      <c r="BK1378" s="50">
        <f t="shared" si="780"/>
        <v>3.066104081477599E-3</v>
      </c>
    </row>
    <row r="1379" spans="1:63" x14ac:dyDescent="0.3">
      <c r="A1379" s="79" t="s">
        <v>1573</v>
      </c>
      <c r="B1379" s="79" t="s">
        <v>1574</v>
      </c>
      <c r="C1379" s="79">
        <f>VLOOKUP(B1379,Площадь!A:B,2,0)</f>
        <v>5.4</v>
      </c>
      <c r="D1379" s="97"/>
      <c r="E1379">
        <v>31</v>
      </c>
      <c r="F1379">
        <v>28</v>
      </c>
      <c r="G1379">
        <v>31</v>
      </c>
      <c r="H1379">
        <v>30</v>
      </c>
      <c r="I1379">
        <v>31</v>
      </c>
      <c r="J1379">
        <v>30</v>
      </c>
      <c r="K1379">
        <v>31</v>
      </c>
      <c r="L1379">
        <v>31</v>
      </c>
      <c r="M1379">
        <v>30</v>
      </c>
      <c r="N1379">
        <v>31</v>
      </c>
      <c r="O1379">
        <v>30</v>
      </c>
      <c r="P1379">
        <v>31</v>
      </c>
      <c r="Q1379">
        <f t="shared" si="782"/>
        <v>365</v>
      </c>
      <c r="R1379" s="116"/>
      <c r="S1379" s="99"/>
      <c r="T1379" s="50">
        <f t="shared" si="751"/>
        <v>0</v>
      </c>
      <c r="U1379" s="50">
        <f t="shared" si="752"/>
        <v>0</v>
      </c>
      <c r="V1379" s="50">
        <f t="shared" si="753"/>
        <v>0</v>
      </c>
      <c r="W1379" s="50">
        <f t="shared" si="754"/>
        <v>0</v>
      </c>
      <c r="X1379" s="50">
        <f t="shared" si="755"/>
        <v>0</v>
      </c>
      <c r="Y1379" s="50"/>
      <c r="Z1379" s="50"/>
      <c r="AA1379" s="50"/>
      <c r="AB1379" s="50"/>
      <c r="AC1379" s="50"/>
      <c r="AD1379" s="50">
        <f t="shared" si="756"/>
        <v>0</v>
      </c>
      <c r="AE1379" s="50">
        <f t="shared" si="757"/>
        <v>0</v>
      </c>
      <c r="AF1379" s="50">
        <f t="shared" si="758"/>
        <v>0</v>
      </c>
      <c r="AG1379" s="50">
        <f t="shared" si="750"/>
        <v>0</v>
      </c>
      <c r="AI1379" s="50">
        <f t="shared" si="759"/>
        <v>0</v>
      </c>
      <c r="AJ1379" s="50">
        <f t="shared" si="760"/>
        <v>0</v>
      </c>
      <c r="AK1379" s="50">
        <f t="shared" si="761"/>
        <v>0</v>
      </c>
      <c r="AL1379" s="50">
        <f t="shared" si="762"/>
        <v>3.6322301667696642E-2</v>
      </c>
      <c r="AR1379" s="50">
        <f t="shared" si="763"/>
        <v>4.4794265246472412E-2</v>
      </c>
      <c r="AS1379" s="50">
        <f t="shared" si="764"/>
        <v>4.8168509763651231E-2</v>
      </c>
      <c r="AT1379" s="50">
        <f t="shared" si="765"/>
        <v>6.9398467801928113E-2</v>
      </c>
      <c r="AV1379" s="49">
        <f t="shared" si="766"/>
        <v>0</v>
      </c>
      <c r="AW1379" s="49">
        <f t="shared" si="767"/>
        <v>0</v>
      </c>
      <c r="AX1379" s="49">
        <f t="shared" si="768"/>
        <v>0</v>
      </c>
      <c r="AY1379" s="49">
        <f t="shared" si="769"/>
        <v>97.502133704698167</v>
      </c>
      <c r="AZ1379" s="49">
        <f t="shared" si="770"/>
        <v>0</v>
      </c>
      <c r="BA1379" s="49">
        <f t="shared" si="771"/>
        <v>0</v>
      </c>
      <c r="BB1379" s="49">
        <f t="shared" si="772"/>
        <v>0</v>
      </c>
      <c r="BC1379" s="49">
        <f t="shared" si="773"/>
        <v>0</v>
      </c>
      <c r="BD1379" s="49">
        <f t="shared" si="774"/>
        <v>0</v>
      </c>
      <c r="BE1379" s="49">
        <f t="shared" si="775"/>
        <v>120.24393385702069</v>
      </c>
      <c r="BF1379" s="49">
        <f t="shared" si="776"/>
        <v>129.30162086915482</v>
      </c>
      <c r="BG1379" s="49">
        <f t="shared" si="777"/>
        <v>186.29047102878377</v>
      </c>
      <c r="BH1379" s="73">
        <f t="shared" si="778"/>
        <v>533.33815945965739</v>
      </c>
      <c r="BI1379" s="49">
        <f>VLOOKUP(A1379,'1_12'!B:Q,16,0)</f>
        <v>2087.3700000000003</v>
      </c>
      <c r="BJ1379" s="74">
        <f t="shared" si="779"/>
        <v>-1554.031840540343</v>
      </c>
      <c r="BK1379" s="50">
        <f t="shared" si="780"/>
        <v>3.066104081477599E-3</v>
      </c>
    </row>
    <row r="1380" spans="1:63" x14ac:dyDescent="0.3">
      <c r="A1380" s="79" t="s">
        <v>2342</v>
      </c>
      <c r="B1380" s="79" t="s">
        <v>2343</v>
      </c>
      <c r="C1380" s="79">
        <f>VLOOKUP(B1380,Площадь!A:B,2,0)</f>
        <v>5.9</v>
      </c>
      <c r="D1380" s="97"/>
      <c r="E1380">
        <v>31</v>
      </c>
      <c r="F1380">
        <v>28</v>
      </c>
      <c r="G1380">
        <v>31</v>
      </c>
      <c r="H1380">
        <v>30</v>
      </c>
      <c r="I1380">
        <v>31</v>
      </c>
      <c r="J1380">
        <v>30</v>
      </c>
      <c r="K1380">
        <v>31</v>
      </c>
      <c r="L1380">
        <v>31</v>
      </c>
      <c r="M1380">
        <v>30</v>
      </c>
      <c r="N1380">
        <v>31</v>
      </c>
      <c r="O1380">
        <v>8</v>
      </c>
      <c r="Q1380">
        <f t="shared" si="782"/>
        <v>312</v>
      </c>
      <c r="R1380" s="116"/>
      <c r="S1380" s="99"/>
      <c r="T1380" s="50">
        <f t="shared" si="751"/>
        <v>0</v>
      </c>
      <c r="U1380" s="50">
        <f t="shared" si="752"/>
        <v>0</v>
      </c>
      <c r="V1380" s="50">
        <f t="shared" si="753"/>
        <v>0</v>
      </c>
      <c r="W1380" s="50">
        <f t="shared" si="754"/>
        <v>0</v>
      </c>
      <c r="X1380" s="50">
        <f t="shared" si="755"/>
        <v>0</v>
      </c>
      <c r="Y1380" s="50"/>
      <c r="Z1380" s="50"/>
      <c r="AA1380" s="50"/>
      <c r="AB1380" s="50"/>
      <c r="AC1380" s="50"/>
      <c r="AD1380" s="50">
        <f t="shared" si="756"/>
        <v>0</v>
      </c>
      <c r="AE1380" s="50">
        <f t="shared" si="757"/>
        <v>0</v>
      </c>
      <c r="AF1380" s="50">
        <f t="shared" si="758"/>
        <v>0</v>
      </c>
      <c r="AG1380" s="50">
        <f t="shared" si="750"/>
        <v>0</v>
      </c>
      <c r="AI1380" s="50">
        <f t="shared" si="759"/>
        <v>0</v>
      </c>
      <c r="AJ1380" s="50">
        <f t="shared" si="760"/>
        <v>0</v>
      </c>
      <c r="AK1380" s="50">
        <f t="shared" si="761"/>
        <v>0</v>
      </c>
      <c r="AL1380" s="50">
        <f t="shared" si="762"/>
        <v>3.9685477748038926E-2</v>
      </c>
      <c r="AR1380" s="50">
        <f t="shared" si="763"/>
        <v>4.894188239892356E-2</v>
      </c>
      <c r="AS1380" s="50">
        <f t="shared" si="764"/>
        <v>1.4034281857063817E-2</v>
      </c>
      <c r="AT1380" s="50">
        <f t="shared" si="765"/>
        <v>0</v>
      </c>
      <c r="AV1380" s="49">
        <f t="shared" si="766"/>
        <v>0</v>
      </c>
      <c r="AW1380" s="49">
        <f t="shared" si="767"/>
        <v>0</v>
      </c>
      <c r="AX1380" s="49">
        <f t="shared" si="768"/>
        <v>0</v>
      </c>
      <c r="AY1380" s="49">
        <f t="shared" si="769"/>
        <v>106.53010904772577</v>
      </c>
      <c r="AZ1380" s="49">
        <f t="shared" si="770"/>
        <v>0</v>
      </c>
      <c r="BA1380" s="49">
        <f t="shared" si="771"/>
        <v>0</v>
      </c>
      <c r="BB1380" s="49">
        <f t="shared" si="772"/>
        <v>0</v>
      </c>
      <c r="BC1380" s="49">
        <f t="shared" si="773"/>
        <v>0</v>
      </c>
      <c r="BD1380" s="49">
        <f t="shared" si="774"/>
        <v>0</v>
      </c>
      <c r="BE1380" s="49">
        <f t="shared" si="775"/>
        <v>131.37763143637446</v>
      </c>
      <c r="BF1380" s="49">
        <f t="shared" si="776"/>
        <v>37.673064845827831</v>
      </c>
      <c r="BG1380" s="49">
        <f t="shared" si="777"/>
        <v>0</v>
      </c>
      <c r="BH1380" s="73">
        <f t="shared" si="778"/>
        <v>275.58080532992807</v>
      </c>
      <c r="BI1380" s="49">
        <f>VLOOKUP(A1380,'1_12'!B:Q,16,0)</f>
        <v>1841.3700000000001</v>
      </c>
      <c r="BJ1380" s="74">
        <f t="shared" si="779"/>
        <v>-1565.789194670072</v>
      </c>
      <c r="BK1380" s="50">
        <f t="shared" si="780"/>
        <v>1.4500231921472642E-3</v>
      </c>
    </row>
    <row r="1381" spans="1:63" x14ac:dyDescent="0.3">
      <c r="A1381" s="79" t="s">
        <v>2799</v>
      </c>
      <c r="B1381" s="79" t="s">
        <v>2343</v>
      </c>
      <c r="C1381" s="79">
        <f>VLOOKUP(B1381,Площадь!A:B,2,0)</f>
        <v>5.9</v>
      </c>
      <c r="D1381" s="97">
        <f>VLOOKUP(A1381,'[1]3+паркинг2023'!$A:$E,5,0)</f>
        <v>45239</v>
      </c>
      <c r="O1381">
        <f>30-O1380</f>
        <v>22</v>
      </c>
      <c r="P1381">
        <v>31</v>
      </c>
      <c r="Q1381">
        <f t="shared" si="782"/>
        <v>53</v>
      </c>
      <c r="R1381" s="116"/>
      <c r="S1381" s="99"/>
      <c r="T1381" s="50">
        <f t="shared" si="751"/>
        <v>0</v>
      </c>
      <c r="U1381" s="50">
        <f t="shared" si="752"/>
        <v>0</v>
      </c>
      <c r="V1381" s="50">
        <f t="shared" si="753"/>
        <v>0</v>
      </c>
      <c r="W1381" s="50">
        <f t="shared" si="754"/>
        <v>0</v>
      </c>
      <c r="X1381" s="50">
        <f t="shared" si="755"/>
        <v>0</v>
      </c>
      <c r="Y1381" s="50"/>
      <c r="Z1381" s="50"/>
      <c r="AA1381" s="50"/>
      <c r="AB1381" s="50"/>
      <c r="AC1381" s="50"/>
      <c r="AD1381" s="50">
        <f t="shared" si="756"/>
        <v>0</v>
      </c>
      <c r="AE1381" s="50">
        <f t="shared" si="757"/>
        <v>0</v>
      </c>
      <c r="AF1381" s="50">
        <f t="shared" si="758"/>
        <v>0</v>
      </c>
      <c r="AG1381" s="50">
        <f t="shared" si="750"/>
        <v>0</v>
      </c>
      <c r="AI1381" s="50">
        <f t="shared" si="759"/>
        <v>0</v>
      </c>
      <c r="AJ1381" s="50">
        <f t="shared" si="760"/>
        <v>0</v>
      </c>
      <c r="AK1381" s="50">
        <f t="shared" si="761"/>
        <v>0</v>
      </c>
      <c r="AL1381" s="50">
        <f t="shared" si="762"/>
        <v>0</v>
      </c>
      <c r="AR1381" s="50">
        <f t="shared" si="763"/>
        <v>0</v>
      </c>
      <c r="AS1381" s="50">
        <f t="shared" si="764"/>
        <v>3.8594275106925494E-2</v>
      </c>
      <c r="AT1381" s="50">
        <f t="shared" si="765"/>
        <v>7.58242518576622E-2</v>
      </c>
      <c r="AV1381" s="49">
        <f t="shared" si="766"/>
        <v>0</v>
      </c>
      <c r="AW1381" s="49">
        <f t="shared" si="767"/>
        <v>0</v>
      </c>
      <c r="AX1381" s="49">
        <f t="shared" si="768"/>
        <v>0</v>
      </c>
      <c r="AY1381" s="49">
        <f t="shared" si="769"/>
        <v>0</v>
      </c>
      <c r="AZ1381" s="49">
        <f t="shared" si="770"/>
        <v>0</v>
      </c>
      <c r="BA1381" s="49">
        <f t="shared" si="771"/>
        <v>0</v>
      </c>
      <c r="BB1381" s="49">
        <f t="shared" si="772"/>
        <v>0</v>
      </c>
      <c r="BC1381" s="49">
        <f t="shared" si="773"/>
        <v>0</v>
      </c>
      <c r="BD1381" s="49">
        <f t="shared" si="774"/>
        <v>0</v>
      </c>
      <c r="BE1381" s="49">
        <f t="shared" si="775"/>
        <v>0</v>
      </c>
      <c r="BF1381" s="49">
        <f t="shared" si="776"/>
        <v>103.60092832602652</v>
      </c>
      <c r="BG1381" s="49">
        <f t="shared" si="777"/>
        <v>203.53958871663411</v>
      </c>
      <c r="BH1381" s="73">
        <f t="shared" si="778"/>
        <v>307.14051704266063</v>
      </c>
      <c r="BI1381" s="49">
        <f>VLOOKUP(A1381,'1_12'!B:Q,16,0)</f>
        <v>439.23</v>
      </c>
      <c r="BJ1381" s="74">
        <f t="shared" si="779"/>
        <v>-132.08948295733938</v>
      </c>
      <c r="BK1381" s="50">
        <f t="shared" si="780"/>
        <v>1.6160808893303344E-3</v>
      </c>
    </row>
    <row r="1382" spans="1:63" x14ac:dyDescent="0.3">
      <c r="A1382" s="79" t="s">
        <v>807</v>
      </c>
      <c r="B1382" s="79" t="s">
        <v>808</v>
      </c>
      <c r="C1382" s="79">
        <f>VLOOKUP(B1382,Площадь!A:B,2,0)</f>
        <v>7.2</v>
      </c>
      <c r="D1382" s="97"/>
      <c r="E1382">
        <v>31</v>
      </c>
      <c r="F1382">
        <v>28</v>
      </c>
      <c r="G1382">
        <v>31</v>
      </c>
      <c r="H1382">
        <v>30</v>
      </c>
      <c r="I1382">
        <v>31</v>
      </c>
      <c r="J1382">
        <v>30</v>
      </c>
      <c r="K1382">
        <v>31</v>
      </c>
      <c r="L1382">
        <v>31</v>
      </c>
      <c r="M1382">
        <v>30</v>
      </c>
      <c r="N1382">
        <v>31</v>
      </c>
      <c r="O1382">
        <v>30</v>
      </c>
      <c r="P1382">
        <v>31</v>
      </c>
      <c r="Q1382">
        <f t="shared" ref="Q1382:Q1386" si="783">SUM(E1382:P1382)</f>
        <v>365</v>
      </c>
      <c r="R1382" s="116"/>
      <c r="S1382" s="99"/>
      <c r="T1382" s="50">
        <f t="shared" si="751"/>
        <v>0</v>
      </c>
      <c r="U1382" s="50">
        <f t="shared" si="752"/>
        <v>0</v>
      </c>
      <c r="V1382" s="50">
        <f t="shared" si="753"/>
        <v>0</v>
      </c>
      <c r="W1382" s="50">
        <f t="shared" si="754"/>
        <v>0</v>
      </c>
      <c r="X1382" s="50">
        <f t="shared" si="755"/>
        <v>0</v>
      </c>
      <c r="Y1382" s="50"/>
      <c r="Z1382" s="50"/>
      <c r="AA1382" s="50"/>
      <c r="AB1382" s="50"/>
      <c r="AC1382" s="50"/>
      <c r="AD1382" s="50">
        <f t="shared" si="756"/>
        <v>0</v>
      </c>
      <c r="AE1382" s="50">
        <f t="shared" si="757"/>
        <v>0</v>
      </c>
      <c r="AF1382" s="50">
        <f t="shared" si="758"/>
        <v>0</v>
      </c>
      <c r="AG1382" s="50">
        <f t="shared" si="750"/>
        <v>0</v>
      </c>
      <c r="AI1382" s="50">
        <f t="shared" si="759"/>
        <v>0</v>
      </c>
      <c r="AJ1382" s="50">
        <f t="shared" si="760"/>
        <v>0</v>
      </c>
      <c r="AK1382" s="50">
        <f t="shared" si="761"/>
        <v>0</v>
      </c>
      <c r="AL1382" s="50">
        <f t="shared" si="762"/>
        <v>4.8429735556928859E-2</v>
      </c>
      <c r="AR1382" s="50">
        <f t="shared" si="763"/>
        <v>5.9725686995296547E-2</v>
      </c>
      <c r="AS1382" s="50">
        <f t="shared" si="764"/>
        <v>6.4224679684868308E-2</v>
      </c>
      <c r="AT1382" s="50">
        <f t="shared" si="765"/>
        <v>9.2531290402570812E-2</v>
      </c>
      <c r="AV1382" s="49">
        <f t="shared" si="766"/>
        <v>0</v>
      </c>
      <c r="AW1382" s="49">
        <f t="shared" si="767"/>
        <v>0</v>
      </c>
      <c r="AX1382" s="49">
        <f t="shared" si="768"/>
        <v>0</v>
      </c>
      <c r="AY1382" s="49">
        <f t="shared" si="769"/>
        <v>130.00284493959757</v>
      </c>
      <c r="AZ1382" s="49">
        <f t="shared" si="770"/>
        <v>0</v>
      </c>
      <c r="BA1382" s="49">
        <f t="shared" si="771"/>
        <v>0</v>
      </c>
      <c r="BB1382" s="49">
        <f t="shared" si="772"/>
        <v>0</v>
      </c>
      <c r="BC1382" s="49">
        <f t="shared" si="773"/>
        <v>0</v>
      </c>
      <c r="BD1382" s="49">
        <f t="shared" si="774"/>
        <v>0</v>
      </c>
      <c r="BE1382" s="49">
        <f t="shared" si="775"/>
        <v>160.32524514269426</v>
      </c>
      <c r="BF1382" s="49">
        <f t="shared" si="776"/>
        <v>172.4021611588731</v>
      </c>
      <c r="BG1382" s="49">
        <f t="shared" si="777"/>
        <v>248.38729470504501</v>
      </c>
      <c r="BH1382" s="73">
        <f t="shared" si="778"/>
        <v>711.11754594620993</v>
      </c>
      <c r="BI1382" s="49">
        <f>VLOOKUP(A1382,'1_12'!B:Q,16,0)</f>
        <v>2783.16</v>
      </c>
      <c r="BJ1382" s="74">
        <f t="shared" si="779"/>
        <v>-2072.0424540537897</v>
      </c>
      <c r="BK1382" s="50">
        <f t="shared" si="780"/>
        <v>3.0661040814775982E-3</v>
      </c>
    </row>
    <row r="1383" spans="1:63" x14ac:dyDescent="0.3">
      <c r="A1383" s="79" t="s">
        <v>1350</v>
      </c>
      <c r="B1383" s="79" t="s">
        <v>1351</v>
      </c>
      <c r="C1383" s="79">
        <f>VLOOKUP(B1383,Площадь!A:B,2,0)</f>
        <v>6.3</v>
      </c>
      <c r="D1383" s="97"/>
      <c r="E1383">
        <v>31</v>
      </c>
      <c r="F1383">
        <v>28</v>
      </c>
      <c r="G1383">
        <v>31</v>
      </c>
      <c r="H1383">
        <v>30</v>
      </c>
      <c r="I1383">
        <v>31</v>
      </c>
      <c r="J1383">
        <v>30</v>
      </c>
      <c r="K1383">
        <v>31</v>
      </c>
      <c r="L1383">
        <v>31</v>
      </c>
      <c r="M1383">
        <v>30</v>
      </c>
      <c r="N1383">
        <v>31</v>
      </c>
      <c r="O1383">
        <v>30</v>
      </c>
      <c r="P1383">
        <v>31</v>
      </c>
      <c r="Q1383">
        <f t="shared" si="783"/>
        <v>365</v>
      </c>
      <c r="R1383" s="116"/>
      <c r="S1383" s="99"/>
      <c r="T1383" s="50">
        <f t="shared" si="751"/>
        <v>0</v>
      </c>
      <c r="U1383" s="50">
        <f t="shared" si="752"/>
        <v>0</v>
      </c>
      <c r="V1383" s="50">
        <f t="shared" si="753"/>
        <v>0</v>
      </c>
      <c r="W1383" s="50">
        <f t="shared" si="754"/>
        <v>0</v>
      </c>
      <c r="X1383" s="50">
        <f t="shared" si="755"/>
        <v>0</v>
      </c>
      <c r="Y1383" s="50"/>
      <c r="Z1383" s="50"/>
      <c r="AA1383" s="50"/>
      <c r="AB1383" s="50"/>
      <c r="AC1383" s="50"/>
      <c r="AD1383" s="50">
        <f t="shared" si="756"/>
        <v>0</v>
      </c>
      <c r="AE1383" s="50">
        <f t="shared" si="757"/>
        <v>0</v>
      </c>
      <c r="AF1383" s="50">
        <f t="shared" si="758"/>
        <v>0</v>
      </c>
      <c r="AG1383" s="50">
        <f t="shared" si="750"/>
        <v>0</v>
      </c>
      <c r="AI1383" s="50">
        <f t="shared" si="759"/>
        <v>0</v>
      </c>
      <c r="AJ1383" s="50">
        <f t="shared" si="760"/>
        <v>0</v>
      </c>
      <c r="AK1383" s="50">
        <f t="shared" si="761"/>
        <v>0</v>
      </c>
      <c r="AL1383" s="50">
        <f t="shared" si="762"/>
        <v>4.2376018612312751E-2</v>
      </c>
      <c r="AR1383" s="50">
        <f t="shared" si="763"/>
        <v>5.2259976120884476E-2</v>
      </c>
      <c r="AS1383" s="50">
        <f t="shared" si="764"/>
        <v>5.6196594724259766E-2</v>
      </c>
      <c r="AT1383" s="50">
        <f t="shared" si="765"/>
        <v>8.0964879102249462E-2</v>
      </c>
      <c r="AV1383" s="49">
        <f t="shared" si="766"/>
        <v>0</v>
      </c>
      <c r="AW1383" s="49">
        <f t="shared" si="767"/>
        <v>0</v>
      </c>
      <c r="AX1383" s="49">
        <f t="shared" si="768"/>
        <v>0</v>
      </c>
      <c r="AY1383" s="49">
        <f t="shared" si="769"/>
        <v>113.75248932214787</v>
      </c>
      <c r="AZ1383" s="49">
        <f t="shared" si="770"/>
        <v>0</v>
      </c>
      <c r="BA1383" s="49">
        <f t="shared" si="771"/>
        <v>0</v>
      </c>
      <c r="BB1383" s="49">
        <f t="shared" si="772"/>
        <v>0</v>
      </c>
      <c r="BC1383" s="49">
        <f t="shared" si="773"/>
        <v>0</v>
      </c>
      <c r="BD1383" s="49">
        <f t="shared" si="774"/>
        <v>0</v>
      </c>
      <c r="BE1383" s="49">
        <f t="shared" si="775"/>
        <v>140.28458949985745</v>
      </c>
      <c r="BF1383" s="49">
        <f t="shared" si="776"/>
        <v>150.85189101401394</v>
      </c>
      <c r="BG1383" s="49">
        <f t="shared" si="777"/>
        <v>217.33888286691439</v>
      </c>
      <c r="BH1383" s="73">
        <f t="shared" si="778"/>
        <v>622.22785270293366</v>
      </c>
      <c r="BI1383" s="49">
        <f>VLOOKUP(A1383,'1_12'!B:Q,16,0)</f>
        <v>2435.2199999999998</v>
      </c>
      <c r="BJ1383" s="74">
        <f t="shared" si="779"/>
        <v>-1812.9921472970661</v>
      </c>
      <c r="BK1383" s="50">
        <f t="shared" si="780"/>
        <v>3.0661040814775986E-3</v>
      </c>
    </row>
    <row r="1384" spans="1:63" x14ac:dyDescent="0.3">
      <c r="A1384" s="79" t="s">
        <v>1022</v>
      </c>
      <c r="B1384" s="79" t="s">
        <v>1023</v>
      </c>
      <c r="C1384" s="79">
        <f>VLOOKUP(B1384,Площадь!A:B,2,0)</f>
        <v>4.5999999999999996</v>
      </c>
      <c r="D1384" s="97"/>
      <c r="E1384">
        <v>31</v>
      </c>
      <c r="F1384">
        <v>28</v>
      </c>
      <c r="G1384">
        <v>31</v>
      </c>
      <c r="H1384">
        <v>30</v>
      </c>
      <c r="I1384">
        <v>31</v>
      </c>
      <c r="J1384">
        <v>30</v>
      </c>
      <c r="K1384">
        <v>31</v>
      </c>
      <c r="L1384">
        <v>31</v>
      </c>
      <c r="M1384">
        <v>30</v>
      </c>
      <c r="N1384">
        <v>31</v>
      </c>
      <c r="O1384">
        <v>30</v>
      </c>
      <c r="P1384">
        <v>31</v>
      </c>
      <c r="Q1384">
        <f t="shared" si="783"/>
        <v>365</v>
      </c>
      <c r="R1384" s="116"/>
      <c r="S1384" s="99"/>
      <c r="T1384" s="50">
        <f t="shared" si="751"/>
        <v>0</v>
      </c>
      <c r="U1384" s="50">
        <f t="shared" si="752"/>
        <v>0</v>
      </c>
      <c r="V1384" s="50">
        <f t="shared" si="753"/>
        <v>0</v>
      </c>
      <c r="W1384" s="50">
        <f t="shared" si="754"/>
        <v>0</v>
      </c>
      <c r="X1384" s="50">
        <f t="shared" si="755"/>
        <v>0</v>
      </c>
      <c r="Y1384" s="50"/>
      <c r="Z1384" s="50"/>
      <c r="AA1384" s="50"/>
      <c r="AB1384" s="50"/>
      <c r="AC1384" s="50"/>
      <c r="AD1384" s="50">
        <f t="shared" si="756"/>
        <v>0</v>
      </c>
      <c r="AE1384" s="50">
        <f t="shared" si="757"/>
        <v>0</v>
      </c>
      <c r="AF1384" s="50">
        <f t="shared" si="758"/>
        <v>0</v>
      </c>
      <c r="AG1384" s="50">
        <f t="shared" si="750"/>
        <v>0</v>
      </c>
      <c r="AI1384" s="50">
        <f t="shared" si="759"/>
        <v>0</v>
      </c>
      <c r="AJ1384" s="50">
        <f t="shared" si="760"/>
        <v>0</v>
      </c>
      <c r="AK1384" s="50">
        <f t="shared" si="761"/>
        <v>0</v>
      </c>
      <c r="AL1384" s="50">
        <f t="shared" si="762"/>
        <v>3.094121993914899E-2</v>
      </c>
      <c r="AR1384" s="50">
        <f t="shared" si="763"/>
        <v>3.8158077802550566E-2</v>
      </c>
      <c r="AS1384" s="50">
        <f t="shared" si="764"/>
        <v>4.1032434243110302E-2</v>
      </c>
      <c r="AT1384" s="50">
        <f t="shared" si="765"/>
        <v>5.9117213312753575E-2</v>
      </c>
      <c r="AV1384" s="49">
        <f t="shared" si="766"/>
        <v>0</v>
      </c>
      <c r="AW1384" s="49">
        <f t="shared" si="767"/>
        <v>0</v>
      </c>
      <c r="AX1384" s="49">
        <f t="shared" si="768"/>
        <v>0</v>
      </c>
      <c r="AY1384" s="49">
        <f t="shared" si="769"/>
        <v>83.057373155853981</v>
      </c>
      <c r="AZ1384" s="49">
        <f t="shared" si="770"/>
        <v>0</v>
      </c>
      <c r="BA1384" s="49">
        <f t="shared" si="771"/>
        <v>0</v>
      </c>
      <c r="BB1384" s="49">
        <f t="shared" si="772"/>
        <v>0</v>
      </c>
      <c r="BC1384" s="49">
        <f t="shared" si="773"/>
        <v>0</v>
      </c>
      <c r="BD1384" s="49">
        <f t="shared" si="774"/>
        <v>0</v>
      </c>
      <c r="BE1384" s="49">
        <f t="shared" si="775"/>
        <v>102.43001773005464</v>
      </c>
      <c r="BF1384" s="49">
        <f t="shared" si="776"/>
        <v>110.14582518483557</v>
      </c>
      <c r="BG1384" s="49">
        <f t="shared" si="777"/>
        <v>158.69188272822319</v>
      </c>
      <c r="BH1384" s="73">
        <f t="shared" si="778"/>
        <v>454.32509879896736</v>
      </c>
      <c r="BI1384" s="49">
        <f>VLOOKUP(A1384,'1_12'!B:Q,16,0)</f>
        <v>1778.1299999999997</v>
      </c>
      <c r="BJ1384" s="74">
        <f t="shared" si="779"/>
        <v>-1323.8049012010324</v>
      </c>
      <c r="BK1384" s="50">
        <f t="shared" si="780"/>
        <v>3.066104081477599E-3</v>
      </c>
    </row>
    <row r="1385" spans="1:63" x14ac:dyDescent="0.3">
      <c r="A1385" s="79" t="s">
        <v>1782</v>
      </c>
      <c r="B1385" s="79" t="s">
        <v>1783</v>
      </c>
      <c r="C1385" s="79">
        <f>VLOOKUP(B1385,Площадь!A:B,2,0)</f>
        <v>9</v>
      </c>
      <c r="D1385" s="97"/>
      <c r="E1385">
        <v>31</v>
      </c>
      <c r="F1385">
        <v>28</v>
      </c>
      <c r="G1385">
        <v>31</v>
      </c>
      <c r="H1385">
        <v>30</v>
      </c>
      <c r="I1385">
        <v>31</v>
      </c>
      <c r="J1385">
        <v>7</v>
      </c>
      <c r="Q1385">
        <f t="shared" si="783"/>
        <v>158</v>
      </c>
      <c r="R1385" s="116"/>
      <c r="S1385" s="99"/>
      <c r="T1385" s="50">
        <f t="shared" si="751"/>
        <v>0</v>
      </c>
      <c r="U1385" s="50">
        <f t="shared" si="752"/>
        <v>0</v>
      </c>
      <c r="V1385" s="50">
        <f t="shared" si="753"/>
        <v>0</v>
      </c>
      <c r="W1385" s="50">
        <f t="shared" si="754"/>
        <v>0</v>
      </c>
      <c r="X1385" s="50">
        <f t="shared" si="755"/>
        <v>0</v>
      </c>
      <c r="Y1385" s="50"/>
      <c r="Z1385" s="50"/>
      <c r="AA1385" s="50"/>
      <c r="AB1385" s="50"/>
      <c r="AC1385" s="50"/>
      <c r="AD1385" s="50">
        <f t="shared" si="756"/>
        <v>0</v>
      </c>
      <c r="AE1385" s="50">
        <f t="shared" si="757"/>
        <v>0</v>
      </c>
      <c r="AF1385" s="50">
        <f t="shared" si="758"/>
        <v>0</v>
      </c>
      <c r="AG1385" s="50">
        <f t="shared" si="750"/>
        <v>0</v>
      </c>
      <c r="AI1385" s="50">
        <f t="shared" si="759"/>
        <v>0</v>
      </c>
      <c r="AJ1385" s="50">
        <f t="shared" si="760"/>
        <v>0</v>
      </c>
      <c r="AK1385" s="50">
        <f t="shared" si="761"/>
        <v>0</v>
      </c>
      <c r="AL1385" s="50">
        <f t="shared" si="762"/>
        <v>6.0537169446161075E-2</v>
      </c>
      <c r="AR1385" s="50">
        <f t="shared" si="763"/>
        <v>0</v>
      </c>
      <c r="AS1385" s="50">
        <f t="shared" si="764"/>
        <v>0</v>
      </c>
      <c r="AT1385" s="50">
        <f t="shared" si="765"/>
        <v>0</v>
      </c>
      <c r="AV1385" s="49">
        <f t="shared" si="766"/>
        <v>0</v>
      </c>
      <c r="AW1385" s="49">
        <f t="shared" si="767"/>
        <v>0</v>
      </c>
      <c r="AX1385" s="49">
        <f t="shared" si="768"/>
        <v>0</v>
      </c>
      <c r="AY1385" s="49">
        <f t="shared" si="769"/>
        <v>162.50355617449696</v>
      </c>
      <c r="AZ1385" s="49">
        <f t="shared" si="770"/>
        <v>0</v>
      </c>
      <c r="BA1385" s="49">
        <f t="shared" si="771"/>
        <v>0</v>
      </c>
      <c r="BB1385" s="49">
        <f t="shared" si="772"/>
        <v>0</v>
      </c>
      <c r="BC1385" s="49">
        <f t="shared" si="773"/>
        <v>0</v>
      </c>
      <c r="BD1385" s="49">
        <f t="shared" si="774"/>
        <v>0</v>
      </c>
      <c r="BE1385" s="49">
        <f t="shared" si="775"/>
        <v>0</v>
      </c>
      <c r="BF1385" s="49">
        <f t="shared" si="776"/>
        <v>0</v>
      </c>
      <c r="BG1385" s="49">
        <f t="shared" si="777"/>
        <v>0</v>
      </c>
      <c r="BH1385" s="73">
        <f t="shared" si="778"/>
        <v>162.50355617449696</v>
      </c>
      <c r="BI1385" s="49">
        <f>VLOOKUP(A1385,'1_12'!B:Q,16,0)</f>
        <v>1159.6500000000001</v>
      </c>
      <c r="BJ1385" s="74">
        <f t="shared" si="779"/>
        <v>-997.14644382550318</v>
      </c>
      <c r="BK1385" s="50">
        <f t="shared" si="780"/>
        <v>5.6052934672371369E-4</v>
      </c>
    </row>
    <row r="1386" spans="1:63" x14ac:dyDescent="0.3">
      <c r="A1386" s="79" t="s">
        <v>2756</v>
      </c>
      <c r="B1386" s="79" t="s">
        <v>1783</v>
      </c>
      <c r="C1386" s="79">
        <f>VLOOKUP(B1386,Площадь!A:B,2,0)</f>
        <v>9</v>
      </c>
      <c r="D1386" s="97">
        <f>VLOOKUP(A1386,'[1]3+паркинг2023'!$A:$E,5,0)</f>
        <v>45085</v>
      </c>
      <c r="J1386">
        <f>30-J1385</f>
        <v>23</v>
      </c>
      <c r="K1386">
        <v>31</v>
      </c>
      <c r="L1386">
        <v>31</v>
      </c>
      <c r="M1386">
        <v>30</v>
      </c>
      <c r="N1386">
        <v>31</v>
      </c>
      <c r="O1386">
        <v>30</v>
      </c>
      <c r="P1386">
        <v>31</v>
      </c>
      <c r="Q1386">
        <f t="shared" si="783"/>
        <v>207</v>
      </c>
      <c r="R1386" s="116"/>
      <c r="S1386" s="99"/>
      <c r="T1386" s="50">
        <f t="shared" si="751"/>
        <v>0</v>
      </c>
      <c r="U1386" s="50">
        <f t="shared" si="752"/>
        <v>0</v>
      </c>
      <c r="V1386" s="50">
        <f t="shared" si="753"/>
        <v>0</v>
      </c>
      <c r="W1386" s="50">
        <f t="shared" si="754"/>
        <v>0</v>
      </c>
      <c r="X1386" s="50">
        <f t="shared" si="755"/>
        <v>0</v>
      </c>
      <c r="Y1386" s="50"/>
      <c r="Z1386" s="50"/>
      <c r="AA1386" s="50"/>
      <c r="AB1386" s="50"/>
      <c r="AC1386" s="50"/>
      <c r="AD1386" s="50">
        <f t="shared" si="756"/>
        <v>0</v>
      </c>
      <c r="AE1386" s="50">
        <f t="shared" si="757"/>
        <v>0</v>
      </c>
      <c r="AF1386" s="50">
        <f t="shared" si="758"/>
        <v>0</v>
      </c>
      <c r="AG1386" s="50">
        <f t="shared" si="750"/>
        <v>0</v>
      </c>
      <c r="AI1386" s="50">
        <f t="shared" si="759"/>
        <v>0</v>
      </c>
      <c r="AJ1386" s="50">
        <f t="shared" si="760"/>
        <v>0</v>
      </c>
      <c r="AK1386" s="50">
        <f t="shared" si="761"/>
        <v>0</v>
      </c>
      <c r="AL1386" s="50">
        <f t="shared" si="762"/>
        <v>0</v>
      </c>
      <c r="AR1386" s="50">
        <f t="shared" si="763"/>
        <v>7.4657108744120682E-2</v>
      </c>
      <c r="AS1386" s="50">
        <f t="shared" si="764"/>
        <v>8.0280849606085378E-2</v>
      </c>
      <c r="AT1386" s="50">
        <f t="shared" si="765"/>
        <v>0.11566411300321353</v>
      </c>
      <c r="AV1386" s="49">
        <f t="shared" si="766"/>
        <v>0</v>
      </c>
      <c r="AW1386" s="49">
        <f t="shared" si="767"/>
        <v>0</v>
      </c>
      <c r="AX1386" s="49">
        <f t="shared" si="768"/>
        <v>0</v>
      </c>
      <c r="AY1386" s="49">
        <f t="shared" si="769"/>
        <v>0</v>
      </c>
      <c r="AZ1386" s="49">
        <f t="shared" si="770"/>
        <v>0</v>
      </c>
      <c r="BA1386" s="49">
        <f t="shared" si="771"/>
        <v>0</v>
      </c>
      <c r="BB1386" s="49">
        <f t="shared" si="772"/>
        <v>0</v>
      </c>
      <c r="BC1386" s="49">
        <f t="shared" si="773"/>
        <v>0</v>
      </c>
      <c r="BD1386" s="49">
        <f t="shared" si="774"/>
        <v>0</v>
      </c>
      <c r="BE1386" s="49">
        <f t="shared" si="775"/>
        <v>200.40655642836779</v>
      </c>
      <c r="BF1386" s="49">
        <f t="shared" si="776"/>
        <v>215.50270144859135</v>
      </c>
      <c r="BG1386" s="49">
        <f t="shared" si="777"/>
        <v>310.4841183813063</v>
      </c>
      <c r="BH1386" s="73">
        <f t="shared" si="778"/>
        <v>726.39337625826545</v>
      </c>
      <c r="BI1386" s="49">
        <f>VLOOKUP(A1386,'1_12'!B:Q,16,0)</f>
        <v>2319.3000000000002</v>
      </c>
      <c r="BJ1386" s="74">
        <f t="shared" si="779"/>
        <v>-1592.9066237417346</v>
      </c>
      <c r="BK1386" s="50">
        <f t="shared" si="780"/>
        <v>2.5055747347538853E-3</v>
      </c>
    </row>
    <row r="1387" spans="1:63" x14ac:dyDescent="0.3">
      <c r="A1387" s="79" t="s">
        <v>1024</v>
      </c>
      <c r="B1387" s="79" t="s">
        <v>1025</v>
      </c>
      <c r="C1387" s="79">
        <f>VLOOKUP(B1387,Площадь!A:B,2,0)</f>
        <v>4.2</v>
      </c>
      <c r="D1387" s="97"/>
      <c r="E1387">
        <v>31</v>
      </c>
      <c r="F1387">
        <v>28</v>
      </c>
      <c r="G1387">
        <v>31</v>
      </c>
      <c r="H1387">
        <v>30</v>
      </c>
      <c r="I1387">
        <v>31</v>
      </c>
      <c r="J1387">
        <v>30</v>
      </c>
      <c r="K1387">
        <v>31</v>
      </c>
      <c r="L1387">
        <v>31</v>
      </c>
      <c r="M1387">
        <v>30</v>
      </c>
      <c r="N1387">
        <v>31</v>
      </c>
      <c r="O1387">
        <v>30</v>
      </c>
      <c r="P1387">
        <v>31</v>
      </c>
      <c r="Q1387">
        <f t="shared" ref="Q1387:Q1400" si="784">SUM(E1387:P1387)</f>
        <v>365</v>
      </c>
      <c r="R1387" s="116"/>
      <c r="S1387" s="99"/>
      <c r="T1387" s="50">
        <f t="shared" si="751"/>
        <v>0</v>
      </c>
      <c r="U1387" s="50">
        <f t="shared" si="752"/>
        <v>0</v>
      </c>
      <c r="V1387" s="50">
        <f t="shared" si="753"/>
        <v>0</v>
      </c>
      <c r="W1387" s="50">
        <f t="shared" si="754"/>
        <v>0</v>
      </c>
      <c r="X1387" s="50">
        <f t="shared" si="755"/>
        <v>0</v>
      </c>
      <c r="Y1387" s="50"/>
      <c r="Z1387" s="50"/>
      <c r="AA1387" s="50"/>
      <c r="AB1387" s="50"/>
      <c r="AC1387" s="50"/>
      <c r="AD1387" s="50">
        <f t="shared" si="756"/>
        <v>0</v>
      </c>
      <c r="AE1387" s="50">
        <f t="shared" si="757"/>
        <v>0</v>
      </c>
      <c r="AF1387" s="50">
        <f t="shared" si="758"/>
        <v>0</v>
      </c>
      <c r="AG1387" s="50">
        <f t="shared" si="750"/>
        <v>0</v>
      </c>
      <c r="AI1387" s="50">
        <f t="shared" si="759"/>
        <v>0</v>
      </c>
      <c r="AJ1387" s="50">
        <f t="shared" si="760"/>
        <v>0</v>
      </c>
      <c r="AK1387" s="50">
        <f t="shared" si="761"/>
        <v>0</v>
      </c>
      <c r="AL1387" s="50">
        <f t="shared" si="762"/>
        <v>2.8250679074875166E-2</v>
      </c>
      <c r="AR1387" s="50">
        <f t="shared" si="763"/>
        <v>3.483998408058965E-2</v>
      </c>
      <c r="AS1387" s="50">
        <f t="shared" si="764"/>
        <v>3.7464396482839848E-2</v>
      </c>
      <c r="AT1387" s="50">
        <f t="shared" si="765"/>
        <v>5.3976586068166313E-2</v>
      </c>
      <c r="AV1387" s="49">
        <f t="shared" si="766"/>
        <v>0</v>
      </c>
      <c r="AW1387" s="49">
        <f t="shared" si="767"/>
        <v>0</v>
      </c>
      <c r="AX1387" s="49">
        <f t="shared" si="768"/>
        <v>0</v>
      </c>
      <c r="AY1387" s="49">
        <f t="shared" si="769"/>
        <v>75.834992881431901</v>
      </c>
      <c r="AZ1387" s="49">
        <f t="shared" si="770"/>
        <v>0</v>
      </c>
      <c r="BA1387" s="49">
        <f t="shared" si="771"/>
        <v>0</v>
      </c>
      <c r="BB1387" s="49">
        <f t="shared" si="772"/>
        <v>0</v>
      </c>
      <c r="BC1387" s="49">
        <f t="shared" si="773"/>
        <v>0</v>
      </c>
      <c r="BD1387" s="49">
        <f t="shared" si="774"/>
        <v>0</v>
      </c>
      <c r="BE1387" s="49">
        <f t="shared" si="775"/>
        <v>93.52305966657164</v>
      </c>
      <c r="BF1387" s="49">
        <f t="shared" si="776"/>
        <v>100.56792734267599</v>
      </c>
      <c r="BG1387" s="49">
        <f t="shared" si="777"/>
        <v>144.89258857794292</v>
      </c>
      <c r="BH1387" s="73">
        <f t="shared" si="778"/>
        <v>414.8185684686224</v>
      </c>
      <c r="BI1387" s="49">
        <f>VLOOKUP(A1387,'1_12'!B:Q,16,0)</f>
        <v>1623.5099999999998</v>
      </c>
      <c r="BJ1387" s="74">
        <f t="shared" si="779"/>
        <v>-1208.6914315313775</v>
      </c>
      <c r="BK1387" s="50">
        <f t="shared" si="780"/>
        <v>3.066104081477599E-3</v>
      </c>
    </row>
    <row r="1388" spans="1:63" x14ac:dyDescent="0.3">
      <c r="A1388" s="79" t="s">
        <v>1456</v>
      </c>
      <c r="B1388" s="79" t="s">
        <v>1457</v>
      </c>
      <c r="C1388" s="79">
        <f>VLOOKUP(B1388,Площадь!A:B,2,0)</f>
        <v>6.5</v>
      </c>
      <c r="D1388" s="97"/>
      <c r="E1388">
        <v>31</v>
      </c>
      <c r="F1388">
        <v>28</v>
      </c>
      <c r="G1388">
        <v>31</v>
      </c>
      <c r="H1388">
        <v>30</v>
      </c>
      <c r="I1388">
        <v>31</v>
      </c>
      <c r="J1388">
        <v>30</v>
      </c>
      <c r="K1388">
        <v>31</v>
      </c>
      <c r="L1388">
        <v>31</v>
      </c>
      <c r="M1388">
        <v>30</v>
      </c>
      <c r="N1388">
        <v>31</v>
      </c>
      <c r="O1388">
        <v>30</v>
      </c>
      <c r="P1388">
        <v>31</v>
      </c>
      <c r="Q1388">
        <f t="shared" si="784"/>
        <v>365</v>
      </c>
      <c r="R1388" s="116"/>
      <c r="S1388" s="99"/>
      <c r="T1388" s="50">
        <f t="shared" si="751"/>
        <v>0</v>
      </c>
      <c r="U1388" s="50">
        <f t="shared" si="752"/>
        <v>0</v>
      </c>
      <c r="V1388" s="50">
        <f t="shared" si="753"/>
        <v>0</v>
      </c>
      <c r="W1388" s="50">
        <f t="shared" si="754"/>
        <v>0</v>
      </c>
      <c r="X1388" s="50">
        <f t="shared" si="755"/>
        <v>0</v>
      </c>
      <c r="Y1388" s="50"/>
      <c r="Z1388" s="50"/>
      <c r="AA1388" s="50"/>
      <c r="AB1388" s="50"/>
      <c r="AC1388" s="50"/>
      <c r="AD1388" s="50">
        <f t="shared" si="756"/>
        <v>0</v>
      </c>
      <c r="AE1388" s="50">
        <f t="shared" si="757"/>
        <v>0</v>
      </c>
      <c r="AF1388" s="50">
        <f t="shared" si="758"/>
        <v>0</v>
      </c>
      <c r="AG1388" s="50">
        <f t="shared" si="750"/>
        <v>0</v>
      </c>
      <c r="AI1388" s="50">
        <f t="shared" si="759"/>
        <v>0</v>
      </c>
      <c r="AJ1388" s="50">
        <f t="shared" si="760"/>
        <v>0</v>
      </c>
      <c r="AK1388" s="50">
        <f t="shared" si="761"/>
        <v>0</v>
      </c>
      <c r="AL1388" s="50">
        <f t="shared" si="762"/>
        <v>4.3721289044449663E-2</v>
      </c>
      <c r="AR1388" s="50">
        <f t="shared" si="763"/>
        <v>5.3919022981864941E-2</v>
      </c>
      <c r="AS1388" s="50">
        <f t="shared" si="764"/>
        <v>5.7980613604395E-2</v>
      </c>
      <c r="AT1388" s="50">
        <f t="shared" si="765"/>
        <v>8.35351927245431E-2</v>
      </c>
      <c r="AV1388" s="49">
        <f t="shared" si="766"/>
        <v>0</v>
      </c>
      <c r="AW1388" s="49">
        <f t="shared" si="767"/>
        <v>0</v>
      </c>
      <c r="AX1388" s="49">
        <f t="shared" si="768"/>
        <v>0</v>
      </c>
      <c r="AY1388" s="49">
        <f t="shared" si="769"/>
        <v>117.36367945935891</v>
      </c>
      <c r="AZ1388" s="49">
        <f t="shared" si="770"/>
        <v>0</v>
      </c>
      <c r="BA1388" s="49">
        <f t="shared" si="771"/>
        <v>0</v>
      </c>
      <c r="BB1388" s="49">
        <f t="shared" si="772"/>
        <v>0</v>
      </c>
      <c r="BC1388" s="49">
        <f t="shared" si="773"/>
        <v>0</v>
      </c>
      <c r="BD1388" s="49">
        <f t="shared" si="774"/>
        <v>0</v>
      </c>
      <c r="BE1388" s="49">
        <f t="shared" si="775"/>
        <v>144.73806853159897</v>
      </c>
      <c r="BF1388" s="49">
        <f t="shared" si="776"/>
        <v>155.64083993509377</v>
      </c>
      <c r="BG1388" s="49">
        <f t="shared" si="777"/>
        <v>224.23852994205453</v>
      </c>
      <c r="BH1388" s="73">
        <f t="shared" si="778"/>
        <v>641.98111786810614</v>
      </c>
      <c r="BI1388" s="49">
        <f>VLOOKUP(A1388,'1_12'!B:Q,16,0)</f>
        <v>2512.5300000000002</v>
      </c>
      <c r="BJ1388" s="74">
        <f t="shared" si="779"/>
        <v>-1870.5488821318941</v>
      </c>
      <c r="BK1388" s="50">
        <f t="shared" si="780"/>
        <v>3.0661040814775986E-3</v>
      </c>
    </row>
    <row r="1389" spans="1:63" x14ac:dyDescent="0.3">
      <c r="A1389" s="79" t="s">
        <v>590</v>
      </c>
      <c r="B1389" s="79" t="s">
        <v>591</v>
      </c>
      <c r="C1389" s="79">
        <f>VLOOKUP(B1389,Площадь!A:B,2,0)</f>
        <v>3.4</v>
      </c>
      <c r="D1389" s="97"/>
      <c r="E1389">
        <v>31</v>
      </c>
      <c r="F1389">
        <v>28</v>
      </c>
      <c r="G1389">
        <v>31</v>
      </c>
      <c r="H1389">
        <v>30</v>
      </c>
      <c r="I1389">
        <v>31</v>
      </c>
      <c r="J1389">
        <v>30</v>
      </c>
      <c r="K1389">
        <v>31</v>
      </c>
      <c r="L1389">
        <v>31</v>
      </c>
      <c r="M1389">
        <v>30</v>
      </c>
      <c r="N1389">
        <v>31</v>
      </c>
      <c r="O1389">
        <v>30</v>
      </c>
      <c r="P1389">
        <v>31</v>
      </c>
      <c r="Q1389">
        <f t="shared" si="784"/>
        <v>365</v>
      </c>
      <c r="R1389" s="116"/>
      <c r="S1389" s="99"/>
      <c r="T1389" s="50">
        <f t="shared" si="751"/>
        <v>0</v>
      </c>
      <c r="U1389" s="50">
        <f t="shared" si="752"/>
        <v>0</v>
      </c>
      <c r="V1389" s="50">
        <f t="shared" si="753"/>
        <v>0</v>
      </c>
      <c r="W1389" s="50">
        <f t="shared" si="754"/>
        <v>0</v>
      </c>
      <c r="X1389" s="50">
        <f t="shared" si="755"/>
        <v>0</v>
      </c>
      <c r="Y1389" s="50"/>
      <c r="Z1389" s="50"/>
      <c r="AA1389" s="50"/>
      <c r="AB1389" s="50"/>
      <c r="AC1389" s="50"/>
      <c r="AD1389" s="50">
        <f t="shared" si="756"/>
        <v>0</v>
      </c>
      <c r="AE1389" s="50">
        <f t="shared" si="757"/>
        <v>0</v>
      </c>
      <c r="AF1389" s="50">
        <f t="shared" si="758"/>
        <v>0</v>
      </c>
      <c r="AG1389" s="50">
        <f t="shared" si="750"/>
        <v>0</v>
      </c>
      <c r="AI1389" s="50">
        <f t="shared" si="759"/>
        <v>0</v>
      </c>
      <c r="AJ1389" s="50">
        <f t="shared" si="760"/>
        <v>0</v>
      </c>
      <c r="AK1389" s="50">
        <f t="shared" si="761"/>
        <v>0</v>
      </c>
      <c r="AL1389" s="50">
        <f t="shared" si="762"/>
        <v>2.2869597346327514E-2</v>
      </c>
      <c r="AR1389" s="50">
        <f t="shared" si="763"/>
        <v>2.8203796636667812E-2</v>
      </c>
      <c r="AS1389" s="50">
        <f t="shared" si="764"/>
        <v>3.0328320962298917E-2</v>
      </c>
      <c r="AT1389" s="50">
        <f t="shared" si="765"/>
        <v>4.3695331578991775E-2</v>
      </c>
      <c r="AV1389" s="49">
        <f t="shared" si="766"/>
        <v>0</v>
      </c>
      <c r="AW1389" s="49">
        <f t="shared" si="767"/>
        <v>0</v>
      </c>
      <c r="AX1389" s="49">
        <f t="shared" si="768"/>
        <v>0</v>
      </c>
      <c r="AY1389" s="49">
        <f t="shared" si="769"/>
        <v>61.390232332587729</v>
      </c>
      <c r="AZ1389" s="49">
        <f t="shared" si="770"/>
        <v>0</v>
      </c>
      <c r="BA1389" s="49">
        <f t="shared" si="771"/>
        <v>0</v>
      </c>
      <c r="BB1389" s="49">
        <f t="shared" si="772"/>
        <v>0</v>
      </c>
      <c r="BC1389" s="49">
        <f t="shared" si="773"/>
        <v>0</v>
      </c>
      <c r="BD1389" s="49">
        <f t="shared" si="774"/>
        <v>0</v>
      </c>
      <c r="BE1389" s="49">
        <f t="shared" si="775"/>
        <v>75.709143539605606</v>
      </c>
      <c r="BF1389" s="49">
        <f t="shared" si="776"/>
        <v>81.412131658356728</v>
      </c>
      <c r="BG1389" s="49">
        <f t="shared" si="777"/>
        <v>117.29400027738237</v>
      </c>
      <c r="BH1389" s="73">
        <f t="shared" si="778"/>
        <v>335.80550780793237</v>
      </c>
      <c r="BI1389" s="49">
        <f>VLOOKUP(A1389,'1_12'!B:Q,16,0)</f>
        <v>1314.27</v>
      </c>
      <c r="BJ1389" s="74">
        <f t="shared" si="779"/>
        <v>-978.46449219206761</v>
      </c>
      <c r="BK1389" s="50">
        <f t="shared" si="780"/>
        <v>3.0661040814775986E-3</v>
      </c>
    </row>
    <row r="1390" spans="1:63" x14ac:dyDescent="0.3">
      <c r="A1390" s="79" t="s">
        <v>1029</v>
      </c>
      <c r="B1390" s="79" t="s">
        <v>1030</v>
      </c>
      <c r="C1390" s="79">
        <f>VLOOKUP(B1390,Площадь!A:B,2,0)</f>
        <v>4</v>
      </c>
      <c r="D1390" s="97"/>
      <c r="E1390">
        <v>31</v>
      </c>
      <c r="F1390">
        <v>28</v>
      </c>
      <c r="G1390">
        <v>31</v>
      </c>
      <c r="H1390">
        <v>30</v>
      </c>
      <c r="I1390">
        <v>31</v>
      </c>
      <c r="J1390">
        <v>30</v>
      </c>
      <c r="K1390">
        <v>31</v>
      </c>
      <c r="L1390">
        <v>31</v>
      </c>
      <c r="M1390">
        <v>30</v>
      </c>
      <c r="N1390">
        <v>31</v>
      </c>
      <c r="O1390">
        <v>30</v>
      </c>
      <c r="P1390">
        <v>31</v>
      </c>
      <c r="Q1390">
        <f t="shared" si="784"/>
        <v>365</v>
      </c>
      <c r="R1390" s="116"/>
      <c r="S1390" s="99"/>
      <c r="T1390" s="50">
        <f t="shared" si="751"/>
        <v>0</v>
      </c>
      <c r="U1390" s="50">
        <f t="shared" si="752"/>
        <v>0</v>
      </c>
      <c r="V1390" s="50">
        <f t="shared" si="753"/>
        <v>0</v>
      </c>
      <c r="W1390" s="50">
        <f t="shared" si="754"/>
        <v>0</v>
      </c>
      <c r="X1390" s="50">
        <f t="shared" si="755"/>
        <v>0</v>
      </c>
      <c r="Y1390" s="50"/>
      <c r="Z1390" s="50"/>
      <c r="AA1390" s="50"/>
      <c r="AB1390" s="50"/>
      <c r="AC1390" s="50"/>
      <c r="AD1390" s="50">
        <f t="shared" si="756"/>
        <v>0</v>
      </c>
      <c r="AE1390" s="50">
        <f t="shared" si="757"/>
        <v>0</v>
      </c>
      <c r="AF1390" s="50">
        <f t="shared" si="758"/>
        <v>0</v>
      </c>
      <c r="AG1390" s="50">
        <f t="shared" si="750"/>
        <v>0</v>
      </c>
      <c r="AI1390" s="50">
        <f t="shared" si="759"/>
        <v>0</v>
      </c>
      <c r="AJ1390" s="50">
        <f t="shared" si="760"/>
        <v>0</v>
      </c>
      <c r="AK1390" s="50">
        <f t="shared" si="761"/>
        <v>0</v>
      </c>
      <c r="AL1390" s="50">
        <f t="shared" si="762"/>
        <v>2.6905408642738254E-2</v>
      </c>
      <c r="AR1390" s="50">
        <f t="shared" si="763"/>
        <v>3.3180937219609193E-2</v>
      </c>
      <c r="AS1390" s="50">
        <f t="shared" si="764"/>
        <v>3.5680377602704615E-2</v>
      </c>
      <c r="AT1390" s="50">
        <f t="shared" si="765"/>
        <v>5.1406272445872675E-2</v>
      </c>
      <c r="AV1390" s="49">
        <f t="shared" si="766"/>
        <v>0</v>
      </c>
      <c r="AW1390" s="49">
        <f t="shared" si="767"/>
        <v>0</v>
      </c>
      <c r="AX1390" s="49">
        <f t="shared" si="768"/>
        <v>0</v>
      </c>
      <c r="AY1390" s="49">
        <f t="shared" si="769"/>
        <v>72.223802744220862</v>
      </c>
      <c r="AZ1390" s="49">
        <f t="shared" si="770"/>
        <v>0</v>
      </c>
      <c r="BA1390" s="49">
        <f t="shared" si="771"/>
        <v>0</v>
      </c>
      <c r="BB1390" s="49">
        <f t="shared" si="772"/>
        <v>0</v>
      </c>
      <c r="BC1390" s="49">
        <f t="shared" si="773"/>
        <v>0</v>
      </c>
      <c r="BD1390" s="49">
        <f t="shared" si="774"/>
        <v>0</v>
      </c>
      <c r="BE1390" s="49">
        <f t="shared" si="775"/>
        <v>89.069580634830132</v>
      </c>
      <c r="BF1390" s="49">
        <f t="shared" si="776"/>
        <v>95.778978421596165</v>
      </c>
      <c r="BG1390" s="49">
        <f t="shared" si="777"/>
        <v>137.99294150280278</v>
      </c>
      <c r="BH1390" s="73">
        <f t="shared" si="778"/>
        <v>395.06530330344992</v>
      </c>
      <c r="BI1390" s="49">
        <f>VLOOKUP(A1390,'1_12'!B:Q,16,0)</f>
        <v>1546.1999999999998</v>
      </c>
      <c r="BJ1390" s="74">
        <f t="shared" si="779"/>
        <v>-1151.1346966965498</v>
      </c>
      <c r="BK1390" s="50">
        <f t="shared" si="780"/>
        <v>3.0661040814775986E-3</v>
      </c>
    </row>
    <row r="1391" spans="1:63" x14ac:dyDescent="0.3">
      <c r="A1391" s="79" t="s">
        <v>707</v>
      </c>
      <c r="B1391" s="79" t="s">
        <v>708</v>
      </c>
      <c r="C1391" s="79">
        <f>VLOOKUP(B1391,Площадь!A:B,2,0)</f>
        <v>9.6</v>
      </c>
      <c r="D1391" s="97"/>
      <c r="E1391">
        <v>31</v>
      </c>
      <c r="F1391">
        <v>28</v>
      </c>
      <c r="G1391">
        <v>31</v>
      </c>
      <c r="H1391">
        <v>30</v>
      </c>
      <c r="I1391">
        <v>31</v>
      </c>
      <c r="J1391">
        <v>30</v>
      </c>
      <c r="K1391">
        <v>31</v>
      </c>
      <c r="L1391">
        <v>31</v>
      </c>
      <c r="M1391">
        <v>30</v>
      </c>
      <c r="N1391">
        <v>31</v>
      </c>
      <c r="O1391">
        <v>30</v>
      </c>
      <c r="P1391">
        <v>31</v>
      </c>
      <c r="Q1391">
        <f t="shared" si="784"/>
        <v>365</v>
      </c>
      <c r="R1391" s="116"/>
      <c r="S1391" s="99"/>
      <c r="T1391" s="50">
        <f t="shared" si="751"/>
        <v>0</v>
      </c>
      <c r="U1391" s="50">
        <f t="shared" si="752"/>
        <v>0</v>
      </c>
      <c r="V1391" s="50">
        <f t="shared" si="753"/>
        <v>0</v>
      </c>
      <c r="W1391" s="50">
        <f t="shared" si="754"/>
        <v>0</v>
      </c>
      <c r="X1391" s="50">
        <f t="shared" si="755"/>
        <v>0</v>
      </c>
      <c r="Y1391" s="50"/>
      <c r="Z1391" s="50"/>
      <c r="AA1391" s="50"/>
      <c r="AB1391" s="50"/>
      <c r="AC1391" s="50"/>
      <c r="AD1391" s="50">
        <f t="shared" si="756"/>
        <v>0</v>
      </c>
      <c r="AE1391" s="50">
        <f t="shared" si="757"/>
        <v>0</v>
      </c>
      <c r="AF1391" s="50">
        <f t="shared" si="758"/>
        <v>0</v>
      </c>
      <c r="AG1391" s="50">
        <f t="shared" si="750"/>
        <v>0</v>
      </c>
      <c r="AI1391" s="50">
        <f t="shared" si="759"/>
        <v>0</v>
      </c>
      <c r="AJ1391" s="50">
        <f t="shared" si="760"/>
        <v>0</v>
      </c>
      <c r="AK1391" s="50">
        <f t="shared" si="761"/>
        <v>0</v>
      </c>
      <c r="AL1391" s="50">
        <f t="shared" si="762"/>
        <v>6.4572980742571812E-2</v>
      </c>
      <c r="AR1391" s="50">
        <f t="shared" si="763"/>
        <v>7.9634249327062062E-2</v>
      </c>
      <c r="AS1391" s="50">
        <f t="shared" si="764"/>
        <v>8.5632906246491072E-2</v>
      </c>
      <c r="AT1391" s="50">
        <f t="shared" si="765"/>
        <v>0.12337505387009441</v>
      </c>
      <c r="AV1391" s="49">
        <f t="shared" si="766"/>
        <v>0</v>
      </c>
      <c r="AW1391" s="49">
        <f t="shared" si="767"/>
        <v>0</v>
      </c>
      <c r="AX1391" s="49">
        <f t="shared" si="768"/>
        <v>0</v>
      </c>
      <c r="AY1391" s="49">
        <f t="shared" si="769"/>
        <v>173.33712658613007</v>
      </c>
      <c r="AZ1391" s="49">
        <f t="shared" si="770"/>
        <v>0</v>
      </c>
      <c r="BA1391" s="49">
        <f t="shared" si="771"/>
        <v>0</v>
      </c>
      <c r="BB1391" s="49">
        <f t="shared" si="772"/>
        <v>0</v>
      </c>
      <c r="BC1391" s="49">
        <f t="shared" si="773"/>
        <v>0</v>
      </c>
      <c r="BD1391" s="49">
        <f t="shared" si="774"/>
        <v>0</v>
      </c>
      <c r="BE1391" s="49">
        <f t="shared" si="775"/>
        <v>213.76699352359233</v>
      </c>
      <c r="BF1391" s="49">
        <f t="shared" si="776"/>
        <v>229.86954821183079</v>
      </c>
      <c r="BG1391" s="49">
        <f t="shared" si="777"/>
        <v>331.18305960672666</v>
      </c>
      <c r="BH1391" s="73">
        <f t="shared" si="778"/>
        <v>948.15672792827991</v>
      </c>
      <c r="BI1391" s="49">
        <f>VLOOKUP(A1391,'1_12'!B:Q,16,0)</f>
        <v>3710.8800000000006</v>
      </c>
      <c r="BJ1391" s="74">
        <f t="shared" si="779"/>
        <v>-2762.7232720717207</v>
      </c>
      <c r="BK1391" s="50">
        <f t="shared" si="780"/>
        <v>3.066104081477599E-3</v>
      </c>
    </row>
    <row r="1392" spans="1:63" x14ac:dyDescent="0.3">
      <c r="A1392" s="79" t="s">
        <v>638</v>
      </c>
      <c r="B1392" s="79" t="s">
        <v>639</v>
      </c>
      <c r="C1392" s="79">
        <f>VLOOKUP(B1392,Площадь!A:B,2,0)</f>
        <v>3.5</v>
      </c>
      <c r="D1392" s="97"/>
      <c r="E1392">
        <v>31</v>
      </c>
      <c r="F1392">
        <v>28</v>
      </c>
      <c r="G1392">
        <v>31</v>
      </c>
      <c r="H1392">
        <v>30</v>
      </c>
      <c r="I1392">
        <v>31</v>
      </c>
      <c r="J1392">
        <v>30</v>
      </c>
      <c r="K1392">
        <v>31</v>
      </c>
      <c r="L1392">
        <v>31</v>
      </c>
      <c r="M1392">
        <v>30</v>
      </c>
      <c r="N1392">
        <v>31</v>
      </c>
      <c r="O1392">
        <v>30</v>
      </c>
      <c r="P1392">
        <v>31</v>
      </c>
      <c r="Q1392">
        <f t="shared" si="784"/>
        <v>365</v>
      </c>
      <c r="R1392" s="116"/>
      <c r="S1392" s="99"/>
      <c r="T1392" s="50">
        <f t="shared" si="751"/>
        <v>0</v>
      </c>
      <c r="U1392" s="50">
        <f t="shared" si="752"/>
        <v>0</v>
      </c>
      <c r="V1392" s="50">
        <f t="shared" si="753"/>
        <v>0</v>
      </c>
      <c r="W1392" s="50">
        <f t="shared" si="754"/>
        <v>0</v>
      </c>
      <c r="X1392" s="50">
        <f t="shared" si="755"/>
        <v>0</v>
      </c>
      <c r="Y1392" s="50"/>
      <c r="Z1392" s="50"/>
      <c r="AA1392" s="50"/>
      <c r="AB1392" s="50"/>
      <c r="AC1392" s="50"/>
      <c r="AD1392" s="50">
        <f t="shared" si="756"/>
        <v>0</v>
      </c>
      <c r="AE1392" s="50">
        <f t="shared" si="757"/>
        <v>0</v>
      </c>
      <c r="AF1392" s="50">
        <f t="shared" si="758"/>
        <v>0</v>
      </c>
      <c r="AG1392" s="50">
        <f t="shared" si="750"/>
        <v>0</v>
      </c>
      <c r="AI1392" s="50">
        <f t="shared" si="759"/>
        <v>0</v>
      </c>
      <c r="AJ1392" s="50">
        <f t="shared" si="760"/>
        <v>0</v>
      </c>
      <c r="AK1392" s="50">
        <f t="shared" si="761"/>
        <v>0</v>
      </c>
      <c r="AL1392" s="50">
        <f t="shared" si="762"/>
        <v>2.3542232562395973E-2</v>
      </c>
      <c r="AR1392" s="50">
        <f t="shared" si="763"/>
        <v>2.9033320067158044E-2</v>
      </c>
      <c r="AS1392" s="50">
        <f t="shared" si="764"/>
        <v>3.1220330402366537E-2</v>
      </c>
      <c r="AT1392" s="50">
        <f t="shared" si="765"/>
        <v>4.4980488390138587E-2</v>
      </c>
      <c r="AV1392" s="49">
        <f t="shared" si="766"/>
        <v>0</v>
      </c>
      <c r="AW1392" s="49">
        <f t="shared" si="767"/>
        <v>0</v>
      </c>
      <c r="AX1392" s="49">
        <f t="shared" si="768"/>
        <v>0</v>
      </c>
      <c r="AY1392" s="49">
        <f t="shared" si="769"/>
        <v>63.195827401193256</v>
      </c>
      <c r="AZ1392" s="49">
        <f t="shared" si="770"/>
        <v>0</v>
      </c>
      <c r="BA1392" s="49">
        <f t="shared" si="771"/>
        <v>0</v>
      </c>
      <c r="BB1392" s="49">
        <f t="shared" si="772"/>
        <v>0</v>
      </c>
      <c r="BC1392" s="49">
        <f t="shared" si="773"/>
        <v>0</v>
      </c>
      <c r="BD1392" s="49">
        <f t="shared" si="774"/>
        <v>0</v>
      </c>
      <c r="BE1392" s="49">
        <f t="shared" si="775"/>
        <v>77.935883055476367</v>
      </c>
      <c r="BF1392" s="49">
        <f t="shared" si="776"/>
        <v>83.806606118896639</v>
      </c>
      <c r="BG1392" s="49">
        <f t="shared" si="777"/>
        <v>120.74382381495242</v>
      </c>
      <c r="BH1392" s="73">
        <f t="shared" si="778"/>
        <v>345.68214039051867</v>
      </c>
      <c r="BI1392" s="49">
        <f>VLOOKUP(A1392,'1_12'!B:Q,16,0)</f>
        <v>1352.8799999999997</v>
      </c>
      <c r="BJ1392" s="74">
        <f t="shared" si="779"/>
        <v>-1007.1978596094809</v>
      </c>
      <c r="BK1392" s="50">
        <f t="shared" si="780"/>
        <v>3.0661040814775986E-3</v>
      </c>
    </row>
    <row r="1393" spans="1:63" x14ac:dyDescent="0.3">
      <c r="A1393" s="79" t="s">
        <v>565</v>
      </c>
      <c r="B1393" s="79" t="s">
        <v>566</v>
      </c>
      <c r="C1393" s="79">
        <f>VLOOKUP(B1393,Площадь!A:B,2,0)</f>
        <v>7.9</v>
      </c>
      <c r="D1393" s="97"/>
      <c r="E1393">
        <v>31</v>
      </c>
      <c r="F1393">
        <v>28</v>
      </c>
      <c r="G1393">
        <v>31</v>
      </c>
      <c r="H1393">
        <v>30</v>
      </c>
      <c r="I1393">
        <v>31</v>
      </c>
      <c r="J1393">
        <v>30</v>
      </c>
      <c r="K1393">
        <v>31</v>
      </c>
      <c r="L1393">
        <v>31</v>
      </c>
      <c r="M1393">
        <v>30</v>
      </c>
      <c r="N1393">
        <v>31</v>
      </c>
      <c r="O1393">
        <v>30</v>
      </c>
      <c r="P1393">
        <v>31</v>
      </c>
      <c r="Q1393">
        <f t="shared" si="784"/>
        <v>365</v>
      </c>
      <c r="R1393" s="116"/>
      <c r="S1393" s="99"/>
      <c r="T1393" s="50">
        <f t="shared" si="751"/>
        <v>0</v>
      </c>
      <c r="U1393" s="50">
        <f t="shared" si="752"/>
        <v>0</v>
      </c>
      <c r="V1393" s="50">
        <f t="shared" si="753"/>
        <v>0</v>
      </c>
      <c r="W1393" s="50">
        <f t="shared" si="754"/>
        <v>0</v>
      </c>
      <c r="X1393" s="50">
        <f t="shared" si="755"/>
        <v>0</v>
      </c>
      <c r="Y1393" s="50"/>
      <c r="Z1393" s="50"/>
      <c r="AA1393" s="50"/>
      <c r="AB1393" s="50"/>
      <c r="AC1393" s="50"/>
      <c r="AD1393" s="50">
        <f t="shared" si="756"/>
        <v>0</v>
      </c>
      <c r="AE1393" s="50">
        <f t="shared" si="757"/>
        <v>0</v>
      </c>
      <c r="AF1393" s="50">
        <f t="shared" si="758"/>
        <v>0</v>
      </c>
      <c r="AG1393" s="50">
        <f t="shared" si="750"/>
        <v>0</v>
      </c>
      <c r="AI1393" s="50">
        <f t="shared" si="759"/>
        <v>0</v>
      </c>
      <c r="AJ1393" s="50">
        <f t="shared" si="760"/>
        <v>0</v>
      </c>
      <c r="AK1393" s="50">
        <f t="shared" si="761"/>
        <v>0</v>
      </c>
      <c r="AL1393" s="50">
        <f t="shared" si="762"/>
        <v>5.3138182069408055E-2</v>
      </c>
      <c r="AR1393" s="50">
        <f t="shared" si="763"/>
        <v>6.553235100872816E-2</v>
      </c>
      <c r="AS1393" s="50">
        <f t="shared" si="764"/>
        <v>7.0468745765341623E-2</v>
      </c>
      <c r="AT1393" s="50">
        <f t="shared" si="765"/>
        <v>0.10152738808059854</v>
      </c>
      <c r="AV1393" s="49">
        <f t="shared" si="766"/>
        <v>0</v>
      </c>
      <c r="AW1393" s="49">
        <f t="shared" si="767"/>
        <v>0</v>
      </c>
      <c r="AX1393" s="49">
        <f t="shared" si="768"/>
        <v>0</v>
      </c>
      <c r="AY1393" s="49">
        <f t="shared" si="769"/>
        <v>142.64201041983623</v>
      </c>
      <c r="AZ1393" s="49">
        <f t="shared" si="770"/>
        <v>0</v>
      </c>
      <c r="BA1393" s="49">
        <f t="shared" si="771"/>
        <v>0</v>
      </c>
      <c r="BB1393" s="49">
        <f t="shared" si="772"/>
        <v>0</v>
      </c>
      <c r="BC1393" s="49">
        <f t="shared" si="773"/>
        <v>0</v>
      </c>
      <c r="BD1393" s="49">
        <f t="shared" si="774"/>
        <v>0</v>
      </c>
      <c r="BE1393" s="49">
        <f t="shared" si="775"/>
        <v>175.91242175378954</v>
      </c>
      <c r="BF1393" s="49">
        <f t="shared" si="776"/>
        <v>189.16348238265246</v>
      </c>
      <c r="BG1393" s="49">
        <f t="shared" si="777"/>
        <v>272.53605946803549</v>
      </c>
      <c r="BH1393" s="73">
        <f t="shared" si="778"/>
        <v>780.25397402431372</v>
      </c>
      <c r="BI1393" s="49">
        <f>VLOOKUP(A1393,'1_12'!B:Q,16,0)</f>
        <v>3053.7000000000003</v>
      </c>
      <c r="BJ1393" s="74">
        <f t="shared" si="779"/>
        <v>-2273.4460259756866</v>
      </c>
      <c r="BK1393" s="50">
        <f t="shared" si="780"/>
        <v>3.0661040814775986E-3</v>
      </c>
    </row>
    <row r="1394" spans="1:63" x14ac:dyDescent="0.3">
      <c r="A1394" s="79" t="s">
        <v>689</v>
      </c>
      <c r="B1394" s="79" t="s">
        <v>690</v>
      </c>
      <c r="C1394" s="79">
        <f>VLOOKUP(B1394,Площадь!A:B,2,0)</f>
        <v>3.3</v>
      </c>
      <c r="D1394" s="97"/>
      <c r="E1394">
        <v>31</v>
      </c>
      <c r="F1394">
        <v>28</v>
      </c>
      <c r="G1394">
        <v>31</v>
      </c>
      <c r="H1394">
        <v>30</v>
      </c>
      <c r="I1394">
        <v>31</v>
      </c>
      <c r="J1394">
        <v>30</v>
      </c>
      <c r="K1394">
        <v>31</v>
      </c>
      <c r="L1394">
        <v>31</v>
      </c>
      <c r="M1394">
        <v>30</v>
      </c>
      <c r="N1394">
        <v>31</v>
      </c>
      <c r="O1394">
        <v>30</v>
      </c>
      <c r="P1394">
        <v>31</v>
      </c>
      <c r="Q1394">
        <f t="shared" si="784"/>
        <v>365</v>
      </c>
      <c r="R1394" s="116"/>
      <c r="S1394" s="99"/>
      <c r="T1394" s="50">
        <f t="shared" si="751"/>
        <v>0</v>
      </c>
      <c r="U1394" s="50">
        <f t="shared" si="752"/>
        <v>0</v>
      </c>
      <c r="V1394" s="50">
        <f t="shared" si="753"/>
        <v>0</v>
      </c>
      <c r="W1394" s="50">
        <f t="shared" si="754"/>
        <v>0</v>
      </c>
      <c r="X1394" s="50">
        <f t="shared" si="755"/>
        <v>0</v>
      </c>
      <c r="Y1394" s="50"/>
      <c r="Z1394" s="50"/>
      <c r="AA1394" s="50"/>
      <c r="AB1394" s="50"/>
      <c r="AC1394" s="50"/>
      <c r="AD1394" s="50">
        <f t="shared" si="756"/>
        <v>0</v>
      </c>
      <c r="AE1394" s="50">
        <f t="shared" si="757"/>
        <v>0</v>
      </c>
      <c r="AF1394" s="50">
        <f t="shared" si="758"/>
        <v>0</v>
      </c>
      <c r="AG1394" s="50">
        <f t="shared" si="750"/>
        <v>0</v>
      </c>
      <c r="AI1394" s="50">
        <f t="shared" si="759"/>
        <v>0</v>
      </c>
      <c r="AJ1394" s="50">
        <f t="shared" si="760"/>
        <v>0</v>
      </c>
      <c r="AK1394" s="50">
        <f t="shared" si="761"/>
        <v>0</v>
      </c>
      <c r="AL1394" s="50">
        <f t="shared" si="762"/>
        <v>2.2196962130259058E-2</v>
      </c>
      <c r="AR1394" s="50">
        <f t="shared" si="763"/>
        <v>2.7374273206177583E-2</v>
      </c>
      <c r="AS1394" s="50">
        <f t="shared" si="764"/>
        <v>2.9436311522231307E-2</v>
      </c>
      <c r="AT1394" s="50">
        <f t="shared" si="765"/>
        <v>4.2410174767844956E-2</v>
      </c>
      <c r="AV1394" s="49">
        <f t="shared" si="766"/>
        <v>0</v>
      </c>
      <c r="AW1394" s="49">
        <f t="shared" si="767"/>
        <v>0</v>
      </c>
      <c r="AX1394" s="49">
        <f t="shared" si="768"/>
        <v>0</v>
      </c>
      <c r="AY1394" s="49">
        <f t="shared" si="769"/>
        <v>59.584637263982209</v>
      </c>
      <c r="AZ1394" s="49">
        <f t="shared" si="770"/>
        <v>0</v>
      </c>
      <c r="BA1394" s="49">
        <f t="shared" si="771"/>
        <v>0</v>
      </c>
      <c r="BB1394" s="49">
        <f t="shared" si="772"/>
        <v>0</v>
      </c>
      <c r="BC1394" s="49">
        <f t="shared" si="773"/>
        <v>0</v>
      </c>
      <c r="BD1394" s="49">
        <f t="shared" si="774"/>
        <v>0</v>
      </c>
      <c r="BE1394" s="49">
        <f t="shared" si="775"/>
        <v>73.482404023734858</v>
      </c>
      <c r="BF1394" s="49">
        <f t="shared" si="776"/>
        <v>79.017657197816831</v>
      </c>
      <c r="BG1394" s="49">
        <f t="shared" si="777"/>
        <v>113.8441767398123</v>
      </c>
      <c r="BH1394" s="73">
        <f t="shared" si="778"/>
        <v>325.92887522534625</v>
      </c>
      <c r="BI1394" s="49">
        <f>VLOOKUP(A1394,'1_12'!B:Q,16,0)</f>
        <v>1275.57</v>
      </c>
      <c r="BJ1394" s="74">
        <f t="shared" si="779"/>
        <v>-949.64112477465369</v>
      </c>
      <c r="BK1394" s="50">
        <f t="shared" si="780"/>
        <v>3.0661040814775986E-3</v>
      </c>
    </row>
    <row r="1395" spans="1:63" x14ac:dyDescent="0.3">
      <c r="A1395" s="79" t="s">
        <v>1778</v>
      </c>
      <c r="B1395" s="79" t="s">
        <v>1779</v>
      </c>
      <c r="C1395" s="79">
        <f>VLOOKUP(B1395,Площадь!D:E,2,0)</f>
        <v>103.7</v>
      </c>
      <c r="D1395" s="97"/>
      <c r="E1395">
        <v>31</v>
      </c>
      <c r="F1395">
        <v>28</v>
      </c>
      <c r="G1395">
        <v>31</v>
      </c>
      <c r="H1395">
        <v>30</v>
      </c>
      <c r="I1395">
        <v>31</v>
      </c>
      <c r="J1395">
        <v>30</v>
      </c>
      <c r="K1395">
        <v>31</v>
      </c>
      <c r="L1395">
        <v>31</v>
      </c>
      <c r="M1395">
        <v>30</v>
      </c>
      <c r="N1395">
        <v>31</v>
      </c>
      <c r="O1395">
        <v>30</v>
      </c>
      <c r="P1395">
        <v>31</v>
      </c>
      <c r="Q1395">
        <f t="shared" si="784"/>
        <v>365</v>
      </c>
      <c r="R1395" s="113">
        <f>VLOOKUP(B1395,'Общие показания'!A:H,8,0)</f>
        <v>0.70180990930051501</v>
      </c>
      <c r="S1395" s="117">
        <f>VLOOKUP(B1395,'Общие показания'!A:P,16,0)</f>
        <v>22.538190090699484</v>
      </c>
      <c r="T1395" s="50">
        <f t="shared" si="751"/>
        <v>0</v>
      </c>
      <c r="U1395" s="50">
        <f t="shared" si="752"/>
        <v>0</v>
      </c>
      <c r="V1395" s="50">
        <f t="shared" si="753"/>
        <v>0</v>
      </c>
      <c r="W1395" s="50">
        <f t="shared" si="754"/>
        <v>0.70180990930051501</v>
      </c>
      <c r="X1395" s="50">
        <f t="shared" si="755"/>
        <v>0</v>
      </c>
      <c r="Y1395" s="50"/>
      <c r="Z1395" s="50"/>
      <c r="AA1395" s="50"/>
      <c r="AB1395" s="50"/>
      <c r="AC1395" s="50"/>
      <c r="AD1395" s="50">
        <f t="shared" si="756"/>
        <v>8.6495812005000463</v>
      </c>
      <c r="AE1395" s="50">
        <f t="shared" si="757"/>
        <v>6.0442287578674723</v>
      </c>
      <c r="AF1395" s="50">
        <f t="shared" si="758"/>
        <v>7.8443801323319642</v>
      </c>
      <c r="AG1395" s="50">
        <f t="shared" si="750"/>
        <v>0</v>
      </c>
      <c r="AI1395" s="50">
        <f t="shared" si="759"/>
        <v>0</v>
      </c>
      <c r="AJ1395" s="50">
        <f t="shared" si="760"/>
        <v>0</v>
      </c>
      <c r="AK1395" s="50">
        <f t="shared" si="761"/>
        <v>0</v>
      </c>
      <c r="AL1395" s="50">
        <f t="shared" si="762"/>
        <v>0.69752271906298924</v>
      </c>
      <c r="AR1395" s="50">
        <f t="shared" si="763"/>
        <v>0.86021579741836829</v>
      </c>
      <c r="AS1395" s="50">
        <f t="shared" si="764"/>
        <v>0.92501378935011713</v>
      </c>
      <c r="AT1395" s="50">
        <f t="shared" si="765"/>
        <v>1.3327076131592492</v>
      </c>
      <c r="AV1395" s="49">
        <f t="shared" si="766"/>
        <v>0</v>
      </c>
      <c r="AW1395" s="49">
        <f t="shared" si="767"/>
        <v>0</v>
      </c>
      <c r="AX1395" s="49">
        <f t="shared" si="768"/>
        <v>0</v>
      </c>
      <c r="AY1395" s="49">
        <f t="shared" si="769"/>
        <v>3756.3125342738563</v>
      </c>
      <c r="AZ1395" s="49">
        <f t="shared" si="770"/>
        <v>0</v>
      </c>
      <c r="BA1395" s="49">
        <f t="shared" si="771"/>
        <v>0</v>
      </c>
      <c r="BB1395" s="49">
        <f t="shared" si="772"/>
        <v>0</v>
      </c>
      <c r="BC1395" s="49">
        <f t="shared" si="773"/>
        <v>0</v>
      </c>
      <c r="BD1395" s="49">
        <f t="shared" si="774"/>
        <v>0</v>
      </c>
      <c r="BE1395" s="49">
        <f t="shared" si="775"/>
        <v>25527.718669332276</v>
      </c>
      <c r="BF1395" s="49">
        <f t="shared" si="776"/>
        <v>18707.955924049009</v>
      </c>
      <c r="BG1395" s="49">
        <f t="shared" si="777"/>
        <v>24634.607260486795</v>
      </c>
      <c r="BH1395" s="73">
        <f t="shared" si="778"/>
        <v>72626.594388141937</v>
      </c>
      <c r="BI1395" s="49">
        <f>VLOOKUP(A1395,'1_12'!B:Q,16,0)</f>
        <v>40085.01</v>
      </c>
      <c r="BJ1395" s="74">
        <f t="shared" si="779"/>
        <v>32541.584388141935</v>
      </c>
      <c r="BK1395" s="50">
        <f t="shared" si="780"/>
        <v>2.1741771069584314E-2</v>
      </c>
    </row>
    <row r="1396" spans="1:63" x14ac:dyDescent="0.3">
      <c r="A1396" s="79" t="s">
        <v>1708</v>
      </c>
      <c r="B1396" s="79" t="s">
        <v>1709</v>
      </c>
      <c r="C1396" s="79">
        <f>VLOOKUP(B1396,Площадь!D:E,2,0)</f>
        <v>128.6</v>
      </c>
      <c r="D1396" s="97"/>
      <c r="E1396">
        <v>31</v>
      </c>
      <c r="F1396">
        <v>28</v>
      </c>
      <c r="G1396">
        <v>31</v>
      </c>
      <c r="H1396">
        <v>30</v>
      </c>
      <c r="I1396">
        <v>31</v>
      </c>
      <c r="J1396">
        <v>30</v>
      </c>
      <c r="K1396">
        <v>31</v>
      </c>
      <c r="L1396">
        <v>31</v>
      </c>
      <c r="M1396">
        <v>30</v>
      </c>
      <c r="N1396">
        <v>31</v>
      </c>
      <c r="O1396">
        <v>30</v>
      </c>
      <c r="P1396">
        <v>31</v>
      </c>
      <c r="Q1396">
        <f t="shared" si="784"/>
        <v>365</v>
      </c>
      <c r="R1396" s="113">
        <f>VLOOKUP(B1396,'Общие показания'!A:H,8,0)</f>
        <v>0</v>
      </c>
      <c r="S1396" s="117">
        <f>VLOOKUP(B1396,'Общие показания'!A:P,16,0)</f>
        <v>3.6429999999999971</v>
      </c>
      <c r="T1396" s="50">
        <f t="shared" si="751"/>
        <v>0</v>
      </c>
      <c r="U1396" s="50">
        <f t="shared" si="752"/>
        <v>0</v>
      </c>
      <c r="V1396" s="50">
        <f t="shared" si="753"/>
        <v>0</v>
      </c>
      <c r="W1396" s="50">
        <f t="shared" si="754"/>
        <v>0</v>
      </c>
      <c r="X1396" s="50">
        <f t="shared" si="755"/>
        <v>0</v>
      </c>
      <c r="Y1396" s="50"/>
      <c r="Z1396" s="50"/>
      <c r="AA1396" s="50"/>
      <c r="AB1396" s="50"/>
      <c r="AC1396" s="50"/>
      <c r="AD1396" s="50">
        <f t="shared" si="756"/>
        <v>1.3980902719613055</v>
      </c>
      <c r="AE1396" s="50">
        <f t="shared" si="757"/>
        <v>0.97696954707989214</v>
      </c>
      <c r="AF1396" s="50">
        <f t="shared" si="758"/>
        <v>1.2679401809587993</v>
      </c>
      <c r="AG1396" s="50">
        <f t="shared" si="750"/>
        <v>0</v>
      </c>
      <c r="AI1396" s="50">
        <f t="shared" si="759"/>
        <v>0</v>
      </c>
      <c r="AJ1396" s="50">
        <f t="shared" si="760"/>
        <v>0</v>
      </c>
      <c r="AK1396" s="50">
        <f t="shared" si="761"/>
        <v>0</v>
      </c>
      <c r="AL1396" s="50">
        <f t="shared" si="762"/>
        <v>0.86500888786403485</v>
      </c>
      <c r="AR1396" s="50">
        <f t="shared" si="763"/>
        <v>1.0667671316104355</v>
      </c>
      <c r="AS1396" s="50">
        <f t="shared" si="764"/>
        <v>1.1471241399269534</v>
      </c>
      <c r="AT1396" s="50">
        <f t="shared" si="765"/>
        <v>1.6527116591348063</v>
      </c>
      <c r="AV1396" s="49">
        <f t="shared" si="766"/>
        <v>0</v>
      </c>
      <c r="AW1396" s="49">
        <f t="shared" si="767"/>
        <v>0</v>
      </c>
      <c r="AX1396" s="49">
        <f t="shared" si="768"/>
        <v>0</v>
      </c>
      <c r="AY1396" s="49">
        <f t="shared" si="769"/>
        <v>2321.9952582267006</v>
      </c>
      <c r="AZ1396" s="49">
        <f t="shared" si="770"/>
        <v>0</v>
      </c>
      <c r="BA1396" s="49">
        <f t="shared" si="771"/>
        <v>0</v>
      </c>
      <c r="BB1396" s="49">
        <f t="shared" si="772"/>
        <v>0</v>
      </c>
      <c r="BC1396" s="49">
        <f t="shared" si="773"/>
        <v>0</v>
      </c>
      <c r="BD1396" s="49">
        <f t="shared" si="774"/>
        <v>0</v>
      </c>
      <c r="BE1396" s="49">
        <f t="shared" si="775"/>
        <v>6616.564619851838</v>
      </c>
      <c r="BF1396" s="49">
        <f t="shared" si="776"/>
        <v>5701.832129653696</v>
      </c>
      <c r="BG1396" s="49">
        <f t="shared" si="777"/>
        <v>7840.0809734736713</v>
      </c>
      <c r="BH1396" s="73">
        <f t="shared" si="778"/>
        <v>22480.472981205905</v>
      </c>
      <c r="BI1396" s="49">
        <f>VLOOKUP(A1396,'1_12'!B:Q,16,0)</f>
        <v>49710.06</v>
      </c>
      <c r="BJ1396" s="74">
        <f t="shared" si="779"/>
        <v>-27229.587018794093</v>
      </c>
      <c r="BK1396" s="50">
        <f t="shared" si="780"/>
        <v>5.4267831898238902E-3</v>
      </c>
    </row>
    <row r="1397" spans="1:63" x14ac:dyDescent="0.3">
      <c r="A1397" s="79" t="s">
        <v>983</v>
      </c>
      <c r="B1397" s="79" t="s">
        <v>984</v>
      </c>
      <c r="C1397" s="79">
        <f>VLOOKUP(B1397,Площадь!D:E,2,0)</f>
        <v>175.1</v>
      </c>
      <c r="D1397" s="97"/>
      <c r="E1397">
        <v>31</v>
      </c>
      <c r="F1397">
        <v>28</v>
      </c>
      <c r="G1397">
        <v>31</v>
      </c>
      <c r="H1397">
        <v>30</v>
      </c>
      <c r="I1397">
        <v>31</v>
      </c>
      <c r="J1397">
        <v>30</v>
      </c>
      <c r="K1397">
        <v>31</v>
      </c>
      <c r="L1397">
        <v>31</v>
      </c>
      <c r="M1397">
        <v>30</v>
      </c>
      <c r="N1397">
        <v>31</v>
      </c>
      <c r="O1397">
        <v>30</v>
      </c>
      <c r="P1397">
        <v>31</v>
      </c>
      <c r="Q1397">
        <f t="shared" si="784"/>
        <v>365</v>
      </c>
      <c r="R1397" s="113">
        <f>VLOOKUP(B1397,'Общие показания'!A:H,8,0)</f>
        <v>1.18502328947464</v>
      </c>
      <c r="S1397" s="117">
        <f>VLOOKUP(B1397,'Общие показания'!A:P,16,0)</f>
        <v>5.0312422859314925</v>
      </c>
      <c r="T1397" s="50">
        <f t="shared" si="751"/>
        <v>0</v>
      </c>
      <c r="U1397" s="50">
        <f t="shared" si="752"/>
        <v>0</v>
      </c>
      <c r="V1397" s="50">
        <f t="shared" si="753"/>
        <v>0</v>
      </c>
      <c r="W1397" s="50">
        <f t="shared" si="754"/>
        <v>1.18502328947464</v>
      </c>
      <c r="X1397" s="50">
        <f t="shared" si="755"/>
        <v>0</v>
      </c>
      <c r="Y1397" s="50"/>
      <c r="Z1397" s="50"/>
      <c r="AA1397" s="50"/>
      <c r="AB1397" s="50"/>
      <c r="AC1397" s="50"/>
      <c r="AD1397" s="50">
        <f t="shared" si="756"/>
        <v>1.9308621728908006</v>
      </c>
      <c r="AE1397" s="50">
        <f t="shared" si="757"/>
        <v>1.3492644790929713</v>
      </c>
      <c r="AF1397" s="50">
        <f t="shared" si="758"/>
        <v>1.7511156339477203</v>
      </c>
      <c r="AG1397" s="50">
        <f t="shared" si="750"/>
        <v>0</v>
      </c>
      <c r="AI1397" s="50">
        <f t="shared" si="759"/>
        <v>0</v>
      </c>
      <c r="AJ1397" s="50">
        <f t="shared" si="760"/>
        <v>0</v>
      </c>
      <c r="AK1397" s="50">
        <f t="shared" si="761"/>
        <v>0</v>
      </c>
      <c r="AL1397" s="50">
        <f t="shared" si="762"/>
        <v>1.1777842633358671</v>
      </c>
      <c r="AR1397" s="50">
        <f t="shared" si="763"/>
        <v>1.4524955267883923</v>
      </c>
      <c r="AS1397" s="50">
        <f t="shared" si="764"/>
        <v>1.5619085295583945</v>
      </c>
      <c r="AT1397" s="50">
        <f t="shared" si="765"/>
        <v>2.2503095763180765</v>
      </c>
      <c r="AV1397" s="49">
        <f t="shared" si="766"/>
        <v>0</v>
      </c>
      <c r="AW1397" s="49">
        <f t="shared" si="767"/>
        <v>0</v>
      </c>
      <c r="AX1397" s="49">
        <f t="shared" si="768"/>
        <v>0</v>
      </c>
      <c r="AY1397" s="49">
        <f t="shared" si="769"/>
        <v>6342.6260824624123</v>
      </c>
      <c r="AZ1397" s="49">
        <f t="shared" si="770"/>
        <v>0</v>
      </c>
      <c r="BA1397" s="49">
        <f t="shared" si="771"/>
        <v>0</v>
      </c>
      <c r="BB1397" s="49">
        <f t="shared" si="772"/>
        <v>0</v>
      </c>
      <c r="BC1397" s="49">
        <f t="shared" si="773"/>
        <v>0</v>
      </c>
      <c r="BD1397" s="49">
        <f t="shared" si="774"/>
        <v>0</v>
      </c>
      <c r="BE1397" s="49">
        <f t="shared" si="775"/>
        <v>9082.1500747108385</v>
      </c>
      <c r="BF1397" s="49">
        <f t="shared" si="776"/>
        <v>7814.6363775033806</v>
      </c>
      <c r="BG1397" s="49">
        <f t="shared" si="777"/>
        <v>10741.265777429095</v>
      </c>
      <c r="BH1397" s="73">
        <f t="shared" si="778"/>
        <v>33980.678312105723</v>
      </c>
      <c r="BI1397" s="49">
        <f>VLOOKUP(A1397,'1_12'!B:Q,16,0)</f>
        <v>67684.5</v>
      </c>
      <c r="BJ1397" s="74">
        <f t="shared" si="779"/>
        <v>-33703.821687894277</v>
      </c>
      <c r="BK1397" s="50">
        <f t="shared" si="780"/>
        <v>6.0245400111397594E-3</v>
      </c>
    </row>
    <row r="1398" spans="1:63" x14ac:dyDescent="0.3">
      <c r="A1398" s="79" t="s">
        <v>2251</v>
      </c>
      <c r="B1398" s="79" t="s">
        <v>2252</v>
      </c>
      <c r="C1398" s="79">
        <f>VLOOKUP(B1398,Площадь!D:E,2,0)</f>
        <v>122.4</v>
      </c>
      <c r="D1398" s="97"/>
      <c r="E1398">
        <v>31</v>
      </c>
      <c r="F1398">
        <v>28</v>
      </c>
      <c r="G1398">
        <v>31</v>
      </c>
      <c r="H1398">
        <v>30</v>
      </c>
      <c r="I1398">
        <v>31</v>
      </c>
      <c r="J1398">
        <v>30</v>
      </c>
      <c r="K1398">
        <v>31</v>
      </c>
      <c r="L1398">
        <v>31</v>
      </c>
      <c r="M1398">
        <v>30</v>
      </c>
      <c r="N1398">
        <v>31</v>
      </c>
      <c r="O1398">
        <v>30</v>
      </c>
      <c r="P1398">
        <v>31</v>
      </c>
      <c r="Q1398">
        <f t="shared" si="784"/>
        <v>365</v>
      </c>
      <c r="R1398" s="113">
        <f>VLOOKUP(B1398,'Общие показания'!A:H,8,0)</f>
        <v>0.82836579458421444</v>
      </c>
      <c r="S1398" s="117">
        <f>VLOOKUP(B1398,'Общие показания'!A:P,16,0)</f>
        <v>0</v>
      </c>
      <c r="T1398" s="50">
        <f t="shared" si="751"/>
        <v>0</v>
      </c>
      <c r="U1398" s="50">
        <f t="shared" si="752"/>
        <v>0</v>
      </c>
      <c r="V1398" s="50">
        <f t="shared" si="753"/>
        <v>0</v>
      </c>
      <c r="W1398" s="50">
        <f t="shared" si="754"/>
        <v>0.82836579458421444</v>
      </c>
      <c r="X1398" s="50">
        <f t="shared" si="755"/>
        <v>0</v>
      </c>
      <c r="Y1398" s="50"/>
      <c r="Z1398" s="50"/>
      <c r="AA1398" s="50"/>
      <c r="AB1398" s="50"/>
      <c r="AC1398" s="50"/>
      <c r="AD1398" s="50">
        <f t="shared" si="756"/>
        <v>0</v>
      </c>
      <c r="AE1398" s="50">
        <f t="shared" si="757"/>
        <v>0</v>
      </c>
      <c r="AF1398" s="50">
        <f t="shared" si="758"/>
        <v>0</v>
      </c>
      <c r="AG1398" s="50">
        <f t="shared" si="750"/>
        <v>0</v>
      </c>
      <c r="AI1398" s="50">
        <f t="shared" si="759"/>
        <v>0</v>
      </c>
      <c r="AJ1398" s="50">
        <f t="shared" si="760"/>
        <v>0</v>
      </c>
      <c r="AK1398" s="50">
        <f t="shared" si="761"/>
        <v>0</v>
      </c>
      <c r="AL1398" s="50">
        <f t="shared" si="762"/>
        <v>0.82330550446779061</v>
      </c>
      <c r="AR1398" s="50">
        <f t="shared" si="763"/>
        <v>1.0153366789200413</v>
      </c>
      <c r="AS1398" s="50">
        <f t="shared" si="764"/>
        <v>1.0918195546427611</v>
      </c>
      <c r="AT1398" s="50">
        <f t="shared" si="765"/>
        <v>1.573031936843704</v>
      </c>
      <c r="AV1398" s="49">
        <f t="shared" si="766"/>
        <v>0</v>
      </c>
      <c r="AW1398" s="49">
        <f t="shared" si="767"/>
        <v>0</v>
      </c>
      <c r="AX1398" s="49">
        <f t="shared" si="768"/>
        <v>0</v>
      </c>
      <c r="AY1398" s="49">
        <f t="shared" si="769"/>
        <v>4433.6803683232401</v>
      </c>
      <c r="AZ1398" s="49">
        <f t="shared" si="770"/>
        <v>0</v>
      </c>
      <c r="BA1398" s="49">
        <f t="shared" si="771"/>
        <v>0</v>
      </c>
      <c r="BB1398" s="49">
        <f t="shared" si="772"/>
        <v>0</v>
      </c>
      <c r="BC1398" s="49">
        <f t="shared" si="773"/>
        <v>0</v>
      </c>
      <c r="BD1398" s="49">
        <f t="shared" si="774"/>
        <v>0</v>
      </c>
      <c r="BE1398" s="49">
        <f t="shared" si="775"/>
        <v>2725.5291674258024</v>
      </c>
      <c r="BF1398" s="49">
        <f t="shared" si="776"/>
        <v>2930.8367397008424</v>
      </c>
      <c r="BG1398" s="49">
        <f t="shared" si="777"/>
        <v>4222.5840099857651</v>
      </c>
      <c r="BH1398" s="73">
        <f t="shared" si="778"/>
        <v>14312.630285435649</v>
      </c>
      <c r="BI1398" s="49">
        <f>VLOOKUP(A1398,'1_12'!B:Q,16,0)</f>
        <v>47313.450000000004</v>
      </c>
      <c r="BJ1398" s="74">
        <f t="shared" si="779"/>
        <v>-33000.819714564357</v>
      </c>
      <c r="BK1398" s="50">
        <f t="shared" si="780"/>
        <v>3.6300786148274183E-3</v>
      </c>
    </row>
    <row r="1399" spans="1:63" x14ac:dyDescent="0.3">
      <c r="A1399" s="79" t="s">
        <v>1980</v>
      </c>
      <c r="B1399" s="79" t="s">
        <v>1979</v>
      </c>
      <c r="C1399" s="79">
        <f>VLOOKUP(B1399,Площадь!D:E,2,0)</f>
        <v>106.3</v>
      </c>
      <c r="D1399" s="97"/>
      <c r="E1399">
        <v>31</v>
      </c>
      <c r="F1399">
        <v>28</v>
      </c>
      <c r="G1399">
        <v>31</v>
      </c>
      <c r="H1399">
        <v>30</v>
      </c>
      <c r="I1399">
        <v>31</v>
      </c>
      <c r="J1399">
        <v>30</v>
      </c>
      <c r="K1399">
        <v>31</v>
      </c>
      <c r="L1399">
        <v>31</v>
      </c>
      <c r="M1399">
        <v>30</v>
      </c>
      <c r="N1399">
        <v>31</v>
      </c>
      <c r="O1399">
        <v>30</v>
      </c>
      <c r="P1399">
        <v>13</v>
      </c>
      <c r="Q1399">
        <f t="shared" si="784"/>
        <v>347</v>
      </c>
      <c r="R1399" s="113">
        <f>VLOOKUP(B1399,'Общие показания'!A:H,8,0)</f>
        <v>0</v>
      </c>
      <c r="S1399" s="117"/>
      <c r="T1399" s="50">
        <f t="shared" si="751"/>
        <v>0</v>
      </c>
      <c r="U1399" s="50">
        <f t="shared" si="752"/>
        <v>0</v>
      </c>
      <c r="V1399" s="50">
        <f t="shared" si="753"/>
        <v>0</v>
      </c>
      <c r="W1399" s="50">
        <f t="shared" si="754"/>
        <v>0</v>
      </c>
      <c r="X1399" s="50">
        <f t="shared" si="755"/>
        <v>0</v>
      </c>
      <c r="Y1399" s="50"/>
      <c r="Z1399" s="50"/>
      <c r="AA1399" s="50"/>
      <c r="AB1399" s="50"/>
      <c r="AC1399" s="50"/>
      <c r="AD1399" s="50">
        <f>(S1400*$AD$1)/31*N1399</f>
        <v>2.3026466186571071</v>
      </c>
      <c r="AE1399" s="50">
        <f>(S1400*$AE$1)/30*O1399</f>
        <v>1.6090632123193402</v>
      </c>
      <c r="AF1399" s="50">
        <f>(S1400*$AF$1)/31*P1399</f>
        <v>0.87573458700987694</v>
      </c>
      <c r="AG1399" s="50">
        <f t="shared" si="750"/>
        <v>-4.7874444179863245</v>
      </c>
      <c r="AI1399" s="50">
        <f t="shared" si="759"/>
        <v>0</v>
      </c>
      <c r="AJ1399" s="50">
        <f t="shared" si="760"/>
        <v>0</v>
      </c>
      <c r="AK1399" s="50">
        <f t="shared" si="761"/>
        <v>0</v>
      </c>
      <c r="AL1399" s="50">
        <f t="shared" si="762"/>
        <v>0.7150112346807691</v>
      </c>
      <c r="AR1399" s="50">
        <f t="shared" si="763"/>
        <v>0.88178340661111432</v>
      </c>
      <c r="AS1399" s="50">
        <f t="shared" si="764"/>
        <v>0.94820603479187515</v>
      </c>
      <c r="AT1399" s="50">
        <f t="shared" si="765"/>
        <v>0.57288974107218904</v>
      </c>
      <c r="AV1399" s="49">
        <f t="shared" si="766"/>
        <v>0</v>
      </c>
      <c r="AW1399" s="49">
        <f t="shared" si="767"/>
        <v>0</v>
      </c>
      <c r="AX1399" s="49">
        <f t="shared" si="768"/>
        <v>0</v>
      </c>
      <c r="AY1399" s="49">
        <f t="shared" si="769"/>
        <v>1919.3475579276694</v>
      </c>
      <c r="AZ1399" s="49">
        <f t="shared" si="770"/>
        <v>0</v>
      </c>
      <c r="BA1399" s="49">
        <f t="shared" si="771"/>
        <v>0</v>
      </c>
      <c r="BB1399" s="49">
        <f t="shared" si="772"/>
        <v>0</v>
      </c>
      <c r="BC1399" s="49">
        <f t="shared" si="773"/>
        <v>0</v>
      </c>
      <c r="BD1399" s="49">
        <f t="shared" si="774"/>
        <v>0</v>
      </c>
      <c r="BE1399" s="49">
        <f t="shared" si="775"/>
        <v>8548.1565826290025</v>
      </c>
      <c r="BF1399" s="49">
        <f t="shared" si="776"/>
        <v>6864.6312761754625</v>
      </c>
      <c r="BG1399" s="49">
        <f t="shared" si="777"/>
        <v>3888.6292013303751</v>
      </c>
      <c r="BH1399" s="73">
        <f t="shared" si="778"/>
        <v>21220.764618062509</v>
      </c>
      <c r="BI1399" s="49">
        <f>VLOOKUP(A1399,'1_12'!B:Q,16,0)</f>
        <v>5030.99</v>
      </c>
      <c r="BJ1399" s="74">
        <f t="shared" si="779"/>
        <v>16189.774618062509</v>
      </c>
      <c r="BK1399" s="50">
        <f t="shared" si="780"/>
        <v>6.1973462175778241E-3</v>
      </c>
    </row>
    <row r="1400" spans="1:63" x14ac:dyDescent="0.3">
      <c r="A1400" s="79" t="s">
        <v>1978</v>
      </c>
      <c r="B1400" s="79" t="s">
        <v>1979</v>
      </c>
      <c r="C1400" s="79">
        <f>VLOOKUP(B1400,Площадь!D:E,2,0)</f>
        <v>106.3</v>
      </c>
      <c r="D1400" s="97">
        <v>44909</v>
      </c>
      <c r="P1400">
        <f>31-P1399</f>
        <v>18</v>
      </c>
      <c r="Q1400">
        <f t="shared" si="784"/>
        <v>18</v>
      </c>
      <c r="R1400" s="113"/>
      <c r="S1400" s="117">
        <f>VLOOKUP(B1400,'Общие показания'!A:P,16,0)</f>
        <v>6</v>
      </c>
      <c r="T1400" s="50">
        <f t="shared" si="751"/>
        <v>0</v>
      </c>
      <c r="U1400" s="50">
        <f t="shared" si="752"/>
        <v>0</v>
      </c>
      <c r="V1400" s="50">
        <f t="shared" si="753"/>
        <v>0</v>
      </c>
      <c r="W1400" s="50">
        <f t="shared" si="754"/>
        <v>0</v>
      </c>
      <c r="X1400" s="50">
        <f t="shared" si="755"/>
        <v>0</v>
      </c>
      <c r="Y1400" s="50"/>
      <c r="Z1400" s="50"/>
      <c r="AA1400" s="50"/>
      <c r="AB1400" s="50"/>
      <c r="AC1400" s="50"/>
      <c r="AD1400" s="50">
        <f t="shared" si="756"/>
        <v>0</v>
      </c>
      <c r="AE1400" s="50">
        <f t="shared" si="757"/>
        <v>0</v>
      </c>
      <c r="AF1400" s="50">
        <f t="shared" si="758"/>
        <v>1.2125555820136757</v>
      </c>
      <c r="AG1400" s="50">
        <f t="shared" si="750"/>
        <v>4.7874444179863245</v>
      </c>
      <c r="AI1400" s="50">
        <f t="shared" si="759"/>
        <v>0</v>
      </c>
      <c r="AJ1400" s="50">
        <f t="shared" si="760"/>
        <v>0</v>
      </c>
      <c r="AK1400" s="50">
        <f t="shared" si="761"/>
        <v>0</v>
      </c>
      <c r="AL1400" s="50">
        <f t="shared" si="762"/>
        <v>0</v>
      </c>
      <c r="AR1400" s="50">
        <f t="shared" si="763"/>
        <v>0</v>
      </c>
      <c r="AS1400" s="50">
        <f t="shared" si="764"/>
        <v>0</v>
      </c>
      <c r="AT1400" s="50">
        <f t="shared" si="765"/>
        <v>0.79323194917687712</v>
      </c>
      <c r="AV1400" s="49">
        <f t="shared" si="766"/>
        <v>0</v>
      </c>
      <c r="AW1400" s="49">
        <f t="shared" si="767"/>
        <v>0</v>
      </c>
      <c r="AX1400" s="49">
        <f t="shared" si="768"/>
        <v>0</v>
      </c>
      <c r="AY1400" s="49">
        <f t="shared" si="769"/>
        <v>0</v>
      </c>
      <c r="AZ1400" s="49">
        <f t="shared" si="770"/>
        <v>0</v>
      </c>
      <c r="BA1400" s="49">
        <f t="shared" si="771"/>
        <v>0</v>
      </c>
      <c r="BB1400" s="49">
        <f t="shared" si="772"/>
        <v>0</v>
      </c>
      <c r="BC1400" s="49">
        <f t="shared" si="773"/>
        <v>0</v>
      </c>
      <c r="BD1400" s="49">
        <f t="shared" si="774"/>
        <v>0</v>
      </c>
      <c r="BE1400" s="49">
        <f t="shared" si="775"/>
        <v>0</v>
      </c>
      <c r="BF1400" s="49">
        <f t="shared" si="776"/>
        <v>0</v>
      </c>
      <c r="BG1400" s="49">
        <f t="shared" si="777"/>
        <v>5384.2558172266718</v>
      </c>
      <c r="BH1400" s="73">
        <f t="shared" si="778"/>
        <v>5384.2558172266718</v>
      </c>
      <c r="BI1400" s="49">
        <f>VLOOKUP(A1400,'1_12'!B:Q,16,0)</f>
        <v>35898.630000000005</v>
      </c>
      <c r="BJ1400" s="74">
        <f t="shared" si="779"/>
        <v>-30514.374182773332</v>
      </c>
      <c r="BK1400" s="50">
        <f t="shared" si="780"/>
        <v>1.5724267256119102E-3</v>
      </c>
    </row>
    <row r="1401" spans="1:63" x14ac:dyDescent="0.3">
      <c r="A1401" s="79" t="s">
        <v>1655</v>
      </c>
      <c r="B1401" s="79" t="s">
        <v>1656</v>
      </c>
      <c r="C1401" s="79">
        <f>VLOOKUP(B1401,Площадь!D:E,2,0)</f>
        <v>60.2</v>
      </c>
      <c r="D1401" s="97"/>
      <c r="E1401">
        <v>31</v>
      </c>
      <c r="F1401">
        <v>28</v>
      </c>
      <c r="G1401">
        <v>31</v>
      </c>
      <c r="H1401">
        <v>30</v>
      </c>
      <c r="I1401">
        <v>31</v>
      </c>
      <c r="J1401">
        <v>30</v>
      </c>
      <c r="K1401">
        <v>31</v>
      </c>
      <c r="L1401">
        <v>31</v>
      </c>
      <c r="M1401">
        <v>30</v>
      </c>
      <c r="N1401">
        <v>31</v>
      </c>
      <c r="O1401">
        <v>30</v>
      </c>
      <c r="P1401">
        <v>31</v>
      </c>
      <c r="Q1401">
        <f t="shared" ref="Q1401:Q1412" si="785">SUM(E1401:P1401)</f>
        <v>365</v>
      </c>
      <c r="R1401" s="113">
        <f>VLOOKUP(B1401,'Общие показания'!A:H,8,0)</f>
        <v>0.40741520289190941</v>
      </c>
      <c r="S1401" s="117">
        <f>VLOOKUP(B1401,'Общие показания'!A:P,16,0)</f>
        <v>1.729758912696036</v>
      </c>
      <c r="T1401" s="50">
        <f t="shared" si="751"/>
        <v>0</v>
      </c>
      <c r="U1401" s="50">
        <f t="shared" si="752"/>
        <v>0</v>
      </c>
      <c r="V1401" s="50">
        <f t="shared" si="753"/>
        <v>0</v>
      </c>
      <c r="W1401" s="50">
        <f t="shared" si="754"/>
        <v>0.40741520289190941</v>
      </c>
      <c r="X1401" s="50">
        <f t="shared" si="755"/>
        <v>0</v>
      </c>
      <c r="Y1401" s="50"/>
      <c r="Z1401" s="50"/>
      <c r="AA1401" s="50"/>
      <c r="AB1401" s="50"/>
      <c r="AC1401" s="50"/>
      <c r="AD1401" s="50">
        <f t="shared" si="756"/>
        <v>0.66383725190192011</v>
      </c>
      <c r="AE1401" s="50">
        <f t="shared" si="757"/>
        <v>0.46388190543344882</v>
      </c>
      <c r="AF1401" s="50">
        <f t="shared" si="758"/>
        <v>0.6020397553606669</v>
      </c>
      <c r="AG1401" s="50">
        <f t="shared" si="750"/>
        <v>0</v>
      </c>
      <c r="AI1401" s="50">
        <f t="shared" si="759"/>
        <v>0</v>
      </c>
      <c r="AJ1401" s="50">
        <f t="shared" si="760"/>
        <v>0</v>
      </c>
      <c r="AK1401" s="50">
        <f t="shared" si="761"/>
        <v>0</v>
      </c>
      <c r="AL1401" s="50">
        <f t="shared" si="762"/>
        <v>0.40492640007321073</v>
      </c>
      <c r="AR1401" s="50">
        <f t="shared" si="763"/>
        <v>0.4993731051551184</v>
      </c>
      <c r="AS1401" s="50">
        <f t="shared" si="764"/>
        <v>0.53698968292070448</v>
      </c>
      <c r="AT1401" s="50">
        <f t="shared" si="765"/>
        <v>0.77366440031038375</v>
      </c>
      <c r="AV1401" s="49">
        <f t="shared" si="766"/>
        <v>0</v>
      </c>
      <c r="AW1401" s="49">
        <f t="shared" si="767"/>
        <v>0</v>
      </c>
      <c r="AX1401" s="49">
        <f t="shared" si="768"/>
        <v>0</v>
      </c>
      <c r="AY1401" s="49">
        <f t="shared" si="769"/>
        <v>2180.6173053354501</v>
      </c>
      <c r="AZ1401" s="49">
        <f t="shared" si="770"/>
        <v>0</v>
      </c>
      <c r="BA1401" s="49">
        <f t="shared" si="771"/>
        <v>0</v>
      </c>
      <c r="BB1401" s="49">
        <f t="shared" si="772"/>
        <v>0</v>
      </c>
      <c r="BC1401" s="49">
        <f t="shared" si="773"/>
        <v>0</v>
      </c>
      <c r="BD1401" s="49">
        <f t="shared" si="774"/>
        <v>0</v>
      </c>
      <c r="BE1401" s="49">
        <f t="shared" si="775"/>
        <v>3122.475354069632</v>
      </c>
      <c r="BF1401" s="49">
        <f t="shared" si="776"/>
        <v>2686.6996569143548</v>
      </c>
      <c r="BG1401" s="49">
        <f t="shared" si="777"/>
        <v>3692.8852073171415</v>
      </c>
      <c r="BH1401" s="73">
        <f t="shared" si="778"/>
        <v>11682.677523636577</v>
      </c>
      <c r="BI1401" s="49">
        <f>VLOOKUP(A1401,'1_12'!B:Q,16,0)</f>
        <v>23270.22</v>
      </c>
      <c r="BJ1401" s="74">
        <f t="shared" si="779"/>
        <v>-11587.542476363424</v>
      </c>
      <c r="BK1401" s="50">
        <f t="shared" si="780"/>
        <v>6.0245400111397585E-3</v>
      </c>
    </row>
    <row r="1402" spans="1:63" x14ac:dyDescent="0.3">
      <c r="A1402" s="79" t="s">
        <v>1861</v>
      </c>
      <c r="B1402" s="79" t="s">
        <v>1862</v>
      </c>
      <c r="C1402" s="79">
        <f>VLOOKUP(B1402,Площадь!D:E,2,0)</f>
        <v>98.6</v>
      </c>
      <c r="D1402" s="97"/>
      <c r="E1402">
        <v>31</v>
      </c>
      <c r="F1402">
        <v>28</v>
      </c>
      <c r="G1402">
        <v>31</v>
      </c>
      <c r="H1402">
        <v>30</v>
      </c>
      <c r="I1402">
        <v>31</v>
      </c>
      <c r="J1402">
        <v>30</v>
      </c>
      <c r="K1402">
        <v>31</v>
      </c>
      <c r="L1402">
        <v>31</v>
      </c>
      <c r="M1402">
        <v>30</v>
      </c>
      <c r="N1402">
        <v>31</v>
      </c>
      <c r="O1402">
        <v>30</v>
      </c>
      <c r="P1402">
        <v>31</v>
      </c>
      <c r="Q1402">
        <f t="shared" si="785"/>
        <v>365</v>
      </c>
      <c r="R1402" s="113">
        <f>VLOOKUP(B1402,'Общие показания'!A:H,8,0)</f>
        <v>0.66729466785950597</v>
      </c>
      <c r="S1402" s="117">
        <f>VLOOKUP(B1402,'Общие показания'!A:P,16,0)</f>
        <v>19.332705332140495</v>
      </c>
      <c r="T1402" s="50">
        <f t="shared" si="751"/>
        <v>0</v>
      </c>
      <c r="U1402" s="50">
        <f t="shared" si="752"/>
        <v>0</v>
      </c>
      <c r="V1402" s="50">
        <f t="shared" si="753"/>
        <v>0</v>
      </c>
      <c r="W1402" s="50">
        <f t="shared" si="754"/>
        <v>0.66729466785950597</v>
      </c>
      <c r="X1402" s="50">
        <f t="shared" si="755"/>
        <v>0</v>
      </c>
      <c r="Y1402" s="50"/>
      <c r="Z1402" s="50"/>
      <c r="AA1402" s="50"/>
      <c r="AB1402" s="50"/>
      <c r="AC1402" s="50"/>
      <c r="AD1402" s="50">
        <f t="shared" si="756"/>
        <v>7.4193980937579216</v>
      </c>
      <c r="AE1402" s="50">
        <f t="shared" si="757"/>
        <v>5.1845908240928704</v>
      </c>
      <c r="AF1402" s="50">
        <f t="shared" si="758"/>
        <v>6.7287164142897016</v>
      </c>
      <c r="AG1402" s="50">
        <f t="shared" si="750"/>
        <v>0</v>
      </c>
      <c r="AI1402" s="50">
        <f t="shared" si="759"/>
        <v>0</v>
      </c>
      <c r="AJ1402" s="50">
        <f t="shared" si="760"/>
        <v>0</v>
      </c>
      <c r="AK1402" s="50">
        <f t="shared" si="761"/>
        <v>0</v>
      </c>
      <c r="AL1402" s="50">
        <f t="shared" si="762"/>
        <v>0.66321832304349793</v>
      </c>
      <c r="AR1402" s="50">
        <f t="shared" si="763"/>
        <v>0.8179101024633666</v>
      </c>
      <c r="AS1402" s="50">
        <f t="shared" si="764"/>
        <v>0.87952130790666871</v>
      </c>
      <c r="AT1402" s="50">
        <f t="shared" si="765"/>
        <v>1.2671646157907615</v>
      </c>
      <c r="AV1402" s="49">
        <f t="shared" si="766"/>
        <v>0</v>
      </c>
      <c r="AW1402" s="49">
        <f t="shared" si="767"/>
        <v>0</v>
      </c>
      <c r="AX1402" s="49">
        <f t="shared" si="768"/>
        <v>0</v>
      </c>
      <c r="AY1402" s="49">
        <f t="shared" si="769"/>
        <v>3571.5758522603874</v>
      </c>
      <c r="AZ1402" s="49">
        <f t="shared" si="770"/>
        <v>0</v>
      </c>
      <c r="BA1402" s="49">
        <f t="shared" si="771"/>
        <v>0</v>
      </c>
      <c r="BB1402" s="49">
        <f t="shared" si="772"/>
        <v>0</v>
      </c>
      <c r="BC1402" s="49">
        <f t="shared" si="773"/>
        <v>0</v>
      </c>
      <c r="BD1402" s="49">
        <f t="shared" si="774"/>
        <v>0</v>
      </c>
      <c r="BE1402" s="49">
        <f t="shared" si="775"/>
        <v>22111.900629608579</v>
      </c>
      <c r="BF1402" s="49">
        <f t="shared" si="776"/>
        <v>16278.260042654283</v>
      </c>
      <c r="BG1402" s="49">
        <f t="shared" si="777"/>
        <v>21463.823201906795</v>
      </c>
      <c r="BH1402" s="73">
        <f t="shared" si="778"/>
        <v>63425.559726430045</v>
      </c>
      <c r="BI1402" s="49">
        <f>VLOOKUP(A1402,'1_12'!B:Q,16,0)</f>
        <v>38113.649999999994</v>
      </c>
      <c r="BJ1402" s="74">
        <f t="shared" si="779"/>
        <v>25311.909726430051</v>
      </c>
      <c r="BK1402" s="50">
        <f t="shared" si="780"/>
        <v>1.9969417130835273E-2</v>
      </c>
    </row>
    <row r="1403" spans="1:63" x14ac:dyDescent="0.3">
      <c r="A1403" s="79" t="s">
        <v>1798</v>
      </c>
      <c r="B1403" s="79" t="s">
        <v>1799</v>
      </c>
      <c r="C1403" s="79">
        <f>VLOOKUP(B1403,Площадь!D:E,2,0)</f>
        <v>35.299999999999997</v>
      </c>
      <c r="D1403" s="97"/>
      <c r="E1403">
        <v>31</v>
      </c>
      <c r="F1403">
        <v>28</v>
      </c>
      <c r="G1403">
        <v>31</v>
      </c>
      <c r="H1403">
        <v>30</v>
      </c>
      <c r="I1403">
        <v>31</v>
      </c>
      <c r="J1403">
        <v>30</v>
      </c>
      <c r="K1403">
        <v>31</v>
      </c>
      <c r="L1403">
        <v>31</v>
      </c>
      <c r="M1403">
        <v>30</v>
      </c>
      <c r="N1403">
        <v>31</v>
      </c>
      <c r="O1403">
        <v>30</v>
      </c>
      <c r="P1403">
        <v>31</v>
      </c>
      <c r="Q1403">
        <f t="shared" si="785"/>
        <v>365</v>
      </c>
      <c r="R1403" s="113">
        <f>VLOOKUP(B1403,'Общие показания'!A:H,8,0)</f>
        <v>0.23889961232698337</v>
      </c>
      <c r="S1403" s="117">
        <f>VLOOKUP(B1403,'Общие показания'!A:P,16,0)</f>
        <v>1.014293847477908</v>
      </c>
      <c r="T1403" s="50">
        <f t="shared" si="751"/>
        <v>0</v>
      </c>
      <c r="U1403" s="50">
        <f t="shared" si="752"/>
        <v>0</v>
      </c>
      <c r="V1403" s="50">
        <f t="shared" si="753"/>
        <v>0</v>
      </c>
      <c r="W1403" s="50">
        <f t="shared" si="754"/>
        <v>0.23889961232698337</v>
      </c>
      <c r="X1403" s="50">
        <f t="shared" si="755"/>
        <v>0</v>
      </c>
      <c r="Y1403" s="50"/>
      <c r="Z1403" s="50"/>
      <c r="AA1403" s="50"/>
      <c r="AB1403" s="50"/>
      <c r="AC1403" s="50"/>
      <c r="AD1403" s="50">
        <f t="shared" si="756"/>
        <v>0.38926004970328532</v>
      </c>
      <c r="AE1403" s="50">
        <f t="shared" si="757"/>
        <v>0.27201048607642425</v>
      </c>
      <c r="AF1403" s="50">
        <f t="shared" si="758"/>
        <v>0.35302331169819834</v>
      </c>
      <c r="AG1403" s="50">
        <f t="shared" si="750"/>
        <v>0</v>
      </c>
      <c r="AI1403" s="50">
        <f t="shared" si="759"/>
        <v>0</v>
      </c>
      <c r="AJ1403" s="50">
        <f t="shared" si="760"/>
        <v>0</v>
      </c>
      <c r="AK1403" s="50">
        <f t="shared" si="761"/>
        <v>0</v>
      </c>
      <c r="AL1403" s="50">
        <f t="shared" si="762"/>
        <v>0.23744023127216507</v>
      </c>
      <c r="AR1403" s="50">
        <f t="shared" si="763"/>
        <v>0.29282177096305112</v>
      </c>
      <c r="AS1403" s="50">
        <f t="shared" si="764"/>
        <v>0.31487933234386822</v>
      </c>
      <c r="AT1403" s="50">
        <f t="shared" si="765"/>
        <v>0.45366035433482632</v>
      </c>
      <c r="AV1403" s="49">
        <f t="shared" si="766"/>
        <v>0</v>
      </c>
      <c r="AW1403" s="49">
        <f t="shared" si="767"/>
        <v>0</v>
      </c>
      <c r="AX1403" s="49">
        <f t="shared" si="768"/>
        <v>0</v>
      </c>
      <c r="AY1403" s="49">
        <f t="shared" si="769"/>
        <v>1278.6676225638103</v>
      </c>
      <c r="AZ1403" s="49">
        <f t="shared" si="770"/>
        <v>0</v>
      </c>
      <c r="BA1403" s="49">
        <f t="shared" si="771"/>
        <v>0</v>
      </c>
      <c r="BB1403" s="49">
        <f t="shared" si="772"/>
        <v>0</v>
      </c>
      <c r="BC1403" s="49">
        <f t="shared" si="773"/>
        <v>0</v>
      </c>
      <c r="BD1403" s="49">
        <f t="shared" si="774"/>
        <v>0</v>
      </c>
      <c r="BE1403" s="49">
        <f t="shared" si="775"/>
        <v>1830.9531561238869</v>
      </c>
      <c r="BF1403" s="49">
        <f t="shared" si="776"/>
        <v>1575.4235529746961</v>
      </c>
      <c r="BG1403" s="49">
        <f t="shared" si="777"/>
        <v>2165.4293657524104</v>
      </c>
      <c r="BH1403" s="73">
        <f t="shared" si="778"/>
        <v>6850.4736974148036</v>
      </c>
      <c r="BI1403" s="49">
        <f>VLOOKUP(A1403,'1_12'!B:Q,16,0)</f>
        <v>13645.170000000002</v>
      </c>
      <c r="BJ1403" s="74">
        <f t="shared" si="779"/>
        <v>-6794.6963025851983</v>
      </c>
      <c r="BK1403" s="50">
        <f t="shared" si="780"/>
        <v>6.0245400111397585E-3</v>
      </c>
    </row>
    <row r="1404" spans="1:63" x14ac:dyDescent="0.3">
      <c r="A1404" s="79" t="s">
        <v>1872</v>
      </c>
      <c r="B1404" s="79" t="s">
        <v>1873</v>
      </c>
      <c r="C1404" s="79">
        <f>VLOOKUP(B1404,Площадь!D:E,2,0)</f>
        <v>51.4</v>
      </c>
      <c r="D1404" s="97"/>
      <c r="E1404">
        <v>31</v>
      </c>
      <c r="F1404">
        <v>28</v>
      </c>
      <c r="G1404">
        <v>31</v>
      </c>
      <c r="H1404">
        <v>30</v>
      </c>
      <c r="I1404">
        <v>31</v>
      </c>
      <c r="J1404">
        <v>30</v>
      </c>
      <c r="K1404">
        <v>31</v>
      </c>
      <c r="L1404">
        <v>31</v>
      </c>
      <c r="M1404">
        <v>30</v>
      </c>
      <c r="N1404">
        <v>31</v>
      </c>
      <c r="O1404">
        <v>30</v>
      </c>
      <c r="P1404">
        <v>31</v>
      </c>
      <c r="Q1404">
        <f t="shared" si="785"/>
        <v>365</v>
      </c>
      <c r="R1404" s="113">
        <f>VLOOKUP(B1404,'Общие показания'!A:H,8,0)</f>
        <v>0.34785949217016843</v>
      </c>
      <c r="S1404" s="117">
        <f>VLOOKUP(B1404,'Общие показания'!A:P,16,0)</f>
        <v>1.4769037892454524</v>
      </c>
      <c r="T1404" s="50">
        <f t="shared" si="751"/>
        <v>0</v>
      </c>
      <c r="U1404" s="50">
        <f t="shared" si="752"/>
        <v>0</v>
      </c>
      <c r="V1404" s="50">
        <f t="shared" si="753"/>
        <v>0</v>
      </c>
      <c r="W1404" s="50">
        <f t="shared" si="754"/>
        <v>0.34785949217016843</v>
      </c>
      <c r="X1404" s="50">
        <f t="shared" si="755"/>
        <v>0</v>
      </c>
      <c r="Y1404" s="50"/>
      <c r="Z1404" s="50"/>
      <c r="AA1404" s="50"/>
      <c r="AB1404" s="50"/>
      <c r="AC1404" s="50"/>
      <c r="AD1404" s="50">
        <f t="shared" si="756"/>
        <v>0.56679791939798485</v>
      </c>
      <c r="AE1404" s="50">
        <f t="shared" si="757"/>
        <v>0.39607192590164891</v>
      </c>
      <c r="AF1404" s="50">
        <f t="shared" si="758"/>
        <v>0.51403394394581847</v>
      </c>
      <c r="AG1404" s="50">
        <f t="shared" si="750"/>
        <v>0</v>
      </c>
      <c r="AI1404" s="50">
        <f t="shared" si="759"/>
        <v>0</v>
      </c>
      <c r="AJ1404" s="50">
        <f t="shared" si="760"/>
        <v>0</v>
      </c>
      <c r="AK1404" s="50">
        <f t="shared" si="761"/>
        <v>0</v>
      </c>
      <c r="AL1404" s="50">
        <f t="shared" si="762"/>
        <v>0.34573450105918657</v>
      </c>
      <c r="AR1404" s="50">
        <f t="shared" si="763"/>
        <v>0.42637504327197812</v>
      </c>
      <c r="AS1404" s="50">
        <f t="shared" si="764"/>
        <v>0.45849285219475427</v>
      </c>
      <c r="AT1404" s="50">
        <f t="shared" si="765"/>
        <v>0.66057060092946385</v>
      </c>
      <c r="AV1404" s="49">
        <f t="shared" si="766"/>
        <v>0</v>
      </c>
      <c r="AW1404" s="49">
        <f t="shared" si="767"/>
        <v>0</v>
      </c>
      <c r="AX1404" s="49">
        <f t="shared" si="768"/>
        <v>0</v>
      </c>
      <c r="AY1404" s="49">
        <f t="shared" si="769"/>
        <v>1861.8559716651514</v>
      </c>
      <c r="AZ1404" s="49">
        <f t="shared" si="770"/>
        <v>0</v>
      </c>
      <c r="BA1404" s="49">
        <f t="shared" si="771"/>
        <v>0</v>
      </c>
      <c r="BB1404" s="49">
        <f t="shared" si="772"/>
        <v>0</v>
      </c>
      <c r="BC1404" s="49">
        <f t="shared" si="773"/>
        <v>0</v>
      </c>
      <c r="BD1404" s="49">
        <f t="shared" si="774"/>
        <v>0</v>
      </c>
      <c r="BE1404" s="49">
        <f t="shared" si="775"/>
        <v>2666.0337740727423</v>
      </c>
      <c r="BF1404" s="49">
        <f t="shared" si="776"/>
        <v>2293.9595077308609</v>
      </c>
      <c r="BG1404" s="49">
        <f t="shared" si="777"/>
        <v>3153.0614560814129</v>
      </c>
      <c r="BH1404" s="73">
        <f t="shared" si="778"/>
        <v>9974.9107095501677</v>
      </c>
      <c r="BI1404" s="49">
        <f>VLOOKUP(A1404,'1_12'!B:Q,16,0)</f>
        <v>19868.579999999994</v>
      </c>
      <c r="BJ1404" s="74">
        <f t="shared" si="779"/>
        <v>-9893.6692904498268</v>
      </c>
      <c r="BK1404" s="50">
        <f t="shared" si="780"/>
        <v>6.0245400111397585E-3</v>
      </c>
    </row>
    <row r="1405" spans="1:63" x14ac:dyDescent="0.3">
      <c r="A1405" s="79" t="s">
        <v>1702</v>
      </c>
      <c r="B1405" s="79" t="s">
        <v>1703</v>
      </c>
      <c r="C1405" s="79">
        <f>VLOOKUP(B1405,Площадь!D:E,2,0)</f>
        <v>97.1</v>
      </c>
      <c r="D1405" s="97"/>
      <c r="E1405">
        <v>31</v>
      </c>
      <c r="F1405">
        <v>28</v>
      </c>
      <c r="G1405">
        <v>31</v>
      </c>
      <c r="H1405">
        <v>30</v>
      </c>
      <c r="I1405">
        <v>31</v>
      </c>
      <c r="J1405">
        <v>30</v>
      </c>
      <c r="K1405">
        <v>31</v>
      </c>
      <c r="L1405">
        <v>31</v>
      </c>
      <c r="M1405">
        <v>30</v>
      </c>
      <c r="N1405">
        <v>31</v>
      </c>
      <c r="O1405">
        <v>30</v>
      </c>
      <c r="P1405">
        <v>31</v>
      </c>
      <c r="Q1405">
        <f t="shared" si="785"/>
        <v>365</v>
      </c>
      <c r="R1405" s="113">
        <f>VLOOKUP(B1405,'Общие показания'!A:H,8,0)</f>
        <v>0.65714312625920923</v>
      </c>
      <c r="S1405" s="117">
        <f>VLOOKUP(B1405,'Общие показания'!A:P,16,0)</f>
        <v>0</v>
      </c>
      <c r="T1405" s="50">
        <f t="shared" si="751"/>
        <v>0</v>
      </c>
      <c r="U1405" s="50">
        <f t="shared" si="752"/>
        <v>0</v>
      </c>
      <c r="V1405" s="50">
        <f t="shared" si="753"/>
        <v>0</v>
      </c>
      <c r="W1405" s="50">
        <f t="shared" si="754"/>
        <v>0.65714312625920923</v>
      </c>
      <c r="X1405" s="50">
        <f t="shared" si="755"/>
        <v>0</v>
      </c>
      <c r="Y1405" s="50"/>
      <c r="Z1405" s="50"/>
      <c r="AA1405" s="50"/>
      <c r="AB1405" s="50"/>
      <c r="AC1405" s="50"/>
      <c r="AD1405" s="50">
        <f t="shared" si="756"/>
        <v>0</v>
      </c>
      <c r="AE1405" s="50">
        <f t="shared" si="757"/>
        <v>0</v>
      </c>
      <c r="AF1405" s="50">
        <f t="shared" si="758"/>
        <v>0</v>
      </c>
      <c r="AG1405" s="50">
        <f t="shared" si="750"/>
        <v>0</v>
      </c>
      <c r="AI1405" s="50">
        <f t="shared" si="759"/>
        <v>0</v>
      </c>
      <c r="AJ1405" s="50">
        <f t="shared" si="760"/>
        <v>0</v>
      </c>
      <c r="AK1405" s="50">
        <f t="shared" si="761"/>
        <v>0</v>
      </c>
      <c r="AL1405" s="50">
        <f t="shared" si="762"/>
        <v>0.6531287948024711</v>
      </c>
      <c r="AR1405" s="50">
        <f t="shared" si="763"/>
        <v>0.80546725100601313</v>
      </c>
      <c r="AS1405" s="50">
        <f t="shared" si="764"/>
        <v>0.86614116630565452</v>
      </c>
      <c r="AT1405" s="50">
        <f t="shared" si="765"/>
        <v>1.2478872636235592</v>
      </c>
      <c r="AV1405" s="49">
        <f t="shared" si="766"/>
        <v>0</v>
      </c>
      <c r="AW1405" s="49">
        <f t="shared" si="767"/>
        <v>0</v>
      </c>
      <c r="AX1405" s="49">
        <f t="shared" si="768"/>
        <v>0</v>
      </c>
      <c r="AY1405" s="49">
        <f t="shared" si="769"/>
        <v>3517.2415340211328</v>
      </c>
      <c r="AZ1405" s="49">
        <f t="shared" si="770"/>
        <v>0</v>
      </c>
      <c r="BA1405" s="49">
        <f t="shared" si="771"/>
        <v>0</v>
      </c>
      <c r="BB1405" s="49">
        <f t="shared" si="772"/>
        <v>0</v>
      </c>
      <c r="BC1405" s="49">
        <f t="shared" si="773"/>
        <v>0</v>
      </c>
      <c r="BD1405" s="49">
        <f t="shared" si="774"/>
        <v>0</v>
      </c>
      <c r="BE1405" s="49">
        <f t="shared" si="775"/>
        <v>2162.1640699105014</v>
      </c>
      <c r="BF1405" s="49">
        <f t="shared" si="776"/>
        <v>2325.0347011842468</v>
      </c>
      <c r="BG1405" s="49">
        <f t="shared" si="777"/>
        <v>3349.7786549805373</v>
      </c>
      <c r="BH1405" s="73">
        <f t="shared" si="778"/>
        <v>11354.218960096419</v>
      </c>
      <c r="BI1405" s="49">
        <f>VLOOKUP(A1405,'1_12'!B:Q,16,0)</f>
        <v>37533.779999999992</v>
      </c>
      <c r="BJ1405" s="74">
        <f t="shared" si="779"/>
        <v>-26179.561039903572</v>
      </c>
      <c r="BK1405" s="50">
        <f t="shared" si="780"/>
        <v>3.6300786148274183E-3</v>
      </c>
    </row>
    <row r="1406" spans="1:63" x14ac:dyDescent="0.3">
      <c r="A1406" s="79" t="s">
        <v>2625</v>
      </c>
      <c r="B1406" s="79" t="s">
        <v>2626</v>
      </c>
      <c r="C1406" s="79">
        <f>VLOOKUP(B1406,Площадь!D:E,2,0)</f>
        <v>46.1</v>
      </c>
      <c r="D1406" s="97"/>
      <c r="E1406">
        <v>31</v>
      </c>
      <c r="F1406">
        <v>28</v>
      </c>
      <c r="G1406">
        <v>31</v>
      </c>
      <c r="H1406">
        <v>30</v>
      </c>
      <c r="I1406">
        <v>31</v>
      </c>
      <c r="J1406">
        <v>30</v>
      </c>
      <c r="K1406">
        <v>31</v>
      </c>
      <c r="L1406">
        <v>31</v>
      </c>
      <c r="M1406">
        <v>30</v>
      </c>
      <c r="N1406">
        <v>31</v>
      </c>
      <c r="O1406">
        <v>30</v>
      </c>
      <c r="P1406">
        <v>31</v>
      </c>
      <c r="Q1406">
        <f t="shared" si="785"/>
        <v>365</v>
      </c>
      <c r="R1406" s="113">
        <f>VLOOKUP(B1406,'Общие показания'!A:H,8,0)</f>
        <v>0.31199071184911997</v>
      </c>
      <c r="S1406" s="117">
        <f>VLOOKUP(B1406,'Общие показания'!A:P,16,0)</f>
        <v>1.3246160444399877</v>
      </c>
      <c r="T1406" s="50">
        <f t="shared" si="751"/>
        <v>0</v>
      </c>
      <c r="U1406" s="50">
        <f t="shared" si="752"/>
        <v>0</v>
      </c>
      <c r="V1406" s="50">
        <f t="shared" si="753"/>
        <v>0</v>
      </c>
      <c r="W1406" s="50">
        <f t="shared" si="754"/>
        <v>0.31199071184911997</v>
      </c>
      <c r="X1406" s="50">
        <f t="shared" si="755"/>
        <v>0</v>
      </c>
      <c r="Y1406" s="50"/>
      <c r="Z1406" s="50"/>
      <c r="AA1406" s="50"/>
      <c r="AB1406" s="50"/>
      <c r="AC1406" s="50"/>
      <c r="AD1406" s="50">
        <f t="shared" si="756"/>
        <v>0.50835377595811493</v>
      </c>
      <c r="AE1406" s="50">
        <f t="shared" si="757"/>
        <v>0.35523182459272412</v>
      </c>
      <c r="AF1406" s="50">
        <f t="shared" si="758"/>
        <v>0.4610304438891486</v>
      </c>
      <c r="AG1406" s="50">
        <f t="shared" si="750"/>
        <v>0</v>
      </c>
      <c r="AI1406" s="50">
        <f t="shared" si="759"/>
        <v>0</v>
      </c>
      <c r="AJ1406" s="50">
        <f t="shared" si="760"/>
        <v>0</v>
      </c>
      <c r="AK1406" s="50">
        <f t="shared" si="761"/>
        <v>0</v>
      </c>
      <c r="AL1406" s="50">
        <f t="shared" si="762"/>
        <v>0.31008483460755837</v>
      </c>
      <c r="AR1406" s="50">
        <f t="shared" si="763"/>
        <v>0.38241030145599597</v>
      </c>
      <c r="AS1406" s="50">
        <f t="shared" si="764"/>
        <v>0.41121635187117067</v>
      </c>
      <c r="AT1406" s="50">
        <f t="shared" si="765"/>
        <v>0.59245728993868263</v>
      </c>
      <c r="AV1406" s="49">
        <f t="shared" si="766"/>
        <v>0</v>
      </c>
      <c r="AW1406" s="49">
        <f t="shared" si="767"/>
        <v>0</v>
      </c>
      <c r="AX1406" s="49">
        <f t="shared" si="768"/>
        <v>0</v>
      </c>
      <c r="AY1406" s="49">
        <f t="shared" si="769"/>
        <v>1669.8747138864489</v>
      </c>
      <c r="AZ1406" s="49">
        <f t="shared" si="770"/>
        <v>0</v>
      </c>
      <c r="BA1406" s="49">
        <f t="shared" si="771"/>
        <v>0</v>
      </c>
      <c r="BB1406" s="49">
        <f t="shared" si="772"/>
        <v>0</v>
      </c>
      <c r="BC1406" s="49">
        <f t="shared" si="773"/>
        <v>0</v>
      </c>
      <c r="BD1406" s="49">
        <f t="shared" si="774"/>
        <v>0</v>
      </c>
      <c r="BE1406" s="49">
        <f t="shared" si="775"/>
        <v>2391.1314588473429</v>
      </c>
      <c r="BF1406" s="49">
        <f t="shared" si="776"/>
        <v>2057.4228269726209</v>
      </c>
      <c r="BG1406" s="49">
        <f t="shared" si="777"/>
        <v>2827.9403331780773</v>
      </c>
      <c r="BH1406" s="73">
        <f t="shared" si="778"/>
        <v>8946.3693328844893</v>
      </c>
      <c r="BI1406" s="49">
        <f>VLOOKUP(A1406,'1_12'!B:Q,16,0)</f>
        <v>17819.82</v>
      </c>
      <c r="BJ1406" s="74">
        <f t="shared" si="779"/>
        <v>-8873.4506671155104</v>
      </c>
      <c r="BK1406" s="50">
        <f t="shared" si="780"/>
        <v>6.0245400111397602E-3</v>
      </c>
    </row>
    <row r="1407" spans="1:63" x14ac:dyDescent="0.3">
      <c r="A1407" s="79" t="s">
        <v>1780</v>
      </c>
      <c r="B1407" s="79" t="s">
        <v>1781</v>
      </c>
      <c r="C1407" s="79">
        <f>VLOOKUP(B1407,Площадь!D:E,2,0)</f>
        <v>552.1</v>
      </c>
      <c r="D1407" s="97"/>
      <c r="E1407">
        <v>31</v>
      </c>
      <c r="F1407">
        <v>28</v>
      </c>
      <c r="G1407">
        <v>31</v>
      </c>
      <c r="H1407">
        <v>30</v>
      </c>
      <c r="I1407">
        <v>31</v>
      </c>
      <c r="J1407">
        <v>30</v>
      </c>
      <c r="K1407">
        <v>31</v>
      </c>
      <c r="L1407">
        <v>31</v>
      </c>
      <c r="M1407">
        <v>30</v>
      </c>
      <c r="N1407">
        <v>31</v>
      </c>
      <c r="O1407">
        <v>30</v>
      </c>
      <c r="P1407">
        <v>31</v>
      </c>
      <c r="Q1407">
        <f t="shared" si="785"/>
        <v>365</v>
      </c>
      <c r="R1407" s="113">
        <f>VLOOKUP(B1407,'Общие показания'!A:H,8,0)</f>
        <v>3.7364440783492223</v>
      </c>
      <c r="S1407" s="117">
        <f>VLOOKUP(B1407,'Общие показания'!A:P,16,0)</f>
        <v>15.863785642848528</v>
      </c>
      <c r="T1407" s="50">
        <f t="shared" si="751"/>
        <v>0</v>
      </c>
      <c r="U1407" s="50">
        <f t="shared" si="752"/>
        <v>0</v>
      </c>
      <c r="V1407" s="50">
        <f t="shared" si="753"/>
        <v>0</v>
      </c>
      <c r="W1407" s="50">
        <f t="shared" si="754"/>
        <v>3.7364440783492223</v>
      </c>
      <c r="X1407" s="50">
        <f t="shared" si="755"/>
        <v>0</v>
      </c>
      <c r="Y1407" s="50"/>
      <c r="Z1407" s="50"/>
      <c r="AA1407" s="50"/>
      <c r="AB1407" s="50"/>
      <c r="AC1407" s="50"/>
      <c r="AD1407" s="50">
        <f t="shared" si="756"/>
        <v>6.0881153949343867</v>
      </c>
      <c r="AE1407" s="50">
        <f t="shared" si="757"/>
        <v>4.254305647671214</v>
      </c>
      <c r="AF1407" s="50">
        <f t="shared" si="758"/>
        <v>5.5213646002429266</v>
      </c>
      <c r="AG1407" s="50">
        <f t="shared" si="750"/>
        <v>0</v>
      </c>
      <c r="AI1407" s="50">
        <f t="shared" si="759"/>
        <v>0</v>
      </c>
      <c r="AJ1407" s="50">
        <f t="shared" si="760"/>
        <v>0</v>
      </c>
      <c r="AK1407" s="50">
        <f t="shared" si="761"/>
        <v>0</v>
      </c>
      <c r="AL1407" s="50">
        <f t="shared" si="762"/>
        <v>3.7136190279139476</v>
      </c>
      <c r="AR1407" s="50">
        <f t="shared" si="763"/>
        <v>4.5797988597365586</v>
      </c>
      <c r="AS1407" s="50">
        <f t="shared" si="764"/>
        <v>4.9247841186133048</v>
      </c>
      <c r="AT1407" s="50">
        <f t="shared" si="765"/>
        <v>7.0953507543415766</v>
      </c>
      <c r="AV1407" s="49">
        <f t="shared" si="766"/>
        <v>0</v>
      </c>
      <c r="AW1407" s="49">
        <f t="shared" si="767"/>
        <v>0</v>
      </c>
      <c r="AX1407" s="49">
        <f t="shared" si="768"/>
        <v>0</v>
      </c>
      <c r="AY1407" s="49">
        <f t="shared" si="769"/>
        <v>19998.651399928603</v>
      </c>
      <c r="AZ1407" s="49">
        <f t="shared" si="770"/>
        <v>0</v>
      </c>
      <c r="BA1407" s="49">
        <f t="shared" si="771"/>
        <v>0</v>
      </c>
      <c r="BB1407" s="49">
        <f t="shared" si="772"/>
        <v>0</v>
      </c>
      <c r="BC1407" s="49">
        <f t="shared" si="773"/>
        <v>0</v>
      </c>
      <c r="BD1407" s="49">
        <f t="shared" si="774"/>
        <v>0</v>
      </c>
      <c r="BE1407" s="49">
        <f t="shared" si="775"/>
        <v>28636.5223086685</v>
      </c>
      <c r="BF1407" s="49">
        <f t="shared" si="776"/>
        <v>24639.981405023515</v>
      </c>
      <c r="BG1407" s="49">
        <f t="shared" si="777"/>
        <v>33867.806029232459</v>
      </c>
      <c r="BH1407" s="73">
        <f t="shared" si="778"/>
        <v>107142.96114285308</v>
      </c>
      <c r="BI1407" s="49">
        <f>VLOOKUP(A1407,'1_12'!B:Q,16,0)</f>
        <v>213413.04</v>
      </c>
      <c r="BJ1407" s="74">
        <f t="shared" si="779"/>
        <v>-106270.07885714693</v>
      </c>
      <c r="BK1407" s="50">
        <f t="shared" si="780"/>
        <v>6.0245400111397602E-3</v>
      </c>
    </row>
    <row r="1408" spans="1:63" x14ac:dyDescent="0.3">
      <c r="A1408" s="79" t="s">
        <v>1863</v>
      </c>
      <c r="B1408" s="79" t="s">
        <v>1864</v>
      </c>
      <c r="C1408" s="79">
        <f>VLOOKUP(B1408,Площадь!D:E,2,0)</f>
        <v>118.4</v>
      </c>
      <c r="D1408" s="97"/>
      <c r="E1408">
        <v>31</v>
      </c>
      <c r="F1408">
        <v>28</v>
      </c>
      <c r="G1408">
        <v>31</v>
      </c>
      <c r="H1408">
        <v>30</v>
      </c>
      <c r="I1408">
        <v>31</v>
      </c>
      <c r="J1408">
        <v>30</v>
      </c>
      <c r="K1408">
        <v>31</v>
      </c>
      <c r="L1408">
        <v>31</v>
      </c>
      <c r="M1408">
        <v>30</v>
      </c>
      <c r="N1408">
        <v>31</v>
      </c>
      <c r="O1408">
        <v>30</v>
      </c>
      <c r="P1408">
        <v>31</v>
      </c>
      <c r="Q1408">
        <f t="shared" si="785"/>
        <v>365</v>
      </c>
      <c r="R1408" s="113">
        <f>VLOOKUP(B1408,'Общие показания'!A:H,8,0)</f>
        <v>0.80129501698342309</v>
      </c>
      <c r="S1408" s="117">
        <f>VLOOKUP(B1408,'Общие показания'!A:P,16,0)</f>
        <v>3.4020507518805756</v>
      </c>
      <c r="T1408" s="50">
        <f t="shared" si="751"/>
        <v>0</v>
      </c>
      <c r="U1408" s="50">
        <f t="shared" si="752"/>
        <v>0</v>
      </c>
      <c r="V1408" s="50">
        <f t="shared" si="753"/>
        <v>0</v>
      </c>
      <c r="W1408" s="50">
        <f t="shared" si="754"/>
        <v>0.80129501698342309</v>
      </c>
      <c r="X1408" s="50">
        <f t="shared" si="755"/>
        <v>0</v>
      </c>
      <c r="Y1408" s="50"/>
      <c r="Z1408" s="50"/>
      <c r="AA1408" s="50"/>
      <c r="AB1408" s="50"/>
      <c r="AC1408" s="50"/>
      <c r="AD1408" s="50">
        <f t="shared" si="756"/>
        <v>1.3056201100529459</v>
      </c>
      <c r="AE1408" s="50">
        <f t="shared" si="757"/>
        <v>0.91235245188239766</v>
      </c>
      <c r="AF1408" s="50">
        <f t="shared" si="758"/>
        <v>1.184078189945232</v>
      </c>
      <c r="AG1408" s="50">
        <f t="shared" si="750"/>
        <v>0</v>
      </c>
      <c r="AI1408" s="50">
        <f t="shared" si="759"/>
        <v>0</v>
      </c>
      <c r="AJ1408" s="50">
        <f t="shared" si="760"/>
        <v>0</v>
      </c>
      <c r="AK1408" s="50">
        <f t="shared" si="761"/>
        <v>0</v>
      </c>
      <c r="AL1408" s="50">
        <f t="shared" si="762"/>
        <v>0.79640009582505233</v>
      </c>
      <c r="AR1408" s="50">
        <f t="shared" si="763"/>
        <v>0.98215574170043229</v>
      </c>
      <c r="AS1408" s="50">
        <f t="shared" si="764"/>
        <v>1.0561391770400566</v>
      </c>
      <c r="AT1408" s="50">
        <f t="shared" si="765"/>
        <v>1.5216256643978312</v>
      </c>
      <c r="AV1408" s="49">
        <f t="shared" si="766"/>
        <v>0</v>
      </c>
      <c r="AW1408" s="49">
        <f t="shared" si="767"/>
        <v>0</v>
      </c>
      <c r="AX1408" s="49">
        <f t="shared" si="768"/>
        <v>0</v>
      </c>
      <c r="AY1408" s="49">
        <f t="shared" si="769"/>
        <v>4288.7888530185592</v>
      </c>
      <c r="AZ1408" s="49">
        <f t="shared" si="770"/>
        <v>0</v>
      </c>
      <c r="BA1408" s="49">
        <f t="shared" si="771"/>
        <v>0</v>
      </c>
      <c r="BB1408" s="49">
        <f t="shared" si="772"/>
        <v>0</v>
      </c>
      <c r="BC1408" s="49">
        <f t="shared" si="773"/>
        <v>0</v>
      </c>
      <c r="BD1408" s="49">
        <f t="shared" si="774"/>
        <v>0</v>
      </c>
      <c r="BE1408" s="49">
        <f t="shared" si="775"/>
        <v>6141.2139854126981</v>
      </c>
      <c r="BF1408" s="49">
        <f t="shared" si="776"/>
        <v>5284.1401890142797</v>
      </c>
      <c r="BG1408" s="49">
        <f t="shared" si="777"/>
        <v>7263.0831984443457</v>
      </c>
      <c r="BH1408" s="73">
        <f t="shared" si="778"/>
        <v>22977.226225889885</v>
      </c>
      <c r="BI1408" s="49">
        <f>VLOOKUP(A1408,'1_12'!B:Q,16,0)</f>
        <v>45767.25</v>
      </c>
      <c r="BJ1408" s="74">
        <f t="shared" si="779"/>
        <v>-22790.023774110115</v>
      </c>
      <c r="BK1408" s="50">
        <f t="shared" si="780"/>
        <v>6.0245400111397602E-3</v>
      </c>
    </row>
    <row r="1409" spans="1:63" x14ac:dyDescent="0.3">
      <c r="A1409" s="79" t="s">
        <v>896</v>
      </c>
      <c r="B1409" s="79" t="s">
        <v>897</v>
      </c>
      <c r="C1409" s="79">
        <f>VLOOKUP(B1409,Площадь!D:E,2,0)</f>
        <v>42.1</v>
      </c>
      <c r="D1409" s="97"/>
      <c r="E1409">
        <v>31</v>
      </c>
      <c r="F1409">
        <v>28</v>
      </c>
      <c r="G1409">
        <v>31</v>
      </c>
      <c r="H1409">
        <v>30</v>
      </c>
      <c r="I1409">
        <v>31</v>
      </c>
      <c r="J1409">
        <v>30</v>
      </c>
      <c r="K1409">
        <v>31</v>
      </c>
      <c r="L1409">
        <v>31</v>
      </c>
      <c r="M1409">
        <v>30</v>
      </c>
      <c r="N1409">
        <v>31</v>
      </c>
      <c r="O1409">
        <v>30</v>
      </c>
      <c r="P1409">
        <v>31</v>
      </c>
      <c r="Q1409">
        <f t="shared" si="785"/>
        <v>365</v>
      </c>
      <c r="R1409" s="113">
        <f>VLOOKUP(B1409,'Общие показания'!A:H,8,0)</f>
        <v>0.28491993424832868</v>
      </c>
      <c r="S1409" s="117">
        <f>VLOOKUP(B1409,'Общие показания'!A:P,16,0)</f>
        <v>1.2096818974169952</v>
      </c>
      <c r="T1409" s="50">
        <f t="shared" si="751"/>
        <v>0</v>
      </c>
      <c r="U1409" s="50">
        <f t="shared" si="752"/>
        <v>0</v>
      </c>
      <c r="V1409" s="50">
        <f t="shared" si="753"/>
        <v>0</v>
      </c>
      <c r="W1409" s="50">
        <f t="shared" si="754"/>
        <v>0.28491993424832868</v>
      </c>
      <c r="X1409" s="50">
        <f t="shared" si="755"/>
        <v>0</v>
      </c>
      <c r="Y1409" s="50"/>
      <c r="Z1409" s="50"/>
      <c r="AA1409" s="50"/>
      <c r="AB1409" s="50"/>
      <c r="AC1409" s="50"/>
      <c r="AD1409" s="50">
        <f t="shared" si="756"/>
        <v>0.46424498845632617</v>
      </c>
      <c r="AE1409" s="50">
        <f t="shared" si="757"/>
        <v>0.32440910662372413</v>
      </c>
      <c r="AF1409" s="50">
        <f t="shared" si="758"/>
        <v>0.42102780233694476</v>
      </c>
      <c r="AG1409" s="50">
        <f t="shared" si="750"/>
        <v>0</v>
      </c>
      <c r="AI1409" s="50">
        <f t="shared" si="759"/>
        <v>0</v>
      </c>
      <c r="AJ1409" s="50">
        <f t="shared" si="760"/>
        <v>0</v>
      </c>
      <c r="AK1409" s="50">
        <f t="shared" si="761"/>
        <v>0</v>
      </c>
      <c r="AL1409" s="50">
        <f t="shared" si="762"/>
        <v>0.28317942596482015</v>
      </c>
      <c r="AR1409" s="50">
        <f t="shared" si="763"/>
        <v>0.34922936423638679</v>
      </c>
      <c r="AS1409" s="50">
        <f t="shared" si="764"/>
        <v>0.37553597426846608</v>
      </c>
      <c r="AT1409" s="50">
        <f t="shared" si="765"/>
        <v>0.54105101749280993</v>
      </c>
      <c r="AV1409" s="49">
        <f t="shared" si="766"/>
        <v>0</v>
      </c>
      <c r="AW1409" s="49">
        <f t="shared" si="767"/>
        <v>0</v>
      </c>
      <c r="AX1409" s="49">
        <f t="shared" si="768"/>
        <v>0</v>
      </c>
      <c r="AY1409" s="49">
        <f t="shared" si="769"/>
        <v>1524.9831985817682</v>
      </c>
      <c r="AZ1409" s="49">
        <f t="shared" si="770"/>
        <v>0</v>
      </c>
      <c r="BA1409" s="49">
        <f t="shared" si="771"/>
        <v>0</v>
      </c>
      <c r="BB1409" s="49">
        <f t="shared" si="772"/>
        <v>0</v>
      </c>
      <c r="BC1409" s="49">
        <f t="shared" si="773"/>
        <v>0</v>
      </c>
      <c r="BD1409" s="49">
        <f t="shared" si="774"/>
        <v>0</v>
      </c>
      <c r="BE1409" s="49">
        <f t="shared" si="775"/>
        <v>2183.6580133942111</v>
      </c>
      <c r="BF1409" s="49">
        <f t="shared" si="776"/>
        <v>1878.9045773437597</v>
      </c>
      <c r="BG1409" s="49">
        <f t="shared" si="777"/>
        <v>2582.5659007982003</v>
      </c>
      <c r="BH1409" s="73">
        <f t="shared" si="778"/>
        <v>8170.1116901179394</v>
      </c>
      <c r="BI1409" s="49">
        <f>VLOOKUP(A1409,'1_12'!B:Q,16,0)</f>
        <v>16273.62</v>
      </c>
      <c r="BJ1409" s="74">
        <f t="shared" si="779"/>
        <v>-8103.5083098820614</v>
      </c>
      <c r="BK1409" s="50">
        <f t="shared" si="780"/>
        <v>6.0245400111397594E-3</v>
      </c>
    </row>
    <row r="1410" spans="1:63" x14ac:dyDescent="0.3">
      <c r="A1410" s="79" t="s">
        <v>1902</v>
      </c>
      <c r="B1410" s="79" t="s">
        <v>1903</v>
      </c>
      <c r="C1410" s="79">
        <f>VLOOKUP(B1410,Площадь!D:E,2,0)</f>
        <v>65.5</v>
      </c>
      <c r="D1410" s="97"/>
      <c r="E1410">
        <v>31</v>
      </c>
      <c r="F1410">
        <v>28</v>
      </c>
      <c r="G1410">
        <v>31</v>
      </c>
      <c r="H1410">
        <v>30</v>
      </c>
      <c r="I1410">
        <v>31</v>
      </c>
      <c r="J1410">
        <v>30</v>
      </c>
      <c r="K1410">
        <v>31</v>
      </c>
      <c r="L1410">
        <v>31</v>
      </c>
      <c r="M1410">
        <v>30</v>
      </c>
      <c r="N1410">
        <v>31</v>
      </c>
      <c r="O1410">
        <v>30</v>
      </c>
      <c r="P1410">
        <v>31</v>
      </c>
      <c r="Q1410">
        <f t="shared" si="785"/>
        <v>365</v>
      </c>
      <c r="R1410" s="113">
        <f>VLOOKUP(B1410,'Общие показания'!A:H,8,0)</f>
        <v>0.44328398321295787</v>
      </c>
      <c r="S1410" s="117">
        <f>VLOOKUP(B1410,'Общие показания'!A:P,16,0)</f>
        <v>30.356716016787033</v>
      </c>
      <c r="T1410" s="50">
        <f t="shared" si="751"/>
        <v>0</v>
      </c>
      <c r="U1410" s="50">
        <f t="shared" si="752"/>
        <v>0</v>
      </c>
      <c r="V1410" s="50">
        <f t="shared" si="753"/>
        <v>0</v>
      </c>
      <c r="W1410" s="50">
        <f t="shared" si="754"/>
        <v>0.44328398321295787</v>
      </c>
      <c r="X1410" s="50">
        <f t="shared" si="755"/>
        <v>0</v>
      </c>
      <c r="Y1410" s="50"/>
      <c r="Z1410" s="50"/>
      <c r="AA1410" s="50"/>
      <c r="AB1410" s="50"/>
      <c r="AC1410" s="50"/>
      <c r="AD1410" s="50">
        <f t="shared" si="756"/>
        <v>11.650131581598115</v>
      </c>
      <c r="AE1410" s="50">
        <f t="shared" si="757"/>
        <v>8.1409791649062182</v>
      </c>
      <c r="AF1410" s="50">
        <f t="shared" si="758"/>
        <v>10.565605270282697</v>
      </c>
      <c r="AG1410" s="50">
        <f t="shared" si="750"/>
        <v>0</v>
      </c>
      <c r="AI1410" s="50">
        <f t="shared" si="759"/>
        <v>0</v>
      </c>
      <c r="AJ1410" s="50">
        <f t="shared" si="760"/>
        <v>0</v>
      </c>
      <c r="AK1410" s="50">
        <f t="shared" si="761"/>
        <v>0</v>
      </c>
      <c r="AL1410" s="50">
        <f t="shared" si="762"/>
        <v>0.44057606652483888</v>
      </c>
      <c r="AR1410" s="50">
        <f t="shared" si="763"/>
        <v>0.54333784697110055</v>
      </c>
      <c r="AS1410" s="50">
        <f t="shared" si="764"/>
        <v>0.58426618324428803</v>
      </c>
      <c r="AT1410" s="50">
        <f t="shared" si="765"/>
        <v>0.84177771130116508</v>
      </c>
      <c r="AV1410" s="49">
        <f t="shared" si="766"/>
        <v>0</v>
      </c>
      <c r="AW1410" s="49">
        <f t="shared" si="767"/>
        <v>0</v>
      </c>
      <c r="AX1410" s="49">
        <f t="shared" si="768"/>
        <v>0</v>
      </c>
      <c r="AY1410" s="49">
        <f t="shared" si="769"/>
        <v>2372.5985631141521</v>
      </c>
      <c r="AZ1410" s="49">
        <f t="shared" si="770"/>
        <v>0</v>
      </c>
      <c r="BA1410" s="49">
        <f t="shared" si="771"/>
        <v>0</v>
      </c>
      <c r="BB1410" s="49">
        <f t="shared" si="772"/>
        <v>0</v>
      </c>
      <c r="BC1410" s="49">
        <f t="shared" si="773"/>
        <v>0</v>
      </c>
      <c r="BD1410" s="49">
        <f t="shared" si="774"/>
        <v>0</v>
      </c>
      <c r="BE1410" s="49">
        <f t="shared" si="775"/>
        <v>32731.661595274061</v>
      </c>
      <c r="BF1410" s="49">
        <f t="shared" si="776"/>
        <v>23421.699602761295</v>
      </c>
      <c r="BG1410" s="49">
        <f t="shared" si="777"/>
        <v>30621.522580444456</v>
      </c>
      <c r="BH1410" s="73">
        <f t="shared" si="778"/>
        <v>89147.482341593975</v>
      </c>
      <c r="BI1410" s="49">
        <f>VLOOKUP(A1410,'1_12'!B:Q,16,0)</f>
        <v>25318.889999999996</v>
      </c>
      <c r="BJ1410" s="74">
        <f t="shared" si="779"/>
        <v>63828.592341593976</v>
      </c>
      <c r="BK1410" s="50">
        <f t="shared" si="780"/>
        <v>4.22518547176099E-2</v>
      </c>
    </row>
    <row r="1411" spans="1:63" x14ac:dyDescent="0.3">
      <c r="A1411" s="79" t="s">
        <v>1649</v>
      </c>
      <c r="B1411" s="79" t="s">
        <v>1650</v>
      </c>
      <c r="C1411" s="79">
        <f>VLOOKUP(B1411,Площадь!D:E,2,0)</f>
        <v>175.5</v>
      </c>
      <c r="D1411" s="97"/>
      <c r="E1411">
        <v>31</v>
      </c>
      <c r="F1411">
        <v>28</v>
      </c>
      <c r="G1411">
        <v>31</v>
      </c>
      <c r="H1411">
        <v>30</v>
      </c>
      <c r="I1411">
        <v>31</v>
      </c>
      <c r="J1411">
        <v>30</v>
      </c>
      <c r="K1411">
        <v>31</v>
      </c>
      <c r="L1411">
        <v>31</v>
      </c>
      <c r="M1411">
        <v>30</v>
      </c>
      <c r="N1411">
        <v>31</v>
      </c>
      <c r="O1411">
        <v>30</v>
      </c>
      <c r="P1411">
        <v>31</v>
      </c>
      <c r="Q1411">
        <f t="shared" si="785"/>
        <v>365</v>
      </c>
      <c r="R1411" s="113">
        <f>VLOOKUP(B1411,'Общие показания'!A:H,8,0)</f>
        <v>1.1877303672347193</v>
      </c>
      <c r="S1411" s="117">
        <f>VLOOKUP(B1411,'Общие показания'!A:P,16,0)</f>
        <v>5.0427357006337923</v>
      </c>
      <c r="T1411" s="50">
        <f t="shared" si="751"/>
        <v>0</v>
      </c>
      <c r="U1411" s="50">
        <f t="shared" si="752"/>
        <v>0</v>
      </c>
      <c r="V1411" s="50">
        <f t="shared" si="753"/>
        <v>0</v>
      </c>
      <c r="W1411" s="50">
        <f t="shared" si="754"/>
        <v>1.1877303672347193</v>
      </c>
      <c r="X1411" s="50">
        <f t="shared" si="755"/>
        <v>0</v>
      </c>
      <c r="Y1411" s="50"/>
      <c r="Z1411" s="50"/>
      <c r="AA1411" s="50"/>
      <c r="AB1411" s="50"/>
      <c r="AC1411" s="50"/>
      <c r="AD1411" s="50">
        <f t="shared" si="756"/>
        <v>1.9352730516409797</v>
      </c>
      <c r="AE1411" s="50">
        <f t="shared" si="757"/>
        <v>1.3523467508898714</v>
      </c>
      <c r="AF1411" s="50">
        <f t="shared" si="758"/>
        <v>1.7551158981029409</v>
      </c>
      <c r="AG1411" s="50">
        <f t="shared" ref="AG1411:AG1412" si="786">S1411-AD1411-AE1411-AF1411</f>
        <v>0</v>
      </c>
      <c r="AI1411" s="50">
        <f t="shared" si="759"/>
        <v>0</v>
      </c>
      <c r="AJ1411" s="50">
        <f t="shared" si="760"/>
        <v>0</v>
      </c>
      <c r="AK1411" s="50">
        <f t="shared" si="761"/>
        <v>0</v>
      </c>
      <c r="AL1411" s="50">
        <f t="shared" si="762"/>
        <v>1.1804748042001409</v>
      </c>
      <c r="AR1411" s="50">
        <f t="shared" si="763"/>
        <v>1.4558136205103533</v>
      </c>
      <c r="AS1411" s="50">
        <f t="shared" si="764"/>
        <v>1.565476567318665</v>
      </c>
      <c r="AT1411" s="50">
        <f t="shared" si="765"/>
        <v>2.2554502035626638</v>
      </c>
      <c r="AV1411" s="49">
        <f t="shared" si="766"/>
        <v>0</v>
      </c>
      <c r="AW1411" s="49">
        <f t="shared" si="767"/>
        <v>0</v>
      </c>
      <c r="AX1411" s="49">
        <f t="shared" si="768"/>
        <v>0</v>
      </c>
      <c r="AY1411" s="49">
        <f t="shared" si="769"/>
        <v>6357.1152339928813</v>
      </c>
      <c r="AZ1411" s="49">
        <f t="shared" si="770"/>
        <v>0</v>
      </c>
      <c r="BA1411" s="49">
        <f t="shared" si="771"/>
        <v>0</v>
      </c>
      <c r="BB1411" s="49">
        <f t="shared" si="772"/>
        <v>0</v>
      </c>
      <c r="BC1411" s="49">
        <f t="shared" si="773"/>
        <v>0</v>
      </c>
      <c r="BD1411" s="49">
        <f t="shared" si="774"/>
        <v>0</v>
      </c>
      <c r="BE1411" s="49">
        <f t="shared" si="775"/>
        <v>9102.8974192561527</v>
      </c>
      <c r="BF1411" s="49">
        <f t="shared" si="776"/>
        <v>7832.4882024662666</v>
      </c>
      <c r="BG1411" s="49">
        <f t="shared" si="777"/>
        <v>10765.803220667083</v>
      </c>
      <c r="BH1411" s="73">
        <f t="shared" si="778"/>
        <v>34058.304076382381</v>
      </c>
      <c r="BI1411" s="49">
        <f>VLOOKUP(A1411,'1_12'!B:Q,16,0)</f>
        <v>67839.12</v>
      </c>
      <c r="BJ1411" s="74">
        <f t="shared" si="779"/>
        <v>-33780.815923617614</v>
      </c>
      <c r="BK1411" s="50">
        <f t="shared" si="780"/>
        <v>6.0245400111397594E-3</v>
      </c>
    </row>
    <row r="1412" spans="1:63" x14ac:dyDescent="0.3">
      <c r="A1412" s="79" t="s">
        <v>1847</v>
      </c>
      <c r="B1412" s="79" t="s">
        <v>1848</v>
      </c>
      <c r="C1412" s="79">
        <f>VLOOKUP(B1412,Площадь!D:E,2,0)</f>
        <v>53.2</v>
      </c>
      <c r="D1412" s="97"/>
      <c r="E1412">
        <v>31</v>
      </c>
      <c r="F1412">
        <v>28</v>
      </c>
      <c r="G1412">
        <v>31</v>
      </c>
      <c r="H1412">
        <v>30</v>
      </c>
      <c r="I1412">
        <v>31</v>
      </c>
      <c r="J1412">
        <v>30</v>
      </c>
      <c r="K1412">
        <v>31</v>
      </c>
      <c r="L1412">
        <v>31</v>
      </c>
      <c r="M1412">
        <v>30</v>
      </c>
      <c r="N1412">
        <v>31</v>
      </c>
      <c r="O1412">
        <v>30</v>
      </c>
      <c r="P1412">
        <v>31</v>
      </c>
      <c r="Q1412">
        <f t="shared" si="785"/>
        <v>365</v>
      </c>
      <c r="R1412" s="113">
        <f>VLOOKUP(B1412,'Общие показания'!A:H,8,0)</f>
        <v>0.36004134209052457</v>
      </c>
      <c r="S1412" s="117">
        <f>VLOOKUP(B1412,'Общие показания'!A:P,16,0)</f>
        <v>1.5286241554057991</v>
      </c>
      <c r="T1412" s="50">
        <f t="shared" ref="T1412" si="787">R1412*$T$1/31*E1412</f>
        <v>0</v>
      </c>
      <c r="U1412" s="50">
        <f t="shared" ref="U1412" si="788">R1412*$U$1/28*F1412</f>
        <v>0</v>
      </c>
      <c r="V1412" s="50">
        <f t="shared" ref="V1412" si="789">R1412*$V$1/31*G1412</f>
        <v>0</v>
      </c>
      <c r="W1412" s="50">
        <f t="shared" ref="W1412" si="790">R1412*W$1/30*H1412</f>
        <v>0.36004134209052457</v>
      </c>
      <c r="X1412" s="50">
        <f t="shared" ref="X1412" si="791">SUM(T1412:W1412)-R1412</f>
        <v>0</v>
      </c>
      <c r="Y1412" s="50"/>
      <c r="Z1412" s="50"/>
      <c r="AA1412" s="50"/>
      <c r="AB1412" s="50"/>
      <c r="AC1412" s="50"/>
      <c r="AD1412" s="50">
        <f t="shared" ref="AD1412" si="792">(S1412*$AD$1)/31*N1412</f>
        <v>0.58664687377378988</v>
      </c>
      <c r="AE1412" s="50">
        <f t="shared" ref="AE1412" si="793">(S1412*$AE$1)/30*O1412</f>
        <v>0.40994214898769893</v>
      </c>
      <c r="AF1412" s="50">
        <f t="shared" ref="AF1412" si="794">(S1412*$AF$1)/31*P1412</f>
        <v>0.53203513264431024</v>
      </c>
      <c r="AG1412" s="50">
        <f t="shared" si="786"/>
        <v>0</v>
      </c>
      <c r="AI1412" s="50">
        <f t="shared" ref="AI1412" si="795">(C1412*$AI$1)/31*E1412</f>
        <v>0</v>
      </c>
      <c r="AJ1412" s="50">
        <f t="shared" ref="AJ1412" si="796">(C1412*$AJ$1)/28*F1412</f>
        <v>0</v>
      </c>
      <c r="AK1412" s="50">
        <f t="shared" ref="AK1412" si="797">(C1412*$AK$1)/31*G1412</f>
        <v>0</v>
      </c>
      <c r="AL1412" s="50">
        <f t="shared" ref="AL1412" si="798">(C1412*$AL$1)/30*H1412</f>
        <v>0.35784193494841882</v>
      </c>
      <c r="AR1412" s="50">
        <f t="shared" ref="AR1412" si="799">(C1412*$AR$1)/31*N1412</f>
        <v>0.44130646502080229</v>
      </c>
      <c r="AS1412" s="50">
        <f t="shared" ref="AS1412" si="800">(C1412*$AS$1)/30*O1412</f>
        <v>0.47454902211597139</v>
      </c>
      <c r="AT1412" s="50">
        <f t="shared" ref="AT1412" si="801">(C1412*$AT$1)/31*P1412</f>
        <v>0.6837034235301066</v>
      </c>
      <c r="AV1412" s="49">
        <f t="shared" ref="AV1412" si="802">(T1412+AI1412)*$AV$1</f>
        <v>0</v>
      </c>
      <c r="AW1412" s="49">
        <f t="shared" ref="AW1412" si="803">(U1412+AJ1412)*$AW$1</f>
        <v>0</v>
      </c>
      <c r="AX1412" s="49">
        <f t="shared" ref="AX1412" si="804">(V1412+AK1412)*$AX$1</f>
        <v>0</v>
      </c>
      <c r="AY1412" s="49">
        <f t="shared" ref="AY1412" si="805">(W1412+AL1412)*$AY$1</f>
        <v>1927.0571535522581</v>
      </c>
      <c r="AZ1412" s="49">
        <f t="shared" ref="AZ1412" si="806">(Y1412+AM1412)*$AZ$1</f>
        <v>0</v>
      </c>
      <c r="BA1412" s="49">
        <f t="shared" ref="BA1412" si="807">(Z1412+AN1412)*$BA$1</f>
        <v>0</v>
      </c>
      <c r="BB1412" s="49">
        <f t="shared" ref="BB1412" si="808">(AA1412+AO1412)*$BB$1</f>
        <v>0</v>
      </c>
      <c r="BC1412" s="49">
        <f t="shared" ref="BC1412" si="809">(AB1412+AP1412)*$BC$1</f>
        <v>0</v>
      </c>
      <c r="BD1412" s="49">
        <f t="shared" ref="BD1412" si="810">(AC1412+AQ1412)*$BD$1</f>
        <v>0</v>
      </c>
      <c r="BE1412" s="49">
        <f t="shared" ref="BE1412" si="811">(AD1412+AR1412)*$BE$1</f>
        <v>2759.3968245266515</v>
      </c>
      <c r="BF1412" s="49">
        <f t="shared" ref="BF1412" si="812">(AE1412+AS1412)*$BF$1</f>
        <v>2374.2927200638483</v>
      </c>
      <c r="BG1412" s="49">
        <f t="shared" ref="BG1412" si="813">(AF1412+AT1412)*$BG$1</f>
        <v>3263.4799506523573</v>
      </c>
      <c r="BH1412" s="73">
        <f t="shared" ref="BH1412" si="814">SUM(AV1412:BG1412)</f>
        <v>10324.226648795115</v>
      </c>
      <c r="BI1412" s="49">
        <f>VLOOKUP(A1412,'1_12'!B:Q,16,0)</f>
        <v>20564.37</v>
      </c>
      <c r="BJ1412" s="74">
        <f t="shared" ref="BJ1412" si="815">BH1412-BI1412</f>
        <v>-10240.143351204884</v>
      </c>
      <c r="BK1412" s="50">
        <f t="shared" ref="BK1412" si="816">(SUM(T1412:W1412)+SUM(AD1412:AF1412)+SUM(AI1412:AL1412)+SUM(AR1412:AT1412))/12/C1412</f>
        <v>6.0245400111397594E-3</v>
      </c>
    </row>
    <row r="1414" spans="1:63" x14ac:dyDescent="0.3">
      <c r="T1414" s="38">
        <f>SUM(T3:T1412)</f>
        <v>0</v>
      </c>
      <c r="U1414" s="38">
        <f t="shared" ref="U1414:BJ1414" si="817">SUM(U3:U1412)</f>
        <v>0</v>
      </c>
      <c r="V1414" s="38">
        <f t="shared" si="817"/>
        <v>0</v>
      </c>
      <c r="W1414" s="38">
        <f t="shared" si="817"/>
        <v>296.15363018321688</v>
      </c>
      <c r="X1414" s="38">
        <f t="shared" si="817"/>
        <v>4.163336342344337E-17</v>
      </c>
      <c r="Y1414" s="38">
        <f t="shared" si="817"/>
        <v>0</v>
      </c>
      <c r="Z1414" s="38">
        <f t="shared" si="817"/>
        <v>0</v>
      </c>
      <c r="AA1414" s="38">
        <f t="shared" si="817"/>
        <v>0</v>
      </c>
      <c r="AB1414" s="38">
        <f t="shared" si="817"/>
        <v>0</v>
      </c>
      <c r="AC1414" s="38">
        <f t="shared" si="817"/>
        <v>0</v>
      </c>
      <c r="AD1414" s="38">
        <f t="shared" si="817"/>
        <v>482.54903254988011</v>
      </c>
      <c r="AE1414" s="38">
        <f t="shared" si="817"/>
        <v>337.19976401290978</v>
      </c>
      <c r="AF1414" s="38">
        <f t="shared" si="817"/>
        <v>437.62789851507017</v>
      </c>
      <c r="AG1414" s="38">
        <f t="shared" si="817"/>
        <v>0</v>
      </c>
      <c r="AI1414" s="38">
        <f t="shared" si="817"/>
        <v>0</v>
      </c>
      <c r="AJ1414" s="38">
        <f t="shared" si="817"/>
        <v>0</v>
      </c>
      <c r="AK1414" s="38">
        <f t="shared" si="817"/>
        <v>0</v>
      </c>
      <c r="AL1414" s="38">
        <f t="shared" si="817"/>
        <v>332.9714272036768</v>
      </c>
      <c r="AM1414" s="38">
        <f t="shared" si="817"/>
        <v>0</v>
      </c>
      <c r="AN1414" s="38">
        <f t="shared" si="817"/>
        <v>0</v>
      </c>
      <c r="AO1414" s="38">
        <f t="shared" si="817"/>
        <v>0</v>
      </c>
      <c r="AP1414" s="38">
        <f t="shared" si="817"/>
        <v>0</v>
      </c>
      <c r="AQ1414" s="38">
        <f t="shared" si="817"/>
        <v>0</v>
      </c>
      <c r="AR1414" s="38">
        <f t="shared" si="817"/>
        <v>410.63400665499626</v>
      </c>
      <c r="AS1414" s="38">
        <f t="shared" si="817"/>
        <v>441.56608106003239</v>
      </c>
      <c r="AT1414" s="38">
        <f t="shared" si="817"/>
        <v>636.18346528114512</v>
      </c>
      <c r="AV1414" s="85">
        <f t="shared" si="817"/>
        <v>0</v>
      </c>
      <c r="AW1414" s="85">
        <f t="shared" si="817"/>
        <v>0</v>
      </c>
      <c r="AX1414" s="85">
        <f t="shared" si="817"/>
        <v>0</v>
      </c>
      <c r="AY1414" s="85">
        <f t="shared" si="817"/>
        <v>1688798.1390470939</v>
      </c>
      <c r="AZ1414" s="85">
        <f t="shared" si="817"/>
        <v>0</v>
      </c>
      <c r="BA1414" s="85">
        <f t="shared" si="817"/>
        <v>0</v>
      </c>
      <c r="BB1414" s="85">
        <f t="shared" si="817"/>
        <v>0</v>
      </c>
      <c r="BC1414" s="85">
        <f t="shared" si="817"/>
        <v>0</v>
      </c>
      <c r="BD1414" s="85">
        <f t="shared" si="817"/>
        <v>0</v>
      </c>
      <c r="BE1414" s="85">
        <f t="shared" si="817"/>
        <v>2397624.8231199994</v>
      </c>
      <c r="BF1414" s="85">
        <f t="shared" si="817"/>
        <v>2090487.8838799992</v>
      </c>
      <c r="BG1414" s="85">
        <f t="shared" si="817"/>
        <v>2882496.2725200001</v>
      </c>
      <c r="BH1414" s="85">
        <f t="shared" si="817"/>
        <v>9059407.1185670886</v>
      </c>
      <c r="BI1414" s="85">
        <f t="shared" si="817"/>
        <v>19134383.159999941</v>
      </c>
      <c r="BJ1414" s="85">
        <f t="shared" si="817"/>
        <v>-10074976.041432915</v>
      </c>
    </row>
    <row r="1415" spans="1:63" x14ac:dyDescent="0.3">
      <c r="W1415" s="37">
        <f>W1414-'Общие показания'!H797</f>
        <v>0</v>
      </c>
      <c r="AF1415" s="37">
        <f>AD1414+AE1414+AF1414</f>
        <v>1257.3766950778602</v>
      </c>
      <c r="AL1415" s="50">
        <f>AL1414-расш!L6</f>
        <v>8.5200460523537913E-4</v>
      </c>
      <c r="AM1415" s="50"/>
      <c r="AN1415" s="50"/>
      <c r="AO1415" s="50"/>
      <c r="AP1415" s="50"/>
      <c r="AQ1415" s="50"/>
      <c r="AR1415" s="50">
        <f>AR1414-расш!L12</f>
        <v>7.3896444519050419E-13</v>
      </c>
      <c r="AS1415" s="50">
        <f>AS1414-расш!L13</f>
        <v>1.1368683772161603E-12</v>
      </c>
      <c r="AT1415" s="50">
        <f>AT1414-расш!L14</f>
        <v>3.1832314562052488E-12</v>
      </c>
    </row>
    <row r="1416" spans="1:63" x14ac:dyDescent="0.3">
      <c r="AF1416" s="37">
        <f>AF1415-'Общие показания'!P797</f>
        <v>0</v>
      </c>
    </row>
  </sheetData>
  <autoFilter ref="A2:BK1412"/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1"/>
  <sheetViews>
    <sheetView zoomScale="90" zoomScaleNormal="90" workbookViewId="0">
      <selection sqref="A1:XFD1"/>
    </sheetView>
  </sheetViews>
  <sheetFormatPr defaultRowHeight="14.4" x14ac:dyDescent="0.3"/>
  <cols>
    <col min="1" max="1" width="15.5546875" bestFit="1" customWidth="1"/>
    <col min="3" max="3" width="15.44140625" customWidth="1"/>
    <col min="4" max="5" width="8.88671875" customWidth="1"/>
    <col min="6" max="6" width="17.88671875" customWidth="1"/>
    <col min="7" max="7" width="23" customWidth="1"/>
    <col min="8" max="22" width="8.88671875" style="129" customWidth="1"/>
    <col min="23" max="32" width="8.88671875" customWidth="1"/>
  </cols>
  <sheetData>
    <row r="1" spans="1:37" x14ac:dyDescent="0.3">
      <c r="A1" s="76" t="s">
        <v>520</v>
      </c>
      <c r="B1" s="77" t="s">
        <v>43</v>
      </c>
      <c r="C1" s="76" t="s">
        <v>34</v>
      </c>
      <c r="D1" s="76" t="s">
        <v>2836</v>
      </c>
      <c r="E1" s="76" t="s">
        <v>2837</v>
      </c>
      <c r="F1" s="76"/>
      <c r="G1" s="76"/>
      <c r="H1" s="125" t="s">
        <v>35</v>
      </c>
      <c r="I1" s="125" t="s">
        <v>2836</v>
      </c>
      <c r="J1" s="125" t="s">
        <v>2837</v>
      </c>
      <c r="K1" s="125" t="s">
        <v>36</v>
      </c>
      <c r="L1" s="125" t="s">
        <v>2836</v>
      </c>
      <c r="M1" s="125" t="s">
        <v>2837</v>
      </c>
      <c r="N1" s="125" t="s">
        <v>37</v>
      </c>
      <c r="O1" s="125" t="s">
        <v>2836</v>
      </c>
      <c r="P1" s="125" t="s">
        <v>2837</v>
      </c>
      <c r="Q1" s="125" t="s">
        <v>38</v>
      </c>
      <c r="R1" s="125" t="s">
        <v>2836</v>
      </c>
      <c r="S1" s="125" t="s">
        <v>2837</v>
      </c>
      <c r="T1" s="125" t="s">
        <v>39</v>
      </c>
      <c r="U1" s="125" t="s">
        <v>2836</v>
      </c>
      <c r="V1" s="125" t="s">
        <v>2837</v>
      </c>
      <c r="W1" s="76" t="s">
        <v>40</v>
      </c>
      <c r="X1" s="76" t="s">
        <v>2836</v>
      </c>
      <c r="Y1" s="76" t="s">
        <v>2837</v>
      </c>
      <c r="Z1" s="76"/>
      <c r="AA1" s="76"/>
      <c r="AB1" s="76" t="s">
        <v>41</v>
      </c>
      <c r="AC1" s="76" t="s">
        <v>2836</v>
      </c>
      <c r="AD1" s="76" t="s">
        <v>2837</v>
      </c>
      <c r="AE1" s="76"/>
      <c r="AF1" s="76"/>
      <c r="AG1" s="76" t="s">
        <v>42</v>
      </c>
      <c r="AH1" s="76" t="s">
        <v>2836</v>
      </c>
      <c r="AI1" s="76" t="s">
        <v>2837</v>
      </c>
    </row>
    <row r="2" spans="1:37" x14ac:dyDescent="0.3">
      <c r="A2" s="79" t="s">
        <v>1490</v>
      </c>
      <c r="B2" s="79" t="s">
        <v>1491</v>
      </c>
      <c r="C2" s="81">
        <v>670.02</v>
      </c>
      <c r="D2" s="81">
        <f>VLOOKUP(A2,РАСЧЕТ!A:AY,51,0)</f>
        <v>281.67283070246134</v>
      </c>
      <c r="E2" s="81">
        <f>D2-C2</f>
        <v>-388.34716929753864</v>
      </c>
      <c r="F2" s="81" t="str">
        <f>VLOOKUP(A2,'04'!A:C,3,0)</f>
        <v>Начисление услуг УКС00000631 от 30.04.2023 0:00:01</v>
      </c>
      <c r="G2" s="81" t="str">
        <f>VLOOKUP(A2,'04'!A:B,2,0)</f>
        <v>НАС/КС/ДУ-3-ММ-1</v>
      </c>
      <c r="H2" s="126">
        <v>670.02</v>
      </c>
      <c r="I2" s="126">
        <f>VLOOKUP(A2,РАСЧЕТ!A:AZ,52,0)</f>
        <v>0</v>
      </c>
      <c r="J2" s="126">
        <f>I2-H2</f>
        <v>-670.02</v>
      </c>
      <c r="K2" s="126">
        <v>670.02</v>
      </c>
      <c r="L2" s="126">
        <f>VLOOKUP(A2,РАСЧЕТ!A:BA,53,0)</f>
        <v>0</v>
      </c>
      <c r="M2" s="126">
        <f>L2-K2</f>
        <v>-670.02</v>
      </c>
      <c r="N2" s="126">
        <v>670.02</v>
      </c>
      <c r="O2" s="126">
        <f>VLOOKUP(A2,РАСЧЕТ!A:BB,54,0)</f>
        <v>0</v>
      </c>
      <c r="P2" s="126">
        <f>O2-N2</f>
        <v>-670.02</v>
      </c>
      <c r="Q2" s="126">
        <v>670.02</v>
      </c>
      <c r="R2" s="126">
        <f>VLOOKUP(A2,РАСЧЕТ!A:BC,55,0)</f>
        <v>0</v>
      </c>
      <c r="S2" s="126">
        <f>R2-Q2</f>
        <v>-670.02</v>
      </c>
      <c r="T2" s="126">
        <v>670.02</v>
      </c>
      <c r="U2" s="126">
        <f>VLOOKUP(A2,РАСЧЕТ!A:BD,56,0)</f>
        <v>0</v>
      </c>
      <c r="V2" s="126">
        <f>U2-T2</f>
        <v>-670.02</v>
      </c>
      <c r="W2" s="81">
        <v>670.02</v>
      </c>
      <c r="X2" s="81">
        <f>VLOOKUP(A2,РАСЧЕТ!A:BE,57,0)</f>
        <v>347.37136447583748</v>
      </c>
      <c r="Y2" s="81">
        <f>X2-W2</f>
        <v>-322.6486355241625</v>
      </c>
      <c r="Z2" s="81" t="str">
        <f>VLOOKUP(A2,'10'!A:C,3,0)</f>
        <v>Начисление услуг УКС00001635 от 31.10.2023 0:00:01</v>
      </c>
      <c r="AA2" s="81" t="str">
        <f>VLOOKUP(A2,'10'!A:B,2,0)</f>
        <v>НАС/КС/ДУ-3-ММ-1</v>
      </c>
      <c r="AB2" s="81">
        <v>670.02</v>
      </c>
      <c r="AC2" s="81">
        <f>VLOOKUP(A2,РАСЧЕТ!A:BF,58,0)</f>
        <v>373.53801584422507</v>
      </c>
      <c r="AD2" s="81">
        <f>AC2-AB2</f>
        <v>-296.48198415577491</v>
      </c>
      <c r="AE2" s="81" t="str">
        <f>VLOOKUP(A2,'11'!A:C,3,0)</f>
        <v>Начисление услуг УКС00001712 от 30.11.2023 23:59:59</v>
      </c>
      <c r="AF2" s="81" t="str">
        <f>VLOOKUP(A2,'11'!A:B,2,0)</f>
        <v>НАС/КС/ДУ-3-ММ-1</v>
      </c>
      <c r="AG2" s="81">
        <v>670.02</v>
      </c>
      <c r="AH2" s="120">
        <f>VLOOKUP(A2,РАСЧЕТ!A:BG,59,0)</f>
        <v>538.17247186093084</v>
      </c>
      <c r="AI2" s="120">
        <f>AH2-AG2</f>
        <v>-131.84752813906914</v>
      </c>
      <c r="AJ2" t="str">
        <f>VLOOKUP(A2,'12'!A:C,3,0)</f>
        <v>Начисление услуг УКС00001860 от 31.12.2023 23:59:59</v>
      </c>
      <c r="AK2" t="str">
        <f>VLOOKUP(A2,'12'!A:B,2,0)</f>
        <v>НАС/КС/ДУ-3-ММ-1</v>
      </c>
    </row>
    <row r="3" spans="1:37" x14ac:dyDescent="0.3">
      <c r="A3" s="79" t="s">
        <v>1682</v>
      </c>
      <c r="B3" s="79" t="s">
        <v>1683</v>
      </c>
      <c r="C3" s="81">
        <v>670.02</v>
      </c>
      <c r="D3" s="81">
        <f>VLOOKUP(A3,РАСЧЕТ!A:AY,51,0)</f>
        <v>281.67283070246134</v>
      </c>
      <c r="E3" s="81">
        <f t="shared" ref="E3:E66" si="0">D3-C3</f>
        <v>-388.34716929753864</v>
      </c>
      <c r="F3" s="81" t="str">
        <f>VLOOKUP(A3,'04'!A:C,3,0)</f>
        <v>Начисление услуг УКС00000631 от 30.04.2023 0:00:01</v>
      </c>
      <c r="G3" s="81" t="str">
        <f>VLOOKUP(A3,'04'!A:B,2,0)</f>
        <v>НАС/КС/ДУ-3-ММ-10.</v>
      </c>
      <c r="H3" s="126">
        <v>670.02</v>
      </c>
      <c r="I3" s="126">
        <f>VLOOKUP(A3,РАСЧЕТ!A:AZ,52,0)</f>
        <v>0</v>
      </c>
      <c r="J3" s="126">
        <f t="shared" ref="J3:J66" si="1">I3-H3</f>
        <v>-670.02</v>
      </c>
      <c r="K3" s="126">
        <v>670.02</v>
      </c>
      <c r="L3" s="126">
        <f>VLOOKUP(A3,РАСЧЕТ!A:BA,53,0)</f>
        <v>0</v>
      </c>
      <c r="M3" s="126">
        <f t="shared" ref="M3:M66" si="2">L3-K3</f>
        <v>-670.02</v>
      </c>
      <c r="N3" s="126">
        <v>670.02</v>
      </c>
      <c r="O3" s="126">
        <f>VLOOKUP(A3,РАСЧЕТ!A:BB,54,0)</f>
        <v>0</v>
      </c>
      <c r="P3" s="126">
        <f t="shared" ref="P3:P66" si="3">O3-N3</f>
        <v>-670.02</v>
      </c>
      <c r="Q3" s="126">
        <v>670.02</v>
      </c>
      <c r="R3" s="126">
        <f>VLOOKUP(A3,РАСЧЕТ!A:BC,55,0)</f>
        <v>0</v>
      </c>
      <c r="S3" s="126">
        <f t="shared" ref="S3:S66" si="4">R3-Q3</f>
        <v>-670.02</v>
      </c>
      <c r="T3" s="126">
        <v>670.02</v>
      </c>
      <c r="U3" s="126">
        <f>VLOOKUP(A3,РАСЧЕТ!A:BD,56,0)</f>
        <v>0</v>
      </c>
      <c r="V3" s="126">
        <f t="shared" ref="V3:V66" si="5">U3-T3</f>
        <v>-670.02</v>
      </c>
      <c r="W3" s="81">
        <v>670.02</v>
      </c>
      <c r="X3" s="81">
        <f>VLOOKUP(A3,РАСЧЕТ!A:BE,57,0)</f>
        <v>347.37136447583748</v>
      </c>
      <c r="Y3" s="81">
        <f t="shared" ref="Y3:Y66" si="6">X3-W3</f>
        <v>-322.6486355241625</v>
      </c>
      <c r="Z3" s="81" t="str">
        <f>VLOOKUP(A3,'10'!A:C,3,0)</f>
        <v>Начисление услуг УКС00001635 от 31.10.2023 0:00:01</v>
      </c>
      <c r="AA3" s="81" t="str">
        <f>VLOOKUP(A3,'10'!A:B,2,0)</f>
        <v>НАС/КС/ДУ-3-ММ-10.</v>
      </c>
      <c r="AB3" s="81">
        <v>670.02</v>
      </c>
      <c r="AC3" s="81">
        <f>VLOOKUP(A3,РАСЧЕТ!A:BF,58,0)</f>
        <v>373.53801584422507</v>
      </c>
      <c r="AD3" s="81">
        <f t="shared" ref="AD3:AD66" si="7">AC3-AB3</f>
        <v>-296.48198415577491</v>
      </c>
      <c r="AE3" s="81" t="str">
        <f>VLOOKUP(A3,'11'!A:C,3,0)</f>
        <v>Начисление услуг УКС00001712 от 30.11.2023 23:59:59</v>
      </c>
      <c r="AF3" s="81" t="str">
        <f>VLOOKUP(A3,'11'!A:B,2,0)</f>
        <v>НАС/КС/ДУ-3-ММ-10.</v>
      </c>
      <c r="AG3" s="81">
        <v>670.02</v>
      </c>
      <c r="AH3" s="120">
        <f>VLOOKUP(A3,РАСЧЕТ!A:BG,59,0)</f>
        <v>538.17247186093084</v>
      </c>
      <c r="AI3" s="120">
        <f t="shared" ref="AI3:AI66" si="8">AH3-AG3</f>
        <v>-131.84752813906914</v>
      </c>
      <c r="AJ3" t="str">
        <f>VLOOKUP(A3,'12'!A:C,3,0)</f>
        <v>Начисление услуг УКС00001860 от 31.12.2023 23:59:59</v>
      </c>
      <c r="AK3" t="str">
        <f>VLOOKUP(A3,'12'!A:B,2,0)</f>
        <v>НАС/КС/ДУ-3-ММ-10.</v>
      </c>
    </row>
    <row r="4" spans="1:37" x14ac:dyDescent="0.3">
      <c r="A4" s="79" t="s">
        <v>2348</v>
      </c>
      <c r="B4" s="79" t="s">
        <v>2349</v>
      </c>
      <c r="C4" s="81">
        <v>652.84</v>
      </c>
      <c r="D4" s="81">
        <f>VLOOKUP(A4,РАСЧЕТ!A:AY,51,0)</f>
        <v>274.45045042803929</v>
      </c>
      <c r="E4" s="81">
        <f t="shared" si="0"/>
        <v>-378.38954957196074</v>
      </c>
      <c r="F4" s="81" t="str">
        <f>VLOOKUP(A4,'04'!A:C,3,0)</f>
        <v>Начисление услуг УКС00000631 от 30.04.2023 0:00:01</v>
      </c>
      <c r="G4" s="81" t="str">
        <f>VLOOKUP(A4,'04'!A:B,2,0)</f>
        <v>НАС/КС/ДУ-3-ММ-100</v>
      </c>
      <c r="H4" s="126">
        <v>652.84</v>
      </c>
      <c r="I4" s="126">
        <f>VLOOKUP(A4,РАСЧЕТ!A:AZ,52,0)</f>
        <v>0</v>
      </c>
      <c r="J4" s="126">
        <f t="shared" si="1"/>
        <v>-652.84</v>
      </c>
      <c r="K4" s="126">
        <v>652.84</v>
      </c>
      <c r="L4" s="126">
        <f>VLOOKUP(A4,РАСЧЕТ!A:BA,53,0)</f>
        <v>0</v>
      </c>
      <c r="M4" s="126">
        <f t="shared" si="2"/>
        <v>-652.84</v>
      </c>
      <c r="N4" s="126">
        <v>652.84</v>
      </c>
      <c r="O4" s="126">
        <f>VLOOKUP(A4,РАСЧЕТ!A:BB,54,0)</f>
        <v>0</v>
      </c>
      <c r="P4" s="126">
        <f t="shared" si="3"/>
        <v>-652.84</v>
      </c>
      <c r="Q4" s="126">
        <v>652.84</v>
      </c>
      <c r="R4" s="126">
        <f>VLOOKUP(A4,РАСЧЕТ!A:BC,55,0)</f>
        <v>0</v>
      </c>
      <c r="S4" s="126">
        <f t="shared" si="4"/>
        <v>-652.84</v>
      </c>
      <c r="T4" s="126">
        <v>652.84</v>
      </c>
      <c r="U4" s="126">
        <f>VLOOKUP(A4,РАСЧЕТ!A:BD,56,0)</f>
        <v>0</v>
      </c>
      <c r="V4" s="126">
        <f t="shared" si="5"/>
        <v>-652.84</v>
      </c>
      <c r="W4" s="81">
        <v>652.84</v>
      </c>
      <c r="X4" s="81">
        <f>VLOOKUP(A4,РАСЧЕТ!A:BE,57,0)</f>
        <v>338.46440641235455</v>
      </c>
      <c r="Y4" s="81">
        <f t="shared" si="6"/>
        <v>-314.37559358764548</v>
      </c>
      <c r="Z4" s="81" t="str">
        <f>VLOOKUP(A4,'10'!A:C,3,0)</f>
        <v>Начисление услуг УКС00001635 от 31.10.2023 0:00:01</v>
      </c>
      <c r="AA4" s="81" t="str">
        <f>VLOOKUP(A4,'10'!A:B,2,0)</f>
        <v>НАС/КС/ДУ-3-ММ-100</v>
      </c>
      <c r="AB4" s="81">
        <v>652.84</v>
      </c>
      <c r="AC4" s="81">
        <f>VLOOKUP(A4,РАСЧЕТ!A:BF,58,0)</f>
        <v>363.96011800206537</v>
      </c>
      <c r="AD4" s="81">
        <f t="shared" si="7"/>
        <v>-288.87988199793466</v>
      </c>
      <c r="AE4" s="81" t="str">
        <f>VLOOKUP(A4,'11'!A:C,3,0)</f>
        <v>Начисление услуг УКС00001712 от 30.11.2023 23:59:59</v>
      </c>
      <c r="AF4" s="81" t="str">
        <f>VLOOKUP(A4,'11'!A:B,2,0)</f>
        <v>НАС/КС/ДУ-3-ММ-100</v>
      </c>
      <c r="AG4" s="81">
        <v>652.84</v>
      </c>
      <c r="AH4" s="120">
        <f>VLOOKUP(A4,РАСЧЕТ!A:BG,59,0)</f>
        <v>524.37317771065057</v>
      </c>
      <c r="AI4" s="120">
        <f t="shared" si="8"/>
        <v>-128.46682228934947</v>
      </c>
      <c r="AJ4" t="str">
        <f>VLOOKUP(A4,'12'!A:C,3,0)</f>
        <v>Начисление услуг УКС00001860 от 31.12.2023 23:59:59</v>
      </c>
      <c r="AK4" t="str">
        <f>VLOOKUP(A4,'12'!A:B,2,0)</f>
        <v>НАС/КС/ДУ-3-ММ-100</v>
      </c>
    </row>
    <row r="5" spans="1:37" x14ac:dyDescent="0.3">
      <c r="A5" s="79" t="s">
        <v>1411</v>
      </c>
      <c r="B5" s="79" t="s">
        <v>1412</v>
      </c>
      <c r="C5" s="81">
        <v>652.84</v>
      </c>
      <c r="D5" s="81">
        <f>VLOOKUP(A5,РАСЧЕТ!A:AY,51,0)</f>
        <v>274.45045042803929</v>
      </c>
      <c r="E5" s="81">
        <f t="shared" si="0"/>
        <v>-378.38954957196074</v>
      </c>
      <c r="F5" s="81" t="str">
        <f>VLOOKUP(A5,'04'!A:C,3,0)</f>
        <v>Начисление услуг УКС00000631 от 30.04.2023 0:00:01</v>
      </c>
      <c r="G5" s="81" t="str">
        <f>VLOOKUP(A5,'04'!A:B,2,0)</f>
        <v>НАС/КС/ДУ-3-ММ-101</v>
      </c>
      <c r="H5" s="126">
        <v>652.84</v>
      </c>
      <c r="I5" s="126">
        <f>VLOOKUP(A5,РАСЧЕТ!A:AZ,52,0)</f>
        <v>0</v>
      </c>
      <c r="J5" s="126">
        <f t="shared" si="1"/>
        <v>-652.84</v>
      </c>
      <c r="K5" s="126">
        <v>652.84</v>
      </c>
      <c r="L5" s="126">
        <f>VLOOKUP(A5,РАСЧЕТ!A:BA,53,0)</f>
        <v>0</v>
      </c>
      <c r="M5" s="126">
        <f t="shared" si="2"/>
        <v>-652.84</v>
      </c>
      <c r="N5" s="126">
        <v>652.84</v>
      </c>
      <c r="O5" s="126">
        <f>VLOOKUP(A5,РАСЧЕТ!A:BB,54,0)</f>
        <v>0</v>
      </c>
      <c r="P5" s="126">
        <f t="shared" si="3"/>
        <v>-652.84</v>
      </c>
      <c r="Q5" s="126">
        <v>652.84</v>
      </c>
      <c r="R5" s="126">
        <f>VLOOKUP(A5,РАСЧЕТ!A:BC,55,0)</f>
        <v>0</v>
      </c>
      <c r="S5" s="126">
        <f t="shared" si="4"/>
        <v>-652.84</v>
      </c>
      <c r="T5" s="126">
        <v>652.84</v>
      </c>
      <c r="U5" s="126">
        <f>VLOOKUP(A5,РАСЧЕТ!A:BD,56,0)</f>
        <v>0</v>
      </c>
      <c r="V5" s="126">
        <f t="shared" si="5"/>
        <v>-652.84</v>
      </c>
      <c r="W5" s="81">
        <v>652.84</v>
      </c>
      <c r="X5" s="81">
        <f>VLOOKUP(A5,РАСЧЕТ!A:BE,57,0)</f>
        <v>338.46440641235455</v>
      </c>
      <c r="Y5" s="81">
        <f t="shared" si="6"/>
        <v>-314.37559358764548</v>
      </c>
      <c r="Z5" s="81" t="str">
        <f>VLOOKUP(A5,'10'!A:C,3,0)</f>
        <v>Начисление услуг УКС00001635 от 31.10.2023 0:00:01</v>
      </c>
      <c r="AA5" s="81" t="str">
        <f>VLOOKUP(A5,'10'!A:B,2,0)</f>
        <v>НАС/КС/ДУ-3-ММ-101</v>
      </c>
      <c r="AB5" s="81">
        <v>652.84</v>
      </c>
      <c r="AC5" s="81">
        <f>VLOOKUP(A5,РАСЧЕТ!A:BF,58,0)</f>
        <v>363.96011800206537</v>
      </c>
      <c r="AD5" s="81">
        <f t="shared" si="7"/>
        <v>-288.87988199793466</v>
      </c>
      <c r="AE5" s="81" t="str">
        <f>VLOOKUP(A5,'11'!A:C,3,0)</f>
        <v>Начисление услуг УКС00001712 от 30.11.2023 23:59:59</v>
      </c>
      <c r="AF5" s="81" t="str">
        <f>VLOOKUP(A5,'11'!A:B,2,0)</f>
        <v>НАС/КС/ДУ-3-ММ-101</v>
      </c>
      <c r="AG5" s="81">
        <v>652.84</v>
      </c>
      <c r="AH5" s="120">
        <f>VLOOKUP(A5,РАСЧЕТ!A:BG,59,0)</f>
        <v>524.37317771065057</v>
      </c>
      <c r="AI5" s="120">
        <f t="shared" si="8"/>
        <v>-128.46682228934947</v>
      </c>
      <c r="AJ5" t="str">
        <f>VLOOKUP(A5,'12'!A:C,3,0)</f>
        <v>Начисление услуг УКС00001860 от 31.12.2023 23:59:59</v>
      </c>
      <c r="AK5" t="str">
        <f>VLOOKUP(A5,'12'!A:B,2,0)</f>
        <v>НАС/КС/ДУ-3-ММ-101</v>
      </c>
    </row>
    <row r="6" spans="1:37" x14ac:dyDescent="0.3">
      <c r="A6" s="79" t="s">
        <v>529</v>
      </c>
      <c r="B6" s="79" t="s">
        <v>530</v>
      </c>
      <c r="C6" s="81">
        <v>755.92</v>
      </c>
      <c r="D6" s="81">
        <f>VLOOKUP(A6,РАСЧЕТ!A:AY,51,0)</f>
        <v>317.78473207457188</v>
      </c>
      <c r="E6" s="81">
        <f t="shared" si="0"/>
        <v>-438.13526792542808</v>
      </c>
      <c r="F6" s="81" t="str">
        <f>VLOOKUP(A6,'04'!A:C,3,0)</f>
        <v>Начисление услуг УКС00000631 от 30.04.2023 0:00:01</v>
      </c>
      <c r="G6" s="81" t="str">
        <f>VLOOKUP(A6,'04'!A:B,2,0)</f>
        <v>ДУ ЗПИФ Развитие Красная сосна 3/паркинг/А/м 102</v>
      </c>
      <c r="H6" s="126">
        <v>755.92</v>
      </c>
      <c r="I6" s="126">
        <f>VLOOKUP(A6,РАСЧЕТ!A:AZ,52,0)</f>
        <v>0</v>
      </c>
      <c r="J6" s="126">
        <f t="shared" si="1"/>
        <v>-755.92</v>
      </c>
      <c r="K6" s="126">
        <v>755.92</v>
      </c>
      <c r="L6" s="126">
        <f>VLOOKUP(A6,РАСЧЕТ!A:BA,53,0)</f>
        <v>0</v>
      </c>
      <c r="M6" s="126">
        <f t="shared" si="2"/>
        <v>-755.92</v>
      </c>
      <c r="N6" s="126">
        <v>755.92</v>
      </c>
      <c r="O6" s="126">
        <f>VLOOKUP(A6,РАСЧЕТ!A:BB,54,0)</f>
        <v>0</v>
      </c>
      <c r="P6" s="126">
        <f t="shared" si="3"/>
        <v>-755.92</v>
      </c>
      <c r="Q6" s="126">
        <v>755.92</v>
      </c>
      <c r="R6" s="126">
        <f>VLOOKUP(A6,РАСЧЕТ!A:BC,55,0)</f>
        <v>0</v>
      </c>
      <c r="S6" s="126">
        <f t="shared" si="4"/>
        <v>-755.92</v>
      </c>
      <c r="T6" s="126">
        <v>755.92</v>
      </c>
      <c r="U6" s="126">
        <f>VLOOKUP(A6,РАСЧЕТ!A:BD,56,0)</f>
        <v>0</v>
      </c>
      <c r="V6" s="126">
        <f t="shared" si="5"/>
        <v>-755.92</v>
      </c>
      <c r="W6" s="81">
        <v>73.150000000000006</v>
      </c>
      <c r="X6" s="81">
        <f>VLOOKUP(A6,РАСЧЕТ!A:BE,57,0)</f>
        <v>37.926402076766387</v>
      </c>
      <c r="Y6" s="81">
        <f t="shared" si="6"/>
        <v>-35.223597923233619</v>
      </c>
      <c r="Z6" s="81" t="str">
        <f>VLOOKUP(A6,'10'!A:C,3,0)</f>
        <v>Начисление услуг УКС00001635 от 31.10.2023 0:00:01</v>
      </c>
      <c r="AA6" s="81" t="str">
        <f>VLOOKUP(A6,'10'!A:B,2,0)</f>
        <v>ДУ ЗПИФ Развитие Красная сосна 3/паркинг/А/м 102</v>
      </c>
      <c r="AB6" s="82"/>
      <c r="AC6" s="81">
        <f>VLOOKUP(A6,РАСЧЕТ!A:BF,58,0)</f>
        <v>0</v>
      </c>
      <c r="AD6" s="81">
        <f t="shared" si="7"/>
        <v>0</v>
      </c>
      <c r="AE6" s="81" t="e">
        <f>VLOOKUP(A6,'11'!A:C,3,0)</f>
        <v>#N/A</v>
      </c>
      <c r="AF6" s="81" t="e">
        <f>VLOOKUP(A6,'11'!A:B,2,0)</f>
        <v>#N/A</v>
      </c>
      <c r="AG6" s="82"/>
      <c r="AH6" s="120">
        <f>VLOOKUP(A6,РАСЧЕТ!A:BG,59,0)</f>
        <v>0</v>
      </c>
      <c r="AI6" s="120">
        <f t="shared" si="8"/>
        <v>0</v>
      </c>
      <c r="AJ6" t="e">
        <f>VLOOKUP(A6,'12'!A:C,3,0)</f>
        <v>#N/A</v>
      </c>
      <c r="AK6" t="e">
        <f>VLOOKUP(A6,'12'!A:B,2,0)</f>
        <v>#N/A</v>
      </c>
    </row>
    <row r="7" spans="1:37" x14ac:dyDescent="0.3">
      <c r="A7" s="79" t="s">
        <v>2784</v>
      </c>
      <c r="B7" s="79" t="s">
        <v>530</v>
      </c>
      <c r="C7" s="82"/>
      <c r="D7" s="81">
        <f>VLOOKUP(A7,РАСЧЕТ!A:AY,51,0)</f>
        <v>0</v>
      </c>
      <c r="E7" s="81">
        <f t="shared" si="0"/>
        <v>0</v>
      </c>
      <c r="F7" s="81" t="e">
        <f>VLOOKUP(A7,'04'!A:C,3,0)</f>
        <v>#N/A</v>
      </c>
      <c r="G7" s="81" t="e">
        <f>VLOOKUP(A7,'04'!A:B,2,0)</f>
        <v>#N/A</v>
      </c>
      <c r="H7" s="127"/>
      <c r="I7" s="126">
        <f>VLOOKUP(A7,РАСЧЕТ!A:AZ,52,0)</f>
        <v>0</v>
      </c>
      <c r="J7" s="126">
        <f t="shared" si="1"/>
        <v>0</v>
      </c>
      <c r="K7" s="127"/>
      <c r="L7" s="126">
        <f>VLOOKUP(A7,РАСЧЕТ!A:BA,53,0)</f>
        <v>0</v>
      </c>
      <c r="M7" s="126">
        <f t="shared" si="2"/>
        <v>0</v>
      </c>
      <c r="N7" s="127"/>
      <c r="O7" s="126">
        <f>VLOOKUP(A7,РАСЧЕТ!A:BB,54,0)</f>
        <v>0</v>
      </c>
      <c r="P7" s="126">
        <f t="shared" si="3"/>
        <v>0</v>
      </c>
      <c r="Q7" s="127"/>
      <c r="R7" s="126">
        <f>VLOOKUP(A7,РАСЧЕТ!A:BC,55,0)</f>
        <v>0</v>
      </c>
      <c r="S7" s="126">
        <f t="shared" si="4"/>
        <v>0</v>
      </c>
      <c r="T7" s="127"/>
      <c r="U7" s="126">
        <f>VLOOKUP(A7,РАСЧЕТ!A:BD,56,0)</f>
        <v>0</v>
      </c>
      <c r="V7" s="126">
        <f t="shared" si="5"/>
        <v>0</v>
      </c>
      <c r="W7" s="81">
        <v>682.76</v>
      </c>
      <c r="X7" s="81">
        <f>VLOOKUP(A7,РАСЧЕТ!A:BE,57,0)</f>
        <v>353.9797527164863</v>
      </c>
      <c r="Y7" s="81">
        <f t="shared" si="6"/>
        <v>-328.78024728351369</v>
      </c>
      <c r="Z7" s="81" t="str">
        <f>VLOOKUP(A7,'10'!A:C,3,0)</f>
        <v>Начисление услуг УКС00001635 от 31.10.2023 0:00:01</v>
      </c>
      <c r="AA7" s="81" t="str">
        <f>VLOOKUP(A7,'10'!A:B,2,0)</f>
        <v>НАС/КС/ДУ-ММ-3-102</v>
      </c>
      <c r="AB7" s="81">
        <v>755.92</v>
      </c>
      <c r="AC7" s="81">
        <f>VLOOKUP(A7,РАСЧЕТ!A:BF,58,0)</f>
        <v>421.42750505502318</v>
      </c>
      <c r="AD7" s="81">
        <f t="shared" si="7"/>
        <v>-334.49249494497678</v>
      </c>
      <c r="AE7" s="81" t="str">
        <f>VLOOKUP(A7,'11'!A:C,3,0)</f>
        <v>Начисление услуг УКС00001712 от 30.11.2023 23:59:59</v>
      </c>
      <c r="AF7" s="81" t="str">
        <f>VLOOKUP(A7,'11'!A:B,2,0)</f>
        <v>НАС/КС/ДУ-ММ-3-102</v>
      </c>
      <c r="AG7" s="81">
        <v>755.92</v>
      </c>
      <c r="AH7" s="120">
        <f>VLOOKUP(A7,РАСЧЕТ!A:BG,59,0)</f>
        <v>607.16894261233222</v>
      </c>
      <c r="AI7" s="120">
        <f t="shared" si="8"/>
        <v>-148.75105738766774</v>
      </c>
      <c r="AJ7" t="str">
        <f>VLOOKUP(A7,'12'!A:C,3,0)</f>
        <v>Начисление услуг УКС00001860 от 31.12.2023 23:59:59</v>
      </c>
      <c r="AK7" t="str">
        <f>VLOOKUP(A7,'12'!A:B,2,0)</f>
        <v>НАС/КС/ДУ-ММ-3-102</v>
      </c>
    </row>
    <row r="8" spans="1:37" x14ac:dyDescent="0.3">
      <c r="A8" s="79" t="s">
        <v>709</v>
      </c>
      <c r="B8" s="79" t="s">
        <v>710</v>
      </c>
      <c r="C8" s="81">
        <v>721.56</v>
      </c>
      <c r="D8" s="81">
        <f>VLOOKUP(A8,РАСЧЕТ!A:AY,51,0)</f>
        <v>303.33997152572761</v>
      </c>
      <c r="E8" s="81">
        <f t="shared" si="0"/>
        <v>-418.22002847427234</v>
      </c>
      <c r="F8" s="81" t="str">
        <f>VLOOKUP(A8,'04'!A:C,3,0)</f>
        <v>Начисление услуг УКС00000631 от 30.04.2023 0:00:01</v>
      </c>
      <c r="G8" s="81" t="str">
        <f>VLOOKUP(A8,'04'!A:B,2,0)</f>
        <v>НАС/КС/ДУ-3-ММ-103</v>
      </c>
      <c r="H8" s="126">
        <v>721.56</v>
      </c>
      <c r="I8" s="126">
        <f>VLOOKUP(A8,РАСЧЕТ!A:AZ,52,0)</f>
        <v>0</v>
      </c>
      <c r="J8" s="126">
        <f t="shared" si="1"/>
        <v>-721.56</v>
      </c>
      <c r="K8" s="126">
        <v>721.56</v>
      </c>
      <c r="L8" s="126">
        <f>VLOOKUP(A8,РАСЧЕТ!A:BA,53,0)</f>
        <v>0</v>
      </c>
      <c r="M8" s="126">
        <f t="shared" si="2"/>
        <v>-721.56</v>
      </c>
      <c r="N8" s="126">
        <v>721.56</v>
      </c>
      <c r="O8" s="126">
        <f>VLOOKUP(A8,РАСЧЕТ!A:BB,54,0)</f>
        <v>0</v>
      </c>
      <c r="P8" s="126">
        <f t="shared" si="3"/>
        <v>-721.56</v>
      </c>
      <c r="Q8" s="126">
        <v>721.56</v>
      </c>
      <c r="R8" s="126">
        <f>VLOOKUP(A8,РАСЧЕТ!A:BC,55,0)</f>
        <v>0</v>
      </c>
      <c r="S8" s="126">
        <f t="shared" si="4"/>
        <v>-721.56</v>
      </c>
      <c r="T8" s="126">
        <v>721.56</v>
      </c>
      <c r="U8" s="126">
        <f>VLOOKUP(A8,РАСЧЕТ!A:BD,56,0)</f>
        <v>0</v>
      </c>
      <c r="V8" s="126">
        <f t="shared" si="5"/>
        <v>-721.56</v>
      </c>
      <c r="W8" s="81">
        <v>721.56</v>
      </c>
      <c r="X8" s="81">
        <f>VLOOKUP(A8,РАСЧЕТ!A:BE,57,0)</f>
        <v>374.09223866628656</v>
      </c>
      <c r="Y8" s="81">
        <f t="shared" si="6"/>
        <v>-347.46776133371338</v>
      </c>
      <c r="Z8" s="81" t="str">
        <f>VLOOKUP(A8,'10'!A:C,3,0)</f>
        <v>Начисление услуг УКС00001635 от 31.10.2023 0:00:01</v>
      </c>
      <c r="AA8" s="81" t="str">
        <f>VLOOKUP(A8,'10'!A:B,2,0)</f>
        <v>НАС/КС/ДУ-3-ММ-103</v>
      </c>
      <c r="AB8" s="81">
        <v>721.56</v>
      </c>
      <c r="AC8" s="81">
        <f>VLOOKUP(A8,РАСЧЕТ!A:BF,58,0)</f>
        <v>402.27170937070395</v>
      </c>
      <c r="AD8" s="81">
        <f t="shared" si="7"/>
        <v>-319.288290629296</v>
      </c>
      <c r="AE8" s="81" t="str">
        <f>VLOOKUP(A8,'11'!A:C,3,0)</f>
        <v>Начисление услуг УКС00001712 от 30.11.2023 23:59:59</v>
      </c>
      <c r="AF8" s="81" t="str">
        <f>VLOOKUP(A8,'11'!A:B,2,0)</f>
        <v>НАС/КС/ДУ-3-ММ-103</v>
      </c>
      <c r="AG8" s="81">
        <v>721.56</v>
      </c>
      <c r="AH8" s="120">
        <f>VLOOKUP(A8,РАСЧЕТ!A:BG,59,0)</f>
        <v>579.57035431177167</v>
      </c>
      <c r="AI8" s="120">
        <f t="shared" si="8"/>
        <v>-141.98964568822828</v>
      </c>
      <c r="AJ8" t="str">
        <f>VLOOKUP(A8,'12'!A:C,3,0)</f>
        <v>Начисление услуг УКС00001860 от 31.12.2023 23:59:59</v>
      </c>
      <c r="AK8" t="str">
        <f>VLOOKUP(A8,'12'!A:B,2,0)</f>
        <v>НАС/КС/ДУ-3-ММ-103</v>
      </c>
    </row>
    <row r="9" spans="1:37" x14ac:dyDescent="0.3">
      <c r="A9" s="79" t="s">
        <v>537</v>
      </c>
      <c r="B9" s="79" t="s">
        <v>538</v>
      </c>
      <c r="C9" s="81">
        <v>889.06</v>
      </c>
      <c r="D9" s="81">
        <f>VLOOKUP(A9,РАСЧЕТ!A:AY,51,0)</f>
        <v>373.7581792013429</v>
      </c>
      <c r="E9" s="81">
        <f t="shared" si="0"/>
        <v>-515.30182079865699</v>
      </c>
      <c r="F9" s="81" t="str">
        <f>VLOOKUP(A9,'04'!A:C,3,0)</f>
        <v>Начисление услуг УКС00000631 от 30.04.2023 0:00:01</v>
      </c>
      <c r="G9" s="81" t="str">
        <f>VLOOKUP(A9,'04'!A:B,2,0)</f>
        <v>ДУ ЗПИФ Развитие Красная сосна 3/паркинг/А/м 104</v>
      </c>
      <c r="H9" s="126">
        <v>889.06</v>
      </c>
      <c r="I9" s="126">
        <f>VLOOKUP(A9,РАСЧЕТ!A:AZ,52,0)</f>
        <v>0</v>
      </c>
      <c r="J9" s="126">
        <f t="shared" si="1"/>
        <v>-889.06</v>
      </c>
      <c r="K9" s="126">
        <v>889.06</v>
      </c>
      <c r="L9" s="126">
        <f>VLOOKUP(A9,РАСЧЕТ!A:BA,53,0)</f>
        <v>0</v>
      </c>
      <c r="M9" s="126">
        <f t="shared" si="2"/>
        <v>-889.06</v>
      </c>
      <c r="N9" s="126">
        <v>889.06</v>
      </c>
      <c r="O9" s="126">
        <f>VLOOKUP(A9,РАСЧЕТ!A:BB,54,0)</f>
        <v>0</v>
      </c>
      <c r="P9" s="126">
        <f t="shared" si="3"/>
        <v>-889.06</v>
      </c>
      <c r="Q9" s="126">
        <v>889.06</v>
      </c>
      <c r="R9" s="126">
        <f>VLOOKUP(A9,РАСЧЕТ!A:BC,55,0)</f>
        <v>0</v>
      </c>
      <c r="S9" s="126">
        <f t="shared" si="4"/>
        <v>-889.06</v>
      </c>
      <c r="T9" s="126">
        <v>889.06</v>
      </c>
      <c r="U9" s="126">
        <f>VLOOKUP(A9,РАСЧЕТ!A:BD,56,0)</f>
        <v>0</v>
      </c>
      <c r="V9" s="126">
        <f t="shared" si="5"/>
        <v>-889.06</v>
      </c>
      <c r="W9" s="81">
        <v>86.04</v>
      </c>
      <c r="X9" s="81">
        <f>VLOOKUP(A9,РАСЧЕТ!A:BE,57,0)</f>
        <v>44.606620624378635</v>
      </c>
      <c r="Y9" s="81">
        <f t="shared" si="6"/>
        <v>-41.433379375621371</v>
      </c>
      <c r="Z9" s="81" t="str">
        <f>VLOOKUP(A9,'10'!A:C,3,0)</f>
        <v>Начисление услуг УКС00001635 от 31.10.2023 0:00:01</v>
      </c>
      <c r="AA9" s="81" t="str">
        <f>VLOOKUP(A9,'10'!A:B,2,0)</f>
        <v>ДУ ЗПИФ Развитие Красная сосна 3/паркинг/А/м 104</v>
      </c>
      <c r="AB9" s="82"/>
      <c r="AC9" s="81">
        <f>VLOOKUP(A9,РАСЧЕТ!A:BF,58,0)</f>
        <v>0</v>
      </c>
      <c r="AD9" s="81">
        <f t="shared" si="7"/>
        <v>0</v>
      </c>
      <c r="AE9" s="81" t="e">
        <f>VLOOKUP(A9,'11'!A:C,3,0)</f>
        <v>#N/A</v>
      </c>
      <c r="AF9" s="81" t="e">
        <f>VLOOKUP(A9,'11'!A:B,2,0)</f>
        <v>#N/A</v>
      </c>
      <c r="AG9" s="82"/>
      <c r="AH9" s="120">
        <f>VLOOKUP(A9,РАСЧЕТ!A:BG,59,0)</f>
        <v>0</v>
      </c>
      <c r="AI9" s="120">
        <f t="shared" si="8"/>
        <v>0</v>
      </c>
      <c r="AJ9" t="e">
        <f>VLOOKUP(A9,'12'!A:C,3,0)</f>
        <v>#N/A</v>
      </c>
      <c r="AK9" t="e">
        <f>VLOOKUP(A9,'12'!A:B,2,0)</f>
        <v>#N/A</v>
      </c>
    </row>
    <row r="10" spans="1:37" x14ac:dyDescent="0.3">
      <c r="A10" s="79" t="s">
        <v>2783</v>
      </c>
      <c r="B10" s="79" t="s">
        <v>538</v>
      </c>
      <c r="C10" s="82"/>
      <c r="D10" s="81">
        <f>VLOOKUP(A10,РАСЧЕТ!A:AY,51,0)</f>
        <v>0</v>
      </c>
      <c r="E10" s="81">
        <f t="shared" si="0"/>
        <v>0</v>
      </c>
      <c r="F10" s="81" t="e">
        <f>VLOOKUP(A10,'04'!A:C,3,0)</f>
        <v>#N/A</v>
      </c>
      <c r="G10" s="81" t="e">
        <f>VLOOKUP(A10,'04'!A:B,2,0)</f>
        <v>#N/A</v>
      </c>
      <c r="H10" s="127"/>
      <c r="I10" s="126">
        <f>VLOOKUP(A10,РАСЧЕТ!A:AZ,52,0)</f>
        <v>0</v>
      </c>
      <c r="J10" s="126">
        <f t="shared" si="1"/>
        <v>0</v>
      </c>
      <c r="K10" s="127"/>
      <c r="L10" s="126">
        <f>VLOOKUP(A10,РАСЧЕТ!A:BA,53,0)</f>
        <v>0</v>
      </c>
      <c r="M10" s="126">
        <f t="shared" si="2"/>
        <v>0</v>
      </c>
      <c r="N10" s="127"/>
      <c r="O10" s="126">
        <f>VLOOKUP(A10,РАСЧЕТ!A:BB,54,0)</f>
        <v>0</v>
      </c>
      <c r="P10" s="126">
        <f t="shared" si="3"/>
        <v>0</v>
      </c>
      <c r="Q10" s="127"/>
      <c r="R10" s="126">
        <f>VLOOKUP(A10,РАСЧЕТ!A:BC,55,0)</f>
        <v>0</v>
      </c>
      <c r="S10" s="126">
        <f t="shared" si="4"/>
        <v>0</v>
      </c>
      <c r="T10" s="127"/>
      <c r="U10" s="126">
        <f>VLOOKUP(A10,РАСЧЕТ!A:BD,56,0)</f>
        <v>0</v>
      </c>
      <c r="V10" s="126">
        <f t="shared" si="5"/>
        <v>0</v>
      </c>
      <c r="W10" s="81">
        <v>803.02</v>
      </c>
      <c r="X10" s="81">
        <f>VLOOKUP(A10,РАСЧЕТ!A:BE,57,0)</f>
        <v>416.32845916086728</v>
      </c>
      <c r="Y10" s="81">
        <f t="shared" si="6"/>
        <v>-386.6915408391327</v>
      </c>
      <c r="Z10" s="81" t="str">
        <f>VLOOKUP(A10,'10'!A:C,3,0)</f>
        <v>Начисление услуг УКС00001635 от 31.10.2023 0:00:01</v>
      </c>
      <c r="AA10" s="81" t="str">
        <f>VLOOKUP(A10,'10'!A:B,2,0)</f>
        <v>НАС/КС/ДУ-ММ-3-104</v>
      </c>
      <c r="AB10" s="81">
        <v>889.06</v>
      </c>
      <c r="AC10" s="81">
        <f>VLOOKUP(A10,РАСЧЕТ!A:BF,58,0)</f>
        <v>495.65621333176011</v>
      </c>
      <c r="AD10" s="81">
        <f t="shared" si="7"/>
        <v>-393.40378666823983</v>
      </c>
      <c r="AE10" s="81" t="str">
        <f>VLOOKUP(A10,'11'!A:C,3,0)</f>
        <v>Начисление услуг УКС00001712 от 30.11.2023 23:59:59</v>
      </c>
      <c r="AF10" s="81" t="str">
        <f>VLOOKUP(A10,'11'!A:B,2,0)</f>
        <v>НАС/КС/ДУ-ММ-3-104</v>
      </c>
      <c r="AG10" s="81">
        <v>889.06</v>
      </c>
      <c r="AH10" s="120">
        <f>VLOOKUP(A10,РАСЧЕТ!A:BG,59,0)</f>
        <v>714.11347227700435</v>
      </c>
      <c r="AI10" s="120">
        <f t="shared" si="8"/>
        <v>-174.9465277229956</v>
      </c>
      <c r="AJ10" t="str">
        <f>VLOOKUP(A10,'12'!A:C,3,0)</f>
        <v>Начисление услуг УКС00001860 от 31.12.2023 23:59:59</v>
      </c>
      <c r="AK10" t="str">
        <f>VLOOKUP(A10,'12'!A:B,2,0)</f>
        <v>НАС/КС/ДУ-ММ-3-104</v>
      </c>
    </row>
    <row r="11" spans="1:37" x14ac:dyDescent="0.3">
      <c r="A11" s="79" t="s">
        <v>659</v>
      </c>
      <c r="B11" s="79" t="s">
        <v>660</v>
      </c>
      <c r="C11" s="81">
        <v>940.6</v>
      </c>
      <c r="D11" s="81">
        <f>VLOOKUP(A11,РАСЧЕТ!A:AY,51,0)</f>
        <v>395.42532002460922</v>
      </c>
      <c r="E11" s="81">
        <f t="shared" si="0"/>
        <v>-545.17467997539075</v>
      </c>
      <c r="F11" s="81" t="str">
        <f>VLOOKUP(A11,'04'!A:C,3,0)</f>
        <v>Начисление услуг УКС00000631 от 30.04.2023 0:00:01</v>
      </c>
      <c r="G11" s="81" t="str">
        <f>VLOOKUP(A11,'04'!A:B,2,0)</f>
        <v>ДУ ЗПИФ Развитие Красная сосна 3/паркинг/А/м 105</v>
      </c>
      <c r="H11" s="126">
        <v>940.6</v>
      </c>
      <c r="I11" s="126">
        <f>VLOOKUP(A11,РАСЧЕТ!A:AZ,52,0)</f>
        <v>0</v>
      </c>
      <c r="J11" s="126">
        <f t="shared" si="1"/>
        <v>-940.6</v>
      </c>
      <c r="K11" s="126">
        <v>940.6</v>
      </c>
      <c r="L11" s="126">
        <f>VLOOKUP(A11,РАСЧЕТ!A:BA,53,0)</f>
        <v>0</v>
      </c>
      <c r="M11" s="126">
        <f t="shared" si="2"/>
        <v>-940.6</v>
      </c>
      <c r="N11" s="126">
        <v>940.6</v>
      </c>
      <c r="O11" s="126">
        <f>VLOOKUP(A11,РАСЧЕТ!A:BB,54,0)</f>
        <v>0</v>
      </c>
      <c r="P11" s="126">
        <f t="shared" si="3"/>
        <v>-940.6</v>
      </c>
      <c r="Q11" s="126">
        <v>940.6</v>
      </c>
      <c r="R11" s="126">
        <f>VLOOKUP(A11,РАСЧЕТ!A:BC,55,0)</f>
        <v>0</v>
      </c>
      <c r="S11" s="126">
        <f t="shared" si="4"/>
        <v>-940.6</v>
      </c>
      <c r="T11" s="126">
        <v>940.6</v>
      </c>
      <c r="U11" s="126">
        <f>VLOOKUP(A11,РАСЧЕТ!A:BD,56,0)</f>
        <v>0</v>
      </c>
      <c r="V11" s="126">
        <f t="shared" si="5"/>
        <v>-940.6</v>
      </c>
      <c r="W11" s="81">
        <v>515.80999999999995</v>
      </c>
      <c r="X11" s="81">
        <f>VLOOKUP(A11,РАСЧЕТ!A:BE,57,0)</f>
        <v>267.42423282538113</v>
      </c>
      <c r="Y11" s="81">
        <f t="shared" si="6"/>
        <v>-248.38576717461882</v>
      </c>
      <c r="Z11" s="81" t="str">
        <f>VLOOKUP(A11,'10'!A:C,3,0)</f>
        <v>Начисление услуг УКС00001635 от 31.10.2023 0:00:01</v>
      </c>
      <c r="AA11" s="81" t="str">
        <f>VLOOKUP(A11,'10'!A:B,2,0)</f>
        <v>ДУ ЗПИФ Развитие Красная сосна 3/паркинг/А/м 105</v>
      </c>
      <c r="AB11" s="82"/>
      <c r="AC11" s="81">
        <f>VLOOKUP(A11,РАСЧЕТ!A:BF,58,0)</f>
        <v>0</v>
      </c>
      <c r="AD11" s="81">
        <f t="shared" si="7"/>
        <v>0</v>
      </c>
      <c r="AE11" s="81" t="e">
        <f>VLOOKUP(A11,'11'!A:C,3,0)</f>
        <v>#N/A</v>
      </c>
      <c r="AF11" s="81" t="e">
        <f>VLOOKUP(A11,'11'!A:B,2,0)</f>
        <v>#N/A</v>
      </c>
      <c r="AG11" s="82"/>
      <c r="AH11" s="120">
        <f>VLOOKUP(A11,РАСЧЕТ!A:BG,59,0)</f>
        <v>0</v>
      </c>
      <c r="AI11" s="120">
        <f t="shared" si="8"/>
        <v>0</v>
      </c>
      <c r="AJ11" t="e">
        <f>VLOOKUP(A11,'12'!A:C,3,0)</f>
        <v>#N/A</v>
      </c>
      <c r="AK11" t="e">
        <f>VLOOKUP(A11,'12'!A:B,2,0)</f>
        <v>#N/A</v>
      </c>
    </row>
    <row r="12" spans="1:37" x14ac:dyDescent="0.3">
      <c r="A12" s="79" t="s">
        <v>2781</v>
      </c>
      <c r="B12" s="79" t="s">
        <v>660</v>
      </c>
      <c r="C12" s="82"/>
      <c r="D12" s="81">
        <f>VLOOKUP(A12,РАСЧЕТ!A:AY,51,0)</f>
        <v>0</v>
      </c>
      <c r="E12" s="81">
        <f t="shared" si="0"/>
        <v>0</v>
      </c>
      <c r="F12" s="81" t="e">
        <f>VLOOKUP(A12,'04'!A:C,3,0)</f>
        <v>#N/A</v>
      </c>
      <c r="G12" s="81" t="e">
        <f>VLOOKUP(A12,'04'!A:B,2,0)</f>
        <v>#N/A</v>
      </c>
      <c r="H12" s="127"/>
      <c r="I12" s="126">
        <f>VLOOKUP(A12,РАСЧЕТ!A:AZ,52,0)</f>
        <v>0</v>
      </c>
      <c r="J12" s="126">
        <f t="shared" si="1"/>
        <v>0</v>
      </c>
      <c r="K12" s="127"/>
      <c r="L12" s="126">
        <f>VLOOKUP(A12,РАСЧЕТ!A:BA,53,0)</f>
        <v>0</v>
      </c>
      <c r="M12" s="126">
        <f t="shared" si="2"/>
        <v>0</v>
      </c>
      <c r="N12" s="127"/>
      <c r="O12" s="126">
        <f>VLOOKUP(A12,РАСЧЕТ!A:BB,54,0)</f>
        <v>0</v>
      </c>
      <c r="P12" s="126">
        <f t="shared" si="3"/>
        <v>0</v>
      </c>
      <c r="Q12" s="127"/>
      <c r="R12" s="126">
        <f>VLOOKUP(A12,РАСЧЕТ!A:BC,55,0)</f>
        <v>0</v>
      </c>
      <c r="S12" s="126">
        <f t="shared" si="4"/>
        <v>0</v>
      </c>
      <c r="T12" s="127"/>
      <c r="U12" s="126">
        <f>VLOOKUP(A12,РАСЧЕТ!A:BD,56,0)</f>
        <v>0</v>
      </c>
      <c r="V12" s="126">
        <f t="shared" si="5"/>
        <v>0</v>
      </c>
      <c r="W12" s="81">
        <v>424.79</v>
      </c>
      <c r="X12" s="81">
        <f>VLOOKUP(A12,РАСЧЕТ!A:BE,57,0)</f>
        <v>220.23172115031386</v>
      </c>
      <c r="Y12" s="81">
        <f t="shared" si="6"/>
        <v>-204.55827884968616</v>
      </c>
      <c r="Z12" s="81" t="str">
        <f>VLOOKUP(A12,'10'!A:C,3,0)</f>
        <v>Начисление услуг УКС00001635 от 31.10.2023 0:00:01</v>
      </c>
      <c r="AA12" s="81" t="str">
        <f>VLOOKUP(A12,'10'!A:B,2,0)</f>
        <v>НАС/КС/ДУ-3/ММ-105</v>
      </c>
      <c r="AB12" s="81">
        <v>940.6</v>
      </c>
      <c r="AC12" s="81">
        <f>VLOOKUP(A12,РАСЧЕТ!A:BF,58,0)</f>
        <v>524.38990685823899</v>
      </c>
      <c r="AD12" s="81">
        <f t="shared" si="7"/>
        <v>-416.21009314176104</v>
      </c>
      <c r="AE12" s="81" t="str">
        <f>VLOOKUP(A12,'11'!A:C,3,0)</f>
        <v>Начисление услуг УКС00001712 от 30.11.2023 23:59:59</v>
      </c>
      <c r="AF12" s="81" t="str">
        <f>VLOOKUP(A12,'11'!A:B,2,0)</f>
        <v>НАС/КС/ДУ-3/ММ-105</v>
      </c>
      <c r="AG12" s="81">
        <v>940.6</v>
      </c>
      <c r="AH12" s="120">
        <f>VLOOKUP(A12,РАСЧЕТ!A:BG,59,0)</f>
        <v>755.51135472784517</v>
      </c>
      <c r="AI12" s="120">
        <f t="shared" si="8"/>
        <v>-185.08864527215485</v>
      </c>
      <c r="AJ12" t="str">
        <f>VLOOKUP(A12,'12'!A:C,3,0)</f>
        <v>Начисление услуг УКС00001860 от 31.12.2023 23:59:59</v>
      </c>
      <c r="AK12" t="str">
        <f>VLOOKUP(A12,'12'!A:B,2,0)</f>
        <v>НАС/КС/ДУ-3/ММ-105</v>
      </c>
    </row>
    <row r="13" spans="1:37" x14ac:dyDescent="0.3">
      <c r="A13" s="79" t="s">
        <v>669</v>
      </c>
      <c r="B13" s="79" t="s">
        <v>670</v>
      </c>
      <c r="C13" s="81">
        <v>721.56</v>
      </c>
      <c r="D13" s="81">
        <f>VLOOKUP(A13,РАСЧЕТ!A:AY,51,0)</f>
        <v>303.33997152572761</v>
      </c>
      <c r="E13" s="81">
        <f t="shared" si="0"/>
        <v>-418.22002847427234</v>
      </c>
      <c r="F13" s="81" t="str">
        <f>VLOOKUP(A13,'04'!A:C,3,0)</f>
        <v>Начисление услуг УКС00000631 от 30.04.2023 0:00:01</v>
      </c>
      <c r="G13" s="81" t="str">
        <f>VLOOKUP(A13,'04'!A:B,2,0)</f>
        <v>НАС/КС/ДУ-3-ММ-106</v>
      </c>
      <c r="H13" s="126">
        <v>721.56</v>
      </c>
      <c r="I13" s="126">
        <f>VLOOKUP(A13,РАСЧЕТ!A:AZ,52,0)</f>
        <v>0</v>
      </c>
      <c r="J13" s="126">
        <f t="shared" si="1"/>
        <v>-721.56</v>
      </c>
      <c r="K13" s="126">
        <v>721.56</v>
      </c>
      <c r="L13" s="126">
        <f>VLOOKUP(A13,РАСЧЕТ!A:BA,53,0)</f>
        <v>0</v>
      </c>
      <c r="M13" s="126">
        <f t="shared" si="2"/>
        <v>-721.56</v>
      </c>
      <c r="N13" s="126">
        <v>721.56</v>
      </c>
      <c r="O13" s="126">
        <f>VLOOKUP(A13,РАСЧЕТ!A:BB,54,0)</f>
        <v>0</v>
      </c>
      <c r="P13" s="126">
        <f t="shared" si="3"/>
        <v>-721.56</v>
      </c>
      <c r="Q13" s="126">
        <v>721.56</v>
      </c>
      <c r="R13" s="126">
        <f>VLOOKUP(A13,РАСЧЕТ!A:BC,55,0)</f>
        <v>0</v>
      </c>
      <c r="S13" s="126">
        <f t="shared" si="4"/>
        <v>-721.56</v>
      </c>
      <c r="T13" s="126">
        <v>721.56</v>
      </c>
      <c r="U13" s="126">
        <f>VLOOKUP(A13,РАСЧЕТ!A:BD,56,0)</f>
        <v>0</v>
      </c>
      <c r="V13" s="126">
        <f t="shared" si="5"/>
        <v>-721.56</v>
      </c>
      <c r="W13" s="81">
        <v>721.56</v>
      </c>
      <c r="X13" s="81">
        <f>VLOOKUP(A13,РАСЧЕТ!A:BE,57,0)</f>
        <v>374.09223866628656</v>
      </c>
      <c r="Y13" s="81">
        <f t="shared" si="6"/>
        <v>-347.46776133371338</v>
      </c>
      <c r="Z13" s="81" t="str">
        <f>VLOOKUP(A13,'10'!A:C,3,0)</f>
        <v>Начисление услуг УКС00001635 от 31.10.2023 0:00:01</v>
      </c>
      <c r="AA13" s="81" t="str">
        <f>VLOOKUP(A13,'10'!A:B,2,0)</f>
        <v>НАС/КС/ДУ-3-ММ-106</v>
      </c>
      <c r="AB13" s="81">
        <v>721.56</v>
      </c>
      <c r="AC13" s="81">
        <f>VLOOKUP(A13,РАСЧЕТ!A:BF,58,0)</f>
        <v>402.27170937070395</v>
      </c>
      <c r="AD13" s="81">
        <f t="shared" si="7"/>
        <v>-319.288290629296</v>
      </c>
      <c r="AE13" s="81" t="str">
        <f>VLOOKUP(A13,'11'!A:C,3,0)</f>
        <v>Начисление услуг УКС00001712 от 30.11.2023 23:59:59</v>
      </c>
      <c r="AF13" s="81" t="str">
        <f>VLOOKUP(A13,'11'!A:B,2,0)</f>
        <v>НАС/КС/ДУ-3-ММ-106</v>
      </c>
      <c r="AG13" s="81">
        <v>721.56</v>
      </c>
      <c r="AH13" s="120">
        <f>VLOOKUP(A13,РАСЧЕТ!A:BG,59,0)</f>
        <v>579.57035431177167</v>
      </c>
      <c r="AI13" s="120">
        <f t="shared" si="8"/>
        <v>-141.98964568822828</v>
      </c>
      <c r="AJ13" t="str">
        <f>VLOOKUP(A13,'12'!A:C,3,0)</f>
        <v>Начисление услуг УКС00001860 от 31.12.2023 23:59:59</v>
      </c>
      <c r="AK13" t="str">
        <f>VLOOKUP(A13,'12'!A:B,2,0)</f>
        <v>НАС/КС/ДУ-3-ММ-106</v>
      </c>
    </row>
    <row r="14" spans="1:37" x14ac:dyDescent="0.3">
      <c r="A14" s="79" t="s">
        <v>1764</v>
      </c>
      <c r="B14" s="79" t="s">
        <v>1765</v>
      </c>
      <c r="C14" s="81">
        <v>678.61</v>
      </c>
      <c r="D14" s="81">
        <f>VLOOKUP(A14,РАСЧЕТ!A:AY,51,0)</f>
        <v>285.28402083967245</v>
      </c>
      <c r="E14" s="81">
        <f t="shared" si="0"/>
        <v>-393.32597916032756</v>
      </c>
      <c r="F14" s="81" t="str">
        <f>VLOOKUP(A14,'04'!A:C,3,0)</f>
        <v>Начисление услуг УКС00000631 от 30.04.2023 0:00:01</v>
      </c>
      <c r="G14" s="81" t="str">
        <f>VLOOKUP(A14,'04'!A:B,2,0)</f>
        <v>ДУ ЗПИФ Развитие Красная сосна 3/паркинг/А/м 107</v>
      </c>
      <c r="H14" s="126">
        <v>350.31</v>
      </c>
      <c r="I14" s="126">
        <f>VLOOKUP(A14,РАСЧЕТ!A:AZ,52,0)</f>
        <v>0</v>
      </c>
      <c r="J14" s="126">
        <f t="shared" si="1"/>
        <v>-350.31</v>
      </c>
      <c r="K14" s="127"/>
      <c r="L14" s="126">
        <f>VLOOKUP(A14,РАСЧЕТ!A:BA,53,0)</f>
        <v>0</v>
      </c>
      <c r="M14" s="126">
        <f t="shared" si="2"/>
        <v>0</v>
      </c>
      <c r="N14" s="127"/>
      <c r="O14" s="126">
        <f>VLOOKUP(A14,РАСЧЕТ!A:BB,54,0)</f>
        <v>0</v>
      </c>
      <c r="P14" s="126">
        <f t="shared" si="3"/>
        <v>0</v>
      </c>
      <c r="Q14" s="127"/>
      <c r="R14" s="126">
        <f>VLOOKUP(A14,РАСЧЕТ!A:BC,55,0)</f>
        <v>0</v>
      </c>
      <c r="S14" s="126">
        <f t="shared" si="4"/>
        <v>0</v>
      </c>
      <c r="T14" s="127"/>
      <c r="U14" s="126">
        <f>VLOOKUP(A14,РАСЧЕТ!A:BD,56,0)</f>
        <v>0</v>
      </c>
      <c r="V14" s="126">
        <f t="shared" si="5"/>
        <v>0</v>
      </c>
      <c r="W14" s="82"/>
      <c r="X14" s="81">
        <f>VLOOKUP(A14,РАСЧЕТ!A:BE,57,0)</f>
        <v>0</v>
      </c>
      <c r="Y14" s="81">
        <f t="shared" si="6"/>
        <v>0</v>
      </c>
      <c r="Z14" s="81" t="e">
        <f>VLOOKUP(A14,'10'!A:C,3,0)</f>
        <v>#N/A</v>
      </c>
      <c r="AA14" s="81" t="e">
        <f>VLOOKUP(A14,'10'!A:B,2,0)</f>
        <v>#N/A</v>
      </c>
      <c r="AB14" s="82"/>
      <c r="AC14" s="81">
        <f>VLOOKUP(A14,РАСЧЕТ!A:BF,58,0)</f>
        <v>0</v>
      </c>
      <c r="AD14" s="81">
        <f t="shared" si="7"/>
        <v>0</v>
      </c>
      <c r="AE14" s="81" t="e">
        <f>VLOOKUP(A14,'11'!A:C,3,0)</f>
        <v>#N/A</v>
      </c>
      <c r="AF14" s="81" t="e">
        <f>VLOOKUP(A14,'11'!A:B,2,0)</f>
        <v>#N/A</v>
      </c>
      <c r="AG14" s="82"/>
      <c r="AH14" s="120">
        <f>VLOOKUP(A14,РАСЧЕТ!A:BG,59,0)</f>
        <v>0</v>
      </c>
      <c r="AI14" s="120">
        <f t="shared" si="8"/>
        <v>0</v>
      </c>
      <c r="AJ14" t="e">
        <f>VLOOKUP(A14,'12'!A:C,3,0)</f>
        <v>#N/A</v>
      </c>
      <c r="AK14" t="e">
        <f>VLOOKUP(A14,'12'!A:B,2,0)</f>
        <v>#N/A</v>
      </c>
    </row>
    <row r="15" spans="1:37" x14ac:dyDescent="0.3">
      <c r="A15" s="79" t="s">
        <v>2727</v>
      </c>
      <c r="B15" s="79" t="s">
        <v>1765</v>
      </c>
      <c r="C15" s="82"/>
      <c r="D15" s="81">
        <f>VLOOKUP(A15,РАСЧЕТ!A:AY,51,0)</f>
        <v>0</v>
      </c>
      <c r="E15" s="81">
        <f t="shared" si="0"/>
        <v>0</v>
      </c>
      <c r="F15" s="81" t="e">
        <f>VLOOKUP(A15,'04'!A:C,3,0)</f>
        <v>#N/A</v>
      </c>
      <c r="G15" s="81" t="e">
        <f>VLOOKUP(A15,'04'!A:B,2,0)</f>
        <v>#N/A</v>
      </c>
      <c r="H15" s="126">
        <v>328.56</v>
      </c>
      <c r="I15" s="126">
        <f>VLOOKUP(A15,РАСЧЕТ!A:AZ,52,0)</f>
        <v>0</v>
      </c>
      <c r="J15" s="126">
        <f t="shared" si="1"/>
        <v>-328.56</v>
      </c>
      <c r="K15" s="126">
        <v>678.61</v>
      </c>
      <c r="L15" s="126">
        <f>VLOOKUP(A15,РАСЧЕТ!A:BA,53,0)</f>
        <v>0</v>
      </c>
      <c r="M15" s="126">
        <f t="shared" si="2"/>
        <v>-678.61</v>
      </c>
      <c r="N15" s="126">
        <v>678.61</v>
      </c>
      <c r="O15" s="126">
        <f>VLOOKUP(A15,РАСЧЕТ!A:BB,54,0)</f>
        <v>0</v>
      </c>
      <c r="P15" s="126">
        <f t="shared" si="3"/>
        <v>-678.61</v>
      </c>
      <c r="Q15" s="126">
        <v>678.61</v>
      </c>
      <c r="R15" s="126">
        <f>VLOOKUP(A15,РАСЧЕТ!A:BC,55,0)</f>
        <v>0</v>
      </c>
      <c r="S15" s="126">
        <f t="shared" si="4"/>
        <v>-678.61</v>
      </c>
      <c r="T15" s="126">
        <v>678.61</v>
      </c>
      <c r="U15" s="126">
        <f>VLOOKUP(A15,РАСЧЕТ!A:BD,56,0)</f>
        <v>0</v>
      </c>
      <c r="V15" s="126">
        <f t="shared" si="5"/>
        <v>-678.61</v>
      </c>
      <c r="W15" s="81">
        <v>678.61</v>
      </c>
      <c r="X15" s="81">
        <f>VLOOKUP(A15,РАСЧЕТ!A:BE,57,0)</f>
        <v>351.82484350757909</v>
      </c>
      <c r="Y15" s="81">
        <f t="shared" si="6"/>
        <v>-326.78515649242092</v>
      </c>
      <c r="Z15" s="81" t="str">
        <f>VLOOKUP(A15,'10'!A:C,3,0)</f>
        <v>Начисление услуг УКС00001635 от 31.10.2023 0:00:01</v>
      </c>
      <c r="AA15" s="81" t="str">
        <f>VLOOKUP(A15,'10'!A:B,2,0)</f>
        <v>НАС/КС/ДУ/3-ММ-107</v>
      </c>
      <c r="AB15" s="81">
        <v>678.61</v>
      </c>
      <c r="AC15" s="81">
        <f>VLOOKUP(A15,РАСЧЕТ!A:BF,58,0)</f>
        <v>378.32696476530492</v>
      </c>
      <c r="AD15" s="81">
        <f t="shared" si="7"/>
        <v>-300.28303523469509</v>
      </c>
      <c r="AE15" s="81" t="str">
        <f>VLOOKUP(A15,'11'!A:C,3,0)</f>
        <v>Начисление услуг УКС00001712 от 30.11.2023 23:59:59</v>
      </c>
      <c r="AF15" s="81" t="str">
        <f>VLOOKUP(A15,'11'!A:B,2,0)</f>
        <v>НАС/КС/ДУ/3-ММ-107</v>
      </c>
      <c r="AG15" s="81">
        <v>678.61</v>
      </c>
      <c r="AH15" s="120">
        <f>VLOOKUP(A15,РАСЧЕТ!A:BG,59,0)</f>
        <v>545.07211893607098</v>
      </c>
      <c r="AI15" s="120">
        <f t="shared" si="8"/>
        <v>-133.53788106392904</v>
      </c>
      <c r="AJ15" t="str">
        <f>VLOOKUP(A15,'12'!A:C,3,0)</f>
        <v>Начисление услуг УКС00001860 от 31.12.2023 23:59:59</v>
      </c>
      <c r="AK15" t="str">
        <f>VLOOKUP(A15,'12'!A:B,2,0)</f>
        <v>НАС/КС/ДУ/3-ММ-107</v>
      </c>
    </row>
    <row r="16" spans="1:37" x14ac:dyDescent="0.3">
      <c r="A16" s="79" t="s">
        <v>598</v>
      </c>
      <c r="B16" s="79" t="s">
        <v>599</v>
      </c>
      <c r="C16" s="81">
        <v>678.61</v>
      </c>
      <c r="D16" s="81">
        <f>VLOOKUP(A16,РАСЧЕТ!A:AY,51,0)</f>
        <v>285.28402083967245</v>
      </c>
      <c r="E16" s="81">
        <f t="shared" si="0"/>
        <v>-393.32597916032756</v>
      </c>
      <c r="F16" s="81" t="str">
        <f>VLOOKUP(A16,'04'!A:C,3,0)</f>
        <v>Начисление услуг УКС00000631 от 30.04.2023 0:00:01</v>
      </c>
      <c r="G16" s="81" t="str">
        <f>VLOOKUP(A16,'04'!A:B,2,0)</f>
        <v>ДУ ЗПИФ Развитие Красная сосна 3/паркинг/А/м 108</v>
      </c>
      <c r="H16" s="126">
        <v>350.31</v>
      </c>
      <c r="I16" s="126">
        <f>VLOOKUP(A16,РАСЧЕТ!A:AZ,52,0)</f>
        <v>0</v>
      </c>
      <c r="J16" s="126">
        <f t="shared" si="1"/>
        <v>-350.31</v>
      </c>
      <c r="K16" s="127"/>
      <c r="L16" s="126">
        <f>VLOOKUP(A16,РАСЧЕТ!A:BA,53,0)</f>
        <v>0</v>
      </c>
      <c r="M16" s="126">
        <f t="shared" si="2"/>
        <v>0</v>
      </c>
      <c r="N16" s="127"/>
      <c r="O16" s="126">
        <f>VLOOKUP(A16,РАСЧЕТ!A:BB,54,0)</f>
        <v>0</v>
      </c>
      <c r="P16" s="126">
        <f t="shared" si="3"/>
        <v>0</v>
      </c>
      <c r="Q16" s="127"/>
      <c r="R16" s="126">
        <f>VLOOKUP(A16,РАСЧЕТ!A:BC,55,0)</f>
        <v>0</v>
      </c>
      <c r="S16" s="126">
        <f t="shared" si="4"/>
        <v>0</v>
      </c>
      <c r="T16" s="127"/>
      <c r="U16" s="126">
        <f>VLOOKUP(A16,РАСЧЕТ!A:BD,56,0)</f>
        <v>0</v>
      </c>
      <c r="V16" s="126">
        <f t="shared" si="5"/>
        <v>0</v>
      </c>
      <c r="W16" s="82"/>
      <c r="X16" s="81">
        <f>VLOOKUP(A16,РАСЧЕТ!A:BE,57,0)</f>
        <v>0</v>
      </c>
      <c r="Y16" s="81">
        <f t="shared" si="6"/>
        <v>0</v>
      </c>
      <c r="Z16" s="81" t="e">
        <f>VLOOKUP(A16,'10'!A:C,3,0)</f>
        <v>#N/A</v>
      </c>
      <c r="AA16" s="81" t="e">
        <f>VLOOKUP(A16,'10'!A:B,2,0)</f>
        <v>#N/A</v>
      </c>
      <c r="AB16" s="82"/>
      <c r="AC16" s="81">
        <f>VLOOKUP(A16,РАСЧЕТ!A:BF,58,0)</f>
        <v>0</v>
      </c>
      <c r="AD16" s="81">
        <f t="shared" si="7"/>
        <v>0</v>
      </c>
      <c r="AE16" s="81" t="e">
        <f>VLOOKUP(A16,'11'!A:C,3,0)</f>
        <v>#N/A</v>
      </c>
      <c r="AF16" s="81" t="e">
        <f>VLOOKUP(A16,'11'!A:B,2,0)</f>
        <v>#N/A</v>
      </c>
      <c r="AG16" s="82"/>
      <c r="AH16" s="120">
        <f>VLOOKUP(A16,РАСЧЕТ!A:BG,59,0)</f>
        <v>0</v>
      </c>
      <c r="AI16" s="120">
        <f t="shared" si="8"/>
        <v>0</v>
      </c>
      <c r="AJ16" t="e">
        <f>VLOOKUP(A16,'12'!A:C,3,0)</f>
        <v>#N/A</v>
      </c>
      <c r="AK16" t="e">
        <f>VLOOKUP(A16,'12'!A:B,2,0)</f>
        <v>#N/A</v>
      </c>
    </row>
    <row r="17" spans="1:37" x14ac:dyDescent="0.3">
      <c r="A17" s="79" t="s">
        <v>2721</v>
      </c>
      <c r="B17" s="79" t="s">
        <v>599</v>
      </c>
      <c r="C17" s="82"/>
      <c r="D17" s="81">
        <f>VLOOKUP(A17,РАСЧЕТ!A:AY,51,0)</f>
        <v>0</v>
      </c>
      <c r="E17" s="81">
        <f t="shared" si="0"/>
        <v>0</v>
      </c>
      <c r="F17" s="81" t="e">
        <f>VLOOKUP(A17,'04'!A:C,3,0)</f>
        <v>#N/A</v>
      </c>
      <c r="G17" s="81" t="e">
        <f>VLOOKUP(A17,'04'!A:B,2,0)</f>
        <v>#N/A</v>
      </c>
      <c r="H17" s="126">
        <v>328.56</v>
      </c>
      <c r="I17" s="126">
        <f>VLOOKUP(A17,РАСЧЕТ!A:AZ,52,0)</f>
        <v>0</v>
      </c>
      <c r="J17" s="126">
        <f t="shared" si="1"/>
        <v>-328.56</v>
      </c>
      <c r="K17" s="126">
        <v>678.61</v>
      </c>
      <c r="L17" s="126">
        <f>VLOOKUP(A17,РАСЧЕТ!A:BA,53,0)</f>
        <v>0</v>
      </c>
      <c r="M17" s="126">
        <f t="shared" si="2"/>
        <v>-678.61</v>
      </c>
      <c r="N17" s="126">
        <v>678.61</v>
      </c>
      <c r="O17" s="126">
        <f>VLOOKUP(A17,РАСЧЕТ!A:BB,54,0)</f>
        <v>0</v>
      </c>
      <c r="P17" s="126">
        <f t="shared" si="3"/>
        <v>-678.61</v>
      </c>
      <c r="Q17" s="126">
        <v>678.61</v>
      </c>
      <c r="R17" s="126">
        <f>VLOOKUP(A17,РАСЧЕТ!A:BC,55,0)</f>
        <v>0</v>
      </c>
      <c r="S17" s="126">
        <f t="shared" si="4"/>
        <v>-678.61</v>
      </c>
      <c r="T17" s="126">
        <v>678.61</v>
      </c>
      <c r="U17" s="126">
        <f>VLOOKUP(A17,РАСЧЕТ!A:BD,56,0)</f>
        <v>0</v>
      </c>
      <c r="V17" s="126">
        <f t="shared" si="5"/>
        <v>-678.61</v>
      </c>
      <c r="W17" s="81">
        <v>678.61</v>
      </c>
      <c r="X17" s="81">
        <f>VLOOKUP(A17,РАСЧЕТ!A:BE,57,0)</f>
        <v>351.82484350757909</v>
      </c>
      <c r="Y17" s="81">
        <f t="shared" si="6"/>
        <v>-326.78515649242092</v>
      </c>
      <c r="Z17" s="81" t="str">
        <f>VLOOKUP(A17,'10'!A:C,3,0)</f>
        <v>Начисление услуг УКС00001635 от 31.10.2023 0:00:01</v>
      </c>
      <c r="AA17" s="81" t="str">
        <f>VLOOKUP(A17,'10'!A:B,2,0)</f>
        <v>НАС/КС/ДУ/3-ММ-108</v>
      </c>
      <c r="AB17" s="81">
        <v>678.61</v>
      </c>
      <c r="AC17" s="81">
        <f>VLOOKUP(A17,РАСЧЕТ!A:BF,58,0)</f>
        <v>378.32696476530492</v>
      </c>
      <c r="AD17" s="81">
        <f t="shared" si="7"/>
        <v>-300.28303523469509</v>
      </c>
      <c r="AE17" s="81" t="str">
        <f>VLOOKUP(A17,'11'!A:C,3,0)</f>
        <v>Начисление услуг УКС00001712 от 30.11.2023 23:59:59</v>
      </c>
      <c r="AF17" s="81" t="str">
        <f>VLOOKUP(A17,'11'!A:B,2,0)</f>
        <v>НАС/КС/ДУ/3-ММ-108</v>
      </c>
      <c r="AG17" s="81">
        <v>678.61</v>
      </c>
      <c r="AH17" s="120">
        <f>VLOOKUP(A17,РАСЧЕТ!A:BG,59,0)</f>
        <v>545.07211893607098</v>
      </c>
      <c r="AI17" s="120">
        <f t="shared" si="8"/>
        <v>-133.53788106392904</v>
      </c>
      <c r="AJ17" t="str">
        <f>VLOOKUP(A17,'12'!A:C,3,0)</f>
        <v>Начисление услуг УКС00001860 от 31.12.2023 23:59:59</v>
      </c>
      <c r="AK17" t="str">
        <f>VLOOKUP(A17,'12'!A:B,2,0)</f>
        <v>НАС/КС/ДУ/3-ММ-108</v>
      </c>
    </row>
    <row r="18" spans="1:37" x14ac:dyDescent="0.3">
      <c r="A18" s="79" t="s">
        <v>1255</v>
      </c>
      <c r="B18" s="79" t="s">
        <v>1256</v>
      </c>
      <c r="C18" s="81">
        <v>125.99</v>
      </c>
      <c r="D18" s="81">
        <f>VLOOKUP(A18,РАСЧЕТ!A:AY,51,0)</f>
        <v>52.964122012428646</v>
      </c>
      <c r="E18" s="81">
        <f t="shared" si="0"/>
        <v>-73.025877987571349</v>
      </c>
      <c r="F18" s="81" t="str">
        <f>VLOOKUP(A18,'04'!A:C,3,0)</f>
        <v>Корректировка начислений УКС00002264 от 01.06.2023 0:00:00</v>
      </c>
      <c r="G18" s="81" t="str">
        <f>VLOOKUP(A18,'04'!A:B,2,0)</f>
        <v>ДУ ЗПИФ Развитие Красная сосна 3/паркинг/А/м 109</v>
      </c>
      <c r="H18" s="127"/>
      <c r="I18" s="126">
        <f>VLOOKUP(A18,РАСЧЕТ!A:AZ,52,0)</f>
        <v>0</v>
      </c>
      <c r="J18" s="126">
        <f t="shared" si="1"/>
        <v>0</v>
      </c>
      <c r="K18" s="127"/>
      <c r="L18" s="126">
        <f>VLOOKUP(A18,РАСЧЕТ!A:BA,53,0)</f>
        <v>0</v>
      </c>
      <c r="M18" s="126">
        <f t="shared" si="2"/>
        <v>0</v>
      </c>
      <c r="N18" s="127"/>
      <c r="O18" s="126">
        <f>VLOOKUP(A18,РАСЧЕТ!A:BB,54,0)</f>
        <v>0</v>
      </c>
      <c r="P18" s="126">
        <f t="shared" si="3"/>
        <v>0</v>
      </c>
      <c r="Q18" s="127"/>
      <c r="R18" s="126">
        <f>VLOOKUP(A18,РАСЧЕТ!A:BC,55,0)</f>
        <v>0</v>
      </c>
      <c r="S18" s="126">
        <f t="shared" si="4"/>
        <v>0</v>
      </c>
      <c r="T18" s="127"/>
      <c r="U18" s="126">
        <f>VLOOKUP(A18,РАСЧЕТ!A:BD,56,0)</f>
        <v>0</v>
      </c>
      <c r="V18" s="126">
        <f t="shared" si="5"/>
        <v>0</v>
      </c>
      <c r="W18" s="82"/>
      <c r="X18" s="81">
        <f>VLOOKUP(A18,РАСЧЕТ!A:BE,57,0)</f>
        <v>0</v>
      </c>
      <c r="Y18" s="81">
        <f t="shared" si="6"/>
        <v>0</v>
      </c>
      <c r="Z18" s="81" t="e">
        <f>VLOOKUP(A18,'10'!A:C,3,0)</f>
        <v>#N/A</v>
      </c>
      <c r="AA18" s="81" t="e">
        <f>VLOOKUP(A18,'10'!A:B,2,0)</f>
        <v>#N/A</v>
      </c>
      <c r="AB18" s="82"/>
      <c r="AC18" s="81">
        <f>VLOOKUP(A18,РАСЧЕТ!A:BF,58,0)</f>
        <v>0</v>
      </c>
      <c r="AD18" s="81">
        <f t="shared" si="7"/>
        <v>0</v>
      </c>
      <c r="AE18" s="81" t="e">
        <f>VLOOKUP(A18,'11'!A:C,3,0)</f>
        <v>#N/A</v>
      </c>
      <c r="AF18" s="81" t="e">
        <f>VLOOKUP(A18,'11'!A:B,2,0)</f>
        <v>#N/A</v>
      </c>
      <c r="AG18" s="82"/>
      <c r="AH18" s="120">
        <f>VLOOKUP(A18,РАСЧЕТ!A:BG,59,0)</f>
        <v>0</v>
      </c>
      <c r="AI18" s="120">
        <f t="shared" si="8"/>
        <v>0</v>
      </c>
      <c r="AJ18" t="e">
        <f>VLOOKUP(A18,'12'!A:C,3,0)</f>
        <v>#N/A</v>
      </c>
      <c r="AK18" t="e">
        <f>VLOOKUP(A18,'12'!A:B,2,0)</f>
        <v>#N/A</v>
      </c>
    </row>
    <row r="19" spans="1:37" x14ac:dyDescent="0.3">
      <c r="A19" s="79" t="s">
        <v>2711</v>
      </c>
      <c r="B19" s="79" t="s">
        <v>1256</v>
      </c>
      <c r="C19" s="81">
        <v>629.92999999999995</v>
      </c>
      <c r="D19" s="81">
        <f>VLOOKUP(A19,РАСЧЕТ!A:AY,51,0)</f>
        <v>264.8206100621432</v>
      </c>
      <c r="E19" s="81">
        <f t="shared" si="0"/>
        <v>-365.10938993785675</v>
      </c>
      <c r="F19" s="81" t="str">
        <f>VLOOKUP(A19,'04'!A:C,3,0)</f>
        <v>Ввод начального сальдо УКС00001728 от 01.06.2023 0:00:00</v>
      </c>
      <c r="G19" s="81" t="str">
        <f>VLOOKUP(A19,'04'!A:B,2,0)</f>
        <v>НАС/КС/ДУ-3/ММ-109-Э(-1)</v>
      </c>
      <c r="H19" s="126">
        <v>755.92</v>
      </c>
      <c r="I19" s="126">
        <f>VLOOKUP(A19,РАСЧЕТ!A:AZ,52,0)</f>
        <v>0</v>
      </c>
      <c r="J19" s="126">
        <f t="shared" si="1"/>
        <v>-755.92</v>
      </c>
      <c r="K19" s="126">
        <v>755.92</v>
      </c>
      <c r="L19" s="126">
        <f>VLOOKUP(A19,РАСЧЕТ!A:BA,53,0)</f>
        <v>0</v>
      </c>
      <c r="M19" s="126">
        <f t="shared" si="2"/>
        <v>-755.92</v>
      </c>
      <c r="N19" s="126">
        <v>755.92</v>
      </c>
      <c r="O19" s="126">
        <f>VLOOKUP(A19,РАСЧЕТ!A:BB,54,0)</f>
        <v>0</v>
      </c>
      <c r="P19" s="126">
        <f t="shared" si="3"/>
        <v>-755.92</v>
      </c>
      <c r="Q19" s="126">
        <v>755.92</v>
      </c>
      <c r="R19" s="126">
        <f>VLOOKUP(A19,РАСЧЕТ!A:BC,55,0)</f>
        <v>0</v>
      </c>
      <c r="S19" s="126">
        <f t="shared" si="4"/>
        <v>-755.92</v>
      </c>
      <c r="T19" s="126">
        <v>755.92</v>
      </c>
      <c r="U19" s="126">
        <f>VLOOKUP(A19,РАСЧЕТ!A:BD,56,0)</f>
        <v>0</v>
      </c>
      <c r="V19" s="126">
        <f t="shared" si="5"/>
        <v>-755.92</v>
      </c>
      <c r="W19" s="81">
        <v>755.92</v>
      </c>
      <c r="X19" s="81">
        <f>VLOOKUP(A19,РАСЧЕТ!A:BE,57,0)</f>
        <v>391.90615479325265</v>
      </c>
      <c r="Y19" s="81">
        <f t="shared" si="6"/>
        <v>-364.01384520674731</v>
      </c>
      <c r="Z19" s="81" t="str">
        <f>VLOOKUP(A19,'10'!A:C,3,0)</f>
        <v>Начисление услуг УКС00001635 от 31.10.2023 0:00:01</v>
      </c>
      <c r="AA19" s="81" t="str">
        <f>VLOOKUP(A19,'10'!A:B,2,0)</f>
        <v>НАС/КС/ДУ-3/ММ-109-Э(-1)</v>
      </c>
      <c r="AB19" s="81">
        <v>755.92</v>
      </c>
      <c r="AC19" s="81">
        <f>VLOOKUP(A19,РАСЧЕТ!A:BF,58,0)</f>
        <v>421.42750505502318</v>
      </c>
      <c r="AD19" s="81">
        <f t="shared" si="7"/>
        <v>-334.49249494497678</v>
      </c>
      <c r="AE19" s="81" t="str">
        <f>VLOOKUP(A19,'11'!A:C,3,0)</f>
        <v>Начисление услуг УКС00001712 от 30.11.2023 23:59:59</v>
      </c>
      <c r="AF19" s="81" t="str">
        <f>VLOOKUP(A19,'11'!A:B,2,0)</f>
        <v>НАС/КС/ДУ-3/ММ-109-Э(-1)</v>
      </c>
      <c r="AG19" s="81">
        <v>755.92</v>
      </c>
      <c r="AH19" s="120">
        <f>VLOOKUP(A19,РАСЧЕТ!A:BG,59,0)</f>
        <v>607.16894261233222</v>
      </c>
      <c r="AI19" s="120">
        <f t="shared" si="8"/>
        <v>-148.75105738766774</v>
      </c>
      <c r="AJ19" t="str">
        <f>VLOOKUP(A19,'12'!A:C,3,0)</f>
        <v>Начисление услуг УКС00001860 от 31.12.2023 23:59:59</v>
      </c>
      <c r="AK19" t="str">
        <f>VLOOKUP(A19,'12'!A:B,2,0)</f>
        <v>НАС/КС/ДУ-3/ММ-109-Э(-1)</v>
      </c>
    </row>
    <row r="20" spans="1:37" x14ac:dyDescent="0.3">
      <c r="A20" s="79" t="s">
        <v>1730</v>
      </c>
      <c r="B20" s="79" t="s">
        <v>1731</v>
      </c>
      <c r="C20" s="81">
        <v>584.12</v>
      </c>
      <c r="D20" s="81">
        <f>VLOOKUP(A20,РАСЧЕТ!A:AY,51,0)</f>
        <v>245.56092933035092</v>
      </c>
      <c r="E20" s="81">
        <f t="shared" si="0"/>
        <v>-338.55907066964909</v>
      </c>
      <c r="F20" s="81" t="str">
        <f>VLOOKUP(A20,'04'!A:C,3,0)</f>
        <v>Начисление услуг УКС00000631 от 30.04.2023 0:00:01</v>
      </c>
      <c r="G20" s="81" t="str">
        <f>VLOOKUP(A20,'04'!A:B,2,0)</f>
        <v>НАС/КС/ДУ-3-ММ-11.</v>
      </c>
      <c r="H20" s="126">
        <v>584.12</v>
      </c>
      <c r="I20" s="126">
        <f>VLOOKUP(A20,РАСЧЕТ!A:AZ,52,0)</f>
        <v>0</v>
      </c>
      <c r="J20" s="126">
        <f t="shared" si="1"/>
        <v>-584.12</v>
      </c>
      <c r="K20" s="126">
        <v>584.12</v>
      </c>
      <c r="L20" s="126">
        <f>VLOOKUP(A20,РАСЧЕТ!A:BA,53,0)</f>
        <v>0</v>
      </c>
      <c r="M20" s="126">
        <f t="shared" si="2"/>
        <v>-584.12</v>
      </c>
      <c r="N20" s="126">
        <v>584.12</v>
      </c>
      <c r="O20" s="126">
        <f>VLOOKUP(A20,РАСЧЕТ!A:BB,54,0)</f>
        <v>0</v>
      </c>
      <c r="P20" s="126">
        <f t="shared" si="3"/>
        <v>-584.12</v>
      </c>
      <c r="Q20" s="126">
        <v>584.12</v>
      </c>
      <c r="R20" s="126">
        <f>VLOOKUP(A20,РАСЧЕТ!A:BC,55,0)</f>
        <v>0</v>
      </c>
      <c r="S20" s="126">
        <f t="shared" si="4"/>
        <v>-584.12</v>
      </c>
      <c r="T20" s="126">
        <v>584.12</v>
      </c>
      <c r="U20" s="126">
        <f>VLOOKUP(A20,РАСЧЕТ!A:BD,56,0)</f>
        <v>0</v>
      </c>
      <c r="V20" s="126">
        <f t="shared" si="5"/>
        <v>-584.12</v>
      </c>
      <c r="W20" s="81">
        <v>584.12</v>
      </c>
      <c r="X20" s="81">
        <f>VLOOKUP(A20,РАСЧЕТ!A:BE,57,0)</f>
        <v>302.83657415842242</v>
      </c>
      <c r="Y20" s="81">
        <f t="shared" si="6"/>
        <v>-281.28342584157758</v>
      </c>
      <c r="Z20" s="81" t="str">
        <f>VLOOKUP(A20,'10'!A:C,3,0)</f>
        <v>Начисление услуг УКС00001635 от 31.10.2023 0:00:01</v>
      </c>
      <c r="AA20" s="81" t="str">
        <f>VLOOKUP(A20,'10'!A:B,2,0)</f>
        <v>НАС/КС/ДУ-3-ММ-11.</v>
      </c>
      <c r="AB20" s="81">
        <v>584.12</v>
      </c>
      <c r="AC20" s="81">
        <f>VLOOKUP(A20,РАСЧЕТ!A:BF,58,0)</f>
        <v>325.64852663342691</v>
      </c>
      <c r="AD20" s="81">
        <f t="shared" si="7"/>
        <v>-258.47147336657309</v>
      </c>
      <c r="AE20" s="81" t="str">
        <f>VLOOKUP(A20,'11'!A:C,3,0)</f>
        <v>Начисление услуг УКС00001712 от 30.11.2023 23:59:59</v>
      </c>
      <c r="AF20" s="81" t="str">
        <f>VLOOKUP(A20,'11'!A:B,2,0)</f>
        <v>НАС/КС/ДУ-3-ММ-11.</v>
      </c>
      <c r="AG20" s="81">
        <v>584.12</v>
      </c>
      <c r="AH20" s="120">
        <f>VLOOKUP(A20,РАСЧЕТ!A:BG,59,0)</f>
        <v>469.17600110952947</v>
      </c>
      <c r="AI20" s="120">
        <f t="shared" si="8"/>
        <v>-114.94399889047054</v>
      </c>
      <c r="AJ20" t="str">
        <f>VLOOKUP(A20,'12'!A:C,3,0)</f>
        <v>Начисление услуг УКС00001860 от 31.12.2023 23:59:59</v>
      </c>
      <c r="AK20" t="str">
        <f>VLOOKUP(A20,'12'!A:B,2,0)</f>
        <v>НАС/КС/ДУ-3-ММ-11.</v>
      </c>
    </row>
    <row r="21" spans="1:37" x14ac:dyDescent="0.3">
      <c r="A21" s="79" t="s">
        <v>661</v>
      </c>
      <c r="B21" s="79" t="s">
        <v>662</v>
      </c>
      <c r="C21" s="81">
        <v>695.79</v>
      </c>
      <c r="D21" s="81">
        <f>VLOOKUP(A21,РАСЧЕТ!A:AY,51,0)</f>
        <v>292.50640111409444</v>
      </c>
      <c r="E21" s="81">
        <f t="shared" si="0"/>
        <v>-403.28359888590552</v>
      </c>
      <c r="F21" s="81" t="str">
        <f>VLOOKUP(A21,'04'!A:C,3,0)</f>
        <v>Начисление услуг УКС00000631 от 30.04.2023 0:00:01</v>
      </c>
      <c r="G21" s="81" t="str">
        <f>VLOOKUP(A21,'04'!A:B,2,0)</f>
        <v>НАС/КС/ДУ-3-ММ-110</v>
      </c>
      <c r="H21" s="126">
        <v>695.79</v>
      </c>
      <c r="I21" s="126">
        <f>VLOOKUP(A21,РАСЧЕТ!A:AZ,52,0)</f>
        <v>0</v>
      </c>
      <c r="J21" s="126">
        <f t="shared" si="1"/>
        <v>-695.79</v>
      </c>
      <c r="K21" s="126">
        <v>695.79</v>
      </c>
      <c r="L21" s="126">
        <f>VLOOKUP(A21,РАСЧЕТ!A:BA,53,0)</f>
        <v>0</v>
      </c>
      <c r="M21" s="126">
        <f t="shared" si="2"/>
        <v>-695.79</v>
      </c>
      <c r="N21" s="126">
        <v>695.79</v>
      </c>
      <c r="O21" s="126">
        <f>VLOOKUP(A21,РАСЧЕТ!A:BB,54,0)</f>
        <v>0</v>
      </c>
      <c r="P21" s="126">
        <f t="shared" si="3"/>
        <v>-695.79</v>
      </c>
      <c r="Q21" s="126">
        <v>695.79</v>
      </c>
      <c r="R21" s="126">
        <f>VLOOKUP(A21,РАСЧЕТ!A:BC,55,0)</f>
        <v>0</v>
      </c>
      <c r="S21" s="126">
        <f t="shared" si="4"/>
        <v>-695.79</v>
      </c>
      <c r="T21" s="126">
        <v>695.79</v>
      </c>
      <c r="U21" s="126">
        <f>VLOOKUP(A21,РАСЧЕТ!A:BD,56,0)</f>
        <v>0</v>
      </c>
      <c r="V21" s="126">
        <f t="shared" si="5"/>
        <v>-695.79</v>
      </c>
      <c r="W21" s="81">
        <v>695.79</v>
      </c>
      <c r="X21" s="81">
        <f>VLOOKUP(A21,РАСЧЕТ!A:BE,57,0)</f>
        <v>360.73180157106202</v>
      </c>
      <c r="Y21" s="81">
        <f t="shared" si="6"/>
        <v>-335.05819842893794</v>
      </c>
      <c r="Z21" s="81" t="str">
        <f>VLOOKUP(A21,'10'!A:C,3,0)</f>
        <v>Начисление услуг УКС00001635 от 31.10.2023 0:00:01</v>
      </c>
      <c r="AA21" s="81" t="str">
        <f>VLOOKUP(A21,'10'!A:B,2,0)</f>
        <v>НАС/КС/ДУ-3-ММ-110</v>
      </c>
      <c r="AB21" s="81">
        <v>695.79</v>
      </c>
      <c r="AC21" s="81">
        <f>VLOOKUP(A21,РАСЧЕТ!A:BF,58,0)</f>
        <v>387.90486260746439</v>
      </c>
      <c r="AD21" s="81">
        <f t="shared" si="7"/>
        <v>-307.88513739253557</v>
      </c>
      <c r="AE21" s="81" t="str">
        <f>VLOOKUP(A21,'11'!A:C,3,0)</f>
        <v>Начисление услуг УКС00001712 от 30.11.2023 23:59:59</v>
      </c>
      <c r="AF21" s="81" t="str">
        <f>VLOOKUP(A21,'11'!A:B,2,0)</f>
        <v>НАС/КС/ДУ-3-ММ-110</v>
      </c>
      <c r="AG21" s="81">
        <v>695.79</v>
      </c>
      <c r="AH21" s="120">
        <f>VLOOKUP(A21,РАСЧЕТ!A:BG,59,0)</f>
        <v>558.87141308635125</v>
      </c>
      <c r="AI21" s="120">
        <f t="shared" si="8"/>
        <v>-136.91858691364871</v>
      </c>
      <c r="AJ21" t="str">
        <f>VLOOKUP(A21,'12'!A:C,3,0)</f>
        <v>Начисление услуг УКС00001860 от 31.12.2023 23:59:59</v>
      </c>
      <c r="AK21" t="str">
        <f>VLOOKUP(A21,'12'!A:B,2,0)</f>
        <v>НАС/КС/ДУ-3-ММ-110</v>
      </c>
    </row>
    <row r="22" spans="1:37" x14ac:dyDescent="0.3">
      <c r="A22" s="79" t="s">
        <v>813</v>
      </c>
      <c r="B22" s="79" t="s">
        <v>814</v>
      </c>
      <c r="C22" s="81">
        <v>807.46</v>
      </c>
      <c r="D22" s="81">
        <f>VLOOKUP(A22,РАСЧЕТ!A:AY,51,0)</f>
        <v>339.45187289783803</v>
      </c>
      <c r="E22" s="81">
        <f t="shared" si="0"/>
        <v>-468.00812710216201</v>
      </c>
      <c r="F22" s="81" t="str">
        <f>VLOOKUP(A22,'04'!A:C,3,0)</f>
        <v>Начисление услуг УКС00000631 от 30.04.2023 0:00:01</v>
      </c>
      <c r="G22" s="81" t="str">
        <f>VLOOKUP(A22,'04'!A:B,2,0)</f>
        <v>НАС/КС/ДУ-3-ММ-111</v>
      </c>
      <c r="H22" s="126">
        <v>807.46</v>
      </c>
      <c r="I22" s="126">
        <f>VLOOKUP(A22,РАСЧЕТ!A:AZ,52,0)</f>
        <v>0</v>
      </c>
      <c r="J22" s="126">
        <f t="shared" si="1"/>
        <v>-807.46</v>
      </c>
      <c r="K22" s="126">
        <v>807.46</v>
      </c>
      <c r="L22" s="126">
        <f>VLOOKUP(A22,РАСЧЕТ!A:BA,53,0)</f>
        <v>0</v>
      </c>
      <c r="M22" s="126">
        <f t="shared" si="2"/>
        <v>-807.46</v>
      </c>
      <c r="N22" s="126">
        <v>807.46</v>
      </c>
      <c r="O22" s="126">
        <f>VLOOKUP(A22,РАСЧЕТ!A:BB,54,0)</f>
        <v>0</v>
      </c>
      <c r="P22" s="126">
        <f t="shared" si="3"/>
        <v>-807.46</v>
      </c>
      <c r="Q22" s="126">
        <v>807.46</v>
      </c>
      <c r="R22" s="126">
        <f>VLOOKUP(A22,РАСЧЕТ!A:BC,55,0)</f>
        <v>0</v>
      </c>
      <c r="S22" s="126">
        <f t="shared" si="4"/>
        <v>-807.46</v>
      </c>
      <c r="T22" s="126">
        <v>807.46</v>
      </c>
      <c r="U22" s="126">
        <f>VLOOKUP(A22,РАСЧЕТ!A:BD,56,0)</f>
        <v>0</v>
      </c>
      <c r="V22" s="126">
        <f t="shared" si="5"/>
        <v>-807.46</v>
      </c>
      <c r="W22" s="81">
        <v>807.46</v>
      </c>
      <c r="X22" s="81">
        <f>VLOOKUP(A22,РАСЧЕТ!A:BE,57,0)</f>
        <v>418.62702898370168</v>
      </c>
      <c r="Y22" s="81">
        <f t="shared" si="6"/>
        <v>-388.83297101629836</v>
      </c>
      <c r="Z22" s="81" t="str">
        <f>VLOOKUP(A22,'10'!A:C,3,0)</f>
        <v>Начисление услуг УКС00001635 от 31.10.2023 0:00:01</v>
      </c>
      <c r="AA22" s="81" t="str">
        <f>VLOOKUP(A22,'10'!A:B,2,0)</f>
        <v>НАС/КС/ДУ-3-ММ-111</v>
      </c>
      <c r="AB22" s="81">
        <v>807.46</v>
      </c>
      <c r="AC22" s="81">
        <f>VLOOKUP(A22,РАСЧЕТ!A:BF,58,0)</f>
        <v>450.16119858150199</v>
      </c>
      <c r="AD22" s="81">
        <f t="shared" si="7"/>
        <v>-357.29880141849804</v>
      </c>
      <c r="AE22" s="81" t="str">
        <f>VLOOKUP(A22,'11'!A:C,3,0)</f>
        <v>Начисление услуг УКС00001712 от 30.11.2023 23:59:59</v>
      </c>
      <c r="AF22" s="81" t="str">
        <f>VLOOKUP(A22,'11'!A:B,2,0)</f>
        <v>НАС/КС/ДУ-3-ММ-111</v>
      </c>
      <c r="AG22" s="81">
        <v>807.46</v>
      </c>
      <c r="AH22" s="120">
        <f>VLOOKUP(A22,РАСЧЕТ!A:BG,59,0)</f>
        <v>648.56682506317304</v>
      </c>
      <c r="AI22" s="120">
        <f t="shared" si="8"/>
        <v>-158.89317493682699</v>
      </c>
      <c r="AJ22" t="str">
        <f>VLOOKUP(A22,'12'!A:C,3,0)</f>
        <v>Начисление услуг УКС00001860 от 31.12.2023 23:59:59</v>
      </c>
      <c r="AK22" t="str">
        <f>VLOOKUP(A22,'12'!A:B,2,0)</f>
        <v>НАС/КС/ДУ-3-ММ-111</v>
      </c>
    </row>
    <row r="23" spans="1:37" x14ac:dyDescent="0.3">
      <c r="A23" s="79" t="s">
        <v>567</v>
      </c>
      <c r="B23" s="79" t="s">
        <v>568</v>
      </c>
      <c r="C23" s="81">
        <v>592.71</v>
      </c>
      <c r="D23" s="81">
        <f>VLOOKUP(A23,РАСЧЕТ!A:AY,51,0)</f>
        <v>249.17211946756197</v>
      </c>
      <c r="E23" s="81">
        <f t="shared" si="0"/>
        <v>-343.53788053243807</v>
      </c>
      <c r="F23" s="81" t="str">
        <f>VLOOKUP(A23,'04'!A:C,3,0)</f>
        <v>Начисление услуг УКС00000631 от 30.04.2023 0:00:01</v>
      </c>
      <c r="G23" s="81" t="str">
        <f>VLOOKUP(A23,'04'!A:B,2,0)</f>
        <v>НАС/КС/ДУ/3-ММ-112</v>
      </c>
      <c r="H23" s="126">
        <v>592.71</v>
      </c>
      <c r="I23" s="126">
        <f>VLOOKUP(A23,РАСЧЕТ!A:AZ,52,0)</f>
        <v>0</v>
      </c>
      <c r="J23" s="126">
        <f t="shared" si="1"/>
        <v>-592.71</v>
      </c>
      <c r="K23" s="126">
        <v>158.11000000000001</v>
      </c>
      <c r="L23" s="126">
        <f>VLOOKUP(A23,РАСЧЕТ!A:BA,53,0)</f>
        <v>0</v>
      </c>
      <c r="M23" s="126">
        <f t="shared" si="2"/>
        <v>-158.11000000000001</v>
      </c>
      <c r="N23" s="127"/>
      <c r="O23" s="126">
        <f>VLOOKUP(A23,РАСЧЕТ!A:BB,54,0)</f>
        <v>0</v>
      </c>
      <c r="P23" s="126">
        <f t="shared" si="3"/>
        <v>0</v>
      </c>
      <c r="Q23" s="127"/>
      <c r="R23" s="126">
        <f>VLOOKUP(A23,РАСЧЕТ!A:BC,55,0)</f>
        <v>0</v>
      </c>
      <c r="S23" s="126">
        <f t="shared" si="4"/>
        <v>0</v>
      </c>
      <c r="T23" s="127"/>
      <c r="U23" s="126">
        <f>VLOOKUP(A23,РАСЧЕТ!A:BD,56,0)</f>
        <v>0</v>
      </c>
      <c r="V23" s="126">
        <f t="shared" si="5"/>
        <v>0</v>
      </c>
      <c r="W23" s="82"/>
      <c r="X23" s="81">
        <f>VLOOKUP(A23,РАСЧЕТ!A:BE,57,0)</f>
        <v>0</v>
      </c>
      <c r="Y23" s="81">
        <f t="shared" si="6"/>
        <v>0</v>
      </c>
      <c r="Z23" s="81" t="e">
        <f>VLOOKUP(A23,'10'!A:C,3,0)</f>
        <v>#N/A</v>
      </c>
      <c r="AA23" s="81" t="e">
        <f>VLOOKUP(A23,'10'!A:B,2,0)</f>
        <v>#N/A</v>
      </c>
      <c r="AB23" s="82"/>
      <c r="AC23" s="81">
        <f>VLOOKUP(A23,РАСЧЕТ!A:BF,58,0)</f>
        <v>0</v>
      </c>
      <c r="AD23" s="81">
        <f t="shared" si="7"/>
        <v>0</v>
      </c>
      <c r="AE23" s="81" t="e">
        <f>VLOOKUP(A23,'11'!A:C,3,0)</f>
        <v>#N/A</v>
      </c>
      <c r="AF23" s="81" t="e">
        <f>VLOOKUP(A23,'11'!A:B,2,0)</f>
        <v>#N/A</v>
      </c>
      <c r="AG23" s="82"/>
      <c r="AH23" s="120">
        <f>VLOOKUP(A23,РАСЧЕТ!A:BG,59,0)</f>
        <v>0</v>
      </c>
      <c r="AI23" s="120">
        <f t="shared" si="8"/>
        <v>0</v>
      </c>
      <c r="AJ23" t="e">
        <f>VLOOKUP(A23,'12'!A:C,3,0)</f>
        <v>#N/A</v>
      </c>
      <c r="AK23" t="e">
        <f>VLOOKUP(A23,'12'!A:B,2,0)</f>
        <v>#N/A</v>
      </c>
    </row>
    <row r="24" spans="1:37" x14ac:dyDescent="0.3">
      <c r="A24" s="79" t="s">
        <v>2735</v>
      </c>
      <c r="B24" s="79" t="s">
        <v>568</v>
      </c>
      <c r="C24" s="82"/>
      <c r="D24" s="81">
        <f>VLOOKUP(A24,РАСЧЕТ!A:AY,51,0)</f>
        <v>0</v>
      </c>
      <c r="E24" s="81">
        <f t="shared" si="0"/>
        <v>0</v>
      </c>
      <c r="F24" s="81" t="e">
        <f>VLOOKUP(A24,'04'!A:C,3,0)</f>
        <v>#N/A</v>
      </c>
      <c r="G24" s="81" t="e">
        <f>VLOOKUP(A24,'04'!A:B,2,0)</f>
        <v>#N/A</v>
      </c>
      <c r="H24" s="127"/>
      <c r="I24" s="126">
        <f>VLOOKUP(A24,РАСЧЕТ!A:AZ,52,0)</f>
        <v>0</v>
      </c>
      <c r="J24" s="126">
        <f t="shared" si="1"/>
        <v>0</v>
      </c>
      <c r="K24" s="126">
        <v>434.86</v>
      </c>
      <c r="L24" s="126">
        <f>VLOOKUP(A24,РАСЧЕТ!A:BA,53,0)</f>
        <v>0</v>
      </c>
      <c r="M24" s="126">
        <f t="shared" si="2"/>
        <v>-434.86</v>
      </c>
      <c r="N24" s="126">
        <v>592.71</v>
      </c>
      <c r="O24" s="126">
        <f>VLOOKUP(A24,РАСЧЕТ!A:BB,54,0)</f>
        <v>0</v>
      </c>
      <c r="P24" s="126">
        <f t="shared" si="3"/>
        <v>-592.71</v>
      </c>
      <c r="Q24" s="126">
        <v>592.71</v>
      </c>
      <c r="R24" s="126">
        <f>VLOOKUP(A24,РАСЧЕТ!A:BC,55,0)</f>
        <v>0</v>
      </c>
      <c r="S24" s="126">
        <f t="shared" si="4"/>
        <v>-592.71</v>
      </c>
      <c r="T24" s="126">
        <v>592.71</v>
      </c>
      <c r="U24" s="126">
        <f>VLOOKUP(A24,РАСЧЕТ!A:BD,56,0)</f>
        <v>0</v>
      </c>
      <c r="V24" s="126">
        <f t="shared" si="5"/>
        <v>-592.71</v>
      </c>
      <c r="W24" s="81">
        <v>592.71</v>
      </c>
      <c r="X24" s="81">
        <f>VLOOKUP(A24,РАСЧЕТ!A:BE,57,0)</f>
        <v>307.29005319016403</v>
      </c>
      <c r="Y24" s="81">
        <f t="shared" si="6"/>
        <v>-285.41994680983601</v>
      </c>
      <c r="Z24" s="81" t="str">
        <f>VLOOKUP(A24,'10'!A:C,3,0)</f>
        <v>Начисление услуг УКС00001635 от 31.10.2023 0:00:01</v>
      </c>
      <c r="AA24" s="81" t="str">
        <f>VLOOKUP(A24,'10'!A:B,2,0)</f>
        <v>НАС/КС/ДУ/3-ММ-112-ВТОР</v>
      </c>
      <c r="AB24" s="81">
        <v>592.71</v>
      </c>
      <c r="AC24" s="81">
        <f>VLOOKUP(A24,РАСЧЕТ!A:BF,58,0)</f>
        <v>330.43747555450682</v>
      </c>
      <c r="AD24" s="81">
        <f t="shared" si="7"/>
        <v>-262.27252444549322</v>
      </c>
      <c r="AE24" s="81" t="str">
        <f>VLOOKUP(A24,'11'!A:C,3,0)</f>
        <v>Начисление услуг УКС00001712 от 30.11.2023 23:59:59</v>
      </c>
      <c r="AF24" s="81" t="str">
        <f>VLOOKUP(A24,'11'!A:B,2,0)</f>
        <v>НАС/КС/ДУ/3-ММ-112-ВТОР</v>
      </c>
      <c r="AG24" s="81">
        <v>592.71</v>
      </c>
      <c r="AH24" s="120">
        <f>VLOOKUP(A24,РАСЧЕТ!A:BG,59,0)</f>
        <v>476.0756481846696</v>
      </c>
      <c r="AI24" s="120">
        <f t="shared" si="8"/>
        <v>-116.63435181533043</v>
      </c>
      <c r="AJ24" t="str">
        <f>VLOOKUP(A24,'12'!A:C,3,0)</f>
        <v>Начисление услуг УКС00001860 от 31.12.2023 23:59:59</v>
      </c>
      <c r="AK24" t="str">
        <f>VLOOKUP(A24,'12'!A:B,2,0)</f>
        <v>НАС/КС/ДУ/3-ММ-112-ВТОР</v>
      </c>
    </row>
    <row r="25" spans="1:37" x14ac:dyDescent="0.3">
      <c r="A25" s="79" t="s">
        <v>1494</v>
      </c>
      <c r="B25" s="79" t="s">
        <v>1495</v>
      </c>
      <c r="C25" s="81">
        <v>717.26</v>
      </c>
      <c r="D25" s="81">
        <f>VLOOKUP(A25,РАСЧЕТ!A:AY,51,0)</f>
        <v>301.53437645712211</v>
      </c>
      <c r="E25" s="81">
        <f t="shared" si="0"/>
        <v>-415.72562354287788</v>
      </c>
      <c r="F25" s="81" t="str">
        <f>VLOOKUP(A25,'04'!A:C,3,0)</f>
        <v>Начисление услуг УКС00000631 от 30.04.2023 0:00:01</v>
      </c>
      <c r="G25" s="81" t="str">
        <f>VLOOKUP(A25,'04'!A:B,2,0)</f>
        <v>НАС/КС/ДУ/3-ММ-113</v>
      </c>
      <c r="H25" s="126">
        <v>670.99</v>
      </c>
      <c r="I25" s="126">
        <f>VLOOKUP(A25,РАСЧЕТ!A:AZ,52,0)</f>
        <v>0</v>
      </c>
      <c r="J25" s="126">
        <f t="shared" si="1"/>
        <v>-670.99</v>
      </c>
      <c r="K25" s="127"/>
      <c r="L25" s="126">
        <f>VLOOKUP(A25,РАСЧЕТ!A:BA,53,0)</f>
        <v>0</v>
      </c>
      <c r="M25" s="126">
        <f t="shared" si="2"/>
        <v>0</v>
      </c>
      <c r="N25" s="127"/>
      <c r="O25" s="126">
        <f>VLOOKUP(A25,РАСЧЕТ!A:BB,54,0)</f>
        <v>0</v>
      </c>
      <c r="P25" s="126">
        <f t="shared" si="3"/>
        <v>0</v>
      </c>
      <c r="Q25" s="127"/>
      <c r="R25" s="126">
        <f>VLOOKUP(A25,РАСЧЕТ!A:BC,55,0)</f>
        <v>0</v>
      </c>
      <c r="S25" s="126">
        <f t="shared" si="4"/>
        <v>0</v>
      </c>
      <c r="T25" s="127"/>
      <c r="U25" s="126">
        <f>VLOOKUP(A25,РАСЧЕТ!A:BD,56,0)</f>
        <v>0</v>
      </c>
      <c r="V25" s="126">
        <f t="shared" si="5"/>
        <v>0</v>
      </c>
      <c r="W25" s="82"/>
      <c r="X25" s="81">
        <f>VLOOKUP(A25,РАСЧЕТ!A:BE,57,0)</f>
        <v>0</v>
      </c>
      <c r="Y25" s="81">
        <f t="shared" si="6"/>
        <v>0</v>
      </c>
      <c r="Z25" s="81" t="e">
        <f>VLOOKUP(A25,'10'!A:C,3,0)</f>
        <v>#N/A</v>
      </c>
      <c r="AA25" s="81" t="e">
        <f>VLOOKUP(A25,'10'!A:B,2,0)</f>
        <v>#N/A</v>
      </c>
      <c r="AB25" s="82"/>
      <c r="AC25" s="81">
        <f>VLOOKUP(A25,РАСЧЕТ!A:BF,58,0)</f>
        <v>0</v>
      </c>
      <c r="AD25" s="81">
        <f t="shared" si="7"/>
        <v>0</v>
      </c>
      <c r="AE25" s="81" t="e">
        <f>VLOOKUP(A25,'11'!A:C,3,0)</f>
        <v>#N/A</v>
      </c>
      <c r="AF25" s="81" t="e">
        <f>VLOOKUP(A25,'11'!A:B,2,0)</f>
        <v>#N/A</v>
      </c>
      <c r="AG25" s="82"/>
      <c r="AH25" s="120">
        <f>VLOOKUP(A25,РАСЧЕТ!A:BG,59,0)</f>
        <v>0</v>
      </c>
      <c r="AI25" s="120">
        <f t="shared" si="8"/>
        <v>0</v>
      </c>
      <c r="AJ25" t="e">
        <f>VLOOKUP(A25,'12'!A:C,3,0)</f>
        <v>#N/A</v>
      </c>
      <c r="AK25" t="e">
        <f>VLOOKUP(A25,'12'!A:B,2,0)</f>
        <v>#N/A</v>
      </c>
    </row>
    <row r="26" spans="1:37" x14ac:dyDescent="0.3">
      <c r="A26" s="79" t="s">
        <v>2724</v>
      </c>
      <c r="B26" s="79" t="s">
        <v>1495</v>
      </c>
      <c r="C26" s="82"/>
      <c r="D26" s="81">
        <f>VLOOKUP(A26,РАСЧЕТ!A:AY,51,0)</f>
        <v>0</v>
      </c>
      <c r="E26" s="81">
        <f t="shared" si="0"/>
        <v>0</v>
      </c>
      <c r="F26" s="81" t="e">
        <f>VLOOKUP(A26,'04'!A:C,3,0)</f>
        <v>#N/A</v>
      </c>
      <c r="G26" s="81" t="e">
        <f>VLOOKUP(A26,'04'!A:B,2,0)</f>
        <v>#N/A</v>
      </c>
      <c r="H26" s="126">
        <v>46.27</v>
      </c>
      <c r="I26" s="126">
        <f>VLOOKUP(A26,РАСЧЕТ!A:AZ,52,0)</f>
        <v>0</v>
      </c>
      <c r="J26" s="126">
        <f t="shared" si="1"/>
        <v>-46.27</v>
      </c>
      <c r="K26" s="126">
        <v>717.26</v>
      </c>
      <c r="L26" s="126">
        <f>VLOOKUP(A26,РАСЧЕТ!A:BA,53,0)</f>
        <v>0</v>
      </c>
      <c r="M26" s="126">
        <f t="shared" si="2"/>
        <v>-717.26</v>
      </c>
      <c r="N26" s="126">
        <v>717.26</v>
      </c>
      <c r="O26" s="126">
        <f>VLOOKUP(A26,РАСЧЕТ!A:BB,54,0)</f>
        <v>0</v>
      </c>
      <c r="P26" s="126">
        <f t="shared" si="3"/>
        <v>-717.26</v>
      </c>
      <c r="Q26" s="126">
        <v>717.26</v>
      </c>
      <c r="R26" s="126">
        <f>VLOOKUP(A26,РАСЧЕТ!A:BC,55,0)</f>
        <v>0</v>
      </c>
      <c r="S26" s="126">
        <f t="shared" si="4"/>
        <v>-717.26</v>
      </c>
      <c r="T26" s="126">
        <v>717.26</v>
      </c>
      <c r="U26" s="126">
        <f>VLOOKUP(A26,РАСЧЕТ!A:BD,56,0)</f>
        <v>0</v>
      </c>
      <c r="V26" s="126">
        <f t="shared" si="5"/>
        <v>-717.26</v>
      </c>
      <c r="W26" s="81">
        <v>717.26</v>
      </c>
      <c r="X26" s="81">
        <f>VLOOKUP(A26,РАСЧЕТ!A:BE,57,0)</f>
        <v>371.86549915041581</v>
      </c>
      <c r="Y26" s="81">
        <f t="shared" si="6"/>
        <v>-345.39450084958418</v>
      </c>
      <c r="Z26" s="81" t="str">
        <f>VLOOKUP(A26,'10'!A:C,3,0)</f>
        <v>Начисление услуг УКС00001635 от 31.10.2023 0:00:01</v>
      </c>
      <c r="AA26" s="81" t="str">
        <f>VLOOKUP(A26,'10'!A:B,2,0)</f>
        <v>НАС/КС/ДУ-3/ММ-113/ВТОР1</v>
      </c>
      <c r="AB26" s="81">
        <v>717.26</v>
      </c>
      <c r="AC26" s="81">
        <f>VLOOKUP(A26,РАСЧЕТ!A:BF,58,0)</f>
        <v>399.87723491016402</v>
      </c>
      <c r="AD26" s="81">
        <f t="shared" si="7"/>
        <v>-317.38276508983597</v>
      </c>
      <c r="AE26" s="81" t="str">
        <f>VLOOKUP(A26,'11'!A:C,3,0)</f>
        <v>Начисление услуг УКС00001712 от 30.11.2023 23:59:59</v>
      </c>
      <c r="AF26" s="81" t="str">
        <f>VLOOKUP(A26,'11'!A:B,2,0)</f>
        <v>НАС/КС/ДУ-3/ММ-113/ВТОР1</v>
      </c>
      <c r="AG26" s="81">
        <v>717.26</v>
      </c>
      <c r="AH26" s="120">
        <f>VLOOKUP(A26,РАСЧЕТ!A:BG,59,0)</f>
        <v>576.1205307742016</v>
      </c>
      <c r="AI26" s="120">
        <f t="shared" si="8"/>
        <v>-141.13946922579839</v>
      </c>
      <c r="AJ26" t="str">
        <f>VLOOKUP(A26,'12'!A:C,3,0)</f>
        <v>Начисление услуг УКС00001860 от 31.12.2023 23:59:59</v>
      </c>
      <c r="AK26" t="str">
        <f>VLOOKUP(A26,'12'!A:B,2,0)</f>
        <v>НАС/КС/ДУ-3/ММ-113/ВТОР1</v>
      </c>
    </row>
    <row r="27" spans="1:37" x14ac:dyDescent="0.3">
      <c r="A27" s="79" t="s">
        <v>2681</v>
      </c>
      <c r="B27" s="79" t="s">
        <v>728</v>
      </c>
      <c r="C27" s="81">
        <v>717.26</v>
      </c>
      <c r="D27" s="81">
        <f>VLOOKUP(A27,РАСЧЕТ!A:AY,51,0)</f>
        <v>301.53437645712211</v>
      </c>
      <c r="E27" s="81">
        <f t="shared" si="0"/>
        <v>-415.72562354287788</v>
      </c>
      <c r="F27" s="81" t="str">
        <f>VLOOKUP(A27,'04'!A:C,3,0)</f>
        <v>Начисление услуг УКС00000631 от 30.04.2023 0:00:01</v>
      </c>
      <c r="G27" s="81" t="str">
        <f>VLOOKUP(A27,'04'!A:B,2,0)</f>
        <v>НАС/КС/ДУ/3-ММ-114</v>
      </c>
      <c r="H27" s="126">
        <v>717.26</v>
      </c>
      <c r="I27" s="126">
        <f>VLOOKUP(A27,РАСЧЕТ!A:AZ,52,0)</f>
        <v>0</v>
      </c>
      <c r="J27" s="126">
        <f t="shared" si="1"/>
        <v>-717.26</v>
      </c>
      <c r="K27" s="126">
        <v>717.26</v>
      </c>
      <c r="L27" s="126">
        <f>VLOOKUP(A27,РАСЧЕТ!A:BA,53,0)</f>
        <v>0</v>
      </c>
      <c r="M27" s="126">
        <f t="shared" si="2"/>
        <v>-717.26</v>
      </c>
      <c r="N27" s="126">
        <v>717.26</v>
      </c>
      <c r="O27" s="126">
        <f>VLOOKUP(A27,РАСЧЕТ!A:BB,54,0)</f>
        <v>0</v>
      </c>
      <c r="P27" s="126">
        <f t="shared" si="3"/>
        <v>-717.26</v>
      </c>
      <c r="Q27" s="126">
        <v>717.26</v>
      </c>
      <c r="R27" s="126">
        <f>VLOOKUP(A27,РАСЧЕТ!A:BC,55,0)</f>
        <v>0</v>
      </c>
      <c r="S27" s="126">
        <f t="shared" si="4"/>
        <v>-717.26</v>
      </c>
      <c r="T27" s="126">
        <v>717.26</v>
      </c>
      <c r="U27" s="126">
        <f>VLOOKUP(A27,РАСЧЕТ!A:BD,56,0)</f>
        <v>0</v>
      </c>
      <c r="V27" s="126">
        <f t="shared" si="5"/>
        <v>-717.26</v>
      </c>
      <c r="W27" s="81">
        <v>717.26</v>
      </c>
      <c r="X27" s="81">
        <f>VLOOKUP(A27,РАСЧЕТ!A:BE,57,0)</f>
        <v>371.86549915041581</v>
      </c>
      <c r="Y27" s="81">
        <f t="shared" si="6"/>
        <v>-345.39450084958418</v>
      </c>
      <c r="Z27" s="81" t="str">
        <f>VLOOKUP(A27,'10'!A:C,3,0)</f>
        <v>Начисление услуг УКС00001635 от 31.10.2023 0:00:01</v>
      </c>
      <c r="AA27" s="81" t="str">
        <f>VLOOKUP(A27,'10'!A:B,2,0)</f>
        <v>НАС/КС/ДУ/3-ММ-114</v>
      </c>
      <c r="AB27" s="81">
        <v>717.26</v>
      </c>
      <c r="AC27" s="81">
        <f>VLOOKUP(A27,РАСЧЕТ!A:BF,58,0)</f>
        <v>399.87723491016402</v>
      </c>
      <c r="AD27" s="81">
        <f t="shared" si="7"/>
        <v>-317.38276508983597</v>
      </c>
      <c r="AE27" s="81" t="str">
        <f>VLOOKUP(A27,'11'!A:C,3,0)</f>
        <v>Начисление услуг УКС00001712 от 30.11.2023 23:59:59</v>
      </c>
      <c r="AF27" s="81" t="str">
        <f>VLOOKUP(A27,'11'!A:B,2,0)</f>
        <v>НАС/КС/ДУ/3-ММ-114</v>
      </c>
      <c r="AG27" s="81">
        <v>717.26</v>
      </c>
      <c r="AH27" s="120">
        <f>VLOOKUP(A27,РАСЧЕТ!A:BG,59,0)</f>
        <v>576.1205307742016</v>
      </c>
      <c r="AI27" s="120">
        <f t="shared" si="8"/>
        <v>-141.13946922579839</v>
      </c>
      <c r="AJ27" t="str">
        <f>VLOOKUP(A27,'12'!A:C,3,0)</f>
        <v>Начисление услуг УКС00001860 от 31.12.2023 23:59:59</v>
      </c>
      <c r="AK27" t="str">
        <f>VLOOKUP(A27,'12'!A:B,2,0)</f>
        <v>НАС/КС/ДУ/3-ММ-114</v>
      </c>
    </row>
    <row r="28" spans="1:37" x14ac:dyDescent="0.3">
      <c r="A28" s="79" t="s">
        <v>1413</v>
      </c>
      <c r="B28" s="79" t="s">
        <v>1414</v>
      </c>
      <c r="C28" s="81">
        <v>592.71</v>
      </c>
      <c r="D28" s="81">
        <f>VLOOKUP(A28,РАСЧЕТ!A:AY,51,0)</f>
        <v>249.17211946756197</v>
      </c>
      <c r="E28" s="81">
        <f t="shared" si="0"/>
        <v>-343.53788053243807</v>
      </c>
      <c r="F28" s="81" t="str">
        <f>VLOOKUP(A28,'04'!A:C,3,0)</f>
        <v>Начисление услуг УКС00000631 от 30.04.2023 0:00:01</v>
      </c>
      <c r="G28" s="81" t="str">
        <f>VLOOKUP(A28,'04'!A:B,2,0)</f>
        <v>НАС/КС/ДУ 3-ММ-115</v>
      </c>
      <c r="H28" s="126">
        <v>592.71</v>
      </c>
      <c r="I28" s="126">
        <f>VLOOKUP(A28,РАСЧЕТ!A:AZ,52,0)</f>
        <v>0</v>
      </c>
      <c r="J28" s="126">
        <f t="shared" si="1"/>
        <v>-592.71</v>
      </c>
      <c r="K28" s="126">
        <v>592.71</v>
      </c>
      <c r="L28" s="126">
        <f>VLOOKUP(A28,РАСЧЕТ!A:BA,53,0)</f>
        <v>0</v>
      </c>
      <c r="M28" s="126">
        <f t="shared" si="2"/>
        <v>-592.71</v>
      </c>
      <c r="N28" s="126">
        <v>592.71</v>
      </c>
      <c r="O28" s="126">
        <f>VLOOKUP(A28,РАСЧЕТ!A:BB,54,0)</f>
        <v>0</v>
      </c>
      <c r="P28" s="126">
        <f t="shared" si="3"/>
        <v>-592.71</v>
      </c>
      <c r="Q28" s="126">
        <v>592.71</v>
      </c>
      <c r="R28" s="126">
        <f>VLOOKUP(A28,РАСЧЕТ!A:BC,55,0)</f>
        <v>0</v>
      </c>
      <c r="S28" s="126">
        <f t="shared" si="4"/>
        <v>-592.71</v>
      </c>
      <c r="T28" s="126">
        <v>592.71</v>
      </c>
      <c r="U28" s="126">
        <f>VLOOKUP(A28,РАСЧЕТ!A:BD,56,0)</f>
        <v>0</v>
      </c>
      <c r="V28" s="126">
        <f t="shared" si="5"/>
        <v>-592.71</v>
      </c>
      <c r="W28" s="81">
        <v>592.71</v>
      </c>
      <c r="X28" s="81">
        <f>VLOOKUP(A28,РАСЧЕТ!A:BE,57,0)</f>
        <v>307.29005319016403</v>
      </c>
      <c r="Y28" s="81">
        <f t="shared" si="6"/>
        <v>-285.41994680983601</v>
      </c>
      <c r="Z28" s="81" t="str">
        <f>VLOOKUP(A28,'10'!A:C,3,0)</f>
        <v>Начисление услуг УКС00001635 от 31.10.2023 0:00:01</v>
      </c>
      <c r="AA28" s="81" t="str">
        <f>VLOOKUP(A28,'10'!A:B,2,0)</f>
        <v>НАС/КС/ДУ 3-ММ-115</v>
      </c>
      <c r="AB28" s="81">
        <v>592.71</v>
      </c>
      <c r="AC28" s="81">
        <f>VLOOKUP(A28,РАСЧЕТ!A:BF,58,0)</f>
        <v>330.43747555450682</v>
      </c>
      <c r="AD28" s="81">
        <f t="shared" si="7"/>
        <v>-262.27252444549322</v>
      </c>
      <c r="AE28" s="81" t="str">
        <f>VLOOKUP(A28,'11'!A:C,3,0)</f>
        <v>Начисление услуг УКС00001712 от 30.11.2023 23:59:59</v>
      </c>
      <c r="AF28" s="81" t="str">
        <f>VLOOKUP(A28,'11'!A:B,2,0)</f>
        <v>НАС/КС/ДУ 3-ММ-115</v>
      </c>
      <c r="AG28" s="81">
        <v>592.71</v>
      </c>
      <c r="AH28" s="120">
        <f>VLOOKUP(A28,РАСЧЕТ!A:BG,59,0)</f>
        <v>476.0756481846696</v>
      </c>
      <c r="AI28" s="120">
        <f t="shared" si="8"/>
        <v>-116.63435181533043</v>
      </c>
      <c r="AJ28" t="str">
        <f>VLOOKUP(A28,'12'!A:C,3,0)</f>
        <v>Начисление услуг УКС00001860 от 31.12.2023 23:59:59</v>
      </c>
      <c r="AK28" t="str">
        <f>VLOOKUP(A28,'12'!A:B,2,0)</f>
        <v>НАС/КС/ДУ 3-ММ-115</v>
      </c>
    </row>
    <row r="29" spans="1:37" x14ac:dyDescent="0.3">
      <c r="A29" s="79" t="s">
        <v>1669</v>
      </c>
      <c r="B29" s="79" t="s">
        <v>1670</v>
      </c>
      <c r="C29" s="81">
        <v>717.26</v>
      </c>
      <c r="D29" s="81">
        <f>VLOOKUP(A29,РАСЧЕТ!A:AY,51,0)</f>
        <v>301.53437645712211</v>
      </c>
      <c r="E29" s="81">
        <f t="shared" si="0"/>
        <v>-415.72562354287788</v>
      </c>
      <c r="F29" s="81" t="str">
        <f>VLOOKUP(A29,'04'!A:C,3,0)</f>
        <v>Начисление услуг УКС00000631 от 30.04.2023 0:00:01</v>
      </c>
      <c r="G29" s="81" t="str">
        <f>VLOOKUP(A29,'04'!A:B,2,0)</f>
        <v>НАС/КС/3-ММ-116</v>
      </c>
      <c r="H29" s="126">
        <v>717.26</v>
      </c>
      <c r="I29" s="126">
        <f>VLOOKUP(A29,РАСЧЕТ!A:AZ,52,0)</f>
        <v>0</v>
      </c>
      <c r="J29" s="126">
        <f t="shared" si="1"/>
        <v>-717.26</v>
      </c>
      <c r="K29" s="126">
        <v>717.26</v>
      </c>
      <c r="L29" s="126">
        <f>VLOOKUP(A29,РАСЧЕТ!A:BA,53,0)</f>
        <v>0</v>
      </c>
      <c r="M29" s="126">
        <f t="shared" si="2"/>
        <v>-717.26</v>
      </c>
      <c r="N29" s="126">
        <v>717.26</v>
      </c>
      <c r="O29" s="126">
        <f>VLOOKUP(A29,РАСЧЕТ!A:BB,54,0)</f>
        <v>0</v>
      </c>
      <c r="P29" s="126">
        <f t="shared" si="3"/>
        <v>-717.26</v>
      </c>
      <c r="Q29" s="126">
        <v>717.26</v>
      </c>
      <c r="R29" s="126">
        <f>VLOOKUP(A29,РАСЧЕТ!A:BC,55,0)</f>
        <v>0</v>
      </c>
      <c r="S29" s="126">
        <f t="shared" si="4"/>
        <v>-717.26</v>
      </c>
      <c r="T29" s="126">
        <v>717.26</v>
      </c>
      <c r="U29" s="126">
        <f>VLOOKUP(A29,РАСЧЕТ!A:BD,56,0)</f>
        <v>0</v>
      </c>
      <c r="V29" s="126">
        <f t="shared" si="5"/>
        <v>-717.26</v>
      </c>
      <c r="W29" s="81">
        <v>717.26</v>
      </c>
      <c r="X29" s="81">
        <f>VLOOKUP(A29,РАСЧЕТ!A:BE,57,0)</f>
        <v>371.86549915041581</v>
      </c>
      <c r="Y29" s="81">
        <f t="shared" si="6"/>
        <v>-345.39450084958418</v>
      </c>
      <c r="Z29" s="81" t="str">
        <f>VLOOKUP(A29,'10'!A:C,3,0)</f>
        <v>Начисление услуг УКС00001635 от 31.10.2023 0:00:01</v>
      </c>
      <c r="AA29" s="81" t="str">
        <f>VLOOKUP(A29,'10'!A:B,2,0)</f>
        <v>НАС/КС/3-ММ-116</v>
      </c>
      <c r="AB29" s="81">
        <v>717.26</v>
      </c>
      <c r="AC29" s="81">
        <f>VLOOKUP(A29,РАСЧЕТ!A:BF,58,0)</f>
        <v>399.87723491016402</v>
      </c>
      <c r="AD29" s="81">
        <f t="shared" si="7"/>
        <v>-317.38276508983597</v>
      </c>
      <c r="AE29" s="81" t="str">
        <f>VLOOKUP(A29,'11'!A:C,3,0)</f>
        <v>Начисление услуг УКС00001712 от 30.11.2023 23:59:59</v>
      </c>
      <c r="AF29" s="81" t="str">
        <f>VLOOKUP(A29,'11'!A:B,2,0)</f>
        <v>НАС/КС/3-ММ-116</v>
      </c>
      <c r="AG29" s="81">
        <v>717.26</v>
      </c>
      <c r="AH29" s="120">
        <f>VLOOKUP(A29,РАСЧЕТ!A:BG,59,0)</f>
        <v>576.1205307742016</v>
      </c>
      <c r="AI29" s="120">
        <f t="shared" si="8"/>
        <v>-141.13946922579839</v>
      </c>
      <c r="AJ29" t="str">
        <f>VLOOKUP(A29,'12'!A:C,3,0)</f>
        <v>Начисление услуг УКС00001860 от 31.12.2023 23:59:59</v>
      </c>
      <c r="AK29" t="str">
        <f>VLOOKUP(A29,'12'!A:B,2,0)</f>
        <v>НАС/КС/3-ММ-116</v>
      </c>
    </row>
    <row r="30" spans="1:37" x14ac:dyDescent="0.3">
      <c r="A30" s="79" t="s">
        <v>815</v>
      </c>
      <c r="B30" s="79" t="s">
        <v>816</v>
      </c>
      <c r="C30" s="81">
        <v>71.67</v>
      </c>
      <c r="D30" s="81">
        <f>VLOOKUP(A30,РАСЧЕТ!A:AY,51,0)</f>
        <v>30.153437645712206</v>
      </c>
      <c r="E30" s="81">
        <f t="shared" si="0"/>
        <v>-41.5165623542878</v>
      </c>
      <c r="F30" s="81" t="str">
        <f>VLOOKUP(A30,'04'!A:C,3,0)</f>
        <v>Начисление услуг УКС00000631 от 30.04.2023 0:00:01</v>
      </c>
      <c r="G30" s="81" t="str">
        <f>VLOOKUP(A30,'04'!A:B,2,0)</f>
        <v>НАС/КС/ДУ/3-ММ-117 ГрандДевелопмент</v>
      </c>
      <c r="H30" s="127"/>
      <c r="I30" s="126">
        <f>VLOOKUP(A30,РАСЧЕТ!A:AZ,52,0)</f>
        <v>0</v>
      </c>
      <c r="J30" s="126">
        <f t="shared" si="1"/>
        <v>0</v>
      </c>
      <c r="K30" s="127"/>
      <c r="L30" s="126">
        <f>VLOOKUP(A30,РАСЧЕТ!A:BA,53,0)</f>
        <v>0</v>
      </c>
      <c r="M30" s="126">
        <f t="shared" si="2"/>
        <v>0</v>
      </c>
      <c r="N30" s="127"/>
      <c r="O30" s="126">
        <f>VLOOKUP(A30,РАСЧЕТ!A:BB,54,0)</f>
        <v>0</v>
      </c>
      <c r="P30" s="126">
        <f t="shared" si="3"/>
        <v>0</v>
      </c>
      <c r="Q30" s="127"/>
      <c r="R30" s="126">
        <f>VLOOKUP(A30,РАСЧЕТ!A:BC,55,0)</f>
        <v>0</v>
      </c>
      <c r="S30" s="126">
        <f t="shared" si="4"/>
        <v>0</v>
      </c>
      <c r="T30" s="127"/>
      <c r="U30" s="126">
        <f>VLOOKUP(A30,РАСЧЕТ!A:BD,56,0)</f>
        <v>0</v>
      </c>
      <c r="V30" s="126">
        <f t="shared" si="5"/>
        <v>0</v>
      </c>
      <c r="W30" s="82"/>
      <c r="X30" s="81">
        <f>VLOOKUP(A30,РАСЧЕТ!A:BE,57,0)</f>
        <v>0</v>
      </c>
      <c r="Y30" s="81">
        <f t="shared" si="6"/>
        <v>0</v>
      </c>
      <c r="Z30" s="81" t="e">
        <f>VLOOKUP(A30,'10'!A:C,3,0)</f>
        <v>#N/A</v>
      </c>
      <c r="AA30" s="81" t="e">
        <f>VLOOKUP(A30,'10'!A:B,2,0)</f>
        <v>#N/A</v>
      </c>
      <c r="AB30" s="82"/>
      <c r="AC30" s="81">
        <f>VLOOKUP(A30,РАСЧЕТ!A:BF,58,0)</f>
        <v>0</v>
      </c>
      <c r="AD30" s="81">
        <f t="shared" si="7"/>
        <v>0</v>
      </c>
      <c r="AE30" s="81" t="e">
        <f>VLOOKUP(A30,'11'!A:C,3,0)</f>
        <v>#N/A</v>
      </c>
      <c r="AF30" s="81" t="e">
        <f>VLOOKUP(A30,'11'!A:B,2,0)</f>
        <v>#N/A</v>
      </c>
      <c r="AG30" s="82"/>
      <c r="AH30" s="120">
        <f>VLOOKUP(A30,РАСЧЕТ!A:BG,59,0)</f>
        <v>0</v>
      </c>
      <c r="AI30" s="120">
        <f t="shared" si="8"/>
        <v>0</v>
      </c>
      <c r="AJ30" t="e">
        <f>VLOOKUP(A30,'12'!A:C,3,0)</f>
        <v>#N/A</v>
      </c>
      <c r="AK30" t="e">
        <f>VLOOKUP(A30,'12'!A:B,2,0)</f>
        <v>#N/A</v>
      </c>
    </row>
    <row r="31" spans="1:37" x14ac:dyDescent="0.3">
      <c r="A31" s="79" t="s">
        <v>2706</v>
      </c>
      <c r="B31" s="79" t="s">
        <v>816</v>
      </c>
      <c r="C31" s="81">
        <v>645.59</v>
      </c>
      <c r="D31" s="81">
        <f>VLOOKUP(A31,РАСЧЕТ!A:AY,51,0)</f>
        <v>271.38093881140986</v>
      </c>
      <c r="E31" s="81">
        <f t="shared" si="0"/>
        <v>-374.20906118859017</v>
      </c>
      <c r="F31" s="81" t="str">
        <f>VLOOKUP(A31,'04'!A:C,3,0)</f>
        <v>Начисление услуг УКС00000631 от 30.04.2023 0:00:01</v>
      </c>
      <c r="G31" s="81" t="str">
        <f>VLOOKUP(A31,'04'!A:B,2,0)</f>
        <v>НАС/КС/ДУ-3-ММ-117</v>
      </c>
      <c r="H31" s="126">
        <v>717.26</v>
      </c>
      <c r="I31" s="126">
        <f>VLOOKUP(A31,РАСЧЕТ!A:AZ,52,0)</f>
        <v>0</v>
      </c>
      <c r="J31" s="126">
        <f t="shared" si="1"/>
        <v>-717.26</v>
      </c>
      <c r="K31" s="126">
        <v>717.26</v>
      </c>
      <c r="L31" s="126">
        <f>VLOOKUP(A31,РАСЧЕТ!A:BA,53,0)</f>
        <v>0</v>
      </c>
      <c r="M31" s="126">
        <f t="shared" si="2"/>
        <v>-717.26</v>
      </c>
      <c r="N31" s="126">
        <v>717.26</v>
      </c>
      <c r="O31" s="126">
        <f>VLOOKUP(A31,РАСЧЕТ!A:BB,54,0)</f>
        <v>0</v>
      </c>
      <c r="P31" s="126">
        <f t="shared" si="3"/>
        <v>-717.26</v>
      </c>
      <c r="Q31" s="126">
        <v>717.26</v>
      </c>
      <c r="R31" s="126">
        <f>VLOOKUP(A31,РАСЧЕТ!A:BC,55,0)</f>
        <v>0</v>
      </c>
      <c r="S31" s="126">
        <f t="shared" si="4"/>
        <v>-717.26</v>
      </c>
      <c r="T31" s="126">
        <v>717.26</v>
      </c>
      <c r="U31" s="126">
        <f>VLOOKUP(A31,РАСЧЕТ!A:BD,56,0)</f>
        <v>0</v>
      </c>
      <c r="V31" s="126">
        <f t="shared" si="5"/>
        <v>-717.26</v>
      </c>
      <c r="W31" s="81">
        <v>717.26</v>
      </c>
      <c r="X31" s="81">
        <f>VLOOKUP(A31,РАСЧЕТ!A:BE,57,0)</f>
        <v>371.86549915041581</v>
      </c>
      <c r="Y31" s="81">
        <f t="shared" si="6"/>
        <v>-345.39450084958418</v>
      </c>
      <c r="Z31" s="81" t="str">
        <f>VLOOKUP(A31,'10'!A:C,3,0)</f>
        <v>Начисление услуг УКС00001635 от 31.10.2023 0:00:01</v>
      </c>
      <c r="AA31" s="81" t="str">
        <f>VLOOKUP(A31,'10'!A:B,2,0)</f>
        <v>НАС/КС/ДУ-3-ММ-117</v>
      </c>
      <c r="AB31" s="81">
        <v>717.26</v>
      </c>
      <c r="AC31" s="81">
        <f>VLOOKUP(A31,РАСЧЕТ!A:BF,58,0)</f>
        <v>399.87723491016402</v>
      </c>
      <c r="AD31" s="81">
        <f t="shared" si="7"/>
        <v>-317.38276508983597</v>
      </c>
      <c r="AE31" s="81" t="str">
        <f>VLOOKUP(A31,'11'!A:C,3,0)</f>
        <v>Начисление услуг УКС00001712 от 30.11.2023 23:59:59</v>
      </c>
      <c r="AF31" s="81" t="str">
        <f>VLOOKUP(A31,'11'!A:B,2,0)</f>
        <v>НАС/КС/ДУ-3-ММ-117</v>
      </c>
      <c r="AG31" s="81">
        <v>717.26</v>
      </c>
      <c r="AH31" s="120">
        <f>VLOOKUP(A31,РАСЧЕТ!A:BG,59,0)</f>
        <v>576.1205307742016</v>
      </c>
      <c r="AI31" s="120">
        <f t="shared" si="8"/>
        <v>-141.13946922579839</v>
      </c>
      <c r="AJ31" t="str">
        <f>VLOOKUP(A31,'12'!A:C,3,0)</f>
        <v>Начисление услуг УКС00001860 от 31.12.2023 23:59:59</v>
      </c>
      <c r="AK31" t="str">
        <f>VLOOKUP(A31,'12'!A:B,2,0)</f>
        <v>НАС/КС/ДУ-3-ММ-117</v>
      </c>
    </row>
    <row r="32" spans="1:37" x14ac:dyDescent="0.3">
      <c r="A32" s="79" t="s">
        <v>539</v>
      </c>
      <c r="B32" s="79" t="s">
        <v>540</v>
      </c>
      <c r="C32" s="81">
        <v>592.71</v>
      </c>
      <c r="D32" s="81">
        <f>VLOOKUP(A32,РАСЧЕТ!A:AY,51,0)</f>
        <v>249.17211946756197</v>
      </c>
      <c r="E32" s="81">
        <f t="shared" si="0"/>
        <v>-343.53788053243807</v>
      </c>
      <c r="F32" s="81" t="str">
        <f>VLOOKUP(A32,'04'!A:C,3,0)</f>
        <v>Начисление услуг УКС00000631 от 30.04.2023 0:00:01</v>
      </c>
      <c r="G32" s="81" t="str">
        <f>VLOOKUP(A32,'04'!A:B,2,0)</f>
        <v>НАС/КС/ДУ-3-ММ-118</v>
      </c>
      <c r="H32" s="126">
        <v>592.71</v>
      </c>
      <c r="I32" s="126">
        <f>VLOOKUP(A32,РАСЧЕТ!A:AZ,52,0)</f>
        <v>0</v>
      </c>
      <c r="J32" s="126">
        <f t="shared" si="1"/>
        <v>-592.71</v>
      </c>
      <c r="K32" s="126">
        <v>592.71</v>
      </c>
      <c r="L32" s="126">
        <f>VLOOKUP(A32,РАСЧЕТ!A:BA,53,0)</f>
        <v>0</v>
      </c>
      <c r="M32" s="126">
        <f t="shared" si="2"/>
        <v>-592.71</v>
      </c>
      <c r="N32" s="126">
        <v>592.71</v>
      </c>
      <c r="O32" s="126">
        <f>VLOOKUP(A32,РАСЧЕТ!A:BB,54,0)</f>
        <v>0</v>
      </c>
      <c r="P32" s="126">
        <f t="shared" si="3"/>
        <v>-592.71</v>
      </c>
      <c r="Q32" s="126">
        <v>592.71</v>
      </c>
      <c r="R32" s="126">
        <f>VLOOKUP(A32,РАСЧЕТ!A:BC,55,0)</f>
        <v>0</v>
      </c>
      <c r="S32" s="126">
        <f t="shared" si="4"/>
        <v>-592.71</v>
      </c>
      <c r="T32" s="126">
        <v>592.71</v>
      </c>
      <c r="U32" s="126">
        <f>VLOOKUP(A32,РАСЧЕТ!A:BD,56,0)</f>
        <v>0</v>
      </c>
      <c r="V32" s="126">
        <f t="shared" si="5"/>
        <v>-592.71</v>
      </c>
      <c r="W32" s="81">
        <v>592.71</v>
      </c>
      <c r="X32" s="81">
        <f>VLOOKUP(A32,РАСЧЕТ!A:BE,57,0)</f>
        <v>307.29005319016403</v>
      </c>
      <c r="Y32" s="81">
        <f t="shared" si="6"/>
        <v>-285.41994680983601</v>
      </c>
      <c r="Z32" s="81" t="str">
        <f>VLOOKUP(A32,'10'!A:C,3,0)</f>
        <v>Начисление услуг УКС00001635 от 31.10.2023 0:00:01</v>
      </c>
      <c r="AA32" s="81" t="str">
        <f>VLOOKUP(A32,'10'!A:B,2,0)</f>
        <v>НАС/КС/ДУ-3-ММ-118</v>
      </c>
      <c r="AB32" s="81">
        <v>592.71</v>
      </c>
      <c r="AC32" s="81">
        <f>VLOOKUP(A32,РАСЧЕТ!A:BF,58,0)</f>
        <v>330.43747555450682</v>
      </c>
      <c r="AD32" s="81">
        <f t="shared" si="7"/>
        <v>-262.27252444549322</v>
      </c>
      <c r="AE32" s="81" t="str">
        <f>VLOOKUP(A32,'11'!A:C,3,0)</f>
        <v>Начисление услуг УКС00001712 от 30.11.2023 23:59:59</v>
      </c>
      <c r="AF32" s="81" t="str">
        <f>VLOOKUP(A32,'11'!A:B,2,0)</f>
        <v>НАС/КС/ДУ-3-ММ-118</v>
      </c>
      <c r="AG32" s="81">
        <v>592.71</v>
      </c>
      <c r="AH32" s="120">
        <f>VLOOKUP(A32,РАСЧЕТ!A:BG,59,0)</f>
        <v>476.0756481846696</v>
      </c>
      <c r="AI32" s="120">
        <f t="shared" si="8"/>
        <v>-116.63435181533043</v>
      </c>
      <c r="AJ32" t="str">
        <f>VLOOKUP(A32,'12'!A:C,3,0)</f>
        <v>Начисление услуг УКС00001860 от 31.12.2023 23:59:59</v>
      </c>
      <c r="AK32" t="str">
        <f>VLOOKUP(A32,'12'!A:B,2,0)</f>
        <v>НАС/КС/ДУ-3-ММ-118</v>
      </c>
    </row>
    <row r="33" spans="1:37" x14ac:dyDescent="0.3">
      <c r="A33" s="79" t="s">
        <v>1466</v>
      </c>
      <c r="B33" s="79" t="s">
        <v>1467</v>
      </c>
      <c r="C33" s="81">
        <v>717.26</v>
      </c>
      <c r="D33" s="81">
        <f>VLOOKUP(A33,РАСЧЕТ!A:AY,51,0)</f>
        <v>301.53437645712211</v>
      </c>
      <c r="E33" s="81">
        <f t="shared" si="0"/>
        <v>-415.72562354287788</v>
      </c>
      <c r="F33" s="81" t="str">
        <f>VLOOKUP(A33,'04'!A:C,3,0)</f>
        <v>Начисление услуг УКС00000631 от 30.04.2023 0:00:01</v>
      </c>
      <c r="G33" s="81" t="str">
        <f>VLOOKUP(A33,'04'!A:B,2,0)</f>
        <v>ДУ ЗПИФ Развитие Красная сосна 3/паркинг/А/м 119</v>
      </c>
      <c r="H33" s="126">
        <v>717.26</v>
      </c>
      <c r="I33" s="126">
        <f>VLOOKUP(A33,РАСЧЕТ!A:AZ,52,0)</f>
        <v>0</v>
      </c>
      <c r="J33" s="126">
        <f t="shared" si="1"/>
        <v>-717.26</v>
      </c>
      <c r="K33" s="126">
        <v>717.26</v>
      </c>
      <c r="L33" s="126">
        <f>VLOOKUP(A33,РАСЧЕТ!A:BA,53,0)</f>
        <v>0</v>
      </c>
      <c r="M33" s="126">
        <f t="shared" si="2"/>
        <v>-717.26</v>
      </c>
      <c r="N33" s="126">
        <v>717.26</v>
      </c>
      <c r="O33" s="126">
        <f>VLOOKUP(A33,РАСЧЕТ!A:BB,54,0)</f>
        <v>0</v>
      </c>
      <c r="P33" s="126">
        <f t="shared" si="3"/>
        <v>-717.26</v>
      </c>
      <c r="Q33" s="126">
        <v>717.26</v>
      </c>
      <c r="R33" s="126">
        <f>VLOOKUP(A33,РАСЧЕТ!A:BC,55,0)</f>
        <v>0</v>
      </c>
      <c r="S33" s="126">
        <f t="shared" si="4"/>
        <v>-717.26</v>
      </c>
      <c r="T33" s="126">
        <v>717.26</v>
      </c>
      <c r="U33" s="126">
        <f>VLOOKUP(A33,РАСЧЕТ!A:BD,56,0)</f>
        <v>0</v>
      </c>
      <c r="V33" s="126">
        <f t="shared" si="5"/>
        <v>-717.26</v>
      </c>
      <c r="W33" s="81">
        <v>717.26</v>
      </c>
      <c r="X33" s="81">
        <f>VLOOKUP(A33,РАСЧЕТ!A:BE,57,0)</f>
        <v>371.86549915041581</v>
      </c>
      <c r="Y33" s="81">
        <f t="shared" si="6"/>
        <v>-345.39450084958418</v>
      </c>
      <c r="Z33" s="81" t="str">
        <f>VLOOKUP(A33,'10'!A:C,3,0)</f>
        <v>Начисление услуг УКС00001635 от 31.10.2023 0:00:01</v>
      </c>
      <c r="AA33" s="81" t="str">
        <f>VLOOKUP(A33,'10'!A:B,2,0)</f>
        <v>ДУ ЗПИФ Развитие Красная сосна 3/паркинг/А/м 119</v>
      </c>
      <c r="AB33" s="81">
        <v>717.26</v>
      </c>
      <c r="AC33" s="81">
        <f>VLOOKUP(A33,РАСЧЕТ!A:BF,58,0)</f>
        <v>399.87723491016402</v>
      </c>
      <c r="AD33" s="81">
        <f t="shared" si="7"/>
        <v>-317.38276508983597</v>
      </c>
      <c r="AE33" s="81" t="str">
        <f>VLOOKUP(A33,'11'!A:C,3,0)</f>
        <v>Начисление услуг УКС00001712 от 30.11.2023 23:59:59</v>
      </c>
      <c r="AF33" s="81" t="str">
        <f>VLOOKUP(A33,'11'!A:B,2,0)</f>
        <v>ДУ ЗПИФ Развитие Красная сосна 3/паркинг/А/м 119</v>
      </c>
      <c r="AG33" s="81">
        <v>717.26</v>
      </c>
      <c r="AH33" s="120">
        <f>VLOOKUP(A33,РАСЧЕТ!A:BG,59,0)</f>
        <v>576.1205307742016</v>
      </c>
      <c r="AI33" s="120">
        <f t="shared" si="8"/>
        <v>-141.13946922579839</v>
      </c>
      <c r="AJ33" t="str">
        <f>VLOOKUP(A33,'12'!A:C,3,0)</f>
        <v>Начисление услуг УКС00001860 от 31.12.2023 23:59:59</v>
      </c>
      <c r="AK33" t="str">
        <f>VLOOKUP(A33,'12'!A:B,2,0)</f>
        <v>ДУ ЗПИФ Развитие Красная сосна 3/паркинг/А/м 119</v>
      </c>
    </row>
    <row r="34" spans="1:37" x14ac:dyDescent="0.3">
      <c r="A34" s="79" t="s">
        <v>1659</v>
      </c>
      <c r="B34" s="79" t="s">
        <v>1660</v>
      </c>
      <c r="C34" s="81">
        <v>743.03</v>
      </c>
      <c r="D34" s="81">
        <f>VLOOKUP(A34,РАСЧЕТ!A:AY,51,0)</f>
        <v>312.36794686875521</v>
      </c>
      <c r="E34" s="81">
        <f t="shared" si="0"/>
        <v>-430.66205313124476</v>
      </c>
      <c r="F34" s="81" t="str">
        <f>VLOOKUP(A34,'04'!A:C,3,0)</f>
        <v>Начисление услуг УКС00000631 от 30.04.2023 0:00:01</v>
      </c>
      <c r="G34" s="81" t="str">
        <f>VLOOKUP(A34,'04'!A:B,2,0)</f>
        <v>НАС/КС/ДУ-3-ММ-12 втор</v>
      </c>
      <c r="H34" s="126">
        <v>743.03</v>
      </c>
      <c r="I34" s="126">
        <f>VLOOKUP(A34,РАСЧЕТ!A:AZ,52,0)</f>
        <v>0</v>
      </c>
      <c r="J34" s="126">
        <f t="shared" si="1"/>
        <v>-743.03</v>
      </c>
      <c r="K34" s="126">
        <v>743.03</v>
      </c>
      <c r="L34" s="126">
        <f>VLOOKUP(A34,РАСЧЕТ!A:BA,53,0)</f>
        <v>0</v>
      </c>
      <c r="M34" s="126">
        <f t="shared" si="2"/>
        <v>-743.03</v>
      </c>
      <c r="N34" s="126">
        <v>743.03</v>
      </c>
      <c r="O34" s="126">
        <f>VLOOKUP(A34,РАСЧЕТ!A:BB,54,0)</f>
        <v>0</v>
      </c>
      <c r="P34" s="126">
        <f t="shared" si="3"/>
        <v>-743.03</v>
      </c>
      <c r="Q34" s="126">
        <v>743.03</v>
      </c>
      <c r="R34" s="126">
        <f>VLOOKUP(A34,РАСЧЕТ!A:BC,55,0)</f>
        <v>0</v>
      </c>
      <c r="S34" s="126">
        <f t="shared" si="4"/>
        <v>-743.03</v>
      </c>
      <c r="T34" s="126">
        <v>743.03</v>
      </c>
      <c r="U34" s="126">
        <f>VLOOKUP(A34,РАСЧЕТ!A:BD,56,0)</f>
        <v>0</v>
      </c>
      <c r="V34" s="126">
        <f t="shared" si="5"/>
        <v>-743.03</v>
      </c>
      <c r="W34" s="81">
        <v>743.03</v>
      </c>
      <c r="X34" s="81">
        <f>VLOOKUP(A34,РАСЧЕТ!A:BE,57,0)</f>
        <v>385.22593624564036</v>
      </c>
      <c r="Y34" s="81">
        <f t="shared" si="6"/>
        <v>-357.80406375435962</v>
      </c>
      <c r="Z34" s="81" t="str">
        <f>VLOOKUP(A34,'10'!A:C,3,0)</f>
        <v>Начисление услуг УКС00001635 от 31.10.2023 0:00:01</v>
      </c>
      <c r="AA34" s="81" t="str">
        <f>VLOOKUP(A34,'10'!A:B,2,0)</f>
        <v>НАС/КС/ДУ-3-ММ-12 втор</v>
      </c>
      <c r="AB34" s="81">
        <v>743.03</v>
      </c>
      <c r="AC34" s="81">
        <f>VLOOKUP(A34,РАСЧЕТ!A:BF,58,0)</f>
        <v>414.24408167340346</v>
      </c>
      <c r="AD34" s="81">
        <f t="shared" si="7"/>
        <v>-328.78591832659652</v>
      </c>
      <c r="AE34" s="81" t="str">
        <f>VLOOKUP(A34,'11'!A:C,3,0)</f>
        <v>Начисление услуг УКС00001712 от 30.11.2023 23:59:59</v>
      </c>
      <c r="AF34" s="81" t="str">
        <f>VLOOKUP(A34,'11'!A:B,2,0)</f>
        <v>НАС/КС/ДУ-3-ММ-12 втор</v>
      </c>
      <c r="AG34" s="81">
        <v>743.03</v>
      </c>
      <c r="AH34" s="120">
        <f>VLOOKUP(A34,РАСЧЕТ!A:BG,59,0)</f>
        <v>596.81947199962201</v>
      </c>
      <c r="AI34" s="120">
        <f t="shared" si="8"/>
        <v>-146.21052800037796</v>
      </c>
      <c r="AJ34" t="str">
        <f>VLOOKUP(A34,'12'!A:C,3,0)</f>
        <v>Начисление услуг УКС00001860 от 31.12.2023 23:59:59</v>
      </c>
      <c r="AK34" t="str">
        <f>VLOOKUP(A34,'12'!A:B,2,0)</f>
        <v>НАС/КС/ДУ-3-ММ-12 втор</v>
      </c>
    </row>
    <row r="35" spans="1:37" x14ac:dyDescent="0.3">
      <c r="A35" s="79" t="s">
        <v>592</v>
      </c>
      <c r="B35" s="79" t="s">
        <v>593</v>
      </c>
      <c r="C35" s="81">
        <v>717.26</v>
      </c>
      <c r="D35" s="81">
        <f>VLOOKUP(A35,РАСЧЕТ!A:AY,51,0)</f>
        <v>301.53437645712211</v>
      </c>
      <c r="E35" s="81">
        <f t="shared" si="0"/>
        <v>-415.72562354287788</v>
      </c>
      <c r="F35" s="81" t="str">
        <f>VLOOKUP(A35,'04'!A:C,3,0)</f>
        <v>Начисление услуг УКС00000631 от 30.04.2023 0:00:01</v>
      </c>
      <c r="G35" s="81" t="str">
        <f>VLOOKUP(A35,'04'!A:B,2,0)</f>
        <v>ДУ ЗПИФ Развитие Красная сосна 3/паркинг/А/м 120</v>
      </c>
      <c r="H35" s="126">
        <v>717.26</v>
      </c>
      <c r="I35" s="126">
        <f>VLOOKUP(A35,РАСЧЕТ!A:AZ,52,0)</f>
        <v>0</v>
      </c>
      <c r="J35" s="126">
        <f t="shared" si="1"/>
        <v>-717.26</v>
      </c>
      <c r="K35" s="126">
        <v>717.26</v>
      </c>
      <c r="L35" s="126">
        <f>VLOOKUP(A35,РАСЧЕТ!A:BA,53,0)</f>
        <v>0</v>
      </c>
      <c r="M35" s="126">
        <f t="shared" si="2"/>
        <v>-717.26</v>
      </c>
      <c r="N35" s="126">
        <v>717.26</v>
      </c>
      <c r="O35" s="126">
        <f>VLOOKUP(A35,РАСЧЕТ!A:BB,54,0)</f>
        <v>0</v>
      </c>
      <c r="P35" s="126">
        <f t="shared" si="3"/>
        <v>-717.26</v>
      </c>
      <c r="Q35" s="126">
        <v>717.26</v>
      </c>
      <c r="R35" s="126">
        <f>VLOOKUP(A35,РАСЧЕТ!A:BC,55,0)</f>
        <v>0</v>
      </c>
      <c r="S35" s="126">
        <f t="shared" si="4"/>
        <v>-717.26</v>
      </c>
      <c r="T35" s="126">
        <v>717.26</v>
      </c>
      <c r="U35" s="126">
        <f>VLOOKUP(A35,РАСЧЕТ!A:BD,56,0)</f>
        <v>0</v>
      </c>
      <c r="V35" s="126">
        <f t="shared" si="5"/>
        <v>-717.26</v>
      </c>
      <c r="W35" s="81">
        <v>717.26</v>
      </c>
      <c r="X35" s="81">
        <f>VLOOKUP(A35,РАСЧЕТ!A:BE,57,0)</f>
        <v>371.86549915041581</v>
      </c>
      <c r="Y35" s="81">
        <f t="shared" si="6"/>
        <v>-345.39450084958418</v>
      </c>
      <c r="Z35" s="81" t="str">
        <f>VLOOKUP(A35,'10'!A:C,3,0)</f>
        <v>Начисление услуг УКС00001635 от 31.10.2023 0:00:01</v>
      </c>
      <c r="AA35" s="81" t="str">
        <f>VLOOKUP(A35,'10'!A:B,2,0)</f>
        <v>ДУ ЗПИФ Развитие Красная сосна 3/паркинг/А/м 120</v>
      </c>
      <c r="AB35" s="81">
        <v>717.26</v>
      </c>
      <c r="AC35" s="81">
        <f>VLOOKUP(A35,РАСЧЕТ!A:BF,58,0)</f>
        <v>399.87723491016402</v>
      </c>
      <c r="AD35" s="81">
        <f t="shared" si="7"/>
        <v>-317.38276508983597</v>
      </c>
      <c r="AE35" s="81" t="str">
        <f>VLOOKUP(A35,'11'!A:C,3,0)</f>
        <v>Начисление услуг УКС00001712 от 30.11.2023 23:59:59</v>
      </c>
      <c r="AF35" s="81" t="str">
        <f>VLOOKUP(A35,'11'!A:B,2,0)</f>
        <v>ДУ ЗПИФ Развитие Красная сосна 3/паркинг/А/м 120</v>
      </c>
      <c r="AG35" s="81">
        <v>717.26</v>
      </c>
      <c r="AH35" s="120">
        <f>VLOOKUP(A35,РАСЧЕТ!A:BG,59,0)</f>
        <v>576.1205307742016</v>
      </c>
      <c r="AI35" s="120">
        <f t="shared" si="8"/>
        <v>-141.13946922579839</v>
      </c>
      <c r="AJ35" t="str">
        <f>VLOOKUP(A35,'12'!A:C,3,0)</f>
        <v>Начисление услуг УКС00001860 от 31.12.2023 23:59:59</v>
      </c>
      <c r="AK35" t="str">
        <f>VLOOKUP(A35,'12'!A:B,2,0)</f>
        <v>ДУ ЗПИФ Развитие Красная сосна 3/паркинг/А/м 120</v>
      </c>
    </row>
    <row r="36" spans="1:37" x14ac:dyDescent="0.3">
      <c r="A36" s="79" t="s">
        <v>1661</v>
      </c>
      <c r="B36" s="79" t="s">
        <v>1662</v>
      </c>
      <c r="C36" s="81">
        <v>592.71</v>
      </c>
      <c r="D36" s="81">
        <f>VLOOKUP(A36,РАСЧЕТ!A:AY,51,0)</f>
        <v>249.17211946756197</v>
      </c>
      <c r="E36" s="81">
        <f t="shared" si="0"/>
        <v>-343.53788053243807</v>
      </c>
      <c r="F36" s="81" t="str">
        <f>VLOOKUP(A36,'04'!A:C,3,0)</f>
        <v>Начисление услуг УКС00000631 от 30.04.2023 0:00:01</v>
      </c>
      <c r="G36" s="81" t="str">
        <f>VLOOKUP(A36,'04'!A:B,2,0)</f>
        <v>НАС/КС/ДУ-3-ММ-121</v>
      </c>
      <c r="H36" s="126">
        <v>592.71</v>
      </c>
      <c r="I36" s="126">
        <f>VLOOKUP(A36,РАСЧЕТ!A:AZ,52,0)</f>
        <v>0</v>
      </c>
      <c r="J36" s="126">
        <f t="shared" si="1"/>
        <v>-592.71</v>
      </c>
      <c r="K36" s="126">
        <v>592.71</v>
      </c>
      <c r="L36" s="126">
        <f>VLOOKUP(A36,РАСЧЕТ!A:BA,53,0)</f>
        <v>0</v>
      </c>
      <c r="M36" s="126">
        <f t="shared" si="2"/>
        <v>-592.71</v>
      </c>
      <c r="N36" s="126">
        <v>592.71</v>
      </c>
      <c r="O36" s="126">
        <f>VLOOKUP(A36,РАСЧЕТ!A:BB,54,0)</f>
        <v>0</v>
      </c>
      <c r="P36" s="126">
        <f t="shared" si="3"/>
        <v>-592.71</v>
      </c>
      <c r="Q36" s="126">
        <v>592.71</v>
      </c>
      <c r="R36" s="126">
        <f>VLOOKUP(A36,РАСЧЕТ!A:BC,55,0)</f>
        <v>0</v>
      </c>
      <c r="S36" s="126">
        <f t="shared" si="4"/>
        <v>-592.71</v>
      </c>
      <c r="T36" s="126">
        <v>592.71</v>
      </c>
      <c r="U36" s="126">
        <f>VLOOKUP(A36,РАСЧЕТ!A:BD,56,0)</f>
        <v>0</v>
      </c>
      <c r="V36" s="126">
        <f t="shared" si="5"/>
        <v>-592.71</v>
      </c>
      <c r="W36" s="81">
        <v>592.71</v>
      </c>
      <c r="X36" s="81">
        <f>VLOOKUP(A36,РАСЧЕТ!A:BE,57,0)</f>
        <v>307.29005319016403</v>
      </c>
      <c r="Y36" s="81">
        <f t="shared" si="6"/>
        <v>-285.41994680983601</v>
      </c>
      <c r="Z36" s="81" t="str">
        <f>VLOOKUP(A36,'10'!A:C,3,0)</f>
        <v>Начисление услуг УКС00001635 от 31.10.2023 0:00:01</v>
      </c>
      <c r="AA36" s="81" t="str">
        <f>VLOOKUP(A36,'10'!A:B,2,0)</f>
        <v>НАС/КС/ДУ-3-ММ-121</v>
      </c>
      <c r="AB36" s="81">
        <v>592.71</v>
      </c>
      <c r="AC36" s="81">
        <f>VLOOKUP(A36,РАСЧЕТ!A:BF,58,0)</f>
        <v>330.43747555450682</v>
      </c>
      <c r="AD36" s="81">
        <f t="shared" si="7"/>
        <v>-262.27252444549322</v>
      </c>
      <c r="AE36" s="81" t="str">
        <f>VLOOKUP(A36,'11'!A:C,3,0)</f>
        <v>Начисление услуг УКС00001712 от 30.11.2023 23:59:59</v>
      </c>
      <c r="AF36" s="81" t="str">
        <f>VLOOKUP(A36,'11'!A:B,2,0)</f>
        <v>НАС/КС/ДУ-3-ММ-121</v>
      </c>
      <c r="AG36" s="81">
        <v>592.71</v>
      </c>
      <c r="AH36" s="120">
        <f>VLOOKUP(A36,РАСЧЕТ!A:BG,59,0)</f>
        <v>476.0756481846696</v>
      </c>
      <c r="AI36" s="120">
        <f t="shared" si="8"/>
        <v>-116.63435181533043</v>
      </c>
      <c r="AJ36" t="str">
        <f>VLOOKUP(A36,'12'!A:C,3,0)</f>
        <v>Начисление услуг УКС00001860 от 31.12.2023 23:59:59</v>
      </c>
      <c r="AK36" t="str">
        <f>VLOOKUP(A36,'12'!A:B,2,0)</f>
        <v>НАС/КС/ДУ-3-ММ-121</v>
      </c>
    </row>
    <row r="37" spans="1:37" x14ac:dyDescent="0.3">
      <c r="A37" s="79" t="s">
        <v>640</v>
      </c>
      <c r="B37" s="79" t="s">
        <v>641</v>
      </c>
      <c r="C37" s="81">
        <v>717.26</v>
      </c>
      <c r="D37" s="81">
        <f>VLOOKUP(A37,РАСЧЕТ!A:AY,51,0)</f>
        <v>301.53437645712211</v>
      </c>
      <c r="E37" s="81">
        <f t="shared" si="0"/>
        <v>-415.72562354287788</v>
      </c>
      <c r="F37" s="81" t="str">
        <f>VLOOKUP(A37,'04'!A:C,3,0)</f>
        <v>Начисление услуг УКС00000631 от 30.04.2023 0:00:01</v>
      </c>
      <c r="G37" s="81" t="str">
        <f>VLOOKUP(A37,'04'!A:B,2,0)</f>
        <v>НАС/КС/ДУ-3-ММ-122</v>
      </c>
      <c r="H37" s="126">
        <v>717.26</v>
      </c>
      <c r="I37" s="126">
        <f>VLOOKUP(A37,РАСЧЕТ!A:AZ,52,0)</f>
        <v>0</v>
      </c>
      <c r="J37" s="126">
        <f t="shared" si="1"/>
        <v>-717.26</v>
      </c>
      <c r="K37" s="126">
        <v>717.26</v>
      </c>
      <c r="L37" s="126">
        <f>VLOOKUP(A37,РАСЧЕТ!A:BA,53,0)</f>
        <v>0</v>
      </c>
      <c r="M37" s="126">
        <f t="shared" si="2"/>
        <v>-717.26</v>
      </c>
      <c r="N37" s="126">
        <v>717.26</v>
      </c>
      <c r="O37" s="126">
        <f>VLOOKUP(A37,РАСЧЕТ!A:BB,54,0)</f>
        <v>0</v>
      </c>
      <c r="P37" s="126">
        <f t="shared" si="3"/>
        <v>-717.26</v>
      </c>
      <c r="Q37" s="126">
        <v>717.26</v>
      </c>
      <c r="R37" s="126">
        <f>VLOOKUP(A37,РАСЧЕТ!A:BC,55,0)</f>
        <v>0</v>
      </c>
      <c r="S37" s="126">
        <f t="shared" si="4"/>
        <v>-717.26</v>
      </c>
      <c r="T37" s="126">
        <v>717.26</v>
      </c>
      <c r="U37" s="126">
        <f>VLOOKUP(A37,РАСЧЕТ!A:BD,56,0)</f>
        <v>0</v>
      </c>
      <c r="V37" s="126">
        <f t="shared" si="5"/>
        <v>-717.26</v>
      </c>
      <c r="W37" s="81">
        <v>717.26</v>
      </c>
      <c r="X37" s="81">
        <f>VLOOKUP(A37,РАСЧЕТ!A:BE,57,0)</f>
        <v>371.86549915041581</v>
      </c>
      <c r="Y37" s="81">
        <f t="shared" si="6"/>
        <v>-345.39450084958418</v>
      </c>
      <c r="Z37" s="81" t="str">
        <f>VLOOKUP(A37,'10'!A:C,3,0)</f>
        <v>Начисление услуг УКС00001635 от 31.10.2023 0:00:01</v>
      </c>
      <c r="AA37" s="81" t="str">
        <f>VLOOKUP(A37,'10'!A:B,2,0)</f>
        <v>НАС/КС/ДУ-3-ММ-122</v>
      </c>
      <c r="AB37" s="81">
        <v>717.26</v>
      </c>
      <c r="AC37" s="81">
        <f>VLOOKUP(A37,РАСЧЕТ!A:BF,58,0)</f>
        <v>399.87723491016402</v>
      </c>
      <c r="AD37" s="81">
        <f t="shared" si="7"/>
        <v>-317.38276508983597</v>
      </c>
      <c r="AE37" s="81" t="str">
        <f>VLOOKUP(A37,'11'!A:C,3,0)</f>
        <v>Начисление услуг УКС00001712 от 30.11.2023 23:59:59</v>
      </c>
      <c r="AF37" s="81" t="str">
        <f>VLOOKUP(A37,'11'!A:B,2,0)</f>
        <v>НАС/КС/ДУ-3-ММ-122</v>
      </c>
      <c r="AG37" s="81">
        <v>717.26</v>
      </c>
      <c r="AH37" s="120">
        <f>VLOOKUP(A37,РАСЧЕТ!A:BG,59,0)</f>
        <v>576.1205307742016</v>
      </c>
      <c r="AI37" s="120">
        <f t="shared" si="8"/>
        <v>-141.13946922579839</v>
      </c>
      <c r="AJ37" t="str">
        <f>VLOOKUP(A37,'12'!A:C,3,0)</f>
        <v>Начисление услуг УКС00001860 от 31.12.2023 23:59:59</v>
      </c>
      <c r="AK37" t="str">
        <f>VLOOKUP(A37,'12'!A:B,2,0)</f>
        <v>НАС/КС/ДУ-3-ММ-122</v>
      </c>
    </row>
    <row r="38" spans="1:37" x14ac:dyDescent="0.3">
      <c r="A38" s="79" t="s">
        <v>680</v>
      </c>
      <c r="B38" s="79" t="s">
        <v>681</v>
      </c>
      <c r="C38" s="81">
        <v>730.15</v>
      </c>
      <c r="D38" s="81">
        <f>VLOOKUP(A38,РАСЧЕТ!A:AY,51,0)</f>
        <v>306.95116166293866</v>
      </c>
      <c r="E38" s="81">
        <f t="shared" si="0"/>
        <v>-423.19883833706132</v>
      </c>
      <c r="F38" s="81" t="str">
        <f>VLOOKUP(A38,'04'!A:C,3,0)</f>
        <v>Начисление услуг УКС00000631 от 30.04.2023 0:00:01</v>
      </c>
      <c r="G38" s="81" t="str">
        <f>VLOOKUP(A38,'04'!A:B,2,0)</f>
        <v>НАС/КС/ДУ/3-ММ-123</v>
      </c>
      <c r="H38" s="126">
        <v>730.15</v>
      </c>
      <c r="I38" s="126">
        <f>VLOOKUP(A38,РАСЧЕТ!A:AZ,52,0)</f>
        <v>0</v>
      </c>
      <c r="J38" s="126">
        <f t="shared" si="1"/>
        <v>-730.15</v>
      </c>
      <c r="K38" s="126">
        <v>730.15</v>
      </c>
      <c r="L38" s="126">
        <f>VLOOKUP(A38,РАСЧЕТ!A:BA,53,0)</f>
        <v>0</v>
      </c>
      <c r="M38" s="126">
        <f t="shared" si="2"/>
        <v>-730.15</v>
      </c>
      <c r="N38" s="126">
        <v>730.15</v>
      </c>
      <c r="O38" s="126">
        <f>VLOOKUP(A38,РАСЧЕТ!A:BB,54,0)</f>
        <v>0</v>
      </c>
      <c r="P38" s="126">
        <f t="shared" si="3"/>
        <v>-730.15</v>
      </c>
      <c r="Q38" s="126">
        <v>730.15</v>
      </c>
      <c r="R38" s="126">
        <f>VLOOKUP(A38,РАСЧЕТ!A:BC,55,0)</f>
        <v>0</v>
      </c>
      <c r="S38" s="126">
        <f t="shared" si="4"/>
        <v>-730.15</v>
      </c>
      <c r="T38" s="126">
        <v>730.15</v>
      </c>
      <c r="U38" s="126">
        <f>VLOOKUP(A38,РАСЧЕТ!A:BD,56,0)</f>
        <v>0</v>
      </c>
      <c r="V38" s="126">
        <f t="shared" si="5"/>
        <v>-730.15</v>
      </c>
      <c r="W38" s="81">
        <v>730.15</v>
      </c>
      <c r="X38" s="81">
        <f>VLOOKUP(A38,РАСЧЕТ!A:BE,57,0)</f>
        <v>378.54571769802811</v>
      </c>
      <c r="Y38" s="81">
        <f t="shared" si="6"/>
        <v>-351.60428230197186</v>
      </c>
      <c r="Z38" s="81" t="str">
        <f>VLOOKUP(A38,'10'!A:C,3,0)</f>
        <v>Начисление услуг УКС00001635 от 31.10.2023 0:00:01</v>
      </c>
      <c r="AA38" s="81" t="str">
        <f>VLOOKUP(A38,'10'!A:B,2,0)</f>
        <v>НАС/КС/ДУ/3-ММ-123</v>
      </c>
      <c r="AB38" s="81">
        <v>730.15</v>
      </c>
      <c r="AC38" s="81">
        <f>VLOOKUP(A38,РАСЧЕТ!A:BF,58,0)</f>
        <v>407.06065829178368</v>
      </c>
      <c r="AD38" s="81">
        <f t="shared" si="7"/>
        <v>-323.0893417082163</v>
      </c>
      <c r="AE38" s="81" t="str">
        <f>VLOOKUP(A38,'11'!A:C,3,0)</f>
        <v>Начисление услуг УКС00001712 от 30.11.2023 23:59:59</v>
      </c>
      <c r="AF38" s="81" t="str">
        <f>VLOOKUP(A38,'11'!A:B,2,0)</f>
        <v>НАС/КС/ДУ/3-ММ-123</v>
      </c>
      <c r="AG38" s="81">
        <v>730.15</v>
      </c>
      <c r="AH38" s="120">
        <f>VLOOKUP(A38,РАСЧЕТ!A:BG,59,0)</f>
        <v>586.4700013869118</v>
      </c>
      <c r="AI38" s="120">
        <f t="shared" si="8"/>
        <v>-143.67999861308817</v>
      </c>
      <c r="AJ38" t="str">
        <f>VLOOKUP(A38,'12'!A:C,3,0)</f>
        <v>Начисление услуг УКС00001860 от 31.12.2023 23:59:59</v>
      </c>
      <c r="AK38" t="str">
        <f>VLOOKUP(A38,'12'!A:B,2,0)</f>
        <v>НАС/КС/ДУ/3-ММ-123</v>
      </c>
    </row>
    <row r="39" spans="1:37" x14ac:dyDescent="0.3">
      <c r="A39" s="79" t="s">
        <v>1302</v>
      </c>
      <c r="B39" s="79" t="s">
        <v>1303</v>
      </c>
      <c r="C39" s="81">
        <v>592.71</v>
      </c>
      <c r="D39" s="81">
        <f>VLOOKUP(A39,РАСЧЕТ!A:AY,51,0)</f>
        <v>249.17211946756197</v>
      </c>
      <c r="E39" s="81">
        <f t="shared" si="0"/>
        <v>-343.53788053243807</v>
      </c>
      <c r="F39" s="81" t="str">
        <f>VLOOKUP(A39,'04'!A:C,3,0)</f>
        <v>Начисление услуг УКС00000631 от 30.04.2023 0:00:01</v>
      </c>
      <c r="G39" s="81" t="str">
        <f>VLOOKUP(A39,'04'!A:B,2,0)</f>
        <v>НАС/КС/ДУ/3-ММ-124</v>
      </c>
      <c r="H39" s="126">
        <v>592.71</v>
      </c>
      <c r="I39" s="126">
        <f>VLOOKUP(A39,РАСЧЕТ!A:AZ,52,0)</f>
        <v>0</v>
      </c>
      <c r="J39" s="126">
        <f t="shared" si="1"/>
        <v>-592.71</v>
      </c>
      <c r="K39" s="126">
        <v>592.71</v>
      </c>
      <c r="L39" s="126">
        <f>VLOOKUP(A39,РАСЧЕТ!A:BA,53,0)</f>
        <v>0</v>
      </c>
      <c r="M39" s="126">
        <f t="shared" si="2"/>
        <v>-592.71</v>
      </c>
      <c r="N39" s="126">
        <v>592.71</v>
      </c>
      <c r="O39" s="126">
        <f>VLOOKUP(A39,РАСЧЕТ!A:BB,54,0)</f>
        <v>0</v>
      </c>
      <c r="P39" s="126">
        <f t="shared" si="3"/>
        <v>-592.71</v>
      </c>
      <c r="Q39" s="126">
        <v>592.71</v>
      </c>
      <c r="R39" s="126">
        <f>VLOOKUP(A39,РАСЧЕТ!A:BC,55,0)</f>
        <v>0</v>
      </c>
      <c r="S39" s="126">
        <f t="shared" si="4"/>
        <v>-592.71</v>
      </c>
      <c r="T39" s="126">
        <v>553.20000000000005</v>
      </c>
      <c r="U39" s="126">
        <f>VLOOKUP(A39,РАСЧЕТ!A:BD,56,0)</f>
        <v>0</v>
      </c>
      <c r="V39" s="126">
        <f t="shared" si="5"/>
        <v>-553.20000000000005</v>
      </c>
      <c r="W39" s="82"/>
      <c r="X39" s="81">
        <f>VLOOKUP(A39,РАСЧЕТ!A:BE,57,0)</f>
        <v>0</v>
      </c>
      <c r="Y39" s="81">
        <f t="shared" si="6"/>
        <v>0</v>
      </c>
      <c r="Z39" s="81" t="e">
        <f>VLOOKUP(A39,'10'!A:C,3,0)</f>
        <v>#N/A</v>
      </c>
      <c r="AA39" s="81" t="e">
        <f>VLOOKUP(A39,'10'!A:B,2,0)</f>
        <v>#N/A</v>
      </c>
      <c r="AB39" s="82"/>
      <c r="AC39" s="81">
        <f>VLOOKUP(A39,РАСЧЕТ!A:BF,58,0)</f>
        <v>0</v>
      </c>
      <c r="AD39" s="81">
        <f t="shared" si="7"/>
        <v>0</v>
      </c>
      <c r="AE39" s="81" t="e">
        <f>VLOOKUP(A39,'11'!A:C,3,0)</f>
        <v>#N/A</v>
      </c>
      <c r="AF39" s="81" t="e">
        <f>VLOOKUP(A39,'11'!A:B,2,0)</f>
        <v>#N/A</v>
      </c>
      <c r="AG39" s="82"/>
      <c r="AH39" s="120">
        <f>VLOOKUP(A39,РАСЧЕТ!A:BG,59,0)</f>
        <v>0</v>
      </c>
      <c r="AI39" s="120">
        <f t="shared" si="8"/>
        <v>0</v>
      </c>
      <c r="AJ39" t="e">
        <f>VLOOKUP(A39,'12'!A:C,3,0)</f>
        <v>#N/A</v>
      </c>
      <c r="AK39" t="e">
        <f>VLOOKUP(A39,'12'!A:B,2,0)</f>
        <v>#N/A</v>
      </c>
    </row>
    <row r="40" spans="1:37" x14ac:dyDescent="0.3">
      <c r="A40" s="79" t="s">
        <v>2772</v>
      </c>
      <c r="B40" s="79" t="s">
        <v>1303</v>
      </c>
      <c r="C40" s="82"/>
      <c r="D40" s="81">
        <f>VLOOKUP(A40,РАСЧЕТ!A:AY,51,0)</f>
        <v>0</v>
      </c>
      <c r="E40" s="81">
        <f t="shared" si="0"/>
        <v>0</v>
      </c>
      <c r="F40" s="81" t="e">
        <f>VLOOKUP(A40,'04'!A:C,3,0)</f>
        <v>#N/A</v>
      </c>
      <c r="G40" s="81" t="e">
        <f>VLOOKUP(A40,'04'!A:B,2,0)</f>
        <v>#N/A</v>
      </c>
      <c r="H40" s="127"/>
      <c r="I40" s="126">
        <f>VLOOKUP(A40,РАСЧЕТ!A:AZ,52,0)</f>
        <v>0</v>
      </c>
      <c r="J40" s="126">
        <f t="shared" si="1"/>
        <v>0</v>
      </c>
      <c r="K40" s="127"/>
      <c r="L40" s="126">
        <f>VLOOKUP(A40,РАСЧЕТ!A:BA,53,0)</f>
        <v>0</v>
      </c>
      <c r="M40" s="126">
        <f t="shared" si="2"/>
        <v>0</v>
      </c>
      <c r="N40" s="127"/>
      <c r="O40" s="126">
        <f>VLOOKUP(A40,РАСЧЕТ!A:BB,54,0)</f>
        <v>0</v>
      </c>
      <c r="P40" s="126">
        <f t="shared" si="3"/>
        <v>0</v>
      </c>
      <c r="Q40" s="127"/>
      <c r="R40" s="126">
        <f>VLOOKUP(A40,РАСЧЕТ!A:BC,55,0)</f>
        <v>0</v>
      </c>
      <c r="S40" s="126">
        <f t="shared" si="4"/>
        <v>0</v>
      </c>
      <c r="T40" s="126">
        <v>39.51</v>
      </c>
      <c r="U40" s="126">
        <f>VLOOKUP(A40,РАСЧЕТ!A:BD,56,0)</f>
        <v>0</v>
      </c>
      <c r="V40" s="126">
        <f t="shared" si="5"/>
        <v>-39.51</v>
      </c>
      <c r="W40" s="81">
        <v>592.71</v>
      </c>
      <c r="X40" s="81">
        <f>VLOOKUP(A40,РАСЧЕТ!A:BE,57,0)</f>
        <v>307.29005319016403</v>
      </c>
      <c r="Y40" s="81">
        <f t="shared" si="6"/>
        <v>-285.41994680983601</v>
      </c>
      <c r="Z40" s="81" t="str">
        <f>VLOOKUP(A40,'10'!A:C,3,0)</f>
        <v>Начисление услуг УКС00001635 от 31.10.2023 0:00:01</v>
      </c>
      <c r="AA40" s="81" t="str">
        <f>VLOOKUP(A40,'10'!A:B,2,0)</f>
        <v>НАС/КС/ДУ-3/ММ-124/ВТОР1</v>
      </c>
      <c r="AB40" s="81">
        <v>592.71</v>
      </c>
      <c r="AC40" s="81">
        <f>VLOOKUP(A40,РАСЧЕТ!A:BF,58,0)</f>
        <v>330.43747555450682</v>
      </c>
      <c r="AD40" s="81">
        <f t="shared" si="7"/>
        <v>-262.27252444549322</v>
      </c>
      <c r="AE40" s="81" t="str">
        <f>VLOOKUP(A40,'11'!A:C,3,0)</f>
        <v>Начисление услуг УКС00001712 от 30.11.2023 23:59:59</v>
      </c>
      <c r="AF40" s="81" t="str">
        <f>VLOOKUP(A40,'11'!A:B,2,0)</f>
        <v>НАС/КС/ДУ-3/ММ-124/ВТОР1</v>
      </c>
      <c r="AG40" s="81">
        <v>592.71</v>
      </c>
      <c r="AH40" s="120">
        <f>VLOOKUP(A40,РАСЧЕТ!A:BG,59,0)</f>
        <v>476.0756481846696</v>
      </c>
      <c r="AI40" s="120">
        <f t="shared" si="8"/>
        <v>-116.63435181533043</v>
      </c>
      <c r="AJ40" t="str">
        <f>VLOOKUP(A40,'12'!A:C,3,0)</f>
        <v>Начисление услуг УКС00001860 от 31.12.2023 23:59:59</v>
      </c>
      <c r="AK40" t="str">
        <f>VLOOKUP(A40,'12'!A:B,2,0)</f>
        <v>НАС/КС/ДУ-3/ММ-124/ВТОР1</v>
      </c>
    </row>
    <row r="41" spans="1:37" x14ac:dyDescent="0.3">
      <c r="A41" s="79" t="s">
        <v>1822</v>
      </c>
      <c r="B41" s="79" t="s">
        <v>1823</v>
      </c>
      <c r="C41" s="81">
        <v>657.13</v>
      </c>
      <c r="D41" s="81">
        <f>VLOOKUP(A41,РАСЧЕТ!A:AY,51,0)</f>
        <v>276.25604549664479</v>
      </c>
      <c r="E41" s="81">
        <f t="shared" si="0"/>
        <v>-380.87395450335521</v>
      </c>
      <c r="F41" s="81" t="str">
        <f>VLOOKUP(A41,'04'!A:C,3,0)</f>
        <v>Начисление услуг УКС00000631 от 30.04.2023 0:00:01</v>
      </c>
      <c r="G41" s="81" t="str">
        <f>VLOOKUP(A41,'04'!A:B,2,0)</f>
        <v>НАС/КС/ДУ-3-ММ-125/1</v>
      </c>
      <c r="H41" s="126">
        <v>657.13</v>
      </c>
      <c r="I41" s="126">
        <f>VLOOKUP(A41,РАСЧЕТ!A:AZ,52,0)</f>
        <v>0</v>
      </c>
      <c r="J41" s="126">
        <f t="shared" si="1"/>
        <v>-657.13</v>
      </c>
      <c r="K41" s="126">
        <v>657.13</v>
      </c>
      <c r="L41" s="126">
        <f>VLOOKUP(A41,РАСЧЕТ!A:BA,53,0)</f>
        <v>0</v>
      </c>
      <c r="M41" s="126">
        <f t="shared" si="2"/>
        <v>-657.13</v>
      </c>
      <c r="N41" s="126">
        <v>657.13</v>
      </c>
      <c r="O41" s="126">
        <f>VLOOKUP(A41,РАСЧЕТ!A:BB,54,0)</f>
        <v>0</v>
      </c>
      <c r="P41" s="126">
        <f t="shared" si="3"/>
        <v>-657.13</v>
      </c>
      <c r="Q41" s="126">
        <v>657.13</v>
      </c>
      <c r="R41" s="126">
        <f>VLOOKUP(A41,РАСЧЕТ!A:BC,55,0)</f>
        <v>0</v>
      </c>
      <c r="S41" s="126">
        <f t="shared" si="4"/>
        <v>-657.13</v>
      </c>
      <c r="T41" s="126">
        <v>657.13</v>
      </c>
      <c r="U41" s="126">
        <f>VLOOKUP(A41,РАСЧЕТ!A:BD,56,0)</f>
        <v>0</v>
      </c>
      <c r="V41" s="126">
        <f t="shared" si="5"/>
        <v>-657.13</v>
      </c>
      <c r="W41" s="81">
        <v>657.13</v>
      </c>
      <c r="X41" s="81">
        <f>VLOOKUP(A41,РАСЧЕТ!A:BE,57,0)</f>
        <v>340.6911459282253</v>
      </c>
      <c r="Y41" s="81">
        <f t="shared" si="6"/>
        <v>-316.4388540717747</v>
      </c>
      <c r="Z41" s="81" t="str">
        <f>VLOOKUP(A41,'10'!A:C,3,0)</f>
        <v>Начисление услуг УКС00001635 от 31.10.2023 0:00:01</v>
      </c>
      <c r="AA41" s="81" t="str">
        <f>VLOOKUP(A41,'10'!A:B,2,0)</f>
        <v>НАС/КС/ДУ-3-ММ-125/1</v>
      </c>
      <c r="AB41" s="81">
        <v>657.13</v>
      </c>
      <c r="AC41" s="81">
        <f>VLOOKUP(A41,РАСЧЕТ!A:BF,58,0)</f>
        <v>366.3545924626053</v>
      </c>
      <c r="AD41" s="81">
        <f t="shared" si="7"/>
        <v>-290.7754075373947</v>
      </c>
      <c r="AE41" s="81" t="str">
        <f>VLOOKUP(A41,'11'!A:C,3,0)</f>
        <v>Начисление услуг УКС00001712 от 30.11.2023 23:59:59</v>
      </c>
      <c r="AF41" s="81" t="str">
        <f>VLOOKUP(A41,'11'!A:B,2,0)</f>
        <v>НАС/КС/ДУ-3-ММ-125/1</v>
      </c>
      <c r="AG41" s="81">
        <v>657.13</v>
      </c>
      <c r="AH41" s="120">
        <f>VLOOKUP(A41,РАСЧЕТ!A:BG,59,0)</f>
        <v>527.82300124822063</v>
      </c>
      <c r="AI41" s="120">
        <f t="shared" si="8"/>
        <v>-129.30699875177936</v>
      </c>
      <c r="AJ41" t="str">
        <f>VLOOKUP(A41,'12'!A:C,3,0)</f>
        <v>Начисление услуг УКС00001860 от 31.12.2023 23:59:59</v>
      </c>
      <c r="AK41" t="str">
        <f>VLOOKUP(A41,'12'!A:B,2,0)</f>
        <v>НАС/КС/ДУ-3-ММ-125/1</v>
      </c>
    </row>
    <row r="42" spans="1:37" x14ac:dyDescent="0.3">
      <c r="A42" s="79" t="s">
        <v>1468</v>
      </c>
      <c r="B42" s="79" t="s">
        <v>1469</v>
      </c>
      <c r="C42" s="81">
        <v>682.9</v>
      </c>
      <c r="D42" s="81">
        <f>VLOOKUP(A42,РАСЧЕТ!A:AY,51,0)</f>
        <v>287.08961590827789</v>
      </c>
      <c r="E42" s="81">
        <f t="shared" si="0"/>
        <v>-395.81038409172209</v>
      </c>
      <c r="F42" s="81" t="str">
        <f>VLOOKUP(A42,'04'!A:C,3,0)</f>
        <v>Начисление услуг УКС00000631 от 30.04.2023 0:00:01</v>
      </c>
      <c r="G42" s="81" t="str">
        <f>VLOOKUP(A42,'04'!A:B,2,0)</f>
        <v>ДУ ЗПИФ Развитие Красная сосна 3/паркинг/А/м 126</v>
      </c>
      <c r="H42" s="126">
        <v>682.9</v>
      </c>
      <c r="I42" s="126">
        <f>VLOOKUP(A42,РАСЧЕТ!A:AZ,52,0)</f>
        <v>0</v>
      </c>
      <c r="J42" s="126">
        <f t="shared" si="1"/>
        <v>-682.9</v>
      </c>
      <c r="K42" s="126">
        <v>682.9</v>
      </c>
      <c r="L42" s="126">
        <f>VLOOKUP(A42,РАСЧЕТ!A:BA,53,0)</f>
        <v>0</v>
      </c>
      <c r="M42" s="126">
        <f t="shared" si="2"/>
        <v>-682.9</v>
      </c>
      <c r="N42" s="126">
        <v>682.9</v>
      </c>
      <c r="O42" s="126">
        <f>VLOOKUP(A42,РАСЧЕТ!A:BB,54,0)</f>
        <v>0</v>
      </c>
      <c r="P42" s="126">
        <f t="shared" si="3"/>
        <v>-682.9</v>
      </c>
      <c r="Q42" s="126">
        <v>682.9</v>
      </c>
      <c r="R42" s="126">
        <f>VLOOKUP(A42,РАСЧЕТ!A:BC,55,0)</f>
        <v>0</v>
      </c>
      <c r="S42" s="126">
        <f t="shared" si="4"/>
        <v>-682.9</v>
      </c>
      <c r="T42" s="126">
        <v>682.9</v>
      </c>
      <c r="U42" s="126">
        <f>VLOOKUP(A42,РАСЧЕТ!A:BD,56,0)</f>
        <v>0</v>
      </c>
      <c r="V42" s="126">
        <f t="shared" si="5"/>
        <v>-682.9</v>
      </c>
      <c r="W42" s="81">
        <v>682.9</v>
      </c>
      <c r="X42" s="81">
        <f>VLOOKUP(A42,РАСЧЕТ!A:BE,57,0)</f>
        <v>354.05158302344978</v>
      </c>
      <c r="Y42" s="81">
        <f t="shared" si="6"/>
        <v>-328.8484169765502</v>
      </c>
      <c r="Z42" s="81" t="str">
        <f>VLOOKUP(A42,'10'!A:C,3,0)</f>
        <v>Начисление услуг УКС00001635 от 31.10.2023 0:00:01</v>
      </c>
      <c r="AA42" s="81" t="str">
        <f>VLOOKUP(A42,'10'!A:B,2,0)</f>
        <v>ДУ ЗПИФ Развитие Красная сосна 3/паркинг/А/м 126</v>
      </c>
      <c r="AB42" s="81">
        <v>682.9</v>
      </c>
      <c r="AC42" s="81">
        <f>VLOOKUP(A42,РАСЧЕТ!A:BF,58,0)</f>
        <v>380.72143922584473</v>
      </c>
      <c r="AD42" s="81">
        <f t="shared" si="7"/>
        <v>-302.17856077415524</v>
      </c>
      <c r="AE42" s="81" t="str">
        <f>VLOOKUP(A42,'11'!A:C,3,0)</f>
        <v>Начисление услуг УКС00001712 от 30.11.2023 23:59:59</v>
      </c>
      <c r="AF42" s="81" t="str">
        <f>VLOOKUP(A42,'11'!A:B,2,0)</f>
        <v>ДУ ЗПИФ Развитие Красная сосна 3/паркинг/А/м 126</v>
      </c>
      <c r="AG42" s="81">
        <v>682.9</v>
      </c>
      <c r="AH42" s="120">
        <f>VLOOKUP(A42,РАСЧЕТ!A:BG,59,0)</f>
        <v>548.52194247364105</v>
      </c>
      <c r="AI42" s="120">
        <f t="shared" si="8"/>
        <v>-134.37805752635893</v>
      </c>
      <c r="AJ42" t="str">
        <f>VLOOKUP(A42,'12'!A:C,3,0)</f>
        <v>Начисление услуг УКС00001860 от 31.12.2023 23:59:59</v>
      </c>
      <c r="AK42" t="str">
        <f>VLOOKUP(A42,'12'!A:B,2,0)</f>
        <v>ДУ ЗПИФ Развитие Красная сосна 3/паркинг/А/м 126</v>
      </c>
    </row>
    <row r="43" spans="1:37" x14ac:dyDescent="0.3">
      <c r="A43" s="79" t="s">
        <v>571</v>
      </c>
      <c r="B43" s="79" t="s">
        <v>572</v>
      </c>
      <c r="C43" s="81">
        <v>652.84</v>
      </c>
      <c r="D43" s="81">
        <f>VLOOKUP(A43,РАСЧЕТ!A:AY,51,0)</f>
        <v>274.45045042803929</v>
      </c>
      <c r="E43" s="81">
        <f t="shared" si="0"/>
        <v>-378.38954957196074</v>
      </c>
      <c r="F43" s="81" t="str">
        <f>VLOOKUP(A43,'04'!A:C,3,0)</f>
        <v>Начисление услуг УКС00000631 от 30.04.2023 0:00:01</v>
      </c>
      <c r="G43" s="81" t="str">
        <f>VLOOKUP(A43,'04'!A:B,2,0)</f>
        <v>НАС/КС/ДУ-3-ММ-127</v>
      </c>
      <c r="H43" s="126">
        <v>652.84</v>
      </c>
      <c r="I43" s="126">
        <f>VLOOKUP(A43,РАСЧЕТ!A:AZ,52,0)</f>
        <v>0</v>
      </c>
      <c r="J43" s="126">
        <f t="shared" si="1"/>
        <v>-652.84</v>
      </c>
      <c r="K43" s="126">
        <v>652.84</v>
      </c>
      <c r="L43" s="126">
        <f>VLOOKUP(A43,РАСЧЕТ!A:BA,53,0)</f>
        <v>0</v>
      </c>
      <c r="M43" s="126">
        <f t="shared" si="2"/>
        <v>-652.84</v>
      </c>
      <c r="N43" s="126">
        <v>652.84</v>
      </c>
      <c r="O43" s="126">
        <f>VLOOKUP(A43,РАСЧЕТ!A:BB,54,0)</f>
        <v>0</v>
      </c>
      <c r="P43" s="126">
        <f t="shared" si="3"/>
        <v>-652.84</v>
      </c>
      <c r="Q43" s="126">
        <v>652.84</v>
      </c>
      <c r="R43" s="126">
        <f>VLOOKUP(A43,РАСЧЕТ!A:BC,55,0)</f>
        <v>0</v>
      </c>
      <c r="S43" s="126">
        <f t="shared" si="4"/>
        <v>-652.84</v>
      </c>
      <c r="T43" s="126">
        <v>652.84</v>
      </c>
      <c r="U43" s="126">
        <f>VLOOKUP(A43,РАСЧЕТ!A:BD,56,0)</f>
        <v>0</v>
      </c>
      <c r="V43" s="126">
        <f t="shared" si="5"/>
        <v>-652.84</v>
      </c>
      <c r="W43" s="81">
        <v>652.84</v>
      </c>
      <c r="X43" s="81">
        <f>VLOOKUP(A43,РАСЧЕТ!A:BE,57,0)</f>
        <v>338.46440641235455</v>
      </c>
      <c r="Y43" s="81">
        <f t="shared" si="6"/>
        <v>-314.37559358764548</v>
      </c>
      <c r="Z43" s="81" t="str">
        <f>VLOOKUP(A43,'10'!A:C,3,0)</f>
        <v>Начисление услуг УКС00001635 от 31.10.2023 0:00:01</v>
      </c>
      <c r="AA43" s="81" t="str">
        <f>VLOOKUP(A43,'10'!A:B,2,0)</f>
        <v>НАС/КС/ДУ-3-ММ-127</v>
      </c>
      <c r="AB43" s="81">
        <v>652.84</v>
      </c>
      <c r="AC43" s="81">
        <f>VLOOKUP(A43,РАСЧЕТ!A:BF,58,0)</f>
        <v>363.96011800206537</v>
      </c>
      <c r="AD43" s="81">
        <f t="shared" si="7"/>
        <v>-288.87988199793466</v>
      </c>
      <c r="AE43" s="81" t="str">
        <f>VLOOKUP(A43,'11'!A:C,3,0)</f>
        <v>Начисление услуг УКС00001712 от 30.11.2023 23:59:59</v>
      </c>
      <c r="AF43" s="81" t="str">
        <f>VLOOKUP(A43,'11'!A:B,2,0)</f>
        <v>НАС/КС/ДУ-3-ММ-127</v>
      </c>
      <c r="AG43" s="81">
        <v>652.84</v>
      </c>
      <c r="AH43" s="120">
        <f>VLOOKUP(A43,РАСЧЕТ!A:BG,59,0)</f>
        <v>524.37317771065057</v>
      </c>
      <c r="AI43" s="120">
        <f t="shared" si="8"/>
        <v>-128.46682228934947</v>
      </c>
      <c r="AJ43" t="str">
        <f>VLOOKUP(A43,'12'!A:C,3,0)</f>
        <v>Начисление услуг УКС00001860 от 31.12.2023 23:59:59</v>
      </c>
      <c r="AK43" t="str">
        <f>VLOOKUP(A43,'12'!A:B,2,0)</f>
        <v>НАС/КС/ДУ-3-ММ-127</v>
      </c>
    </row>
    <row r="44" spans="1:37" x14ac:dyDescent="0.3">
      <c r="A44" s="79" t="s">
        <v>574</v>
      </c>
      <c r="B44" s="79" t="s">
        <v>575</v>
      </c>
      <c r="C44" s="81">
        <v>592.71</v>
      </c>
      <c r="D44" s="81">
        <f>VLOOKUP(A44,РАСЧЕТ!A:AY,51,0)</f>
        <v>249.17211946756197</v>
      </c>
      <c r="E44" s="81">
        <f t="shared" si="0"/>
        <v>-343.53788053243807</v>
      </c>
      <c r="F44" s="81" t="str">
        <f>VLOOKUP(A44,'04'!A:C,3,0)</f>
        <v>Начисление услуг УКС00000631 от 30.04.2023 0:00:01</v>
      </c>
      <c r="G44" s="81" t="str">
        <f>VLOOKUP(A44,'04'!A:B,2,0)</f>
        <v>НАС/КС/ДУ-3-ММ-128</v>
      </c>
      <c r="H44" s="126">
        <v>592.71</v>
      </c>
      <c r="I44" s="126">
        <f>VLOOKUP(A44,РАСЧЕТ!A:AZ,52,0)</f>
        <v>0</v>
      </c>
      <c r="J44" s="126">
        <f t="shared" si="1"/>
        <v>-592.71</v>
      </c>
      <c r="K44" s="126">
        <v>592.71</v>
      </c>
      <c r="L44" s="126">
        <f>VLOOKUP(A44,РАСЧЕТ!A:BA,53,0)</f>
        <v>0</v>
      </c>
      <c r="M44" s="126">
        <f t="shared" si="2"/>
        <v>-592.71</v>
      </c>
      <c r="N44" s="126">
        <v>592.71</v>
      </c>
      <c r="O44" s="126">
        <f>VLOOKUP(A44,РАСЧЕТ!A:BB,54,0)</f>
        <v>0</v>
      </c>
      <c r="P44" s="126">
        <f t="shared" si="3"/>
        <v>-592.71</v>
      </c>
      <c r="Q44" s="126">
        <v>592.71</v>
      </c>
      <c r="R44" s="126">
        <f>VLOOKUP(A44,РАСЧЕТ!A:BC,55,0)</f>
        <v>0</v>
      </c>
      <c r="S44" s="126">
        <f t="shared" si="4"/>
        <v>-592.71</v>
      </c>
      <c r="T44" s="126">
        <v>592.71</v>
      </c>
      <c r="U44" s="126">
        <f>VLOOKUP(A44,РАСЧЕТ!A:BD,56,0)</f>
        <v>0</v>
      </c>
      <c r="V44" s="126">
        <f t="shared" si="5"/>
        <v>-592.71</v>
      </c>
      <c r="W44" s="81">
        <v>592.71</v>
      </c>
      <c r="X44" s="81">
        <f>VLOOKUP(A44,РАСЧЕТ!A:BE,57,0)</f>
        <v>307.29005319016403</v>
      </c>
      <c r="Y44" s="81">
        <f t="shared" si="6"/>
        <v>-285.41994680983601</v>
      </c>
      <c r="Z44" s="81" t="str">
        <f>VLOOKUP(A44,'10'!A:C,3,0)</f>
        <v>Начисление услуг УКС00001635 от 31.10.2023 0:00:01</v>
      </c>
      <c r="AA44" s="81" t="str">
        <f>VLOOKUP(A44,'10'!A:B,2,0)</f>
        <v>НАС/КС/ДУ-3-ММ-128</v>
      </c>
      <c r="AB44" s="81">
        <v>592.71</v>
      </c>
      <c r="AC44" s="81">
        <f>VLOOKUP(A44,РАСЧЕТ!A:BF,58,0)</f>
        <v>330.43747555450682</v>
      </c>
      <c r="AD44" s="81">
        <f t="shared" si="7"/>
        <v>-262.27252444549322</v>
      </c>
      <c r="AE44" s="81" t="str">
        <f>VLOOKUP(A44,'11'!A:C,3,0)</f>
        <v>Начисление услуг УКС00001712 от 30.11.2023 23:59:59</v>
      </c>
      <c r="AF44" s="81" t="str">
        <f>VLOOKUP(A44,'11'!A:B,2,0)</f>
        <v>НАС/КС/ДУ-3-ММ-128</v>
      </c>
      <c r="AG44" s="81">
        <v>592.71</v>
      </c>
      <c r="AH44" s="120">
        <f>VLOOKUP(A44,РАСЧЕТ!A:BG,59,0)</f>
        <v>476.0756481846696</v>
      </c>
      <c r="AI44" s="120">
        <f t="shared" si="8"/>
        <v>-116.63435181533043</v>
      </c>
      <c r="AJ44" t="str">
        <f>VLOOKUP(A44,'12'!A:C,3,0)</f>
        <v>Начисление услуг УКС00001860 от 31.12.2023 23:59:59</v>
      </c>
      <c r="AK44" t="str">
        <f>VLOOKUP(A44,'12'!A:B,2,0)</f>
        <v>НАС/КС/ДУ-3-ММ-128</v>
      </c>
    </row>
    <row r="45" spans="1:37" x14ac:dyDescent="0.3">
      <c r="A45" s="79" t="s">
        <v>1593</v>
      </c>
      <c r="B45" s="79" t="s">
        <v>1594</v>
      </c>
      <c r="C45" s="81">
        <v>725.85</v>
      </c>
      <c r="D45" s="81">
        <f>VLOOKUP(A45,РАСЧЕТ!A:AY,51,0)</f>
        <v>305.1455665943331</v>
      </c>
      <c r="E45" s="81">
        <f t="shared" si="0"/>
        <v>-420.70443340566692</v>
      </c>
      <c r="F45" s="81" t="str">
        <f>VLOOKUP(A45,'04'!A:C,3,0)</f>
        <v>Начисление услуг УКС00000631 от 30.04.2023 0:00:01</v>
      </c>
      <c r="G45" s="81" t="str">
        <f>VLOOKUP(A45,'04'!A:B,2,0)</f>
        <v>НАС/КС/ДУ-3-ММ-129</v>
      </c>
      <c r="H45" s="126">
        <v>725.85</v>
      </c>
      <c r="I45" s="126">
        <f>VLOOKUP(A45,РАСЧЕТ!A:AZ,52,0)</f>
        <v>0</v>
      </c>
      <c r="J45" s="126">
        <f t="shared" si="1"/>
        <v>-725.85</v>
      </c>
      <c r="K45" s="126">
        <v>725.85</v>
      </c>
      <c r="L45" s="126">
        <f>VLOOKUP(A45,РАСЧЕТ!A:BA,53,0)</f>
        <v>0</v>
      </c>
      <c r="M45" s="126">
        <f t="shared" si="2"/>
        <v>-725.85</v>
      </c>
      <c r="N45" s="126">
        <v>725.85</v>
      </c>
      <c r="O45" s="126">
        <f>VLOOKUP(A45,РАСЧЕТ!A:BB,54,0)</f>
        <v>0</v>
      </c>
      <c r="P45" s="126">
        <f t="shared" si="3"/>
        <v>-725.85</v>
      </c>
      <c r="Q45" s="126">
        <v>725.85</v>
      </c>
      <c r="R45" s="126">
        <f>VLOOKUP(A45,РАСЧЕТ!A:BC,55,0)</f>
        <v>0</v>
      </c>
      <c r="S45" s="126">
        <f t="shared" si="4"/>
        <v>-725.85</v>
      </c>
      <c r="T45" s="126">
        <v>725.85</v>
      </c>
      <c r="U45" s="126">
        <f>VLOOKUP(A45,РАСЧЕТ!A:BD,56,0)</f>
        <v>0</v>
      </c>
      <c r="V45" s="126">
        <f t="shared" si="5"/>
        <v>-725.85</v>
      </c>
      <c r="W45" s="81">
        <v>725.85</v>
      </c>
      <c r="X45" s="81">
        <f>VLOOKUP(A45,РАСЧЕТ!A:BE,57,0)</f>
        <v>376.31897818215731</v>
      </c>
      <c r="Y45" s="81">
        <f t="shared" si="6"/>
        <v>-349.53102181784271</v>
      </c>
      <c r="Z45" s="81" t="str">
        <f>VLOOKUP(A45,'10'!A:C,3,0)</f>
        <v>Начисление услуг УКС00001635 от 31.10.2023 0:00:01</v>
      </c>
      <c r="AA45" s="81" t="str">
        <f>VLOOKUP(A45,'10'!A:B,2,0)</f>
        <v>НАС/КС/ДУ-3-ММ-129</v>
      </c>
      <c r="AB45" s="81">
        <v>725.85</v>
      </c>
      <c r="AC45" s="81">
        <f>VLOOKUP(A45,РАСЧЕТ!A:BF,58,0)</f>
        <v>404.66618383124376</v>
      </c>
      <c r="AD45" s="81">
        <f t="shared" si="7"/>
        <v>-321.18381616875627</v>
      </c>
      <c r="AE45" s="81" t="str">
        <f>VLOOKUP(A45,'11'!A:C,3,0)</f>
        <v>Начисление услуг УКС00001712 от 30.11.2023 23:59:59</v>
      </c>
      <c r="AF45" s="81" t="str">
        <f>VLOOKUP(A45,'11'!A:B,2,0)</f>
        <v>НАС/КС/ДУ-3-ММ-129</v>
      </c>
      <c r="AG45" s="81">
        <v>725.85</v>
      </c>
      <c r="AH45" s="120">
        <f>VLOOKUP(A45,РАСЧЕТ!A:BG,59,0)</f>
        <v>583.02017784934162</v>
      </c>
      <c r="AI45" s="120">
        <f t="shared" si="8"/>
        <v>-142.8298221506584</v>
      </c>
      <c r="AJ45" t="str">
        <f>VLOOKUP(A45,'12'!A:C,3,0)</f>
        <v>Начисление услуг УКС00001860 от 31.12.2023 23:59:59</v>
      </c>
      <c r="AK45" t="str">
        <f>VLOOKUP(A45,'12'!A:B,2,0)</f>
        <v>НАС/КС/ДУ-3-ММ-129</v>
      </c>
    </row>
    <row r="46" spans="1:37" x14ac:dyDescent="0.3">
      <c r="A46" s="79" t="s">
        <v>648</v>
      </c>
      <c r="B46" s="79" t="s">
        <v>649</v>
      </c>
      <c r="C46" s="81">
        <v>743.03</v>
      </c>
      <c r="D46" s="81">
        <f>VLOOKUP(A46,РАСЧЕТ!A:AY,51,0)</f>
        <v>312.36794686875521</v>
      </c>
      <c r="E46" s="81">
        <f t="shared" si="0"/>
        <v>-430.66205313124476</v>
      </c>
      <c r="F46" s="81" t="str">
        <f>VLOOKUP(A46,'04'!A:C,3,0)</f>
        <v>Начисление услуг УКС00000631 от 30.04.2023 0:00:01</v>
      </c>
      <c r="G46" s="81" t="str">
        <f>VLOOKUP(A46,'04'!A:B,2,0)</f>
        <v>НАС/КС/ДУ-3-ММ-13</v>
      </c>
      <c r="H46" s="126">
        <v>743.03</v>
      </c>
      <c r="I46" s="126">
        <f>VLOOKUP(A46,РАСЧЕТ!A:AZ,52,0)</f>
        <v>0</v>
      </c>
      <c r="J46" s="126">
        <f t="shared" si="1"/>
        <v>-743.03</v>
      </c>
      <c r="K46" s="126">
        <v>743.03</v>
      </c>
      <c r="L46" s="126">
        <f>VLOOKUP(A46,РАСЧЕТ!A:BA,53,0)</f>
        <v>0</v>
      </c>
      <c r="M46" s="126">
        <f t="shared" si="2"/>
        <v>-743.03</v>
      </c>
      <c r="N46" s="126">
        <v>743.03</v>
      </c>
      <c r="O46" s="126">
        <f>VLOOKUP(A46,РАСЧЕТ!A:BB,54,0)</f>
        <v>0</v>
      </c>
      <c r="P46" s="126">
        <f t="shared" si="3"/>
        <v>-743.03</v>
      </c>
      <c r="Q46" s="126">
        <v>743.03</v>
      </c>
      <c r="R46" s="126">
        <f>VLOOKUP(A46,РАСЧЕТ!A:BC,55,0)</f>
        <v>0</v>
      </c>
      <c r="S46" s="126">
        <f t="shared" si="4"/>
        <v>-743.03</v>
      </c>
      <c r="T46" s="126">
        <v>743.03</v>
      </c>
      <c r="U46" s="126">
        <f>VLOOKUP(A46,РАСЧЕТ!A:BD,56,0)</f>
        <v>0</v>
      </c>
      <c r="V46" s="126">
        <f t="shared" si="5"/>
        <v>-743.03</v>
      </c>
      <c r="W46" s="81">
        <v>743.03</v>
      </c>
      <c r="X46" s="81">
        <f>VLOOKUP(A46,РАСЧЕТ!A:BE,57,0)</f>
        <v>385.22593624564036</v>
      </c>
      <c r="Y46" s="81">
        <f t="shared" si="6"/>
        <v>-357.80406375435962</v>
      </c>
      <c r="Z46" s="81" t="str">
        <f>VLOOKUP(A46,'10'!A:C,3,0)</f>
        <v>Начисление услуг УКС00001635 от 31.10.2023 0:00:01</v>
      </c>
      <c r="AA46" s="81" t="str">
        <f>VLOOKUP(A46,'10'!A:B,2,0)</f>
        <v>НАС/КС/ДУ-3-ММ-13</v>
      </c>
      <c r="AB46" s="81">
        <v>743.03</v>
      </c>
      <c r="AC46" s="81">
        <f>VLOOKUP(A46,РАСЧЕТ!A:BF,58,0)</f>
        <v>414.24408167340346</v>
      </c>
      <c r="AD46" s="81">
        <f t="shared" si="7"/>
        <v>-328.78591832659652</v>
      </c>
      <c r="AE46" s="81" t="str">
        <f>VLOOKUP(A46,'11'!A:C,3,0)</f>
        <v>Начисление услуг УКС00001712 от 30.11.2023 23:59:59</v>
      </c>
      <c r="AF46" s="81" t="str">
        <f>VLOOKUP(A46,'11'!A:B,2,0)</f>
        <v>НАС/КС/ДУ-3-ММ-13</v>
      </c>
      <c r="AG46" s="81">
        <v>743.03</v>
      </c>
      <c r="AH46" s="120">
        <f>VLOOKUP(A46,РАСЧЕТ!A:BG,59,0)</f>
        <v>596.81947199962201</v>
      </c>
      <c r="AI46" s="120">
        <f t="shared" si="8"/>
        <v>-146.21052800037796</v>
      </c>
      <c r="AJ46" t="str">
        <f>VLOOKUP(A46,'12'!A:C,3,0)</f>
        <v>Начисление услуг УКС00001860 от 31.12.2023 23:59:59</v>
      </c>
      <c r="AK46" t="str">
        <f>VLOOKUP(A46,'12'!A:B,2,0)</f>
        <v>НАС/КС/ДУ-3-ММ-13</v>
      </c>
    </row>
    <row r="47" spans="1:37" x14ac:dyDescent="0.3">
      <c r="A47" s="79" t="s">
        <v>2685</v>
      </c>
      <c r="B47" s="79" t="s">
        <v>1576</v>
      </c>
      <c r="C47" s="81">
        <v>678.61</v>
      </c>
      <c r="D47" s="81">
        <f>VLOOKUP(A47,РАСЧЕТ!A:AY,51,0)</f>
        <v>285.28402083967245</v>
      </c>
      <c r="E47" s="81">
        <f t="shared" si="0"/>
        <v>-393.32597916032756</v>
      </c>
      <c r="F47" s="81" t="str">
        <f>VLOOKUP(A47,'04'!A:C,3,0)</f>
        <v>Начисление услуг УКС00000631 от 30.04.2023 0:00:01</v>
      </c>
      <c r="G47" s="81" t="str">
        <f>VLOOKUP(A47,'04'!A:B,2,0)</f>
        <v>НАС/КС/ДУ-3/ММ-130 ЗПИФ</v>
      </c>
      <c r="H47" s="126">
        <v>678.61</v>
      </c>
      <c r="I47" s="126">
        <f>VLOOKUP(A47,РАСЧЕТ!A:AZ,52,0)</f>
        <v>0</v>
      </c>
      <c r="J47" s="126">
        <f t="shared" si="1"/>
        <v>-678.61</v>
      </c>
      <c r="K47" s="126">
        <v>678.61</v>
      </c>
      <c r="L47" s="126">
        <f>VLOOKUP(A47,РАСЧЕТ!A:BA,53,0)</f>
        <v>0</v>
      </c>
      <c r="M47" s="126">
        <f t="shared" si="2"/>
        <v>-678.61</v>
      </c>
      <c r="N47" s="126">
        <v>678.61</v>
      </c>
      <c r="O47" s="126">
        <f>VLOOKUP(A47,РАСЧЕТ!A:BB,54,0)</f>
        <v>0</v>
      </c>
      <c r="P47" s="126">
        <f t="shared" si="3"/>
        <v>-678.61</v>
      </c>
      <c r="Q47" s="126">
        <v>678.61</v>
      </c>
      <c r="R47" s="126">
        <f>VLOOKUP(A47,РАСЧЕТ!A:BC,55,0)</f>
        <v>0</v>
      </c>
      <c r="S47" s="126">
        <f t="shared" si="4"/>
        <v>-678.61</v>
      </c>
      <c r="T47" s="126">
        <v>678.61</v>
      </c>
      <c r="U47" s="126">
        <f>VLOOKUP(A47,РАСЧЕТ!A:BD,56,0)</f>
        <v>0</v>
      </c>
      <c r="V47" s="126">
        <f t="shared" si="5"/>
        <v>-678.61</v>
      </c>
      <c r="W47" s="81">
        <v>678.61</v>
      </c>
      <c r="X47" s="81">
        <f>VLOOKUP(A47,РАСЧЕТ!A:BE,57,0)</f>
        <v>351.82484350757909</v>
      </c>
      <c r="Y47" s="81">
        <f t="shared" si="6"/>
        <v>-326.78515649242092</v>
      </c>
      <c r="Z47" s="81" t="str">
        <f>VLOOKUP(A47,'10'!A:C,3,0)</f>
        <v>Начисление услуг УКС00001635 от 31.10.2023 0:00:01</v>
      </c>
      <c r="AA47" s="81" t="str">
        <f>VLOOKUP(A47,'10'!A:B,2,0)</f>
        <v>НАС/КС/ДУ-3/ММ-130 ЗПИФ</v>
      </c>
      <c r="AB47" s="81">
        <v>678.61</v>
      </c>
      <c r="AC47" s="81">
        <f>VLOOKUP(A47,РАСЧЕТ!A:BF,58,0)</f>
        <v>378.32696476530492</v>
      </c>
      <c r="AD47" s="81">
        <f t="shared" si="7"/>
        <v>-300.28303523469509</v>
      </c>
      <c r="AE47" s="81" t="str">
        <f>VLOOKUP(A47,'11'!A:C,3,0)</f>
        <v>Начисление услуг УКС00001712 от 30.11.2023 23:59:59</v>
      </c>
      <c r="AF47" s="81" t="str">
        <f>VLOOKUP(A47,'11'!A:B,2,0)</f>
        <v>НАС/КС/ДУ-3/ММ-130 ЗПИФ</v>
      </c>
      <c r="AG47" s="81">
        <v>678.61</v>
      </c>
      <c r="AH47" s="120">
        <f>VLOOKUP(A47,РАСЧЕТ!A:BG,59,0)</f>
        <v>545.07211893607098</v>
      </c>
      <c r="AI47" s="120">
        <f t="shared" si="8"/>
        <v>-133.53788106392904</v>
      </c>
      <c r="AJ47" t="str">
        <f>VLOOKUP(A47,'12'!A:C,3,0)</f>
        <v>Начисление услуг УКС00001860 от 31.12.2023 23:59:59</v>
      </c>
      <c r="AK47" t="str">
        <f>VLOOKUP(A47,'12'!A:B,2,0)</f>
        <v>НАС/КС/ДУ-3/ММ-130 ЗПИФ</v>
      </c>
    </row>
    <row r="48" spans="1:37" x14ac:dyDescent="0.3">
      <c r="A48" s="79" t="s">
        <v>2686</v>
      </c>
      <c r="B48" s="79" t="s">
        <v>1721</v>
      </c>
      <c r="C48" s="81">
        <v>592.71</v>
      </c>
      <c r="D48" s="81">
        <f>VLOOKUP(A48,РАСЧЕТ!A:AY,51,0)</f>
        <v>249.17211946756197</v>
      </c>
      <c r="E48" s="81">
        <f t="shared" si="0"/>
        <v>-343.53788053243807</v>
      </c>
      <c r="F48" s="81" t="str">
        <f>VLOOKUP(A48,'04'!A:C,3,0)</f>
        <v>Ввод начального сальдо УКС00000003 от 01.01.2024 0:00:00</v>
      </c>
      <c r="G48" s="81" t="str">
        <f>VLOOKUP(A48,'04'!A:B,2,0)</f>
        <v>НАС/КС/ДУ-3/ММ-131-Э(-1)</v>
      </c>
      <c r="H48" s="126">
        <v>573.59</v>
      </c>
      <c r="I48" s="126">
        <f>VLOOKUP(A48,РАСЧЕТ!A:AZ,52,0)</f>
        <v>0</v>
      </c>
      <c r="J48" s="126">
        <f t="shared" si="1"/>
        <v>-573.59</v>
      </c>
      <c r="K48" s="127"/>
      <c r="L48" s="126">
        <f>VLOOKUP(A48,РАСЧЕТ!A:BA,53,0)</f>
        <v>0</v>
      </c>
      <c r="M48" s="126">
        <f t="shared" si="2"/>
        <v>0</v>
      </c>
      <c r="N48" s="127"/>
      <c r="O48" s="126">
        <f>VLOOKUP(A48,РАСЧЕТ!A:BB,54,0)</f>
        <v>0</v>
      </c>
      <c r="P48" s="126">
        <f t="shared" si="3"/>
        <v>0</v>
      </c>
      <c r="Q48" s="127"/>
      <c r="R48" s="126">
        <f>VLOOKUP(A48,РАСЧЕТ!A:BC,55,0)</f>
        <v>0</v>
      </c>
      <c r="S48" s="126">
        <f t="shared" si="4"/>
        <v>0</v>
      </c>
      <c r="T48" s="127"/>
      <c r="U48" s="126">
        <f>VLOOKUP(A48,РАСЧЕТ!A:BD,56,0)</f>
        <v>0</v>
      </c>
      <c r="V48" s="126">
        <f t="shared" si="5"/>
        <v>0</v>
      </c>
      <c r="W48" s="82"/>
      <c r="X48" s="81">
        <f>VLOOKUP(A48,РАСЧЕТ!A:BE,57,0)</f>
        <v>0</v>
      </c>
      <c r="Y48" s="81">
        <f t="shared" si="6"/>
        <v>0</v>
      </c>
      <c r="Z48" s="81" t="e">
        <f>VLOOKUP(A48,'10'!A:C,3,0)</f>
        <v>#N/A</v>
      </c>
      <c r="AA48" s="81" t="e">
        <f>VLOOKUP(A48,'10'!A:B,2,0)</f>
        <v>#N/A</v>
      </c>
      <c r="AB48" s="82"/>
      <c r="AC48" s="81">
        <f>VLOOKUP(A48,РАСЧЕТ!A:BF,58,0)</f>
        <v>0</v>
      </c>
      <c r="AD48" s="81">
        <f t="shared" si="7"/>
        <v>0</v>
      </c>
      <c r="AE48" s="81" t="e">
        <f>VLOOKUP(A48,'11'!A:C,3,0)</f>
        <v>#N/A</v>
      </c>
      <c r="AF48" s="81" t="e">
        <f>VLOOKUP(A48,'11'!A:B,2,0)</f>
        <v>#N/A</v>
      </c>
      <c r="AG48" s="82"/>
      <c r="AH48" s="120">
        <f>VLOOKUP(A48,РАСЧЕТ!A:BG,59,0)</f>
        <v>0</v>
      </c>
      <c r="AI48" s="120">
        <f t="shared" si="8"/>
        <v>0</v>
      </c>
      <c r="AJ48" t="e">
        <f>VLOOKUP(A48,'12'!A:C,3,0)</f>
        <v>#N/A</v>
      </c>
      <c r="AK48" t="e">
        <f>VLOOKUP(A48,'12'!A:B,2,0)</f>
        <v>#N/A</v>
      </c>
    </row>
    <row r="49" spans="1:37" x14ac:dyDescent="0.3">
      <c r="A49" s="79" t="s">
        <v>2726</v>
      </c>
      <c r="B49" s="79" t="s">
        <v>1721</v>
      </c>
      <c r="C49" s="82"/>
      <c r="D49" s="81">
        <f>VLOOKUP(A49,РАСЧЕТ!A:AY,51,0)</f>
        <v>0</v>
      </c>
      <c r="E49" s="81">
        <f t="shared" si="0"/>
        <v>0</v>
      </c>
      <c r="F49" s="81" t="e">
        <f>VLOOKUP(A49,'04'!A:C,3,0)</f>
        <v>#N/A</v>
      </c>
      <c r="G49" s="81" t="e">
        <f>VLOOKUP(A49,'04'!A:B,2,0)</f>
        <v>#N/A</v>
      </c>
      <c r="H49" s="126">
        <v>19.12</v>
      </c>
      <c r="I49" s="126">
        <f>VLOOKUP(A49,РАСЧЕТ!A:AZ,52,0)</f>
        <v>0</v>
      </c>
      <c r="J49" s="126">
        <f t="shared" si="1"/>
        <v>-19.12</v>
      </c>
      <c r="K49" s="126">
        <v>592.97</v>
      </c>
      <c r="L49" s="126">
        <f>VLOOKUP(A49,РАСЧЕТ!A:BA,53,0)</f>
        <v>0</v>
      </c>
      <c r="M49" s="126">
        <f t="shared" si="2"/>
        <v>-592.97</v>
      </c>
      <c r="N49" s="126">
        <v>592.71</v>
      </c>
      <c r="O49" s="126">
        <f>VLOOKUP(A49,РАСЧЕТ!A:BB,54,0)</f>
        <v>0</v>
      </c>
      <c r="P49" s="126">
        <f t="shared" si="3"/>
        <v>-592.71</v>
      </c>
      <c r="Q49" s="126">
        <v>592.71</v>
      </c>
      <c r="R49" s="126">
        <f>VLOOKUP(A49,РАСЧЕТ!A:BC,55,0)</f>
        <v>0</v>
      </c>
      <c r="S49" s="126">
        <f t="shared" si="4"/>
        <v>-592.71</v>
      </c>
      <c r="T49" s="126">
        <v>592.71</v>
      </c>
      <c r="U49" s="126">
        <f>VLOOKUP(A49,РАСЧЕТ!A:BD,56,0)</f>
        <v>0</v>
      </c>
      <c r="V49" s="126">
        <f t="shared" si="5"/>
        <v>-592.71</v>
      </c>
      <c r="W49" s="81">
        <v>592.71</v>
      </c>
      <c r="X49" s="81">
        <f>VLOOKUP(A49,РАСЧЕТ!A:BE,57,0)</f>
        <v>307.29005319016403</v>
      </c>
      <c r="Y49" s="81">
        <f t="shared" si="6"/>
        <v>-285.41994680983601</v>
      </c>
      <c r="Z49" s="81" t="str">
        <f>VLOOKUP(A49,'10'!A:C,3,0)</f>
        <v>Начисление услуг УКС00001635 от 31.10.2023 0:00:01</v>
      </c>
      <c r="AA49" s="81" t="str">
        <f>VLOOKUP(A49,'10'!A:B,2,0)</f>
        <v>НАС/КС/ДУ-3/ММ-131-Э(-1)ВТОР</v>
      </c>
      <c r="AB49" s="81">
        <v>592.71</v>
      </c>
      <c r="AC49" s="81">
        <f>VLOOKUP(A49,РАСЧЕТ!A:BF,58,0)</f>
        <v>330.43747555450682</v>
      </c>
      <c r="AD49" s="81">
        <f t="shared" si="7"/>
        <v>-262.27252444549322</v>
      </c>
      <c r="AE49" s="81" t="str">
        <f>VLOOKUP(A49,'11'!A:C,3,0)</f>
        <v>Начисление услуг УКС00001712 от 30.11.2023 23:59:59</v>
      </c>
      <c r="AF49" s="81" t="str">
        <f>VLOOKUP(A49,'11'!A:B,2,0)</f>
        <v>НАС/КС/ДУ-3/ММ-131-Э(-1)ВТОР</v>
      </c>
      <c r="AG49" s="81">
        <v>592.71</v>
      </c>
      <c r="AH49" s="120">
        <f>VLOOKUP(A49,РАСЧЕТ!A:BG,59,0)</f>
        <v>476.0756481846696</v>
      </c>
      <c r="AI49" s="120">
        <f t="shared" si="8"/>
        <v>-116.63435181533043</v>
      </c>
      <c r="AJ49" t="str">
        <f>VLOOKUP(A49,'12'!A:C,3,0)</f>
        <v>Начисление услуг УКС00001860 от 31.12.2023 23:59:59</v>
      </c>
      <c r="AK49" t="str">
        <f>VLOOKUP(A49,'12'!A:B,2,0)</f>
        <v>НАС/КС/ДУ-3/ММ-131-Э(-1)ВТОР</v>
      </c>
    </row>
    <row r="50" spans="1:37" x14ac:dyDescent="0.3">
      <c r="A50" s="79" t="s">
        <v>1830</v>
      </c>
      <c r="B50" s="79" t="s">
        <v>1831</v>
      </c>
      <c r="C50" s="81">
        <v>747.33</v>
      </c>
      <c r="D50" s="81">
        <f>VLOOKUP(A50,РАСЧЕТ!A:AY,51,0)</f>
        <v>314.17354193736071</v>
      </c>
      <c r="E50" s="81">
        <f t="shared" si="0"/>
        <v>-433.15645806263933</v>
      </c>
      <c r="F50" s="81" t="str">
        <f>VLOOKUP(A50,'04'!A:C,3,0)</f>
        <v>Начисление услуг УКС00000631 от 30.04.2023 0:00:01</v>
      </c>
      <c r="G50" s="81" t="str">
        <f>VLOOKUP(A50,'04'!A:B,2,0)</f>
        <v>НАС/КС/ДУ-3-ММ-132</v>
      </c>
      <c r="H50" s="126">
        <v>747.33</v>
      </c>
      <c r="I50" s="126">
        <f>VLOOKUP(A50,РАСЧЕТ!A:AZ,52,0)</f>
        <v>0</v>
      </c>
      <c r="J50" s="126">
        <f t="shared" si="1"/>
        <v>-747.33</v>
      </c>
      <c r="K50" s="126">
        <v>747.33</v>
      </c>
      <c r="L50" s="126">
        <f>VLOOKUP(A50,РАСЧЕТ!A:BA,53,0)</f>
        <v>0</v>
      </c>
      <c r="M50" s="126">
        <f t="shared" si="2"/>
        <v>-747.33</v>
      </c>
      <c r="N50" s="126">
        <v>747.33</v>
      </c>
      <c r="O50" s="126">
        <f>VLOOKUP(A50,РАСЧЕТ!A:BB,54,0)</f>
        <v>0</v>
      </c>
      <c r="P50" s="126">
        <f t="shared" si="3"/>
        <v>-747.33</v>
      </c>
      <c r="Q50" s="126">
        <v>747.33</v>
      </c>
      <c r="R50" s="126">
        <f>VLOOKUP(A50,РАСЧЕТ!A:BC,55,0)</f>
        <v>0</v>
      </c>
      <c r="S50" s="126">
        <f t="shared" si="4"/>
        <v>-747.33</v>
      </c>
      <c r="T50" s="126">
        <v>747.33</v>
      </c>
      <c r="U50" s="126">
        <f>VLOOKUP(A50,РАСЧЕТ!A:BD,56,0)</f>
        <v>0</v>
      </c>
      <c r="V50" s="126">
        <f t="shared" si="5"/>
        <v>-747.33</v>
      </c>
      <c r="W50" s="81">
        <v>747.33</v>
      </c>
      <c r="X50" s="81">
        <f>VLOOKUP(A50,РАСЧЕТ!A:BE,57,0)</f>
        <v>387.4526757615111</v>
      </c>
      <c r="Y50" s="81">
        <f t="shared" si="6"/>
        <v>-359.87732423848894</v>
      </c>
      <c r="Z50" s="81" t="str">
        <f>VLOOKUP(A50,'10'!A:C,3,0)</f>
        <v>Начисление услуг УКС00001635 от 31.10.2023 0:00:01</v>
      </c>
      <c r="AA50" s="81" t="str">
        <f>VLOOKUP(A50,'10'!A:B,2,0)</f>
        <v>НАС/КС/ДУ-3-ММ-132</v>
      </c>
      <c r="AB50" s="81">
        <v>747.33</v>
      </c>
      <c r="AC50" s="81">
        <f>VLOOKUP(A50,РАСЧЕТ!A:BF,58,0)</f>
        <v>416.63855613394327</v>
      </c>
      <c r="AD50" s="81">
        <f t="shared" si="7"/>
        <v>-330.69144386605677</v>
      </c>
      <c r="AE50" s="81" t="str">
        <f>VLOOKUP(A50,'11'!A:C,3,0)</f>
        <v>Начисление услуг УКС00001712 от 30.11.2023 23:59:59</v>
      </c>
      <c r="AF50" s="81" t="str">
        <f>VLOOKUP(A50,'11'!A:B,2,0)</f>
        <v>НАС/КС/ДУ-3-ММ-132</v>
      </c>
      <c r="AG50" s="81">
        <v>747.33</v>
      </c>
      <c r="AH50" s="120">
        <f>VLOOKUP(A50,РАСЧЕТ!A:BG,59,0)</f>
        <v>600.26929553719208</v>
      </c>
      <c r="AI50" s="120">
        <f t="shared" si="8"/>
        <v>-147.06070446280796</v>
      </c>
      <c r="AJ50" t="str">
        <f>VLOOKUP(A50,'12'!A:C,3,0)</f>
        <v>Начисление услуг УКС00001860 от 31.12.2023 23:59:59</v>
      </c>
      <c r="AK50" t="str">
        <f>VLOOKUP(A50,'12'!A:B,2,0)</f>
        <v>НАС/КС/ДУ-3-ММ-132</v>
      </c>
    </row>
    <row r="51" spans="1:37" x14ac:dyDescent="0.3">
      <c r="A51" s="79" t="s">
        <v>1403</v>
      </c>
      <c r="B51" s="79" t="s">
        <v>1404</v>
      </c>
      <c r="C51" s="81">
        <v>135.72</v>
      </c>
      <c r="D51" s="81">
        <f>VLOOKUP(A51,РАСЧЕТ!A:AY,51,0)</f>
        <v>57.056804167934494</v>
      </c>
      <c r="E51" s="81">
        <f t="shared" si="0"/>
        <v>-78.663195832065497</v>
      </c>
      <c r="F51" s="81" t="str">
        <f>VLOOKUP(A51,'04'!A:C,3,0)</f>
        <v>Корректировка начислений УКС00001880 от 01.05.2023 0:00:00</v>
      </c>
      <c r="G51" s="81" t="str">
        <f>VLOOKUP(A51,'04'!A:B,2,0)</f>
        <v>НАС/КС/ДУ-3-ММ-133</v>
      </c>
      <c r="H51" s="127"/>
      <c r="I51" s="126">
        <f>VLOOKUP(A51,РАСЧЕТ!A:AZ,52,0)</f>
        <v>0</v>
      </c>
      <c r="J51" s="126">
        <f t="shared" si="1"/>
        <v>0</v>
      </c>
      <c r="K51" s="127"/>
      <c r="L51" s="126">
        <f>VLOOKUP(A51,РАСЧЕТ!A:BA,53,0)</f>
        <v>0</v>
      </c>
      <c r="M51" s="126">
        <f t="shared" si="2"/>
        <v>0</v>
      </c>
      <c r="N51" s="127"/>
      <c r="O51" s="126">
        <f>VLOOKUP(A51,РАСЧЕТ!A:BB,54,0)</f>
        <v>0</v>
      </c>
      <c r="P51" s="126">
        <f t="shared" si="3"/>
        <v>0</v>
      </c>
      <c r="Q51" s="127"/>
      <c r="R51" s="126">
        <f>VLOOKUP(A51,РАСЧЕТ!A:BC,55,0)</f>
        <v>0</v>
      </c>
      <c r="S51" s="126">
        <f t="shared" si="4"/>
        <v>0</v>
      </c>
      <c r="T51" s="127"/>
      <c r="U51" s="126">
        <f>VLOOKUP(A51,РАСЧЕТ!A:BD,56,0)</f>
        <v>0</v>
      </c>
      <c r="V51" s="126">
        <f t="shared" si="5"/>
        <v>0</v>
      </c>
      <c r="W51" s="82"/>
      <c r="X51" s="81">
        <f>VLOOKUP(A51,РАСЧЕТ!A:BE,57,0)</f>
        <v>0</v>
      </c>
      <c r="Y51" s="81">
        <f t="shared" si="6"/>
        <v>0</v>
      </c>
      <c r="Z51" s="81" t="e">
        <f>VLOOKUP(A51,'10'!A:C,3,0)</f>
        <v>#N/A</v>
      </c>
      <c r="AA51" s="81" t="e">
        <f>VLOOKUP(A51,'10'!A:B,2,0)</f>
        <v>#N/A</v>
      </c>
      <c r="AB51" s="82"/>
      <c r="AC51" s="81">
        <f>VLOOKUP(A51,РАСЧЕТ!A:BF,58,0)</f>
        <v>0</v>
      </c>
      <c r="AD51" s="81">
        <f t="shared" si="7"/>
        <v>0</v>
      </c>
      <c r="AE51" s="81" t="e">
        <f>VLOOKUP(A51,'11'!A:C,3,0)</f>
        <v>#N/A</v>
      </c>
      <c r="AF51" s="81" t="e">
        <f>VLOOKUP(A51,'11'!A:B,2,0)</f>
        <v>#N/A</v>
      </c>
      <c r="AG51" s="82"/>
      <c r="AH51" s="120">
        <f>VLOOKUP(A51,РАСЧЕТ!A:BG,59,0)</f>
        <v>0</v>
      </c>
      <c r="AI51" s="120">
        <f t="shared" si="8"/>
        <v>0</v>
      </c>
      <c r="AJ51" t="e">
        <f>VLOOKUP(A51,'12'!A:C,3,0)</f>
        <v>#N/A</v>
      </c>
      <c r="AK51" t="e">
        <f>VLOOKUP(A51,'12'!A:B,2,0)</f>
        <v>#N/A</v>
      </c>
    </row>
    <row r="52" spans="1:37" x14ac:dyDescent="0.3">
      <c r="A52" s="79" t="s">
        <v>2708</v>
      </c>
      <c r="B52" s="79" t="s">
        <v>1404</v>
      </c>
      <c r="C52" s="81">
        <v>542.89</v>
      </c>
      <c r="D52" s="81">
        <f>VLOOKUP(A52,РАСЧЕТ!A:AY,51,0)</f>
        <v>228.22721667173798</v>
      </c>
      <c r="E52" s="81">
        <f t="shared" si="0"/>
        <v>-314.66278332826198</v>
      </c>
      <c r="F52" s="81" t="str">
        <f>VLOOKUP(A52,'04'!A:C,3,0)</f>
        <v>Ввод начального сальдо УКС00001438 от 01.05.2023 0:00:00</v>
      </c>
      <c r="G52" s="81" t="str">
        <f>VLOOKUP(A52,'04'!A:B,2,0)</f>
        <v>НАС/КС/ДУ-ММ-3-133 втор</v>
      </c>
      <c r="H52" s="126">
        <v>678.6</v>
      </c>
      <c r="I52" s="126">
        <f>VLOOKUP(A52,РАСЧЕТ!A:AZ,52,0)</f>
        <v>0</v>
      </c>
      <c r="J52" s="126">
        <f t="shared" si="1"/>
        <v>-678.6</v>
      </c>
      <c r="K52" s="126">
        <v>678.61</v>
      </c>
      <c r="L52" s="126">
        <f>VLOOKUP(A52,РАСЧЕТ!A:BA,53,0)</f>
        <v>0</v>
      </c>
      <c r="M52" s="126">
        <f t="shared" si="2"/>
        <v>-678.61</v>
      </c>
      <c r="N52" s="126">
        <v>678.61</v>
      </c>
      <c r="O52" s="126">
        <f>VLOOKUP(A52,РАСЧЕТ!A:BB,54,0)</f>
        <v>0</v>
      </c>
      <c r="P52" s="126">
        <f t="shared" si="3"/>
        <v>-678.61</v>
      </c>
      <c r="Q52" s="126">
        <v>678.61</v>
      </c>
      <c r="R52" s="126">
        <f>VLOOKUP(A52,РАСЧЕТ!A:BC,55,0)</f>
        <v>0</v>
      </c>
      <c r="S52" s="126">
        <f t="shared" si="4"/>
        <v>-678.61</v>
      </c>
      <c r="T52" s="126">
        <v>678.61</v>
      </c>
      <c r="U52" s="126">
        <f>VLOOKUP(A52,РАСЧЕТ!A:BD,56,0)</f>
        <v>0</v>
      </c>
      <c r="V52" s="126">
        <f t="shared" si="5"/>
        <v>-678.61</v>
      </c>
      <c r="W52" s="81">
        <v>678.61</v>
      </c>
      <c r="X52" s="81">
        <f>VLOOKUP(A52,РАСЧЕТ!A:BE,57,0)</f>
        <v>351.82484350757909</v>
      </c>
      <c r="Y52" s="81">
        <f t="shared" si="6"/>
        <v>-326.78515649242092</v>
      </c>
      <c r="Z52" s="81" t="str">
        <f>VLOOKUP(A52,'10'!A:C,3,0)</f>
        <v>Начисление услуг УКС00001635 от 31.10.2023 0:00:01</v>
      </c>
      <c r="AA52" s="81" t="str">
        <f>VLOOKUP(A52,'10'!A:B,2,0)</f>
        <v>НАС/КС/ДУ-ММ-3-133 втор</v>
      </c>
      <c r="AB52" s="81">
        <v>678.61</v>
      </c>
      <c r="AC52" s="81">
        <f>VLOOKUP(A52,РАСЧЕТ!A:BF,58,0)</f>
        <v>378.32696476530492</v>
      </c>
      <c r="AD52" s="81">
        <f t="shared" si="7"/>
        <v>-300.28303523469509</v>
      </c>
      <c r="AE52" s="81" t="str">
        <f>VLOOKUP(A52,'11'!A:C,3,0)</f>
        <v>Начисление услуг УКС00001712 от 30.11.2023 23:59:59</v>
      </c>
      <c r="AF52" s="81" t="str">
        <f>VLOOKUP(A52,'11'!A:B,2,0)</f>
        <v>НАС/КС/ДУ-ММ-3-133 втор</v>
      </c>
      <c r="AG52" s="81">
        <v>678.61</v>
      </c>
      <c r="AH52" s="120">
        <f>VLOOKUP(A52,РАСЧЕТ!A:BG,59,0)</f>
        <v>545.07211893607098</v>
      </c>
      <c r="AI52" s="120">
        <f t="shared" si="8"/>
        <v>-133.53788106392904</v>
      </c>
      <c r="AJ52" t="str">
        <f>VLOOKUP(A52,'12'!A:C,3,0)</f>
        <v>Начисление услуг УКС00001860 от 31.12.2023 23:59:59</v>
      </c>
      <c r="AK52" t="str">
        <f>VLOOKUP(A52,'12'!A:B,2,0)</f>
        <v>НАС/КС/ДУ-ММ-3-133 втор</v>
      </c>
    </row>
    <row r="53" spans="1:37" x14ac:dyDescent="0.3">
      <c r="A53" s="79" t="s">
        <v>674</v>
      </c>
      <c r="B53" s="79" t="s">
        <v>675</v>
      </c>
      <c r="C53" s="81">
        <v>592.71</v>
      </c>
      <c r="D53" s="81">
        <f>VLOOKUP(A53,РАСЧЕТ!A:AY,51,0)</f>
        <v>249.17211946756197</v>
      </c>
      <c r="E53" s="81">
        <f t="shared" si="0"/>
        <v>-343.53788053243807</v>
      </c>
      <c r="F53" s="81" t="str">
        <f>VLOOKUP(A53,'04'!A:C,3,0)</f>
        <v>Начисление услуг УКС00000631 от 30.04.2023 0:00:01</v>
      </c>
      <c r="G53" s="81" t="str">
        <f>VLOOKUP(A53,'04'!A:B,2,0)</f>
        <v>НАС/КС/ДУ-3-ММ-134</v>
      </c>
      <c r="H53" s="126">
        <v>592.71</v>
      </c>
      <c r="I53" s="126">
        <f>VLOOKUP(A53,РАСЧЕТ!A:AZ,52,0)</f>
        <v>0</v>
      </c>
      <c r="J53" s="126">
        <f t="shared" si="1"/>
        <v>-592.71</v>
      </c>
      <c r="K53" s="126">
        <v>592.71</v>
      </c>
      <c r="L53" s="126">
        <f>VLOOKUP(A53,РАСЧЕТ!A:BA,53,0)</f>
        <v>0</v>
      </c>
      <c r="M53" s="126">
        <f t="shared" si="2"/>
        <v>-592.71</v>
      </c>
      <c r="N53" s="126">
        <v>592.71</v>
      </c>
      <c r="O53" s="126">
        <f>VLOOKUP(A53,РАСЧЕТ!A:BB,54,0)</f>
        <v>0</v>
      </c>
      <c r="P53" s="126">
        <f t="shared" si="3"/>
        <v>-592.71</v>
      </c>
      <c r="Q53" s="126">
        <v>592.71</v>
      </c>
      <c r="R53" s="126">
        <f>VLOOKUP(A53,РАСЧЕТ!A:BC,55,0)</f>
        <v>0</v>
      </c>
      <c r="S53" s="126">
        <f t="shared" si="4"/>
        <v>-592.71</v>
      </c>
      <c r="T53" s="126">
        <v>592.71</v>
      </c>
      <c r="U53" s="126">
        <f>VLOOKUP(A53,РАСЧЕТ!A:BD,56,0)</f>
        <v>0</v>
      </c>
      <c r="V53" s="126">
        <f t="shared" si="5"/>
        <v>-592.71</v>
      </c>
      <c r="W53" s="81">
        <v>592.71</v>
      </c>
      <c r="X53" s="81">
        <f>VLOOKUP(A53,РАСЧЕТ!A:BE,57,0)</f>
        <v>307.29005319016403</v>
      </c>
      <c r="Y53" s="81">
        <f t="shared" si="6"/>
        <v>-285.41994680983601</v>
      </c>
      <c r="Z53" s="81" t="str">
        <f>VLOOKUP(A53,'10'!A:C,3,0)</f>
        <v>Начисление услуг УКС00001635 от 31.10.2023 0:00:01</v>
      </c>
      <c r="AA53" s="81" t="str">
        <f>VLOOKUP(A53,'10'!A:B,2,0)</f>
        <v>НАС/КС/ДУ-3-ММ-134</v>
      </c>
      <c r="AB53" s="81">
        <v>592.71</v>
      </c>
      <c r="AC53" s="81">
        <f>VLOOKUP(A53,РАСЧЕТ!A:BF,58,0)</f>
        <v>330.43747555450682</v>
      </c>
      <c r="AD53" s="81">
        <f t="shared" si="7"/>
        <v>-262.27252444549322</v>
      </c>
      <c r="AE53" s="81" t="str">
        <f>VLOOKUP(A53,'11'!A:C,3,0)</f>
        <v>Начисление услуг УКС00001712 от 30.11.2023 23:59:59</v>
      </c>
      <c r="AF53" s="81" t="str">
        <f>VLOOKUP(A53,'11'!A:B,2,0)</f>
        <v>НАС/КС/ДУ-3-ММ-134</v>
      </c>
      <c r="AG53" s="81">
        <v>592.71</v>
      </c>
      <c r="AH53" s="120">
        <f>VLOOKUP(A53,РАСЧЕТ!A:BG,59,0)</f>
        <v>476.0756481846696</v>
      </c>
      <c r="AI53" s="120">
        <f t="shared" si="8"/>
        <v>-116.63435181533043</v>
      </c>
      <c r="AJ53" t="str">
        <f>VLOOKUP(A53,'12'!A:C,3,0)</f>
        <v>Начисление услуг УКС00001860 от 31.12.2023 23:59:59</v>
      </c>
      <c r="AK53" t="str">
        <f>VLOOKUP(A53,'12'!A:B,2,0)</f>
        <v>НАС/КС/ДУ-3-ММ-134</v>
      </c>
    </row>
    <row r="54" spans="1:37" x14ac:dyDescent="0.3">
      <c r="A54" s="79" t="s">
        <v>691</v>
      </c>
      <c r="B54" s="79" t="s">
        <v>692</v>
      </c>
      <c r="C54" s="81">
        <v>747.33</v>
      </c>
      <c r="D54" s="81">
        <f>VLOOKUP(A54,РАСЧЕТ!A:AY,51,0)</f>
        <v>314.17354193736071</v>
      </c>
      <c r="E54" s="81">
        <f t="shared" si="0"/>
        <v>-433.15645806263933</v>
      </c>
      <c r="F54" s="81" t="str">
        <f>VLOOKUP(A54,'04'!A:C,3,0)</f>
        <v>Начисление услуг УКС00000631 от 30.04.2023 0:00:01</v>
      </c>
      <c r="G54" s="81" t="str">
        <f>VLOOKUP(A54,'04'!A:B,2,0)</f>
        <v>НАС/КС/ДУ/3-ММ-135</v>
      </c>
      <c r="H54" s="126">
        <v>747.33</v>
      </c>
      <c r="I54" s="126">
        <f>VLOOKUP(A54,РАСЧЕТ!A:AZ,52,0)</f>
        <v>0</v>
      </c>
      <c r="J54" s="126">
        <f t="shared" si="1"/>
        <v>-747.33</v>
      </c>
      <c r="K54" s="126">
        <v>747.33</v>
      </c>
      <c r="L54" s="126">
        <f>VLOOKUP(A54,РАСЧЕТ!A:BA,53,0)</f>
        <v>0</v>
      </c>
      <c r="M54" s="126">
        <f t="shared" si="2"/>
        <v>-747.33</v>
      </c>
      <c r="N54" s="126">
        <v>747.33</v>
      </c>
      <c r="O54" s="126">
        <f>VLOOKUP(A54,РАСЧЕТ!A:BB,54,0)</f>
        <v>0</v>
      </c>
      <c r="P54" s="126">
        <f t="shared" si="3"/>
        <v>-747.33</v>
      </c>
      <c r="Q54" s="126">
        <v>747.33</v>
      </c>
      <c r="R54" s="126">
        <f>VLOOKUP(A54,РАСЧЕТ!A:BC,55,0)</f>
        <v>0</v>
      </c>
      <c r="S54" s="126">
        <f t="shared" si="4"/>
        <v>-747.33</v>
      </c>
      <c r="T54" s="126">
        <v>747.33</v>
      </c>
      <c r="U54" s="126">
        <f>VLOOKUP(A54,РАСЧЕТ!A:BD,56,0)</f>
        <v>0</v>
      </c>
      <c r="V54" s="126">
        <f t="shared" si="5"/>
        <v>-747.33</v>
      </c>
      <c r="W54" s="81">
        <v>747.33</v>
      </c>
      <c r="X54" s="81">
        <f>VLOOKUP(A54,РАСЧЕТ!A:BE,57,0)</f>
        <v>387.4526757615111</v>
      </c>
      <c r="Y54" s="81">
        <f t="shared" si="6"/>
        <v>-359.87732423848894</v>
      </c>
      <c r="Z54" s="81" t="str">
        <f>VLOOKUP(A54,'10'!A:C,3,0)</f>
        <v>Начисление услуг УКС00001635 от 31.10.2023 0:00:01</v>
      </c>
      <c r="AA54" s="81" t="str">
        <f>VLOOKUP(A54,'10'!A:B,2,0)</f>
        <v>НАС/КС/ДУ/3-ММ-135</v>
      </c>
      <c r="AB54" s="81">
        <v>747.33</v>
      </c>
      <c r="AC54" s="81">
        <f>VLOOKUP(A54,РАСЧЕТ!A:BF,58,0)</f>
        <v>416.63855613394327</v>
      </c>
      <c r="AD54" s="81">
        <f t="shared" si="7"/>
        <v>-330.69144386605677</v>
      </c>
      <c r="AE54" s="81" t="str">
        <f>VLOOKUP(A54,'11'!A:C,3,0)</f>
        <v>Начисление услуг УКС00001712 от 30.11.2023 23:59:59</v>
      </c>
      <c r="AF54" s="81" t="str">
        <f>VLOOKUP(A54,'11'!A:B,2,0)</f>
        <v>НАС/КС/ДУ/3-ММ-135</v>
      </c>
      <c r="AG54" s="81">
        <v>747.33</v>
      </c>
      <c r="AH54" s="120">
        <f>VLOOKUP(A54,РАСЧЕТ!A:BG,59,0)</f>
        <v>600.26929553719208</v>
      </c>
      <c r="AI54" s="120">
        <f t="shared" si="8"/>
        <v>-147.06070446280796</v>
      </c>
      <c r="AJ54" t="str">
        <f>VLOOKUP(A54,'12'!A:C,3,0)</f>
        <v>Начисление услуг УКС00001860 от 31.12.2023 23:59:59</v>
      </c>
      <c r="AK54" t="str">
        <f>VLOOKUP(A54,'12'!A:B,2,0)</f>
        <v>НАС/КС/ДУ/3-ММ-135</v>
      </c>
    </row>
    <row r="55" spans="1:37" x14ac:dyDescent="0.3">
      <c r="A55" s="79" t="s">
        <v>1266</v>
      </c>
      <c r="B55" s="79" t="s">
        <v>1267</v>
      </c>
      <c r="C55" s="81">
        <v>678.61</v>
      </c>
      <c r="D55" s="81">
        <f>VLOOKUP(A55,РАСЧЕТ!A:AY,51,0)</f>
        <v>285.28402083967245</v>
      </c>
      <c r="E55" s="81">
        <f t="shared" si="0"/>
        <v>-393.32597916032756</v>
      </c>
      <c r="F55" s="81" t="str">
        <f>VLOOKUP(A55,'04'!A:C,3,0)</f>
        <v>Начисление услуг УКС00000631 от 30.04.2023 0:00:01</v>
      </c>
      <c r="G55" s="81" t="str">
        <f>VLOOKUP(A55,'04'!A:B,2,0)</f>
        <v>НАС/КС/ДУ-3-ММ-136</v>
      </c>
      <c r="H55" s="126">
        <v>678.61</v>
      </c>
      <c r="I55" s="126">
        <f>VLOOKUP(A55,РАСЧЕТ!A:AZ,52,0)</f>
        <v>0</v>
      </c>
      <c r="J55" s="126">
        <f t="shared" si="1"/>
        <v>-678.61</v>
      </c>
      <c r="K55" s="126">
        <v>678.61</v>
      </c>
      <c r="L55" s="126">
        <f>VLOOKUP(A55,РАСЧЕТ!A:BA,53,0)</f>
        <v>0</v>
      </c>
      <c r="M55" s="126">
        <f t="shared" si="2"/>
        <v>-678.61</v>
      </c>
      <c r="N55" s="126">
        <v>678.61</v>
      </c>
      <c r="O55" s="126">
        <f>VLOOKUP(A55,РАСЧЕТ!A:BB,54,0)</f>
        <v>0</v>
      </c>
      <c r="P55" s="126">
        <f t="shared" si="3"/>
        <v>-678.61</v>
      </c>
      <c r="Q55" s="126">
        <v>678.61</v>
      </c>
      <c r="R55" s="126">
        <f>VLOOKUP(A55,РАСЧЕТ!A:BC,55,0)</f>
        <v>0</v>
      </c>
      <c r="S55" s="126">
        <f t="shared" si="4"/>
        <v>-678.61</v>
      </c>
      <c r="T55" s="126">
        <v>678.61</v>
      </c>
      <c r="U55" s="126">
        <f>VLOOKUP(A55,РАСЧЕТ!A:BD,56,0)</f>
        <v>0</v>
      </c>
      <c r="V55" s="126">
        <f t="shared" si="5"/>
        <v>-678.61</v>
      </c>
      <c r="W55" s="81">
        <v>678.61</v>
      </c>
      <c r="X55" s="81">
        <f>VLOOKUP(A55,РАСЧЕТ!A:BE,57,0)</f>
        <v>351.82484350757909</v>
      </c>
      <c r="Y55" s="81">
        <f t="shared" si="6"/>
        <v>-326.78515649242092</v>
      </c>
      <c r="Z55" s="81" t="str">
        <f>VLOOKUP(A55,'10'!A:C,3,0)</f>
        <v>Начисление услуг УКС00001635 от 31.10.2023 0:00:01</v>
      </c>
      <c r="AA55" s="81" t="str">
        <f>VLOOKUP(A55,'10'!A:B,2,0)</f>
        <v>НАС/КС/ДУ-3-ММ-136</v>
      </c>
      <c r="AB55" s="81">
        <v>678.61</v>
      </c>
      <c r="AC55" s="81">
        <f>VLOOKUP(A55,РАСЧЕТ!A:BF,58,0)</f>
        <v>378.32696476530492</v>
      </c>
      <c r="AD55" s="81">
        <f t="shared" si="7"/>
        <v>-300.28303523469509</v>
      </c>
      <c r="AE55" s="81" t="str">
        <f>VLOOKUP(A55,'11'!A:C,3,0)</f>
        <v>Начисление услуг УКС00001712 от 30.11.2023 23:59:59</v>
      </c>
      <c r="AF55" s="81" t="str">
        <f>VLOOKUP(A55,'11'!A:B,2,0)</f>
        <v>НАС/КС/ДУ-3-ММ-136</v>
      </c>
      <c r="AG55" s="81">
        <v>678.61</v>
      </c>
      <c r="AH55" s="120">
        <f>VLOOKUP(A55,РАСЧЕТ!A:BG,59,0)</f>
        <v>545.07211893607098</v>
      </c>
      <c r="AI55" s="120">
        <f t="shared" si="8"/>
        <v>-133.53788106392904</v>
      </c>
      <c r="AJ55" t="str">
        <f>VLOOKUP(A55,'12'!A:C,3,0)</f>
        <v>Начисление услуг УКС00001860 от 31.12.2023 23:59:59</v>
      </c>
      <c r="AK55" t="str">
        <f>VLOOKUP(A55,'12'!A:B,2,0)</f>
        <v>НАС/КС/ДУ-3-ММ-136</v>
      </c>
    </row>
    <row r="56" spans="1:37" x14ac:dyDescent="0.3">
      <c r="A56" s="79" t="s">
        <v>1770</v>
      </c>
      <c r="B56" s="79" t="s">
        <v>1771</v>
      </c>
      <c r="C56" s="81">
        <v>592.71</v>
      </c>
      <c r="D56" s="81">
        <f>VLOOKUP(A56,РАСЧЕТ!A:AY,51,0)</f>
        <v>249.17211946756197</v>
      </c>
      <c r="E56" s="81">
        <f t="shared" si="0"/>
        <v>-343.53788053243807</v>
      </c>
      <c r="F56" s="81" t="str">
        <f>VLOOKUP(A56,'04'!A:C,3,0)</f>
        <v>Начисление услуг УКС00000631 от 30.04.2023 0:00:01</v>
      </c>
      <c r="G56" s="81" t="str">
        <f>VLOOKUP(A56,'04'!A:B,2,0)</f>
        <v>НАС/КС/ДУ-3-ММ-137</v>
      </c>
      <c r="H56" s="126">
        <v>592.71</v>
      </c>
      <c r="I56" s="126">
        <f>VLOOKUP(A56,РАСЧЕТ!A:AZ,52,0)</f>
        <v>0</v>
      </c>
      <c r="J56" s="126">
        <f t="shared" si="1"/>
        <v>-592.71</v>
      </c>
      <c r="K56" s="126">
        <v>592.71</v>
      </c>
      <c r="L56" s="126">
        <f>VLOOKUP(A56,РАСЧЕТ!A:BA,53,0)</f>
        <v>0</v>
      </c>
      <c r="M56" s="126">
        <f t="shared" si="2"/>
        <v>-592.71</v>
      </c>
      <c r="N56" s="126">
        <v>592.71</v>
      </c>
      <c r="O56" s="126">
        <f>VLOOKUP(A56,РАСЧЕТ!A:BB,54,0)</f>
        <v>0</v>
      </c>
      <c r="P56" s="126">
        <f t="shared" si="3"/>
        <v>-592.71</v>
      </c>
      <c r="Q56" s="126">
        <v>592.71</v>
      </c>
      <c r="R56" s="126">
        <f>VLOOKUP(A56,РАСЧЕТ!A:BC,55,0)</f>
        <v>0</v>
      </c>
      <c r="S56" s="126">
        <f t="shared" si="4"/>
        <v>-592.71</v>
      </c>
      <c r="T56" s="126">
        <v>592.71</v>
      </c>
      <c r="U56" s="126">
        <f>VLOOKUP(A56,РАСЧЕТ!A:BD,56,0)</f>
        <v>0</v>
      </c>
      <c r="V56" s="126">
        <f t="shared" si="5"/>
        <v>-592.71</v>
      </c>
      <c r="W56" s="81">
        <v>592.71</v>
      </c>
      <c r="X56" s="81">
        <f>VLOOKUP(A56,РАСЧЕТ!A:BE,57,0)</f>
        <v>307.29005319016403</v>
      </c>
      <c r="Y56" s="81">
        <f t="shared" si="6"/>
        <v>-285.41994680983601</v>
      </c>
      <c r="Z56" s="81" t="str">
        <f>VLOOKUP(A56,'10'!A:C,3,0)</f>
        <v>Начисление услуг УКС00001635 от 31.10.2023 0:00:01</v>
      </c>
      <c r="AA56" s="81" t="str">
        <f>VLOOKUP(A56,'10'!A:B,2,0)</f>
        <v>НАС/КС/ДУ-3-ММ-137</v>
      </c>
      <c r="AB56" s="81">
        <v>592.71</v>
      </c>
      <c r="AC56" s="81">
        <f>VLOOKUP(A56,РАСЧЕТ!A:BF,58,0)</f>
        <v>330.43747555450682</v>
      </c>
      <c r="AD56" s="81">
        <f t="shared" si="7"/>
        <v>-262.27252444549322</v>
      </c>
      <c r="AE56" s="81" t="str">
        <f>VLOOKUP(A56,'11'!A:C,3,0)</f>
        <v>Начисление услуг УКС00001712 от 30.11.2023 23:59:59</v>
      </c>
      <c r="AF56" s="81" t="str">
        <f>VLOOKUP(A56,'11'!A:B,2,0)</f>
        <v>НАС/КС/ДУ-3-ММ-137</v>
      </c>
      <c r="AG56" s="81">
        <v>592.71</v>
      </c>
      <c r="AH56" s="120">
        <f>VLOOKUP(A56,РАСЧЕТ!A:BG,59,0)</f>
        <v>476.0756481846696</v>
      </c>
      <c r="AI56" s="120">
        <f t="shared" si="8"/>
        <v>-116.63435181533043</v>
      </c>
      <c r="AJ56" t="str">
        <f>VLOOKUP(A56,'12'!A:C,3,0)</f>
        <v>Начисление услуг УКС00001860 от 31.12.2023 23:59:59</v>
      </c>
      <c r="AK56" t="str">
        <f>VLOOKUP(A56,'12'!A:B,2,0)</f>
        <v>НАС/КС/ДУ-3-ММ-137</v>
      </c>
    </row>
    <row r="57" spans="1:37" x14ac:dyDescent="0.3">
      <c r="A57" s="79" t="s">
        <v>1811</v>
      </c>
      <c r="B57" s="79" t="s">
        <v>1812</v>
      </c>
      <c r="C57" s="81">
        <v>747.33</v>
      </c>
      <c r="D57" s="81">
        <f>VLOOKUP(A57,РАСЧЕТ!A:AY,51,0)</f>
        <v>314.17354193736071</v>
      </c>
      <c r="E57" s="81">
        <f t="shared" si="0"/>
        <v>-433.15645806263933</v>
      </c>
      <c r="F57" s="81" t="str">
        <f>VLOOKUP(A57,'04'!A:C,3,0)</f>
        <v>Начисление услуг УКС00000631 от 30.04.2023 0:00:01</v>
      </c>
      <c r="G57" s="81" t="str">
        <f>VLOOKUP(A57,'04'!A:B,2,0)</f>
        <v>НАС/КС/ДУ-3-ММ-138</v>
      </c>
      <c r="H57" s="126">
        <v>747.33</v>
      </c>
      <c r="I57" s="126">
        <f>VLOOKUP(A57,РАСЧЕТ!A:AZ,52,0)</f>
        <v>0</v>
      </c>
      <c r="J57" s="126">
        <f t="shared" si="1"/>
        <v>-747.33</v>
      </c>
      <c r="K57" s="126">
        <v>747.33</v>
      </c>
      <c r="L57" s="126">
        <f>VLOOKUP(A57,РАСЧЕТ!A:BA,53,0)</f>
        <v>0</v>
      </c>
      <c r="M57" s="126">
        <f t="shared" si="2"/>
        <v>-747.33</v>
      </c>
      <c r="N57" s="126">
        <v>747.33</v>
      </c>
      <c r="O57" s="126">
        <f>VLOOKUP(A57,РАСЧЕТ!A:BB,54,0)</f>
        <v>0</v>
      </c>
      <c r="P57" s="126">
        <f t="shared" si="3"/>
        <v>-747.33</v>
      </c>
      <c r="Q57" s="126">
        <v>747.33</v>
      </c>
      <c r="R57" s="126">
        <f>VLOOKUP(A57,РАСЧЕТ!A:BC,55,0)</f>
        <v>0</v>
      </c>
      <c r="S57" s="126">
        <f t="shared" si="4"/>
        <v>-747.33</v>
      </c>
      <c r="T57" s="126">
        <v>747.33</v>
      </c>
      <c r="U57" s="126">
        <f>VLOOKUP(A57,РАСЧЕТ!A:BD,56,0)</f>
        <v>0</v>
      </c>
      <c r="V57" s="126">
        <f t="shared" si="5"/>
        <v>-747.33</v>
      </c>
      <c r="W57" s="81">
        <v>747.33</v>
      </c>
      <c r="X57" s="81">
        <f>VLOOKUP(A57,РАСЧЕТ!A:BE,57,0)</f>
        <v>387.4526757615111</v>
      </c>
      <c r="Y57" s="81">
        <f t="shared" si="6"/>
        <v>-359.87732423848894</v>
      </c>
      <c r="Z57" s="81" t="str">
        <f>VLOOKUP(A57,'10'!A:C,3,0)</f>
        <v>Начисление услуг УКС00001635 от 31.10.2023 0:00:01</v>
      </c>
      <c r="AA57" s="81" t="str">
        <f>VLOOKUP(A57,'10'!A:B,2,0)</f>
        <v>НАС/КС/ДУ-3-ММ-138</v>
      </c>
      <c r="AB57" s="81">
        <v>747.33</v>
      </c>
      <c r="AC57" s="81">
        <f>VLOOKUP(A57,РАСЧЕТ!A:BF,58,0)</f>
        <v>416.63855613394327</v>
      </c>
      <c r="AD57" s="81">
        <f t="shared" si="7"/>
        <v>-330.69144386605677</v>
      </c>
      <c r="AE57" s="81" t="str">
        <f>VLOOKUP(A57,'11'!A:C,3,0)</f>
        <v>Начисление услуг УКС00001712 от 30.11.2023 23:59:59</v>
      </c>
      <c r="AF57" s="81" t="str">
        <f>VLOOKUP(A57,'11'!A:B,2,0)</f>
        <v>НАС/КС/ДУ-3-ММ-138</v>
      </c>
      <c r="AG57" s="81">
        <v>747.33</v>
      </c>
      <c r="AH57" s="120">
        <f>VLOOKUP(A57,РАСЧЕТ!A:BG,59,0)</f>
        <v>600.26929553719208</v>
      </c>
      <c r="AI57" s="120">
        <f t="shared" si="8"/>
        <v>-147.06070446280796</v>
      </c>
      <c r="AJ57" t="str">
        <f>VLOOKUP(A57,'12'!A:C,3,0)</f>
        <v>Начисление услуг УКС00001860 от 31.12.2023 23:59:59</v>
      </c>
      <c r="AK57" t="str">
        <f>VLOOKUP(A57,'12'!A:B,2,0)</f>
        <v>НАС/КС/ДУ-3-ММ-138</v>
      </c>
    </row>
    <row r="58" spans="1:37" x14ac:dyDescent="0.3">
      <c r="A58" s="79" t="s">
        <v>1835</v>
      </c>
      <c r="B58" s="79" t="s">
        <v>1836</v>
      </c>
      <c r="C58" s="81">
        <v>670.02</v>
      </c>
      <c r="D58" s="81">
        <f>VLOOKUP(A58,РАСЧЕТ!A:AY,51,0)</f>
        <v>281.67283070246134</v>
      </c>
      <c r="E58" s="81">
        <f t="shared" si="0"/>
        <v>-388.34716929753864</v>
      </c>
      <c r="F58" s="81" t="str">
        <f>VLOOKUP(A58,'04'!A:C,3,0)</f>
        <v>Начисление услуг УКС00000631 от 30.04.2023 0:00:01</v>
      </c>
      <c r="G58" s="81" t="str">
        <f>VLOOKUP(A58,'04'!A:B,2,0)</f>
        <v>НАС/КС/ДУ-3-ММ-139</v>
      </c>
      <c r="H58" s="126">
        <v>670.02</v>
      </c>
      <c r="I58" s="126">
        <f>VLOOKUP(A58,РАСЧЕТ!A:AZ,52,0)</f>
        <v>0</v>
      </c>
      <c r="J58" s="126">
        <f t="shared" si="1"/>
        <v>-670.02</v>
      </c>
      <c r="K58" s="126">
        <v>670.02</v>
      </c>
      <c r="L58" s="126">
        <f>VLOOKUP(A58,РАСЧЕТ!A:BA,53,0)</f>
        <v>0</v>
      </c>
      <c r="M58" s="126">
        <f t="shared" si="2"/>
        <v>-670.02</v>
      </c>
      <c r="N58" s="126">
        <v>670.02</v>
      </c>
      <c r="O58" s="126">
        <f>VLOOKUP(A58,РАСЧЕТ!A:BB,54,0)</f>
        <v>0</v>
      </c>
      <c r="P58" s="126">
        <f t="shared" si="3"/>
        <v>-670.02</v>
      </c>
      <c r="Q58" s="126">
        <v>670.02</v>
      </c>
      <c r="R58" s="126">
        <f>VLOOKUP(A58,РАСЧЕТ!A:BC,55,0)</f>
        <v>0</v>
      </c>
      <c r="S58" s="126">
        <f t="shared" si="4"/>
        <v>-670.02</v>
      </c>
      <c r="T58" s="126">
        <v>670.02</v>
      </c>
      <c r="U58" s="126">
        <f>VLOOKUP(A58,РАСЧЕТ!A:BD,56,0)</f>
        <v>0</v>
      </c>
      <c r="V58" s="126">
        <f t="shared" si="5"/>
        <v>-670.02</v>
      </c>
      <c r="W58" s="81">
        <v>670.02</v>
      </c>
      <c r="X58" s="81">
        <f>VLOOKUP(A58,РАСЧЕТ!A:BE,57,0)</f>
        <v>347.37136447583748</v>
      </c>
      <c r="Y58" s="81">
        <f t="shared" si="6"/>
        <v>-322.6486355241625</v>
      </c>
      <c r="Z58" s="81" t="str">
        <f>VLOOKUP(A58,'10'!A:C,3,0)</f>
        <v>Начисление услуг УКС00001635 от 31.10.2023 0:00:01</v>
      </c>
      <c r="AA58" s="81" t="str">
        <f>VLOOKUP(A58,'10'!A:B,2,0)</f>
        <v>НАС/КС/ДУ-3-ММ-139</v>
      </c>
      <c r="AB58" s="81">
        <v>670.02</v>
      </c>
      <c r="AC58" s="81">
        <f>VLOOKUP(A58,РАСЧЕТ!A:BF,58,0)</f>
        <v>373.53801584422507</v>
      </c>
      <c r="AD58" s="81">
        <f t="shared" si="7"/>
        <v>-296.48198415577491</v>
      </c>
      <c r="AE58" s="81" t="str">
        <f>VLOOKUP(A58,'11'!A:C,3,0)</f>
        <v>Начисление услуг УКС00001712 от 30.11.2023 23:59:59</v>
      </c>
      <c r="AF58" s="81" t="str">
        <f>VLOOKUP(A58,'11'!A:B,2,0)</f>
        <v>НАС/КС/ДУ-3-ММ-139</v>
      </c>
      <c r="AG58" s="81">
        <v>670.02</v>
      </c>
      <c r="AH58" s="120">
        <f>VLOOKUP(A58,РАСЧЕТ!A:BG,59,0)</f>
        <v>538.17247186093084</v>
      </c>
      <c r="AI58" s="120">
        <f t="shared" si="8"/>
        <v>-131.84752813906914</v>
      </c>
      <c r="AJ58" t="str">
        <f>VLOOKUP(A58,'12'!A:C,3,0)</f>
        <v>Начисление услуг УКС00001860 от 31.12.2023 23:59:59</v>
      </c>
      <c r="AK58" t="str">
        <f>VLOOKUP(A58,'12'!A:B,2,0)</f>
        <v>НАС/КС/ДУ-3-ММ-139</v>
      </c>
    </row>
    <row r="59" spans="1:37" x14ac:dyDescent="0.3">
      <c r="A59" s="79" t="s">
        <v>600</v>
      </c>
      <c r="B59" s="79" t="s">
        <v>601</v>
      </c>
      <c r="C59" s="81">
        <v>584.12</v>
      </c>
      <c r="D59" s="81">
        <f>VLOOKUP(A59,РАСЧЕТ!A:AY,51,0)</f>
        <v>245.56092933035092</v>
      </c>
      <c r="E59" s="81">
        <f t="shared" si="0"/>
        <v>-338.55907066964909</v>
      </c>
      <c r="F59" s="81" t="str">
        <f>VLOOKUP(A59,'04'!A:C,3,0)</f>
        <v>Начисление услуг УКС00000631 от 30.04.2023 0:00:01</v>
      </c>
      <c r="G59" s="81" t="str">
        <f>VLOOKUP(A59,'04'!A:B,2,0)</f>
        <v>НАС/КС/ДУ-3-ММ-14</v>
      </c>
      <c r="H59" s="126">
        <v>584.12</v>
      </c>
      <c r="I59" s="126">
        <f>VLOOKUP(A59,РАСЧЕТ!A:AZ,52,0)</f>
        <v>0</v>
      </c>
      <c r="J59" s="126">
        <f t="shared" si="1"/>
        <v>-584.12</v>
      </c>
      <c r="K59" s="126">
        <v>584.12</v>
      </c>
      <c r="L59" s="126">
        <f>VLOOKUP(A59,РАСЧЕТ!A:BA,53,0)</f>
        <v>0</v>
      </c>
      <c r="M59" s="126">
        <f t="shared" si="2"/>
        <v>-584.12</v>
      </c>
      <c r="N59" s="126">
        <v>584.12</v>
      </c>
      <c r="O59" s="126">
        <f>VLOOKUP(A59,РАСЧЕТ!A:BB,54,0)</f>
        <v>0</v>
      </c>
      <c r="P59" s="126">
        <f t="shared" si="3"/>
        <v>-584.12</v>
      </c>
      <c r="Q59" s="126">
        <v>584.12</v>
      </c>
      <c r="R59" s="126">
        <f>VLOOKUP(A59,РАСЧЕТ!A:BC,55,0)</f>
        <v>0</v>
      </c>
      <c r="S59" s="126">
        <f t="shared" si="4"/>
        <v>-584.12</v>
      </c>
      <c r="T59" s="126">
        <v>584.12</v>
      </c>
      <c r="U59" s="126">
        <f>VLOOKUP(A59,РАСЧЕТ!A:BD,56,0)</f>
        <v>0</v>
      </c>
      <c r="V59" s="126">
        <f t="shared" si="5"/>
        <v>-584.12</v>
      </c>
      <c r="W59" s="81">
        <v>584.12</v>
      </c>
      <c r="X59" s="81">
        <f>VLOOKUP(A59,РАСЧЕТ!A:BE,57,0)</f>
        <v>302.83657415842242</v>
      </c>
      <c r="Y59" s="81">
        <f t="shared" si="6"/>
        <v>-281.28342584157758</v>
      </c>
      <c r="Z59" s="81" t="str">
        <f>VLOOKUP(A59,'10'!A:C,3,0)</f>
        <v>Начисление услуг УКС00001635 от 31.10.2023 0:00:01</v>
      </c>
      <c r="AA59" s="81" t="str">
        <f>VLOOKUP(A59,'10'!A:B,2,0)</f>
        <v>НАС/КС/ДУ-3-ММ-14</v>
      </c>
      <c r="AB59" s="81">
        <v>584.12</v>
      </c>
      <c r="AC59" s="81">
        <f>VLOOKUP(A59,РАСЧЕТ!A:BF,58,0)</f>
        <v>325.64852663342691</v>
      </c>
      <c r="AD59" s="81">
        <f t="shared" si="7"/>
        <v>-258.47147336657309</v>
      </c>
      <c r="AE59" s="81" t="str">
        <f>VLOOKUP(A59,'11'!A:C,3,0)</f>
        <v>Начисление услуг УКС00001712 от 30.11.2023 23:59:59</v>
      </c>
      <c r="AF59" s="81" t="str">
        <f>VLOOKUP(A59,'11'!A:B,2,0)</f>
        <v>НАС/КС/ДУ-3-ММ-14</v>
      </c>
      <c r="AG59" s="81">
        <v>584.12</v>
      </c>
      <c r="AH59" s="120">
        <f>VLOOKUP(A59,РАСЧЕТ!A:BG,59,0)</f>
        <v>469.17600110952947</v>
      </c>
      <c r="AI59" s="120">
        <f t="shared" si="8"/>
        <v>-114.94399889047054</v>
      </c>
      <c r="AJ59" t="str">
        <f>VLOOKUP(A59,'12'!A:C,3,0)</f>
        <v>Начисление услуг УКС00001860 от 31.12.2023 23:59:59</v>
      </c>
      <c r="AK59" t="str">
        <f>VLOOKUP(A59,'12'!A:B,2,0)</f>
        <v>НАС/КС/ДУ-3-ММ-14</v>
      </c>
    </row>
    <row r="60" spans="1:37" x14ac:dyDescent="0.3">
      <c r="A60" s="79" t="s">
        <v>569</v>
      </c>
      <c r="B60" s="79" t="s">
        <v>570</v>
      </c>
      <c r="C60" s="81">
        <v>584.12</v>
      </c>
      <c r="D60" s="81">
        <f>VLOOKUP(A60,РАСЧЕТ!A:AY,51,0)</f>
        <v>245.56092933035092</v>
      </c>
      <c r="E60" s="81">
        <f t="shared" si="0"/>
        <v>-338.55907066964909</v>
      </c>
      <c r="F60" s="81" t="str">
        <f>VLOOKUP(A60,'04'!A:C,3,0)</f>
        <v>Начисление услуг УКС00000631 от 30.04.2023 0:00:01</v>
      </c>
      <c r="G60" s="81" t="str">
        <f>VLOOKUP(A60,'04'!A:B,2,0)</f>
        <v>НАС/КС/ДУ-3-ММ-140</v>
      </c>
      <c r="H60" s="126">
        <v>584.12</v>
      </c>
      <c r="I60" s="126">
        <f>VLOOKUP(A60,РАСЧЕТ!A:AZ,52,0)</f>
        <v>0</v>
      </c>
      <c r="J60" s="126">
        <f t="shared" si="1"/>
        <v>-584.12</v>
      </c>
      <c r="K60" s="126">
        <v>584.12</v>
      </c>
      <c r="L60" s="126">
        <f>VLOOKUP(A60,РАСЧЕТ!A:BA,53,0)</f>
        <v>0</v>
      </c>
      <c r="M60" s="126">
        <f t="shared" si="2"/>
        <v>-584.12</v>
      </c>
      <c r="N60" s="126">
        <v>584.12</v>
      </c>
      <c r="O60" s="126">
        <f>VLOOKUP(A60,РАСЧЕТ!A:BB,54,0)</f>
        <v>0</v>
      </c>
      <c r="P60" s="126">
        <f t="shared" si="3"/>
        <v>-584.12</v>
      </c>
      <c r="Q60" s="126">
        <v>584.12</v>
      </c>
      <c r="R60" s="126">
        <f>VLOOKUP(A60,РАСЧЕТ!A:BC,55,0)</f>
        <v>0</v>
      </c>
      <c r="S60" s="126">
        <f t="shared" si="4"/>
        <v>-584.12</v>
      </c>
      <c r="T60" s="126">
        <v>584.12</v>
      </c>
      <c r="U60" s="126">
        <f>VLOOKUP(A60,РАСЧЕТ!A:BD,56,0)</f>
        <v>0</v>
      </c>
      <c r="V60" s="126">
        <f t="shared" si="5"/>
        <v>-584.12</v>
      </c>
      <c r="W60" s="81">
        <v>584.12</v>
      </c>
      <c r="X60" s="81">
        <f>VLOOKUP(A60,РАСЧЕТ!A:BE,57,0)</f>
        <v>302.83657415842242</v>
      </c>
      <c r="Y60" s="81">
        <f t="shared" si="6"/>
        <v>-281.28342584157758</v>
      </c>
      <c r="Z60" s="81" t="str">
        <f>VLOOKUP(A60,'10'!A:C,3,0)</f>
        <v>Начисление услуг УКС00001635 от 31.10.2023 0:00:01</v>
      </c>
      <c r="AA60" s="81" t="str">
        <f>VLOOKUP(A60,'10'!A:B,2,0)</f>
        <v>НАС/КС/ДУ-3-ММ-140</v>
      </c>
      <c r="AB60" s="81">
        <v>584.12</v>
      </c>
      <c r="AC60" s="81">
        <f>VLOOKUP(A60,РАСЧЕТ!A:BF,58,0)</f>
        <v>325.64852663342691</v>
      </c>
      <c r="AD60" s="81">
        <f t="shared" si="7"/>
        <v>-258.47147336657309</v>
      </c>
      <c r="AE60" s="81" t="str">
        <f>VLOOKUP(A60,'11'!A:C,3,0)</f>
        <v>Начисление услуг УКС00001712 от 30.11.2023 23:59:59</v>
      </c>
      <c r="AF60" s="81" t="str">
        <f>VLOOKUP(A60,'11'!A:B,2,0)</f>
        <v>НАС/КС/ДУ-3-ММ-140</v>
      </c>
      <c r="AG60" s="81">
        <v>584.12</v>
      </c>
      <c r="AH60" s="120">
        <f>VLOOKUP(A60,РАСЧЕТ!A:BG,59,0)</f>
        <v>469.17600110952947</v>
      </c>
      <c r="AI60" s="120">
        <f t="shared" si="8"/>
        <v>-114.94399889047054</v>
      </c>
      <c r="AJ60" t="str">
        <f>VLOOKUP(A60,'12'!A:C,3,0)</f>
        <v>Начисление услуг УКС00001860 от 31.12.2023 23:59:59</v>
      </c>
      <c r="AK60" t="str">
        <f>VLOOKUP(A60,'12'!A:B,2,0)</f>
        <v>НАС/КС/ДУ-3-ММ-140</v>
      </c>
    </row>
    <row r="61" spans="1:37" x14ac:dyDescent="0.3">
      <c r="A61" s="79" t="s">
        <v>1496</v>
      </c>
      <c r="B61" s="79" t="s">
        <v>1497</v>
      </c>
      <c r="C61" s="81">
        <v>743.03</v>
      </c>
      <c r="D61" s="81">
        <f>VLOOKUP(A61,РАСЧЕТ!A:AY,51,0)</f>
        <v>312.36794686875521</v>
      </c>
      <c r="E61" s="81">
        <f t="shared" si="0"/>
        <v>-430.66205313124476</v>
      </c>
      <c r="F61" s="81" t="str">
        <f>VLOOKUP(A61,'04'!A:C,3,0)</f>
        <v>Начисление услуг УКС00000631 от 30.04.2023 0:00:01</v>
      </c>
      <c r="G61" s="81" t="str">
        <f>VLOOKUP(A61,'04'!A:B,2,0)</f>
        <v>НАС/КС/ДУ-3-ММ-141</v>
      </c>
      <c r="H61" s="126">
        <v>743.03</v>
      </c>
      <c r="I61" s="126">
        <f>VLOOKUP(A61,РАСЧЕТ!A:AZ,52,0)</f>
        <v>0</v>
      </c>
      <c r="J61" s="126">
        <f t="shared" si="1"/>
        <v>-743.03</v>
      </c>
      <c r="K61" s="126">
        <v>743.03</v>
      </c>
      <c r="L61" s="126">
        <f>VLOOKUP(A61,РАСЧЕТ!A:BA,53,0)</f>
        <v>0</v>
      </c>
      <c r="M61" s="126">
        <f t="shared" si="2"/>
        <v>-743.03</v>
      </c>
      <c r="N61" s="126">
        <v>743.03</v>
      </c>
      <c r="O61" s="126">
        <f>VLOOKUP(A61,РАСЧЕТ!A:BB,54,0)</f>
        <v>0</v>
      </c>
      <c r="P61" s="126">
        <f t="shared" si="3"/>
        <v>-743.03</v>
      </c>
      <c r="Q61" s="126">
        <v>743.03</v>
      </c>
      <c r="R61" s="126">
        <f>VLOOKUP(A61,РАСЧЕТ!A:BC,55,0)</f>
        <v>0</v>
      </c>
      <c r="S61" s="126">
        <f t="shared" si="4"/>
        <v>-743.03</v>
      </c>
      <c r="T61" s="126">
        <v>743.03</v>
      </c>
      <c r="U61" s="126">
        <f>VLOOKUP(A61,РАСЧЕТ!A:BD,56,0)</f>
        <v>0</v>
      </c>
      <c r="V61" s="126">
        <f t="shared" si="5"/>
        <v>-743.03</v>
      </c>
      <c r="W61" s="81">
        <v>743.03</v>
      </c>
      <c r="X61" s="81">
        <f>VLOOKUP(A61,РАСЧЕТ!A:BE,57,0)</f>
        <v>385.22593624564036</v>
      </c>
      <c r="Y61" s="81">
        <f t="shared" si="6"/>
        <v>-357.80406375435962</v>
      </c>
      <c r="Z61" s="81" t="str">
        <f>VLOOKUP(A61,'10'!A:C,3,0)</f>
        <v>Начисление услуг УКС00001635 от 31.10.2023 0:00:01</v>
      </c>
      <c r="AA61" s="81" t="str">
        <f>VLOOKUP(A61,'10'!A:B,2,0)</f>
        <v>НАС/КС/ДУ-3-ММ-141</v>
      </c>
      <c r="AB61" s="81">
        <v>743.03</v>
      </c>
      <c r="AC61" s="81">
        <f>VLOOKUP(A61,РАСЧЕТ!A:BF,58,0)</f>
        <v>414.24408167340346</v>
      </c>
      <c r="AD61" s="81">
        <f t="shared" si="7"/>
        <v>-328.78591832659652</v>
      </c>
      <c r="AE61" s="81" t="str">
        <f>VLOOKUP(A61,'11'!A:C,3,0)</f>
        <v>Начисление услуг УКС00001712 от 30.11.2023 23:59:59</v>
      </c>
      <c r="AF61" s="81" t="str">
        <f>VLOOKUP(A61,'11'!A:B,2,0)</f>
        <v>НАС/КС/ДУ-3-ММ-141</v>
      </c>
      <c r="AG61" s="81">
        <v>743.03</v>
      </c>
      <c r="AH61" s="120">
        <f>VLOOKUP(A61,РАСЧЕТ!A:BG,59,0)</f>
        <v>596.81947199962201</v>
      </c>
      <c r="AI61" s="120">
        <f t="shared" si="8"/>
        <v>-146.21052800037796</v>
      </c>
      <c r="AJ61" t="str">
        <f>VLOOKUP(A61,'12'!A:C,3,0)</f>
        <v>Начисление услуг УКС00001860 от 31.12.2023 23:59:59</v>
      </c>
      <c r="AK61" t="str">
        <f>VLOOKUP(A61,'12'!A:B,2,0)</f>
        <v>НАС/КС/ДУ-3-ММ-141</v>
      </c>
    </row>
    <row r="62" spans="1:37" x14ac:dyDescent="0.3">
      <c r="A62" s="79" t="s">
        <v>1354</v>
      </c>
      <c r="B62" s="79" t="s">
        <v>1355</v>
      </c>
      <c r="C62" s="81">
        <v>670.02</v>
      </c>
      <c r="D62" s="81">
        <f>VLOOKUP(A62,РАСЧЕТ!A:AY,51,0)</f>
        <v>281.67283070246134</v>
      </c>
      <c r="E62" s="81">
        <f t="shared" si="0"/>
        <v>-388.34716929753864</v>
      </c>
      <c r="F62" s="81" t="str">
        <f>VLOOKUP(A62,'04'!A:C,3,0)</f>
        <v>Начисление услуг УКС00000631 от 30.04.2023 0:00:01</v>
      </c>
      <c r="G62" s="81" t="str">
        <f>VLOOKUP(A62,'04'!A:B,2,0)</f>
        <v>ДУ ЗПИФ Развитие Красная сосна 3/паркинг/А/м 142</v>
      </c>
      <c r="H62" s="126">
        <v>670.02</v>
      </c>
      <c r="I62" s="126">
        <f>VLOOKUP(A62,РАСЧЕТ!A:AZ,52,0)</f>
        <v>0</v>
      </c>
      <c r="J62" s="126">
        <f t="shared" si="1"/>
        <v>-670.02</v>
      </c>
      <c r="K62" s="126">
        <v>670.02</v>
      </c>
      <c r="L62" s="126">
        <f>VLOOKUP(A62,РАСЧЕТ!A:BA,53,0)</f>
        <v>0</v>
      </c>
      <c r="M62" s="126">
        <f t="shared" si="2"/>
        <v>-670.02</v>
      </c>
      <c r="N62" s="126">
        <v>670.02</v>
      </c>
      <c r="O62" s="126">
        <f>VLOOKUP(A62,РАСЧЕТ!A:BB,54,0)</f>
        <v>0</v>
      </c>
      <c r="P62" s="126">
        <f t="shared" si="3"/>
        <v>-670.02</v>
      </c>
      <c r="Q62" s="126">
        <v>670.02</v>
      </c>
      <c r="R62" s="126">
        <f>VLOOKUP(A62,РАСЧЕТ!A:BC,55,0)</f>
        <v>0</v>
      </c>
      <c r="S62" s="126">
        <f t="shared" si="4"/>
        <v>-670.02</v>
      </c>
      <c r="T62" s="126">
        <v>670.02</v>
      </c>
      <c r="U62" s="126">
        <f>VLOOKUP(A62,РАСЧЕТ!A:BD,56,0)</f>
        <v>0</v>
      </c>
      <c r="V62" s="126">
        <f t="shared" si="5"/>
        <v>-670.02</v>
      </c>
      <c r="W62" s="81">
        <v>648.41</v>
      </c>
      <c r="X62" s="81">
        <f>VLOOKUP(A62,РАСЧЕТ!A:BE,57,0)</f>
        <v>336.16583658952021</v>
      </c>
      <c r="Y62" s="81">
        <f t="shared" si="6"/>
        <v>-312.24416341047976</v>
      </c>
      <c r="Z62" s="81" t="str">
        <f>VLOOKUP(A62,'10'!A:C,3,0)</f>
        <v>Корректировка начислений УКС00003252 от 30.11.2023 0:00:00</v>
      </c>
      <c r="AA62" s="81" t="str">
        <f>VLOOKUP(A62,'10'!A:B,2,0)</f>
        <v>ДУ ЗПИФ Развитие Красная сосна 3/паркинг/А/м 142</v>
      </c>
      <c r="AB62" s="82"/>
      <c r="AC62" s="81">
        <f>VLOOKUP(A62,РАСЧЕТ!A:BF,58,0)</f>
        <v>0</v>
      </c>
      <c r="AD62" s="81">
        <f t="shared" si="7"/>
        <v>0</v>
      </c>
      <c r="AE62" s="81" t="e">
        <f>VLOOKUP(A62,'11'!A:C,3,0)</f>
        <v>#N/A</v>
      </c>
      <c r="AF62" s="81" t="e">
        <f>VLOOKUP(A62,'11'!A:B,2,0)</f>
        <v>#N/A</v>
      </c>
      <c r="AG62" s="82"/>
      <c r="AH62" s="120">
        <f>VLOOKUP(A62,РАСЧЕТ!A:BG,59,0)</f>
        <v>0</v>
      </c>
      <c r="AI62" s="120">
        <f t="shared" si="8"/>
        <v>0</v>
      </c>
      <c r="AJ62" t="e">
        <f>VLOOKUP(A62,'12'!A:C,3,0)</f>
        <v>#N/A</v>
      </c>
      <c r="AK62" t="e">
        <f>VLOOKUP(A62,'12'!A:B,2,0)</f>
        <v>#N/A</v>
      </c>
    </row>
    <row r="63" spans="1:37" x14ac:dyDescent="0.3">
      <c r="A63" s="79" t="s">
        <v>2785</v>
      </c>
      <c r="B63" s="79" t="s">
        <v>1355</v>
      </c>
      <c r="C63" s="82"/>
      <c r="D63" s="81">
        <f>VLOOKUP(A63,РАСЧЕТ!A:AY,51,0)</f>
        <v>0</v>
      </c>
      <c r="E63" s="81">
        <f t="shared" si="0"/>
        <v>0</v>
      </c>
      <c r="F63" s="81" t="e">
        <f>VLOOKUP(A63,'04'!A:C,3,0)</f>
        <v>#N/A</v>
      </c>
      <c r="G63" s="81" t="e">
        <f>VLOOKUP(A63,'04'!A:B,2,0)</f>
        <v>#N/A</v>
      </c>
      <c r="H63" s="127"/>
      <c r="I63" s="126">
        <f>VLOOKUP(A63,РАСЧЕТ!A:AZ,52,0)</f>
        <v>0</v>
      </c>
      <c r="J63" s="126">
        <f t="shared" si="1"/>
        <v>0</v>
      </c>
      <c r="K63" s="127"/>
      <c r="L63" s="126">
        <f>VLOOKUP(A63,РАСЧЕТ!A:BA,53,0)</f>
        <v>0</v>
      </c>
      <c r="M63" s="126">
        <f t="shared" si="2"/>
        <v>0</v>
      </c>
      <c r="N63" s="127"/>
      <c r="O63" s="126">
        <f>VLOOKUP(A63,РАСЧЕТ!A:BB,54,0)</f>
        <v>0</v>
      </c>
      <c r="P63" s="126">
        <f t="shared" si="3"/>
        <v>0</v>
      </c>
      <c r="Q63" s="127"/>
      <c r="R63" s="126">
        <f>VLOOKUP(A63,РАСЧЕТ!A:BC,55,0)</f>
        <v>0</v>
      </c>
      <c r="S63" s="126">
        <f t="shared" si="4"/>
        <v>0</v>
      </c>
      <c r="T63" s="127"/>
      <c r="U63" s="126">
        <f>VLOOKUP(A63,РАСЧЕТ!A:BD,56,0)</f>
        <v>0</v>
      </c>
      <c r="V63" s="126">
        <f t="shared" si="5"/>
        <v>0</v>
      </c>
      <c r="W63" s="81">
        <v>21.61</v>
      </c>
      <c r="X63" s="81">
        <f>VLOOKUP(A63,РАСЧЕТ!A:BE,57,0)</f>
        <v>11.20552788631734</v>
      </c>
      <c r="Y63" s="81">
        <f t="shared" si="6"/>
        <v>-10.40447211368266</v>
      </c>
      <c r="Z63" s="81" t="str">
        <f>VLOOKUP(A63,'10'!A:C,3,0)</f>
        <v>Ввод начального сальдо УКС00002358 от 30.11.2023 0:00:00</v>
      </c>
      <c r="AA63" s="81" t="str">
        <f>VLOOKUP(A63,'10'!A:B,2,0)</f>
        <v>НАС/КС/ДУ-3-ММ-142</v>
      </c>
      <c r="AB63" s="81">
        <v>670.02</v>
      </c>
      <c r="AC63" s="81">
        <f>VLOOKUP(A63,РАСЧЕТ!A:BF,58,0)</f>
        <v>373.53801584422507</v>
      </c>
      <c r="AD63" s="81">
        <f t="shared" si="7"/>
        <v>-296.48198415577491</v>
      </c>
      <c r="AE63" s="81" t="str">
        <f>VLOOKUP(A63,'11'!A:C,3,0)</f>
        <v>Начисление услуг УКС00001712 от 30.11.2023 23:59:59</v>
      </c>
      <c r="AF63" s="81" t="str">
        <f>VLOOKUP(A63,'11'!A:B,2,0)</f>
        <v>НАС/КС/ДУ-3-ММ-142</v>
      </c>
      <c r="AG63" s="81">
        <v>670.02</v>
      </c>
      <c r="AH63" s="120">
        <f>VLOOKUP(A63,РАСЧЕТ!A:BG,59,0)</f>
        <v>538.17247186093084</v>
      </c>
      <c r="AI63" s="120">
        <f t="shared" si="8"/>
        <v>-131.84752813906914</v>
      </c>
      <c r="AJ63" t="str">
        <f>VLOOKUP(A63,'12'!A:C,3,0)</f>
        <v>Начисление услуг УКС00001860 от 31.12.2023 23:59:59</v>
      </c>
      <c r="AK63" t="str">
        <f>VLOOKUP(A63,'12'!A:B,2,0)</f>
        <v>НАС/КС/ДУ-3-ММ-142</v>
      </c>
    </row>
    <row r="64" spans="1:37" x14ac:dyDescent="0.3">
      <c r="A64" s="79" t="s">
        <v>1405</v>
      </c>
      <c r="B64" s="79" t="s">
        <v>1406</v>
      </c>
      <c r="C64" s="81">
        <v>584.12</v>
      </c>
      <c r="D64" s="81">
        <f>VLOOKUP(A64,РАСЧЕТ!A:AY,51,0)</f>
        <v>245.56092933035092</v>
      </c>
      <c r="E64" s="81">
        <f t="shared" si="0"/>
        <v>-338.55907066964909</v>
      </c>
      <c r="F64" s="81" t="str">
        <f>VLOOKUP(A64,'04'!A:C,3,0)</f>
        <v>Начисление услуг УКС00000631 от 30.04.2023 0:00:01</v>
      </c>
      <c r="G64" s="81" t="str">
        <f>VLOOKUP(A64,'04'!A:B,2,0)</f>
        <v>НАС/КС/ДУ-3-ММ-143</v>
      </c>
      <c r="H64" s="126">
        <v>584.12</v>
      </c>
      <c r="I64" s="126">
        <f>VLOOKUP(A64,РАСЧЕТ!A:AZ,52,0)</f>
        <v>0</v>
      </c>
      <c r="J64" s="126">
        <f t="shared" si="1"/>
        <v>-584.12</v>
      </c>
      <c r="K64" s="126">
        <v>584.12</v>
      </c>
      <c r="L64" s="126">
        <f>VLOOKUP(A64,РАСЧЕТ!A:BA,53,0)</f>
        <v>0</v>
      </c>
      <c r="M64" s="126">
        <f t="shared" si="2"/>
        <v>-584.12</v>
      </c>
      <c r="N64" s="126">
        <v>584.12</v>
      </c>
      <c r="O64" s="126">
        <f>VLOOKUP(A64,РАСЧЕТ!A:BB,54,0)</f>
        <v>0</v>
      </c>
      <c r="P64" s="126">
        <f t="shared" si="3"/>
        <v>-584.12</v>
      </c>
      <c r="Q64" s="126">
        <v>584.12</v>
      </c>
      <c r="R64" s="126">
        <f>VLOOKUP(A64,РАСЧЕТ!A:BC,55,0)</f>
        <v>0</v>
      </c>
      <c r="S64" s="126">
        <f t="shared" si="4"/>
        <v>-584.12</v>
      </c>
      <c r="T64" s="126">
        <v>584.12</v>
      </c>
      <c r="U64" s="126">
        <f>VLOOKUP(A64,РАСЧЕТ!A:BD,56,0)</f>
        <v>0</v>
      </c>
      <c r="V64" s="126">
        <f t="shared" si="5"/>
        <v>-584.12</v>
      </c>
      <c r="W64" s="81">
        <v>584.12</v>
      </c>
      <c r="X64" s="81">
        <f>VLOOKUP(A64,РАСЧЕТ!A:BE,57,0)</f>
        <v>302.83657415842242</v>
      </c>
      <c r="Y64" s="81">
        <f t="shared" si="6"/>
        <v>-281.28342584157758</v>
      </c>
      <c r="Z64" s="81" t="str">
        <f>VLOOKUP(A64,'10'!A:C,3,0)</f>
        <v>Начисление услуг УКС00001635 от 31.10.2023 0:00:01</v>
      </c>
      <c r="AA64" s="81" t="str">
        <f>VLOOKUP(A64,'10'!A:B,2,0)</f>
        <v>НАС/КС/ДУ-3-ММ-143</v>
      </c>
      <c r="AB64" s="81">
        <v>584.12</v>
      </c>
      <c r="AC64" s="81">
        <f>VLOOKUP(A64,РАСЧЕТ!A:BF,58,0)</f>
        <v>325.64852663342691</v>
      </c>
      <c r="AD64" s="81">
        <f t="shared" si="7"/>
        <v>-258.47147336657309</v>
      </c>
      <c r="AE64" s="81" t="str">
        <f>VLOOKUP(A64,'11'!A:C,3,0)</f>
        <v>Начисление услуг УКС00001712 от 30.11.2023 23:59:59</v>
      </c>
      <c r="AF64" s="81" t="str">
        <f>VLOOKUP(A64,'11'!A:B,2,0)</f>
        <v>НАС/КС/ДУ-3-ММ-143</v>
      </c>
      <c r="AG64" s="81">
        <v>584.12</v>
      </c>
      <c r="AH64" s="120">
        <f>VLOOKUP(A64,РАСЧЕТ!A:BG,59,0)</f>
        <v>469.17600110952947</v>
      </c>
      <c r="AI64" s="120">
        <f t="shared" si="8"/>
        <v>-114.94399889047054</v>
      </c>
      <c r="AJ64" t="str">
        <f>VLOOKUP(A64,'12'!A:C,3,0)</f>
        <v>Начисление услуг УКС00001860 от 31.12.2023 23:59:59</v>
      </c>
      <c r="AK64" t="str">
        <f>VLOOKUP(A64,'12'!A:B,2,0)</f>
        <v>НАС/КС/ДУ-3-ММ-143</v>
      </c>
    </row>
    <row r="65" spans="1:37" x14ac:dyDescent="0.3">
      <c r="A65" s="79" t="s">
        <v>1564</v>
      </c>
      <c r="B65" s="79" t="s">
        <v>1565</v>
      </c>
      <c r="C65" s="81">
        <v>743.03</v>
      </c>
      <c r="D65" s="81">
        <f>VLOOKUP(A65,РАСЧЕТ!A:AY,51,0)</f>
        <v>312.36794686875521</v>
      </c>
      <c r="E65" s="81">
        <f t="shared" si="0"/>
        <v>-430.66205313124476</v>
      </c>
      <c r="F65" s="81" t="str">
        <f>VLOOKUP(A65,'04'!A:C,3,0)</f>
        <v>Начисление услуг УКС00000631 от 30.04.2023 0:00:01</v>
      </c>
      <c r="G65" s="81" t="str">
        <f>VLOOKUP(A65,'04'!A:B,2,0)</f>
        <v>С24-НАСТР-3-2021/паркинг/А/м 144</v>
      </c>
      <c r="H65" s="126">
        <v>743.03</v>
      </c>
      <c r="I65" s="126">
        <f>VLOOKUP(A65,РАСЧЕТ!A:AZ,52,0)</f>
        <v>0</v>
      </c>
      <c r="J65" s="126">
        <f t="shared" si="1"/>
        <v>-743.03</v>
      </c>
      <c r="K65" s="126">
        <v>743.03</v>
      </c>
      <c r="L65" s="126">
        <f>VLOOKUP(A65,РАСЧЕТ!A:BA,53,0)</f>
        <v>0</v>
      </c>
      <c r="M65" s="126">
        <f t="shared" si="2"/>
        <v>-743.03</v>
      </c>
      <c r="N65" s="126">
        <v>743.03</v>
      </c>
      <c r="O65" s="126">
        <f>VLOOKUP(A65,РАСЧЕТ!A:BB,54,0)</f>
        <v>0</v>
      </c>
      <c r="P65" s="126">
        <f t="shared" si="3"/>
        <v>-743.03</v>
      </c>
      <c r="Q65" s="126">
        <v>743.03</v>
      </c>
      <c r="R65" s="126">
        <f>VLOOKUP(A65,РАСЧЕТ!A:BC,55,0)</f>
        <v>0</v>
      </c>
      <c r="S65" s="126">
        <f t="shared" si="4"/>
        <v>-743.03</v>
      </c>
      <c r="T65" s="126">
        <v>743.03</v>
      </c>
      <c r="U65" s="126">
        <f>VLOOKUP(A65,РАСЧЕТ!A:BD,56,0)</f>
        <v>0</v>
      </c>
      <c r="V65" s="126">
        <f t="shared" si="5"/>
        <v>-743.03</v>
      </c>
      <c r="W65" s="81">
        <v>743.03</v>
      </c>
      <c r="X65" s="81">
        <f>VLOOKUP(A65,РАСЧЕТ!A:BE,57,0)</f>
        <v>385.22593624564036</v>
      </c>
      <c r="Y65" s="81">
        <f t="shared" si="6"/>
        <v>-357.80406375435962</v>
      </c>
      <c r="Z65" s="81" t="str">
        <f>VLOOKUP(A65,'10'!A:C,3,0)</f>
        <v>Начисление услуг УКС00001635 от 31.10.2023 0:00:01</v>
      </c>
      <c r="AA65" s="81" t="str">
        <f>VLOOKUP(A65,'10'!A:B,2,0)</f>
        <v>С24-НАСТР-3-2021/паркинг/А/м 144</v>
      </c>
      <c r="AB65" s="81">
        <v>743.03</v>
      </c>
      <c r="AC65" s="81">
        <f>VLOOKUP(A65,РАСЧЕТ!A:BF,58,0)</f>
        <v>414.24408167340346</v>
      </c>
      <c r="AD65" s="81">
        <f t="shared" si="7"/>
        <v>-328.78591832659652</v>
      </c>
      <c r="AE65" s="81" t="str">
        <f>VLOOKUP(A65,'11'!A:C,3,0)</f>
        <v>Начисление услуг УКС00001712 от 30.11.2023 23:59:59</v>
      </c>
      <c r="AF65" s="81" t="str">
        <f>VLOOKUP(A65,'11'!A:B,2,0)</f>
        <v>С24-НАСТР-3-2021/паркинг/А/м 144</v>
      </c>
      <c r="AG65" s="81">
        <v>743.03</v>
      </c>
      <c r="AH65" s="120">
        <f>VLOOKUP(A65,РАСЧЕТ!A:BG,59,0)</f>
        <v>596.81947199962201</v>
      </c>
      <c r="AI65" s="120">
        <f t="shared" si="8"/>
        <v>-146.21052800037796</v>
      </c>
      <c r="AJ65" t="str">
        <f>VLOOKUP(A65,'12'!A:C,3,0)</f>
        <v>Начисление услуг УКС00001860 от 31.12.2023 23:59:59</v>
      </c>
      <c r="AK65" t="str">
        <f>VLOOKUP(A65,'12'!A:B,2,0)</f>
        <v>С24-НАСТР-3-2021/паркинг/А/м 144</v>
      </c>
    </row>
    <row r="66" spans="1:37" x14ac:dyDescent="0.3">
      <c r="A66" s="79" t="s">
        <v>734</v>
      </c>
      <c r="B66" s="79" t="s">
        <v>735</v>
      </c>
      <c r="C66" s="81">
        <v>670.02</v>
      </c>
      <c r="D66" s="81">
        <f>VLOOKUP(A66,РАСЧЕТ!A:AY,51,0)</f>
        <v>281.67283070246134</v>
      </c>
      <c r="E66" s="81">
        <f t="shared" si="0"/>
        <v>-388.34716929753864</v>
      </c>
      <c r="F66" s="81" t="str">
        <f>VLOOKUP(A66,'04'!A:C,3,0)</f>
        <v>Начисление услуг УКС00000631 от 30.04.2023 0:00:01</v>
      </c>
      <c r="G66" s="81" t="str">
        <f>VLOOKUP(A66,'04'!A:B,2,0)</f>
        <v>НАС/КС/ДУ/3-ММ-145</v>
      </c>
      <c r="H66" s="126">
        <v>670.02</v>
      </c>
      <c r="I66" s="126">
        <f>VLOOKUP(A66,РАСЧЕТ!A:AZ,52,0)</f>
        <v>0</v>
      </c>
      <c r="J66" s="126">
        <f t="shared" si="1"/>
        <v>-670.02</v>
      </c>
      <c r="K66" s="126">
        <v>670.02</v>
      </c>
      <c r="L66" s="126">
        <f>VLOOKUP(A66,РАСЧЕТ!A:BA,53,0)</f>
        <v>0</v>
      </c>
      <c r="M66" s="126">
        <f t="shared" si="2"/>
        <v>-670.02</v>
      </c>
      <c r="N66" s="126">
        <v>670.02</v>
      </c>
      <c r="O66" s="126">
        <f>VLOOKUP(A66,РАСЧЕТ!A:BB,54,0)</f>
        <v>0</v>
      </c>
      <c r="P66" s="126">
        <f t="shared" si="3"/>
        <v>-670.02</v>
      </c>
      <c r="Q66" s="126">
        <v>670.02</v>
      </c>
      <c r="R66" s="126">
        <f>VLOOKUP(A66,РАСЧЕТ!A:BC,55,0)</f>
        <v>0</v>
      </c>
      <c r="S66" s="126">
        <f t="shared" si="4"/>
        <v>-670.02</v>
      </c>
      <c r="T66" s="126">
        <v>670.02</v>
      </c>
      <c r="U66" s="126">
        <f>VLOOKUP(A66,РАСЧЕТ!A:BD,56,0)</f>
        <v>0</v>
      </c>
      <c r="V66" s="126">
        <f t="shared" si="5"/>
        <v>-670.02</v>
      </c>
      <c r="W66" s="81">
        <v>670.02</v>
      </c>
      <c r="X66" s="81">
        <f>VLOOKUP(A66,РАСЧЕТ!A:BE,57,0)</f>
        <v>347.37136447583748</v>
      </c>
      <c r="Y66" s="81">
        <f t="shared" si="6"/>
        <v>-322.6486355241625</v>
      </c>
      <c r="Z66" s="81" t="str">
        <f>VLOOKUP(A66,'10'!A:C,3,0)</f>
        <v>Начисление услуг УКС00001635 от 31.10.2023 0:00:01</v>
      </c>
      <c r="AA66" s="81" t="str">
        <f>VLOOKUP(A66,'10'!A:B,2,0)</f>
        <v>НАС/КС/ДУ/3-ММ-145</v>
      </c>
      <c r="AB66" s="81">
        <v>670.02</v>
      </c>
      <c r="AC66" s="81">
        <f>VLOOKUP(A66,РАСЧЕТ!A:BF,58,0)</f>
        <v>373.53801584422507</v>
      </c>
      <c r="AD66" s="81">
        <f t="shared" si="7"/>
        <v>-296.48198415577491</v>
      </c>
      <c r="AE66" s="81" t="str">
        <f>VLOOKUP(A66,'11'!A:C,3,0)</f>
        <v>Начисление услуг УКС00001712 от 30.11.2023 23:59:59</v>
      </c>
      <c r="AF66" s="81" t="str">
        <f>VLOOKUP(A66,'11'!A:B,2,0)</f>
        <v>НАС/КС/ДУ/3-ММ-145</v>
      </c>
      <c r="AG66" s="81">
        <v>670.02</v>
      </c>
      <c r="AH66" s="120">
        <f>VLOOKUP(A66,РАСЧЕТ!A:BG,59,0)</f>
        <v>538.17247186093084</v>
      </c>
      <c r="AI66" s="120">
        <f t="shared" si="8"/>
        <v>-131.84752813906914</v>
      </c>
      <c r="AJ66" t="str">
        <f>VLOOKUP(A66,'12'!A:C,3,0)</f>
        <v>Начисление услуг УКС00001860 от 31.12.2023 23:59:59</v>
      </c>
      <c r="AK66" t="str">
        <f>VLOOKUP(A66,'12'!A:B,2,0)</f>
        <v>НАС/КС/ДУ/3-ММ-145</v>
      </c>
    </row>
    <row r="67" spans="1:37" x14ac:dyDescent="0.3">
      <c r="A67" s="79" t="s">
        <v>2230</v>
      </c>
      <c r="B67" s="79" t="s">
        <v>2231</v>
      </c>
      <c r="C67" s="81">
        <v>584.12</v>
      </c>
      <c r="D67" s="81">
        <f>VLOOKUP(A67,РАСЧЕТ!A:AY,51,0)</f>
        <v>245.56092933035092</v>
      </c>
      <c r="E67" s="81">
        <f t="shared" ref="E67:E130" si="9">D67-C67</f>
        <v>-338.55907066964909</v>
      </c>
      <c r="F67" s="81" t="str">
        <f>VLOOKUP(A67,'04'!A:C,3,0)</f>
        <v>Начисление услуг УКС00000631 от 30.04.2023 0:00:01</v>
      </c>
      <c r="G67" s="81" t="str">
        <f>VLOOKUP(A67,'04'!A:B,2,0)</f>
        <v>НАС/КС/ДУ-3-ММ-146 ВТОР</v>
      </c>
      <c r="H67" s="126">
        <v>584.12</v>
      </c>
      <c r="I67" s="126">
        <f>VLOOKUP(A67,РАСЧЕТ!A:AZ,52,0)</f>
        <v>0</v>
      </c>
      <c r="J67" s="126">
        <f t="shared" ref="J67:J130" si="10">I67-H67</f>
        <v>-584.12</v>
      </c>
      <c r="K67" s="126">
        <v>584.12</v>
      </c>
      <c r="L67" s="126">
        <f>VLOOKUP(A67,РАСЧЕТ!A:BA,53,0)</f>
        <v>0</v>
      </c>
      <c r="M67" s="126">
        <f t="shared" ref="M67:M130" si="11">L67-K67</f>
        <v>-584.12</v>
      </c>
      <c r="N67" s="126">
        <v>584.12</v>
      </c>
      <c r="O67" s="126">
        <f>VLOOKUP(A67,РАСЧЕТ!A:BB,54,0)</f>
        <v>0</v>
      </c>
      <c r="P67" s="126">
        <f t="shared" ref="P67:P130" si="12">O67-N67</f>
        <v>-584.12</v>
      </c>
      <c r="Q67" s="126">
        <v>584.12</v>
      </c>
      <c r="R67" s="126">
        <f>VLOOKUP(A67,РАСЧЕТ!A:BC,55,0)</f>
        <v>0</v>
      </c>
      <c r="S67" s="126">
        <f t="shared" ref="S67:S130" si="13">R67-Q67</f>
        <v>-584.12</v>
      </c>
      <c r="T67" s="126">
        <v>584.12</v>
      </c>
      <c r="U67" s="126">
        <f>VLOOKUP(A67,РАСЧЕТ!A:BD,56,0)</f>
        <v>0</v>
      </c>
      <c r="V67" s="126">
        <f t="shared" ref="V67:V130" si="14">U67-T67</f>
        <v>-584.12</v>
      </c>
      <c r="W67" s="81">
        <v>584.12</v>
      </c>
      <c r="X67" s="81">
        <f>VLOOKUP(A67,РАСЧЕТ!A:BE,57,0)</f>
        <v>302.83657415842242</v>
      </c>
      <c r="Y67" s="81">
        <f t="shared" ref="Y67:Y130" si="15">X67-W67</f>
        <v>-281.28342584157758</v>
      </c>
      <c r="Z67" s="81" t="str">
        <f>VLOOKUP(A67,'10'!A:C,3,0)</f>
        <v>Начисление услуг УКС00001635 от 31.10.2023 0:00:01</v>
      </c>
      <c r="AA67" s="81" t="str">
        <f>VLOOKUP(A67,'10'!A:B,2,0)</f>
        <v>НАС/КС/ДУ-3-ММ-146 ВТОР</v>
      </c>
      <c r="AB67" s="81">
        <v>584.12</v>
      </c>
      <c r="AC67" s="81">
        <f>VLOOKUP(A67,РАСЧЕТ!A:BF,58,0)</f>
        <v>325.64852663342691</v>
      </c>
      <c r="AD67" s="81">
        <f t="shared" ref="AD67:AD130" si="16">AC67-AB67</f>
        <v>-258.47147336657309</v>
      </c>
      <c r="AE67" s="81" t="str">
        <f>VLOOKUP(A67,'11'!A:C,3,0)</f>
        <v>Начисление услуг УКС00001712 от 30.11.2023 23:59:59</v>
      </c>
      <c r="AF67" s="81" t="str">
        <f>VLOOKUP(A67,'11'!A:B,2,0)</f>
        <v>НАС/КС/ДУ-3-ММ-146 ВТОР</v>
      </c>
      <c r="AG67" s="81">
        <v>584.12</v>
      </c>
      <c r="AH67" s="120">
        <f>VLOOKUP(A67,РАСЧЕТ!A:BG,59,0)</f>
        <v>469.17600110952947</v>
      </c>
      <c r="AI67" s="120">
        <f t="shared" ref="AI67:AI130" si="17">AH67-AG67</f>
        <v>-114.94399889047054</v>
      </c>
      <c r="AJ67" t="str">
        <f>VLOOKUP(A67,'12'!A:C,3,0)</f>
        <v>Начисление услуг УКС00001860 от 31.12.2023 23:59:59</v>
      </c>
      <c r="AK67" t="str">
        <f>VLOOKUP(A67,'12'!A:B,2,0)</f>
        <v>НАС/КС/ДУ-3-ММ-146 ВТОР</v>
      </c>
    </row>
    <row r="68" spans="1:37" x14ac:dyDescent="0.3">
      <c r="A68" s="79" t="s">
        <v>607</v>
      </c>
      <c r="B68" s="79" t="s">
        <v>608</v>
      </c>
      <c r="C68" s="81">
        <v>743.03</v>
      </c>
      <c r="D68" s="81">
        <f>VLOOKUP(A68,РАСЧЕТ!A:AY,51,0)</f>
        <v>312.36794686875521</v>
      </c>
      <c r="E68" s="81">
        <f t="shared" si="9"/>
        <v>-430.66205313124476</v>
      </c>
      <c r="F68" s="81" t="str">
        <f>VLOOKUP(A68,'04'!A:C,3,0)</f>
        <v>Начисление услуг УКС00000631 от 30.04.2023 0:00:01</v>
      </c>
      <c r="G68" s="81" t="str">
        <f>VLOOKUP(A68,'04'!A:B,2,0)</f>
        <v>НАС/КС/ДУ-3-ММ-147</v>
      </c>
      <c r="H68" s="126">
        <v>743.03</v>
      </c>
      <c r="I68" s="126">
        <f>VLOOKUP(A68,РАСЧЕТ!A:AZ,52,0)</f>
        <v>0</v>
      </c>
      <c r="J68" s="126">
        <f t="shared" si="10"/>
        <v>-743.03</v>
      </c>
      <c r="K68" s="126">
        <v>743.03</v>
      </c>
      <c r="L68" s="126">
        <f>VLOOKUP(A68,РАСЧЕТ!A:BA,53,0)</f>
        <v>0</v>
      </c>
      <c r="M68" s="126">
        <f t="shared" si="11"/>
        <v>-743.03</v>
      </c>
      <c r="N68" s="126">
        <v>743.03</v>
      </c>
      <c r="O68" s="126">
        <f>VLOOKUP(A68,РАСЧЕТ!A:BB,54,0)</f>
        <v>0</v>
      </c>
      <c r="P68" s="126">
        <f t="shared" si="12"/>
        <v>-743.03</v>
      </c>
      <c r="Q68" s="126">
        <v>743.03</v>
      </c>
      <c r="R68" s="126">
        <f>VLOOKUP(A68,РАСЧЕТ!A:BC,55,0)</f>
        <v>0</v>
      </c>
      <c r="S68" s="126">
        <f t="shared" si="13"/>
        <v>-743.03</v>
      </c>
      <c r="T68" s="126">
        <v>743.03</v>
      </c>
      <c r="U68" s="126">
        <f>VLOOKUP(A68,РАСЧЕТ!A:BD,56,0)</f>
        <v>0</v>
      </c>
      <c r="V68" s="126">
        <f t="shared" si="14"/>
        <v>-743.03</v>
      </c>
      <c r="W68" s="81">
        <v>743.03</v>
      </c>
      <c r="X68" s="81">
        <f>VLOOKUP(A68,РАСЧЕТ!A:BE,57,0)</f>
        <v>385.22593624564036</v>
      </c>
      <c r="Y68" s="81">
        <f t="shared" si="15"/>
        <v>-357.80406375435962</v>
      </c>
      <c r="Z68" s="81" t="str">
        <f>VLOOKUP(A68,'10'!A:C,3,0)</f>
        <v>Начисление услуг УКС00001635 от 31.10.2023 0:00:01</v>
      </c>
      <c r="AA68" s="81" t="str">
        <f>VLOOKUP(A68,'10'!A:B,2,0)</f>
        <v>НАС/КС/ДУ-3-ММ-147</v>
      </c>
      <c r="AB68" s="81">
        <v>743.03</v>
      </c>
      <c r="AC68" s="81">
        <f>VLOOKUP(A68,РАСЧЕТ!A:BF,58,0)</f>
        <v>414.24408167340346</v>
      </c>
      <c r="AD68" s="81">
        <f t="shared" si="16"/>
        <v>-328.78591832659652</v>
      </c>
      <c r="AE68" s="81" t="str">
        <f>VLOOKUP(A68,'11'!A:C,3,0)</f>
        <v>Начисление услуг УКС00001712 от 30.11.2023 23:59:59</v>
      </c>
      <c r="AF68" s="81" t="str">
        <f>VLOOKUP(A68,'11'!A:B,2,0)</f>
        <v>НАС/КС/ДУ-3-ММ-147</v>
      </c>
      <c r="AG68" s="81">
        <v>743.03</v>
      </c>
      <c r="AH68" s="120">
        <f>VLOOKUP(A68,РАСЧЕТ!A:BG,59,0)</f>
        <v>596.81947199962201</v>
      </c>
      <c r="AI68" s="120">
        <f t="shared" si="17"/>
        <v>-146.21052800037796</v>
      </c>
      <c r="AJ68" t="str">
        <f>VLOOKUP(A68,'12'!A:C,3,0)</f>
        <v>Начисление услуг УКС00001860 от 31.12.2023 23:59:59</v>
      </c>
      <c r="AK68" t="str">
        <f>VLOOKUP(A68,'12'!A:B,2,0)</f>
        <v>НАС/КС/ДУ-3-ММ-147</v>
      </c>
    </row>
    <row r="69" spans="1:37" x14ac:dyDescent="0.3">
      <c r="A69" s="79" t="s">
        <v>694</v>
      </c>
      <c r="B69" s="79" t="s">
        <v>695</v>
      </c>
      <c r="C69" s="81">
        <v>648.54</v>
      </c>
      <c r="D69" s="81">
        <f>VLOOKUP(A69,РАСЧЕТ!A:AY,51,0)</f>
        <v>272.64485535943373</v>
      </c>
      <c r="E69" s="81">
        <f t="shared" si="9"/>
        <v>-375.89514464056623</v>
      </c>
      <c r="F69" s="81" t="str">
        <f>VLOOKUP(A69,'04'!A:C,3,0)</f>
        <v>Начисление услуг УКС00000631 от 30.04.2023 0:00:01</v>
      </c>
      <c r="G69" s="81" t="str">
        <f>VLOOKUP(A69,'04'!A:B,2,0)</f>
        <v>НАС/КС/ДУ-3-148</v>
      </c>
      <c r="H69" s="126">
        <v>648.54</v>
      </c>
      <c r="I69" s="126">
        <f>VLOOKUP(A69,РАСЧЕТ!A:AZ,52,0)</f>
        <v>0</v>
      </c>
      <c r="J69" s="126">
        <f t="shared" si="10"/>
        <v>-648.54</v>
      </c>
      <c r="K69" s="126">
        <v>648.54</v>
      </c>
      <c r="L69" s="126">
        <f>VLOOKUP(A69,РАСЧЕТ!A:BA,53,0)</f>
        <v>0</v>
      </c>
      <c r="M69" s="126">
        <f t="shared" si="11"/>
        <v>-648.54</v>
      </c>
      <c r="N69" s="126">
        <v>648.54</v>
      </c>
      <c r="O69" s="126">
        <f>VLOOKUP(A69,РАСЧЕТ!A:BB,54,0)</f>
        <v>0</v>
      </c>
      <c r="P69" s="126">
        <f t="shared" si="12"/>
        <v>-648.54</v>
      </c>
      <c r="Q69" s="126">
        <v>648.54</v>
      </c>
      <c r="R69" s="126">
        <f>VLOOKUP(A69,РАСЧЕТ!A:BC,55,0)</f>
        <v>0</v>
      </c>
      <c r="S69" s="126">
        <f t="shared" si="13"/>
        <v>-648.54</v>
      </c>
      <c r="T69" s="126">
        <v>648.54</v>
      </c>
      <c r="U69" s="126">
        <f>VLOOKUP(A69,РАСЧЕТ!A:BD,56,0)</f>
        <v>0</v>
      </c>
      <c r="V69" s="126">
        <f t="shared" si="14"/>
        <v>-648.54</v>
      </c>
      <c r="W69" s="81">
        <v>648.54</v>
      </c>
      <c r="X69" s="81">
        <f>VLOOKUP(A69,РАСЧЕТ!A:BE,57,0)</f>
        <v>336.23766689648374</v>
      </c>
      <c r="Y69" s="81">
        <f t="shared" si="15"/>
        <v>-312.30233310351622</v>
      </c>
      <c r="Z69" s="81" t="str">
        <f>VLOOKUP(A69,'10'!A:C,3,0)</f>
        <v>Начисление услуг УКС00001635 от 31.10.2023 0:00:01</v>
      </c>
      <c r="AA69" s="81" t="str">
        <f>VLOOKUP(A69,'10'!A:B,2,0)</f>
        <v>НАС/КС/ДУ-3-148</v>
      </c>
      <c r="AB69" s="81">
        <v>648.54</v>
      </c>
      <c r="AC69" s="81">
        <f>VLOOKUP(A69,РАСЧЕТ!A:BF,58,0)</f>
        <v>361.56564354152556</v>
      </c>
      <c r="AD69" s="81">
        <f t="shared" si="16"/>
        <v>-286.9743564584744</v>
      </c>
      <c r="AE69" s="81" t="str">
        <f>VLOOKUP(A69,'11'!A:C,3,0)</f>
        <v>Начисление услуг УКС00001712 от 30.11.2023 23:59:59</v>
      </c>
      <c r="AF69" s="81" t="str">
        <f>VLOOKUP(A69,'11'!A:B,2,0)</f>
        <v>НАС/КС/ДУ-3-148</v>
      </c>
      <c r="AG69" s="81">
        <v>648.54</v>
      </c>
      <c r="AH69" s="120">
        <f>VLOOKUP(A69,РАСЧЕТ!A:BG,59,0)</f>
        <v>520.9233541730805</v>
      </c>
      <c r="AI69" s="120">
        <f t="shared" si="17"/>
        <v>-127.61664582691947</v>
      </c>
      <c r="AJ69" t="str">
        <f>VLOOKUP(A69,'12'!A:C,3,0)</f>
        <v>Начисление услуг УКС00001860 от 31.12.2023 23:59:59</v>
      </c>
      <c r="AK69" t="str">
        <f>VLOOKUP(A69,'12'!A:B,2,0)</f>
        <v>НАС/КС/ДУ-3-148</v>
      </c>
    </row>
    <row r="70" spans="1:37" x14ac:dyDescent="0.3">
      <c r="A70" s="79" t="s">
        <v>1581</v>
      </c>
      <c r="B70" s="79" t="s">
        <v>1582</v>
      </c>
      <c r="C70" s="81">
        <v>584.12</v>
      </c>
      <c r="D70" s="81">
        <f>VLOOKUP(A70,РАСЧЕТ!A:AY,51,0)</f>
        <v>245.56092933035092</v>
      </c>
      <c r="E70" s="81">
        <f t="shared" si="9"/>
        <v>-338.55907066964909</v>
      </c>
      <c r="F70" s="81" t="str">
        <f>VLOOKUP(A70,'04'!A:C,3,0)</f>
        <v>Начисление услуг УКС00000631 от 30.04.2023 0:00:01</v>
      </c>
      <c r="G70" s="81" t="str">
        <f>VLOOKUP(A70,'04'!A:B,2,0)</f>
        <v>НАС/КС/ДУ-3-ММ-149</v>
      </c>
      <c r="H70" s="126">
        <v>584.12</v>
      </c>
      <c r="I70" s="126">
        <f>VLOOKUP(A70,РАСЧЕТ!A:AZ,52,0)</f>
        <v>0</v>
      </c>
      <c r="J70" s="126">
        <f t="shared" si="10"/>
        <v>-584.12</v>
      </c>
      <c r="K70" s="126">
        <v>584.12</v>
      </c>
      <c r="L70" s="126">
        <f>VLOOKUP(A70,РАСЧЕТ!A:BA,53,0)</f>
        <v>0</v>
      </c>
      <c r="M70" s="126">
        <f t="shared" si="11"/>
        <v>-584.12</v>
      </c>
      <c r="N70" s="126">
        <v>584.12</v>
      </c>
      <c r="O70" s="126">
        <f>VLOOKUP(A70,РАСЧЕТ!A:BB,54,0)</f>
        <v>0</v>
      </c>
      <c r="P70" s="126">
        <f t="shared" si="12"/>
        <v>-584.12</v>
      </c>
      <c r="Q70" s="126">
        <v>584.12</v>
      </c>
      <c r="R70" s="126">
        <f>VLOOKUP(A70,РАСЧЕТ!A:BC,55,0)</f>
        <v>0</v>
      </c>
      <c r="S70" s="126">
        <f t="shared" si="13"/>
        <v>-584.12</v>
      </c>
      <c r="T70" s="126">
        <v>584.12</v>
      </c>
      <c r="U70" s="126">
        <f>VLOOKUP(A70,РАСЧЕТ!A:BD,56,0)</f>
        <v>0</v>
      </c>
      <c r="V70" s="126">
        <f t="shared" si="14"/>
        <v>-584.12</v>
      </c>
      <c r="W70" s="81">
        <v>584.12</v>
      </c>
      <c r="X70" s="81">
        <f>VLOOKUP(A70,РАСЧЕТ!A:BE,57,0)</f>
        <v>302.83657415842242</v>
      </c>
      <c r="Y70" s="81">
        <f t="shared" si="15"/>
        <v>-281.28342584157758</v>
      </c>
      <c r="Z70" s="81" t="str">
        <f>VLOOKUP(A70,'10'!A:C,3,0)</f>
        <v>Начисление услуг УКС00001635 от 31.10.2023 0:00:01</v>
      </c>
      <c r="AA70" s="81" t="str">
        <f>VLOOKUP(A70,'10'!A:B,2,0)</f>
        <v>НАС/КС/ДУ-3-ММ-149</v>
      </c>
      <c r="AB70" s="81">
        <v>584.12</v>
      </c>
      <c r="AC70" s="81">
        <f>VLOOKUP(A70,РАСЧЕТ!A:BF,58,0)</f>
        <v>325.64852663342691</v>
      </c>
      <c r="AD70" s="81">
        <f t="shared" si="16"/>
        <v>-258.47147336657309</v>
      </c>
      <c r="AE70" s="81" t="str">
        <f>VLOOKUP(A70,'11'!A:C,3,0)</f>
        <v>Начисление услуг УКС00001712 от 30.11.2023 23:59:59</v>
      </c>
      <c r="AF70" s="81" t="str">
        <f>VLOOKUP(A70,'11'!A:B,2,0)</f>
        <v>НАС/КС/ДУ-3-ММ-149</v>
      </c>
      <c r="AG70" s="81">
        <v>584.12</v>
      </c>
      <c r="AH70" s="120">
        <f>VLOOKUP(A70,РАСЧЕТ!A:BG,59,0)</f>
        <v>469.17600110952947</v>
      </c>
      <c r="AI70" s="120">
        <f t="shared" si="17"/>
        <v>-114.94399889047054</v>
      </c>
      <c r="AJ70" t="str">
        <f>VLOOKUP(A70,'12'!A:C,3,0)</f>
        <v>Начисление услуг УКС00001860 от 31.12.2023 23:59:59</v>
      </c>
      <c r="AK70" t="str">
        <f>VLOOKUP(A70,'12'!A:B,2,0)</f>
        <v>НАС/КС/ДУ-3-ММ-149</v>
      </c>
    </row>
    <row r="71" spans="1:37" x14ac:dyDescent="0.3">
      <c r="A71" s="79" t="s">
        <v>1306</v>
      </c>
      <c r="B71" s="79" t="s">
        <v>1307</v>
      </c>
      <c r="C71" s="81">
        <v>670.02</v>
      </c>
      <c r="D71" s="81">
        <f>VLOOKUP(A71,РАСЧЕТ!A:AY,51,0)</f>
        <v>281.67283070246134</v>
      </c>
      <c r="E71" s="81">
        <f t="shared" si="9"/>
        <v>-388.34716929753864</v>
      </c>
      <c r="F71" s="81" t="str">
        <f>VLOOKUP(A71,'04'!A:C,3,0)</f>
        <v>Начисление услуг УКС00000631 от 30.04.2023 0:00:01</v>
      </c>
      <c r="G71" s="81" t="str">
        <f>VLOOKUP(A71,'04'!A:B,2,0)</f>
        <v>НАС/КС/ДУ-3-ММ-15</v>
      </c>
      <c r="H71" s="126">
        <v>670.02</v>
      </c>
      <c r="I71" s="126">
        <f>VLOOKUP(A71,РАСЧЕТ!A:AZ,52,0)</f>
        <v>0</v>
      </c>
      <c r="J71" s="126">
        <f t="shared" si="10"/>
        <v>-670.02</v>
      </c>
      <c r="K71" s="126">
        <v>670.02</v>
      </c>
      <c r="L71" s="126">
        <f>VLOOKUP(A71,РАСЧЕТ!A:BA,53,0)</f>
        <v>0</v>
      </c>
      <c r="M71" s="126">
        <f t="shared" si="11"/>
        <v>-670.02</v>
      </c>
      <c r="N71" s="126">
        <v>670.02</v>
      </c>
      <c r="O71" s="126">
        <f>VLOOKUP(A71,РАСЧЕТ!A:BB,54,0)</f>
        <v>0</v>
      </c>
      <c r="P71" s="126">
        <f t="shared" si="12"/>
        <v>-670.02</v>
      </c>
      <c r="Q71" s="126">
        <v>670.02</v>
      </c>
      <c r="R71" s="126">
        <f>VLOOKUP(A71,РАСЧЕТ!A:BC,55,0)</f>
        <v>0</v>
      </c>
      <c r="S71" s="126">
        <f t="shared" si="13"/>
        <v>-670.02</v>
      </c>
      <c r="T71" s="126">
        <v>670.02</v>
      </c>
      <c r="U71" s="126">
        <f>VLOOKUP(A71,РАСЧЕТ!A:BD,56,0)</f>
        <v>0</v>
      </c>
      <c r="V71" s="126">
        <f t="shared" si="14"/>
        <v>-670.02</v>
      </c>
      <c r="W71" s="81">
        <v>670.02</v>
      </c>
      <c r="X71" s="81">
        <f>VLOOKUP(A71,РАСЧЕТ!A:BE,57,0)</f>
        <v>347.37136447583748</v>
      </c>
      <c r="Y71" s="81">
        <f t="shared" si="15"/>
        <v>-322.6486355241625</v>
      </c>
      <c r="Z71" s="81" t="str">
        <f>VLOOKUP(A71,'10'!A:C,3,0)</f>
        <v>Начисление услуг УКС00001635 от 31.10.2023 0:00:01</v>
      </c>
      <c r="AA71" s="81" t="str">
        <f>VLOOKUP(A71,'10'!A:B,2,0)</f>
        <v>НАС/КС/ДУ-3-ММ-15</v>
      </c>
      <c r="AB71" s="81">
        <v>670.02</v>
      </c>
      <c r="AC71" s="81">
        <f>VLOOKUP(A71,РАСЧЕТ!A:BF,58,0)</f>
        <v>373.53801584422507</v>
      </c>
      <c r="AD71" s="81">
        <f t="shared" si="16"/>
        <v>-296.48198415577491</v>
      </c>
      <c r="AE71" s="81" t="str">
        <f>VLOOKUP(A71,'11'!A:C,3,0)</f>
        <v>Начисление услуг УКС00001712 от 30.11.2023 23:59:59</v>
      </c>
      <c r="AF71" s="81" t="str">
        <f>VLOOKUP(A71,'11'!A:B,2,0)</f>
        <v>НАС/КС/ДУ-3-ММ-15</v>
      </c>
      <c r="AG71" s="81">
        <v>670.02</v>
      </c>
      <c r="AH71" s="120">
        <f>VLOOKUP(A71,РАСЧЕТ!A:BG,59,0)</f>
        <v>538.17247186093084</v>
      </c>
      <c r="AI71" s="120">
        <f t="shared" si="17"/>
        <v>-131.84752813906914</v>
      </c>
      <c r="AJ71" t="str">
        <f>VLOOKUP(A71,'12'!A:C,3,0)</f>
        <v>Начисление услуг УКС00001860 от 31.12.2023 23:59:59</v>
      </c>
      <c r="AK71" t="str">
        <f>VLOOKUP(A71,'12'!A:B,2,0)</f>
        <v>НАС/КС/ДУ-3-ММ-15</v>
      </c>
    </row>
    <row r="72" spans="1:37" x14ac:dyDescent="0.3">
      <c r="A72" s="79" t="s">
        <v>615</v>
      </c>
      <c r="B72" s="79" t="s">
        <v>616</v>
      </c>
      <c r="C72" s="81">
        <v>717.26</v>
      </c>
      <c r="D72" s="81">
        <f>VLOOKUP(A72,РАСЧЕТ!A:AY,51,0)</f>
        <v>301.53437645712211</v>
      </c>
      <c r="E72" s="81">
        <f t="shared" si="9"/>
        <v>-415.72562354287788</v>
      </c>
      <c r="F72" s="81" t="str">
        <f>VLOOKUP(A72,'04'!A:C,3,0)</f>
        <v>Начисление услуг УКС00000631 от 30.04.2023 0:00:01</v>
      </c>
      <c r="G72" s="81" t="str">
        <f>VLOOKUP(A72,'04'!A:B,2,0)</f>
        <v>НАС/КС/ДУ-3-ММ-150</v>
      </c>
      <c r="H72" s="126">
        <v>717.26</v>
      </c>
      <c r="I72" s="126">
        <f>VLOOKUP(A72,РАСЧЕТ!A:AZ,52,0)</f>
        <v>0</v>
      </c>
      <c r="J72" s="126">
        <f t="shared" si="10"/>
        <v>-717.26</v>
      </c>
      <c r="K72" s="126">
        <v>717.26</v>
      </c>
      <c r="L72" s="126">
        <f>VLOOKUP(A72,РАСЧЕТ!A:BA,53,0)</f>
        <v>0</v>
      </c>
      <c r="M72" s="126">
        <f t="shared" si="11"/>
        <v>-717.26</v>
      </c>
      <c r="N72" s="126">
        <v>717.26</v>
      </c>
      <c r="O72" s="126">
        <f>VLOOKUP(A72,РАСЧЕТ!A:BB,54,0)</f>
        <v>0</v>
      </c>
      <c r="P72" s="126">
        <f t="shared" si="12"/>
        <v>-717.26</v>
      </c>
      <c r="Q72" s="126">
        <v>717.26</v>
      </c>
      <c r="R72" s="126">
        <f>VLOOKUP(A72,РАСЧЕТ!A:BC,55,0)</f>
        <v>0</v>
      </c>
      <c r="S72" s="126">
        <f t="shared" si="13"/>
        <v>-717.26</v>
      </c>
      <c r="T72" s="126">
        <v>717.26</v>
      </c>
      <c r="U72" s="126">
        <f>VLOOKUP(A72,РАСЧЕТ!A:BD,56,0)</f>
        <v>0</v>
      </c>
      <c r="V72" s="126">
        <f t="shared" si="14"/>
        <v>-717.26</v>
      </c>
      <c r="W72" s="81">
        <v>717.26</v>
      </c>
      <c r="X72" s="81">
        <f>VLOOKUP(A72,РАСЧЕТ!A:BE,57,0)</f>
        <v>371.86549915041581</v>
      </c>
      <c r="Y72" s="81">
        <f t="shared" si="15"/>
        <v>-345.39450084958418</v>
      </c>
      <c r="Z72" s="81" t="str">
        <f>VLOOKUP(A72,'10'!A:C,3,0)</f>
        <v>Начисление услуг УКС00001635 от 31.10.2023 0:00:01</v>
      </c>
      <c r="AA72" s="81" t="str">
        <f>VLOOKUP(A72,'10'!A:B,2,0)</f>
        <v>НАС/КС/ДУ-3-ММ-150</v>
      </c>
      <c r="AB72" s="81">
        <v>717.26</v>
      </c>
      <c r="AC72" s="81">
        <f>VLOOKUP(A72,РАСЧЕТ!A:BF,58,0)</f>
        <v>399.87723491016402</v>
      </c>
      <c r="AD72" s="81">
        <f t="shared" si="16"/>
        <v>-317.38276508983597</v>
      </c>
      <c r="AE72" s="81" t="str">
        <f>VLOOKUP(A72,'11'!A:C,3,0)</f>
        <v>Начисление услуг УКС00001712 от 30.11.2023 23:59:59</v>
      </c>
      <c r="AF72" s="81" t="str">
        <f>VLOOKUP(A72,'11'!A:B,2,0)</f>
        <v>НАС/КС/ДУ-3-ММ-150</v>
      </c>
      <c r="AG72" s="81">
        <v>717.26</v>
      </c>
      <c r="AH72" s="120">
        <f>VLOOKUP(A72,РАСЧЕТ!A:BG,59,0)</f>
        <v>576.1205307742016</v>
      </c>
      <c r="AI72" s="120">
        <f t="shared" si="17"/>
        <v>-141.13946922579839</v>
      </c>
      <c r="AJ72" t="str">
        <f>VLOOKUP(A72,'12'!A:C,3,0)</f>
        <v>Начисление услуг УКС00001860 от 31.12.2023 23:59:59</v>
      </c>
      <c r="AK72" t="str">
        <f>VLOOKUP(A72,'12'!A:B,2,0)</f>
        <v>НАС/КС/ДУ-3-ММ-150</v>
      </c>
    </row>
    <row r="73" spans="1:37" x14ac:dyDescent="0.3">
      <c r="A73" s="79" t="s">
        <v>2334</v>
      </c>
      <c r="B73" s="79" t="s">
        <v>2335</v>
      </c>
      <c r="C73" s="81">
        <v>661.43</v>
      </c>
      <c r="D73" s="81">
        <f>VLOOKUP(A73,РАСЧЕТ!A:AY,51,0)</f>
        <v>278.06164056525034</v>
      </c>
      <c r="E73" s="81">
        <f t="shared" si="9"/>
        <v>-383.36835943474961</v>
      </c>
      <c r="F73" s="81" t="str">
        <f>VLOOKUP(A73,'04'!A:C,3,0)</f>
        <v>Начисление услуг УКС00000631 от 30.04.2023 0:00:01</v>
      </c>
      <c r="G73" s="81" t="str">
        <f>VLOOKUP(A73,'04'!A:B,2,0)</f>
        <v>НАС/КС/ДУ-3-ММ-151</v>
      </c>
      <c r="H73" s="126">
        <v>661.43</v>
      </c>
      <c r="I73" s="126">
        <f>VLOOKUP(A73,РАСЧЕТ!A:AZ,52,0)</f>
        <v>0</v>
      </c>
      <c r="J73" s="126">
        <f t="shared" si="10"/>
        <v>-661.43</v>
      </c>
      <c r="K73" s="126">
        <v>661.43</v>
      </c>
      <c r="L73" s="126">
        <f>VLOOKUP(A73,РАСЧЕТ!A:BA,53,0)</f>
        <v>0</v>
      </c>
      <c r="M73" s="126">
        <f t="shared" si="11"/>
        <v>-661.43</v>
      </c>
      <c r="N73" s="126">
        <v>661.43</v>
      </c>
      <c r="O73" s="126">
        <f>VLOOKUP(A73,РАСЧЕТ!A:BB,54,0)</f>
        <v>0</v>
      </c>
      <c r="P73" s="126">
        <f t="shared" si="12"/>
        <v>-661.43</v>
      </c>
      <c r="Q73" s="126">
        <v>661.43</v>
      </c>
      <c r="R73" s="126">
        <f>VLOOKUP(A73,РАСЧЕТ!A:BC,55,0)</f>
        <v>0</v>
      </c>
      <c r="S73" s="126">
        <f t="shared" si="13"/>
        <v>-661.43</v>
      </c>
      <c r="T73" s="126">
        <v>661.43</v>
      </c>
      <c r="U73" s="126">
        <f>VLOOKUP(A73,РАСЧЕТ!A:BD,56,0)</f>
        <v>0</v>
      </c>
      <c r="V73" s="126">
        <f t="shared" si="14"/>
        <v>-661.43</v>
      </c>
      <c r="W73" s="81">
        <v>661.43</v>
      </c>
      <c r="X73" s="81">
        <f>VLOOKUP(A73,РАСЧЕТ!A:BE,57,0)</f>
        <v>342.91788544409604</v>
      </c>
      <c r="Y73" s="81">
        <f t="shared" si="15"/>
        <v>-318.51211455590391</v>
      </c>
      <c r="Z73" s="81" t="str">
        <f>VLOOKUP(A73,'10'!A:C,3,0)</f>
        <v>Начисление услуг УКС00001635 от 31.10.2023 0:00:01</v>
      </c>
      <c r="AA73" s="81" t="str">
        <f>VLOOKUP(A73,'10'!A:B,2,0)</f>
        <v>НАС/КС/ДУ-3-ММ-151</v>
      </c>
      <c r="AB73" s="81">
        <v>661.43</v>
      </c>
      <c r="AC73" s="81">
        <f>VLOOKUP(A73,РАСЧЕТ!A:BF,58,0)</f>
        <v>368.74906692314522</v>
      </c>
      <c r="AD73" s="81">
        <f t="shared" si="16"/>
        <v>-292.68093307685473</v>
      </c>
      <c r="AE73" s="81" t="str">
        <f>VLOOKUP(A73,'11'!A:C,3,0)</f>
        <v>Начисление услуг УКС00001712 от 30.11.2023 23:59:59</v>
      </c>
      <c r="AF73" s="81" t="str">
        <f>VLOOKUP(A73,'11'!A:B,2,0)</f>
        <v>НАС/КС/ДУ-3-ММ-151</v>
      </c>
      <c r="AG73" s="81">
        <v>661.43</v>
      </c>
      <c r="AH73" s="120">
        <f>VLOOKUP(A73,РАСЧЕТ!A:BG,59,0)</f>
        <v>531.2728247857907</v>
      </c>
      <c r="AI73" s="120">
        <f t="shared" si="17"/>
        <v>-130.15717521420925</v>
      </c>
      <c r="AJ73" t="str">
        <f>VLOOKUP(A73,'12'!A:C,3,0)</f>
        <v>Начисление услуг УКС00001860 от 31.12.2023 23:59:59</v>
      </c>
      <c r="AK73" t="str">
        <f>VLOOKUP(A73,'12'!A:B,2,0)</f>
        <v>НАС/КС/ДУ-3-ММ-151</v>
      </c>
    </row>
    <row r="74" spans="1:37" x14ac:dyDescent="0.3">
      <c r="A74" s="79" t="s">
        <v>2699</v>
      </c>
      <c r="B74" s="79" t="s">
        <v>1767</v>
      </c>
      <c r="C74" s="81">
        <v>584.12</v>
      </c>
      <c r="D74" s="81">
        <f>VLOOKUP(A74,РАСЧЕТ!A:AY,51,0)</f>
        <v>245.56092933035092</v>
      </c>
      <c r="E74" s="81">
        <f t="shared" si="9"/>
        <v>-338.55907066964909</v>
      </c>
      <c r="F74" s="81" t="str">
        <f>VLOOKUP(A74,'04'!A:C,3,0)</f>
        <v>Начисление услуг УКС00000631 от 30.04.2023 0:00:01</v>
      </c>
      <c r="G74" s="81" t="str">
        <f>VLOOKUP(A74,'04'!A:B,2,0)</f>
        <v>НАС/КС/ДУ-ММ-3-152 втор</v>
      </c>
      <c r="H74" s="126">
        <v>584.12</v>
      </c>
      <c r="I74" s="126">
        <f>VLOOKUP(A74,РАСЧЕТ!A:AZ,52,0)</f>
        <v>0</v>
      </c>
      <c r="J74" s="126">
        <f t="shared" si="10"/>
        <v>-584.12</v>
      </c>
      <c r="K74" s="126">
        <v>584.12</v>
      </c>
      <c r="L74" s="126">
        <f>VLOOKUP(A74,РАСЧЕТ!A:BA,53,0)</f>
        <v>0</v>
      </c>
      <c r="M74" s="126">
        <f t="shared" si="11"/>
        <v>-584.12</v>
      </c>
      <c r="N74" s="126">
        <v>584.12</v>
      </c>
      <c r="O74" s="126">
        <f>VLOOKUP(A74,РАСЧЕТ!A:BB,54,0)</f>
        <v>0</v>
      </c>
      <c r="P74" s="126">
        <f t="shared" si="12"/>
        <v>-584.12</v>
      </c>
      <c r="Q74" s="126">
        <v>584.12</v>
      </c>
      <c r="R74" s="126">
        <f>VLOOKUP(A74,РАСЧЕТ!A:BC,55,0)</f>
        <v>0</v>
      </c>
      <c r="S74" s="126">
        <f t="shared" si="13"/>
        <v>-584.12</v>
      </c>
      <c r="T74" s="126">
        <v>584.12</v>
      </c>
      <c r="U74" s="126">
        <f>VLOOKUP(A74,РАСЧЕТ!A:BD,56,0)</f>
        <v>0</v>
      </c>
      <c r="V74" s="126">
        <f t="shared" si="14"/>
        <v>-584.12</v>
      </c>
      <c r="W74" s="81">
        <v>584.12</v>
      </c>
      <c r="X74" s="81">
        <f>VLOOKUP(A74,РАСЧЕТ!A:BE,57,0)</f>
        <v>302.83657415842242</v>
      </c>
      <c r="Y74" s="81">
        <f t="shared" si="15"/>
        <v>-281.28342584157758</v>
      </c>
      <c r="Z74" s="81" t="str">
        <f>VLOOKUP(A74,'10'!A:C,3,0)</f>
        <v>Начисление услуг УКС00001635 от 31.10.2023 0:00:01</v>
      </c>
      <c r="AA74" s="81" t="str">
        <f>VLOOKUP(A74,'10'!A:B,2,0)</f>
        <v>НАС/КС/ДУ-ММ-3-152 втор</v>
      </c>
      <c r="AB74" s="81">
        <v>584.12</v>
      </c>
      <c r="AC74" s="81">
        <f>VLOOKUP(A74,РАСЧЕТ!A:BF,58,0)</f>
        <v>325.64852663342691</v>
      </c>
      <c r="AD74" s="81">
        <f t="shared" si="16"/>
        <v>-258.47147336657309</v>
      </c>
      <c r="AE74" s="81" t="str">
        <f>VLOOKUP(A74,'11'!A:C,3,0)</f>
        <v>Начисление услуг УКС00001712 от 30.11.2023 23:59:59</v>
      </c>
      <c r="AF74" s="81" t="str">
        <f>VLOOKUP(A74,'11'!A:B,2,0)</f>
        <v>НАС/КС/ДУ-ММ-3-152 втор</v>
      </c>
      <c r="AG74" s="81">
        <v>584.12</v>
      </c>
      <c r="AH74" s="120">
        <f>VLOOKUP(A74,РАСЧЕТ!A:BG,59,0)</f>
        <v>469.17600110952947</v>
      </c>
      <c r="AI74" s="120">
        <f t="shared" si="17"/>
        <v>-114.94399889047054</v>
      </c>
      <c r="AJ74" t="str">
        <f>VLOOKUP(A74,'12'!A:C,3,0)</f>
        <v>Начисление услуг УКС00001860 от 31.12.2023 23:59:59</v>
      </c>
      <c r="AK74" t="str">
        <f>VLOOKUP(A74,'12'!A:B,2,0)</f>
        <v>НАС/КС/ДУ-ММ-3-152 втор</v>
      </c>
    </row>
    <row r="75" spans="1:37" x14ac:dyDescent="0.3">
      <c r="A75" s="79" t="s">
        <v>1419</v>
      </c>
      <c r="B75" s="79" t="s">
        <v>1420</v>
      </c>
      <c r="C75" s="81">
        <v>717.26</v>
      </c>
      <c r="D75" s="81">
        <f>VLOOKUP(A75,РАСЧЕТ!A:AY,51,0)</f>
        <v>301.53437645712211</v>
      </c>
      <c r="E75" s="81">
        <f t="shared" si="9"/>
        <v>-415.72562354287788</v>
      </c>
      <c r="F75" s="81" t="str">
        <f>VLOOKUP(A75,'04'!A:C,3,0)</f>
        <v>Начисление услуг УКС00000631 от 30.04.2023 0:00:01</v>
      </c>
      <c r="G75" s="81" t="str">
        <f>VLOOKUP(A75,'04'!A:B,2,0)</f>
        <v>НАС/КС/ДУ-3-ММ-153</v>
      </c>
      <c r="H75" s="126">
        <v>717.26</v>
      </c>
      <c r="I75" s="126">
        <f>VLOOKUP(A75,РАСЧЕТ!A:AZ,52,0)</f>
        <v>0</v>
      </c>
      <c r="J75" s="126">
        <f t="shared" si="10"/>
        <v>-717.26</v>
      </c>
      <c r="K75" s="126">
        <v>717.26</v>
      </c>
      <c r="L75" s="126">
        <f>VLOOKUP(A75,РАСЧЕТ!A:BA,53,0)</f>
        <v>0</v>
      </c>
      <c r="M75" s="126">
        <f t="shared" si="11"/>
        <v>-717.26</v>
      </c>
      <c r="N75" s="126">
        <v>717.26</v>
      </c>
      <c r="O75" s="126">
        <f>VLOOKUP(A75,РАСЧЕТ!A:BB,54,0)</f>
        <v>0</v>
      </c>
      <c r="P75" s="126">
        <f t="shared" si="12"/>
        <v>-717.26</v>
      </c>
      <c r="Q75" s="126">
        <v>717.26</v>
      </c>
      <c r="R75" s="126">
        <f>VLOOKUP(A75,РАСЧЕТ!A:BC,55,0)</f>
        <v>0</v>
      </c>
      <c r="S75" s="126">
        <f t="shared" si="13"/>
        <v>-717.26</v>
      </c>
      <c r="T75" s="126">
        <v>717.26</v>
      </c>
      <c r="U75" s="126">
        <f>VLOOKUP(A75,РАСЧЕТ!A:BD,56,0)</f>
        <v>0</v>
      </c>
      <c r="V75" s="126">
        <f t="shared" si="14"/>
        <v>-717.26</v>
      </c>
      <c r="W75" s="81">
        <v>717.26</v>
      </c>
      <c r="X75" s="81">
        <f>VLOOKUP(A75,РАСЧЕТ!A:BE,57,0)</f>
        <v>371.86549915041581</v>
      </c>
      <c r="Y75" s="81">
        <f t="shared" si="15"/>
        <v>-345.39450084958418</v>
      </c>
      <c r="Z75" s="81" t="str">
        <f>VLOOKUP(A75,'10'!A:C,3,0)</f>
        <v>Начисление услуг УКС00001635 от 31.10.2023 0:00:01</v>
      </c>
      <c r="AA75" s="81" t="str">
        <f>VLOOKUP(A75,'10'!A:B,2,0)</f>
        <v>НАС/КС/ДУ-3-ММ-153</v>
      </c>
      <c r="AB75" s="81">
        <v>717.26</v>
      </c>
      <c r="AC75" s="81">
        <f>VLOOKUP(A75,РАСЧЕТ!A:BF,58,0)</f>
        <v>399.87723491016402</v>
      </c>
      <c r="AD75" s="81">
        <f t="shared" si="16"/>
        <v>-317.38276508983597</v>
      </c>
      <c r="AE75" s="81" t="str">
        <f>VLOOKUP(A75,'11'!A:C,3,0)</f>
        <v>Начисление услуг УКС00001712 от 30.11.2023 23:59:59</v>
      </c>
      <c r="AF75" s="81" t="str">
        <f>VLOOKUP(A75,'11'!A:B,2,0)</f>
        <v>НАС/КС/ДУ-3-ММ-153</v>
      </c>
      <c r="AG75" s="81">
        <v>717.26</v>
      </c>
      <c r="AH75" s="120">
        <f>VLOOKUP(A75,РАСЧЕТ!A:BG,59,0)</f>
        <v>576.1205307742016</v>
      </c>
      <c r="AI75" s="120">
        <f t="shared" si="17"/>
        <v>-141.13946922579839</v>
      </c>
      <c r="AJ75" t="str">
        <f>VLOOKUP(A75,'12'!A:C,3,0)</f>
        <v>Начисление услуг УКС00001860 от 31.12.2023 23:59:59</v>
      </c>
      <c r="AK75" t="str">
        <f>VLOOKUP(A75,'12'!A:B,2,0)</f>
        <v>НАС/КС/ДУ-3-ММ-153</v>
      </c>
    </row>
    <row r="76" spans="1:37" x14ac:dyDescent="0.3">
      <c r="A76" s="79" t="s">
        <v>736</v>
      </c>
      <c r="B76" s="79" t="s">
        <v>737</v>
      </c>
      <c r="C76" s="81">
        <v>670.02</v>
      </c>
      <c r="D76" s="81">
        <f>VLOOKUP(A76,РАСЧЕТ!A:AY,51,0)</f>
        <v>281.67283070246134</v>
      </c>
      <c r="E76" s="81">
        <f t="shared" si="9"/>
        <v>-388.34716929753864</v>
      </c>
      <c r="F76" s="81" t="str">
        <f>VLOOKUP(A76,'04'!A:C,3,0)</f>
        <v>Начисление услуг УКС00000631 от 30.04.2023 0:00:01</v>
      </c>
      <c r="G76" s="81" t="str">
        <f>VLOOKUP(A76,'04'!A:B,2,0)</f>
        <v>НАС/КС/ДУ/3-ММ-154</v>
      </c>
      <c r="H76" s="126">
        <v>670.02</v>
      </c>
      <c r="I76" s="126">
        <f>VLOOKUP(A76,РАСЧЕТ!A:AZ,52,0)</f>
        <v>0</v>
      </c>
      <c r="J76" s="126">
        <f t="shared" si="10"/>
        <v>-670.02</v>
      </c>
      <c r="K76" s="126">
        <v>670.02</v>
      </c>
      <c r="L76" s="126">
        <f>VLOOKUP(A76,РАСЧЕТ!A:BA,53,0)</f>
        <v>0</v>
      </c>
      <c r="M76" s="126">
        <f t="shared" si="11"/>
        <v>-670.02</v>
      </c>
      <c r="N76" s="126">
        <v>670.02</v>
      </c>
      <c r="O76" s="126">
        <f>VLOOKUP(A76,РАСЧЕТ!A:BB,54,0)</f>
        <v>0</v>
      </c>
      <c r="P76" s="126">
        <f t="shared" si="12"/>
        <v>-670.02</v>
      </c>
      <c r="Q76" s="126">
        <v>670.02</v>
      </c>
      <c r="R76" s="126">
        <f>VLOOKUP(A76,РАСЧЕТ!A:BC,55,0)</f>
        <v>0</v>
      </c>
      <c r="S76" s="126">
        <f t="shared" si="13"/>
        <v>-670.02</v>
      </c>
      <c r="T76" s="126">
        <v>670.02</v>
      </c>
      <c r="U76" s="126">
        <f>VLOOKUP(A76,РАСЧЕТ!A:BD,56,0)</f>
        <v>0</v>
      </c>
      <c r="V76" s="126">
        <f t="shared" si="14"/>
        <v>-670.02</v>
      </c>
      <c r="W76" s="81">
        <v>670.02</v>
      </c>
      <c r="X76" s="81">
        <f>VLOOKUP(A76,РАСЧЕТ!A:BE,57,0)</f>
        <v>347.37136447583748</v>
      </c>
      <c r="Y76" s="81">
        <f t="shared" si="15"/>
        <v>-322.6486355241625</v>
      </c>
      <c r="Z76" s="81" t="str">
        <f>VLOOKUP(A76,'10'!A:C,3,0)</f>
        <v>Начисление услуг УКС00001635 от 31.10.2023 0:00:01</v>
      </c>
      <c r="AA76" s="81" t="str">
        <f>VLOOKUP(A76,'10'!A:B,2,0)</f>
        <v>НАС/КС/ДУ/3-ММ-154</v>
      </c>
      <c r="AB76" s="81">
        <v>670.02</v>
      </c>
      <c r="AC76" s="81">
        <f>VLOOKUP(A76,РАСЧЕТ!A:BF,58,0)</f>
        <v>373.53801584422507</v>
      </c>
      <c r="AD76" s="81">
        <f t="shared" si="16"/>
        <v>-296.48198415577491</v>
      </c>
      <c r="AE76" s="81" t="str">
        <f>VLOOKUP(A76,'11'!A:C,3,0)</f>
        <v>Начисление услуг УКС00001712 от 30.11.2023 23:59:59</v>
      </c>
      <c r="AF76" s="81" t="str">
        <f>VLOOKUP(A76,'11'!A:B,2,0)</f>
        <v>НАС/КС/ДУ/3-ММ-154</v>
      </c>
      <c r="AG76" s="81">
        <v>670.02</v>
      </c>
      <c r="AH76" s="120">
        <f>VLOOKUP(A76,РАСЧЕТ!A:BG,59,0)</f>
        <v>538.17247186093084</v>
      </c>
      <c r="AI76" s="120">
        <f t="shared" si="17"/>
        <v>-131.84752813906914</v>
      </c>
      <c r="AJ76" t="str">
        <f>VLOOKUP(A76,'12'!A:C,3,0)</f>
        <v>Начисление услуг УКС00001860 от 31.12.2023 23:59:59</v>
      </c>
      <c r="AK76" t="str">
        <f>VLOOKUP(A76,'12'!A:B,2,0)</f>
        <v>НАС/КС/ДУ/3-ММ-154</v>
      </c>
    </row>
    <row r="77" spans="1:37" x14ac:dyDescent="0.3">
      <c r="A77" s="79" t="s">
        <v>545</v>
      </c>
      <c r="B77" s="79" t="s">
        <v>546</v>
      </c>
      <c r="C77" s="81">
        <v>584.12</v>
      </c>
      <c r="D77" s="81">
        <f>VLOOKUP(A77,РАСЧЕТ!A:AY,51,0)</f>
        <v>245.56092933035092</v>
      </c>
      <c r="E77" s="81">
        <f t="shared" si="9"/>
        <v>-338.55907066964909</v>
      </c>
      <c r="F77" s="81" t="str">
        <f>VLOOKUP(A77,'04'!A:C,3,0)</f>
        <v>Начисление услуг УКС00000631 от 30.04.2023 0:00:01</v>
      </c>
      <c r="G77" s="81" t="str">
        <f>VLOOKUP(A77,'04'!A:B,2,0)</f>
        <v>НАС/КС/ДУ/3-ММ-155</v>
      </c>
      <c r="H77" s="126">
        <v>584.12</v>
      </c>
      <c r="I77" s="126">
        <f>VLOOKUP(A77,РАСЧЕТ!A:AZ,52,0)</f>
        <v>0</v>
      </c>
      <c r="J77" s="126">
        <f t="shared" si="10"/>
        <v>-584.12</v>
      </c>
      <c r="K77" s="126">
        <v>584.12</v>
      </c>
      <c r="L77" s="126">
        <f>VLOOKUP(A77,РАСЧЕТ!A:BA,53,0)</f>
        <v>0</v>
      </c>
      <c r="M77" s="126">
        <f t="shared" si="11"/>
        <v>-584.12</v>
      </c>
      <c r="N77" s="126">
        <v>584.12</v>
      </c>
      <c r="O77" s="126">
        <f>VLOOKUP(A77,РАСЧЕТ!A:BB,54,0)</f>
        <v>0</v>
      </c>
      <c r="P77" s="126">
        <f t="shared" si="12"/>
        <v>-584.12</v>
      </c>
      <c r="Q77" s="126">
        <v>584.12</v>
      </c>
      <c r="R77" s="126">
        <f>VLOOKUP(A77,РАСЧЕТ!A:BC,55,0)</f>
        <v>0</v>
      </c>
      <c r="S77" s="126">
        <f t="shared" si="13"/>
        <v>-584.12</v>
      </c>
      <c r="T77" s="126">
        <v>584.12</v>
      </c>
      <c r="U77" s="126">
        <f>VLOOKUP(A77,РАСЧЕТ!A:BD,56,0)</f>
        <v>0</v>
      </c>
      <c r="V77" s="126">
        <f t="shared" si="14"/>
        <v>-584.12</v>
      </c>
      <c r="W77" s="81">
        <v>584.12</v>
      </c>
      <c r="X77" s="81">
        <f>VLOOKUP(A77,РАСЧЕТ!A:BE,57,0)</f>
        <v>302.83657415842242</v>
      </c>
      <c r="Y77" s="81">
        <f t="shared" si="15"/>
        <v>-281.28342584157758</v>
      </c>
      <c r="Z77" s="81" t="str">
        <f>VLOOKUP(A77,'10'!A:C,3,0)</f>
        <v>Начисление услуг УКС00001635 от 31.10.2023 0:00:01</v>
      </c>
      <c r="AA77" s="81" t="str">
        <f>VLOOKUP(A77,'10'!A:B,2,0)</f>
        <v>НАС/КС/ДУ/3-ММ-155</v>
      </c>
      <c r="AB77" s="81">
        <v>584.12</v>
      </c>
      <c r="AC77" s="81">
        <f>VLOOKUP(A77,РАСЧЕТ!A:BF,58,0)</f>
        <v>325.64852663342691</v>
      </c>
      <c r="AD77" s="81">
        <f t="shared" si="16"/>
        <v>-258.47147336657309</v>
      </c>
      <c r="AE77" s="81" t="str">
        <f>VLOOKUP(A77,'11'!A:C,3,0)</f>
        <v>Начисление услуг УКС00001712 от 30.11.2023 23:59:59</v>
      </c>
      <c r="AF77" s="81" t="str">
        <f>VLOOKUP(A77,'11'!A:B,2,0)</f>
        <v>НАС/КС/ДУ/3-ММ-155</v>
      </c>
      <c r="AG77" s="81">
        <v>584.12</v>
      </c>
      <c r="AH77" s="120">
        <f>VLOOKUP(A77,РАСЧЕТ!A:BG,59,0)</f>
        <v>469.17600110952947</v>
      </c>
      <c r="AI77" s="120">
        <f t="shared" si="17"/>
        <v>-114.94399889047054</v>
      </c>
      <c r="AJ77" t="str">
        <f>VLOOKUP(A77,'12'!A:C,3,0)</f>
        <v>Начисление услуг УКС00001860 от 31.12.2023 23:59:59</v>
      </c>
      <c r="AK77" t="str">
        <f>VLOOKUP(A77,'12'!A:B,2,0)</f>
        <v>НАС/КС/ДУ/3-ММ-155</v>
      </c>
    </row>
    <row r="78" spans="1:37" x14ac:dyDescent="0.3">
      <c r="A78" s="79" t="s">
        <v>739</v>
      </c>
      <c r="B78" s="79" t="s">
        <v>740</v>
      </c>
      <c r="C78" s="81">
        <v>743.03</v>
      </c>
      <c r="D78" s="81">
        <f>VLOOKUP(A78,РАСЧЕТ!A:AY,51,0)</f>
        <v>312.36794686875521</v>
      </c>
      <c r="E78" s="81">
        <f t="shared" si="9"/>
        <v>-430.66205313124476</v>
      </c>
      <c r="F78" s="81" t="str">
        <f>VLOOKUP(A78,'04'!A:C,3,0)</f>
        <v>Начисление услуг УКС00000631 от 30.04.2023 0:00:01</v>
      </c>
      <c r="G78" s="81" t="str">
        <f>VLOOKUP(A78,'04'!A:B,2,0)</f>
        <v>НАС/КС/ДУ-3-ММ-156</v>
      </c>
      <c r="H78" s="126">
        <v>743.03</v>
      </c>
      <c r="I78" s="126">
        <f>VLOOKUP(A78,РАСЧЕТ!A:AZ,52,0)</f>
        <v>0</v>
      </c>
      <c r="J78" s="126">
        <f t="shared" si="10"/>
        <v>-743.03</v>
      </c>
      <c r="K78" s="126">
        <v>743.03</v>
      </c>
      <c r="L78" s="126">
        <f>VLOOKUP(A78,РАСЧЕТ!A:BA,53,0)</f>
        <v>0</v>
      </c>
      <c r="M78" s="126">
        <f t="shared" si="11"/>
        <v>-743.03</v>
      </c>
      <c r="N78" s="126">
        <v>743.03</v>
      </c>
      <c r="O78" s="126">
        <f>VLOOKUP(A78,РАСЧЕТ!A:BB,54,0)</f>
        <v>0</v>
      </c>
      <c r="P78" s="126">
        <f t="shared" si="12"/>
        <v>-743.03</v>
      </c>
      <c r="Q78" s="126">
        <v>743.03</v>
      </c>
      <c r="R78" s="126">
        <f>VLOOKUP(A78,РАСЧЕТ!A:BC,55,0)</f>
        <v>0</v>
      </c>
      <c r="S78" s="126">
        <f t="shared" si="13"/>
        <v>-743.03</v>
      </c>
      <c r="T78" s="126">
        <v>743.03</v>
      </c>
      <c r="U78" s="126">
        <f>VLOOKUP(A78,РАСЧЕТ!A:BD,56,0)</f>
        <v>0</v>
      </c>
      <c r="V78" s="126">
        <f t="shared" si="14"/>
        <v>-743.03</v>
      </c>
      <c r="W78" s="81">
        <v>743.03</v>
      </c>
      <c r="X78" s="81">
        <f>VLOOKUP(A78,РАСЧЕТ!A:BE,57,0)</f>
        <v>385.22593624564036</v>
      </c>
      <c r="Y78" s="81">
        <f t="shared" si="15"/>
        <v>-357.80406375435962</v>
      </c>
      <c r="Z78" s="81" t="str">
        <f>VLOOKUP(A78,'10'!A:C,3,0)</f>
        <v>Начисление услуг УКС00001635 от 31.10.2023 0:00:01</v>
      </c>
      <c r="AA78" s="81" t="str">
        <f>VLOOKUP(A78,'10'!A:B,2,0)</f>
        <v>НАС/КС/ДУ-3-ММ-156</v>
      </c>
      <c r="AB78" s="81">
        <v>743.03</v>
      </c>
      <c r="AC78" s="81">
        <f>VLOOKUP(A78,РАСЧЕТ!A:BF,58,0)</f>
        <v>414.24408167340346</v>
      </c>
      <c r="AD78" s="81">
        <f t="shared" si="16"/>
        <v>-328.78591832659652</v>
      </c>
      <c r="AE78" s="81" t="str">
        <f>VLOOKUP(A78,'11'!A:C,3,0)</f>
        <v>Начисление услуг УКС00001712 от 30.11.2023 23:59:59</v>
      </c>
      <c r="AF78" s="81" t="str">
        <f>VLOOKUP(A78,'11'!A:B,2,0)</f>
        <v>НАС/КС/ДУ-3-ММ-156</v>
      </c>
      <c r="AG78" s="81">
        <v>743.03</v>
      </c>
      <c r="AH78" s="120">
        <f>VLOOKUP(A78,РАСЧЕТ!A:BG,59,0)</f>
        <v>596.81947199962201</v>
      </c>
      <c r="AI78" s="120">
        <f t="shared" si="17"/>
        <v>-146.21052800037796</v>
      </c>
      <c r="AJ78" t="str">
        <f>VLOOKUP(A78,'12'!A:C,3,0)</f>
        <v>Начисление услуг УКС00001860 от 31.12.2023 23:59:59</v>
      </c>
      <c r="AK78" t="str">
        <f>VLOOKUP(A78,'12'!A:B,2,0)</f>
        <v>НАС/КС/ДУ-3-ММ-156</v>
      </c>
    </row>
    <row r="79" spans="1:37" x14ac:dyDescent="0.3">
      <c r="A79" s="79" t="s">
        <v>2232</v>
      </c>
      <c r="B79" s="79" t="s">
        <v>2233</v>
      </c>
      <c r="C79" s="81">
        <v>670.02</v>
      </c>
      <c r="D79" s="81">
        <f>VLOOKUP(A79,РАСЧЕТ!A:AY,51,0)</f>
        <v>281.67283070246134</v>
      </c>
      <c r="E79" s="81">
        <f t="shared" si="9"/>
        <v>-388.34716929753864</v>
      </c>
      <c r="F79" s="81" t="str">
        <f>VLOOKUP(A79,'04'!A:C,3,0)</f>
        <v>Начисление услуг УКС00000631 от 30.04.2023 0:00:01</v>
      </c>
      <c r="G79" s="81" t="str">
        <f>VLOOKUP(A79,'04'!A:B,2,0)</f>
        <v>НАС/КС/ДУ-3-ММ-157</v>
      </c>
      <c r="H79" s="126">
        <v>670.02</v>
      </c>
      <c r="I79" s="126">
        <f>VLOOKUP(A79,РАСЧЕТ!A:AZ,52,0)</f>
        <v>0</v>
      </c>
      <c r="J79" s="126">
        <f t="shared" si="10"/>
        <v>-670.02</v>
      </c>
      <c r="K79" s="126">
        <v>670.02</v>
      </c>
      <c r="L79" s="126">
        <f>VLOOKUP(A79,РАСЧЕТ!A:BA,53,0)</f>
        <v>0</v>
      </c>
      <c r="M79" s="126">
        <f t="shared" si="11"/>
        <v>-670.02</v>
      </c>
      <c r="N79" s="126">
        <v>670.02</v>
      </c>
      <c r="O79" s="126">
        <f>VLOOKUP(A79,РАСЧЕТ!A:BB,54,0)</f>
        <v>0</v>
      </c>
      <c r="P79" s="126">
        <f t="shared" si="12"/>
        <v>-670.02</v>
      </c>
      <c r="Q79" s="126">
        <v>670.02</v>
      </c>
      <c r="R79" s="126">
        <f>VLOOKUP(A79,РАСЧЕТ!A:BC,55,0)</f>
        <v>0</v>
      </c>
      <c r="S79" s="126">
        <f t="shared" si="13"/>
        <v>-670.02</v>
      </c>
      <c r="T79" s="126">
        <v>670.02</v>
      </c>
      <c r="U79" s="126">
        <f>VLOOKUP(A79,РАСЧЕТ!A:BD,56,0)</f>
        <v>0</v>
      </c>
      <c r="V79" s="126">
        <f t="shared" si="14"/>
        <v>-670.02</v>
      </c>
      <c r="W79" s="81">
        <v>670.02</v>
      </c>
      <c r="X79" s="81">
        <f>VLOOKUP(A79,РАСЧЕТ!A:BE,57,0)</f>
        <v>347.37136447583748</v>
      </c>
      <c r="Y79" s="81">
        <f t="shared" si="15"/>
        <v>-322.6486355241625</v>
      </c>
      <c r="Z79" s="81" t="str">
        <f>VLOOKUP(A79,'10'!A:C,3,0)</f>
        <v>Начисление услуг УКС00001635 от 31.10.2023 0:00:01</v>
      </c>
      <c r="AA79" s="81" t="str">
        <f>VLOOKUP(A79,'10'!A:B,2,0)</f>
        <v>НАС/КС/ДУ-3-ММ-157</v>
      </c>
      <c r="AB79" s="81">
        <v>670.02</v>
      </c>
      <c r="AC79" s="81">
        <f>VLOOKUP(A79,РАСЧЕТ!A:BF,58,0)</f>
        <v>373.53801584422507</v>
      </c>
      <c r="AD79" s="81">
        <f t="shared" si="16"/>
        <v>-296.48198415577491</v>
      </c>
      <c r="AE79" s="81" t="str">
        <f>VLOOKUP(A79,'11'!A:C,3,0)</f>
        <v>Начисление услуг УКС00001712 от 30.11.2023 23:59:59</v>
      </c>
      <c r="AF79" s="81" t="str">
        <f>VLOOKUP(A79,'11'!A:B,2,0)</f>
        <v>НАС/КС/ДУ-3-ММ-157</v>
      </c>
      <c r="AG79" s="81">
        <v>670.02</v>
      </c>
      <c r="AH79" s="120">
        <f>VLOOKUP(A79,РАСЧЕТ!A:BG,59,0)</f>
        <v>538.17247186093084</v>
      </c>
      <c r="AI79" s="120">
        <f t="shared" si="17"/>
        <v>-131.84752813906914</v>
      </c>
      <c r="AJ79" t="str">
        <f>VLOOKUP(A79,'12'!A:C,3,0)</f>
        <v>Начисление услуг УКС00001860 от 31.12.2023 23:59:59</v>
      </c>
      <c r="AK79" t="str">
        <f>VLOOKUP(A79,'12'!A:B,2,0)</f>
        <v>НАС/КС/ДУ-3-ММ-157</v>
      </c>
    </row>
    <row r="80" spans="1:37" x14ac:dyDescent="0.3">
      <c r="A80" s="79" t="s">
        <v>576</v>
      </c>
      <c r="B80" s="79" t="s">
        <v>577</v>
      </c>
      <c r="C80" s="81">
        <v>584.12</v>
      </c>
      <c r="D80" s="81">
        <f>VLOOKUP(A80,РАСЧЕТ!A:AY,51,0)</f>
        <v>245.56092933035092</v>
      </c>
      <c r="E80" s="81">
        <f t="shared" si="9"/>
        <v>-338.55907066964909</v>
      </c>
      <c r="F80" s="81" t="str">
        <f>VLOOKUP(A80,'04'!A:C,3,0)</f>
        <v>Начисление услуг УКС00000631 от 30.04.2023 0:00:01</v>
      </c>
      <c r="G80" s="81" t="str">
        <f>VLOOKUP(A80,'04'!A:B,2,0)</f>
        <v>НАС/КС/ДУ-3-ММ-158</v>
      </c>
      <c r="H80" s="126">
        <v>584.12</v>
      </c>
      <c r="I80" s="126">
        <f>VLOOKUP(A80,РАСЧЕТ!A:AZ,52,0)</f>
        <v>0</v>
      </c>
      <c r="J80" s="126">
        <f t="shared" si="10"/>
        <v>-584.12</v>
      </c>
      <c r="K80" s="126">
        <v>584.12</v>
      </c>
      <c r="L80" s="126">
        <f>VLOOKUP(A80,РАСЧЕТ!A:BA,53,0)</f>
        <v>0</v>
      </c>
      <c r="M80" s="126">
        <f t="shared" si="11"/>
        <v>-584.12</v>
      </c>
      <c r="N80" s="126">
        <v>584.12</v>
      </c>
      <c r="O80" s="126">
        <f>VLOOKUP(A80,РАСЧЕТ!A:BB,54,0)</f>
        <v>0</v>
      </c>
      <c r="P80" s="126">
        <f t="shared" si="12"/>
        <v>-584.12</v>
      </c>
      <c r="Q80" s="126">
        <v>584.12</v>
      </c>
      <c r="R80" s="126">
        <f>VLOOKUP(A80,РАСЧЕТ!A:BC,55,0)</f>
        <v>0</v>
      </c>
      <c r="S80" s="126">
        <f t="shared" si="13"/>
        <v>-584.12</v>
      </c>
      <c r="T80" s="126">
        <v>584.12</v>
      </c>
      <c r="U80" s="126">
        <f>VLOOKUP(A80,РАСЧЕТ!A:BD,56,0)</f>
        <v>0</v>
      </c>
      <c r="V80" s="126">
        <f t="shared" si="14"/>
        <v>-584.12</v>
      </c>
      <c r="W80" s="81">
        <v>584.12</v>
      </c>
      <c r="X80" s="81">
        <f>VLOOKUP(A80,РАСЧЕТ!A:BE,57,0)</f>
        <v>302.83657415842242</v>
      </c>
      <c r="Y80" s="81">
        <f t="shared" si="15"/>
        <v>-281.28342584157758</v>
      </c>
      <c r="Z80" s="81" t="str">
        <f>VLOOKUP(A80,'10'!A:C,3,0)</f>
        <v>Начисление услуг УКС00001635 от 31.10.2023 0:00:01</v>
      </c>
      <c r="AA80" s="81" t="str">
        <f>VLOOKUP(A80,'10'!A:B,2,0)</f>
        <v>НАС/КС/ДУ-3-ММ-158</v>
      </c>
      <c r="AB80" s="81">
        <v>584.12</v>
      </c>
      <c r="AC80" s="81">
        <f>VLOOKUP(A80,РАСЧЕТ!A:BF,58,0)</f>
        <v>325.64852663342691</v>
      </c>
      <c r="AD80" s="81">
        <f t="shared" si="16"/>
        <v>-258.47147336657309</v>
      </c>
      <c r="AE80" s="81" t="str">
        <f>VLOOKUP(A80,'11'!A:C,3,0)</f>
        <v>Начисление услуг УКС00001712 от 30.11.2023 23:59:59</v>
      </c>
      <c r="AF80" s="81" t="str">
        <f>VLOOKUP(A80,'11'!A:B,2,0)</f>
        <v>НАС/КС/ДУ-3-ММ-158</v>
      </c>
      <c r="AG80" s="81">
        <v>584.12</v>
      </c>
      <c r="AH80" s="120">
        <f>VLOOKUP(A80,РАСЧЕТ!A:BG,59,0)</f>
        <v>469.17600110952947</v>
      </c>
      <c r="AI80" s="120">
        <f t="shared" si="17"/>
        <v>-114.94399889047054</v>
      </c>
      <c r="AJ80" t="str">
        <f>VLOOKUP(A80,'12'!A:C,3,0)</f>
        <v>Начисление услуг УКС00001860 от 31.12.2023 23:59:59</v>
      </c>
      <c r="AK80" t="str">
        <f>VLOOKUP(A80,'12'!A:B,2,0)</f>
        <v>НАС/КС/ДУ-3-ММ-158</v>
      </c>
    </row>
    <row r="81" spans="1:37" x14ac:dyDescent="0.3">
      <c r="A81" s="79" t="s">
        <v>1794</v>
      </c>
      <c r="B81" s="79" t="s">
        <v>1795</v>
      </c>
      <c r="C81" s="81">
        <v>743.03</v>
      </c>
      <c r="D81" s="81">
        <f>VLOOKUP(A81,РАСЧЕТ!A:AY,51,0)</f>
        <v>312.36794686875521</v>
      </c>
      <c r="E81" s="81">
        <f t="shared" si="9"/>
        <v>-430.66205313124476</v>
      </c>
      <c r="F81" s="81" t="str">
        <f>VLOOKUP(A81,'04'!A:C,3,0)</f>
        <v>Начисление услуг УКС00000631 от 30.04.2023 0:00:01</v>
      </c>
      <c r="G81" s="81" t="str">
        <f>VLOOKUP(A81,'04'!A:B,2,0)</f>
        <v>НАС/КС/ДУ-3-ММ-159</v>
      </c>
      <c r="H81" s="126">
        <v>743.03</v>
      </c>
      <c r="I81" s="126">
        <f>VLOOKUP(A81,РАСЧЕТ!A:AZ,52,0)</f>
        <v>0</v>
      </c>
      <c r="J81" s="126">
        <f t="shared" si="10"/>
        <v>-743.03</v>
      </c>
      <c r="K81" s="126">
        <v>743.03</v>
      </c>
      <c r="L81" s="126">
        <f>VLOOKUP(A81,РАСЧЕТ!A:BA,53,0)</f>
        <v>0</v>
      </c>
      <c r="M81" s="126">
        <f t="shared" si="11"/>
        <v>-743.03</v>
      </c>
      <c r="N81" s="126">
        <v>743.03</v>
      </c>
      <c r="O81" s="126">
        <f>VLOOKUP(A81,РАСЧЕТ!A:BB,54,0)</f>
        <v>0</v>
      </c>
      <c r="P81" s="126">
        <f t="shared" si="12"/>
        <v>-743.03</v>
      </c>
      <c r="Q81" s="126">
        <v>743.03</v>
      </c>
      <c r="R81" s="126">
        <f>VLOOKUP(A81,РАСЧЕТ!A:BC,55,0)</f>
        <v>0</v>
      </c>
      <c r="S81" s="126">
        <f t="shared" si="13"/>
        <v>-743.03</v>
      </c>
      <c r="T81" s="126">
        <v>743.03</v>
      </c>
      <c r="U81" s="126">
        <f>VLOOKUP(A81,РАСЧЕТ!A:BD,56,0)</f>
        <v>0</v>
      </c>
      <c r="V81" s="126">
        <f t="shared" si="14"/>
        <v>-743.03</v>
      </c>
      <c r="W81" s="81">
        <v>743.03</v>
      </c>
      <c r="X81" s="81">
        <f>VLOOKUP(A81,РАСЧЕТ!A:BE,57,0)</f>
        <v>385.22593624564036</v>
      </c>
      <c r="Y81" s="81">
        <f t="shared" si="15"/>
        <v>-357.80406375435962</v>
      </c>
      <c r="Z81" s="81" t="str">
        <f>VLOOKUP(A81,'10'!A:C,3,0)</f>
        <v>Начисление услуг УКС00001635 от 31.10.2023 0:00:01</v>
      </c>
      <c r="AA81" s="81" t="str">
        <f>VLOOKUP(A81,'10'!A:B,2,0)</f>
        <v>НАС/КС/ДУ-3-ММ-159</v>
      </c>
      <c r="AB81" s="81">
        <v>743.03</v>
      </c>
      <c r="AC81" s="81">
        <f>VLOOKUP(A81,РАСЧЕТ!A:BF,58,0)</f>
        <v>414.24408167340346</v>
      </c>
      <c r="AD81" s="81">
        <f t="shared" si="16"/>
        <v>-328.78591832659652</v>
      </c>
      <c r="AE81" s="81" t="str">
        <f>VLOOKUP(A81,'11'!A:C,3,0)</f>
        <v>Начисление услуг УКС00001712 от 30.11.2023 23:59:59</v>
      </c>
      <c r="AF81" s="81" t="str">
        <f>VLOOKUP(A81,'11'!A:B,2,0)</f>
        <v>НАС/КС/ДУ-3-ММ-159</v>
      </c>
      <c r="AG81" s="81">
        <v>743.03</v>
      </c>
      <c r="AH81" s="120">
        <f>VLOOKUP(A81,РАСЧЕТ!A:BG,59,0)</f>
        <v>596.81947199962201</v>
      </c>
      <c r="AI81" s="120">
        <f t="shared" si="17"/>
        <v>-146.21052800037796</v>
      </c>
      <c r="AJ81" t="str">
        <f>VLOOKUP(A81,'12'!A:C,3,0)</f>
        <v>Начисление услуг УКС00001860 от 31.12.2023 23:59:59</v>
      </c>
      <c r="AK81" t="str">
        <f>VLOOKUP(A81,'12'!A:B,2,0)</f>
        <v>НАС/КС/ДУ-3-ММ-159</v>
      </c>
    </row>
    <row r="82" spans="1:37" x14ac:dyDescent="0.3">
      <c r="A82" s="79" t="s">
        <v>1849</v>
      </c>
      <c r="B82" s="79" t="s">
        <v>1850</v>
      </c>
      <c r="C82" s="81">
        <v>670.02</v>
      </c>
      <c r="D82" s="81">
        <f>VLOOKUP(A82,РАСЧЕТ!A:AY,51,0)</f>
        <v>281.67283070246134</v>
      </c>
      <c r="E82" s="81">
        <f t="shared" si="9"/>
        <v>-388.34716929753864</v>
      </c>
      <c r="F82" s="81" t="str">
        <f>VLOOKUP(A82,'04'!A:C,3,0)</f>
        <v>Начисление услуг УКС00000631 от 30.04.2023 0:00:01</v>
      </c>
      <c r="G82" s="81" t="str">
        <f>VLOOKUP(A82,'04'!A:B,2,0)</f>
        <v>НАС/КС/ДУ-3-ММ-16</v>
      </c>
      <c r="H82" s="126">
        <v>670.02</v>
      </c>
      <c r="I82" s="126">
        <f>VLOOKUP(A82,РАСЧЕТ!A:AZ,52,0)</f>
        <v>0</v>
      </c>
      <c r="J82" s="126">
        <f t="shared" si="10"/>
        <v>-670.02</v>
      </c>
      <c r="K82" s="126">
        <v>670.02</v>
      </c>
      <c r="L82" s="126">
        <f>VLOOKUP(A82,РАСЧЕТ!A:BA,53,0)</f>
        <v>0</v>
      </c>
      <c r="M82" s="126">
        <f t="shared" si="11"/>
        <v>-670.02</v>
      </c>
      <c r="N82" s="126">
        <v>670.02</v>
      </c>
      <c r="O82" s="126">
        <f>VLOOKUP(A82,РАСЧЕТ!A:BB,54,0)</f>
        <v>0</v>
      </c>
      <c r="P82" s="126">
        <f t="shared" si="12"/>
        <v>-670.02</v>
      </c>
      <c r="Q82" s="126">
        <v>670.02</v>
      </c>
      <c r="R82" s="126">
        <f>VLOOKUP(A82,РАСЧЕТ!A:BC,55,0)</f>
        <v>0</v>
      </c>
      <c r="S82" s="126">
        <f t="shared" si="13"/>
        <v>-670.02</v>
      </c>
      <c r="T82" s="126">
        <v>670.02</v>
      </c>
      <c r="U82" s="126">
        <f>VLOOKUP(A82,РАСЧЕТ!A:BD,56,0)</f>
        <v>0</v>
      </c>
      <c r="V82" s="126">
        <f t="shared" si="14"/>
        <v>-670.02</v>
      </c>
      <c r="W82" s="81">
        <v>670.02</v>
      </c>
      <c r="X82" s="81">
        <f>VLOOKUP(A82,РАСЧЕТ!A:BE,57,0)</f>
        <v>347.37136447583748</v>
      </c>
      <c r="Y82" s="81">
        <f t="shared" si="15"/>
        <v>-322.6486355241625</v>
      </c>
      <c r="Z82" s="81" t="str">
        <f>VLOOKUP(A82,'10'!A:C,3,0)</f>
        <v>Начисление услуг УКС00001635 от 31.10.2023 0:00:01</v>
      </c>
      <c r="AA82" s="81" t="str">
        <f>VLOOKUP(A82,'10'!A:B,2,0)</f>
        <v>НАС/КС/ДУ-3-ММ-16</v>
      </c>
      <c r="AB82" s="81">
        <v>670.02</v>
      </c>
      <c r="AC82" s="81">
        <f>VLOOKUP(A82,РАСЧЕТ!A:BF,58,0)</f>
        <v>373.53801584422507</v>
      </c>
      <c r="AD82" s="81">
        <f t="shared" si="16"/>
        <v>-296.48198415577491</v>
      </c>
      <c r="AE82" s="81" t="str">
        <f>VLOOKUP(A82,'11'!A:C,3,0)</f>
        <v>Начисление услуг УКС00001712 от 30.11.2023 23:59:59</v>
      </c>
      <c r="AF82" s="81" t="str">
        <f>VLOOKUP(A82,'11'!A:B,2,0)</f>
        <v>НАС/КС/ДУ-3-ММ-16</v>
      </c>
      <c r="AG82" s="81">
        <v>670.02</v>
      </c>
      <c r="AH82" s="120">
        <f>VLOOKUP(A82,РАСЧЕТ!A:BG,59,0)</f>
        <v>538.17247186093084</v>
      </c>
      <c r="AI82" s="120">
        <f t="shared" si="17"/>
        <v>-131.84752813906914</v>
      </c>
      <c r="AJ82" t="str">
        <f>VLOOKUP(A82,'12'!A:C,3,0)</f>
        <v>Начисление услуг УКС00001860 от 31.12.2023 23:59:59</v>
      </c>
      <c r="AK82" t="str">
        <f>VLOOKUP(A82,'12'!A:B,2,0)</f>
        <v>НАС/КС/ДУ-3-ММ-16</v>
      </c>
    </row>
    <row r="83" spans="1:37" x14ac:dyDescent="0.3">
      <c r="A83" s="79" t="s">
        <v>1259</v>
      </c>
      <c r="B83" s="79" t="s">
        <v>1260</v>
      </c>
      <c r="C83" s="81">
        <v>670.02</v>
      </c>
      <c r="D83" s="81">
        <f>VLOOKUP(A83,РАСЧЕТ!A:AY,51,0)</f>
        <v>281.67283070246134</v>
      </c>
      <c r="E83" s="81">
        <f t="shared" si="9"/>
        <v>-388.34716929753864</v>
      </c>
      <c r="F83" s="81" t="str">
        <f>VLOOKUP(A83,'04'!A:C,3,0)</f>
        <v>Начисление услуг УКС00000631 от 30.04.2023 0:00:01</v>
      </c>
      <c r="G83" s="81" t="str">
        <f>VLOOKUP(A83,'04'!A:B,2,0)</f>
        <v>НАС/КС/ДУ-3-ММ-160</v>
      </c>
      <c r="H83" s="126">
        <v>670.02</v>
      </c>
      <c r="I83" s="126">
        <f>VLOOKUP(A83,РАСЧЕТ!A:AZ,52,0)</f>
        <v>0</v>
      </c>
      <c r="J83" s="126">
        <f t="shared" si="10"/>
        <v>-670.02</v>
      </c>
      <c r="K83" s="126">
        <v>670.02</v>
      </c>
      <c r="L83" s="126">
        <f>VLOOKUP(A83,РАСЧЕТ!A:BA,53,0)</f>
        <v>0</v>
      </c>
      <c r="M83" s="126">
        <f t="shared" si="11"/>
        <v>-670.02</v>
      </c>
      <c r="N83" s="126">
        <v>670.02</v>
      </c>
      <c r="O83" s="126">
        <f>VLOOKUP(A83,РАСЧЕТ!A:BB,54,0)</f>
        <v>0</v>
      </c>
      <c r="P83" s="126">
        <f t="shared" si="12"/>
        <v>-670.02</v>
      </c>
      <c r="Q83" s="126">
        <v>670.02</v>
      </c>
      <c r="R83" s="126">
        <f>VLOOKUP(A83,РАСЧЕТ!A:BC,55,0)</f>
        <v>0</v>
      </c>
      <c r="S83" s="126">
        <f t="shared" si="13"/>
        <v>-670.02</v>
      </c>
      <c r="T83" s="126">
        <v>670.02</v>
      </c>
      <c r="U83" s="126">
        <f>VLOOKUP(A83,РАСЧЕТ!A:BD,56,0)</f>
        <v>0</v>
      </c>
      <c r="V83" s="126">
        <f t="shared" si="14"/>
        <v>-670.02</v>
      </c>
      <c r="W83" s="81">
        <v>670.02</v>
      </c>
      <c r="X83" s="81">
        <f>VLOOKUP(A83,РАСЧЕТ!A:BE,57,0)</f>
        <v>347.37136447583748</v>
      </c>
      <c r="Y83" s="81">
        <f t="shared" si="15"/>
        <v>-322.6486355241625</v>
      </c>
      <c r="Z83" s="81" t="str">
        <f>VLOOKUP(A83,'10'!A:C,3,0)</f>
        <v>Начисление услуг УКС00001635 от 31.10.2023 0:00:01</v>
      </c>
      <c r="AA83" s="81" t="str">
        <f>VLOOKUP(A83,'10'!A:B,2,0)</f>
        <v>НАС/КС/ДУ-3-ММ-160</v>
      </c>
      <c r="AB83" s="81">
        <v>670.02</v>
      </c>
      <c r="AC83" s="81">
        <f>VLOOKUP(A83,РАСЧЕТ!A:BF,58,0)</f>
        <v>373.53801584422507</v>
      </c>
      <c r="AD83" s="81">
        <f t="shared" si="16"/>
        <v>-296.48198415577491</v>
      </c>
      <c r="AE83" s="81" t="str">
        <f>VLOOKUP(A83,'11'!A:C,3,0)</f>
        <v>Начисление услуг УКС00001712 от 30.11.2023 23:59:59</v>
      </c>
      <c r="AF83" s="81" t="str">
        <f>VLOOKUP(A83,'11'!A:B,2,0)</f>
        <v>НАС/КС/ДУ-3-ММ-160</v>
      </c>
      <c r="AG83" s="81">
        <v>670.02</v>
      </c>
      <c r="AH83" s="120">
        <f>VLOOKUP(A83,РАСЧЕТ!A:BG,59,0)</f>
        <v>538.17247186093084</v>
      </c>
      <c r="AI83" s="120">
        <f t="shared" si="17"/>
        <v>-131.84752813906914</v>
      </c>
      <c r="AJ83" t="str">
        <f>VLOOKUP(A83,'12'!A:C,3,0)</f>
        <v>Начисление услуг УКС00001860 от 31.12.2023 23:59:59</v>
      </c>
      <c r="AK83" t="str">
        <f>VLOOKUP(A83,'12'!A:B,2,0)</f>
        <v>НАС/КС/ДУ-3-ММ-160</v>
      </c>
    </row>
    <row r="84" spans="1:37" x14ac:dyDescent="0.3">
      <c r="A84" s="79" t="s">
        <v>602</v>
      </c>
      <c r="B84" s="79" t="s">
        <v>603</v>
      </c>
      <c r="C84" s="81">
        <v>584.12</v>
      </c>
      <c r="D84" s="81">
        <f>VLOOKUP(A84,РАСЧЕТ!A:AY,51,0)</f>
        <v>245.56092933035092</v>
      </c>
      <c r="E84" s="81">
        <f t="shared" si="9"/>
        <v>-338.55907066964909</v>
      </c>
      <c r="F84" s="81" t="str">
        <f>VLOOKUP(A84,'04'!A:C,3,0)</f>
        <v>Начисление услуг УКС00000631 от 30.04.2023 0:00:01</v>
      </c>
      <c r="G84" s="81" t="str">
        <f>VLOOKUP(A84,'04'!A:B,2,0)</f>
        <v>НАС/КС/ДУ-3-ММ-161</v>
      </c>
      <c r="H84" s="126">
        <v>584.12</v>
      </c>
      <c r="I84" s="126">
        <f>VLOOKUP(A84,РАСЧЕТ!A:AZ,52,0)</f>
        <v>0</v>
      </c>
      <c r="J84" s="126">
        <f t="shared" si="10"/>
        <v>-584.12</v>
      </c>
      <c r="K84" s="126">
        <v>584.12</v>
      </c>
      <c r="L84" s="126">
        <f>VLOOKUP(A84,РАСЧЕТ!A:BA,53,0)</f>
        <v>0</v>
      </c>
      <c r="M84" s="126">
        <f t="shared" si="11"/>
        <v>-584.12</v>
      </c>
      <c r="N84" s="126">
        <v>584.12</v>
      </c>
      <c r="O84" s="126">
        <f>VLOOKUP(A84,РАСЧЕТ!A:BB,54,0)</f>
        <v>0</v>
      </c>
      <c r="P84" s="126">
        <f t="shared" si="12"/>
        <v>-584.12</v>
      </c>
      <c r="Q84" s="126">
        <v>584.12</v>
      </c>
      <c r="R84" s="126">
        <f>VLOOKUP(A84,РАСЧЕТ!A:BC,55,0)</f>
        <v>0</v>
      </c>
      <c r="S84" s="126">
        <f t="shared" si="13"/>
        <v>-584.12</v>
      </c>
      <c r="T84" s="126">
        <v>584.12</v>
      </c>
      <c r="U84" s="126">
        <f>VLOOKUP(A84,РАСЧЕТ!A:BD,56,0)</f>
        <v>0</v>
      </c>
      <c r="V84" s="126">
        <f t="shared" si="14"/>
        <v>-584.12</v>
      </c>
      <c r="W84" s="81">
        <v>584.12</v>
      </c>
      <c r="X84" s="81">
        <f>VLOOKUP(A84,РАСЧЕТ!A:BE,57,0)</f>
        <v>302.83657415842242</v>
      </c>
      <c r="Y84" s="81">
        <f t="shared" si="15"/>
        <v>-281.28342584157758</v>
      </c>
      <c r="Z84" s="81" t="str">
        <f>VLOOKUP(A84,'10'!A:C,3,0)</f>
        <v>Начисление услуг УКС00001635 от 31.10.2023 0:00:01</v>
      </c>
      <c r="AA84" s="81" t="str">
        <f>VLOOKUP(A84,'10'!A:B,2,0)</f>
        <v>НАС/КС/ДУ-3-ММ-161</v>
      </c>
      <c r="AB84" s="81">
        <v>584.12</v>
      </c>
      <c r="AC84" s="81">
        <f>VLOOKUP(A84,РАСЧЕТ!A:BF,58,0)</f>
        <v>325.64852663342691</v>
      </c>
      <c r="AD84" s="81">
        <f t="shared" si="16"/>
        <v>-258.47147336657309</v>
      </c>
      <c r="AE84" s="81" t="str">
        <f>VLOOKUP(A84,'11'!A:C,3,0)</f>
        <v>Начисление услуг УКС00001712 от 30.11.2023 23:59:59</v>
      </c>
      <c r="AF84" s="81" t="str">
        <f>VLOOKUP(A84,'11'!A:B,2,0)</f>
        <v>НАС/КС/ДУ-3-ММ-161</v>
      </c>
      <c r="AG84" s="81">
        <v>584.12</v>
      </c>
      <c r="AH84" s="120">
        <f>VLOOKUP(A84,РАСЧЕТ!A:BG,59,0)</f>
        <v>469.17600110952947</v>
      </c>
      <c r="AI84" s="120">
        <f t="shared" si="17"/>
        <v>-114.94399889047054</v>
      </c>
      <c r="AJ84" t="str">
        <f>VLOOKUP(A84,'12'!A:C,3,0)</f>
        <v>Начисление услуг УКС00001860 от 31.12.2023 23:59:59</v>
      </c>
      <c r="AK84" t="str">
        <f>VLOOKUP(A84,'12'!A:B,2,0)</f>
        <v>НАС/КС/ДУ-3-ММ-161</v>
      </c>
    </row>
    <row r="85" spans="1:37" x14ac:dyDescent="0.3">
      <c r="A85" s="79" t="s">
        <v>2445</v>
      </c>
      <c r="B85" s="79" t="s">
        <v>2446</v>
      </c>
      <c r="C85" s="81">
        <v>743.03</v>
      </c>
      <c r="D85" s="81">
        <f>VLOOKUP(A85,РАСЧЕТ!A:AY,51,0)</f>
        <v>312.36794686875521</v>
      </c>
      <c r="E85" s="81">
        <f t="shared" si="9"/>
        <v>-430.66205313124476</v>
      </c>
      <c r="F85" s="81" t="str">
        <f>VLOOKUP(A85,'04'!A:C,3,0)</f>
        <v>Начисление услуг УКС00000631 от 30.04.2023 0:00:01</v>
      </c>
      <c r="G85" s="81" t="str">
        <f>VLOOKUP(A85,'04'!A:B,2,0)</f>
        <v>НАС/КС/ДУ-3-ММ-162</v>
      </c>
      <c r="H85" s="126">
        <v>743.03</v>
      </c>
      <c r="I85" s="126">
        <f>VLOOKUP(A85,РАСЧЕТ!A:AZ,52,0)</f>
        <v>0</v>
      </c>
      <c r="J85" s="126">
        <f t="shared" si="10"/>
        <v>-743.03</v>
      </c>
      <c r="K85" s="126">
        <v>743.03</v>
      </c>
      <c r="L85" s="126">
        <f>VLOOKUP(A85,РАСЧЕТ!A:BA,53,0)</f>
        <v>0</v>
      </c>
      <c r="M85" s="126">
        <f t="shared" si="11"/>
        <v>-743.03</v>
      </c>
      <c r="N85" s="126">
        <v>743.03</v>
      </c>
      <c r="O85" s="126">
        <f>VLOOKUP(A85,РАСЧЕТ!A:BB,54,0)</f>
        <v>0</v>
      </c>
      <c r="P85" s="126">
        <f t="shared" si="12"/>
        <v>-743.03</v>
      </c>
      <c r="Q85" s="126">
        <v>743.03</v>
      </c>
      <c r="R85" s="126">
        <f>VLOOKUP(A85,РАСЧЕТ!A:BC,55,0)</f>
        <v>0</v>
      </c>
      <c r="S85" s="126">
        <f t="shared" si="13"/>
        <v>-743.03</v>
      </c>
      <c r="T85" s="126">
        <v>743.03</v>
      </c>
      <c r="U85" s="126">
        <f>VLOOKUP(A85,РАСЧЕТ!A:BD,56,0)</f>
        <v>0</v>
      </c>
      <c r="V85" s="126">
        <f t="shared" si="14"/>
        <v>-743.03</v>
      </c>
      <c r="W85" s="81">
        <v>743.03</v>
      </c>
      <c r="X85" s="81">
        <f>VLOOKUP(A85,РАСЧЕТ!A:BE,57,0)</f>
        <v>385.22593624564036</v>
      </c>
      <c r="Y85" s="81">
        <f t="shared" si="15"/>
        <v>-357.80406375435962</v>
      </c>
      <c r="Z85" s="81" t="str">
        <f>VLOOKUP(A85,'10'!A:C,3,0)</f>
        <v>Начисление услуг УКС00001635 от 31.10.2023 0:00:01</v>
      </c>
      <c r="AA85" s="81" t="str">
        <f>VLOOKUP(A85,'10'!A:B,2,0)</f>
        <v>НАС/КС/ДУ-3-ММ-162</v>
      </c>
      <c r="AB85" s="81">
        <v>743.03</v>
      </c>
      <c r="AC85" s="81">
        <f>VLOOKUP(A85,РАСЧЕТ!A:BF,58,0)</f>
        <v>414.24408167340346</v>
      </c>
      <c r="AD85" s="81">
        <f t="shared" si="16"/>
        <v>-328.78591832659652</v>
      </c>
      <c r="AE85" s="81" t="str">
        <f>VLOOKUP(A85,'11'!A:C,3,0)</f>
        <v>Начисление услуг УКС00001712 от 30.11.2023 23:59:59</v>
      </c>
      <c r="AF85" s="81" t="str">
        <f>VLOOKUP(A85,'11'!A:B,2,0)</f>
        <v>НАС/КС/ДУ-3-ММ-162</v>
      </c>
      <c r="AG85" s="81">
        <v>743.03</v>
      </c>
      <c r="AH85" s="120">
        <f>VLOOKUP(A85,РАСЧЕТ!A:BG,59,0)</f>
        <v>596.81947199962201</v>
      </c>
      <c r="AI85" s="120">
        <f t="shared" si="17"/>
        <v>-146.21052800037796</v>
      </c>
      <c r="AJ85" t="str">
        <f>VLOOKUP(A85,'12'!A:C,3,0)</f>
        <v>Начисление услуг УКС00001860 от 31.12.2023 23:59:59</v>
      </c>
      <c r="AK85" t="str">
        <f>VLOOKUP(A85,'12'!A:B,2,0)</f>
        <v>НАС/КС/ДУ-3-ММ-162</v>
      </c>
    </row>
    <row r="86" spans="1:37" x14ac:dyDescent="0.3">
      <c r="A86" s="79" t="s">
        <v>676</v>
      </c>
      <c r="B86" s="79" t="s">
        <v>677</v>
      </c>
      <c r="C86" s="81">
        <v>670.02</v>
      </c>
      <c r="D86" s="81">
        <f>VLOOKUP(A86,РАСЧЕТ!A:AY,51,0)</f>
        <v>281.67283070246134</v>
      </c>
      <c r="E86" s="81">
        <f t="shared" si="9"/>
        <v>-388.34716929753864</v>
      </c>
      <c r="F86" s="81" t="str">
        <f>VLOOKUP(A86,'04'!A:C,3,0)</f>
        <v>Начисление услуг УКС00000631 от 30.04.2023 0:00:01</v>
      </c>
      <c r="G86" s="81" t="str">
        <f>VLOOKUP(A86,'04'!A:B,2,0)</f>
        <v>С24-НАСТР-3-2021/паркинг/А/м 163</v>
      </c>
      <c r="H86" s="126">
        <v>670.02</v>
      </c>
      <c r="I86" s="126">
        <f>VLOOKUP(A86,РАСЧЕТ!A:AZ,52,0)</f>
        <v>0</v>
      </c>
      <c r="J86" s="126">
        <f t="shared" si="10"/>
        <v>-670.02</v>
      </c>
      <c r="K86" s="126">
        <v>670.02</v>
      </c>
      <c r="L86" s="126">
        <f>VLOOKUP(A86,РАСЧЕТ!A:BA,53,0)</f>
        <v>0</v>
      </c>
      <c r="M86" s="126">
        <f t="shared" si="11"/>
        <v>-670.02</v>
      </c>
      <c r="N86" s="126">
        <v>670.02</v>
      </c>
      <c r="O86" s="126">
        <f>VLOOKUP(A86,РАСЧЕТ!A:BB,54,0)</f>
        <v>0</v>
      </c>
      <c r="P86" s="126">
        <f t="shared" si="12"/>
        <v>-670.02</v>
      </c>
      <c r="Q86" s="126">
        <v>670.02</v>
      </c>
      <c r="R86" s="126">
        <f>VLOOKUP(A86,РАСЧЕТ!A:BC,55,0)</f>
        <v>0</v>
      </c>
      <c r="S86" s="126">
        <f t="shared" si="13"/>
        <v>-670.02</v>
      </c>
      <c r="T86" s="126">
        <v>670.02</v>
      </c>
      <c r="U86" s="126">
        <f>VLOOKUP(A86,РАСЧЕТ!A:BD,56,0)</f>
        <v>0</v>
      </c>
      <c r="V86" s="126">
        <f t="shared" si="14"/>
        <v>-670.02</v>
      </c>
      <c r="W86" s="81">
        <v>670.02</v>
      </c>
      <c r="X86" s="81">
        <f>VLOOKUP(A86,РАСЧЕТ!A:BE,57,0)</f>
        <v>347.37136447583748</v>
      </c>
      <c r="Y86" s="81">
        <f t="shared" si="15"/>
        <v>-322.6486355241625</v>
      </c>
      <c r="Z86" s="81" t="str">
        <f>VLOOKUP(A86,'10'!A:C,3,0)</f>
        <v>Начисление услуг УКС00001635 от 31.10.2023 0:00:01</v>
      </c>
      <c r="AA86" s="81" t="str">
        <f>VLOOKUP(A86,'10'!A:B,2,0)</f>
        <v>С24-НАСТР-3-2021/паркинг/А/м 163</v>
      </c>
      <c r="AB86" s="81">
        <v>670.02</v>
      </c>
      <c r="AC86" s="81">
        <f>VLOOKUP(A86,РАСЧЕТ!A:BF,58,0)</f>
        <v>373.53801584422507</v>
      </c>
      <c r="AD86" s="81">
        <f t="shared" si="16"/>
        <v>-296.48198415577491</v>
      </c>
      <c r="AE86" s="81" t="str">
        <f>VLOOKUP(A86,'11'!A:C,3,0)</f>
        <v>Начисление услуг УКС00001712 от 30.11.2023 23:59:59</v>
      </c>
      <c r="AF86" s="81" t="str">
        <f>VLOOKUP(A86,'11'!A:B,2,0)</f>
        <v>С24-НАСТР-3-2021/паркинг/А/м 163</v>
      </c>
      <c r="AG86" s="81">
        <v>670.02</v>
      </c>
      <c r="AH86" s="120">
        <f>VLOOKUP(A86,РАСЧЕТ!A:BG,59,0)</f>
        <v>538.17247186093084</v>
      </c>
      <c r="AI86" s="120">
        <f t="shared" si="17"/>
        <v>-131.84752813906914</v>
      </c>
      <c r="AJ86" t="str">
        <f>VLOOKUP(A86,'12'!A:C,3,0)</f>
        <v>Начисление услуг УКС00001860 от 31.12.2023 23:59:59</v>
      </c>
      <c r="AK86" t="str">
        <f>VLOOKUP(A86,'12'!A:B,2,0)</f>
        <v>С24-НАСТР-3-2021/паркинг/А/м 163</v>
      </c>
    </row>
    <row r="87" spans="1:37" x14ac:dyDescent="0.3">
      <c r="A87" s="79" t="s">
        <v>696</v>
      </c>
      <c r="B87" s="79" t="s">
        <v>697</v>
      </c>
      <c r="C87" s="81">
        <v>584.12</v>
      </c>
      <c r="D87" s="81">
        <f>VLOOKUP(A87,РАСЧЕТ!A:AY,51,0)</f>
        <v>245.56092933035092</v>
      </c>
      <c r="E87" s="81">
        <f t="shared" si="9"/>
        <v>-338.55907066964909</v>
      </c>
      <c r="F87" s="81" t="str">
        <f>VLOOKUP(A87,'04'!A:C,3,0)</f>
        <v>Начисление услуг УКС00000631 от 30.04.2023 0:00:01</v>
      </c>
      <c r="G87" s="81" t="str">
        <f>VLOOKUP(A87,'04'!A:B,2,0)</f>
        <v>НАС/КС/ДУ/3-ММ-164</v>
      </c>
      <c r="H87" s="126">
        <v>584.12</v>
      </c>
      <c r="I87" s="126">
        <f>VLOOKUP(A87,РАСЧЕТ!A:AZ,52,0)</f>
        <v>0</v>
      </c>
      <c r="J87" s="126">
        <f t="shared" si="10"/>
        <v>-584.12</v>
      </c>
      <c r="K87" s="126">
        <v>584.12</v>
      </c>
      <c r="L87" s="126">
        <f>VLOOKUP(A87,РАСЧЕТ!A:BA,53,0)</f>
        <v>0</v>
      </c>
      <c r="M87" s="126">
        <f t="shared" si="11"/>
        <v>-584.12</v>
      </c>
      <c r="N87" s="126">
        <v>584.12</v>
      </c>
      <c r="O87" s="126">
        <f>VLOOKUP(A87,РАСЧЕТ!A:BB,54,0)</f>
        <v>0</v>
      </c>
      <c r="P87" s="126">
        <f t="shared" si="12"/>
        <v>-584.12</v>
      </c>
      <c r="Q87" s="126">
        <v>584.12</v>
      </c>
      <c r="R87" s="126">
        <f>VLOOKUP(A87,РАСЧЕТ!A:BC,55,0)</f>
        <v>0</v>
      </c>
      <c r="S87" s="126">
        <f t="shared" si="13"/>
        <v>-584.12</v>
      </c>
      <c r="T87" s="126">
        <v>584.12</v>
      </c>
      <c r="U87" s="126">
        <f>VLOOKUP(A87,РАСЧЕТ!A:BD,56,0)</f>
        <v>0</v>
      </c>
      <c r="V87" s="126">
        <f t="shared" si="14"/>
        <v>-584.12</v>
      </c>
      <c r="W87" s="81">
        <v>584.12</v>
      </c>
      <c r="X87" s="81">
        <f>VLOOKUP(A87,РАСЧЕТ!A:BE,57,0)</f>
        <v>302.83657415842242</v>
      </c>
      <c r="Y87" s="81">
        <f t="shared" si="15"/>
        <v>-281.28342584157758</v>
      </c>
      <c r="Z87" s="81" t="str">
        <f>VLOOKUP(A87,'10'!A:C,3,0)</f>
        <v>Начисление услуг УКС00001635 от 31.10.2023 0:00:01</v>
      </c>
      <c r="AA87" s="81" t="str">
        <f>VLOOKUP(A87,'10'!A:B,2,0)</f>
        <v>НАС/КС/ДУ/3-ММ-164</v>
      </c>
      <c r="AB87" s="81">
        <v>584.12</v>
      </c>
      <c r="AC87" s="81">
        <f>VLOOKUP(A87,РАСЧЕТ!A:BF,58,0)</f>
        <v>325.64852663342691</v>
      </c>
      <c r="AD87" s="81">
        <f t="shared" si="16"/>
        <v>-258.47147336657309</v>
      </c>
      <c r="AE87" s="81" t="str">
        <f>VLOOKUP(A87,'11'!A:C,3,0)</f>
        <v>Начисление услуг УКС00001712 от 30.11.2023 23:59:59</v>
      </c>
      <c r="AF87" s="81" t="str">
        <f>VLOOKUP(A87,'11'!A:B,2,0)</f>
        <v>НАС/КС/ДУ/3-ММ-164</v>
      </c>
      <c r="AG87" s="81">
        <v>584.12</v>
      </c>
      <c r="AH87" s="120">
        <f>VLOOKUP(A87,РАСЧЕТ!A:BG,59,0)</f>
        <v>469.17600110952947</v>
      </c>
      <c r="AI87" s="120">
        <f t="shared" si="17"/>
        <v>-114.94399889047054</v>
      </c>
      <c r="AJ87" t="str">
        <f>VLOOKUP(A87,'12'!A:C,3,0)</f>
        <v>Начисление услуг УКС00001860 от 31.12.2023 23:59:59</v>
      </c>
      <c r="AK87" t="str">
        <f>VLOOKUP(A87,'12'!A:B,2,0)</f>
        <v>НАС/КС/ДУ/3-ММ-164</v>
      </c>
    </row>
    <row r="88" spans="1:37" x14ac:dyDescent="0.3">
      <c r="A88" s="79" t="s">
        <v>609</v>
      </c>
      <c r="B88" s="79" t="s">
        <v>610</v>
      </c>
      <c r="C88" s="81">
        <v>743.03</v>
      </c>
      <c r="D88" s="81">
        <f>VLOOKUP(A88,РАСЧЕТ!A:AY,51,0)</f>
        <v>312.36794686875521</v>
      </c>
      <c r="E88" s="81">
        <f t="shared" si="9"/>
        <v>-430.66205313124476</v>
      </c>
      <c r="F88" s="81" t="str">
        <f>VLOOKUP(A88,'04'!A:C,3,0)</f>
        <v>Начисление услуг УКС00000631 от 30.04.2023 0:00:01</v>
      </c>
      <c r="G88" s="81" t="str">
        <f>VLOOKUP(A88,'04'!A:B,2,0)</f>
        <v>НАС/КС/ДУ-3-ММ-165</v>
      </c>
      <c r="H88" s="126">
        <v>743.03</v>
      </c>
      <c r="I88" s="126">
        <f>VLOOKUP(A88,РАСЧЕТ!A:AZ,52,0)</f>
        <v>0</v>
      </c>
      <c r="J88" s="126">
        <f t="shared" si="10"/>
        <v>-743.03</v>
      </c>
      <c r="K88" s="126">
        <v>743.03</v>
      </c>
      <c r="L88" s="126">
        <f>VLOOKUP(A88,РАСЧЕТ!A:BA,53,0)</f>
        <v>0</v>
      </c>
      <c r="M88" s="126">
        <f t="shared" si="11"/>
        <v>-743.03</v>
      </c>
      <c r="N88" s="126">
        <v>743.03</v>
      </c>
      <c r="O88" s="126">
        <f>VLOOKUP(A88,РАСЧЕТ!A:BB,54,0)</f>
        <v>0</v>
      </c>
      <c r="P88" s="126">
        <f t="shared" si="12"/>
        <v>-743.03</v>
      </c>
      <c r="Q88" s="126">
        <v>743.03</v>
      </c>
      <c r="R88" s="126">
        <f>VLOOKUP(A88,РАСЧЕТ!A:BC,55,0)</f>
        <v>0</v>
      </c>
      <c r="S88" s="126">
        <f t="shared" si="13"/>
        <v>-743.03</v>
      </c>
      <c r="T88" s="126">
        <v>743.03</v>
      </c>
      <c r="U88" s="126">
        <f>VLOOKUP(A88,РАСЧЕТ!A:BD,56,0)</f>
        <v>0</v>
      </c>
      <c r="V88" s="126">
        <f t="shared" si="14"/>
        <v>-743.03</v>
      </c>
      <c r="W88" s="81">
        <v>743.03</v>
      </c>
      <c r="X88" s="81">
        <f>VLOOKUP(A88,РАСЧЕТ!A:BE,57,0)</f>
        <v>385.22593624564036</v>
      </c>
      <c r="Y88" s="81">
        <f t="shared" si="15"/>
        <v>-357.80406375435962</v>
      </c>
      <c r="Z88" s="81" t="str">
        <f>VLOOKUP(A88,'10'!A:C,3,0)</f>
        <v>Начисление услуг УКС00001635 от 31.10.2023 0:00:01</v>
      </c>
      <c r="AA88" s="81" t="str">
        <f>VLOOKUP(A88,'10'!A:B,2,0)</f>
        <v>НАС/КС/ДУ-3-ММ-165</v>
      </c>
      <c r="AB88" s="81">
        <v>743.03</v>
      </c>
      <c r="AC88" s="81">
        <f>VLOOKUP(A88,РАСЧЕТ!A:BF,58,0)</f>
        <v>414.24408167340346</v>
      </c>
      <c r="AD88" s="81">
        <f t="shared" si="16"/>
        <v>-328.78591832659652</v>
      </c>
      <c r="AE88" s="81" t="str">
        <f>VLOOKUP(A88,'11'!A:C,3,0)</f>
        <v>Начисление услуг УКС00001712 от 30.11.2023 23:59:59</v>
      </c>
      <c r="AF88" s="81" t="str">
        <f>VLOOKUP(A88,'11'!A:B,2,0)</f>
        <v>НАС/КС/ДУ-3-ММ-165</v>
      </c>
      <c r="AG88" s="81">
        <v>743.03</v>
      </c>
      <c r="AH88" s="120">
        <f>VLOOKUP(A88,РАСЧЕТ!A:BG,59,0)</f>
        <v>596.81947199962201</v>
      </c>
      <c r="AI88" s="120">
        <f t="shared" si="17"/>
        <v>-146.21052800037796</v>
      </c>
      <c r="AJ88" t="str">
        <f>VLOOKUP(A88,'12'!A:C,3,0)</f>
        <v>Начисление услуг УКС00001860 от 31.12.2023 23:59:59</v>
      </c>
      <c r="AK88" t="str">
        <f>VLOOKUP(A88,'12'!A:B,2,0)</f>
        <v>НАС/КС/ДУ-3-ММ-165</v>
      </c>
    </row>
    <row r="89" spans="1:37" x14ac:dyDescent="0.3">
      <c r="A89" s="79" t="s">
        <v>1324</v>
      </c>
      <c r="B89" s="79" t="s">
        <v>1325</v>
      </c>
      <c r="C89" s="81">
        <v>670.02</v>
      </c>
      <c r="D89" s="81">
        <f>VLOOKUP(A89,РАСЧЕТ!A:AY,51,0)</f>
        <v>281.67283070246134</v>
      </c>
      <c r="E89" s="81">
        <f t="shared" si="9"/>
        <v>-388.34716929753864</v>
      </c>
      <c r="F89" s="81" t="str">
        <f>VLOOKUP(A89,'04'!A:C,3,0)</f>
        <v>Начисление услуг УКС00000631 от 30.04.2023 0:00:01</v>
      </c>
      <c r="G89" s="81" t="str">
        <f>VLOOKUP(A89,'04'!A:B,2,0)</f>
        <v>НАС/КС/ДУ-3-ММ-166</v>
      </c>
      <c r="H89" s="126">
        <v>670.02</v>
      </c>
      <c r="I89" s="126">
        <f>VLOOKUP(A89,РАСЧЕТ!A:AZ,52,0)</f>
        <v>0</v>
      </c>
      <c r="J89" s="126">
        <f t="shared" si="10"/>
        <v>-670.02</v>
      </c>
      <c r="K89" s="126">
        <v>670.02</v>
      </c>
      <c r="L89" s="126">
        <f>VLOOKUP(A89,РАСЧЕТ!A:BA,53,0)</f>
        <v>0</v>
      </c>
      <c r="M89" s="126">
        <f t="shared" si="11"/>
        <v>-670.02</v>
      </c>
      <c r="N89" s="126">
        <v>670.02</v>
      </c>
      <c r="O89" s="126">
        <f>VLOOKUP(A89,РАСЧЕТ!A:BB,54,0)</f>
        <v>0</v>
      </c>
      <c r="P89" s="126">
        <f t="shared" si="12"/>
        <v>-670.02</v>
      </c>
      <c r="Q89" s="126">
        <v>670.02</v>
      </c>
      <c r="R89" s="126">
        <f>VLOOKUP(A89,РАСЧЕТ!A:BC,55,0)</f>
        <v>0</v>
      </c>
      <c r="S89" s="126">
        <f t="shared" si="13"/>
        <v>-670.02</v>
      </c>
      <c r="T89" s="126">
        <v>670.02</v>
      </c>
      <c r="U89" s="126">
        <f>VLOOKUP(A89,РАСЧЕТ!A:BD,56,0)</f>
        <v>0</v>
      </c>
      <c r="V89" s="126">
        <f t="shared" si="14"/>
        <v>-670.02</v>
      </c>
      <c r="W89" s="81">
        <v>670.02</v>
      </c>
      <c r="X89" s="81">
        <f>VLOOKUP(A89,РАСЧЕТ!A:BE,57,0)</f>
        <v>347.37136447583748</v>
      </c>
      <c r="Y89" s="81">
        <f t="shared" si="15"/>
        <v>-322.6486355241625</v>
      </c>
      <c r="Z89" s="81" t="str">
        <f>VLOOKUP(A89,'10'!A:C,3,0)</f>
        <v>Начисление услуг УКС00001635 от 31.10.2023 0:00:01</v>
      </c>
      <c r="AA89" s="81" t="str">
        <f>VLOOKUP(A89,'10'!A:B,2,0)</f>
        <v>НАС/КС/ДУ-3-ММ-166</v>
      </c>
      <c r="AB89" s="81">
        <v>670.02</v>
      </c>
      <c r="AC89" s="81">
        <f>VLOOKUP(A89,РАСЧЕТ!A:BF,58,0)</f>
        <v>373.53801584422507</v>
      </c>
      <c r="AD89" s="81">
        <f t="shared" si="16"/>
        <v>-296.48198415577491</v>
      </c>
      <c r="AE89" s="81" t="str">
        <f>VLOOKUP(A89,'11'!A:C,3,0)</f>
        <v>Начисление услуг УКС00001712 от 30.11.2023 23:59:59</v>
      </c>
      <c r="AF89" s="81" t="str">
        <f>VLOOKUP(A89,'11'!A:B,2,0)</f>
        <v>НАС/КС/ДУ-3-ММ-166</v>
      </c>
      <c r="AG89" s="81">
        <v>670.02</v>
      </c>
      <c r="AH89" s="120">
        <f>VLOOKUP(A89,РАСЧЕТ!A:BG,59,0)</f>
        <v>538.17247186093084</v>
      </c>
      <c r="AI89" s="120">
        <f t="shared" si="17"/>
        <v>-131.84752813906914</v>
      </c>
      <c r="AJ89" t="str">
        <f>VLOOKUP(A89,'12'!A:C,3,0)</f>
        <v>Начисление услуг УКС00001860 от 31.12.2023 23:59:59</v>
      </c>
      <c r="AK89" t="str">
        <f>VLOOKUP(A89,'12'!A:B,2,0)</f>
        <v>НАС/КС/ДУ-3-ММ-166</v>
      </c>
    </row>
    <row r="90" spans="1:37" x14ac:dyDescent="0.3">
      <c r="A90" s="79" t="s">
        <v>1813</v>
      </c>
      <c r="B90" s="79" t="s">
        <v>1814</v>
      </c>
      <c r="C90" s="81">
        <v>584.12</v>
      </c>
      <c r="D90" s="81">
        <f>VLOOKUP(A90,РАСЧЕТ!A:AY,51,0)</f>
        <v>245.56092933035092</v>
      </c>
      <c r="E90" s="81">
        <f t="shared" si="9"/>
        <v>-338.55907066964909</v>
      </c>
      <c r="F90" s="81" t="str">
        <f>VLOOKUP(A90,'04'!A:C,3,0)</f>
        <v>Начисление услуг УКС00000631 от 30.04.2023 0:00:01</v>
      </c>
      <c r="G90" s="81" t="str">
        <f>VLOOKUP(A90,'04'!A:B,2,0)</f>
        <v>НАС/КС/ДУ-3-ММ-167</v>
      </c>
      <c r="H90" s="126">
        <v>584.12</v>
      </c>
      <c r="I90" s="126">
        <f>VLOOKUP(A90,РАСЧЕТ!A:AZ,52,0)</f>
        <v>0</v>
      </c>
      <c r="J90" s="126">
        <f t="shared" si="10"/>
        <v>-584.12</v>
      </c>
      <c r="K90" s="126">
        <v>584.12</v>
      </c>
      <c r="L90" s="126">
        <f>VLOOKUP(A90,РАСЧЕТ!A:BA,53,0)</f>
        <v>0</v>
      </c>
      <c r="M90" s="126">
        <f t="shared" si="11"/>
        <v>-584.12</v>
      </c>
      <c r="N90" s="126">
        <v>584.12</v>
      </c>
      <c r="O90" s="126">
        <f>VLOOKUP(A90,РАСЧЕТ!A:BB,54,0)</f>
        <v>0</v>
      </c>
      <c r="P90" s="126">
        <f t="shared" si="12"/>
        <v>-584.12</v>
      </c>
      <c r="Q90" s="126">
        <v>584.12</v>
      </c>
      <c r="R90" s="126">
        <f>VLOOKUP(A90,РАСЧЕТ!A:BC,55,0)</f>
        <v>0</v>
      </c>
      <c r="S90" s="126">
        <f t="shared" si="13"/>
        <v>-584.12</v>
      </c>
      <c r="T90" s="126">
        <v>584.12</v>
      </c>
      <c r="U90" s="126">
        <f>VLOOKUP(A90,РАСЧЕТ!A:BD,56,0)</f>
        <v>0</v>
      </c>
      <c r="V90" s="126">
        <f t="shared" si="14"/>
        <v>-584.12</v>
      </c>
      <c r="W90" s="81">
        <v>584.12</v>
      </c>
      <c r="X90" s="81">
        <f>VLOOKUP(A90,РАСЧЕТ!A:BE,57,0)</f>
        <v>302.83657415842242</v>
      </c>
      <c r="Y90" s="81">
        <f t="shared" si="15"/>
        <v>-281.28342584157758</v>
      </c>
      <c r="Z90" s="81" t="str">
        <f>VLOOKUP(A90,'10'!A:C,3,0)</f>
        <v>Начисление услуг УКС00001635 от 31.10.2023 0:00:01</v>
      </c>
      <c r="AA90" s="81" t="str">
        <f>VLOOKUP(A90,'10'!A:B,2,0)</f>
        <v>НАС/КС/ДУ-3-ММ-167</v>
      </c>
      <c r="AB90" s="81">
        <v>584.12</v>
      </c>
      <c r="AC90" s="81">
        <f>VLOOKUP(A90,РАСЧЕТ!A:BF,58,0)</f>
        <v>325.64852663342691</v>
      </c>
      <c r="AD90" s="81">
        <f t="shared" si="16"/>
        <v>-258.47147336657309</v>
      </c>
      <c r="AE90" s="81" t="str">
        <f>VLOOKUP(A90,'11'!A:C,3,0)</f>
        <v>Начисление услуг УКС00001712 от 30.11.2023 23:59:59</v>
      </c>
      <c r="AF90" s="81" t="str">
        <f>VLOOKUP(A90,'11'!A:B,2,0)</f>
        <v>НАС/КС/ДУ-3-ММ-167</v>
      </c>
      <c r="AG90" s="81">
        <v>584.12</v>
      </c>
      <c r="AH90" s="120">
        <f>VLOOKUP(A90,РАСЧЕТ!A:BG,59,0)</f>
        <v>469.17600110952947</v>
      </c>
      <c r="AI90" s="120">
        <f t="shared" si="17"/>
        <v>-114.94399889047054</v>
      </c>
      <c r="AJ90" t="str">
        <f>VLOOKUP(A90,'12'!A:C,3,0)</f>
        <v>Начисление услуг УКС00001860 от 31.12.2023 23:59:59</v>
      </c>
      <c r="AK90" t="str">
        <f>VLOOKUP(A90,'12'!A:B,2,0)</f>
        <v>НАС/КС/ДУ-3-ММ-167</v>
      </c>
    </row>
    <row r="91" spans="1:37" x14ac:dyDescent="0.3">
      <c r="A91" s="79" t="s">
        <v>629</v>
      </c>
      <c r="B91" s="79" t="s">
        <v>630</v>
      </c>
      <c r="C91" s="81">
        <v>743.03</v>
      </c>
      <c r="D91" s="81">
        <f>VLOOKUP(A91,РАСЧЕТ!A:AY,51,0)</f>
        <v>312.36794686875521</v>
      </c>
      <c r="E91" s="81">
        <f t="shared" si="9"/>
        <v>-430.66205313124476</v>
      </c>
      <c r="F91" s="81" t="str">
        <f>VLOOKUP(A91,'04'!A:C,3,0)</f>
        <v>Начисление услуг УКС00000631 от 30.04.2023 0:00:01</v>
      </c>
      <c r="G91" s="81" t="str">
        <f>VLOOKUP(A91,'04'!A:B,2,0)</f>
        <v>НАС/КС/ДУ-3-ММ-168</v>
      </c>
      <c r="H91" s="126">
        <v>743.03</v>
      </c>
      <c r="I91" s="126">
        <f>VLOOKUP(A91,РАСЧЕТ!A:AZ,52,0)</f>
        <v>0</v>
      </c>
      <c r="J91" s="126">
        <f t="shared" si="10"/>
        <v>-743.03</v>
      </c>
      <c r="K91" s="126">
        <v>743.03</v>
      </c>
      <c r="L91" s="126">
        <f>VLOOKUP(A91,РАСЧЕТ!A:BA,53,0)</f>
        <v>0</v>
      </c>
      <c r="M91" s="126">
        <f t="shared" si="11"/>
        <v>-743.03</v>
      </c>
      <c r="N91" s="126">
        <v>743.03</v>
      </c>
      <c r="O91" s="126">
        <f>VLOOKUP(A91,РАСЧЕТ!A:BB,54,0)</f>
        <v>0</v>
      </c>
      <c r="P91" s="126">
        <f t="shared" si="12"/>
        <v>-743.03</v>
      </c>
      <c r="Q91" s="126">
        <v>743.03</v>
      </c>
      <c r="R91" s="126">
        <f>VLOOKUP(A91,РАСЧЕТ!A:BC,55,0)</f>
        <v>0</v>
      </c>
      <c r="S91" s="126">
        <f t="shared" si="13"/>
        <v>-743.03</v>
      </c>
      <c r="T91" s="126">
        <v>743.03</v>
      </c>
      <c r="U91" s="126">
        <f>VLOOKUP(A91,РАСЧЕТ!A:BD,56,0)</f>
        <v>0</v>
      </c>
      <c r="V91" s="126">
        <f t="shared" si="14"/>
        <v>-743.03</v>
      </c>
      <c r="W91" s="81">
        <v>743.03</v>
      </c>
      <c r="X91" s="81">
        <f>VLOOKUP(A91,РАСЧЕТ!A:BE,57,0)</f>
        <v>385.22593624564036</v>
      </c>
      <c r="Y91" s="81">
        <f t="shared" si="15"/>
        <v>-357.80406375435962</v>
      </c>
      <c r="Z91" s="81" t="str">
        <f>VLOOKUP(A91,'10'!A:C,3,0)</f>
        <v>Начисление услуг УКС00001635 от 31.10.2023 0:00:01</v>
      </c>
      <c r="AA91" s="81" t="str">
        <f>VLOOKUP(A91,'10'!A:B,2,0)</f>
        <v>НАС/КС/ДУ-3-ММ-168</v>
      </c>
      <c r="AB91" s="81">
        <v>743.03</v>
      </c>
      <c r="AC91" s="81">
        <f>VLOOKUP(A91,РАСЧЕТ!A:BF,58,0)</f>
        <v>414.24408167340346</v>
      </c>
      <c r="AD91" s="81">
        <f t="shared" si="16"/>
        <v>-328.78591832659652</v>
      </c>
      <c r="AE91" s="81" t="str">
        <f>VLOOKUP(A91,'11'!A:C,3,0)</f>
        <v>Начисление услуг УКС00001712 от 30.11.2023 23:59:59</v>
      </c>
      <c r="AF91" s="81" t="str">
        <f>VLOOKUP(A91,'11'!A:B,2,0)</f>
        <v>НАС/КС/ДУ-3-ММ-168</v>
      </c>
      <c r="AG91" s="81">
        <v>743.03</v>
      </c>
      <c r="AH91" s="120">
        <f>VLOOKUP(A91,РАСЧЕТ!A:BG,59,0)</f>
        <v>596.81947199962201</v>
      </c>
      <c r="AI91" s="120">
        <f t="shared" si="17"/>
        <v>-146.21052800037796</v>
      </c>
      <c r="AJ91" t="str">
        <f>VLOOKUP(A91,'12'!A:C,3,0)</f>
        <v>Начисление услуг УКС00001860 от 31.12.2023 23:59:59</v>
      </c>
      <c r="AK91" t="str">
        <f>VLOOKUP(A91,'12'!A:B,2,0)</f>
        <v>НАС/КС/ДУ-3-ММ-168</v>
      </c>
    </row>
    <row r="92" spans="1:37" x14ac:dyDescent="0.3">
      <c r="A92" s="79" t="s">
        <v>2238</v>
      </c>
      <c r="B92" s="79" t="s">
        <v>2239</v>
      </c>
      <c r="C92" s="81">
        <v>670.02</v>
      </c>
      <c r="D92" s="81">
        <f>VLOOKUP(A92,РАСЧЕТ!A:AY,51,0)</f>
        <v>281.67283070246134</v>
      </c>
      <c r="E92" s="81">
        <f t="shared" si="9"/>
        <v>-388.34716929753864</v>
      </c>
      <c r="F92" s="81" t="str">
        <f>VLOOKUP(A92,'04'!A:C,3,0)</f>
        <v>Начисление услуг УКС00000631 от 30.04.2023 0:00:01</v>
      </c>
      <c r="G92" s="81" t="str">
        <f>VLOOKUP(A92,'04'!A:B,2,0)</f>
        <v>НАС/КС/ДУ/3-ММ-169</v>
      </c>
      <c r="H92" s="126">
        <v>670.02</v>
      </c>
      <c r="I92" s="126">
        <f>VLOOKUP(A92,РАСЧЕТ!A:AZ,52,0)</f>
        <v>0</v>
      </c>
      <c r="J92" s="126">
        <f t="shared" si="10"/>
        <v>-670.02</v>
      </c>
      <c r="K92" s="126">
        <v>670.02</v>
      </c>
      <c r="L92" s="126">
        <f>VLOOKUP(A92,РАСЧЕТ!A:BA,53,0)</f>
        <v>0</v>
      </c>
      <c r="M92" s="126">
        <f t="shared" si="11"/>
        <v>-670.02</v>
      </c>
      <c r="N92" s="126">
        <v>670.02</v>
      </c>
      <c r="O92" s="126">
        <f>VLOOKUP(A92,РАСЧЕТ!A:BB,54,0)</f>
        <v>0</v>
      </c>
      <c r="P92" s="126">
        <f t="shared" si="12"/>
        <v>-670.02</v>
      </c>
      <c r="Q92" s="126">
        <v>670.02</v>
      </c>
      <c r="R92" s="126">
        <f>VLOOKUP(A92,РАСЧЕТ!A:BC,55,0)</f>
        <v>0</v>
      </c>
      <c r="S92" s="126">
        <f t="shared" si="13"/>
        <v>-670.02</v>
      </c>
      <c r="T92" s="126">
        <v>670.02</v>
      </c>
      <c r="U92" s="126">
        <f>VLOOKUP(A92,РАСЧЕТ!A:BD,56,0)</f>
        <v>0</v>
      </c>
      <c r="V92" s="126">
        <f t="shared" si="14"/>
        <v>-670.02</v>
      </c>
      <c r="W92" s="81">
        <v>670.02</v>
      </c>
      <c r="X92" s="81">
        <f>VLOOKUP(A92,РАСЧЕТ!A:BE,57,0)</f>
        <v>347.37136447583748</v>
      </c>
      <c r="Y92" s="81">
        <f t="shared" si="15"/>
        <v>-322.6486355241625</v>
      </c>
      <c r="Z92" s="81" t="str">
        <f>VLOOKUP(A92,'10'!A:C,3,0)</f>
        <v>Начисление услуг УКС00001635 от 31.10.2023 0:00:01</v>
      </c>
      <c r="AA92" s="81" t="str">
        <f>VLOOKUP(A92,'10'!A:B,2,0)</f>
        <v>НАС/КС/ДУ/3-ММ-169</v>
      </c>
      <c r="AB92" s="81">
        <v>670.02</v>
      </c>
      <c r="AC92" s="81">
        <f>VLOOKUP(A92,РАСЧЕТ!A:BF,58,0)</f>
        <v>373.53801584422507</v>
      </c>
      <c r="AD92" s="81">
        <f t="shared" si="16"/>
        <v>-296.48198415577491</v>
      </c>
      <c r="AE92" s="81" t="str">
        <f>VLOOKUP(A92,'11'!A:C,3,0)</f>
        <v>Начисление услуг УКС00001712 от 30.11.2023 23:59:59</v>
      </c>
      <c r="AF92" s="81" t="str">
        <f>VLOOKUP(A92,'11'!A:B,2,0)</f>
        <v>НАС/КС/ДУ/3-ММ-169</v>
      </c>
      <c r="AG92" s="81">
        <v>670.02</v>
      </c>
      <c r="AH92" s="120">
        <f>VLOOKUP(A92,РАСЧЕТ!A:BG,59,0)</f>
        <v>538.17247186093084</v>
      </c>
      <c r="AI92" s="120">
        <f t="shared" si="17"/>
        <v>-131.84752813906914</v>
      </c>
      <c r="AJ92" t="str">
        <f>VLOOKUP(A92,'12'!A:C,3,0)</f>
        <v>Начисление услуг УКС00001860 от 31.12.2023 23:59:59</v>
      </c>
      <c r="AK92" t="str">
        <f>VLOOKUP(A92,'12'!A:B,2,0)</f>
        <v>НАС/КС/ДУ/3-ММ-169</v>
      </c>
    </row>
    <row r="93" spans="1:37" x14ac:dyDescent="0.3">
      <c r="A93" s="79" t="s">
        <v>1774</v>
      </c>
      <c r="B93" s="79" t="s">
        <v>1775</v>
      </c>
      <c r="C93" s="81">
        <v>584.12</v>
      </c>
      <c r="D93" s="81">
        <f>VLOOKUP(A93,РАСЧЕТ!A:AY,51,0)</f>
        <v>245.56092933035092</v>
      </c>
      <c r="E93" s="81">
        <f t="shared" si="9"/>
        <v>-338.55907066964909</v>
      </c>
      <c r="F93" s="81" t="str">
        <f>VLOOKUP(A93,'04'!A:C,3,0)</f>
        <v>Начисление услуг УКС00000631 от 30.04.2023 0:00:01</v>
      </c>
      <c r="G93" s="81" t="str">
        <f>VLOOKUP(A93,'04'!A:B,2,0)</f>
        <v>НАС/КС/ДУ-3-ММ-17</v>
      </c>
      <c r="H93" s="126">
        <v>584.12</v>
      </c>
      <c r="I93" s="126">
        <f>VLOOKUP(A93,РАСЧЕТ!A:AZ,52,0)</f>
        <v>0</v>
      </c>
      <c r="J93" s="126">
        <f t="shared" si="10"/>
        <v>-584.12</v>
      </c>
      <c r="K93" s="126">
        <v>584.12</v>
      </c>
      <c r="L93" s="126">
        <f>VLOOKUP(A93,РАСЧЕТ!A:BA,53,0)</f>
        <v>0</v>
      </c>
      <c r="M93" s="126">
        <f t="shared" si="11"/>
        <v>-584.12</v>
      </c>
      <c r="N93" s="126">
        <v>584.12</v>
      </c>
      <c r="O93" s="126">
        <f>VLOOKUP(A93,РАСЧЕТ!A:BB,54,0)</f>
        <v>0</v>
      </c>
      <c r="P93" s="126">
        <f t="shared" si="12"/>
        <v>-584.12</v>
      </c>
      <c r="Q93" s="126">
        <v>584.12</v>
      </c>
      <c r="R93" s="126">
        <f>VLOOKUP(A93,РАСЧЕТ!A:BC,55,0)</f>
        <v>0</v>
      </c>
      <c r="S93" s="126">
        <f t="shared" si="13"/>
        <v>-584.12</v>
      </c>
      <c r="T93" s="126">
        <v>584.12</v>
      </c>
      <c r="U93" s="126">
        <f>VLOOKUP(A93,РАСЧЕТ!A:BD,56,0)</f>
        <v>0</v>
      </c>
      <c r="V93" s="126">
        <f t="shared" si="14"/>
        <v>-584.12</v>
      </c>
      <c r="W93" s="81">
        <v>584.12</v>
      </c>
      <c r="X93" s="81">
        <f>VLOOKUP(A93,РАСЧЕТ!A:BE,57,0)</f>
        <v>302.83657415842242</v>
      </c>
      <c r="Y93" s="81">
        <f t="shared" si="15"/>
        <v>-281.28342584157758</v>
      </c>
      <c r="Z93" s="81" t="str">
        <f>VLOOKUP(A93,'10'!A:C,3,0)</f>
        <v>Начисление услуг УКС00001635 от 31.10.2023 0:00:01</v>
      </c>
      <c r="AA93" s="81" t="str">
        <f>VLOOKUP(A93,'10'!A:B,2,0)</f>
        <v>НАС/КС/ДУ-3-ММ-17</v>
      </c>
      <c r="AB93" s="81">
        <v>584.12</v>
      </c>
      <c r="AC93" s="81">
        <f>VLOOKUP(A93,РАСЧЕТ!A:BF,58,0)</f>
        <v>325.64852663342691</v>
      </c>
      <c r="AD93" s="81">
        <f t="shared" si="16"/>
        <v>-258.47147336657309</v>
      </c>
      <c r="AE93" s="81" t="str">
        <f>VLOOKUP(A93,'11'!A:C,3,0)</f>
        <v>Начисление услуг УКС00001712 от 30.11.2023 23:59:59</v>
      </c>
      <c r="AF93" s="81" t="str">
        <f>VLOOKUP(A93,'11'!A:B,2,0)</f>
        <v>НАС/КС/ДУ-3-ММ-17</v>
      </c>
      <c r="AG93" s="81">
        <v>584.12</v>
      </c>
      <c r="AH93" s="120">
        <f>VLOOKUP(A93,РАСЧЕТ!A:BG,59,0)</f>
        <v>469.17600110952947</v>
      </c>
      <c r="AI93" s="120">
        <f t="shared" si="17"/>
        <v>-114.94399889047054</v>
      </c>
      <c r="AJ93" t="str">
        <f>VLOOKUP(A93,'12'!A:C,3,0)</f>
        <v>Начисление услуг УКС00001860 от 31.12.2023 23:59:59</v>
      </c>
      <c r="AK93" t="str">
        <f>VLOOKUP(A93,'12'!A:B,2,0)</f>
        <v>НАС/КС/ДУ-3-ММ-17</v>
      </c>
    </row>
    <row r="94" spans="1:37" x14ac:dyDescent="0.3">
      <c r="A94" s="79" t="s">
        <v>1018</v>
      </c>
      <c r="B94" s="79" t="s">
        <v>1019</v>
      </c>
      <c r="C94" s="81">
        <v>584.12</v>
      </c>
      <c r="D94" s="81">
        <f>VLOOKUP(A94,РАСЧЕТ!A:AY,51,0)</f>
        <v>245.56092933035092</v>
      </c>
      <c r="E94" s="81">
        <f t="shared" si="9"/>
        <v>-338.55907066964909</v>
      </c>
      <c r="F94" s="81" t="str">
        <f>VLOOKUP(A94,'04'!A:C,3,0)</f>
        <v>Начисление услуг УКС00000631 от 30.04.2023 0:00:01</v>
      </c>
      <c r="G94" s="81" t="str">
        <f>VLOOKUP(A94,'04'!A:B,2,0)</f>
        <v>НАС/КС/ДУ-3-ММ-170</v>
      </c>
      <c r="H94" s="126">
        <v>584.12</v>
      </c>
      <c r="I94" s="126">
        <f>VLOOKUP(A94,РАСЧЕТ!A:AZ,52,0)</f>
        <v>0</v>
      </c>
      <c r="J94" s="126">
        <f t="shared" si="10"/>
        <v>-584.12</v>
      </c>
      <c r="K94" s="126">
        <v>584.12</v>
      </c>
      <c r="L94" s="126">
        <f>VLOOKUP(A94,РАСЧЕТ!A:BA,53,0)</f>
        <v>0</v>
      </c>
      <c r="M94" s="126">
        <f t="shared" si="11"/>
        <v>-584.12</v>
      </c>
      <c r="N94" s="126">
        <v>584.12</v>
      </c>
      <c r="O94" s="126">
        <f>VLOOKUP(A94,РАСЧЕТ!A:BB,54,0)</f>
        <v>0</v>
      </c>
      <c r="P94" s="126">
        <f t="shared" si="12"/>
        <v>-584.12</v>
      </c>
      <c r="Q94" s="126">
        <v>584.12</v>
      </c>
      <c r="R94" s="126">
        <f>VLOOKUP(A94,РАСЧЕТ!A:BC,55,0)</f>
        <v>0</v>
      </c>
      <c r="S94" s="126">
        <f t="shared" si="13"/>
        <v>-584.12</v>
      </c>
      <c r="T94" s="126">
        <v>584.12</v>
      </c>
      <c r="U94" s="126">
        <f>VLOOKUP(A94,РАСЧЕТ!A:BD,56,0)</f>
        <v>0</v>
      </c>
      <c r="V94" s="126">
        <f t="shared" si="14"/>
        <v>-584.12</v>
      </c>
      <c r="W94" s="81">
        <v>584.12</v>
      </c>
      <c r="X94" s="81">
        <f>VLOOKUP(A94,РАСЧЕТ!A:BE,57,0)</f>
        <v>302.83657415842242</v>
      </c>
      <c r="Y94" s="81">
        <f t="shared" si="15"/>
        <v>-281.28342584157758</v>
      </c>
      <c r="Z94" s="81" t="str">
        <f>VLOOKUP(A94,'10'!A:C,3,0)</f>
        <v>Начисление услуг УКС00001635 от 31.10.2023 0:00:01</v>
      </c>
      <c r="AA94" s="81" t="str">
        <f>VLOOKUP(A94,'10'!A:B,2,0)</f>
        <v>НАС/КС/ДУ-3-ММ-170</v>
      </c>
      <c r="AB94" s="81">
        <v>584.12</v>
      </c>
      <c r="AC94" s="81">
        <f>VLOOKUP(A94,РАСЧЕТ!A:BF,58,0)</f>
        <v>325.64852663342691</v>
      </c>
      <c r="AD94" s="81">
        <f t="shared" si="16"/>
        <v>-258.47147336657309</v>
      </c>
      <c r="AE94" s="81" t="str">
        <f>VLOOKUP(A94,'11'!A:C,3,0)</f>
        <v>Начисление услуг УКС00001712 от 30.11.2023 23:59:59</v>
      </c>
      <c r="AF94" s="81" t="str">
        <f>VLOOKUP(A94,'11'!A:B,2,0)</f>
        <v>НАС/КС/ДУ-3-ММ-170</v>
      </c>
      <c r="AG94" s="81">
        <v>584.12</v>
      </c>
      <c r="AH94" s="120">
        <f>VLOOKUP(A94,РАСЧЕТ!A:BG,59,0)</f>
        <v>469.17600110952947</v>
      </c>
      <c r="AI94" s="120">
        <f t="shared" si="17"/>
        <v>-114.94399889047054</v>
      </c>
      <c r="AJ94" t="str">
        <f>VLOOKUP(A94,'12'!A:C,3,0)</f>
        <v>Начисление услуг УКС00001860 от 31.12.2023 23:59:59</v>
      </c>
      <c r="AK94" t="str">
        <f>VLOOKUP(A94,'12'!A:B,2,0)</f>
        <v>НАС/КС/ДУ-3-ММ-170</v>
      </c>
    </row>
    <row r="95" spans="1:37" x14ac:dyDescent="0.3">
      <c r="A95" s="79" t="s">
        <v>653</v>
      </c>
      <c r="B95" s="79" t="s">
        <v>654</v>
      </c>
      <c r="C95" s="81">
        <v>743.03</v>
      </c>
      <c r="D95" s="81">
        <f>VLOOKUP(A95,РАСЧЕТ!A:AY,51,0)</f>
        <v>312.36794686875521</v>
      </c>
      <c r="E95" s="81">
        <f t="shared" si="9"/>
        <v>-430.66205313124476</v>
      </c>
      <c r="F95" s="81" t="str">
        <f>VLOOKUP(A95,'04'!A:C,3,0)</f>
        <v>Начисление услуг УКС00000631 от 30.04.2023 0:00:01</v>
      </c>
      <c r="G95" s="81" t="str">
        <f>VLOOKUP(A95,'04'!A:B,2,0)</f>
        <v>НАС/КС/ДУ-3-ММ-171 от 07.06.2022</v>
      </c>
      <c r="H95" s="126">
        <v>743.03</v>
      </c>
      <c r="I95" s="126">
        <f>VLOOKUP(A95,РАСЧЕТ!A:AZ,52,0)</f>
        <v>0</v>
      </c>
      <c r="J95" s="126">
        <f t="shared" si="10"/>
        <v>-743.03</v>
      </c>
      <c r="K95" s="126">
        <v>743.03</v>
      </c>
      <c r="L95" s="126">
        <f>VLOOKUP(A95,РАСЧЕТ!A:BA,53,0)</f>
        <v>0</v>
      </c>
      <c r="M95" s="126">
        <f t="shared" si="11"/>
        <v>-743.03</v>
      </c>
      <c r="N95" s="126">
        <v>743.03</v>
      </c>
      <c r="O95" s="126">
        <f>VLOOKUP(A95,РАСЧЕТ!A:BB,54,0)</f>
        <v>0</v>
      </c>
      <c r="P95" s="126">
        <f t="shared" si="12"/>
        <v>-743.03</v>
      </c>
      <c r="Q95" s="126">
        <v>743.03</v>
      </c>
      <c r="R95" s="126">
        <f>VLOOKUP(A95,РАСЧЕТ!A:BC,55,0)</f>
        <v>0</v>
      </c>
      <c r="S95" s="126">
        <f t="shared" si="13"/>
        <v>-743.03</v>
      </c>
      <c r="T95" s="126">
        <v>743.03</v>
      </c>
      <c r="U95" s="126">
        <f>VLOOKUP(A95,РАСЧЕТ!A:BD,56,0)</f>
        <v>0</v>
      </c>
      <c r="V95" s="126">
        <f t="shared" si="14"/>
        <v>-743.03</v>
      </c>
      <c r="W95" s="81">
        <v>743.03</v>
      </c>
      <c r="X95" s="81">
        <f>VLOOKUP(A95,РАСЧЕТ!A:BE,57,0)</f>
        <v>385.22593624564036</v>
      </c>
      <c r="Y95" s="81">
        <f t="shared" si="15"/>
        <v>-357.80406375435962</v>
      </c>
      <c r="Z95" s="81" t="str">
        <f>VLOOKUP(A95,'10'!A:C,3,0)</f>
        <v>Начисление услуг УКС00001635 от 31.10.2023 0:00:01</v>
      </c>
      <c r="AA95" s="81" t="str">
        <f>VLOOKUP(A95,'10'!A:B,2,0)</f>
        <v>НАС/КС/ДУ-3-ММ-171 от 07.06.2022</v>
      </c>
      <c r="AB95" s="81">
        <v>743.03</v>
      </c>
      <c r="AC95" s="81">
        <f>VLOOKUP(A95,РАСЧЕТ!A:BF,58,0)</f>
        <v>414.24408167340346</v>
      </c>
      <c r="AD95" s="81">
        <f t="shared" si="16"/>
        <v>-328.78591832659652</v>
      </c>
      <c r="AE95" s="81" t="str">
        <f>VLOOKUP(A95,'11'!A:C,3,0)</f>
        <v>Начисление услуг УКС00001712 от 30.11.2023 23:59:59</v>
      </c>
      <c r="AF95" s="81" t="str">
        <f>VLOOKUP(A95,'11'!A:B,2,0)</f>
        <v>НАС/КС/ДУ-3-ММ-171 от 07.06.2022</v>
      </c>
      <c r="AG95" s="81">
        <v>743.03</v>
      </c>
      <c r="AH95" s="120">
        <f>VLOOKUP(A95,РАСЧЕТ!A:BG,59,0)</f>
        <v>596.81947199962201</v>
      </c>
      <c r="AI95" s="120">
        <f t="shared" si="17"/>
        <v>-146.21052800037796</v>
      </c>
      <c r="AJ95" t="str">
        <f>VLOOKUP(A95,'12'!A:C,3,0)</f>
        <v>Начисление услуг УКС00001860 от 31.12.2023 23:59:59</v>
      </c>
      <c r="AK95" t="str">
        <f>VLOOKUP(A95,'12'!A:B,2,0)</f>
        <v>НАС/КС/ДУ-3-ММ-171 от 07.06.2022</v>
      </c>
    </row>
    <row r="96" spans="1:37" x14ac:dyDescent="0.3">
      <c r="A96" s="79" t="s">
        <v>967</v>
      </c>
      <c r="B96" s="79" t="s">
        <v>968</v>
      </c>
      <c r="C96" s="81">
        <v>648.54</v>
      </c>
      <c r="D96" s="81">
        <f>VLOOKUP(A96,РАСЧЕТ!A:AY,51,0)</f>
        <v>272.64485535943373</v>
      </c>
      <c r="E96" s="81">
        <f t="shared" si="9"/>
        <v>-375.89514464056623</v>
      </c>
      <c r="F96" s="81" t="str">
        <f>VLOOKUP(A96,'04'!A:C,3,0)</f>
        <v>Начисление услуг УКС00000631 от 30.04.2023 0:00:01</v>
      </c>
      <c r="G96" s="81" t="str">
        <f>VLOOKUP(A96,'04'!A:B,2,0)</f>
        <v>НАС/КС/ДУ/-3-ММ-172</v>
      </c>
      <c r="H96" s="126">
        <v>648.54</v>
      </c>
      <c r="I96" s="126">
        <f>VLOOKUP(A96,РАСЧЕТ!A:AZ,52,0)</f>
        <v>0</v>
      </c>
      <c r="J96" s="126">
        <f t="shared" si="10"/>
        <v>-648.54</v>
      </c>
      <c r="K96" s="126">
        <v>648.54</v>
      </c>
      <c r="L96" s="126">
        <f>VLOOKUP(A96,РАСЧЕТ!A:BA,53,0)</f>
        <v>0</v>
      </c>
      <c r="M96" s="126">
        <f t="shared" si="11"/>
        <v>-648.54</v>
      </c>
      <c r="N96" s="126">
        <v>648.54</v>
      </c>
      <c r="O96" s="126">
        <f>VLOOKUP(A96,РАСЧЕТ!A:BB,54,0)</f>
        <v>0</v>
      </c>
      <c r="P96" s="126">
        <f t="shared" si="12"/>
        <v>-648.54</v>
      </c>
      <c r="Q96" s="126">
        <v>648.54</v>
      </c>
      <c r="R96" s="126">
        <f>VLOOKUP(A96,РАСЧЕТ!A:BC,55,0)</f>
        <v>0</v>
      </c>
      <c r="S96" s="126">
        <f t="shared" si="13"/>
        <v>-648.54</v>
      </c>
      <c r="T96" s="126">
        <v>648.54</v>
      </c>
      <c r="U96" s="126">
        <f>VLOOKUP(A96,РАСЧЕТ!A:BD,56,0)</f>
        <v>0</v>
      </c>
      <c r="V96" s="126">
        <f t="shared" si="14"/>
        <v>-648.54</v>
      </c>
      <c r="W96" s="81">
        <v>648.54</v>
      </c>
      <c r="X96" s="81">
        <f>VLOOKUP(A96,РАСЧЕТ!A:BE,57,0)</f>
        <v>336.23766689648374</v>
      </c>
      <c r="Y96" s="81">
        <f t="shared" si="15"/>
        <v>-312.30233310351622</v>
      </c>
      <c r="Z96" s="81" t="str">
        <f>VLOOKUP(A96,'10'!A:C,3,0)</f>
        <v>Начисление услуг УКС00001635 от 31.10.2023 0:00:01</v>
      </c>
      <c r="AA96" s="81" t="str">
        <f>VLOOKUP(A96,'10'!A:B,2,0)</f>
        <v>НАС/КС/ДУ/-3-ММ-172</v>
      </c>
      <c r="AB96" s="81">
        <v>648.54</v>
      </c>
      <c r="AC96" s="81">
        <f>VLOOKUP(A96,РАСЧЕТ!A:BF,58,0)</f>
        <v>361.56564354152556</v>
      </c>
      <c r="AD96" s="81">
        <f t="shared" si="16"/>
        <v>-286.9743564584744</v>
      </c>
      <c r="AE96" s="81" t="str">
        <f>VLOOKUP(A96,'11'!A:C,3,0)</f>
        <v>Начисление услуг УКС00001712 от 30.11.2023 23:59:59</v>
      </c>
      <c r="AF96" s="81" t="str">
        <f>VLOOKUP(A96,'11'!A:B,2,0)</f>
        <v>НАС/КС/ДУ/-3-ММ-172</v>
      </c>
      <c r="AG96" s="81">
        <v>648.54</v>
      </c>
      <c r="AH96" s="120">
        <f>VLOOKUP(A96,РАСЧЕТ!A:BG,59,0)</f>
        <v>520.9233541730805</v>
      </c>
      <c r="AI96" s="120">
        <f t="shared" si="17"/>
        <v>-127.61664582691947</v>
      </c>
      <c r="AJ96" t="str">
        <f>VLOOKUP(A96,'12'!A:C,3,0)</f>
        <v>Начисление услуг УКС00001860 от 31.12.2023 23:59:59</v>
      </c>
      <c r="AK96" t="str">
        <f>VLOOKUP(A96,'12'!A:B,2,0)</f>
        <v>НАС/КС/ДУ/-3-ММ-172</v>
      </c>
    </row>
    <row r="97" spans="1:37" x14ac:dyDescent="0.3">
      <c r="A97" s="79" t="s">
        <v>1390</v>
      </c>
      <c r="B97" s="79" t="s">
        <v>1391</v>
      </c>
      <c r="C97" s="81">
        <v>584.12</v>
      </c>
      <c r="D97" s="81">
        <f>VLOOKUP(A97,РАСЧЕТ!A:AY,51,0)</f>
        <v>245.56092933035092</v>
      </c>
      <c r="E97" s="81">
        <f t="shared" si="9"/>
        <v>-338.55907066964909</v>
      </c>
      <c r="F97" s="81" t="str">
        <f>VLOOKUP(A97,'04'!A:C,3,0)</f>
        <v>Начисление услуг УКС00000631 от 30.04.2023 0:00:01</v>
      </c>
      <c r="G97" s="81" t="str">
        <f>VLOOKUP(A97,'04'!A:B,2,0)</f>
        <v>НАС/КС/ДУ-3-ММ-173</v>
      </c>
      <c r="H97" s="126">
        <v>584.12</v>
      </c>
      <c r="I97" s="126">
        <f>VLOOKUP(A97,РАСЧЕТ!A:AZ,52,0)</f>
        <v>0</v>
      </c>
      <c r="J97" s="126">
        <f t="shared" si="10"/>
        <v>-584.12</v>
      </c>
      <c r="K97" s="126">
        <v>584.12</v>
      </c>
      <c r="L97" s="126">
        <f>VLOOKUP(A97,РАСЧЕТ!A:BA,53,0)</f>
        <v>0</v>
      </c>
      <c r="M97" s="126">
        <f t="shared" si="11"/>
        <v>-584.12</v>
      </c>
      <c r="N97" s="126">
        <v>584.12</v>
      </c>
      <c r="O97" s="126">
        <f>VLOOKUP(A97,РАСЧЕТ!A:BB,54,0)</f>
        <v>0</v>
      </c>
      <c r="P97" s="126">
        <f t="shared" si="12"/>
        <v>-584.12</v>
      </c>
      <c r="Q97" s="126">
        <v>584.12</v>
      </c>
      <c r="R97" s="126">
        <f>VLOOKUP(A97,РАСЧЕТ!A:BC,55,0)</f>
        <v>0</v>
      </c>
      <c r="S97" s="126">
        <f t="shared" si="13"/>
        <v>-584.12</v>
      </c>
      <c r="T97" s="126">
        <v>584.12</v>
      </c>
      <c r="U97" s="126">
        <f>VLOOKUP(A97,РАСЧЕТ!A:BD,56,0)</f>
        <v>0</v>
      </c>
      <c r="V97" s="126">
        <f t="shared" si="14"/>
        <v>-584.12</v>
      </c>
      <c r="W97" s="81">
        <v>584.12</v>
      </c>
      <c r="X97" s="81">
        <f>VLOOKUP(A97,РАСЧЕТ!A:BE,57,0)</f>
        <v>302.83657415842242</v>
      </c>
      <c r="Y97" s="81">
        <f t="shared" si="15"/>
        <v>-281.28342584157758</v>
      </c>
      <c r="Z97" s="81" t="str">
        <f>VLOOKUP(A97,'10'!A:C,3,0)</f>
        <v>Начисление услуг УКС00001635 от 31.10.2023 0:00:01</v>
      </c>
      <c r="AA97" s="81" t="str">
        <f>VLOOKUP(A97,'10'!A:B,2,0)</f>
        <v>НАС/КС/ДУ-3-ММ-173</v>
      </c>
      <c r="AB97" s="81">
        <v>584.12</v>
      </c>
      <c r="AC97" s="81">
        <f>VLOOKUP(A97,РАСЧЕТ!A:BF,58,0)</f>
        <v>325.64852663342691</v>
      </c>
      <c r="AD97" s="81">
        <f t="shared" si="16"/>
        <v>-258.47147336657309</v>
      </c>
      <c r="AE97" s="81" t="str">
        <f>VLOOKUP(A97,'11'!A:C,3,0)</f>
        <v>Начисление услуг УКС00001712 от 30.11.2023 23:59:59</v>
      </c>
      <c r="AF97" s="81" t="str">
        <f>VLOOKUP(A97,'11'!A:B,2,0)</f>
        <v>НАС/КС/ДУ-3-ММ-173</v>
      </c>
      <c r="AG97" s="81">
        <v>584.12</v>
      </c>
      <c r="AH97" s="120">
        <f>VLOOKUP(A97,РАСЧЕТ!A:BG,59,0)</f>
        <v>469.17600110952947</v>
      </c>
      <c r="AI97" s="120">
        <f t="shared" si="17"/>
        <v>-114.94399889047054</v>
      </c>
      <c r="AJ97" t="str">
        <f>VLOOKUP(A97,'12'!A:C,3,0)</f>
        <v>Начисление услуг УКС00001860 от 31.12.2023 23:59:59</v>
      </c>
      <c r="AK97" t="str">
        <f>VLOOKUP(A97,'12'!A:B,2,0)</f>
        <v>НАС/КС/ДУ-3-ММ-173</v>
      </c>
    </row>
    <row r="98" spans="1:37" x14ac:dyDescent="0.3">
      <c r="A98" s="79" t="s">
        <v>974</v>
      </c>
      <c r="B98" s="79" t="s">
        <v>975</v>
      </c>
      <c r="C98" s="81">
        <v>717.26</v>
      </c>
      <c r="D98" s="81">
        <f>VLOOKUP(A98,РАСЧЕТ!A:AY,51,0)</f>
        <v>301.53437645712211</v>
      </c>
      <c r="E98" s="81">
        <f t="shared" si="9"/>
        <v>-415.72562354287788</v>
      </c>
      <c r="F98" s="81" t="str">
        <f>VLOOKUP(A98,'04'!A:C,3,0)</f>
        <v>Начисление услуг УКС00000631 от 30.04.2023 0:00:01</v>
      </c>
      <c r="G98" s="81" t="str">
        <f>VLOOKUP(A98,'04'!A:B,2,0)</f>
        <v>НАС/КС/ДУ-3-ММ-174</v>
      </c>
      <c r="H98" s="126">
        <v>717.26</v>
      </c>
      <c r="I98" s="126">
        <f>VLOOKUP(A98,РАСЧЕТ!A:AZ,52,0)</f>
        <v>0</v>
      </c>
      <c r="J98" s="126">
        <f t="shared" si="10"/>
        <v>-717.26</v>
      </c>
      <c r="K98" s="126">
        <v>717.26</v>
      </c>
      <c r="L98" s="126">
        <f>VLOOKUP(A98,РАСЧЕТ!A:BA,53,0)</f>
        <v>0</v>
      </c>
      <c r="M98" s="126">
        <f t="shared" si="11"/>
        <v>-717.26</v>
      </c>
      <c r="N98" s="126">
        <v>717.26</v>
      </c>
      <c r="O98" s="126">
        <f>VLOOKUP(A98,РАСЧЕТ!A:BB,54,0)</f>
        <v>0</v>
      </c>
      <c r="P98" s="126">
        <f t="shared" si="12"/>
        <v>-717.26</v>
      </c>
      <c r="Q98" s="126">
        <v>717.26</v>
      </c>
      <c r="R98" s="126">
        <f>VLOOKUP(A98,РАСЧЕТ!A:BC,55,0)</f>
        <v>0</v>
      </c>
      <c r="S98" s="126">
        <f t="shared" si="13"/>
        <v>-717.26</v>
      </c>
      <c r="T98" s="126">
        <v>717.26</v>
      </c>
      <c r="U98" s="126">
        <f>VLOOKUP(A98,РАСЧЕТ!A:BD,56,0)</f>
        <v>0</v>
      </c>
      <c r="V98" s="126">
        <f t="shared" si="14"/>
        <v>-717.26</v>
      </c>
      <c r="W98" s="81">
        <v>717.26</v>
      </c>
      <c r="X98" s="81">
        <f>VLOOKUP(A98,РАСЧЕТ!A:BE,57,0)</f>
        <v>371.86549915041581</v>
      </c>
      <c r="Y98" s="81">
        <f t="shared" si="15"/>
        <v>-345.39450084958418</v>
      </c>
      <c r="Z98" s="81" t="str">
        <f>VLOOKUP(A98,'10'!A:C,3,0)</f>
        <v>Начисление услуг УКС00001635 от 31.10.2023 0:00:01</v>
      </c>
      <c r="AA98" s="81" t="str">
        <f>VLOOKUP(A98,'10'!A:B,2,0)</f>
        <v>НАС/КС/ДУ-3-ММ-174</v>
      </c>
      <c r="AB98" s="81">
        <v>717.26</v>
      </c>
      <c r="AC98" s="81">
        <f>VLOOKUP(A98,РАСЧЕТ!A:BF,58,0)</f>
        <v>399.87723491016402</v>
      </c>
      <c r="AD98" s="81">
        <f t="shared" si="16"/>
        <v>-317.38276508983597</v>
      </c>
      <c r="AE98" s="81" t="str">
        <f>VLOOKUP(A98,'11'!A:C,3,0)</f>
        <v>Начисление услуг УКС00001712 от 30.11.2023 23:59:59</v>
      </c>
      <c r="AF98" s="81" t="str">
        <f>VLOOKUP(A98,'11'!A:B,2,0)</f>
        <v>НАС/КС/ДУ-3-ММ-174</v>
      </c>
      <c r="AG98" s="81">
        <v>717.26</v>
      </c>
      <c r="AH98" s="120">
        <f>VLOOKUP(A98,РАСЧЕТ!A:BG,59,0)</f>
        <v>576.1205307742016</v>
      </c>
      <c r="AI98" s="120">
        <f t="shared" si="17"/>
        <v>-141.13946922579839</v>
      </c>
      <c r="AJ98" t="str">
        <f>VLOOKUP(A98,'12'!A:C,3,0)</f>
        <v>Начисление услуг УКС00001860 от 31.12.2023 23:59:59</v>
      </c>
      <c r="AK98" t="str">
        <f>VLOOKUP(A98,'12'!A:B,2,0)</f>
        <v>НАС/КС/ДУ-3-ММ-174</v>
      </c>
    </row>
    <row r="99" spans="1:37" x14ac:dyDescent="0.3">
      <c r="A99" s="79" t="s">
        <v>613</v>
      </c>
      <c r="B99" s="79" t="s">
        <v>614</v>
      </c>
      <c r="C99" s="81">
        <v>665.72</v>
      </c>
      <c r="D99" s="81">
        <f>VLOOKUP(A99,РАСЧЕТ!A:AY,51,0)</f>
        <v>279.86723563385584</v>
      </c>
      <c r="E99" s="81">
        <f t="shared" si="9"/>
        <v>-385.85276436614419</v>
      </c>
      <c r="F99" s="81" t="str">
        <f>VLOOKUP(A99,'04'!A:C,3,0)</f>
        <v>Начисление услуг УКС00000631 от 30.04.2023 0:00:01</v>
      </c>
      <c r="G99" s="81" t="str">
        <f>VLOOKUP(A99,'04'!A:B,2,0)</f>
        <v>НАС/КС/ДУ/3-ММ-175</v>
      </c>
      <c r="H99" s="126">
        <v>665.72</v>
      </c>
      <c r="I99" s="126">
        <f>VLOOKUP(A99,РАСЧЕТ!A:AZ,52,0)</f>
        <v>0</v>
      </c>
      <c r="J99" s="126">
        <f t="shared" si="10"/>
        <v>-665.72</v>
      </c>
      <c r="K99" s="126">
        <v>665.72</v>
      </c>
      <c r="L99" s="126">
        <f>VLOOKUP(A99,РАСЧЕТ!A:BA,53,0)</f>
        <v>0</v>
      </c>
      <c r="M99" s="126">
        <f t="shared" si="11"/>
        <v>-665.72</v>
      </c>
      <c r="N99" s="126">
        <v>665.72</v>
      </c>
      <c r="O99" s="126">
        <f>VLOOKUP(A99,РАСЧЕТ!A:BB,54,0)</f>
        <v>0</v>
      </c>
      <c r="P99" s="126">
        <f t="shared" si="12"/>
        <v>-665.72</v>
      </c>
      <c r="Q99" s="126">
        <v>665.72</v>
      </c>
      <c r="R99" s="126">
        <f>VLOOKUP(A99,РАСЧЕТ!A:BC,55,0)</f>
        <v>0</v>
      </c>
      <c r="S99" s="126">
        <f t="shared" si="13"/>
        <v>-665.72</v>
      </c>
      <c r="T99" s="126">
        <v>665.72</v>
      </c>
      <c r="U99" s="126">
        <f>VLOOKUP(A99,РАСЧЕТ!A:BD,56,0)</f>
        <v>0</v>
      </c>
      <c r="V99" s="126">
        <f t="shared" si="14"/>
        <v>-665.72</v>
      </c>
      <c r="W99" s="81">
        <v>665.72</v>
      </c>
      <c r="X99" s="81">
        <f>VLOOKUP(A99,РАСЧЕТ!A:BE,57,0)</f>
        <v>345.14462495996673</v>
      </c>
      <c r="Y99" s="81">
        <f t="shared" si="15"/>
        <v>-320.57537504003329</v>
      </c>
      <c r="Z99" s="81" t="str">
        <f>VLOOKUP(A99,'10'!A:C,3,0)</f>
        <v>Начисление услуг УКС00001635 от 31.10.2023 0:00:01</v>
      </c>
      <c r="AA99" s="81" t="str">
        <f>VLOOKUP(A99,'10'!A:B,2,0)</f>
        <v>НАС/КС/ДУ/3-ММ-175</v>
      </c>
      <c r="AB99" s="81">
        <v>665.72</v>
      </c>
      <c r="AC99" s="81">
        <f>VLOOKUP(A99,РАСЧЕТ!A:BF,58,0)</f>
        <v>371.14354138368515</v>
      </c>
      <c r="AD99" s="81">
        <f t="shared" si="16"/>
        <v>-294.57645861631488</v>
      </c>
      <c r="AE99" s="81" t="str">
        <f>VLOOKUP(A99,'11'!A:C,3,0)</f>
        <v>Начисление услуг УКС00001712 от 30.11.2023 23:59:59</v>
      </c>
      <c r="AF99" s="81" t="str">
        <f>VLOOKUP(A99,'11'!A:B,2,0)</f>
        <v>НАС/КС/ДУ/3-ММ-175</v>
      </c>
      <c r="AG99" s="81">
        <v>665.72</v>
      </c>
      <c r="AH99" s="120">
        <f>VLOOKUP(A99,РАСЧЕТ!A:BG,59,0)</f>
        <v>534.72264832336077</v>
      </c>
      <c r="AI99" s="120">
        <f t="shared" si="17"/>
        <v>-130.99735167663925</v>
      </c>
      <c r="AJ99" t="str">
        <f>VLOOKUP(A99,'12'!A:C,3,0)</f>
        <v>Начисление услуг УКС00001860 от 31.12.2023 23:59:59</v>
      </c>
      <c r="AK99" t="str">
        <f>VLOOKUP(A99,'12'!A:B,2,0)</f>
        <v>НАС/КС/ДУ/3-ММ-175</v>
      </c>
    </row>
    <row r="100" spans="1:37" x14ac:dyDescent="0.3">
      <c r="A100" s="79" t="s">
        <v>701</v>
      </c>
      <c r="B100" s="79" t="s">
        <v>702</v>
      </c>
      <c r="C100" s="81">
        <v>644.25</v>
      </c>
      <c r="D100" s="81">
        <f>VLOOKUP(A100,РАСЧЕТ!A:AY,51,0)</f>
        <v>270.83926029082824</v>
      </c>
      <c r="E100" s="81">
        <f t="shared" si="9"/>
        <v>-373.41073970917176</v>
      </c>
      <c r="F100" s="81" t="str">
        <f>VLOOKUP(A100,'04'!A:C,3,0)</f>
        <v>Начисление услуг УКС00000631 от 30.04.2023 0:00:01</v>
      </c>
      <c r="G100" s="81" t="str">
        <f>VLOOKUP(A100,'04'!A:B,2,0)</f>
        <v>НАС/КС/ДУ/3-ММ-176</v>
      </c>
      <c r="H100" s="126">
        <v>644.25</v>
      </c>
      <c r="I100" s="126">
        <f>VLOOKUP(A100,РАСЧЕТ!A:AZ,52,0)</f>
        <v>0</v>
      </c>
      <c r="J100" s="126">
        <f t="shared" si="10"/>
        <v>-644.25</v>
      </c>
      <c r="K100" s="126">
        <v>644.25</v>
      </c>
      <c r="L100" s="126">
        <f>VLOOKUP(A100,РАСЧЕТ!A:BA,53,0)</f>
        <v>0</v>
      </c>
      <c r="M100" s="126">
        <f t="shared" si="11"/>
        <v>-644.25</v>
      </c>
      <c r="N100" s="126">
        <v>644.25</v>
      </c>
      <c r="O100" s="126">
        <f>VLOOKUP(A100,РАСЧЕТ!A:BB,54,0)</f>
        <v>0</v>
      </c>
      <c r="P100" s="126">
        <f t="shared" si="12"/>
        <v>-644.25</v>
      </c>
      <c r="Q100" s="126">
        <v>644.25</v>
      </c>
      <c r="R100" s="126">
        <f>VLOOKUP(A100,РАСЧЕТ!A:BC,55,0)</f>
        <v>0</v>
      </c>
      <c r="S100" s="126">
        <f t="shared" si="13"/>
        <v>-644.25</v>
      </c>
      <c r="T100" s="126">
        <v>644.25</v>
      </c>
      <c r="U100" s="126">
        <f>VLOOKUP(A100,РАСЧЕТ!A:BD,56,0)</f>
        <v>0</v>
      </c>
      <c r="V100" s="126">
        <f t="shared" si="14"/>
        <v>-644.25</v>
      </c>
      <c r="W100" s="81">
        <v>644.25</v>
      </c>
      <c r="X100" s="81">
        <f>VLOOKUP(A100,РАСЧЕТ!A:BE,57,0)</f>
        <v>334.01092738061305</v>
      </c>
      <c r="Y100" s="81">
        <f t="shared" si="15"/>
        <v>-310.23907261938695</v>
      </c>
      <c r="Z100" s="81" t="str">
        <f>VLOOKUP(A100,'10'!A:C,3,0)</f>
        <v>Начисление услуг УКС00001635 от 31.10.2023 0:00:01</v>
      </c>
      <c r="AA100" s="81" t="str">
        <f>VLOOKUP(A100,'10'!A:B,2,0)</f>
        <v>НАС/КС/ДУ/3-ММ-176</v>
      </c>
      <c r="AB100" s="81">
        <v>644.25</v>
      </c>
      <c r="AC100" s="81">
        <f>VLOOKUP(A100,РАСЧЕТ!A:BF,58,0)</f>
        <v>359.17116908098563</v>
      </c>
      <c r="AD100" s="81">
        <f t="shared" si="16"/>
        <v>-285.07883091901437</v>
      </c>
      <c r="AE100" s="81" t="str">
        <f>VLOOKUP(A100,'11'!A:C,3,0)</f>
        <v>Начисление услуг УКС00001712 от 30.11.2023 23:59:59</v>
      </c>
      <c r="AF100" s="81" t="str">
        <f>VLOOKUP(A100,'11'!A:B,2,0)</f>
        <v>НАС/КС/ДУ/3-ММ-176</v>
      </c>
      <c r="AG100" s="81">
        <v>644.25</v>
      </c>
      <c r="AH100" s="120">
        <f>VLOOKUP(A100,РАСЧЕТ!A:BG,59,0)</f>
        <v>517.47353063551043</v>
      </c>
      <c r="AI100" s="120">
        <f t="shared" si="17"/>
        <v>-126.77646936448957</v>
      </c>
      <c r="AJ100" t="str">
        <f>VLOOKUP(A100,'12'!A:C,3,0)</f>
        <v>Начисление услуг УКС00001860 от 31.12.2023 23:59:59</v>
      </c>
      <c r="AK100" t="str">
        <f>VLOOKUP(A100,'12'!A:B,2,0)</f>
        <v>НАС/КС/ДУ/3-ММ-176</v>
      </c>
    </row>
    <row r="101" spans="1:37" x14ac:dyDescent="0.3">
      <c r="A101" s="79" t="s">
        <v>667</v>
      </c>
      <c r="B101" s="79" t="s">
        <v>668</v>
      </c>
      <c r="C101" s="81">
        <v>584.12</v>
      </c>
      <c r="D101" s="81">
        <f>VLOOKUP(A101,РАСЧЕТ!A:AY,51,0)</f>
        <v>245.56092933035092</v>
      </c>
      <c r="E101" s="81">
        <f t="shared" si="9"/>
        <v>-338.55907066964909</v>
      </c>
      <c r="F101" s="81" t="str">
        <f>VLOOKUP(A101,'04'!A:C,3,0)</f>
        <v>Начисление услуг УКС00000631 от 30.04.2023 0:00:01</v>
      </c>
      <c r="G101" s="81" t="str">
        <f>VLOOKUP(A101,'04'!A:B,2,0)</f>
        <v>НАС/КС/ДУ-3-ММ-177</v>
      </c>
      <c r="H101" s="126">
        <v>584.12</v>
      </c>
      <c r="I101" s="126">
        <f>VLOOKUP(A101,РАСЧЕТ!A:AZ,52,0)</f>
        <v>0</v>
      </c>
      <c r="J101" s="126">
        <f t="shared" si="10"/>
        <v>-584.12</v>
      </c>
      <c r="K101" s="126">
        <v>584.12</v>
      </c>
      <c r="L101" s="126">
        <f>VLOOKUP(A101,РАСЧЕТ!A:BA,53,0)</f>
        <v>0</v>
      </c>
      <c r="M101" s="126">
        <f t="shared" si="11"/>
        <v>-584.12</v>
      </c>
      <c r="N101" s="126">
        <v>584.12</v>
      </c>
      <c r="O101" s="126">
        <f>VLOOKUP(A101,РАСЧЕТ!A:BB,54,0)</f>
        <v>0</v>
      </c>
      <c r="P101" s="126">
        <f t="shared" si="12"/>
        <v>-584.12</v>
      </c>
      <c r="Q101" s="126">
        <v>584.12</v>
      </c>
      <c r="R101" s="126">
        <f>VLOOKUP(A101,РАСЧЕТ!A:BC,55,0)</f>
        <v>0</v>
      </c>
      <c r="S101" s="126">
        <f t="shared" si="13"/>
        <v>-584.12</v>
      </c>
      <c r="T101" s="126">
        <v>584.12</v>
      </c>
      <c r="U101" s="126">
        <f>VLOOKUP(A101,РАСЧЕТ!A:BD,56,0)</f>
        <v>0</v>
      </c>
      <c r="V101" s="126">
        <f t="shared" si="14"/>
        <v>-584.12</v>
      </c>
      <c r="W101" s="81">
        <v>584.12</v>
      </c>
      <c r="X101" s="81">
        <f>VLOOKUP(A101,РАСЧЕТ!A:BE,57,0)</f>
        <v>302.83657415842242</v>
      </c>
      <c r="Y101" s="81">
        <f t="shared" si="15"/>
        <v>-281.28342584157758</v>
      </c>
      <c r="Z101" s="81" t="str">
        <f>VLOOKUP(A101,'10'!A:C,3,0)</f>
        <v>Начисление услуг УКС00001635 от 31.10.2023 0:00:01</v>
      </c>
      <c r="AA101" s="81" t="str">
        <f>VLOOKUP(A101,'10'!A:B,2,0)</f>
        <v>НАС/КС/ДУ-3-ММ-177</v>
      </c>
      <c r="AB101" s="81">
        <v>584.12</v>
      </c>
      <c r="AC101" s="81">
        <f>VLOOKUP(A101,РАСЧЕТ!A:BF,58,0)</f>
        <v>325.64852663342691</v>
      </c>
      <c r="AD101" s="81">
        <f t="shared" si="16"/>
        <v>-258.47147336657309</v>
      </c>
      <c r="AE101" s="81" t="str">
        <f>VLOOKUP(A101,'11'!A:C,3,0)</f>
        <v>Начисление услуг УКС00001712 от 30.11.2023 23:59:59</v>
      </c>
      <c r="AF101" s="81" t="str">
        <f>VLOOKUP(A101,'11'!A:B,2,0)</f>
        <v>НАС/КС/ДУ-3-ММ-177</v>
      </c>
      <c r="AG101" s="81">
        <v>584.12</v>
      </c>
      <c r="AH101" s="120">
        <f>VLOOKUP(A101,РАСЧЕТ!A:BG,59,0)</f>
        <v>469.17600110952947</v>
      </c>
      <c r="AI101" s="120">
        <f t="shared" si="17"/>
        <v>-114.94399889047054</v>
      </c>
      <c r="AJ101" t="str">
        <f>VLOOKUP(A101,'12'!A:C,3,0)</f>
        <v>Начисление услуг УКС00001860 от 31.12.2023 23:59:59</v>
      </c>
      <c r="AK101" t="str">
        <f>VLOOKUP(A101,'12'!A:B,2,0)</f>
        <v>НАС/КС/ДУ-3-ММ-177</v>
      </c>
    </row>
    <row r="102" spans="1:37" x14ac:dyDescent="0.3">
      <c r="A102" s="79" t="s">
        <v>531</v>
      </c>
      <c r="B102" s="79" t="s">
        <v>532</v>
      </c>
      <c r="C102" s="81">
        <v>712.97</v>
      </c>
      <c r="D102" s="81">
        <f>VLOOKUP(A102,РАСЧЕТ!A:AY,51,0)</f>
        <v>299.72878138851661</v>
      </c>
      <c r="E102" s="81">
        <f t="shared" si="9"/>
        <v>-413.24121861148342</v>
      </c>
      <c r="F102" s="81" t="str">
        <f>VLOOKUP(A102,'04'!A:C,3,0)</f>
        <v>Начисление услуг УКС00000631 от 30.04.2023 0:00:01</v>
      </c>
      <c r="G102" s="81" t="str">
        <f>VLOOKUP(A102,'04'!A:B,2,0)</f>
        <v>НАС/КС/ДУ-3-ММ-178</v>
      </c>
      <c r="H102" s="126">
        <v>712.97</v>
      </c>
      <c r="I102" s="126">
        <f>VLOOKUP(A102,РАСЧЕТ!A:AZ,52,0)</f>
        <v>0</v>
      </c>
      <c r="J102" s="126">
        <f t="shared" si="10"/>
        <v>-712.97</v>
      </c>
      <c r="K102" s="126">
        <v>712.97</v>
      </c>
      <c r="L102" s="126">
        <f>VLOOKUP(A102,РАСЧЕТ!A:BA,53,0)</f>
        <v>0</v>
      </c>
      <c r="M102" s="126">
        <f t="shared" si="11"/>
        <v>-712.97</v>
      </c>
      <c r="N102" s="126">
        <v>712.97</v>
      </c>
      <c r="O102" s="126">
        <f>VLOOKUP(A102,РАСЧЕТ!A:BB,54,0)</f>
        <v>0</v>
      </c>
      <c r="P102" s="126">
        <f t="shared" si="12"/>
        <v>-712.97</v>
      </c>
      <c r="Q102" s="126">
        <v>712.97</v>
      </c>
      <c r="R102" s="126">
        <f>VLOOKUP(A102,РАСЧЕТ!A:BC,55,0)</f>
        <v>0</v>
      </c>
      <c r="S102" s="126">
        <f t="shared" si="13"/>
        <v>-712.97</v>
      </c>
      <c r="T102" s="126">
        <v>712.97</v>
      </c>
      <c r="U102" s="126">
        <f>VLOOKUP(A102,РАСЧЕТ!A:BD,56,0)</f>
        <v>0</v>
      </c>
      <c r="V102" s="126">
        <f t="shared" si="14"/>
        <v>-712.97</v>
      </c>
      <c r="W102" s="81">
        <v>712.97</v>
      </c>
      <c r="X102" s="81">
        <f>VLOOKUP(A102,РАСЧЕТ!A:BE,57,0)</f>
        <v>369.63875963454507</v>
      </c>
      <c r="Y102" s="81">
        <f t="shared" si="15"/>
        <v>-343.33124036545496</v>
      </c>
      <c r="Z102" s="81" t="str">
        <f>VLOOKUP(A102,'10'!A:C,3,0)</f>
        <v>Начисление услуг УКС00001635 от 31.10.2023 0:00:01</v>
      </c>
      <c r="AA102" s="81" t="str">
        <f>VLOOKUP(A102,'10'!A:B,2,0)</f>
        <v>НАС/КС/ДУ-3-ММ-178</v>
      </c>
      <c r="AB102" s="81">
        <v>712.97</v>
      </c>
      <c r="AC102" s="81">
        <f>VLOOKUP(A102,РАСЧЕТ!A:BF,58,0)</f>
        <v>397.4827604496241</v>
      </c>
      <c r="AD102" s="81">
        <f t="shared" si="16"/>
        <v>-315.48723955037593</v>
      </c>
      <c r="AE102" s="81" t="str">
        <f>VLOOKUP(A102,'11'!A:C,3,0)</f>
        <v>Начисление услуг УКС00001712 от 30.11.2023 23:59:59</v>
      </c>
      <c r="AF102" s="81" t="str">
        <f>VLOOKUP(A102,'11'!A:B,2,0)</f>
        <v>НАС/КС/ДУ-3-ММ-178</v>
      </c>
      <c r="AG102" s="81">
        <v>712.97</v>
      </c>
      <c r="AH102" s="120">
        <f>VLOOKUP(A102,РАСЧЕТ!A:BG,59,0)</f>
        <v>572.67070723663164</v>
      </c>
      <c r="AI102" s="120">
        <f t="shared" si="17"/>
        <v>-140.29929276336838</v>
      </c>
      <c r="AJ102" t="str">
        <f>VLOOKUP(A102,'12'!A:C,3,0)</f>
        <v>Начисление услуг УКС00001860 от 31.12.2023 23:59:59</v>
      </c>
      <c r="AK102" t="str">
        <f>VLOOKUP(A102,'12'!A:B,2,0)</f>
        <v>НАС/КС/ДУ-3-ММ-178</v>
      </c>
    </row>
    <row r="103" spans="1:37" x14ac:dyDescent="0.3">
      <c r="A103" s="79" t="s">
        <v>1356</v>
      </c>
      <c r="B103" s="79" t="s">
        <v>1357</v>
      </c>
      <c r="C103" s="81">
        <v>665.72</v>
      </c>
      <c r="D103" s="81">
        <f>VLOOKUP(A103,РАСЧЕТ!A:AY,51,0)</f>
        <v>279.86723563385584</v>
      </c>
      <c r="E103" s="81">
        <f t="shared" si="9"/>
        <v>-385.85276436614419</v>
      </c>
      <c r="F103" s="81" t="str">
        <f>VLOOKUP(A103,'04'!A:C,3,0)</f>
        <v>Начисление услуг УКС00000631 от 30.04.2023 0:00:01</v>
      </c>
      <c r="G103" s="81" t="str">
        <f>VLOOKUP(A103,'04'!A:B,2,0)</f>
        <v>НАС/КС/ДУ-3-ММ-179</v>
      </c>
      <c r="H103" s="126">
        <v>665.72</v>
      </c>
      <c r="I103" s="126">
        <f>VLOOKUP(A103,РАСЧЕТ!A:AZ,52,0)</f>
        <v>0</v>
      </c>
      <c r="J103" s="126">
        <f t="shared" si="10"/>
        <v>-665.72</v>
      </c>
      <c r="K103" s="126">
        <v>665.72</v>
      </c>
      <c r="L103" s="126">
        <f>VLOOKUP(A103,РАСЧЕТ!A:BA,53,0)</f>
        <v>0</v>
      </c>
      <c r="M103" s="126">
        <f t="shared" si="11"/>
        <v>-665.72</v>
      </c>
      <c r="N103" s="126">
        <v>665.72</v>
      </c>
      <c r="O103" s="126">
        <f>VLOOKUP(A103,РАСЧЕТ!A:BB,54,0)</f>
        <v>0</v>
      </c>
      <c r="P103" s="126">
        <f t="shared" si="12"/>
        <v>-665.72</v>
      </c>
      <c r="Q103" s="126">
        <v>665.72</v>
      </c>
      <c r="R103" s="126">
        <f>VLOOKUP(A103,РАСЧЕТ!A:BC,55,0)</f>
        <v>0</v>
      </c>
      <c r="S103" s="126">
        <f t="shared" si="13"/>
        <v>-665.72</v>
      </c>
      <c r="T103" s="126">
        <v>665.72</v>
      </c>
      <c r="U103" s="126">
        <f>VLOOKUP(A103,РАСЧЕТ!A:BD,56,0)</f>
        <v>0</v>
      </c>
      <c r="V103" s="126">
        <f t="shared" si="14"/>
        <v>-665.72</v>
      </c>
      <c r="W103" s="81">
        <v>665.72</v>
      </c>
      <c r="X103" s="81">
        <f>VLOOKUP(A103,РАСЧЕТ!A:BE,57,0)</f>
        <v>345.14462495996673</v>
      </c>
      <c r="Y103" s="81">
        <f t="shared" si="15"/>
        <v>-320.57537504003329</v>
      </c>
      <c r="Z103" s="81" t="str">
        <f>VLOOKUP(A103,'10'!A:C,3,0)</f>
        <v>Начисление услуг УКС00001635 от 31.10.2023 0:00:01</v>
      </c>
      <c r="AA103" s="81" t="str">
        <f>VLOOKUP(A103,'10'!A:B,2,0)</f>
        <v>НАС/КС/ДУ-3-ММ-179</v>
      </c>
      <c r="AB103" s="81">
        <v>665.72</v>
      </c>
      <c r="AC103" s="81">
        <f>VLOOKUP(A103,РАСЧЕТ!A:BF,58,0)</f>
        <v>371.14354138368515</v>
      </c>
      <c r="AD103" s="81">
        <f t="shared" si="16"/>
        <v>-294.57645861631488</v>
      </c>
      <c r="AE103" s="81" t="str">
        <f>VLOOKUP(A103,'11'!A:C,3,0)</f>
        <v>Начисление услуг УКС00001712 от 30.11.2023 23:59:59</v>
      </c>
      <c r="AF103" s="81" t="str">
        <f>VLOOKUP(A103,'11'!A:B,2,0)</f>
        <v>НАС/КС/ДУ-3-ММ-179</v>
      </c>
      <c r="AG103" s="81">
        <v>665.72</v>
      </c>
      <c r="AH103" s="120">
        <f>VLOOKUP(A103,РАСЧЕТ!A:BG,59,0)</f>
        <v>534.72264832336077</v>
      </c>
      <c r="AI103" s="120">
        <f t="shared" si="17"/>
        <v>-130.99735167663925</v>
      </c>
      <c r="AJ103" t="str">
        <f>VLOOKUP(A103,'12'!A:C,3,0)</f>
        <v>Начисление услуг УКС00001860 от 31.12.2023 23:59:59</v>
      </c>
      <c r="AK103" t="str">
        <f>VLOOKUP(A103,'12'!A:B,2,0)</f>
        <v>НАС/КС/ДУ-3-ММ-179</v>
      </c>
    </row>
    <row r="104" spans="1:37" x14ac:dyDescent="0.3">
      <c r="A104" s="79" t="s">
        <v>711</v>
      </c>
      <c r="B104" s="79" t="s">
        <v>712</v>
      </c>
      <c r="C104" s="81">
        <v>743.03</v>
      </c>
      <c r="D104" s="81">
        <f>VLOOKUP(A104,РАСЧЕТ!A:AY,51,0)</f>
        <v>312.36794686875521</v>
      </c>
      <c r="E104" s="81">
        <f t="shared" si="9"/>
        <v>-430.66205313124476</v>
      </c>
      <c r="F104" s="81" t="str">
        <f>VLOOKUP(A104,'04'!A:C,3,0)</f>
        <v>Начисление услуг УКС00000631 от 30.04.2023 0:00:01</v>
      </c>
      <c r="G104" s="81" t="str">
        <f>VLOOKUP(A104,'04'!A:B,2,0)</f>
        <v>НАС/КС/ДУ-3-ММ-18</v>
      </c>
      <c r="H104" s="126">
        <v>743.03</v>
      </c>
      <c r="I104" s="126">
        <f>VLOOKUP(A104,РАСЧЕТ!A:AZ,52,0)</f>
        <v>0</v>
      </c>
      <c r="J104" s="126">
        <f t="shared" si="10"/>
        <v>-743.03</v>
      </c>
      <c r="K104" s="126">
        <v>743.03</v>
      </c>
      <c r="L104" s="126">
        <f>VLOOKUP(A104,РАСЧЕТ!A:BA,53,0)</f>
        <v>0</v>
      </c>
      <c r="M104" s="126">
        <f t="shared" si="11"/>
        <v>-743.03</v>
      </c>
      <c r="N104" s="126">
        <v>743.03</v>
      </c>
      <c r="O104" s="126">
        <f>VLOOKUP(A104,РАСЧЕТ!A:BB,54,0)</f>
        <v>0</v>
      </c>
      <c r="P104" s="126">
        <f t="shared" si="12"/>
        <v>-743.03</v>
      </c>
      <c r="Q104" s="126">
        <v>743.03</v>
      </c>
      <c r="R104" s="126">
        <f>VLOOKUP(A104,РАСЧЕТ!A:BC,55,0)</f>
        <v>0</v>
      </c>
      <c r="S104" s="126">
        <f t="shared" si="13"/>
        <v>-743.03</v>
      </c>
      <c r="T104" s="126">
        <v>743.03</v>
      </c>
      <c r="U104" s="126">
        <f>VLOOKUP(A104,РАСЧЕТ!A:BD,56,0)</f>
        <v>0</v>
      </c>
      <c r="V104" s="126">
        <f t="shared" si="14"/>
        <v>-743.03</v>
      </c>
      <c r="W104" s="81">
        <v>743.03</v>
      </c>
      <c r="X104" s="81">
        <f>VLOOKUP(A104,РАСЧЕТ!A:BE,57,0)</f>
        <v>385.22593624564036</v>
      </c>
      <c r="Y104" s="81">
        <f t="shared" si="15"/>
        <v>-357.80406375435962</v>
      </c>
      <c r="Z104" s="81" t="str">
        <f>VLOOKUP(A104,'10'!A:C,3,0)</f>
        <v>Начисление услуг УКС00001635 от 31.10.2023 0:00:01</v>
      </c>
      <c r="AA104" s="81" t="str">
        <f>VLOOKUP(A104,'10'!A:B,2,0)</f>
        <v>НАС/КС/ДУ-3-ММ-18</v>
      </c>
      <c r="AB104" s="81">
        <v>743.03</v>
      </c>
      <c r="AC104" s="81">
        <f>VLOOKUP(A104,РАСЧЕТ!A:BF,58,0)</f>
        <v>414.24408167340346</v>
      </c>
      <c r="AD104" s="81">
        <f t="shared" si="16"/>
        <v>-328.78591832659652</v>
      </c>
      <c r="AE104" s="81" t="str">
        <f>VLOOKUP(A104,'11'!A:C,3,0)</f>
        <v>Начисление услуг УКС00001712 от 30.11.2023 23:59:59</v>
      </c>
      <c r="AF104" s="81" t="str">
        <f>VLOOKUP(A104,'11'!A:B,2,0)</f>
        <v>НАС/КС/ДУ-3-ММ-18</v>
      </c>
      <c r="AG104" s="81">
        <v>743.03</v>
      </c>
      <c r="AH104" s="120">
        <f>VLOOKUP(A104,РАСЧЕТ!A:BG,59,0)</f>
        <v>596.81947199962201</v>
      </c>
      <c r="AI104" s="120">
        <f t="shared" si="17"/>
        <v>-146.21052800037796</v>
      </c>
      <c r="AJ104" t="str">
        <f>VLOOKUP(A104,'12'!A:C,3,0)</f>
        <v>Начисление услуг УКС00001860 от 31.12.2023 23:59:59</v>
      </c>
      <c r="AK104" t="str">
        <f>VLOOKUP(A104,'12'!A:B,2,0)</f>
        <v>НАС/КС/ДУ-3-ММ-18</v>
      </c>
    </row>
    <row r="105" spans="1:37" x14ac:dyDescent="0.3">
      <c r="A105" s="79" t="s">
        <v>1748</v>
      </c>
      <c r="B105" s="79" t="s">
        <v>1749</v>
      </c>
      <c r="C105" s="81">
        <v>584.12</v>
      </c>
      <c r="D105" s="81">
        <f>VLOOKUP(A105,РАСЧЕТ!A:AY,51,0)</f>
        <v>245.56092933035092</v>
      </c>
      <c r="E105" s="81">
        <f t="shared" si="9"/>
        <v>-338.55907066964909</v>
      </c>
      <c r="F105" s="81" t="str">
        <f>VLOOKUP(A105,'04'!A:C,3,0)</f>
        <v>Начисление услуг УКС00000631 от 30.04.2023 0:00:01</v>
      </c>
      <c r="G105" s="81" t="str">
        <f>VLOOKUP(A105,'04'!A:B,2,0)</f>
        <v>ДУ ЗПИФ Развитие Красная сосна 3/паркинг/А/м 180</v>
      </c>
      <c r="H105" s="126">
        <v>584.12</v>
      </c>
      <c r="I105" s="126">
        <f>VLOOKUP(A105,РАСЧЕТ!A:AZ,52,0)</f>
        <v>0</v>
      </c>
      <c r="J105" s="126">
        <f t="shared" si="10"/>
        <v>-584.12</v>
      </c>
      <c r="K105" s="126">
        <v>584.12</v>
      </c>
      <c r="L105" s="126">
        <f>VLOOKUP(A105,РАСЧЕТ!A:BA,53,0)</f>
        <v>0</v>
      </c>
      <c r="M105" s="126">
        <f t="shared" si="11"/>
        <v>-584.12</v>
      </c>
      <c r="N105" s="126">
        <v>584.12</v>
      </c>
      <c r="O105" s="126">
        <f>VLOOKUP(A105,РАСЧЕТ!A:BB,54,0)</f>
        <v>0</v>
      </c>
      <c r="P105" s="126">
        <f t="shared" si="12"/>
        <v>-584.12</v>
      </c>
      <c r="Q105" s="126">
        <v>584.12</v>
      </c>
      <c r="R105" s="126">
        <f>VLOOKUP(A105,РАСЧЕТ!A:BC,55,0)</f>
        <v>0</v>
      </c>
      <c r="S105" s="126">
        <f t="shared" si="13"/>
        <v>-584.12</v>
      </c>
      <c r="T105" s="126">
        <v>584.12</v>
      </c>
      <c r="U105" s="126">
        <f>VLOOKUP(A105,РАСЧЕТ!A:BD,56,0)</f>
        <v>0</v>
      </c>
      <c r="V105" s="126">
        <f t="shared" si="14"/>
        <v>-584.12</v>
      </c>
      <c r="W105" s="81">
        <v>565.28</v>
      </c>
      <c r="X105" s="81">
        <f>VLOOKUP(A105,РАСЧЕТ!A:BE,57,0)</f>
        <v>293.06765241137657</v>
      </c>
      <c r="Y105" s="81">
        <f t="shared" si="15"/>
        <v>-272.2123475886234</v>
      </c>
      <c r="Z105" s="81" t="str">
        <f>VLOOKUP(A105,'10'!A:C,3,0)</f>
        <v>Корректировка начислений УКС00003251 от 30.11.2023 0:00:00</v>
      </c>
      <c r="AA105" s="81" t="str">
        <f>VLOOKUP(A105,'10'!A:B,2,0)</f>
        <v>ДУ ЗПИФ Развитие Красная сосна 3/паркинг/А/м 180</v>
      </c>
      <c r="AB105" s="82"/>
      <c r="AC105" s="81">
        <f>VLOOKUP(A105,РАСЧЕТ!A:BF,58,0)</f>
        <v>0</v>
      </c>
      <c r="AD105" s="81">
        <f t="shared" si="16"/>
        <v>0</v>
      </c>
      <c r="AE105" s="81" t="e">
        <f>VLOOKUP(A105,'11'!A:C,3,0)</f>
        <v>#N/A</v>
      </c>
      <c r="AF105" s="81" t="e">
        <f>VLOOKUP(A105,'11'!A:B,2,0)</f>
        <v>#N/A</v>
      </c>
      <c r="AG105" s="82"/>
      <c r="AH105" s="120">
        <f>VLOOKUP(A105,РАСЧЕТ!A:BG,59,0)</f>
        <v>0</v>
      </c>
      <c r="AI105" s="120">
        <f t="shared" si="17"/>
        <v>0</v>
      </c>
      <c r="AJ105" t="e">
        <f>VLOOKUP(A105,'12'!A:C,3,0)</f>
        <v>#N/A</v>
      </c>
      <c r="AK105" t="e">
        <f>VLOOKUP(A105,'12'!A:B,2,0)</f>
        <v>#N/A</v>
      </c>
    </row>
    <row r="106" spans="1:37" x14ac:dyDescent="0.3">
      <c r="A106" s="79" t="s">
        <v>2790</v>
      </c>
      <c r="B106" s="79" t="s">
        <v>1749</v>
      </c>
      <c r="C106" s="82"/>
      <c r="D106" s="81">
        <f>VLOOKUP(A106,РАСЧЕТ!A:AY,51,0)</f>
        <v>0</v>
      </c>
      <c r="E106" s="81">
        <f t="shared" si="9"/>
        <v>0</v>
      </c>
      <c r="F106" s="81" t="e">
        <f>VLOOKUP(A106,'04'!A:C,3,0)</f>
        <v>#N/A</v>
      </c>
      <c r="G106" s="81" t="e">
        <f>VLOOKUP(A106,'04'!A:B,2,0)</f>
        <v>#N/A</v>
      </c>
      <c r="H106" s="127"/>
      <c r="I106" s="126">
        <f>VLOOKUP(A106,РАСЧЕТ!A:AZ,52,0)</f>
        <v>0</v>
      </c>
      <c r="J106" s="126">
        <f t="shared" si="10"/>
        <v>0</v>
      </c>
      <c r="K106" s="127"/>
      <c r="L106" s="126">
        <f>VLOOKUP(A106,РАСЧЕТ!A:BA,53,0)</f>
        <v>0</v>
      </c>
      <c r="M106" s="126">
        <f t="shared" si="11"/>
        <v>0</v>
      </c>
      <c r="N106" s="127"/>
      <c r="O106" s="126">
        <f>VLOOKUP(A106,РАСЧЕТ!A:BB,54,0)</f>
        <v>0</v>
      </c>
      <c r="P106" s="126">
        <f t="shared" si="12"/>
        <v>0</v>
      </c>
      <c r="Q106" s="127"/>
      <c r="R106" s="126">
        <f>VLOOKUP(A106,РАСЧЕТ!A:BC,55,0)</f>
        <v>0</v>
      </c>
      <c r="S106" s="126">
        <f t="shared" si="13"/>
        <v>0</v>
      </c>
      <c r="T106" s="127"/>
      <c r="U106" s="126">
        <f>VLOOKUP(A106,РАСЧЕТ!A:BD,56,0)</f>
        <v>0</v>
      </c>
      <c r="V106" s="126">
        <f t="shared" si="14"/>
        <v>0</v>
      </c>
      <c r="W106" s="81">
        <v>18.84</v>
      </c>
      <c r="X106" s="81">
        <f>VLOOKUP(A106,РАСЧЕТ!A:BE,57,0)</f>
        <v>9.7689217470458853</v>
      </c>
      <c r="Y106" s="81">
        <f t="shared" si="15"/>
        <v>-9.0710782529541145</v>
      </c>
      <c r="Z106" s="81" t="str">
        <f>VLOOKUP(A106,'10'!A:C,3,0)</f>
        <v>Ввод начального сальдо УКС00002357 от 30.11.2023 0:00:00</v>
      </c>
      <c r="AA106" s="81" t="str">
        <f>VLOOKUP(A106,'10'!A:B,2,0)</f>
        <v>НАС/КС/ДУ-3-ММ-180</v>
      </c>
      <c r="AB106" s="81">
        <v>584.12</v>
      </c>
      <c r="AC106" s="81">
        <f>VLOOKUP(A106,РАСЧЕТ!A:BF,58,0)</f>
        <v>325.64852663342691</v>
      </c>
      <c r="AD106" s="81">
        <f t="shared" si="16"/>
        <v>-258.47147336657309</v>
      </c>
      <c r="AE106" s="81" t="str">
        <f>VLOOKUP(A106,'11'!A:C,3,0)</f>
        <v>Начисление услуг УКС00001712 от 30.11.2023 23:59:59</v>
      </c>
      <c r="AF106" s="81" t="str">
        <f>VLOOKUP(A106,'11'!A:B,2,0)</f>
        <v>НАС/КС/ДУ-3-ММ-180</v>
      </c>
      <c r="AG106" s="81">
        <v>584.12</v>
      </c>
      <c r="AH106" s="120">
        <f>VLOOKUP(A106,РАСЧЕТ!A:BG,59,0)</f>
        <v>469.17600110952947</v>
      </c>
      <c r="AI106" s="120">
        <f t="shared" si="17"/>
        <v>-114.94399889047054</v>
      </c>
      <c r="AJ106" t="str">
        <f>VLOOKUP(A106,'12'!A:C,3,0)</f>
        <v>Начисление услуг УКС00001860 от 31.12.2023 23:59:59</v>
      </c>
      <c r="AK106" t="str">
        <f>VLOOKUP(A106,'12'!A:B,2,0)</f>
        <v>НАС/КС/ДУ-3-ММ-180</v>
      </c>
    </row>
    <row r="107" spans="1:37" x14ac:dyDescent="0.3">
      <c r="A107" s="79" t="s">
        <v>1710</v>
      </c>
      <c r="B107" s="79" t="s">
        <v>1711</v>
      </c>
      <c r="C107" s="81">
        <v>734.44</v>
      </c>
      <c r="D107" s="81">
        <f>VLOOKUP(A107,РАСЧЕТ!A:AY,51,0)</f>
        <v>308.75675673154421</v>
      </c>
      <c r="E107" s="81">
        <f t="shared" si="9"/>
        <v>-425.68324326845584</v>
      </c>
      <c r="F107" s="81" t="str">
        <f>VLOOKUP(A107,'04'!A:C,3,0)</f>
        <v>Начисление услуг УКС00000631 от 30.04.2023 0:00:01</v>
      </c>
      <c r="G107" s="81" t="str">
        <f>VLOOKUP(A107,'04'!A:B,2,0)</f>
        <v>НАС/КС/ДУ-3-ММ-181</v>
      </c>
      <c r="H107" s="126">
        <v>734.44</v>
      </c>
      <c r="I107" s="126">
        <f>VLOOKUP(A107,РАСЧЕТ!A:AZ,52,0)</f>
        <v>0</v>
      </c>
      <c r="J107" s="126">
        <f t="shared" si="10"/>
        <v>-734.44</v>
      </c>
      <c r="K107" s="126">
        <v>734.44</v>
      </c>
      <c r="L107" s="126">
        <f>VLOOKUP(A107,РАСЧЕТ!A:BA,53,0)</f>
        <v>0</v>
      </c>
      <c r="M107" s="126">
        <f t="shared" si="11"/>
        <v>-734.44</v>
      </c>
      <c r="N107" s="126">
        <v>734.44</v>
      </c>
      <c r="O107" s="126">
        <f>VLOOKUP(A107,РАСЧЕТ!A:BB,54,0)</f>
        <v>0</v>
      </c>
      <c r="P107" s="126">
        <f t="shared" si="12"/>
        <v>-734.44</v>
      </c>
      <c r="Q107" s="126">
        <v>734.44</v>
      </c>
      <c r="R107" s="126">
        <f>VLOOKUP(A107,РАСЧЕТ!A:BC,55,0)</f>
        <v>0</v>
      </c>
      <c r="S107" s="126">
        <f t="shared" si="13"/>
        <v>-734.44</v>
      </c>
      <c r="T107" s="126">
        <v>734.44</v>
      </c>
      <c r="U107" s="126">
        <f>VLOOKUP(A107,РАСЧЕТ!A:BD,56,0)</f>
        <v>0</v>
      </c>
      <c r="V107" s="126">
        <f t="shared" si="14"/>
        <v>-734.44</v>
      </c>
      <c r="W107" s="81">
        <v>734.44</v>
      </c>
      <c r="X107" s="81">
        <f>VLOOKUP(A107,РАСЧЕТ!A:BE,57,0)</f>
        <v>380.77245721389886</v>
      </c>
      <c r="Y107" s="81">
        <f t="shared" si="15"/>
        <v>-353.66754278610119</v>
      </c>
      <c r="Z107" s="81" t="str">
        <f>VLOOKUP(A107,'10'!A:C,3,0)</f>
        <v>Начисление услуг УКС00001635 от 31.10.2023 0:00:01</v>
      </c>
      <c r="AA107" s="81" t="str">
        <f>VLOOKUP(A107,'10'!A:B,2,0)</f>
        <v>НАС/КС/ДУ-3-ММ-181</v>
      </c>
      <c r="AB107" s="81">
        <v>734.44</v>
      </c>
      <c r="AC107" s="81">
        <f>VLOOKUP(A107,РАСЧЕТ!A:BF,58,0)</f>
        <v>409.45513275232361</v>
      </c>
      <c r="AD107" s="81">
        <f t="shared" si="16"/>
        <v>-324.98486724767645</v>
      </c>
      <c r="AE107" s="81" t="str">
        <f>VLOOKUP(A107,'11'!A:C,3,0)</f>
        <v>Начисление услуг УКС00001712 от 30.11.2023 23:59:59</v>
      </c>
      <c r="AF107" s="81" t="str">
        <f>VLOOKUP(A107,'11'!A:B,2,0)</f>
        <v>НАС/КС/ДУ-3-ММ-181</v>
      </c>
      <c r="AG107" s="81">
        <v>734.44</v>
      </c>
      <c r="AH107" s="120">
        <f>VLOOKUP(A107,РАСЧЕТ!A:BG,59,0)</f>
        <v>589.91982492448187</v>
      </c>
      <c r="AI107" s="120">
        <f t="shared" si="17"/>
        <v>-144.52017507551818</v>
      </c>
      <c r="AJ107" t="str">
        <f>VLOOKUP(A107,'12'!A:C,3,0)</f>
        <v>Начисление услуг УКС00001860 от 31.12.2023 23:59:59</v>
      </c>
      <c r="AK107" t="str">
        <f>VLOOKUP(A107,'12'!A:B,2,0)</f>
        <v>НАС/КС/ДУ-3-ММ-181</v>
      </c>
    </row>
    <row r="108" spans="1:37" x14ac:dyDescent="0.3">
      <c r="A108" s="79" t="s">
        <v>1595</v>
      </c>
      <c r="B108" s="79" t="s">
        <v>1596</v>
      </c>
      <c r="C108" s="81">
        <v>665.72</v>
      </c>
      <c r="D108" s="81">
        <f>VLOOKUP(A108,РАСЧЕТ!A:AY,51,0)</f>
        <v>279.86723563385584</v>
      </c>
      <c r="E108" s="81">
        <f t="shared" si="9"/>
        <v>-385.85276436614419</v>
      </c>
      <c r="F108" s="81" t="str">
        <f>VLOOKUP(A108,'04'!A:C,3,0)</f>
        <v>Начисление услуг УКС00000631 от 30.04.2023 0:00:01</v>
      </c>
      <c r="G108" s="81" t="str">
        <f>VLOOKUP(A108,'04'!A:B,2,0)</f>
        <v>ДУ ЗПИФ Развитие Красная сосна 3/паркинг/А/м 182</v>
      </c>
      <c r="H108" s="126">
        <v>665.72</v>
      </c>
      <c r="I108" s="126">
        <f>VLOOKUP(A108,РАСЧЕТ!A:AZ,52,0)</f>
        <v>0</v>
      </c>
      <c r="J108" s="126">
        <f t="shared" si="10"/>
        <v>-665.72</v>
      </c>
      <c r="K108" s="126">
        <v>665.72</v>
      </c>
      <c r="L108" s="126">
        <f>VLOOKUP(A108,РАСЧЕТ!A:BA,53,0)</f>
        <v>0</v>
      </c>
      <c r="M108" s="126">
        <f t="shared" si="11"/>
        <v>-665.72</v>
      </c>
      <c r="N108" s="126">
        <v>665.72</v>
      </c>
      <c r="O108" s="126">
        <f>VLOOKUP(A108,РАСЧЕТ!A:BB,54,0)</f>
        <v>0</v>
      </c>
      <c r="P108" s="126">
        <f t="shared" si="12"/>
        <v>-665.72</v>
      </c>
      <c r="Q108" s="126">
        <v>665.72</v>
      </c>
      <c r="R108" s="126">
        <f>VLOOKUP(A108,РАСЧЕТ!A:BC,55,0)</f>
        <v>0</v>
      </c>
      <c r="S108" s="126">
        <f t="shared" si="13"/>
        <v>-665.72</v>
      </c>
      <c r="T108" s="126">
        <v>665.72</v>
      </c>
      <c r="U108" s="126">
        <f>VLOOKUP(A108,РАСЧЕТ!A:BD,56,0)</f>
        <v>0</v>
      </c>
      <c r="V108" s="126">
        <f t="shared" si="14"/>
        <v>-665.72</v>
      </c>
      <c r="W108" s="81">
        <v>665.72</v>
      </c>
      <c r="X108" s="81">
        <f>VLOOKUP(A108,РАСЧЕТ!A:BE,57,0)</f>
        <v>345.14462495996673</v>
      </c>
      <c r="Y108" s="81">
        <f t="shared" si="15"/>
        <v>-320.57537504003329</v>
      </c>
      <c r="Z108" s="81" t="str">
        <f>VLOOKUP(A108,'10'!A:C,3,0)</f>
        <v>Начисление услуг УКС00001635 от 31.10.2023 0:00:01</v>
      </c>
      <c r="AA108" s="81" t="str">
        <f>VLOOKUP(A108,'10'!A:B,2,0)</f>
        <v>ДУ ЗПИФ Развитие Красная сосна 3/паркинг/А/м 182</v>
      </c>
      <c r="AB108" s="81">
        <v>665.72</v>
      </c>
      <c r="AC108" s="81">
        <f>VLOOKUP(A108,РАСЧЕТ!A:BF,58,0)</f>
        <v>371.14354138368515</v>
      </c>
      <c r="AD108" s="81">
        <f t="shared" si="16"/>
        <v>-294.57645861631488</v>
      </c>
      <c r="AE108" s="81" t="str">
        <f>VLOOKUP(A108,'11'!A:C,3,0)</f>
        <v>Начисление услуг УКС00001712 от 30.11.2023 23:59:59</v>
      </c>
      <c r="AF108" s="81" t="str">
        <f>VLOOKUP(A108,'11'!A:B,2,0)</f>
        <v>ДУ ЗПИФ Развитие Красная сосна 3/паркинг/А/м 182</v>
      </c>
      <c r="AG108" s="81">
        <v>665.72</v>
      </c>
      <c r="AH108" s="120">
        <f>VLOOKUP(A108,РАСЧЕТ!A:BG,59,0)</f>
        <v>534.72264832336077</v>
      </c>
      <c r="AI108" s="120">
        <f t="shared" si="17"/>
        <v>-130.99735167663925</v>
      </c>
      <c r="AJ108" t="str">
        <f>VLOOKUP(A108,'12'!A:C,3,0)</f>
        <v>Начисление услуг УКС00001860 от 31.12.2023 23:59:59</v>
      </c>
      <c r="AK108" t="str">
        <f>VLOOKUP(A108,'12'!A:B,2,0)</f>
        <v>ДУ ЗПИФ Развитие Красная сосна 3/паркинг/А/м 182</v>
      </c>
    </row>
    <row r="109" spans="1:37" x14ac:dyDescent="0.3">
      <c r="A109" s="79" t="s">
        <v>1837</v>
      </c>
      <c r="B109" s="79" t="s">
        <v>1838</v>
      </c>
      <c r="C109" s="81">
        <v>584.12</v>
      </c>
      <c r="D109" s="81">
        <f>VLOOKUP(A109,РАСЧЕТ!A:AY,51,0)</f>
        <v>245.56092933035092</v>
      </c>
      <c r="E109" s="81">
        <f t="shared" si="9"/>
        <v>-338.55907066964909</v>
      </c>
      <c r="F109" s="81" t="str">
        <f>VLOOKUP(A109,'04'!A:C,3,0)</f>
        <v>Начисление услуг УКС00000631 от 30.04.2023 0:00:01</v>
      </c>
      <c r="G109" s="81" t="str">
        <f>VLOOKUP(A109,'04'!A:B,2,0)</f>
        <v>НАС/КС/ДУ-3-ММ-183</v>
      </c>
      <c r="H109" s="126">
        <v>584.12</v>
      </c>
      <c r="I109" s="126">
        <f>VLOOKUP(A109,РАСЧЕТ!A:AZ,52,0)</f>
        <v>0</v>
      </c>
      <c r="J109" s="126">
        <f t="shared" si="10"/>
        <v>-584.12</v>
      </c>
      <c r="K109" s="126">
        <v>584.12</v>
      </c>
      <c r="L109" s="126">
        <f>VLOOKUP(A109,РАСЧЕТ!A:BA,53,0)</f>
        <v>0</v>
      </c>
      <c r="M109" s="126">
        <f t="shared" si="11"/>
        <v>-584.12</v>
      </c>
      <c r="N109" s="126">
        <v>584.12</v>
      </c>
      <c r="O109" s="126">
        <f>VLOOKUP(A109,РАСЧЕТ!A:BB,54,0)</f>
        <v>0</v>
      </c>
      <c r="P109" s="126">
        <f t="shared" si="12"/>
        <v>-584.12</v>
      </c>
      <c r="Q109" s="126">
        <v>584.12</v>
      </c>
      <c r="R109" s="126">
        <f>VLOOKUP(A109,РАСЧЕТ!A:BC,55,0)</f>
        <v>0</v>
      </c>
      <c r="S109" s="126">
        <f t="shared" si="13"/>
        <v>-584.12</v>
      </c>
      <c r="T109" s="126">
        <v>584.12</v>
      </c>
      <c r="U109" s="126">
        <f>VLOOKUP(A109,РАСЧЕТ!A:BD,56,0)</f>
        <v>0</v>
      </c>
      <c r="V109" s="126">
        <f t="shared" si="14"/>
        <v>-584.12</v>
      </c>
      <c r="W109" s="81">
        <v>584.12</v>
      </c>
      <c r="X109" s="81">
        <f>VLOOKUP(A109,РАСЧЕТ!A:BE,57,0)</f>
        <v>302.83657415842242</v>
      </c>
      <c r="Y109" s="81">
        <f t="shared" si="15"/>
        <v>-281.28342584157758</v>
      </c>
      <c r="Z109" s="81" t="str">
        <f>VLOOKUP(A109,'10'!A:C,3,0)</f>
        <v>Начисление услуг УКС00001635 от 31.10.2023 0:00:01</v>
      </c>
      <c r="AA109" s="81" t="str">
        <f>VLOOKUP(A109,'10'!A:B,2,0)</f>
        <v>НАС/КС/ДУ-3-ММ-183</v>
      </c>
      <c r="AB109" s="81">
        <v>584.12</v>
      </c>
      <c r="AC109" s="81">
        <f>VLOOKUP(A109,РАСЧЕТ!A:BF,58,0)</f>
        <v>325.64852663342691</v>
      </c>
      <c r="AD109" s="81">
        <f t="shared" si="16"/>
        <v>-258.47147336657309</v>
      </c>
      <c r="AE109" s="81" t="str">
        <f>VLOOKUP(A109,'11'!A:C,3,0)</f>
        <v>Начисление услуг УКС00001712 от 30.11.2023 23:59:59</v>
      </c>
      <c r="AF109" s="81" t="str">
        <f>VLOOKUP(A109,'11'!A:B,2,0)</f>
        <v>НАС/КС/ДУ-3-ММ-183</v>
      </c>
      <c r="AG109" s="81">
        <v>584.12</v>
      </c>
      <c r="AH109" s="120">
        <f>VLOOKUP(A109,РАСЧЕТ!A:BG,59,0)</f>
        <v>469.17600110952947</v>
      </c>
      <c r="AI109" s="120">
        <f t="shared" si="17"/>
        <v>-114.94399889047054</v>
      </c>
      <c r="AJ109" t="str">
        <f>VLOOKUP(A109,'12'!A:C,3,0)</f>
        <v>Начисление услуг УКС00001860 от 31.12.2023 23:59:59</v>
      </c>
      <c r="AK109" t="str">
        <f>VLOOKUP(A109,'12'!A:B,2,0)</f>
        <v>НАС/КС/ДУ-3-ММ-183</v>
      </c>
    </row>
    <row r="110" spans="1:37" x14ac:dyDescent="0.3">
      <c r="A110" s="79" t="s">
        <v>1339</v>
      </c>
      <c r="B110" s="79" t="s">
        <v>1340</v>
      </c>
      <c r="C110" s="81">
        <v>734.44</v>
      </c>
      <c r="D110" s="81">
        <f>VLOOKUP(A110,РАСЧЕТ!A:AY,51,0)</f>
        <v>308.75675673154421</v>
      </c>
      <c r="E110" s="81">
        <f t="shared" si="9"/>
        <v>-425.68324326845584</v>
      </c>
      <c r="F110" s="81" t="str">
        <f>VLOOKUP(A110,'04'!A:C,3,0)</f>
        <v>Начисление услуг УКС00000631 от 30.04.2023 0:00:01</v>
      </c>
      <c r="G110" s="81" t="str">
        <f>VLOOKUP(A110,'04'!A:B,2,0)</f>
        <v>НАС/КС/ДУ-3-ММ-184</v>
      </c>
      <c r="H110" s="126">
        <v>734.44</v>
      </c>
      <c r="I110" s="126">
        <f>VLOOKUP(A110,РАСЧЕТ!A:AZ,52,0)</f>
        <v>0</v>
      </c>
      <c r="J110" s="126">
        <f t="shared" si="10"/>
        <v>-734.44</v>
      </c>
      <c r="K110" s="126">
        <v>734.44</v>
      </c>
      <c r="L110" s="126">
        <f>VLOOKUP(A110,РАСЧЕТ!A:BA,53,0)</f>
        <v>0</v>
      </c>
      <c r="M110" s="126">
        <f t="shared" si="11"/>
        <v>-734.44</v>
      </c>
      <c r="N110" s="126">
        <v>734.44</v>
      </c>
      <c r="O110" s="126">
        <f>VLOOKUP(A110,РАСЧЕТ!A:BB,54,0)</f>
        <v>0</v>
      </c>
      <c r="P110" s="126">
        <f t="shared" si="12"/>
        <v>-734.44</v>
      </c>
      <c r="Q110" s="126">
        <v>734.44</v>
      </c>
      <c r="R110" s="126">
        <f>VLOOKUP(A110,РАСЧЕТ!A:BC,55,0)</f>
        <v>0</v>
      </c>
      <c r="S110" s="126">
        <f t="shared" si="13"/>
        <v>-734.44</v>
      </c>
      <c r="T110" s="126">
        <v>734.44</v>
      </c>
      <c r="U110" s="126">
        <f>VLOOKUP(A110,РАСЧЕТ!A:BD,56,0)</f>
        <v>0</v>
      </c>
      <c r="V110" s="126">
        <f t="shared" si="14"/>
        <v>-734.44</v>
      </c>
      <c r="W110" s="81">
        <v>734.44</v>
      </c>
      <c r="X110" s="81">
        <f>VLOOKUP(A110,РАСЧЕТ!A:BE,57,0)</f>
        <v>380.77245721389886</v>
      </c>
      <c r="Y110" s="81">
        <f t="shared" si="15"/>
        <v>-353.66754278610119</v>
      </c>
      <c r="Z110" s="81" t="str">
        <f>VLOOKUP(A110,'10'!A:C,3,0)</f>
        <v>Начисление услуг УКС00001635 от 31.10.2023 0:00:01</v>
      </c>
      <c r="AA110" s="81" t="str">
        <f>VLOOKUP(A110,'10'!A:B,2,0)</f>
        <v>НАС/КС/ДУ-3-ММ-184</v>
      </c>
      <c r="AB110" s="81">
        <v>734.44</v>
      </c>
      <c r="AC110" s="81">
        <f>VLOOKUP(A110,РАСЧЕТ!A:BF,58,0)</f>
        <v>409.45513275232361</v>
      </c>
      <c r="AD110" s="81">
        <f t="shared" si="16"/>
        <v>-324.98486724767645</v>
      </c>
      <c r="AE110" s="81" t="str">
        <f>VLOOKUP(A110,'11'!A:C,3,0)</f>
        <v>Начисление услуг УКС00001712 от 30.11.2023 23:59:59</v>
      </c>
      <c r="AF110" s="81" t="str">
        <f>VLOOKUP(A110,'11'!A:B,2,0)</f>
        <v>НАС/КС/ДУ-3-ММ-184</v>
      </c>
      <c r="AG110" s="81">
        <v>734.44</v>
      </c>
      <c r="AH110" s="120">
        <f>VLOOKUP(A110,РАСЧЕТ!A:BG,59,0)</f>
        <v>589.91982492448187</v>
      </c>
      <c r="AI110" s="120">
        <f t="shared" si="17"/>
        <v>-144.52017507551818</v>
      </c>
      <c r="AJ110" t="str">
        <f>VLOOKUP(A110,'12'!A:C,3,0)</f>
        <v>Начисление услуг УКС00001860 от 31.12.2023 23:59:59</v>
      </c>
      <c r="AK110" t="str">
        <f>VLOOKUP(A110,'12'!A:B,2,0)</f>
        <v>НАС/КС/ДУ-3-ММ-184</v>
      </c>
    </row>
    <row r="111" spans="1:37" x14ac:dyDescent="0.3">
      <c r="A111" s="79" t="s">
        <v>1851</v>
      </c>
      <c r="B111" s="79" t="s">
        <v>1852</v>
      </c>
      <c r="C111" s="81">
        <v>665.72</v>
      </c>
      <c r="D111" s="81">
        <f>VLOOKUP(A111,РАСЧЕТ!A:AY,51,0)</f>
        <v>279.86723563385584</v>
      </c>
      <c r="E111" s="81">
        <f t="shared" si="9"/>
        <v>-385.85276436614419</v>
      </c>
      <c r="F111" s="81" t="str">
        <f>VLOOKUP(A111,'04'!A:C,3,0)</f>
        <v>Начисление услуг УКС00000631 от 30.04.2023 0:00:01</v>
      </c>
      <c r="G111" s="81" t="str">
        <f>VLOOKUP(A111,'04'!A:B,2,0)</f>
        <v>НАС/КС/ДУ-3-ММ-185</v>
      </c>
      <c r="H111" s="126">
        <v>665.72</v>
      </c>
      <c r="I111" s="126">
        <f>VLOOKUP(A111,РАСЧЕТ!A:AZ,52,0)</f>
        <v>0</v>
      </c>
      <c r="J111" s="126">
        <f t="shared" si="10"/>
        <v>-665.72</v>
      </c>
      <c r="K111" s="126">
        <v>665.72</v>
      </c>
      <c r="L111" s="126">
        <f>VLOOKUP(A111,РАСЧЕТ!A:BA,53,0)</f>
        <v>0</v>
      </c>
      <c r="M111" s="126">
        <f t="shared" si="11"/>
        <v>-665.72</v>
      </c>
      <c r="N111" s="126">
        <v>665.72</v>
      </c>
      <c r="O111" s="126">
        <f>VLOOKUP(A111,РАСЧЕТ!A:BB,54,0)</f>
        <v>0</v>
      </c>
      <c r="P111" s="126">
        <f t="shared" si="12"/>
        <v>-665.72</v>
      </c>
      <c r="Q111" s="126">
        <v>665.72</v>
      </c>
      <c r="R111" s="126">
        <f>VLOOKUP(A111,РАСЧЕТ!A:BC,55,0)</f>
        <v>0</v>
      </c>
      <c r="S111" s="126">
        <f t="shared" si="13"/>
        <v>-665.72</v>
      </c>
      <c r="T111" s="126">
        <v>665.72</v>
      </c>
      <c r="U111" s="126">
        <f>VLOOKUP(A111,РАСЧЕТ!A:BD,56,0)</f>
        <v>0</v>
      </c>
      <c r="V111" s="126">
        <f t="shared" si="14"/>
        <v>-665.72</v>
      </c>
      <c r="W111" s="81">
        <v>665.72</v>
      </c>
      <c r="X111" s="81">
        <f>VLOOKUP(A111,РАСЧЕТ!A:BE,57,0)</f>
        <v>345.14462495996673</v>
      </c>
      <c r="Y111" s="81">
        <f t="shared" si="15"/>
        <v>-320.57537504003329</v>
      </c>
      <c r="Z111" s="81" t="str">
        <f>VLOOKUP(A111,'10'!A:C,3,0)</f>
        <v>Начисление услуг УКС00001635 от 31.10.2023 0:00:01</v>
      </c>
      <c r="AA111" s="81" t="str">
        <f>VLOOKUP(A111,'10'!A:B,2,0)</f>
        <v>НАС/КС/ДУ-3-ММ-185</v>
      </c>
      <c r="AB111" s="81">
        <v>665.72</v>
      </c>
      <c r="AC111" s="81">
        <f>VLOOKUP(A111,РАСЧЕТ!A:BF,58,0)</f>
        <v>371.14354138368515</v>
      </c>
      <c r="AD111" s="81">
        <f t="shared" si="16"/>
        <v>-294.57645861631488</v>
      </c>
      <c r="AE111" s="81" t="str">
        <f>VLOOKUP(A111,'11'!A:C,3,0)</f>
        <v>Начисление услуг УКС00001712 от 30.11.2023 23:59:59</v>
      </c>
      <c r="AF111" s="81" t="str">
        <f>VLOOKUP(A111,'11'!A:B,2,0)</f>
        <v>НАС/КС/ДУ-3-ММ-185</v>
      </c>
      <c r="AG111" s="81">
        <v>665.72</v>
      </c>
      <c r="AH111" s="120">
        <f>VLOOKUP(A111,РАСЧЕТ!A:BG,59,0)</f>
        <v>534.72264832336077</v>
      </c>
      <c r="AI111" s="120">
        <f t="shared" si="17"/>
        <v>-130.99735167663925</v>
      </c>
      <c r="AJ111" t="str">
        <f>VLOOKUP(A111,'12'!A:C,3,0)</f>
        <v>Начисление услуг УКС00001860 от 31.12.2023 23:59:59</v>
      </c>
      <c r="AK111" t="str">
        <f>VLOOKUP(A111,'12'!A:B,2,0)</f>
        <v>НАС/КС/ДУ-3-ММ-185</v>
      </c>
    </row>
    <row r="112" spans="1:37" x14ac:dyDescent="0.3">
      <c r="A112" s="79" t="s">
        <v>1828</v>
      </c>
      <c r="B112" s="79" t="s">
        <v>1829</v>
      </c>
      <c r="C112" s="81">
        <v>584.12</v>
      </c>
      <c r="D112" s="81">
        <f>VLOOKUP(A112,РАСЧЕТ!A:AY,51,0)</f>
        <v>245.56092933035092</v>
      </c>
      <c r="E112" s="81">
        <f t="shared" si="9"/>
        <v>-338.55907066964909</v>
      </c>
      <c r="F112" s="81" t="str">
        <f>VLOOKUP(A112,'04'!A:C,3,0)</f>
        <v>Начисление услуг УКС00000631 от 30.04.2023 0:00:01</v>
      </c>
      <c r="G112" s="81" t="str">
        <f>VLOOKUP(A112,'04'!A:B,2,0)</f>
        <v>НАС/КС/ДУ/3-ММ-186</v>
      </c>
      <c r="H112" s="126">
        <v>584.12</v>
      </c>
      <c r="I112" s="126">
        <f>VLOOKUP(A112,РАСЧЕТ!A:AZ,52,0)</f>
        <v>0</v>
      </c>
      <c r="J112" s="126">
        <f t="shared" si="10"/>
        <v>-584.12</v>
      </c>
      <c r="K112" s="126">
        <v>584.12</v>
      </c>
      <c r="L112" s="126">
        <f>VLOOKUP(A112,РАСЧЕТ!A:BA,53,0)</f>
        <v>0</v>
      </c>
      <c r="M112" s="126">
        <f t="shared" si="11"/>
        <v>-584.12</v>
      </c>
      <c r="N112" s="126">
        <v>584.12</v>
      </c>
      <c r="O112" s="126">
        <f>VLOOKUP(A112,РАСЧЕТ!A:BB,54,0)</f>
        <v>0</v>
      </c>
      <c r="P112" s="126">
        <f t="shared" si="12"/>
        <v>-584.12</v>
      </c>
      <c r="Q112" s="126">
        <v>584.12</v>
      </c>
      <c r="R112" s="126">
        <f>VLOOKUP(A112,РАСЧЕТ!A:BC,55,0)</f>
        <v>0</v>
      </c>
      <c r="S112" s="126">
        <f t="shared" si="13"/>
        <v>-584.12</v>
      </c>
      <c r="T112" s="126">
        <v>584.12</v>
      </c>
      <c r="U112" s="126">
        <f>VLOOKUP(A112,РАСЧЕТ!A:BD,56,0)</f>
        <v>0</v>
      </c>
      <c r="V112" s="126">
        <f t="shared" si="14"/>
        <v>-584.12</v>
      </c>
      <c r="W112" s="81">
        <v>584.12</v>
      </c>
      <c r="X112" s="81">
        <f>VLOOKUP(A112,РАСЧЕТ!A:BE,57,0)</f>
        <v>302.83657415842242</v>
      </c>
      <c r="Y112" s="81">
        <f t="shared" si="15"/>
        <v>-281.28342584157758</v>
      </c>
      <c r="Z112" s="81" t="str">
        <f>VLOOKUP(A112,'10'!A:C,3,0)</f>
        <v>Начисление услуг УКС00001635 от 31.10.2023 0:00:01</v>
      </c>
      <c r="AA112" s="81" t="str">
        <f>VLOOKUP(A112,'10'!A:B,2,0)</f>
        <v>НАС/КС/ДУ/3-ММ-186</v>
      </c>
      <c r="AB112" s="81">
        <v>584.12</v>
      </c>
      <c r="AC112" s="81">
        <f>VLOOKUP(A112,РАСЧЕТ!A:BF,58,0)</f>
        <v>325.64852663342691</v>
      </c>
      <c r="AD112" s="81">
        <f t="shared" si="16"/>
        <v>-258.47147336657309</v>
      </c>
      <c r="AE112" s="81" t="str">
        <f>VLOOKUP(A112,'11'!A:C,3,0)</f>
        <v>Начисление услуг УКС00001712 от 30.11.2023 23:59:59</v>
      </c>
      <c r="AF112" s="81" t="str">
        <f>VLOOKUP(A112,'11'!A:B,2,0)</f>
        <v>НАС/КС/ДУ/3-ММ-186</v>
      </c>
      <c r="AG112" s="81">
        <v>584.12</v>
      </c>
      <c r="AH112" s="120">
        <f>VLOOKUP(A112,РАСЧЕТ!A:BG,59,0)</f>
        <v>469.17600110952947</v>
      </c>
      <c r="AI112" s="120">
        <f t="shared" si="17"/>
        <v>-114.94399889047054</v>
      </c>
      <c r="AJ112" t="str">
        <f>VLOOKUP(A112,'12'!A:C,3,0)</f>
        <v>Начисление услуг УКС00001860 от 31.12.2023 23:59:59</v>
      </c>
      <c r="AK112" t="str">
        <f>VLOOKUP(A112,'12'!A:B,2,0)</f>
        <v>НАС/КС/ДУ/3-ММ-186</v>
      </c>
    </row>
    <row r="113" spans="1:37" x14ac:dyDescent="0.3">
      <c r="A113" s="79" t="s">
        <v>631</v>
      </c>
      <c r="B113" s="79" t="s">
        <v>632</v>
      </c>
      <c r="C113" s="81">
        <v>734.44</v>
      </c>
      <c r="D113" s="81">
        <f>VLOOKUP(A113,РАСЧЕТ!A:AY,51,0)</f>
        <v>308.75675673154421</v>
      </c>
      <c r="E113" s="81">
        <f t="shared" si="9"/>
        <v>-425.68324326845584</v>
      </c>
      <c r="F113" s="81" t="str">
        <f>VLOOKUP(A113,'04'!A:C,3,0)</f>
        <v>Начисление услуг УКС00000631 от 30.04.2023 0:00:01</v>
      </c>
      <c r="G113" s="81" t="str">
        <f>VLOOKUP(A113,'04'!A:B,2,0)</f>
        <v>НАС/КС/ДУ-3-ММ-187</v>
      </c>
      <c r="H113" s="126">
        <v>734.44</v>
      </c>
      <c r="I113" s="126">
        <f>VLOOKUP(A113,РАСЧЕТ!A:AZ,52,0)</f>
        <v>0</v>
      </c>
      <c r="J113" s="126">
        <f t="shared" si="10"/>
        <v>-734.44</v>
      </c>
      <c r="K113" s="126">
        <v>734.44</v>
      </c>
      <c r="L113" s="126">
        <f>VLOOKUP(A113,РАСЧЕТ!A:BA,53,0)</f>
        <v>0</v>
      </c>
      <c r="M113" s="126">
        <f t="shared" si="11"/>
        <v>-734.44</v>
      </c>
      <c r="N113" s="126">
        <v>734.44</v>
      </c>
      <c r="O113" s="126">
        <f>VLOOKUP(A113,РАСЧЕТ!A:BB,54,0)</f>
        <v>0</v>
      </c>
      <c r="P113" s="126">
        <f t="shared" si="12"/>
        <v>-734.44</v>
      </c>
      <c r="Q113" s="126">
        <v>734.44</v>
      </c>
      <c r="R113" s="126">
        <f>VLOOKUP(A113,РАСЧЕТ!A:BC,55,0)</f>
        <v>0</v>
      </c>
      <c r="S113" s="126">
        <f t="shared" si="13"/>
        <v>-734.44</v>
      </c>
      <c r="T113" s="126">
        <v>734.44</v>
      </c>
      <c r="U113" s="126">
        <f>VLOOKUP(A113,РАСЧЕТ!A:BD,56,0)</f>
        <v>0</v>
      </c>
      <c r="V113" s="126">
        <f t="shared" si="14"/>
        <v>-734.44</v>
      </c>
      <c r="W113" s="81">
        <v>734.44</v>
      </c>
      <c r="X113" s="81">
        <f>VLOOKUP(A113,РАСЧЕТ!A:BE,57,0)</f>
        <v>380.77245721389886</v>
      </c>
      <c r="Y113" s="81">
        <f t="shared" si="15"/>
        <v>-353.66754278610119</v>
      </c>
      <c r="Z113" s="81" t="str">
        <f>VLOOKUP(A113,'10'!A:C,3,0)</f>
        <v>Начисление услуг УКС00001635 от 31.10.2023 0:00:01</v>
      </c>
      <c r="AA113" s="81" t="str">
        <f>VLOOKUP(A113,'10'!A:B,2,0)</f>
        <v>НАС/КС/ДУ-3-ММ-187</v>
      </c>
      <c r="AB113" s="81">
        <v>734.44</v>
      </c>
      <c r="AC113" s="81">
        <f>VLOOKUP(A113,РАСЧЕТ!A:BF,58,0)</f>
        <v>409.45513275232361</v>
      </c>
      <c r="AD113" s="81">
        <f t="shared" si="16"/>
        <v>-324.98486724767645</v>
      </c>
      <c r="AE113" s="81" t="str">
        <f>VLOOKUP(A113,'11'!A:C,3,0)</f>
        <v>Начисление услуг УКС00001712 от 30.11.2023 23:59:59</v>
      </c>
      <c r="AF113" s="81" t="str">
        <f>VLOOKUP(A113,'11'!A:B,2,0)</f>
        <v>НАС/КС/ДУ-3-ММ-187</v>
      </c>
      <c r="AG113" s="81">
        <v>734.44</v>
      </c>
      <c r="AH113" s="120">
        <f>VLOOKUP(A113,РАСЧЕТ!A:BG,59,0)</f>
        <v>589.91982492448187</v>
      </c>
      <c r="AI113" s="120">
        <f t="shared" si="17"/>
        <v>-144.52017507551818</v>
      </c>
      <c r="AJ113" t="str">
        <f>VLOOKUP(A113,'12'!A:C,3,0)</f>
        <v>Начисление услуг УКС00001860 от 31.12.2023 23:59:59</v>
      </c>
      <c r="AK113" t="str">
        <f>VLOOKUP(A113,'12'!A:B,2,0)</f>
        <v>НАС/КС/ДУ-3-ММ-187</v>
      </c>
    </row>
    <row r="114" spans="1:37" x14ac:dyDescent="0.3">
      <c r="A114" s="79" t="s">
        <v>1566</v>
      </c>
      <c r="B114" s="79" t="s">
        <v>1567</v>
      </c>
      <c r="C114" s="81">
        <v>665.72</v>
      </c>
      <c r="D114" s="81">
        <f>VLOOKUP(A114,РАСЧЕТ!A:AY,51,0)</f>
        <v>279.86723563385584</v>
      </c>
      <c r="E114" s="81">
        <f t="shared" si="9"/>
        <v>-385.85276436614419</v>
      </c>
      <c r="F114" s="81" t="str">
        <f>VLOOKUP(A114,'04'!A:C,3,0)</f>
        <v>Начисление услуг УКС00000631 от 30.04.2023 0:00:01</v>
      </c>
      <c r="G114" s="81" t="str">
        <f>VLOOKUP(A114,'04'!A:B,2,0)</f>
        <v>НАС/КС/ДУ-3-ММ-188</v>
      </c>
      <c r="H114" s="126">
        <v>665.72</v>
      </c>
      <c r="I114" s="126">
        <f>VLOOKUP(A114,РАСЧЕТ!A:AZ,52,0)</f>
        <v>0</v>
      </c>
      <c r="J114" s="126">
        <f t="shared" si="10"/>
        <v>-665.72</v>
      </c>
      <c r="K114" s="126">
        <v>665.72</v>
      </c>
      <c r="L114" s="126">
        <f>VLOOKUP(A114,РАСЧЕТ!A:BA,53,0)</f>
        <v>0</v>
      </c>
      <c r="M114" s="126">
        <f t="shared" si="11"/>
        <v>-665.72</v>
      </c>
      <c r="N114" s="126">
        <v>665.72</v>
      </c>
      <c r="O114" s="126">
        <f>VLOOKUP(A114,РАСЧЕТ!A:BB,54,0)</f>
        <v>0</v>
      </c>
      <c r="P114" s="126">
        <f t="shared" si="12"/>
        <v>-665.72</v>
      </c>
      <c r="Q114" s="126">
        <v>665.72</v>
      </c>
      <c r="R114" s="126">
        <f>VLOOKUP(A114,РАСЧЕТ!A:BC,55,0)</f>
        <v>0</v>
      </c>
      <c r="S114" s="126">
        <f t="shared" si="13"/>
        <v>-665.72</v>
      </c>
      <c r="T114" s="126">
        <v>665.72</v>
      </c>
      <c r="U114" s="126">
        <f>VLOOKUP(A114,РАСЧЕТ!A:BD,56,0)</f>
        <v>0</v>
      </c>
      <c r="V114" s="126">
        <f t="shared" si="14"/>
        <v>-665.72</v>
      </c>
      <c r="W114" s="81">
        <v>665.72</v>
      </c>
      <c r="X114" s="81">
        <f>VLOOKUP(A114,РАСЧЕТ!A:BE,57,0)</f>
        <v>345.14462495996673</v>
      </c>
      <c r="Y114" s="81">
        <f t="shared" si="15"/>
        <v>-320.57537504003329</v>
      </c>
      <c r="Z114" s="81" t="str">
        <f>VLOOKUP(A114,'10'!A:C,3,0)</f>
        <v>Начисление услуг УКС00001635 от 31.10.2023 0:00:01</v>
      </c>
      <c r="AA114" s="81" t="str">
        <f>VLOOKUP(A114,'10'!A:B,2,0)</f>
        <v>НАС/КС/ДУ-3-ММ-188</v>
      </c>
      <c r="AB114" s="81">
        <v>665.72</v>
      </c>
      <c r="AC114" s="81">
        <f>VLOOKUP(A114,РАСЧЕТ!A:BF,58,0)</f>
        <v>371.14354138368515</v>
      </c>
      <c r="AD114" s="81">
        <f t="shared" si="16"/>
        <v>-294.57645861631488</v>
      </c>
      <c r="AE114" s="81" t="str">
        <f>VLOOKUP(A114,'11'!A:C,3,0)</f>
        <v>Начисление услуг УКС00001712 от 30.11.2023 23:59:59</v>
      </c>
      <c r="AF114" s="81" t="str">
        <f>VLOOKUP(A114,'11'!A:B,2,0)</f>
        <v>НАС/КС/ДУ-3-ММ-188</v>
      </c>
      <c r="AG114" s="81">
        <v>665.72</v>
      </c>
      <c r="AH114" s="120">
        <f>VLOOKUP(A114,РАСЧЕТ!A:BG,59,0)</f>
        <v>534.72264832336077</v>
      </c>
      <c r="AI114" s="120">
        <f t="shared" si="17"/>
        <v>-130.99735167663925</v>
      </c>
      <c r="AJ114" t="str">
        <f>VLOOKUP(A114,'12'!A:C,3,0)</f>
        <v>Начисление услуг УКС00001860 от 31.12.2023 23:59:59</v>
      </c>
      <c r="AK114" t="str">
        <f>VLOOKUP(A114,'12'!A:B,2,0)</f>
        <v>НАС/КС/ДУ-3-ММ-188</v>
      </c>
    </row>
    <row r="115" spans="1:37" x14ac:dyDescent="0.3">
      <c r="A115" s="79" t="s">
        <v>1693</v>
      </c>
      <c r="B115" s="79" t="s">
        <v>1694</v>
      </c>
      <c r="C115" s="81">
        <v>584.12</v>
      </c>
      <c r="D115" s="81">
        <f>VLOOKUP(A115,РАСЧЕТ!A:AY,51,0)</f>
        <v>245.56092933035092</v>
      </c>
      <c r="E115" s="81">
        <f t="shared" si="9"/>
        <v>-338.55907066964909</v>
      </c>
      <c r="F115" s="81" t="str">
        <f>VLOOKUP(A115,'04'!A:C,3,0)</f>
        <v>Начисление услуг УКС00000631 от 30.04.2023 0:00:01</v>
      </c>
      <c r="G115" s="81" t="str">
        <f>VLOOKUP(A115,'04'!A:B,2,0)</f>
        <v>НАС/КС/ДУ-3-ММ-189</v>
      </c>
      <c r="H115" s="126">
        <v>584.12</v>
      </c>
      <c r="I115" s="126">
        <f>VLOOKUP(A115,РАСЧЕТ!A:AZ,52,0)</f>
        <v>0</v>
      </c>
      <c r="J115" s="126">
        <f t="shared" si="10"/>
        <v>-584.12</v>
      </c>
      <c r="K115" s="126">
        <v>584.12</v>
      </c>
      <c r="L115" s="126">
        <f>VLOOKUP(A115,РАСЧЕТ!A:BA,53,0)</f>
        <v>0</v>
      </c>
      <c r="M115" s="126">
        <f t="shared" si="11"/>
        <v>-584.12</v>
      </c>
      <c r="N115" s="126">
        <v>584.12</v>
      </c>
      <c r="O115" s="126">
        <f>VLOOKUP(A115,РАСЧЕТ!A:BB,54,0)</f>
        <v>0</v>
      </c>
      <c r="P115" s="126">
        <f t="shared" si="12"/>
        <v>-584.12</v>
      </c>
      <c r="Q115" s="126">
        <v>584.12</v>
      </c>
      <c r="R115" s="126">
        <f>VLOOKUP(A115,РАСЧЕТ!A:BC,55,0)</f>
        <v>0</v>
      </c>
      <c r="S115" s="126">
        <f t="shared" si="13"/>
        <v>-584.12</v>
      </c>
      <c r="T115" s="126">
        <v>584.12</v>
      </c>
      <c r="U115" s="126">
        <f>VLOOKUP(A115,РАСЧЕТ!A:BD,56,0)</f>
        <v>0</v>
      </c>
      <c r="V115" s="126">
        <f t="shared" si="14"/>
        <v>-584.12</v>
      </c>
      <c r="W115" s="81">
        <v>584.12</v>
      </c>
      <c r="X115" s="81">
        <f>VLOOKUP(A115,РАСЧЕТ!A:BE,57,0)</f>
        <v>302.83657415842242</v>
      </c>
      <c r="Y115" s="81">
        <f t="shared" si="15"/>
        <v>-281.28342584157758</v>
      </c>
      <c r="Z115" s="81" t="str">
        <f>VLOOKUP(A115,'10'!A:C,3,0)</f>
        <v>Начисление услуг УКС00001635 от 31.10.2023 0:00:01</v>
      </c>
      <c r="AA115" s="81" t="str">
        <f>VLOOKUP(A115,'10'!A:B,2,0)</f>
        <v>НАС/КС/ДУ-3-ММ-189</v>
      </c>
      <c r="AB115" s="81">
        <v>584.12</v>
      </c>
      <c r="AC115" s="81">
        <f>VLOOKUP(A115,РАСЧЕТ!A:BF,58,0)</f>
        <v>325.64852663342691</v>
      </c>
      <c r="AD115" s="81">
        <f t="shared" si="16"/>
        <v>-258.47147336657309</v>
      </c>
      <c r="AE115" s="81" t="str">
        <f>VLOOKUP(A115,'11'!A:C,3,0)</f>
        <v>Начисление услуг УКС00001712 от 30.11.2023 23:59:59</v>
      </c>
      <c r="AF115" s="81" t="str">
        <f>VLOOKUP(A115,'11'!A:B,2,0)</f>
        <v>НАС/КС/ДУ-3-ММ-189</v>
      </c>
      <c r="AG115" s="81">
        <v>584.12</v>
      </c>
      <c r="AH115" s="120">
        <f>VLOOKUP(A115,РАСЧЕТ!A:BG,59,0)</f>
        <v>469.17600110952947</v>
      </c>
      <c r="AI115" s="120">
        <f t="shared" si="17"/>
        <v>-114.94399889047054</v>
      </c>
      <c r="AJ115" t="str">
        <f>VLOOKUP(A115,'12'!A:C,3,0)</f>
        <v>Начисление услуг УКС00001860 от 31.12.2023 23:59:59</v>
      </c>
      <c r="AK115" t="str">
        <f>VLOOKUP(A115,'12'!A:B,2,0)</f>
        <v>НАС/КС/ДУ-3-ММ-189</v>
      </c>
    </row>
    <row r="116" spans="1:37" x14ac:dyDescent="0.3">
      <c r="A116" s="79" t="s">
        <v>1261</v>
      </c>
      <c r="B116" s="79" t="s">
        <v>1262</v>
      </c>
      <c r="C116" s="81">
        <v>627.07000000000005</v>
      </c>
      <c r="D116" s="81">
        <f>VLOOKUP(A116,РАСЧЕТ!A:AY,51,0)</f>
        <v>263.61688001640613</v>
      </c>
      <c r="E116" s="81">
        <f t="shared" si="9"/>
        <v>-363.45311998359392</v>
      </c>
      <c r="F116" s="81" t="str">
        <f>VLOOKUP(A116,'04'!A:C,3,0)</f>
        <v>Начисление услуг УКС00000631 от 30.04.2023 0:00:01</v>
      </c>
      <c r="G116" s="81" t="str">
        <f>VLOOKUP(A116,'04'!A:B,2,0)</f>
        <v>НАС/КС/ДУ-3-ММ-19</v>
      </c>
      <c r="H116" s="126">
        <v>627.07000000000005</v>
      </c>
      <c r="I116" s="126">
        <f>VLOOKUP(A116,РАСЧЕТ!A:AZ,52,0)</f>
        <v>0</v>
      </c>
      <c r="J116" s="126">
        <f t="shared" si="10"/>
        <v>-627.07000000000005</v>
      </c>
      <c r="K116" s="126">
        <v>627.07000000000005</v>
      </c>
      <c r="L116" s="126">
        <f>VLOOKUP(A116,РАСЧЕТ!A:BA,53,0)</f>
        <v>0</v>
      </c>
      <c r="M116" s="126">
        <f t="shared" si="11"/>
        <v>-627.07000000000005</v>
      </c>
      <c r="N116" s="126">
        <v>627.07000000000005</v>
      </c>
      <c r="O116" s="126">
        <f>VLOOKUP(A116,РАСЧЕТ!A:BB,54,0)</f>
        <v>0</v>
      </c>
      <c r="P116" s="126">
        <f t="shared" si="12"/>
        <v>-627.07000000000005</v>
      </c>
      <c r="Q116" s="126">
        <v>627.07000000000005</v>
      </c>
      <c r="R116" s="126">
        <f>VLOOKUP(A116,РАСЧЕТ!A:BC,55,0)</f>
        <v>0</v>
      </c>
      <c r="S116" s="126">
        <f t="shared" si="13"/>
        <v>-627.07000000000005</v>
      </c>
      <c r="T116" s="126">
        <v>627.07000000000005</v>
      </c>
      <c r="U116" s="126">
        <f>VLOOKUP(A116,РАСЧЕТ!A:BD,56,0)</f>
        <v>0</v>
      </c>
      <c r="V116" s="126">
        <f t="shared" si="14"/>
        <v>-627.07000000000005</v>
      </c>
      <c r="W116" s="81">
        <v>627.07000000000005</v>
      </c>
      <c r="X116" s="81">
        <f>VLOOKUP(A116,РАСЧЕТ!A:BE,57,0)</f>
        <v>325.10396931712995</v>
      </c>
      <c r="Y116" s="81">
        <f t="shared" si="15"/>
        <v>-301.9660306828701</v>
      </c>
      <c r="Z116" s="81" t="str">
        <f>VLOOKUP(A116,'10'!A:C,3,0)</f>
        <v>Начисление услуг УКС00001635 от 31.10.2023 0:00:01</v>
      </c>
      <c r="AA116" s="81" t="str">
        <f>VLOOKUP(A116,'10'!A:B,2,0)</f>
        <v>НАС/КС/ДУ-3-ММ-19</v>
      </c>
      <c r="AB116" s="81">
        <v>627.07000000000005</v>
      </c>
      <c r="AC116" s="81">
        <f>VLOOKUP(A116,РАСЧЕТ!A:BF,58,0)</f>
        <v>349.59327123882593</v>
      </c>
      <c r="AD116" s="81">
        <f t="shared" si="16"/>
        <v>-277.47672876117412</v>
      </c>
      <c r="AE116" s="81" t="str">
        <f>VLOOKUP(A116,'11'!A:C,3,0)</f>
        <v>Начисление услуг УКС00001712 от 30.11.2023 23:59:59</v>
      </c>
      <c r="AF116" s="81" t="str">
        <f>VLOOKUP(A116,'11'!A:B,2,0)</f>
        <v>НАС/КС/ДУ-3-ММ-19</v>
      </c>
      <c r="AG116" s="81">
        <v>627.07000000000005</v>
      </c>
      <c r="AH116" s="120">
        <f>VLOOKUP(A116,РАСЧЕТ!A:BG,59,0)</f>
        <v>503.6742364852301</v>
      </c>
      <c r="AI116" s="120">
        <f t="shared" si="17"/>
        <v>-123.39576351476995</v>
      </c>
      <c r="AJ116" t="str">
        <f>VLOOKUP(A116,'12'!A:C,3,0)</f>
        <v>Начисление услуг УКС00001860 от 31.12.2023 23:59:59</v>
      </c>
      <c r="AK116" t="str">
        <f>VLOOKUP(A116,'12'!A:B,2,0)</f>
        <v>НАС/КС/ДУ-3-ММ-19</v>
      </c>
    </row>
    <row r="117" spans="1:37" x14ac:dyDescent="0.3">
      <c r="A117" s="79" t="s">
        <v>2050</v>
      </c>
      <c r="B117" s="79" t="s">
        <v>2051</v>
      </c>
      <c r="C117" s="81">
        <v>734.44</v>
      </c>
      <c r="D117" s="81">
        <f>VLOOKUP(A117,РАСЧЕТ!A:AY,51,0)</f>
        <v>308.75675673154421</v>
      </c>
      <c r="E117" s="81">
        <f t="shared" si="9"/>
        <v>-425.68324326845584</v>
      </c>
      <c r="F117" s="81" t="str">
        <f>VLOOKUP(A117,'04'!A:C,3,0)</f>
        <v>Начисление услуг УКС00000631 от 30.04.2023 0:00:01</v>
      </c>
      <c r="G117" s="81" t="str">
        <f>VLOOKUP(A117,'04'!A:B,2,0)</f>
        <v>НАС/КС/ДУ/3-ММ-190</v>
      </c>
      <c r="H117" s="126">
        <v>734.44</v>
      </c>
      <c r="I117" s="126">
        <f>VLOOKUP(A117,РАСЧЕТ!A:AZ,52,0)</f>
        <v>0</v>
      </c>
      <c r="J117" s="126">
        <f t="shared" si="10"/>
        <v>-734.44</v>
      </c>
      <c r="K117" s="126">
        <v>734.44</v>
      </c>
      <c r="L117" s="126">
        <f>VLOOKUP(A117,РАСЧЕТ!A:BA,53,0)</f>
        <v>0</v>
      </c>
      <c r="M117" s="126">
        <f t="shared" si="11"/>
        <v>-734.44</v>
      </c>
      <c r="N117" s="126">
        <v>734.44</v>
      </c>
      <c r="O117" s="126">
        <f>VLOOKUP(A117,РАСЧЕТ!A:BB,54,0)</f>
        <v>0</v>
      </c>
      <c r="P117" s="126">
        <f t="shared" si="12"/>
        <v>-734.44</v>
      </c>
      <c r="Q117" s="126">
        <v>734.44</v>
      </c>
      <c r="R117" s="126">
        <f>VLOOKUP(A117,РАСЧЕТ!A:BC,55,0)</f>
        <v>0</v>
      </c>
      <c r="S117" s="126">
        <f t="shared" si="13"/>
        <v>-734.44</v>
      </c>
      <c r="T117" s="126">
        <v>734.44</v>
      </c>
      <c r="U117" s="126">
        <f>VLOOKUP(A117,РАСЧЕТ!A:BD,56,0)</f>
        <v>0</v>
      </c>
      <c r="V117" s="126">
        <f t="shared" si="14"/>
        <v>-734.44</v>
      </c>
      <c r="W117" s="81">
        <v>734.44</v>
      </c>
      <c r="X117" s="81">
        <f>VLOOKUP(A117,РАСЧЕТ!A:BE,57,0)</f>
        <v>380.77245721389886</v>
      </c>
      <c r="Y117" s="81">
        <f t="shared" si="15"/>
        <v>-353.66754278610119</v>
      </c>
      <c r="Z117" s="81" t="str">
        <f>VLOOKUP(A117,'10'!A:C,3,0)</f>
        <v>Начисление услуг УКС00001635 от 31.10.2023 0:00:01</v>
      </c>
      <c r="AA117" s="81" t="str">
        <f>VLOOKUP(A117,'10'!A:B,2,0)</f>
        <v>НАС/КС/ДУ/3-ММ-190</v>
      </c>
      <c r="AB117" s="81">
        <v>734.44</v>
      </c>
      <c r="AC117" s="81">
        <f>VLOOKUP(A117,РАСЧЕТ!A:BF,58,0)</f>
        <v>409.45513275232361</v>
      </c>
      <c r="AD117" s="81">
        <f t="shared" si="16"/>
        <v>-324.98486724767645</v>
      </c>
      <c r="AE117" s="81" t="str">
        <f>VLOOKUP(A117,'11'!A:C,3,0)</f>
        <v>Начисление услуг УКС00001712 от 30.11.2023 23:59:59</v>
      </c>
      <c r="AF117" s="81" t="str">
        <f>VLOOKUP(A117,'11'!A:B,2,0)</f>
        <v>НАС/КС/ДУ/3-ММ-190</v>
      </c>
      <c r="AG117" s="81">
        <v>734.44</v>
      </c>
      <c r="AH117" s="120">
        <f>VLOOKUP(A117,РАСЧЕТ!A:BG,59,0)</f>
        <v>589.91982492448187</v>
      </c>
      <c r="AI117" s="120">
        <f t="shared" si="17"/>
        <v>-144.52017507551818</v>
      </c>
      <c r="AJ117" t="str">
        <f>VLOOKUP(A117,'12'!A:C,3,0)</f>
        <v>Начисление услуг УКС00001860 от 31.12.2023 23:59:59</v>
      </c>
      <c r="AK117" t="str">
        <f>VLOOKUP(A117,'12'!A:B,2,0)</f>
        <v>НАС/КС/ДУ/3-ММ-190</v>
      </c>
    </row>
    <row r="118" spans="1:37" x14ac:dyDescent="0.3">
      <c r="A118" s="79" t="s">
        <v>2240</v>
      </c>
      <c r="B118" s="79" t="s">
        <v>2241</v>
      </c>
      <c r="C118" s="81">
        <v>665.72</v>
      </c>
      <c r="D118" s="81">
        <f>VLOOKUP(A118,РАСЧЕТ!A:AY,51,0)</f>
        <v>279.86723563385584</v>
      </c>
      <c r="E118" s="81">
        <f t="shared" si="9"/>
        <v>-385.85276436614419</v>
      </c>
      <c r="F118" s="81" t="str">
        <f>VLOOKUP(A118,'04'!A:C,3,0)</f>
        <v>Начисление услуг УКС00000631 от 30.04.2023 0:00:01</v>
      </c>
      <c r="G118" s="81" t="str">
        <f>VLOOKUP(A118,'04'!A:B,2,0)</f>
        <v>НАС/КС/ДУ-3-ММ-191</v>
      </c>
      <c r="H118" s="126">
        <v>665.72</v>
      </c>
      <c r="I118" s="126">
        <f>VLOOKUP(A118,РАСЧЕТ!A:AZ,52,0)</f>
        <v>0</v>
      </c>
      <c r="J118" s="126">
        <f t="shared" si="10"/>
        <v>-665.72</v>
      </c>
      <c r="K118" s="126">
        <v>665.72</v>
      </c>
      <c r="L118" s="126">
        <f>VLOOKUP(A118,РАСЧЕТ!A:BA,53,0)</f>
        <v>0</v>
      </c>
      <c r="M118" s="126">
        <f t="shared" si="11"/>
        <v>-665.72</v>
      </c>
      <c r="N118" s="126">
        <v>665.72</v>
      </c>
      <c r="O118" s="126">
        <f>VLOOKUP(A118,РАСЧЕТ!A:BB,54,0)</f>
        <v>0</v>
      </c>
      <c r="P118" s="126">
        <f t="shared" si="12"/>
        <v>-665.72</v>
      </c>
      <c r="Q118" s="126">
        <v>665.72</v>
      </c>
      <c r="R118" s="126">
        <f>VLOOKUP(A118,РАСЧЕТ!A:BC,55,0)</f>
        <v>0</v>
      </c>
      <c r="S118" s="126">
        <f t="shared" si="13"/>
        <v>-665.72</v>
      </c>
      <c r="T118" s="126">
        <v>665.72</v>
      </c>
      <c r="U118" s="126">
        <f>VLOOKUP(A118,РАСЧЕТ!A:BD,56,0)</f>
        <v>0</v>
      </c>
      <c r="V118" s="126">
        <f t="shared" si="14"/>
        <v>-665.72</v>
      </c>
      <c r="W118" s="81">
        <v>665.72</v>
      </c>
      <c r="X118" s="81">
        <f>VLOOKUP(A118,РАСЧЕТ!A:BE,57,0)</f>
        <v>345.14462495996673</v>
      </c>
      <c r="Y118" s="81">
        <f t="shared" si="15"/>
        <v>-320.57537504003329</v>
      </c>
      <c r="Z118" s="81" t="str">
        <f>VLOOKUP(A118,'10'!A:C,3,0)</f>
        <v>Начисление услуг УКС00001635 от 31.10.2023 0:00:01</v>
      </c>
      <c r="AA118" s="81" t="str">
        <f>VLOOKUP(A118,'10'!A:B,2,0)</f>
        <v>НАС/КС/ДУ-3-ММ-191</v>
      </c>
      <c r="AB118" s="81">
        <v>665.72</v>
      </c>
      <c r="AC118" s="81">
        <f>VLOOKUP(A118,РАСЧЕТ!A:BF,58,0)</f>
        <v>371.14354138368515</v>
      </c>
      <c r="AD118" s="81">
        <f t="shared" si="16"/>
        <v>-294.57645861631488</v>
      </c>
      <c r="AE118" s="81" t="str">
        <f>VLOOKUP(A118,'11'!A:C,3,0)</f>
        <v>Начисление услуг УКС00001712 от 30.11.2023 23:59:59</v>
      </c>
      <c r="AF118" s="81" t="str">
        <f>VLOOKUP(A118,'11'!A:B,2,0)</f>
        <v>НАС/КС/ДУ-3-ММ-191</v>
      </c>
      <c r="AG118" s="81">
        <v>665.72</v>
      </c>
      <c r="AH118" s="120">
        <f>VLOOKUP(A118,РАСЧЕТ!A:BG,59,0)</f>
        <v>534.72264832336077</v>
      </c>
      <c r="AI118" s="120">
        <f t="shared" si="17"/>
        <v>-130.99735167663925</v>
      </c>
      <c r="AJ118" t="str">
        <f>VLOOKUP(A118,'12'!A:C,3,0)</f>
        <v>Начисление услуг УКС00001860 от 31.12.2023 23:59:59</v>
      </c>
      <c r="AK118" t="str">
        <f>VLOOKUP(A118,'12'!A:B,2,0)</f>
        <v>НАС/КС/ДУ-3-ММ-191</v>
      </c>
    </row>
    <row r="119" spans="1:37" x14ac:dyDescent="0.3">
      <c r="A119" s="79" t="s">
        <v>2447</v>
      </c>
      <c r="B119" s="79" t="s">
        <v>2448</v>
      </c>
      <c r="C119" s="81">
        <v>584.12</v>
      </c>
      <c r="D119" s="81">
        <f>VLOOKUP(A119,РАСЧЕТ!A:AY,51,0)</f>
        <v>245.56092933035092</v>
      </c>
      <c r="E119" s="81">
        <f t="shared" si="9"/>
        <v>-338.55907066964909</v>
      </c>
      <c r="F119" s="81" t="str">
        <f>VLOOKUP(A119,'04'!A:C,3,0)</f>
        <v>Начисление услуг УКС00000631 от 30.04.2023 0:00:01</v>
      </c>
      <c r="G119" s="81" t="str">
        <f>VLOOKUP(A119,'04'!A:B,2,0)</f>
        <v>НАС/КС/ДУ-3-ММ-192</v>
      </c>
      <c r="H119" s="126">
        <v>584.12</v>
      </c>
      <c r="I119" s="126">
        <f>VLOOKUP(A119,РАСЧЕТ!A:AZ,52,0)</f>
        <v>0</v>
      </c>
      <c r="J119" s="126">
        <f t="shared" si="10"/>
        <v>-584.12</v>
      </c>
      <c r="K119" s="126">
        <v>584.12</v>
      </c>
      <c r="L119" s="126">
        <f>VLOOKUP(A119,РАСЧЕТ!A:BA,53,0)</f>
        <v>0</v>
      </c>
      <c r="M119" s="126">
        <f t="shared" si="11"/>
        <v>-584.12</v>
      </c>
      <c r="N119" s="126">
        <v>584.12</v>
      </c>
      <c r="O119" s="126">
        <f>VLOOKUP(A119,РАСЧЕТ!A:BB,54,0)</f>
        <v>0</v>
      </c>
      <c r="P119" s="126">
        <f t="shared" si="12"/>
        <v>-584.12</v>
      </c>
      <c r="Q119" s="126">
        <v>584.12</v>
      </c>
      <c r="R119" s="126">
        <f>VLOOKUP(A119,РАСЧЕТ!A:BC,55,0)</f>
        <v>0</v>
      </c>
      <c r="S119" s="126">
        <f t="shared" si="13"/>
        <v>-584.12</v>
      </c>
      <c r="T119" s="126">
        <v>584.12</v>
      </c>
      <c r="U119" s="126">
        <f>VLOOKUP(A119,РАСЧЕТ!A:BD,56,0)</f>
        <v>0</v>
      </c>
      <c r="V119" s="126">
        <f t="shared" si="14"/>
        <v>-584.12</v>
      </c>
      <c r="W119" s="81">
        <v>584.12</v>
      </c>
      <c r="X119" s="81">
        <f>VLOOKUP(A119,РАСЧЕТ!A:BE,57,0)</f>
        <v>302.83657415842242</v>
      </c>
      <c r="Y119" s="81">
        <f t="shared" si="15"/>
        <v>-281.28342584157758</v>
      </c>
      <c r="Z119" s="81" t="str">
        <f>VLOOKUP(A119,'10'!A:C,3,0)</f>
        <v>Начисление услуг УКС00001635 от 31.10.2023 0:00:01</v>
      </c>
      <c r="AA119" s="81" t="str">
        <f>VLOOKUP(A119,'10'!A:B,2,0)</f>
        <v>НАС/КС/ДУ-3-ММ-192</v>
      </c>
      <c r="AB119" s="81">
        <v>584.12</v>
      </c>
      <c r="AC119" s="81">
        <f>VLOOKUP(A119,РАСЧЕТ!A:BF,58,0)</f>
        <v>325.64852663342691</v>
      </c>
      <c r="AD119" s="81">
        <f t="shared" si="16"/>
        <v>-258.47147336657309</v>
      </c>
      <c r="AE119" s="81" t="str">
        <f>VLOOKUP(A119,'11'!A:C,3,0)</f>
        <v>Начисление услуг УКС00001712 от 30.11.2023 23:59:59</v>
      </c>
      <c r="AF119" s="81" t="str">
        <f>VLOOKUP(A119,'11'!A:B,2,0)</f>
        <v>НАС/КС/ДУ-3-ММ-192</v>
      </c>
      <c r="AG119" s="81">
        <v>584.12</v>
      </c>
      <c r="AH119" s="120">
        <f>VLOOKUP(A119,РАСЧЕТ!A:BG,59,0)</f>
        <v>469.17600110952947</v>
      </c>
      <c r="AI119" s="120">
        <f t="shared" si="17"/>
        <v>-114.94399889047054</v>
      </c>
      <c r="AJ119" t="str">
        <f>VLOOKUP(A119,'12'!A:C,3,0)</f>
        <v>Начисление услуг УКС00001860 от 31.12.2023 23:59:59</v>
      </c>
      <c r="AK119" t="str">
        <f>VLOOKUP(A119,'12'!A:B,2,0)</f>
        <v>НАС/КС/ДУ-3-ММ-192</v>
      </c>
    </row>
    <row r="120" spans="1:37" x14ac:dyDescent="0.3">
      <c r="A120" s="79" t="s">
        <v>535</v>
      </c>
      <c r="B120" s="79" t="s">
        <v>536</v>
      </c>
      <c r="C120" s="81">
        <v>734.44</v>
      </c>
      <c r="D120" s="81">
        <f>VLOOKUP(A120,РАСЧЕТ!A:AY,51,0)</f>
        <v>308.75675673154421</v>
      </c>
      <c r="E120" s="81">
        <f t="shared" si="9"/>
        <v>-425.68324326845584</v>
      </c>
      <c r="F120" s="81" t="str">
        <f>VLOOKUP(A120,'04'!A:C,3,0)</f>
        <v>Начисление услуг УКС00000631 от 30.04.2023 0:00:01</v>
      </c>
      <c r="G120" s="81" t="str">
        <f>VLOOKUP(A120,'04'!A:B,2,0)</f>
        <v>НАС/КС/ДУ-3-ММ-193</v>
      </c>
      <c r="H120" s="126">
        <v>734.44</v>
      </c>
      <c r="I120" s="126">
        <f>VLOOKUP(A120,РАСЧЕТ!A:AZ,52,0)</f>
        <v>0</v>
      </c>
      <c r="J120" s="126">
        <f t="shared" si="10"/>
        <v>-734.44</v>
      </c>
      <c r="K120" s="126">
        <v>734.44</v>
      </c>
      <c r="L120" s="126">
        <f>VLOOKUP(A120,РАСЧЕТ!A:BA,53,0)</f>
        <v>0</v>
      </c>
      <c r="M120" s="126">
        <f t="shared" si="11"/>
        <v>-734.44</v>
      </c>
      <c r="N120" s="126">
        <v>734.44</v>
      </c>
      <c r="O120" s="126">
        <f>VLOOKUP(A120,РАСЧЕТ!A:BB,54,0)</f>
        <v>0</v>
      </c>
      <c r="P120" s="126">
        <f t="shared" si="12"/>
        <v>-734.44</v>
      </c>
      <c r="Q120" s="126">
        <v>734.44</v>
      </c>
      <c r="R120" s="126">
        <f>VLOOKUP(A120,РАСЧЕТ!A:BC,55,0)</f>
        <v>0</v>
      </c>
      <c r="S120" s="126">
        <f t="shared" si="13"/>
        <v>-734.44</v>
      </c>
      <c r="T120" s="126">
        <v>734.44</v>
      </c>
      <c r="U120" s="126">
        <f>VLOOKUP(A120,РАСЧЕТ!A:BD,56,0)</f>
        <v>0</v>
      </c>
      <c r="V120" s="126">
        <f t="shared" si="14"/>
        <v>-734.44</v>
      </c>
      <c r="W120" s="81">
        <v>734.44</v>
      </c>
      <c r="X120" s="81">
        <f>VLOOKUP(A120,РАСЧЕТ!A:BE,57,0)</f>
        <v>380.77245721389886</v>
      </c>
      <c r="Y120" s="81">
        <f t="shared" si="15"/>
        <v>-353.66754278610119</v>
      </c>
      <c r="Z120" s="81" t="str">
        <f>VLOOKUP(A120,'10'!A:C,3,0)</f>
        <v>Начисление услуг УКС00001635 от 31.10.2023 0:00:01</v>
      </c>
      <c r="AA120" s="81" t="str">
        <f>VLOOKUP(A120,'10'!A:B,2,0)</f>
        <v>НАС/КС/ДУ-3-ММ-193</v>
      </c>
      <c r="AB120" s="81">
        <v>734.44</v>
      </c>
      <c r="AC120" s="81">
        <f>VLOOKUP(A120,РАСЧЕТ!A:BF,58,0)</f>
        <v>409.45513275232361</v>
      </c>
      <c r="AD120" s="81">
        <f t="shared" si="16"/>
        <v>-324.98486724767645</v>
      </c>
      <c r="AE120" s="81" t="str">
        <f>VLOOKUP(A120,'11'!A:C,3,0)</f>
        <v>Начисление услуг УКС00001712 от 30.11.2023 23:59:59</v>
      </c>
      <c r="AF120" s="81" t="str">
        <f>VLOOKUP(A120,'11'!A:B,2,0)</f>
        <v>НАС/КС/ДУ-3-ММ-193</v>
      </c>
      <c r="AG120" s="81">
        <v>734.44</v>
      </c>
      <c r="AH120" s="120">
        <f>VLOOKUP(A120,РАСЧЕТ!A:BG,59,0)</f>
        <v>589.91982492448187</v>
      </c>
      <c r="AI120" s="120">
        <f t="shared" si="17"/>
        <v>-144.52017507551818</v>
      </c>
      <c r="AJ120" t="str">
        <f>VLOOKUP(A120,'12'!A:C,3,0)</f>
        <v>Начисление услуг УКС00001860 от 31.12.2023 23:59:59</v>
      </c>
      <c r="AK120" t="str">
        <f>VLOOKUP(A120,'12'!A:B,2,0)</f>
        <v>НАС/КС/ДУ-3-ММ-193</v>
      </c>
    </row>
    <row r="121" spans="1:37" x14ac:dyDescent="0.3">
      <c r="A121" s="79" t="s">
        <v>1671</v>
      </c>
      <c r="B121" s="79" t="s">
        <v>1672</v>
      </c>
      <c r="C121" s="81">
        <v>665.72</v>
      </c>
      <c r="D121" s="81">
        <f>VLOOKUP(A121,РАСЧЕТ!A:AY,51,0)</f>
        <v>279.86723563385584</v>
      </c>
      <c r="E121" s="81">
        <f t="shared" si="9"/>
        <v>-385.85276436614419</v>
      </c>
      <c r="F121" s="81" t="str">
        <f>VLOOKUP(A121,'04'!A:C,3,0)</f>
        <v>Начисление услуг УКС00000631 от 30.04.2023 0:00:01</v>
      </c>
      <c r="G121" s="81" t="str">
        <f>VLOOKUP(A121,'04'!A:B,2,0)</f>
        <v>НАС/КС/ДУ-3-ММ-194</v>
      </c>
      <c r="H121" s="126">
        <v>665.72</v>
      </c>
      <c r="I121" s="126">
        <f>VLOOKUP(A121,РАСЧЕТ!A:AZ,52,0)</f>
        <v>0</v>
      </c>
      <c r="J121" s="126">
        <f t="shared" si="10"/>
        <v>-665.72</v>
      </c>
      <c r="K121" s="126">
        <v>665.72</v>
      </c>
      <c r="L121" s="126">
        <f>VLOOKUP(A121,РАСЧЕТ!A:BA,53,0)</f>
        <v>0</v>
      </c>
      <c r="M121" s="126">
        <f t="shared" si="11"/>
        <v>-665.72</v>
      </c>
      <c r="N121" s="126">
        <v>665.72</v>
      </c>
      <c r="O121" s="126">
        <f>VLOOKUP(A121,РАСЧЕТ!A:BB,54,0)</f>
        <v>0</v>
      </c>
      <c r="P121" s="126">
        <f t="shared" si="12"/>
        <v>-665.72</v>
      </c>
      <c r="Q121" s="126">
        <v>665.72</v>
      </c>
      <c r="R121" s="126">
        <f>VLOOKUP(A121,РАСЧЕТ!A:BC,55,0)</f>
        <v>0</v>
      </c>
      <c r="S121" s="126">
        <f t="shared" si="13"/>
        <v>-665.72</v>
      </c>
      <c r="T121" s="126">
        <v>665.72</v>
      </c>
      <c r="U121" s="126">
        <f>VLOOKUP(A121,РАСЧЕТ!A:BD,56,0)</f>
        <v>0</v>
      </c>
      <c r="V121" s="126">
        <f t="shared" si="14"/>
        <v>-665.72</v>
      </c>
      <c r="W121" s="81">
        <v>665.72</v>
      </c>
      <c r="X121" s="81">
        <f>VLOOKUP(A121,РАСЧЕТ!A:BE,57,0)</f>
        <v>345.14462495996673</v>
      </c>
      <c r="Y121" s="81">
        <f t="shared" si="15"/>
        <v>-320.57537504003329</v>
      </c>
      <c r="Z121" s="81" t="str">
        <f>VLOOKUP(A121,'10'!A:C,3,0)</f>
        <v>Начисление услуг УКС00001635 от 31.10.2023 0:00:01</v>
      </c>
      <c r="AA121" s="81" t="str">
        <f>VLOOKUP(A121,'10'!A:B,2,0)</f>
        <v>НАС/КС/ДУ-3-ММ-194</v>
      </c>
      <c r="AB121" s="81">
        <v>665.72</v>
      </c>
      <c r="AC121" s="81">
        <f>VLOOKUP(A121,РАСЧЕТ!A:BF,58,0)</f>
        <v>371.14354138368515</v>
      </c>
      <c r="AD121" s="81">
        <f t="shared" si="16"/>
        <v>-294.57645861631488</v>
      </c>
      <c r="AE121" s="81" t="str">
        <f>VLOOKUP(A121,'11'!A:C,3,0)</f>
        <v>Начисление услуг УКС00001712 от 30.11.2023 23:59:59</v>
      </c>
      <c r="AF121" s="81" t="str">
        <f>VLOOKUP(A121,'11'!A:B,2,0)</f>
        <v>НАС/КС/ДУ-3-ММ-194</v>
      </c>
      <c r="AG121" s="81">
        <v>665.72</v>
      </c>
      <c r="AH121" s="120">
        <f>VLOOKUP(A121,РАСЧЕТ!A:BG,59,0)</f>
        <v>534.72264832336077</v>
      </c>
      <c r="AI121" s="120">
        <f t="shared" si="17"/>
        <v>-130.99735167663925</v>
      </c>
      <c r="AJ121" t="str">
        <f>VLOOKUP(A121,'12'!A:C,3,0)</f>
        <v>Начисление услуг УКС00001860 от 31.12.2023 23:59:59</v>
      </c>
      <c r="AK121" t="str">
        <f>VLOOKUP(A121,'12'!A:B,2,0)</f>
        <v>НАС/КС/ДУ-3-ММ-194</v>
      </c>
    </row>
    <row r="122" spans="1:37" x14ac:dyDescent="0.3">
      <c r="A122" s="79" t="s">
        <v>1326</v>
      </c>
      <c r="B122" s="79" t="s">
        <v>1327</v>
      </c>
      <c r="C122" s="81">
        <v>584.12</v>
      </c>
      <c r="D122" s="81">
        <f>VLOOKUP(A122,РАСЧЕТ!A:AY,51,0)</f>
        <v>245.56092933035092</v>
      </c>
      <c r="E122" s="81">
        <f t="shared" si="9"/>
        <v>-338.55907066964909</v>
      </c>
      <c r="F122" s="81" t="str">
        <f>VLOOKUP(A122,'04'!A:C,3,0)</f>
        <v>Начисление услуг УКС00000631 от 30.04.2023 0:00:01</v>
      </c>
      <c r="G122" s="81" t="str">
        <f>VLOOKUP(A122,'04'!A:B,2,0)</f>
        <v>НАС/КС/ДУ-3-ММ-195</v>
      </c>
      <c r="H122" s="126">
        <v>584.12</v>
      </c>
      <c r="I122" s="126">
        <f>VLOOKUP(A122,РАСЧЕТ!A:AZ,52,0)</f>
        <v>0</v>
      </c>
      <c r="J122" s="126">
        <f t="shared" si="10"/>
        <v>-584.12</v>
      </c>
      <c r="K122" s="126">
        <v>584.12</v>
      </c>
      <c r="L122" s="126">
        <f>VLOOKUP(A122,РАСЧЕТ!A:BA,53,0)</f>
        <v>0</v>
      </c>
      <c r="M122" s="126">
        <f t="shared" si="11"/>
        <v>-584.12</v>
      </c>
      <c r="N122" s="126">
        <v>584.12</v>
      </c>
      <c r="O122" s="126">
        <f>VLOOKUP(A122,РАСЧЕТ!A:BB,54,0)</f>
        <v>0</v>
      </c>
      <c r="P122" s="126">
        <f t="shared" si="12"/>
        <v>-584.12</v>
      </c>
      <c r="Q122" s="126">
        <v>584.12</v>
      </c>
      <c r="R122" s="126">
        <f>VLOOKUP(A122,РАСЧЕТ!A:BC,55,0)</f>
        <v>0</v>
      </c>
      <c r="S122" s="126">
        <f t="shared" si="13"/>
        <v>-584.12</v>
      </c>
      <c r="T122" s="126">
        <v>584.12</v>
      </c>
      <c r="U122" s="126">
        <f>VLOOKUP(A122,РАСЧЕТ!A:BD,56,0)</f>
        <v>0</v>
      </c>
      <c r="V122" s="126">
        <f t="shared" si="14"/>
        <v>-584.12</v>
      </c>
      <c r="W122" s="81">
        <v>584.12</v>
      </c>
      <c r="X122" s="81">
        <f>VLOOKUP(A122,РАСЧЕТ!A:BE,57,0)</f>
        <v>302.83657415842242</v>
      </c>
      <c r="Y122" s="81">
        <f t="shared" si="15"/>
        <v>-281.28342584157758</v>
      </c>
      <c r="Z122" s="81" t="str">
        <f>VLOOKUP(A122,'10'!A:C,3,0)</f>
        <v>Начисление услуг УКС00001635 от 31.10.2023 0:00:01</v>
      </c>
      <c r="AA122" s="81" t="str">
        <f>VLOOKUP(A122,'10'!A:B,2,0)</f>
        <v>НАС/КС/ДУ-3-ММ-195</v>
      </c>
      <c r="AB122" s="81">
        <v>584.12</v>
      </c>
      <c r="AC122" s="81">
        <f>VLOOKUP(A122,РАСЧЕТ!A:BF,58,0)</f>
        <v>325.64852663342691</v>
      </c>
      <c r="AD122" s="81">
        <f t="shared" si="16"/>
        <v>-258.47147336657309</v>
      </c>
      <c r="AE122" s="81" t="str">
        <f>VLOOKUP(A122,'11'!A:C,3,0)</f>
        <v>Начисление услуг УКС00001712 от 30.11.2023 23:59:59</v>
      </c>
      <c r="AF122" s="81" t="str">
        <f>VLOOKUP(A122,'11'!A:B,2,0)</f>
        <v>НАС/КС/ДУ-3-ММ-195</v>
      </c>
      <c r="AG122" s="81">
        <v>584.12</v>
      </c>
      <c r="AH122" s="120">
        <f>VLOOKUP(A122,РАСЧЕТ!A:BG,59,0)</f>
        <v>469.17600110952947</v>
      </c>
      <c r="AI122" s="120">
        <f t="shared" si="17"/>
        <v>-114.94399889047054</v>
      </c>
      <c r="AJ122" t="str">
        <f>VLOOKUP(A122,'12'!A:C,3,0)</f>
        <v>Начисление услуг УКС00001860 от 31.12.2023 23:59:59</v>
      </c>
      <c r="AK122" t="str">
        <f>VLOOKUP(A122,'12'!A:B,2,0)</f>
        <v>НАС/КС/ДУ-3-ММ-195</v>
      </c>
    </row>
    <row r="123" spans="1:37" x14ac:dyDescent="0.3">
      <c r="A123" s="79" t="s">
        <v>655</v>
      </c>
      <c r="B123" s="79" t="s">
        <v>656</v>
      </c>
      <c r="C123" s="81">
        <v>734.44</v>
      </c>
      <c r="D123" s="81">
        <f>VLOOKUP(A123,РАСЧЕТ!A:AY,51,0)</f>
        <v>308.75675673154421</v>
      </c>
      <c r="E123" s="81">
        <f t="shared" si="9"/>
        <v>-425.68324326845584</v>
      </c>
      <c r="F123" s="81" t="str">
        <f>VLOOKUP(A123,'04'!A:C,3,0)</f>
        <v>Начисление услуг УКС00000631 от 30.04.2023 0:00:01</v>
      </c>
      <c r="G123" s="81" t="str">
        <f>VLOOKUP(A123,'04'!A:B,2,0)</f>
        <v>НАС/КС/ДУ-3-ММ-196</v>
      </c>
      <c r="H123" s="126">
        <v>734.44</v>
      </c>
      <c r="I123" s="126">
        <f>VLOOKUP(A123,РАСЧЕТ!A:AZ,52,0)</f>
        <v>0</v>
      </c>
      <c r="J123" s="126">
        <f t="shared" si="10"/>
        <v>-734.44</v>
      </c>
      <c r="K123" s="126">
        <v>734.44</v>
      </c>
      <c r="L123" s="126">
        <f>VLOOKUP(A123,РАСЧЕТ!A:BA,53,0)</f>
        <v>0</v>
      </c>
      <c r="M123" s="126">
        <f t="shared" si="11"/>
        <v>-734.44</v>
      </c>
      <c r="N123" s="126">
        <v>734.44</v>
      </c>
      <c r="O123" s="126">
        <f>VLOOKUP(A123,РАСЧЕТ!A:BB,54,0)</f>
        <v>0</v>
      </c>
      <c r="P123" s="126">
        <f t="shared" si="12"/>
        <v>-734.44</v>
      </c>
      <c r="Q123" s="126">
        <v>734.44</v>
      </c>
      <c r="R123" s="126">
        <f>VLOOKUP(A123,РАСЧЕТ!A:BC,55,0)</f>
        <v>0</v>
      </c>
      <c r="S123" s="126">
        <f t="shared" si="13"/>
        <v>-734.44</v>
      </c>
      <c r="T123" s="126">
        <v>734.44</v>
      </c>
      <c r="U123" s="126">
        <f>VLOOKUP(A123,РАСЧЕТ!A:BD,56,0)</f>
        <v>0</v>
      </c>
      <c r="V123" s="126">
        <f t="shared" si="14"/>
        <v>-734.44</v>
      </c>
      <c r="W123" s="81">
        <v>734.44</v>
      </c>
      <c r="X123" s="81">
        <f>VLOOKUP(A123,РАСЧЕТ!A:BE,57,0)</f>
        <v>380.77245721389886</v>
      </c>
      <c r="Y123" s="81">
        <f t="shared" si="15"/>
        <v>-353.66754278610119</v>
      </c>
      <c r="Z123" s="81" t="str">
        <f>VLOOKUP(A123,'10'!A:C,3,0)</f>
        <v>Начисление услуг УКС00001635 от 31.10.2023 0:00:01</v>
      </c>
      <c r="AA123" s="81" t="str">
        <f>VLOOKUP(A123,'10'!A:B,2,0)</f>
        <v>НАС/КС/ДУ-3-ММ-196</v>
      </c>
      <c r="AB123" s="81">
        <v>734.44</v>
      </c>
      <c r="AC123" s="81">
        <f>VLOOKUP(A123,РАСЧЕТ!A:BF,58,0)</f>
        <v>409.45513275232361</v>
      </c>
      <c r="AD123" s="81">
        <f t="shared" si="16"/>
        <v>-324.98486724767645</v>
      </c>
      <c r="AE123" s="81" t="str">
        <f>VLOOKUP(A123,'11'!A:C,3,0)</f>
        <v>Начисление услуг УКС00001712 от 30.11.2023 23:59:59</v>
      </c>
      <c r="AF123" s="81" t="str">
        <f>VLOOKUP(A123,'11'!A:B,2,0)</f>
        <v>НАС/КС/ДУ-3-ММ-196</v>
      </c>
      <c r="AG123" s="81">
        <v>734.44</v>
      </c>
      <c r="AH123" s="120">
        <f>VLOOKUP(A123,РАСЧЕТ!A:BG,59,0)</f>
        <v>589.91982492448187</v>
      </c>
      <c r="AI123" s="120">
        <f t="shared" si="17"/>
        <v>-144.52017507551818</v>
      </c>
      <c r="AJ123" t="str">
        <f>VLOOKUP(A123,'12'!A:C,3,0)</f>
        <v>Начисление услуг УКС00001860 от 31.12.2023 23:59:59</v>
      </c>
      <c r="AK123" t="str">
        <f>VLOOKUP(A123,'12'!A:B,2,0)</f>
        <v>НАС/КС/ДУ-3-ММ-196</v>
      </c>
    </row>
    <row r="124" spans="1:37" x14ac:dyDescent="0.3">
      <c r="A124" s="79" t="s">
        <v>703</v>
      </c>
      <c r="B124" s="79" t="s">
        <v>704</v>
      </c>
      <c r="C124" s="81">
        <v>644.25</v>
      </c>
      <c r="D124" s="81">
        <f>VLOOKUP(A124,РАСЧЕТ!A:AY,51,0)</f>
        <v>270.83926029082824</v>
      </c>
      <c r="E124" s="81">
        <f t="shared" si="9"/>
        <v>-373.41073970917176</v>
      </c>
      <c r="F124" s="81" t="str">
        <f>VLOOKUP(A124,'04'!A:C,3,0)</f>
        <v>Начисление услуг УКС00000631 от 30.04.2023 0:00:01</v>
      </c>
      <c r="G124" s="81" t="str">
        <f>VLOOKUP(A124,'04'!A:B,2,0)</f>
        <v>НАС/КС/ДУ-3-ММ-197</v>
      </c>
      <c r="H124" s="126">
        <v>644.25</v>
      </c>
      <c r="I124" s="126">
        <f>VLOOKUP(A124,РАСЧЕТ!A:AZ,52,0)</f>
        <v>0</v>
      </c>
      <c r="J124" s="126">
        <f t="shared" si="10"/>
        <v>-644.25</v>
      </c>
      <c r="K124" s="126">
        <v>644.25</v>
      </c>
      <c r="L124" s="126">
        <f>VLOOKUP(A124,РАСЧЕТ!A:BA,53,0)</f>
        <v>0</v>
      </c>
      <c r="M124" s="126">
        <f t="shared" si="11"/>
        <v>-644.25</v>
      </c>
      <c r="N124" s="126">
        <v>644.25</v>
      </c>
      <c r="O124" s="126">
        <f>VLOOKUP(A124,РАСЧЕТ!A:BB,54,0)</f>
        <v>0</v>
      </c>
      <c r="P124" s="126">
        <f t="shared" si="12"/>
        <v>-644.25</v>
      </c>
      <c r="Q124" s="126">
        <v>644.25</v>
      </c>
      <c r="R124" s="126">
        <f>VLOOKUP(A124,РАСЧЕТ!A:BC,55,0)</f>
        <v>0</v>
      </c>
      <c r="S124" s="126">
        <f t="shared" si="13"/>
        <v>-644.25</v>
      </c>
      <c r="T124" s="126">
        <v>644.25</v>
      </c>
      <c r="U124" s="126">
        <f>VLOOKUP(A124,РАСЧЕТ!A:BD,56,0)</f>
        <v>0</v>
      </c>
      <c r="V124" s="126">
        <f t="shared" si="14"/>
        <v>-644.25</v>
      </c>
      <c r="W124" s="81">
        <v>644.25</v>
      </c>
      <c r="X124" s="81">
        <f>VLOOKUP(A124,РАСЧЕТ!A:BE,57,0)</f>
        <v>334.01092738061305</v>
      </c>
      <c r="Y124" s="81">
        <f t="shared" si="15"/>
        <v>-310.23907261938695</v>
      </c>
      <c r="Z124" s="81" t="str">
        <f>VLOOKUP(A124,'10'!A:C,3,0)</f>
        <v>Начисление услуг УКС00001635 от 31.10.2023 0:00:01</v>
      </c>
      <c r="AA124" s="81" t="str">
        <f>VLOOKUP(A124,'10'!A:B,2,0)</f>
        <v>НАС/КС/ДУ-3-ММ-197</v>
      </c>
      <c r="AB124" s="81">
        <v>644.25</v>
      </c>
      <c r="AC124" s="81">
        <f>VLOOKUP(A124,РАСЧЕТ!A:BF,58,0)</f>
        <v>359.17116908098563</v>
      </c>
      <c r="AD124" s="81">
        <f t="shared" si="16"/>
        <v>-285.07883091901437</v>
      </c>
      <c r="AE124" s="81" t="str">
        <f>VLOOKUP(A124,'11'!A:C,3,0)</f>
        <v>Начисление услуг УКС00001712 от 30.11.2023 23:59:59</v>
      </c>
      <c r="AF124" s="81" t="str">
        <f>VLOOKUP(A124,'11'!A:B,2,0)</f>
        <v>НАС/КС/ДУ-3-ММ-197</v>
      </c>
      <c r="AG124" s="81">
        <v>644.25</v>
      </c>
      <c r="AH124" s="120">
        <f>VLOOKUP(A124,РАСЧЕТ!A:BG,59,0)</f>
        <v>517.47353063551043</v>
      </c>
      <c r="AI124" s="120">
        <f t="shared" si="17"/>
        <v>-126.77646936448957</v>
      </c>
      <c r="AJ124" t="str">
        <f>VLOOKUP(A124,'12'!A:C,3,0)</f>
        <v>Начисление услуг УКС00001860 от 31.12.2023 23:59:59</v>
      </c>
      <c r="AK124" t="str">
        <f>VLOOKUP(A124,'12'!A:B,2,0)</f>
        <v>НАС/КС/ДУ-3-ММ-197</v>
      </c>
    </row>
    <row r="125" spans="1:37" x14ac:dyDescent="0.3">
      <c r="A125" s="79" t="s">
        <v>1815</v>
      </c>
      <c r="B125" s="79" t="s">
        <v>1816</v>
      </c>
      <c r="C125" s="81">
        <v>584.12</v>
      </c>
      <c r="D125" s="81">
        <f>VLOOKUP(A125,РАСЧЕТ!A:AY,51,0)</f>
        <v>245.56092933035092</v>
      </c>
      <c r="E125" s="81">
        <f t="shared" si="9"/>
        <v>-338.55907066964909</v>
      </c>
      <c r="F125" s="81" t="str">
        <f>VLOOKUP(A125,'04'!A:C,3,0)</f>
        <v>Начисление услуг УКС00000631 от 30.04.2023 0:00:01</v>
      </c>
      <c r="G125" s="81" t="str">
        <f>VLOOKUP(A125,'04'!A:B,2,0)</f>
        <v>НАС/КС/ДУ-3-ММ-198</v>
      </c>
      <c r="H125" s="126">
        <v>584.12</v>
      </c>
      <c r="I125" s="126">
        <f>VLOOKUP(A125,РАСЧЕТ!A:AZ,52,0)</f>
        <v>0</v>
      </c>
      <c r="J125" s="126">
        <f t="shared" si="10"/>
        <v>-584.12</v>
      </c>
      <c r="K125" s="126">
        <v>584.12</v>
      </c>
      <c r="L125" s="126">
        <f>VLOOKUP(A125,РАСЧЕТ!A:BA,53,0)</f>
        <v>0</v>
      </c>
      <c r="M125" s="126">
        <f t="shared" si="11"/>
        <v>-584.12</v>
      </c>
      <c r="N125" s="126">
        <v>584.12</v>
      </c>
      <c r="O125" s="126">
        <f>VLOOKUP(A125,РАСЧЕТ!A:BB,54,0)</f>
        <v>0</v>
      </c>
      <c r="P125" s="126">
        <f t="shared" si="12"/>
        <v>-584.12</v>
      </c>
      <c r="Q125" s="126">
        <v>584.12</v>
      </c>
      <c r="R125" s="126">
        <f>VLOOKUP(A125,РАСЧЕТ!A:BC,55,0)</f>
        <v>0</v>
      </c>
      <c r="S125" s="126">
        <f t="shared" si="13"/>
        <v>-584.12</v>
      </c>
      <c r="T125" s="126">
        <v>584.12</v>
      </c>
      <c r="U125" s="126">
        <f>VLOOKUP(A125,РАСЧЕТ!A:BD,56,0)</f>
        <v>0</v>
      </c>
      <c r="V125" s="126">
        <f t="shared" si="14"/>
        <v>-584.12</v>
      </c>
      <c r="W125" s="81">
        <v>584.12</v>
      </c>
      <c r="X125" s="81">
        <f>VLOOKUP(A125,РАСЧЕТ!A:BE,57,0)</f>
        <v>302.83657415842242</v>
      </c>
      <c r="Y125" s="81">
        <f t="shared" si="15"/>
        <v>-281.28342584157758</v>
      </c>
      <c r="Z125" s="81" t="str">
        <f>VLOOKUP(A125,'10'!A:C,3,0)</f>
        <v>Начисление услуг УКС00001635 от 31.10.2023 0:00:01</v>
      </c>
      <c r="AA125" s="81" t="str">
        <f>VLOOKUP(A125,'10'!A:B,2,0)</f>
        <v>НАС/КС/ДУ-3-ММ-198</v>
      </c>
      <c r="AB125" s="81">
        <v>584.12</v>
      </c>
      <c r="AC125" s="81">
        <f>VLOOKUP(A125,РАСЧЕТ!A:BF,58,0)</f>
        <v>325.64852663342691</v>
      </c>
      <c r="AD125" s="81">
        <f t="shared" si="16"/>
        <v>-258.47147336657309</v>
      </c>
      <c r="AE125" s="81" t="str">
        <f>VLOOKUP(A125,'11'!A:C,3,0)</f>
        <v>Начисление услуг УКС00001712 от 30.11.2023 23:59:59</v>
      </c>
      <c r="AF125" s="81" t="str">
        <f>VLOOKUP(A125,'11'!A:B,2,0)</f>
        <v>НАС/КС/ДУ-3-ММ-198</v>
      </c>
      <c r="AG125" s="81">
        <v>584.12</v>
      </c>
      <c r="AH125" s="120">
        <f>VLOOKUP(A125,РАСЧЕТ!A:BG,59,0)</f>
        <v>469.17600110952947</v>
      </c>
      <c r="AI125" s="120">
        <f t="shared" si="17"/>
        <v>-114.94399889047054</v>
      </c>
      <c r="AJ125" t="str">
        <f>VLOOKUP(A125,'12'!A:C,3,0)</f>
        <v>Начисление услуг УКС00001860 от 31.12.2023 23:59:59</v>
      </c>
      <c r="AK125" t="str">
        <f>VLOOKUP(A125,'12'!A:B,2,0)</f>
        <v>НАС/КС/ДУ-3-ММ-198</v>
      </c>
    </row>
    <row r="126" spans="1:37" x14ac:dyDescent="0.3">
      <c r="A126" s="79" t="s">
        <v>2458</v>
      </c>
      <c r="B126" s="79" t="s">
        <v>2459</v>
      </c>
      <c r="C126" s="81">
        <v>725.85</v>
      </c>
      <c r="D126" s="81">
        <f>VLOOKUP(A126,РАСЧЕТ!A:AY,51,0)</f>
        <v>305.1455665943331</v>
      </c>
      <c r="E126" s="81">
        <f t="shared" si="9"/>
        <v>-420.70443340566692</v>
      </c>
      <c r="F126" s="81" t="str">
        <f>VLOOKUP(A126,'04'!A:C,3,0)</f>
        <v>Начисление услуг УКС00000631 от 30.04.2023 0:00:01</v>
      </c>
      <c r="G126" s="81" t="str">
        <f>VLOOKUP(A126,'04'!A:B,2,0)</f>
        <v>НАС/КС/ДУ-3-ММ-199</v>
      </c>
      <c r="H126" s="126">
        <v>725.85</v>
      </c>
      <c r="I126" s="126">
        <f>VLOOKUP(A126,РАСЧЕТ!A:AZ,52,0)</f>
        <v>0</v>
      </c>
      <c r="J126" s="126">
        <f t="shared" si="10"/>
        <v>-725.85</v>
      </c>
      <c r="K126" s="126">
        <v>725.85</v>
      </c>
      <c r="L126" s="126">
        <f>VLOOKUP(A126,РАСЧЕТ!A:BA,53,0)</f>
        <v>0</v>
      </c>
      <c r="M126" s="126">
        <f t="shared" si="11"/>
        <v>-725.85</v>
      </c>
      <c r="N126" s="126">
        <v>725.85</v>
      </c>
      <c r="O126" s="126">
        <f>VLOOKUP(A126,РАСЧЕТ!A:BB,54,0)</f>
        <v>0</v>
      </c>
      <c r="P126" s="126">
        <f t="shared" si="12"/>
        <v>-725.85</v>
      </c>
      <c r="Q126" s="126">
        <v>725.85</v>
      </c>
      <c r="R126" s="126">
        <f>VLOOKUP(A126,РАСЧЕТ!A:BC,55,0)</f>
        <v>0</v>
      </c>
      <c r="S126" s="126">
        <f t="shared" si="13"/>
        <v>-725.85</v>
      </c>
      <c r="T126" s="126">
        <v>725.85</v>
      </c>
      <c r="U126" s="126">
        <f>VLOOKUP(A126,РАСЧЕТ!A:BD,56,0)</f>
        <v>0</v>
      </c>
      <c r="V126" s="126">
        <f t="shared" si="14"/>
        <v>-725.85</v>
      </c>
      <c r="W126" s="81">
        <v>725.85</v>
      </c>
      <c r="X126" s="81">
        <f>VLOOKUP(A126,РАСЧЕТ!A:BE,57,0)</f>
        <v>376.31897818215731</v>
      </c>
      <c r="Y126" s="81">
        <f t="shared" si="15"/>
        <v>-349.53102181784271</v>
      </c>
      <c r="Z126" s="81" t="str">
        <f>VLOOKUP(A126,'10'!A:C,3,0)</f>
        <v>Начисление услуг УКС00001635 от 31.10.2023 0:00:01</v>
      </c>
      <c r="AA126" s="81" t="str">
        <f>VLOOKUP(A126,'10'!A:B,2,0)</f>
        <v>НАС/КС/ДУ-3-ММ-199</v>
      </c>
      <c r="AB126" s="81">
        <v>725.85</v>
      </c>
      <c r="AC126" s="81">
        <f>VLOOKUP(A126,РАСЧЕТ!A:BF,58,0)</f>
        <v>404.66618383124376</v>
      </c>
      <c r="AD126" s="81">
        <f t="shared" si="16"/>
        <v>-321.18381616875627</v>
      </c>
      <c r="AE126" s="81" t="str">
        <f>VLOOKUP(A126,'11'!A:C,3,0)</f>
        <v>Начисление услуг УКС00001712 от 30.11.2023 23:59:59</v>
      </c>
      <c r="AF126" s="81" t="str">
        <f>VLOOKUP(A126,'11'!A:B,2,0)</f>
        <v>НАС/КС/ДУ-3-ММ-199</v>
      </c>
      <c r="AG126" s="81">
        <v>725.85</v>
      </c>
      <c r="AH126" s="120">
        <f>VLOOKUP(A126,РАСЧЕТ!A:BG,59,0)</f>
        <v>583.02017784934162</v>
      </c>
      <c r="AI126" s="120">
        <f t="shared" si="17"/>
        <v>-142.8298221506584</v>
      </c>
      <c r="AJ126" t="str">
        <f>VLOOKUP(A126,'12'!A:C,3,0)</f>
        <v>Начисление услуг УКС00001860 от 31.12.2023 23:59:59</v>
      </c>
      <c r="AK126" t="str">
        <f>VLOOKUP(A126,'12'!A:B,2,0)</f>
        <v>НАС/КС/ДУ-3-ММ-199</v>
      </c>
    </row>
    <row r="127" spans="1:37" x14ac:dyDescent="0.3">
      <c r="A127" s="79" t="s">
        <v>1031</v>
      </c>
      <c r="B127" s="79" t="s">
        <v>1032</v>
      </c>
      <c r="C127" s="81">
        <v>584.12</v>
      </c>
      <c r="D127" s="81">
        <f>VLOOKUP(A127,РАСЧЕТ!A:AY,51,0)</f>
        <v>245.56092933035092</v>
      </c>
      <c r="E127" s="81">
        <f t="shared" si="9"/>
        <v>-338.55907066964909</v>
      </c>
      <c r="F127" s="81" t="str">
        <f>VLOOKUP(A127,'04'!A:C,3,0)</f>
        <v>Начисление услуг УКС00000631 от 30.04.2023 0:00:01</v>
      </c>
      <c r="G127" s="81" t="str">
        <f>VLOOKUP(A127,'04'!A:B,2,0)</f>
        <v>НАС/КС/ДУ/3-ММ-2</v>
      </c>
      <c r="H127" s="126">
        <v>584.12</v>
      </c>
      <c r="I127" s="126">
        <f>VLOOKUP(A127,РАСЧЕТ!A:AZ,52,0)</f>
        <v>0</v>
      </c>
      <c r="J127" s="126">
        <f t="shared" si="10"/>
        <v>-584.12</v>
      </c>
      <c r="K127" s="126">
        <v>584.12</v>
      </c>
      <c r="L127" s="126">
        <f>VLOOKUP(A127,РАСЧЕТ!A:BA,53,0)</f>
        <v>0</v>
      </c>
      <c r="M127" s="126">
        <f t="shared" si="11"/>
        <v>-584.12</v>
      </c>
      <c r="N127" s="126">
        <v>584.12</v>
      </c>
      <c r="O127" s="126">
        <f>VLOOKUP(A127,РАСЧЕТ!A:BB,54,0)</f>
        <v>0</v>
      </c>
      <c r="P127" s="126">
        <f t="shared" si="12"/>
        <v>-584.12</v>
      </c>
      <c r="Q127" s="126">
        <v>584.12</v>
      </c>
      <c r="R127" s="126">
        <f>VLOOKUP(A127,РАСЧЕТ!A:BC,55,0)</f>
        <v>0</v>
      </c>
      <c r="S127" s="126">
        <f t="shared" si="13"/>
        <v>-584.12</v>
      </c>
      <c r="T127" s="126">
        <v>584.12</v>
      </c>
      <c r="U127" s="126">
        <f>VLOOKUP(A127,РАСЧЕТ!A:BD,56,0)</f>
        <v>0</v>
      </c>
      <c r="V127" s="126">
        <f t="shared" si="14"/>
        <v>-584.12</v>
      </c>
      <c r="W127" s="81">
        <v>584.12</v>
      </c>
      <c r="X127" s="81">
        <f>VLOOKUP(A127,РАСЧЕТ!A:BE,57,0)</f>
        <v>302.83657415842242</v>
      </c>
      <c r="Y127" s="81">
        <f t="shared" si="15"/>
        <v>-281.28342584157758</v>
      </c>
      <c r="Z127" s="81" t="str">
        <f>VLOOKUP(A127,'10'!A:C,3,0)</f>
        <v>Начисление услуг УКС00001635 от 31.10.2023 0:00:01</v>
      </c>
      <c r="AA127" s="81" t="str">
        <f>VLOOKUP(A127,'10'!A:B,2,0)</f>
        <v>НАС/КС/ДУ/3-ММ-2</v>
      </c>
      <c r="AB127" s="81">
        <v>584.12</v>
      </c>
      <c r="AC127" s="81">
        <f>VLOOKUP(A127,РАСЧЕТ!A:BF,58,0)</f>
        <v>325.64852663342691</v>
      </c>
      <c r="AD127" s="81">
        <f t="shared" si="16"/>
        <v>-258.47147336657309</v>
      </c>
      <c r="AE127" s="81" t="str">
        <f>VLOOKUP(A127,'11'!A:C,3,0)</f>
        <v>Начисление услуг УКС00001712 от 30.11.2023 23:59:59</v>
      </c>
      <c r="AF127" s="81" t="str">
        <f>VLOOKUP(A127,'11'!A:B,2,0)</f>
        <v>НАС/КС/ДУ/3-ММ-2</v>
      </c>
      <c r="AG127" s="81">
        <v>584.12</v>
      </c>
      <c r="AH127" s="120">
        <f>VLOOKUP(A127,РАСЧЕТ!A:BG,59,0)</f>
        <v>469.17600110952947</v>
      </c>
      <c r="AI127" s="120">
        <f t="shared" si="17"/>
        <v>-114.94399889047054</v>
      </c>
      <c r="AJ127" t="str">
        <f>VLOOKUP(A127,'12'!A:C,3,0)</f>
        <v>Начисление услуг УКС00001860 от 31.12.2023 23:59:59</v>
      </c>
      <c r="AK127" t="str">
        <f>VLOOKUP(A127,'12'!A:B,2,0)</f>
        <v>НАС/КС/ДУ/3-ММ-2</v>
      </c>
    </row>
    <row r="128" spans="1:37" x14ac:dyDescent="0.3">
      <c r="A128" s="79" t="s">
        <v>1392</v>
      </c>
      <c r="B128" s="79" t="s">
        <v>1393</v>
      </c>
      <c r="C128" s="81">
        <v>627.07000000000005</v>
      </c>
      <c r="D128" s="81">
        <f>VLOOKUP(A128,РАСЧЕТ!A:AY,51,0)</f>
        <v>263.61688001640613</v>
      </c>
      <c r="E128" s="81">
        <f t="shared" si="9"/>
        <v>-363.45311998359392</v>
      </c>
      <c r="F128" s="81" t="str">
        <f>VLOOKUP(A128,'04'!A:C,3,0)</f>
        <v>Начисление услуг УКС00000631 от 30.04.2023 0:00:01</v>
      </c>
      <c r="G128" s="81" t="str">
        <f>VLOOKUP(A128,'04'!A:B,2,0)</f>
        <v>НАС/КС/ДУ-3-ММ-20.</v>
      </c>
      <c r="H128" s="126">
        <v>627.07000000000005</v>
      </c>
      <c r="I128" s="126">
        <f>VLOOKUP(A128,РАСЧЕТ!A:AZ,52,0)</f>
        <v>0</v>
      </c>
      <c r="J128" s="126">
        <f t="shared" si="10"/>
        <v>-627.07000000000005</v>
      </c>
      <c r="K128" s="126">
        <v>627.07000000000005</v>
      </c>
      <c r="L128" s="126">
        <f>VLOOKUP(A128,РАСЧЕТ!A:BA,53,0)</f>
        <v>0</v>
      </c>
      <c r="M128" s="126">
        <f t="shared" si="11"/>
        <v>-627.07000000000005</v>
      </c>
      <c r="N128" s="126">
        <v>627.07000000000005</v>
      </c>
      <c r="O128" s="126">
        <f>VLOOKUP(A128,РАСЧЕТ!A:BB,54,0)</f>
        <v>0</v>
      </c>
      <c r="P128" s="126">
        <f t="shared" si="12"/>
        <v>-627.07000000000005</v>
      </c>
      <c r="Q128" s="126">
        <v>627.07000000000005</v>
      </c>
      <c r="R128" s="126">
        <f>VLOOKUP(A128,РАСЧЕТ!A:BC,55,0)</f>
        <v>0</v>
      </c>
      <c r="S128" s="126">
        <f t="shared" si="13"/>
        <v>-627.07000000000005</v>
      </c>
      <c r="T128" s="126">
        <v>627.07000000000005</v>
      </c>
      <c r="U128" s="126">
        <f>VLOOKUP(A128,РАСЧЕТ!A:BD,56,0)</f>
        <v>0</v>
      </c>
      <c r="V128" s="126">
        <f t="shared" si="14"/>
        <v>-627.07000000000005</v>
      </c>
      <c r="W128" s="81">
        <v>627.07000000000005</v>
      </c>
      <c r="X128" s="81">
        <f>VLOOKUP(A128,РАСЧЕТ!A:BE,57,0)</f>
        <v>325.10396931712995</v>
      </c>
      <c r="Y128" s="81">
        <f t="shared" si="15"/>
        <v>-301.9660306828701</v>
      </c>
      <c r="Z128" s="81" t="str">
        <f>VLOOKUP(A128,'10'!A:C,3,0)</f>
        <v>Начисление услуг УКС00001635 от 31.10.2023 0:00:01</v>
      </c>
      <c r="AA128" s="81" t="str">
        <f>VLOOKUP(A128,'10'!A:B,2,0)</f>
        <v>НАС/КС/ДУ-3-ММ-20.</v>
      </c>
      <c r="AB128" s="81">
        <v>627.07000000000005</v>
      </c>
      <c r="AC128" s="81">
        <f>VLOOKUP(A128,РАСЧЕТ!A:BF,58,0)</f>
        <v>349.59327123882593</v>
      </c>
      <c r="AD128" s="81">
        <f t="shared" si="16"/>
        <v>-277.47672876117412</v>
      </c>
      <c r="AE128" s="81" t="str">
        <f>VLOOKUP(A128,'11'!A:C,3,0)</f>
        <v>Начисление услуг УКС00001712 от 30.11.2023 23:59:59</v>
      </c>
      <c r="AF128" s="81" t="str">
        <f>VLOOKUP(A128,'11'!A:B,2,0)</f>
        <v>НАС/КС/ДУ-3-ММ-20.</v>
      </c>
      <c r="AG128" s="81">
        <v>627.07000000000005</v>
      </c>
      <c r="AH128" s="120">
        <f>VLOOKUP(A128,РАСЧЕТ!A:BG,59,0)</f>
        <v>503.6742364852301</v>
      </c>
      <c r="AI128" s="120">
        <f t="shared" si="17"/>
        <v>-123.39576351476995</v>
      </c>
      <c r="AJ128" t="str">
        <f>VLOOKUP(A128,'12'!A:C,3,0)</f>
        <v>Начисление услуг УКС00001860 от 31.12.2023 23:59:59</v>
      </c>
      <c r="AK128" t="str">
        <f>VLOOKUP(A128,'12'!A:B,2,0)</f>
        <v>НАС/КС/ДУ-3-ММ-20.</v>
      </c>
    </row>
    <row r="129" spans="1:37" x14ac:dyDescent="0.3">
      <c r="A129" s="79" t="s">
        <v>2338</v>
      </c>
      <c r="B129" s="79" t="s">
        <v>2339</v>
      </c>
      <c r="C129" s="81">
        <v>661.43</v>
      </c>
      <c r="D129" s="81">
        <f>VLOOKUP(A129,РАСЧЕТ!A:AY,51,0)</f>
        <v>278.06164056525034</v>
      </c>
      <c r="E129" s="81">
        <f t="shared" si="9"/>
        <v>-383.36835943474961</v>
      </c>
      <c r="F129" s="81" t="str">
        <f>VLOOKUP(A129,'04'!A:C,3,0)</f>
        <v>Начисление услуг УКС00000631 от 30.04.2023 0:00:01</v>
      </c>
      <c r="G129" s="81" t="str">
        <f>VLOOKUP(A129,'04'!A:B,2,0)</f>
        <v>НАС/КС/ДУ-3-ММ-200</v>
      </c>
      <c r="H129" s="126">
        <v>661.43</v>
      </c>
      <c r="I129" s="126">
        <f>VLOOKUP(A129,РАСЧЕТ!A:AZ,52,0)</f>
        <v>0</v>
      </c>
      <c r="J129" s="126">
        <f t="shared" si="10"/>
        <v>-661.43</v>
      </c>
      <c r="K129" s="126">
        <v>661.43</v>
      </c>
      <c r="L129" s="126">
        <f>VLOOKUP(A129,РАСЧЕТ!A:BA,53,0)</f>
        <v>0</v>
      </c>
      <c r="M129" s="126">
        <f t="shared" si="11"/>
        <v>-661.43</v>
      </c>
      <c r="N129" s="126">
        <v>661.43</v>
      </c>
      <c r="O129" s="126">
        <f>VLOOKUP(A129,РАСЧЕТ!A:BB,54,0)</f>
        <v>0</v>
      </c>
      <c r="P129" s="126">
        <f t="shared" si="12"/>
        <v>-661.43</v>
      </c>
      <c r="Q129" s="126">
        <v>661.43</v>
      </c>
      <c r="R129" s="126">
        <f>VLOOKUP(A129,РАСЧЕТ!A:BC,55,0)</f>
        <v>0</v>
      </c>
      <c r="S129" s="126">
        <f t="shared" si="13"/>
        <v>-661.43</v>
      </c>
      <c r="T129" s="126">
        <v>661.43</v>
      </c>
      <c r="U129" s="126">
        <f>VLOOKUP(A129,РАСЧЕТ!A:BD,56,0)</f>
        <v>0</v>
      </c>
      <c r="V129" s="126">
        <f t="shared" si="14"/>
        <v>-661.43</v>
      </c>
      <c r="W129" s="81">
        <v>661.43</v>
      </c>
      <c r="X129" s="81">
        <f>VLOOKUP(A129,РАСЧЕТ!A:BE,57,0)</f>
        <v>342.91788544409604</v>
      </c>
      <c r="Y129" s="81">
        <f t="shared" si="15"/>
        <v>-318.51211455590391</v>
      </c>
      <c r="Z129" s="81" t="str">
        <f>VLOOKUP(A129,'10'!A:C,3,0)</f>
        <v>Начисление услуг УКС00001635 от 31.10.2023 0:00:01</v>
      </c>
      <c r="AA129" s="81" t="str">
        <f>VLOOKUP(A129,'10'!A:B,2,0)</f>
        <v>НАС/КС/ДУ-3-ММ-200</v>
      </c>
      <c r="AB129" s="81">
        <v>661.43</v>
      </c>
      <c r="AC129" s="81">
        <f>VLOOKUP(A129,РАСЧЕТ!A:BF,58,0)</f>
        <v>368.74906692314522</v>
      </c>
      <c r="AD129" s="81">
        <f t="shared" si="16"/>
        <v>-292.68093307685473</v>
      </c>
      <c r="AE129" s="81" t="str">
        <f>VLOOKUP(A129,'11'!A:C,3,0)</f>
        <v>Начисление услуг УКС00001712 от 30.11.2023 23:59:59</v>
      </c>
      <c r="AF129" s="81" t="str">
        <f>VLOOKUP(A129,'11'!A:B,2,0)</f>
        <v>НАС/КС/ДУ-3-ММ-200</v>
      </c>
      <c r="AG129" s="81">
        <v>661.43</v>
      </c>
      <c r="AH129" s="120">
        <f>VLOOKUP(A129,РАСЧЕТ!A:BG,59,0)</f>
        <v>531.2728247857907</v>
      </c>
      <c r="AI129" s="120">
        <f t="shared" si="17"/>
        <v>-130.15717521420925</v>
      </c>
      <c r="AJ129" t="str">
        <f>VLOOKUP(A129,'12'!A:C,3,0)</f>
        <v>Начисление услуг УКС00001860 от 31.12.2023 23:59:59</v>
      </c>
      <c r="AK129" t="str">
        <f>VLOOKUP(A129,'12'!A:B,2,0)</f>
        <v>НАС/КС/ДУ-3-ММ-200</v>
      </c>
    </row>
    <row r="130" spans="1:37" x14ac:dyDescent="0.3">
      <c r="A130" s="79" t="s">
        <v>976</v>
      </c>
      <c r="B130" s="79" t="s">
        <v>977</v>
      </c>
      <c r="C130" s="81">
        <v>584.12</v>
      </c>
      <c r="D130" s="81">
        <f>VLOOKUP(A130,РАСЧЕТ!A:AY,51,0)</f>
        <v>0</v>
      </c>
      <c r="E130" s="81">
        <f t="shared" si="9"/>
        <v>-584.12</v>
      </c>
      <c r="F130" s="81" t="str">
        <f>VLOOKUP(A130,'04'!A:C,3,0)</f>
        <v>Начисление услуг УКС00000631 от 30.04.2023 0:00:01</v>
      </c>
      <c r="G130" s="81" t="str">
        <f>VLOOKUP(A130,'04'!A:B,2,0)</f>
        <v>НАС/КС/ДУ-3-ММ-201</v>
      </c>
      <c r="H130" s="127"/>
      <c r="I130" s="126">
        <f>VLOOKUP(A130,РАСЧЕТ!A:AZ,52,0)</f>
        <v>0</v>
      </c>
      <c r="J130" s="126">
        <f t="shared" si="10"/>
        <v>0</v>
      </c>
      <c r="K130" s="127"/>
      <c r="L130" s="126">
        <f>VLOOKUP(A130,РАСЧЕТ!A:BA,53,0)</f>
        <v>0</v>
      </c>
      <c r="M130" s="126">
        <f t="shared" si="11"/>
        <v>0</v>
      </c>
      <c r="N130" s="127"/>
      <c r="O130" s="126">
        <f>VLOOKUP(A130,РАСЧЕТ!A:BB,54,0)</f>
        <v>0</v>
      </c>
      <c r="P130" s="126">
        <f t="shared" si="12"/>
        <v>0</v>
      </c>
      <c r="Q130" s="127"/>
      <c r="R130" s="126">
        <f>VLOOKUP(A130,РАСЧЕТ!A:BC,55,0)</f>
        <v>0</v>
      </c>
      <c r="S130" s="126">
        <f t="shared" si="13"/>
        <v>0</v>
      </c>
      <c r="T130" s="127"/>
      <c r="U130" s="126">
        <f>VLOOKUP(A130,РАСЧЕТ!A:BD,56,0)</f>
        <v>0</v>
      </c>
      <c r="V130" s="126">
        <f t="shared" si="14"/>
        <v>0</v>
      </c>
      <c r="W130" s="82"/>
      <c r="X130" s="81">
        <f>VLOOKUP(A130,РАСЧЕТ!A:BE,57,0)</f>
        <v>0</v>
      </c>
      <c r="Y130" s="81">
        <f t="shared" si="15"/>
        <v>0</v>
      </c>
      <c r="Z130" s="81" t="e">
        <f>VLOOKUP(A130,'10'!A:C,3,0)</f>
        <v>#N/A</v>
      </c>
      <c r="AA130" s="81" t="e">
        <f>VLOOKUP(A130,'10'!A:B,2,0)</f>
        <v>#N/A</v>
      </c>
      <c r="AB130" s="82"/>
      <c r="AC130" s="81">
        <f>VLOOKUP(A130,РАСЧЕТ!A:BF,58,0)</f>
        <v>0</v>
      </c>
      <c r="AD130" s="81">
        <f t="shared" si="16"/>
        <v>0</v>
      </c>
      <c r="AE130" s="81" t="e">
        <f>VLOOKUP(A130,'11'!A:C,3,0)</f>
        <v>#N/A</v>
      </c>
      <c r="AF130" s="81" t="e">
        <f>VLOOKUP(A130,'11'!A:B,2,0)</f>
        <v>#N/A</v>
      </c>
      <c r="AG130" s="82"/>
      <c r="AH130" s="120">
        <f>VLOOKUP(A130,РАСЧЕТ!A:BG,59,0)</f>
        <v>0</v>
      </c>
      <c r="AI130" s="120">
        <f t="shared" si="17"/>
        <v>0</v>
      </c>
      <c r="AJ130" t="e">
        <f>VLOOKUP(A130,'12'!A:C,3,0)</f>
        <v>#N/A</v>
      </c>
      <c r="AK130" t="e">
        <f>VLOOKUP(A130,'12'!A:B,2,0)</f>
        <v>#N/A</v>
      </c>
    </row>
    <row r="131" spans="1:37" x14ac:dyDescent="0.3">
      <c r="A131" s="79" t="s">
        <v>2722</v>
      </c>
      <c r="B131" s="79" t="s">
        <v>977</v>
      </c>
      <c r="C131" s="82"/>
      <c r="D131" s="81">
        <f>VLOOKUP(A131,РАСЧЕТ!A:AY,51,0)</f>
        <v>245.56092933035092</v>
      </c>
      <c r="E131" s="81">
        <f t="shared" ref="E131:E194" si="18">D131-C131</f>
        <v>245.56092933035092</v>
      </c>
      <c r="F131" s="81" t="e">
        <f>VLOOKUP(A131,'04'!A:C,3,0)</f>
        <v>#N/A</v>
      </c>
      <c r="G131" s="81" t="e">
        <f>VLOOKUP(A131,'04'!A:B,2,0)</f>
        <v>#N/A</v>
      </c>
      <c r="H131" s="126">
        <v>584.12</v>
      </c>
      <c r="I131" s="126">
        <f>VLOOKUP(A131,РАСЧЕТ!A:AZ,52,0)</f>
        <v>0</v>
      </c>
      <c r="J131" s="126">
        <f t="shared" ref="J131:J194" si="19">I131-H131</f>
        <v>-584.12</v>
      </c>
      <c r="K131" s="126">
        <v>584.12</v>
      </c>
      <c r="L131" s="126">
        <f>VLOOKUP(A131,РАСЧЕТ!A:BA,53,0)</f>
        <v>0</v>
      </c>
      <c r="M131" s="126">
        <f t="shared" ref="M131:M194" si="20">L131-K131</f>
        <v>-584.12</v>
      </c>
      <c r="N131" s="126">
        <v>584.12</v>
      </c>
      <c r="O131" s="126">
        <f>VLOOKUP(A131,РАСЧЕТ!A:BB,54,0)</f>
        <v>0</v>
      </c>
      <c r="P131" s="126">
        <f t="shared" ref="P131:P194" si="21">O131-N131</f>
        <v>-584.12</v>
      </c>
      <c r="Q131" s="126">
        <v>584.12</v>
      </c>
      <c r="R131" s="126">
        <f>VLOOKUP(A131,РАСЧЕТ!A:BC,55,0)</f>
        <v>0</v>
      </c>
      <c r="S131" s="126">
        <f t="shared" ref="S131:S194" si="22">R131-Q131</f>
        <v>-584.12</v>
      </c>
      <c r="T131" s="126">
        <v>584.12</v>
      </c>
      <c r="U131" s="126">
        <f>VLOOKUP(A131,РАСЧЕТ!A:BD,56,0)</f>
        <v>0</v>
      </c>
      <c r="V131" s="126">
        <f t="shared" ref="V131:V194" si="23">U131-T131</f>
        <v>-584.12</v>
      </c>
      <c r="W131" s="81">
        <v>584.12</v>
      </c>
      <c r="X131" s="81">
        <f>VLOOKUP(A131,РАСЧЕТ!A:BE,57,0)</f>
        <v>302.83657415842242</v>
      </c>
      <c r="Y131" s="81">
        <f t="shared" ref="Y131:Y194" si="24">X131-W131</f>
        <v>-281.28342584157758</v>
      </c>
      <c r="Z131" s="81" t="str">
        <f>VLOOKUP(A131,'10'!A:C,3,0)</f>
        <v>Начисление услуг УКС00001635 от 31.10.2023 0:00:01</v>
      </c>
      <c r="AA131" s="81" t="str">
        <f>VLOOKUP(A131,'10'!A:B,2,0)</f>
        <v>НАС/КС/ДУ-3-ММ-201 втор</v>
      </c>
      <c r="AB131" s="81">
        <v>584.12</v>
      </c>
      <c r="AC131" s="81">
        <f>VLOOKUP(A131,РАСЧЕТ!A:BF,58,0)</f>
        <v>325.64852663342691</v>
      </c>
      <c r="AD131" s="81">
        <f t="shared" ref="AD131:AD194" si="25">AC131-AB131</f>
        <v>-258.47147336657309</v>
      </c>
      <c r="AE131" s="81" t="str">
        <f>VLOOKUP(A131,'11'!A:C,3,0)</f>
        <v>Начисление услуг УКС00001712 от 30.11.2023 23:59:59</v>
      </c>
      <c r="AF131" s="81" t="str">
        <f>VLOOKUP(A131,'11'!A:B,2,0)</f>
        <v>НАС/КС/ДУ-3-ММ-201 втор</v>
      </c>
      <c r="AG131" s="81">
        <v>584.12</v>
      </c>
      <c r="AH131" s="120">
        <f>VLOOKUP(A131,РАСЧЕТ!A:BG,59,0)</f>
        <v>469.17600110952947</v>
      </c>
      <c r="AI131" s="120">
        <f t="shared" ref="AI131:AI194" si="26">AH131-AG131</f>
        <v>-114.94399889047054</v>
      </c>
      <c r="AJ131" t="str">
        <f>VLOOKUP(A131,'12'!A:C,3,0)</f>
        <v>Начисление услуг УКС00001860 от 31.12.2023 23:59:59</v>
      </c>
      <c r="AK131" t="str">
        <f>VLOOKUP(A131,'12'!A:B,2,0)</f>
        <v>НАС/КС/ДУ-3-ММ-201 втор</v>
      </c>
    </row>
    <row r="132" spans="1:37" x14ac:dyDescent="0.3">
      <c r="A132" s="79" t="s">
        <v>1397</v>
      </c>
      <c r="B132" s="79" t="s">
        <v>1398</v>
      </c>
      <c r="C132" s="81">
        <v>717.26</v>
      </c>
      <c r="D132" s="81">
        <f>VLOOKUP(A132,РАСЧЕТ!A:AY,51,0)</f>
        <v>301.53437645712211</v>
      </c>
      <c r="E132" s="81">
        <f t="shared" si="18"/>
        <v>-415.72562354287788</v>
      </c>
      <c r="F132" s="81" t="str">
        <f>VLOOKUP(A132,'04'!A:C,3,0)</f>
        <v>Начисление услуг УКС00000631 от 30.04.2023 0:00:01</v>
      </c>
      <c r="G132" s="81" t="str">
        <f>VLOOKUP(A132,'04'!A:B,2,0)</f>
        <v>НАС/КС/ДУ-3-ММ-202</v>
      </c>
      <c r="H132" s="126">
        <v>717.26</v>
      </c>
      <c r="I132" s="126">
        <f>VLOOKUP(A132,РАСЧЕТ!A:AZ,52,0)</f>
        <v>0</v>
      </c>
      <c r="J132" s="126">
        <f t="shared" si="19"/>
        <v>-717.26</v>
      </c>
      <c r="K132" s="126">
        <v>717.26</v>
      </c>
      <c r="L132" s="126">
        <f>VLOOKUP(A132,РАСЧЕТ!A:BA,53,0)</f>
        <v>0</v>
      </c>
      <c r="M132" s="126">
        <f t="shared" si="20"/>
        <v>-717.26</v>
      </c>
      <c r="N132" s="126">
        <v>717.26</v>
      </c>
      <c r="O132" s="126">
        <f>VLOOKUP(A132,РАСЧЕТ!A:BB,54,0)</f>
        <v>0</v>
      </c>
      <c r="P132" s="126">
        <f t="shared" si="21"/>
        <v>-717.26</v>
      </c>
      <c r="Q132" s="126">
        <v>717.26</v>
      </c>
      <c r="R132" s="126">
        <f>VLOOKUP(A132,РАСЧЕТ!A:BC,55,0)</f>
        <v>0</v>
      </c>
      <c r="S132" s="126">
        <f t="shared" si="22"/>
        <v>-717.26</v>
      </c>
      <c r="T132" s="126">
        <v>717.26</v>
      </c>
      <c r="U132" s="126">
        <f>VLOOKUP(A132,РАСЧЕТ!A:BD,56,0)</f>
        <v>0</v>
      </c>
      <c r="V132" s="126">
        <f t="shared" si="23"/>
        <v>-717.26</v>
      </c>
      <c r="W132" s="81">
        <v>717.26</v>
      </c>
      <c r="X132" s="81">
        <f>VLOOKUP(A132,РАСЧЕТ!A:BE,57,0)</f>
        <v>371.86549915041581</v>
      </c>
      <c r="Y132" s="81">
        <f t="shared" si="24"/>
        <v>-345.39450084958418</v>
      </c>
      <c r="Z132" s="81" t="str">
        <f>VLOOKUP(A132,'10'!A:C,3,0)</f>
        <v>Начисление услуг УКС00001635 от 31.10.2023 0:00:01</v>
      </c>
      <c r="AA132" s="81" t="str">
        <f>VLOOKUP(A132,'10'!A:B,2,0)</f>
        <v>НАС/КС/ДУ-3-ММ-202</v>
      </c>
      <c r="AB132" s="81">
        <v>717.26</v>
      </c>
      <c r="AC132" s="81">
        <f>VLOOKUP(A132,РАСЧЕТ!A:BF,58,0)</f>
        <v>399.87723491016402</v>
      </c>
      <c r="AD132" s="81">
        <f t="shared" si="25"/>
        <v>-317.38276508983597</v>
      </c>
      <c r="AE132" s="81" t="str">
        <f>VLOOKUP(A132,'11'!A:C,3,0)</f>
        <v>Начисление услуг УКС00001712 от 30.11.2023 23:59:59</v>
      </c>
      <c r="AF132" s="81" t="str">
        <f>VLOOKUP(A132,'11'!A:B,2,0)</f>
        <v>НАС/КС/ДУ-3-ММ-202</v>
      </c>
      <c r="AG132" s="81">
        <v>717.26</v>
      </c>
      <c r="AH132" s="120">
        <f>VLOOKUP(A132,РАСЧЕТ!A:BG,59,0)</f>
        <v>576.1205307742016</v>
      </c>
      <c r="AI132" s="120">
        <f t="shared" si="26"/>
        <v>-141.13946922579839</v>
      </c>
      <c r="AJ132" t="str">
        <f>VLOOKUP(A132,'12'!A:C,3,0)</f>
        <v>Начисление услуг УКС00001860 от 31.12.2023 23:59:59</v>
      </c>
      <c r="AK132" t="str">
        <f>VLOOKUP(A132,'12'!A:B,2,0)</f>
        <v>НАС/КС/ДУ-3-ММ-202</v>
      </c>
    </row>
    <row r="133" spans="1:37" x14ac:dyDescent="0.3">
      <c r="A133" s="79" t="s">
        <v>1599</v>
      </c>
      <c r="B133" s="79" t="s">
        <v>1600</v>
      </c>
      <c r="C133" s="81">
        <v>670.02</v>
      </c>
      <c r="D133" s="81">
        <f>VLOOKUP(A133,РАСЧЕТ!A:AY,51,0)</f>
        <v>281.67283070246134</v>
      </c>
      <c r="E133" s="81">
        <f t="shared" si="18"/>
        <v>-388.34716929753864</v>
      </c>
      <c r="F133" s="81" t="str">
        <f>VLOOKUP(A133,'04'!A:C,3,0)</f>
        <v>Начисление услуг УКС00000631 от 30.04.2023 0:00:01</v>
      </c>
      <c r="G133" s="81" t="str">
        <f>VLOOKUP(A133,'04'!A:B,2,0)</f>
        <v>НАС/КС/ДУ-3-ММ-203</v>
      </c>
      <c r="H133" s="126">
        <v>670.02</v>
      </c>
      <c r="I133" s="126">
        <f>VLOOKUP(A133,РАСЧЕТ!A:AZ,52,0)</f>
        <v>0</v>
      </c>
      <c r="J133" s="126">
        <f t="shared" si="19"/>
        <v>-670.02</v>
      </c>
      <c r="K133" s="126">
        <v>670.02</v>
      </c>
      <c r="L133" s="126">
        <f>VLOOKUP(A133,РАСЧЕТ!A:BA,53,0)</f>
        <v>0</v>
      </c>
      <c r="M133" s="126">
        <f t="shared" si="20"/>
        <v>-670.02</v>
      </c>
      <c r="N133" s="126">
        <v>670.02</v>
      </c>
      <c r="O133" s="126">
        <f>VLOOKUP(A133,РАСЧЕТ!A:BB,54,0)</f>
        <v>0</v>
      </c>
      <c r="P133" s="126">
        <f t="shared" si="21"/>
        <v>-670.02</v>
      </c>
      <c r="Q133" s="126">
        <v>670.02</v>
      </c>
      <c r="R133" s="126">
        <f>VLOOKUP(A133,РАСЧЕТ!A:BC,55,0)</f>
        <v>0</v>
      </c>
      <c r="S133" s="126">
        <f t="shared" si="22"/>
        <v>-670.02</v>
      </c>
      <c r="T133" s="126">
        <v>670.02</v>
      </c>
      <c r="U133" s="126">
        <f>VLOOKUP(A133,РАСЧЕТ!A:BD,56,0)</f>
        <v>0</v>
      </c>
      <c r="V133" s="126">
        <f t="shared" si="23"/>
        <v>-670.02</v>
      </c>
      <c r="W133" s="81">
        <v>670.02</v>
      </c>
      <c r="X133" s="81">
        <f>VLOOKUP(A133,РАСЧЕТ!A:BE,57,0)</f>
        <v>347.37136447583748</v>
      </c>
      <c r="Y133" s="81">
        <f t="shared" si="24"/>
        <v>-322.6486355241625</v>
      </c>
      <c r="Z133" s="81" t="str">
        <f>VLOOKUP(A133,'10'!A:C,3,0)</f>
        <v>Начисление услуг УКС00001635 от 31.10.2023 0:00:01</v>
      </c>
      <c r="AA133" s="81" t="str">
        <f>VLOOKUP(A133,'10'!A:B,2,0)</f>
        <v>НАС/КС/ДУ-3-ММ-203</v>
      </c>
      <c r="AB133" s="81">
        <v>670.02</v>
      </c>
      <c r="AC133" s="81">
        <f>VLOOKUP(A133,РАСЧЕТ!A:BF,58,0)</f>
        <v>373.53801584422507</v>
      </c>
      <c r="AD133" s="81">
        <f t="shared" si="25"/>
        <v>-296.48198415577491</v>
      </c>
      <c r="AE133" s="81" t="str">
        <f>VLOOKUP(A133,'11'!A:C,3,0)</f>
        <v>Начисление услуг УКС00001712 от 30.11.2023 23:59:59</v>
      </c>
      <c r="AF133" s="81" t="str">
        <f>VLOOKUP(A133,'11'!A:B,2,0)</f>
        <v>НАС/КС/ДУ-3-ММ-203</v>
      </c>
      <c r="AG133" s="81">
        <v>670.02</v>
      </c>
      <c r="AH133" s="120">
        <f>VLOOKUP(A133,РАСЧЕТ!A:BG,59,0)</f>
        <v>538.17247186093084</v>
      </c>
      <c r="AI133" s="120">
        <f t="shared" si="26"/>
        <v>-131.84752813906914</v>
      </c>
      <c r="AJ133" t="str">
        <f>VLOOKUP(A133,'12'!A:C,3,0)</f>
        <v>Начисление услуг УКС00001860 от 31.12.2023 23:59:59</v>
      </c>
      <c r="AK133" t="str">
        <f>VLOOKUP(A133,'12'!A:B,2,0)</f>
        <v>НАС/КС/ДУ-3-ММ-203</v>
      </c>
    </row>
    <row r="134" spans="1:37" x14ac:dyDescent="0.3">
      <c r="A134" s="79" t="s">
        <v>2350</v>
      </c>
      <c r="B134" s="79" t="s">
        <v>2351</v>
      </c>
      <c r="C134" s="81">
        <v>584.12</v>
      </c>
      <c r="D134" s="81">
        <f>VLOOKUP(A134,РАСЧЕТ!A:AY,51,0)</f>
        <v>245.56092933035092</v>
      </c>
      <c r="E134" s="81">
        <f t="shared" si="18"/>
        <v>-338.55907066964909</v>
      </c>
      <c r="F134" s="81" t="str">
        <f>VLOOKUP(A134,'04'!A:C,3,0)</f>
        <v>Начисление услуг УКС00000631 от 30.04.2023 0:00:01</v>
      </c>
      <c r="G134" s="81" t="str">
        <f>VLOOKUP(A134,'04'!A:B,2,0)</f>
        <v>НАС/КС/ДУ-3-ММ-204</v>
      </c>
      <c r="H134" s="126">
        <v>584.12</v>
      </c>
      <c r="I134" s="126">
        <f>VLOOKUP(A134,РАСЧЕТ!A:AZ,52,0)</f>
        <v>0</v>
      </c>
      <c r="J134" s="126">
        <f t="shared" si="19"/>
        <v>-584.12</v>
      </c>
      <c r="K134" s="126">
        <v>584.12</v>
      </c>
      <c r="L134" s="126">
        <f>VLOOKUP(A134,РАСЧЕТ!A:BA,53,0)</f>
        <v>0</v>
      </c>
      <c r="M134" s="126">
        <f t="shared" si="20"/>
        <v>-584.12</v>
      </c>
      <c r="N134" s="126">
        <v>584.12</v>
      </c>
      <c r="O134" s="126">
        <f>VLOOKUP(A134,РАСЧЕТ!A:BB,54,0)</f>
        <v>0</v>
      </c>
      <c r="P134" s="126">
        <f t="shared" si="21"/>
        <v>-584.12</v>
      </c>
      <c r="Q134" s="126">
        <v>584.12</v>
      </c>
      <c r="R134" s="126">
        <f>VLOOKUP(A134,РАСЧЕТ!A:BC,55,0)</f>
        <v>0</v>
      </c>
      <c r="S134" s="126">
        <f t="shared" si="22"/>
        <v>-584.12</v>
      </c>
      <c r="T134" s="126">
        <v>584.12</v>
      </c>
      <c r="U134" s="126">
        <f>VLOOKUP(A134,РАСЧЕТ!A:BD,56,0)</f>
        <v>0</v>
      </c>
      <c r="V134" s="126">
        <f t="shared" si="23"/>
        <v>-584.12</v>
      </c>
      <c r="W134" s="81">
        <v>584.12</v>
      </c>
      <c r="X134" s="81">
        <f>VLOOKUP(A134,РАСЧЕТ!A:BE,57,0)</f>
        <v>302.83657415842242</v>
      </c>
      <c r="Y134" s="81">
        <f t="shared" si="24"/>
        <v>-281.28342584157758</v>
      </c>
      <c r="Z134" s="81" t="str">
        <f>VLOOKUP(A134,'10'!A:C,3,0)</f>
        <v>Начисление услуг УКС00001635 от 31.10.2023 0:00:01</v>
      </c>
      <c r="AA134" s="81" t="str">
        <f>VLOOKUP(A134,'10'!A:B,2,0)</f>
        <v>НАС/КС/ДУ-3-ММ-204</v>
      </c>
      <c r="AB134" s="81">
        <v>584.12</v>
      </c>
      <c r="AC134" s="81">
        <f>VLOOKUP(A134,РАСЧЕТ!A:BF,58,0)</f>
        <v>325.64852663342691</v>
      </c>
      <c r="AD134" s="81">
        <f t="shared" si="25"/>
        <v>-258.47147336657309</v>
      </c>
      <c r="AE134" s="81" t="str">
        <f>VLOOKUP(A134,'11'!A:C,3,0)</f>
        <v>Начисление услуг УКС00001712 от 30.11.2023 23:59:59</v>
      </c>
      <c r="AF134" s="81" t="str">
        <f>VLOOKUP(A134,'11'!A:B,2,0)</f>
        <v>НАС/КС/ДУ-3-ММ-204</v>
      </c>
      <c r="AG134" s="81">
        <v>584.12</v>
      </c>
      <c r="AH134" s="120">
        <f>VLOOKUP(A134,РАСЧЕТ!A:BG,59,0)</f>
        <v>469.17600110952947</v>
      </c>
      <c r="AI134" s="120">
        <f t="shared" si="26"/>
        <v>-114.94399889047054</v>
      </c>
      <c r="AJ134" t="str">
        <f>VLOOKUP(A134,'12'!A:C,3,0)</f>
        <v>Начисление услуг УКС00001860 от 31.12.2023 23:59:59</v>
      </c>
      <c r="AK134" t="str">
        <f>VLOOKUP(A134,'12'!A:B,2,0)</f>
        <v>НАС/КС/ДУ-3-ММ-204</v>
      </c>
    </row>
    <row r="135" spans="1:37" x14ac:dyDescent="0.3">
      <c r="A135" s="79" t="s">
        <v>1722</v>
      </c>
      <c r="B135" s="79" t="s">
        <v>1723</v>
      </c>
      <c r="C135" s="81">
        <v>743.03</v>
      </c>
      <c r="D135" s="81">
        <f>VLOOKUP(A135,РАСЧЕТ!A:AY,51,0)</f>
        <v>312.36794686875521</v>
      </c>
      <c r="E135" s="81">
        <f t="shared" si="18"/>
        <v>-430.66205313124476</v>
      </c>
      <c r="F135" s="81" t="str">
        <f>VLOOKUP(A135,'04'!A:C,3,0)</f>
        <v>Начисление услуг УКС00000631 от 30.04.2023 0:00:01</v>
      </c>
      <c r="G135" s="81" t="str">
        <f>VLOOKUP(A135,'04'!A:B,2,0)</f>
        <v>НАС/КР/ДУ-3-ММ-205</v>
      </c>
      <c r="H135" s="126">
        <v>743.03</v>
      </c>
      <c r="I135" s="126">
        <f>VLOOKUP(A135,РАСЧЕТ!A:AZ,52,0)</f>
        <v>0</v>
      </c>
      <c r="J135" s="126">
        <f t="shared" si="19"/>
        <v>-743.03</v>
      </c>
      <c r="K135" s="126">
        <v>743.03</v>
      </c>
      <c r="L135" s="126">
        <f>VLOOKUP(A135,РАСЧЕТ!A:BA,53,0)</f>
        <v>0</v>
      </c>
      <c r="M135" s="126">
        <f t="shared" si="20"/>
        <v>-743.03</v>
      </c>
      <c r="N135" s="126">
        <v>743.03</v>
      </c>
      <c r="O135" s="126">
        <f>VLOOKUP(A135,РАСЧЕТ!A:BB,54,0)</f>
        <v>0</v>
      </c>
      <c r="P135" s="126">
        <f t="shared" si="21"/>
        <v>-743.03</v>
      </c>
      <c r="Q135" s="126">
        <v>743.03</v>
      </c>
      <c r="R135" s="126">
        <f>VLOOKUP(A135,РАСЧЕТ!A:BC,55,0)</f>
        <v>0</v>
      </c>
      <c r="S135" s="126">
        <f t="shared" si="22"/>
        <v>-743.03</v>
      </c>
      <c r="T135" s="126">
        <v>743.03</v>
      </c>
      <c r="U135" s="126">
        <f>VLOOKUP(A135,РАСЧЕТ!A:BD,56,0)</f>
        <v>0</v>
      </c>
      <c r="V135" s="126">
        <f t="shared" si="23"/>
        <v>-743.03</v>
      </c>
      <c r="W135" s="81">
        <v>743.03</v>
      </c>
      <c r="X135" s="81">
        <f>VLOOKUP(A135,РАСЧЕТ!A:BE,57,0)</f>
        <v>385.22593624564036</v>
      </c>
      <c r="Y135" s="81">
        <f t="shared" si="24"/>
        <v>-357.80406375435962</v>
      </c>
      <c r="Z135" s="81" t="str">
        <f>VLOOKUP(A135,'10'!A:C,3,0)</f>
        <v>Начисление услуг УКС00001635 от 31.10.2023 0:00:01</v>
      </c>
      <c r="AA135" s="81" t="str">
        <f>VLOOKUP(A135,'10'!A:B,2,0)</f>
        <v>НАС/КР/ДУ-3-ММ-205</v>
      </c>
      <c r="AB135" s="81">
        <v>743.03</v>
      </c>
      <c r="AC135" s="81">
        <f>VLOOKUP(A135,РАСЧЕТ!A:BF,58,0)</f>
        <v>414.24408167340346</v>
      </c>
      <c r="AD135" s="81">
        <f t="shared" si="25"/>
        <v>-328.78591832659652</v>
      </c>
      <c r="AE135" s="81" t="str">
        <f>VLOOKUP(A135,'11'!A:C,3,0)</f>
        <v>Начисление услуг УКС00001712 от 30.11.2023 23:59:59</v>
      </c>
      <c r="AF135" s="81" t="str">
        <f>VLOOKUP(A135,'11'!A:B,2,0)</f>
        <v>НАС/КР/ДУ-3-ММ-205</v>
      </c>
      <c r="AG135" s="81">
        <v>743.03</v>
      </c>
      <c r="AH135" s="120">
        <f>VLOOKUP(A135,РАСЧЕТ!A:BG,59,0)</f>
        <v>596.81947199962201</v>
      </c>
      <c r="AI135" s="120">
        <f t="shared" si="26"/>
        <v>-146.21052800037796</v>
      </c>
      <c r="AJ135" t="str">
        <f>VLOOKUP(A135,'12'!A:C,3,0)</f>
        <v>Начисление услуг УКС00001860 от 31.12.2023 23:59:59</v>
      </c>
      <c r="AK135" t="str">
        <f>VLOOKUP(A135,'12'!A:B,2,0)</f>
        <v>НАС/КР/ДУ-3-ММ-205</v>
      </c>
    </row>
    <row r="136" spans="1:37" x14ac:dyDescent="0.3">
      <c r="A136" s="79" t="s">
        <v>1857</v>
      </c>
      <c r="B136" s="79" t="s">
        <v>1858</v>
      </c>
      <c r="C136" s="81">
        <v>670.02</v>
      </c>
      <c r="D136" s="81">
        <f>VLOOKUP(A136,РАСЧЕТ!A:AY,51,0)</f>
        <v>281.67283070246134</v>
      </c>
      <c r="E136" s="81">
        <f t="shared" si="18"/>
        <v>-388.34716929753864</v>
      </c>
      <c r="F136" s="81" t="str">
        <f>VLOOKUP(A136,'04'!A:C,3,0)</f>
        <v>Начисление услуг УКС00000631 от 30.04.2023 0:00:01</v>
      </c>
      <c r="G136" s="81" t="str">
        <f>VLOOKUP(A136,'04'!A:B,2,0)</f>
        <v>НАС/КС/ДУ-3-ММ-206</v>
      </c>
      <c r="H136" s="126">
        <v>670.02</v>
      </c>
      <c r="I136" s="126">
        <f>VLOOKUP(A136,РАСЧЕТ!A:AZ,52,0)</f>
        <v>0</v>
      </c>
      <c r="J136" s="126">
        <f t="shared" si="19"/>
        <v>-670.02</v>
      </c>
      <c r="K136" s="126">
        <v>670.02</v>
      </c>
      <c r="L136" s="126">
        <f>VLOOKUP(A136,РАСЧЕТ!A:BA,53,0)</f>
        <v>0</v>
      </c>
      <c r="M136" s="126">
        <f t="shared" si="20"/>
        <v>-670.02</v>
      </c>
      <c r="N136" s="126">
        <v>670.02</v>
      </c>
      <c r="O136" s="126">
        <f>VLOOKUP(A136,РАСЧЕТ!A:BB,54,0)</f>
        <v>0</v>
      </c>
      <c r="P136" s="126">
        <f t="shared" si="21"/>
        <v>-670.02</v>
      </c>
      <c r="Q136" s="126">
        <v>670.02</v>
      </c>
      <c r="R136" s="126">
        <f>VLOOKUP(A136,РАСЧЕТ!A:BC,55,0)</f>
        <v>0</v>
      </c>
      <c r="S136" s="126">
        <f t="shared" si="22"/>
        <v>-670.02</v>
      </c>
      <c r="T136" s="126">
        <v>670.02</v>
      </c>
      <c r="U136" s="126">
        <f>VLOOKUP(A136,РАСЧЕТ!A:BD,56,0)</f>
        <v>0</v>
      </c>
      <c r="V136" s="126">
        <f t="shared" si="23"/>
        <v>-670.02</v>
      </c>
      <c r="W136" s="81">
        <v>670.02</v>
      </c>
      <c r="X136" s="81">
        <f>VLOOKUP(A136,РАСЧЕТ!A:BE,57,0)</f>
        <v>347.37136447583748</v>
      </c>
      <c r="Y136" s="81">
        <f t="shared" si="24"/>
        <v>-322.6486355241625</v>
      </c>
      <c r="Z136" s="81" t="str">
        <f>VLOOKUP(A136,'10'!A:C,3,0)</f>
        <v>Начисление услуг УКС00001635 от 31.10.2023 0:00:01</v>
      </c>
      <c r="AA136" s="81" t="str">
        <f>VLOOKUP(A136,'10'!A:B,2,0)</f>
        <v>НАС/КС/ДУ-3-ММ-206</v>
      </c>
      <c r="AB136" s="81">
        <v>670.02</v>
      </c>
      <c r="AC136" s="81">
        <f>VLOOKUP(A136,РАСЧЕТ!A:BF,58,0)</f>
        <v>373.53801584422507</v>
      </c>
      <c r="AD136" s="81">
        <f t="shared" si="25"/>
        <v>-296.48198415577491</v>
      </c>
      <c r="AE136" s="81" t="str">
        <f>VLOOKUP(A136,'11'!A:C,3,0)</f>
        <v>Начисление услуг УКС00001712 от 30.11.2023 23:59:59</v>
      </c>
      <c r="AF136" s="81" t="str">
        <f>VLOOKUP(A136,'11'!A:B,2,0)</f>
        <v>НАС/КС/ДУ-3-ММ-206</v>
      </c>
      <c r="AG136" s="81">
        <v>670.02</v>
      </c>
      <c r="AH136" s="120">
        <f>VLOOKUP(A136,РАСЧЕТ!A:BG,59,0)</f>
        <v>538.17247186093084</v>
      </c>
      <c r="AI136" s="120">
        <f t="shared" si="26"/>
        <v>-131.84752813906914</v>
      </c>
      <c r="AJ136" t="str">
        <f>VLOOKUP(A136,'12'!A:C,3,0)</f>
        <v>Начисление услуг УКС00001860 от 31.12.2023 23:59:59</v>
      </c>
      <c r="AK136" t="str">
        <f>VLOOKUP(A136,'12'!A:B,2,0)</f>
        <v>НАС/КС/ДУ-3-ММ-206</v>
      </c>
    </row>
    <row r="137" spans="1:37" x14ac:dyDescent="0.3">
      <c r="A137" s="79" t="s">
        <v>1981</v>
      </c>
      <c r="B137" s="79" t="s">
        <v>1982</v>
      </c>
      <c r="C137" s="81">
        <v>584.12</v>
      </c>
      <c r="D137" s="81">
        <f>VLOOKUP(A137,РАСЧЕТ!A:AY,51,0)</f>
        <v>245.56092933035092</v>
      </c>
      <c r="E137" s="81">
        <f t="shared" si="18"/>
        <v>-338.55907066964909</v>
      </c>
      <c r="F137" s="81" t="str">
        <f>VLOOKUP(A137,'04'!A:C,3,0)</f>
        <v>Начисление услуг УКС00000631 от 30.04.2023 0:00:01</v>
      </c>
      <c r="G137" s="81" t="str">
        <f>VLOOKUP(A137,'04'!A:B,2,0)</f>
        <v>НАС/КС/ДУ-3-ММ-207</v>
      </c>
      <c r="H137" s="126">
        <v>584.12</v>
      </c>
      <c r="I137" s="126">
        <f>VLOOKUP(A137,РАСЧЕТ!A:AZ,52,0)</f>
        <v>0</v>
      </c>
      <c r="J137" s="126">
        <f t="shared" si="19"/>
        <v>-584.12</v>
      </c>
      <c r="K137" s="126">
        <v>584.12</v>
      </c>
      <c r="L137" s="126">
        <f>VLOOKUP(A137,РАСЧЕТ!A:BA,53,0)</f>
        <v>0</v>
      </c>
      <c r="M137" s="126">
        <f t="shared" si="20"/>
        <v>-584.12</v>
      </c>
      <c r="N137" s="126">
        <v>584.12</v>
      </c>
      <c r="O137" s="126">
        <f>VLOOKUP(A137,РАСЧЕТ!A:BB,54,0)</f>
        <v>0</v>
      </c>
      <c r="P137" s="126">
        <f t="shared" si="21"/>
        <v>-584.12</v>
      </c>
      <c r="Q137" s="126">
        <v>282.64</v>
      </c>
      <c r="R137" s="126">
        <f>VLOOKUP(A137,РАСЧЕТ!A:BC,55,0)</f>
        <v>0</v>
      </c>
      <c r="S137" s="126">
        <f t="shared" si="22"/>
        <v>-282.64</v>
      </c>
      <c r="T137" s="127"/>
      <c r="U137" s="126">
        <f>VLOOKUP(A137,РАСЧЕТ!A:BD,56,0)</f>
        <v>0</v>
      </c>
      <c r="V137" s="126">
        <f t="shared" si="23"/>
        <v>0</v>
      </c>
      <c r="W137" s="82"/>
      <c r="X137" s="81">
        <f>VLOOKUP(A137,РАСЧЕТ!A:BE,57,0)</f>
        <v>0</v>
      </c>
      <c r="Y137" s="81">
        <f t="shared" si="24"/>
        <v>0</v>
      </c>
      <c r="Z137" s="81" t="e">
        <f>VLOOKUP(A137,'10'!A:C,3,0)</f>
        <v>#N/A</v>
      </c>
      <c r="AA137" s="81" t="e">
        <f>VLOOKUP(A137,'10'!A:B,2,0)</f>
        <v>#N/A</v>
      </c>
      <c r="AB137" s="82"/>
      <c r="AC137" s="81">
        <f>VLOOKUP(A137,РАСЧЕТ!A:BF,58,0)</f>
        <v>0</v>
      </c>
      <c r="AD137" s="81">
        <f t="shared" si="25"/>
        <v>0</v>
      </c>
      <c r="AE137" s="81" t="e">
        <f>VLOOKUP(A137,'11'!A:C,3,0)</f>
        <v>#N/A</v>
      </c>
      <c r="AF137" s="81" t="e">
        <f>VLOOKUP(A137,'11'!A:B,2,0)</f>
        <v>#N/A</v>
      </c>
      <c r="AG137" s="82"/>
      <c r="AH137" s="120">
        <f>VLOOKUP(A137,РАСЧЕТ!A:BG,59,0)</f>
        <v>0</v>
      </c>
      <c r="AI137" s="120">
        <f t="shared" si="26"/>
        <v>0</v>
      </c>
      <c r="AJ137" t="e">
        <f>VLOOKUP(A137,'12'!A:C,3,0)</f>
        <v>#N/A</v>
      </c>
      <c r="AK137" t="e">
        <f>VLOOKUP(A137,'12'!A:B,2,0)</f>
        <v>#N/A</v>
      </c>
    </row>
    <row r="138" spans="1:37" x14ac:dyDescent="0.3">
      <c r="A138" s="79" t="s">
        <v>2767</v>
      </c>
      <c r="B138" s="79" t="s">
        <v>1982</v>
      </c>
      <c r="C138" s="82"/>
      <c r="D138" s="81">
        <f>VLOOKUP(A138,РАСЧЕТ!A:AY,51,0)</f>
        <v>0</v>
      </c>
      <c r="E138" s="81">
        <f t="shared" si="18"/>
        <v>0</v>
      </c>
      <c r="F138" s="81" t="e">
        <f>VLOOKUP(A138,'04'!A:C,3,0)</f>
        <v>#N/A</v>
      </c>
      <c r="G138" s="81" t="e">
        <f>VLOOKUP(A138,'04'!A:B,2,0)</f>
        <v>#N/A</v>
      </c>
      <c r="H138" s="127"/>
      <c r="I138" s="126">
        <f>VLOOKUP(A138,РАСЧЕТ!A:AZ,52,0)</f>
        <v>0</v>
      </c>
      <c r="J138" s="126">
        <f t="shared" si="19"/>
        <v>0</v>
      </c>
      <c r="K138" s="127"/>
      <c r="L138" s="126">
        <f>VLOOKUP(A138,РАСЧЕТ!A:BA,53,0)</f>
        <v>0</v>
      </c>
      <c r="M138" s="126">
        <f t="shared" si="20"/>
        <v>0</v>
      </c>
      <c r="N138" s="127"/>
      <c r="O138" s="126">
        <f>VLOOKUP(A138,РАСЧЕТ!A:BB,54,0)</f>
        <v>0</v>
      </c>
      <c r="P138" s="126">
        <f t="shared" si="21"/>
        <v>0</v>
      </c>
      <c r="Q138" s="126">
        <v>301.48</v>
      </c>
      <c r="R138" s="126">
        <f>VLOOKUP(A138,РАСЧЕТ!A:BC,55,0)</f>
        <v>0</v>
      </c>
      <c r="S138" s="126">
        <f t="shared" si="22"/>
        <v>-301.48</v>
      </c>
      <c r="T138" s="126">
        <v>584.12</v>
      </c>
      <c r="U138" s="126">
        <f>VLOOKUP(A138,РАСЧЕТ!A:BD,56,0)</f>
        <v>0</v>
      </c>
      <c r="V138" s="126">
        <f t="shared" si="23"/>
        <v>-584.12</v>
      </c>
      <c r="W138" s="81">
        <v>584.12</v>
      </c>
      <c r="X138" s="81">
        <f>VLOOKUP(A138,РАСЧЕТ!A:BE,57,0)</f>
        <v>302.83657415842242</v>
      </c>
      <c r="Y138" s="81">
        <f t="shared" si="24"/>
        <v>-281.28342584157758</v>
      </c>
      <c r="Z138" s="81" t="str">
        <f>VLOOKUP(A138,'10'!A:C,3,0)</f>
        <v>Начисление услуг УКС00001635 от 31.10.2023 0:00:01</v>
      </c>
      <c r="AA138" s="81" t="str">
        <f>VLOOKUP(A138,'10'!A:B,2,0)</f>
        <v>НАС/КС/ДУ-3-ММ-207/Втор</v>
      </c>
      <c r="AB138" s="81">
        <v>584.12</v>
      </c>
      <c r="AC138" s="81">
        <f>VLOOKUP(A138,РАСЧЕТ!A:BF,58,0)</f>
        <v>325.64852663342691</v>
      </c>
      <c r="AD138" s="81">
        <f t="shared" si="25"/>
        <v>-258.47147336657309</v>
      </c>
      <c r="AE138" s="81" t="str">
        <f>VLOOKUP(A138,'11'!A:C,3,0)</f>
        <v>Начисление услуг УКС00001712 от 30.11.2023 23:59:59</v>
      </c>
      <c r="AF138" s="81" t="str">
        <f>VLOOKUP(A138,'11'!A:B,2,0)</f>
        <v>НАС/КС/ДУ-3-ММ-207/Втор</v>
      </c>
      <c r="AG138" s="81">
        <v>584.12</v>
      </c>
      <c r="AH138" s="120">
        <f>VLOOKUP(A138,РАСЧЕТ!A:BG,59,0)</f>
        <v>469.17600110952947</v>
      </c>
      <c r="AI138" s="120">
        <f t="shared" si="26"/>
        <v>-114.94399889047054</v>
      </c>
      <c r="AJ138" t="str">
        <f>VLOOKUP(A138,'12'!A:C,3,0)</f>
        <v>Начисление услуг УКС00001860 от 31.12.2023 23:59:59</v>
      </c>
      <c r="AK138" t="str">
        <f>VLOOKUP(A138,'12'!A:B,2,0)</f>
        <v>НАС/КС/ДУ-3-ММ-207/Втор</v>
      </c>
    </row>
    <row r="139" spans="1:37" x14ac:dyDescent="0.3">
      <c r="A139" s="79" t="s">
        <v>2696</v>
      </c>
      <c r="B139" s="79" t="s">
        <v>1346</v>
      </c>
      <c r="C139" s="81">
        <v>743.03</v>
      </c>
      <c r="D139" s="81">
        <f>VLOOKUP(A139,РАСЧЕТ!A:AY,51,0)</f>
        <v>312.36794686875521</v>
      </c>
      <c r="E139" s="81">
        <f t="shared" si="18"/>
        <v>-430.66205313124476</v>
      </c>
      <c r="F139" s="81" t="str">
        <f>VLOOKUP(A139,'04'!A:C,3,0)</f>
        <v>Начисление услуг УКС00000631 от 30.04.2023 0:00:01</v>
      </c>
      <c r="G139" s="81" t="str">
        <f>VLOOKUP(A139,'04'!A:B,2,0)</f>
        <v>НАС/КС/ДУ-3-мм-208</v>
      </c>
      <c r="H139" s="126">
        <v>743.03</v>
      </c>
      <c r="I139" s="126">
        <f>VLOOKUP(A139,РАСЧЕТ!A:AZ,52,0)</f>
        <v>0</v>
      </c>
      <c r="J139" s="126">
        <f t="shared" si="19"/>
        <v>-743.03</v>
      </c>
      <c r="K139" s="126">
        <v>743.03</v>
      </c>
      <c r="L139" s="126">
        <f>VLOOKUP(A139,РАСЧЕТ!A:BA,53,0)</f>
        <v>0</v>
      </c>
      <c r="M139" s="126">
        <f t="shared" si="20"/>
        <v>-743.03</v>
      </c>
      <c r="N139" s="126">
        <v>743.03</v>
      </c>
      <c r="O139" s="126">
        <f>VLOOKUP(A139,РАСЧЕТ!A:BB,54,0)</f>
        <v>0</v>
      </c>
      <c r="P139" s="126">
        <f t="shared" si="21"/>
        <v>-743.03</v>
      </c>
      <c r="Q139" s="126">
        <v>743.03</v>
      </c>
      <c r="R139" s="126">
        <f>VLOOKUP(A139,РАСЧЕТ!A:BC,55,0)</f>
        <v>0</v>
      </c>
      <c r="S139" s="126">
        <f t="shared" si="22"/>
        <v>-743.03</v>
      </c>
      <c r="T139" s="126">
        <v>743.03</v>
      </c>
      <c r="U139" s="126">
        <f>VLOOKUP(A139,РАСЧЕТ!A:BD,56,0)</f>
        <v>0</v>
      </c>
      <c r="V139" s="126">
        <f t="shared" si="23"/>
        <v>-743.03</v>
      </c>
      <c r="W139" s="81">
        <v>743.03</v>
      </c>
      <c r="X139" s="81">
        <f>VLOOKUP(A139,РАСЧЕТ!A:BE,57,0)</f>
        <v>385.22593624564036</v>
      </c>
      <c r="Y139" s="81">
        <f t="shared" si="24"/>
        <v>-357.80406375435962</v>
      </c>
      <c r="Z139" s="81" t="str">
        <f>VLOOKUP(A139,'10'!A:C,3,0)</f>
        <v>Начисление услуг УКС00001635 от 31.10.2023 0:00:01</v>
      </c>
      <c r="AA139" s="81" t="str">
        <f>VLOOKUP(A139,'10'!A:B,2,0)</f>
        <v>НАС/КС/ДУ-3-мм-208</v>
      </c>
      <c r="AB139" s="81">
        <v>743.03</v>
      </c>
      <c r="AC139" s="81">
        <f>VLOOKUP(A139,РАСЧЕТ!A:BF,58,0)</f>
        <v>414.24408167340346</v>
      </c>
      <c r="AD139" s="81">
        <f t="shared" si="25"/>
        <v>-328.78591832659652</v>
      </c>
      <c r="AE139" s="81" t="str">
        <f>VLOOKUP(A139,'11'!A:C,3,0)</f>
        <v>Начисление услуг УКС00001712 от 30.11.2023 23:59:59</v>
      </c>
      <c r="AF139" s="81" t="str">
        <f>VLOOKUP(A139,'11'!A:B,2,0)</f>
        <v>НАС/КС/ДУ-3-мм-208</v>
      </c>
      <c r="AG139" s="81">
        <v>743.03</v>
      </c>
      <c r="AH139" s="120">
        <f>VLOOKUP(A139,РАСЧЕТ!A:BG,59,0)</f>
        <v>596.81947199962201</v>
      </c>
      <c r="AI139" s="120">
        <f t="shared" si="26"/>
        <v>-146.21052800037796</v>
      </c>
      <c r="AJ139" t="str">
        <f>VLOOKUP(A139,'12'!A:C,3,0)</f>
        <v>Начисление услуг УКС00001860 от 31.12.2023 23:59:59</v>
      </c>
      <c r="AK139" t="str">
        <f>VLOOKUP(A139,'12'!A:B,2,0)</f>
        <v>НАС/КС/ДУ-3-мм-208</v>
      </c>
    </row>
    <row r="140" spans="1:37" x14ac:dyDescent="0.3">
      <c r="A140" s="79" t="s">
        <v>1482</v>
      </c>
      <c r="B140" s="79" t="s">
        <v>1483</v>
      </c>
      <c r="C140" s="81">
        <v>670.02</v>
      </c>
      <c r="D140" s="81">
        <f>VLOOKUP(A140,РАСЧЕТ!A:AY,51,0)</f>
        <v>281.67283070246134</v>
      </c>
      <c r="E140" s="81">
        <f t="shared" si="18"/>
        <v>-388.34716929753864</v>
      </c>
      <c r="F140" s="81" t="str">
        <f>VLOOKUP(A140,'04'!A:C,3,0)</f>
        <v>Начисление услуг УКС00000631 от 30.04.2023 0:00:01</v>
      </c>
      <c r="G140" s="81" t="str">
        <f>VLOOKUP(A140,'04'!A:B,2,0)</f>
        <v>НАС/КС/ДУ/3-ММ-209</v>
      </c>
      <c r="H140" s="126">
        <v>670.02</v>
      </c>
      <c r="I140" s="126">
        <f>VLOOKUP(A140,РАСЧЕТ!A:AZ,52,0)</f>
        <v>0</v>
      </c>
      <c r="J140" s="126">
        <f t="shared" si="19"/>
        <v>-670.02</v>
      </c>
      <c r="K140" s="126">
        <v>670.02</v>
      </c>
      <c r="L140" s="126">
        <f>VLOOKUP(A140,РАСЧЕТ!A:BA,53,0)</f>
        <v>0</v>
      </c>
      <c r="M140" s="126">
        <f t="shared" si="20"/>
        <v>-670.02</v>
      </c>
      <c r="N140" s="126">
        <v>670.02</v>
      </c>
      <c r="O140" s="126">
        <f>VLOOKUP(A140,РАСЧЕТ!A:BB,54,0)</f>
        <v>0</v>
      </c>
      <c r="P140" s="126">
        <f t="shared" si="21"/>
        <v>-670.02</v>
      </c>
      <c r="Q140" s="126">
        <v>670.02</v>
      </c>
      <c r="R140" s="126">
        <f>VLOOKUP(A140,РАСЧЕТ!A:BC,55,0)</f>
        <v>0</v>
      </c>
      <c r="S140" s="126">
        <f t="shared" si="22"/>
        <v>-670.02</v>
      </c>
      <c r="T140" s="126">
        <v>670.02</v>
      </c>
      <c r="U140" s="126">
        <f>VLOOKUP(A140,РАСЧЕТ!A:BD,56,0)</f>
        <v>0</v>
      </c>
      <c r="V140" s="126">
        <f t="shared" si="23"/>
        <v>-670.02</v>
      </c>
      <c r="W140" s="81">
        <v>670.02</v>
      </c>
      <c r="X140" s="81">
        <f>VLOOKUP(A140,РАСЧЕТ!A:BE,57,0)</f>
        <v>347.37136447583748</v>
      </c>
      <c r="Y140" s="81">
        <f t="shared" si="24"/>
        <v>-322.6486355241625</v>
      </c>
      <c r="Z140" s="81" t="str">
        <f>VLOOKUP(A140,'10'!A:C,3,0)</f>
        <v>Начисление услуг УКС00001635 от 31.10.2023 0:00:01</v>
      </c>
      <c r="AA140" s="81" t="str">
        <f>VLOOKUP(A140,'10'!A:B,2,0)</f>
        <v>НАС/КС/ДУ/3-ММ-209</v>
      </c>
      <c r="AB140" s="81">
        <v>670.02</v>
      </c>
      <c r="AC140" s="81">
        <f>VLOOKUP(A140,РАСЧЕТ!A:BF,58,0)</f>
        <v>373.53801584422507</v>
      </c>
      <c r="AD140" s="81">
        <f t="shared" si="25"/>
        <v>-296.48198415577491</v>
      </c>
      <c r="AE140" s="81" t="str">
        <f>VLOOKUP(A140,'11'!A:C,3,0)</f>
        <v>Начисление услуг УКС00001712 от 30.11.2023 23:59:59</v>
      </c>
      <c r="AF140" s="81" t="str">
        <f>VLOOKUP(A140,'11'!A:B,2,0)</f>
        <v>НАС/КС/ДУ/3-ММ-209</v>
      </c>
      <c r="AG140" s="81">
        <v>670.02</v>
      </c>
      <c r="AH140" s="120">
        <f>VLOOKUP(A140,РАСЧЕТ!A:BG,59,0)</f>
        <v>538.17247186093084</v>
      </c>
      <c r="AI140" s="120">
        <f t="shared" si="26"/>
        <v>-131.84752813906914</v>
      </c>
      <c r="AJ140" t="str">
        <f>VLOOKUP(A140,'12'!A:C,3,0)</f>
        <v>Начисление услуг УКС00001860 от 31.12.2023 23:59:59</v>
      </c>
      <c r="AK140" t="str">
        <f>VLOOKUP(A140,'12'!A:B,2,0)</f>
        <v>НАС/КС/ДУ/3-ММ-209</v>
      </c>
    </row>
    <row r="141" spans="1:37" x14ac:dyDescent="0.3">
      <c r="A141" s="79" t="s">
        <v>2538</v>
      </c>
      <c r="B141" s="79" t="s">
        <v>2539</v>
      </c>
      <c r="C141" s="81">
        <v>670.02</v>
      </c>
      <c r="D141" s="81">
        <f>VLOOKUP(A141,РАСЧЕТ!A:AY,51,0)</f>
        <v>281.67283070246134</v>
      </c>
      <c r="E141" s="81">
        <f t="shared" si="18"/>
        <v>-388.34716929753864</v>
      </c>
      <c r="F141" s="81" t="str">
        <f>VLOOKUP(A141,'04'!A:C,3,0)</f>
        <v>Начисление услуг УКС00000631 от 30.04.2023 0:00:01</v>
      </c>
      <c r="G141" s="81" t="str">
        <f>VLOOKUP(A141,'04'!A:B,2,0)</f>
        <v>НАС/КС/ДУ-3-ММ-21</v>
      </c>
      <c r="H141" s="126">
        <v>670.02</v>
      </c>
      <c r="I141" s="126">
        <f>VLOOKUP(A141,РАСЧЕТ!A:AZ,52,0)</f>
        <v>0</v>
      </c>
      <c r="J141" s="126">
        <f t="shared" si="19"/>
        <v>-670.02</v>
      </c>
      <c r="K141" s="126">
        <v>670.02</v>
      </c>
      <c r="L141" s="126">
        <f>VLOOKUP(A141,РАСЧЕТ!A:BA,53,0)</f>
        <v>0</v>
      </c>
      <c r="M141" s="126">
        <f t="shared" si="20"/>
        <v>-670.02</v>
      </c>
      <c r="N141" s="126">
        <v>670.02</v>
      </c>
      <c r="O141" s="126">
        <f>VLOOKUP(A141,РАСЧЕТ!A:BB,54,0)</f>
        <v>0</v>
      </c>
      <c r="P141" s="126">
        <f t="shared" si="21"/>
        <v>-670.02</v>
      </c>
      <c r="Q141" s="126">
        <v>670.02</v>
      </c>
      <c r="R141" s="126">
        <f>VLOOKUP(A141,РАСЧЕТ!A:BC,55,0)</f>
        <v>0</v>
      </c>
      <c r="S141" s="126">
        <f t="shared" si="22"/>
        <v>-670.02</v>
      </c>
      <c r="T141" s="126">
        <v>670.02</v>
      </c>
      <c r="U141" s="126">
        <f>VLOOKUP(A141,РАСЧЕТ!A:BD,56,0)</f>
        <v>0</v>
      </c>
      <c r="V141" s="126">
        <f t="shared" si="23"/>
        <v>-670.02</v>
      </c>
      <c r="W141" s="81">
        <v>670.02</v>
      </c>
      <c r="X141" s="81">
        <f>VLOOKUP(A141,РАСЧЕТ!A:BE,57,0)</f>
        <v>347.37136447583748</v>
      </c>
      <c r="Y141" s="81">
        <f t="shared" si="24"/>
        <v>-322.6486355241625</v>
      </c>
      <c r="Z141" s="81" t="str">
        <f>VLOOKUP(A141,'10'!A:C,3,0)</f>
        <v>Начисление услуг УКС00001635 от 31.10.2023 0:00:01</v>
      </c>
      <c r="AA141" s="81" t="str">
        <f>VLOOKUP(A141,'10'!A:B,2,0)</f>
        <v>НАС/КС/ДУ-3-ММ-21</v>
      </c>
      <c r="AB141" s="81">
        <v>670.02</v>
      </c>
      <c r="AC141" s="81">
        <f>VLOOKUP(A141,РАСЧЕТ!A:BF,58,0)</f>
        <v>373.53801584422507</v>
      </c>
      <c r="AD141" s="81">
        <f t="shared" si="25"/>
        <v>-296.48198415577491</v>
      </c>
      <c r="AE141" s="81" t="str">
        <f>VLOOKUP(A141,'11'!A:C,3,0)</f>
        <v>Начисление услуг УКС00001712 от 30.11.2023 23:59:59</v>
      </c>
      <c r="AF141" s="81" t="str">
        <f>VLOOKUP(A141,'11'!A:B,2,0)</f>
        <v>НАС/КС/ДУ-3-ММ-21</v>
      </c>
      <c r="AG141" s="81">
        <v>670.02</v>
      </c>
      <c r="AH141" s="120">
        <f>VLOOKUP(A141,РАСЧЕТ!A:BG,59,0)</f>
        <v>538.17247186093084</v>
      </c>
      <c r="AI141" s="120">
        <f t="shared" si="26"/>
        <v>-131.84752813906914</v>
      </c>
      <c r="AJ141" t="str">
        <f>VLOOKUP(A141,'12'!A:C,3,0)</f>
        <v>Начисление услуг УКС00001860 от 31.12.2023 23:59:59</v>
      </c>
      <c r="AK141" t="str">
        <f>VLOOKUP(A141,'12'!A:B,2,0)</f>
        <v>НАС/КС/ДУ-3-ММ-21</v>
      </c>
    </row>
    <row r="142" spans="1:37" x14ac:dyDescent="0.3">
      <c r="A142" s="79" t="s">
        <v>2518</v>
      </c>
      <c r="B142" s="79" t="s">
        <v>2519</v>
      </c>
      <c r="C142" s="81">
        <v>584.12</v>
      </c>
      <c r="D142" s="81">
        <f>VLOOKUP(A142,РАСЧЕТ!A:AY,51,0)</f>
        <v>245.56092933035092</v>
      </c>
      <c r="E142" s="81">
        <f t="shared" si="18"/>
        <v>-338.55907066964909</v>
      </c>
      <c r="F142" s="81" t="str">
        <f>VLOOKUP(A142,'04'!A:C,3,0)</f>
        <v>Начисление услуг УКС00000631 от 30.04.2023 0:00:01</v>
      </c>
      <c r="G142" s="81" t="str">
        <f>VLOOKUP(A142,'04'!A:B,2,0)</f>
        <v>НАС/КС/ДУ-3-ММ-210</v>
      </c>
      <c r="H142" s="126">
        <v>584.12</v>
      </c>
      <c r="I142" s="126">
        <f>VLOOKUP(A142,РАСЧЕТ!A:AZ,52,0)</f>
        <v>0</v>
      </c>
      <c r="J142" s="126">
        <f t="shared" si="19"/>
        <v>-584.12</v>
      </c>
      <c r="K142" s="126">
        <v>584.12</v>
      </c>
      <c r="L142" s="126">
        <f>VLOOKUP(A142,РАСЧЕТ!A:BA,53,0)</f>
        <v>0</v>
      </c>
      <c r="M142" s="126">
        <f t="shared" si="20"/>
        <v>-584.12</v>
      </c>
      <c r="N142" s="126">
        <v>584.12</v>
      </c>
      <c r="O142" s="126">
        <f>VLOOKUP(A142,РАСЧЕТ!A:BB,54,0)</f>
        <v>0</v>
      </c>
      <c r="P142" s="126">
        <f t="shared" si="21"/>
        <v>-584.12</v>
      </c>
      <c r="Q142" s="126">
        <v>584.12</v>
      </c>
      <c r="R142" s="126">
        <f>VLOOKUP(A142,РАСЧЕТ!A:BC,55,0)</f>
        <v>0</v>
      </c>
      <c r="S142" s="126">
        <f t="shared" si="22"/>
        <v>-584.12</v>
      </c>
      <c r="T142" s="126">
        <v>584.12</v>
      </c>
      <c r="U142" s="126">
        <f>VLOOKUP(A142,РАСЧЕТ!A:BD,56,0)</f>
        <v>0</v>
      </c>
      <c r="V142" s="126">
        <f t="shared" si="23"/>
        <v>-584.12</v>
      </c>
      <c r="W142" s="81">
        <v>584.12</v>
      </c>
      <c r="X142" s="81">
        <f>VLOOKUP(A142,РАСЧЕТ!A:BE,57,0)</f>
        <v>302.83657415842242</v>
      </c>
      <c r="Y142" s="81">
        <f t="shared" si="24"/>
        <v>-281.28342584157758</v>
      </c>
      <c r="Z142" s="81" t="str">
        <f>VLOOKUP(A142,'10'!A:C,3,0)</f>
        <v>Начисление услуг УКС00001635 от 31.10.2023 0:00:01</v>
      </c>
      <c r="AA142" s="81" t="str">
        <f>VLOOKUP(A142,'10'!A:B,2,0)</f>
        <v>НАС/КС/ДУ-3-ММ-210</v>
      </c>
      <c r="AB142" s="81">
        <v>584.12</v>
      </c>
      <c r="AC142" s="81">
        <f>VLOOKUP(A142,РАСЧЕТ!A:BF,58,0)</f>
        <v>325.64852663342691</v>
      </c>
      <c r="AD142" s="81">
        <f t="shared" si="25"/>
        <v>-258.47147336657309</v>
      </c>
      <c r="AE142" s="81" t="str">
        <f>VLOOKUP(A142,'11'!A:C,3,0)</f>
        <v>Начисление услуг УКС00001712 от 30.11.2023 23:59:59</v>
      </c>
      <c r="AF142" s="81" t="str">
        <f>VLOOKUP(A142,'11'!A:B,2,0)</f>
        <v>НАС/КС/ДУ-3-ММ-210</v>
      </c>
      <c r="AG142" s="81">
        <v>584.12</v>
      </c>
      <c r="AH142" s="120">
        <f>VLOOKUP(A142,РАСЧЕТ!A:BG,59,0)</f>
        <v>469.17600110952947</v>
      </c>
      <c r="AI142" s="120">
        <f t="shared" si="26"/>
        <v>-114.94399889047054</v>
      </c>
      <c r="AJ142" t="str">
        <f>VLOOKUP(A142,'12'!A:C,3,0)</f>
        <v>Начисление услуг УКС00001860 от 31.12.2023 23:59:59</v>
      </c>
      <c r="AK142" t="str">
        <f>VLOOKUP(A142,'12'!A:B,2,0)</f>
        <v>НАС/КС/ДУ-3-ММ-210</v>
      </c>
    </row>
    <row r="143" spans="1:37" x14ac:dyDescent="0.3">
      <c r="A143" s="79" t="s">
        <v>1638</v>
      </c>
      <c r="B143" s="79" t="s">
        <v>1639</v>
      </c>
      <c r="C143" s="81">
        <v>743.03</v>
      </c>
      <c r="D143" s="81">
        <f>VLOOKUP(A143,РАСЧЕТ!A:AY,51,0)</f>
        <v>312.36794686875521</v>
      </c>
      <c r="E143" s="81">
        <f t="shared" si="18"/>
        <v>-430.66205313124476</v>
      </c>
      <c r="F143" s="81" t="str">
        <f>VLOOKUP(A143,'04'!A:C,3,0)</f>
        <v>Начисление услуг УКС00000631 от 30.04.2023 0:00:01</v>
      </c>
      <c r="G143" s="81" t="str">
        <f>VLOOKUP(A143,'04'!A:B,2,0)</f>
        <v>НАС/КС/ДУ-3-ММ-211</v>
      </c>
      <c r="H143" s="126">
        <v>743.03</v>
      </c>
      <c r="I143" s="126">
        <f>VLOOKUP(A143,РАСЧЕТ!A:AZ,52,0)</f>
        <v>0</v>
      </c>
      <c r="J143" s="126">
        <f t="shared" si="19"/>
        <v>-743.03</v>
      </c>
      <c r="K143" s="126">
        <v>743.03</v>
      </c>
      <c r="L143" s="126">
        <f>VLOOKUP(A143,РАСЧЕТ!A:BA,53,0)</f>
        <v>0</v>
      </c>
      <c r="M143" s="126">
        <f t="shared" si="20"/>
        <v>-743.03</v>
      </c>
      <c r="N143" s="126">
        <v>743.03</v>
      </c>
      <c r="O143" s="126">
        <f>VLOOKUP(A143,РАСЧЕТ!A:BB,54,0)</f>
        <v>0</v>
      </c>
      <c r="P143" s="126">
        <f t="shared" si="21"/>
        <v>-743.03</v>
      </c>
      <c r="Q143" s="126">
        <v>743.03</v>
      </c>
      <c r="R143" s="126">
        <f>VLOOKUP(A143,РАСЧЕТ!A:BC,55,0)</f>
        <v>0</v>
      </c>
      <c r="S143" s="126">
        <f t="shared" si="22"/>
        <v>-743.03</v>
      </c>
      <c r="T143" s="126">
        <v>743.03</v>
      </c>
      <c r="U143" s="126">
        <f>VLOOKUP(A143,РАСЧЕТ!A:BD,56,0)</f>
        <v>0</v>
      </c>
      <c r="V143" s="126">
        <f t="shared" si="23"/>
        <v>-743.03</v>
      </c>
      <c r="W143" s="81">
        <v>743.03</v>
      </c>
      <c r="X143" s="81">
        <f>VLOOKUP(A143,РАСЧЕТ!A:BE,57,0)</f>
        <v>385.22593624564036</v>
      </c>
      <c r="Y143" s="81">
        <f t="shared" si="24"/>
        <v>-357.80406375435962</v>
      </c>
      <c r="Z143" s="81" t="str">
        <f>VLOOKUP(A143,'10'!A:C,3,0)</f>
        <v>Начисление услуг УКС00001635 от 31.10.2023 0:00:01</v>
      </c>
      <c r="AA143" s="81" t="str">
        <f>VLOOKUP(A143,'10'!A:B,2,0)</f>
        <v>НАС/КС/ДУ-3-ММ-211</v>
      </c>
      <c r="AB143" s="81">
        <v>743.03</v>
      </c>
      <c r="AC143" s="81">
        <f>VLOOKUP(A143,РАСЧЕТ!A:BF,58,0)</f>
        <v>414.24408167340346</v>
      </c>
      <c r="AD143" s="81">
        <f t="shared" si="25"/>
        <v>-328.78591832659652</v>
      </c>
      <c r="AE143" s="81" t="str">
        <f>VLOOKUP(A143,'11'!A:C,3,0)</f>
        <v>Начисление услуг УКС00001712 от 30.11.2023 23:59:59</v>
      </c>
      <c r="AF143" s="81" t="str">
        <f>VLOOKUP(A143,'11'!A:B,2,0)</f>
        <v>НАС/КС/ДУ-3-ММ-211</v>
      </c>
      <c r="AG143" s="81">
        <v>743.03</v>
      </c>
      <c r="AH143" s="120">
        <f>VLOOKUP(A143,РАСЧЕТ!A:BG,59,0)</f>
        <v>596.81947199962201</v>
      </c>
      <c r="AI143" s="120">
        <f t="shared" si="26"/>
        <v>-146.21052800037796</v>
      </c>
      <c r="AJ143" t="str">
        <f>VLOOKUP(A143,'12'!A:C,3,0)</f>
        <v>Начисление услуг УКС00001860 от 31.12.2023 23:59:59</v>
      </c>
      <c r="AK143" t="str">
        <f>VLOOKUP(A143,'12'!A:B,2,0)</f>
        <v>НАС/КС/ДУ-3-ММ-211</v>
      </c>
    </row>
    <row r="144" spans="1:37" x14ac:dyDescent="0.3">
      <c r="A144" s="79" t="s">
        <v>2242</v>
      </c>
      <c r="B144" s="79" t="s">
        <v>2243</v>
      </c>
      <c r="C144" s="81">
        <v>661.43</v>
      </c>
      <c r="D144" s="81">
        <f>VLOOKUP(A144,РАСЧЕТ!A:AY,51,0)</f>
        <v>278.06164056525034</v>
      </c>
      <c r="E144" s="81">
        <f t="shared" si="18"/>
        <v>-383.36835943474961</v>
      </c>
      <c r="F144" s="81" t="str">
        <f>VLOOKUP(A144,'04'!A:C,3,0)</f>
        <v>Начисление услуг УКС00000631 от 30.04.2023 0:00:01</v>
      </c>
      <c r="G144" s="81" t="str">
        <f>VLOOKUP(A144,'04'!A:B,2,0)</f>
        <v>НАС/КС/ДУ/3-ММ-212</v>
      </c>
      <c r="H144" s="126">
        <v>661.43</v>
      </c>
      <c r="I144" s="126">
        <f>VLOOKUP(A144,РАСЧЕТ!A:AZ,52,0)</f>
        <v>0</v>
      </c>
      <c r="J144" s="126">
        <f t="shared" si="19"/>
        <v>-661.43</v>
      </c>
      <c r="K144" s="126">
        <v>661.43</v>
      </c>
      <c r="L144" s="126">
        <f>VLOOKUP(A144,РАСЧЕТ!A:BA,53,0)</f>
        <v>0</v>
      </c>
      <c r="M144" s="126">
        <f t="shared" si="20"/>
        <v>-661.43</v>
      </c>
      <c r="N144" s="126">
        <v>661.43</v>
      </c>
      <c r="O144" s="126">
        <f>VLOOKUP(A144,РАСЧЕТ!A:BB,54,0)</f>
        <v>0</v>
      </c>
      <c r="P144" s="126">
        <f t="shared" si="21"/>
        <v>-661.43</v>
      </c>
      <c r="Q144" s="126">
        <v>661.43</v>
      </c>
      <c r="R144" s="126">
        <f>VLOOKUP(A144,РАСЧЕТ!A:BC,55,0)</f>
        <v>0</v>
      </c>
      <c r="S144" s="126">
        <f t="shared" si="22"/>
        <v>-661.43</v>
      </c>
      <c r="T144" s="126">
        <v>661.43</v>
      </c>
      <c r="U144" s="126">
        <f>VLOOKUP(A144,РАСЧЕТ!A:BD,56,0)</f>
        <v>0</v>
      </c>
      <c r="V144" s="126">
        <f t="shared" si="23"/>
        <v>-661.43</v>
      </c>
      <c r="W144" s="81">
        <v>661.43</v>
      </c>
      <c r="X144" s="81">
        <f>VLOOKUP(A144,РАСЧЕТ!A:BE,57,0)</f>
        <v>342.91788544409604</v>
      </c>
      <c r="Y144" s="81">
        <f t="shared" si="24"/>
        <v>-318.51211455590391</v>
      </c>
      <c r="Z144" s="81" t="str">
        <f>VLOOKUP(A144,'10'!A:C,3,0)</f>
        <v>Начисление услуг УКС00001635 от 31.10.2023 0:00:01</v>
      </c>
      <c r="AA144" s="81" t="str">
        <f>VLOOKUP(A144,'10'!A:B,2,0)</f>
        <v>НАС/КС/ДУ/3-ММ-212</v>
      </c>
      <c r="AB144" s="81">
        <v>661.43</v>
      </c>
      <c r="AC144" s="81">
        <f>VLOOKUP(A144,РАСЧЕТ!A:BF,58,0)</f>
        <v>368.74906692314522</v>
      </c>
      <c r="AD144" s="81">
        <f t="shared" si="25"/>
        <v>-292.68093307685473</v>
      </c>
      <c r="AE144" s="81" t="str">
        <f>VLOOKUP(A144,'11'!A:C,3,0)</f>
        <v>Начисление услуг УКС00001712 от 30.11.2023 23:59:59</v>
      </c>
      <c r="AF144" s="81" t="str">
        <f>VLOOKUP(A144,'11'!A:B,2,0)</f>
        <v>НАС/КС/ДУ/3-ММ-212</v>
      </c>
      <c r="AG144" s="81">
        <v>661.43</v>
      </c>
      <c r="AH144" s="120">
        <f>VLOOKUP(A144,РАСЧЕТ!A:BG,59,0)</f>
        <v>531.2728247857907</v>
      </c>
      <c r="AI144" s="120">
        <f t="shared" si="26"/>
        <v>-130.15717521420925</v>
      </c>
      <c r="AJ144" t="str">
        <f>VLOOKUP(A144,'12'!A:C,3,0)</f>
        <v>Начисление услуг УКС00001860 от 31.12.2023 23:59:59</v>
      </c>
      <c r="AK144" t="str">
        <f>VLOOKUP(A144,'12'!A:B,2,0)</f>
        <v>НАС/КС/ДУ/3-ММ-212</v>
      </c>
    </row>
    <row r="145" spans="1:37" x14ac:dyDescent="0.3">
      <c r="A145" s="79" t="s">
        <v>619</v>
      </c>
      <c r="B145" s="79" t="s">
        <v>620</v>
      </c>
      <c r="C145" s="81">
        <v>575.53</v>
      </c>
      <c r="D145" s="81">
        <f>VLOOKUP(A145,РАСЧЕТ!A:AY,51,0)</f>
        <v>241.94973919313989</v>
      </c>
      <c r="E145" s="81">
        <f t="shared" si="18"/>
        <v>-333.58026080686011</v>
      </c>
      <c r="F145" s="81" t="str">
        <f>VLOOKUP(A145,'04'!A:C,3,0)</f>
        <v>Начисление услуг УКС00000631 от 30.04.2023 0:00:01</v>
      </c>
      <c r="G145" s="81" t="str">
        <f>VLOOKUP(A145,'04'!A:B,2,0)</f>
        <v>НАС/КС/ДУ-3 ММ-213</v>
      </c>
      <c r="H145" s="126">
        <v>575.53</v>
      </c>
      <c r="I145" s="126">
        <f>VLOOKUP(A145,РАСЧЕТ!A:AZ,52,0)</f>
        <v>0</v>
      </c>
      <c r="J145" s="126">
        <f t="shared" si="19"/>
        <v>-575.53</v>
      </c>
      <c r="K145" s="126">
        <v>575.53</v>
      </c>
      <c r="L145" s="126">
        <f>VLOOKUP(A145,РАСЧЕТ!A:BA,53,0)</f>
        <v>0</v>
      </c>
      <c r="M145" s="126">
        <f t="shared" si="20"/>
        <v>-575.53</v>
      </c>
      <c r="N145" s="126">
        <v>575.53</v>
      </c>
      <c r="O145" s="126">
        <f>VLOOKUP(A145,РАСЧЕТ!A:BB,54,0)</f>
        <v>0</v>
      </c>
      <c r="P145" s="126">
        <f t="shared" si="21"/>
        <v>-575.53</v>
      </c>
      <c r="Q145" s="126">
        <v>575.53</v>
      </c>
      <c r="R145" s="126">
        <f>VLOOKUP(A145,РАСЧЕТ!A:BC,55,0)</f>
        <v>0</v>
      </c>
      <c r="S145" s="126">
        <f t="shared" si="22"/>
        <v>-575.53</v>
      </c>
      <c r="T145" s="126">
        <v>575.53</v>
      </c>
      <c r="U145" s="126">
        <f>VLOOKUP(A145,РАСЧЕТ!A:BD,56,0)</f>
        <v>0</v>
      </c>
      <c r="V145" s="126">
        <f t="shared" si="23"/>
        <v>-575.53</v>
      </c>
      <c r="W145" s="81">
        <v>575.53</v>
      </c>
      <c r="X145" s="81">
        <f>VLOOKUP(A145,РАСЧЕТ!A:BE,57,0)</f>
        <v>298.38309512668098</v>
      </c>
      <c r="Y145" s="81">
        <f t="shared" si="24"/>
        <v>-277.14690487331899</v>
      </c>
      <c r="Z145" s="81" t="str">
        <f>VLOOKUP(A145,'10'!A:C,3,0)</f>
        <v>Начисление услуг УКС00001635 от 31.10.2023 0:00:01</v>
      </c>
      <c r="AA145" s="81" t="str">
        <f>VLOOKUP(A145,'10'!A:B,2,0)</f>
        <v>НАС/КС/ДУ-3 ММ-213</v>
      </c>
      <c r="AB145" s="81">
        <v>575.53</v>
      </c>
      <c r="AC145" s="81">
        <f>VLOOKUP(A145,РАСЧЕТ!A:BF,58,0)</f>
        <v>320.85957771234712</v>
      </c>
      <c r="AD145" s="81">
        <f t="shared" si="25"/>
        <v>-254.67042228765285</v>
      </c>
      <c r="AE145" s="81" t="str">
        <f>VLOOKUP(A145,'11'!A:C,3,0)</f>
        <v>Начисление услуг УКС00001712 от 30.11.2023 23:59:59</v>
      </c>
      <c r="AF145" s="81" t="str">
        <f>VLOOKUP(A145,'11'!A:B,2,0)</f>
        <v>НАС/КС/ДУ-3 ММ-213</v>
      </c>
      <c r="AG145" s="81">
        <v>575.53</v>
      </c>
      <c r="AH145" s="120">
        <f>VLOOKUP(A145,РАСЧЕТ!A:BG,59,0)</f>
        <v>462.27635403438933</v>
      </c>
      <c r="AI145" s="120">
        <f t="shared" si="26"/>
        <v>-113.25364596561064</v>
      </c>
      <c r="AJ145" t="str">
        <f>VLOOKUP(A145,'12'!A:C,3,0)</f>
        <v>Начисление услуг УКС00001860 от 31.12.2023 23:59:59</v>
      </c>
      <c r="AK145" t="str">
        <f>VLOOKUP(A145,'12'!A:B,2,0)</f>
        <v>НАС/КС/ДУ-3 ММ-213</v>
      </c>
    </row>
    <row r="146" spans="1:37" x14ac:dyDescent="0.3">
      <c r="A146" s="79" t="s">
        <v>2700</v>
      </c>
      <c r="B146" s="79" t="s">
        <v>1984</v>
      </c>
      <c r="C146" s="81">
        <v>730.15</v>
      </c>
      <c r="D146" s="81">
        <f>VLOOKUP(A146,РАСЧЕТ!A:AY,51,0)</f>
        <v>306.95116166293866</v>
      </c>
      <c r="E146" s="81">
        <f t="shared" si="18"/>
        <v>-423.19883833706132</v>
      </c>
      <c r="F146" s="81" t="str">
        <f>VLOOKUP(A146,'04'!A:C,3,0)</f>
        <v>Начисление услуг УКС00000631 от 30.04.2023 0:00:01</v>
      </c>
      <c r="G146" s="81" t="str">
        <f>VLOOKUP(A146,'04'!A:B,2,0)</f>
        <v>НАС/КС/ДУ-3-ММ-214</v>
      </c>
      <c r="H146" s="126">
        <v>730.15</v>
      </c>
      <c r="I146" s="126">
        <f>VLOOKUP(A146,РАСЧЕТ!A:AZ,52,0)</f>
        <v>0</v>
      </c>
      <c r="J146" s="126">
        <f t="shared" si="19"/>
        <v>-730.15</v>
      </c>
      <c r="K146" s="126">
        <v>730.15</v>
      </c>
      <c r="L146" s="126">
        <f>VLOOKUP(A146,РАСЧЕТ!A:BA,53,0)</f>
        <v>0</v>
      </c>
      <c r="M146" s="126">
        <f t="shared" si="20"/>
        <v>-730.15</v>
      </c>
      <c r="N146" s="126">
        <v>730.15</v>
      </c>
      <c r="O146" s="126">
        <f>VLOOKUP(A146,РАСЧЕТ!A:BB,54,0)</f>
        <v>0</v>
      </c>
      <c r="P146" s="126">
        <f t="shared" si="21"/>
        <v>-730.15</v>
      </c>
      <c r="Q146" s="126">
        <v>730.15</v>
      </c>
      <c r="R146" s="126">
        <f>VLOOKUP(A146,РАСЧЕТ!A:BC,55,0)</f>
        <v>0</v>
      </c>
      <c r="S146" s="126">
        <f t="shared" si="22"/>
        <v>-730.15</v>
      </c>
      <c r="T146" s="126">
        <v>730.15</v>
      </c>
      <c r="U146" s="126">
        <f>VLOOKUP(A146,РАСЧЕТ!A:BD,56,0)</f>
        <v>0</v>
      </c>
      <c r="V146" s="126">
        <f t="shared" si="23"/>
        <v>-730.15</v>
      </c>
      <c r="W146" s="81">
        <v>730.15</v>
      </c>
      <c r="X146" s="81">
        <f>VLOOKUP(A146,РАСЧЕТ!A:BE,57,0)</f>
        <v>378.54571769802811</v>
      </c>
      <c r="Y146" s="81">
        <f t="shared" si="24"/>
        <v>-351.60428230197186</v>
      </c>
      <c r="Z146" s="81" t="str">
        <f>VLOOKUP(A146,'10'!A:C,3,0)</f>
        <v>Начисление услуг УКС00001635 от 31.10.2023 0:00:01</v>
      </c>
      <c r="AA146" s="81" t="str">
        <f>VLOOKUP(A146,'10'!A:B,2,0)</f>
        <v>НАС/КС/ДУ-3-ММ-214</v>
      </c>
      <c r="AB146" s="81">
        <v>730.15</v>
      </c>
      <c r="AC146" s="81">
        <f>VLOOKUP(A146,РАСЧЕТ!A:BF,58,0)</f>
        <v>407.06065829178368</v>
      </c>
      <c r="AD146" s="81">
        <f t="shared" si="25"/>
        <v>-323.0893417082163</v>
      </c>
      <c r="AE146" s="81" t="str">
        <f>VLOOKUP(A146,'11'!A:C,3,0)</f>
        <v>Начисление услуг УКС00001712 от 30.11.2023 23:59:59</v>
      </c>
      <c r="AF146" s="81" t="str">
        <f>VLOOKUP(A146,'11'!A:B,2,0)</f>
        <v>НАС/КС/ДУ-3-ММ-214</v>
      </c>
      <c r="AG146" s="81">
        <v>730.15</v>
      </c>
      <c r="AH146" s="120">
        <f>VLOOKUP(A146,РАСЧЕТ!A:BG,59,0)</f>
        <v>586.4700013869118</v>
      </c>
      <c r="AI146" s="120">
        <f t="shared" si="26"/>
        <v>-143.67999861308817</v>
      </c>
      <c r="AJ146" t="str">
        <f>VLOOKUP(A146,'12'!A:C,3,0)</f>
        <v>Начисление услуг УКС00001860 от 31.12.2023 23:59:59</v>
      </c>
      <c r="AK146" t="str">
        <f>VLOOKUP(A146,'12'!A:B,2,0)</f>
        <v>НАС/КС/ДУ-3-ММ-214</v>
      </c>
    </row>
    <row r="147" spans="1:37" x14ac:dyDescent="0.3">
      <c r="A147" s="79" t="s">
        <v>1742</v>
      </c>
      <c r="B147" s="79" t="s">
        <v>1743</v>
      </c>
      <c r="C147" s="81">
        <v>264.68</v>
      </c>
      <c r="D147" s="81">
        <f>VLOOKUP(A147,РАСЧЕТ!A:AY,51,0)</f>
        <v>111.22465622610014</v>
      </c>
      <c r="E147" s="81">
        <f t="shared" si="18"/>
        <v>-153.45534377389987</v>
      </c>
      <c r="F147" s="81" t="str">
        <f>VLOOKUP(A147,'04'!A:C,3,0)</f>
        <v>Начисление услуг УКС00000631 от 30.04.2023 0:00:01</v>
      </c>
      <c r="G147" s="81" t="str">
        <f>VLOOKUP(A147,'04'!A:B,2,0)</f>
        <v>ДУ ЗПИФ Развитие Красная сосна 3/паркинг/А/м 215</v>
      </c>
      <c r="H147" s="127"/>
      <c r="I147" s="126">
        <f>VLOOKUP(A147,РАСЧЕТ!A:AZ,52,0)</f>
        <v>0</v>
      </c>
      <c r="J147" s="126">
        <f t="shared" si="19"/>
        <v>0</v>
      </c>
      <c r="K147" s="127"/>
      <c r="L147" s="126">
        <f>VLOOKUP(A147,РАСЧЕТ!A:BA,53,0)</f>
        <v>0</v>
      </c>
      <c r="M147" s="126">
        <f t="shared" si="20"/>
        <v>0</v>
      </c>
      <c r="N147" s="127"/>
      <c r="O147" s="126">
        <f>VLOOKUP(A147,РАСЧЕТ!A:BB,54,0)</f>
        <v>0</v>
      </c>
      <c r="P147" s="126">
        <f t="shared" si="21"/>
        <v>0</v>
      </c>
      <c r="Q147" s="127"/>
      <c r="R147" s="126">
        <f>VLOOKUP(A147,РАСЧЕТ!A:BC,55,0)</f>
        <v>0</v>
      </c>
      <c r="S147" s="126">
        <f t="shared" si="22"/>
        <v>0</v>
      </c>
      <c r="T147" s="127"/>
      <c r="U147" s="126">
        <f>VLOOKUP(A147,РАСЧЕТ!A:BD,56,0)</f>
        <v>0</v>
      </c>
      <c r="V147" s="126">
        <f t="shared" si="23"/>
        <v>0</v>
      </c>
      <c r="W147" s="82"/>
      <c r="X147" s="81">
        <f>VLOOKUP(A147,РАСЧЕТ!A:BE,57,0)</f>
        <v>0</v>
      </c>
      <c r="Y147" s="81">
        <f t="shared" si="24"/>
        <v>0</v>
      </c>
      <c r="Z147" s="81" t="e">
        <f>VLOOKUP(A147,'10'!A:C,3,0)</f>
        <v>#N/A</v>
      </c>
      <c r="AA147" s="81" t="e">
        <f>VLOOKUP(A147,'10'!A:B,2,0)</f>
        <v>#N/A</v>
      </c>
      <c r="AB147" s="82"/>
      <c r="AC147" s="81">
        <f>VLOOKUP(A147,РАСЧЕТ!A:BF,58,0)</f>
        <v>0</v>
      </c>
      <c r="AD147" s="81">
        <f t="shared" si="25"/>
        <v>0</v>
      </c>
      <c r="AE147" s="81" t="e">
        <f>VLOOKUP(A147,'11'!A:C,3,0)</f>
        <v>#N/A</v>
      </c>
      <c r="AF147" s="81" t="e">
        <f>VLOOKUP(A147,'11'!A:B,2,0)</f>
        <v>#N/A</v>
      </c>
      <c r="AG147" s="82"/>
      <c r="AH147" s="120">
        <f>VLOOKUP(A147,РАСЧЕТ!A:BG,59,0)</f>
        <v>0</v>
      </c>
      <c r="AI147" s="120">
        <f t="shared" si="26"/>
        <v>0</v>
      </c>
      <c r="AJ147" t="e">
        <f>VLOOKUP(A147,'12'!A:C,3,0)</f>
        <v>#N/A</v>
      </c>
      <c r="AK147" t="e">
        <f>VLOOKUP(A147,'12'!A:B,2,0)</f>
        <v>#N/A</v>
      </c>
    </row>
    <row r="148" spans="1:37" x14ac:dyDescent="0.3">
      <c r="A148" s="79" t="s">
        <v>2715</v>
      </c>
      <c r="B148" s="79" t="s">
        <v>1743</v>
      </c>
      <c r="C148" s="81">
        <v>396.75</v>
      </c>
      <c r="D148" s="81">
        <f>VLOOKUP(A148,РАСЧЕТ!A:AY,51,0)</f>
        <v>166.83698433915021</v>
      </c>
      <c r="E148" s="81">
        <f t="shared" si="18"/>
        <v>-229.91301566084979</v>
      </c>
      <c r="F148" s="81" t="str">
        <f>VLOOKUP(A148,'04'!A:C,3,0)</f>
        <v>Начисление услуг УКС00000631 от 30.04.2023 0:00:01</v>
      </c>
      <c r="G148" s="81" t="str">
        <f>VLOOKUP(A148,'04'!A:B,2,0)</f>
        <v>НАС/КС/ДУ-ММ-3-215</v>
      </c>
      <c r="H148" s="126">
        <v>661.43</v>
      </c>
      <c r="I148" s="126">
        <f>VLOOKUP(A148,РАСЧЕТ!A:AZ,52,0)</f>
        <v>0</v>
      </c>
      <c r="J148" s="126">
        <f t="shared" si="19"/>
        <v>-661.43</v>
      </c>
      <c r="K148" s="126">
        <v>661.43</v>
      </c>
      <c r="L148" s="126">
        <f>VLOOKUP(A148,РАСЧЕТ!A:BA,53,0)</f>
        <v>0</v>
      </c>
      <c r="M148" s="126">
        <f t="shared" si="20"/>
        <v>-661.43</v>
      </c>
      <c r="N148" s="126">
        <v>661.43</v>
      </c>
      <c r="O148" s="126">
        <f>VLOOKUP(A148,РАСЧЕТ!A:BB,54,0)</f>
        <v>0</v>
      </c>
      <c r="P148" s="126">
        <f t="shared" si="21"/>
        <v>-661.43</v>
      </c>
      <c r="Q148" s="126">
        <v>661.43</v>
      </c>
      <c r="R148" s="126">
        <f>VLOOKUP(A148,РАСЧЕТ!A:BC,55,0)</f>
        <v>0</v>
      </c>
      <c r="S148" s="126">
        <f t="shared" si="22"/>
        <v>-661.43</v>
      </c>
      <c r="T148" s="126">
        <v>661.43</v>
      </c>
      <c r="U148" s="126">
        <f>VLOOKUP(A148,РАСЧЕТ!A:BD,56,0)</f>
        <v>0</v>
      </c>
      <c r="V148" s="126">
        <f t="shared" si="23"/>
        <v>-661.43</v>
      </c>
      <c r="W148" s="81">
        <v>661.43</v>
      </c>
      <c r="X148" s="81">
        <f>VLOOKUP(A148,РАСЧЕТ!A:BE,57,0)</f>
        <v>342.91788544409604</v>
      </c>
      <c r="Y148" s="81">
        <f t="shared" si="24"/>
        <v>-318.51211455590391</v>
      </c>
      <c r="Z148" s="81" t="str">
        <f>VLOOKUP(A148,'10'!A:C,3,0)</f>
        <v>Начисление услуг УКС00001635 от 31.10.2023 0:00:01</v>
      </c>
      <c r="AA148" s="81" t="str">
        <f>VLOOKUP(A148,'10'!A:B,2,0)</f>
        <v>НАС/КС/ДУ-ММ-3-215</v>
      </c>
      <c r="AB148" s="81">
        <v>661.43</v>
      </c>
      <c r="AC148" s="81">
        <f>VLOOKUP(A148,РАСЧЕТ!A:BF,58,0)</f>
        <v>368.74906692314522</v>
      </c>
      <c r="AD148" s="81">
        <f t="shared" si="25"/>
        <v>-292.68093307685473</v>
      </c>
      <c r="AE148" s="81" t="str">
        <f>VLOOKUP(A148,'11'!A:C,3,0)</f>
        <v>Начисление услуг УКС00001712 от 30.11.2023 23:59:59</v>
      </c>
      <c r="AF148" s="81" t="str">
        <f>VLOOKUP(A148,'11'!A:B,2,0)</f>
        <v>НАС/КС/ДУ-ММ-3-215</v>
      </c>
      <c r="AG148" s="81">
        <v>661.43</v>
      </c>
      <c r="AH148" s="120">
        <f>VLOOKUP(A148,РАСЧЕТ!A:BG,59,0)</f>
        <v>531.2728247857907</v>
      </c>
      <c r="AI148" s="120">
        <f t="shared" si="26"/>
        <v>-130.15717521420925</v>
      </c>
      <c r="AJ148" t="str">
        <f>VLOOKUP(A148,'12'!A:C,3,0)</f>
        <v>Начисление услуг УКС00001860 от 31.12.2023 23:59:59</v>
      </c>
      <c r="AK148" t="str">
        <f>VLOOKUP(A148,'12'!A:B,2,0)</f>
        <v>НАС/КС/ДУ-ММ-3-215</v>
      </c>
    </row>
    <row r="149" spans="1:37" x14ac:dyDescent="0.3">
      <c r="A149" s="79" t="s">
        <v>1601</v>
      </c>
      <c r="B149" s="79" t="s">
        <v>1602</v>
      </c>
      <c r="C149" s="81">
        <v>575.53</v>
      </c>
      <c r="D149" s="81">
        <f>VLOOKUP(A149,РАСЧЕТ!A:AY,51,0)</f>
        <v>241.94973919313989</v>
      </c>
      <c r="E149" s="81">
        <f t="shared" si="18"/>
        <v>-333.58026080686011</v>
      </c>
      <c r="F149" s="81" t="str">
        <f>VLOOKUP(A149,'04'!A:C,3,0)</f>
        <v>Начисление услуг УКС00000631 от 30.04.2023 0:00:01</v>
      </c>
      <c r="G149" s="81" t="str">
        <f>VLOOKUP(A149,'04'!A:B,2,0)</f>
        <v>НАС/КС/ДУ-3-ММ-216</v>
      </c>
      <c r="H149" s="126">
        <v>575.53</v>
      </c>
      <c r="I149" s="126">
        <f>VLOOKUP(A149,РАСЧЕТ!A:AZ,52,0)</f>
        <v>0</v>
      </c>
      <c r="J149" s="126">
        <f t="shared" si="19"/>
        <v>-575.53</v>
      </c>
      <c r="K149" s="126">
        <v>575.53</v>
      </c>
      <c r="L149" s="126">
        <f>VLOOKUP(A149,РАСЧЕТ!A:BA,53,0)</f>
        <v>0</v>
      </c>
      <c r="M149" s="126">
        <f t="shared" si="20"/>
        <v>-575.53</v>
      </c>
      <c r="N149" s="126">
        <v>575.53</v>
      </c>
      <c r="O149" s="126">
        <f>VLOOKUP(A149,РАСЧЕТ!A:BB,54,0)</f>
        <v>0</v>
      </c>
      <c r="P149" s="126">
        <f t="shared" si="21"/>
        <v>-575.53</v>
      </c>
      <c r="Q149" s="126">
        <v>575.53</v>
      </c>
      <c r="R149" s="126">
        <f>VLOOKUP(A149,РАСЧЕТ!A:BC,55,0)</f>
        <v>0</v>
      </c>
      <c r="S149" s="126">
        <f t="shared" si="22"/>
        <v>-575.53</v>
      </c>
      <c r="T149" s="126">
        <v>575.53</v>
      </c>
      <c r="U149" s="126">
        <f>VLOOKUP(A149,РАСЧЕТ!A:BD,56,0)</f>
        <v>0</v>
      </c>
      <c r="V149" s="126">
        <f t="shared" si="23"/>
        <v>-575.53</v>
      </c>
      <c r="W149" s="81">
        <v>575.53</v>
      </c>
      <c r="X149" s="81">
        <f>VLOOKUP(A149,РАСЧЕТ!A:BE,57,0)</f>
        <v>298.38309512668098</v>
      </c>
      <c r="Y149" s="81">
        <f t="shared" si="24"/>
        <v>-277.14690487331899</v>
      </c>
      <c r="Z149" s="81" t="str">
        <f>VLOOKUP(A149,'10'!A:C,3,0)</f>
        <v>Начисление услуг УКС00001635 от 31.10.2023 0:00:01</v>
      </c>
      <c r="AA149" s="81" t="str">
        <f>VLOOKUP(A149,'10'!A:B,2,0)</f>
        <v>НАС/КС/ДУ-3-ММ-216</v>
      </c>
      <c r="AB149" s="81">
        <v>575.53</v>
      </c>
      <c r="AC149" s="81">
        <f>VLOOKUP(A149,РАСЧЕТ!A:BF,58,0)</f>
        <v>320.85957771234712</v>
      </c>
      <c r="AD149" s="81">
        <f t="shared" si="25"/>
        <v>-254.67042228765285</v>
      </c>
      <c r="AE149" s="81" t="str">
        <f>VLOOKUP(A149,'11'!A:C,3,0)</f>
        <v>Начисление услуг УКС00001712 от 30.11.2023 23:59:59</v>
      </c>
      <c r="AF149" s="81" t="str">
        <f>VLOOKUP(A149,'11'!A:B,2,0)</f>
        <v>НАС/КС/ДУ-3-ММ-216</v>
      </c>
      <c r="AG149" s="81">
        <v>575.53</v>
      </c>
      <c r="AH149" s="120">
        <f>VLOOKUP(A149,РАСЧЕТ!A:BG,59,0)</f>
        <v>462.27635403438933</v>
      </c>
      <c r="AI149" s="120">
        <f t="shared" si="26"/>
        <v>-113.25364596561064</v>
      </c>
      <c r="AJ149" t="str">
        <f>VLOOKUP(A149,'12'!A:C,3,0)</f>
        <v>Начисление услуг УКС00001860 от 31.12.2023 23:59:59</v>
      </c>
      <c r="AK149" t="str">
        <f>VLOOKUP(A149,'12'!A:B,2,0)</f>
        <v>НАС/КС/ДУ-3-ММ-216</v>
      </c>
    </row>
    <row r="150" spans="1:37" x14ac:dyDescent="0.3">
      <c r="A150" s="79" t="s">
        <v>1663</v>
      </c>
      <c r="B150" s="79" t="s">
        <v>1664</v>
      </c>
      <c r="C150" s="81">
        <v>730.15</v>
      </c>
      <c r="D150" s="81">
        <f>VLOOKUP(A150,РАСЧЕТ!A:AY,51,0)</f>
        <v>306.95116166293866</v>
      </c>
      <c r="E150" s="81">
        <f t="shared" si="18"/>
        <v>-423.19883833706132</v>
      </c>
      <c r="F150" s="81" t="str">
        <f>VLOOKUP(A150,'04'!A:C,3,0)</f>
        <v>Начисление услуг УКС00000631 от 30.04.2023 0:00:01</v>
      </c>
      <c r="G150" s="81" t="str">
        <f>VLOOKUP(A150,'04'!A:B,2,0)</f>
        <v>НАС/КС/ДУ-3-ММ-217</v>
      </c>
      <c r="H150" s="126">
        <v>730.15</v>
      </c>
      <c r="I150" s="126">
        <f>VLOOKUP(A150,РАСЧЕТ!A:AZ,52,0)</f>
        <v>0</v>
      </c>
      <c r="J150" s="126">
        <f t="shared" si="19"/>
        <v>-730.15</v>
      </c>
      <c r="K150" s="126">
        <v>730.15</v>
      </c>
      <c r="L150" s="126">
        <f>VLOOKUP(A150,РАСЧЕТ!A:BA,53,0)</f>
        <v>0</v>
      </c>
      <c r="M150" s="126">
        <f t="shared" si="20"/>
        <v>-730.15</v>
      </c>
      <c r="N150" s="126">
        <v>730.15</v>
      </c>
      <c r="O150" s="126">
        <f>VLOOKUP(A150,РАСЧЕТ!A:BB,54,0)</f>
        <v>0</v>
      </c>
      <c r="P150" s="126">
        <f t="shared" si="21"/>
        <v>-730.15</v>
      </c>
      <c r="Q150" s="126">
        <v>730.15</v>
      </c>
      <c r="R150" s="126">
        <f>VLOOKUP(A150,РАСЧЕТ!A:BC,55,0)</f>
        <v>0</v>
      </c>
      <c r="S150" s="126">
        <f t="shared" si="22"/>
        <v>-730.15</v>
      </c>
      <c r="T150" s="126">
        <v>730.15</v>
      </c>
      <c r="U150" s="126">
        <f>VLOOKUP(A150,РАСЧЕТ!A:BD,56,0)</f>
        <v>0</v>
      </c>
      <c r="V150" s="126">
        <f t="shared" si="23"/>
        <v>-730.15</v>
      </c>
      <c r="W150" s="81">
        <v>730.15</v>
      </c>
      <c r="X150" s="81">
        <f>VLOOKUP(A150,РАСЧЕТ!A:BE,57,0)</f>
        <v>378.54571769802811</v>
      </c>
      <c r="Y150" s="81">
        <f t="shared" si="24"/>
        <v>-351.60428230197186</v>
      </c>
      <c r="Z150" s="81" t="str">
        <f>VLOOKUP(A150,'10'!A:C,3,0)</f>
        <v>Начисление услуг УКС00001635 от 31.10.2023 0:00:01</v>
      </c>
      <c r="AA150" s="81" t="str">
        <f>VLOOKUP(A150,'10'!A:B,2,0)</f>
        <v>НАС/КС/ДУ-3-ММ-217</v>
      </c>
      <c r="AB150" s="81">
        <v>730.15</v>
      </c>
      <c r="AC150" s="81">
        <f>VLOOKUP(A150,РАСЧЕТ!A:BF,58,0)</f>
        <v>407.06065829178368</v>
      </c>
      <c r="AD150" s="81">
        <f t="shared" si="25"/>
        <v>-323.0893417082163</v>
      </c>
      <c r="AE150" s="81" t="str">
        <f>VLOOKUP(A150,'11'!A:C,3,0)</f>
        <v>Начисление услуг УКС00001712 от 30.11.2023 23:59:59</v>
      </c>
      <c r="AF150" s="81" t="str">
        <f>VLOOKUP(A150,'11'!A:B,2,0)</f>
        <v>НАС/КС/ДУ-3-ММ-217</v>
      </c>
      <c r="AG150" s="81">
        <v>730.15</v>
      </c>
      <c r="AH150" s="120">
        <f>VLOOKUP(A150,РАСЧЕТ!A:BG,59,0)</f>
        <v>586.4700013869118</v>
      </c>
      <c r="AI150" s="120">
        <f t="shared" si="26"/>
        <v>-143.67999861308817</v>
      </c>
      <c r="AJ150" t="str">
        <f>VLOOKUP(A150,'12'!A:C,3,0)</f>
        <v>Начисление услуг УКС00001860 от 31.12.2023 23:59:59</v>
      </c>
      <c r="AK150" t="str">
        <f>VLOOKUP(A150,'12'!A:B,2,0)</f>
        <v>НАС/КС/ДУ-3-ММ-217</v>
      </c>
    </row>
    <row r="151" spans="1:37" x14ac:dyDescent="0.3">
      <c r="A151" s="79" t="s">
        <v>1629</v>
      </c>
      <c r="B151" s="79" t="s">
        <v>1630</v>
      </c>
      <c r="C151" s="81">
        <v>661.43</v>
      </c>
      <c r="D151" s="81">
        <f>VLOOKUP(A151,РАСЧЕТ!A:AY,51,0)</f>
        <v>278.06164056525034</v>
      </c>
      <c r="E151" s="81">
        <f t="shared" si="18"/>
        <v>-383.36835943474961</v>
      </c>
      <c r="F151" s="81" t="str">
        <f>VLOOKUP(A151,'04'!A:C,3,0)</f>
        <v>Начисление услуг УКС00000631 от 30.04.2023 0:00:01</v>
      </c>
      <c r="G151" s="81" t="str">
        <f>VLOOKUP(A151,'04'!A:B,2,0)</f>
        <v>НАС/КС/ДУ-3-ММ-218</v>
      </c>
      <c r="H151" s="126">
        <v>661.43</v>
      </c>
      <c r="I151" s="126">
        <f>VLOOKUP(A151,РАСЧЕТ!A:AZ,52,0)</f>
        <v>0</v>
      </c>
      <c r="J151" s="126">
        <f t="shared" si="19"/>
        <v>-661.43</v>
      </c>
      <c r="K151" s="126">
        <v>661.43</v>
      </c>
      <c r="L151" s="126">
        <f>VLOOKUP(A151,РАСЧЕТ!A:BA,53,0)</f>
        <v>0</v>
      </c>
      <c r="M151" s="126">
        <f t="shared" si="20"/>
        <v>-661.43</v>
      </c>
      <c r="N151" s="126">
        <v>661.43</v>
      </c>
      <c r="O151" s="126">
        <f>VLOOKUP(A151,РАСЧЕТ!A:BB,54,0)</f>
        <v>0</v>
      </c>
      <c r="P151" s="126">
        <f t="shared" si="21"/>
        <v>-661.43</v>
      </c>
      <c r="Q151" s="126">
        <v>661.43</v>
      </c>
      <c r="R151" s="126">
        <f>VLOOKUP(A151,РАСЧЕТ!A:BC,55,0)</f>
        <v>0</v>
      </c>
      <c r="S151" s="126">
        <f t="shared" si="22"/>
        <v>-661.43</v>
      </c>
      <c r="T151" s="126">
        <v>661.43</v>
      </c>
      <c r="U151" s="126">
        <f>VLOOKUP(A151,РАСЧЕТ!A:BD,56,0)</f>
        <v>0</v>
      </c>
      <c r="V151" s="126">
        <f t="shared" si="23"/>
        <v>-661.43</v>
      </c>
      <c r="W151" s="81">
        <v>661.43</v>
      </c>
      <c r="X151" s="81">
        <f>VLOOKUP(A151,РАСЧЕТ!A:BE,57,0)</f>
        <v>342.91788544409604</v>
      </c>
      <c r="Y151" s="81">
        <f t="shared" si="24"/>
        <v>-318.51211455590391</v>
      </c>
      <c r="Z151" s="81" t="str">
        <f>VLOOKUP(A151,'10'!A:C,3,0)</f>
        <v>Начисление услуг УКС00001635 от 31.10.2023 0:00:01</v>
      </c>
      <c r="AA151" s="81" t="str">
        <f>VLOOKUP(A151,'10'!A:B,2,0)</f>
        <v>НАС/КС/ДУ-3-ММ-218</v>
      </c>
      <c r="AB151" s="81">
        <v>661.43</v>
      </c>
      <c r="AC151" s="81">
        <f>VLOOKUP(A151,РАСЧЕТ!A:BF,58,0)</f>
        <v>368.74906692314522</v>
      </c>
      <c r="AD151" s="81">
        <f t="shared" si="25"/>
        <v>-292.68093307685473</v>
      </c>
      <c r="AE151" s="81" t="str">
        <f>VLOOKUP(A151,'11'!A:C,3,0)</f>
        <v>Начисление услуг УКС00001712 от 30.11.2023 23:59:59</v>
      </c>
      <c r="AF151" s="81" t="str">
        <f>VLOOKUP(A151,'11'!A:B,2,0)</f>
        <v>НАС/КС/ДУ-3-ММ-218</v>
      </c>
      <c r="AG151" s="81">
        <v>661.43</v>
      </c>
      <c r="AH151" s="120">
        <f>VLOOKUP(A151,РАСЧЕТ!A:BG,59,0)</f>
        <v>531.2728247857907</v>
      </c>
      <c r="AI151" s="120">
        <f t="shared" si="26"/>
        <v>-130.15717521420925</v>
      </c>
      <c r="AJ151" t="str">
        <f>VLOOKUP(A151,'12'!A:C,3,0)</f>
        <v>Начисление услуг УКС00001860 от 31.12.2023 23:59:59</v>
      </c>
      <c r="AK151" t="str">
        <f>VLOOKUP(A151,'12'!A:B,2,0)</f>
        <v>НАС/КС/ДУ-3-ММ-218</v>
      </c>
    </row>
    <row r="152" spans="1:37" x14ac:dyDescent="0.3">
      <c r="A152" s="79" t="s">
        <v>2246</v>
      </c>
      <c r="B152" s="79" t="s">
        <v>2247</v>
      </c>
      <c r="C152" s="81">
        <v>575.53</v>
      </c>
      <c r="D152" s="81">
        <f>VLOOKUP(A152,РАСЧЕТ!A:AY,51,0)</f>
        <v>241.94973919313989</v>
      </c>
      <c r="E152" s="81">
        <f t="shared" si="18"/>
        <v>-333.58026080686011</v>
      </c>
      <c r="F152" s="81" t="str">
        <f>VLOOKUP(A152,'04'!A:C,3,0)</f>
        <v>Начисление услуг УКС00000631 от 30.04.2023 0:00:01</v>
      </c>
      <c r="G152" s="81" t="str">
        <f>VLOOKUP(A152,'04'!A:B,2,0)</f>
        <v>НАС/КС/ДУ/3-ММ-219</v>
      </c>
      <c r="H152" s="126">
        <v>575.53</v>
      </c>
      <c r="I152" s="126">
        <f>VLOOKUP(A152,РАСЧЕТ!A:AZ,52,0)</f>
        <v>0</v>
      </c>
      <c r="J152" s="126">
        <f t="shared" si="19"/>
        <v>-575.53</v>
      </c>
      <c r="K152" s="126">
        <v>575.53</v>
      </c>
      <c r="L152" s="126">
        <f>VLOOKUP(A152,РАСЧЕТ!A:BA,53,0)</f>
        <v>0</v>
      </c>
      <c r="M152" s="126">
        <f t="shared" si="20"/>
        <v>-575.53</v>
      </c>
      <c r="N152" s="126">
        <v>575.53</v>
      </c>
      <c r="O152" s="126">
        <f>VLOOKUP(A152,РАСЧЕТ!A:BB,54,0)</f>
        <v>0</v>
      </c>
      <c r="P152" s="126">
        <f t="shared" si="21"/>
        <v>-575.53</v>
      </c>
      <c r="Q152" s="126">
        <v>575.53</v>
      </c>
      <c r="R152" s="126">
        <f>VLOOKUP(A152,РАСЧЕТ!A:BC,55,0)</f>
        <v>0</v>
      </c>
      <c r="S152" s="126">
        <f t="shared" si="22"/>
        <v>-575.53</v>
      </c>
      <c r="T152" s="126">
        <v>575.53</v>
      </c>
      <c r="U152" s="126">
        <f>VLOOKUP(A152,РАСЧЕТ!A:BD,56,0)</f>
        <v>0</v>
      </c>
      <c r="V152" s="126">
        <f t="shared" si="23"/>
        <v>-575.53</v>
      </c>
      <c r="W152" s="81">
        <v>575.53</v>
      </c>
      <c r="X152" s="81">
        <f>VLOOKUP(A152,РАСЧЕТ!A:BE,57,0)</f>
        <v>298.38309512668098</v>
      </c>
      <c r="Y152" s="81">
        <f t="shared" si="24"/>
        <v>-277.14690487331899</v>
      </c>
      <c r="Z152" s="81" t="str">
        <f>VLOOKUP(A152,'10'!A:C,3,0)</f>
        <v>Начисление услуг УКС00001635 от 31.10.2023 0:00:01</v>
      </c>
      <c r="AA152" s="81" t="str">
        <f>VLOOKUP(A152,'10'!A:B,2,0)</f>
        <v>НАС/КС/ДУ/3-ММ-219</v>
      </c>
      <c r="AB152" s="81">
        <v>575.53</v>
      </c>
      <c r="AC152" s="81">
        <f>VLOOKUP(A152,РАСЧЕТ!A:BF,58,0)</f>
        <v>320.85957771234712</v>
      </c>
      <c r="AD152" s="81">
        <f t="shared" si="25"/>
        <v>-254.67042228765285</v>
      </c>
      <c r="AE152" s="81" t="str">
        <f>VLOOKUP(A152,'11'!A:C,3,0)</f>
        <v>Начисление услуг УКС00001712 от 30.11.2023 23:59:59</v>
      </c>
      <c r="AF152" s="81" t="str">
        <f>VLOOKUP(A152,'11'!A:B,2,0)</f>
        <v>НАС/КС/ДУ/3-ММ-219</v>
      </c>
      <c r="AG152" s="81">
        <v>575.53</v>
      </c>
      <c r="AH152" s="120">
        <f>VLOOKUP(A152,РАСЧЕТ!A:BG,59,0)</f>
        <v>462.27635403438933</v>
      </c>
      <c r="AI152" s="120">
        <f t="shared" si="26"/>
        <v>-113.25364596561064</v>
      </c>
      <c r="AJ152" t="str">
        <f>VLOOKUP(A152,'12'!A:C,3,0)</f>
        <v>Начисление услуг УКС00001860 от 31.12.2023 23:59:59</v>
      </c>
      <c r="AK152" t="str">
        <f>VLOOKUP(A152,'12'!A:B,2,0)</f>
        <v>НАС/КС/ДУ/3-ММ-219</v>
      </c>
    </row>
    <row r="153" spans="1:37" x14ac:dyDescent="0.3">
      <c r="A153" s="79" t="s">
        <v>636</v>
      </c>
      <c r="B153" s="79" t="s">
        <v>637</v>
      </c>
      <c r="C153" s="81">
        <v>584.12</v>
      </c>
      <c r="D153" s="81">
        <f>VLOOKUP(A153,РАСЧЕТ!A:AY,51,0)</f>
        <v>245.56092933035092</v>
      </c>
      <c r="E153" s="81">
        <f t="shared" si="18"/>
        <v>-338.55907066964909</v>
      </c>
      <c r="F153" s="81" t="str">
        <f>VLOOKUP(A153,'04'!A:C,3,0)</f>
        <v>Начисление услуг УКС00000631 от 30.04.2023 0:00:01</v>
      </c>
      <c r="G153" s="81" t="str">
        <f>VLOOKUP(A153,'04'!A:B,2,0)</f>
        <v>НАС/КС/ДУ-3-ММ-22.</v>
      </c>
      <c r="H153" s="126">
        <v>584.12</v>
      </c>
      <c r="I153" s="126">
        <f>VLOOKUP(A153,РАСЧЕТ!A:AZ,52,0)</f>
        <v>0</v>
      </c>
      <c r="J153" s="126">
        <f t="shared" si="19"/>
        <v>-584.12</v>
      </c>
      <c r="K153" s="126">
        <v>584.12</v>
      </c>
      <c r="L153" s="126">
        <f>VLOOKUP(A153,РАСЧЕТ!A:BA,53,0)</f>
        <v>0</v>
      </c>
      <c r="M153" s="126">
        <f t="shared" si="20"/>
        <v>-584.12</v>
      </c>
      <c r="N153" s="126">
        <v>584.12</v>
      </c>
      <c r="O153" s="126">
        <f>VLOOKUP(A153,РАСЧЕТ!A:BB,54,0)</f>
        <v>0</v>
      </c>
      <c r="P153" s="126">
        <f t="shared" si="21"/>
        <v>-584.12</v>
      </c>
      <c r="Q153" s="126">
        <v>584.12</v>
      </c>
      <c r="R153" s="126">
        <f>VLOOKUP(A153,РАСЧЕТ!A:BC,55,0)</f>
        <v>0</v>
      </c>
      <c r="S153" s="126">
        <f t="shared" si="22"/>
        <v>-584.12</v>
      </c>
      <c r="T153" s="126">
        <v>584.12</v>
      </c>
      <c r="U153" s="126">
        <f>VLOOKUP(A153,РАСЧЕТ!A:BD,56,0)</f>
        <v>0</v>
      </c>
      <c r="V153" s="126">
        <f t="shared" si="23"/>
        <v>-584.12</v>
      </c>
      <c r="W153" s="81">
        <v>584.12</v>
      </c>
      <c r="X153" s="81">
        <f>VLOOKUP(A153,РАСЧЕТ!A:BE,57,0)</f>
        <v>302.83657415842242</v>
      </c>
      <c r="Y153" s="81">
        <f t="shared" si="24"/>
        <v>-281.28342584157758</v>
      </c>
      <c r="Z153" s="81" t="str">
        <f>VLOOKUP(A153,'10'!A:C,3,0)</f>
        <v>Начисление услуг УКС00001635 от 31.10.2023 0:00:01</v>
      </c>
      <c r="AA153" s="81" t="str">
        <f>VLOOKUP(A153,'10'!A:B,2,0)</f>
        <v>НАС/КС/ДУ-3-ММ-22.</v>
      </c>
      <c r="AB153" s="81">
        <v>584.12</v>
      </c>
      <c r="AC153" s="81">
        <f>VLOOKUP(A153,РАСЧЕТ!A:BF,58,0)</f>
        <v>325.64852663342691</v>
      </c>
      <c r="AD153" s="81">
        <f t="shared" si="25"/>
        <v>-258.47147336657309</v>
      </c>
      <c r="AE153" s="81" t="str">
        <f>VLOOKUP(A153,'11'!A:C,3,0)</f>
        <v>Начисление услуг УКС00001712 от 30.11.2023 23:59:59</v>
      </c>
      <c r="AF153" s="81" t="str">
        <f>VLOOKUP(A153,'11'!A:B,2,0)</f>
        <v>НАС/КС/ДУ-3-ММ-22.</v>
      </c>
      <c r="AG153" s="81">
        <v>584.12</v>
      </c>
      <c r="AH153" s="120">
        <f>VLOOKUP(A153,РАСЧЕТ!A:BG,59,0)</f>
        <v>469.17600110952947</v>
      </c>
      <c r="AI153" s="120">
        <f t="shared" si="26"/>
        <v>-114.94399889047054</v>
      </c>
      <c r="AJ153" t="str">
        <f>VLOOKUP(A153,'12'!A:C,3,0)</f>
        <v>Начисление услуг УКС00001860 от 31.12.2023 23:59:59</v>
      </c>
      <c r="AK153" t="str">
        <f>VLOOKUP(A153,'12'!A:B,2,0)</f>
        <v>НАС/КС/ДУ-3-ММ-22.</v>
      </c>
    </row>
    <row r="154" spans="1:37" x14ac:dyDescent="0.3">
      <c r="A154" s="79" t="s">
        <v>1348</v>
      </c>
      <c r="B154" s="79" t="s">
        <v>1349</v>
      </c>
      <c r="C154" s="81">
        <v>730.15</v>
      </c>
      <c r="D154" s="81">
        <f>VLOOKUP(A154,РАСЧЕТ!A:AY,51,0)</f>
        <v>306.95116166293866</v>
      </c>
      <c r="E154" s="81">
        <f t="shared" si="18"/>
        <v>-423.19883833706132</v>
      </c>
      <c r="F154" s="81" t="str">
        <f>VLOOKUP(A154,'04'!A:C,3,0)</f>
        <v>Начисление услуг УКС00000631 от 30.04.2023 0:00:01</v>
      </c>
      <c r="G154" s="81" t="str">
        <f>VLOOKUP(A154,'04'!A:B,2,0)</f>
        <v>НАС/КС/ДУ-3-ММ-220</v>
      </c>
      <c r="H154" s="126">
        <v>730.15</v>
      </c>
      <c r="I154" s="126">
        <f>VLOOKUP(A154,РАСЧЕТ!A:AZ,52,0)</f>
        <v>0</v>
      </c>
      <c r="J154" s="126">
        <f t="shared" si="19"/>
        <v>-730.15</v>
      </c>
      <c r="K154" s="126">
        <v>730.15</v>
      </c>
      <c r="L154" s="126">
        <f>VLOOKUP(A154,РАСЧЕТ!A:BA,53,0)</f>
        <v>0</v>
      </c>
      <c r="M154" s="126">
        <f t="shared" si="20"/>
        <v>-730.15</v>
      </c>
      <c r="N154" s="126">
        <v>730.15</v>
      </c>
      <c r="O154" s="126">
        <f>VLOOKUP(A154,РАСЧЕТ!A:BB,54,0)</f>
        <v>0</v>
      </c>
      <c r="P154" s="126">
        <f t="shared" si="21"/>
        <v>-730.15</v>
      </c>
      <c r="Q154" s="126">
        <v>730.15</v>
      </c>
      <c r="R154" s="126">
        <f>VLOOKUP(A154,РАСЧЕТ!A:BC,55,0)</f>
        <v>0</v>
      </c>
      <c r="S154" s="126">
        <f t="shared" si="22"/>
        <v>-730.15</v>
      </c>
      <c r="T154" s="126">
        <v>730.15</v>
      </c>
      <c r="U154" s="126">
        <f>VLOOKUP(A154,РАСЧЕТ!A:BD,56,0)</f>
        <v>0</v>
      </c>
      <c r="V154" s="126">
        <f t="shared" si="23"/>
        <v>-730.15</v>
      </c>
      <c r="W154" s="81">
        <v>730.15</v>
      </c>
      <c r="X154" s="81">
        <f>VLOOKUP(A154,РАСЧЕТ!A:BE,57,0)</f>
        <v>378.54571769802811</v>
      </c>
      <c r="Y154" s="81">
        <f t="shared" si="24"/>
        <v>-351.60428230197186</v>
      </c>
      <c r="Z154" s="81" t="str">
        <f>VLOOKUP(A154,'10'!A:C,3,0)</f>
        <v>Начисление услуг УКС00001635 от 31.10.2023 0:00:01</v>
      </c>
      <c r="AA154" s="81" t="str">
        <f>VLOOKUP(A154,'10'!A:B,2,0)</f>
        <v>НАС/КС/ДУ-3-ММ-220</v>
      </c>
      <c r="AB154" s="81">
        <v>730.15</v>
      </c>
      <c r="AC154" s="81">
        <f>VLOOKUP(A154,РАСЧЕТ!A:BF,58,0)</f>
        <v>407.06065829178368</v>
      </c>
      <c r="AD154" s="81">
        <f t="shared" si="25"/>
        <v>-323.0893417082163</v>
      </c>
      <c r="AE154" s="81" t="str">
        <f>VLOOKUP(A154,'11'!A:C,3,0)</f>
        <v>Начисление услуг УКС00001712 от 30.11.2023 23:59:59</v>
      </c>
      <c r="AF154" s="81" t="str">
        <f>VLOOKUP(A154,'11'!A:B,2,0)</f>
        <v>НАС/КС/ДУ-3-ММ-220</v>
      </c>
      <c r="AG154" s="81">
        <v>730.15</v>
      </c>
      <c r="AH154" s="120">
        <f>VLOOKUP(A154,РАСЧЕТ!A:BG,59,0)</f>
        <v>586.4700013869118</v>
      </c>
      <c r="AI154" s="120">
        <f t="shared" si="26"/>
        <v>-143.67999861308817</v>
      </c>
      <c r="AJ154" t="str">
        <f>VLOOKUP(A154,'12'!A:C,3,0)</f>
        <v>Начисление услуг УКС00001860 от 31.12.2023 23:59:59</v>
      </c>
      <c r="AK154" t="str">
        <f>VLOOKUP(A154,'12'!A:B,2,0)</f>
        <v>НАС/КС/ДУ-3-ММ-220</v>
      </c>
    </row>
    <row r="155" spans="1:37" x14ac:dyDescent="0.3">
      <c r="A155" s="79" t="s">
        <v>1684</v>
      </c>
      <c r="B155" s="79" t="s">
        <v>1685</v>
      </c>
      <c r="C155" s="81">
        <v>648.54</v>
      </c>
      <c r="D155" s="81">
        <f>VLOOKUP(A155,РАСЧЕТ!A:AY,51,0)</f>
        <v>272.64485535943373</v>
      </c>
      <c r="E155" s="81">
        <f t="shared" si="18"/>
        <v>-375.89514464056623</v>
      </c>
      <c r="F155" s="81" t="str">
        <f>VLOOKUP(A155,'04'!A:C,3,0)</f>
        <v>Начисление услуг УКС00000631 от 30.04.2023 0:00:01</v>
      </c>
      <c r="G155" s="81" t="str">
        <f>VLOOKUP(A155,'04'!A:B,2,0)</f>
        <v>НАС/КС/ДУ-3-ММ-221</v>
      </c>
      <c r="H155" s="126">
        <v>648.54</v>
      </c>
      <c r="I155" s="126">
        <f>VLOOKUP(A155,РАСЧЕТ!A:AZ,52,0)</f>
        <v>0</v>
      </c>
      <c r="J155" s="126">
        <f t="shared" si="19"/>
        <v>-648.54</v>
      </c>
      <c r="K155" s="126">
        <v>648.54</v>
      </c>
      <c r="L155" s="126">
        <f>VLOOKUP(A155,РАСЧЕТ!A:BA,53,0)</f>
        <v>0</v>
      </c>
      <c r="M155" s="126">
        <f t="shared" si="20"/>
        <v>-648.54</v>
      </c>
      <c r="N155" s="126">
        <v>648.54</v>
      </c>
      <c r="O155" s="126">
        <f>VLOOKUP(A155,РАСЧЕТ!A:BB,54,0)</f>
        <v>0</v>
      </c>
      <c r="P155" s="126">
        <f t="shared" si="21"/>
        <v>-648.54</v>
      </c>
      <c r="Q155" s="126">
        <v>648.54</v>
      </c>
      <c r="R155" s="126">
        <f>VLOOKUP(A155,РАСЧЕТ!A:BC,55,0)</f>
        <v>0</v>
      </c>
      <c r="S155" s="126">
        <f t="shared" si="22"/>
        <v>-648.54</v>
      </c>
      <c r="T155" s="126">
        <v>648.54</v>
      </c>
      <c r="U155" s="126">
        <f>VLOOKUP(A155,РАСЧЕТ!A:BD,56,0)</f>
        <v>0</v>
      </c>
      <c r="V155" s="126">
        <f t="shared" si="23"/>
        <v>-648.54</v>
      </c>
      <c r="W155" s="81">
        <v>648.54</v>
      </c>
      <c r="X155" s="81">
        <f>VLOOKUP(A155,РАСЧЕТ!A:BE,57,0)</f>
        <v>336.23766689648374</v>
      </c>
      <c r="Y155" s="81">
        <f t="shared" si="24"/>
        <v>-312.30233310351622</v>
      </c>
      <c r="Z155" s="81" t="str">
        <f>VLOOKUP(A155,'10'!A:C,3,0)</f>
        <v>Начисление услуг УКС00001635 от 31.10.2023 0:00:01</v>
      </c>
      <c r="AA155" s="81" t="str">
        <f>VLOOKUP(A155,'10'!A:B,2,0)</f>
        <v>НАС/КС/ДУ-3-ММ-221</v>
      </c>
      <c r="AB155" s="81">
        <v>648.54</v>
      </c>
      <c r="AC155" s="81">
        <f>VLOOKUP(A155,РАСЧЕТ!A:BF,58,0)</f>
        <v>361.56564354152556</v>
      </c>
      <c r="AD155" s="81">
        <f t="shared" si="25"/>
        <v>-286.9743564584744</v>
      </c>
      <c r="AE155" s="81" t="str">
        <f>VLOOKUP(A155,'11'!A:C,3,0)</f>
        <v>Начисление услуг УКС00001712 от 30.11.2023 23:59:59</v>
      </c>
      <c r="AF155" s="81" t="str">
        <f>VLOOKUP(A155,'11'!A:B,2,0)</f>
        <v>НАС/КС/ДУ-3-ММ-221</v>
      </c>
      <c r="AG155" s="81">
        <v>648.54</v>
      </c>
      <c r="AH155" s="120">
        <f>VLOOKUP(A155,РАСЧЕТ!A:BG,59,0)</f>
        <v>520.9233541730805</v>
      </c>
      <c r="AI155" s="120">
        <f t="shared" si="26"/>
        <v>-127.61664582691947</v>
      </c>
      <c r="AJ155" t="str">
        <f>VLOOKUP(A155,'12'!A:C,3,0)</f>
        <v>Начисление услуг УКС00001860 от 31.12.2023 23:59:59</v>
      </c>
      <c r="AK155" t="str">
        <f>VLOOKUP(A155,'12'!A:B,2,0)</f>
        <v>НАС/КС/ДУ-3-ММ-221</v>
      </c>
    </row>
    <row r="156" spans="1:37" x14ac:dyDescent="0.3">
      <c r="A156" s="79" t="s">
        <v>1285</v>
      </c>
      <c r="B156" s="79" t="s">
        <v>1286</v>
      </c>
      <c r="C156" s="81">
        <v>584.12</v>
      </c>
      <c r="D156" s="81">
        <f>VLOOKUP(A156,РАСЧЕТ!A:AY,51,0)</f>
        <v>245.56092933035092</v>
      </c>
      <c r="E156" s="81">
        <f t="shared" si="18"/>
        <v>-338.55907066964909</v>
      </c>
      <c r="F156" s="81" t="str">
        <f>VLOOKUP(A156,'04'!A:C,3,0)</f>
        <v>Начисление услуг УКС00000631 от 30.04.2023 0:00:01</v>
      </c>
      <c r="G156" s="81" t="str">
        <f>VLOOKUP(A156,'04'!A:B,2,0)</f>
        <v>НАС/КС/ДУ-3-ММ-222</v>
      </c>
      <c r="H156" s="126">
        <v>584.12</v>
      </c>
      <c r="I156" s="126">
        <f>VLOOKUP(A156,РАСЧЕТ!A:AZ,52,0)</f>
        <v>0</v>
      </c>
      <c r="J156" s="126">
        <f t="shared" si="19"/>
        <v>-584.12</v>
      </c>
      <c r="K156" s="126">
        <v>584.12</v>
      </c>
      <c r="L156" s="126">
        <f>VLOOKUP(A156,РАСЧЕТ!A:BA,53,0)</f>
        <v>0</v>
      </c>
      <c r="M156" s="126">
        <f t="shared" si="20"/>
        <v>-584.12</v>
      </c>
      <c r="N156" s="126">
        <v>584.12</v>
      </c>
      <c r="O156" s="126">
        <f>VLOOKUP(A156,РАСЧЕТ!A:BB,54,0)</f>
        <v>0</v>
      </c>
      <c r="P156" s="126">
        <f t="shared" si="21"/>
        <v>-584.12</v>
      </c>
      <c r="Q156" s="126">
        <v>584.12</v>
      </c>
      <c r="R156" s="126">
        <f>VLOOKUP(A156,РАСЧЕТ!A:BC,55,0)</f>
        <v>0</v>
      </c>
      <c r="S156" s="126">
        <f t="shared" si="22"/>
        <v>-584.12</v>
      </c>
      <c r="T156" s="126">
        <v>584.12</v>
      </c>
      <c r="U156" s="126">
        <f>VLOOKUP(A156,РАСЧЕТ!A:BD,56,0)</f>
        <v>0</v>
      </c>
      <c r="V156" s="126">
        <f t="shared" si="23"/>
        <v>-584.12</v>
      </c>
      <c r="W156" s="81">
        <v>584.12</v>
      </c>
      <c r="X156" s="81">
        <f>VLOOKUP(A156,РАСЧЕТ!A:BE,57,0)</f>
        <v>302.83657415842242</v>
      </c>
      <c r="Y156" s="81">
        <f t="shared" si="24"/>
        <v>-281.28342584157758</v>
      </c>
      <c r="Z156" s="81" t="str">
        <f>VLOOKUP(A156,'10'!A:C,3,0)</f>
        <v>Начисление услуг УКС00001635 от 31.10.2023 0:00:01</v>
      </c>
      <c r="AA156" s="81" t="str">
        <f>VLOOKUP(A156,'10'!A:B,2,0)</f>
        <v>НАС/КС/ДУ-3-ММ-222</v>
      </c>
      <c r="AB156" s="81">
        <v>584.12</v>
      </c>
      <c r="AC156" s="81">
        <f>VLOOKUP(A156,РАСЧЕТ!A:BF,58,0)</f>
        <v>325.64852663342691</v>
      </c>
      <c r="AD156" s="81">
        <f t="shared" si="25"/>
        <v>-258.47147336657309</v>
      </c>
      <c r="AE156" s="81" t="str">
        <f>VLOOKUP(A156,'11'!A:C,3,0)</f>
        <v>Начисление услуг УКС00001712 от 30.11.2023 23:59:59</v>
      </c>
      <c r="AF156" s="81" t="str">
        <f>VLOOKUP(A156,'11'!A:B,2,0)</f>
        <v>НАС/КС/ДУ-3-ММ-222</v>
      </c>
      <c r="AG156" s="81">
        <v>584.12</v>
      </c>
      <c r="AH156" s="120">
        <f>VLOOKUP(A156,РАСЧЕТ!A:BG,59,0)</f>
        <v>469.17600110952947</v>
      </c>
      <c r="AI156" s="120">
        <f t="shared" si="26"/>
        <v>-114.94399889047054</v>
      </c>
      <c r="AJ156" t="str">
        <f>VLOOKUP(A156,'12'!A:C,3,0)</f>
        <v>Начисление услуг УКС00001860 от 31.12.2023 23:59:59</v>
      </c>
      <c r="AK156" t="str">
        <f>VLOOKUP(A156,'12'!A:B,2,0)</f>
        <v>НАС/КС/ДУ-3-ММ-222</v>
      </c>
    </row>
    <row r="157" spans="1:37" x14ac:dyDescent="0.3">
      <c r="A157" s="79" t="s">
        <v>2710</v>
      </c>
      <c r="B157" s="79" t="s">
        <v>1329</v>
      </c>
      <c r="C157" s="81">
        <v>717.26</v>
      </c>
      <c r="D157" s="81">
        <f>VLOOKUP(A157,РАСЧЕТ!A:AY,51,0)</f>
        <v>301.53437645712211</v>
      </c>
      <c r="E157" s="81">
        <f t="shared" si="18"/>
        <v>-415.72562354287788</v>
      </c>
      <c r="F157" s="81" t="str">
        <f>VLOOKUP(A157,'04'!A:C,3,0)</f>
        <v>Начисление услуг УКС00000631 от 30.04.2023 0:00:01</v>
      </c>
      <c r="G157" s="81" t="str">
        <f>VLOOKUP(A157,'04'!A:B,2,0)</f>
        <v>НАС/КС/ДУ-3/ММ-223-Э(-1)</v>
      </c>
      <c r="H157" s="126">
        <v>717.26</v>
      </c>
      <c r="I157" s="126">
        <f>VLOOKUP(A157,РАСЧЕТ!A:AZ,52,0)</f>
        <v>0</v>
      </c>
      <c r="J157" s="126">
        <f t="shared" si="19"/>
        <v>-717.26</v>
      </c>
      <c r="K157" s="126">
        <v>717.26</v>
      </c>
      <c r="L157" s="126">
        <f>VLOOKUP(A157,РАСЧЕТ!A:BA,53,0)</f>
        <v>0</v>
      </c>
      <c r="M157" s="126">
        <f t="shared" si="20"/>
        <v>-717.26</v>
      </c>
      <c r="N157" s="126">
        <v>717.26</v>
      </c>
      <c r="O157" s="126">
        <f>VLOOKUP(A157,РАСЧЕТ!A:BB,54,0)</f>
        <v>0</v>
      </c>
      <c r="P157" s="126">
        <f t="shared" si="21"/>
        <v>-717.26</v>
      </c>
      <c r="Q157" s="126">
        <v>717.26</v>
      </c>
      <c r="R157" s="126">
        <f>VLOOKUP(A157,РАСЧЕТ!A:BC,55,0)</f>
        <v>0</v>
      </c>
      <c r="S157" s="126">
        <f t="shared" si="22"/>
        <v>-717.26</v>
      </c>
      <c r="T157" s="126">
        <v>717.26</v>
      </c>
      <c r="U157" s="126">
        <f>VLOOKUP(A157,РАСЧЕТ!A:BD,56,0)</f>
        <v>0</v>
      </c>
      <c r="V157" s="126">
        <f t="shared" si="23"/>
        <v>-717.26</v>
      </c>
      <c r="W157" s="81">
        <v>717.26</v>
      </c>
      <c r="X157" s="81">
        <f>VLOOKUP(A157,РАСЧЕТ!A:BE,57,0)</f>
        <v>371.86549915041581</v>
      </c>
      <c r="Y157" s="81">
        <f t="shared" si="24"/>
        <v>-345.39450084958418</v>
      </c>
      <c r="Z157" s="81" t="str">
        <f>VLOOKUP(A157,'10'!A:C,3,0)</f>
        <v>Начисление услуг УКС00001635 от 31.10.2023 0:00:01</v>
      </c>
      <c r="AA157" s="81" t="str">
        <f>VLOOKUP(A157,'10'!A:B,2,0)</f>
        <v>НАС/КС/ДУ-3/ММ-223-Э(-1)</v>
      </c>
      <c r="AB157" s="81">
        <v>717.26</v>
      </c>
      <c r="AC157" s="81">
        <f>VLOOKUP(A157,РАСЧЕТ!A:BF,58,0)</f>
        <v>399.87723491016402</v>
      </c>
      <c r="AD157" s="81">
        <f t="shared" si="25"/>
        <v>-317.38276508983597</v>
      </c>
      <c r="AE157" s="81" t="str">
        <f>VLOOKUP(A157,'11'!A:C,3,0)</f>
        <v>Начисление услуг УКС00001712 от 30.11.2023 23:59:59</v>
      </c>
      <c r="AF157" s="81" t="str">
        <f>VLOOKUP(A157,'11'!A:B,2,0)</f>
        <v>НАС/КС/ДУ-3/ММ-223-Э(-1)</v>
      </c>
      <c r="AG157" s="81">
        <v>717.26</v>
      </c>
      <c r="AH157" s="120">
        <f>VLOOKUP(A157,РАСЧЕТ!A:BG,59,0)</f>
        <v>576.1205307742016</v>
      </c>
      <c r="AI157" s="120">
        <f t="shared" si="26"/>
        <v>-141.13946922579839</v>
      </c>
      <c r="AJ157" t="str">
        <f>VLOOKUP(A157,'12'!A:C,3,0)</f>
        <v>Начисление услуг УКС00001860 от 31.12.2023 23:59:59</v>
      </c>
      <c r="AK157" t="str">
        <f>VLOOKUP(A157,'12'!A:B,2,0)</f>
        <v>НАС/КС/ДУ-3/ММ-223-Э(-1)</v>
      </c>
    </row>
    <row r="158" spans="1:37" x14ac:dyDescent="0.3">
      <c r="A158" s="79" t="s">
        <v>1268</v>
      </c>
      <c r="B158" s="79" t="s">
        <v>1269</v>
      </c>
      <c r="C158" s="81">
        <v>657.13</v>
      </c>
      <c r="D158" s="81">
        <f>VLOOKUP(A158,РАСЧЕТ!A:AY,51,0)</f>
        <v>276.25604549664479</v>
      </c>
      <c r="E158" s="81">
        <f t="shared" si="18"/>
        <v>-380.87395450335521</v>
      </c>
      <c r="F158" s="81" t="str">
        <f>VLOOKUP(A158,'04'!A:C,3,0)</f>
        <v>Начисление услуг УКС00000631 от 30.04.2023 0:00:01</v>
      </c>
      <c r="G158" s="81" t="str">
        <f>VLOOKUP(A158,'04'!A:B,2,0)</f>
        <v>НАС/КС/ДУ-3-ММ-224</v>
      </c>
      <c r="H158" s="126">
        <v>657.13</v>
      </c>
      <c r="I158" s="126">
        <f>VLOOKUP(A158,РАСЧЕТ!A:AZ,52,0)</f>
        <v>0</v>
      </c>
      <c r="J158" s="126">
        <f t="shared" si="19"/>
        <v>-657.13</v>
      </c>
      <c r="K158" s="126">
        <v>657.13</v>
      </c>
      <c r="L158" s="126">
        <f>VLOOKUP(A158,РАСЧЕТ!A:BA,53,0)</f>
        <v>0</v>
      </c>
      <c r="M158" s="126">
        <f t="shared" si="20"/>
        <v>-657.13</v>
      </c>
      <c r="N158" s="126">
        <v>657.13</v>
      </c>
      <c r="O158" s="126">
        <f>VLOOKUP(A158,РАСЧЕТ!A:BB,54,0)</f>
        <v>0</v>
      </c>
      <c r="P158" s="126">
        <f t="shared" si="21"/>
        <v>-657.13</v>
      </c>
      <c r="Q158" s="126">
        <v>657.13</v>
      </c>
      <c r="R158" s="126">
        <f>VLOOKUP(A158,РАСЧЕТ!A:BC,55,0)</f>
        <v>0</v>
      </c>
      <c r="S158" s="126">
        <f t="shared" si="22"/>
        <v>-657.13</v>
      </c>
      <c r="T158" s="126">
        <v>657.13</v>
      </c>
      <c r="U158" s="126">
        <f>VLOOKUP(A158,РАСЧЕТ!A:BD,56,0)</f>
        <v>0</v>
      </c>
      <c r="V158" s="126">
        <f t="shared" si="23"/>
        <v>-657.13</v>
      </c>
      <c r="W158" s="81">
        <v>657.13</v>
      </c>
      <c r="X158" s="81">
        <f>VLOOKUP(A158,РАСЧЕТ!A:BE,57,0)</f>
        <v>340.6911459282253</v>
      </c>
      <c r="Y158" s="81">
        <f t="shared" si="24"/>
        <v>-316.4388540717747</v>
      </c>
      <c r="Z158" s="81" t="str">
        <f>VLOOKUP(A158,'10'!A:C,3,0)</f>
        <v>Начисление услуг УКС00001635 от 31.10.2023 0:00:01</v>
      </c>
      <c r="AA158" s="81" t="str">
        <f>VLOOKUP(A158,'10'!A:B,2,0)</f>
        <v>НАС/КС/ДУ-3-ММ-224</v>
      </c>
      <c r="AB158" s="81">
        <v>657.13</v>
      </c>
      <c r="AC158" s="81">
        <f>VLOOKUP(A158,РАСЧЕТ!A:BF,58,0)</f>
        <v>366.3545924626053</v>
      </c>
      <c r="AD158" s="81">
        <f t="shared" si="25"/>
        <v>-290.7754075373947</v>
      </c>
      <c r="AE158" s="81" t="str">
        <f>VLOOKUP(A158,'11'!A:C,3,0)</f>
        <v>Начисление услуг УКС00001712 от 30.11.2023 23:59:59</v>
      </c>
      <c r="AF158" s="81" t="str">
        <f>VLOOKUP(A158,'11'!A:B,2,0)</f>
        <v>НАС/КС/ДУ-3-ММ-224</v>
      </c>
      <c r="AG158" s="81">
        <v>657.13</v>
      </c>
      <c r="AH158" s="120">
        <f>VLOOKUP(A158,РАСЧЕТ!A:BG,59,0)</f>
        <v>527.82300124822063</v>
      </c>
      <c r="AI158" s="120">
        <f t="shared" si="26"/>
        <v>-129.30699875177936</v>
      </c>
      <c r="AJ158" t="str">
        <f>VLOOKUP(A158,'12'!A:C,3,0)</f>
        <v>Начисление услуг УКС00001860 от 31.12.2023 23:59:59</v>
      </c>
      <c r="AK158" t="str">
        <f>VLOOKUP(A158,'12'!A:B,2,0)</f>
        <v>НАС/КС/ДУ-3-ММ-224</v>
      </c>
    </row>
    <row r="159" spans="1:37" x14ac:dyDescent="0.3">
      <c r="A159" s="79" t="s">
        <v>1776</v>
      </c>
      <c r="B159" s="79" t="s">
        <v>1777</v>
      </c>
      <c r="C159" s="81">
        <v>601.29999999999995</v>
      </c>
      <c r="D159" s="81">
        <f>VLOOKUP(A159,РАСЧЕТ!A:AY,51,0)</f>
        <v>252.78330960477302</v>
      </c>
      <c r="E159" s="81">
        <f t="shared" si="18"/>
        <v>-348.51669039522693</v>
      </c>
      <c r="F159" s="81" t="str">
        <f>VLOOKUP(A159,'04'!A:C,3,0)</f>
        <v>Начисление услуг УКС00000631 от 30.04.2023 0:00:01</v>
      </c>
      <c r="G159" s="81" t="str">
        <f>VLOOKUP(A159,'04'!A:B,2,0)</f>
        <v>НАС/КС/ДУ-3-ММ-225</v>
      </c>
      <c r="H159" s="126">
        <v>601.29999999999995</v>
      </c>
      <c r="I159" s="126">
        <f>VLOOKUP(A159,РАСЧЕТ!A:AZ,52,0)</f>
        <v>0</v>
      </c>
      <c r="J159" s="126">
        <f t="shared" si="19"/>
        <v>-601.29999999999995</v>
      </c>
      <c r="K159" s="126">
        <v>601.29999999999995</v>
      </c>
      <c r="L159" s="126">
        <f>VLOOKUP(A159,РАСЧЕТ!A:BA,53,0)</f>
        <v>0</v>
      </c>
      <c r="M159" s="126">
        <f t="shared" si="20"/>
        <v>-601.29999999999995</v>
      </c>
      <c r="N159" s="126">
        <v>601.29999999999995</v>
      </c>
      <c r="O159" s="126">
        <f>VLOOKUP(A159,РАСЧЕТ!A:BB,54,0)</f>
        <v>0</v>
      </c>
      <c r="P159" s="126">
        <f t="shared" si="21"/>
        <v>-601.29999999999995</v>
      </c>
      <c r="Q159" s="126">
        <v>601.29999999999995</v>
      </c>
      <c r="R159" s="126">
        <f>VLOOKUP(A159,РАСЧЕТ!A:BC,55,0)</f>
        <v>0</v>
      </c>
      <c r="S159" s="126">
        <f t="shared" si="22"/>
        <v>-601.29999999999995</v>
      </c>
      <c r="T159" s="126">
        <v>601.29999999999995</v>
      </c>
      <c r="U159" s="126">
        <f>VLOOKUP(A159,РАСЧЕТ!A:BD,56,0)</f>
        <v>0</v>
      </c>
      <c r="V159" s="126">
        <f t="shared" si="23"/>
        <v>-601.29999999999995</v>
      </c>
      <c r="W159" s="81">
        <v>601.29999999999995</v>
      </c>
      <c r="X159" s="81">
        <f>VLOOKUP(A159,РАСЧЕТ!A:BE,57,0)</f>
        <v>311.74353222190547</v>
      </c>
      <c r="Y159" s="81">
        <f t="shared" si="24"/>
        <v>-289.55646777809449</v>
      </c>
      <c r="Z159" s="81" t="str">
        <f>VLOOKUP(A159,'10'!A:C,3,0)</f>
        <v>Начисление услуг УКС00001635 от 31.10.2023 0:00:01</v>
      </c>
      <c r="AA159" s="81" t="str">
        <f>VLOOKUP(A159,'10'!A:B,2,0)</f>
        <v>НАС/КС/ДУ-3-ММ-225</v>
      </c>
      <c r="AB159" s="81">
        <v>601.29999999999995</v>
      </c>
      <c r="AC159" s="81">
        <f>VLOOKUP(A159,РАСЧЕТ!A:BF,58,0)</f>
        <v>335.22642447558655</v>
      </c>
      <c r="AD159" s="81">
        <f t="shared" si="25"/>
        <v>-266.0735755244134</v>
      </c>
      <c r="AE159" s="81" t="str">
        <f>VLOOKUP(A159,'11'!A:C,3,0)</f>
        <v>Начисление услуг УКС00001712 от 30.11.2023 23:59:59</v>
      </c>
      <c r="AF159" s="81" t="str">
        <f>VLOOKUP(A159,'11'!A:B,2,0)</f>
        <v>НАС/КС/ДУ-3-ММ-225</v>
      </c>
      <c r="AG159" s="81">
        <v>601.29999999999995</v>
      </c>
      <c r="AH159" s="120">
        <f>VLOOKUP(A159,РАСЧЕТ!A:BG,59,0)</f>
        <v>482.97529525980968</v>
      </c>
      <c r="AI159" s="120">
        <f t="shared" si="26"/>
        <v>-118.32470474019027</v>
      </c>
      <c r="AJ159" t="str">
        <f>VLOOKUP(A159,'12'!A:C,3,0)</f>
        <v>Начисление услуг УКС00001860 от 31.12.2023 23:59:59</v>
      </c>
      <c r="AK159" t="str">
        <f>VLOOKUP(A159,'12'!A:B,2,0)</f>
        <v>НАС/КС/ДУ-3-ММ-225</v>
      </c>
    </row>
    <row r="160" spans="1:37" x14ac:dyDescent="0.3">
      <c r="A160" s="79" t="s">
        <v>1962</v>
      </c>
      <c r="B160" s="79" t="s">
        <v>1963</v>
      </c>
      <c r="C160" s="81">
        <v>622.77</v>
      </c>
      <c r="D160" s="81">
        <f>VLOOKUP(A160,РАСЧЕТ!A:AY,51,0)</f>
        <v>261.81128494780063</v>
      </c>
      <c r="E160" s="81">
        <f t="shared" si="18"/>
        <v>-360.95871505219935</v>
      </c>
      <c r="F160" s="81" t="str">
        <f>VLOOKUP(A160,'04'!A:C,3,0)</f>
        <v>Начисление услуг УКС00000631 от 30.04.2023 0:00:01</v>
      </c>
      <c r="G160" s="81" t="str">
        <f>VLOOKUP(A160,'04'!A:B,2,0)</f>
        <v>НАС/КС/ДУ/3-ММ-226</v>
      </c>
      <c r="H160" s="126">
        <v>622.77</v>
      </c>
      <c r="I160" s="126">
        <f>VLOOKUP(A160,РАСЧЕТ!A:AZ,52,0)</f>
        <v>0</v>
      </c>
      <c r="J160" s="126">
        <f t="shared" si="19"/>
        <v>-622.77</v>
      </c>
      <c r="K160" s="126">
        <v>622.77</v>
      </c>
      <c r="L160" s="126">
        <f>VLOOKUP(A160,РАСЧЕТ!A:BA,53,0)</f>
        <v>0</v>
      </c>
      <c r="M160" s="126">
        <f t="shared" si="20"/>
        <v>-622.77</v>
      </c>
      <c r="N160" s="126">
        <v>622.77</v>
      </c>
      <c r="O160" s="126">
        <f>VLOOKUP(A160,РАСЧЕТ!A:BB,54,0)</f>
        <v>0</v>
      </c>
      <c r="P160" s="126">
        <f t="shared" si="21"/>
        <v>-622.77</v>
      </c>
      <c r="Q160" s="126">
        <v>622.77</v>
      </c>
      <c r="R160" s="126">
        <f>VLOOKUP(A160,РАСЧЕТ!A:BC,55,0)</f>
        <v>0</v>
      </c>
      <c r="S160" s="126">
        <f t="shared" si="22"/>
        <v>-622.77</v>
      </c>
      <c r="T160" s="126">
        <v>622.77</v>
      </c>
      <c r="U160" s="126">
        <f>VLOOKUP(A160,РАСЧЕТ!A:BD,56,0)</f>
        <v>0</v>
      </c>
      <c r="V160" s="126">
        <f t="shared" si="23"/>
        <v>-622.77</v>
      </c>
      <c r="W160" s="81">
        <v>622.77</v>
      </c>
      <c r="X160" s="81">
        <f>VLOOKUP(A160,РАСЧЕТ!A:BE,57,0)</f>
        <v>322.8772298012592</v>
      </c>
      <c r="Y160" s="81">
        <f t="shared" si="24"/>
        <v>-299.89277019874078</v>
      </c>
      <c r="Z160" s="81" t="str">
        <f>VLOOKUP(A160,'10'!A:C,3,0)</f>
        <v>Начисление услуг УКС00001635 от 31.10.2023 0:00:01</v>
      </c>
      <c r="AA160" s="81" t="str">
        <f>VLOOKUP(A160,'10'!A:B,2,0)</f>
        <v>НАС/КС/ДУ/3-ММ-226</v>
      </c>
      <c r="AB160" s="81">
        <v>622.77</v>
      </c>
      <c r="AC160" s="81">
        <f>VLOOKUP(A160,РАСЧЕТ!A:BF,58,0)</f>
        <v>347.19879677828612</v>
      </c>
      <c r="AD160" s="81">
        <f t="shared" si="25"/>
        <v>-275.57120322171386</v>
      </c>
      <c r="AE160" s="81" t="str">
        <f>VLOOKUP(A160,'11'!A:C,3,0)</f>
        <v>Начисление услуг УКС00001712 от 30.11.2023 23:59:59</v>
      </c>
      <c r="AF160" s="81" t="str">
        <f>VLOOKUP(A160,'11'!A:B,2,0)</f>
        <v>НАС/КС/ДУ/3-ММ-226</v>
      </c>
      <c r="AG160" s="81">
        <v>622.77</v>
      </c>
      <c r="AH160" s="120">
        <f>VLOOKUP(A160,РАСЧЕТ!A:BG,59,0)</f>
        <v>500.22441294766008</v>
      </c>
      <c r="AI160" s="120">
        <f t="shared" si="26"/>
        <v>-122.5455870523399</v>
      </c>
      <c r="AJ160" t="str">
        <f>VLOOKUP(A160,'12'!A:C,3,0)</f>
        <v>Начисление услуг УКС00001860 от 31.12.2023 23:59:59</v>
      </c>
      <c r="AK160" t="str">
        <f>VLOOKUP(A160,'12'!A:B,2,0)</f>
        <v>НАС/КС/ДУ/3-ММ-226</v>
      </c>
    </row>
    <row r="161" spans="1:37" x14ac:dyDescent="0.3">
      <c r="A161" s="79" t="s">
        <v>1331</v>
      </c>
      <c r="B161" s="79" t="s">
        <v>1332</v>
      </c>
      <c r="C161" s="81">
        <v>618.48</v>
      </c>
      <c r="D161" s="81">
        <f>VLOOKUP(A161,РАСЧЕТ!A:AY,51,0)</f>
        <v>260.00568987919513</v>
      </c>
      <c r="E161" s="81">
        <f t="shared" si="18"/>
        <v>-358.47431012080489</v>
      </c>
      <c r="F161" s="81" t="str">
        <f>VLOOKUP(A161,'04'!A:C,3,0)</f>
        <v>Начисление услуг УКС00000631 от 30.04.2023 0:00:01</v>
      </c>
      <c r="G161" s="81" t="str">
        <f>VLOOKUP(A161,'04'!A:B,2,0)</f>
        <v>НАС/КС/ДУ/3-ММ-227</v>
      </c>
      <c r="H161" s="126">
        <v>618.48</v>
      </c>
      <c r="I161" s="126">
        <f>VLOOKUP(A161,РАСЧЕТ!A:AZ,52,0)</f>
        <v>0</v>
      </c>
      <c r="J161" s="126">
        <f t="shared" si="19"/>
        <v>-618.48</v>
      </c>
      <c r="K161" s="126">
        <v>618.48</v>
      </c>
      <c r="L161" s="126">
        <f>VLOOKUP(A161,РАСЧЕТ!A:BA,53,0)</f>
        <v>0</v>
      </c>
      <c r="M161" s="126">
        <f t="shared" si="20"/>
        <v>-618.48</v>
      </c>
      <c r="N161" s="126">
        <v>618.48</v>
      </c>
      <c r="O161" s="126">
        <f>VLOOKUP(A161,РАСЧЕТ!A:BB,54,0)</f>
        <v>0</v>
      </c>
      <c r="P161" s="126">
        <f t="shared" si="21"/>
        <v>-618.48</v>
      </c>
      <c r="Q161" s="126">
        <v>618.48</v>
      </c>
      <c r="R161" s="126">
        <f>VLOOKUP(A161,РАСЧЕТ!A:BC,55,0)</f>
        <v>0</v>
      </c>
      <c r="S161" s="126">
        <f t="shared" si="22"/>
        <v>-618.48</v>
      </c>
      <c r="T161" s="126">
        <v>618.48</v>
      </c>
      <c r="U161" s="126">
        <f>VLOOKUP(A161,РАСЧЕТ!A:BD,56,0)</f>
        <v>0</v>
      </c>
      <c r="V161" s="126">
        <f t="shared" si="23"/>
        <v>-618.48</v>
      </c>
      <c r="W161" s="81">
        <v>618.48</v>
      </c>
      <c r="X161" s="81">
        <f>VLOOKUP(A161,РАСЧЕТ!A:BE,57,0)</f>
        <v>320.65049028538851</v>
      </c>
      <c r="Y161" s="81">
        <f t="shared" si="24"/>
        <v>-297.8295097146115</v>
      </c>
      <c r="Z161" s="81" t="str">
        <f>VLOOKUP(A161,'10'!A:C,3,0)</f>
        <v>Начисление услуг УКС00001635 от 31.10.2023 0:00:01</v>
      </c>
      <c r="AA161" s="81" t="str">
        <f>VLOOKUP(A161,'10'!A:B,2,0)</f>
        <v>НАС/КС/ДУ/3-ММ-227</v>
      </c>
      <c r="AB161" s="81">
        <v>618.48</v>
      </c>
      <c r="AC161" s="81">
        <f>VLOOKUP(A161,РАСЧЕТ!A:BF,58,0)</f>
        <v>344.8043223177462</v>
      </c>
      <c r="AD161" s="81">
        <f t="shared" si="25"/>
        <v>-273.67567768225382</v>
      </c>
      <c r="AE161" s="81" t="str">
        <f>VLOOKUP(A161,'11'!A:C,3,0)</f>
        <v>Начисление услуг УКС00001712 от 30.11.2023 23:59:59</v>
      </c>
      <c r="AF161" s="81" t="str">
        <f>VLOOKUP(A161,'11'!A:B,2,0)</f>
        <v>НАС/КС/ДУ/3-ММ-227</v>
      </c>
      <c r="AG161" s="81">
        <v>618.48</v>
      </c>
      <c r="AH161" s="120">
        <f>VLOOKUP(A161,РАСЧЕТ!A:BG,59,0)</f>
        <v>496.77458941009002</v>
      </c>
      <c r="AI161" s="120">
        <f t="shared" si="26"/>
        <v>-121.70541058991</v>
      </c>
      <c r="AJ161" t="str">
        <f>VLOOKUP(A161,'12'!A:C,3,0)</f>
        <v>Начисление услуг УКС00001860 от 31.12.2023 23:59:59</v>
      </c>
      <c r="AK161" t="str">
        <f>VLOOKUP(A161,'12'!A:B,2,0)</f>
        <v>НАС/КС/ДУ/3-ММ-227</v>
      </c>
    </row>
    <row r="162" spans="1:37" x14ac:dyDescent="0.3">
      <c r="A162" s="79" t="s">
        <v>1728</v>
      </c>
      <c r="B162" s="79" t="s">
        <v>1729</v>
      </c>
      <c r="C162" s="81">
        <v>657.13</v>
      </c>
      <c r="D162" s="81">
        <f>VLOOKUP(A162,РАСЧЕТ!A:AY,51,0)</f>
        <v>276.25604549664479</v>
      </c>
      <c r="E162" s="81">
        <f t="shared" si="18"/>
        <v>-380.87395450335521</v>
      </c>
      <c r="F162" s="81" t="str">
        <f>VLOOKUP(A162,'04'!A:C,3,0)</f>
        <v>Начисление услуг УКС00000631 от 30.04.2023 0:00:01</v>
      </c>
      <c r="G162" s="81" t="str">
        <f>VLOOKUP(A162,'04'!A:B,2,0)</f>
        <v>НАС/КС/ДУ-3-ММ-228</v>
      </c>
      <c r="H162" s="126">
        <v>657.13</v>
      </c>
      <c r="I162" s="126">
        <f>VLOOKUP(A162,РАСЧЕТ!A:AZ,52,0)</f>
        <v>0</v>
      </c>
      <c r="J162" s="126">
        <f t="shared" si="19"/>
        <v>-657.13</v>
      </c>
      <c r="K162" s="126">
        <v>657.13</v>
      </c>
      <c r="L162" s="126">
        <f>VLOOKUP(A162,РАСЧЕТ!A:BA,53,0)</f>
        <v>0</v>
      </c>
      <c r="M162" s="126">
        <f t="shared" si="20"/>
        <v>-657.13</v>
      </c>
      <c r="N162" s="126">
        <v>657.13</v>
      </c>
      <c r="O162" s="126">
        <f>VLOOKUP(A162,РАСЧЕТ!A:BB,54,0)</f>
        <v>0</v>
      </c>
      <c r="P162" s="126">
        <f t="shared" si="21"/>
        <v>-657.13</v>
      </c>
      <c r="Q162" s="126">
        <v>657.13</v>
      </c>
      <c r="R162" s="126">
        <f>VLOOKUP(A162,РАСЧЕТ!A:BC,55,0)</f>
        <v>0</v>
      </c>
      <c r="S162" s="126">
        <f t="shared" si="22"/>
        <v>-657.13</v>
      </c>
      <c r="T162" s="126">
        <v>657.13</v>
      </c>
      <c r="U162" s="126">
        <f>VLOOKUP(A162,РАСЧЕТ!A:BD,56,0)</f>
        <v>0</v>
      </c>
      <c r="V162" s="126">
        <f t="shared" si="23"/>
        <v>-657.13</v>
      </c>
      <c r="W162" s="81">
        <v>657.13</v>
      </c>
      <c r="X162" s="81">
        <f>VLOOKUP(A162,РАСЧЕТ!A:BE,57,0)</f>
        <v>340.6911459282253</v>
      </c>
      <c r="Y162" s="81">
        <f t="shared" si="24"/>
        <v>-316.4388540717747</v>
      </c>
      <c r="Z162" s="81" t="str">
        <f>VLOOKUP(A162,'10'!A:C,3,0)</f>
        <v>Начисление услуг УКС00001635 от 31.10.2023 0:00:01</v>
      </c>
      <c r="AA162" s="81" t="str">
        <f>VLOOKUP(A162,'10'!A:B,2,0)</f>
        <v>НАС/КС/ДУ-3-ММ-228</v>
      </c>
      <c r="AB162" s="81">
        <v>657.13</v>
      </c>
      <c r="AC162" s="81">
        <f>VLOOKUP(A162,РАСЧЕТ!A:BF,58,0)</f>
        <v>366.3545924626053</v>
      </c>
      <c r="AD162" s="81">
        <f t="shared" si="25"/>
        <v>-290.7754075373947</v>
      </c>
      <c r="AE162" s="81" t="str">
        <f>VLOOKUP(A162,'11'!A:C,3,0)</f>
        <v>Начисление услуг УКС00001712 от 30.11.2023 23:59:59</v>
      </c>
      <c r="AF162" s="81" t="str">
        <f>VLOOKUP(A162,'11'!A:B,2,0)</f>
        <v>НАС/КС/ДУ-3-ММ-228</v>
      </c>
      <c r="AG162" s="81">
        <v>657.13</v>
      </c>
      <c r="AH162" s="120">
        <f>VLOOKUP(A162,РАСЧЕТ!A:BG,59,0)</f>
        <v>527.82300124822063</v>
      </c>
      <c r="AI162" s="120">
        <f t="shared" si="26"/>
        <v>-129.30699875177936</v>
      </c>
      <c r="AJ162" t="str">
        <f>VLOOKUP(A162,'12'!A:C,3,0)</f>
        <v>Начисление услуг УКС00001860 от 31.12.2023 23:59:59</v>
      </c>
      <c r="AK162" t="str">
        <f>VLOOKUP(A162,'12'!A:B,2,0)</f>
        <v>НАС/КС/ДУ-3-ММ-228</v>
      </c>
    </row>
    <row r="163" spans="1:37" x14ac:dyDescent="0.3">
      <c r="A163" s="79" t="s">
        <v>1583</v>
      </c>
      <c r="B163" s="79" t="s">
        <v>1584</v>
      </c>
      <c r="C163" s="81">
        <v>652.84</v>
      </c>
      <c r="D163" s="81">
        <f>VLOOKUP(A163,РАСЧЕТ!A:AY,51,0)</f>
        <v>274.45045042803929</v>
      </c>
      <c r="E163" s="81">
        <f t="shared" si="18"/>
        <v>-378.38954957196074</v>
      </c>
      <c r="F163" s="81" t="str">
        <f>VLOOKUP(A163,'04'!A:C,3,0)</f>
        <v>Начисление услуг УКС00000631 от 30.04.2023 0:00:01</v>
      </c>
      <c r="G163" s="81" t="str">
        <f>VLOOKUP(A163,'04'!A:B,2,0)</f>
        <v>НАС/КС/ДУ-3-ММ-229</v>
      </c>
      <c r="H163" s="126">
        <v>652.84</v>
      </c>
      <c r="I163" s="126">
        <f>VLOOKUP(A163,РАСЧЕТ!A:AZ,52,0)</f>
        <v>0</v>
      </c>
      <c r="J163" s="126">
        <f t="shared" si="19"/>
        <v>-652.84</v>
      </c>
      <c r="K163" s="126">
        <v>652.84</v>
      </c>
      <c r="L163" s="126">
        <f>VLOOKUP(A163,РАСЧЕТ!A:BA,53,0)</f>
        <v>0</v>
      </c>
      <c r="M163" s="126">
        <f t="shared" si="20"/>
        <v>-652.84</v>
      </c>
      <c r="N163" s="126">
        <v>652.84</v>
      </c>
      <c r="O163" s="126">
        <f>VLOOKUP(A163,РАСЧЕТ!A:BB,54,0)</f>
        <v>0</v>
      </c>
      <c r="P163" s="126">
        <f t="shared" si="21"/>
        <v>-652.84</v>
      </c>
      <c r="Q163" s="126">
        <v>652.84</v>
      </c>
      <c r="R163" s="126">
        <f>VLOOKUP(A163,РАСЧЕТ!A:BC,55,0)</f>
        <v>0</v>
      </c>
      <c r="S163" s="126">
        <f t="shared" si="22"/>
        <v>-652.84</v>
      </c>
      <c r="T163" s="126">
        <v>652.84</v>
      </c>
      <c r="U163" s="126">
        <f>VLOOKUP(A163,РАСЧЕТ!A:BD,56,0)</f>
        <v>0</v>
      </c>
      <c r="V163" s="126">
        <f t="shared" si="23"/>
        <v>-652.84</v>
      </c>
      <c r="W163" s="81">
        <v>652.84</v>
      </c>
      <c r="X163" s="81">
        <f>VLOOKUP(A163,РАСЧЕТ!A:BE,57,0)</f>
        <v>338.46440641235455</v>
      </c>
      <c r="Y163" s="81">
        <f t="shared" si="24"/>
        <v>-314.37559358764548</v>
      </c>
      <c r="Z163" s="81" t="str">
        <f>VLOOKUP(A163,'10'!A:C,3,0)</f>
        <v>Начисление услуг УКС00001635 от 31.10.2023 0:00:01</v>
      </c>
      <c r="AA163" s="81" t="str">
        <f>VLOOKUP(A163,'10'!A:B,2,0)</f>
        <v>НАС/КС/ДУ-3-ММ-229</v>
      </c>
      <c r="AB163" s="81">
        <v>652.84</v>
      </c>
      <c r="AC163" s="81">
        <f>VLOOKUP(A163,РАСЧЕТ!A:BF,58,0)</f>
        <v>363.96011800206537</v>
      </c>
      <c r="AD163" s="81">
        <f t="shared" si="25"/>
        <v>-288.87988199793466</v>
      </c>
      <c r="AE163" s="81" t="str">
        <f>VLOOKUP(A163,'11'!A:C,3,0)</f>
        <v>Начисление услуг УКС00001712 от 30.11.2023 23:59:59</v>
      </c>
      <c r="AF163" s="81" t="str">
        <f>VLOOKUP(A163,'11'!A:B,2,0)</f>
        <v>НАС/КС/ДУ-3-ММ-229</v>
      </c>
      <c r="AG163" s="81">
        <v>652.84</v>
      </c>
      <c r="AH163" s="120">
        <f>VLOOKUP(A163,РАСЧЕТ!A:BG,59,0)</f>
        <v>524.37317771065057</v>
      </c>
      <c r="AI163" s="120">
        <f t="shared" si="26"/>
        <v>-128.46682228934947</v>
      </c>
      <c r="AJ163" t="str">
        <f>VLOOKUP(A163,'12'!A:C,3,0)</f>
        <v>Начисление услуг УКС00001860 от 31.12.2023 23:59:59</v>
      </c>
      <c r="AK163" t="str">
        <f>VLOOKUP(A163,'12'!A:B,2,0)</f>
        <v>НАС/КС/ДУ-3-ММ-229</v>
      </c>
    </row>
    <row r="164" spans="1:37" x14ac:dyDescent="0.3">
      <c r="A164" s="79" t="s">
        <v>2248</v>
      </c>
      <c r="B164" s="79" t="s">
        <v>2249</v>
      </c>
      <c r="C164" s="81">
        <v>743.03</v>
      </c>
      <c r="D164" s="81">
        <f>VLOOKUP(A164,РАСЧЕТ!A:AY,51,0)</f>
        <v>312.36794686875521</v>
      </c>
      <c r="E164" s="81">
        <f t="shared" si="18"/>
        <v>-430.66205313124476</v>
      </c>
      <c r="F164" s="81" t="str">
        <f>VLOOKUP(A164,'04'!A:C,3,0)</f>
        <v>Начисление услуг УКС00000631 от 30.04.2023 0:00:01</v>
      </c>
      <c r="G164" s="81" t="str">
        <f>VLOOKUP(A164,'04'!A:B,2,0)</f>
        <v>НАС/КС/ДУ-3-ММ-23</v>
      </c>
      <c r="H164" s="126">
        <v>743.03</v>
      </c>
      <c r="I164" s="126">
        <f>VLOOKUP(A164,РАСЧЕТ!A:AZ,52,0)</f>
        <v>0</v>
      </c>
      <c r="J164" s="126">
        <f t="shared" si="19"/>
        <v>-743.03</v>
      </c>
      <c r="K164" s="126">
        <v>743.03</v>
      </c>
      <c r="L164" s="126">
        <f>VLOOKUP(A164,РАСЧЕТ!A:BA,53,0)</f>
        <v>0</v>
      </c>
      <c r="M164" s="126">
        <f t="shared" si="20"/>
        <v>-743.03</v>
      </c>
      <c r="N164" s="126">
        <v>743.03</v>
      </c>
      <c r="O164" s="126">
        <f>VLOOKUP(A164,РАСЧЕТ!A:BB,54,0)</f>
        <v>0</v>
      </c>
      <c r="P164" s="126">
        <f t="shared" si="21"/>
        <v>-743.03</v>
      </c>
      <c r="Q164" s="126">
        <v>743.03</v>
      </c>
      <c r="R164" s="126">
        <f>VLOOKUP(A164,РАСЧЕТ!A:BC,55,0)</f>
        <v>0</v>
      </c>
      <c r="S164" s="126">
        <f t="shared" si="22"/>
        <v>-743.03</v>
      </c>
      <c r="T164" s="126">
        <v>743.03</v>
      </c>
      <c r="U164" s="126">
        <f>VLOOKUP(A164,РАСЧЕТ!A:BD,56,0)</f>
        <v>0</v>
      </c>
      <c r="V164" s="126">
        <f t="shared" si="23"/>
        <v>-743.03</v>
      </c>
      <c r="W164" s="81">
        <v>743.03</v>
      </c>
      <c r="X164" s="81">
        <f>VLOOKUP(A164,РАСЧЕТ!A:BE,57,0)</f>
        <v>385.22593624564036</v>
      </c>
      <c r="Y164" s="81">
        <f t="shared" si="24"/>
        <v>-357.80406375435962</v>
      </c>
      <c r="Z164" s="81" t="str">
        <f>VLOOKUP(A164,'10'!A:C,3,0)</f>
        <v>Начисление услуг УКС00001635 от 31.10.2023 0:00:01</v>
      </c>
      <c r="AA164" s="81" t="str">
        <f>VLOOKUP(A164,'10'!A:B,2,0)</f>
        <v>НАС/КС/ДУ-3-ММ-23</v>
      </c>
      <c r="AB164" s="81">
        <v>743.03</v>
      </c>
      <c r="AC164" s="81">
        <f>VLOOKUP(A164,РАСЧЕТ!A:BF,58,0)</f>
        <v>414.24408167340346</v>
      </c>
      <c r="AD164" s="81">
        <f t="shared" si="25"/>
        <v>-328.78591832659652</v>
      </c>
      <c r="AE164" s="81" t="str">
        <f>VLOOKUP(A164,'11'!A:C,3,0)</f>
        <v>Начисление услуг УКС00001712 от 30.11.2023 23:59:59</v>
      </c>
      <c r="AF164" s="81" t="str">
        <f>VLOOKUP(A164,'11'!A:B,2,0)</f>
        <v>НАС/КС/ДУ-3-ММ-23</v>
      </c>
      <c r="AG164" s="81">
        <v>743.03</v>
      </c>
      <c r="AH164" s="120">
        <f>VLOOKUP(A164,РАСЧЕТ!A:BG,59,0)</f>
        <v>596.81947199962201</v>
      </c>
      <c r="AI164" s="120">
        <f t="shared" si="26"/>
        <v>-146.21052800037796</v>
      </c>
      <c r="AJ164" t="str">
        <f>VLOOKUP(A164,'12'!A:C,3,0)</f>
        <v>Начисление услуг УКС00001860 от 31.12.2023 23:59:59</v>
      </c>
      <c r="AK164" t="str">
        <f>VLOOKUP(A164,'12'!A:B,2,0)</f>
        <v>НАС/КС/ДУ-3-ММ-23</v>
      </c>
    </row>
    <row r="165" spans="1:37" x14ac:dyDescent="0.3">
      <c r="A165" s="79" t="s">
        <v>1966</v>
      </c>
      <c r="B165" s="79" t="s">
        <v>1967</v>
      </c>
      <c r="C165" s="81">
        <v>592.71</v>
      </c>
      <c r="D165" s="81">
        <f>VLOOKUP(A165,РАСЧЕТ!A:AY,51,0)</f>
        <v>249.17211946756197</v>
      </c>
      <c r="E165" s="81">
        <f t="shared" si="18"/>
        <v>-343.53788053243807</v>
      </c>
      <c r="F165" s="81" t="str">
        <f>VLOOKUP(A165,'04'!A:C,3,0)</f>
        <v>Начисление услуг УКС00000631 от 30.04.2023 0:00:01</v>
      </c>
      <c r="G165" s="81" t="str">
        <f>VLOOKUP(A165,'04'!A:B,2,0)</f>
        <v>НАС/КС/ДУ-3-ММ-230</v>
      </c>
      <c r="H165" s="126">
        <v>592.71</v>
      </c>
      <c r="I165" s="126">
        <f>VLOOKUP(A165,РАСЧЕТ!A:AZ,52,0)</f>
        <v>0</v>
      </c>
      <c r="J165" s="126">
        <f t="shared" si="19"/>
        <v>-592.71</v>
      </c>
      <c r="K165" s="126">
        <v>592.71</v>
      </c>
      <c r="L165" s="126">
        <f>VLOOKUP(A165,РАСЧЕТ!A:BA,53,0)</f>
        <v>0</v>
      </c>
      <c r="M165" s="126">
        <f t="shared" si="20"/>
        <v>-592.71</v>
      </c>
      <c r="N165" s="126">
        <v>592.71</v>
      </c>
      <c r="O165" s="126">
        <f>VLOOKUP(A165,РАСЧЕТ!A:BB,54,0)</f>
        <v>0</v>
      </c>
      <c r="P165" s="126">
        <f t="shared" si="21"/>
        <v>-592.71</v>
      </c>
      <c r="Q165" s="126">
        <v>592.71</v>
      </c>
      <c r="R165" s="126">
        <f>VLOOKUP(A165,РАСЧЕТ!A:BC,55,0)</f>
        <v>0</v>
      </c>
      <c r="S165" s="126">
        <f t="shared" si="22"/>
        <v>-592.71</v>
      </c>
      <c r="T165" s="126">
        <v>592.71</v>
      </c>
      <c r="U165" s="126">
        <f>VLOOKUP(A165,РАСЧЕТ!A:BD,56,0)</f>
        <v>0</v>
      </c>
      <c r="V165" s="126">
        <f t="shared" si="23"/>
        <v>-592.71</v>
      </c>
      <c r="W165" s="81">
        <v>592.71</v>
      </c>
      <c r="X165" s="81">
        <f>VLOOKUP(A165,РАСЧЕТ!A:BE,57,0)</f>
        <v>307.29005319016403</v>
      </c>
      <c r="Y165" s="81">
        <f t="shared" si="24"/>
        <v>-285.41994680983601</v>
      </c>
      <c r="Z165" s="81" t="str">
        <f>VLOOKUP(A165,'10'!A:C,3,0)</f>
        <v>Начисление услуг УКС00001635 от 31.10.2023 0:00:01</v>
      </c>
      <c r="AA165" s="81" t="str">
        <f>VLOOKUP(A165,'10'!A:B,2,0)</f>
        <v>НАС/КС/ДУ-3-ММ-230</v>
      </c>
      <c r="AB165" s="81">
        <v>375.38</v>
      </c>
      <c r="AC165" s="81">
        <f>VLOOKUP(A165,РАСЧЕТ!A:BF,58,0)</f>
        <v>209.27706785118764</v>
      </c>
      <c r="AD165" s="81">
        <f t="shared" si="25"/>
        <v>-166.10293214881236</v>
      </c>
      <c r="AE165" s="81" t="str">
        <f>VLOOKUP(A165,'11'!A:C,3,0)</f>
        <v>Корректировка начислений УКС00003504 от 30.12.2023 0:00:00</v>
      </c>
      <c r="AF165" s="81" t="str">
        <f>VLOOKUP(A165,'11'!A:B,2,0)</f>
        <v>НАС/КС/ДУ-3-ММ-230</v>
      </c>
      <c r="AG165" s="82"/>
      <c r="AH165" s="120">
        <f>VLOOKUP(A165,РАСЧЕТ!A:BG,59,0)</f>
        <v>0</v>
      </c>
      <c r="AI165" s="120">
        <f t="shared" si="26"/>
        <v>0</v>
      </c>
      <c r="AJ165" t="e">
        <f>VLOOKUP(A165,'12'!A:C,3,0)</f>
        <v>#N/A</v>
      </c>
      <c r="AK165" t="e">
        <f>VLOOKUP(A165,'12'!A:B,2,0)</f>
        <v>#N/A</v>
      </c>
    </row>
    <row r="166" spans="1:37" x14ac:dyDescent="0.3">
      <c r="A166" s="79" t="s">
        <v>2795</v>
      </c>
      <c r="B166" s="79" t="s">
        <v>1967</v>
      </c>
      <c r="C166" s="82"/>
      <c r="D166" s="81">
        <f>VLOOKUP(A166,РАСЧЕТ!A:AY,51,0)</f>
        <v>0</v>
      </c>
      <c r="E166" s="81">
        <f t="shared" si="18"/>
        <v>0</v>
      </c>
      <c r="F166" s="81" t="e">
        <f>VLOOKUP(A166,'04'!A:C,3,0)</f>
        <v>#N/A</v>
      </c>
      <c r="G166" s="81" t="e">
        <f>VLOOKUP(A166,'04'!A:B,2,0)</f>
        <v>#N/A</v>
      </c>
      <c r="H166" s="127"/>
      <c r="I166" s="126">
        <f>VLOOKUP(A166,РАСЧЕТ!A:AZ,52,0)</f>
        <v>0</v>
      </c>
      <c r="J166" s="126">
        <f t="shared" si="19"/>
        <v>0</v>
      </c>
      <c r="K166" s="127"/>
      <c r="L166" s="126">
        <f>VLOOKUP(A166,РАСЧЕТ!A:BA,53,0)</f>
        <v>0</v>
      </c>
      <c r="M166" s="126">
        <f t="shared" si="20"/>
        <v>0</v>
      </c>
      <c r="N166" s="127"/>
      <c r="O166" s="126">
        <f>VLOOKUP(A166,РАСЧЕТ!A:BB,54,0)</f>
        <v>0</v>
      </c>
      <c r="P166" s="126">
        <f t="shared" si="21"/>
        <v>0</v>
      </c>
      <c r="Q166" s="127"/>
      <c r="R166" s="126">
        <f>VLOOKUP(A166,РАСЧЕТ!A:BC,55,0)</f>
        <v>0</v>
      </c>
      <c r="S166" s="126">
        <f t="shared" si="22"/>
        <v>0</v>
      </c>
      <c r="T166" s="127"/>
      <c r="U166" s="126">
        <f>VLOOKUP(A166,РАСЧЕТ!A:BD,56,0)</f>
        <v>0</v>
      </c>
      <c r="V166" s="126">
        <f t="shared" si="23"/>
        <v>0</v>
      </c>
      <c r="W166" s="82"/>
      <c r="X166" s="81">
        <f>VLOOKUP(A166,РАСЧЕТ!A:BE,57,0)</f>
        <v>0</v>
      </c>
      <c r="Y166" s="81">
        <f t="shared" si="24"/>
        <v>0</v>
      </c>
      <c r="Z166" s="81" t="e">
        <f>VLOOKUP(A166,'10'!A:C,3,0)</f>
        <v>#N/A</v>
      </c>
      <c r="AA166" s="81" t="e">
        <f>VLOOKUP(A166,'10'!A:B,2,0)</f>
        <v>#N/A</v>
      </c>
      <c r="AB166" s="81">
        <v>217.33</v>
      </c>
      <c r="AC166" s="81">
        <f>VLOOKUP(A166,РАСЧЕТ!A:BF,58,0)</f>
        <v>121.16040770331915</v>
      </c>
      <c r="AD166" s="81">
        <f t="shared" si="25"/>
        <v>-96.169592296680861</v>
      </c>
      <c r="AE166" s="81" t="str">
        <f>VLOOKUP(A166,'11'!A:C,3,0)</f>
        <v>Ввод начального сальдо УКС00002582 от 30.12.2023 0:00:00</v>
      </c>
      <c r="AF166" s="81" t="str">
        <f>VLOOKUP(A166,'11'!A:B,2,0)</f>
        <v>НАС/КС/ДУ-3/ММ-230/ВТОР1</v>
      </c>
      <c r="AG166" s="81">
        <v>592.71</v>
      </c>
      <c r="AH166" s="120">
        <f>VLOOKUP(A166,РАСЧЕТ!A:BG,59,0)</f>
        <v>476.0756481846696</v>
      </c>
      <c r="AI166" s="120">
        <f t="shared" si="26"/>
        <v>-116.63435181533043</v>
      </c>
      <c r="AJ166" t="str">
        <f>VLOOKUP(A166,'12'!A:C,3,0)</f>
        <v>Начисление услуг УКС00001860 от 31.12.2023 23:59:59</v>
      </c>
      <c r="AK166" t="str">
        <f>VLOOKUP(A166,'12'!A:B,2,0)</f>
        <v>НАС/КС/ДУ-3/ММ-230/ВТОР1</v>
      </c>
    </row>
    <row r="167" spans="1:37" x14ac:dyDescent="0.3">
      <c r="A167" s="79" t="s">
        <v>2526</v>
      </c>
      <c r="B167" s="79" t="s">
        <v>2527</v>
      </c>
      <c r="C167" s="81">
        <v>725.85</v>
      </c>
      <c r="D167" s="81">
        <f>VLOOKUP(A167,РАСЧЕТ!A:AY,51,0)</f>
        <v>305.1455665943331</v>
      </c>
      <c r="E167" s="81">
        <f t="shared" si="18"/>
        <v>-420.70443340566692</v>
      </c>
      <c r="F167" s="81" t="str">
        <f>VLOOKUP(A167,'04'!A:C,3,0)</f>
        <v>Начисление услуг УКС00000631 от 30.04.2023 0:00:01</v>
      </c>
      <c r="G167" s="81" t="str">
        <f>VLOOKUP(A167,'04'!A:B,2,0)</f>
        <v>НАС/КС/ДУ-3-ММ-231</v>
      </c>
      <c r="H167" s="126">
        <v>725.85</v>
      </c>
      <c r="I167" s="126">
        <f>VLOOKUP(A167,РАСЧЕТ!A:AZ,52,0)</f>
        <v>0</v>
      </c>
      <c r="J167" s="126">
        <f t="shared" si="19"/>
        <v>-725.85</v>
      </c>
      <c r="K167" s="126">
        <v>725.85</v>
      </c>
      <c r="L167" s="126">
        <f>VLOOKUP(A167,РАСЧЕТ!A:BA,53,0)</f>
        <v>0</v>
      </c>
      <c r="M167" s="126">
        <f t="shared" si="20"/>
        <v>-725.85</v>
      </c>
      <c r="N167" s="126">
        <v>725.85</v>
      </c>
      <c r="O167" s="126">
        <f>VLOOKUP(A167,РАСЧЕТ!A:BB,54,0)</f>
        <v>0</v>
      </c>
      <c r="P167" s="126">
        <f t="shared" si="21"/>
        <v>-725.85</v>
      </c>
      <c r="Q167" s="126">
        <v>725.85</v>
      </c>
      <c r="R167" s="126">
        <f>VLOOKUP(A167,РАСЧЕТ!A:BC,55,0)</f>
        <v>0</v>
      </c>
      <c r="S167" s="126">
        <f t="shared" si="22"/>
        <v>-725.85</v>
      </c>
      <c r="T167" s="126">
        <v>725.85</v>
      </c>
      <c r="U167" s="126">
        <f>VLOOKUP(A167,РАСЧЕТ!A:BD,56,0)</f>
        <v>0</v>
      </c>
      <c r="V167" s="126">
        <f t="shared" si="23"/>
        <v>-725.85</v>
      </c>
      <c r="W167" s="81">
        <v>725.85</v>
      </c>
      <c r="X167" s="81">
        <f>VLOOKUP(A167,РАСЧЕТ!A:BE,57,0)</f>
        <v>376.31897818215731</v>
      </c>
      <c r="Y167" s="81">
        <f t="shared" si="24"/>
        <v>-349.53102181784271</v>
      </c>
      <c r="Z167" s="81" t="str">
        <f>VLOOKUP(A167,'10'!A:C,3,0)</f>
        <v>Начисление услуг УКС00001635 от 31.10.2023 0:00:01</v>
      </c>
      <c r="AA167" s="81" t="str">
        <f>VLOOKUP(A167,'10'!A:B,2,0)</f>
        <v>НАС/КС/ДУ-3-ММ-231</v>
      </c>
      <c r="AB167" s="81">
        <v>725.85</v>
      </c>
      <c r="AC167" s="81">
        <f>VLOOKUP(A167,РАСЧЕТ!A:BF,58,0)</f>
        <v>404.66618383124376</v>
      </c>
      <c r="AD167" s="81">
        <f t="shared" si="25"/>
        <v>-321.18381616875627</v>
      </c>
      <c r="AE167" s="81" t="str">
        <f>VLOOKUP(A167,'11'!A:C,3,0)</f>
        <v>Начисление услуг УКС00001712 от 30.11.2023 23:59:59</v>
      </c>
      <c r="AF167" s="81" t="str">
        <f>VLOOKUP(A167,'11'!A:B,2,0)</f>
        <v>НАС/КС/ДУ-3-ММ-231</v>
      </c>
      <c r="AG167" s="81">
        <v>725.85</v>
      </c>
      <c r="AH167" s="120">
        <f>VLOOKUP(A167,РАСЧЕТ!A:BG,59,0)</f>
        <v>583.02017784934162</v>
      </c>
      <c r="AI167" s="120">
        <f t="shared" si="26"/>
        <v>-142.8298221506584</v>
      </c>
      <c r="AJ167" t="str">
        <f>VLOOKUP(A167,'12'!A:C,3,0)</f>
        <v>Начисление услуг УКС00001860 от 31.12.2023 23:59:59</v>
      </c>
      <c r="AK167" t="str">
        <f>VLOOKUP(A167,'12'!A:B,2,0)</f>
        <v>НАС/КС/ДУ-3-ММ-231</v>
      </c>
    </row>
    <row r="168" spans="1:37" x14ac:dyDescent="0.3">
      <c r="A168" s="79" t="s">
        <v>1273</v>
      </c>
      <c r="B168" s="79" t="s">
        <v>1274</v>
      </c>
      <c r="C168" s="81">
        <v>678.61</v>
      </c>
      <c r="D168" s="81">
        <f>VLOOKUP(A168,РАСЧЕТ!A:AY,51,0)</f>
        <v>285.28402083967245</v>
      </c>
      <c r="E168" s="81">
        <f t="shared" si="18"/>
        <v>-393.32597916032756</v>
      </c>
      <c r="F168" s="81" t="str">
        <f>VLOOKUP(A168,'04'!A:C,3,0)</f>
        <v>Начисление услуг УКС00000631 от 30.04.2023 0:00:01</v>
      </c>
      <c r="G168" s="81" t="str">
        <f>VLOOKUP(A168,'04'!A:B,2,0)</f>
        <v>НАС/КС/ДУ-3-ММ-232 от 30.05.2022</v>
      </c>
      <c r="H168" s="126">
        <v>678.61</v>
      </c>
      <c r="I168" s="126">
        <f>VLOOKUP(A168,РАСЧЕТ!A:AZ,52,0)</f>
        <v>0</v>
      </c>
      <c r="J168" s="126">
        <f t="shared" si="19"/>
        <v>-678.61</v>
      </c>
      <c r="K168" s="126">
        <v>678.61</v>
      </c>
      <c r="L168" s="126">
        <f>VLOOKUP(A168,РАСЧЕТ!A:BA,53,0)</f>
        <v>0</v>
      </c>
      <c r="M168" s="126">
        <f t="shared" si="20"/>
        <v>-678.61</v>
      </c>
      <c r="N168" s="126">
        <v>678.61</v>
      </c>
      <c r="O168" s="126">
        <f>VLOOKUP(A168,РАСЧЕТ!A:BB,54,0)</f>
        <v>0</v>
      </c>
      <c r="P168" s="126">
        <f t="shared" si="21"/>
        <v>-678.61</v>
      </c>
      <c r="Q168" s="126">
        <v>678.61</v>
      </c>
      <c r="R168" s="126">
        <f>VLOOKUP(A168,РАСЧЕТ!A:BC,55,0)</f>
        <v>0</v>
      </c>
      <c r="S168" s="126">
        <f t="shared" si="22"/>
        <v>-678.61</v>
      </c>
      <c r="T168" s="126">
        <v>678.61</v>
      </c>
      <c r="U168" s="126">
        <f>VLOOKUP(A168,РАСЧЕТ!A:BD,56,0)</f>
        <v>0</v>
      </c>
      <c r="V168" s="126">
        <f t="shared" si="23"/>
        <v>-678.61</v>
      </c>
      <c r="W168" s="81">
        <v>678.61</v>
      </c>
      <c r="X168" s="81">
        <f>VLOOKUP(A168,РАСЧЕТ!A:BE,57,0)</f>
        <v>351.82484350757909</v>
      </c>
      <c r="Y168" s="81">
        <f t="shared" si="24"/>
        <v>-326.78515649242092</v>
      </c>
      <c r="Z168" s="81" t="str">
        <f>VLOOKUP(A168,'10'!A:C,3,0)</f>
        <v>Начисление услуг УКС00001635 от 31.10.2023 0:00:01</v>
      </c>
      <c r="AA168" s="81" t="str">
        <f>VLOOKUP(A168,'10'!A:B,2,0)</f>
        <v>НАС/КС/ДУ-3-ММ-232 от 30.05.2022</v>
      </c>
      <c r="AB168" s="81">
        <v>678.61</v>
      </c>
      <c r="AC168" s="81">
        <f>VLOOKUP(A168,РАСЧЕТ!A:BF,58,0)</f>
        <v>378.32696476530492</v>
      </c>
      <c r="AD168" s="81">
        <f t="shared" si="25"/>
        <v>-300.28303523469509</v>
      </c>
      <c r="AE168" s="81" t="str">
        <f>VLOOKUP(A168,'11'!A:C,3,0)</f>
        <v>Начисление услуг УКС00001712 от 30.11.2023 23:59:59</v>
      </c>
      <c r="AF168" s="81" t="str">
        <f>VLOOKUP(A168,'11'!A:B,2,0)</f>
        <v>НАС/КС/ДУ-3-ММ-232 от 30.05.2022</v>
      </c>
      <c r="AG168" s="81">
        <v>678.61</v>
      </c>
      <c r="AH168" s="120">
        <f>VLOOKUP(A168,РАСЧЕТ!A:BG,59,0)</f>
        <v>545.07211893607098</v>
      </c>
      <c r="AI168" s="120">
        <f t="shared" si="26"/>
        <v>-133.53788106392904</v>
      </c>
      <c r="AJ168" t="str">
        <f>VLOOKUP(A168,'12'!A:C,3,0)</f>
        <v>Начисление услуг УКС00001860 от 31.12.2023 23:59:59</v>
      </c>
      <c r="AK168" t="str">
        <f>VLOOKUP(A168,'12'!A:B,2,0)</f>
        <v>НАС/КС/ДУ-3-ММ-232 от 30.05.2022</v>
      </c>
    </row>
    <row r="169" spans="1:37" x14ac:dyDescent="0.3">
      <c r="A169" s="79" t="s">
        <v>1640</v>
      </c>
      <c r="B169" s="79" t="s">
        <v>1641</v>
      </c>
      <c r="C169" s="81">
        <v>592.71</v>
      </c>
      <c r="D169" s="81">
        <f>VLOOKUP(A169,РАСЧЕТ!A:AY,51,0)</f>
        <v>249.17211946756197</v>
      </c>
      <c r="E169" s="81">
        <f t="shared" si="18"/>
        <v>-343.53788053243807</v>
      </c>
      <c r="F169" s="81" t="str">
        <f>VLOOKUP(A169,'04'!A:C,3,0)</f>
        <v>Начисление услуг УКС00000631 от 30.04.2023 0:00:01</v>
      </c>
      <c r="G169" s="81" t="str">
        <f>VLOOKUP(A169,'04'!A:B,2,0)</f>
        <v>НАС/КС/ДУ-3-ММ-233</v>
      </c>
      <c r="H169" s="126">
        <v>592.71</v>
      </c>
      <c r="I169" s="126">
        <f>VLOOKUP(A169,РАСЧЕТ!A:AZ,52,0)</f>
        <v>0</v>
      </c>
      <c r="J169" s="126">
        <f t="shared" si="19"/>
        <v>-592.71</v>
      </c>
      <c r="K169" s="126">
        <v>592.71</v>
      </c>
      <c r="L169" s="126">
        <f>VLOOKUP(A169,РАСЧЕТ!A:BA,53,0)</f>
        <v>0</v>
      </c>
      <c r="M169" s="126">
        <f t="shared" si="20"/>
        <v>-592.71</v>
      </c>
      <c r="N169" s="126">
        <v>592.71</v>
      </c>
      <c r="O169" s="126">
        <f>VLOOKUP(A169,РАСЧЕТ!A:BB,54,0)</f>
        <v>0</v>
      </c>
      <c r="P169" s="126">
        <f t="shared" si="21"/>
        <v>-592.71</v>
      </c>
      <c r="Q169" s="126">
        <v>592.71</v>
      </c>
      <c r="R169" s="126">
        <f>VLOOKUP(A169,РАСЧЕТ!A:BC,55,0)</f>
        <v>0</v>
      </c>
      <c r="S169" s="126">
        <f t="shared" si="22"/>
        <v>-592.71</v>
      </c>
      <c r="T169" s="126">
        <v>592.71</v>
      </c>
      <c r="U169" s="126">
        <f>VLOOKUP(A169,РАСЧЕТ!A:BD,56,0)</f>
        <v>0</v>
      </c>
      <c r="V169" s="126">
        <f t="shared" si="23"/>
        <v>-592.71</v>
      </c>
      <c r="W169" s="81">
        <v>592.71</v>
      </c>
      <c r="X169" s="81">
        <f>VLOOKUP(A169,РАСЧЕТ!A:BE,57,0)</f>
        <v>307.29005319016403</v>
      </c>
      <c r="Y169" s="81">
        <f t="shared" si="24"/>
        <v>-285.41994680983601</v>
      </c>
      <c r="Z169" s="81" t="str">
        <f>VLOOKUP(A169,'10'!A:C,3,0)</f>
        <v>Начисление услуг УКС00001635 от 31.10.2023 0:00:01</v>
      </c>
      <c r="AA169" s="81" t="str">
        <f>VLOOKUP(A169,'10'!A:B,2,0)</f>
        <v>НАС/КС/ДУ-3-ММ-233</v>
      </c>
      <c r="AB169" s="81">
        <v>592.71</v>
      </c>
      <c r="AC169" s="81">
        <f>VLOOKUP(A169,РАСЧЕТ!A:BF,58,0)</f>
        <v>330.43747555450682</v>
      </c>
      <c r="AD169" s="81">
        <f t="shared" si="25"/>
        <v>-262.27252444549322</v>
      </c>
      <c r="AE169" s="81" t="str">
        <f>VLOOKUP(A169,'11'!A:C,3,0)</f>
        <v>Начисление услуг УКС00001712 от 30.11.2023 23:59:59</v>
      </c>
      <c r="AF169" s="81" t="str">
        <f>VLOOKUP(A169,'11'!A:B,2,0)</f>
        <v>НАС/КС/ДУ-3-ММ-233</v>
      </c>
      <c r="AG169" s="81">
        <v>592.71</v>
      </c>
      <c r="AH169" s="120">
        <f>VLOOKUP(A169,РАСЧЕТ!A:BG,59,0)</f>
        <v>476.0756481846696</v>
      </c>
      <c r="AI169" s="120">
        <f t="shared" si="26"/>
        <v>-116.63435181533043</v>
      </c>
      <c r="AJ169" t="str">
        <f>VLOOKUP(A169,'12'!A:C,3,0)</f>
        <v>Начисление услуг УКС00001860 от 31.12.2023 23:59:59</v>
      </c>
      <c r="AK169" t="str">
        <f>VLOOKUP(A169,'12'!A:B,2,0)</f>
        <v>НАС/КС/ДУ-3-ММ-233</v>
      </c>
    </row>
    <row r="170" spans="1:37" x14ac:dyDescent="0.3">
      <c r="A170" s="79" t="s">
        <v>1803</v>
      </c>
      <c r="B170" s="79" t="s">
        <v>1804</v>
      </c>
      <c r="C170" s="81">
        <v>747.33</v>
      </c>
      <c r="D170" s="81">
        <f>VLOOKUP(A170,РАСЧЕТ!A:AY,51,0)</f>
        <v>314.17354193736071</v>
      </c>
      <c r="E170" s="81">
        <f t="shared" si="18"/>
        <v>-433.15645806263933</v>
      </c>
      <c r="F170" s="81" t="str">
        <f>VLOOKUP(A170,'04'!A:C,3,0)</f>
        <v>Начисление услуг УКС00000631 от 30.04.2023 0:00:01</v>
      </c>
      <c r="G170" s="81" t="str">
        <f>VLOOKUP(A170,'04'!A:B,2,0)</f>
        <v>НАС/КС/ДУ-3-ММ-234</v>
      </c>
      <c r="H170" s="126">
        <v>747.33</v>
      </c>
      <c r="I170" s="126">
        <f>VLOOKUP(A170,РАСЧЕТ!A:AZ,52,0)</f>
        <v>0</v>
      </c>
      <c r="J170" s="126">
        <f t="shared" si="19"/>
        <v>-747.33</v>
      </c>
      <c r="K170" s="126">
        <v>747.33</v>
      </c>
      <c r="L170" s="126">
        <f>VLOOKUP(A170,РАСЧЕТ!A:BA,53,0)</f>
        <v>0</v>
      </c>
      <c r="M170" s="126">
        <f t="shared" si="20"/>
        <v>-747.33</v>
      </c>
      <c r="N170" s="126">
        <v>747.33</v>
      </c>
      <c r="O170" s="126">
        <f>VLOOKUP(A170,РАСЧЕТ!A:BB,54,0)</f>
        <v>0</v>
      </c>
      <c r="P170" s="126">
        <f t="shared" si="21"/>
        <v>-747.33</v>
      </c>
      <c r="Q170" s="126">
        <v>747.33</v>
      </c>
      <c r="R170" s="126">
        <f>VLOOKUP(A170,РАСЧЕТ!A:BC,55,0)</f>
        <v>0</v>
      </c>
      <c r="S170" s="126">
        <f t="shared" si="22"/>
        <v>-747.33</v>
      </c>
      <c r="T170" s="126">
        <v>747.33</v>
      </c>
      <c r="U170" s="126">
        <f>VLOOKUP(A170,РАСЧЕТ!A:BD,56,0)</f>
        <v>0</v>
      </c>
      <c r="V170" s="126">
        <f t="shared" si="23"/>
        <v>-747.33</v>
      </c>
      <c r="W170" s="81">
        <v>747.33</v>
      </c>
      <c r="X170" s="81">
        <f>VLOOKUP(A170,РАСЧЕТ!A:BE,57,0)</f>
        <v>387.4526757615111</v>
      </c>
      <c r="Y170" s="81">
        <f t="shared" si="24"/>
        <v>-359.87732423848894</v>
      </c>
      <c r="Z170" s="81" t="str">
        <f>VLOOKUP(A170,'10'!A:C,3,0)</f>
        <v>Начисление услуг УКС00001635 от 31.10.2023 0:00:01</v>
      </c>
      <c r="AA170" s="81" t="str">
        <f>VLOOKUP(A170,'10'!A:B,2,0)</f>
        <v>НАС/КС/ДУ-3-ММ-234</v>
      </c>
      <c r="AB170" s="81">
        <v>747.33</v>
      </c>
      <c r="AC170" s="81">
        <f>VLOOKUP(A170,РАСЧЕТ!A:BF,58,0)</f>
        <v>416.63855613394327</v>
      </c>
      <c r="AD170" s="81">
        <f t="shared" si="25"/>
        <v>-330.69144386605677</v>
      </c>
      <c r="AE170" s="81" t="str">
        <f>VLOOKUP(A170,'11'!A:C,3,0)</f>
        <v>Начисление услуг УКС00001712 от 30.11.2023 23:59:59</v>
      </c>
      <c r="AF170" s="81" t="str">
        <f>VLOOKUP(A170,'11'!A:B,2,0)</f>
        <v>НАС/КС/ДУ-3-ММ-234</v>
      </c>
      <c r="AG170" s="81">
        <v>747.33</v>
      </c>
      <c r="AH170" s="120">
        <f>VLOOKUP(A170,РАСЧЕТ!A:BG,59,0)</f>
        <v>600.26929553719208</v>
      </c>
      <c r="AI170" s="120">
        <f t="shared" si="26"/>
        <v>-147.06070446280796</v>
      </c>
      <c r="AJ170" t="str">
        <f>VLOOKUP(A170,'12'!A:C,3,0)</f>
        <v>Начисление услуг УКС00001860 от 31.12.2023 23:59:59</v>
      </c>
      <c r="AK170" t="str">
        <f>VLOOKUP(A170,'12'!A:B,2,0)</f>
        <v>НАС/КС/ДУ-3-ММ-234</v>
      </c>
    </row>
    <row r="171" spans="1:37" x14ac:dyDescent="0.3">
      <c r="A171" s="79" t="s">
        <v>2357</v>
      </c>
      <c r="B171" s="79" t="s">
        <v>2358</v>
      </c>
      <c r="C171" s="81">
        <v>678.61</v>
      </c>
      <c r="D171" s="81">
        <f>VLOOKUP(A171,РАСЧЕТ!A:AY,51,0)</f>
        <v>285.28402083967245</v>
      </c>
      <c r="E171" s="81">
        <f t="shared" si="18"/>
        <v>-393.32597916032756</v>
      </c>
      <c r="F171" s="81" t="str">
        <f>VLOOKUP(A171,'04'!A:C,3,0)</f>
        <v>Начисление услуг УКС00000631 от 30.04.2023 0:00:01</v>
      </c>
      <c r="G171" s="81" t="str">
        <f>VLOOKUP(A171,'04'!A:B,2,0)</f>
        <v>НАС/КС/ДУ-3-ММ-235</v>
      </c>
      <c r="H171" s="126">
        <v>678.61</v>
      </c>
      <c r="I171" s="126">
        <f>VLOOKUP(A171,РАСЧЕТ!A:AZ,52,0)</f>
        <v>0</v>
      </c>
      <c r="J171" s="126">
        <f t="shared" si="19"/>
        <v>-678.61</v>
      </c>
      <c r="K171" s="126">
        <v>678.61</v>
      </c>
      <c r="L171" s="126">
        <f>VLOOKUP(A171,РАСЧЕТ!A:BA,53,0)</f>
        <v>0</v>
      </c>
      <c r="M171" s="126">
        <f t="shared" si="20"/>
        <v>-678.61</v>
      </c>
      <c r="N171" s="126">
        <v>678.61</v>
      </c>
      <c r="O171" s="126">
        <f>VLOOKUP(A171,РАСЧЕТ!A:BB,54,0)</f>
        <v>0</v>
      </c>
      <c r="P171" s="126">
        <f t="shared" si="21"/>
        <v>-678.61</v>
      </c>
      <c r="Q171" s="126">
        <v>678.61</v>
      </c>
      <c r="R171" s="126">
        <f>VLOOKUP(A171,РАСЧЕТ!A:BC,55,0)</f>
        <v>0</v>
      </c>
      <c r="S171" s="126">
        <f t="shared" si="22"/>
        <v>-678.61</v>
      </c>
      <c r="T171" s="126">
        <v>678.61</v>
      </c>
      <c r="U171" s="126">
        <f>VLOOKUP(A171,РАСЧЕТ!A:BD,56,0)</f>
        <v>0</v>
      </c>
      <c r="V171" s="126">
        <f t="shared" si="23"/>
        <v>-678.61</v>
      </c>
      <c r="W171" s="81">
        <v>678.61</v>
      </c>
      <c r="X171" s="81">
        <f>VLOOKUP(A171,РАСЧЕТ!A:BE,57,0)</f>
        <v>351.82484350757909</v>
      </c>
      <c r="Y171" s="81">
        <f t="shared" si="24"/>
        <v>-326.78515649242092</v>
      </c>
      <c r="Z171" s="81" t="str">
        <f>VLOOKUP(A171,'10'!A:C,3,0)</f>
        <v>Начисление услуг УКС00001635 от 31.10.2023 0:00:01</v>
      </c>
      <c r="AA171" s="81" t="str">
        <f>VLOOKUP(A171,'10'!A:B,2,0)</f>
        <v>НАС/КС/ДУ-3-ММ-235</v>
      </c>
      <c r="AB171" s="81">
        <v>678.61</v>
      </c>
      <c r="AC171" s="81">
        <f>VLOOKUP(A171,РАСЧЕТ!A:BF,58,0)</f>
        <v>378.32696476530492</v>
      </c>
      <c r="AD171" s="81">
        <f t="shared" si="25"/>
        <v>-300.28303523469509</v>
      </c>
      <c r="AE171" s="81" t="str">
        <f>VLOOKUP(A171,'11'!A:C,3,0)</f>
        <v>Начисление услуг УКС00001712 от 30.11.2023 23:59:59</v>
      </c>
      <c r="AF171" s="81" t="str">
        <f>VLOOKUP(A171,'11'!A:B,2,0)</f>
        <v>НАС/КС/ДУ-3-ММ-235</v>
      </c>
      <c r="AG171" s="81">
        <v>678.61</v>
      </c>
      <c r="AH171" s="120">
        <f>VLOOKUP(A171,РАСЧЕТ!A:BG,59,0)</f>
        <v>545.07211893607098</v>
      </c>
      <c r="AI171" s="120">
        <f t="shared" si="26"/>
        <v>-133.53788106392904</v>
      </c>
      <c r="AJ171" t="str">
        <f>VLOOKUP(A171,'12'!A:C,3,0)</f>
        <v>Начисление услуг УКС00001860 от 31.12.2023 23:59:59</v>
      </c>
      <c r="AK171" t="str">
        <f>VLOOKUP(A171,'12'!A:B,2,0)</f>
        <v>НАС/КС/ДУ-3-ММ-235</v>
      </c>
    </row>
    <row r="172" spans="1:37" x14ac:dyDescent="0.3">
      <c r="A172" s="79" t="s">
        <v>1636</v>
      </c>
      <c r="B172" s="79" t="s">
        <v>1637</v>
      </c>
      <c r="C172" s="81">
        <v>592.71</v>
      </c>
      <c r="D172" s="81">
        <f>VLOOKUP(A172,РАСЧЕТ!A:AY,51,0)</f>
        <v>249.17211946756197</v>
      </c>
      <c r="E172" s="81">
        <f t="shared" si="18"/>
        <v>-343.53788053243807</v>
      </c>
      <c r="F172" s="81" t="str">
        <f>VLOOKUP(A172,'04'!A:C,3,0)</f>
        <v>Начисление услуг УКС00000631 от 30.04.2023 0:00:01</v>
      </c>
      <c r="G172" s="81" t="str">
        <f>VLOOKUP(A172,'04'!A:B,2,0)</f>
        <v>НАС/КС/ДУ-3-ММ-236</v>
      </c>
      <c r="H172" s="126">
        <v>592.71</v>
      </c>
      <c r="I172" s="126">
        <f>VLOOKUP(A172,РАСЧЕТ!A:AZ,52,0)</f>
        <v>0</v>
      </c>
      <c r="J172" s="126">
        <f t="shared" si="19"/>
        <v>-592.71</v>
      </c>
      <c r="K172" s="126">
        <v>592.71</v>
      </c>
      <c r="L172" s="126">
        <f>VLOOKUP(A172,РАСЧЕТ!A:BA,53,0)</f>
        <v>0</v>
      </c>
      <c r="M172" s="126">
        <f t="shared" si="20"/>
        <v>-592.71</v>
      </c>
      <c r="N172" s="126">
        <v>592.71</v>
      </c>
      <c r="O172" s="126">
        <f>VLOOKUP(A172,РАСЧЕТ!A:BB,54,0)</f>
        <v>0</v>
      </c>
      <c r="P172" s="126">
        <f t="shared" si="21"/>
        <v>-592.71</v>
      </c>
      <c r="Q172" s="126">
        <v>592.71</v>
      </c>
      <c r="R172" s="126">
        <f>VLOOKUP(A172,РАСЧЕТ!A:BC,55,0)</f>
        <v>0</v>
      </c>
      <c r="S172" s="126">
        <f t="shared" si="22"/>
        <v>-592.71</v>
      </c>
      <c r="T172" s="126">
        <v>592.71</v>
      </c>
      <c r="U172" s="126">
        <f>VLOOKUP(A172,РАСЧЕТ!A:BD,56,0)</f>
        <v>0</v>
      </c>
      <c r="V172" s="126">
        <f t="shared" si="23"/>
        <v>-592.71</v>
      </c>
      <c r="W172" s="81">
        <v>592.71</v>
      </c>
      <c r="X172" s="81">
        <f>VLOOKUP(A172,РАСЧЕТ!A:BE,57,0)</f>
        <v>307.29005319016403</v>
      </c>
      <c r="Y172" s="81">
        <f t="shared" si="24"/>
        <v>-285.41994680983601</v>
      </c>
      <c r="Z172" s="81" t="str">
        <f>VLOOKUP(A172,'10'!A:C,3,0)</f>
        <v>Начисление услуг УКС00001635 от 31.10.2023 0:00:01</v>
      </c>
      <c r="AA172" s="81" t="str">
        <f>VLOOKUP(A172,'10'!A:B,2,0)</f>
        <v>НАС/КС/ДУ-3-ММ-236</v>
      </c>
      <c r="AB172" s="81">
        <v>592.71</v>
      </c>
      <c r="AC172" s="81">
        <f>VLOOKUP(A172,РАСЧЕТ!A:BF,58,0)</f>
        <v>330.43747555450682</v>
      </c>
      <c r="AD172" s="81">
        <f t="shared" si="25"/>
        <v>-262.27252444549322</v>
      </c>
      <c r="AE172" s="81" t="str">
        <f>VLOOKUP(A172,'11'!A:C,3,0)</f>
        <v>Начисление услуг УКС00001712 от 30.11.2023 23:59:59</v>
      </c>
      <c r="AF172" s="81" t="str">
        <f>VLOOKUP(A172,'11'!A:B,2,0)</f>
        <v>НАС/КС/ДУ-3-ММ-236</v>
      </c>
      <c r="AG172" s="81">
        <v>592.71</v>
      </c>
      <c r="AH172" s="120">
        <f>VLOOKUP(A172,РАСЧЕТ!A:BG,59,0)</f>
        <v>476.0756481846696</v>
      </c>
      <c r="AI172" s="120">
        <f t="shared" si="26"/>
        <v>-116.63435181533043</v>
      </c>
      <c r="AJ172" t="str">
        <f>VLOOKUP(A172,'12'!A:C,3,0)</f>
        <v>Начисление услуг УКС00001860 от 31.12.2023 23:59:59</v>
      </c>
      <c r="AK172" t="str">
        <f>VLOOKUP(A172,'12'!A:B,2,0)</f>
        <v>НАС/КС/ДУ-3-ММ-236</v>
      </c>
    </row>
    <row r="173" spans="1:37" x14ac:dyDescent="0.3">
      <c r="A173" s="79" t="s">
        <v>2359</v>
      </c>
      <c r="B173" s="79" t="s">
        <v>2360</v>
      </c>
      <c r="C173" s="81">
        <v>747.33</v>
      </c>
      <c r="D173" s="81">
        <f>VLOOKUP(A173,РАСЧЕТ!A:AY,51,0)</f>
        <v>314.17354193736071</v>
      </c>
      <c r="E173" s="81">
        <f t="shared" si="18"/>
        <v>-433.15645806263933</v>
      </c>
      <c r="F173" s="81" t="str">
        <f>VLOOKUP(A173,'04'!A:C,3,0)</f>
        <v>Начисление услуг УКС00000631 от 30.04.2023 0:00:01</v>
      </c>
      <c r="G173" s="81" t="str">
        <f>VLOOKUP(A173,'04'!A:B,2,0)</f>
        <v>НАС/КС/ДУ-3-ММ-237</v>
      </c>
      <c r="H173" s="126">
        <v>747.33</v>
      </c>
      <c r="I173" s="126">
        <f>VLOOKUP(A173,РАСЧЕТ!A:AZ,52,0)</f>
        <v>0</v>
      </c>
      <c r="J173" s="126">
        <f t="shared" si="19"/>
        <v>-747.33</v>
      </c>
      <c r="K173" s="126">
        <v>747.33</v>
      </c>
      <c r="L173" s="126">
        <f>VLOOKUP(A173,РАСЧЕТ!A:BA,53,0)</f>
        <v>0</v>
      </c>
      <c r="M173" s="126">
        <f t="shared" si="20"/>
        <v>-747.33</v>
      </c>
      <c r="N173" s="126">
        <v>747.33</v>
      </c>
      <c r="O173" s="126">
        <f>VLOOKUP(A173,РАСЧЕТ!A:BB,54,0)</f>
        <v>0</v>
      </c>
      <c r="P173" s="126">
        <f t="shared" si="21"/>
        <v>-747.33</v>
      </c>
      <c r="Q173" s="126">
        <v>747.33</v>
      </c>
      <c r="R173" s="126">
        <f>VLOOKUP(A173,РАСЧЕТ!A:BC,55,0)</f>
        <v>0</v>
      </c>
      <c r="S173" s="126">
        <f t="shared" si="22"/>
        <v>-747.33</v>
      </c>
      <c r="T173" s="126">
        <v>747.33</v>
      </c>
      <c r="U173" s="126">
        <f>VLOOKUP(A173,РАСЧЕТ!A:BD,56,0)</f>
        <v>0</v>
      </c>
      <c r="V173" s="126">
        <f t="shared" si="23"/>
        <v>-747.33</v>
      </c>
      <c r="W173" s="81">
        <v>747.33</v>
      </c>
      <c r="X173" s="81">
        <f>VLOOKUP(A173,РАСЧЕТ!A:BE,57,0)</f>
        <v>387.4526757615111</v>
      </c>
      <c r="Y173" s="81">
        <f t="shared" si="24"/>
        <v>-359.87732423848894</v>
      </c>
      <c r="Z173" s="81" t="str">
        <f>VLOOKUP(A173,'10'!A:C,3,0)</f>
        <v>Начисление услуг УКС00001635 от 31.10.2023 0:00:01</v>
      </c>
      <c r="AA173" s="81" t="str">
        <f>VLOOKUP(A173,'10'!A:B,2,0)</f>
        <v>НАС/КС/ДУ-3-ММ-237</v>
      </c>
      <c r="AB173" s="81">
        <v>747.33</v>
      </c>
      <c r="AC173" s="81">
        <f>VLOOKUP(A173,РАСЧЕТ!A:BF,58,0)</f>
        <v>416.63855613394327</v>
      </c>
      <c r="AD173" s="81">
        <f t="shared" si="25"/>
        <v>-330.69144386605677</v>
      </c>
      <c r="AE173" s="81" t="str">
        <f>VLOOKUP(A173,'11'!A:C,3,0)</f>
        <v>Начисление услуг УКС00001712 от 30.11.2023 23:59:59</v>
      </c>
      <c r="AF173" s="81" t="str">
        <f>VLOOKUP(A173,'11'!A:B,2,0)</f>
        <v>НАС/КС/ДУ-3-ММ-237</v>
      </c>
      <c r="AG173" s="81">
        <v>747.33</v>
      </c>
      <c r="AH173" s="120">
        <f>VLOOKUP(A173,РАСЧЕТ!A:BG,59,0)</f>
        <v>600.26929553719208</v>
      </c>
      <c r="AI173" s="120">
        <f t="shared" si="26"/>
        <v>-147.06070446280796</v>
      </c>
      <c r="AJ173" t="str">
        <f>VLOOKUP(A173,'12'!A:C,3,0)</f>
        <v>Начисление услуг УКС00001860 от 31.12.2023 23:59:59</v>
      </c>
      <c r="AK173" t="str">
        <f>VLOOKUP(A173,'12'!A:B,2,0)</f>
        <v>НАС/КС/ДУ-3-ММ-237</v>
      </c>
    </row>
    <row r="174" spans="1:37" x14ac:dyDescent="0.3">
      <c r="A174" s="79" t="s">
        <v>2363</v>
      </c>
      <c r="B174" s="79" t="s">
        <v>2364</v>
      </c>
      <c r="C174" s="81">
        <v>678.61</v>
      </c>
      <c r="D174" s="81">
        <f>VLOOKUP(A174,РАСЧЕТ!A:AY,51,0)</f>
        <v>285.28402083967245</v>
      </c>
      <c r="E174" s="81">
        <f t="shared" si="18"/>
        <v>-393.32597916032756</v>
      </c>
      <c r="F174" s="81" t="str">
        <f>VLOOKUP(A174,'04'!A:C,3,0)</f>
        <v>Начисление услуг УКС00000631 от 30.04.2023 0:00:01</v>
      </c>
      <c r="G174" s="81" t="str">
        <f>VLOOKUP(A174,'04'!A:B,2,0)</f>
        <v>НАС/КС/ДУ/3-238</v>
      </c>
      <c r="H174" s="126">
        <v>678.61</v>
      </c>
      <c r="I174" s="126">
        <f>VLOOKUP(A174,РАСЧЕТ!A:AZ,52,0)</f>
        <v>0</v>
      </c>
      <c r="J174" s="126">
        <f t="shared" si="19"/>
        <v>-678.61</v>
      </c>
      <c r="K174" s="126">
        <v>678.61</v>
      </c>
      <c r="L174" s="126">
        <f>VLOOKUP(A174,РАСЧЕТ!A:BA,53,0)</f>
        <v>0</v>
      </c>
      <c r="M174" s="126">
        <f t="shared" si="20"/>
        <v>-678.61</v>
      </c>
      <c r="N174" s="126">
        <v>678.61</v>
      </c>
      <c r="O174" s="126">
        <f>VLOOKUP(A174,РАСЧЕТ!A:BB,54,0)</f>
        <v>0</v>
      </c>
      <c r="P174" s="126">
        <f t="shared" si="21"/>
        <v>-678.61</v>
      </c>
      <c r="Q174" s="126">
        <v>678.61</v>
      </c>
      <c r="R174" s="126">
        <f>VLOOKUP(A174,РАСЧЕТ!A:BC,55,0)</f>
        <v>0</v>
      </c>
      <c r="S174" s="126">
        <f t="shared" si="22"/>
        <v>-678.61</v>
      </c>
      <c r="T174" s="126">
        <v>678.61</v>
      </c>
      <c r="U174" s="126">
        <f>VLOOKUP(A174,РАСЧЕТ!A:BD,56,0)</f>
        <v>0</v>
      </c>
      <c r="V174" s="126">
        <f t="shared" si="23"/>
        <v>-678.61</v>
      </c>
      <c r="W174" s="81">
        <v>678.61</v>
      </c>
      <c r="X174" s="81">
        <f>VLOOKUP(A174,РАСЧЕТ!A:BE,57,0)</f>
        <v>351.82484350757909</v>
      </c>
      <c r="Y174" s="81">
        <f t="shared" si="24"/>
        <v>-326.78515649242092</v>
      </c>
      <c r="Z174" s="81" t="str">
        <f>VLOOKUP(A174,'10'!A:C,3,0)</f>
        <v>Начисление услуг УКС00001635 от 31.10.2023 0:00:01</v>
      </c>
      <c r="AA174" s="81" t="str">
        <f>VLOOKUP(A174,'10'!A:B,2,0)</f>
        <v>НАС/КС/ДУ/3-238</v>
      </c>
      <c r="AB174" s="81">
        <v>678.61</v>
      </c>
      <c r="AC174" s="81">
        <f>VLOOKUP(A174,РАСЧЕТ!A:BF,58,0)</f>
        <v>378.32696476530492</v>
      </c>
      <c r="AD174" s="81">
        <f t="shared" si="25"/>
        <v>-300.28303523469509</v>
      </c>
      <c r="AE174" s="81" t="str">
        <f>VLOOKUP(A174,'11'!A:C,3,0)</f>
        <v>Начисление услуг УКС00001712 от 30.11.2023 23:59:59</v>
      </c>
      <c r="AF174" s="81" t="str">
        <f>VLOOKUP(A174,'11'!A:B,2,0)</f>
        <v>НАС/КС/ДУ/3-238</v>
      </c>
      <c r="AG174" s="81">
        <v>678.61</v>
      </c>
      <c r="AH174" s="120">
        <f>VLOOKUP(A174,РАСЧЕТ!A:BG,59,0)</f>
        <v>545.07211893607098</v>
      </c>
      <c r="AI174" s="120">
        <f t="shared" si="26"/>
        <v>-133.53788106392904</v>
      </c>
      <c r="AJ174" t="str">
        <f>VLOOKUP(A174,'12'!A:C,3,0)</f>
        <v>Начисление услуг УКС00001860 от 31.12.2023 23:59:59</v>
      </c>
      <c r="AK174" t="str">
        <f>VLOOKUP(A174,'12'!A:B,2,0)</f>
        <v>НАС/КС/ДУ/3-238</v>
      </c>
    </row>
    <row r="175" spans="1:37" x14ac:dyDescent="0.3">
      <c r="A175" s="79" t="s">
        <v>1805</v>
      </c>
      <c r="B175" s="79" t="s">
        <v>1806</v>
      </c>
      <c r="C175" s="81">
        <v>592.71</v>
      </c>
      <c r="D175" s="81">
        <f>VLOOKUP(A175,РАСЧЕТ!A:AY,51,0)</f>
        <v>249.17211946756197</v>
      </c>
      <c r="E175" s="81">
        <f t="shared" si="18"/>
        <v>-343.53788053243807</v>
      </c>
      <c r="F175" s="81" t="str">
        <f>VLOOKUP(A175,'04'!A:C,3,0)</f>
        <v>Начисление услуг УКС00000631 от 30.04.2023 0:00:01</v>
      </c>
      <c r="G175" s="81" t="str">
        <f>VLOOKUP(A175,'04'!A:B,2,0)</f>
        <v>С24-НАСТР-3-2021/паркинг/А/м 239</v>
      </c>
      <c r="H175" s="126">
        <v>592.71</v>
      </c>
      <c r="I175" s="126">
        <f>VLOOKUP(A175,РАСЧЕТ!A:AZ,52,0)</f>
        <v>0</v>
      </c>
      <c r="J175" s="126">
        <f t="shared" si="19"/>
        <v>-592.71</v>
      </c>
      <c r="K175" s="126">
        <v>592.71</v>
      </c>
      <c r="L175" s="126">
        <f>VLOOKUP(A175,РАСЧЕТ!A:BA,53,0)</f>
        <v>0</v>
      </c>
      <c r="M175" s="126">
        <f t="shared" si="20"/>
        <v>-592.71</v>
      </c>
      <c r="N175" s="126">
        <v>592.71</v>
      </c>
      <c r="O175" s="126">
        <f>VLOOKUP(A175,РАСЧЕТ!A:BB,54,0)</f>
        <v>0</v>
      </c>
      <c r="P175" s="126">
        <f t="shared" si="21"/>
        <v>-592.71</v>
      </c>
      <c r="Q175" s="126">
        <v>592.71</v>
      </c>
      <c r="R175" s="126">
        <f>VLOOKUP(A175,РАСЧЕТ!A:BC,55,0)</f>
        <v>0</v>
      </c>
      <c r="S175" s="126">
        <f t="shared" si="22"/>
        <v>-592.71</v>
      </c>
      <c r="T175" s="126">
        <v>592.71</v>
      </c>
      <c r="U175" s="126">
        <f>VLOOKUP(A175,РАСЧЕТ!A:BD,56,0)</f>
        <v>0</v>
      </c>
      <c r="V175" s="126">
        <f t="shared" si="23"/>
        <v>-592.71</v>
      </c>
      <c r="W175" s="81">
        <v>592.71</v>
      </c>
      <c r="X175" s="81">
        <f>VLOOKUP(A175,РАСЧЕТ!A:BE,57,0)</f>
        <v>307.29005319016403</v>
      </c>
      <c r="Y175" s="81">
        <f t="shared" si="24"/>
        <v>-285.41994680983601</v>
      </c>
      <c r="Z175" s="81" t="str">
        <f>VLOOKUP(A175,'10'!A:C,3,0)</f>
        <v>Начисление услуг УКС00001635 от 31.10.2023 0:00:01</v>
      </c>
      <c r="AA175" s="81" t="str">
        <f>VLOOKUP(A175,'10'!A:B,2,0)</f>
        <v>С24-НАСТР-3-2021/паркинг/А/м 239</v>
      </c>
      <c r="AB175" s="81">
        <v>592.71</v>
      </c>
      <c r="AC175" s="81">
        <f>VLOOKUP(A175,РАСЧЕТ!A:BF,58,0)</f>
        <v>330.43747555450682</v>
      </c>
      <c r="AD175" s="81">
        <f t="shared" si="25"/>
        <v>-262.27252444549322</v>
      </c>
      <c r="AE175" s="81" t="str">
        <f>VLOOKUP(A175,'11'!A:C,3,0)</f>
        <v>Начисление услуг УКС00001712 от 30.11.2023 23:59:59</v>
      </c>
      <c r="AF175" s="81" t="str">
        <f>VLOOKUP(A175,'11'!A:B,2,0)</f>
        <v>С24-НАСТР-3-2021/паркинг/А/м 239</v>
      </c>
      <c r="AG175" s="81">
        <v>592.71</v>
      </c>
      <c r="AH175" s="120">
        <f>VLOOKUP(A175,РАСЧЕТ!A:BG,59,0)</f>
        <v>476.0756481846696</v>
      </c>
      <c r="AI175" s="120">
        <f t="shared" si="26"/>
        <v>-116.63435181533043</v>
      </c>
      <c r="AJ175" t="str">
        <f>VLOOKUP(A175,'12'!A:C,3,0)</f>
        <v>Начисление услуг УКС00001860 от 31.12.2023 23:59:59</v>
      </c>
      <c r="AK175" t="str">
        <f>VLOOKUP(A175,'12'!A:B,2,0)</f>
        <v>С24-НАСТР-3-2021/паркинг/А/м 239</v>
      </c>
    </row>
    <row r="176" spans="1:37" x14ac:dyDescent="0.3">
      <c r="A176" s="79" t="s">
        <v>741</v>
      </c>
      <c r="B176" s="79" t="s">
        <v>742</v>
      </c>
      <c r="C176" s="81">
        <v>670.02</v>
      </c>
      <c r="D176" s="81">
        <f>VLOOKUP(A176,РАСЧЕТ!A:AY,51,0)</f>
        <v>281.67283070246134</v>
      </c>
      <c r="E176" s="81">
        <f t="shared" si="18"/>
        <v>-388.34716929753864</v>
      </c>
      <c r="F176" s="81" t="str">
        <f>VLOOKUP(A176,'04'!A:C,3,0)</f>
        <v>Начисление услуг УКС00000631 от 30.04.2023 0:00:01</v>
      </c>
      <c r="G176" s="81" t="str">
        <f>VLOOKUP(A176,'04'!A:B,2,0)</f>
        <v>НАС/КС/ДУ-3-ММ-24</v>
      </c>
      <c r="H176" s="126">
        <v>670.02</v>
      </c>
      <c r="I176" s="126">
        <f>VLOOKUP(A176,РАСЧЕТ!A:AZ,52,0)</f>
        <v>0</v>
      </c>
      <c r="J176" s="126">
        <f t="shared" si="19"/>
        <v>-670.02</v>
      </c>
      <c r="K176" s="126">
        <v>670.02</v>
      </c>
      <c r="L176" s="126">
        <f>VLOOKUP(A176,РАСЧЕТ!A:BA,53,0)</f>
        <v>0</v>
      </c>
      <c r="M176" s="126">
        <f t="shared" si="20"/>
        <v>-670.02</v>
      </c>
      <c r="N176" s="126">
        <v>670.02</v>
      </c>
      <c r="O176" s="126">
        <f>VLOOKUP(A176,РАСЧЕТ!A:BB,54,0)</f>
        <v>0</v>
      </c>
      <c r="P176" s="126">
        <f t="shared" si="21"/>
        <v>-670.02</v>
      </c>
      <c r="Q176" s="126">
        <v>670.02</v>
      </c>
      <c r="R176" s="126">
        <f>VLOOKUP(A176,РАСЧЕТ!A:BC,55,0)</f>
        <v>0</v>
      </c>
      <c r="S176" s="126">
        <f t="shared" si="22"/>
        <v>-670.02</v>
      </c>
      <c r="T176" s="126">
        <v>670.02</v>
      </c>
      <c r="U176" s="126">
        <f>VLOOKUP(A176,РАСЧЕТ!A:BD,56,0)</f>
        <v>0</v>
      </c>
      <c r="V176" s="126">
        <f t="shared" si="23"/>
        <v>-670.02</v>
      </c>
      <c r="W176" s="81">
        <v>670.02</v>
      </c>
      <c r="X176" s="81">
        <f>VLOOKUP(A176,РАСЧЕТ!A:BE,57,0)</f>
        <v>347.37136447583748</v>
      </c>
      <c r="Y176" s="81">
        <f t="shared" si="24"/>
        <v>-322.6486355241625</v>
      </c>
      <c r="Z176" s="81" t="str">
        <f>VLOOKUP(A176,'10'!A:C,3,0)</f>
        <v>Начисление услуг УКС00001635 от 31.10.2023 0:00:01</v>
      </c>
      <c r="AA176" s="81" t="str">
        <f>VLOOKUP(A176,'10'!A:B,2,0)</f>
        <v>НАС/КС/ДУ-3-ММ-24</v>
      </c>
      <c r="AB176" s="81">
        <v>670.02</v>
      </c>
      <c r="AC176" s="81">
        <f>VLOOKUP(A176,РАСЧЕТ!A:BF,58,0)</f>
        <v>373.53801584422507</v>
      </c>
      <c r="AD176" s="81">
        <f t="shared" si="25"/>
        <v>-296.48198415577491</v>
      </c>
      <c r="AE176" s="81" t="str">
        <f>VLOOKUP(A176,'11'!A:C,3,0)</f>
        <v>Начисление услуг УКС00001712 от 30.11.2023 23:59:59</v>
      </c>
      <c r="AF176" s="81" t="str">
        <f>VLOOKUP(A176,'11'!A:B,2,0)</f>
        <v>НАС/КС/ДУ-3-ММ-24</v>
      </c>
      <c r="AG176" s="81">
        <v>670.02</v>
      </c>
      <c r="AH176" s="120">
        <f>VLOOKUP(A176,РАСЧЕТ!A:BG,59,0)</f>
        <v>538.17247186093084</v>
      </c>
      <c r="AI176" s="120">
        <f t="shared" si="26"/>
        <v>-131.84752813906914</v>
      </c>
      <c r="AJ176" t="str">
        <f>VLOOKUP(A176,'12'!A:C,3,0)</f>
        <v>Начисление услуг УКС00001860 от 31.12.2023 23:59:59</v>
      </c>
      <c r="AK176" t="str">
        <f>VLOOKUP(A176,'12'!A:B,2,0)</f>
        <v>НАС/КС/ДУ-3-ММ-24</v>
      </c>
    </row>
    <row r="177" spans="1:37" x14ac:dyDescent="0.3">
      <c r="A177" s="79" t="s">
        <v>1999</v>
      </c>
      <c r="B177" s="79" t="s">
        <v>2000</v>
      </c>
      <c r="C177" s="81">
        <v>747.33</v>
      </c>
      <c r="D177" s="81">
        <f>VLOOKUP(A177,РАСЧЕТ!A:AY,51,0)</f>
        <v>314.17354193736071</v>
      </c>
      <c r="E177" s="81">
        <f t="shared" si="18"/>
        <v>-433.15645806263933</v>
      </c>
      <c r="F177" s="81" t="str">
        <f>VLOOKUP(A177,'04'!A:C,3,0)</f>
        <v>Начисление услуг УКС00000631 от 30.04.2023 0:00:01</v>
      </c>
      <c r="G177" s="81" t="str">
        <f>VLOOKUP(A177,'04'!A:B,2,0)</f>
        <v>С24-НАСТР-3-2021/паркинг/А/м 240</v>
      </c>
      <c r="H177" s="126">
        <v>747.33</v>
      </c>
      <c r="I177" s="126">
        <f>VLOOKUP(A177,РАСЧЕТ!A:AZ,52,0)</f>
        <v>0</v>
      </c>
      <c r="J177" s="126">
        <f t="shared" si="19"/>
        <v>-747.33</v>
      </c>
      <c r="K177" s="126">
        <v>747.33</v>
      </c>
      <c r="L177" s="126">
        <f>VLOOKUP(A177,РАСЧЕТ!A:BA,53,0)</f>
        <v>0</v>
      </c>
      <c r="M177" s="126">
        <f t="shared" si="20"/>
        <v>-747.33</v>
      </c>
      <c r="N177" s="126">
        <v>747.33</v>
      </c>
      <c r="O177" s="126">
        <f>VLOOKUP(A177,РАСЧЕТ!A:BB,54,0)</f>
        <v>0</v>
      </c>
      <c r="P177" s="126">
        <f t="shared" si="21"/>
        <v>-747.33</v>
      </c>
      <c r="Q177" s="126">
        <v>747.33</v>
      </c>
      <c r="R177" s="126">
        <f>VLOOKUP(A177,РАСЧЕТ!A:BC,55,0)</f>
        <v>0</v>
      </c>
      <c r="S177" s="126">
        <f t="shared" si="22"/>
        <v>-747.33</v>
      </c>
      <c r="T177" s="126">
        <v>747.33</v>
      </c>
      <c r="U177" s="126">
        <f>VLOOKUP(A177,РАСЧЕТ!A:BD,56,0)</f>
        <v>0</v>
      </c>
      <c r="V177" s="126">
        <f t="shared" si="23"/>
        <v>-747.33</v>
      </c>
      <c r="W177" s="81">
        <v>747.33</v>
      </c>
      <c r="X177" s="81">
        <f>VLOOKUP(A177,РАСЧЕТ!A:BE,57,0)</f>
        <v>387.4526757615111</v>
      </c>
      <c r="Y177" s="81">
        <f t="shared" si="24"/>
        <v>-359.87732423848894</v>
      </c>
      <c r="Z177" s="81" t="str">
        <f>VLOOKUP(A177,'10'!A:C,3,0)</f>
        <v>Начисление услуг УКС00001635 от 31.10.2023 0:00:01</v>
      </c>
      <c r="AA177" s="81" t="str">
        <f>VLOOKUP(A177,'10'!A:B,2,0)</f>
        <v>С24-НАСТР-3-2021/паркинг/А/м 240</v>
      </c>
      <c r="AB177" s="81">
        <v>747.33</v>
      </c>
      <c r="AC177" s="81">
        <f>VLOOKUP(A177,РАСЧЕТ!A:BF,58,0)</f>
        <v>416.63855613394327</v>
      </c>
      <c r="AD177" s="81">
        <f t="shared" si="25"/>
        <v>-330.69144386605677</v>
      </c>
      <c r="AE177" s="81" t="str">
        <f>VLOOKUP(A177,'11'!A:C,3,0)</f>
        <v>Начисление услуг УКС00001712 от 30.11.2023 23:59:59</v>
      </c>
      <c r="AF177" s="81" t="str">
        <f>VLOOKUP(A177,'11'!A:B,2,0)</f>
        <v>С24-НАСТР-3-2021/паркинг/А/м 240</v>
      </c>
      <c r="AG177" s="81">
        <v>747.33</v>
      </c>
      <c r="AH177" s="120">
        <f>VLOOKUP(A177,РАСЧЕТ!A:BG,59,0)</f>
        <v>600.26929553719208</v>
      </c>
      <c r="AI177" s="120">
        <f t="shared" si="26"/>
        <v>-147.06070446280796</v>
      </c>
      <c r="AJ177" t="str">
        <f>VLOOKUP(A177,'12'!A:C,3,0)</f>
        <v>Начисление услуг УКС00001860 от 31.12.2023 23:59:59</v>
      </c>
      <c r="AK177" t="str">
        <f>VLOOKUP(A177,'12'!A:B,2,0)</f>
        <v>С24-НАСТР-3-2021/паркинг/А/м 240</v>
      </c>
    </row>
    <row r="178" spans="1:37" x14ac:dyDescent="0.3">
      <c r="A178" s="79" t="s">
        <v>1603</v>
      </c>
      <c r="B178" s="79" t="s">
        <v>1604</v>
      </c>
      <c r="C178" s="81">
        <v>670.02</v>
      </c>
      <c r="D178" s="81">
        <f>VLOOKUP(A178,РАСЧЕТ!A:AY,51,0)</f>
        <v>0</v>
      </c>
      <c r="E178" s="81">
        <f t="shared" si="18"/>
        <v>-670.02</v>
      </c>
      <c r="F178" s="81" t="str">
        <f>VLOOKUP(A178,'04'!A:C,3,0)</f>
        <v>Корректировка начислений УКС00002478 от 01.06.2023 0:00:00</v>
      </c>
      <c r="G178" s="81" t="str">
        <f>VLOOKUP(A178,'04'!A:B,2,0)</f>
        <v>НАС/КС/ДУ/3-ММ-241</v>
      </c>
      <c r="H178" s="126">
        <v>670.01</v>
      </c>
      <c r="I178" s="126">
        <f>VLOOKUP(A178,РАСЧЕТ!A:AZ,52,0)</f>
        <v>0</v>
      </c>
      <c r="J178" s="126">
        <f t="shared" si="19"/>
        <v>-670.01</v>
      </c>
      <c r="K178" s="126">
        <v>670.02</v>
      </c>
      <c r="L178" s="126">
        <f>VLOOKUP(A178,РАСЧЕТ!A:BA,53,0)</f>
        <v>0</v>
      </c>
      <c r="M178" s="126">
        <f t="shared" si="20"/>
        <v>-670.02</v>
      </c>
      <c r="N178" s="126">
        <v>670.02</v>
      </c>
      <c r="O178" s="126">
        <f>VLOOKUP(A178,РАСЧЕТ!A:BB,54,0)</f>
        <v>0</v>
      </c>
      <c r="P178" s="126">
        <f t="shared" si="21"/>
        <v>-670.02</v>
      </c>
      <c r="Q178" s="126">
        <v>670.02</v>
      </c>
      <c r="R178" s="126">
        <f>VLOOKUP(A178,РАСЧЕТ!A:BC,55,0)</f>
        <v>0</v>
      </c>
      <c r="S178" s="126">
        <f t="shared" si="22"/>
        <v>-670.02</v>
      </c>
      <c r="T178" s="126">
        <v>670.02</v>
      </c>
      <c r="U178" s="126">
        <f>VLOOKUP(A178,РАСЧЕТ!A:BD,56,0)</f>
        <v>0</v>
      </c>
      <c r="V178" s="126">
        <f t="shared" si="23"/>
        <v>-670.02</v>
      </c>
      <c r="W178" s="81">
        <v>670.02</v>
      </c>
      <c r="X178" s="81">
        <f>VLOOKUP(A178,РАСЧЕТ!A:BE,57,0)</f>
        <v>347.37136447583748</v>
      </c>
      <c r="Y178" s="81">
        <f t="shared" si="24"/>
        <v>-322.6486355241625</v>
      </c>
      <c r="Z178" s="81" t="str">
        <f>VLOOKUP(A178,'10'!A:C,3,0)</f>
        <v>Начисление услуг УКС00001635 от 31.10.2023 0:00:01</v>
      </c>
      <c r="AA178" s="81" t="str">
        <f>VLOOKUP(A178,'10'!A:B,2,0)</f>
        <v>НАС/КС/ДУ/3-ММ-241</v>
      </c>
      <c r="AB178" s="81">
        <v>670.02</v>
      </c>
      <c r="AC178" s="81">
        <f>VLOOKUP(A178,РАСЧЕТ!A:BF,58,0)</f>
        <v>373.53801584422507</v>
      </c>
      <c r="AD178" s="81">
        <f t="shared" si="25"/>
        <v>-296.48198415577491</v>
      </c>
      <c r="AE178" s="81" t="str">
        <f>VLOOKUP(A178,'11'!A:C,3,0)</f>
        <v>Начисление услуг УКС00001712 от 30.11.2023 23:59:59</v>
      </c>
      <c r="AF178" s="81" t="str">
        <f>VLOOKUP(A178,'11'!A:B,2,0)</f>
        <v>НАС/КС/ДУ/3-ММ-241</v>
      </c>
      <c r="AG178" s="81">
        <v>670.02</v>
      </c>
      <c r="AH178" s="120">
        <f>VLOOKUP(A178,РАСЧЕТ!A:BG,59,0)</f>
        <v>538.17247186093084</v>
      </c>
      <c r="AI178" s="120">
        <f t="shared" si="26"/>
        <v>-131.84752813906914</v>
      </c>
      <c r="AJ178" t="str">
        <f>VLOOKUP(A178,'12'!A:C,3,0)</f>
        <v>Начисление услуг УКС00001860 от 31.12.2023 23:59:59</v>
      </c>
      <c r="AK178" t="str">
        <f>VLOOKUP(A178,'12'!A:B,2,0)</f>
        <v>НАС/КС/ДУ/3-ММ-241</v>
      </c>
    </row>
    <row r="179" spans="1:37" x14ac:dyDescent="0.3">
      <c r="A179" s="79" t="s">
        <v>1607</v>
      </c>
      <c r="B179" s="79" t="s">
        <v>1604</v>
      </c>
      <c r="C179" s="81">
        <v>-670.02</v>
      </c>
      <c r="D179" s="81">
        <f>VLOOKUP(A179,РАСЧЕТ!A:AY,51,0)</f>
        <v>281.67283070246134</v>
      </c>
      <c r="E179" s="81">
        <f t="shared" si="18"/>
        <v>951.69283070246138</v>
      </c>
      <c r="F179" s="81" t="str">
        <f>VLOOKUP(A179,'04'!A:C,3,0)</f>
        <v>Корректировка начислений УКС00001884 от 01.05.2023 0:00:00</v>
      </c>
      <c r="G179" s="81" t="str">
        <f>VLOOKUP(A179,'04'!A:B,2,0)</f>
        <v>С24-НАСТР-3-2021/паркинг/А/м 241</v>
      </c>
      <c r="H179" s="127"/>
      <c r="I179" s="126">
        <f>VLOOKUP(A179,РАСЧЕТ!A:AZ,52,0)</f>
        <v>0</v>
      </c>
      <c r="J179" s="126">
        <f t="shared" si="19"/>
        <v>0</v>
      </c>
      <c r="K179" s="127"/>
      <c r="L179" s="126">
        <f>VLOOKUP(A179,РАСЧЕТ!A:BA,53,0)</f>
        <v>0</v>
      </c>
      <c r="M179" s="126">
        <f t="shared" si="20"/>
        <v>0</v>
      </c>
      <c r="N179" s="127"/>
      <c r="O179" s="126">
        <f>VLOOKUP(A179,РАСЧЕТ!A:BB,54,0)</f>
        <v>0</v>
      </c>
      <c r="P179" s="126">
        <f t="shared" si="21"/>
        <v>0</v>
      </c>
      <c r="Q179" s="127"/>
      <c r="R179" s="126">
        <f>VLOOKUP(A179,РАСЧЕТ!A:BC,55,0)</f>
        <v>0</v>
      </c>
      <c r="S179" s="126">
        <f t="shared" si="22"/>
        <v>0</v>
      </c>
      <c r="T179" s="127"/>
      <c r="U179" s="126">
        <f>VLOOKUP(A179,РАСЧЕТ!A:BD,56,0)</f>
        <v>0</v>
      </c>
      <c r="V179" s="126">
        <f t="shared" si="23"/>
        <v>0</v>
      </c>
      <c r="W179" s="82"/>
      <c r="X179" s="81">
        <f>VLOOKUP(A179,РАСЧЕТ!A:BE,57,0)</f>
        <v>0</v>
      </c>
      <c r="Y179" s="81">
        <f t="shared" si="24"/>
        <v>0</v>
      </c>
      <c r="Z179" s="81" t="e">
        <f>VLOOKUP(A179,'10'!A:C,3,0)</f>
        <v>#N/A</v>
      </c>
      <c r="AA179" s="81" t="e">
        <f>VLOOKUP(A179,'10'!A:B,2,0)</f>
        <v>#N/A</v>
      </c>
      <c r="AB179" s="82"/>
      <c r="AC179" s="81">
        <f>VLOOKUP(A179,РАСЧЕТ!A:BF,58,0)</f>
        <v>0</v>
      </c>
      <c r="AD179" s="81">
        <f t="shared" si="25"/>
        <v>0</v>
      </c>
      <c r="AE179" s="81" t="e">
        <f>VLOOKUP(A179,'11'!A:C,3,0)</f>
        <v>#N/A</v>
      </c>
      <c r="AF179" s="81" t="e">
        <f>VLOOKUP(A179,'11'!A:B,2,0)</f>
        <v>#N/A</v>
      </c>
      <c r="AG179" s="82"/>
      <c r="AH179" s="120">
        <f>VLOOKUP(A179,РАСЧЕТ!A:BG,59,0)</f>
        <v>0</v>
      </c>
      <c r="AI179" s="120">
        <f t="shared" si="26"/>
        <v>0</v>
      </c>
      <c r="AJ179" t="e">
        <f>VLOOKUP(A179,'12'!A:C,3,0)</f>
        <v>#N/A</v>
      </c>
      <c r="AK179" t="e">
        <f>VLOOKUP(A179,'12'!A:B,2,0)</f>
        <v>#N/A</v>
      </c>
    </row>
    <row r="180" spans="1:37" x14ac:dyDescent="0.3">
      <c r="A180" s="79" t="s">
        <v>1368</v>
      </c>
      <c r="B180" s="79" t="s">
        <v>1369</v>
      </c>
      <c r="C180" s="81">
        <v>584.12</v>
      </c>
      <c r="D180" s="81">
        <f>VLOOKUP(A180,РАСЧЕТ!A:AY,51,0)</f>
        <v>245.56092933035092</v>
      </c>
      <c r="E180" s="81">
        <f t="shared" si="18"/>
        <v>-338.55907066964909</v>
      </c>
      <c r="F180" s="81" t="str">
        <f>VLOOKUP(A180,'04'!A:C,3,0)</f>
        <v>Начисление услуг УКС00000631 от 30.04.2023 0:00:01</v>
      </c>
      <c r="G180" s="81" t="str">
        <f>VLOOKUP(A180,'04'!A:B,2,0)</f>
        <v>НАС/КС/ДУ/3-ММ-242</v>
      </c>
      <c r="H180" s="126">
        <v>584.12</v>
      </c>
      <c r="I180" s="126">
        <f>VLOOKUP(A180,РАСЧЕТ!A:AZ,52,0)</f>
        <v>0</v>
      </c>
      <c r="J180" s="126">
        <f t="shared" si="19"/>
        <v>-584.12</v>
      </c>
      <c r="K180" s="126">
        <v>584.12</v>
      </c>
      <c r="L180" s="126">
        <f>VLOOKUP(A180,РАСЧЕТ!A:BA,53,0)</f>
        <v>0</v>
      </c>
      <c r="M180" s="126">
        <f t="shared" si="20"/>
        <v>-584.12</v>
      </c>
      <c r="N180" s="126">
        <v>584.12</v>
      </c>
      <c r="O180" s="126">
        <f>VLOOKUP(A180,РАСЧЕТ!A:BB,54,0)</f>
        <v>0</v>
      </c>
      <c r="P180" s="126">
        <f t="shared" si="21"/>
        <v>-584.12</v>
      </c>
      <c r="Q180" s="126">
        <v>584.12</v>
      </c>
      <c r="R180" s="126">
        <f>VLOOKUP(A180,РАСЧЕТ!A:BC,55,0)</f>
        <v>0</v>
      </c>
      <c r="S180" s="126">
        <f t="shared" si="22"/>
        <v>-584.12</v>
      </c>
      <c r="T180" s="126">
        <v>584.12</v>
      </c>
      <c r="U180" s="126">
        <f>VLOOKUP(A180,РАСЧЕТ!A:BD,56,0)</f>
        <v>0</v>
      </c>
      <c r="V180" s="126">
        <f t="shared" si="23"/>
        <v>-584.12</v>
      </c>
      <c r="W180" s="81">
        <v>584.12</v>
      </c>
      <c r="X180" s="81">
        <f>VLOOKUP(A180,РАСЧЕТ!A:BE,57,0)</f>
        <v>302.83657415842242</v>
      </c>
      <c r="Y180" s="81">
        <f t="shared" si="24"/>
        <v>-281.28342584157758</v>
      </c>
      <c r="Z180" s="81" t="str">
        <f>VLOOKUP(A180,'10'!A:C,3,0)</f>
        <v>Начисление услуг УКС00001635 от 31.10.2023 0:00:01</v>
      </c>
      <c r="AA180" s="81" t="str">
        <f>VLOOKUP(A180,'10'!A:B,2,0)</f>
        <v>НАС/КС/ДУ/3-ММ-242</v>
      </c>
      <c r="AB180" s="81">
        <v>584.12</v>
      </c>
      <c r="AC180" s="81">
        <f>VLOOKUP(A180,РАСЧЕТ!A:BF,58,0)</f>
        <v>325.64852663342691</v>
      </c>
      <c r="AD180" s="81">
        <f t="shared" si="25"/>
        <v>-258.47147336657309</v>
      </c>
      <c r="AE180" s="81" t="str">
        <f>VLOOKUP(A180,'11'!A:C,3,0)</f>
        <v>Начисление услуг УКС00001712 от 30.11.2023 23:59:59</v>
      </c>
      <c r="AF180" s="81" t="str">
        <f>VLOOKUP(A180,'11'!A:B,2,0)</f>
        <v>НАС/КС/ДУ/3-ММ-242</v>
      </c>
      <c r="AG180" s="81">
        <v>584.12</v>
      </c>
      <c r="AH180" s="120">
        <f>VLOOKUP(A180,РАСЧЕТ!A:BG,59,0)</f>
        <v>469.17600110952947</v>
      </c>
      <c r="AI180" s="120">
        <f t="shared" si="26"/>
        <v>-114.94399889047054</v>
      </c>
      <c r="AJ180" t="str">
        <f>VLOOKUP(A180,'12'!A:C,3,0)</f>
        <v>Начисление услуг УКС00001860 от 31.12.2023 23:59:59</v>
      </c>
      <c r="AK180" t="str">
        <f>VLOOKUP(A180,'12'!A:B,2,0)</f>
        <v>НАС/КС/ДУ/3-ММ-242</v>
      </c>
    </row>
    <row r="181" spans="1:37" x14ac:dyDescent="0.3">
      <c r="A181" s="79" t="s">
        <v>1020</v>
      </c>
      <c r="B181" s="79" t="s">
        <v>1021</v>
      </c>
      <c r="C181" s="81">
        <v>743.03</v>
      </c>
      <c r="D181" s="81">
        <f>VLOOKUP(A181,РАСЧЕТ!A:AY,51,0)</f>
        <v>312.36794686875521</v>
      </c>
      <c r="E181" s="81">
        <f t="shared" si="18"/>
        <v>-430.66205313124476</v>
      </c>
      <c r="F181" s="81" t="str">
        <f>VLOOKUP(A181,'04'!A:C,3,0)</f>
        <v>Начисление услуг УКС00000631 от 30.04.2023 0:00:01</v>
      </c>
      <c r="G181" s="81" t="str">
        <f>VLOOKUP(A181,'04'!A:B,2,0)</f>
        <v>НАС/КС/ДУ-3-ММ-243</v>
      </c>
      <c r="H181" s="126">
        <v>743.03</v>
      </c>
      <c r="I181" s="126">
        <f>VLOOKUP(A181,РАСЧЕТ!A:AZ,52,0)</f>
        <v>0</v>
      </c>
      <c r="J181" s="126">
        <f t="shared" si="19"/>
        <v>-743.03</v>
      </c>
      <c r="K181" s="126">
        <v>743.03</v>
      </c>
      <c r="L181" s="126">
        <f>VLOOKUP(A181,РАСЧЕТ!A:BA,53,0)</f>
        <v>0</v>
      </c>
      <c r="M181" s="126">
        <f t="shared" si="20"/>
        <v>-743.03</v>
      </c>
      <c r="N181" s="126">
        <v>743.03</v>
      </c>
      <c r="O181" s="126">
        <f>VLOOKUP(A181,РАСЧЕТ!A:BB,54,0)</f>
        <v>0</v>
      </c>
      <c r="P181" s="126">
        <f t="shared" si="21"/>
        <v>-743.03</v>
      </c>
      <c r="Q181" s="126">
        <v>743.03</v>
      </c>
      <c r="R181" s="126">
        <f>VLOOKUP(A181,РАСЧЕТ!A:BC,55,0)</f>
        <v>0</v>
      </c>
      <c r="S181" s="126">
        <f t="shared" si="22"/>
        <v>-743.03</v>
      </c>
      <c r="T181" s="126">
        <v>743.03</v>
      </c>
      <c r="U181" s="126">
        <f>VLOOKUP(A181,РАСЧЕТ!A:BD,56,0)</f>
        <v>0</v>
      </c>
      <c r="V181" s="126">
        <f t="shared" si="23"/>
        <v>-743.03</v>
      </c>
      <c r="W181" s="81">
        <v>743.03</v>
      </c>
      <c r="X181" s="81">
        <f>VLOOKUP(A181,РАСЧЕТ!A:BE,57,0)</f>
        <v>385.22593624564036</v>
      </c>
      <c r="Y181" s="81">
        <f t="shared" si="24"/>
        <v>-357.80406375435962</v>
      </c>
      <c r="Z181" s="81" t="str">
        <f>VLOOKUP(A181,'10'!A:C,3,0)</f>
        <v>Начисление услуг УКС00001635 от 31.10.2023 0:00:01</v>
      </c>
      <c r="AA181" s="81" t="str">
        <f>VLOOKUP(A181,'10'!A:B,2,0)</f>
        <v>НАС/КС/ДУ-3-ММ-243</v>
      </c>
      <c r="AB181" s="81">
        <v>743.03</v>
      </c>
      <c r="AC181" s="81">
        <f>VLOOKUP(A181,РАСЧЕТ!A:BF,58,0)</f>
        <v>414.24408167340346</v>
      </c>
      <c r="AD181" s="81">
        <f t="shared" si="25"/>
        <v>-328.78591832659652</v>
      </c>
      <c r="AE181" s="81" t="str">
        <f>VLOOKUP(A181,'11'!A:C,3,0)</f>
        <v>Начисление услуг УКС00001712 от 30.11.2023 23:59:59</v>
      </c>
      <c r="AF181" s="81" t="str">
        <f>VLOOKUP(A181,'11'!A:B,2,0)</f>
        <v>НАС/КС/ДУ-3-ММ-243</v>
      </c>
      <c r="AG181" s="81">
        <v>743.03</v>
      </c>
      <c r="AH181" s="120">
        <f>VLOOKUP(A181,РАСЧЕТ!A:BG,59,0)</f>
        <v>596.81947199962201</v>
      </c>
      <c r="AI181" s="120">
        <f t="shared" si="26"/>
        <v>-146.21052800037796</v>
      </c>
      <c r="AJ181" t="str">
        <f>VLOOKUP(A181,'12'!A:C,3,0)</f>
        <v>Начисление услуг УКС00001860 от 31.12.2023 23:59:59</v>
      </c>
      <c r="AK181" t="str">
        <f>VLOOKUP(A181,'12'!A:B,2,0)</f>
        <v>НАС/КС/ДУ-3-ММ-243</v>
      </c>
    </row>
    <row r="182" spans="1:37" x14ac:dyDescent="0.3">
      <c r="A182" s="79" t="s">
        <v>1989</v>
      </c>
      <c r="B182" s="79" t="s">
        <v>1990</v>
      </c>
      <c r="C182" s="81">
        <v>670.02</v>
      </c>
      <c r="D182" s="81">
        <f>VLOOKUP(A182,РАСЧЕТ!A:AY,51,0)</f>
        <v>281.67283070246134</v>
      </c>
      <c r="E182" s="81">
        <f t="shared" si="18"/>
        <v>-388.34716929753864</v>
      </c>
      <c r="F182" s="81" t="str">
        <f>VLOOKUP(A182,'04'!A:C,3,0)</f>
        <v>Начисление услуг УКС00000631 от 30.04.2023 0:00:01</v>
      </c>
      <c r="G182" s="81" t="str">
        <f>VLOOKUP(A182,'04'!A:B,2,0)</f>
        <v>НАС/КС/ДУ-3-ММ-244</v>
      </c>
      <c r="H182" s="126">
        <v>670.02</v>
      </c>
      <c r="I182" s="126">
        <f>VLOOKUP(A182,РАСЧЕТ!A:AZ,52,0)</f>
        <v>0</v>
      </c>
      <c r="J182" s="126">
        <f t="shared" si="19"/>
        <v>-670.02</v>
      </c>
      <c r="K182" s="126">
        <v>670.02</v>
      </c>
      <c r="L182" s="126">
        <f>VLOOKUP(A182,РАСЧЕТ!A:BA,53,0)</f>
        <v>0</v>
      </c>
      <c r="M182" s="126">
        <f t="shared" si="20"/>
        <v>-670.02</v>
      </c>
      <c r="N182" s="126">
        <v>670.02</v>
      </c>
      <c r="O182" s="126">
        <f>VLOOKUP(A182,РАСЧЕТ!A:BB,54,0)</f>
        <v>0</v>
      </c>
      <c r="P182" s="126">
        <f t="shared" si="21"/>
        <v>-670.02</v>
      </c>
      <c r="Q182" s="126">
        <v>670.02</v>
      </c>
      <c r="R182" s="126">
        <f>VLOOKUP(A182,РАСЧЕТ!A:BC,55,0)</f>
        <v>0</v>
      </c>
      <c r="S182" s="126">
        <f t="shared" si="22"/>
        <v>-670.02</v>
      </c>
      <c r="T182" s="126">
        <v>670.02</v>
      </c>
      <c r="U182" s="126">
        <f>VLOOKUP(A182,РАСЧЕТ!A:BD,56,0)</f>
        <v>0</v>
      </c>
      <c r="V182" s="126">
        <f t="shared" si="23"/>
        <v>-670.02</v>
      </c>
      <c r="W182" s="81">
        <v>670.02</v>
      </c>
      <c r="X182" s="81">
        <f>VLOOKUP(A182,РАСЧЕТ!A:BE,57,0)</f>
        <v>347.37136447583748</v>
      </c>
      <c r="Y182" s="81">
        <f t="shared" si="24"/>
        <v>-322.6486355241625</v>
      </c>
      <c r="Z182" s="81" t="str">
        <f>VLOOKUP(A182,'10'!A:C,3,0)</f>
        <v>Начисление услуг УКС00001635 от 31.10.2023 0:00:01</v>
      </c>
      <c r="AA182" s="81" t="str">
        <f>VLOOKUP(A182,'10'!A:B,2,0)</f>
        <v>НАС/КС/ДУ-3-ММ-244</v>
      </c>
      <c r="AB182" s="81">
        <v>670.02</v>
      </c>
      <c r="AC182" s="81">
        <f>VLOOKUP(A182,РАСЧЕТ!A:BF,58,0)</f>
        <v>373.53801584422507</v>
      </c>
      <c r="AD182" s="81">
        <f t="shared" si="25"/>
        <v>-296.48198415577491</v>
      </c>
      <c r="AE182" s="81" t="str">
        <f>VLOOKUP(A182,'11'!A:C,3,0)</f>
        <v>Начисление услуг УКС00001712 от 30.11.2023 23:59:59</v>
      </c>
      <c r="AF182" s="81" t="str">
        <f>VLOOKUP(A182,'11'!A:B,2,0)</f>
        <v>НАС/КС/ДУ-3-ММ-244</v>
      </c>
      <c r="AG182" s="81">
        <v>670.02</v>
      </c>
      <c r="AH182" s="120">
        <f>VLOOKUP(A182,РАСЧЕТ!A:BG,59,0)</f>
        <v>538.17247186093084</v>
      </c>
      <c r="AI182" s="120">
        <f t="shared" si="26"/>
        <v>-131.84752813906914</v>
      </c>
      <c r="AJ182" t="str">
        <f>VLOOKUP(A182,'12'!A:C,3,0)</f>
        <v>Начисление услуг УКС00001860 от 31.12.2023 23:59:59</v>
      </c>
      <c r="AK182" t="str">
        <f>VLOOKUP(A182,'12'!A:B,2,0)</f>
        <v>НАС/КС/ДУ-3-ММ-244</v>
      </c>
    </row>
    <row r="183" spans="1:37" x14ac:dyDescent="0.3">
      <c r="A183" s="79" t="s">
        <v>1550</v>
      </c>
      <c r="B183" s="79" t="s">
        <v>1551</v>
      </c>
      <c r="C183" s="81">
        <v>584.12</v>
      </c>
      <c r="D183" s="81">
        <f>VLOOKUP(A183,РАСЧЕТ!A:AY,51,0)</f>
        <v>245.56092933035092</v>
      </c>
      <c r="E183" s="81">
        <f t="shared" si="18"/>
        <v>-338.55907066964909</v>
      </c>
      <c r="F183" s="81" t="str">
        <f>VLOOKUP(A183,'04'!A:C,3,0)</f>
        <v>Начисление услуг УКС00000631 от 30.04.2023 0:00:01</v>
      </c>
      <c r="G183" s="81" t="str">
        <f>VLOOKUP(A183,'04'!A:B,2,0)</f>
        <v>НАС/КС/ДУ-3-ММ-245</v>
      </c>
      <c r="H183" s="126">
        <v>584.12</v>
      </c>
      <c r="I183" s="126">
        <f>VLOOKUP(A183,РАСЧЕТ!A:AZ,52,0)</f>
        <v>0</v>
      </c>
      <c r="J183" s="126">
        <f t="shared" si="19"/>
        <v>-584.12</v>
      </c>
      <c r="K183" s="126">
        <v>584.12</v>
      </c>
      <c r="L183" s="126">
        <f>VLOOKUP(A183,РАСЧЕТ!A:BA,53,0)</f>
        <v>0</v>
      </c>
      <c r="M183" s="126">
        <f t="shared" si="20"/>
        <v>-584.12</v>
      </c>
      <c r="N183" s="126">
        <v>584.12</v>
      </c>
      <c r="O183" s="126">
        <f>VLOOKUP(A183,РАСЧЕТ!A:BB,54,0)</f>
        <v>0</v>
      </c>
      <c r="P183" s="126">
        <f t="shared" si="21"/>
        <v>-584.12</v>
      </c>
      <c r="Q183" s="126">
        <v>584.12</v>
      </c>
      <c r="R183" s="126">
        <f>VLOOKUP(A183,РАСЧЕТ!A:BC,55,0)</f>
        <v>0</v>
      </c>
      <c r="S183" s="126">
        <f t="shared" si="22"/>
        <v>-584.12</v>
      </c>
      <c r="T183" s="126">
        <v>584.12</v>
      </c>
      <c r="U183" s="126">
        <f>VLOOKUP(A183,РАСЧЕТ!A:BD,56,0)</f>
        <v>0</v>
      </c>
      <c r="V183" s="126">
        <f t="shared" si="23"/>
        <v>-584.12</v>
      </c>
      <c r="W183" s="81">
        <v>584.12</v>
      </c>
      <c r="X183" s="81">
        <f>VLOOKUP(A183,РАСЧЕТ!A:BE,57,0)</f>
        <v>302.83657415842242</v>
      </c>
      <c r="Y183" s="81">
        <f t="shared" si="24"/>
        <v>-281.28342584157758</v>
      </c>
      <c r="Z183" s="81" t="str">
        <f>VLOOKUP(A183,'10'!A:C,3,0)</f>
        <v>Начисление услуг УКС00001635 от 31.10.2023 0:00:01</v>
      </c>
      <c r="AA183" s="81" t="str">
        <f>VLOOKUP(A183,'10'!A:B,2,0)</f>
        <v>НАС/КС/ДУ-3-ММ-245</v>
      </c>
      <c r="AB183" s="81">
        <v>584.12</v>
      </c>
      <c r="AC183" s="81">
        <f>VLOOKUP(A183,РАСЧЕТ!A:BF,58,0)</f>
        <v>325.64852663342691</v>
      </c>
      <c r="AD183" s="81">
        <f t="shared" si="25"/>
        <v>-258.47147336657309</v>
      </c>
      <c r="AE183" s="81" t="str">
        <f>VLOOKUP(A183,'11'!A:C,3,0)</f>
        <v>Начисление услуг УКС00001712 от 30.11.2023 23:59:59</v>
      </c>
      <c r="AF183" s="81" t="str">
        <f>VLOOKUP(A183,'11'!A:B,2,0)</f>
        <v>НАС/КС/ДУ-3-ММ-245</v>
      </c>
      <c r="AG183" s="81">
        <v>584.12</v>
      </c>
      <c r="AH183" s="120">
        <f>VLOOKUP(A183,РАСЧЕТ!A:BG,59,0)</f>
        <v>469.17600110952947</v>
      </c>
      <c r="AI183" s="120">
        <f t="shared" si="26"/>
        <v>-114.94399889047054</v>
      </c>
      <c r="AJ183" t="str">
        <f>VLOOKUP(A183,'12'!A:C,3,0)</f>
        <v>Начисление услуг УКС00001860 от 31.12.2023 23:59:59</v>
      </c>
      <c r="AK183" t="str">
        <f>VLOOKUP(A183,'12'!A:B,2,0)</f>
        <v>НАС/КС/ДУ-3-ММ-245</v>
      </c>
    </row>
    <row r="184" spans="1:37" x14ac:dyDescent="0.3">
      <c r="A184" s="79" t="s">
        <v>776</v>
      </c>
      <c r="B184" s="79" t="s">
        <v>777</v>
      </c>
      <c r="C184" s="81">
        <v>743.03</v>
      </c>
      <c r="D184" s="81">
        <f>VLOOKUP(A184,РАСЧЕТ!A:AY,51,0)</f>
        <v>312.36794686875521</v>
      </c>
      <c r="E184" s="81">
        <f t="shared" si="18"/>
        <v>-430.66205313124476</v>
      </c>
      <c r="F184" s="81" t="str">
        <f>VLOOKUP(A184,'04'!A:C,3,0)</f>
        <v>Начисление услуг УКС00000631 от 30.04.2023 0:00:01</v>
      </c>
      <c r="G184" s="81" t="str">
        <f>VLOOKUP(A184,'04'!A:B,2,0)</f>
        <v>НАС/КС/ДУ-3-ММ-246</v>
      </c>
      <c r="H184" s="126">
        <v>743.03</v>
      </c>
      <c r="I184" s="126">
        <f>VLOOKUP(A184,РАСЧЕТ!A:AZ,52,0)</f>
        <v>0</v>
      </c>
      <c r="J184" s="126">
        <f t="shared" si="19"/>
        <v>-743.03</v>
      </c>
      <c r="K184" s="126">
        <v>743.03</v>
      </c>
      <c r="L184" s="126">
        <f>VLOOKUP(A184,РАСЧЕТ!A:BA,53,0)</f>
        <v>0</v>
      </c>
      <c r="M184" s="126">
        <f t="shared" si="20"/>
        <v>-743.03</v>
      </c>
      <c r="N184" s="126">
        <v>743.03</v>
      </c>
      <c r="O184" s="126">
        <f>VLOOKUP(A184,РАСЧЕТ!A:BB,54,0)</f>
        <v>0</v>
      </c>
      <c r="P184" s="126">
        <f t="shared" si="21"/>
        <v>-743.03</v>
      </c>
      <c r="Q184" s="126">
        <v>743.03</v>
      </c>
      <c r="R184" s="126">
        <f>VLOOKUP(A184,РАСЧЕТ!A:BC,55,0)</f>
        <v>0</v>
      </c>
      <c r="S184" s="126">
        <f t="shared" si="22"/>
        <v>-743.03</v>
      </c>
      <c r="T184" s="126">
        <v>743.03</v>
      </c>
      <c r="U184" s="126">
        <f>VLOOKUP(A184,РАСЧЕТ!A:BD,56,0)</f>
        <v>0</v>
      </c>
      <c r="V184" s="126">
        <f t="shared" si="23"/>
        <v>-743.03</v>
      </c>
      <c r="W184" s="81">
        <v>743.03</v>
      </c>
      <c r="X184" s="81">
        <f>VLOOKUP(A184,РАСЧЕТ!A:BE,57,0)</f>
        <v>385.22593624564036</v>
      </c>
      <c r="Y184" s="81">
        <f t="shared" si="24"/>
        <v>-357.80406375435962</v>
      </c>
      <c r="Z184" s="81" t="str">
        <f>VLOOKUP(A184,'10'!A:C,3,0)</f>
        <v>Начисление услуг УКС00001635 от 31.10.2023 0:00:01</v>
      </c>
      <c r="AA184" s="81" t="str">
        <f>VLOOKUP(A184,'10'!A:B,2,0)</f>
        <v>НАС/КС/ДУ-3-ММ-246</v>
      </c>
      <c r="AB184" s="81">
        <v>743.03</v>
      </c>
      <c r="AC184" s="81">
        <f>VLOOKUP(A184,РАСЧЕТ!A:BF,58,0)</f>
        <v>414.24408167340346</v>
      </c>
      <c r="AD184" s="81">
        <f t="shared" si="25"/>
        <v>-328.78591832659652</v>
      </c>
      <c r="AE184" s="81" t="str">
        <f>VLOOKUP(A184,'11'!A:C,3,0)</f>
        <v>Начисление услуг УКС00001712 от 30.11.2023 23:59:59</v>
      </c>
      <c r="AF184" s="81" t="str">
        <f>VLOOKUP(A184,'11'!A:B,2,0)</f>
        <v>НАС/КС/ДУ-3-ММ-246</v>
      </c>
      <c r="AG184" s="81">
        <v>743.03</v>
      </c>
      <c r="AH184" s="120">
        <f>VLOOKUP(A184,РАСЧЕТ!A:BG,59,0)</f>
        <v>596.81947199962201</v>
      </c>
      <c r="AI184" s="120">
        <f t="shared" si="26"/>
        <v>-146.21052800037796</v>
      </c>
      <c r="AJ184" t="str">
        <f>VLOOKUP(A184,'12'!A:C,3,0)</f>
        <v>Начисление услуг УКС00001860 от 31.12.2023 23:59:59</v>
      </c>
      <c r="AK184" t="str">
        <f>VLOOKUP(A184,'12'!A:B,2,0)</f>
        <v>НАС/КС/ДУ-3-ММ-246</v>
      </c>
    </row>
    <row r="185" spans="1:37" x14ac:dyDescent="0.3">
      <c r="A185" s="79" t="s">
        <v>1287</v>
      </c>
      <c r="B185" s="79" t="s">
        <v>1288</v>
      </c>
      <c r="C185" s="81">
        <v>670.02</v>
      </c>
      <c r="D185" s="81">
        <f>VLOOKUP(A185,РАСЧЕТ!A:AY,51,0)</f>
        <v>281.67283070246134</v>
      </c>
      <c r="E185" s="81">
        <f t="shared" si="18"/>
        <v>-388.34716929753864</v>
      </c>
      <c r="F185" s="81" t="str">
        <f>VLOOKUP(A185,'04'!A:C,3,0)</f>
        <v>Начисление услуг УКС00000631 от 30.04.2023 0:00:01</v>
      </c>
      <c r="G185" s="81" t="str">
        <f>VLOOKUP(A185,'04'!A:B,2,0)</f>
        <v>НАС/КС/ДУ-3-ММ-247 от 17.11.2021 г.</v>
      </c>
      <c r="H185" s="126">
        <v>670.02</v>
      </c>
      <c r="I185" s="126">
        <f>VLOOKUP(A185,РАСЧЕТ!A:AZ,52,0)</f>
        <v>0</v>
      </c>
      <c r="J185" s="126">
        <f t="shared" si="19"/>
        <v>-670.02</v>
      </c>
      <c r="K185" s="126">
        <v>670.02</v>
      </c>
      <c r="L185" s="126">
        <f>VLOOKUP(A185,РАСЧЕТ!A:BA,53,0)</f>
        <v>0</v>
      </c>
      <c r="M185" s="126">
        <f t="shared" si="20"/>
        <v>-670.02</v>
      </c>
      <c r="N185" s="126">
        <v>670.02</v>
      </c>
      <c r="O185" s="126">
        <f>VLOOKUP(A185,РАСЧЕТ!A:BB,54,0)</f>
        <v>0</v>
      </c>
      <c r="P185" s="126">
        <f t="shared" si="21"/>
        <v>-670.02</v>
      </c>
      <c r="Q185" s="126">
        <v>670.02</v>
      </c>
      <c r="R185" s="126">
        <f>VLOOKUP(A185,РАСЧЕТ!A:BC,55,0)</f>
        <v>0</v>
      </c>
      <c r="S185" s="126">
        <f t="shared" si="22"/>
        <v>-670.02</v>
      </c>
      <c r="T185" s="126">
        <v>670.02</v>
      </c>
      <c r="U185" s="126">
        <f>VLOOKUP(A185,РАСЧЕТ!A:BD,56,0)</f>
        <v>0</v>
      </c>
      <c r="V185" s="126">
        <f t="shared" si="23"/>
        <v>-670.02</v>
      </c>
      <c r="W185" s="81">
        <v>670.02</v>
      </c>
      <c r="X185" s="81">
        <f>VLOOKUP(A185,РАСЧЕТ!A:BE,57,0)</f>
        <v>347.37136447583748</v>
      </c>
      <c r="Y185" s="81">
        <f t="shared" si="24"/>
        <v>-322.6486355241625</v>
      </c>
      <c r="Z185" s="81" t="str">
        <f>VLOOKUP(A185,'10'!A:C,3,0)</f>
        <v>Начисление услуг УКС00001635 от 31.10.2023 0:00:01</v>
      </c>
      <c r="AA185" s="81" t="str">
        <f>VLOOKUP(A185,'10'!A:B,2,0)</f>
        <v>НАС/КС/ДУ-3-ММ-247 от 17.11.2021 г.</v>
      </c>
      <c r="AB185" s="81">
        <v>670.02</v>
      </c>
      <c r="AC185" s="81">
        <f>VLOOKUP(A185,РАСЧЕТ!A:BF,58,0)</f>
        <v>373.53801584422507</v>
      </c>
      <c r="AD185" s="81">
        <f t="shared" si="25"/>
        <v>-296.48198415577491</v>
      </c>
      <c r="AE185" s="81" t="str">
        <f>VLOOKUP(A185,'11'!A:C,3,0)</f>
        <v>Начисление услуг УКС00001712 от 30.11.2023 23:59:59</v>
      </c>
      <c r="AF185" s="81" t="str">
        <f>VLOOKUP(A185,'11'!A:B,2,0)</f>
        <v>НАС/КС/ДУ-3-ММ-247 от 17.11.2021 г.</v>
      </c>
      <c r="AG185" s="81">
        <v>670.02</v>
      </c>
      <c r="AH185" s="120">
        <f>VLOOKUP(A185,РАСЧЕТ!A:BG,59,0)</f>
        <v>538.17247186093084</v>
      </c>
      <c r="AI185" s="120">
        <f t="shared" si="26"/>
        <v>-131.84752813906914</v>
      </c>
      <c r="AJ185" t="str">
        <f>VLOOKUP(A185,'12'!A:C,3,0)</f>
        <v>Начисление услуг УКС00001860 от 31.12.2023 23:59:59</v>
      </c>
      <c r="AK185" t="str">
        <f>VLOOKUP(A185,'12'!A:B,2,0)</f>
        <v>НАС/КС/ДУ-3-ММ-247 от 17.11.2021 г.</v>
      </c>
    </row>
    <row r="186" spans="1:37" x14ac:dyDescent="0.3">
      <c r="A186" s="79" t="s">
        <v>1697</v>
      </c>
      <c r="B186" s="79" t="s">
        <v>1698</v>
      </c>
      <c r="C186" s="81">
        <v>584.12</v>
      </c>
      <c r="D186" s="81">
        <f>VLOOKUP(A186,РАСЧЕТ!A:AY,51,0)</f>
        <v>245.56092933035092</v>
      </c>
      <c r="E186" s="81">
        <f t="shared" si="18"/>
        <v>-338.55907066964909</v>
      </c>
      <c r="F186" s="81" t="str">
        <f>VLOOKUP(A186,'04'!A:C,3,0)</f>
        <v>Начисление услуг УКС00000631 от 30.04.2023 0:00:01</v>
      </c>
      <c r="G186" s="81" t="str">
        <f>VLOOKUP(A186,'04'!A:B,2,0)</f>
        <v>НАС/КС/ДУ-3-ММ-248</v>
      </c>
      <c r="H186" s="126">
        <v>584.12</v>
      </c>
      <c r="I186" s="126">
        <f>VLOOKUP(A186,РАСЧЕТ!A:AZ,52,0)</f>
        <v>0</v>
      </c>
      <c r="J186" s="126">
        <f t="shared" si="19"/>
        <v>-584.12</v>
      </c>
      <c r="K186" s="126">
        <v>584.12</v>
      </c>
      <c r="L186" s="126">
        <f>VLOOKUP(A186,РАСЧЕТ!A:BA,53,0)</f>
        <v>0</v>
      </c>
      <c r="M186" s="126">
        <f t="shared" si="20"/>
        <v>-584.12</v>
      </c>
      <c r="N186" s="126">
        <v>584.12</v>
      </c>
      <c r="O186" s="126">
        <f>VLOOKUP(A186,РАСЧЕТ!A:BB,54,0)</f>
        <v>0</v>
      </c>
      <c r="P186" s="126">
        <f t="shared" si="21"/>
        <v>-584.12</v>
      </c>
      <c r="Q186" s="126">
        <v>584.12</v>
      </c>
      <c r="R186" s="126">
        <f>VLOOKUP(A186,РАСЧЕТ!A:BC,55,0)</f>
        <v>0</v>
      </c>
      <c r="S186" s="126">
        <f t="shared" si="22"/>
        <v>-584.12</v>
      </c>
      <c r="T186" s="126">
        <v>584.12</v>
      </c>
      <c r="U186" s="126">
        <f>VLOOKUP(A186,РАСЧЕТ!A:BD,56,0)</f>
        <v>0</v>
      </c>
      <c r="V186" s="126">
        <f t="shared" si="23"/>
        <v>-584.12</v>
      </c>
      <c r="W186" s="81">
        <v>584.12</v>
      </c>
      <c r="X186" s="81">
        <f>VLOOKUP(A186,РАСЧЕТ!A:BE,57,0)</f>
        <v>302.83657415842242</v>
      </c>
      <c r="Y186" s="81">
        <f t="shared" si="24"/>
        <v>-281.28342584157758</v>
      </c>
      <c r="Z186" s="81" t="str">
        <f>VLOOKUP(A186,'10'!A:C,3,0)</f>
        <v>Начисление услуг УКС00001635 от 31.10.2023 0:00:01</v>
      </c>
      <c r="AA186" s="81" t="str">
        <f>VLOOKUP(A186,'10'!A:B,2,0)</f>
        <v>НАС/КС/ДУ-3-ММ-248</v>
      </c>
      <c r="AB186" s="81">
        <v>584.12</v>
      </c>
      <c r="AC186" s="81">
        <f>VLOOKUP(A186,РАСЧЕТ!A:BF,58,0)</f>
        <v>325.64852663342691</v>
      </c>
      <c r="AD186" s="81">
        <f t="shared" si="25"/>
        <v>-258.47147336657309</v>
      </c>
      <c r="AE186" s="81" t="str">
        <f>VLOOKUP(A186,'11'!A:C,3,0)</f>
        <v>Начисление услуг УКС00001712 от 30.11.2023 23:59:59</v>
      </c>
      <c r="AF186" s="81" t="str">
        <f>VLOOKUP(A186,'11'!A:B,2,0)</f>
        <v>НАС/КС/ДУ-3-ММ-248</v>
      </c>
      <c r="AG186" s="81">
        <v>584.12</v>
      </c>
      <c r="AH186" s="120">
        <f>VLOOKUP(A186,РАСЧЕТ!A:BG,59,0)</f>
        <v>469.17600110952947</v>
      </c>
      <c r="AI186" s="120">
        <f t="shared" si="26"/>
        <v>-114.94399889047054</v>
      </c>
      <c r="AJ186" t="str">
        <f>VLOOKUP(A186,'12'!A:C,3,0)</f>
        <v>Начисление услуг УКС00001860 от 31.12.2023 23:59:59</v>
      </c>
      <c r="AK186" t="str">
        <f>VLOOKUP(A186,'12'!A:B,2,0)</f>
        <v>НАС/КС/ДУ-3-ММ-248</v>
      </c>
    </row>
    <row r="187" spans="1:37" x14ac:dyDescent="0.3">
      <c r="A187" s="79" t="s">
        <v>1750</v>
      </c>
      <c r="B187" s="79" t="s">
        <v>1751</v>
      </c>
      <c r="C187" s="81">
        <v>743.03</v>
      </c>
      <c r="D187" s="81">
        <f>VLOOKUP(A187,РАСЧЕТ!A:AY,51,0)</f>
        <v>312.36794686875521</v>
      </c>
      <c r="E187" s="81">
        <f t="shared" si="18"/>
        <v>-430.66205313124476</v>
      </c>
      <c r="F187" s="81" t="str">
        <f>VLOOKUP(A187,'04'!A:C,3,0)</f>
        <v>Начисление услуг УКС00000631 от 30.04.2023 0:00:01</v>
      </c>
      <c r="G187" s="81" t="str">
        <f>VLOOKUP(A187,'04'!A:B,2,0)</f>
        <v>НАС/КС/ДУ-3-ММ-249</v>
      </c>
      <c r="H187" s="126">
        <v>743.03</v>
      </c>
      <c r="I187" s="126">
        <f>VLOOKUP(A187,РАСЧЕТ!A:AZ,52,0)</f>
        <v>0</v>
      </c>
      <c r="J187" s="126">
        <f t="shared" si="19"/>
        <v>-743.03</v>
      </c>
      <c r="K187" s="126">
        <v>743.03</v>
      </c>
      <c r="L187" s="126">
        <f>VLOOKUP(A187,РАСЧЕТ!A:BA,53,0)</f>
        <v>0</v>
      </c>
      <c r="M187" s="126">
        <f t="shared" si="20"/>
        <v>-743.03</v>
      </c>
      <c r="N187" s="126">
        <v>743.03</v>
      </c>
      <c r="O187" s="126">
        <f>VLOOKUP(A187,РАСЧЕТ!A:BB,54,0)</f>
        <v>0</v>
      </c>
      <c r="P187" s="126">
        <f t="shared" si="21"/>
        <v>-743.03</v>
      </c>
      <c r="Q187" s="126">
        <v>743.03</v>
      </c>
      <c r="R187" s="126">
        <f>VLOOKUP(A187,РАСЧЕТ!A:BC,55,0)</f>
        <v>0</v>
      </c>
      <c r="S187" s="126">
        <f t="shared" si="22"/>
        <v>-743.03</v>
      </c>
      <c r="T187" s="126">
        <v>743.03</v>
      </c>
      <c r="U187" s="126">
        <f>VLOOKUP(A187,РАСЧЕТ!A:BD,56,0)</f>
        <v>0</v>
      </c>
      <c r="V187" s="126">
        <f t="shared" si="23"/>
        <v>-743.03</v>
      </c>
      <c r="W187" s="81">
        <v>743.03</v>
      </c>
      <c r="X187" s="81">
        <f>VLOOKUP(A187,РАСЧЕТ!A:BE,57,0)</f>
        <v>385.22593624564036</v>
      </c>
      <c r="Y187" s="81">
        <f t="shared" si="24"/>
        <v>-357.80406375435962</v>
      </c>
      <c r="Z187" s="81" t="str">
        <f>VLOOKUP(A187,'10'!A:C,3,0)</f>
        <v>Начисление услуг УКС00001635 от 31.10.2023 0:00:01</v>
      </c>
      <c r="AA187" s="81" t="str">
        <f>VLOOKUP(A187,'10'!A:B,2,0)</f>
        <v>НАС/КС/ДУ-3-ММ-249</v>
      </c>
      <c r="AB187" s="81">
        <v>743.03</v>
      </c>
      <c r="AC187" s="81">
        <f>VLOOKUP(A187,РАСЧЕТ!A:BF,58,0)</f>
        <v>414.24408167340346</v>
      </c>
      <c r="AD187" s="81">
        <f t="shared" si="25"/>
        <v>-328.78591832659652</v>
      </c>
      <c r="AE187" s="81" t="str">
        <f>VLOOKUP(A187,'11'!A:C,3,0)</f>
        <v>Начисление услуг УКС00001712 от 30.11.2023 23:59:59</v>
      </c>
      <c r="AF187" s="81" t="str">
        <f>VLOOKUP(A187,'11'!A:B,2,0)</f>
        <v>НАС/КС/ДУ-3-ММ-249</v>
      </c>
      <c r="AG187" s="81">
        <v>743.03</v>
      </c>
      <c r="AH187" s="120">
        <f>VLOOKUP(A187,РАСЧЕТ!A:BG,59,0)</f>
        <v>596.81947199962201</v>
      </c>
      <c r="AI187" s="120">
        <f t="shared" si="26"/>
        <v>-146.21052800037796</v>
      </c>
      <c r="AJ187" t="str">
        <f>VLOOKUP(A187,'12'!A:C,3,0)</f>
        <v>Начисление услуг УКС00001860 от 31.12.2023 23:59:59</v>
      </c>
      <c r="AK187" t="str">
        <f>VLOOKUP(A187,'12'!A:B,2,0)</f>
        <v>НАС/КС/ДУ-3-ММ-249</v>
      </c>
    </row>
    <row r="188" spans="1:37" x14ac:dyDescent="0.3">
      <c r="A188" s="79" t="s">
        <v>1968</v>
      </c>
      <c r="B188" s="79" t="s">
        <v>1969</v>
      </c>
      <c r="C188" s="81">
        <v>584.12</v>
      </c>
      <c r="D188" s="81">
        <f>VLOOKUP(A188,РАСЧЕТ!A:AY,51,0)</f>
        <v>245.56092933035092</v>
      </c>
      <c r="E188" s="81">
        <f t="shared" si="18"/>
        <v>-338.55907066964909</v>
      </c>
      <c r="F188" s="81" t="str">
        <f>VLOOKUP(A188,'04'!A:C,3,0)</f>
        <v>Начисление услуг УКС00000631 от 30.04.2023 0:00:01</v>
      </c>
      <c r="G188" s="81" t="str">
        <f>VLOOKUP(A188,'04'!A:B,2,0)</f>
        <v>НАС/КС/ДУ-3-ММ-25</v>
      </c>
      <c r="H188" s="126">
        <v>584.12</v>
      </c>
      <c r="I188" s="126">
        <f>VLOOKUP(A188,РАСЧЕТ!A:AZ,52,0)</f>
        <v>0</v>
      </c>
      <c r="J188" s="126">
        <f t="shared" si="19"/>
        <v>-584.12</v>
      </c>
      <c r="K188" s="126">
        <v>584.12</v>
      </c>
      <c r="L188" s="126">
        <f>VLOOKUP(A188,РАСЧЕТ!A:BA,53,0)</f>
        <v>0</v>
      </c>
      <c r="M188" s="126">
        <f t="shared" si="20"/>
        <v>-584.12</v>
      </c>
      <c r="N188" s="126">
        <v>584.12</v>
      </c>
      <c r="O188" s="126">
        <f>VLOOKUP(A188,РАСЧЕТ!A:BB,54,0)</f>
        <v>0</v>
      </c>
      <c r="P188" s="126">
        <f t="shared" si="21"/>
        <v>-584.12</v>
      </c>
      <c r="Q188" s="126">
        <v>584.12</v>
      </c>
      <c r="R188" s="126">
        <f>VLOOKUP(A188,РАСЧЕТ!A:BC,55,0)</f>
        <v>0</v>
      </c>
      <c r="S188" s="126">
        <f t="shared" si="22"/>
        <v>-584.12</v>
      </c>
      <c r="T188" s="126">
        <v>584.12</v>
      </c>
      <c r="U188" s="126">
        <f>VLOOKUP(A188,РАСЧЕТ!A:BD,56,0)</f>
        <v>0</v>
      </c>
      <c r="V188" s="126">
        <f t="shared" si="23"/>
        <v>-584.12</v>
      </c>
      <c r="W188" s="81">
        <v>584.12</v>
      </c>
      <c r="X188" s="81">
        <f>VLOOKUP(A188,РАСЧЕТ!A:BE,57,0)</f>
        <v>302.83657415842242</v>
      </c>
      <c r="Y188" s="81">
        <f t="shared" si="24"/>
        <v>-281.28342584157758</v>
      </c>
      <c r="Z188" s="81" t="str">
        <f>VLOOKUP(A188,'10'!A:C,3,0)</f>
        <v>Начисление услуг УКС00001635 от 31.10.2023 0:00:01</v>
      </c>
      <c r="AA188" s="81" t="str">
        <f>VLOOKUP(A188,'10'!A:B,2,0)</f>
        <v>НАС/КС/ДУ-3-ММ-25</v>
      </c>
      <c r="AB188" s="81">
        <v>584.12</v>
      </c>
      <c r="AC188" s="81">
        <f>VLOOKUP(A188,РАСЧЕТ!A:BF,58,0)</f>
        <v>325.64852663342691</v>
      </c>
      <c r="AD188" s="81">
        <f t="shared" si="25"/>
        <v>-258.47147336657309</v>
      </c>
      <c r="AE188" s="81" t="str">
        <f>VLOOKUP(A188,'11'!A:C,3,0)</f>
        <v>Начисление услуг УКС00001712 от 30.11.2023 23:59:59</v>
      </c>
      <c r="AF188" s="81" t="str">
        <f>VLOOKUP(A188,'11'!A:B,2,0)</f>
        <v>НАС/КС/ДУ-3-ММ-25</v>
      </c>
      <c r="AG188" s="81">
        <v>584.12</v>
      </c>
      <c r="AH188" s="120">
        <f>VLOOKUP(A188,РАСЧЕТ!A:BG,59,0)</f>
        <v>469.17600110952947</v>
      </c>
      <c r="AI188" s="120">
        <f t="shared" si="26"/>
        <v>-114.94399889047054</v>
      </c>
      <c r="AJ188" t="str">
        <f>VLOOKUP(A188,'12'!A:C,3,0)</f>
        <v>Начисление услуг УКС00001860 от 31.12.2023 23:59:59</v>
      </c>
      <c r="AK188" t="str">
        <f>VLOOKUP(A188,'12'!A:B,2,0)</f>
        <v>НАС/КС/ДУ-3-ММ-25</v>
      </c>
    </row>
    <row r="189" spans="1:37" x14ac:dyDescent="0.3">
      <c r="A189" s="79" t="s">
        <v>1752</v>
      </c>
      <c r="B189" s="79" t="s">
        <v>1753</v>
      </c>
      <c r="C189" s="81">
        <v>670.02</v>
      </c>
      <c r="D189" s="81">
        <f>VLOOKUP(A189,РАСЧЕТ!A:AY,51,0)</f>
        <v>281.67283070246134</v>
      </c>
      <c r="E189" s="81">
        <f t="shared" si="18"/>
        <v>-388.34716929753864</v>
      </c>
      <c r="F189" s="81" t="str">
        <f>VLOOKUP(A189,'04'!A:C,3,0)</f>
        <v>Начисление услуг УКС00000631 от 30.04.2023 0:00:01</v>
      </c>
      <c r="G189" s="81" t="str">
        <f>VLOOKUP(A189,'04'!A:B,2,0)</f>
        <v>НАС/КС/ДУ-3-ММ-250</v>
      </c>
      <c r="H189" s="126">
        <v>670.02</v>
      </c>
      <c r="I189" s="126">
        <f>VLOOKUP(A189,РАСЧЕТ!A:AZ,52,0)</f>
        <v>0</v>
      </c>
      <c r="J189" s="126">
        <f t="shared" si="19"/>
        <v>-670.02</v>
      </c>
      <c r="K189" s="126">
        <v>670.02</v>
      </c>
      <c r="L189" s="126">
        <f>VLOOKUP(A189,РАСЧЕТ!A:BA,53,0)</f>
        <v>0</v>
      </c>
      <c r="M189" s="126">
        <f t="shared" si="20"/>
        <v>-670.02</v>
      </c>
      <c r="N189" s="126">
        <v>670.02</v>
      </c>
      <c r="O189" s="126">
        <f>VLOOKUP(A189,РАСЧЕТ!A:BB,54,0)</f>
        <v>0</v>
      </c>
      <c r="P189" s="126">
        <f t="shared" si="21"/>
        <v>-670.02</v>
      </c>
      <c r="Q189" s="126">
        <v>670.02</v>
      </c>
      <c r="R189" s="126">
        <f>VLOOKUP(A189,РАСЧЕТ!A:BC,55,0)</f>
        <v>0</v>
      </c>
      <c r="S189" s="126">
        <f t="shared" si="22"/>
        <v>-670.02</v>
      </c>
      <c r="T189" s="126">
        <v>670.02</v>
      </c>
      <c r="U189" s="126">
        <f>VLOOKUP(A189,РАСЧЕТ!A:BD,56,0)</f>
        <v>0</v>
      </c>
      <c r="V189" s="126">
        <f t="shared" si="23"/>
        <v>-670.02</v>
      </c>
      <c r="W189" s="81">
        <v>670.02</v>
      </c>
      <c r="X189" s="81">
        <f>VLOOKUP(A189,РАСЧЕТ!A:BE,57,0)</f>
        <v>347.37136447583748</v>
      </c>
      <c r="Y189" s="81">
        <f t="shared" si="24"/>
        <v>-322.6486355241625</v>
      </c>
      <c r="Z189" s="81" t="str">
        <f>VLOOKUP(A189,'10'!A:C,3,0)</f>
        <v>Начисление услуг УКС00001635 от 31.10.2023 0:00:01</v>
      </c>
      <c r="AA189" s="81" t="str">
        <f>VLOOKUP(A189,'10'!A:B,2,0)</f>
        <v>НАС/КС/ДУ-3-ММ-250</v>
      </c>
      <c r="AB189" s="81">
        <v>670.02</v>
      </c>
      <c r="AC189" s="81">
        <f>VLOOKUP(A189,РАСЧЕТ!A:BF,58,0)</f>
        <v>373.53801584422507</v>
      </c>
      <c r="AD189" s="81">
        <f t="shared" si="25"/>
        <v>-296.48198415577491</v>
      </c>
      <c r="AE189" s="81" t="str">
        <f>VLOOKUP(A189,'11'!A:C,3,0)</f>
        <v>Начисление услуг УКС00001712 от 30.11.2023 23:59:59</v>
      </c>
      <c r="AF189" s="81" t="str">
        <f>VLOOKUP(A189,'11'!A:B,2,0)</f>
        <v>НАС/КС/ДУ-3-ММ-250</v>
      </c>
      <c r="AG189" s="81">
        <v>670.02</v>
      </c>
      <c r="AH189" s="120">
        <f>VLOOKUP(A189,РАСЧЕТ!A:BG,59,0)</f>
        <v>538.17247186093084</v>
      </c>
      <c r="AI189" s="120">
        <f t="shared" si="26"/>
        <v>-131.84752813906914</v>
      </c>
      <c r="AJ189" t="str">
        <f>VLOOKUP(A189,'12'!A:C,3,0)</f>
        <v>Начисление услуг УКС00001860 от 31.12.2023 23:59:59</v>
      </c>
      <c r="AK189" t="str">
        <f>VLOOKUP(A189,'12'!A:B,2,0)</f>
        <v>НАС/КС/ДУ-3-ММ-250</v>
      </c>
    </row>
    <row r="190" spans="1:37" x14ac:dyDescent="0.3">
      <c r="A190" s="79" t="s">
        <v>1699</v>
      </c>
      <c r="B190" s="79" t="s">
        <v>1700</v>
      </c>
      <c r="C190" s="81">
        <v>584.12</v>
      </c>
      <c r="D190" s="81">
        <f>VLOOKUP(A190,РАСЧЕТ!A:AY,51,0)</f>
        <v>245.56092933035092</v>
      </c>
      <c r="E190" s="81">
        <f t="shared" si="18"/>
        <v>-338.55907066964909</v>
      </c>
      <c r="F190" s="81" t="str">
        <f>VLOOKUP(A190,'04'!A:C,3,0)</f>
        <v>Начисление услуг УКС00000631 от 30.04.2023 0:00:01</v>
      </c>
      <c r="G190" s="81" t="str">
        <f>VLOOKUP(A190,'04'!A:B,2,0)</f>
        <v>НАС/КС/ДУ-3-ММ-251</v>
      </c>
      <c r="H190" s="126">
        <v>584.12</v>
      </c>
      <c r="I190" s="126">
        <f>VLOOKUP(A190,РАСЧЕТ!A:AZ,52,0)</f>
        <v>0</v>
      </c>
      <c r="J190" s="126">
        <f t="shared" si="19"/>
        <v>-584.12</v>
      </c>
      <c r="K190" s="126">
        <v>584.12</v>
      </c>
      <c r="L190" s="126">
        <f>VLOOKUP(A190,РАСЧЕТ!A:BA,53,0)</f>
        <v>0</v>
      </c>
      <c r="M190" s="126">
        <f t="shared" si="20"/>
        <v>-584.12</v>
      </c>
      <c r="N190" s="126">
        <v>584.12</v>
      </c>
      <c r="O190" s="126">
        <f>VLOOKUP(A190,РАСЧЕТ!A:BB,54,0)</f>
        <v>0</v>
      </c>
      <c r="P190" s="126">
        <f t="shared" si="21"/>
        <v>-584.12</v>
      </c>
      <c r="Q190" s="126">
        <v>584.12</v>
      </c>
      <c r="R190" s="126">
        <f>VLOOKUP(A190,РАСЧЕТ!A:BC,55,0)</f>
        <v>0</v>
      </c>
      <c r="S190" s="126">
        <f t="shared" si="22"/>
        <v>-584.12</v>
      </c>
      <c r="T190" s="126">
        <v>584.12</v>
      </c>
      <c r="U190" s="126">
        <f>VLOOKUP(A190,РАСЧЕТ!A:BD,56,0)</f>
        <v>0</v>
      </c>
      <c r="V190" s="126">
        <f t="shared" si="23"/>
        <v>-584.12</v>
      </c>
      <c r="W190" s="81">
        <v>584.12</v>
      </c>
      <c r="X190" s="81">
        <f>VLOOKUP(A190,РАСЧЕТ!A:BE,57,0)</f>
        <v>302.83657415842242</v>
      </c>
      <c r="Y190" s="81">
        <f t="shared" si="24"/>
        <v>-281.28342584157758</v>
      </c>
      <c r="Z190" s="81" t="str">
        <f>VLOOKUP(A190,'10'!A:C,3,0)</f>
        <v>Начисление услуг УКС00001635 от 31.10.2023 0:00:01</v>
      </c>
      <c r="AA190" s="81" t="str">
        <f>VLOOKUP(A190,'10'!A:B,2,0)</f>
        <v>НАС/КС/ДУ-3-ММ-251</v>
      </c>
      <c r="AB190" s="81">
        <v>584.12</v>
      </c>
      <c r="AC190" s="81">
        <f>VLOOKUP(A190,РАСЧЕТ!A:BF,58,0)</f>
        <v>325.64852663342691</v>
      </c>
      <c r="AD190" s="81">
        <f t="shared" si="25"/>
        <v>-258.47147336657309</v>
      </c>
      <c r="AE190" s="81" t="str">
        <f>VLOOKUP(A190,'11'!A:C,3,0)</f>
        <v>Начисление услуг УКС00001712 от 30.11.2023 23:59:59</v>
      </c>
      <c r="AF190" s="81" t="str">
        <f>VLOOKUP(A190,'11'!A:B,2,0)</f>
        <v>НАС/КС/ДУ-3-ММ-251</v>
      </c>
      <c r="AG190" s="81">
        <v>584.12</v>
      </c>
      <c r="AH190" s="120">
        <f>VLOOKUP(A190,РАСЧЕТ!A:BG,59,0)</f>
        <v>469.17600110952947</v>
      </c>
      <c r="AI190" s="120">
        <f t="shared" si="26"/>
        <v>-114.94399889047054</v>
      </c>
      <c r="AJ190" t="str">
        <f>VLOOKUP(A190,'12'!A:C,3,0)</f>
        <v>Начисление услуг УКС00001860 от 31.12.2023 23:59:59</v>
      </c>
      <c r="AK190" t="str">
        <f>VLOOKUP(A190,'12'!A:B,2,0)</f>
        <v>НАС/КС/ДУ-3-ММ-251</v>
      </c>
    </row>
    <row r="191" spans="1:37" x14ac:dyDescent="0.3">
      <c r="A191" s="79" t="s">
        <v>1033</v>
      </c>
      <c r="B191" s="79" t="s">
        <v>1034</v>
      </c>
      <c r="C191" s="81">
        <v>708.67</v>
      </c>
      <c r="D191" s="81">
        <f>VLOOKUP(A191,РАСЧЕТ!A:AY,51,0)</f>
        <v>297.92318631991105</v>
      </c>
      <c r="E191" s="81">
        <f t="shared" si="18"/>
        <v>-410.74681368008891</v>
      </c>
      <c r="F191" s="81" t="str">
        <f>VLOOKUP(A191,'04'!A:C,3,0)</f>
        <v>Начисление услуг УКС00000631 от 30.04.2023 0:00:01</v>
      </c>
      <c r="G191" s="81" t="str">
        <f>VLOOKUP(A191,'04'!A:B,2,0)</f>
        <v>НАС/КС/ДУ-3-ММ-252</v>
      </c>
      <c r="H191" s="126">
        <v>708.67</v>
      </c>
      <c r="I191" s="126">
        <f>VLOOKUP(A191,РАСЧЕТ!A:AZ,52,0)</f>
        <v>0</v>
      </c>
      <c r="J191" s="126">
        <f t="shared" si="19"/>
        <v>-708.67</v>
      </c>
      <c r="K191" s="126">
        <v>708.67</v>
      </c>
      <c r="L191" s="126">
        <f>VLOOKUP(A191,РАСЧЕТ!A:BA,53,0)</f>
        <v>0</v>
      </c>
      <c r="M191" s="126">
        <f t="shared" si="20"/>
        <v>-708.67</v>
      </c>
      <c r="N191" s="126">
        <v>708.67</v>
      </c>
      <c r="O191" s="126">
        <f>VLOOKUP(A191,РАСЧЕТ!A:BB,54,0)</f>
        <v>0</v>
      </c>
      <c r="P191" s="126">
        <f t="shared" si="21"/>
        <v>-708.67</v>
      </c>
      <c r="Q191" s="126">
        <v>708.67</v>
      </c>
      <c r="R191" s="126">
        <f>VLOOKUP(A191,РАСЧЕТ!A:BC,55,0)</f>
        <v>0</v>
      </c>
      <c r="S191" s="126">
        <f t="shared" si="22"/>
        <v>-708.67</v>
      </c>
      <c r="T191" s="126">
        <v>708.67</v>
      </c>
      <c r="U191" s="126">
        <f>VLOOKUP(A191,РАСЧЕТ!A:BD,56,0)</f>
        <v>0</v>
      </c>
      <c r="V191" s="126">
        <f t="shared" si="23"/>
        <v>-708.67</v>
      </c>
      <c r="W191" s="81">
        <v>708.67</v>
      </c>
      <c r="X191" s="81">
        <f>VLOOKUP(A191,РАСЧЕТ!A:BE,57,0)</f>
        <v>367.41202011867432</v>
      </c>
      <c r="Y191" s="81">
        <f t="shared" si="24"/>
        <v>-341.25797988132564</v>
      </c>
      <c r="Z191" s="81" t="str">
        <f>VLOOKUP(A191,'10'!A:C,3,0)</f>
        <v>Начисление услуг УКС00001635 от 31.10.2023 0:00:01</v>
      </c>
      <c r="AA191" s="81" t="str">
        <f>VLOOKUP(A191,'10'!A:B,2,0)</f>
        <v>НАС/КС/ДУ-3-ММ-252</v>
      </c>
      <c r="AB191" s="81">
        <v>708.67</v>
      </c>
      <c r="AC191" s="81">
        <f>VLOOKUP(A191,РАСЧЕТ!A:BF,58,0)</f>
        <v>395.08828598908417</v>
      </c>
      <c r="AD191" s="81">
        <f t="shared" si="25"/>
        <v>-313.58171401091579</v>
      </c>
      <c r="AE191" s="81" t="str">
        <f>VLOOKUP(A191,'11'!A:C,3,0)</f>
        <v>Начисление услуг УКС00001712 от 30.11.2023 23:59:59</v>
      </c>
      <c r="AF191" s="81" t="str">
        <f>VLOOKUP(A191,'11'!A:B,2,0)</f>
        <v>НАС/КС/ДУ-3-ММ-252</v>
      </c>
      <c r="AG191" s="81">
        <v>708.67</v>
      </c>
      <c r="AH191" s="120">
        <f>VLOOKUP(A191,РАСЧЕТ!A:BG,59,0)</f>
        <v>569.22088369906146</v>
      </c>
      <c r="AI191" s="120">
        <f t="shared" si="26"/>
        <v>-139.4491163009385</v>
      </c>
      <c r="AJ191" t="str">
        <f>VLOOKUP(A191,'12'!A:C,3,0)</f>
        <v>Начисление услуг УКС00001860 от 31.12.2023 23:59:59</v>
      </c>
      <c r="AK191" t="str">
        <f>VLOOKUP(A191,'12'!A:B,2,0)</f>
        <v>НАС/КС/ДУ-3-ММ-252</v>
      </c>
    </row>
    <row r="192" spans="1:37" x14ac:dyDescent="0.3">
      <c r="A192" s="79" t="s">
        <v>682</v>
      </c>
      <c r="B192" s="79" t="s">
        <v>683</v>
      </c>
      <c r="C192" s="81">
        <v>661.43</v>
      </c>
      <c r="D192" s="81">
        <f>VLOOKUP(A192,РАСЧЕТ!A:AY,51,0)</f>
        <v>278.06164056525034</v>
      </c>
      <c r="E192" s="81">
        <f t="shared" si="18"/>
        <v>-383.36835943474961</v>
      </c>
      <c r="F192" s="81" t="str">
        <f>VLOOKUP(A192,'04'!A:C,3,0)</f>
        <v>Начисление услуг УКС00000631 от 30.04.2023 0:00:01</v>
      </c>
      <c r="G192" s="81" t="str">
        <f>VLOOKUP(A192,'04'!A:B,2,0)</f>
        <v>НАС/КС/ДУ-3-ММ-253</v>
      </c>
      <c r="H192" s="126">
        <v>661.43</v>
      </c>
      <c r="I192" s="126">
        <f>VLOOKUP(A192,РАСЧЕТ!A:AZ,52,0)</f>
        <v>0</v>
      </c>
      <c r="J192" s="126">
        <f t="shared" si="19"/>
        <v>-661.43</v>
      </c>
      <c r="K192" s="126">
        <v>661.43</v>
      </c>
      <c r="L192" s="126">
        <f>VLOOKUP(A192,РАСЧЕТ!A:BA,53,0)</f>
        <v>0</v>
      </c>
      <c r="M192" s="126">
        <f t="shared" si="20"/>
        <v>-661.43</v>
      </c>
      <c r="N192" s="126">
        <v>661.43</v>
      </c>
      <c r="O192" s="126">
        <f>VLOOKUP(A192,РАСЧЕТ!A:BB,54,0)</f>
        <v>0</v>
      </c>
      <c r="P192" s="126">
        <f t="shared" si="21"/>
        <v>-661.43</v>
      </c>
      <c r="Q192" s="126">
        <v>661.43</v>
      </c>
      <c r="R192" s="126">
        <f>VLOOKUP(A192,РАСЧЕТ!A:BC,55,0)</f>
        <v>0</v>
      </c>
      <c r="S192" s="126">
        <f t="shared" si="22"/>
        <v>-661.43</v>
      </c>
      <c r="T192" s="126">
        <v>661.43</v>
      </c>
      <c r="U192" s="126">
        <f>VLOOKUP(A192,РАСЧЕТ!A:BD,56,0)</f>
        <v>0</v>
      </c>
      <c r="V192" s="126">
        <f t="shared" si="23"/>
        <v>-661.43</v>
      </c>
      <c r="W192" s="81">
        <v>661.43</v>
      </c>
      <c r="X192" s="81">
        <f>VLOOKUP(A192,РАСЧЕТ!A:BE,57,0)</f>
        <v>342.91788544409604</v>
      </c>
      <c r="Y192" s="81">
        <f t="shared" si="24"/>
        <v>-318.51211455590391</v>
      </c>
      <c r="Z192" s="81" t="str">
        <f>VLOOKUP(A192,'10'!A:C,3,0)</f>
        <v>Начисление услуг УКС00001635 от 31.10.2023 0:00:01</v>
      </c>
      <c r="AA192" s="81" t="str">
        <f>VLOOKUP(A192,'10'!A:B,2,0)</f>
        <v>НАС/КС/ДУ-3-ММ-253</v>
      </c>
      <c r="AB192" s="81">
        <v>661.43</v>
      </c>
      <c r="AC192" s="81">
        <f>VLOOKUP(A192,РАСЧЕТ!A:BF,58,0)</f>
        <v>368.74906692314522</v>
      </c>
      <c r="AD192" s="81">
        <f t="shared" si="25"/>
        <v>-292.68093307685473</v>
      </c>
      <c r="AE192" s="81" t="str">
        <f>VLOOKUP(A192,'11'!A:C,3,0)</f>
        <v>Начисление услуг УКС00001712 от 30.11.2023 23:59:59</v>
      </c>
      <c r="AF192" s="81" t="str">
        <f>VLOOKUP(A192,'11'!A:B,2,0)</f>
        <v>НАС/КС/ДУ-3-ММ-253</v>
      </c>
      <c r="AG192" s="81">
        <v>661.43</v>
      </c>
      <c r="AH192" s="120">
        <f>VLOOKUP(A192,РАСЧЕТ!A:BG,59,0)</f>
        <v>531.2728247857907</v>
      </c>
      <c r="AI192" s="120">
        <f t="shared" si="26"/>
        <v>-130.15717521420925</v>
      </c>
      <c r="AJ192" t="str">
        <f>VLOOKUP(A192,'12'!A:C,3,0)</f>
        <v>Начисление услуг УКС00001860 от 31.12.2023 23:59:59</v>
      </c>
      <c r="AK192" t="str">
        <f>VLOOKUP(A192,'12'!A:B,2,0)</f>
        <v>НАС/КС/ДУ-3-ММ-253</v>
      </c>
    </row>
    <row r="193" spans="1:37" x14ac:dyDescent="0.3">
      <c r="A193" s="79" t="s">
        <v>746</v>
      </c>
      <c r="B193" s="79" t="s">
        <v>747</v>
      </c>
      <c r="C193" s="81">
        <v>584.12</v>
      </c>
      <c r="D193" s="81">
        <f>VLOOKUP(A193,РАСЧЕТ!A:AY,51,0)</f>
        <v>245.56092933035092</v>
      </c>
      <c r="E193" s="81">
        <f t="shared" si="18"/>
        <v>-338.55907066964909</v>
      </c>
      <c r="F193" s="81" t="str">
        <f>VLOOKUP(A193,'04'!A:C,3,0)</f>
        <v>Начисление услуг УКС00000631 от 30.04.2023 0:00:01</v>
      </c>
      <c r="G193" s="81" t="str">
        <f>VLOOKUP(A193,'04'!A:B,2,0)</f>
        <v>НАС/КС/ДУ-3-ММ-254 от 01.01.2022</v>
      </c>
      <c r="H193" s="126">
        <v>584.12</v>
      </c>
      <c r="I193" s="126">
        <f>VLOOKUP(A193,РАСЧЕТ!A:AZ,52,0)</f>
        <v>0</v>
      </c>
      <c r="J193" s="126">
        <f t="shared" si="19"/>
        <v>-584.12</v>
      </c>
      <c r="K193" s="126">
        <v>584.12</v>
      </c>
      <c r="L193" s="126">
        <f>VLOOKUP(A193,РАСЧЕТ!A:BA,53,0)</f>
        <v>0</v>
      </c>
      <c r="M193" s="126">
        <f t="shared" si="20"/>
        <v>-584.12</v>
      </c>
      <c r="N193" s="126">
        <v>584.12</v>
      </c>
      <c r="O193" s="126">
        <f>VLOOKUP(A193,РАСЧЕТ!A:BB,54,0)</f>
        <v>0</v>
      </c>
      <c r="P193" s="126">
        <f t="shared" si="21"/>
        <v>-584.12</v>
      </c>
      <c r="Q193" s="126">
        <v>584.12</v>
      </c>
      <c r="R193" s="126">
        <f>VLOOKUP(A193,РАСЧЕТ!A:BC,55,0)</f>
        <v>0</v>
      </c>
      <c r="S193" s="126">
        <f t="shared" si="22"/>
        <v>-584.12</v>
      </c>
      <c r="T193" s="126">
        <v>584.12</v>
      </c>
      <c r="U193" s="126">
        <f>VLOOKUP(A193,РАСЧЕТ!A:BD,56,0)</f>
        <v>0</v>
      </c>
      <c r="V193" s="126">
        <f t="shared" si="23"/>
        <v>-584.12</v>
      </c>
      <c r="W193" s="81">
        <v>584.12</v>
      </c>
      <c r="X193" s="81">
        <f>VLOOKUP(A193,РАСЧЕТ!A:BE,57,0)</f>
        <v>302.83657415842242</v>
      </c>
      <c r="Y193" s="81">
        <f t="shared" si="24"/>
        <v>-281.28342584157758</v>
      </c>
      <c r="Z193" s="81" t="str">
        <f>VLOOKUP(A193,'10'!A:C,3,0)</f>
        <v>Начисление услуг УКС00001635 от 31.10.2023 0:00:01</v>
      </c>
      <c r="AA193" s="81" t="str">
        <f>VLOOKUP(A193,'10'!A:B,2,0)</f>
        <v>НАС/КС/ДУ-3-ММ-254 от 01.01.2022</v>
      </c>
      <c r="AB193" s="81">
        <v>584.12</v>
      </c>
      <c r="AC193" s="81">
        <f>VLOOKUP(A193,РАСЧЕТ!A:BF,58,0)</f>
        <v>325.64852663342691</v>
      </c>
      <c r="AD193" s="81">
        <f t="shared" si="25"/>
        <v>-258.47147336657309</v>
      </c>
      <c r="AE193" s="81" t="str">
        <f>VLOOKUP(A193,'11'!A:C,3,0)</f>
        <v>Начисление услуг УКС00001712 от 30.11.2023 23:59:59</v>
      </c>
      <c r="AF193" s="81" t="str">
        <f>VLOOKUP(A193,'11'!A:B,2,0)</f>
        <v>НАС/КС/ДУ-3-ММ-254 от 01.01.2022</v>
      </c>
      <c r="AG193" s="81">
        <v>584.12</v>
      </c>
      <c r="AH193" s="120">
        <f>VLOOKUP(A193,РАСЧЕТ!A:BG,59,0)</f>
        <v>469.17600110952947</v>
      </c>
      <c r="AI193" s="120">
        <f t="shared" si="26"/>
        <v>-114.94399889047054</v>
      </c>
      <c r="AJ193" t="str">
        <f>VLOOKUP(A193,'12'!A:C,3,0)</f>
        <v>Начисление услуг УКС00001860 от 31.12.2023 23:59:59</v>
      </c>
      <c r="AK193" t="str">
        <f>VLOOKUP(A193,'12'!A:B,2,0)</f>
        <v>НАС/КС/ДУ-3-ММ-254 от 01.01.2022</v>
      </c>
    </row>
    <row r="194" spans="1:37" x14ac:dyDescent="0.3">
      <c r="A194" s="79" t="s">
        <v>2145</v>
      </c>
      <c r="B194" s="79" t="s">
        <v>2146</v>
      </c>
      <c r="C194" s="81">
        <v>717.26</v>
      </c>
      <c r="D194" s="81">
        <f>VLOOKUP(A194,РАСЧЕТ!A:AY,51,0)</f>
        <v>301.53437645712211</v>
      </c>
      <c r="E194" s="81">
        <f t="shared" si="18"/>
        <v>-415.72562354287788</v>
      </c>
      <c r="F194" s="81" t="str">
        <f>VLOOKUP(A194,'04'!A:C,3,0)</f>
        <v>Начисление услуг УКС00000631 от 30.04.2023 0:00:01</v>
      </c>
      <c r="G194" s="81" t="str">
        <f>VLOOKUP(A194,'04'!A:B,2,0)</f>
        <v>НАС/КС/ДУ-3-ММ-255</v>
      </c>
      <c r="H194" s="126">
        <v>717.26</v>
      </c>
      <c r="I194" s="126">
        <f>VLOOKUP(A194,РАСЧЕТ!A:AZ,52,0)</f>
        <v>0</v>
      </c>
      <c r="J194" s="126">
        <f t="shared" si="19"/>
        <v>-717.26</v>
      </c>
      <c r="K194" s="126">
        <v>717.26</v>
      </c>
      <c r="L194" s="126">
        <f>VLOOKUP(A194,РАСЧЕТ!A:BA,53,0)</f>
        <v>0</v>
      </c>
      <c r="M194" s="126">
        <f t="shared" si="20"/>
        <v>-717.26</v>
      </c>
      <c r="N194" s="126">
        <v>717.26</v>
      </c>
      <c r="O194" s="126">
        <f>VLOOKUP(A194,РАСЧЕТ!A:BB,54,0)</f>
        <v>0</v>
      </c>
      <c r="P194" s="126">
        <f t="shared" si="21"/>
        <v>-717.26</v>
      </c>
      <c r="Q194" s="126">
        <v>717.26</v>
      </c>
      <c r="R194" s="126">
        <f>VLOOKUP(A194,РАСЧЕТ!A:BC,55,0)</f>
        <v>0</v>
      </c>
      <c r="S194" s="126">
        <f t="shared" si="22"/>
        <v>-717.26</v>
      </c>
      <c r="T194" s="126">
        <v>717.26</v>
      </c>
      <c r="U194" s="126">
        <f>VLOOKUP(A194,РАСЧЕТ!A:BD,56,0)</f>
        <v>0</v>
      </c>
      <c r="V194" s="126">
        <f t="shared" si="23"/>
        <v>-717.26</v>
      </c>
      <c r="W194" s="81">
        <v>717.26</v>
      </c>
      <c r="X194" s="81">
        <f>VLOOKUP(A194,РАСЧЕТ!A:BE,57,0)</f>
        <v>371.86549915041581</v>
      </c>
      <c r="Y194" s="81">
        <f t="shared" si="24"/>
        <v>-345.39450084958418</v>
      </c>
      <c r="Z194" s="81" t="str">
        <f>VLOOKUP(A194,'10'!A:C,3,0)</f>
        <v>Начисление услуг УКС00001635 от 31.10.2023 0:00:01</v>
      </c>
      <c r="AA194" s="81" t="str">
        <f>VLOOKUP(A194,'10'!A:B,2,0)</f>
        <v>НАС/КС/ДУ-3-ММ-255</v>
      </c>
      <c r="AB194" s="81">
        <v>717.26</v>
      </c>
      <c r="AC194" s="81">
        <f>VLOOKUP(A194,РАСЧЕТ!A:BF,58,0)</f>
        <v>399.87723491016402</v>
      </c>
      <c r="AD194" s="81">
        <f t="shared" si="25"/>
        <v>-317.38276508983597</v>
      </c>
      <c r="AE194" s="81" t="str">
        <f>VLOOKUP(A194,'11'!A:C,3,0)</f>
        <v>Начисление услуг УКС00001712 от 30.11.2023 23:59:59</v>
      </c>
      <c r="AF194" s="81" t="str">
        <f>VLOOKUP(A194,'11'!A:B,2,0)</f>
        <v>НАС/КС/ДУ-3-ММ-255</v>
      </c>
      <c r="AG194" s="81">
        <v>717.26</v>
      </c>
      <c r="AH194" s="120">
        <f>VLOOKUP(A194,РАСЧЕТ!A:BG,59,0)</f>
        <v>576.1205307742016</v>
      </c>
      <c r="AI194" s="120">
        <f t="shared" si="26"/>
        <v>-141.13946922579839</v>
      </c>
      <c r="AJ194" t="str">
        <f>VLOOKUP(A194,'12'!A:C,3,0)</f>
        <v>Начисление услуг УКС00001860 от 31.12.2023 23:59:59</v>
      </c>
      <c r="AK194" t="str">
        <f>VLOOKUP(A194,'12'!A:B,2,0)</f>
        <v>НАС/КС/ДУ-3-ММ-255</v>
      </c>
    </row>
    <row r="195" spans="1:37" x14ac:dyDescent="0.3">
      <c r="A195" s="79" t="s">
        <v>2705</v>
      </c>
      <c r="B195" s="79" t="s">
        <v>1769</v>
      </c>
      <c r="C195" s="81">
        <v>670.02</v>
      </c>
      <c r="D195" s="81">
        <f>VLOOKUP(A195,РАСЧЕТ!A:AY,51,0)</f>
        <v>281.67283070246134</v>
      </c>
      <c r="E195" s="81">
        <f t="shared" ref="E195:E258" si="27">D195-C195</f>
        <v>-388.34716929753864</v>
      </c>
      <c r="F195" s="81" t="str">
        <f>VLOOKUP(A195,'04'!A:C,3,0)</f>
        <v>Начисление услуг УКС00000631 от 30.04.2023 0:00:01</v>
      </c>
      <c r="G195" s="81" t="str">
        <f>VLOOKUP(A195,'04'!A:B,2,0)</f>
        <v>НАС/КС/ДУ-3-ММ-256</v>
      </c>
      <c r="H195" s="126">
        <v>670.02</v>
      </c>
      <c r="I195" s="126">
        <f>VLOOKUP(A195,РАСЧЕТ!A:AZ,52,0)</f>
        <v>0</v>
      </c>
      <c r="J195" s="126">
        <f t="shared" ref="J195:J258" si="28">I195-H195</f>
        <v>-670.02</v>
      </c>
      <c r="K195" s="126">
        <v>670.02</v>
      </c>
      <c r="L195" s="126">
        <f>VLOOKUP(A195,РАСЧЕТ!A:BA,53,0)</f>
        <v>0</v>
      </c>
      <c r="M195" s="126">
        <f t="shared" ref="M195:M258" si="29">L195-K195</f>
        <v>-670.02</v>
      </c>
      <c r="N195" s="126">
        <v>670.02</v>
      </c>
      <c r="O195" s="126">
        <f>VLOOKUP(A195,РАСЧЕТ!A:BB,54,0)</f>
        <v>0</v>
      </c>
      <c r="P195" s="126">
        <f t="shared" ref="P195:P258" si="30">O195-N195</f>
        <v>-670.02</v>
      </c>
      <c r="Q195" s="126">
        <v>670.02</v>
      </c>
      <c r="R195" s="126">
        <f>VLOOKUP(A195,РАСЧЕТ!A:BC,55,0)</f>
        <v>0</v>
      </c>
      <c r="S195" s="126">
        <f t="shared" ref="S195:S258" si="31">R195-Q195</f>
        <v>-670.02</v>
      </c>
      <c r="T195" s="126">
        <v>670.02</v>
      </c>
      <c r="U195" s="126">
        <f>VLOOKUP(A195,РАСЧЕТ!A:BD,56,0)</f>
        <v>0</v>
      </c>
      <c r="V195" s="126">
        <f t="shared" ref="V195:V258" si="32">U195-T195</f>
        <v>-670.02</v>
      </c>
      <c r="W195" s="81">
        <v>670.02</v>
      </c>
      <c r="X195" s="81">
        <f>VLOOKUP(A195,РАСЧЕТ!A:BE,57,0)</f>
        <v>347.37136447583748</v>
      </c>
      <c r="Y195" s="81">
        <f t="shared" ref="Y195:Y258" si="33">X195-W195</f>
        <v>-322.6486355241625</v>
      </c>
      <c r="Z195" s="81" t="str">
        <f>VLOOKUP(A195,'10'!A:C,3,0)</f>
        <v>Начисление услуг УКС00001635 от 31.10.2023 0:00:01</v>
      </c>
      <c r="AA195" s="81" t="str">
        <f>VLOOKUP(A195,'10'!A:B,2,0)</f>
        <v>НАС/КС/ДУ-3-ММ-256</v>
      </c>
      <c r="AB195" s="81">
        <v>670.02</v>
      </c>
      <c r="AC195" s="81">
        <f>VLOOKUP(A195,РАСЧЕТ!A:BF,58,0)</f>
        <v>373.53801584422507</v>
      </c>
      <c r="AD195" s="81">
        <f t="shared" ref="AD195:AD258" si="34">AC195-AB195</f>
        <v>-296.48198415577491</v>
      </c>
      <c r="AE195" s="81" t="str">
        <f>VLOOKUP(A195,'11'!A:C,3,0)</f>
        <v>Начисление услуг УКС00001712 от 30.11.2023 23:59:59</v>
      </c>
      <c r="AF195" s="81" t="str">
        <f>VLOOKUP(A195,'11'!A:B,2,0)</f>
        <v>НАС/КС/ДУ-3-ММ-256</v>
      </c>
      <c r="AG195" s="81">
        <v>670.02</v>
      </c>
      <c r="AH195" s="120">
        <f>VLOOKUP(A195,РАСЧЕТ!A:BG,59,0)</f>
        <v>538.17247186093084</v>
      </c>
      <c r="AI195" s="120">
        <f t="shared" ref="AI195:AI258" si="35">AH195-AG195</f>
        <v>-131.84752813906914</v>
      </c>
      <c r="AJ195" t="str">
        <f>VLOOKUP(A195,'12'!A:C,3,0)</f>
        <v>Начисление услуг УКС00001860 от 31.12.2023 23:59:59</v>
      </c>
      <c r="AK195" t="str">
        <f>VLOOKUP(A195,'12'!A:B,2,0)</f>
        <v>НАС/КС/ДУ-3-ММ-256</v>
      </c>
    </row>
    <row r="196" spans="1:37" x14ac:dyDescent="0.3">
      <c r="A196" s="79" t="s">
        <v>1421</v>
      </c>
      <c r="B196" s="79" t="s">
        <v>1422</v>
      </c>
      <c r="C196" s="81">
        <v>584.12</v>
      </c>
      <c r="D196" s="81">
        <f>VLOOKUP(A196,РАСЧЕТ!A:AY,51,0)</f>
        <v>245.56092933035092</v>
      </c>
      <c r="E196" s="81">
        <f t="shared" si="27"/>
        <v>-338.55907066964909</v>
      </c>
      <c r="F196" s="81" t="str">
        <f>VLOOKUP(A196,'04'!A:C,3,0)</f>
        <v>Начисление услуг УКС00000631 от 30.04.2023 0:00:01</v>
      </c>
      <c r="G196" s="81" t="str">
        <f>VLOOKUP(A196,'04'!A:B,2,0)</f>
        <v>НАС/КС/ДУ-3-ММ-257 от 01.01.2022</v>
      </c>
      <c r="H196" s="126">
        <v>584.12</v>
      </c>
      <c r="I196" s="126">
        <f>VLOOKUP(A196,РАСЧЕТ!A:AZ,52,0)</f>
        <v>0</v>
      </c>
      <c r="J196" s="126">
        <f t="shared" si="28"/>
        <v>-584.12</v>
      </c>
      <c r="K196" s="126">
        <v>584.12</v>
      </c>
      <c r="L196" s="126">
        <f>VLOOKUP(A196,РАСЧЕТ!A:BA,53,0)</f>
        <v>0</v>
      </c>
      <c r="M196" s="126">
        <f t="shared" si="29"/>
        <v>-584.12</v>
      </c>
      <c r="N196" s="126">
        <v>584.12</v>
      </c>
      <c r="O196" s="126">
        <f>VLOOKUP(A196,РАСЧЕТ!A:BB,54,0)</f>
        <v>0</v>
      </c>
      <c r="P196" s="126">
        <f t="shared" si="30"/>
        <v>-584.12</v>
      </c>
      <c r="Q196" s="126">
        <v>584.12</v>
      </c>
      <c r="R196" s="126">
        <f>VLOOKUP(A196,РАСЧЕТ!A:BC,55,0)</f>
        <v>0</v>
      </c>
      <c r="S196" s="126">
        <f t="shared" si="31"/>
        <v>-584.12</v>
      </c>
      <c r="T196" s="126">
        <v>584.12</v>
      </c>
      <c r="U196" s="126">
        <f>VLOOKUP(A196,РАСЧЕТ!A:BD,56,0)</f>
        <v>0</v>
      </c>
      <c r="V196" s="126">
        <f t="shared" si="32"/>
        <v>-584.12</v>
      </c>
      <c r="W196" s="81">
        <v>584.12</v>
      </c>
      <c r="X196" s="81">
        <f>VLOOKUP(A196,РАСЧЕТ!A:BE,57,0)</f>
        <v>302.83657415842242</v>
      </c>
      <c r="Y196" s="81">
        <f t="shared" si="33"/>
        <v>-281.28342584157758</v>
      </c>
      <c r="Z196" s="81" t="str">
        <f>VLOOKUP(A196,'10'!A:C,3,0)</f>
        <v>Начисление услуг УКС00001635 от 31.10.2023 0:00:01</v>
      </c>
      <c r="AA196" s="81" t="str">
        <f>VLOOKUP(A196,'10'!A:B,2,0)</f>
        <v>НАС/КС/ДУ-3-ММ-257 от 01.01.2022</v>
      </c>
      <c r="AB196" s="81">
        <v>584.12</v>
      </c>
      <c r="AC196" s="81">
        <f>VLOOKUP(A196,РАСЧЕТ!A:BF,58,0)</f>
        <v>325.64852663342691</v>
      </c>
      <c r="AD196" s="81">
        <f t="shared" si="34"/>
        <v>-258.47147336657309</v>
      </c>
      <c r="AE196" s="81" t="str">
        <f>VLOOKUP(A196,'11'!A:C,3,0)</f>
        <v>Начисление услуг УКС00001712 от 30.11.2023 23:59:59</v>
      </c>
      <c r="AF196" s="81" t="str">
        <f>VLOOKUP(A196,'11'!A:B,2,0)</f>
        <v>НАС/КС/ДУ-3-ММ-257 от 01.01.2022</v>
      </c>
      <c r="AG196" s="81">
        <v>584.12</v>
      </c>
      <c r="AH196" s="120">
        <f>VLOOKUP(A196,РАСЧЕТ!A:BG,59,0)</f>
        <v>469.17600110952947</v>
      </c>
      <c r="AI196" s="120">
        <f t="shared" si="35"/>
        <v>-114.94399889047054</v>
      </c>
      <c r="AJ196" t="str">
        <f>VLOOKUP(A196,'12'!A:C,3,0)</f>
        <v>Начисление услуг УКС00001860 от 31.12.2023 23:59:59</v>
      </c>
      <c r="AK196" t="str">
        <f>VLOOKUP(A196,'12'!A:B,2,0)</f>
        <v>НАС/КС/ДУ-3-ММ-257 от 01.01.2022</v>
      </c>
    </row>
    <row r="197" spans="1:37" x14ac:dyDescent="0.3">
      <c r="A197" s="79" t="s">
        <v>2684</v>
      </c>
      <c r="B197" s="79" t="s">
        <v>1588</v>
      </c>
      <c r="C197" s="81">
        <v>743.03</v>
      </c>
      <c r="D197" s="81">
        <f>VLOOKUP(A197,РАСЧЕТ!A:AY,51,0)</f>
        <v>312.36794686875521</v>
      </c>
      <c r="E197" s="81">
        <f t="shared" si="27"/>
        <v>-430.66205313124476</v>
      </c>
      <c r="F197" s="81" t="str">
        <f>VLOOKUP(A197,'04'!A:C,3,0)</f>
        <v>Начисление услуг УКС00000631 от 30.04.2023 0:00:01</v>
      </c>
      <c r="G197" s="81" t="str">
        <f>VLOOKUP(A197,'04'!A:B,2,0)</f>
        <v>НАС/КС/ДУ-3/ММ-258 ЗПИФ</v>
      </c>
      <c r="H197" s="126">
        <v>431.38</v>
      </c>
      <c r="I197" s="126">
        <f>VLOOKUP(A197,РАСЧЕТ!A:AZ,52,0)</f>
        <v>0</v>
      </c>
      <c r="J197" s="126">
        <f t="shared" si="28"/>
        <v>-431.38</v>
      </c>
      <c r="K197" s="127"/>
      <c r="L197" s="126">
        <f>VLOOKUP(A197,РАСЧЕТ!A:BA,53,0)</f>
        <v>0</v>
      </c>
      <c r="M197" s="126">
        <f t="shared" si="29"/>
        <v>0</v>
      </c>
      <c r="N197" s="127"/>
      <c r="O197" s="126">
        <f>VLOOKUP(A197,РАСЧЕТ!A:BB,54,0)</f>
        <v>0</v>
      </c>
      <c r="P197" s="126">
        <f t="shared" si="30"/>
        <v>0</v>
      </c>
      <c r="Q197" s="127"/>
      <c r="R197" s="126">
        <f>VLOOKUP(A197,РАСЧЕТ!A:BC,55,0)</f>
        <v>0</v>
      </c>
      <c r="S197" s="126">
        <f t="shared" si="31"/>
        <v>0</v>
      </c>
      <c r="T197" s="127"/>
      <c r="U197" s="126">
        <f>VLOOKUP(A197,РАСЧЕТ!A:BD,56,0)</f>
        <v>0</v>
      </c>
      <c r="V197" s="126">
        <f t="shared" si="32"/>
        <v>0</v>
      </c>
      <c r="W197" s="82"/>
      <c r="X197" s="81">
        <f>VLOOKUP(A197,РАСЧЕТ!A:BE,57,0)</f>
        <v>0</v>
      </c>
      <c r="Y197" s="81">
        <f t="shared" si="33"/>
        <v>0</v>
      </c>
      <c r="Z197" s="81" t="e">
        <f>VLOOKUP(A197,'10'!A:C,3,0)</f>
        <v>#N/A</v>
      </c>
      <c r="AA197" s="81" t="e">
        <f>VLOOKUP(A197,'10'!A:B,2,0)</f>
        <v>#N/A</v>
      </c>
      <c r="AB197" s="82"/>
      <c r="AC197" s="81">
        <f>VLOOKUP(A197,РАСЧЕТ!A:BF,58,0)</f>
        <v>0</v>
      </c>
      <c r="AD197" s="81">
        <f t="shared" si="34"/>
        <v>0</v>
      </c>
      <c r="AE197" s="81" t="e">
        <f>VLOOKUP(A197,'11'!A:C,3,0)</f>
        <v>#N/A</v>
      </c>
      <c r="AF197" s="81" t="e">
        <f>VLOOKUP(A197,'11'!A:B,2,0)</f>
        <v>#N/A</v>
      </c>
      <c r="AG197" s="82"/>
      <c r="AH197" s="120">
        <f>VLOOKUP(A197,РАСЧЕТ!A:BG,59,0)</f>
        <v>0</v>
      </c>
      <c r="AI197" s="120">
        <f t="shared" si="35"/>
        <v>0</v>
      </c>
      <c r="AJ197" t="e">
        <f>VLOOKUP(A197,'12'!A:C,3,0)</f>
        <v>#N/A</v>
      </c>
      <c r="AK197" t="e">
        <f>VLOOKUP(A197,'12'!A:B,2,0)</f>
        <v>#N/A</v>
      </c>
    </row>
    <row r="198" spans="1:37" x14ac:dyDescent="0.3">
      <c r="A198" s="79" t="s">
        <v>2725</v>
      </c>
      <c r="B198" s="79" t="s">
        <v>1588</v>
      </c>
      <c r="C198" s="82"/>
      <c r="D198" s="81">
        <f>VLOOKUP(A198,РАСЧЕТ!A:AY,51,0)</f>
        <v>0</v>
      </c>
      <c r="E198" s="81">
        <f t="shared" si="27"/>
        <v>0</v>
      </c>
      <c r="F198" s="81" t="e">
        <f>VLOOKUP(A198,'04'!A:C,3,0)</f>
        <v>#N/A</v>
      </c>
      <c r="G198" s="81" t="e">
        <f>VLOOKUP(A198,'04'!A:B,2,0)</f>
        <v>#N/A</v>
      </c>
      <c r="H198" s="126">
        <v>311.38</v>
      </c>
      <c r="I198" s="126">
        <f>VLOOKUP(A198,РАСЧЕТ!A:AZ,52,0)</f>
        <v>0</v>
      </c>
      <c r="J198" s="126">
        <f t="shared" si="28"/>
        <v>-311.38</v>
      </c>
      <c r="K198" s="126">
        <v>743.03</v>
      </c>
      <c r="L198" s="126">
        <f>VLOOKUP(A198,РАСЧЕТ!A:BA,53,0)</f>
        <v>0</v>
      </c>
      <c r="M198" s="126">
        <f t="shared" si="29"/>
        <v>-743.03</v>
      </c>
      <c r="N198" s="126">
        <v>743.03</v>
      </c>
      <c r="O198" s="126">
        <f>VLOOKUP(A198,РАСЧЕТ!A:BB,54,0)</f>
        <v>0</v>
      </c>
      <c r="P198" s="126">
        <f t="shared" si="30"/>
        <v>-743.03</v>
      </c>
      <c r="Q198" s="126">
        <v>743.03</v>
      </c>
      <c r="R198" s="126">
        <f>VLOOKUP(A198,РАСЧЕТ!A:BC,55,0)</f>
        <v>0</v>
      </c>
      <c r="S198" s="126">
        <f t="shared" si="31"/>
        <v>-743.03</v>
      </c>
      <c r="T198" s="126">
        <v>743.03</v>
      </c>
      <c r="U198" s="126">
        <f>VLOOKUP(A198,РАСЧЕТ!A:BD,56,0)</f>
        <v>0</v>
      </c>
      <c r="V198" s="126">
        <f t="shared" si="32"/>
        <v>-743.03</v>
      </c>
      <c r="W198" s="81">
        <v>743.03</v>
      </c>
      <c r="X198" s="81">
        <f>VLOOKUP(A198,РАСЧЕТ!A:BE,57,0)</f>
        <v>385.22593624564036</v>
      </c>
      <c r="Y198" s="81">
        <f t="shared" si="33"/>
        <v>-357.80406375435962</v>
      </c>
      <c r="Z198" s="81" t="str">
        <f>VLOOKUP(A198,'10'!A:C,3,0)</f>
        <v>Начисление услуг УКС00001635 от 31.10.2023 0:00:01</v>
      </c>
      <c r="AA198" s="81" t="str">
        <f>VLOOKUP(A198,'10'!A:B,2,0)</f>
        <v>НАС/КС/ДУ-ММ-3-258</v>
      </c>
      <c r="AB198" s="81">
        <v>743.03</v>
      </c>
      <c r="AC198" s="81">
        <f>VLOOKUP(A198,РАСЧЕТ!A:BF,58,0)</f>
        <v>414.24408167340346</v>
      </c>
      <c r="AD198" s="81">
        <f t="shared" si="34"/>
        <v>-328.78591832659652</v>
      </c>
      <c r="AE198" s="81" t="str">
        <f>VLOOKUP(A198,'11'!A:C,3,0)</f>
        <v>Начисление услуг УКС00001712 от 30.11.2023 23:59:59</v>
      </c>
      <c r="AF198" s="81" t="str">
        <f>VLOOKUP(A198,'11'!A:B,2,0)</f>
        <v>НАС/КС/ДУ-ММ-3-258</v>
      </c>
      <c r="AG198" s="81">
        <v>743.03</v>
      </c>
      <c r="AH198" s="120">
        <f>VLOOKUP(A198,РАСЧЕТ!A:BG,59,0)</f>
        <v>596.81947199962201</v>
      </c>
      <c r="AI198" s="120">
        <f t="shared" si="35"/>
        <v>-146.21052800037796</v>
      </c>
      <c r="AJ198" t="str">
        <f>VLOOKUP(A198,'12'!A:C,3,0)</f>
        <v>Начисление услуг УКС00001860 от 31.12.2023 23:59:59</v>
      </c>
      <c r="AK198" t="str">
        <f>VLOOKUP(A198,'12'!A:B,2,0)</f>
        <v>НАС/КС/ДУ-ММ-3-258</v>
      </c>
    </row>
    <row r="199" spans="1:37" x14ac:dyDescent="0.3">
      <c r="A199" s="79" t="s">
        <v>1646</v>
      </c>
      <c r="B199" s="79" t="s">
        <v>1647</v>
      </c>
      <c r="C199" s="81">
        <v>670.02</v>
      </c>
      <c r="D199" s="81">
        <f>VLOOKUP(A199,РАСЧЕТ!A:AY,51,0)</f>
        <v>281.67283070246134</v>
      </c>
      <c r="E199" s="81">
        <f t="shared" si="27"/>
        <v>-388.34716929753864</v>
      </c>
      <c r="F199" s="81" t="str">
        <f>VLOOKUP(A199,'04'!A:C,3,0)</f>
        <v>Начисление услуг УКС00000631 от 30.04.2023 0:00:01</v>
      </c>
      <c r="G199" s="81" t="str">
        <f>VLOOKUP(A199,'04'!A:B,2,0)</f>
        <v>НАС/КС/ДУ/3-ММ-259</v>
      </c>
      <c r="H199" s="126">
        <v>670.02</v>
      </c>
      <c r="I199" s="126">
        <f>VLOOKUP(A199,РАСЧЕТ!A:AZ,52,0)</f>
        <v>0</v>
      </c>
      <c r="J199" s="126">
        <f t="shared" si="28"/>
        <v>-670.02</v>
      </c>
      <c r="K199" s="126">
        <v>670.02</v>
      </c>
      <c r="L199" s="126">
        <f>VLOOKUP(A199,РАСЧЕТ!A:BA,53,0)</f>
        <v>0</v>
      </c>
      <c r="M199" s="126">
        <f t="shared" si="29"/>
        <v>-670.02</v>
      </c>
      <c r="N199" s="126">
        <v>670.02</v>
      </c>
      <c r="O199" s="126">
        <f>VLOOKUP(A199,РАСЧЕТ!A:BB,54,0)</f>
        <v>0</v>
      </c>
      <c r="P199" s="126">
        <f t="shared" si="30"/>
        <v>-670.02</v>
      </c>
      <c r="Q199" s="126">
        <v>670.02</v>
      </c>
      <c r="R199" s="126">
        <f>VLOOKUP(A199,РАСЧЕТ!A:BC,55,0)</f>
        <v>0</v>
      </c>
      <c r="S199" s="126">
        <f t="shared" si="31"/>
        <v>-670.02</v>
      </c>
      <c r="T199" s="126">
        <v>670.02</v>
      </c>
      <c r="U199" s="126">
        <f>VLOOKUP(A199,РАСЧЕТ!A:BD,56,0)</f>
        <v>0</v>
      </c>
      <c r="V199" s="126">
        <f t="shared" si="32"/>
        <v>-670.02</v>
      </c>
      <c r="W199" s="81">
        <v>670.02</v>
      </c>
      <c r="X199" s="81">
        <f>VLOOKUP(A199,РАСЧЕТ!A:BE,57,0)</f>
        <v>347.37136447583748</v>
      </c>
      <c r="Y199" s="81">
        <f t="shared" si="33"/>
        <v>-322.6486355241625</v>
      </c>
      <c r="Z199" s="81" t="str">
        <f>VLOOKUP(A199,'10'!A:C,3,0)</f>
        <v>Начисление услуг УКС00001635 от 31.10.2023 0:00:01</v>
      </c>
      <c r="AA199" s="81" t="str">
        <f>VLOOKUP(A199,'10'!A:B,2,0)</f>
        <v>НАС/КС/ДУ/3-ММ-259</v>
      </c>
      <c r="AB199" s="81">
        <v>670.02</v>
      </c>
      <c r="AC199" s="81">
        <f>VLOOKUP(A199,РАСЧЕТ!A:BF,58,0)</f>
        <v>373.53801584422507</v>
      </c>
      <c r="AD199" s="81">
        <f t="shared" si="34"/>
        <v>-296.48198415577491</v>
      </c>
      <c r="AE199" s="81" t="str">
        <f>VLOOKUP(A199,'11'!A:C,3,0)</f>
        <v>Начисление услуг УКС00001712 от 30.11.2023 23:59:59</v>
      </c>
      <c r="AF199" s="81" t="str">
        <f>VLOOKUP(A199,'11'!A:B,2,0)</f>
        <v>НАС/КС/ДУ/3-ММ-259</v>
      </c>
      <c r="AG199" s="81">
        <v>670.02</v>
      </c>
      <c r="AH199" s="120">
        <f>VLOOKUP(A199,РАСЧЕТ!A:BG,59,0)</f>
        <v>538.17247186093084</v>
      </c>
      <c r="AI199" s="120">
        <f t="shared" si="35"/>
        <v>-131.84752813906914</v>
      </c>
      <c r="AJ199" t="str">
        <f>VLOOKUP(A199,'12'!A:C,3,0)</f>
        <v>Начисление услуг УКС00001860 от 31.12.2023 23:59:59</v>
      </c>
      <c r="AK199" t="str">
        <f>VLOOKUP(A199,'12'!A:B,2,0)</f>
        <v>НАС/КС/ДУ/3-ММ-259</v>
      </c>
    </row>
    <row r="200" spans="1:37" x14ac:dyDescent="0.3">
      <c r="A200" s="79" t="s">
        <v>715</v>
      </c>
      <c r="B200" s="79" t="s">
        <v>716</v>
      </c>
      <c r="C200" s="81">
        <v>743.03</v>
      </c>
      <c r="D200" s="81">
        <f>VLOOKUP(A200,РАСЧЕТ!A:AY,51,0)</f>
        <v>312.36794686875521</v>
      </c>
      <c r="E200" s="81">
        <f t="shared" si="27"/>
        <v>-430.66205313124476</v>
      </c>
      <c r="F200" s="81" t="str">
        <f>VLOOKUP(A200,'04'!A:C,3,0)</f>
        <v>Начисление услуг УКС00000631 от 30.04.2023 0:00:01</v>
      </c>
      <c r="G200" s="81" t="str">
        <f>VLOOKUP(A200,'04'!A:B,2,0)</f>
        <v xml:space="preserve">НАС/КС/ДУ-3-ММ-26 </v>
      </c>
      <c r="H200" s="126">
        <v>743.03</v>
      </c>
      <c r="I200" s="126">
        <f>VLOOKUP(A200,РАСЧЕТ!A:AZ,52,0)</f>
        <v>0</v>
      </c>
      <c r="J200" s="126">
        <f t="shared" si="28"/>
        <v>-743.03</v>
      </c>
      <c r="K200" s="126">
        <v>743.03</v>
      </c>
      <c r="L200" s="126">
        <f>VLOOKUP(A200,РАСЧЕТ!A:BA,53,0)</f>
        <v>0</v>
      </c>
      <c r="M200" s="126">
        <f t="shared" si="29"/>
        <v>-743.03</v>
      </c>
      <c r="N200" s="126">
        <v>743.03</v>
      </c>
      <c r="O200" s="126">
        <f>VLOOKUP(A200,РАСЧЕТ!A:BB,54,0)</f>
        <v>0</v>
      </c>
      <c r="P200" s="126">
        <f t="shared" si="30"/>
        <v>-743.03</v>
      </c>
      <c r="Q200" s="126">
        <v>743.03</v>
      </c>
      <c r="R200" s="126">
        <f>VLOOKUP(A200,РАСЧЕТ!A:BC,55,0)</f>
        <v>0</v>
      </c>
      <c r="S200" s="126">
        <f t="shared" si="31"/>
        <v>-743.03</v>
      </c>
      <c r="T200" s="126">
        <v>743.03</v>
      </c>
      <c r="U200" s="126">
        <f>VLOOKUP(A200,РАСЧЕТ!A:BD,56,0)</f>
        <v>0</v>
      </c>
      <c r="V200" s="126">
        <f t="shared" si="32"/>
        <v>-743.03</v>
      </c>
      <c r="W200" s="81">
        <v>743.03</v>
      </c>
      <c r="X200" s="81">
        <f>VLOOKUP(A200,РАСЧЕТ!A:BE,57,0)</f>
        <v>385.22593624564036</v>
      </c>
      <c r="Y200" s="81">
        <f t="shared" si="33"/>
        <v>-357.80406375435962</v>
      </c>
      <c r="Z200" s="81" t="str">
        <f>VLOOKUP(A200,'10'!A:C,3,0)</f>
        <v>Начисление услуг УКС00001635 от 31.10.2023 0:00:01</v>
      </c>
      <c r="AA200" s="81" t="str">
        <f>VLOOKUP(A200,'10'!A:B,2,0)</f>
        <v xml:space="preserve">НАС/КС/ДУ-3-ММ-26 </v>
      </c>
      <c r="AB200" s="81">
        <v>743.03</v>
      </c>
      <c r="AC200" s="81">
        <f>VLOOKUP(A200,РАСЧЕТ!A:BF,58,0)</f>
        <v>414.24408167340346</v>
      </c>
      <c r="AD200" s="81">
        <f t="shared" si="34"/>
        <v>-328.78591832659652</v>
      </c>
      <c r="AE200" s="81" t="str">
        <f>VLOOKUP(A200,'11'!A:C,3,0)</f>
        <v>Начисление услуг УКС00001712 от 30.11.2023 23:59:59</v>
      </c>
      <c r="AF200" s="81" t="str">
        <f>VLOOKUP(A200,'11'!A:B,2,0)</f>
        <v xml:space="preserve">НАС/КС/ДУ-3-ММ-26 </v>
      </c>
      <c r="AG200" s="81">
        <v>743.03</v>
      </c>
      <c r="AH200" s="120">
        <f>VLOOKUP(A200,РАСЧЕТ!A:BG,59,0)</f>
        <v>596.81947199962201</v>
      </c>
      <c r="AI200" s="120">
        <f t="shared" si="35"/>
        <v>-146.21052800037796</v>
      </c>
      <c r="AJ200" t="str">
        <f>VLOOKUP(A200,'12'!A:C,3,0)</f>
        <v>Начисление услуг УКС00001860 от 31.12.2023 23:59:59</v>
      </c>
      <c r="AK200" t="str">
        <f>VLOOKUP(A200,'12'!A:B,2,0)</f>
        <v xml:space="preserve">НАС/КС/ДУ-3-ММ-26 </v>
      </c>
    </row>
    <row r="201" spans="1:37" x14ac:dyDescent="0.3">
      <c r="A201" s="79" t="s">
        <v>1333</v>
      </c>
      <c r="B201" s="79" t="s">
        <v>1334</v>
      </c>
      <c r="C201" s="81">
        <v>584.12</v>
      </c>
      <c r="D201" s="81">
        <f>VLOOKUP(A201,РАСЧЕТ!A:AY,51,0)</f>
        <v>245.56092933035092</v>
      </c>
      <c r="E201" s="81">
        <f t="shared" si="27"/>
        <v>-338.55907066964909</v>
      </c>
      <c r="F201" s="81" t="str">
        <f>VLOOKUP(A201,'04'!A:C,3,0)</f>
        <v>Начисление услуг УКС00000631 от 30.04.2023 0:00:01</v>
      </c>
      <c r="G201" s="81" t="str">
        <f>VLOOKUP(A201,'04'!A:B,2,0)</f>
        <v>НАС/КС/ДУ-3-ММ-260</v>
      </c>
      <c r="H201" s="126">
        <v>584.12</v>
      </c>
      <c r="I201" s="126">
        <f>VLOOKUP(A201,РАСЧЕТ!A:AZ,52,0)</f>
        <v>0</v>
      </c>
      <c r="J201" s="126">
        <f t="shared" si="28"/>
        <v>-584.12</v>
      </c>
      <c r="K201" s="126">
        <v>584.12</v>
      </c>
      <c r="L201" s="126">
        <f>VLOOKUP(A201,РАСЧЕТ!A:BA,53,0)</f>
        <v>0</v>
      </c>
      <c r="M201" s="126">
        <f t="shared" si="29"/>
        <v>-584.12</v>
      </c>
      <c r="N201" s="126">
        <v>584.12</v>
      </c>
      <c r="O201" s="126">
        <f>VLOOKUP(A201,РАСЧЕТ!A:BB,54,0)</f>
        <v>0</v>
      </c>
      <c r="P201" s="126">
        <f t="shared" si="30"/>
        <v>-584.12</v>
      </c>
      <c r="Q201" s="126">
        <v>584.12</v>
      </c>
      <c r="R201" s="126">
        <f>VLOOKUP(A201,РАСЧЕТ!A:BC,55,0)</f>
        <v>0</v>
      </c>
      <c r="S201" s="126">
        <f t="shared" si="31"/>
        <v>-584.12</v>
      </c>
      <c r="T201" s="126">
        <v>584.12</v>
      </c>
      <c r="U201" s="126">
        <f>VLOOKUP(A201,РАСЧЕТ!A:BD,56,0)</f>
        <v>0</v>
      </c>
      <c r="V201" s="126">
        <f t="shared" si="32"/>
        <v>-584.12</v>
      </c>
      <c r="W201" s="81">
        <v>584.12</v>
      </c>
      <c r="X201" s="81">
        <f>VLOOKUP(A201,РАСЧЕТ!A:BE,57,0)</f>
        <v>302.83657415842242</v>
      </c>
      <c r="Y201" s="81">
        <f t="shared" si="33"/>
        <v>-281.28342584157758</v>
      </c>
      <c r="Z201" s="81" t="str">
        <f>VLOOKUP(A201,'10'!A:C,3,0)</f>
        <v>Начисление услуг УКС00001635 от 31.10.2023 0:00:01</v>
      </c>
      <c r="AA201" s="81" t="str">
        <f>VLOOKUP(A201,'10'!A:B,2,0)</f>
        <v>НАС/КС/ДУ-3-ММ-260</v>
      </c>
      <c r="AB201" s="81">
        <v>584.12</v>
      </c>
      <c r="AC201" s="81">
        <f>VLOOKUP(A201,РАСЧЕТ!A:BF,58,0)</f>
        <v>325.64852663342691</v>
      </c>
      <c r="AD201" s="81">
        <f t="shared" si="34"/>
        <v>-258.47147336657309</v>
      </c>
      <c r="AE201" s="81" t="str">
        <f>VLOOKUP(A201,'11'!A:C,3,0)</f>
        <v>Начисление услуг УКС00001712 от 30.11.2023 23:59:59</v>
      </c>
      <c r="AF201" s="81" t="str">
        <f>VLOOKUP(A201,'11'!A:B,2,0)</f>
        <v>НАС/КС/ДУ-3-ММ-260</v>
      </c>
      <c r="AG201" s="81">
        <v>584.12</v>
      </c>
      <c r="AH201" s="120">
        <f>VLOOKUP(A201,РАСЧЕТ!A:BG,59,0)</f>
        <v>469.17600110952947</v>
      </c>
      <c r="AI201" s="120">
        <f t="shared" si="35"/>
        <v>-114.94399889047054</v>
      </c>
      <c r="AJ201" t="str">
        <f>VLOOKUP(A201,'12'!A:C,3,0)</f>
        <v>Начисление услуг УКС00001860 от 31.12.2023 23:59:59</v>
      </c>
      <c r="AK201" t="str">
        <f>VLOOKUP(A201,'12'!A:B,2,0)</f>
        <v>НАС/КС/ДУ-3-ММ-260</v>
      </c>
    </row>
    <row r="202" spans="1:37" x14ac:dyDescent="0.3">
      <c r="A202" s="79" t="s">
        <v>2173</v>
      </c>
      <c r="B202" s="79" t="s">
        <v>2174</v>
      </c>
      <c r="C202" s="81">
        <v>743.03</v>
      </c>
      <c r="D202" s="81">
        <f>VLOOKUP(A202,РАСЧЕТ!A:AY,51,0)</f>
        <v>312.36794686875521</v>
      </c>
      <c r="E202" s="81">
        <f t="shared" si="27"/>
        <v>-430.66205313124476</v>
      </c>
      <c r="F202" s="81" t="str">
        <f>VLOOKUP(A202,'04'!A:C,3,0)</f>
        <v>Начисление услуг УКС00000631 от 30.04.2023 0:00:01</v>
      </c>
      <c r="G202" s="81" t="str">
        <f>VLOOKUP(A202,'04'!A:B,2,0)</f>
        <v>НАС/КС/ДУ-3-ММ-261</v>
      </c>
      <c r="H202" s="126">
        <v>743.03</v>
      </c>
      <c r="I202" s="126">
        <f>VLOOKUP(A202,РАСЧЕТ!A:AZ,52,0)</f>
        <v>0</v>
      </c>
      <c r="J202" s="126">
        <f t="shared" si="28"/>
        <v>-743.03</v>
      </c>
      <c r="K202" s="126">
        <v>743.03</v>
      </c>
      <c r="L202" s="126">
        <f>VLOOKUP(A202,РАСЧЕТ!A:BA,53,0)</f>
        <v>0</v>
      </c>
      <c r="M202" s="126">
        <f t="shared" si="29"/>
        <v>-743.03</v>
      </c>
      <c r="N202" s="126">
        <v>743.03</v>
      </c>
      <c r="O202" s="126">
        <f>VLOOKUP(A202,РАСЧЕТ!A:BB,54,0)</f>
        <v>0</v>
      </c>
      <c r="P202" s="126">
        <f t="shared" si="30"/>
        <v>-743.03</v>
      </c>
      <c r="Q202" s="126">
        <v>743.03</v>
      </c>
      <c r="R202" s="126">
        <f>VLOOKUP(A202,РАСЧЕТ!A:BC,55,0)</f>
        <v>0</v>
      </c>
      <c r="S202" s="126">
        <f t="shared" si="31"/>
        <v>-743.03</v>
      </c>
      <c r="T202" s="126">
        <v>743.03</v>
      </c>
      <c r="U202" s="126">
        <f>VLOOKUP(A202,РАСЧЕТ!A:BD,56,0)</f>
        <v>0</v>
      </c>
      <c r="V202" s="126">
        <f t="shared" si="32"/>
        <v>-743.03</v>
      </c>
      <c r="W202" s="81">
        <v>743.03</v>
      </c>
      <c r="X202" s="81">
        <f>VLOOKUP(A202,РАСЧЕТ!A:BE,57,0)</f>
        <v>385.22593624564036</v>
      </c>
      <c r="Y202" s="81">
        <f t="shared" si="33"/>
        <v>-357.80406375435962</v>
      </c>
      <c r="Z202" s="81" t="str">
        <f>VLOOKUP(A202,'10'!A:C,3,0)</f>
        <v>Начисление услуг УКС00001635 от 31.10.2023 0:00:01</v>
      </c>
      <c r="AA202" s="81" t="str">
        <f>VLOOKUP(A202,'10'!A:B,2,0)</f>
        <v>НАС/КС/ДУ-3-ММ-261</v>
      </c>
      <c r="AB202" s="81">
        <v>743.03</v>
      </c>
      <c r="AC202" s="81">
        <f>VLOOKUP(A202,РАСЧЕТ!A:BF,58,0)</f>
        <v>414.24408167340346</v>
      </c>
      <c r="AD202" s="81">
        <f t="shared" si="34"/>
        <v>-328.78591832659652</v>
      </c>
      <c r="AE202" s="81" t="str">
        <f>VLOOKUP(A202,'11'!A:C,3,0)</f>
        <v>Начисление услуг УКС00001712 от 30.11.2023 23:59:59</v>
      </c>
      <c r="AF202" s="81" t="str">
        <f>VLOOKUP(A202,'11'!A:B,2,0)</f>
        <v>НАС/КС/ДУ-3-ММ-261</v>
      </c>
      <c r="AG202" s="81">
        <v>743.03</v>
      </c>
      <c r="AH202" s="120">
        <f>VLOOKUP(A202,РАСЧЕТ!A:BG,59,0)</f>
        <v>596.81947199962201</v>
      </c>
      <c r="AI202" s="120">
        <f t="shared" si="35"/>
        <v>-146.21052800037796</v>
      </c>
      <c r="AJ202" t="str">
        <f>VLOOKUP(A202,'12'!A:C,3,0)</f>
        <v>Начисление услуг УКС00001860 от 31.12.2023 23:59:59</v>
      </c>
      <c r="AK202" t="str">
        <f>VLOOKUP(A202,'12'!A:B,2,0)</f>
        <v>НАС/КС/ДУ-3-ММ-261</v>
      </c>
    </row>
    <row r="203" spans="1:37" x14ac:dyDescent="0.3">
      <c r="A203" s="79" t="s">
        <v>2033</v>
      </c>
      <c r="B203" s="79" t="s">
        <v>2034</v>
      </c>
      <c r="C203" s="81">
        <v>670.02</v>
      </c>
      <c r="D203" s="81">
        <f>VLOOKUP(A203,РАСЧЕТ!A:AY,51,0)</f>
        <v>281.67283070246134</v>
      </c>
      <c r="E203" s="81">
        <f t="shared" si="27"/>
        <v>-388.34716929753864</v>
      </c>
      <c r="F203" s="81" t="str">
        <f>VLOOKUP(A203,'04'!A:C,3,0)</f>
        <v>Начисление услуг УКС00000631 от 30.04.2023 0:00:01</v>
      </c>
      <c r="G203" s="81" t="str">
        <f>VLOOKUP(A203,'04'!A:B,2,0)</f>
        <v>НАС/КС/ДУ/3-ММ-262</v>
      </c>
      <c r="H203" s="126">
        <v>670.02</v>
      </c>
      <c r="I203" s="126">
        <f>VLOOKUP(A203,РАСЧЕТ!A:AZ,52,0)</f>
        <v>0</v>
      </c>
      <c r="J203" s="126">
        <f t="shared" si="28"/>
        <v>-670.02</v>
      </c>
      <c r="K203" s="126">
        <v>670.02</v>
      </c>
      <c r="L203" s="126">
        <f>VLOOKUP(A203,РАСЧЕТ!A:BA,53,0)</f>
        <v>0</v>
      </c>
      <c r="M203" s="126">
        <f t="shared" si="29"/>
        <v>-670.02</v>
      </c>
      <c r="N203" s="126">
        <v>670.02</v>
      </c>
      <c r="O203" s="126">
        <f>VLOOKUP(A203,РАСЧЕТ!A:BB,54,0)</f>
        <v>0</v>
      </c>
      <c r="P203" s="126">
        <f t="shared" si="30"/>
        <v>-670.02</v>
      </c>
      <c r="Q203" s="126">
        <v>670.02</v>
      </c>
      <c r="R203" s="126">
        <f>VLOOKUP(A203,РАСЧЕТ!A:BC,55,0)</f>
        <v>0</v>
      </c>
      <c r="S203" s="126">
        <f t="shared" si="31"/>
        <v>-670.02</v>
      </c>
      <c r="T203" s="126">
        <v>670.02</v>
      </c>
      <c r="U203" s="126">
        <f>VLOOKUP(A203,РАСЧЕТ!A:BD,56,0)</f>
        <v>0</v>
      </c>
      <c r="V203" s="126">
        <f t="shared" si="32"/>
        <v>-670.02</v>
      </c>
      <c r="W203" s="81">
        <v>670.02</v>
      </c>
      <c r="X203" s="81">
        <f>VLOOKUP(A203,РАСЧЕТ!A:BE,57,0)</f>
        <v>347.37136447583748</v>
      </c>
      <c r="Y203" s="81">
        <f t="shared" si="33"/>
        <v>-322.6486355241625</v>
      </c>
      <c r="Z203" s="81" t="str">
        <f>VLOOKUP(A203,'10'!A:C,3,0)</f>
        <v>Начисление услуг УКС00001635 от 31.10.2023 0:00:01</v>
      </c>
      <c r="AA203" s="81" t="str">
        <f>VLOOKUP(A203,'10'!A:B,2,0)</f>
        <v>НАС/КС/ДУ/3-ММ-262</v>
      </c>
      <c r="AB203" s="81">
        <v>670.02</v>
      </c>
      <c r="AC203" s="81">
        <f>VLOOKUP(A203,РАСЧЕТ!A:BF,58,0)</f>
        <v>373.53801584422507</v>
      </c>
      <c r="AD203" s="81">
        <f t="shared" si="34"/>
        <v>-296.48198415577491</v>
      </c>
      <c r="AE203" s="81" t="str">
        <f>VLOOKUP(A203,'11'!A:C,3,0)</f>
        <v>Начисление услуг УКС00001712 от 30.11.2023 23:59:59</v>
      </c>
      <c r="AF203" s="81" t="str">
        <f>VLOOKUP(A203,'11'!A:B,2,0)</f>
        <v>НАС/КС/ДУ/3-ММ-262</v>
      </c>
      <c r="AG203" s="81">
        <v>670.02</v>
      </c>
      <c r="AH203" s="120">
        <f>VLOOKUP(A203,РАСЧЕТ!A:BG,59,0)</f>
        <v>538.17247186093084</v>
      </c>
      <c r="AI203" s="120">
        <f t="shared" si="35"/>
        <v>-131.84752813906914</v>
      </c>
      <c r="AJ203" t="str">
        <f>VLOOKUP(A203,'12'!A:C,3,0)</f>
        <v>Начисление услуг УКС00001860 от 31.12.2023 23:59:59</v>
      </c>
      <c r="AK203" t="str">
        <f>VLOOKUP(A203,'12'!A:B,2,0)</f>
        <v>НАС/КС/ДУ/3-ММ-262</v>
      </c>
    </row>
    <row r="204" spans="1:37" x14ac:dyDescent="0.3">
      <c r="A204" s="79" t="s">
        <v>1744</v>
      </c>
      <c r="B204" s="79" t="s">
        <v>1745</v>
      </c>
      <c r="C204" s="81">
        <v>584.12</v>
      </c>
      <c r="D204" s="81">
        <f>VLOOKUP(A204,РАСЧЕТ!A:AY,51,0)</f>
        <v>245.56092933035092</v>
      </c>
      <c r="E204" s="81">
        <f t="shared" si="27"/>
        <v>-338.55907066964909</v>
      </c>
      <c r="F204" s="81" t="str">
        <f>VLOOKUP(A204,'04'!A:C,3,0)</f>
        <v>Начисление услуг УКС00000631 от 30.04.2023 0:00:01</v>
      </c>
      <c r="G204" s="81" t="str">
        <f>VLOOKUP(A204,'04'!A:B,2,0)</f>
        <v>НАС/КС/ДУ-3-ММ-263</v>
      </c>
      <c r="H204" s="126">
        <v>584.12</v>
      </c>
      <c r="I204" s="126">
        <f>VLOOKUP(A204,РАСЧЕТ!A:AZ,52,0)</f>
        <v>0</v>
      </c>
      <c r="J204" s="126">
        <f t="shared" si="28"/>
        <v>-584.12</v>
      </c>
      <c r="K204" s="126">
        <v>584.12</v>
      </c>
      <c r="L204" s="126">
        <f>VLOOKUP(A204,РАСЧЕТ!A:BA,53,0)</f>
        <v>0</v>
      </c>
      <c r="M204" s="126">
        <f t="shared" si="29"/>
        <v>-584.12</v>
      </c>
      <c r="N204" s="126">
        <v>584.12</v>
      </c>
      <c r="O204" s="126">
        <f>VLOOKUP(A204,РАСЧЕТ!A:BB,54,0)</f>
        <v>0</v>
      </c>
      <c r="P204" s="126">
        <f t="shared" si="30"/>
        <v>-584.12</v>
      </c>
      <c r="Q204" s="126">
        <v>584.12</v>
      </c>
      <c r="R204" s="126">
        <f>VLOOKUP(A204,РАСЧЕТ!A:BC,55,0)</f>
        <v>0</v>
      </c>
      <c r="S204" s="126">
        <f t="shared" si="31"/>
        <v>-584.12</v>
      </c>
      <c r="T204" s="126">
        <v>584.12</v>
      </c>
      <c r="U204" s="126">
        <f>VLOOKUP(A204,РАСЧЕТ!A:BD,56,0)</f>
        <v>0</v>
      </c>
      <c r="V204" s="126">
        <f t="shared" si="32"/>
        <v>-584.12</v>
      </c>
      <c r="W204" s="81">
        <v>584.12</v>
      </c>
      <c r="X204" s="81">
        <f>VLOOKUP(A204,РАСЧЕТ!A:BE,57,0)</f>
        <v>302.83657415842242</v>
      </c>
      <c r="Y204" s="81">
        <f t="shared" si="33"/>
        <v>-281.28342584157758</v>
      </c>
      <c r="Z204" s="81" t="str">
        <f>VLOOKUP(A204,'10'!A:C,3,0)</f>
        <v>Начисление услуг УКС00001635 от 31.10.2023 0:00:01</v>
      </c>
      <c r="AA204" s="81" t="str">
        <f>VLOOKUP(A204,'10'!A:B,2,0)</f>
        <v>НАС/КС/ДУ-3-ММ-263</v>
      </c>
      <c r="AB204" s="81">
        <v>584.12</v>
      </c>
      <c r="AC204" s="81">
        <f>VLOOKUP(A204,РАСЧЕТ!A:BF,58,0)</f>
        <v>325.64852663342691</v>
      </c>
      <c r="AD204" s="81">
        <f t="shared" si="34"/>
        <v>-258.47147336657309</v>
      </c>
      <c r="AE204" s="81" t="str">
        <f>VLOOKUP(A204,'11'!A:C,3,0)</f>
        <v>Начисление услуг УКС00001712 от 30.11.2023 23:59:59</v>
      </c>
      <c r="AF204" s="81" t="str">
        <f>VLOOKUP(A204,'11'!A:B,2,0)</f>
        <v>НАС/КС/ДУ-3-ММ-263</v>
      </c>
      <c r="AG204" s="81">
        <v>584.12</v>
      </c>
      <c r="AH204" s="120">
        <f>VLOOKUP(A204,РАСЧЕТ!A:BG,59,0)</f>
        <v>469.17600110952947</v>
      </c>
      <c r="AI204" s="120">
        <f t="shared" si="35"/>
        <v>-114.94399889047054</v>
      </c>
      <c r="AJ204" t="str">
        <f>VLOOKUP(A204,'12'!A:C,3,0)</f>
        <v>Начисление услуг УКС00001860 от 31.12.2023 23:59:59</v>
      </c>
      <c r="AK204" t="str">
        <f>VLOOKUP(A204,'12'!A:B,2,0)</f>
        <v>НАС/КС/ДУ-3-ММ-263</v>
      </c>
    </row>
    <row r="205" spans="1:37" x14ac:dyDescent="0.3">
      <c r="A205" s="79" t="s">
        <v>1486</v>
      </c>
      <c r="B205" s="79" t="s">
        <v>1487</v>
      </c>
      <c r="C205" s="81">
        <v>743.03</v>
      </c>
      <c r="D205" s="81">
        <f>VLOOKUP(A205,РАСЧЕТ!A:AY,51,0)</f>
        <v>312.36794686875521</v>
      </c>
      <c r="E205" s="81">
        <f t="shared" si="27"/>
        <v>-430.66205313124476</v>
      </c>
      <c r="F205" s="81" t="str">
        <f>VLOOKUP(A205,'04'!A:C,3,0)</f>
        <v>Начисление услуг УКС00000631 от 30.04.2023 0:00:01</v>
      </c>
      <c r="G205" s="81" t="str">
        <f>VLOOKUP(A205,'04'!A:B,2,0)</f>
        <v>НАС/КС/ДУ-3-ММ-264</v>
      </c>
      <c r="H205" s="126">
        <v>743.03</v>
      </c>
      <c r="I205" s="126">
        <f>VLOOKUP(A205,РАСЧЕТ!A:AZ,52,0)</f>
        <v>0</v>
      </c>
      <c r="J205" s="126">
        <f t="shared" si="28"/>
        <v>-743.03</v>
      </c>
      <c r="K205" s="126">
        <v>743.03</v>
      </c>
      <c r="L205" s="126">
        <f>VLOOKUP(A205,РАСЧЕТ!A:BA,53,0)</f>
        <v>0</v>
      </c>
      <c r="M205" s="126">
        <f t="shared" si="29"/>
        <v>-743.03</v>
      </c>
      <c r="N205" s="126">
        <v>743.03</v>
      </c>
      <c r="O205" s="126">
        <f>VLOOKUP(A205,РАСЧЕТ!A:BB,54,0)</f>
        <v>0</v>
      </c>
      <c r="P205" s="126">
        <f t="shared" si="30"/>
        <v>-743.03</v>
      </c>
      <c r="Q205" s="126">
        <v>743.03</v>
      </c>
      <c r="R205" s="126">
        <f>VLOOKUP(A205,РАСЧЕТ!A:BC,55,0)</f>
        <v>0</v>
      </c>
      <c r="S205" s="126">
        <f t="shared" si="31"/>
        <v>-743.03</v>
      </c>
      <c r="T205" s="126">
        <v>743.03</v>
      </c>
      <c r="U205" s="126">
        <f>VLOOKUP(A205,РАСЧЕТ!A:BD,56,0)</f>
        <v>0</v>
      </c>
      <c r="V205" s="126">
        <f t="shared" si="32"/>
        <v>-743.03</v>
      </c>
      <c r="W205" s="81">
        <v>743.03</v>
      </c>
      <c r="X205" s="81">
        <f>VLOOKUP(A205,РАСЧЕТ!A:BE,57,0)</f>
        <v>385.22593624564036</v>
      </c>
      <c r="Y205" s="81">
        <f t="shared" si="33"/>
        <v>-357.80406375435962</v>
      </c>
      <c r="Z205" s="81" t="str">
        <f>VLOOKUP(A205,'10'!A:C,3,0)</f>
        <v>Начисление услуг УКС00001635 от 31.10.2023 0:00:01</v>
      </c>
      <c r="AA205" s="81" t="str">
        <f>VLOOKUP(A205,'10'!A:B,2,0)</f>
        <v>НАС/КС/ДУ-3-ММ-264</v>
      </c>
      <c r="AB205" s="81">
        <v>743.03</v>
      </c>
      <c r="AC205" s="81">
        <f>VLOOKUP(A205,РАСЧЕТ!A:BF,58,0)</f>
        <v>414.24408167340346</v>
      </c>
      <c r="AD205" s="81">
        <f t="shared" si="34"/>
        <v>-328.78591832659652</v>
      </c>
      <c r="AE205" s="81" t="str">
        <f>VLOOKUP(A205,'11'!A:C,3,0)</f>
        <v>Начисление услуг УКС00001712 от 30.11.2023 23:59:59</v>
      </c>
      <c r="AF205" s="81" t="str">
        <f>VLOOKUP(A205,'11'!A:B,2,0)</f>
        <v>НАС/КС/ДУ-3-ММ-264</v>
      </c>
      <c r="AG205" s="81">
        <v>743.03</v>
      </c>
      <c r="AH205" s="120">
        <f>VLOOKUP(A205,РАСЧЕТ!A:BG,59,0)</f>
        <v>596.81947199962201</v>
      </c>
      <c r="AI205" s="120">
        <f t="shared" si="35"/>
        <v>-146.21052800037796</v>
      </c>
      <c r="AJ205" t="str">
        <f>VLOOKUP(A205,'12'!A:C,3,0)</f>
        <v>Начисление услуг УКС00001860 от 31.12.2023 23:59:59</v>
      </c>
      <c r="AK205" t="str">
        <f>VLOOKUP(A205,'12'!A:B,2,0)</f>
        <v>НАС/КС/ДУ-3-ММ-264</v>
      </c>
    </row>
    <row r="206" spans="1:37" x14ac:dyDescent="0.3">
      <c r="A206" s="79" t="s">
        <v>1337</v>
      </c>
      <c r="B206" s="79" t="s">
        <v>1338</v>
      </c>
      <c r="C206" s="81">
        <v>682.9</v>
      </c>
      <c r="D206" s="81">
        <f>VLOOKUP(A206,РАСЧЕТ!A:AY,51,0)</f>
        <v>287.08961590827789</v>
      </c>
      <c r="E206" s="81">
        <f t="shared" si="27"/>
        <v>-395.81038409172209</v>
      </c>
      <c r="F206" s="81" t="str">
        <f>VLOOKUP(A206,'04'!A:C,3,0)</f>
        <v>Начисление услуг УКС00000631 от 30.04.2023 0:00:01</v>
      </c>
      <c r="G206" s="81" t="str">
        <f>VLOOKUP(A206,'04'!A:B,2,0)</f>
        <v>НАС/КС/ДУ-3-ММ-265</v>
      </c>
      <c r="H206" s="126">
        <v>682.9</v>
      </c>
      <c r="I206" s="126">
        <f>VLOOKUP(A206,РАСЧЕТ!A:AZ,52,0)</f>
        <v>0</v>
      </c>
      <c r="J206" s="126">
        <f t="shared" si="28"/>
        <v>-682.9</v>
      </c>
      <c r="K206" s="126">
        <v>682.9</v>
      </c>
      <c r="L206" s="126">
        <f>VLOOKUP(A206,РАСЧЕТ!A:BA,53,0)</f>
        <v>0</v>
      </c>
      <c r="M206" s="126">
        <f t="shared" si="29"/>
        <v>-682.9</v>
      </c>
      <c r="N206" s="126">
        <v>682.9</v>
      </c>
      <c r="O206" s="126">
        <f>VLOOKUP(A206,РАСЧЕТ!A:BB,54,0)</f>
        <v>0</v>
      </c>
      <c r="P206" s="126">
        <f t="shared" si="30"/>
        <v>-682.9</v>
      </c>
      <c r="Q206" s="126">
        <v>682.9</v>
      </c>
      <c r="R206" s="126">
        <f>VLOOKUP(A206,РАСЧЕТ!A:BC,55,0)</f>
        <v>0</v>
      </c>
      <c r="S206" s="126">
        <f t="shared" si="31"/>
        <v>-682.9</v>
      </c>
      <c r="T206" s="126">
        <v>682.9</v>
      </c>
      <c r="U206" s="126">
        <f>VLOOKUP(A206,РАСЧЕТ!A:BD,56,0)</f>
        <v>0</v>
      </c>
      <c r="V206" s="126">
        <f t="shared" si="32"/>
        <v>-682.9</v>
      </c>
      <c r="W206" s="81">
        <v>682.9</v>
      </c>
      <c r="X206" s="81">
        <f>VLOOKUP(A206,РАСЧЕТ!A:BE,57,0)</f>
        <v>354.05158302344978</v>
      </c>
      <c r="Y206" s="81">
        <f t="shared" si="33"/>
        <v>-328.8484169765502</v>
      </c>
      <c r="Z206" s="81" t="str">
        <f>VLOOKUP(A206,'10'!A:C,3,0)</f>
        <v>Начисление услуг УКС00001635 от 31.10.2023 0:00:01</v>
      </c>
      <c r="AA206" s="81" t="str">
        <f>VLOOKUP(A206,'10'!A:B,2,0)</f>
        <v>НАС/КС/ДУ-3-ММ-265</v>
      </c>
      <c r="AB206" s="81">
        <v>682.9</v>
      </c>
      <c r="AC206" s="81">
        <f>VLOOKUP(A206,РАСЧЕТ!A:BF,58,0)</f>
        <v>380.72143922584473</v>
      </c>
      <c r="AD206" s="81">
        <f t="shared" si="34"/>
        <v>-302.17856077415524</v>
      </c>
      <c r="AE206" s="81" t="str">
        <f>VLOOKUP(A206,'11'!A:C,3,0)</f>
        <v>Начисление услуг УКС00001712 от 30.11.2023 23:59:59</v>
      </c>
      <c r="AF206" s="81" t="str">
        <f>VLOOKUP(A206,'11'!A:B,2,0)</f>
        <v>НАС/КС/ДУ-3-ММ-265</v>
      </c>
      <c r="AG206" s="81">
        <v>682.9</v>
      </c>
      <c r="AH206" s="120">
        <f>VLOOKUP(A206,РАСЧЕТ!A:BG,59,0)</f>
        <v>548.52194247364105</v>
      </c>
      <c r="AI206" s="120">
        <f t="shared" si="35"/>
        <v>-134.37805752635893</v>
      </c>
      <c r="AJ206" t="str">
        <f>VLOOKUP(A206,'12'!A:C,3,0)</f>
        <v>Начисление услуг УКС00001860 от 31.12.2023 23:59:59</v>
      </c>
      <c r="AK206" t="str">
        <f>VLOOKUP(A206,'12'!A:B,2,0)</f>
        <v>НАС/КС/ДУ-3-ММ-265</v>
      </c>
    </row>
    <row r="207" spans="1:37" x14ac:dyDescent="0.3">
      <c r="A207" s="79" t="s">
        <v>1712</v>
      </c>
      <c r="B207" s="79" t="s">
        <v>1713</v>
      </c>
      <c r="C207" s="81">
        <v>597</v>
      </c>
      <c r="D207" s="81">
        <f>VLOOKUP(A207,РАСЧЕТ!A:AY,51,0)</f>
        <v>250.9777145361675</v>
      </c>
      <c r="E207" s="81">
        <f t="shared" si="27"/>
        <v>-346.02228546383253</v>
      </c>
      <c r="F207" s="81" t="str">
        <f>VLOOKUP(A207,'04'!A:C,3,0)</f>
        <v>Начисление услуг УКС00000631 от 30.04.2023 0:00:01</v>
      </c>
      <c r="G207" s="81" t="str">
        <f>VLOOKUP(A207,'04'!A:B,2,0)</f>
        <v>НАС/КС/ДУ-3-ММ-266</v>
      </c>
      <c r="H207" s="126">
        <v>597</v>
      </c>
      <c r="I207" s="126">
        <f>VLOOKUP(A207,РАСЧЕТ!A:AZ,52,0)</f>
        <v>0</v>
      </c>
      <c r="J207" s="126">
        <f t="shared" si="28"/>
        <v>-597</v>
      </c>
      <c r="K207" s="126">
        <v>597</v>
      </c>
      <c r="L207" s="126">
        <f>VLOOKUP(A207,РАСЧЕТ!A:BA,53,0)</f>
        <v>0</v>
      </c>
      <c r="M207" s="126">
        <f t="shared" si="29"/>
        <v>-597</v>
      </c>
      <c r="N207" s="126">
        <v>597</v>
      </c>
      <c r="O207" s="126">
        <f>VLOOKUP(A207,РАСЧЕТ!A:BB,54,0)</f>
        <v>0</v>
      </c>
      <c r="P207" s="126">
        <f t="shared" si="30"/>
        <v>-597</v>
      </c>
      <c r="Q207" s="126">
        <v>597</v>
      </c>
      <c r="R207" s="126">
        <f>VLOOKUP(A207,РАСЧЕТ!A:BC,55,0)</f>
        <v>0</v>
      </c>
      <c r="S207" s="126">
        <f t="shared" si="31"/>
        <v>-597</v>
      </c>
      <c r="T207" s="126">
        <v>597</v>
      </c>
      <c r="U207" s="126">
        <f>VLOOKUP(A207,РАСЧЕТ!A:BD,56,0)</f>
        <v>0</v>
      </c>
      <c r="V207" s="126">
        <f t="shared" si="32"/>
        <v>-597</v>
      </c>
      <c r="W207" s="81">
        <v>597</v>
      </c>
      <c r="X207" s="81">
        <f>VLOOKUP(A207,РАСЧЕТ!A:BE,57,0)</f>
        <v>309.51679270603472</v>
      </c>
      <c r="Y207" s="81">
        <f t="shared" si="33"/>
        <v>-287.48320729396528</v>
      </c>
      <c r="Z207" s="81" t="str">
        <f>VLOOKUP(A207,'10'!A:C,3,0)</f>
        <v>Начисление услуг УКС00001635 от 31.10.2023 0:00:01</v>
      </c>
      <c r="AA207" s="81" t="str">
        <f>VLOOKUP(A207,'10'!A:B,2,0)</f>
        <v>НАС/КС/ДУ-3-ММ-266</v>
      </c>
      <c r="AB207" s="81">
        <v>597</v>
      </c>
      <c r="AC207" s="81">
        <f>VLOOKUP(A207,РАСЧЕТ!A:BF,58,0)</f>
        <v>332.83195001504674</v>
      </c>
      <c r="AD207" s="81">
        <f t="shared" si="34"/>
        <v>-264.16804998495326</v>
      </c>
      <c r="AE207" s="81" t="str">
        <f>VLOOKUP(A207,'11'!A:C,3,0)</f>
        <v>Начисление услуг УКС00001712 от 30.11.2023 23:59:59</v>
      </c>
      <c r="AF207" s="81" t="str">
        <f>VLOOKUP(A207,'11'!A:B,2,0)</f>
        <v>НАС/КС/ДУ-3-ММ-266</v>
      </c>
      <c r="AG207" s="81">
        <v>597</v>
      </c>
      <c r="AH207" s="120">
        <f>VLOOKUP(A207,РАСЧЕТ!A:BG,59,0)</f>
        <v>479.52547172223967</v>
      </c>
      <c r="AI207" s="120">
        <f t="shared" si="35"/>
        <v>-117.47452827776033</v>
      </c>
      <c r="AJ207" t="str">
        <f>VLOOKUP(A207,'12'!A:C,3,0)</f>
        <v>Начисление услуг УКС00001860 от 31.12.2023 23:59:59</v>
      </c>
      <c r="AK207" t="str">
        <f>VLOOKUP(A207,'12'!A:B,2,0)</f>
        <v>НАС/КС/ДУ-3-ММ-266</v>
      </c>
    </row>
    <row r="208" spans="1:37" x14ac:dyDescent="0.3">
      <c r="A208" s="79" t="s">
        <v>687</v>
      </c>
      <c r="B208" s="79" t="s">
        <v>688</v>
      </c>
      <c r="C208" s="81">
        <v>755.92</v>
      </c>
      <c r="D208" s="81">
        <f>VLOOKUP(A208,РАСЧЕТ!A:AY,51,0)</f>
        <v>317.78473207457188</v>
      </c>
      <c r="E208" s="81">
        <f t="shared" si="27"/>
        <v>-438.13526792542808</v>
      </c>
      <c r="F208" s="81" t="str">
        <f>VLOOKUP(A208,'04'!A:C,3,0)</f>
        <v>Начисление услуг УКС00000631 от 30.04.2023 0:00:01</v>
      </c>
      <c r="G208" s="81" t="str">
        <f>VLOOKUP(A208,'04'!A:B,2,0)</f>
        <v>НАС/КС/ДУ-3-ММ-267</v>
      </c>
      <c r="H208" s="126">
        <v>755.92</v>
      </c>
      <c r="I208" s="126">
        <f>VLOOKUP(A208,РАСЧЕТ!A:AZ,52,0)</f>
        <v>0</v>
      </c>
      <c r="J208" s="126">
        <f t="shared" si="28"/>
        <v>-755.92</v>
      </c>
      <c r="K208" s="126">
        <v>755.92</v>
      </c>
      <c r="L208" s="126">
        <f>VLOOKUP(A208,РАСЧЕТ!A:BA,53,0)</f>
        <v>0</v>
      </c>
      <c r="M208" s="126">
        <f t="shared" si="29"/>
        <v>-755.92</v>
      </c>
      <c r="N208" s="126">
        <v>755.92</v>
      </c>
      <c r="O208" s="126">
        <f>VLOOKUP(A208,РАСЧЕТ!A:BB,54,0)</f>
        <v>0</v>
      </c>
      <c r="P208" s="126">
        <f t="shared" si="30"/>
        <v>-755.92</v>
      </c>
      <c r="Q208" s="126">
        <v>755.92</v>
      </c>
      <c r="R208" s="126">
        <f>VLOOKUP(A208,РАСЧЕТ!A:BC,55,0)</f>
        <v>0</v>
      </c>
      <c r="S208" s="126">
        <f t="shared" si="31"/>
        <v>-755.92</v>
      </c>
      <c r="T208" s="126">
        <v>755.92</v>
      </c>
      <c r="U208" s="126">
        <f>VLOOKUP(A208,РАСЧЕТ!A:BD,56,0)</f>
        <v>0</v>
      </c>
      <c r="V208" s="126">
        <f t="shared" si="32"/>
        <v>-755.92</v>
      </c>
      <c r="W208" s="81">
        <v>755.92</v>
      </c>
      <c r="X208" s="81">
        <f>VLOOKUP(A208,РАСЧЕТ!A:BE,57,0)</f>
        <v>391.90615479325265</v>
      </c>
      <c r="Y208" s="81">
        <f t="shared" si="33"/>
        <v>-364.01384520674731</v>
      </c>
      <c r="Z208" s="81" t="str">
        <f>VLOOKUP(A208,'10'!A:C,3,0)</f>
        <v>Начисление услуг УКС00001635 от 31.10.2023 0:00:01</v>
      </c>
      <c r="AA208" s="81" t="str">
        <f>VLOOKUP(A208,'10'!A:B,2,0)</f>
        <v>НАС/КС/ДУ-3-ММ-267</v>
      </c>
      <c r="AB208" s="81">
        <v>755.92</v>
      </c>
      <c r="AC208" s="81">
        <f>VLOOKUP(A208,РАСЧЕТ!A:BF,58,0)</f>
        <v>421.42750505502318</v>
      </c>
      <c r="AD208" s="81">
        <f t="shared" si="34"/>
        <v>-334.49249494497678</v>
      </c>
      <c r="AE208" s="81" t="str">
        <f>VLOOKUP(A208,'11'!A:C,3,0)</f>
        <v>Начисление услуг УКС00001712 от 30.11.2023 23:59:59</v>
      </c>
      <c r="AF208" s="81" t="str">
        <f>VLOOKUP(A208,'11'!A:B,2,0)</f>
        <v>НАС/КС/ДУ-3-ММ-267</v>
      </c>
      <c r="AG208" s="81">
        <v>755.92</v>
      </c>
      <c r="AH208" s="120">
        <f>VLOOKUP(A208,РАСЧЕТ!A:BG,59,0)</f>
        <v>607.16894261233222</v>
      </c>
      <c r="AI208" s="120">
        <f t="shared" si="35"/>
        <v>-148.75105738766774</v>
      </c>
      <c r="AJ208" t="str">
        <f>VLOOKUP(A208,'12'!A:C,3,0)</f>
        <v>Начисление услуг УКС00001860 от 31.12.2023 23:59:59</v>
      </c>
      <c r="AK208" t="str">
        <f>VLOOKUP(A208,'12'!A:B,2,0)</f>
        <v>НАС/КС/ДУ-3-ММ-267</v>
      </c>
    </row>
    <row r="209" spans="1:37" x14ac:dyDescent="0.3">
      <c r="A209" s="79" t="s">
        <v>1360</v>
      </c>
      <c r="B209" s="79" t="s">
        <v>1361</v>
      </c>
      <c r="C209" s="81">
        <v>682.9</v>
      </c>
      <c r="D209" s="81">
        <f>VLOOKUP(A209,РАСЧЕТ!A:AY,51,0)</f>
        <v>287.08961590827789</v>
      </c>
      <c r="E209" s="81">
        <f t="shared" si="27"/>
        <v>-395.81038409172209</v>
      </c>
      <c r="F209" s="81" t="str">
        <f>VLOOKUP(A209,'04'!A:C,3,0)</f>
        <v>Начисление услуг УКС00000631 от 30.04.2023 0:00:01</v>
      </c>
      <c r="G209" s="81" t="str">
        <f>VLOOKUP(A209,'04'!A:B,2,0)</f>
        <v>НАС/КС/ДУ-3-ММ-268 от 08.01.2022</v>
      </c>
      <c r="H209" s="126">
        <v>682.9</v>
      </c>
      <c r="I209" s="126">
        <f>VLOOKUP(A209,РАСЧЕТ!A:AZ,52,0)</f>
        <v>0</v>
      </c>
      <c r="J209" s="126">
        <f t="shared" si="28"/>
        <v>-682.9</v>
      </c>
      <c r="K209" s="126">
        <v>682.9</v>
      </c>
      <c r="L209" s="126">
        <f>VLOOKUP(A209,РАСЧЕТ!A:BA,53,0)</f>
        <v>0</v>
      </c>
      <c r="M209" s="126">
        <f t="shared" si="29"/>
        <v>-682.9</v>
      </c>
      <c r="N209" s="126">
        <v>682.9</v>
      </c>
      <c r="O209" s="126">
        <f>VLOOKUP(A209,РАСЧЕТ!A:BB,54,0)</f>
        <v>0</v>
      </c>
      <c r="P209" s="126">
        <f t="shared" si="30"/>
        <v>-682.9</v>
      </c>
      <c r="Q209" s="126">
        <v>682.9</v>
      </c>
      <c r="R209" s="126">
        <f>VLOOKUP(A209,РАСЧЕТ!A:BC,55,0)</f>
        <v>0</v>
      </c>
      <c r="S209" s="126">
        <f t="shared" si="31"/>
        <v>-682.9</v>
      </c>
      <c r="T209" s="126">
        <v>682.9</v>
      </c>
      <c r="U209" s="126">
        <f>VLOOKUP(A209,РАСЧЕТ!A:BD,56,0)</f>
        <v>0</v>
      </c>
      <c r="V209" s="126">
        <f t="shared" si="32"/>
        <v>-682.9</v>
      </c>
      <c r="W209" s="81">
        <v>682.9</v>
      </c>
      <c r="X209" s="81">
        <f>VLOOKUP(A209,РАСЧЕТ!A:BE,57,0)</f>
        <v>354.05158302344978</v>
      </c>
      <c r="Y209" s="81">
        <f t="shared" si="33"/>
        <v>-328.8484169765502</v>
      </c>
      <c r="Z209" s="81" t="str">
        <f>VLOOKUP(A209,'10'!A:C,3,0)</f>
        <v>Начисление услуг УКС00001635 от 31.10.2023 0:00:01</v>
      </c>
      <c r="AA209" s="81" t="str">
        <f>VLOOKUP(A209,'10'!A:B,2,0)</f>
        <v>НАС/КС/ДУ-3-ММ-268 от 08.01.2022</v>
      </c>
      <c r="AB209" s="81">
        <v>682.9</v>
      </c>
      <c r="AC209" s="81">
        <f>VLOOKUP(A209,РАСЧЕТ!A:BF,58,0)</f>
        <v>380.72143922584473</v>
      </c>
      <c r="AD209" s="81">
        <f t="shared" si="34"/>
        <v>-302.17856077415524</v>
      </c>
      <c r="AE209" s="81" t="str">
        <f>VLOOKUP(A209,'11'!A:C,3,0)</f>
        <v>Начисление услуг УКС00001712 от 30.11.2023 23:59:59</v>
      </c>
      <c r="AF209" s="81" t="str">
        <f>VLOOKUP(A209,'11'!A:B,2,0)</f>
        <v>НАС/КС/ДУ-3-ММ-268 от 08.01.2022</v>
      </c>
      <c r="AG209" s="81">
        <v>682.9</v>
      </c>
      <c r="AH209" s="120">
        <f>VLOOKUP(A209,РАСЧЕТ!A:BG,59,0)</f>
        <v>548.52194247364105</v>
      </c>
      <c r="AI209" s="120">
        <f t="shared" si="35"/>
        <v>-134.37805752635893</v>
      </c>
      <c r="AJ209" t="str">
        <f>VLOOKUP(A209,'12'!A:C,3,0)</f>
        <v>Начисление услуг УКС00001860 от 31.12.2023 23:59:59</v>
      </c>
      <c r="AK209" t="str">
        <f>VLOOKUP(A209,'12'!A:B,2,0)</f>
        <v>НАС/КС/ДУ-3-ММ-268 от 08.01.2022</v>
      </c>
    </row>
    <row r="210" spans="1:37" x14ac:dyDescent="0.3">
      <c r="A210" s="79" t="s">
        <v>1275</v>
      </c>
      <c r="B210" s="79" t="s">
        <v>1276</v>
      </c>
      <c r="C210" s="81">
        <v>597</v>
      </c>
      <c r="D210" s="81">
        <f>VLOOKUP(A210,РАСЧЕТ!A:AY,51,0)</f>
        <v>250.9777145361675</v>
      </c>
      <c r="E210" s="81">
        <f t="shared" si="27"/>
        <v>-346.02228546383253</v>
      </c>
      <c r="F210" s="81" t="str">
        <f>VLOOKUP(A210,'04'!A:C,3,0)</f>
        <v>Начисление услуг УКС00000631 от 30.04.2023 0:00:01</v>
      </c>
      <c r="G210" s="81" t="str">
        <f>VLOOKUP(A210,'04'!A:B,2,0)</f>
        <v>НАС/КС/ДУ-3-ММ-269 от 08.01.2022</v>
      </c>
      <c r="H210" s="126">
        <v>597</v>
      </c>
      <c r="I210" s="126">
        <f>VLOOKUP(A210,РАСЧЕТ!A:AZ,52,0)</f>
        <v>0</v>
      </c>
      <c r="J210" s="126">
        <f t="shared" si="28"/>
        <v>-597</v>
      </c>
      <c r="K210" s="126">
        <v>597</v>
      </c>
      <c r="L210" s="126">
        <f>VLOOKUP(A210,РАСЧЕТ!A:BA,53,0)</f>
        <v>0</v>
      </c>
      <c r="M210" s="126">
        <f t="shared" si="29"/>
        <v>-597</v>
      </c>
      <c r="N210" s="126">
        <v>597</v>
      </c>
      <c r="O210" s="126">
        <f>VLOOKUP(A210,РАСЧЕТ!A:BB,54,0)</f>
        <v>0</v>
      </c>
      <c r="P210" s="126">
        <f t="shared" si="30"/>
        <v>-597</v>
      </c>
      <c r="Q210" s="126">
        <v>597</v>
      </c>
      <c r="R210" s="126">
        <f>VLOOKUP(A210,РАСЧЕТ!A:BC,55,0)</f>
        <v>0</v>
      </c>
      <c r="S210" s="126">
        <f t="shared" si="31"/>
        <v>-597</v>
      </c>
      <c r="T210" s="126">
        <v>597</v>
      </c>
      <c r="U210" s="126">
        <f>VLOOKUP(A210,РАСЧЕТ!A:BD,56,0)</f>
        <v>0</v>
      </c>
      <c r="V210" s="126">
        <f t="shared" si="32"/>
        <v>-597</v>
      </c>
      <c r="W210" s="81">
        <v>597</v>
      </c>
      <c r="X210" s="81">
        <f>VLOOKUP(A210,РАСЧЕТ!A:BE,57,0)</f>
        <v>309.51679270603472</v>
      </c>
      <c r="Y210" s="81">
        <f t="shared" si="33"/>
        <v>-287.48320729396528</v>
      </c>
      <c r="Z210" s="81" t="str">
        <f>VLOOKUP(A210,'10'!A:C,3,0)</f>
        <v>Начисление услуг УКС00001635 от 31.10.2023 0:00:01</v>
      </c>
      <c r="AA210" s="81" t="str">
        <f>VLOOKUP(A210,'10'!A:B,2,0)</f>
        <v>НАС/КС/ДУ-3-ММ-269 от 08.01.2022</v>
      </c>
      <c r="AB210" s="81">
        <v>597</v>
      </c>
      <c r="AC210" s="81">
        <f>VLOOKUP(A210,РАСЧЕТ!A:BF,58,0)</f>
        <v>332.83195001504674</v>
      </c>
      <c r="AD210" s="81">
        <f t="shared" si="34"/>
        <v>-264.16804998495326</v>
      </c>
      <c r="AE210" s="81" t="str">
        <f>VLOOKUP(A210,'11'!A:C,3,0)</f>
        <v>Начисление услуг УКС00001712 от 30.11.2023 23:59:59</v>
      </c>
      <c r="AF210" s="81" t="str">
        <f>VLOOKUP(A210,'11'!A:B,2,0)</f>
        <v>НАС/КС/ДУ-3-ММ-269 от 08.01.2022</v>
      </c>
      <c r="AG210" s="81">
        <v>597</v>
      </c>
      <c r="AH210" s="120">
        <f>VLOOKUP(A210,РАСЧЕТ!A:BG,59,0)</f>
        <v>479.52547172223967</v>
      </c>
      <c r="AI210" s="120">
        <f t="shared" si="35"/>
        <v>-117.47452827776033</v>
      </c>
      <c r="AJ210" t="str">
        <f>VLOOKUP(A210,'12'!A:C,3,0)</f>
        <v>Начисление услуг УКС00001860 от 31.12.2023 23:59:59</v>
      </c>
      <c r="AK210" t="str">
        <f>VLOOKUP(A210,'12'!A:B,2,0)</f>
        <v>НАС/КС/ДУ-3-ММ-269 от 08.01.2022</v>
      </c>
    </row>
    <row r="211" spans="1:37" x14ac:dyDescent="0.3">
      <c r="A211" s="79" t="s">
        <v>594</v>
      </c>
      <c r="B211" s="79" t="s">
        <v>595</v>
      </c>
      <c r="C211" s="81">
        <v>648.54</v>
      </c>
      <c r="D211" s="81">
        <f>VLOOKUP(A211,РАСЧЕТ!A:AY,51,0)</f>
        <v>272.64485535943373</v>
      </c>
      <c r="E211" s="81">
        <f t="shared" si="27"/>
        <v>-375.89514464056623</v>
      </c>
      <c r="F211" s="81" t="str">
        <f>VLOOKUP(A211,'04'!A:C,3,0)</f>
        <v>Начисление услуг УКС00000631 от 30.04.2023 0:00:01</v>
      </c>
      <c r="G211" s="81" t="str">
        <f>VLOOKUP(A211,'04'!A:B,2,0)</f>
        <v>НАС/КС/ДУ-3-ММ-27</v>
      </c>
      <c r="H211" s="126">
        <v>648.54</v>
      </c>
      <c r="I211" s="126">
        <f>VLOOKUP(A211,РАСЧЕТ!A:AZ,52,0)</f>
        <v>0</v>
      </c>
      <c r="J211" s="126">
        <f t="shared" si="28"/>
        <v>-648.54</v>
      </c>
      <c r="K211" s="126">
        <v>648.54</v>
      </c>
      <c r="L211" s="126">
        <f>VLOOKUP(A211,РАСЧЕТ!A:BA,53,0)</f>
        <v>0</v>
      </c>
      <c r="M211" s="126">
        <f t="shared" si="29"/>
        <v>-648.54</v>
      </c>
      <c r="N211" s="126">
        <v>648.54</v>
      </c>
      <c r="O211" s="126">
        <f>VLOOKUP(A211,РАСЧЕТ!A:BB,54,0)</f>
        <v>0</v>
      </c>
      <c r="P211" s="126">
        <f t="shared" si="30"/>
        <v>-648.54</v>
      </c>
      <c r="Q211" s="126">
        <v>648.54</v>
      </c>
      <c r="R211" s="126">
        <f>VLOOKUP(A211,РАСЧЕТ!A:BC,55,0)</f>
        <v>0</v>
      </c>
      <c r="S211" s="126">
        <f t="shared" si="31"/>
        <v>-648.54</v>
      </c>
      <c r="T211" s="126">
        <v>648.54</v>
      </c>
      <c r="U211" s="126">
        <f>VLOOKUP(A211,РАСЧЕТ!A:BD,56,0)</f>
        <v>0</v>
      </c>
      <c r="V211" s="126">
        <f t="shared" si="32"/>
        <v>-648.54</v>
      </c>
      <c r="W211" s="81">
        <v>648.54</v>
      </c>
      <c r="X211" s="81">
        <f>VLOOKUP(A211,РАСЧЕТ!A:BE,57,0)</f>
        <v>336.23766689648374</v>
      </c>
      <c r="Y211" s="81">
        <f t="shared" si="33"/>
        <v>-312.30233310351622</v>
      </c>
      <c r="Z211" s="81" t="str">
        <f>VLOOKUP(A211,'10'!A:C,3,0)</f>
        <v>Начисление услуг УКС00001635 от 31.10.2023 0:00:01</v>
      </c>
      <c r="AA211" s="81" t="str">
        <f>VLOOKUP(A211,'10'!A:B,2,0)</f>
        <v>НАС/КС/ДУ-3-ММ-27</v>
      </c>
      <c r="AB211" s="81">
        <v>648.54</v>
      </c>
      <c r="AC211" s="81">
        <f>VLOOKUP(A211,РАСЧЕТ!A:BF,58,0)</f>
        <v>361.56564354152556</v>
      </c>
      <c r="AD211" s="81">
        <f t="shared" si="34"/>
        <v>-286.9743564584744</v>
      </c>
      <c r="AE211" s="81" t="str">
        <f>VLOOKUP(A211,'11'!A:C,3,0)</f>
        <v>Начисление услуг УКС00001712 от 30.11.2023 23:59:59</v>
      </c>
      <c r="AF211" s="81" t="str">
        <f>VLOOKUP(A211,'11'!A:B,2,0)</f>
        <v>НАС/КС/ДУ-3-ММ-27</v>
      </c>
      <c r="AG211" s="81">
        <v>648.54</v>
      </c>
      <c r="AH211" s="120">
        <f>VLOOKUP(A211,РАСЧЕТ!A:BG,59,0)</f>
        <v>520.9233541730805</v>
      </c>
      <c r="AI211" s="120">
        <f t="shared" si="35"/>
        <v>-127.61664582691947</v>
      </c>
      <c r="AJ211" t="str">
        <f>VLOOKUP(A211,'12'!A:C,3,0)</f>
        <v>Начисление услуг УКС00001860 от 31.12.2023 23:59:59</v>
      </c>
      <c r="AK211" t="str">
        <f>VLOOKUP(A211,'12'!A:B,2,0)</f>
        <v>НАС/КС/ДУ-3-ММ-27</v>
      </c>
    </row>
    <row r="212" spans="1:37" x14ac:dyDescent="0.3">
      <c r="A212" s="79" t="s">
        <v>1038</v>
      </c>
      <c r="B212" s="79" t="s">
        <v>1039</v>
      </c>
      <c r="C212" s="81">
        <v>755.92</v>
      </c>
      <c r="D212" s="81">
        <f>VLOOKUP(A212,РАСЧЕТ!A:AY,51,0)</f>
        <v>317.78473207457188</v>
      </c>
      <c r="E212" s="81">
        <f t="shared" si="27"/>
        <v>-438.13526792542808</v>
      </c>
      <c r="F212" s="81" t="str">
        <f>VLOOKUP(A212,'04'!A:C,3,0)</f>
        <v>Начисление услуг УКС00000631 от 30.04.2023 0:00:01</v>
      </c>
      <c r="G212" s="81" t="str">
        <f>VLOOKUP(A212,'04'!A:B,2,0)</f>
        <v>НАС/КС/ДУ-3-ММ-270</v>
      </c>
      <c r="H212" s="126">
        <v>755.92</v>
      </c>
      <c r="I212" s="126">
        <f>VLOOKUP(A212,РАСЧЕТ!A:AZ,52,0)</f>
        <v>0</v>
      </c>
      <c r="J212" s="126">
        <f t="shared" si="28"/>
        <v>-755.92</v>
      </c>
      <c r="K212" s="126">
        <v>755.92</v>
      </c>
      <c r="L212" s="126">
        <f>VLOOKUP(A212,РАСЧЕТ!A:BA,53,0)</f>
        <v>0</v>
      </c>
      <c r="M212" s="126">
        <f t="shared" si="29"/>
        <v>-755.92</v>
      </c>
      <c r="N212" s="126">
        <v>755.92</v>
      </c>
      <c r="O212" s="126">
        <f>VLOOKUP(A212,РАСЧЕТ!A:BB,54,0)</f>
        <v>0</v>
      </c>
      <c r="P212" s="126">
        <f t="shared" si="30"/>
        <v>-755.92</v>
      </c>
      <c r="Q212" s="126">
        <v>755.92</v>
      </c>
      <c r="R212" s="126">
        <f>VLOOKUP(A212,РАСЧЕТ!A:BC,55,0)</f>
        <v>0</v>
      </c>
      <c r="S212" s="126">
        <f t="shared" si="31"/>
        <v>-755.92</v>
      </c>
      <c r="T212" s="126">
        <v>755.92</v>
      </c>
      <c r="U212" s="126">
        <f>VLOOKUP(A212,РАСЧЕТ!A:BD,56,0)</f>
        <v>0</v>
      </c>
      <c r="V212" s="126">
        <f t="shared" si="32"/>
        <v>-755.92</v>
      </c>
      <c r="W212" s="81">
        <v>755.92</v>
      </c>
      <c r="X212" s="81">
        <f>VLOOKUP(A212,РАСЧЕТ!A:BE,57,0)</f>
        <v>391.90615479325265</v>
      </c>
      <c r="Y212" s="81">
        <f t="shared" si="33"/>
        <v>-364.01384520674731</v>
      </c>
      <c r="Z212" s="81" t="str">
        <f>VLOOKUP(A212,'10'!A:C,3,0)</f>
        <v>Начисление услуг УКС00001635 от 31.10.2023 0:00:01</v>
      </c>
      <c r="AA212" s="81" t="str">
        <f>VLOOKUP(A212,'10'!A:B,2,0)</f>
        <v>НАС/КС/ДУ-3-ММ-270</v>
      </c>
      <c r="AB212" s="81">
        <v>755.92</v>
      </c>
      <c r="AC212" s="81">
        <f>VLOOKUP(A212,РАСЧЕТ!A:BF,58,0)</f>
        <v>421.42750505502318</v>
      </c>
      <c r="AD212" s="81">
        <f t="shared" si="34"/>
        <v>-334.49249494497678</v>
      </c>
      <c r="AE212" s="81" t="str">
        <f>VLOOKUP(A212,'11'!A:C,3,0)</f>
        <v>Начисление услуг УКС00001712 от 30.11.2023 23:59:59</v>
      </c>
      <c r="AF212" s="81" t="str">
        <f>VLOOKUP(A212,'11'!A:B,2,0)</f>
        <v>НАС/КС/ДУ-3-ММ-270</v>
      </c>
      <c r="AG212" s="81">
        <v>755.92</v>
      </c>
      <c r="AH212" s="120">
        <f>VLOOKUP(A212,РАСЧЕТ!A:BG,59,0)</f>
        <v>607.16894261233222</v>
      </c>
      <c r="AI212" s="120">
        <f t="shared" si="35"/>
        <v>-148.75105738766774</v>
      </c>
      <c r="AJ212" t="str">
        <f>VLOOKUP(A212,'12'!A:C,3,0)</f>
        <v>Начисление услуг УКС00001860 от 31.12.2023 23:59:59</v>
      </c>
      <c r="AK212" t="str">
        <f>VLOOKUP(A212,'12'!A:B,2,0)</f>
        <v>НАС/КС/ДУ-3-ММ-270</v>
      </c>
    </row>
    <row r="213" spans="1:37" x14ac:dyDescent="0.3">
      <c r="A213" s="79" t="s">
        <v>1427</v>
      </c>
      <c r="B213" s="79" t="s">
        <v>1428</v>
      </c>
      <c r="C213" s="81">
        <v>682.9</v>
      </c>
      <c r="D213" s="81">
        <f>VLOOKUP(A213,РАСЧЕТ!A:AY,51,0)</f>
        <v>287.08961590827789</v>
      </c>
      <c r="E213" s="81">
        <f t="shared" si="27"/>
        <v>-395.81038409172209</v>
      </c>
      <c r="F213" s="81" t="str">
        <f>VLOOKUP(A213,'04'!A:C,3,0)</f>
        <v>Начисление услуг УКС00000631 от 30.04.2023 0:00:01</v>
      </c>
      <c r="G213" s="81" t="str">
        <f>VLOOKUP(A213,'04'!A:B,2,0)</f>
        <v>НАС/КС/ДУ-3-ММ-271</v>
      </c>
      <c r="H213" s="126">
        <v>682.9</v>
      </c>
      <c r="I213" s="126">
        <f>VLOOKUP(A213,РАСЧЕТ!A:AZ,52,0)</f>
        <v>0</v>
      </c>
      <c r="J213" s="126">
        <f t="shared" si="28"/>
        <v>-682.9</v>
      </c>
      <c r="K213" s="126">
        <v>682.9</v>
      </c>
      <c r="L213" s="126">
        <f>VLOOKUP(A213,РАСЧЕТ!A:BA,53,0)</f>
        <v>0</v>
      </c>
      <c r="M213" s="126">
        <f t="shared" si="29"/>
        <v>-682.9</v>
      </c>
      <c r="N213" s="126">
        <v>682.9</v>
      </c>
      <c r="O213" s="126">
        <f>VLOOKUP(A213,РАСЧЕТ!A:BB,54,0)</f>
        <v>0</v>
      </c>
      <c r="P213" s="126">
        <f t="shared" si="30"/>
        <v>-682.9</v>
      </c>
      <c r="Q213" s="126">
        <v>682.9</v>
      </c>
      <c r="R213" s="126">
        <f>VLOOKUP(A213,РАСЧЕТ!A:BC,55,0)</f>
        <v>0</v>
      </c>
      <c r="S213" s="126">
        <f t="shared" si="31"/>
        <v>-682.9</v>
      </c>
      <c r="T213" s="126">
        <v>682.9</v>
      </c>
      <c r="U213" s="126">
        <f>VLOOKUP(A213,РАСЧЕТ!A:BD,56,0)</f>
        <v>0</v>
      </c>
      <c r="V213" s="126">
        <f t="shared" si="32"/>
        <v>-682.9</v>
      </c>
      <c r="W213" s="81">
        <v>682.9</v>
      </c>
      <c r="X213" s="81">
        <f>VLOOKUP(A213,РАСЧЕТ!A:BE,57,0)</f>
        <v>354.05158302344978</v>
      </c>
      <c r="Y213" s="81">
        <f t="shared" si="33"/>
        <v>-328.8484169765502</v>
      </c>
      <c r="Z213" s="81" t="str">
        <f>VLOOKUP(A213,'10'!A:C,3,0)</f>
        <v>Начисление услуг УКС00001635 от 31.10.2023 0:00:01</v>
      </c>
      <c r="AA213" s="81" t="str">
        <f>VLOOKUP(A213,'10'!A:B,2,0)</f>
        <v>НАС/КС/ДУ-3-ММ-271</v>
      </c>
      <c r="AB213" s="81">
        <v>682.9</v>
      </c>
      <c r="AC213" s="81">
        <f>VLOOKUP(A213,РАСЧЕТ!A:BF,58,0)</f>
        <v>380.72143922584473</v>
      </c>
      <c r="AD213" s="81">
        <f t="shared" si="34"/>
        <v>-302.17856077415524</v>
      </c>
      <c r="AE213" s="81" t="str">
        <f>VLOOKUP(A213,'11'!A:C,3,0)</f>
        <v>Начисление услуг УКС00001712 от 30.11.2023 23:59:59</v>
      </c>
      <c r="AF213" s="81" t="str">
        <f>VLOOKUP(A213,'11'!A:B,2,0)</f>
        <v>НАС/КС/ДУ-3-ММ-271</v>
      </c>
      <c r="AG213" s="81">
        <v>682.9</v>
      </c>
      <c r="AH213" s="120">
        <f>VLOOKUP(A213,РАСЧЕТ!A:BG,59,0)</f>
        <v>548.52194247364105</v>
      </c>
      <c r="AI213" s="120">
        <f t="shared" si="35"/>
        <v>-134.37805752635893</v>
      </c>
      <c r="AJ213" t="str">
        <f>VLOOKUP(A213,'12'!A:C,3,0)</f>
        <v>Начисление услуг УКС00001860 от 31.12.2023 23:59:59</v>
      </c>
      <c r="AK213" t="str">
        <f>VLOOKUP(A213,'12'!A:B,2,0)</f>
        <v>НАС/КС/ДУ-3-ММ-271</v>
      </c>
    </row>
    <row r="214" spans="1:37" x14ac:dyDescent="0.3">
      <c r="A214" s="79" t="s">
        <v>2295</v>
      </c>
      <c r="B214" s="79" t="s">
        <v>2296</v>
      </c>
      <c r="C214" s="81">
        <v>597</v>
      </c>
      <c r="D214" s="81">
        <f>VLOOKUP(A214,РАСЧЕТ!A:AY,51,0)</f>
        <v>250.9777145361675</v>
      </c>
      <c r="E214" s="81">
        <f t="shared" si="27"/>
        <v>-346.02228546383253</v>
      </c>
      <c r="F214" s="81" t="str">
        <f>VLOOKUP(A214,'04'!A:C,3,0)</f>
        <v>Начисление услуг УКС00000631 от 30.04.2023 0:00:01</v>
      </c>
      <c r="G214" s="81" t="str">
        <f>VLOOKUP(A214,'04'!A:B,2,0)</f>
        <v>НАС/КС/ДУ-3-ММ-272</v>
      </c>
      <c r="H214" s="126">
        <v>597</v>
      </c>
      <c r="I214" s="126">
        <f>VLOOKUP(A214,РАСЧЕТ!A:AZ,52,0)</f>
        <v>0</v>
      </c>
      <c r="J214" s="126">
        <f t="shared" si="28"/>
        <v>-597</v>
      </c>
      <c r="K214" s="126">
        <v>597</v>
      </c>
      <c r="L214" s="126">
        <f>VLOOKUP(A214,РАСЧЕТ!A:BA,53,0)</f>
        <v>0</v>
      </c>
      <c r="M214" s="126">
        <f t="shared" si="29"/>
        <v>-597</v>
      </c>
      <c r="N214" s="126">
        <v>597</v>
      </c>
      <c r="O214" s="126">
        <f>VLOOKUP(A214,РАСЧЕТ!A:BB,54,0)</f>
        <v>0</v>
      </c>
      <c r="P214" s="126">
        <f t="shared" si="30"/>
        <v>-597</v>
      </c>
      <c r="Q214" s="126">
        <v>597</v>
      </c>
      <c r="R214" s="126">
        <f>VLOOKUP(A214,РАСЧЕТ!A:BC,55,0)</f>
        <v>0</v>
      </c>
      <c r="S214" s="126">
        <f t="shared" si="31"/>
        <v>-597</v>
      </c>
      <c r="T214" s="126">
        <v>597</v>
      </c>
      <c r="U214" s="126">
        <f>VLOOKUP(A214,РАСЧЕТ!A:BD,56,0)</f>
        <v>0</v>
      </c>
      <c r="V214" s="126">
        <f t="shared" si="32"/>
        <v>-597</v>
      </c>
      <c r="W214" s="81">
        <v>597</v>
      </c>
      <c r="X214" s="81">
        <f>VLOOKUP(A214,РАСЧЕТ!A:BE,57,0)</f>
        <v>309.51679270603472</v>
      </c>
      <c r="Y214" s="81">
        <f t="shared" si="33"/>
        <v>-287.48320729396528</v>
      </c>
      <c r="Z214" s="81" t="str">
        <f>VLOOKUP(A214,'10'!A:C,3,0)</f>
        <v>Начисление услуг УКС00001635 от 31.10.2023 0:00:01</v>
      </c>
      <c r="AA214" s="81" t="str">
        <f>VLOOKUP(A214,'10'!A:B,2,0)</f>
        <v>НАС/КС/ДУ-3-ММ-272</v>
      </c>
      <c r="AB214" s="81">
        <v>597</v>
      </c>
      <c r="AC214" s="81">
        <f>VLOOKUP(A214,РАСЧЕТ!A:BF,58,0)</f>
        <v>332.83195001504674</v>
      </c>
      <c r="AD214" s="81">
        <f t="shared" si="34"/>
        <v>-264.16804998495326</v>
      </c>
      <c r="AE214" s="81" t="str">
        <f>VLOOKUP(A214,'11'!A:C,3,0)</f>
        <v>Начисление услуг УКС00001712 от 30.11.2023 23:59:59</v>
      </c>
      <c r="AF214" s="81" t="str">
        <f>VLOOKUP(A214,'11'!A:B,2,0)</f>
        <v>НАС/КС/ДУ-3-ММ-272</v>
      </c>
      <c r="AG214" s="81">
        <v>597</v>
      </c>
      <c r="AH214" s="120">
        <f>VLOOKUP(A214,РАСЧЕТ!A:BG,59,0)</f>
        <v>479.52547172223967</v>
      </c>
      <c r="AI214" s="120">
        <f t="shared" si="35"/>
        <v>-117.47452827776033</v>
      </c>
      <c r="AJ214" t="str">
        <f>VLOOKUP(A214,'12'!A:C,3,0)</f>
        <v>Начисление услуг УКС00001860 от 31.12.2023 23:59:59</v>
      </c>
      <c r="AK214" t="str">
        <f>VLOOKUP(A214,'12'!A:B,2,0)</f>
        <v>НАС/КС/ДУ-3-ММ-272</v>
      </c>
    </row>
    <row r="215" spans="1:37" x14ac:dyDescent="0.3">
      <c r="A215" s="79" t="s">
        <v>2005</v>
      </c>
      <c r="B215" s="79" t="s">
        <v>2006</v>
      </c>
      <c r="C215" s="81">
        <v>755.92</v>
      </c>
      <c r="D215" s="81">
        <f>VLOOKUP(A215,РАСЧЕТ!A:AY,51,0)</f>
        <v>317.78473207457188</v>
      </c>
      <c r="E215" s="81">
        <f t="shared" si="27"/>
        <v>-438.13526792542808</v>
      </c>
      <c r="F215" s="81" t="str">
        <f>VLOOKUP(A215,'04'!A:C,3,0)</f>
        <v>Начисление услуг УКС00000631 от 30.04.2023 0:00:01</v>
      </c>
      <c r="G215" s="81" t="str">
        <f>VLOOKUP(A215,'04'!A:B,2,0)</f>
        <v>НАС/КС/ДУ-3-ММ-273</v>
      </c>
      <c r="H215" s="126">
        <v>755.92</v>
      </c>
      <c r="I215" s="126">
        <f>VLOOKUP(A215,РАСЧЕТ!A:AZ,52,0)</f>
        <v>0</v>
      </c>
      <c r="J215" s="126">
        <f t="shared" si="28"/>
        <v>-755.92</v>
      </c>
      <c r="K215" s="126">
        <v>755.92</v>
      </c>
      <c r="L215" s="126">
        <f>VLOOKUP(A215,РАСЧЕТ!A:BA,53,0)</f>
        <v>0</v>
      </c>
      <c r="M215" s="126">
        <f t="shared" si="29"/>
        <v>-755.92</v>
      </c>
      <c r="N215" s="126">
        <v>755.92</v>
      </c>
      <c r="O215" s="126">
        <f>VLOOKUP(A215,РАСЧЕТ!A:BB,54,0)</f>
        <v>0</v>
      </c>
      <c r="P215" s="126">
        <f t="shared" si="30"/>
        <v>-755.92</v>
      </c>
      <c r="Q215" s="126">
        <v>755.92</v>
      </c>
      <c r="R215" s="126">
        <f>VLOOKUP(A215,РАСЧЕТ!A:BC,55,0)</f>
        <v>0</v>
      </c>
      <c r="S215" s="126">
        <f t="shared" si="31"/>
        <v>-755.92</v>
      </c>
      <c r="T215" s="126">
        <v>755.92</v>
      </c>
      <c r="U215" s="126">
        <f>VLOOKUP(A215,РАСЧЕТ!A:BD,56,0)</f>
        <v>0</v>
      </c>
      <c r="V215" s="126">
        <f t="shared" si="32"/>
        <v>-755.92</v>
      </c>
      <c r="W215" s="81">
        <v>755.92</v>
      </c>
      <c r="X215" s="81">
        <f>VLOOKUP(A215,РАСЧЕТ!A:BE,57,0)</f>
        <v>391.90615479325265</v>
      </c>
      <c r="Y215" s="81">
        <f t="shared" si="33"/>
        <v>-364.01384520674731</v>
      </c>
      <c r="Z215" s="81" t="str">
        <f>VLOOKUP(A215,'10'!A:C,3,0)</f>
        <v>Начисление услуг УКС00001635 от 31.10.2023 0:00:01</v>
      </c>
      <c r="AA215" s="81" t="str">
        <f>VLOOKUP(A215,'10'!A:B,2,0)</f>
        <v>НАС/КС/ДУ-3-ММ-273</v>
      </c>
      <c r="AB215" s="81">
        <v>755.92</v>
      </c>
      <c r="AC215" s="81">
        <f>VLOOKUP(A215,РАСЧЕТ!A:BF,58,0)</f>
        <v>421.42750505502318</v>
      </c>
      <c r="AD215" s="81">
        <f t="shared" si="34"/>
        <v>-334.49249494497678</v>
      </c>
      <c r="AE215" s="81" t="str">
        <f>VLOOKUP(A215,'11'!A:C,3,0)</f>
        <v>Начисление услуг УКС00001712 от 30.11.2023 23:59:59</v>
      </c>
      <c r="AF215" s="81" t="str">
        <f>VLOOKUP(A215,'11'!A:B,2,0)</f>
        <v>НАС/КС/ДУ-3-ММ-273</v>
      </c>
      <c r="AG215" s="81">
        <v>755.92</v>
      </c>
      <c r="AH215" s="120">
        <f>VLOOKUP(A215,РАСЧЕТ!A:BG,59,0)</f>
        <v>607.16894261233222</v>
      </c>
      <c r="AI215" s="120">
        <f t="shared" si="35"/>
        <v>-148.75105738766774</v>
      </c>
      <c r="AJ215" t="str">
        <f>VLOOKUP(A215,'12'!A:C,3,0)</f>
        <v>Начисление услуг УКС00001860 от 31.12.2023 23:59:59</v>
      </c>
      <c r="AK215" t="str">
        <f>VLOOKUP(A215,'12'!A:B,2,0)</f>
        <v>НАС/КС/ДУ-3-ММ-273</v>
      </c>
    </row>
    <row r="216" spans="1:37" x14ac:dyDescent="0.3">
      <c r="A216" s="79" t="s">
        <v>1381</v>
      </c>
      <c r="B216" s="79" t="s">
        <v>1382</v>
      </c>
      <c r="C216" s="81">
        <v>661.43</v>
      </c>
      <c r="D216" s="81">
        <f>VLOOKUP(A216,РАСЧЕТ!A:AY,51,0)</f>
        <v>278.06164056525034</v>
      </c>
      <c r="E216" s="81">
        <f t="shared" si="27"/>
        <v>-383.36835943474961</v>
      </c>
      <c r="F216" s="81" t="str">
        <f>VLOOKUP(A216,'04'!A:C,3,0)</f>
        <v>Начисление услуг УКС00000631 от 30.04.2023 0:00:01</v>
      </c>
      <c r="G216" s="81" t="str">
        <f>VLOOKUP(A216,'04'!A:B,2,0)</f>
        <v>НАС/КС/ДУ-3-ММ-274 от 04.01.2022</v>
      </c>
      <c r="H216" s="126">
        <v>661.43</v>
      </c>
      <c r="I216" s="126">
        <f>VLOOKUP(A216,РАСЧЕТ!A:AZ,52,0)</f>
        <v>0</v>
      </c>
      <c r="J216" s="126">
        <f t="shared" si="28"/>
        <v>-661.43</v>
      </c>
      <c r="K216" s="126">
        <v>661.43</v>
      </c>
      <c r="L216" s="126">
        <f>VLOOKUP(A216,РАСЧЕТ!A:BA,53,0)</f>
        <v>0</v>
      </c>
      <c r="M216" s="126">
        <f t="shared" si="29"/>
        <v>-661.43</v>
      </c>
      <c r="N216" s="126">
        <v>661.43</v>
      </c>
      <c r="O216" s="126">
        <f>VLOOKUP(A216,РАСЧЕТ!A:BB,54,0)</f>
        <v>0</v>
      </c>
      <c r="P216" s="126">
        <f t="shared" si="30"/>
        <v>-661.43</v>
      </c>
      <c r="Q216" s="126">
        <v>661.43</v>
      </c>
      <c r="R216" s="126">
        <f>VLOOKUP(A216,РАСЧЕТ!A:BC,55,0)</f>
        <v>0</v>
      </c>
      <c r="S216" s="126">
        <f t="shared" si="31"/>
        <v>-661.43</v>
      </c>
      <c r="T216" s="126">
        <v>661.43</v>
      </c>
      <c r="U216" s="126">
        <f>VLOOKUP(A216,РАСЧЕТ!A:BD,56,0)</f>
        <v>0</v>
      </c>
      <c r="V216" s="126">
        <f t="shared" si="32"/>
        <v>-661.43</v>
      </c>
      <c r="W216" s="81">
        <v>661.43</v>
      </c>
      <c r="X216" s="81">
        <f>VLOOKUP(A216,РАСЧЕТ!A:BE,57,0)</f>
        <v>342.91788544409604</v>
      </c>
      <c r="Y216" s="81">
        <f t="shared" si="33"/>
        <v>-318.51211455590391</v>
      </c>
      <c r="Z216" s="81" t="str">
        <f>VLOOKUP(A216,'10'!A:C,3,0)</f>
        <v>Начисление услуг УКС00001635 от 31.10.2023 0:00:01</v>
      </c>
      <c r="AA216" s="81" t="str">
        <f>VLOOKUP(A216,'10'!A:B,2,0)</f>
        <v>НАС/КС/ДУ-3-ММ-274 от 04.01.2022</v>
      </c>
      <c r="AB216" s="81">
        <v>661.43</v>
      </c>
      <c r="AC216" s="81">
        <f>VLOOKUP(A216,РАСЧЕТ!A:BF,58,0)</f>
        <v>368.74906692314522</v>
      </c>
      <c r="AD216" s="81">
        <f t="shared" si="34"/>
        <v>-292.68093307685473</v>
      </c>
      <c r="AE216" s="81" t="str">
        <f>VLOOKUP(A216,'11'!A:C,3,0)</f>
        <v>Начисление услуг УКС00001712 от 30.11.2023 23:59:59</v>
      </c>
      <c r="AF216" s="81" t="str">
        <f>VLOOKUP(A216,'11'!A:B,2,0)</f>
        <v>НАС/КС/ДУ-3-ММ-274 от 04.01.2022</v>
      </c>
      <c r="AG216" s="81">
        <v>661.43</v>
      </c>
      <c r="AH216" s="120">
        <f>VLOOKUP(A216,РАСЧЕТ!A:BG,59,0)</f>
        <v>531.2728247857907</v>
      </c>
      <c r="AI216" s="120">
        <f t="shared" si="35"/>
        <v>-130.15717521420925</v>
      </c>
      <c r="AJ216" t="str">
        <f>VLOOKUP(A216,'12'!A:C,3,0)</f>
        <v>Начисление услуг УКС00001860 от 31.12.2023 23:59:59</v>
      </c>
      <c r="AK216" t="str">
        <f>VLOOKUP(A216,'12'!A:B,2,0)</f>
        <v>НАС/КС/ДУ-3-ММ-274 от 04.01.2022</v>
      </c>
    </row>
    <row r="217" spans="1:37" x14ac:dyDescent="0.3">
      <c r="A217" s="79" t="s">
        <v>1558</v>
      </c>
      <c r="B217" s="79" t="s">
        <v>1559</v>
      </c>
      <c r="C217" s="81">
        <v>597</v>
      </c>
      <c r="D217" s="81">
        <f>VLOOKUP(A217,РАСЧЕТ!A:AY,51,0)</f>
        <v>250.9777145361675</v>
      </c>
      <c r="E217" s="81">
        <f t="shared" si="27"/>
        <v>-346.02228546383253</v>
      </c>
      <c r="F217" s="81" t="str">
        <f>VLOOKUP(A217,'04'!A:C,3,0)</f>
        <v>Начисление услуг УКС00000631 от 30.04.2023 0:00:01</v>
      </c>
      <c r="G217" s="81" t="str">
        <f>VLOOKUP(A217,'04'!A:B,2,0)</f>
        <v>НАС/КС/ДУ-3-ММ 275</v>
      </c>
      <c r="H217" s="126">
        <v>597</v>
      </c>
      <c r="I217" s="126">
        <f>VLOOKUP(A217,РАСЧЕТ!A:AZ,52,0)</f>
        <v>0</v>
      </c>
      <c r="J217" s="126">
        <f t="shared" si="28"/>
        <v>-597</v>
      </c>
      <c r="K217" s="126">
        <v>597</v>
      </c>
      <c r="L217" s="126">
        <f>VLOOKUP(A217,РАСЧЕТ!A:BA,53,0)</f>
        <v>0</v>
      </c>
      <c r="M217" s="126">
        <f t="shared" si="29"/>
        <v>-597</v>
      </c>
      <c r="N217" s="126">
        <v>597</v>
      </c>
      <c r="O217" s="126">
        <f>VLOOKUP(A217,РАСЧЕТ!A:BB,54,0)</f>
        <v>0</v>
      </c>
      <c r="P217" s="126">
        <f t="shared" si="30"/>
        <v>-597</v>
      </c>
      <c r="Q217" s="126">
        <v>597</v>
      </c>
      <c r="R217" s="126">
        <f>VLOOKUP(A217,РАСЧЕТ!A:BC,55,0)</f>
        <v>0</v>
      </c>
      <c r="S217" s="126">
        <f t="shared" si="31"/>
        <v>-597</v>
      </c>
      <c r="T217" s="126">
        <v>597</v>
      </c>
      <c r="U217" s="126">
        <f>VLOOKUP(A217,РАСЧЕТ!A:BD,56,0)</f>
        <v>0</v>
      </c>
      <c r="V217" s="126">
        <f t="shared" si="32"/>
        <v>-597</v>
      </c>
      <c r="W217" s="81">
        <v>597</v>
      </c>
      <c r="X217" s="81">
        <f>VLOOKUP(A217,РАСЧЕТ!A:BE,57,0)</f>
        <v>309.51679270603472</v>
      </c>
      <c r="Y217" s="81">
        <f t="shared" si="33"/>
        <v>-287.48320729396528</v>
      </c>
      <c r="Z217" s="81" t="str">
        <f>VLOOKUP(A217,'10'!A:C,3,0)</f>
        <v>Начисление услуг УКС00001635 от 31.10.2023 0:00:01</v>
      </c>
      <c r="AA217" s="81" t="str">
        <f>VLOOKUP(A217,'10'!A:B,2,0)</f>
        <v>НАС/КС/ДУ-3-ММ 275</v>
      </c>
      <c r="AB217" s="81">
        <v>597</v>
      </c>
      <c r="AC217" s="81">
        <f>VLOOKUP(A217,РАСЧЕТ!A:BF,58,0)</f>
        <v>332.83195001504674</v>
      </c>
      <c r="AD217" s="81">
        <f t="shared" si="34"/>
        <v>-264.16804998495326</v>
      </c>
      <c r="AE217" s="81" t="str">
        <f>VLOOKUP(A217,'11'!A:C,3,0)</f>
        <v>Начисление услуг УКС00001712 от 30.11.2023 23:59:59</v>
      </c>
      <c r="AF217" s="81" t="str">
        <f>VLOOKUP(A217,'11'!A:B,2,0)</f>
        <v>НАС/КС/ДУ-3-ММ 275</v>
      </c>
      <c r="AG217" s="81">
        <v>597</v>
      </c>
      <c r="AH217" s="120">
        <f>VLOOKUP(A217,РАСЧЕТ!A:BG,59,0)</f>
        <v>479.52547172223967</v>
      </c>
      <c r="AI217" s="120">
        <f t="shared" si="35"/>
        <v>-117.47452827776033</v>
      </c>
      <c r="AJ217" t="str">
        <f>VLOOKUP(A217,'12'!A:C,3,0)</f>
        <v>Начисление услуг УКС00001860 от 31.12.2023 23:59:59</v>
      </c>
      <c r="AK217" t="str">
        <f>VLOOKUP(A217,'12'!A:B,2,0)</f>
        <v>НАС/КС/ДУ-3-ММ 275</v>
      </c>
    </row>
    <row r="218" spans="1:37" x14ac:dyDescent="0.3">
      <c r="A218" s="79" t="s">
        <v>2472</v>
      </c>
      <c r="B218" s="79" t="s">
        <v>2473</v>
      </c>
      <c r="C218" s="81">
        <v>773.1</v>
      </c>
      <c r="D218" s="81">
        <f>VLOOKUP(A218,РАСЧЕТ!A:AY,51,0)</f>
        <v>325.00711234899393</v>
      </c>
      <c r="E218" s="81">
        <f t="shared" si="27"/>
        <v>-448.09288765100609</v>
      </c>
      <c r="F218" s="81" t="str">
        <f>VLOOKUP(A218,'04'!A:C,3,0)</f>
        <v>Начисление услуг УКС00000631 от 30.04.2023 0:00:01</v>
      </c>
      <c r="G218" s="81" t="str">
        <f>VLOOKUP(A218,'04'!A:B,2,0)</f>
        <v>НАС/КС/ДУ-3-ММ-276 от 17.11.2021 г.</v>
      </c>
      <c r="H218" s="126">
        <v>773.1</v>
      </c>
      <c r="I218" s="126">
        <f>VLOOKUP(A218,РАСЧЕТ!A:AZ,52,0)</f>
        <v>0</v>
      </c>
      <c r="J218" s="126">
        <f t="shared" si="28"/>
        <v>-773.1</v>
      </c>
      <c r="K218" s="126">
        <v>773.1</v>
      </c>
      <c r="L218" s="126">
        <f>VLOOKUP(A218,РАСЧЕТ!A:BA,53,0)</f>
        <v>0</v>
      </c>
      <c r="M218" s="126">
        <f t="shared" si="29"/>
        <v>-773.1</v>
      </c>
      <c r="N218" s="126">
        <v>773.1</v>
      </c>
      <c r="O218" s="126">
        <f>VLOOKUP(A218,РАСЧЕТ!A:BB,54,0)</f>
        <v>0</v>
      </c>
      <c r="P218" s="126">
        <f t="shared" si="30"/>
        <v>-773.1</v>
      </c>
      <c r="Q218" s="126">
        <v>773.1</v>
      </c>
      <c r="R218" s="126">
        <f>VLOOKUP(A218,РАСЧЕТ!A:BC,55,0)</f>
        <v>0</v>
      </c>
      <c r="S218" s="126">
        <f t="shared" si="31"/>
        <v>-773.1</v>
      </c>
      <c r="T218" s="126">
        <v>773.1</v>
      </c>
      <c r="U218" s="126">
        <f>VLOOKUP(A218,РАСЧЕТ!A:BD,56,0)</f>
        <v>0</v>
      </c>
      <c r="V218" s="126">
        <f t="shared" si="32"/>
        <v>-773.1</v>
      </c>
      <c r="W218" s="81">
        <v>773.1</v>
      </c>
      <c r="X218" s="81">
        <f>VLOOKUP(A218,РАСЧЕТ!A:BE,57,0)</f>
        <v>400.81311285673559</v>
      </c>
      <c r="Y218" s="81">
        <f t="shared" si="33"/>
        <v>-372.28688714326444</v>
      </c>
      <c r="Z218" s="81" t="str">
        <f>VLOOKUP(A218,'10'!A:C,3,0)</f>
        <v>Начисление услуг УКС00001635 от 31.10.2023 0:00:01</v>
      </c>
      <c r="AA218" s="81" t="str">
        <f>VLOOKUP(A218,'10'!A:B,2,0)</f>
        <v>НАС/КС/ДУ-3-ММ-276 от 17.11.2021 г.</v>
      </c>
      <c r="AB218" s="81">
        <v>773.1</v>
      </c>
      <c r="AC218" s="81">
        <f>VLOOKUP(A218,РАСЧЕТ!A:BF,58,0)</f>
        <v>431.00540289718271</v>
      </c>
      <c r="AD218" s="81">
        <f t="shared" si="34"/>
        <v>-342.09459710281732</v>
      </c>
      <c r="AE218" s="81" t="str">
        <f>VLOOKUP(A218,'11'!A:C,3,0)</f>
        <v>Начисление услуг УКС00001712 от 30.11.2023 23:59:59</v>
      </c>
      <c r="AF218" s="81" t="str">
        <f>VLOOKUP(A218,'11'!A:B,2,0)</f>
        <v>НАС/КС/ДУ-3-ММ-276 от 17.11.2021 г.</v>
      </c>
      <c r="AG218" s="81">
        <v>773.1</v>
      </c>
      <c r="AH218" s="120">
        <f>VLOOKUP(A218,РАСЧЕТ!A:BG,59,0)</f>
        <v>620.96823676261261</v>
      </c>
      <c r="AI218" s="120">
        <f t="shared" si="35"/>
        <v>-152.13176323738742</v>
      </c>
      <c r="AJ218" t="str">
        <f>VLOOKUP(A218,'12'!A:C,3,0)</f>
        <v>Начисление услуг УКС00001860 от 31.12.2023 23:59:59</v>
      </c>
      <c r="AK218" t="str">
        <f>VLOOKUP(A218,'12'!A:B,2,0)</f>
        <v>НАС/КС/ДУ-3-ММ-276 от 17.11.2021 г.</v>
      </c>
    </row>
    <row r="219" spans="1:37" x14ac:dyDescent="0.3">
      <c r="A219" s="79" t="s">
        <v>1642</v>
      </c>
      <c r="B219" s="79" t="s">
        <v>1643</v>
      </c>
      <c r="C219" s="81">
        <v>648.54</v>
      </c>
      <c r="D219" s="81">
        <f>VLOOKUP(A219,РАСЧЕТ!A:AY,51,0)</f>
        <v>272.64485535943373</v>
      </c>
      <c r="E219" s="81">
        <f t="shared" si="27"/>
        <v>-375.89514464056623</v>
      </c>
      <c r="F219" s="81" t="str">
        <f>VLOOKUP(A219,'04'!A:C,3,0)</f>
        <v>Начисление услуг УКС00000631 от 30.04.2023 0:00:01</v>
      </c>
      <c r="G219" s="81" t="str">
        <f>VLOOKUP(A219,'04'!A:B,2,0)</f>
        <v>НАС/КС/ДУ-3-ММ-277</v>
      </c>
      <c r="H219" s="126">
        <v>648.54</v>
      </c>
      <c r="I219" s="126">
        <f>VLOOKUP(A219,РАСЧЕТ!A:AZ,52,0)</f>
        <v>0</v>
      </c>
      <c r="J219" s="126">
        <f t="shared" si="28"/>
        <v>-648.54</v>
      </c>
      <c r="K219" s="126">
        <v>648.54</v>
      </c>
      <c r="L219" s="126">
        <f>VLOOKUP(A219,РАСЧЕТ!A:BA,53,0)</f>
        <v>0</v>
      </c>
      <c r="M219" s="126">
        <f t="shared" si="29"/>
        <v>-648.54</v>
      </c>
      <c r="N219" s="126">
        <v>648.54</v>
      </c>
      <c r="O219" s="126">
        <f>VLOOKUP(A219,РАСЧЕТ!A:BB,54,0)</f>
        <v>0</v>
      </c>
      <c r="P219" s="126">
        <f t="shared" si="30"/>
        <v>-648.54</v>
      </c>
      <c r="Q219" s="126">
        <v>648.54</v>
      </c>
      <c r="R219" s="126">
        <f>VLOOKUP(A219,РАСЧЕТ!A:BC,55,0)</f>
        <v>0</v>
      </c>
      <c r="S219" s="126">
        <f t="shared" si="31"/>
        <v>-648.54</v>
      </c>
      <c r="T219" s="126">
        <v>648.54</v>
      </c>
      <c r="U219" s="126">
        <f>VLOOKUP(A219,РАСЧЕТ!A:BD,56,0)</f>
        <v>0</v>
      </c>
      <c r="V219" s="126">
        <f t="shared" si="32"/>
        <v>-648.54</v>
      </c>
      <c r="W219" s="81">
        <v>648.54</v>
      </c>
      <c r="X219" s="81">
        <f>VLOOKUP(A219,РАСЧЕТ!A:BE,57,0)</f>
        <v>336.23766689648374</v>
      </c>
      <c r="Y219" s="81">
        <f t="shared" si="33"/>
        <v>-312.30233310351622</v>
      </c>
      <c r="Z219" s="81" t="str">
        <f>VLOOKUP(A219,'10'!A:C,3,0)</f>
        <v>Начисление услуг УКС00001635 от 31.10.2023 0:00:01</v>
      </c>
      <c r="AA219" s="81" t="str">
        <f>VLOOKUP(A219,'10'!A:B,2,0)</f>
        <v>НАС/КС/ДУ-3-ММ-277</v>
      </c>
      <c r="AB219" s="81">
        <v>648.54</v>
      </c>
      <c r="AC219" s="81">
        <f>VLOOKUP(A219,РАСЧЕТ!A:BF,58,0)</f>
        <v>361.56564354152556</v>
      </c>
      <c r="AD219" s="81">
        <f t="shared" si="34"/>
        <v>-286.9743564584744</v>
      </c>
      <c r="AE219" s="81" t="str">
        <f>VLOOKUP(A219,'11'!A:C,3,0)</f>
        <v>Начисление услуг УКС00001712 от 30.11.2023 23:59:59</v>
      </c>
      <c r="AF219" s="81" t="str">
        <f>VLOOKUP(A219,'11'!A:B,2,0)</f>
        <v>НАС/КС/ДУ-3-ММ-277</v>
      </c>
      <c r="AG219" s="81">
        <v>648.54</v>
      </c>
      <c r="AH219" s="120">
        <f>VLOOKUP(A219,РАСЧЕТ!A:BG,59,0)</f>
        <v>520.9233541730805</v>
      </c>
      <c r="AI219" s="120">
        <f t="shared" si="35"/>
        <v>-127.61664582691947</v>
      </c>
      <c r="AJ219" t="str">
        <f>VLOOKUP(A219,'12'!A:C,3,0)</f>
        <v>Начисление услуг УКС00001860 от 31.12.2023 23:59:59</v>
      </c>
      <c r="AK219" t="str">
        <f>VLOOKUP(A219,'12'!A:B,2,0)</f>
        <v>НАС/КС/ДУ-3-ММ-277</v>
      </c>
    </row>
    <row r="220" spans="1:37" x14ac:dyDescent="0.3">
      <c r="A220" s="79" t="s">
        <v>723</v>
      </c>
      <c r="B220" s="79" t="s">
        <v>724</v>
      </c>
      <c r="C220" s="81">
        <v>648.54</v>
      </c>
      <c r="D220" s="81">
        <f>VLOOKUP(A220,РАСЧЕТ!A:AY,51,0)</f>
        <v>272.64485535943373</v>
      </c>
      <c r="E220" s="81">
        <f t="shared" si="27"/>
        <v>-375.89514464056623</v>
      </c>
      <c r="F220" s="81" t="str">
        <f>VLOOKUP(A220,'04'!A:C,3,0)</f>
        <v>Начисление услуг УКС00000631 от 30.04.2023 0:00:01</v>
      </c>
      <c r="G220" s="81" t="str">
        <f>VLOOKUP(A220,'04'!A:B,2,0)</f>
        <v>НАС/КС/ДУ/3-ММ-278</v>
      </c>
      <c r="H220" s="126">
        <v>648.54</v>
      </c>
      <c r="I220" s="126">
        <f>VLOOKUP(A220,РАСЧЕТ!A:AZ,52,0)</f>
        <v>0</v>
      </c>
      <c r="J220" s="126">
        <f t="shared" si="28"/>
        <v>-648.54</v>
      </c>
      <c r="K220" s="126">
        <v>648.54</v>
      </c>
      <c r="L220" s="126">
        <f>VLOOKUP(A220,РАСЧЕТ!A:BA,53,0)</f>
        <v>0</v>
      </c>
      <c r="M220" s="126">
        <f t="shared" si="29"/>
        <v>-648.54</v>
      </c>
      <c r="N220" s="126">
        <v>648.54</v>
      </c>
      <c r="O220" s="126">
        <f>VLOOKUP(A220,РАСЧЕТ!A:BB,54,0)</f>
        <v>0</v>
      </c>
      <c r="P220" s="126">
        <f t="shared" si="30"/>
        <v>-648.54</v>
      </c>
      <c r="Q220" s="126">
        <v>648.54</v>
      </c>
      <c r="R220" s="126">
        <f>VLOOKUP(A220,РАСЧЕТ!A:BC,55,0)</f>
        <v>0</v>
      </c>
      <c r="S220" s="126">
        <f t="shared" si="31"/>
        <v>-648.54</v>
      </c>
      <c r="T220" s="126">
        <v>648.54</v>
      </c>
      <c r="U220" s="126">
        <f>VLOOKUP(A220,РАСЧЕТ!A:BD,56,0)</f>
        <v>0</v>
      </c>
      <c r="V220" s="126">
        <f t="shared" si="32"/>
        <v>-648.54</v>
      </c>
      <c r="W220" s="81">
        <v>648.54</v>
      </c>
      <c r="X220" s="81">
        <f>VLOOKUP(A220,РАСЧЕТ!A:BE,57,0)</f>
        <v>336.23766689648374</v>
      </c>
      <c r="Y220" s="81">
        <f t="shared" si="33"/>
        <v>-312.30233310351622</v>
      </c>
      <c r="Z220" s="81" t="str">
        <f>VLOOKUP(A220,'10'!A:C,3,0)</f>
        <v>Начисление услуг УКС00001635 от 31.10.2023 0:00:01</v>
      </c>
      <c r="AA220" s="81" t="str">
        <f>VLOOKUP(A220,'10'!A:B,2,0)</f>
        <v>НАС/КС/ДУ/3-ММ-278</v>
      </c>
      <c r="AB220" s="81">
        <v>648.54</v>
      </c>
      <c r="AC220" s="81">
        <f>VLOOKUP(A220,РАСЧЕТ!A:BF,58,0)</f>
        <v>361.56564354152556</v>
      </c>
      <c r="AD220" s="81">
        <f t="shared" si="34"/>
        <v>-286.9743564584744</v>
      </c>
      <c r="AE220" s="81" t="str">
        <f>VLOOKUP(A220,'11'!A:C,3,0)</f>
        <v>Начисление услуг УКС00001712 от 30.11.2023 23:59:59</v>
      </c>
      <c r="AF220" s="81" t="str">
        <f>VLOOKUP(A220,'11'!A:B,2,0)</f>
        <v>НАС/КС/ДУ/3-ММ-278</v>
      </c>
      <c r="AG220" s="81">
        <v>648.54</v>
      </c>
      <c r="AH220" s="120">
        <f>VLOOKUP(A220,РАСЧЕТ!A:BG,59,0)</f>
        <v>520.9233541730805</v>
      </c>
      <c r="AI220" s="120">
        <f t="shared" si="35"/>
        <v>-127.61664582691947</v>
      </c>
      <c r="AJ220" t="str">
        <f>VLOOKUP(A220,'12'!A:C,3,0)</f>
        <v>Начисление услуг УКС00001860 от 31.12.2023 23:59:59</v>
      </c>
      <c r="AK220" t="str">
        <f>VLOOKUP(A220,'12'!A:B,2,0)</f>
        <v>НАС/КС/ДУ/3-ММ-278</v>
      </c>
    </row>
    <row r="221" spans="1:37" x14ac:dyDescent="0.3">
      <c r="A221" s="79" t="s">
        <v>1940</v>
      </c>
      <c r="B221" s="79" t="s">
        <v>1941</v>
      </c>
      <c r="C221" s="81">
        <v>584.12</v>
      </c>
      <c r="D221" s="81">
        <f>VLOOKUP(A221,РАСЧЕТ!A:AY,51,0)</f>
        <v>245.56092933035092</v>
      </c>
      <c r="E221" s="81">
        <f t="shared" si="27"/>
        <v>-338.55907066964909</v>
      </c>
      <c r="F221" s="81" t="str">
        <f>VLOOKUP(A221,'04'!A:C,3,0)</f>
        <v>Начисление услуг УКС00000631 от 30.04.2023 0:00:01</v>
      </c>
      <c r="G221" s="81" t="str">
        <f>VLOOKUP(A221,'04'!A:B,2,0)</f>
        <v>НАС/КС/ДУ-3-ММ-279</v>
      </c>
      <c r="H221" s="126">
        <v>584.12</v>
      </c>
      <c r="I221" s="126">
        <f>VLOOKUP(A221,РАСЧЕТ!A:AZ,52,0)</f>
        <v>0</v>
      </c>
      <c r="J221" s="126">
        <f t="shared" si="28"/>
        <v>-584.12</v>
      </c>
      <c r="K221" s="126">
        <v>584.12</v>
      </c>
      <c r="L221" s="126">
        <f>VLOOKUP(A221,РАСЧЕТ!A:BA,53,0)</f>
        <v>0</v>
      </c>
      <c r="M221" s="126">
        <f t="shared" si="29"/>
        <v>-584.12</v>
      </c>
      <c r="N221" s="126">
        <v>584.12</v>
      </c>
      <c r="O221" s="126">
        <f>VLOOKUP(A221,РАСЧЕТ!A:BB,54,0)</f>
        <v>0</v>
      </c>
      <c r="P221" s="126">
        <f t="shared" si="30"/>
        <v>-584.12</v>
      </c>
      <c r="Q221" s="126">
        <v>584.12</v>
      </c>
      <c r="R221" s="126">
        <f>VLOOKUP(A221,РАСЧЕТ!A:BC,55,0)</f>
        <v>0</v>
      </c>
      <c r="S221" s="126">
        <f t="shared" si="31"/>
        <v>-584.12</v>
      </c>
      <c r="T221" s="126">
        <v>584.12</v>
      </c>
      <c r="U221" s="126">
        <f>VLOOKUP(A221,РАСЧЕТ!A:BD,56,0)</f>
        <v>0</v>
      </c>
      <c r="V221" s="126">
        <f t="shared" si="32"/>
        <v>-584.12</v>
      </c>
      <c r="W221" s="81">
        <v>584.12</v>
      </c>
      <c r="X221" s="81">
        <f>VLOOKUP(A221,РАСЧЕТ!A:BE,57,0)</f>
        <v>302.83657415842242</v>
      </c>
      <c r="Y221" s="81">
        <f t="shared" si="33"/>
        <v>-281.28342584157758</v>
      </c>
      <c r="Z221" s="81" t="str">
        <f>VLOOKUP(A221,'10'!A:C,3,0)</f>
        <v>Начисление услуг УКС00001635 от 31.10.2023 0:00:01</v>
      </c>
      <c r="AA221" s="81" t="str">
        <f>VLOOKUP(A221,'10'!A:B,2,0)</f>
        <v>НАС/КС/ДУ-3-ММ-279</v>
      </c>
      <c r="AB221" s="81">
        <v>584.12</v>
      </c>
      <c r="AC221" s="81">
        <f>VLOOKUP(A221,РАСЧЕТ!A:BF,58,0)</f>
        <v>325.64852663342691</v>
      </c>
      <c r="AD221" s="81">
        <f t="shared" si="34"/>
        <v>-258.47147336657309</v>
      </c>
      <c r="AE221" s="81" t="str">
        <f>VLOOKUP(A221,'11'!A:C,3,0)</f>
        <v>Начисление услуг УКС00001712 от 30.11.2023 23:59:59</v>
      </c>
      <c r="AF221" s="81" t="str">
        <f>VLOOKUP(A221,'11'!A:B,2,0)</f>
        <v>НАС/КС/ДУ-3-ММ-279</v>
      </c>
      <c r="AG221" s="81">
        <v>584.12</v>
      </c>
      <c r="AH221" s="120">
        <f>VLOOKUP(A221,РАСЧЕТ!A:BG,59,0)</f>
        <v>469.17600110952947</v>
      </c>
      <c r="AI221" s="120">
        <f t="shared" si="35"/>
        <v>-114.94399889047054</v>
      </c>
      <c r="AJ221" t="str">
        <f>VLOOKUP(A221,'12'!A:C,3,0)</f>
        <v>Начисление услуг УКС00001860 от 31.12.2023 23:59:59</v>
      </c>
      <c r="AK221" t="str">
        <f>VLOOKUP(A221,'12'!A:B,2,0)</f>
        <v>НАС/КС/ДУ-3-ММ-279</v>
      </c>
    </row>
    <row r="222" spans="1:37" x14ac:dyDescent="0.3">
      <c r="A222" s="79" t="s">
        <v>1657</v>
      </c>
      <c r="B222" s="79" t="s">
        <v>1658</v>
      </c>
      <c r="C222" s="81">
        <v>584.12</v>
      </c>
      <c r="D222" s="81">
        <f>VLOOKUP(A222,РАСЧЕТ!A:AY,51,0)</f>
        <v>245.56092933035092</v>
      </c>
      <c r="E222" s="81">
        <f t="shared" si="27"/>
        <v>-338.55907066964909</v>
      </c>
      <c r="F222" s="81" t="str">
        <f>VLOOKUP(A222,'04'!A:C,3,0)</f>
        <v>Начисление услуг УКС00000631 от 30.04.2023 0:00:01</v>
      </c>
      <c r="G222" s="81" t="str">
        <f>VLOOKUP(A222,'04'!A:B,2,0)</f>
        <v>НАС/КС/ДУ-3-ММ-28</v>
      </c>
      <c r="H222" s="126">
        <v>584.12</v>
      </c>
      <c r="I222" s="126">
        <f>VLOOKUP(A222,РАСЧЕТ!A:AZ,52,0)</f>
        <v>0</v>
      </c>
      <c r="J222" s="126">
        <f t="shared" si="28"/>
        <v>-584.12</v>
      </c>
      <c r="K222" s="126">
        <v>584.12</v>
      </c>
      <c r="L222" s="126">
        <f>VLOOKUP(A222,РАСЧЕТ!A:BA,53,0)</f>
        <v>0</v>
      </c>
      <c r="M222" s="126">
        <f t="shared" si="29"/>
        <v>-584.12</v>
      </c>
      <c r="N222" s="126">
        <v>584.12</v>
      </c>
      <c r="O222" s="126">
        <f>VLOOKUP(A222,РАСЧЕТ!A:BB,54,0)</f>
        <v>0</v>
      </c>
      <c r="P222" s="126">
        <f t="shared" si="30"/>
        <v>-584.12</v>
      </c>
      <c r="Q222" s="126">
        <v>584.12</v>
      </c>
      <c r="R222" s="126">
        <f>VLOOKUP(A222,РАСЧЕТ!A:BC,55,0)</f>
        <v>0</v>
      </c>
      <c r="S222" s="126">
        <f t="shared" si="31"/>
        <v>-584.12</v>
      </c>
      <c r="T222" s="126">
        <v>584.12</v>
      </c>
      <c r="U222" s="126">
        <f>VLOOKUP(A222,РАСЧЕТ!A:BD,56,0)</f>
        <v>0</v>
      </c>
      <c r="V222" s="126">
        <f t="shared" si="32"/>
        <v>-584.12</v>
      </c>
      <c r="W222" s="81">
        <v>584.12</v>
      </c>
      <c r="X222" s="81">
        <f>VLOOKUP(A222,РАСЧЕТ!A:BE,57,0)</f>
        <v>302.83657415842242</v>
      </c>
      <c r="Y222" s="81">
        <f t="shared" si="33"/>
        <v>-281.28342584157758</v>
      </c>
      <c r="Z222" s="81" t="str">
        <f>VLOOKUP(A222,'10'!A:C,3,0)</f>
        <v>Начисление услуг УКС00001635 от 31.10.2023 0:00:01</v>
      </c>
      <c r="AA222" s="81" t="str">
        <f>VLOOKUP(A222,'10'!A:B,2,0)</f>
        <v>НАС/КС/ДУ-3-ММ-28</v>
      </c>
      <c r="AB222" s="81">
        <v>584.12</v>
      </c>
      <c r="AC222" s="81">
        <f>VLOOKUP(A222,РАСЧЕТ!A:BF,58,0)</f>
        <v>325.64852663342691</v>
      </c>
      <c r="AD222" s="81">
        <f t="shared" si="34"/>
        <v>-258.47147336657309</v>
      </c>
      <c r="AE222" s="81" t="str">
        <f>VLOOKUP(A222,'11'!A:C,3,0)</f>
        <v>Начисление услуг УКС00001712 от 30.11.2023 23:59:59</v>
      </c>
      <c r="AF222" s="81" t="str">
        <f>VLOOKUP(A222,'11'!A:B,2,0)</f>
        <v>НАС/КС/ДУ-3-ММ-28</v>
      </c>
      <c r="AG222" s="81">
        <v>584.12</v>
      </c>
      <c r="AH222" s="120">
        <f>VLOOKUP(A222,РАСЧЕТ!A:BG,59,0)</f>
        <v>469.17600110952947</v>
      </c>
      <c r="AI222" s="120">
        <f t="shared" si="35"/>
        <v>-114.94399889047054</v>
      </c>
      <c r="AJ222" t="str">
        <f>VLOOKUP(A222,'12'!A:C,3,0)</f>
        <v>Начисление услуг УКС00001860 от 31.12.2023 23:59:59</v>
      </c>
      <c r="AK222" t="str">
        <f>VLOOKUP(A222,'12'!A:B,2,0)</f>
        <v>НАС/КС/ДУ-3-ММ-28</v>
      </c>
    </row>
    <row r="223" spans="1:37" x14ac:dyDescent="0.3">
      <c r="A223" s="79" t="s">
        <v>1898</v>
      </c>
      <c r="B223" s="79" t="s">
        <v>1899</v>
      </c>
      <c r="C223" s="81">
        <v>721.56</v>
      </c>
      <c r="D223" s="81">
        <f>VLOOKUP(A223,РАСЧЕТ!A:AY,51,0)</f>
        <v>303.33997152572761</v>
      </c>
      <c r="E223" s="81">
        <f t="shared" si="27"/>
        <v>-418.22002847427234</v>
      </c>
      <c r="F223" s="81" t="str">
        <f>VLOOKUP(A223,'04'!A:C,3,0)</f>
        <v>Начисление услуг УКС00000631 от 30.04.2023 0:00:01</v>
      </c>
      <c r="G223" s="81" t="str">
        <f>VLOOKUP(A223,'04'!A:B,2,0)</f>
        <v>НАС/КС/ДУ-3-ММ-280</v>
      </c>
      <c r="H223" s="126">
        <v>721.56</v>
      </c>
      <c r="I223" s="126">
        <f>VLOOKUP(A223,РАСЧЕТ!A:AZ,52,0)</f>
        <v>0</v>
      </c>
      <c r="J223" s="126">
        <f t="shared" si="28"/>
        <v>-721.56</v>
      </c>
      <c r="K223" s="126">
        <v>721.56</v>
      </c>
      <c r="L223" s="126">
        <f>VLOOKUP(A223,РАСЧЕТ!A:BA,53,0)</f>
        <v>0</v>
      </c>
      <c r="M223" s="126">
        <f t="shared" si="29"/>
        <v>-721.56</v>
      </c>
      <c r="N223" s="126">
        <v>721.56</v>
      </c>
      <c r="O223" s="126">
        <f>VLOOKUP(A223,РАСЧЕТ!A:BB,54,0)</f>
        <v>0</v>
      </c>
      <c r="P223" s="126">
        <f t="shared" si="30"/>
        <v>-721.56</v>
      </c>
      <c r="Q223" s="126">
        <v>721.56</v>
      </c>
      <c r="R223" s="126">
        <f>VLOOKUP(A223,РАСЧЕТ!A:BC,55,0)</f>
        <v>0</v>
      </c>
      <c r="S223" s="126">
        <f t="shared" si="31"/>
        <v>-721.56</v>
      </c>
      <c r="T223" s="126">
        <v>721.56</v>
      </c>
      <c r="U223" s="126">
        <f>VLOOKUP(A223,РАСЧЕТ!A:BD,56,0)</f>
        <v>0</v>
      </c>
      <c r="V223" s="126">
        <f t="shared" si="32"/>
        <v>-721.56</v>
      </c>
      <c r="W223" s="81">
        <v>721.56</v>
      </c>
      <c r="X223" s="81">
        <f>VLOOKUP(A223,РАСЧЕТ!A:BE,57,0)</f>
        <v>374.09223866628656</v>
      </c>
      <c r="Y223" s="81">
        <f t="shared" si="33"/>
        <v>-347.46776133371338</v>
      </c>
      <c r="Z223" s="81" t="str">
        <f>VLOOKUP(A223,'10'!A:C,3,0)</f>
        <v>Начисление услуг УКС00001635 от 31.10.2023 0:00:01</v>
      </c>
      <c r="AA223" s="81" t="str">
        <f>VLOOKUP(A223,'10'!A:B,2,0)</f>
        <v>НАС/КС/ДУ-3-ММ-280</v>
      </c>
      <c r="AB223" s="81">
        <v>721.56</v>
      </c>
      <c r="AC223" s="81">
        <f>VLOOKUP(A223,РАСЧЕТ!A:BF,58,0)</f>
        <v>402.27170937070395</v>
      </c>
      <c r="AD223" s="81">
        <f t="shared" si="34"/>
        <v>-319.288290629296</v>
      </c>
      <c r="AE223" s="81" t="str">
        <f>VLOOKUP(A223,'11'!A:C,3,0)</f>
        <v>Начисление услуг УКС00001712 от 30.11.2023 23:59:59</v>
      </c>
      <c r="AF223" s="81" t="str">
        <f>VLOOKUP(A223,'11'!A:B,2,0)</f>
        <v>НАС/КС/ДУ-3-ММ-280</v>
      </c>
      <c r="AG223" s="81">
        <v>721.56</v>
      </c>
      <c r="AH223" s="120">
        <f>VLOOKUP(A223,РАСЧЕТ!A:BG,59,0)</f>
        <v>579.57035431177167</v>
      </c>
      <c r="AI223" s="120">
        <f t="shared" si="35"/>
        <v>-141.98964568822828</v>
      </c>
      <c r="AJ223" t="str">
        <f>VLOOKUP(A223,'12'!A:C,3,0)</f>
        <v>Начисление услуг УКС00001860 от 31.12.2023 23:59:59</v>
      </c>
      <c r="AK223" t="str">
        <f>VLOOKUP(A223,'12'!A:B,2,0)</f>
        <v>НАС/КС/ДУ-3-ММ-280</v>
      </c>
    </row>
    <row r="224" spans="1:37" x14ac:dyDescent="0.3">
      <c r="A224" s="79" t="s">
        <v>2253</v>
      </c>
      <c r="B224" s="79" t="s">
        <v>2254</v>
      </c>
      <c r="C224" s="81">
        <v>674.31</v>
      </c>
      <c r="D224" s="81">
        <f>VLOOKUP(A224,РАСЧЕТ!A:AY,51,0)</f>
        <v>283.47842577106684</v>
      </c>
      <c r="E224" s="81">
        <f t="shared" si="27"/>
        <v>-390.83157422893311</v>
      </c>
      <c r="F224" s="81" t="str">
        <f>VLOOKUP(A224,'04'!A:C,3,0)</f>
        <v>Начисление услуг УКС00000631 от 30.04.2023 0:00:01</v>
      </c>
      <c r="G224" s="81" t="str">
        <f>VLOOKUP(A224,'04'!A:B,2,0)</f>
        <v>НАС/КС/ДУ-3-ММ-281</v>
      </c>
      <c r="H224" s="126">
        <v>674.31</v>
      </c>
      <c r="I224" s="126">
        <f>VLOOKUP(A224,РАСЧЕТ!A:AZ,52,0)</f>
        <v>0</v>
      </c>
      <c r="J224" s="126">
        <f t="shared" si="28"/>
        <v>-674.31</v>
      </c>
      <c r="K224" s="126">
        <v>674.31</v>
      </c>
      <c r="L224" s="126">
        <f>VLOOKUP(A224,РАСЧЕТ!A:BA,53,0)</f>
        <v>0</v>
      </c>
      <c r="M224" s="126">
        <f t="shared" si="29"/>
        <v>-674.31</v>
      </c>
      <c r="N224" s="126">
        <v>674.31</v>
      </c>
      <c r="O224" s="126">
        <f>VLOOKUP(A224,РАСЧЕТ!A:BB,54,0)</f>
        <v>0</v>
      </c>
      <c r="P224" s="126">
        <f t="shared" si="30"/>
        <v>-674.31</v>
      </c>
      <c r="Q224" s="126">
        <v>674.31</v>
      </c>
      <c r="R224" s="126">
        <f>VLOOKUP(A224,РАСЧЕТ!A:BC,55,0)</f>
        <v>0</v>
      </c>
      <c r="S224" s="126">
        <f t="shared" si="31"/>
        <v>-674.31</v>
      </c>
      <c r="T224" s="126">
        <v>674.31</v>
      </c>
      <c r="U224" s="126">
        <f>VLOOKUP(A224,РАСЧЕТ!A:BD,56,0)</f>
        <v>0</v>
      </c>
      <c r="V224" s="126">
        <f t="shared" si="32"/>
        <v>-674.31</v>
      </c>
      <c r="W224" s="81">
        <v>674.31</v>
      </c>
      <c r="X224" s="81">
        <f>VLOOKUP(A224,РАСЧЕТ!A:BE,57,0)</f>
        <v>349.59810399170823</v>
      </c>
      <c r="Y224" s="81">
        <f t="shared" si="33"/>
        <v>-324.71189600829172</v>
      </c>
      <c r="Z224" s="81" t="str">
        <f>VLOOKUP(A224,'10'!A:C,3,0)</f>
        <v>Начисление услуг УКС00001635 от 31.10.2023 0:00:01</v>
      </c>
      <c r="AA224" s="81" t="str">
        <f>VLOOKUP(A224,'10'!A:B,2,0)</f>
        <v>НАС/КС/ДУ-3-ММ-281</v>
      </c>
      <c r="AB224" s="81">
        <v>674.31</v>
      </c>
      <c r="AC224" s="81">
        <f>VLOOKUP(A224,РАСЧЕТ!A:BF,58,0)</f>
        <v>375.93249030476488</v>
      </c>
      <c r="AD224" s="81">
        <f t="shared" si="34"/>
        <v>-298.37750969523506</v>
      </c>
      <c r="AE224" s="81" t="str">
        <f>VLOOKUP(A224,'11'!A:C,3,0)</f>
        <v>Начисление услуг УКС00001712 от 30.11.2023 23:59:59</v>
      </c>
      <c r="AF224" s="81" t="str">
        <f>VLOOKUP(A224,'11'!A:B,2,0)</f>
        <v>НАС/КС/ДУ-3-ММ-281</v>
      </c>
      <c r="AG224" s="81">
        <v>674.31</v>
      </c>
      <c r="AH224" s="120">
        <f>VLOOKUP(A224,РАСЧЕТ!A:BG,59,0)</f>
        <v>541.62229539850091</v>
      </c>
      <c r="AI224" s="120">
        <f t="shared" si="35"/>
        <v>-132.68770460149904</v>
      </c>
      <c r="AJ224" t="str">
        <f>VLOOKUP(A224,'12'!A:C,3,0)</f>
        <v>Начисление услуг УКС00001860 от 31.12.2023 23:59:59</v>
      </c>
      <c r="AK224" t="str">
        <f>VLOOKUP(A224,'12'!A:B,2,0)</f>
        <v>НАС/КС/ДУ-3-ММ-281</v>
      </c>
    </row>
    <row r="225" spans="1:37" x14ac:dyDescent="0.3">
      <c r="A225" s="79" t="s">
        <v>843</v>
      </c>
      <c r="B225" s="79" t="s">
        <v>844</v>
      </c>
      <c r="C225" s="81">
        <v>584.12</v>
      </c>
      <c r="D225" s="81">
        <f>VLOOKUP(A225,РАСЧЕТ!A:AY,51,0)</f>
        <v>245.56092933035092</v>
      </c>
      <c r="E225" s="81">
        <f t="shared" si="27"/>
        <v>-338.55907066964909</v>
      </c>
      <c r="F225" s="81" t="str">
        <f>VLOOKUP(A225,'04'!A:C,3,0)</f>
        <v>Начисление услуг УКС00000631 от 30.04.2023 0:00:01</v>
      </c>
      <c r="G225" s="81" t="str">
        <f>VLOOKUP(A225,'04'!A:B,2,0)</f>
        <v>НАС/КС/ДУ-3-ММ-282</v>
      </c>
      <c r="H225" s="126">
        <v>584.12</v>
      </c>
      <c r="I225" s="126">
        <f>VLOOKUP(A225,РАСЧЕТ!A:AZ,52,0)</f>
        <v>0</v>
      </c>
      <c r="J225" s="126">
        <f t="shared" si="28"/>
        <v>-584.12</v>
      </c>
      <c r="K225" s="126">
        <v>584.12</v>
      </c>
      <c r="L225" s="126">
        <f>VLOOKUP(A225,РАСЧЕТ!A:BA,53,0)</f>
        <v>0</v>
      </c>
      <c r="M225" s="126">
        <f t="shared" si="29"/>
        <v>-584.12</v>
      </c>
      <c r="N225" s="126">
        <v>584.12</v>
      </c>
      <c r="O225" s="126">
        <f>VLOOKUP(A225,РАСЧЕТ!A:BB,54,0)</f>
        <v>0</v>
      </c>
      <c r="P225" s="126">
        <f t="shared" si="30"/>
        <v>-584.12</v>
      </c>
      <c r="Q225" s="126">
        <v>584.12</v>
      </c>
      <c r="R225" s="126">
        <f>VLOOKUP(A225,РАСЧЕТ!A:BC,55,0)</f>
        <v>0</v>
      </c>
      <c r="S225" s="126">
        <f t="shared" si="31"/>
        <v>-584.12</v>
      </c>
      <c r="T225" s="126">
        <v>584.12</v>
      </c>
      <c r="U225" s="126">
        <f>VLOOKUP(A225,РАСЧЕТ!A:BD,56,0)</f>
        <v>0</v>
      </c>
      <c r="V225" s="126">
        <f t="shared" si="32"/>
        <v>-584.12</v>
      </c>
      <c r="W225" s="81">
        <v>584.12</v>
      </c>
      <c r="X225" s="81">
        <f>VLOOKUP(A225,РАСЧЕТ!A:BE,57,0)</f>
        <v>302.83657415842242</v>
      </c>
      <c r="Y225" s="81">
        <f t="shared" si="33"/>
        <v>-281.28342584157758</v>
      </c>
      <c r="Z225" s="81" t="str">
        <f>VLOOKUP(A225,'10'!A:C,3,0)</f>
        <v>Начисление услуг УКС00001635 от 31.10.2023 0:00:01</v>
      </c>
      <c r="AA225" s="81" t="str">
        <f>VLOOKUP(A225,'10'!A:B,2,0)</f>
        <v>НАС/КС/ДУ-3-ММ-282</v>
      </c>
      <c r="AB225" s="81">
        <v>584.12</v>
      </c>
      <c r="AC225" s="81">
        <f>VLOOKUP(A225,РАСЧЕТ!A:BF,58,0)</f>
        <v>325.64852663342691</v>
      </c>
      <c r="AD225" s="81">
        <f t="shared" si="34"/>
        <v>-258.47147336657309</v>
      </c>
      <c r="AE225" s="81" t="str">
        <f>VLOOKUP(A225,'11'!A:C,3,0)</f>
        <v>Начисление услуг УКС00001712 от 30.11.2023 23:59:59</v>
      </c>
      <c r="AF225" s="81" t="str">
        <f>VLOOKUP(A225,'11'!A:B,2,0)</f>
        <v>НАС/КС/ДУ-3-ММ-282</v>
      </c>
      <c r="AG225" s="81">
        <v>584.12</v>
      </c>
      <c r="AH225" s="120">
        <f>VLOOKUP(A225,РАСЧЕТ!A:BG,59,0)</f>
        <v>469.17600110952947</v>
      </c>
      <c r="AI225" s="120">
        <f t="shared" si="35"/>
        <v>-114.94399889047054</v>
      </c>
      <c r="AJ225" t="str">
        <f>VLOOKUP(A225,'12'!A:C,3,0)</f>
        <v>Начисление услуг УКС00001860 от 31.12.2023 23:59:59</v>
      </c>
      <c r="AK225" t="str">
        <f>VLOOKUP(A225,'12'!A:B,2,0)</f>
        <v>НАС/КС/ДУ-3-ММ-282</v>
      </c>
    </row>
    <row r="226" spans="1:37" x14ac:dyDescent="0.3">
      <c r="A226" s="79" t="s">
        <v>554</v>
      </c>
      <c r="B226" s="79" t="s">
        <v>555</v>
      </c>
      <c r="C226" s="81">
        <v>743.03</v>
      </c>
      <c r="D226" s="81">
        <f>VLOOKUP(A226,РАСЧЕТ!A:AY,51,0)</f>
        <v>312.36794686875521</v>
      </c>
      <c r="E226" s="81">
        <f t="shared" si="27"/>
        <v>-430.66205313124476</v>
      </c>
      <c r="F226" s="81" t="str">
        <f>VLOOKUP(A226,'04'!A:C,3,0)</f>
        <v>Начисление услуг УКС00000631 от 30.04.2023 0:00:01</v>
      </c>
      <c r="G226" s="81" t="str">
        <f>VLOOKUP(A226,'04'!A:B,2,0)</f>
        <v>НАС/КС/ДУ-3-ММ-283</v>
      </c>
      <c r="H226" s="126">
        <v>743.03</v>
      </c>
      <c r="I226" s="126">
        <f>VLOOKUP(A226,РАСЧЕТ!A:AZ,52,0)</f>
        <v>0</v>
      </c>
      <c r="J226" s="126">
        <f t="shared" si="28"/>
        <v>-743.03</v>
      </c>
      <c r="K226" s="126">
        <v>743.03</v>
      </c>
      <c r="L226" s="126">
        <f>VLOOKUP(A226,РАСЧЕТ!A:BA,53,0)</f>
        <v>0</v>
      </c>
      <c r="M226" s="126">
        <f t="shared" si="29"/>
        <v>-743.03</v>
      </c>
      <c r="N226" s="126">
        <v>743.03</v>
      </c>
      <c r="O226" s="126">
        <f>VLOOKUP(A226,РАСЧЕТ!A:BB,54,0)</f>
        <v>0</v>
      </c>
      <c r="P226" s="126">
        <f t="shared" si="30"/>
        <v>-743.03</v>
      </c>
      <c r="Q226" s="126">
        <v>743.03</v>
      </c>
      <c r="R226" s="126">
        <f>VLOOKUP(A226,РАСЧЕТ!A:BC,55,0)</f>
        <v>0</v>
      </c>
      <c r="S226" s="126">
        <f t="shared" si="31"/>
        <v>-743.03</v>
      </c>
      <c r="T226" s="126">
        <v>743.03</v>
      </c>
      <c r="U226" s="126">
        <f>VLOOKUP(A226,РАСЧЕТ!A:BD,56,0)</f>
        <v>0</v>
      </c>
      <c r="V226" s="126">
        <f t="shared" si="32"/>
        <v>-743.03</v>
      </c>
      <c r="W226" s="81">
        <v>743.03</v>
      </c>
      <c r="X226" s="81">
        <f>VLOOKUP(A226,РАСЧЕТ!A:BE,57,0)</f>
        <v>385.22593624564036</v>
      </c>
      <c r="Y226" s="81">
        <f t="shared" si="33"/>
        <v>-357.80406375435962</v>
      </c>
      <c r="Z226" s="81" t="str">
        <f>VLOOKUP(A226,'10'!A:C,3,0)</f>
        <v>Начисление услуг УКС00001635 от 31.10.2023 0:00:01</v>
      </c>
      <c r="AA226" s="81" t="str">
        <f>VLOOKUP(A226,'10'!A:B,2,0)</f>
        <v>НАС/КС/ДУ-3-ММ-283</v>
      </c>
      <c r="AB226" s="81">
        <v>743.03</v>
      </c>
      <c r="AC226" s="81">
        <f>VLOOKUP(A226,РАСЧЕТ!A:BF,58,0)</f>
        <v>414.24408167340346</v>
      </c>
      <c r="AD226" s="81">
        <f t="shared" si="34"/>
        <v>-328.78591832659652</v>
      </c>
      <c r="AE226" s="81" t="str">
        <f>VLOOKUP(A226,'11'!A:C,3,0)</f>
        <v>Начисление услуг УКС00001712 от 30.11.2023 23:59:59</v>
      </c>
      <c r="AF226" s="81" t="str">
        <f>VLOOKUP(A226,'11'!A:B,2,0)</f>
        <v>НАС/КС/ДУ-3-ММ-283</v>
      </c>
      <c r="AG226" s="81">
        <v>743.03</v>
      </c>
      <c r="AH226" s="120">
        <f>VLOOKUP(A226,РАСЧЕТ!A:BG,59,0)</f>
        <v>596.81947199962201</v>
      </c>
      <c r="AI226" s="120">
        <f t="shared" si="35"/>
        <v>-146.21052800037796</v>
      </c>
      <c r="AJ226" t="str">
        <f>VLOOKUP(A226,'12'!A:C,3,0)</f>
        <v>Начисление услуг УКС00001860 от 31.12.2023 23:59:59</v>
      </c>
      <c r="AK226" t="str">
        <f>VLOOKUP(A226,'12'!A:B,2,0)</f>
        <v>НАС/КС/ДУ-3-ММ-283</v>
      </c>
    </row>
    <row r="227" spans="1:37" x14ac:dyDescent="0.3">
      <c r="A227" s="79" t="s">
        <v>1448</v>
      </c>
      <c r="B227" s="79" t="s">
        <v>1449</v>
      </c>
      <c r="C227" s="81">
        <v>674.31</v>
      </c>
      <c r="D227" s="81">
        <f>VLOOKUP(A227,РАСЧЕТ!A:AY,51,0)</f>
        <v>283.47842577106684</v>
      </c>
      <c r="E227" s="81">
        <f t="shared" si="27"/>
        <v>-390.83157422893311</v>
      </c>
      <c r="F227" s="81" t="str">
        <f>VLOOKUP(A227,'04'!A:C,3,0)</f>
        <v>Начисление услуг УКС00000631 от 30.04.2023 0:00:01</v>
      </c>
      <c r="G227" s="81" t="str">
        <f>VLOOKUP(A227,'04'!A:B,2,0)</f>
        <v>НАС/КС/ДУ-3-ММ-284</v>
      </c>
      <c r="H227" s="126">
        <v>674.31</v>
      </c>
      <c r="I227" s="126">
        <f>VLOOKUP(A227,РАСЧЕТ!A:AZ,52,0)</f>
        <v>0</v>
      </c>
      <c r="J227" s="126">
        <f t="shared" si="28"/>
        <v>-674.31</v>
      </c>
      <c r="K227" s="126">
        <v>674.31</v>
      </c>
      <c r="L227" s="126">
        <f>VLOOKUP(A227,РАСЧЕТ!A:BA,53,0)</f>
        <v>0</v>
      </c>
      <c r="M227" s="126">
        <f t="shared" si="29"/>
        <v>-674.31</v>
      </c>
      <c r="N227" s="126">
        <v>674.31</v>
      </c>
      <c r="O227" s="126">
        <f>VLOOKUP(A227,РАСЧЕТ!A:BB,54,0)</f>
        <v>0</v>
      </c>
      <c r="P227" s="126">
        <f t="shared" si="30"/>
        <v>-674.31</v>
      </c>
      <c r="Q227" s="126">
        <v>674.31</v>
      </c>
      <c r="R227" s="126">
        <f>VLOOKUP(A227,РАСЧЕТ!A:BC,55,0)</f>
        <v>0</v>
      </c>
      <c r="S227" s="126">
        <f t="shared" si="31"/>
        <v>-674.31</v>
      </c>
      <c r="T227" s="126">
        <v>674.31</v>
      </c>
      <c r="U227" s="126">
        <f>VLOOKUP(A227,РАСЧЕТ!A:BD,56,0)</f>
        <v>0</v>
      </c>
      <c r="V227" s="126">
        <f t="shared" si="32"/>
        <v>-674.31</v>
      </c>
      <c r="W227" s="81">
        <v>674.31</v>
      </c>
      <c r="X227" s="81">
        <f>VLOOKUP(A227,РАСЧЕТ!A:BE,57,0)</f>
        <v>349.59810399170823</v>
      </c>
      <c r="Y227" s="81">
        <f t="shared" si="33"/>
        <v>-324.71189600829172</v>
      </c>
      <c r="Z227" s="81" t="str">
        <f>VLOOKUP(A227,'10'!A:C,3,0)</f>
        <v>Начисление услуг УКС00001635 от 31.10.2023 0:00:01</v>
      </c>
      <c r="AA227" s="81" t="str">
        <f>VLOOKUP(A227,'10'!A:B,2,0)</f>
        <v>НАС/КС/ДУ-3-ММ-284</v>
      </c>
      <c r="AB227" s="81">
        <v>674.31</v>
      </c>
      <c r="AC227" s="81">
        <f>VLOOKUP(A227,РАСЧЕТ!A:BF,58,0)</f>
        <v>375.93249030476488</v>
      </c>
      <c r="AD227" s="81">
        <f t="shared" si="34"/>
        <v>-298.37750969523506</v>
      </c>
      <c r="AE227" s="81" t="str">
        <f>VLOOKUP(A227,'11'!A:C,3,0)</f>
        <v>Начисление услуг УКС00001712 от 30.11.2023 23:59:59</v>
      </c>
      <c r="AF227" s="81" t="str">
        <f>VLOOKUP(A227,'11'!A:B,2,0)</f>
        <v>НАС/КС/ДУ-3-ММ-284</v>
      </c>
      <c r="AG227" s="81">
        <v>674.31</v>
      </c>
      <c r="AH227" s="120">
        <f>VLOOKUP(A227,РАСЧЕТ!A:BG,59,0)</f>
        <v>541.62229539850091</v>
      </c>
      <c r="AI227" s="120">
        <f t="shared" si="35"/>
        <v>-132.68770460149904</v>
      </c>
      <c r="AJ227" t="str">
        <f>VLOOKUP(A227,'12'!A:C,3,0)</f>
        <v>Начисление услуг УКС00001860 от 31.12.2023 23:59:59</v>
      </c>
      <c r="AK227" t="str">
        <f>VLOOKUP(A227,'12'!A:B,2,0)</f>
        <v>НАС/КС/ДУ-3-ММ-284</v>
      </c>
    </row>
    <row r="228" spans="1:37" x14ac:dyDescent="0.3">
      <c r="A228" s="79" t="s">
        <v>1429</v>
      </c>
      <c r="B228" s="79" t="s">
        <v>1430</v>
      </c>
      <c r="C228" s="81">
        <v>584.12</v>
      </c>
      <c r="D228" s="81">
        <f>VLOOKUP(A228,РАСЧЕТ!A:AY,51,0)</f>
        <v>245.56092933035092</v>
      </c>
      <c r="E228" s="81">
        <f t="shared" si="27"/>
        <v>-338.55907066964909</v>
      </c>
      <c r="F228" s="81" t="str">
        <f>VLOOKUP(A228,'04'!A:C,3,0)</f>
        <v>Начисление услуг УКС00000631 от 30.04.2023 0:00:01</v>
      </c>
      <c r="G228" s="81" t="str">
        <f>VLOOKUP(A228,'04'!A:B,2,0)</f>
        <v>НАС/КС/ДУ-3-ММ-285</v>
      </c>
      <c r="H228" s="126">
        <v>584.12</v>
      </c>
      <c r="I228" s="126">
        <f>VLOOKUP(A228,РАСЧЕТ!A:AZ,52,0)</f>
        <v>0</v>
      </c>
      <c r="J228" s="126">
        <f t="shared" si="28"/>
        <v>-584.12</v>
      </c>
      <c r="K228" s="126">
        <v>584.12</v>
      </c>
      <c r="L228" s="126">
        <f>VLOOKUP(A228,РАСЧЕТ!A:BA,53,0)</f>
        <v>0</v>
      </c>
      <c r="M228" s="126">
        <f t="shared" si="29"/>
        <v>-584.12</v>
      </c>
      <c r="N228" s="126">
        <v>584.12</v>
      </c>
      <c r="O228" s="126">
        <f>VLOOKUP(A228,РАСЧЕТ!A:BB,54,0)</f>
        <v>0</v>
      </c>
      <c r="P228" s="126">
        <f t="shared" si="30"/>
        <v>-584.12</v>
      </c>
      <c r="Q228" s="126">
        <v>584.12</v>
      </c>
      <c r="R228" s="126">
        <f>VLOOKUP(A228,РАСЧЕТ!A:BC,55,0)</f>
        <v>0</v>
      </c>
      <c r="S228" s="126">
        <f t="shared" si="31"/>
        <v>-584.12</v>
      </c>
      <c r="T228" s="126">
        <v>584.12</v>
      </c>
      <c r="U228" s="126">
        <f>VLOOKUP(A228,РАСЧЕТ!A:BD,56,0)</f>
        <v>0</v>
      </c>
      <c r="V228" s="126">
        <f t="shared" si="32"/>
        <v>-584.12</v>
      </c>
      <c r="W228" s="81">
        <v>584.12</v>
      </c>
      <c r="X228" s="81">
        <f>VLOOKUP(A228,РАСЧЕТ!A:BE,57,0)</f>
        <v>302.83657415842242</v>
      </c>
      <c r="Y228" s="81">
        <f t="shared" si="33"/>
        <v>-281.28342584157758</v>
      </c>
      <c r="Z228" s="81" t="str">
        <f>VLOOKUP(A228,'10'!A:C,3,0)</f>
        <v>Начисление услуг УКС00001635 от 31.10.2023 0:00:01</v>
      </c>
      <c r="AA228" s="81" t="str">
        <f>VLOOKUP(A228,'10'!A:B,2,0)</f>
        <v>НАС/КС/ДУ-3-ММ-285</v>
      </c>
      <c r="AB228" s="81">
        <v>584.12</v>
      </c>
      <c r="AC228" s="81">
        <f>VLOOKUP(A228,РАСЧЕТ!A:BF,58,0)</f>
        <v>325.64852663342691</v>
      </c>
      <c r="AD228" s="81">
        <f t="shared" si="34"/>
        <v>-258.47147336657309</v>
      </c>
      <c r="AE228" s="81" t="str">
        <f>VLOOKUP(A228,'11'!A:C,3,0)</f>
        <v>Начисление услуг УКС00001712 от 30.11.2023 23:59:59</v>
      </c>
      <c r="AF228" s="81" t="str">
        <f>VLOOKUP(A228,'11'!A:B,2,0)</f>
        <v>НАС/КС/ДУ-3-ММ-285</v>
      </c>
      <c r="AG228" s="81">
        <v>584.12</v>
      </c>
      <c r="AH228" s="120">
        <f>VLOOKUP(A228,РАСЧЕТ!A:BG,59,0)</f>
        <v>469.17600110952947</v>
      </c>
      <c r="AI228" s="120">
        <f t="shared" si="35"/>
        <v>-114.94399889047054</v>
      </c>
      <c r="AJ228" t="str">
        <f>VLOOKUP(A228,'12'!A:C,3,0)</f>
        <v>Начисление услуг УКС00001860 от 31.12.2023 23:59:59</v>
      </c>
      <c r="AK228" t="str">
        <f>VLOOKUP(A228,'12'!A:B,2,0)</f>
        <v>НАС/КС/ДУ-3-ММ-285</v>
      </c>
    </row>
    <row r="229" spans="1:37" x14ac:dyDescent="0.3">
      <c r="A229" s="79" t="s">
        <v>556</v>
      </c>
      <c r="B229" s="79" t="s">
        <v>557</v>
      </c>
      <c r="C229" s="81">
        <v>743.03</v>
      </c>
      <c r="D229" s="81">
        <f>VLOOKUP(A229,РАСЧЕТ!A:AY,51,0)</f>
        <v>312.36794686875521</v>
      </c>
      <c r="E229" s="81">
        <f t="shared" si="27"/>
        <v>-430.66205313124476</v>
      </c>
      <c r="F229" s="81" t="str">
        <f>VLOOKUP(A229,'04'!A:C,3,0)</f>
        <v>Начисление услуг УКС00000631 от 30.04.2023 0:00:01</v>
      </c>
      <c r="G229" s="81" t="str">
        <f>VLOOKUP(A229,'04'!A:B,2,0)</f>
        <v>НАС/КС/ДУ-3-ММ-286</v>
      </c>
      <c r="H229" s="126">
        <v>743.03</v>
      </c>
      <c r="I229" s="126">
        <f>VLOOKUP(A229,РАСЧЕТ!A:AZ,52,0)</f>
        <v>0</v>
      </c>
      <c r="J229" s="126">
        <f t="shared" si="28"/>
        <v>-743.03</v>
      </c>
      <c r="K229" s="126">
        <v>743.03</v>
      </c>
      <c r="L229" s="126">
        <f>VLOOKUP(A229,РАСЧЕТ!A:BA,53,0)</f>
        <v>0</v>
      </c>
      <c r="M229" s="126">
        <f t="shared" si="29"/>
        <v>-743.03</v>
      </c>
      <c r="N229" s="126">
        <v>743.03</v>
      </c>
      <c r="O229" s="126">
        <f>VLOOKUP(A229,РАСЧЕТ!A:BB,54,0)</f>
        <v>0</v>
      </c>
      <c r="P229" s="126">
        <f t="shared" si="30"/>
        <v>-743.03</v>
      </c>
      <c r="Q229" s="126">
        <v>743.03</v>
      </c>
      <c r="R229" s="126">
        <f>VLOOKUP(A229,РАСЧЕТ!A:BC,55,0)</f>
        <v>0</v>
      </c>
      <c r="S229" s="126">
        <f t="shared" si="31"/>
        <v>-743.03</v>
      </c>
      <c r="T229" s="126">
        <v>743.03</v>
      </c>
      <c r="U229" s="126">
        <f>VLOOKUP(A229,РАСЧЕТ!A:BD,56,0)</f>
        <v>0</v>
      </c>
      <c r="V229" s="126">
        <f t="shared" si="32"/>
        <v>-743.03</v>
      </c>
      <c r="W229" s="81">
        <v>743.03</v>
      </c>
      <c r="X229" s="81">
        <f>VLOOKUP(A229,РАСЧЕТ!A:BE,57,0)</f>
        <v>385.22593624564036</v>
      </c>
      <c r="Y229" s="81">
        <f t="shared" si="33"/>
        <v>-357.80406375435962</v>
      </c>
      <c r="Z229" s="81" t="str">
        <f>VLOOKUP(A229,'10'!A:C,3,0)</f>
        <v>Начисление услуг УКС00001635 от 31.10.2023 0:00:01</v>
      </c>
      <c r="AA229" s="81" t="str">
        <f>VLOOKUP(A229,'10'!A:B,2,0)</f>
        <v>НАС/КС/ДУ-3-ММ-286</v>
      </c>
      <c r="AB229" s="81">
        <v>743.03</v>
      </c>
      <c r="AC229" s="81">
        <f>VLOOKUP(A229,РАСЧЕТ!A:BF,58,0)</f>
        <v>414.24408167340346</v>
      </c>
      <c r="AD229" s="81">
        <f t="shared" si="34"/>
        <v>-328.78591832659652</v>
      </c>
      <c r="AE229" s="81" t="str">
        <f>VLOOKUP(A229,'11'!A:C,3,0)</f>
        <v>Начисление услуг УКС00001712 от 30.11.2023 23:59:59</v>
      </c>
      <c r="AF229" s="81" t="str">
        <f>VLOOKUP(A229,'11'!A:B,2,0)</f>
        <v>НАС/КС/ДУ-3-ММ-286</v>
      </c>
      <c r="AG229" s="81">
        <v>743.03</v>
      </c>
      <c r="AH229" s="120">
        <f>VLOOKUP(A229,РАСЧЕТ!A:BG,59,0)</f>
        <v>596.81947199962201</v>
      </c>
      <c r="AI229" s="120">
        <f t="shared" si="35"/>
        <v>-146.21052800037796</v>
      </c>
      <c r="AJ229" t="str">
        <f>VLOOKUP(A229,'12'!A:C,3,0)</f>
        <v>Начисление услуг УКС00001860 от 31.12.2023 23:59:59</v>
      </c>
      <c r="AK229" t="str">
        <f>VLOOKUP(A229,'12'!A:B,2,0)</f>
        <v>НАС/КС/ДУ-3-ММ-286</v>
      </c>
    </row>
    <row r="230" spans="1:37" x14ac:dyDescent="0.3">
      <c r="A230" s="79" t="s">
        <v>1560</v>
      </c>
      <c r="B230" s="79" t="s">
        <v>1561</v>
      </c>
      <c r="C230" s="81">
        <v>674.31</v>
      </c>
      <c r="D230" s="81">
        <f>VLOOKUP(A230,РАСЧЕТ!A:AY,51,0)</f>
        <v>283.47842577106684</v>
      </c>
      <c r="E230" s="81">
        <f t="shared" si="27"/>
        <v>-390.83157422893311</v>
      </c>
      <c r="F230" s="81" t="str">
        <f>VLOOKUP(A230,'04'!A:C,3,0)</f>
        <v>Начисление услуг УКС00000631 от 30.04.2023 0:00:01</v>
      </c>
      <c r="G230" s="81" t="str">
        <f>VLOOKUP(A230,'04'!A:B,2,0)</f>
        <v>НАС/КС/ДУ-3-ММ-287</v>
      </c>
      <c r="H230" s="126">
        <v>674.31</v>
      </c>
      <c r="I230" s="126">
        <f>VLOOKUP(A230,РАСЧЕТ!A:AZ,52,0)</f>
        <v>0</v>
      </c>
      <c r="J230" s="126">
        <f t="shared" si="28"/>
        <v>-674.31</v>
      </c>
      <c r="K230" s="126">
        <v>674.31</v>
      </c>
      <c r="L230" s="126">
        <f>VLOOKUP(A230,РАСЧЕТ!A:BA,53,0)</f>
        <v>0</v>
      </c>
      <c r="M230" s="126">
        <f t="shared" si="29"/>
        <v>-674.31</v>
      </c>
      <c r="N230" s="126">
        <v>674.31</v>
      </c>
      <c r="O230" s="126">
        <f>VLOOKUP(A230,РАСЧЕТ!A:BB,54,0)</f>
        <v>0</v>
      </c>
      <c r="P230" s="126">
        <f t="shared" si="30"/>
        <v>-674.31</v>
      </c>
      <c r="Q230" s="126">
        <v>674.31</v>
      </c>
      <c r="R230" s="126">
        <f>VLOOKUP(A230,РАСЧЕТ!A:BC,55,0)</f>
        <v>0</v>
      </c>
      <c r="S230" s="126">
        <f t="shared" si="31"/>
        <v>-674.31</v>
      </c>
      <c r="T230" s="126">
        <v>674.31</v>
      </c>
      <c r="U230" s="126">
        <f>VLOOKUP(A230,РАСЧЕТ!A:BD,56,0)</f>
        <v>0</v>
      </c>
      <c r="V230" s="126">
        <f t="shared" si="32"/>
        <v>-674.31</v>
      </c>
      <c r="W230" s="81">
        <v>674.31</v>
      </c>
      <c r="X230" s="81">
        <f>VLOOKUP(A230,РАСЧЕТ!A:BE,57,0)</f>
        <v>349.59810399170823</v>
      </c>
      <c r="Y230" s="81">
        <f t="shared" si="33"/>
        <v>-324.71189600829172</v>
      </c>
      <c r="Z230" s="81" t="str">
        <f>VLOOKUP(A230,'10'!A:C,3,0)</f>
        <v>Начисление услуг УКС00001635 от 31.10.2023 0:00:01</v>
      </c>
      <c r="AA230" s="81" t="str">
        <f>VLOOKUP(A230,'10'!A:B,2,0)</f>
        <v>НАС/КС/ДУ-3-ММ-287</v>
      </c>
      <c r="AB230" s="81">
        <v>674.31</v>
      </c>
      <c r="AC230" s="81">
        <f>VLOOKUP(A230,РАСЧЕТ!A:BF,58,0)</f>
        <v>375.93249030476488</v>
      </c>
      <c r="AD230" s="81">
        <f t="shared" si="34"/>
        <v>-298.37750969523506</v>
      </c>
      <c r="AE230" s="81" t="str">
        <f>VLOOKUP(A230,'11'!A:C,3,0)</f>
        <v>Начисление услуг УКС00001712 от 30.11.2023 23:59:59</v>
      </c>
      <c r="AF230" s="81" t="str">
        <f>VLOOKUP(A230,'11'!A:B,2,0)</f>
        <v>НАС/КС/ДУ-3-ММ-287</v>
      </c>
      <c r="AG230" s="81">
        <v>674.31</v>
      </c>
      <c r="AH230" s="120">
        <f>VLOOKUP(A230,РАСЧЕТ!A:BG,59,0)</f>
        <v>541.62229539850091</v>
      </c>
      <c r="AI230" s="120">
        <f t="shared" si="35"/>
        <v>-132.68770460149904</v>
      </c>
      <c r="AJ230" t="str">
        <f>VLOOKUP(A230,'12'!A:C,3,0)</f>
        <v>Начисление услуг УКС00001860 от 31.12.2023 23:59:59</v>
      </c>
      <c r="AK230" t="str">
        <f>VLOOKUP(A230,'12'!A:B,2,0)</f>
        <v>НАС/КС/ДУ-3-ММ-287</v>
      </c>
    </row>
    <row r="231" spans="1:37" x14ac:dyDescent="0.3">
      <c r="A231" s="79" t="s">
        <v>1608</v>
      </c>
      <c r="B231" s="79" t="s">
        <v>1609</v>
      </c>
      <c r="C231" s="81">
        <v>584.12</v>
      </c>
      <c r="D231" s="81">
        <f>VLOOKUP(A231,РАСЧЕТ!A:AY,51,0)</f>
        <v>245.56092933035092</v>
      </c>
      <c r="E231" s="81">
        <f t="shared" si="27"/>
        <v>-338.55907066964909</v>
      </c>
      <c r="F231" s="81" t="str">
        <f>VLOOKUP(A231,'04'!A:C,3,0)</f>
        <v>Начисление услуг УКС00000631 от 30.04.2023 0:00:01</v>
      </c>
      <c r="G231" s="81" t="str">
        <f>VLOOKUP(A231,'04'!A:B,2,0)</f>
        <v>НАС/КС/ДУ-3-ММ-288</v>
      </c>
      <c r="H231" s="126">
        <v>584.12</v>
      </c>
      <c r="I231" s="126">
        <f>VLOOKUP(A231,РАСЧЕТ!A:AZ,52,0)</f>
        <v>0</v>
      </c>
      <c r="J231" s="126">
        <f t="shared" si="28"/>
        <v>-584.12</v>
      </c>
      <c r="K231" s="126">
        <v>584.12</v>
      </c>
      <c r="L231" s="126">
        <f>VLOOKUP(A231,РАСЧЕТ!A:BA,53,0)</f>
        <v>0</v>
      </c>
      <c r="M231" s="126">
        <f t="shared" si="29"/>
        <v>-584.12</v>
      </c>
      <c r="N231" s="126">
        <v>584.12</v>
      </c>
      <c r="O231" s="126">
        <f>VLOOKUP(A231,РАСЧЕТ!A:BB,54,0)</f>
        <v>0</v>
      </c>
      <c r="P231" s="126">
        <f t="shared" si="30"/>
        <v>-584.12</v>
      </c>
      <c r="Q231" s="126">
        <v>584.12</v>
      </c>
      <c r="R231" s="126">
        <f>VLOOKUP(A231,РАСЧЕТ!A:BC,55,0)</f>
        <v>0</v>
      </c>
      <c r="S231" s="126">
        <f t="shared" si="31"/>
        <v>-584.12</v>
      </c>
      <c r="T231" s="126">
        <v>584.12</v>
      </c>
      <c r="U231" s="126">
        <f>VLOOKUP(A231,РАСЧЕТ!A:BD,56,0)</f>
        <v>0</v>
      </c>
      <c r="V231" s="126">
        <f t="shared" si="32"/>
        <v>-584.12</v>
      </c>
      <c r="W231" s="81">
        <v>584.12</v>
      </c>
      <c r="X231" s="81">
        <f>VLOOKUP(A231,РАСЧЕТ!A:BE,57,0)</f>
        <v>302.83657415842242</v>
      </c>
      <c r="Y231" s="81">
        <f t="shared" si="33"/>
        <v>-281.28342584157758</v>
      </c>
      <c r="Z231" s="81" t="str">
        <f>VLOOKUP(A231,'10'!A:C,3,0)</f>
        <v>Начисление услуг УКС00001635 от 31.10.2023 0:00:01</v>
      </c>
      <c r="AA231" s="81" t="str">
        <f>VLOOKUP(A231,'10'!A:B,2,0)</f>
        <v>НАС/КС/ДУ-3-ММ-288</v>
      </c>
      <c r="AB231" s="81">
        <v>584.12</v>
      </c>
      <c r="AC231" s="81">
        <f>VLOOKUP(A231,РАСЧЕТ!A:BF,58,0)</f>
        <v>325.64852663342691</v>
      </c>
      <c r="AD231" s="81">
        <f t="shared" si="34"/>
        <v>-258.47147336657309</v>
      </c>
      <c r="AE231" s="81" t="str">
        <f>VLOOKUP(A231,'11'!A:C,3,0)</f>
        <v>Начисление услуг УКС00001712 от 30.11.2023 23:59:59</v>
      </c>
      <c r="AF231" s="81" t="str">
        <f>VLOOKUP(A231,'11'!A:B,2,0)</f>
        <v>НАС/КС/ДУ-3-ММ-288</v>
      </c>
      <c r="AG231" s="81">
        <v>584.12</v>
      </c>
      <c r="AH231" s="120">
        <f>VLOOKUP(A231,РАСЧЕТ!A:BG,59,0)</f>
        <v>469.17600110952947</v>
      </c>
      <c r="AI231" s="120">
        <f t="shared" si="35"/>
        <v>-114.94399889047054</v>
      </c>
      <c r="AJ231" t="str">
        <f>VLOOKUP(A231,'12'!A:C,3,0)</f>
        <v>Начисление услуг УКС00001860 от 31.12.2023 23:59:59</v>
      </c>
      <c r="AK231" t="str">
        <f>VLOOKUP(A231,'12'!A:B,2,0)</f>
        <v>НАС/КС/ДУ-3-ММ-288</v>
      </c>
    </row>
    <row r="232" spans="1:37" x14ac:dyDescent="0.3">
      <c r="A232" s="79" t="s">
        <v>1944</v>
      </c>
      <c r="B232" s="79" t="s">
        <v>1945</v>
      </c>
      <c r="C232" s="81">
        <v>743.03</v>
      </c>
      <c r="D232" s="81">
        <f>VLOOKUP(A232,РАСЧЕТ!A:AY,51,0)</f>
        <v>312.36794686875521</v>
      </c>
      <c r="E232" s="81">
        <f t="shared" si="27"/>
        <v>-430.66205313124476</v>
      </c>
      <c r="F232" s="81" t="str">
        <f>VLOOKUP(A232,'04'!A:C,3,0)</f>
        <v>Начисление услуг УКС00000631 от 30.04.2023 0:00:01</v>
      </c>
      <c r="G232" s="81" t="str">
        <f>VLOOKUP(A232,'04'!A:B,2,0)</f>
        <v>НАС/КС/ДУ-3-ММ-289</v>
      </c>
      <c r="H232" s="126">
        <v>743.03</v>
      </c>
      <c r="I232" s="126">
        <f>VLOOKUP(A232,РАСЧЕТ!A:AZ,52,0)</f>
        <v>0</v>
      </c>
      <c r="J232" s="126">
        <f t="shared" si="28"/>
        <v>-743.03</v>
      </c>
      <c r="K232" s="126">
        <v>743.03</v>
      </c>
      <c r="L232" s="126">
        <f>VLOOKUP(A232,РАСЧЕТ!A:BA,53,0)</f>
        <v>0</v>
      </c>
      <c r="M232" s="126">
        <f t="shared" si="29"/>
        <v>-743.03</v>
      </c>
      <c r="N232" s="126">
        <v>743.03</v>
      </c>
      <c r="O232" s="126">
        <f>VLOOKUP(A232,РАСЧЕТ!A:BB,54,0)</f>
        <v>0</v>
      </c>
      <c r="P232" s="126">
        <f t="shared" si="30"/>
        <v>-743.03</v>
      </c>
      <c r="Q232" s="126">
        <v>743.03</v>
      </c>
      <c r="R232" s="126">
        <f>VLOOKUP(A232,РАСЧЕТ!A:BC,55,0)</f>
        <v>0</v>
      </c>
      <c r="S232" s="126">
        <f t="shared" si="31"/>
        <v>-743.03</v>
      </c>
      <c r="T232" s="126">
        <v>743.03</v>
      </c>
      <c r="U232" s="126">
        <f>VLOOKUP(A232,РАСЧЕТ!A:BD,56,0)</f>
        <v>0</v>
      </c>
      <c r="V232" s="126">
        <f t="shared" si="32"/>
        <v>-743.03</v>
      </c>
      <c r="W232" s="81">
        <v>743.03</v>
      </c>
      <c r="X232" s="81">
        <f>VLOOKUP(A232,РАСЧЕТ!A:BE,57,0)</f>
        <v>385.22593624564036</v>
      </c>
      <c r="Y232" s="81">
        <f t="shared" si="33"/>
        <v>-357.80406375435962</v>
      </c>
      <c r="Z232" s="81" t="str">
        <f>VLOOKUP(A232,'10'!A:C,3,0)</f>
        <v>Начисление услуг УКС00001635 от 31.10.2023 0:00:01</v>
      </c>
      <c r="AA232" s="81" t="str">
        <f>VLOOKUP(A232,'10'!A:B,2,0)</f>
        <v>НАС/КС/ДУ-3-ММ-289</v>
      </c>
      <c r="AB232" s="81">
        <v>743.03</v>
      </c>
      <c r="AC232" s="81">
        <f>VLOOKUP(A232,РАСЧЕТ!A:BF,58,0)</f>
        <v>414.24408167340346</v>
      </c>
      <c r="AD232" s="81">
        <f t="shared" si="34"/>
        <v>-328.78591832659652</v>
      </c>
      <c r="AE232" s="81" t="str">
        <f>VLOOKUP(A232,'11'!A:C,3,0)</f>
        <v>Начисление услуг УКС00001712 от 30.11.2023 23:59:59</v>
      </c>
      <c r="AF232" s="81" t="str">
        <f>VLOOKUP(A232,'11'!A:B,2,0)</f>
        <v>НАС/КС/ДУ-3-ММ-289</v>
      </c>
      <c r="AG232" s="81">
        <v>743.03</v>
      </c>
      <c r="AH232" s="120">
        <f>VLOOKUP(A232,РАСЧЕТ!A:BG,59,0)</f>
        <v>596.81947199962201</v>
      </c>
      <c r="AI232" s="120">
        <f t="shared" si="35"/>
        <v>-146.21052800037796</v>
      </c>
      <c r="AJ232" t="str">
        <f>VLOOKUP(A232,'12'!A:C,3,0)</f>
        <v>Начисление услуг УКС00001860 от 31.12.2023 23:59:59</v>
      </c>
      <c r="AK232" t="str">
        <f>VLOOKUP(A232,'12'!A:B,2,0)</f>
        <v>НАС/КС/ДУ-3-ММ-289</v>
      </c>
    </row>
    <row r="233" spans="1:37" x14ac:dyDescent="0.3">
      <c r="A233" s="79" t="s">
        <v>2255</v>
      </c>
      <c r="B233" s="79" t="s">
        <v>2256</v>
      </c>
      <c r="C233" s="81">
        <v>738.74</v>
      </c>
      <c r="D233" s="81">
        <f>VLOOKUP(A233,РАСЧЕТ!A:AY,51,0)</f>
        <v>310.56235180014971</v>
      </c>
      <c r="E233" s="81">
        <f t="shared" si="27"/>
        <v>-428.1776481998503</v>
      </c>
      <c r="F233" s="81" t="str">
        <f>VLOOKUP(A233,'04'!A:C,3,0)</f>
        <v>Начисление услуг УКС00000631 от 30.04.2023 0:00:01</v>
      </c>
      <c r="G233" s="81" t="str">
        <f>VLOOKUP(A233,'04'!A:B,2,0)</f>
        <v>НАС/КС/ДУ-3-ММ-29 от 08.01.2022</v>
      </c>
      <c r="H233" s="126">
        <v>738.74</v>
      </c>
      <c r="I233" s="126">
        <f>VLOOKUP(A233,РАСЧЕТ!A:AZ,52,0)</f>
        <v>0</v>
      </c>
      <c r="J233" s="126">
        <f t="shared" si="28"/>
        <v>-738.74</v>
      </c>
      <c r="K233" s="126">
        <v>738.74</v>
      </c>
      <c r="L233" s="126">
        <f>VLOOKUP(A233,РАСЧЕТ!A:BA,53,0)</f>
        <v>0</v>
      </c>
      <c r="M233" s="126">
        <f t="shared" si="29"/>
        <v>-738.74</v>
      </c>
      <c r="N233" s="126">
        <v>738.74</v>
      </c>
      <c r="O233" s="126">
        <f>VLOOKUP(A233,РАСЧЕТ!A:BB,54,0)</f>
        <v>0</v>
      </c>
      <c r="P233" s="126">
        <f t="shared" si="30"/>
        <v>-738.74</v>
      </c>
      <c r="Q233" s="126">
        <v>738.74</v>
      </c>
      <c r="R233" s="126">
        <f>VLOOKUP(A233,РАСЧЕТ!A:BC,55,0)</f>
        <v>0</v>
      </c>
      <c r="S233" s="126">
        <f t="shared" si="31"/>
        <v>-738.74</v>
      </c>
      <c r="T233" s="126">
        <v>738.74</v>
      </c>
      <c r="U233" s="126">
        <f>VLOOKUP(A233,РАСЧЕТ!A:BD,56,0)</f>
        <v>0</v>
      </c>
      <c r="V233" s="126">
        <f t="shared" si="32"/>
        <v>-738.74</v>
      </c>
      <c r="W233" s="81">
        <v>738.74</v>
      </c>
      <c r="X233" s="81">
        <f>VLOOKUP(A233,РАСЧЕТ!A:BE,57,0)</f>
        <v>382.99919672976961</v>
      </c>
      <c r="Y233" s="81">
        <f t="shared" si="33"/>
        <v>-355.7408032702304</v>
      </c>
      <c r="Z233" s="81" t="str">
        <f>VLOOKUP(A233,'10'!A:C,3,0)</f>
        <v>Начисление услуг УКС00001635 от 31.10.2023 0:00:01</v>
      </c>
      <c r="AA233" s="81" t="str">
        <f>VLOOKUP(A233,'10'!A:B,2,0)</f>
        <v>НАС/КС/ДУ-3-ММ-29 от 08.01.2022</v>
      </c>
      <c r="AB233" s="81">
        <v>738.74</v>
      </c>
      <c r="AC233" s="81">
        <f>VLOOKUP(A233,РАСЧЕТ!A:BF,58,0)</f>
        <v>411.84960721286353</v>
      </c>
      <c r="AD233" s="81">
        <f t="shared" si="34"/>
        <v>-326.89039278713648</v>
      </c>
      <c r="AE233" s="81" t="str">
        <f>VLOOKUP(A233,'11'!A:C,3,0)</f>
        <v>Начисление услуг УКС00001712 от 30.11.2023 23:59:59</v>
      </c>
      <c r="AF233" s="81" t="str">
        <f>VLOOKUP(A233,'11'!A:B,2,0)</f>
        <v>НАС/КС/ДУ-3-ММ-29 от 08.01.2022</v>
      </c>
      <c r="AG233" s="81">
        <v>738.74</v>
      </c>
      <c r="AH233" s="120">
        <f>VLOOKUP(A233,РАСЧЕТ!A:BG,59,0)</f>
        <v>593.36964846205194</v>
      </c>
      <c r="AI233" s="120">
        <f t="shared" si="35"/>
        <v>-145.37035153794807</v>
      </c>
      <c r="AJ233" t="str">
        <f>VLOOKUP(A233,'12'!A:C,3,0)</f>
        <v>Начисление услуг УКС00001860 от 31.12.2023 23:59:59</v>
      </c>
      <c r="AK233" t="str">
        <f>VLOOKUP(A233,'12'!A:B,2,0)</f>
        <v>НАС/КС/ДУ-3-ММ-29 от 08.01.2022</v>
      </c>
    </row>
    <row r="234" spans="1:37" x14ac:dyDescent="0.3">
      <c r="A234" s="79" t="s">
        <v>1718</v>
      </c>
      <c r="B234" s="79" t="s">
        <v>1719</v>
      </c>
      <c r="C234" s="81">
        <v>661.43</v>
      </c>
      <c r="D234" s="81">
        <f>VLOOKUP(A234,РАСЧЕТ!A:AY,51,0)</f>
        <v>278.06164056525034</v>
      </c>
      <c r="E234" s="81">
        <f t="shared" si="27"/>
        <v>-383.36835943474961</v>
      </c>
      <c r="F234" s="81" t="str">
        <f>VLOOKUP(A234,'04'!A:C,3,0)</f>
        <v>Начисление услуг УКС00000631 от 30.04.2023 0:00:01</v>
      </c>
      <c r="G234" s="81" t="str">
        <f>VLOOKUP(A234,'04'!A:B,2,0)</f>
        <v>НАС/КС/ДУ-3-ММ-290 от 25.12.2021</v>
      </c>
      <c r="H234" s="126">
        <v>661.43</v>
      </c>
      <c r="I234" s="126">
        <f>VLOOKUP(A234,РАСЧЕТ!A:AZ,52,0)</f>
        <v>0</v>
      </c>
      <c r="J234" s="126">
        <f t="shared" si="28"/>
        <v>-661.43</v>
      </c>
      <c r="K234" s="126">
        <v>661.43</v>
      </c>
      <c r="L234" s="126">
        <f>VLOOKUP(A234,РАСЧЕТ!A:BA,53,0)</f>
        <v>0</v>
      </c>
      <c r="M234" s="126">
        <f t="shared" si="29"/>
        <v>-661.43</v>
      </c>
      <c r="N234" s="126">
        <v>661.43</v>
      </c>
      <c r="O234" s="126">
        <f>VLOOKUP(A234,РАСЧЕТ!A:BB,54,0)</f>
        <v>0</v>
      </c>
      <c r="P234" s="126">
        <f t="shared" si="30"/>
        <v>-661.43</v>
      </c>
      <c r="Q234" s="126">
        <v>661.43</v>
      </c>
      <c r="R234" s="126">
        <f>VLOOKUP(A234,РАСЧЕТ!A:BC,55,0)</f>
        <v>0</v>
      </c>
      <c r="S234" s="126">
        <f t="shared" si="31"/>
        <v>-661.43</v>
      </c>
      <c r="T234" s="126">
        <v>661.43</v>
      </c>
      <c r="U234" s="126">
        <f>VLOOKUP(A234,РАСЧЕТ!A:BD,56,0)</f>
        <v>0</v>
      </c>
      <c r="V234" s="126">
        <f t="shared" si="32"/>
        <v>-661.43</v>
      </c>
      <c r="W234" s="81">
        <v>661.43</v>
      </c>
      <c r="X234" s="81">
        <f>VLOOKUP(A234,РАСЧЕТ!A:BE,57,0)</f>
        <v>342.91788544409604</v>
      </c>
      <c r="Y234" s="81">
        <f t="shared" si="33"/>
        <v>-318.51211455590391</v>
      </c>
      <c r="Z234" s="81" t="str">
        <f>VLOOKUP(A234,'10'!A:C,3,0)</f>
        <v>Начисление услуг УКС00001635 от 31.10.2023 0:00:01</v>
      </c>
      <c r="AA234" s="81" t="str">
        <f>VLOOKUP(A234,'10'!A:B,2,0)</f>
        <v>НАС/КС/ДУ-3-ММ-290 от 25.12.2021</v>
      </c>
      <c r="AB234" s="81">
        <v>661.43</v>
      </c>
      <c r="AC234" s="81">
        <f>VLOOKUP(A234,РАСЧЕТ!A:BF,58,0)</f>
        <v>368.74906692314522</v>
      </c>
      <c r="AD234" s="81">
        <f t="shared" si="34"/>
        <v>-292.68093307685473</v>
      </c>
      <c r="AE234" s="81" t="str">
        <f>VLOOKUP(A234,'11'!A:C,3,0)</f>
        <v>Начисление услуг УКС00001712 от 30.11.2023 23:59:59</v>
      </c>
      <c r="AF234" s="81" t="str">
        <f>VLOOKUP(A234,'11'!A:B,2,0)</f>
        <v>НАС/КС/ДУ-3-ММ-290 от 25.12.2021</v>
      </c>
      <c r="AG234" s="81">
        <v>661.43</v>
      </c>
      <c r="AH234" s="120">
        <f>VLOOKUP(A234,РАСЧЕТ!A:BG,59,0)</f>
        <v>531.2728247857907</v>
      </c>
      <c r="AI234" s="120">
        <f t="shared" si="35"/>
        <v>-130.15717521420925</v>
      </c>
      <c r="AJ234" t="str">
        <f>VLOOKUP(A234,'12'!A:C,3,0)</f>
        <v>Начисление услуг УКС00001860 от 31.12.2023 23:59:59</v>
      </c>
      <c r="AK234" t="str">
        <f>VLOOKUP(A234,'12'!A:B,2,0)</f>
        <v>НАС/КС/ДУ-3-ММ-290 от 25.12.2021</v>
      </c>
    </row>
    <row r="235" spans="1:37" x14ac:dyDescent="0.3">
      <c r="A235" s="79" t="s">
        <v>2365</v>
      </c>
      <c r="B235" s="79" t="s">
        <v>2366</v>
      </c>
      <c r="C235" s="81">
        <v>584.12</v>
      </c>
      <c r="D235" s="81">
        <f>VLOOKUP(A235,РАСЧЕТ!A:AY,51,0)</f>
        <v>245.56092933035092</v>
      </c>
      <c r="E235" s="81">
        <f t="shared" si="27"/>
        <v>-338.55907066964909</v>
      </c>
      <c r="F235" s="81" t="str">
        <f>VLOOKUP(A235,'04'!A:C,3,0)</f>
        <v>Начисление услуг УКС00000631 от 30.04.2023 0:00:01</v>
      </c>
      <c r="G235" s="81" t="str">
        <f>VLOOKUP(A235,'04'!A:B,2,0)</f>
        <v>НАС/КС/ДУ-3-ММ-291</v>
      </c>
      <c r="H235" s="126">
        <v>584.12</v>
      </c>
      <c r="I235" s="126">
        <f>VLOOKUP(A235,РАСЧЕТ!A:AZ,52,0)</f>
        <v>0</v>
      </c>
      <c r="J235" s="126">
        <f t="shared" si="28"/>
        <v>-584.12</v>
      </c>
      <c r="K235" s="126">
        <v>584.12</v>
      </c>
      <c r="L235" s="126">
        <f>VLOOKUP(A235,РАСЧЕТ!A:BA,53,0)</f>
        <v>0</v>
      </c>
      <c r="M235" s="126">
        <f t="shared" si="29"/>
        <v>-584.12</v>
      </c>
      <c r="N235" s="126">
        <v>584.12</v>
      </c>
      <c r="O235" s="126">
        <f>VLOOKUP(A235,РАСЧЕТ!A:BB,54,0)</f>
        <v>0</v>
      </c>
      <c r="P235" s="126">
        <f t="shared" si="30"/>
        <v>-584.12</v>
      </c>
      <c r="Q235" s="126">
        <v>584.12</v>
      </c>
      <c r="R235" s="126">
        <f>VLOOKUP(A235,РАСЧЕТ!A:BC,55,0)</f>
        <v>0</v>
      </c>
      <c r="S235" s="126">
        <f t="shared" si="31"/>
        <v>-584.12</v>
      </c>
      <c r="T235" s="126">
        <v>584.12</v>
      </c>
      <c r="U235" s="126">
        <f>VLOOKUP(A235,РАСЧЕТ!A:BD,56,0)</f>
        <v>0</v>
      </c>
      <c r="V235" s="126">
        <f t="shared" si="32"/>
        <v>-584.12</v>
      </c>
      <c r="W235" s="81">
        <v>584.12</v>
      </c>
      <c r="X235" s="81">
        <f>VLOOKUP(A235,РАСЧЕТ!A:BE,57,0)</f>
        <v>302.83657415842242</v>
      </c>
      <c r="Y235" s="81">
        <f t="shared" si="33"/>
        <v>-281.28342584157758</v>
      </c>
      <c r="Z235" s="81" t="str">
        <f>VLOOKUP(A235,'10'!A:C,3,0)</f>
        <v>Начисление услуг УКС00001635 от 31.10.2023 0:00:01</v>
      </c>
      <c r="AA235" s="81" t="str">
        <f>VLOOKUP(A235,'10'!A:B,2,0)</f>
        <v>НАС/КС/ДУ-3-ММ-291</v>
      </c>
      <c r="AB235" s="81">
        <v>584.12</v>
      </c>
      <c r="AC235" s="81">
        <f>VLOOKUP(A235,РАСЧЕТ!A:BF,58,0)</f>
        <v>325.64852663342691</v>
      </c>
      <c r="AD235" s="81">
        <f t="shared" si="34"/>
        <v>-258.47147336657309</v>
      </c>
      <c r="AE235" s="81" t="str">
        <f>VLOOKUP(A235,'11'!A:C,3,0)</f>
        <v>Начисление услуг УКС00001712 от 30.11.2023 23:59:59</v>
      </c>
      <c r="AF235" s="81" t="str">
        <f>VLOOKUP(A235,'11'!A:B,2,0)</f>
        <v>НАС/КС/ДУ-3-ММ-291</v>
      </c>
      <c r="AG235" s="81">
        <v>584.12</v>
      </c>
      <c r="AH235" s="120">
        <f>VLOOKUP(A235,РАСЧЕТ!A:BG,59,0)</f>
        <v>469.17600110952947</v>
      </c>
      <c r="AI235" s="120">
        <f t="shared" si="35"/>
        <v>-114.94399889047054</v>
      </c>
      <c r="AJ235" t="str">
        <f>VLOOKUP(A235,'12'!A:C,3,0)</f>
        <v>Начисление услуг УКС00001860 от 31.12.2023 23:59:59</v>
      </c>
      <c r="AK235" t="str">
        <f>VLOOKUP(A235,'12'!A:B,2,0)</f>
        <v>НАС/КС/ДУ-3-ММ-291</v>
      </c>
    </row>
    <row r="236" spans="1:37" x14ac:dyDescent="0.3">
      <c r="A236" s="79" t="s">
        <v>2322</v>
      </c>
      <c r="B236" s="79" t="s">
        <v>2323</v>
      </c>
      <c r="C236" s="81">
        <v>730.15</v>
      </c>
      <c r="D236" s="81">
        <f>VLOOKUP(A236,РАСЧЕТ!A:AY,51,0)</f>
        <v>0</v>
      </c>
      <c r="E236" s="81">
        <f t="shared" si="27"/>
        <v>-730.15</v>
      </c>
      <c r="F236" s="81" t="str">
        <f>VLOOKUP(A236,'04'!A:C,3,0)</f>
        <v>Начисление услуг УКС00000631 от 30.04.2023 0:00:01</v>
      </c>
      <c r="G236" s="81" t="str">
        <f>VLOOKUP(A236,'04'!A:B,2,0)</f>
        <v>НАС/КС/ДУ-3-ММ-292</v>
      </c>
      <c r="H236" s="126">
        <v>730.15</v>
      </c>
      <c r="I236" s="126">
        <f>VLOOKUP(A236,РАСЧЕТ!A:AZ,52,0)</f>
        <v>0</v>
      </c>
      <c r="J236" s="126">
        <f t="shared" si="28"/>
        <v>-730.15</v>
      </c>
      <c r="K236" s="126">
        <v>730.15</v>
      </c>
      <c r="L236" s="126">
        <f>VLOOKUP(A236,РАСЧЕТ!A:BA,53,0)</f>
        <v>0</v>
      </c>
      <c r="M236" s="126">
        <f t="shared" si="29"/>
        <v>-730.15</v>
      </c>
      <c r="N236" s="126">
        <v>730.15</v>
      </c>
      <c r="O236" s="126">
        <f>VLOOKUP(A236,РАСЧЕТ!A:BB,54,0)</f>
        <v>0</v>
      </c>
      <c r="P236" s="126">
        <f t="shared" si="30"/>
        <v>-730.15</v>
      </c>
      <c r="Q236" s="126">
        <v>730.15</v>
      </c>
      <c r="R236" s="126">
        <f>VLOOKUP(A236,РАСЧЕТ!A:BC,55,0)</f>
        <v>0</v>
      </c>
      <c r="S236" s="126">
        <f t="shared" si="31"/>
        <v>-730.15</v>
      </c>
      <c r="T236" s="126">
        <v>730.15</v>
      </c>
      <c r="U236" s="126">
        <f>VLOOKUP(A236,РАСЧЕТ!A:BD,56,0)</f>
        <v>0</v>
      </c>
      <c r="V236" s="126">
        <f t="shared" si="32"/>
        <v>-730.15</v>
      </c>
      <c r="W236" s="82"/>
      <c r="X236" s="81">
        <f>VLOOKUP(A236,РАСЧЕТ!A:BE,57,0)</f>
        <v>0</v>
      </c>
      <c r="Y236" s="81">
        <f t="shared" si="33"/>
        <v>0</v>
      </c>
      <c r="Z236" s="81" t="e">
        <f>VLOOKUP(A236,'10'!A:C,3,0)</f>
        <v>#N/A</v>
      </c>
      <c r="AA236" s="81" t="e">
        <f>VLOOKUP(A236,'10'!A:B,2,0)</f>
        <v>#N/A</v>
      </c>
      <c r="AB236" s="82"/>
      <c r="AC236" s="81">
        <f>VLOOKUP(A236,РАСЧЕТ!A:BF,58,0)</f>
        <v>0</v>
      </c>
      <c r="AD236" s="81">
        <f t="shared" si="34"/>
        <v>0</v>
      </c>
      <c r="AE236" s="81" t="e">
        <f>VLOOKUP(A236,'11'!A:C,3,0)</f>
        <v>#N/A</v>
      </c>
      <c r="AF236" s="81" t="e">
        <f>VLOOKUP(A236,'11'!A:B,2,0)</f>
        <v>#N/A</v>
      </c>
      <c r="AG236" s="82"/>
      <c r="AH236" s="120">
        <f>VLOOKUP(A236,РАСЧЕТ!A:BG,59,0)</f>
        <v>0</v>
      </c>
      <c r="AI236" s="120">
        <f t="shared" si="35"/>
        <v>0</v>
      </c>
      <c r="AJ236" t="e">
        <f>VLOOKUP(A236,'12'!A:C,3,0)</f>
        <v>#N/A</v>
      </c>
      <c r="AK236" t="e">
        <f>VLOOKUP(A236,'12'!A:B,2,0)</f>
        <v>#N/A</v>
      </c>
    </row>
    <row r="237" spans="1:37" x14ac:dyDescent="0.3">
      <c r="A237" s="79" t="s">
        <v>2792</v>
      </c>
      <c r="B237" s="79" t="s">
        <v>2323</v>
      </c>
      <c r="C237" s="82"/>
      <c r="D237" s="81">
        <f>VLOOKUP(A237,РАСЧЕТ!A:AY,51,0)</f>
        <v>306.95116166293866</v>
      </c>
      <c r="E237" s="81">
        <f t="shared" si="27"/>
        <v>306.95116166293866</v>
      </c>
      <c r="F237" s="81" t="e">
        <f>VLOOKUP(A237,'04'!A:C,3,0)</f>
        <v>#N/A</v>
      </c>
      <c r="G237" s="81" t="e">
        <f>VLOOKUP(A237,'04'!A:B,2,0)</f>
        <v>#N/A</v>
      </c>
      <c r="H237" s="127"/>
      <c r="I237" s="126">
        <f>VLOOKUP(A237,РАСЧЕТ!A:AZ,52,0)</f>
        <v>0</v>
      </c>
      <c r="J237" s="126">
        <f t="shared" si="28"/>
        <v>0</v>
      </c>
      <c r="K237" s="127"/>
      <c r="L237" s="126">
        <f>VLOOKUP(A237,РАСЧЕТ!A:BA,53,0)</f>
        <v>0</v>
      </c>
      <c r="M237" s="126">
        <f t="shared" si="29"/>
        <v>0</v>
      </c>
      <c r="N237" s="127"/>
      <c r="O237" s="126">
        <f>VLOOKUP(A237,РАСЧЕТ!A:BB,54,0)</f>
        <v>0</v>
      </c>
      <c r="P237" s="126">
        <f t="shared" si="30"/>
        <v>0</v>
      </c>
      <c r="Q237" s="127"/>
      <c r="R237" s="126">
        <f>VLOOKUP(A237,РАСЧЕТ!A:BC,55,0)</f>
        <v>0</v>
      </c>
      <c r="S237" s="126">
        <f t="shared" si="31"/>
        <v>0</v>
      </c>
      <c r="T237" s="127"/>
      <c r="U237" s="126">
        <f>VLOOKUP(A237,РАСЧЕТ!A:BD,56,0)</f>
        <v>0</v>
      </c>
      <c r="V237" s="126">
        <f t="shared" si="32"/>
        <v>0</v>
      </c>
      <c r="W237" s="81">
        <v>730.15</v>
      </c>
      <c r="X237" s="81">
        <f>VLOOKUP(A237,РАСЧЕТ!A:BE,57,0)</f>
        <v>378.54571769802811</v>
      </c>
      <c r="Y237" s="81">
        <f t="shared" si="33"/>
        <v>-351.60428230197186</v>
      </c>
      <c r="Z237" s="81" t="str">
        <f>VLOOKUP(A237,'10'!A:C,3,0)</f>
        <v>Начисление услуг УКС00001635 от 31.10.2023 0:00:01</v>
      </c>
      <c r="AA237" s="81" t="str">
        <f>VLOOKUP(A237,'10'!A:B,2,0)</f>
        <v>НАС/КС/ДУ-ММ-3-292</v>
      </c>
      <c r="AB237" s="81">
        <v>730.15</v>
      </c>
      <c r="AC237" s="81">
        <f>VLOOKUP(A237,РАСЧЕТ!A:BF,58,0)</f>
        <v>407.06065829178368</v>
      </c>
      <c r="AD237" s="81">
        <f t="shared" si="34"/>
        <v>-323.0893417082163</v>
      </c>
      <c r="AE237" s="81" t="str">
        <f>VLOOKUP(A237,'11'!A:C,3,0)</f>
        <v>Начисление услуг УКС00001712 от 30.11.2023 23:59:59</v>
      </c>
      <c r="AF237" s="81" t="str">
        <f>VLOOKUP(A237,'11'!A:B,2,0)</f>
        <v>НАС/КС/ДУ-ММ-3-292</v>
      </c>
      <c r="AG237" s="81">
        <v>730.15</v>
      </c>
      <c r="AH237" s="120">
        <f>VLOOKUP(A237,РАСЧЕТ!A:BG,59,0)</f>
        <v>586.4700013869118</v>
      </c>
      <c r="AI237" s="120">
        <f t="shared" si="35"/>
        <v>-143.67999861308817</v>
      </c>
      <c r="AJ237" t="str">
        <f>VLOOKUP(A237,'12'!A:C,3,0)</f>
        <v>Начисление услуг УКС00001860 от 31.12.2023 23:59:59</v>
      </c>
      <c r="AK237" t="str">
        <f>VLOOKUP(A237,'12'!A:B,2,0)</f>
        <v>НАС/КС/ДУ-ММ-3-292</v>
      </c>
    </row>
    <row r="238" spans="1:37" x14ac:dyDescent="0.3">
      <c r="A238" s="79" t="s">
        <v>558</v>
      </c>
      <c r="B238" s="79" t="s">
        <v>559</v>
      </c>
      <c r="C238" s="81">
        <v>661.43</v>
      </c>
      <c r="D238" s="81">
        <f>VLOOKUP(A238,РАСЧЕТ!A:AY,51,0)</f>
        <v>0</v>
      </c>
      <c r="E238" s="81">
        <f t="shared" si="27"/>
        <v>-661.43</v>
      </c>
      <c r="F238" s="81" t="str">
        <f>VLOOKUP(A238,'04'!A:C,3,0)</f>
        <v>Начисление услуг УКС00000631 от 30.04.2023 0:00:01</v>
      </c>
      <c r="G238" s="81" t="str">
        <f>VLOOKUP(A238,'04'!A:B,2,0)</f>
        <v>НАС/КС/ДУ-3-ММ-293</v>
      </c>
      <c r="H238" s="126">
        <v>661.43</v>
      </c>
      <c r="I238" s="126">
        <f>VLOOKUP(A238,РАСЧЕТ!A:AZ,52,0)</f>
        <v>0</v>
      </c>
      <c r="J238" s="126">
        <f t="shared" si="28"/>
        <v>-661.43</v>
      </c>
      <c r="K238" s="126">
        <v>661.43</v>
      </c>
      <c r="L238" s="126">
        <f>VLOOKUP(A238,РАСЧЕТ!A:BA,53,0)</f>
        <v>0</v>
      </c>
      <c r="M238" s="126">
        <f t="shared" si="29"/>
        <v>-661.43</v>
      </c>
      <c r="N238" s="126">
        <v>661.43</v>
      </c>
      <c r="O238" s="126">
        <f>VLOOKUP(A238,РАСЧЕТ!A:BB,54,0)</f>
        <v>0</v>
      </c>
      <c r="P238" s="126">
        <f t="shared" si="30"/>
        <v>-661.43</v>
      </c>
      <c r="Q238" s="126">
        <v>661.43</v>
      </c>
      <c r="R238" s="126">
        <f>VLOOKUP(A238,РАСЧЕТ!A:BC,55,0)</f>
        <v>0</v>
      </c>
      <c r="S238" s="126">
        <f t="shared" si="31"/>
        <v>-661.43</v>
      </c>
      <c r="T238" s="126">
        <v>661.43</v>
      </c>
      <c r="U238" s="126">
        <f>VLOOKUP(A238,РАСЧЕТ!A:BD,56,0)</f>
        <v>0</v>
      </c>
      <c r="V238" s="126">
        <f t="shared" si="32"/>
        <v>-661.43</v>
      </c>
      <c r="W238" s="82"/>
      <c r="X238" s="81">
        <f>VLOOKUP(A238,РАСЧЕТ!A:BE,57,0)</f>
        <v>0</v>
      </c>
      <c r="Y238" s="81">
        <f t="shared" si="33"/>
        <v>0</v>
      </c>
      <c r="Z238" s="81" t="e">
        <f>VLOOKUP(A238,'10'!A:C,3,0)</f>
        <v>#N/A</v>
      </c>
      <c r="AA238" s="81" t="e">
        <f>VLOOKUP(A238,'10'!A:B,2,0)</f>
        <v>#N/A</v>
      </c>
      <c r="AB238" s="82"/>
      <c r="AC238" s="81">
        <f>VLOOKUP(A238,РАСЧЕТ!A:BF,58,0)</f>
        <v>0</v>
      </c>
      <c r="AD238" s="81">
        <f t="shared" si="34"/>
        <v>0</v>
      </c>
      <c r="AE238" s="81" t="e">
        <f>VLOOKUP(A238,'11'!A:C,3,0)</f>
        <v>#N/A</v>
      </c>
      <c r="AF238" s="81" t="e">
        <f>VLOOKUP(A238,'11'!A:B,2,0)</f>
        <v>#N/A</v>
      </c>
      <c r="AG238" s="82"/>
      <c r="AH238" s="120">
        <f>VLOOKUP(A238,РАСЧЕТ!A:BG,59,0)</f>
        <v>0</v>
      </c>
      <c r="AI238" s="120">
        <f t="shared" si="35"/>
        <v>0</v>
      </c>
      <c r="AJ238" t="e">
        <f>VLOOKUP(A238,'12'!A:C,3,0)</f>
        <v>#N/A</v>
      </c>
      <c r="AK238" t="e">
        <f>VLOOKUP(A238,'12'!A:B,2,0)</f>
        <v>#N/A</v>
      </c>
    </row>
    <row r="239" spans="1:37" x14ac:dyDescent="0.3">
      <c r="A239" s="79" t="s">
        <v>2782</v>
      </c>
      <c r="B239" s="79" t="s">
        <v>559</v>
      </c>
      <c r="C239" s="82"/>
      <c r="D239" s="81">
        <f>VLOOKUP(A239,РАСЧЕТ!A:AY,51,0)</f>
        <v>278.06164056525034</v>
      </c>
      <c r="E239" s="81">
        <f t="shared" si="27"/>
        <v>278.06164056525034</v>
      </c>
      <c r="F239" s="81" t="e">
        <f>VLOOKUP(A239,'04'!A:C,3,0)</f>
        <v>#N/A</v>
      </c>
      <c r="G239" s="81" t="e">
        <f>VLOOKUP(A239,'04'!A:B,2,0)</f>
        <v>#N/A</v>
      </c>
      <c r="H239" s="127"/>
      <c r="I239" s="126">
        <f>VLOOKUP(A239,РАСЧЕТ!A:AZ,52,0)</f>
        <v>0</v>
      </c>
      <c r="J239" s="126">
        <f t="shared" si="28"/>
        <v>0</v>
      </c>
      <c r="K239" s="127"/>
      <c r="L239" s="126">
        <f>VLOOKUP(A239,РАСЧЕТ!A:BA,53,0)</f>
        <v>0</v>
      </c>
      <c r="M239" s="126">
        <f t="shared" si="29"/>
        <v>0</v>
      </c>
      <c r="N239" s="127"/>
      <c r="O239" s="126">
        <f>VLOOKUP(A239,РАСЧЕТ!A:BB,54,0)</f>
        <v>0</v>
      </c>
      <c r="P239" s="126">
        <f t="shared" si="30"/>
        <v>0</v>
      </c>
      <c r="Q239" s="127"/>
      <c r="R239" s="126">
        <f>VLOOKUP(A239,РАСЧЕТ!A:BC,55,0)</f>
        <v>0</v>
      </c>
      <c r="S239" s="126">
        <f t="shared" si="31"/>
        <v>0</v>
      </c>
      <c r="T239" s="127"/>
      <c r="U239" s="126">
        <f>VLOOKUP(A239,РАСЧЕТ!A:BD,56,0)</f>
        <v>0</v>
      </c>
      <c r="V239" s="126">
        <f t="shared" si="32"/>
        <v>0</v>
      </c>
      <c r="W239" s="81">
        <v>661.43</v>
      </c>
      <c r="X239" s="81">
        <f>VLOOKUP(A239,РАСЧЕТ!A:BE,57,0)</f>
        <v>342.91788544409604</v>
      </c>
      <c r="Y239" s="81">
        <f t="shared" si="33"/>
        <v>-318.51211455590391</v>
      </c>
      <c r="Z239" s="81" t="str">
        <f>VLOOKUP(A239,'10'!A:C,3,0)</f>
        <v>Начисление услуг УКС00001635 от 31.10.2023 0:00:01</v>
      </c>
      <c r="AA239" s="81" t="str">
        <f>VLOOKUP(A239,'10'!A:B,2,0)</f>
        <v>НАС/КС/ДУ/ММ-3-293</v>
      </c>
      <c r="AB239" s="81">
        <v>661.43</v>
      </c>
      <c r="AC239" s="81">
        <f>VLOOKUP(A239,РАСЧЕТ!A:BF,58,0)</f>
        <v>368.74906692314522</v>
      </c>
      <c r="AD239" s="81">
        <f t="shared" si="34"/>
        <v>-292.68093307685473</v>
      </c>
      <c r="AE239" s="81" t="str">
        <f>VLOOKUP(A239,'11'!A:C,3,0)</f>
        <v>Начисление услуг УКС00001712 от 30.11.2023 23:59:59</v>
      </c>
      <c r="AF239" s="81" t="str">
        <f>VLOOKUP(A239,'11'!A:B,2,0)</f>
        <v>НАС/КС/ДУ/ММ-3-293</v>
      </c>
      <c r="AG239" s="81">
        <v>661.43</v>
      </c>
      <c r="AH239" s="120">
        <f>VLOOKUP(A239,РАСЧЕТ!A:BG,59,0)</f>
        <v>531.2728247857907</v>
      </c>
      <c r="AI239" s="120">
        <f t="shared" si="35"/>
        <v>-130.15717521420925</v>
      </c>
      <c r="AJ239" t="str">
        <f>VLOOKUP(A239,'12'!A:C,3,0)</f>
        <v>Начисление услуг УКС00001860 от 31.12.2023 23:59:59</v>
      </c>
      <c r="AK239" t="str">
        <f>VLOOKUP(A239,'12'!A:B,2,0)</f>
        <v>НАС/КС/ДУ/ММ-3-293</v>
      </c>
    </row>
    <row r="240" spans="1:37" x14ac:dyDescent="0.3">
      <c r="A240" s="79" t="s">
        <v>2007</v>
      </c>
      <c r="B240" s="79" t="s">
        <v>2008</v>
      </c>
      <c r="C240" s="81">
        <v>584.12</v>
      </c>
      <c r="D240" s="81">
        <f>VLOOKUP(A240,РАСЧЕТ!A:AY,51,0)</f>
        <v>245.56092933035092</v>
      </c>
      <c r="E240" s="81">
        <f t="shared" si="27"/>
        <v>-338.55907066964909</v>
      </c>
      <c r="F240" s="81" t="str">
        <f>VLOOKUP(A240,'04'!A:C,3,0)</f>
        <v>Начисление услуг УКС00000631 от 30.04.2023 0:00:01</v>
      </c>
      <c r="G240" s="81" t="str">
        <f>VLOOKUP(A240,'04'!A:B,2,0)</f>
        <v>НАС/КС/ДУ-3-ММ-294</v>
      </c>
      <c r="H240" s="126">
        <v>584.12</v>
      </c>
      <c r="I240" s="126">
        <f>VLOOKUP(A240,РАСЧЕТ!A:AZ,52,0)</f>
        <v>0</v>
      </c>
      <c r="J240" s="126">
        <f t="shared" si="28"/>
        <v>-584.12</v>
      </c>
      <c r="K240" s="126">
        <v>584.12</v>
      </c>
      <c r="L240" s="126">
        <f>VLOOKUP(A240,РАСЧЕТ!A:BA,53,0)</f>
        <v>0</v>
      </c>
      <c r="M240" s="126">
        <f t="shared" si="29"/>
        <v>-584.12</v>
      </c>
      <c r="N240" s="126">
        <v>584.12</v>
      </c>
      <c r="O240" s="126">
        <f>VLOOKUP(A240,РАСЧЕТ!A:BB,54,0)</f>
        <v>0</v>
      </c>
      <c r="P240" s="126">
        <f t="shared" si="30"/>
        <v>-584.12</v>
      </c>
      <c r="Q240" s="126">
        <v>584.12</v>
      </c>
      <c r="R240" s="126">
        <f>VLOOKUP(A240,РАСЧЕТ!A:BC,55,0)</f>
        <v>0</v>
      </c>
      <c r="S240" s="126">
        <f t="shared" si="31"/>
        <v>-584.12</v>
      </c>
      <c r="T240" s="126">
        <v>584.12</v>
      </c>
      <c r="U240" s="126">
        <f>VLOOKUP(A240,РАСЧЕТ!A:BD,56,0)</f>
        <v>0</v>
      </c>
      <c r="V240" s="126">
        <f t="shared" si="32"/>
        <v>-584.12</v>
      </c>
      <c r="W240" s="81">
        <v>584.12</v>
      </c>
      <c r="X240" s="81">
        <f>VLOOKUP(A240,РАСЧЕТ!A:BE,57,0)</f>
        <v>302.83657415842242</v>
      </c>
      <c r="Y240" s="81">
        <f t="shared" si="33"/>
        <v>-281.28342584157758</v>
      </c>
      <c r="Z240" s="81" t="str">
        <f>VLOOKUP(A240,'10'!A:C,3,0)</f>
        <v>Начисление услуг УКС00001635 от 31.10.2023 0:00:01</v>
      </c>
      <c r="AA240" s="81" t="str">
        <f>VLOOKUP(A240,'10'!A:B,2,0)</f>
        <v>НАС/КС/ДУ-3-ММ-294</v>
      </c>
      <c r="AB240" s="81">
        <v>584.12</v>
      </c>
      <c r="AC240" s="81">
        <f>VLOOKUP(A240,РАСЧЕТ!A:BF,58,0)</f>
        <v>325.64852663342691</v>
      </c>
      <c r="AD240" s="81">
        <f t="shared" si="34"/>
        <v>-258.47147336657309</v>
      </c>
      <c r="AE240" s="81" t="str">
        <f>VLOOKUP(A240,'11'!A:C,3,0)</f>
        <v>Начисление услуг УКС00001712 от 30.11.2023 23:59:59</v>
      </c>
      <c r="AF240" s="81" t="str">
        <f>VLOOKUP(A240,'11'!A:B,2,0)</f>
        <v>НАС/КС/ДУ-3-ММ-294</v>
      </c>
      <c r="AG240" s="81">
        <v>584.12</v>
      </c>
      <c r="AH240" s="120">
        <f>VLOOKUP(A240,РАСЧЕТ!A:BG,59,0)</f>
        <v>469.17600110952947</v>
      </c>
      <c r="AI240" s="120">
        <f t="shared" si="35"/>
        <v>-114.94399889047054</v>
      </c>
      <c r="AJ240" t="str">
        <f>VLOOKUP(A240,'12'!A:C,3,0)</f>
        <v>Начисление услуг УКС00001860 от 31.12.2023 23:59:59</v>
      </c>
      <c r="AK240" t="str">
        <f>VLOOKUP(A240,'12'!A:B,2,0)</f>
        <v>НАС/КС/ДУ-3-ММ-294</v>
      </c>
    </row>
    <row r="241" spans="1:37" x14ac:dyDescent="0.3">
      <c r="A241" s="79" t="s">
        <v>2556</v>
      </c>
      <c r="B241" s="79" t="s">
        <v>2557</v>
      </c>
      <c r="C241" s="81">
        <v>730.15</v>
      </c>
      <c r="D241" s="81">
        <f>VLOOKUP(A241,РАСЧЕТ!A:AY,51,0)</f>
        <v>306.95116166293866</v>
      </c>
      <c r="E241" s="81">
        <f t="shared" si="27"/>
        <v>-423.19883833706132</v>
      </c>
      <c r="F241" s="81" t="str">
        <f>VLOOKUP(A241,'04'!A:C,3,0)</f>
        <v>Начисление услуг УКС00000631 от 30.04.2023 0:00:01</v>
      </c>
      <c r="G241" s="81" t="str">
        <f>VLOOKUP(A241,'04'!A:B,2,0)</f>
        <v>НАС/КС/ДУ-3-ММ-295</v>
      </c>
      <c r="H241" s="126">
        <v>730.15</v>
      </c>
      <c r="I241" s="126">
        <f>VLOOKUP(A241,РАСЧЕТ!A:AZ,52,0)</f>
        <v>0</v>
      </c>
      <c r="J241" s="126">
        <f t="shared" si="28"/>
        <v>-730.15</v>
      </c>
      <c r="K241" s="126">
        <v>730.15</v>
      </c>
      <c r="L241" s="126">
        <f>VLOOKUP(A241,РАСЧЕТ!A:BA,53,0)</f>
        <v>0</v>
      </c>
      <c r="M241" s="126">
        <f t="shared" si="29"/>
        <v>-730.15</v>
      </c>
      <c r="N241" s="126">
        <v>730.15</v>
      </c>
      <c r="O241" s="126">
        <f>VLOOKUP(A241,РАСЧЕТ!A:BB,54,0)</f>
        <v>0</v>
      </c>
      <c r="P241" s="126">
        <f t="shared" si="30"/>
        <v>-730.15</v>
      </c>
      <c r="Q241" s="126">
        <v>730.15</v>
      </c>
      <c r="R241" s="126">
        <f>VLOOKUP(A241,РАСЧЕТ!A:BC,55,0)</f>
        <v>0</v>
      </c>
      <c r="S241" s="126">
        <f t="shared" si="31"/>
        <v>-730.15</v>
      </c>
      <c r="T241" s="126">
        <v>730.15</v>
      </c>
      <c r="U241" s="126">
        <f>VLOOKUP(A241,РАСЧЕТ!A:BD,56,0)</f>
        <v>0</v>
      </c>
      <c r="V241" s="126">
        <f t="shared" si="32"/>
        <v>-730.15</v>
      </c>
      <c r="W241" s="81">
        <v>730.15</v>
      </c>
      <c r="X241" s="81">
        <f>VLOOKUP(A241,РАСЧЕТ!A:BE,57,0)</f>
        <v>378.54571769802811</v>
      </c>
      <c r="Y241" s="81">
        <f t="shared" si="33"/>
        <v>-351.60428230197186</v>
      </c>
      <c r="Z241" s="81" t="str">
        <f>VLOOKUP(A241,'10'!A:C,3,0)</f>
        <v>Начисление услуг УКС00001635 от 31.10.2023 0:00:01</v>
      </c>
      <c r="AA241" s="81" t="str">
        <f>VLOOKUP(A241,'10'!A:B,2,0)</f>
        <v>НАС/КС/ДУ-3-ММ-295</v>
      </c>
      <c r="AB241" s="81">
        <v>730.15</v>
      </c>
      <c r="AC241" s="81">
        <f>VLOOKUP(A241,РАСЧЕТ!A:BF,58,0)</f>
        <v>407.06065829178368</v>
      </c>
      <c r="AD241" s="81">
        <f t="shared" si="34"/>
        <v>-323.0893417082163</v>
      </c>
      <c r="AE241" s="81" t="str">
        <f>VLOOKUP(A241,'11'!A:C,3,0)</f>
        <v>Начисление услуг УКС00001712 от 30.11.2023 23:59:59</v>
      </c>
      <c r="AF241" s="81" t="str">
        <f>VLOOKUP(A241,'11'!A:B,2,0)</f>
        <v>НАС/КС/ДУ-3-ММ-295</v>
      </c>
      <c r="AG241" s="81">
        <v>730.15</v>
      </c>
      <c r="AH241" s="120">
        <f>VLOOKUP(A241,РАСЧЕТ!A:BG,59,0)</f>
        <v>586.4700013869118</v>
      </c>
      <c r="AI241" s="120">
        <f t="shared" si="35"/>
        <v>-143.67999861308817</v>
      </c>
      <c r="AJ241" t="str">
        <f>VLOOKUP(A241,'12'!A:C,3,0)</f>
        <v>Начисление услуг УКС00001860 от 31.12.2023 23:59:59</v>
      </c>
      <c r="AK241" t="str">
        <f>VLOOKUP(A241,'12'!A:B,2,0)</f>
        <v>НАС/КС/ДУ-3-ММ-295</v>
      </c>
    </row>
    <row r="242" spans="1:37" x14ac:dyDescent="0.3">
      <c r="A242" s="79" t="s">
        <v>1370</v>
      </c>
      <c r="B242" s="79" t="s">
        <v>1371</v>
      </c>
      <c r="C242" s="81">
        <v>661.43</v>
      </c>
      <c r="D242" s="81">
        <f>VLOOKUP(A242,РАСЧЕТ!A:AY,51,0)</f>
        <v>278.06164056525034</v>
      </c>
      <c r="E242" s="81">
        <f t="shared" si="27"/>
        <v>-383.36835943474961</v>
      </c>
      <c r="F242" s="81" t="str">
        <f>VLOOKUP(A242,'04'!A:C,3,0)</f>
        <v>Начисление услуг УКС00000631 от 30.04.2023 0:00:01</v>
      </c>
      <c r="G242" s="81" t="str">
        <f>VLOOKUP(A242,'04'!A:B,2,0)</f>
        <v>НАС/КС/ДУ-3-ММ-296</v>
      </c>
      <c r="H242" s="126">
        <v>661.43</v>
      </c>
      <c r="I242" s="126">
        <f>VLOOKUP(A242,РАСЧЕТ!A:AZ,52,0)</f>
        <v>0</v>
      </c>
      <c r="J242" s="126">
        <f t="shared" si="28"/>
        <v>-661.43</v>
      </c>
      <c r="K242" s="126">
        <v>661.43</v>
      </c>
      <c r="L242" s="126">
        <f>VLOOKUP(A242,РАСЧЕТ!A:BA,53,0)</f>
        <v>0</v>
      </c>
      <c r="M242" s="126">
        <f t="shared" si="29"/>
        <v>-661.43</v>
      </c>
      <c r="N242" s="126">
        <v>661.43</v>
      </c>
      <c r="O242" s="126">
        <f>VLOOKUP(A242,РАСЧЕТ!A:BB,54,0)</f>
        <v>0</v>
      </c>
      <c r="P242" s="126">
        <f t="shared" si="30"/>
        <v>-661.43</v>
      </c>
      <c r="Q242" s="126">
        <v>661.43</v>
      </c>
      <c r="R242" s="126">
        <f>VLOOKUP(A242,РАСЧЕТ!A:BC,55,0)</f>
        <v>0</v>
      </c>
      <c r="S242" s="126">
        <f t="shared" si="31"/>
        <v>-661.43</v>
      </c>
      <c r="T242" s="126">
        <v>661.43</v>
      </c>
      <c r="U242" s="126">
        <f>VLOOKUP(A242,РАСЧЕТ!A:BD,56,0)</f>
        <v>0</v>
      </c>
      <c r="V242" s="126">
        <f t="shared" si="32"/>
        <v>-661.43</v>
      </c>
      <c r="W242" s="81">
        <v>661.43</v>
      </c>
      <c r="X242" s="81">
        <f>VLOOKUP(A242,РАСЧЕТ!A:BE,57,0)</f>
        <v>342.91788544409604</v>
      </c>
      <c r="Y242" s="81">
        <f t="shared" si="33"/>
        <v>-318.51211455590391</v>
      </c>
      <c r="Z242" s="81" t="str">
        <f>VLOOKUP(A242,'10'!A:C,3,0)</f>
        <v>Начисление услуг УКС00001635 от 31.10.2023 0:00:01</v>
      </c>
      <c r="AA242" s="81" t="str">
        <f>VLOOKUP(A242,'10'!A:B,2,0)</f>
        <v>НАС/КС/ДУ-3-ММ-296</v>
      </c>
      <c r="AB242" s="81">
        <v>661.43</v>
      </c>
      <c r="AC242" s="81">
        <f>VLOOKUP(A242,РАСЧЕТ!A:BF,58,0)</f>
        <v>368.74906692314522</v>
      </c>
      <c r="AD242" s="81">
        <f t="shared" si="34"/>
        <v>-292.68093307685473</v>
      </c>
      <c r="AE242" s="81" t="str">
        <f>VLOOKUP(A242,'11'!A:C,3,0)</f>
        <v>Начисление услуг УКС00001712 от 30.11.2023 23:59:59</v>
      </c>
      <c r="AF242" s="81" t="str">
        <f>VLOOKUP(A242,'11'!A:B,2,0)</f>
        <v>НАС/КС/ДУ-3-ММ-296</v>
      </c>
      <c r="AG242" s="81">
        <v>661.43</v>
      </c>
      <c r="AH242" s="120">
        <f>VLOOKUP(A242,РАСЧЕТ!A:BG,59,0)</f>
        <v>531.2728247857907</v>
      </c>
      <c r="AI242" s="120">
        <f t="shared" si="35"/>
        <v>-130.15717521420925</v>
      </c>
      <c r="AJ242" t="str">
        <f>VLOOKUP(A242,'12'!A:C,3,0)</f>
        <v>Начисление услуг УКС00001860 от 31.12.2023 23:59:59</v>
      </c>
      <c r="AK242" t="str">
        <f>VLOOKUP(A242,'12'!A:B,2,0)</f>
        <v>НАС/КС/ДУ-3-ММ-296</v>
      </c>
    </row>
    <row r="243" spans="1:37" x14ac:dyDescent="0.3">
      <c r="A243" s="79" t="s">
        <v>2449</v>
      </c>
      <c r="B243" s="79" t="s">
        <v>2450</v>
      </c>
      <c r="C243" s="81">
        <v>584.12</v>
      </c>
      <c r="D243" s="81">
        <f>VLOOKUP(A243,РАСЧЕТ!A:AY,51,0)</f>
        <v>245.56092933035092</v>
      </c>
      <c r="E243" s="81">
        <f t="shared" si="27"/>
        <v>-338.55907066964909</v>
      </c>
      <c r="F243" s="81" t="str">
        <f>VLOOKUP(A243,'04'!A:C,3,0)</f>
        <v>Начисление услуг УКС00000631 от 30.04.2023 0:00:01</v>
      </c>
      <c r="G243" s="81" t="str">
        <f>VLOOKUP(A243,'04'!A:B,2,0)</f>
        <v>НАС/КС/ДУ-3-ММ-297</v>
      </c>
      <c r="H243" s="126">
        <v>584.12</v>
      </c>
      <c r="I243" s="126">
        <f>VLOOKUP(A243,РАСЧЕТ!A:AZ,52,0)</f>
        <v>0</v>
      </c>
      <c r="J243" s="126">
        <f t="shared" si="28"/>
        <v>-584.12</v>
      </c>
      <c r="K243" s="126">
        <v>584.12</v>
      </c>
      <c r="L243" s="126">
        <f>VLOOKUP(A243,РАСЧЕТ!A:BA,53,0)</f>
        <v>0</v>
      </c>
      <c r="M243" s="126">
        <f t="shared" si="29"/>
        <v>-584.12</v>
      </c>
      <c r="N243" s="126">
        <v>584.12</v>
      </c>
      <c r="O243" s="126">
        <f>VLOOKUP(A243,РАСЧЕТ!A:BB,54,0)</f>
        <v>0</v>
      </c>
      <c r="P243" s="126">
        <f t="shared" si="30"/>
        <v>-584.12</v>
      </c>
      <c r="Q243" s="126">
        <v>584.12</v>
      </c>
      <c r="R243" s="126">
        <f>VLOOKUP(A243,РАСЧЕТ!A:BC,55,0)</f>
        <v>0</v>
      </c>
      <c r="S243" s="126">
        <f t="shared" si="31"/>
        <v>-584.12</v>
      </c>
      <c r="T243" s="126">
        <v>584.12</v>
      </c>
      <c r="U243" s="126">
        <f>VLOOKUP(A243,РАСЧЕТ!A:BD,56,0)</f>
        <v>0</v>
      </c>
      <c r="V243" s="126">
        <f t="shared" si="32"/>
        <v>-584.12</v>
      </c>
      <c r="W243" s="81">
        <v>584.12</v>
      </c>
      <c r="X243" s="81">
        <f>VLOOKUP(A243,РАСЧЕТ!A:BE,57,0)</f>
        <v>302.83657415842242</v>
      </c>
      <c r="Y243" s="81">
        <f t="shared" si="33"/>
        <v>-281.28342584157758</v>
      </c>
      <c r="Z243" s="81" t="str">
        <f>VLOOKUP(A243,'10'!A:C,3,0)</f>
        <v>Начисление услуг УКС00001635 от 31.10.2023 0:00:01</v>
      </c>
      <c r="AA243" s="81" t="str">
        <f>VLOOKUP(A243,'10'!A:B,2,0)</f>
        <v>НАС/КС/ДУ-3-ММ-297</v>
      </c>
      <c r="AB243" s="81">
        <v>584.12</v>
      </c>
      <c r="AC243" s="81">
        <f>VLOOKUP(A243,РАСЧЕТ!A:BF,58,0)</f>
        <v>325.64852663342691</v>
      </c>
      <c r="AD243" s="81">
        <f t="shared" si="34"/>
        <v>-258.47147336657309</v>
      </c>
      <c r="AE243" s="81" t="str">
        <f>VLOOKUP(A243,'11'!A:C,3,0)</f>
        <v>Начисление услуг УКС00001712 от 30.11.2023 23:59:59</v>
      </c>
      <c r="AF243" s="81" t="str">
        <f>VLOOKUP(A243,'11'!A:B,2,0)</f>
        <v>НАС/КС/ДУ-3-ММ-297</v>
      </c>
      <c r="AG243" s="81">
        <v>584.12</v>
      </c>
      <c r="AH243" s="120">
        <f>VLOOKUP(A243,РАСЧЕТ!A:BG,59,0)</f>
        <v>469.17600110952947</v>
      </c>
      <c r="AI243" s="120">
        <f t="shared" si="35"/>
        <v>-114.94399889047054</v>
      </c>
      <c r="AJ243" t="str">
        <f>VLOOKUP(A243,'12'!A:C,3,0)</f>
        <v>Начисление услуг УКС00001860 от 31.12.2023 23:59:59</v>
      </c>
      <c r="AK243" t="str">
        <f>VLOOKUP(A243,'12'!A:B,2,0)</f>
        <v>НАС/КС/ДУ-3-ММ-297</v>
      </c>
    </row>
    <row r="244" spans="1:37" x14ac:dyDescent="0.3">
      <c r="A244" s="79" t="s">
        <v>2399</v>
      </c>
      <c r="B244" s="79" t="s">
        <v>2400</v>
      </c>
      <c r="C244" s="81">
        <v>730.15</v>
      </c>
      <c r="D244" s="81">
        <f>VLOOKUP(A244,РАСЧЕТ!A:AY,51,0)</f>
        <v>306.95116166293866</v>
      </c>
      <c r="E244" s="81">
        <f t="shared" si="27"/>
        <v>-423.19883833706132</v>
      </c>
      <c r="F244" s="81" t="str">
        <f>VLOOKUP(A244,'04'!A:C,3,0)</f>
        <v>Начисление услуг УКС00000631 от 30.04.2023 0:00:01</v>
      </c>
      <c r="G244" s="81" t="str">
        <f>VLOOKUP(A244,'04'!A:B,2,0)</f>
        <v>НАС/КС/ДУ-3-ММ-298</v>
      </c>
      <c r="H244" s="126">
        <v>730.15</v>
      </c>
      <c r="I244" s="126">
        <f>VLOOKUP(A244,РАСЧЕТ!A:AZ,52,0)</f>
        <v>0</v>
      </c>
      <c r="J244" s="126">
        <f t="shared" si="28"/>
        <v>-730.15</v>
      </c>
      <c r="K244" s="126">
        <v>730.15</v>
      </c>
      <c r="L244" s="126">
        <f>VLOOKUP(A244,РАСЧЕТ!A:BA,53,0)</f>
        <v>0</v>
      </c>
      <c r="M244" s="126">
        <f t="shared" si="29"/>
        <v>-730.15</v>
      </c>
      <c r="N244" s="126">
        <v>730.15</v>
      </c>
      <c r="O244" s="126">
        <f>VLOOKUP(A244,РАСЧЕТ!A:BB,54,0)</f>
        <v>0</v>
      </c>
      <c r="P244" s="126">
        <f t="shared" si="30"/>
        <v>-730.15</v>
      </c>
      <c r="Q244" s="126">
        <v>730.15</v>
      </c>
      <c r="R244" s="126">
        <f>VLOOKUP(A244,РАСЧЕТ!A:BC,55,0)</f>
        <v>0</v>
      </c>
      <c r="S244" s="126">
        <f t="shared" si="31"/>
        <v>-730.15</v>
      </c>
      <c r="T244" s="126">
        <v>730.15</v>
      </c>
      <c r="U244" s="126">
        <f>VLOOKUP(A244,РАСЧЕТ!A:BD,56,0)</f>
        <v>0</v>
      </c>
      <c r="V244" s="126">
        <f t="shared" si="32"/>
        <v>-730.15</v>
      </c>
      <c r="W244" s="81">
        <v>730.15</v>
      </c>
      <c r="X244" s="81">
        <f>VLOOKUP(A244,РАСЧЕТ!A:BE,57,0)</f>
        <v>378.54571769802811</v>
      </c>
      <c r="Y244" s="81">
        <f t="shared" si="33"/>
        <v>-351.60428230197186</v>
      </c>
      <c r="Z244" s="81" t="str">
        <f>VLOOKUP(A244,'10'!A:C,3,0)</f>
        <v>Начисление услуг УКС00001635 от 31.10.2023 0:00:01</v>
      </c>
      <c r="AA244" s="81" t="str">
        <f>VLOOKUP(A244,'10'!A:B,2,0)</f>
        <v>НАС/КС/ДУ-3-ММ-298</v>
      </c>
      <c r="AB244" s="81">
        <v>730.15</v>
      </c>
      <c r="AC244" s="81">
        <f>VLOOKUP(A244,РАСЧЕТ!A:BF,58,0)</f>
        <v>407.06065829178368</v>
      </c>
      <c r="AD244" s="81">
        <f t="shared" si="34"/>
        <v>-323.0893417082163</v>
      </c>
      <c r="AE244" s="81" t="str">
        <f>VLOOKUP(A244,'11'!A:C,3,0)</f>
        <v>Начисление услуг УКС00001712 от 30.11.2023 23:59:59</v>
      </c>
      <c r="AF244" s="81" t="str">
        <f>VLOOKUP(A244,'11'!A:B,2,0)</f>
        <v>НАС/КС/ДУ-3-ММ-298</v>
      </c>
      <c r="AG244" s="81">
        <v>730.15</v>
      </c>
      <c r="AH244" s="120">
        <f>VLOOKUP(A244,РАСЧЕТ!A:BG,59,0)</f>
        <v>586.4700013869118</v>
      </c>
      <c r="AI244" s="120">
        <f t="shared" si="35"/>
        <v>-143.67999861308817</v>
      </c>
      <c r="AJ244" t="str">
        <f>VLOOKUP(A244,'12'!A:C,3,0)</f>
        <v>Начисление услуг УКС00001860 от 31.12.2023 23:59:59</v>
      </c>
      <c r="AK244" t="str">
        <f>VLOOKUP(A244,'12'!A:B,2,0)</f>
        <v>НАС/КС/ДУ-3-ММ-298</v>
      </c>
    </row>
    <row r="245" spans="1:37" x14ac:dyDescent="0.3">
      <c r="A245" s="79" t="s">
        <v>1362</v>
      </c>
      <c r="B245" s="79" t="s">
        <v>1363</v>
      </c>
      <c r="C245" s="81">
        <v>635.66</v>
      </c>
      <c r="D245" s="81">
        <f>VLOOKUP(A245,РАСЧЕТ!A:AY,51,0)</f>
        <v>267.22807015361718</v>
      </c>
      <c r="E245" s="81">
        <f t="shared" si="27"/>
        <v>-368.43192984638279</v>
      </c>
      <c r="F245" s="81" t="str">
        <f>VLOOKUP(A245,'04'!A:C,3,0)</f>
        <v>Начисление услуг УКС00000631 от 30.04.2023 0:00:01</v>
      </c>
      <c r="G245" s="81" t="str">
        <f>VLOOKUP(A245,'04'!A:B,2,0)</f>
        <v>НАС/КС/ДУ-3-ММ-299</v>
      </c>
      <c r="H245" s="126">
        <v>635.66</v>
      </c>
      <c r="I245" s="126">
        <f>VLOOKUP(A245,РАСЧЕТ!A:AZ,52,0)</f>
        <v>0</v>
      </c>
      <c r="J245" s="126">
        <f t="shared" si="28"/>
        <v>-635.66</v>
      </c>
      <c r="K245" s="126">
        <v>635.66</v>
      </c>
      <c r="L245" s="126">
        <f>VLOOKUP(A245,РАСЧЕТ!A:BA,53,0)</f>
        <v>0</v>
      </c>
      <c r="M245" s="126">
        <f t="shared" si="29"/>
        <v>-635.66</v>
      </c>
      <c r="N245" s="126">
        <v>635.66</v>
      </c>
      <c r="O245" s="126">
        <f>VLOOKUP(A245,РАСЧЕТ!A:BB,54,0)</f>
        <v>0</v>
      </c>
      <c r="P245" s="126">
        <f t="shared" si="30"/>
        <v>-635.66</v>
      </c>
      <c r="Q245" s="126">
        <v>635.66</v>
      </c>
      <c r="R245" s="126">
        <f>VLOOKUP(A245,РАСЧЕТ!A:BC,55,0)</f>
        <v>0</v>
      </c>
      <c r="S245" s="126">
        <f t="shared" si="31"/>
        <v>-635.66</v>
      </c>
      <c r="T245" s="126">
        <v>635.66</v>
      </c>
      <c r="U245" s="126">
        <f>VLOOKUP(A245,РАСЧЕТ!A:BD,56,0)</f>
        <v>0</v>
      </c>
      <c r="V245" s="126">
        <f t="shared" si="32"/>
        <v>-635.66</v>
      </c>
      <c r="W245" s="81">
        <v>635.66</v>
      </c>
      <c r="X245" s="81">
        <f>VLOOKUP(A245,РАСЧЕТ!A:BE,57,0)</f>
        <v>329.55744834887156</v>
      </c>
      <c r="Y245" s="81">
        <f t="shared" si="33"/>
        <v>-306.10255165112841</v>
      </c>
      <c r="Z245" s="81" t="str">
        <f>VLOOKUP(A245,'10'!A:C,3,0)</f>
        <v>Начисление услуг УКС00001635 от 31.10.2023 0:00:01</v>
      </c>
      <c r="AA245" s="81" t="str">
        <f>VLOOKUP(A245,'10'!A:B,2,0)</f>
        <v>НАС/КС/ДУ-3-ММ-299</v>
      </c>
      <c r="AB245" s="81">
        <v>635.66</v>
      </c>
      <c r="AC245" s="81">
        <f>VLOOKUP(A245,РАСЧЕТ!A:BF,58,0)</f>
        <v>354.38222015990578</v>
      </c>
      <c r="AD245" s="81">
        <f t="shared" si="34"/>
        <v>-281.27777984009418</v>
      </c>
      <c r="AE245" s="81" t="str">
        <f>VLOOKUP(A245,'11'!A:C,3,0)</f>
        <v>Начисление услуг УКС00001712 от 30.11.2023 23:59:59</v>
      </c>
      <c r="AF245" s="81" t="str">
        <f>VLOOKUP(A245,'11'!A:B,2,0)</f>
        <v>НАС/КС/ДУ-3-ММ-299</v>
      </c>
      <c r="AG245" s="81">
        <v>635.66</v>
      </c>
      <c r="AH245" s="120">
        <f>VLOOKUP(A245,РАСЧЕТ!A:BG,59,0)</f>
        <v>510.57388356037029</v>
      </c>
      <c r="AI245" s="120">
        <f t="shared" si="35"/>
        <v>-125.08611643962968</v>
      </c>
      <c r="AJ245" t="str">
        <f>VLOOKUP(A245,'12'!A:C,3,0)</f>
        <v>Начисление услуг УКС00001860 от 31.12.2023 23:59:59</v>
      </c>
      <c r="AK245" t="str">
        <f>VLOOKUP(A245,'12'!A:B,2,0)</f>
        <v>НАС/КС/ДУ-3-ММ-299</v>
      </c>
    </row>
    <row r="246" spans="1:37" x14ac:dyDescent="0.3">
      <c r="A246" s="79" t="s">
        <v>2340</v>
      </c>
      <c r="B246" s="79" t="s">
        <v>2341</v>
      </c>
      <c r="C246" s="81">
        <v>743.03</v>
      </c>
      <c r="D246" s="81">
        <f>VLOOKUP(A246,РАСЧЕТ!A:AY,51,0)</f>
        <v>312.36794686875521</v>
      </c>
      <c r="E246" s="81">
        <f t="shared" si="27"/>
        <v>-430.66205313124476</v>
      </c>
      <c r="F246" s="81" t="str">
        <f>VLOOKUP(A246,'04'!A:C,3,0)</f>
        <v>Начисление услуг УКС00000631 от 30.04.2023 0:00:01</v>
      </c>
      <c r="G246" s="81" t="str">
        <f>VLOOKUP(A246,'04'!A:B,2,0)</f>
        <v>С24-НАСТР-3-2021/паркинг/А/м 3</v>
      </c>
      <c r="H246" s="126">
        <v>743.03</v>
      </c>
      <c r="I246" s="126">
        <f>VLOOKUP(A246,РАСЧЕТ!A:AZ,52,0)</f>
        <v>0</v>
      </c>
      <c r="J246" s="126">
        <f t="shared" si="28"/>
        <v>-743.03</v>
      </c>
      <c r="K246" s="126">
        <v>743.03</v>
      </c>
      <c r="L246" s="126">
        <f>VLOOKUP(A246,РАСЧЕТ!A:BA,53,0)</f>
        <v>0</v>
      </c>
      <c r="M246" s="126">
        <f t="shared" si="29"/>
        <v>-743.03</v>
      </c>
      <c r="N246" s="126">
        <v>743.03</v>
      </c>
      <c r="O246" s="126">
        <f>VLOOKUP(A246,РАСЧЕТ!A:BB,54,0)</f>
        <v>0</v>
      </c>
      <c r="P246" s="126">
        <f t="shared" si="30"/>
        <v>-743.03</v>
      </c>
      <c r="Q246" s="126">
        <v>743.03</v>
      </c>
      <c r="R246" s="126">
        <f>VLOOKUP(A246,РАСЧЕТ!A:BC,55,0)</f>
        <v>0</v>
      </c>
      <c r="S246" s="126">
        <f t="shared" si="31"/>
        <v>-743.03</v>
      </c>
      <c r="T246" s="126">
        <v>743.03</v>
      </c>
      <c r="U246" s="126">
        <f>VLOOKUP(A246,РАСЧЕТ!A:BD,56,0)</f>
        <v>0</v>
      </c>
      <c r="V246" s="126">
        <f t="shared" si="32"/>
        <v>-743.03</v>
      </c>
      <c r="W246" s="81">
        <v>743.03</v>
      </c>
      <c r="X246" s="81">
        <f>VLOOKUP(A246,РАСЧЕТ!A:BE,57,0)</f>
        <v>385.22593624564036</v>
      </c>
      <c r="Y246" s="81">
        <f t="shared" si="33"/>
        <v>-357.80406375435962</v>
      </c>
      <c r="Z246" s="81" t="str">
        <f>VLOOKUP(A246,'10'!A:C,3,0)</f>
        <v>Начисление услуг УКС00001635 от 31.10.2023 0:00:01</v>
      </c>
      <c r="AA246" s="81" t="str">
        <f>VLOOKUP(A246,'10'!A:B,2,0)</f>
        <v>С24-НАСТР-3-2021/паркинг/А/м 3</v>
      </c>
      <c r="AB246" s="81">
        <v>743.03</v>
      </c>
      <c r="AC246" s="81">
        <f>VLOOKUP(A246,РАСЧЕТ!A:BF,58,0)</f>
        <v>414.24408167340346</v>
      </c>
      <c r="AD246" s="81">
        <f t="shared" si="34"/>
        <v>-328.78591832659652</v>
      </c>
      <c r="AE246" s="81" t="str">
        <f>VLOOKUP(A246,'11'!A:C,3,0)</f>
        <v>Начисление услуг УКС00001712 от 30.11.2023 23:59:59</v>
      </c>
      <c r="AF246" s="81" t="str">
        <f>VLOOKUP(A246,'11'!A:B,2,0)</f>
        <v>С24-НАСТР-3-2021/паркинг/А/м 3</v>
      </c>
      <c r="AG246" s="81">
        <v>743.03</v>
      </c>
      <c r="AH246" s="120">
        <f>VLOOKUP(A246,РАСЧЕТ!A:BG,59,0)</f>
        <v>596.81947199962201</v>
      </c>
      <c r="AI246" s="120">
        <f t="shared" si="35"/>
        <v>-146.21052800037796</v>
      </c>
      <c r="AJ246" t="str">
        <f>VLOOKUP(A246,'12'!A:C,3,0)</f>
        <v>Начисление услуг УКС00001860 от 31.12.2023 23:59:59</v>
      </c>
      <c r="AK246" t="str">
        <f>VLOOKUP(A246,'12'!A:B,2,0)</f>
        <v>С24-НАСТР-3-2021/паркинг/А/м 3</v>
      </c>
    </row>
    <row r="247" spans="1:37" x14ac:dyDescent="0.3">
      <c r="A247" s="79" t="s">
        <v>929</v>
      </c>
      <c r="B247" s="79" t="s">
        <v>930</v>
      </c>
      <c r="C247" s="81">
        <v>648.54</v>
      </c>
      <c r="D247" s="81">
        <f>VLOOKUP(A247,РАСЧЕТ!A:AY,51,0)</f>
        <v>272.64485535943373</v>
      </c>
      <c r="E247" s="81">
        <f t="shared" si="27"/>
        <v>-375.89514464056623</v>
      </c>
      <c r="F247" s="81" t="str">
        <f>VLOOKUP(A247,'04'!A:C,3,0)</f>
        <v>Начисление услуг УКС00000631 от 30.04.2023 0:00:01</v>
      </c>
      <c r="G247" s="81" t="str">
        <f>VLOOKUP(A247,'04'!A:B,2,0)</f>
        <v>НАС/КС/ДУ-3-ММ-30</v>
      </c>
      <c r="H247" s="126">
        <v>648.54</v>
      </c>
      <c r="I247" s="126">
        <f>VLOOKUP(A247,РАСЧЕТ!A:AZ,52,0)</f>
        <v>0</v>
      </c>
      <c r="J247" s="126">
        <f t="shared" si="28"/>
        <v>-648.54</v>
      </c>
      <c r="K247" s="126">
        <v>648.54</v>
      </c>
      <c r="L247" s="126">
        <f>VLOOKUP(A247,РАСЧЕТ!A:BA,53,0)</f>
        <v>0</v>
      </c>
      <c r="M247" s="126">
        <f t="shared" si="29"/>
        <v>-648.54</v>
      </c>
      <c r="N247" s="126">
        <v>648.54</v>
      </c>
      <c r="O247" s="126">
        <f>VLOOKUP(A247,РАСЧЕТ!A:BB,54,0)</f>
        <v>0</v>
      </c>
      <c r="P247" s="126">
        <f t="shared" si="30"/>
        <v>-648.54</v>
      </c>
      <c r="Q247" s="126">
        <v>648.54</v>
      </c>
      <c r="R247" s="126">
        <f>VLOOKUP(A247,РАСЧЕТ!A:BC,55,0)</f>
        <v>0</v>
      </c>
      <c r="S247" s="126">
        <f t="shared" si="31"/>
        <v>-648.54</v>
      </c>
      <c r="T247" s="126">
        <v>648.54</v>
      </c>
      <c r="U247" s="126">
        <f>VLOOKUP(A247,РАСЧЕТ!A:BD,56,0)</f>
        <v>0</v>
      </c>
      <c r="V247" s="126">
        <f t="shared" si="32"/>
        <v>-648.54</v>
      </c>
      <c r="W247" s="81">
        <v>648.54</v>
      </c>
      <c r="X247" s="81">
        <f>VLOOKUP(A247,РАСЧЕТ!A:BE,57,0)</f>
        <v>336.23766689648374</v>
      </c>
      <c r="Y247" s="81">
        <f t="shared" si="33"/>
        <v>-312.30233310351622</v>
      </c>
      <c r="Z247" s="81" t="str">
        <f>VLOOKUP(A247,'10'!A:C,3,0)</f>
        <v>Начисление услуг УКС00001635 от 31.10.2023 0:00:01</v>
      </c>
      <c r="AA247" s="81" t="str">
        <f>VLOOKUP(A247,'10'!A:B,2,0)</f>
        <v>НАС/КС/ДУ-3-ММ-30</v>
      </c>
      <c r="AB247" s="81">
        <v>648.54</v>
      </c>
      <c r="AC247" s="81">
        <f>VLOOKUP(A247,РАСЧЕТ!A:BF,58,0)</f>
        <v>361.56564354152556</v>
      </c>
      <c r="AD247" s="81">
        <f t="shared" si="34"/>
        <v>-286.9743564584744</v>
      </c>
      <c r="AE247" s="81" t="str">
        <f>VLOOKUP(A247,'11'!A:C,3,0)</f>
        <v>Начисление услуг УКС00001712 от 30.11.2023 23:59:59</v>
      </c>
      <c r="AF247" s="81" t="str">
        <f>VLOOKUP(A247,'11'!A:B,2,0)</f>
        <v>НАС/КС/ДУ-3-ММ-30</v>
      </c>
      <c r="AG247" s="81">
        <v>648.54</v>
      </c>
      <c r="AH247" s="120">
        <f>VLOOKUP(A247,РАСЧЕТ!A:BG,59,0)</f>
        <v>520.9233541730805</v>
      </c>
      <c r="AI247" s="120">
        <f t="shared" si="35"/>
        <v>-127.61664582691947</v>
      </c>
      <c r="AJ247" t="str">
        <f>VLOOKUP(A247,'12'!A:C,3,0)</f>
        <v>Начисление услуг УКС00001860 от 31.12.2023 23:59:59</v>
      </c>
      <c r="AK247" t="str">
        <f>VLOOKUP(A247,'12'!A:B,2,0)</f>
        <v>НАС/КС/ДУ-3-ММ-30</v>
      </c>
    </row>
    <row r="248" spans="1:37" x14ac:dyDescent="0.3">
      <c r="A248" s="79" t="s">
        <v>2037</v>
      </c>
      <c r="B248" s="79" t="s">
        <v>2038</v>
      </c>
      <c r="C248" s="81">
        <v>584.12</v>
      </c>
      <c r="D248" s="81">
        <f>VLOOKUP(A248,РАСЧЕТ!A:AY,51,0)</f>
        <v>245.56092933035092</v>
      </c>
      <c r="E248" s="81">
        <f t="shared" si="27"/>
        <v>-338.55907066964909</v>
      </c>
      <c r="F248" s="81" t="str">
        <f>VLOOKUP(A248,'04'!A:C,3,0)</f>
        <v>Начисление услуг УКС00000631 от 30.04.2023 0:00:01</v>
      </c>
      <c r="G248" s="81" t="str">
        <f>VLOOKUP(A248,'04'!A:B,2,0)</f>
        <v>НАС/КС/ДУ-3-ММ-300</v>
      </c>
      <c r="H248" s="126">
        <v>584.12</v>
      </c>
      <c r="I248" s="126">
        <f>VLOOKUP(A248,РАСЧЕТ!A:AZ,52,0)</f>
        <v>0</v>
      </c>
      <c r="J248" s="126">
        <f t="shared" si="28"/>
        <v>-584.12</v>
      </c>
      <c r="K248" s="126">
        <v>584.12</v>
      </c>
      <c r="L248" s="126">
        <f>VLOOKUP(A248,РАСЧЕТ!A:BA,53,0)</f>
        <v>0</v>
      </c>
      <c r="M248" s="126">
        <f t="shared" si="29"/>
        <v>-584.12</v>
      </c>
      <c r="N248" s="126">
        <v>584.12</v>
      </c>
      <c r="O248" s="126">
        <f>VLOOKUP(A248,РАСЧЕТ!A:BB,54,0)</f>
        <v>0</v>
      </c>
      <c r="P248" s="126">
        <f t="shared" si="30"/>
        <v>-584.12</v>
      </c>
      <c r="Q248" s="126">
        <v>584.12</v>
      </c>
      <c r="R248" s="126">
        <f>VLOOKUP(A248,РАСЧЕТ!A:BC,55,0)</f>
        <v>0</v>
      </c>
      <c r="S248" s="126">
        <f t="shared" si="31"/>
        <v>-584.12</v>
      </c>
      <c r="T248" s="126">
        <v>584.12</v>
      </c>
      <c r="U248" s="126">
        <f>VLOOKUP(A248,РАСЧЕТ!A:BD,56,0)</f>
        <v>0</v>
      </c>
      <c r="V248" s="126">
        <f t="shared" si="32"/>
        <v>-584.12</v>
      </c>
      <c r="W248" s="81">
        <v>358.01</v>
      </c>
      <c r="X248" s="81">
        <f>VLOOKUP(A248,РАСЧЕТ!A:BE,57,0)</f>
        <v>185.60951319387181</v>
      </c>
      <c r="Y248" s="81">
        <f t="shared" si="33"/>
        <v>-172.40048680612819</v>
      </c>
      <c r="Z248" s="81" t="str">
        <f>VLOOKUP(A248,'10'!A:C,3,0)</f>
        <v>Корректировка начислений УКС00003253 от 30.11.2023 0:00:00</v>
      </c>
      <c r="AA248" s="81" t="str">
        <f>VLOOKUP(A248,'10'!A:B,2,0)</f>
        <v>НАС/КС/ДУ-3-ММ-300</v>
      </c>
      <c r="AB248" s="82"/>
      <c r="AC248" s="81">
        <f>VLOOKUP(A248,РАСЧЕТ!A:BF,58,0)</f>
        <v>0</v>
      </c>
      <c r="AD248" s="81">
        <f t="shared" si="34"/>
        <v>0</v>
      </c>
      <c r="AE248" s="81" t="e">
        <f>VLOOKUP(A248,'11'!A:C,3,0)</f>
        <v>#N/A</v>
      </c>
      <c r="AF248" s="81" t="e">
        <f>VLOOKUP(A248,'11'!A:B,2,0)</f>
        <v>#N/A</v>
      </c>
      <c r="AG248" s="82"/>
      <c r="AH248" s="120">
        <f>VLOOKUP(A248,РАСЧЕТ!A:BG,59,0)</f>
        <v>0</v>
      </c>
      <c r="AI248" s="120">
        <f t="shared" si="35"/>
        <v>0</v>
      </c>
      <c r="AJ248" t="e">
        <f>VLOOKUP(A248,'12'!A:C,3,0)</f>
        <v>#N/A</v>
      </c>
      <c r="AK248" t="e">
        <f>VLOOKUP(A248,'12'!A:B,2,0)</f>
        <v>#N/A</v>
      </c>
    </row>
    <row r="249" spans="1:37" x14ac:dyDescent="0.3">
      <c r="A249" s="79" t="s">
        <v>2791</v>
      </c>
      <c r="B249" s="79" t="s">
        <v>2038</v>
      </c>
      <c r="C249" s="82"/>
      <c r="D249" s="81">
        <f>VLOOKUP(A249,РАСЧЕТ!A:AY,51,0)</f>
        <v>0</v>
      </c>
      <c r="E249" s="81">
        <f t="shared" si="27"/>
        <v>0</v>
      </c>
      <c r="F249" s="81" t="e">
        <f>VLOOKUP(A249,'04'!A:C,3,0)</f>
        <v>#N/A</v>
      </c>
      <c r="G249" s="81" t="e">
        <f>VLOOKUP(A249,'04'!A:B,2,0)</f>
        <v>#N/A</v>
      </c>
      <c r="H249" s="127"/>
      <c r="I249" s="126">
        <f>VLOOKUP(A249,РАСЧЕТ!A:AZ,52,0)</f>
        <v>0</v>
      </c>
      <c r="J249" s="126">
        <f t="shared" si="28"/>
        <v>0</v>
      </c>
      <c r="K249" s="127"/>
      <c r="L249" s="126">
        <f>VLOOKUP(A249,РАСЧЕТ!A:BA,53,0)</f>
        <v>0</v>
      </c>
      <c r="M249" s="126">
        <f t="shared" si="29"/>
        <v>0</v>
      </c>
      <c r="N249" s="127"/>
      <c r="O249" s="126">
        <f>VLOOKUP(A249,РАСЧЕТ!A:BB,54,0)</f>
        <v>0</v>
      </c>
      <c r="P249" s="126">
        <f t="shared" si="30"/>
        <v>0</v>
      </c>
      <c r="Q249" s="127"/>
      <c r="R249" s="126">
        <f>VLOOKUP(A249,РАСЧЕТ!A:BC,55,0)</f>
        <v>0</v>
      </c>
      <c r="S249" s="126">
        <f t="shared" si="31"/>
        <v>0</v>
      </c>
      <c r="T249" s="127"/>
      <c r="U249" s="126">
        <f>VLOOKUP(A249,РАСЧЕТ!A:BD,56,0)</f>
        <v>0</v>
      </c>
      <c r="V249" s="126">
        <f t="shared" si="32"/>
        <v>0</v>
      </c>
      <c r="W249" s="81">
        <v>226.11</v>
      </c>
      <c r="X249" s="81">
        <f>VLOOKUP(A249,РАСЧЕТ!A:BE,57,0)</f>
        <v>117.22706096455063</v>
      </c>
      <c r="Y249" s="81">
        <f t="shared" si="33"/>
        <v>-108.88293903544938</v>
      </c>
      <c r="Z249" s="81" t="str">
        <f>VLOOKUP(A249,'10'!A:C,3,0)</f>
        <v>Ввод начального сальдо УКС00002359 от 30.11.2023 0:00:00</v>
      </c>
      <c r="AA249" s="81" t="str">
        <f>VLOOKUP(A249,'10'!A:B,2,0)</f>
        <v>НАС/КС/ММ/ДУ-3-300/ВТОР</v>
      </c>
      <c r="AB249" s="81">
        <v>584.12</v>
      </c>
      <c r="AC249" s="81">
        <f>VLOOKUP(A249,РАСЧЕТ!A:BF,58,0)</f>
        <v>325.64852663342691</v>
      </c>
      <c r="AD249" s="81">
        <f t="shared" si="34"/>
        <v>-258.47147336657309</v>
      </c>
      <c r="AE249" s="81" t="str">
        <f>VLOOKUP(A249,'11'!A:C,3,0)</f>
        <v>Начисление услуг УКС00001712 от 30.11.2023 23:59:59</v>
      </c>
      <c r="AF249" s="81" t="str">
        <f>VLOOKUP(A249,'11'!A:B,2,0)</f>
        <v>НАС/КС/ММ/ДУ-3-300/ВТОР</v>
      </c>
      <c r="AG249" s="81">
        <v>584.12</v>
      </c>
      <c r="AH249" s="120">
        <f>VLOOKUP(A249,РАСЧЕТ!A:BG,59,0)</f>
        <v>469.17600110952947</v>
      </c>
      <c r="AI249" s="120">
        <f t="shared" si="35"/>
        <v>-114.94399889047054</v>
      </c>
      <c r="AJ249" t="str">
        <f>VLOOKUP(A249,'12'!A:C,3,0)</f>
        <v>Начисление услуг УКС00001860 от 31.12.2023 23:59:59</v>
      </c>
      <c r="AK249" t="str">
        <f>VLOOKUP(A249,'12'!A:B,2,0)</f>
        <v>НАС/КС/ММ/ДУ-3-300/ВТОР</v>
      </c>
    </row>
    <row r="250" spans="1:37" x14ac:dyDescent="0.3">
      <c r="A250" s="79" t="s">
        <v>657</v>
      </c>
      <c r="B250" s="79" t="s">
        <v>658</v>
      </c>
      <c r="C250" s="81">
        <v>704.38</v>
      </c>
      <c r="D250" s="81">
        <f>VLOOKUP(A250,РАСЧЕТ!A:AY,51,0)</f>
        <v>296.1175912513055</v>
      </c>
      <c r="E250" s="81">
        <f t="shared" si="27"/>
        <v>-408.2624087486945</v>
      </c>
      <c r="F250" s="81" t="str">
        <f>VLOOKUP(A250,'04'!A:C,3,0)</f>
        <v>Начисление услуг УКС00000631 от 30.04.2023 0:00:01</v>
      </c>
      <c r="G250" s="81" t="str">
        <f>VLOOKUP(A250,'04'!A:B,2,0)</f>
        <v>НАС/КС/ДУ-3-ММ-301</v>
      </c>
      <c r="H250" s="126">
        <v>704.38</v>
      </c>
      <c r="I250" s="126">
        <f>VLOOKUP(A250,РАСЧЕТ!A:AZ,52,0)</f>
        <v>0</v>
      </c>
      <c r="J250" s="126">
        <f t="shared" si="28"/>
        <v>-704.38</v>
      </c>
      <c r="K250" s="126">
        <v>704.38</v>
      </c>
      <c r="L250" s="126">
        <f>VLOOKUP(A250,РАСЧЕТ!A:BA,53,0)</f>
        <v>0</v>
      </c>
      <c r="M250" s="126">
        <f t="shared" si="29"/>
        <v>-704.38</v>
      </c>
      <c r="N250" s="126">
        <v>704.38</v>
      </c>
      <c r="O250" s="126">
        <f>VLOOKUP(A250,РАСЧЕТ!A:BB,54,0)</f>
        <v>0</v>
      </c>
      <c r="P250" s="126">
        <f t="shared" si="30"/>
        <v>-704.38</v>
      </c>
      <c r="Q250" s="126">
        <v>704.38</v>
      </c>
      <c r="R250" s="126">
        <f>VLOOKUP(A250,РАСЧЕТ!A:BC,55,0)</f>
        <v>0</v>
      </c>
      <c r="S250" s="126">
        <f t="shared" si="31"/>
        <v>-704.38</v>
      </c>
      <c r="T250" s="126">
        <v>704.38</v>
      </c>
      <c r="U250" s="126">
        <f>VLOOKUP(A250,РАСЧЕТ!A:BD,56,0)</f>
        <v>0</v>
      </c>
      <c r="V250" s="126">
        <f t="shared" si="32"/>
        <v>-704.38</v>
      </c>
      <c r="W250" s="81">
        <v>704.38</v>
      </c>
      <c r="X250" s="81">
        <f>VLOOKUP(A250,РАСЧЕТ!A:BE,57,0)</f>
        <v>365.18528060280352</v>
      </c>
      <c r="Y250" s="81">
        <f t="shared" si="33"/>
        <v>-339.19471939719648</v>
      </c>
      <c r="Z250" s="81" t="str">
        <f>VLOOKUP(A250,'10'!A:C,3,0)</f>
        <v>Начисление услуг УКС00001635 от 31.10.2023 0:00:01</v>
      </c>
      <c r="AA250" s="81" t="str">
        <f>VLOOKUP(A250,'10'!A:B,2,0)</f>
        <v>НАС/КС/ДУ-3-ММ-301</v>
      </c>
      <c r="AB250" s="81">
        <v>704.38</v>
      </c>
      <c r="AC250" s="81">
        <f>VLOOKUP(A250,РАСЧЕТ!A:BF,58,0)</f>
        <v>392.69381152854424</v>
      </c>
      <c r="AD250" s="81">
        <f t="shared" si="34"/>
        <v>-311.68618847145575</v>
      </c>
      <c r="AE250" s="81" t="str">
        <f>VLOOKUP(A250,'11'!A:C,3,0)</f>
        <v>Начисление услуг УКС00001712 от 30.11.2023 23:59:59</v>
      </c>
      <c r="AF250" s="81" t="str">
        <f>VLOOKUP(A250,'11'!A:B,2,0)</f>
        <v>НАС/КС/ДУ-3-ММ-301</v>
      </c>
      <c r="AG250" s="81">
        <v>704.38</v>
      </c>
      <c r="AH250" s="120">
        <f>VLOOKUP(A250,РАСЧЕТ!A:BG,59,0)</f>
        <v>565.77106016149139</v>
      </c>
      <c r="AI250" s="120">
        <f t="shared" si="35"/>
        <v>-138.6089398385086</v>
      </c>
      <c r="AJ250" t="str">
        <f>VLOOKUP(A250,'12'!A:C,3,0)</f>
        <v>Начисление услуг УКС00001860 от 31.12.2023 23:59:59</v>
      </c>
      <c r="AK250" t="str">
        <f>VLOOKUP(A250,'12'!A:B,2,0)</f>
        <v>НАС/КС/ДУ-3-ММ-301</v>
      </c>
    </row>
    <row r="251" spans="1:37" x14ac:dyDescent="0.3">
      <c r="A251" s="79" t="s">
        <v>1366</v>
      </c>
      <c r="B251" s="79" t="s">
        <v>1367</v>
      </c>
      <c r="C251" s="81">
        <v>631.36</v>
      </c>
      <c r="D251" s="81">
        <f>VLOOKUP(A251,РАСЧЕТ!A:AY,51,0)</f>
        <v>265.42247508501168</v>
      </c>
      <c r="E251" s="81">
        <f t="shared" si="27"/>
        <v>-365.93752491498833</v>
      </c>
      <c r="F251" s="81" t="str">
        <f>VLOOKUP(A251,'04'!A:C,3,0)</f>
        <v>Начисление услуг УКС00000631 от 30.04.2023 0:00:01</v>
      </c>
      <c r="G251" s="81" t="str">
        <f>VLOOKUP(A251,'04'!A:B,2,0)</f>
        <v>С24-НАСТР-3-2021/паркинг/А/м 302</v>
      </c>
      <c r="H251" s="126">
        <v>631.36</v>
      </c>
      <c r="I251" s="126">
        <f>VLOOKUP(A251,РАСЧЕТ!A:AZ,52,0)</f>
        <v>0</v>
      </c>
      <c r="J251" s="126">
        <f t="shared" si="28"/>
        <v>-631.36</v>
      </c>
      <c r="K251" s="126">
        <v>631.36</v>
      </c>
      <c r="L251" s="126">
        <f>VLOOKUP(A251,РАСЧЕТ!A:BA,53,0)</f>
        <v>0</v>
      </c>
      <c r="M251" s="126">
        <f t="shared" si="29"/>
        <v>-631.36</v>
      </c>
      <c r="N251" s="126">
        <v>631.36</v>
      </c>
      <c r="O251" s="126">
        <f>VLOOKUP(A251,РАСЧЕТ!A:BB,54,0)</f>
        <v>0</v>
      </c>
      <c r="P251" s="126">
        <f t="shared" si="30"/>
        <v>-631.36</v>
      </c>
      <c r="Q251" s="126">
        <v>631.36</v>
      </c>
      <c r="R251" s="126">
        <f>VLOOKUP(A251,РАСЧЕТ!A:BC,55,0)</f>
        <v>0</v>
      </c>
      <c r="S251" s="126">
        <f t="shared" si="31"/>
        <v>-631.36</v>
      </c>
      <c r="T251" s="126">
        <v>631.36</v>
      </c>
      <c r="U251" s="126">
        <f>VLOOKUP(A251,РАСЧЕТ!A:BD,56,0)</f>
        <v>0</v>
      </c>
      <c r="V251" s="126">
        <f t="shared" si="32"/>
        <v>-631.36</v>
      </c>
      <c r="W251" s="81">
        <v>631.36</v>
      </c>
      <c r="X251" s="81">
        <f>VLOOKUP(A251,РАСЧЕТ!A:BE,57,0)</f>
        <v>327.33070883300076</v>
      </c>
      <c r="Y251" s="81">
        <f t="shared" si="33"/>
        <v>-304.02929116699926</v>
      </c>
      <c r="Z251" s="81" t="str">
        <f>VLOOKUP(A251,'10'!A:C,3,0)</f>
        <v>Начисление услуг УКС00001635 от 31.10.2023 0:00:01</v>
      </c>
      <c r="AA251" s="81" t="str">
        <f>VLOOKUP(A251,'10'!A:B,2,0)</f>
        <v>С24-НАСТР-3-2021/паркинг/А/м 302</v>
      </c>
      <c r="AB251" s="81">
        <v>631.36</v>
      </c>
      <c r="AC251" s="81">
        <f>VLOOKUP(A251,РАСЧЕТ!A:BF,58,0)</f>
        <v>351.98774569936586</v>
      </c>
      <c r="AD251" s="81">
        <f t="shared" si="34"/>
        <v>-279.37225430063415</v>
      </c>
      <c r="AE251" s="81" t="str">
        <f>VLOOKUP(A251,'11'!A:C,3,0)</f>
        <v>Начисление услуг УКС00001712 от 30.11.2023 23:59:59</v>
      </c>
      <c r="AF251" s="81" t="str">
        <f>VLOOKUP(A251,'11'!A:B,2,0)</f>
        <v>С24-НАСТР-3-2021/паркинг/А/м 302</v>
      </c>
      <c r="AG251" s="81">
        <v>631.36</v>
      </c>
      <c r="AH251" s="120">
        <f>VLOOKUP(A251,РАСЧЕТ!A:BG,59,0)</f>
        <v>507.12406002280022</v>
      </c>
      <c r="AI251" s="120">
        <f t="shared" si="35"/>
        <v>-124.23593997719979</v>
      </c>
      <c r="AJ251" t="str">
        <f>VLOOKUP(A251,'12'!A:C,3,0)</f>
        <v>Начисление услуг УКС00001860 от 31.12.2023 23:59:59</v>
      </c>
      <c r="AK251" t="str">
        <f>VLOOKUP(A251,'12'!A:B,2,0)</f>
        <v>С24-НАСТР-3-2021/паркинг/А/м 302</v>
      </c>
    </row>
    <row r="252" spans="1:37" x14ac:dyDescent="0.3">
      <c r="A252" s="79" t="s">
        <v>1280</v>
      </c>
      <c r="B252" s="79" t="s">
        <v>1281</v>
      </c>
      <c r="C252" s="81">
        <v>652.84</v>
      </c>
      <c r="D252" s="81">
        <f>VLOOKUP(A252,РАСЧЕТ!A:AY,51,0)</f>
        <v>274.45045042803929</v>
      </c>
      <c r="E252" s="81">
        <f t="shared" si="27"/>
        <v>-378.38954957196074</v>
      </c>
      <c r="F252" s="81" t="str">
        <f>VLOOKUP(A252,'04'!A:C,3,0)</f>
        <v>Начисление услуг УКС00000631 от 30.04.2023 0:00:01</v>
      </c>
      <c r="G252" s="81" t="str">
        <f>VLOOKUP(A252,'04'!A:B,2,0)</f>
        <v>НАС/КС/ДУ-3-ММ-303</v>
      </c>
      <c r="H252" s="126">
        <v>652.84</v>
      </c>
      <c r="I252" s="126">
        <f>VLOOKUP(A252,РАСЧЕТ!A:AZ,52,0)</f>
        <v>0</v>
      </c>
      <c r="J252" s="126">
        <f t="shared" si="28"/>
        <v>-652.84</v>
      </c>
      <c r="K252" s="126">
        <v>652.84</v>
      </c>
      <c r="L252" s="126">
        <f>VLOOKUP(A252,РАСЧЕТ!A:BA,53,0)</f>
        <v>0</v>
      </c>
      <c r="M252" s="126">
        <f t="shared" si="29"/>
        <v>-652.84</v>
      </c>
      <c r="N252" s="126">
        <v>652.84</v>
      </c>
      <c r="O252" s="126">
        <f>VLOOKUP(A252,РАСЧЕТ!A:BB,54,0)</f>
        <v>0</v>
      </c>
      <c r="P252" s="126">
        <f t="shared" si="30"/>
        <v>-652.84</v>
      </c>
      <c r="Q252" s="126">
        <v>652.84</v>
      </c>
      <c r="R252" s="126">
        <f>VLOOKUP(A252,РАСЧЕТ!A:BC,55,0)</f>
        <v>0</v>
      </c>
      <c r="S252" s="126">
        <f t="shared" si="31"/>
        <v>-652.84</v>
      </c>
      <c r="T252" s="126">
        <v>652.84</v>
      </c>
      <c r="U252" s="126">
        <f>VLOOKUP(A252,РАСЧЕТ!A:BD,56,0)</f>
        <v>0</v>
      </c>
      <c r="V252" s="126">
        <f t="shared" si="32"/>
        <v>-652.84</v>
      </c>
      <c r="W252" s="81">
        <v>652.84</v>
      </c>
      <c r="X252" s="81">
        <f>VLOOKUP(A252,РАСЧЕТ!A:BE,57,0)</f>
        <v>338.46440641235455</v>
      </c>
      <c r="Y252" s="81">
        <f t="shared" si="33"/>
        <v>-314.37559358764548</v>
      </c>
      <c r="Z252" s="81" t="str">
        <f>VLOOKUP(A252,'10'!A:C,3,0)</f>
        <v>Начисление услуг УКС00001635 от 31.10.2023 0:00:01</v>
      </c>
      <c r="AA252" s="81" t="str">
        <f>VLOOKUP(A252,'10'!A:B,2,0)</f>
        <v>НАС/КС/ДУ-3-ММ-303</v>
      </c>
      <c r="AB252" s="81">
        <v>652.84</v>
      </c>
      <c r="AC252" s="81">
        <f>VLOOKUP(A252,РАСЧЕТ!A:BF,58,0)</f>
        <v>363.96011800206537</v>
      </c>
      <c r="AD252" s="81">
        <f t="shared" si="34"/>
        <v>-288.87988199793466</v>
      </c>
      <c r="AE252" s="81" t="str">
        <f>VLOOKUP(A252,'11'!A:C,3,0)</f>
        <v>Начисление услуг УКС00001712 от 30.11.2023 23:59:59</v>
      </c>
      <c r="AF252" s="81" t="str">
        <f>VLOOKUP(A252,'11'!A:B,2,0)</f>
        <v>НАС/КС/ДУ-3-ММ-303</v>
      </c>
      <c r="AG252" s="81">
        <v>652.84</v>
      </c>
      <c r="AH252" s="120">
        <f>VLOOKUP(A252,РАСЧЕТ!A:BG,59,0)</f>
        <v>524.37317771065057</v>
      </c>
      <c r="AI252" s="120">
        <f t="shared" si="35"/>
        <v>-128.46682228934947</v>
      </c>
      <c r="AJ252" t="str">
        <f>VLOOKUP(A252,'12'!A:C,3,0)</f>
        <v>Начисление услуг УКС00001860 от 31.12.2023 23:59:59</v>
      </c>
      <c r="AK252" t="str">
        <f>VLOOKUP(A252,'12'!A:B,2,0)</f>
        <v>НАС/КС/ДУ-3-ММ-303</v>
      </c>
    </row>
    <row r="253" spans="1:37" x14ac:dyDescent="0.3">
      <c r="A253" s="79" t="s">
        <v>2297</v>
      </c>
      <c r="B253" s="79" t="s">
        <v>2298</v>
      </c>
      <c r="C253" s="81">
        <v>584.12</v>
      </c>
      <c r="D253" s="81">
        <f>VLOOKUP(A253,РАСЧЕТ!A:AY,51,0)</f>
        <v>245.56092933035092</v>
      </c>
      <c r="E253" s="81">
        <f t="shared" si="27"/>
        <v>-338.55907066964909</v>
      </c>
      <c r="F253" s="81" t="str">
        <f>VLOOKUP(A253,'04'!A:C,3,0)</f>
        <v>Начисление услуг УКС00000631 от 30.04.2023 0:00:01</v>
      </c>
      <c r="G253" s="81" t="str">
        <f>VLOOKUP(A253,'04'!A:B,2,0)</f>
        <v>НАС/КС/ДУ-3-ММ-304</v>
      </c>
      <c r="H253" s="126">
        <v>584.12</v>
      </c>
      <c r="I253" s="126">
        <f>VLOOKUP(A253,РАСЧЕТ!A:AZ,52,0)</f>
        <v>0</v>
      </c>
      <c r="J253" s="126">
        <f t="shared" si="28"/>
        <v>-584.12</v>
      </c>
      <c r="K253" s="126">
        <v>584.12</v>
      </c>
      <c r="L253" s="126">
        <f>VLOOKUP(A253,РАСЧЕТ!A:BA,53,0)</f>
        <v>0</v>
      </c>
      <c r="M253" s="126">
        <f t="shared" si="29"/>
        <v>-584.12</v>
      </c>
      <c r="N253" s="126">
        <v>584.12</v>
      </c>
      <c r="O253" s="126">
        <f>VLOOKUP(A253,РАСЧЕТ!A:BB,54,0)</f>
        <v>0</v>
      </c>
      <c r="P253" s="126">
        <f t="shared" si="30"/>
        <v>-584.12</v>
      </c>
      <c r="Q253" s="126">
        <v>584.12</v>
      </c>
      <c r="R253" s="126">
        <f>VLOOKUP(A253,РАСЧЕТ!A:BC,55,0)</f>
        <v>0</v>
      </c>
      <c r="S253" s="126">
        <f t="shared" si="31"/>
        <v>-584.12</v>
      </c>
      <c r="T253" s="126">
        <v>584.12</v>
      </c>
      <c r="U253" s="126">
        <f>VLOOKUP(A253,РАСЧЕТ!A:BD,56,0)</f>
        <v>0</v>
      </c>
      <c r="V253" s="126">
        <f t="shared" si="32"/>
        <v>-584.12</v>
      </c>
      <c r="W253" s="81">
        <v>584.12</v>
      </c>
      <c r="X253" s="81">
        <f>VLOOKUP(A253,РАСЧЕТ!A:BE,57,0)</f>
        <v>302.83657415842242</v>
      </c>
      <c r="Y253" s="81">
        <f t="shared" si="33"/>
        <v>-281.28342584157758</v>
      </c>
      <c r="Z253" s="81" t="str">
        <f>VLOOKUP(A253,'10'!A:C,3,0)</f>
        <v>Начисление услуг УКС00001635 от 31.10.2023 0:00:01</v>
      </c>
      <c r="AA253" s="81" t="str">
        <f>VLOOKUP(A253,'10'!A:B,2,0)</f>
        <v>НАС/КС/ДУ-3-ММ-304</v>
      </c>
      <c r="AB253" s="81">
        <v>584.12</v>
      </c>
      <c r="AC253" s="81">
        <f>VLOOKUP(A253,РАСЧЕТ!A:BF,58,0)</f>
        <v>325.64852663342691</v>
      </c>
      <c r="AD253" s="81">
        <f t="shared" si="34"/>
        <v>-258.47147336657309</v>
      </c>
      <c r="AE253" s="81" t="str">
        <f>VLOOKUP(A253,'11'!A:C,3,0)</f>
        <v>Начисление услуг УКС00001712 от 30.11.2023 23:59:59</v>
      </c>
      <c r="AF253" s="81" t="str">
        <f>VLOOKUP(A253,'11'!A:B,2,0)</f>
        <v>НАС/КС/ДУ-3-ММ-304</v>
      </c>
      <c r="AG253" s="81">
        <v>584.12</v>
      </c>
      <c r="AH253" s="120">
        <f>VLOOKUP(A253,РАСЧЕТ!A:BG,59,0)</f>
        <v>469.17600110952947</v>
      </c>
      <c r="AI253" s="120">
        <f t="shared" si="35"/>
        <v>-114.94399889047054</v>
      </c>
      <c r="AJ253" t="str">
        <f>VLOOKUP(A253,'12'!A:C,3,0)</f>
        <v>Начисление услуг УКС00001860 от 31.12.2023 23:59:59</v>
      </c>
      <c r="AK253" t="str">
        <f>VLOOKUP(A253,'12'!A:B,2,0)</f>
        <v>НАС/КС/ДУ-3-ММ-304</v>
      </c>
    </row>
    <row r="254" spans="1:37" x14ac:dyDescent="0.3">
      <c r="A254" s="79" t="s">
        <v>1691</v>
      </c>
      <c r="B254" s="79" t="s">
        <v>1692</v>
      </c>
      <c r="C254" s="81">
        <v>717.26</v>
      </c>
      <c r="D254" s="81">
        <f>VLOOKUP(A254,РАСЧЕТ!A:AY,51,0)</f>
        <v>301.53437645712211</v>
      </c>
      <c r="E254" s="81">
        <f t="shared" si="27"/>
        <v>-415.72562354287788</v>
      </c>
      <c r="F254" s="81" t="str">
        <f>VLOOKUP(A254,'04'!A:C,3,0)</f>
        <v>Начисление услуг УКС00000631 от 30.04.2023 0:00:01</v>
      </c>
      <c r="G254" s="81" t="str">
        <f>VLOOKUP(A254,'04'!A:B,2,0)</f>
        <v>НАС/КС/ДУ-3-ММ-305 от 02.04.2022 г.</v>
      </c>
      <c r="H254" s="126">
        <v>717.26</v>
      </c>
      <c r="I254" s="126">
        <f>VLOOKUP(A254,РАСЧЕТ!A:AZ,52,0)</f>
        <v>0</v>
      </c>
      <c r="J254" s="126">
        <f t="shared" si="28"/>
        <v>-717.26</v>
      </c>
      <c r="K254" s="126">
        <v>717.26</v>
      </c>
      <c r="L254" s="126">
        <f>VLOOKUP(A254,РАСЧЕТ!A:BA,53,0)</f>
        <v>0</v>
      </c>
      <c r="M254" s="126">
        <f t="shared" si="29"/>
        <v>-717.26</v>
      </c>
      <c r="N254" s="126">
        <v>717.26</v>
      </c>
      <c r="O254" s="126">
        <f>VLOOKUP(A254,РАСЧЕТ!A:BB,54,0)</f>
        <v>0</v>
      </c>
      <c r="P254" s="126">
        <f t="shared" si="30"/>
        <v>-717.26</v>
      </c>
      <c r="Q254" s="126">
        <v>717.26</v>
      </c>
      <c r="R254" s="126">
        <f>VLOOKUP(A254,РАСЧЕТ!A:BC,55,0)</f>
        <v>0</v>
      </c>
      <c r="S254" s="126">
        <f t="shared" si="31"/>
        <v>-717.26</v>
      </c>
      <c r="T254" s="126">
        <v>717.26</v>
      </c>
      <c r="U254" s="126">
        <f>VLOOKUP(A254,РАСЧЕТ!A:BD,56,0)</f>
        <v>0</v>
      </c>
      <c r="V254" s="126">
        <f t="shared" si="32"/>
        <v>-717.26</v>
      </c>
      <c r="W254" s="81">
        <v>717.26</v>
      </c>
      <c r="X254" s="81">
        <f>VLOOKUP(A254,РАСЧЕТ!A:BE,57,0)</f>
        <v>371.86549915041581</v>
      </c>
      <c r="Y254" s="81">
        <f t="shared" si="33"/>
        <v>-345.39450084958418</v>
      </c>
      <c r="Z254" s="81" t="str">
        <f>VLOOKUP(A254,'10'!A:C,3,0)</f>
        <v>Начисление услуг УКС00001635 от 31.10.2023 0:00:01</v>
      </c>
      <c r="AA254" s="81" t="str">
        <f>VLOOKUP(A254,'10'!A:B,2,0)</f>
        <v>НАС/КС/ДУ-3-ММ-305 от 02.04.2022 г.</v>
      </c>
      <c r="AB254" s="81">
        <v>717.26</v>
      </c>
      <c r="AC254" s="81">
        <f>VLOOKUP(A254,РАСЧЕТ!A:BF,58,0)</f>
        <v>399.87723491016402</v>
      </c>
      <c r="AD254" s="81">
        <f t="shared" si="34"/>
        <v>-317.38276508983597</v>
      </c>
      <c r="AE254" s="81" t="str">
        <f>VLOOKUP(A254,'11'!A:C,3,0)</f>
        <v>Начисление услуг УКС00001712 от 30.11.2023 23:59:59</v>
      </c>
      <c r="AF254" s="81" t="str">
        <f>VLOOKUP(A254,'11'!A:B,2,0)</f>
        <v>НАС/КС/ДУ-3-ММ-305 от 02.04.2022 г.</v>
      </c>
      <c r="AG254" s="81">
        <v>717.26</v>
      </c>
      <c r="AH254" s="120">
        <f>VLOOKUP(A254,РАСЧЕТ!A:BG,59,0)</f>
        <v>576.1205307742016</v>
      </c>
      <c r="AI254" s="120">
        <f t="shared" si="35"/>
        <v>-141.13946922579839</v>
      </c>
      <c r="AJ254" t="str">
        <f>VLOOKUP(A254,'12'!A:C,3,0)</f>
        <v>Начисление услуг УКС00001860 от 31.12.2023 23:59:59</v>
      </c>
      <c r="AK254" t="str">
        <f>VLOOKUP(A254,'12'!A:B,2,0)</f>
        <v>НАС/КС/ДУ-3-ММ-305 от 02.04.2022 г.</v>
      </c>
    </row>
    <row r="255" spans="1:37" x14ac:dyDescent="0.3">
      <c r="A255" s="79" t="s">
        <v>1450</v>
      </c>
      <c r="B255" s="79" t="s">
        <v>1451</v>
      </c>
      <c r="C255" s="81">
        <v>670.02</v>
      </c>
      <c r="D255" s="81">
        <f>VLOOKUP(A255,РАСЧЕТ!A:AY,51,0)</f>
        <v>281.67283070246134</v>
      </c>
      <c r="E255" s="81">
        <f t="shared" si="27"/>
        <v>-388.34716929753864</v>
      </c>
      <c r="F255" s="81" t="str">
        <f>VLOOKUP(A255,'04'!A:C,3,0)</f>
        <v>Начисление услуг УКС00000631 от 30.04.2023 0:00:01</v>
      </c>
      <c r="G255" s="81" t="str">
        <f>VLOOKUP(A255,'04'!A:B,2,0)</f>
        <v>НАС/КС/ДУ-3-ММ-306</v>
      </c>
      <c r="H255" s="126">
        <v>670.02</v>
      </c>
      <c r="I255" s="126">
        <f>VLOOKUP(A255,РАСЧЕТ!A:AZ,52,0)</f>
        <v>0</v>
      </c>
      <c r="J255" s="126">
        <f t="shared" si="28"/>
        <v>-670.02</v>
      </c>
      <c r="K255" s="126">
        <v>670.02</v>
      </c>
      <c r="L255" s="126">
        <f>VLOOKUP(A255,РАСЧЕТ!A:BA,53,0)</f>
        <v>0</v>
      </c>
      <c r="M255" s="126">
        <f t="shared" si="29"/>
        <v>-670.02</v>
      </c>
      <c r="N255" s="126">
        <v>670.02</v>
      </c>
      <c r="O255" s="126">
        <f>VLOOKUP(A255,РАСЧЕТ!A:BB,54,0)</f>
        <v>0</v>
      </c>
      <c r="P255" s="126">
        <f t="shared" si="30"/>
        <v>-670.02</v>
      </c>
      <c r="Q255" s="126">
        <v>670.02</v>
      </c>
      <c r="R255" s="126">
        <f>VLOOKUP(A255,РАСЧЕТ!A:BC,55,0)</f>
        <v>0</v>
      </c>
      <c r="S255" s="126">
        <f t="shared" si="31"/>
        <v>-670.02</v>
      </c>
      <c r="T255" s="126">
        <v>670.02</v>
      </c>
      <c r="U255" s="126">
        <f>VLOOKUP(A255,РАСЧЕТ!A:BD,56,0)</f>
        <v>0</v>
      </c>
      <c r="V255" s="126">
        <f t="shared" si="32"/>
        <v>-670.02</v>
      </c>
      <c r="W255" s="81">
        <v>670.02</v>
      </c>
      <c r="X255" s="81">
        <f>VLOOKUP(A255,РАСЧЕТ!A:BE,57,0)</f>
        <v>347.37136447583748</v>
      </c>
      <c r="Y255" s="81">
        <f t="shared" si="33"/>
        <v>-322.6486355241625</v>
      </c>
      <c r="Z255" s="81" t="str">
        <f>VLOOKUP(A255,'10'!A:C,3,0)</f>
        <v>Начисление услуг УКС00001635 от 31.10.2023 0:00:01</v>
      </c>
      <c r="AA255" s="81" t="str">
        <f>VLOOKUP(A255,'10'!A:B,2,0)</f>
        <v>НАС/КС/ДУ-3-ММ-306</v>
      </c>
      <c r="AB255" s="81">
        <v>670.02</v>
      </c>
      <c r="AC255" s="81">
        <f>VLOOKUP(A255,РАСЧЕТ!A:BF,58,0)</f>
        <v>373.53801584422507</v>
      </c>
      <c r="AD255" s="81">
        <f t="shared" si="34"/>
        <v>-296.48198415577491</v>
      </c>
      <c r="AE255" s="81" t="str">
        <f>VLOOKUP(A255,'11'!A:C,3,0)</f>
        <v>Начисление услуг УКС00001712 от 30.11.2023 23:59:59</v>
      </c>
      <c r="AF255" s="81" t="str">
        <f>VLOOKUP(A255,'11'!A:B,2,0)</f>
        <v>НАС/КС/ДУ-3-ММ-306</v>
      </c>
      <c r="AG255" s="81">
        <v>670.02</v>
      </c>
      <c r="AH255" s="120">
        <f>VLOOKUP(A255,РАСЧЕТ!A:BG,59,0)</f>
        <v>538.17247186093084</v>
      </c>
      <c r="AI255" s="120">
        <f t="shared" si="35"/>
        <v>-131.84752813906914</v>
      </c>
      <c r="AJ255" t="str">
        <f>VLOOKUP(A255,'12'!A:C,3,0)</f>
        <v>Начисление услуг УКС00001860 от 31.12.2023 23:59:59</v>
      </c>
      <c r="AK255" t="str">
        <f>VLOOKUP(A255,'12'!A:B,2,0)</f>
        <v>НАС/КС/ДУ-3-ММ-306</v>
      </c>
    </row>
    <row r="256" spans="1:37" x14ac:dyDescent="0.3">
      <c r="A256" s="79" t="s">
        <v>931</v>
      </c>
      <c r="B256" s="79" t="s">
        <v>932</v>
      </c>
      <c r="C256" s="81">
        <v>584.12</v>
      </c>
      <c r="D256" s="81">
        <f>VLOOKUP(A256,РАСЧЕТ!A:AY,51,0)</f>
        <v>245.56092933035092</v>
      </c>
      <c r="E256" s="81">
        <f t="shared" si="27"/>
        <v>-338.55907066964909</v>
      </c>
      <c r="F256" s="81" t="str">
        <f>VLOOKUP(A256,'04'!A:C,3,0)</f>
        <v>Начисление услуг УКС00000631 от 30.04.2023 0:00:01</v>
      </c>
      <c r="G256" s="81" t="str">
        <f>VLOOKUP(A256,'04'!A:B,2,0)</f>
        <v>НАС/КС/ДУ-3-ММ-307</v>
      </c>
      <c r="H256" s="126">
        <v>584.12</v>
      </c>
      <c r="I256" s="126">
        <f>VLOOKUP(A256,РАСЧЕТ!A:AZ,52,0)</f>
        <v>0</v>
      </c>
      <c r="J256" s="126">
        <f t="shared" si="28"/>
        <v>-584.12</v>
      </c>
      <c r="K256" s="126">
        <v>584.12</v>
      </c>
      <c r="L256" s="126">
        <f>VLOOKUP(A256,РАСЧЕТ!A:BA,53,0)</f>
        <v>0</v>
      </c>
      <c r="M256" s="126">
        <f t="shared" si="29"/>
        <v>-584.12</v>
      </c>
      <c r="N256" s="126">
        <v>584.12</v>
      </c>
      <c r="O256" s="126">
        <f>VLOOKUP(A256,РАСЧЕТ!A:BB,54,0)</f>
        <v>0</v>
      </c>
      <c r="P256" s="126">
        <f t="shared" si="30"/>
        <v>-584.12</v>
      </c>
      <c r="Q256" s="126">
        <v>584.12</v>
      </c>
      <c r="R256" s="126">
        <f>VLOOKUP(A256,РАСЧЕТ!A:BC,55,0)</f>
        <v>0</v>
      </c>
      <c r="S256" s="126">
        <f t="shared" si="31"/>
        <v>-584.12</v>
      </c>
      <c r="T256" s="126">
        <v>584.12</v>
      </c>
      <c r="U256" s="126">
        <f>VLOOKUP(A256,РАСЧЕТ!A:BD,56,0)</f>
        <v>0</v>
      </c>
      <c r="V256" s="126">
        <f t="shared" si="32"/>
        <v>-584.12</v>
      </c>
      <c r="W256" s="81">
        <v>584.12</v>
      </c>
      <c r="X256" s="81">
        <f>VLOOKUP(A256,РАСЧЕТ!A:BE,57,0)</f>
        <v>302.83657415842242</v>
      </c>
      <c r="Y256" s="81">
        <f t="shared" si="33"/>
        <v>-281.28342584157758</v>
      </c>
      <c r="Z256" s="81" t="str">
        <f>VLOOKUP(A256,'10'!A:C,3,0)</f>
        <v>Начисление услуг УКС00001635 от 31.10.2023 0:00:01</v>
      </c>
      <c r="AA256" s="81" t="str">
        <f>VLOOKUP(A256,'10'!A:B,2,0)</f>
        <v>НАС/КС/ДУ-3-ММ-307</v>
      </c>
      <c r="AB256" s="81">
        <v>584.12</v>
      </c>
      <c r="AC256" s="81">
        <f>VLOOKUP(A256,РАСЧЕТ!A:BF,58,0)</f>
        <v>325.64852663342691</v>
      </c>
      <c r="AD256" s="81">
        <f t="shared" si="34"/>
        <v>-258.47147336657309</v>
      </c>
      <c r="AE256" s="81" t="str">
        <f>VLOOKUP(A256,'11'!A:C,3,0)</f>
        <v>Начисление услуг УКС00001712 от 30.11.2023 23:59:59</v>
      </c>
      <c r="AF256" s="81" t="str">
        <f>VLOOKUP(A256,'11'!A:B,2,0)</f>
        <v>НАС/КС/ДУ-3-ММ-307</v>
      </c>
      <c r="AG256" s="81">
        <v>584.12</v>
      </c>
      <c r="AH256" s="120">
        <f>VLOOKUP(A256,РАСЧЕТ!A:BG,59,0)</f>
        <v>469.17600110952947</v>
      </c>
      <c r="AI256" s="120">
        <f t="shared" si="35"/>
        <v>-114.94399889047054</v>
      </c>
      <c r="AJ256" t="str">
        <f>VLOOKUP(A256,'12'!A:C,3,0)</f>
        <v>Начисление услуг УКС00001860 от 31.12.2023 23:59:59</v>
      </c>
      <c r="AK256" t="str">
        <f>VLOOKUP(A256,'12'!A:B,2,0)</f>
        <v>НАС/КС/ДУ-3-ММ-307</v>
      </c>
    </row>
    <row r="257" spans="1:37" x14ac:dyDescent="0.3">
      <c r="A257" s="79" t="s">
        <v>845</v>
      </c>
      <c r="B257" s="79" t="s">
        <v>846</v>
      </c>
      <c r="C257" s="81">
        <v>743.03</v>
      </c>
      <c r="D257" s="81">
        <f>VLOOKUP(A257,РАСЧЕТ!A:AY,51,0)</f>
        <v>312.36794686875521</v>
      </c>
      <c r="E257" s="81">
        <f t="shared" si="27"/>
        <v>-430.66205313124476</v>
      </c>
      <c r="F257" s="81" t="str">
        <f>VLOOKUP(A257,'04'!A:C,3,0)</f>
        <v>Начисление услуг УКС00000631 от 30.04.2023 0:00:01</v>
      </c>
      <c r="G257" s="81" t="str">
        <f>VLOOKUP(A257,'04'!A:B,2,0)</f>
        <v>НАС/КС/ДУ-3-ММ-308</v>
      </c>
      <c r="H257" s="126">
        <v>743.03</v>
      </c>
      <c r="I257" s="126">
        <f>VLOOKUP(A257,РАСЧЕТ!A:AZ,52,0)</f>
        <v>0</v>
      </c>
      <c r="J257" s="126">
        <f t="shared" si="28"/>
        <v>-743.03</v>
      </c>
      <c r="K257" s="126">
        <v>743.03</v>
      </c>
      <c r="L257" s="126">
        <f>VLOOKUP(A257,РАСЧЕТ!A:BA,53,0)</f>
        <v>0</v>
      </c>
      <c r="M257" s="126">
        <f t="shared" si="29"/>
        <v>-743.03</v>
      </c>
      <c r="N257" s="126">
        <v>743.03</v>
      </c>
      <c r="O257" s="126">
        <f>VLOOKUP(A257,РАСЧЕТ!A:BB,54,0)</f>
        <v>0</v>
      </c>
      <c r="P257" s="126">
        <f t="shared" si="30"/>
        <v>-743.03</v>
      </c>
      <c r="Q257" s="126">
        <v>743.03</v>
      </c>
      <c r="R257" s="126">
        <f>VLOOKUP(A257,РАСЧЕТ!A:BC,55,0)</f>
        <v>0</v>
      </c>
      <c r="S257" s="126">
        <f t="shared" si="31"/>
        <v>-743.03</v>
      </c>
      <c r="T257" s="126">
        <v>743.03</v>
      </c>
      <c r="U257" s="126">
        <f>VLOOKUP(A257,РАСЧЕТ!A:BD,56,0)</f>
        <v>0</v>
      </c>
      <c r="V257" s="126">
        <f t="shared" si="32"/>
        <v>-743.03</v>
      </c>
      <c r="W257" s="81">
        <v>743.03</v>
      </c>
      <c r="X257" s="81">
        <f>VLOOKUP(A257,РАСЧЕТ!A:BE,57,0)</f>
        <v>385.22593624564036</v>
      </c>
      <c r="Y257" s="81">
        <f t="shared" si="33"/>
        <v>-357.80406375435962</v>
      </c>
      <c r="Z257" s="81" t="str">
        <f>VLOOKUP(A257,'10'!A:C,3,0)</f>
        <v>Начисление услуг УКС00001635 от 31.10.2023 0:00:01</v>
      </c>
      <c r="AA257" s="81" t="str">
        <f>VLOOKUP(A257,'10'!A:B,2,0)</f>
        <v>НАС/КС/ДУ-3-ММ-308</v>
      </c>
      <c r="AB257" s="81">
        <v>743.03</v>
      </c>
      <c r="AC257" s="81">
        <f>VLOOKUP(A257,РАСЧЕТ!A:BF,58,0)</f>
        <v>414.24408167340346</v>
      </c>
      <c r="AD257" s="81">
        <f t="shared" si="34"/>
        <v>-328.78591832659652</v>
      </c>
      <c r="AE257" s="81" t="str">
        <f>VLOOKUP(A257,'11'!A:C,3,0)</f>
        <v>Начисление услуг УКС00001712 от 30.11.2023 23:59:59</v>
      </c>
      <c r="AF257" s="81" t="str">
        <f>VLOOKUP(A257,'11'!A:B,2,0)</f>
        <v>НАС/КС/ДУ-3-ММ-308</v>
      </c>
      <c r="AG257" s="81">
        <v>743.03</v>
      </c>
      <c r="AH257" s="120">
        <f>VLOOKUP(A257,РАСЧЕТ!A:BG,59,0)</f>
        <v>596.81947199962201</v>
      </c>
      <c r="AI257" s="120">
        <f t="shared" si="35"/>
        <v>-146.21052800037796</v>
      </c>
      <c r="AJ257" t="str">
        <f>VLOOKUP(A257,'12'!A:C,3,0)</f>
        <v>Начисление услуг УКС00001860 от 31.12.2023 23:59:59</v>
      </c>
      <c r="AK257" t="str">
        <f>VLOOKUP(A257,'12'!A:B,2,0)</f>
        <v>НАС/КС/ДУ-3-ММ-308</v>
      </c>
    </row>
    <row r="258" spans="1:37" x14ac:dyDescent="0.3">
      <c r="A258" s="79" t="s">
        <v>1880</v>
      </c>
      <c r="B258" s="79" t="s">
        <v>1881</v>
      </c>
      <c r="C258" s="81">
        <v>584.12</v>
      </c>
      <c r="D258" s="81">
        <f>VLOOKUP(A258,РАСЧЕТ!A:AY,51,0)</f>
        <v>245.56092933035092</v>
      </c>
      <c r="E258" s="81">
        <f t="shared" si="27"/>
        <v>-338.55907066964909</v>
      </c>
      <c r="F258" s="81" t="str">
        <f>VLOOKUP(A258,'04'!A:C,3,0)</f>
        <v>Начисление услуг УКС00000631 от 30.04.2023 0:00:01</v>
      </c>
      <c r="G258" s="81" t="str">
        <f>VLOOKUP(A258,'04'!A:B,2,0)</f>
        <v>НАС/КС/ДУ-3-ММ-31</v>
      </c>
      <c r="H258" s="126">
        <v>584.12</v>
      </c>
      <c r="I258" s="126">
        <f>VLOOKUP(A258,РАСЧЕТ!A:AZ,52,0)</f>
        <v>0</v>
      </c>
      <c r="J258" s="126">
        <f t="shared" si="28"/>
        <v>-584.12</v>
      </c>
      <c r="K258" s="126">
        <v>584.12</v>
      </c>
      <c r="L258" s="126">
        <f>VLOOKUP(A258,РАСЧЕТ!A:BA,53,0)</f>
        <v>0</v>
      </c>
      <c r="M258" s="126">
        <f t="shared" si="29"/>
        <v>-584.12</v>
      </c>
      <c r="N258" s="126">
        <v>584.12</v>
      </c>
      <c r="O258" s="126">
        <f>VLOOKUP(A258,РАСЧЕТ!A:BB,54,0)</f>
        <v>0</v>
      </c>
      <c r="P258" s="126">
        <f t="shared" si="30"/>
        <v>-584.12</v>
      </c>
      <c r="Q258" s="126">
        <v>584.12</v>
      </c>
      <c r="R258" s="126">
        <f>VLOOKUP(A258,РАСЧЕТ!A:BC,55,0)</f>
        <v>0</v>
      </c>
      <c r="S258" s="126">
        <f t="shared" si="31"/>
        <v>-584.12</v>
      </c>
      <c r="T258" s="126">
        <v>584.12</v>
      </c>
      <c r="U258" s="126">
        <f>VLOOKUP(A258,РАСЧЕТ!A:BD,56,0)</f>
        <v>0</v>
      </c>
      <c r="V258" s="126">
        <f t="shared" si="32"/>
        <v>-584.12</v>
      </c>
      <c r="W258" s="81">
        <v>584.12</v>
      </c>
      <c r="X258" s="81">
        <f>VLOOKUP(A258,РАСЧЕТ!A:BE,57,0)</f>
        <v>302.83657415842242</v>
      </c>
      <c r="Y258" s="81">
        <f t="shared" si="33"/>
        <v>-281.28342584157758</v>
      </c>
      <c r="Z258" s="81" t="str">
        <f>VLOOKUP(A258,'10'!A:C,3,0)</f>
        <v>Начисление услуг УКС00001635 от 31.10.2023 0:00:01</v>
      </c>
      <c r="AA258" s="81" t="str">
        <f>VLOOKUP(A258,'10'!A:B,2,0)</f>
        <v>НАС/КС/ДУ-3-ММ-31</v>
      </c>
      <c r="AB258" s="81">
        <v>584.12</v>
      </c>
      <c r="AC258" s="81">
        <f>VLOOKUP(A258,РАСЧЕТ!A:BF,58,0)</f>
        <v>325.64852663342691</v>
      </c>
      <c r="AD258" s="81">
        <f t="shared" si="34"/>
        <v>-258.47147336657309</v>
      </c>
      <c r="AE258" s="81" t="str">
        <f>VLOOKUP(A258,'11'!A:C,3,0)</f>
        <v>Начисление услуг УКС00001712 от 30.11.2023 23:59:59</v>
      </c>
      <c r="AF258" s="81" t="str">
        <f>VLOOKUP(A258,'11'!A:B,2,0)</f>
        <v>НАС/КС/ДУ-3-ММ-31</v>
      </c>
      <c r="AG258" s="81">
        <v>584.12</v>
      </c>
      <c r="AH258" s="120">
        <f>VLOOKUP(A258,РАСЧЕТ!A:BG,59,0)</f>
        <v>469.17600110952947</v>
      </c>
      <c r="AI258" s="120">
        <f t="shared" si="35"/>
        <v>-114.94399889047054</v>
      </c>
      <c r="AJ258" t="str">
        <f>VLOOKUP(A258,'12'!A:C,3,0)</f>
        <v>Начисление услуг УКС00001860 от 31.12.2023 23:59:59</v>
      </c>
      <c r="AK258" t="str">
        <f>VLOOKUP(A258,'12'!A:B,2,0)</f>
        <v>НАС/КС/ДУ-3-ММ-31</v>
      </c>
    </row>
    <row r="259" spans="1:37" x14ac:dyDescent="0.3">
      <c r="A259" s="79" t="s">
        <v>875</v>
      </c>
      <c r="B259" s="79" t="s">
        <v>876</v>
      </c>
      <c r="C259" s="81">
        <v>717.26</v>
      </c>
      <c r="D259" s="81">
        <f>VLOOKUP(A259,РАСЧЕТ!A:AY,51,0)</f>
        <v>301.53437645712211</v>
      </c>
      <c r="E259" s="81">
        <f t="shared" ref="E259:E322" si="36">D259-C259</f>
        <v>-415.72562354287788</v>
      </c>
      <c r="F259" s="81" t="str">
        <f>VLOOKUP(A259,'04'!A:C,3,0)</f>
        <v>Начисление услуг УКС00000631 от 30.04.2023 0:00:01</v>
      </c>
      <c r="G259" s="81" t="str">
        <f>VLOOKUP(A259,'04'!A:B,2,0)</f>
        <v>НАС/КС/ДУ-3-ММ-32</v>
      </c>
      <c r="H259" s="126">
        <v>717.26</v>
      </c>
      <c r="I259" s="126">
        <f>VLOOKUP(A259,РАСЧЕТ!A:AZ,52,0)</f>
        <v>0</v>
      </c>
      <c r="J259" s="126">
        <f t="shared" ref="J259:J322" si="37">I259-H259</f>
        <v>-717.26</v>
      </c>
      <c r="K259" s="126">
        <v>717.26</v>
      </c>
      <c r="L259" s="126">
        <f>VLOOKUP(A259,РАСЧЕТ!A:BA,53,0)</f>
        <v>0</v>
      </c>
      <c r="M259" s="126">
        <f t="shared" ref="M259:M322" si="38">L259-K259</f>
        <v>-717.26</v>
      </c>
      <c r="N259" s="126">
        <v>717.26</v>
      </c>
      <c r="O259" s="126">
        <f>VLOOKUP(A259,РАСЧЕТ!A:BB,54,0)</f>
        <v>0</v>
      </c>
      <c r="P259" s="126">
        <f t="shared" ref="P259:P322" si="39">O259-N259</f>
        <v>-717.26</v>
      </c>
      <c r="Q259" s="126">
        <v>717.26</v>
      </c>
      <c r="R259" s="126">
        <f>VLOOKUP(A259,РАСЧЕТ!A:BC,55,0)</f>
        <v>0</v>
      </c>
      <c r="S259" s="126">
        <f t="shared" ref="S259:S322" si="40">R259-Q259</f>
        <v>-717.26</v>
      </c>
      <c r="T259" s="126">
        <v>717.26</v>
      </c>
      <c r="U259" s="126">
        <f>VLOOKUP(A259,РАСЧЕТ!A:BD,56,0)</f>
        <v>0</v>
      </c>
      <c r="V259" s="126">
        <f t="shared" ref="V259:V322" si="41">U259-T259</f>
        <v>-717.26</v>
      </c>
      <c r="W259" s="81">
        <v>717.26</v>
      </c>
      <c r="X259" s="81">
        <f>VLOOKUP(A259,РАСЧЕТ!A:BE,57,0)</f>
        <v>371.86549915041581</v>
      </c>
      <c r="Y259" s="81">
        <f t="shared" ref="Y259:Y322" si="42">X259-W259</f>
        <v>-345.39450084958418</v>
      </c>
      <c r="Z259" s="81" t="str">
        <f>VLOOKUP(A259,'10'!A:C,3,0)</f>
        <v>Начисление услуг УКС00001635 от 31.10.2023 0:00:01</v>
      </c>
      <c r="AA259" s="81" t="str">
        <f>VLOOKUP(A259,'10'!A:B,2,0)</f>
        <v>НАС/КС/ДУ-3-ММ-32</v>
      </c>
      <c r="AB259" s="81">
        <v>717.26</v>
      </c>
      <c r="AC259" s="81">
        <f>VLOOKUP(A259,РАСЧЕТ!A:BF,58,0)</f>
        <v>399.87723491016402</v>
      </c>
      <c r="AD259" s="81">
        <f t="shared" ref="AD259:AD322" si="43">AC259-AB259</f>
        <v>-317.38276508983597</v>
      </c>
      <c r="AE259" s="81" t="str">
        <f>VLOOKUP(A259,'11'!A:C,3,0)</f>
        <v>Начисление услуг УКС00001712 от 30.11.2023 23:59:59</v>
      </c>
      <c r="AF259" s="81" t="str">
        <f>VLOOKUP(A259,'11'!A:B,2,0)</f>
        <v>НАС/КС/ДУ-3-ММ-32</v>
      </c>
      <c r="AG259" s="81">
        <v>717.26</v>
      </c>
      <c r="AH259" s="120">
        <f>VLOOKUP(A259,РАСЧЕТ!A:BG,59,0)</f>
        <v>576.1205307742016</v>
      </c>
      <c r="AI259" s="120">
        <f t="shared" ref="AI259:AI322" si="44">AH259-AG259</f>
        <v>-141.13946922579839</v>
      </c>
      <c r="AJ259" t="str">
        <f>VLOOKUP(A259,'12'!A:C,3,0)</f>
        <v>Начисление услуг УКС00001860 от 31.12.2023 23:59:59</v>
      </c>
      <c r="AK259" t="str">
        <f>VLOOKUP(A259,'12'!A:B,2,0)</f>
        <v>НАС/КС/ДУ-3-ММ-32</v>
      </c>
    </row>
    <row r="260" spans="1:37" x14ac:dyDescent="0.3">
      <c r="A260" s="79" t="s">
        <v>2177</v>
      </c>
      <c r="B260" s="79" t="s">
        <v>2178</v>
      </c>
      <c r="C260" s="81">
        <v>670.02</v>
      </c>
      <c r="D260" s="81">
        <f>VLOOKUP(A260,РАСЧЕТ!A:AY,51,0)</f>
        <v>281.67283070246134</v>
      </c>
      <c r="E260" s="81">
        <f t="shared" si="36"/>
        <v>-388.34716929753864</v>
      </c>
      <c r="F260" s="81" t="str">
        <f>VLOOKUP(A260,'04'!A:C,3,0)</f>
        <v>Начисление услуг УКС00000631 от 30.04.2023 0:00:01</v>
      </c>
      <c r="G260" s="81" t="str">
        <f>VLOOKUP(A260,'04'!A:B,2,0)</f>
        <v>НАС/КС/ДУ/3-ММ-33</v>
      </c>
      <c r="H260" s="126">
        <v>670.02</v>
      </c>
      <c r="I260" s="126">
        <f>VLOOKUP(A260,РАСЧЕТ!A:AZ,52,0)</f>
        <v>0</v>
      </c>
      <c r="J260" s="126">
        <f t="shared" si="37"/>
        <v>-670.02</v>
      </c>
      <c r="K260" s="126">
        <v>670.02</v>
      </c>
      <c r="L260" s="126">
        <f>VLOOKUP(A260,РАСЧЕТ!A:BA,53,0)</f>
        <v>0</v>
      </c>
      <c r="M260" s="126">
        <f t="shared" si="38"/>
        <v>-670.02</v>
      </c>
      <c r="N260" s="126">
        <v>670.02</v>
      </c>
      <c r="O260" s="126">
        <f>VLOOKUP(A260,РАСЧЕТ!A:BB,54,0)</f>
        <v>0</v>
      </c>
      <c r="P260" s="126">
        <f t="shared" si="39"/>
        <v>-670.02</v>
      </c>
      <c r="Q260" s="126">
        <v>670.02</v>
      </c>
      <c r="R260" s="126">
        <f>VLOOKUP(A260,РАСЧЕТ!A:BC,55,0)</f>
        <v>0</v>
      </c>
      <c r="S260" s="126">
        <f t="shared" si="40"/>
        <v>-670.02</v>
      </c>
      <c r="T260" s="126">
        <v>670.02</v>
      </c>
      <c r="U260" s="126">
        <f>VLOOKUP(A260,РАСЧЕТ!A:BD,56,0)</f>
        <v>0</v>
      </c>
      <c r="V260" s="126">
        <f t="shared" si="41"/>
        <v>-670.02</v>
      </c>
      <c r="W260" s="81">
        <v>670.02</v>
      </c>
      <c r="X260" s="81">
        <f>VLOOKUP(A260,РАСЧЕТ!A:BE,57,0)</f>
        <v>347.37136447583748</v>
      </c>
      <c r="Y260" s="81">
        <f t="shared" si="42"/>
        <v>-322.6486355241625</v>
      </c>
      <c r="Z260" s="81" t="str">
        <f>VLOOKUP(A260,'10'!A:C,3,0)</f>
        <v>Начисление услуг УКС00001635 от 31.10.2023 0:00:01</v>
      </c>
      <c r="AA260" s="81" t="str">
        <f>VLOOKUP(A260,'10'!A:B,2,0)</f>
        <v>НАС/КС/ДУ/3-ММ-33</v>
      </c>
      <c r="AB260" s="81">
        <v>670.02</v>
      </c>
      <c r="AC260" s="81">
        <f>VLOOKUP(A260,РАСЧЕТ!A:BF,58,0)</f>
        <v>373.53801584422507</v>
      </c>
      <c r="AD260" s="81">
        <f t="shared" si="43"/>
        <v>-296.48198415577491</v>
      </c>
      <c r="AE260" s="81" t="str">
        <f>VLOOKUP(A260,'11'!A:C,3,0)</f>
        <v>Начисление услуг УКС00001712 от 30.11.2023 23:59:59</v>
      </c>
      <c r="AF260" s="81" t="str">
        <f>VLOOKUP(A260,'11'!A:B,2,0)</f>
        <v>НАС/КС/ДУ/3-ММ-33</v>
      </c>
      <c r="AG260" s="81">
        <v>670.02</v>
      </c>
      <c r="AH260" s="120">
        <f>VLOOKUP(A260,РАСЧЕТ!A:BG,59,0)</f>
        <v>538.17247186093084</v>
      </c>
      <c r="AI260" s="120">
        <f t="shared" si="44"/>
        <v>-131.84752813906914</v>
      </c>
      <c r="AJ260" t="str">
        <f>VLOOKUP(A260,'12'!A:C,3,0)</f>
        <v>Начисление услуг УКС00001860 от 31.12.2023 23:59:59</v>
      </c>
      <c r="AK260" t="str">
        <f>VLOOKUP(A260,'12'!A:B,2,0)</f>
        <v>НАС/КС/ДУ/3-ММ-33</v>
      </c>
    </row>
    <row r="261" spans="1:37" x14ac:dyDescent="0.3">
      <c r="A261" s="79" t="s">
        <v>1886</v>
      </c>
      <c r="B261" s="79" t="s">
        <v>1887</v>
      </c>
      <c r="C261" s="81">
        <v>584.12</v>
      </c>
      <c r="D261" s="81">
        <f>VLOOKUP(A261,РАСЧЕТ!A:AY,51,0)</f>
        <v>245.56092933035092</v>
      </c>
      <c r="E261" s="81">
        <f t="shared" si="36"/>
        <v>-338.55907066964909</v>
      </c>
      <c r="F261" s="81" t="str">
        <f>VLOOKUP(A261,'04'!A:C,3,0)</f>
        <v>Начисление услуг УКС00000631 от 30.04.2023 0:00:01</v>
      </c>
      <c r="G261" s="81" t="str">
        <f>VLOOKUP(A261,'04'!A:B,2,0)</f>
        <v>НАС/КС/ДУ-3-ММ-34</v>
      </c>
      <c r="H261" s="126">
        <v>584.12</v>
      </c>
      <c r="I261" s="126">
        <f>VLOOKUP(A261,РАСЧЕТ!A:AZ,52,0)</f>
        <v>0</v>
      </c>
      <c r="J261" s="126">
        <f t="shared" si="37"/>
        <v>-584.12</v>
      </c>
      <c r="K261" s="126">
        <v>584.12</v>
      </c>
      <c r="L261" s="126">
        <f>VLOOKUP(A261,РАСЧЕТ!A:BA,53,0)</f>
        <v>0</v>
      </c>
      <c r="M261" s="126">
        <f t="shared" si="38"/>
        <v>-584.12</v>
      </c>
      <c r="N261" s="126">
        <v>584.12</v>
      </c>
      <c r="O261" s="126">
        <f>VLOOKUP(A261,РАСЧЕТ!A:BB,54,0)</f>
        <v>0</v>
      </c>
      <c r="P261" s="126">
        <f t="shared" si="39"/>
        <v>-584.12</v>
      </c>
      <c r="Q261" s="126">
        <v>584.12</v>
      </c>
      <c r="R261" s="126">
        <f>VLOOKUP(A261,РАСЧЕТ!A:BC,55,0)</f>
        <v>0</v>
      </c>
      <c r="S261" s="126">
        <f t="shared" si="40"/>
        <v>-584.12</v>
      </c>
      <c r="T261" s="126">
        <v>584.12</v>
      </c>
      <c r="U261" s="126">
        <f>VLOOKUP(A261,РАСЧЕТ!A:BD,56,0)</f>
        <v>0</v>
      </c>
      <c r="V261" s="126">
        <f t="shared" si="41"/>
        <v>-584.12</v>
      </c>
      <c r="W261" s="81">
        <v>584.12</v>
      </c>
      <c r="X261" s="81">
        <f>VLOOKUP(A261,РАСЧЕТ!A:BE,57,0)</f>
        <v>302.83657415842242</v>
      </c>
      <c r="Y261" s="81">
        <f t="shared" si="42"/>
        <v>-281.28342584157758</v>
      </c>
      <c r="Z261" s="81" t="str">
        <f>VLOOKUP(A261,'10'!A:C,3,0)</f>
        <v>Начисление услуг УКС00001635 от 31.10.2023 0:00:01</v>
      </c>
      <c r="AA261" s="81" t="str">
        <f>VLOOKUP(A261,'10'!A:B,2,0)</f>
        <v>НАС/КС/ДУ-3-ММ-34</v>
      </c>
      <c r="AB261" s="81">
        <v>584.12</v>
      </c>
      <c r="AC261" s="81">
        <f>VLOOKUP(A261,РАСЧЕТ!A:BF,58,0)</f>
        <v>325.64852663342691</v>
      </c>
      <c r="AD261" s="81">
        <f t="shared" si="43"/>
        <v>-258.47147336657309</v>
      </c>
      <c r="AE261" s="81" t="str">
        <f>VLOOKUP(A261,'11'!A:C,3,0)</f>
        <v>Начисление услуг УКС00001712 от 30.11.2023 23:59:59</v>
      </c>
      <c r="AF261" s="81" t="str">
        <f>VLOOKUP(A261,'11'!A:B,2,0)</f>
        <v>НАС/КС/ДУ-3-ММ-34</v>
      </c>
      <c r="AG261" s="81">
        <v>584.12</v>
      </c>
      <c r="AH261" s="120">
        <f>VLOOKUP(A261,РАСЧЕТ!A:BG,59,0)</f>
        <v>469.17600110952947</v>
      </c>
      <c r="AI261" s="120">
        <f t="shared" si="44"/>
        <v>-114.94399889047054</v>
      </c>
      <c r="AJ261" t="str">
        <f>VLOOKUP(A261,'12'!A:C,3,0)</f>
        <v>Начисление услуг УКС00001860 от 31.12.2023 23:59:59</v>
      </c>
      <c r="AK261" t="str">
        <f>VLOOKUP(A261,'12'!A:B,2,0)</f>
        <v>НАС/КС/ДУ-3-ММ-34</v>
      </c>
    </row>
    <row r="262" spans="1:37" x14ac:dyDescent="0.3">
      <c r="A262" s="79" t="s">
        <v>621</v>
      </c>
      <c r="B262" s="79" t="s">
        <v>622</v>
      </c>
      <c r="C262" s="81">
        <v>743.03</v>
      </c>
      <c r="D262" s="81">
        <f>VLOOKUP(A262,РАСЧЕТ!A:AY,51,0)</f>
        <v>312.36794686875521</v>
      </c>
      <c r="E262" s="81">
        <f t="shared" si="36"/>
        <v>-430.66205313124476</v>
      </c>
      <c r="F262" s="81" t="str">
        <f>VLOOKUP(A262,'04'!A:C,3,0)</f>
        <v>Начисление услуг УКС00000631 от 30.04.2023 0:00:01</v>
      </c>
      <c r="G262" s="81" t="str">
        <f>VLOOKUP(A262,'04'!A:B,2,0)</f>
        <v>НАС/КС/ДУ-3-ММ-35</v>
      </c>
      <c r="H262" s="126">
        <v>743.03</v>
      </c>
      <c r="I262" s="126">
        <f>VLOOKUP(A262,РАСЧЕТ!A:AZ,52,0)</f>
        <v>0</v>
      </c>
      <c r="J262" s="126">
        <f t="shared" si="37"/>
        <v>-743.03</v>
      </c>
      <c r="K262" s="126">
        <v>743.03</v>
      </c>
      <c r="L262" s="126">
        <f>VLOOKUP(A262,РАСЧЕТ!A:BA,53,0)</f>
        <v>0</v>
      </c>
      <c r="M262" s="126">
        <f t="shared" si="38"/>
        <v>-743.03</v>
      </c>
      <c r="N262" s="126">
        <v>743.03</v>
      </c>
      <c r="O262" s="126">
        <f>VLOOKUP(A262,РАСЧЕТ!A:BB,54,0)</f>
        <v>0</v>
      </c>
      <c r="P262" s="126">
        <f t="shared" si="39"/>
        <v>-743.03</v>
      </c>
      <c r="Q262" s="126">
        <v>743.03</v>
      </c>
      <c r="R262" s="126">
        <f>VLOOKUP(A262,РАСЧЕТ!A:BC,55,0)</f>
        <v>0</v>
      </c>
      <c r="S262" s="126">
        <f t="shared" si="40"/>
        <v>-743.03</v>
      </c>
      <c r="T262" s="126">
        <v>743.03</v>
      </c>
      <c r="U262" s="126">
        <f>VLOOKUP(A262,РАСЧЕТ!A:BD,56,0)</f>
        <v>0</v>
      </c>
      <c r="V262" s="126">
        <f t="shared" si="41"/>
        <v>-743.03</v>
      </c>
      <c r="W262" s="81">
        <v>743.03</v>
      </c>
      <c r="X262" s="81">
        <f>VLOOKUP(A262,РАСЧЕТ!A:BE,57,0)</f>
        <v>385.22593624564036</v>
      </c>
      <c r="Y262" s="81">
        <f t="shared" si="42"/>
        <v>-357.80406375435962</v>
      </c>
      <c r="Z262" s="81" t="str">
        <f>VLOOKUP(A262,'10'!A:C,3,0)</f>
        <v>Начисление услуг УКС00001635 от 31.10.2023 0:00:01</v>
      </c>
      <c r="AA262" s="81" t="str">
        <f>VLOOKUP(A262,'10'!A:B,2,0)</f>
        <v>НАС/КС/ДУ-3-ММ-35</v>
      </c>
      <c r="AB262" s="81">
        <v>743.03</v>
      </c>
      <c r="AC262" s="81">
        <f>VLOOKUP(A262,РАСЧЕТ!A:BF,58,0)</f>
        <v>414.24408167340346</v>
      </c>
      <c r="AD262" s="81">
        <f t="shared" si="43"/>
        <v>-328.78591832659652</v>
      </c>
      <c r="AE262" s="81" t="str">
        <f>VLOOKUP(A262,'11'!A:C,3,0)</f>
        <v>Начисление услуг УКС00001712 от 30.11.2023 23:59:59</v>
      </c>
      <c r="AF262" s="81" t="str">
        <f>VLOOKUP(A262,'11'!A:B,2,0)</f>
        <v>НАС/КС/ДУ-3-ММ-35</v>
      </c>
      <c r="AG262" s="81">
        <v>743.03</v>
      </c>
      <c r="AH262" s="120">
        <f>VLOOKUP(A262,РАСЧЕТ!A:BG,59,0)</f>
        <v>596.81947199962201</v>
      </c>
      <c r="AI262" s="120">
        <f t="shared" si="44"/>
        <v>-146.21052800037796</v>
      </c>
      <c r="AJ262" t="str">
        <f>VLOOKUP(A262,'12'!A:C,3,0)</f>
        <v>Начисление услуг УКС00001860 от 31.12.2023 23:59:59</v>
      </c>
      <c r="AK262" t="str">
        <f>VLOOKUP(A262,'12'!A:B,2,0)</f>
        <v>НАС/КС/ДУ-3-ММ-35</v>
      </c>
    </row>
    <row r="263" spans="1:37" x14ac:dyDescent="0.3">
      <c r="A263" s="79" t="s">
        <v>581</v>
      </c>
      <c r="B263" s="79" t="s">
        <v>582</v>
      </c>
      <c r="C263" s="81">
        <v>670.02</v>
      </c>
      <c r="D263" s="81">
        <f>VLOOKUP(A263,РАСЧЕТ!A:AY,51,0)</f>
        <v>281.67283070246134</v>
      </c>
      <c r="E263" s="81">
        <f t="shared" si="36"/>
        <v>-388.34716929753864</v>
      </c>
      <c r="F263" s="81" t="str">
        <f>VLOOKUP(A263,'04'!A:C,3,0)</f>
        <v>Начисление услуг УКС00000631 от 30.04.2023 0:00:01</v>
      </c>
      <c r="G263" s="81" t="str">
        <f>VLOOKUP(A263,'04'!A:B,2,0)</f>
        <v>НАС/КС/ДУ-3-ММ-36</v>
      </c>
      <c r="H263" s="126">
        <v>670.02</v>
      </c>
      <c r="I263" s="126">
        <f>VLOOKUP(A263,РАСЧЕТ!A:AZ,52,0)</f>
        <v>0</v>
      </c>
      <c r="J263" s="126">
        <f t="shared" si="37"/>
        <v>-670.02</v>
      </c>
      <c r="K263" s="126">
        <v>670.02</v>
      </c>
      <c r="L263" s="126">
        <f>VLOOKUP(A263,РАСЧЕТ!A:BA,53,0)</f>
        <v>0</v>
      </c>
      <c r="M263" s="126">
        <f t="shared" si="38"/>
        <v>-670.02</v>
      </c>
      <c r="N263" s="126">
        <v>670.02</v>
      </c>
      <c r="O263" s="126">
        <f>VLOOKUP(A263,РАСЧЕТ!A:BB,54,0)</f>
        <v>0</v>
      </c>
      <c r="P263" s="126">
        <f t="shared" si="39"/>
        <v>-670.02</v>
      </c>
      <c r="Q263" s="126">
        <v>670.02</v>
      </c>
      <c r="R263" s="126">
        <f>VLOOKUP(A263,РАСЧЕТ!A:BC,55,0)</f>
        <v>0</v>
      </c>
      <c r="S263" s="126">
        <f t="shared" si="40"/>
        <v>-670.02</v>
      </c>
      <c r="T263" s="126">
        <v>670.02</v>
      </c>
      <c r="U263" s="126">
        <f>VLOOKUP(A263,РАСЧЕТ!A:BD,56,0)</f>
        <v>0</v>
      </c>
      <c r="V263" s="126">
        <f t="shared" si="41"/>
        <v>-670.02</v>
      </c>
      <c r="W263" s="81">
        <v>670.02</v>
      </c>
      <c r="X263" s="81">
        <f>VLOOKUP(A263,РАСЧЕТ!A:BE,57,0)</f>
        <v>347.37136447583748</v>
      </c>
      <c r="Y263" s="81">
        <f t="shared" si="42"/>
        <v>-322.6486355241625</v>
      </c>
      <c r="Z263" s="81" t="str">
        <f>VLOOKUP(A263,'10'!A:C,3,0)</f>
        <v>Начисление услуг УКС00001635 от 31.10.2023 0:00:01</v>
      </c>
      <c r="AA263" s="81" t="str">
        <f>VLOOKUP(A263,'10'!A:B,2,0)</f>
        <v>НАС/КС/ДУ-3-ММ-36</v>
      </c>
      <c r="AB263" s="81">
        <v>670.02</v>
      </c>
      <c r="AC263" s="81">
        <f>VLOOKUP(A263,РАСЧЕТ!A:BF,58,0)</f>
        <v>373.53801584422507</v>
      </c>
      <c r="AD263" s="81">
        <f t="shared" si="43"/>
        <v>-296.48198415577491</v>
      </c>
      <c r="AE263" s="81" t="str">
        <f>VLOOKUP(A263,'11'!A:C,3,0)</f>
        <v>Начисление услуг УКС00001712 от 30.11.2023 23:59:59</v>
      </c>
      <c r="AF263" s="81" t="str">
        <f>VLOOKUP(A263,'11'!A:B,2,0)</f>
        <v>НАС/КС/ДУ-3-ММ-36</v>
      </c>
      <c r="AG263" s="81">
        <v>670.02</v>
      </c>
      <c r="AH263" s="120">
        <f>VLOOKUP(A263,РАСЧЕТ!A:BG,59,0)</f>
        <v>538.17247186093084</v>
      </c>
      <c r="AI263" s="120">
        <f t="shared" si="44"/>
        <v>-131.84752813906914</v>
      </c>
      <c r="AJ263" t="str">
        <f>VLOOKUP(A263,'12'!A:C,3,0)</f>
        <v>Начисление услуг УКС00001860 от 31.12.2023 23:59:59</v>
      </c>
      <c r="AK263" t="str">
        <f>VLOOKUP(A263,'12'!A:B,2,0)</f>
        <v>НАС/КС/ДУ-3-ММ-36</v>
      </c>
    </row>
    <row r="264" spans="1:37" x14ac:dyDescent="0.3">
      <c r="A264" s="79" t="s">
        <v>1882</v>
      </c>
      <c r="B264" s="79" t="s">
        <v>1883</v>
      </c>
      <c r="C264" s="81">
        <v>584.12</v>
      </c>
      <c r="D264" s="81">
        <f>VLOOKUP(A264,РАСЧЕТ!A:AY,51,0)</f>
        <v>245.56092933035092</v>
      </c>
      <c r="E264" s="81">
        <f t="shared" si="36"/>
        <v>-338.55907066964909</v>
      </c>
      <c r="F264" s="81" t="str">
        <f>VLOOKUP(A264,'04'!A:C,3,0)</f>
        <v>Начисление услуг УКС00000631 от 30.04.2023 0:00:01</v>
      </c>
      <c r="G264" s="81" t="str">
        <f>VLOOKUP(A264,'04'!A:B,2,0)</f>
        <v>НАС/КС/ДУ-3-ММ-37</v>
      </c>
      <c r="H264" s="126">
        <v>584.12</v>
      </c>
      <c r="I264" s="126">
        <f>VLOOKUP(A264,РАСЧЕТ!A:AZ,52,0)</f>
        <v>0</v>
      </c>
      <c r="J264" s="126">
        <f t="shared" si="37"/>
        <v>-584.12</v>
      </c>
      <c r="K264" s="126">
        <v>584.12</v>
      </c>
      <c r="L264" s="126">
        <f>VLOOKUP(A264,РАСЧЕТ!A:BA,53,0)</f>
        <v>0</v>
      </c>
      <c r="M264" s="126">
        <f t="shared" si="38"/>
        <v>-584.12</v>
      </c>
      <c r="N264" s="126">
        <v>584.12</v>
      </c>
      <c r="O264" s="126">
        <f>VLOOKUP(A264,РАСЧЕТ!A:BB,54,0)</f>
        <v>0</v>
      </c>
      <c r="P264" s="126">
        <f t="shared" si="39"/>
        <v>-584.12</v>
      </c>
      <c r="Q264" s="126">
        <v>584.12</v>
      </c>
      <c r="R264" s="126">
        <f>VLOOKUP(A264,РАСЧЕТ!A:BC,55,0)</f>
        <v>0</v>
      </c>
      <c r="S264" s="126">
        <f t="shared" si="40"/>
        <v>-584.12</v>
      </c>
      <c r="T264" s="126">
        <v>584.12</v>
      </c>
      <c r="U264" s="126">
        <f>VLOOKUP(A264,РАСЧЕТ!A:BD,56,0)</f>
        <v>0</v>
      </c>
      <c r="V264" s="126">
        <f t="shared" si="41"/>
        <v>-584.12</v>
      </c>
      <c r="W264" s="81">
        <v>584.12</v>
      </c>
      <c r="X264" s="81">
        <f>VLOOKUP(A264,РАСЧЕТ!A:BE,57,0)</f>
        <v>302.83657415842242</v>
      </c>
      <c r="Y264" s="81">
        <f t="shared" si="42"/>
        <v>-281.28342584157758</v>
      </c>
      <c r="Z264" s="81" t="str">
        <f>VLOOKUP(A264,'10'!A:C,3,0)</f>
        <v>Начисление услуг УКС00001635 от 31.10.2023 0:00:01</v>
      </c>
      <c r="AA264" s="81" t="str">
        <f>VLOOKUP(A264,'10'!A:B,2,0)</f>
        <v>НАС/КС/ДУ-3-ММ-37</v>
      </c>
      <c r="AB264" s="81">
        <v>584.12</v>
      </c>
      <c r="AC264" s="81">
        <f>VLOOKUP(A264,РАСЧЕТ!A:BF,58,0)</f>
        <v>325.64852663342691</v>
      </c>
      <c r="AD264" s="81">
        <f t="shared" si="43"/>
        <v>-258.47147336657309</v>
      </c>
      <c r="AE264" s="81" t="str">
        <f>VLOOKUP(A264,'11'!A:C,3,0)</f>
        <v>Начисление услуг УКС00001712 от 30.11.2023 23:59:59</v>
      </c>
      <c r="AF264" s="81" t="str">
        <f>VLOOKUP(A264,'11'!A:B,2,0)</f>
        <v>НАС/КС/ДУ-3-ММ-37</v>
      </c>
      <c r="AG264" s="81">
        <v>584.12</v>
      </c>
      <c r="AH264" s="120">
        <f>VLOOKUP(A264,РАСЧЕТ!A:BG,59,0)</f>
        <v>469.17600110952947</v>
      </c>
      <c r="AI264" s="120">
        <f t="shared" si="44"/>
        <v>-114.94399889047054</v>
      </c>
      <c r="AJ264" t="str">
        <f>VLOOKUP(A264,'12'!A:C,3,0)</f>
        <v>Начисление услуг УКС00001860 от 31.12.2023 23:59:59</v>
      </c>
      <c r="AK264" t="str">
        <f>VLOOKUP(A264,'12'!A:B,2,0)</f>
        <v>НАС/КС/ДУ-3-ММ-37</v>
      </c>
    </row>
    <row r="265" spans="1:37" x14ac:dyDescent="0.3">
      <c r="A265" s="79" t="s">
        <v>2014</v>
      </c>
      <c r="B265" s="79" t="s">
        <v>2015</v>
      </c>
      <c r="C265" s="81">
        <v>743.03</v>
      </c>
      <c r="D265" s="81">
        <f>VLOOKUP(A265,РАСЧЕТ!A:AY,51,0)</f>
        <v>312.36794686875521</v>
      </c>
      <c r="E265" s="81">
        <f t="shared" si="36"/>
        <v>-430.66205313124476</v>
      </c>
      <c r="F265" s="81" t="str">
        <f>VLOOKUP(A265,'04'!A:C,3,0)</f>
        <v>Начисление услуг УКС00000631 от 30.04.2023 0:00:01</v>
      </c>
      <c r="G265" s="81" t="str">
        <f>VLOOKUP(A265,'04'!A:B,2,0)</f>
        <v>НАС/КС/ДУ-3-ММ-38</v>
      </c>
      <c r="H265" s="126">
        <v>743.03</v>
      </c>
      <c r="I265" s="126">
        <f>VLOOKUP(A265,РАСЧЕТ!A:AZ,52,0)</f>
        <v>0</v>
      </c>
      <c r="J265" s="126">
        <f t="shared" si="37"/>
        <v>-743.03</v>
      </c>
      <c r="K265" s="126">
        <v>743.03</v>
      </c>
      <c r="L265" s="126">
        <f>VLOOKUP(A265,РАСЧЕТ!A:BA,53,0)</f>
        <v>0</v>
      </c>
      <c r="M265" s="126">
        <f t="shared" si="38"/>
        <v>-743.03</v>
      </c>
      <c r="N265" s="126">
        <v>743.03</v>
      </c>
      <c r="O265" s="126">
        <f>VLOOKUP(A265,РАСЧЕТ!A:BB,54,0)</f>
        <v>0</v>
      </c>
      <c r="P265" s="126">
        <f t="shared" si="39"/>
        <v>-743.03</v>
      </c>
      <c r="Q265" s="126">
        <v>743.03</v>
      </c>
      <c r="R265" s="126">
        <f>VLOOKUP(A265,РАСЧЕТ!A:BC,55,0)</f>
        <v>0</v>
      </c>
      <c r="S265" s="126">
        <f t="shared" si="40"/>
        <v>-743.03</v>
      </c>
      <c r="T265" s="126">
        <v>743.03</v>
      </c>
      <c r="U265" s="126">
        <f>VLOOKUP(A265,РАСЧЕТ!A:BD,56,0)</f>
        <v>0</v>
      </c>
      <c r="V265" s="126">
        <f t="shared" si="41"/>
        <v>-743.03</v>
      </c>
      <c r="W265" s="81">
        <v>743.03</v>
      </c>
      <c r="X265" s="81">
        <f>VLOOKUP(A265,РАСЧЕТ!A:BE,57,0)</f>
        <v>385.22593624564036</v>
      </c>
      <c r="Y265" s="81">
        <f t="shared" si="42"/>
        <v>-357.80406375435962</v>
      </c>
      <c r="Z265" s="81" t="str">
        <f>VLOOKUP(A265,'10'!A:C,3,0)</f>
        <v>Начисление услуг УКС00001635 от 31.10.2023 0:00:01</v>
      </c>
      <c r="AA265" s="81" t="str">
        <f>VLOOKUP(A265,'10'!A:B,2,0)</f>
        <v>НАС/КС/ДУ-3-ММ-38</v>
      </c>
      <c r="AB265" s="81">
        <v>743.03</v>
      </c>
      <c r="AC265" s="81">
        <f>VLOOKUP(A265,РАСЧЕТ!A:BF,58,0)</f>
        <v>414.24408167340346</v>
      </c>
      <c r="AD265" s="81">
        <f t="shared" si="43"/>
        <v>-328.78591832659652</v>
      </c>
      <c r="AE265" s="81" t="str">
        <f>VLOOKUP(A265,'11'!A:C,3,0)</f>
        <v>Начисление услуг УКС00001712 от 30.11.2023 23:59:59</v>
      </c>
      <c r="AF265" s="81" t="str">
        <f>VLOOKUP(A265,'11'!A:B,2,0)</f>
        <v>НАС/КС/ДУ-3-ММ-38</v>
      </c>
      <c r="AG265" s="81">
        <v>743.03</v>
      </c>
      <c r="AH265" s="120">
        <f>VLOOKUP(A265,РАСЧЕТ!A:BG,59,0)</f>
        <v>596.81947199962201</v>
      </c>
      <c r="AI265" s="120">
        <f t="shared" si="44"/>
        <v>-146.21052800037796</v>
      </c>
      <c r="AJ265" t="str">
        <f>VLOOKUP(A265,'12'!A:C,3,0)</f>
        <v>Начисление услуг УКС00001860 от 31.12.2023 23:59:59</v>
      </c>
      <c r="AK265" t="str">
        <f>VLOOKUP(A265,'12'!A:B,2,0)</f>
        <v>НАС/КС/ДУ-3-ММ-38</v>
      </c>
    </row>
    <row r="266" spans="1:37" x14ac:dyDescent="0.3">
      <c r="A266" s="79" t="s">
        <v>1383</v>
      </c>
      <c r="B266" s="79" t="s">
        <v>1384</v>
      </c>
      <c r="C266" s="81">
        <v>670.02</v>
      </c>
      <c r="D266" s="81">
        <f>VLOOKUP(A266,РАСЧЕТ!A:AY,51,0)</f>
        <v>281.67283070246134</v>
      </c>
      <c r="E266" s="81">
        <f t="shared" si="36"/>
        <v>-388.34716929753864</v>
      </c>
      <c r="F266" s="81" t="str">
        <f>VLOOKUP(A266,'04'!A:C,3,0)</f>
        <v>Начисление услуг УКС00000631 от 30.04.2023 0:00:01</v>
      </c>
      <c r="G266" s="81" t="str">
        <f>VLOOKUP(A266,'04'!A:B,2,0)</f>
        <v>НАС/КС/ДУ-3-ММ-39</v>
      </c>
      <c r="H266" s="126">
        <v>670.02</v>
      </c>
      <c r="I266" s="126">
        <f>VLOOKUP(A266,РАСЧЕТ!A:AZ,52,0)</f>
        <v>0</v>
      </c>
      <c r="J266" s="126">
        <f t="shared" si="37"/>
        <v>-670.02</v>
      </c>
      <c r="K266" s="126">
        <v>670.02</v>
      </c>
      <c r="L266" s="126">
        <f>VLOOKUP(A266,РАСЧЕТ!A:BA,53,0)</f>
        <v>0</v>
      </c>
      <c r="M266" s="126">
        <f t="shared" si="38"/>
        <v>-670.02</v>
      </c>
      <c r="N266" s="126">
        <v>670.02</v>
      </c>
      <c r="O266" s="126">
        <f>VLOOKUP(A266,РАСЧЕТ!A:BB,54,0)</f>
        <v>0</v>
      </c>
      <c r="P266" s="126">
        <f t="shared" si="39"/>
        <v>-670.02</v>
      </c>
      <c r="Q266" s="126">
        <v>670.02</v>
      </c>
      <c r="R266" s="126">
        <f>VLOOKUP(A266,РАСЧЕТ!A:BC,55,0)</f>
        <v>0</v>
      </c>
      <c r="S266" s="126">
        <f t="shared" si="40"/>
        <v>-670.02</v>
      </c>
      <c r="T266" s="126">
        <v>670.02</v>
      </c>
      <c r="U266" s="126">
        <f>VLOOKUP(A266,РАСЧЕТ!A:BD,56,0)</f>
        <v>0</v>
      </c>
      <c r="V266" s="126">
        <f t="shared" si="41"/>
        <v>-670.02</v>
      </c>
      <c r="W266" s="81">
        <v>670.02</v>
      </c>
      <c r="X266" s="81">
        <f>VLOOKUP(A266,РАСЧЕТ!A:BE,57,0)</f>
        <v>347.37136447583748</v>
      </c>
      <c r="Y266" s="81">
        <f t="shared" si="42"/>
        <v>-322.6486355241625</v>
      </c>
      <c r="Z266" s="81" t="str">
        <f>VLOOKUP(A266,'10'!A:C,3,0)</f>
        <v>Начисление услуг УКС00001635 от 31.10.2023 0:00:01</v>
      </c>
      <c r="AA266" s="81" t="str">
        <f>VLOOKUP(A266,'10'!A:B,2,0)</f>
        <v>НАС/КС/ДУ-3-ММ-39</v>
      </c>
      <c r="AB266" s="81">
        <v>670.02</v>
      </c>
      <c r="AC266" s="81">
        <f>VLOOKUP(A266,РАСЧЕТ!A:BF,58,0)</f>
        <v>373.53801584422507</v>
      </c>
      <c r="AD266" s="81">
        <f t="shared" si="43"/>
        <v>-296.48198415577491</v>
      </c>
      <c r="AE266" s="81" t="str">
        <f>VLOOKUP(A266,'11'!A:C,3,0)</f>
        <v>Начисление услуг УКС00001712 от 30.11.2023 23:59:59</v>
      </c>
      <c r="AF266" s="81" t="str">
        <f>VLOOKUP(A266,'11'!A:B,2,0)</f>
        <v>НАС/КС/ДУ-3-ММ-39</v>
      </c>
      <c r="AG266" s="81">
        <v>670.02</v>
      </c>
      <c r="AH266" s="120">
        <f>VLOOKUP(A266,РАСЧЕТ!A:BG,59,0)</f>
        <v>538.17247186093084</v>
      </c>
      <c r="AI266" s="120">
        <f t="shared" si="44"/>
        <v>-131.84752813906914</v>
      </c>
      <c r="AJ266" t="str">
        <f>VLOOKUP(A266,'12'!A:C,3,0)</f>
        <v>Начисление услуг УКС00001860 от 31.12.2023 23:59:59</v>
      </c>
      <c r="AK266" t="str">
        <f>VLOOKUP(A266,'12'!A:B,2,0)</f>
        <v>НАС/КС/ДУ-3-ММ-39</v>
      </c>
    </row>
    <row r="267" spans="1:37" x14ac:dyDescent="0.3">
      <c r="A267" s="79" t="s">
        <v>2464</v>
      </c>
      <c r="B267" s="79" t="s">
        <v>2465</v>
      </c>
      <c r="C267" s="81">
        <v>670.02</v>
      </c>
      <c r="D267" s="81">
        <f>VLOOKUP(A267,РАСЧЕТ!A:AY,51,0)</f>
        <v>281.67283070246134</v>
      </c>
      <c r="E267" s="81">
        <f t="shared" si="36"/>
        <v>-388.34716929753864</v>
      </c>
      <c r="F267" s="81" t="str">
        <f>VLOOKUP(A267,'04'!A:C,3,0)</f>
        <v>Начисление услуг УКС00000631 от 30.04.2023 0:00:01</v>
      </c>
      <c r="G267" s="81" t="str">
        <f>VLOOKUP(A267,'04'!A:B,2,0)</f>
        <v>НАС/КС/ДУ/3-ММ-4</v>
      </c>
      <c r="H267" s="126">
        <v>670.02</v>
      </c>
      <c r="I267" s="126">
        <f>VLOOKUP(A267,РАСЧЕТ!A:AZ,52,0)</f>
        <v>0</v>
      </c>
      <c r="J267" s="126">
        <f t="shared" si="37"/>
        <v>-670.02</v>
      </c>
      <c r="K267" s="126">
        <v>670.02</v>
      </c>
      <c r="L267" s="126">
        <f>VLOOKUP(A267,РАСЧЕТ!A:BA,53,0)</f>
        <v>0</v>
      </c>
      <c r="M267" s="126">
        <f t="shared" si="38"/>
        <v>-670.02</v>
      </c>
      <c r="N267" s="126">
        <v>670.02</v>
      </c>
      <c r="O267" s="126">
        <f>VLOOKUP(A267,РАСЧЕТ!A:BB,54,0)</f>
        <v>0</v>
      </c>
      <c r="P267" s="126">
        <f t="shared" si="39"/>
        <v>-670.02</v>
      </c>
      <c r="Q267" s="126">
        <v>670.02</v>
      </c>
      <c r="R267" s="126">
        <f>VLOOKUP(A267,РАСЧЕТ!A:BC,55,0)</f>
        <v>0</v>
      </c>
      <c r="S267" s="126">
        <f t="shared" si="40"/>
        <v>-670.02</v>
      </c>
      <c r="T267" s="126">
        <v>670.02</v>
      </c>
      <c r="U267" s="126">
        <f>VLOOKUP(A267,РАСЧЕТ!A:BD,56,0)</f>
        <v>0</v>
      </c>
      <c r="V267" s="126">
        <f t="shared" si="41"/>
        <v>-670.02</v>
      </c>
      <c r="W267" s="81">
        <v>670.02</v>
      </c>
      <c r="X267" s="81">
        <f>VLOOKUP(A267,РАСЧЕТ!A:BE,57,0)</f>
        <v>347.37136447583748</v>
      </c>
      <c r="Y267" s="81">
        <f t="shared" si="42"/>
        <v>-322.6486355241625</v>
      </c>
      <c r="Z267" s="81" t="str">
        <f>VLOOKUP(A267,'10'!A:C,3,0)</f>
        <v>Начисление услуг УКС00001635 от 31.10.2023 0:00:01</v>
      </c>
      <c r="AA267" s="81" t="str">
        <f>VLOOKUP(A267,'10'!A:B,2,0)</f>
        <v>НАС/КС/ДУ/3-ММ-4</v>
      </c>
      <c r="AB267" s="81">
        <v>670.02</v>
      </c>
      <c r="AC267" s="81">
        <f>VLOOKUP(A267,РАСЧЕТ!A:BF,58,0)</f>
        <v>373.53801584422507</v>
      </c>
      <c r="AD267" s="81">
        <f t="shared" si="43"/>
        <v>-296.48198415577491</v>
      </c>
      <c r="AE267" s="81" t="str">
        <f>VLOOKUP(A267,'11'!A:C,3,0)</f>
        <v>Начисление услуг УКС00001712 от 30.11.2023 23:59:59</v>
      </c>
      <c r="AF267" s="81" t="str">
        <f>VLOOKUP(A267,'11'!A:B,2,0)</f>
        <v>НАС/КС/ДУ/3-ММ-4</v>
      </c>
      <c r="AG267" s="81">
        <v>670.02</v>
      </c>
      <c r="AH267" s="120">
        <f>VLOOKUP(A267,РАСЧЕТ!A:BG,59,0)</f>
        <v>538.17247186093084</v>
      </c>
      <c r="AI267" s="120">
        <f t="shared" si="44"/>
        <v>-131.84752813906914</v>
      </c>
      <c r="AJ267" t="str">
        <f>VLOOKUP(A267,'12'!A:C,3,0)</f>
        <v>Начисление услуг УКС00001860 от 31.12.2023 23:59:59</v>
      </c>
      <c r="AK267" t="str">
        <f>VLOOKUP(A267,'12'!A:B,2,0)</f>
        <v>НАС/КС/ДУ/3-ММ-4</v>
      </c>
    </row>
    <row r="268" spans="1:37" x14ac:dyDescent="0.3">
      <c r="A268" s="79" t="s">
        <v>2151</v>
      </c>
      <c r="B268" s="79" t="s">
        <v>2152</v>
      </c>
      <c r="C268" s="81">
        <v>584.12</v>
      </c>
      <c r="D268" s="81">
        <f>VLOOKUP(A268,РАСЧЕТ!A:AY,51,0)</f>
        <v>245.56092933035092</v>
      </c>
      <c r="E268" s="81">
        <f t="shared" si="36"/>
        <v>-338.55907066964909</v>
      </c>
      <c r="F268" s="81" t="str">
        <f>VLOOKUP(A268,'04'!A:C,3,0)</f>
        <v>Начисление услуг УКС00000631 от 30.04.2023 0:00:01</v>
      </c>
      <c r="G268" s="81" t="str">
        <f>VLOOKUP(A268,'04'!A:B,2,0)</f>
        <v>НАС/КС/ДУ-3-ММ-40</v>
      </c>
      <c r="H268" s="126">
        <v>584.12</v>
      </c>
      <c r="I268" s="126">
        <f>VLOOKUP(A268,РАСЧЕТ!A:AZ,52,0)</f>
        <v>0</v>
      </c>
      <c r="J268" s="126">
        <f t="shared" si="37"/>
        <v>-584.12</v>
      </c>
      <c r="K268" s="126">
        <v>584.12</v>
      </c>
      <c r="L268" s="126">
        <f>VLOOKUP(A268,РАСЧЕТ!A:BA,53,0)</f>
        <v>0</v>
      </c>
      <c r="M268" s="126">
        <f t="shared" si="38"/>
        <v>-584.12</v>
      </c>
      <c r="N268" s="126">
        <v>584.12</v>
      </c>
      <c r="O268" s="126">
        <f>VLOOKUP(A268,РАСЧЕТ!A:BB,54,0)</f>
        <v>0</v>
      </c>
      <c r="P268" s="126">
        <f t="shared" si="39"/>
        <v>-584.12</v>
      </c>
      <c r="Q268" s="126">
        <v>584.12</v>
      </c>
      <c r="R268" s="126">
        <f>VLOOKUP(A268,РАСЧЕТ!A:BC,55,0)</f>
        <v>0</v>
      </c>
      <c r="S268" s="126">
        <f t="shared" si="40"/>
        <v>-584.12</v>
      </c>
      <c r="T268" s="126">
        <v>584.12</v>
      </c>
      <c r="U268" s="126">
        <f>VLOOKUP(A268,РАСЧЕТ!A:BD,56,0)</f>
        <v>0</v>
      </c>
      <c r="V268" s="126">
        <f t="shared" si="41"/>
        <v>-584.12</v>
      </c>
      <c r="W268" s="81">
        <v>584.12</v>
      </c>
      <c r="X268" s="81">
        <f>VLOOKUP(A268,РАСЧЕТ!A:BE,57,0)</f>
        <v>302.83657415842242</v>
      </c>
      <c r="Y268" s="81">
        <f t="shared" si="42"/>
        <v>-281.28342584157758</v>
      </c>
      <c r="Z268" s="81" t="str">
        <f>VLOOKUP(A268,'10'!A:C,3,0)</f>
        <v>Начисление услуг УКС00001635 от 31.10.2023 0:00:01</v>
      </c>
      <c r="AA268" s="81" t="str">
        <f>VLOOKUP(A268,'10'!A:B,2,0)</f>
        <v>НАС/КС/ДУ-3-ММ-40</v>
      </c>
      <c r="AB268" s="81">
        <v>584.12</v>
      </c>
      <c r="AC268" s="81">
        <f>VLOOKUP(A268,РАСЧЕТ!A:BF,58,0)</f>
        <v>325.64852663342691</v>
      </c>
      <c r="AD268" s="81">
        <f t="shared" si="43"/>
        <v>-258.47147336657309</v>
      </c>
      <c r="AE268" s="81" t="str">
        <f>VLOOKUP(A268,'11'!A:C,3,0)</f>
        <v>Начисление услуг УКС00001712 от 30.11.2023 23:59:59</v>
      </c>
      <c r="AF268" s="81" t="str">
        <f>VLOOKUP(A268,'11'!A:B,2,0)</f>
        <v>НАС/КС/ДУ-3-ММ-40</v>
      </c>
      <c r="AG268" s="81">
        <v>584.12</v>
      </c>
      <c r="AH268" s="120">
        <f>VLOOKUP(A268,РАСЧЕТ!A:BG,59,0)</f>
        <v>469.17600110952947</v>
      </c>
      <c r="AI268" s="120">
        <f t="shared" si="44"/>
        <v>-114.94399889047054</v>
      </c>
      <c r="AJ268" t="str">
        <f>VLOOKUP(A268,'12'!A:C,3,0)</f>
        <v>Начисление услуг УКС00001860 от 31.12.2023 23:59:59</v>
      </c>
      <c r="AK268" t="str">
        <f>VLOOKUP(A268,'12'!A:B,2,0)</f>
        <v>НАС/КС/ДУ-3-ММ-40</v>
      </c>
    </row>
    <row r="269" spans="1:37" x14ac:dyDescent="0.3">
      <c r="A269" s="79" t="s">
        <v>1589</v>
      </c>
      <c r="B269" s="79" t="s">
        <v>1590</v>
      </c>
      <c r="C269" s="81">
        <v>743.03</v>
      </c>
      <c r="D269" s="81">
        <f>VLOOKUP(A269,РАСЧЕТ!A:AY,51,0)</f>
        <v>312.36794686875521</v>
      </c>
      <c r="E269" s="81">
        <f t="shared" si="36"/>
        <v>-430.66205313124476</v>
      </c>
      <c r="F269" s="81" t="str">
        <f>VLOOKUP(A269,'04'!A:C,3,0)</f>
        <v>Начисление услуг УКС00000631 от 30.04.2023 0:00:01</v>
      </c>
      <c r="G269" s="81" t="str">
        <f>VLOOKUP(A269,'04'!A:B,2,0)</f>
        <v>С24-НАСТР-3-2021/паркинг/А/м 41</v>
      </c>
      <c r="H269" s="126">
        <v>743.03</v>
      </c>
      <c r="I269" s="126">
        <f>VLOOKUP(A269,РАСЧЕТ!A:AZ,52,0)</f>
        <v>0</v>
      </c>
      <c r="J269" s="126">
        <f t="shared" si="37"/>
        <v>-743.03</v>
      </c>
      <c r="K269" s="126">
        <v>743.03</v>
      </c>
      <c r="L269" s="126">
        <f>VLOOKUP(A269,РАСЧЕТ!A:BA,53,0)</f>
        <v>0</v>
      </c>
      <c r="M269" s="126">
        <f t="shared" si="38"/>
        <v>-743.03</v>
      </c>
      <c r="N269" s="126">
        <v>743.03</v>
      </c>
      <c r="O269" s="126">
        <f>VLOOKUP(A269,РАСЧЕТ!A:BB,54,0)</f>
        <v>0</v>
      </c>
      <c r="P269" s="126">
        <f t="shared" si="39"/>
        <v>-743.03</v>
      </c>
      <c r="Q269" s="126">
        <v>743.03</v>
      </c>
      <c r="R269" s="126">
        <f>VLOOKUP(A269,РАСЧЕТ!A:BC,55,0)</f>
        <v>0</v>
      </c>
      <c r="S269" s="126">
        <f t="shared" si="40"/>
        <v>-743.03</v>
      </c>
      <c r="T269" s="126">
        <v>743.03</v>
      </c>
      <c r="U269" s="126">
        <f>VLOOKUP(A269,РАСЧЕТ!A:BD,56,0)</f>
        <v>0</v>
      </c>
      <c r="V269" s="126">
        <f t="shared" si="41"/>
        <v>-743.03</v>
      </c>
      <c r="W269" s="81">
        <v>743.03</v>
      </c>
      <c r="X269" s="81">
        <f>VLOOKUP(A269,РАСЧЕТ!A:BE,57,0)</f>
        <v>385.22593624564036</v>
      </c>
      <c r="Y269" s="81">
        <f t="shared" si="42"/>
        <v>-357.80406375435962</v>
      </c>
      <c r="Z269" s="81" t="str">
        <f>VLOOKUP(A269,'10'!A:C,3,0)</f>
        <v>Начисление услуг УКС00001635 от 31.10.2023 0:00:01</v>
      </c>
      <c r="AA269" s="81" t="str">
        <f>VLOOKUP(A269,'10'!A:B,2,0)</f>
        <v>С24-НАСТР-3-2021/паркинг/А/м 41</v>
      </c>
      <c r="AB269" s="81">
        <v>743.03</v>
      </c>
      <c r="AC269" s="81">
        <f>VLOOKUP(A269,РАСЧЕТ!A:BF,58,0)</f>
        <v>414.24408167340346</v>
      </c>
      <c r="AD269" s="81">
        <f t="shared" si="43"/>
        <v>-328.78591832659652</v>
      </c>
      <c r="AE269" s="81" t="str">
        <f>VLOOKUP(A269,'11'!A:C,3,0)</f>
        <v>Начисление услуг УКС00001712 от 30.11.2023 23:59:59</v>
      </c>
      <c r="AF269" s="81" t="str">
        <f>VLOOKUP(A269,'11'!A:B,2,0)</f>
        <v>С24-НАСТР-3-2021/паркинг/А/м 41</v>
      </c>
      <c r="AG269" s="81">
        <v>743.03</v>
      </c>
      <c r="AH269" s="120">
        <f>VLOOKUP(A269,РАСЧЕТ!A:BG,59,0)</f>
        <v>596.81947199962201</v>
      </c>
      <c r="AI269" s="120">
        <f t="shared" si="44"/>
        <v>-146.21052800037796</v>
      </c>
      <c r="AJ269" t="str">
        <f>VLOOKUP(A269,'12'!A:C,3,0)</f>
        <v>Начисление услуг УКС00001860 от 31.12.2023 23:59:59</v>
      </c>
      <c r="AK269" t="str">
        <f>VLOOKUP(A269,'12'!A:B,2,0)</f>
        <v>С24-НАСТР-3-2021/паркинг/А/м 41</v>
      </c>
    </row>
    <row r="270" spans="1:37" x14ac:dyDescent="0.3">
      <c r="A270" s="79" t="s">
        <v>1922</v>
      </c>
      <c r="B270" s="79" t="s">
        <v>1923</v>
      </c>
      <c r="C270" s="81">
        <v>665.72</v>
      </c>
      <c r="D270" s="81">
        <f>VLOOKUP(A270,РАСЧЕТ!A:AY,51,0)</f>
        <v>279.86723563385584</v>
      </c>
      <c r="E270" s="81">
        <f t="shared" si="36"/>
        <v>-385.85276436614419</v>
      </c>
      <c r="F270" s="81" t="str">
        <f>VLOOKUP(A270,'04'!A:C,3,0)</f>
        <v>Начисление услуг УКС00000631 от 30.04.2023 0:00:01</v>
      </c>
      <c r="G270" s="81" t="str">
        <f>VLOOKUP(A270,'04'!A:B,2,0)</f>
        <v>НАС/КС/ДУ-3-ММ-42</v>
      </c>
      <c r="H270" s="126">
        <v>665.72</v>
      </c>
      <c r="I270" s="126">
        <f>VLOOKUP(A270,РАСЧЕТ!A:AZ,52,0)</f>
        <v>0</v>
      </c>
      <c r="J270" s="126">
        <f t="shared" si="37"/>
        <v>-665.72</v>
      </c>
      <c r="K270" s="126">
        <v>665.72</v>
      </c>
      <c r="L270" s="126">
        <f>VLOOKUP(A270,РАСЧЕТ!A:BA,53,0)</f>
        <v>0</v>
      </c>
      <c r="M270" s="126">
        <f t="shared" si="38"/>
        <v>-665.72</v>
      </c>
      <c r="N270" s="126">
        <v>665.72</v>
      </c>
      <c r="O270" s="126">
        <f>VLOOKUP(A270,РАСЧЕТ!A:BB,54,0)</f>
        <v>0</v>
      </c>
      <c r="P270" s="126">
        <f t="shared" si="39"/>
        <v>-665.72</v>
      </c>
      <c r="Q270" s="126">
        <v>665.72</v>
      </c>
      <c r="R270" s="126">
        <f>VLOOKUP(A270,РАСЧЕТ!A:BC,55,0)</f>
        <v>0</v>
      </c>
      <c r="S270" s="126">
        <f t="shared" si="40"/>
        <v>-665.72</v>
      </c>
      <c r="T270" s="126">
        <v>665.72</v>
      </c>
      <c r="U270" s="126">
        <f>VLOOKUP(A270,РАСЧЕТ!A:BD,56,0)</f>
        <v>0</v>
      </c>
      <c r="V270" s="126">
        <f t="shared" si="41"/>
        <v>-665.72</v>
      </c>
      <c r="W270" s="81">
        <v>665.72</v>
      </c>
      <c r="X270" s="81">
        <f>VLOOKUP(A270,РАСЧЕТ!A:BE,57,0)</f>
        <v>345.14462495996673</v>
      </c>
      <c r="Y270" s="81">
        <f t="shared" si="42"/>
        <v>-320.57537504003329</v>
      </c>
      <c r="Z270" s="81" t="str">
        <f>VLOOKUP(A270,'10'!A:C,3,0)</f>
        <v>Начисление услуг УКС00001635 от 31.10.2023 0:00:01</v>
      </c>
      <c r="AA270" s="81" t="str">
        <f>VLOOKUP(A270,'10'!A:B,2,0)</f>
        <v>НАС/КС/ДУ-3-ММ-42</v>
      </c>
      <c r="AB270" s="81">
        <v>665.72</v>
      </c>
      <c r="AC270" s="81">
        <f>VLOOKUP(A270,РАСЧЕТ!A:BF,58,0)</f>
        <v>371.14354138368515</v>
      </c>
      <c r="AD270" s="81">
        <f t="shared" si="43"/>
        <v>-294.57645861631488</v>
      </c>
      <c r="AE270" s="81" t="str">
        <f>VLOOKUP(A270,'11'!A:C,3,0)</f>
        <v>Начисление услуг УКС00001712 от 30.11.2023 23:59:59</v>
      </c>
      <c r="AF270" s="81" t="str">
        <f>VLOOKUP(A270,'11'!A:B,2,0)</f>
        <v>НАС/КС/ДУ-3-ММ-42</v>
      </c>
      <c r="AG270" s="81">
        <v>665.72</v>
      </c>
      <c r="AH270" s="120">
        <f>VLOOKUP(A270,РАСЧЕТ!A:BG,59,0)</f>
        <v>534.72264832336077</v>
      </c>
      <c r="AI270" s="120">
        <f t="shared" si="44"/>
        <v>-130.99735167663925</v>
      </c>
      <c r="AJ270" t="str">
        <f>VLOOKUP(A270,'12'!A:C,3,0)</f>
        <v>Начисление услуг УКС00001860 от 31.12.2023 23:59:59</v>
      </c>
      <c r="AK270" t="str">
        <f>VLOOKUP(A270,'12'!A:B,2,0)</f>
        <v>НАС/КС/ДУ-3-ММ-42</v>
      </c>
    </row>
    <row r="271" spans="1:37" x14ac:dyDescent="0.3">
      <c r="A271" s="79" t="s">
        <v>2561</v>
      </c>
      <c r="B271" s="79" t="s">
        <v>2562</v>
      </c>
      <c r="C271" s="81">
        <v>579.82000000000005</v>
      </c>
      <c r="D271" s="81">
        <f>VLOOKUP(A271,РАСЧЕТ!A:AY,51,0)</f>
        <v>243.75533426174542</v>
      </c>
      <c r="E271" s="81">
        <f t="shared" si="36"/>
        <v>-336.06466573825463</v>
      </c>
      <c r="F271" s="81" t="str">
        <f>VLOOKUP(A271,'04'!A:C,3,0)</f>
        <v>Начисление услуг УКС00000631 от 30.04.2023 0:00:01</v>
      </c>
      <c r="G271" s="81" t="str">
        <f>VLOOKUP(A271,'04'!A:B,2,0)</f>
        <v>НАС/КС/ДУ-3-ММ-43</v>
      </c>
      <c r="H271" s="126">
        <v>579.82000000000005</v>
      </c>
      <c r="I271" s="126">
        <f>VLOOKUP(A271,РАСЧЕТ!A:AZ,52,0)</f>
        <v>0</v>
      </c>
      <c r="J271" s="126">
        <f t="shared" si="37"/>
        <v>-579.82000000000005</v>
      </c>
      <c r="K271" s="126">
        <v>579.82000000000005</v>
      </c>
      <c r="L271" s="126">
        <f>VLOOKUP(A271,РАСЧЕТ!A:BA,53,0)</f>
        <v>0</v>
      </c>
      <c r="M271" s="126">
        <f t="shared" si="38"/>
        <v>-579.82000000000005</v>
      </c>
      <c r="N271" s="126">
        <v>579.82000000000005</v>
      </c>
      <c r="O271" s="126">
        <f>VLOOKUP(A271,РАСЧЕТ!A:BB,54,0)</f>
        <v>0</v>
      </c>
      <c r="P271" s="126">
        <f t="shared" si="39"/>
        <v>-579.82000000000005</v>
      </c>
      <c r="Q271" s="126">
        <v>579.82000000000005</v>
      </c>
      <c r="R271" s="126">
        <f>VLOOKUP(A271,РАСЧЕТ!A:BC,55,0)</f>
        <v>0</v>
      </c>
      <c r="S271" s="126">
        <f t="shared" si="40"/>
        <v>-579.82000000000005</v>
      </c>
      <c r="T271" s="126">
        <v>579.82000000000005</v>
      </c>
      <c r="U271" s="126">
        <f>VLOOKUP(A271,РАСЧЕТ!A:BD,56,0)</f>
        <v>0</v>
      </c>
      <c r="V271" s="126">
        <f t="shared" si="41"/>
        <v>-579.82000000000005</v>
      </c>
      <c r="W271" s="81">
        <v>579.82000000000005</v>
      </c>
      <c r="X271" s="81">
        <f>VLOOKUP(A271,РАСЧЕТ!A:BE,57,0)</f>
        <v>300.60983464255168</v>
      </c>
      <c r="Y271" s="81">
        <f t="shared" si="42"/>
        <v>-279.21016535744837</v>
      </c>
      <c r="Z271" s="81" t="str">
        <f>VLOOKUP(A271,'10'!A:C,3,0)</f>
        <v>Начисление услуг УКС00001635 от 31.10.2023 0:00:01</v>
      </c>
      <c r="AA271" s="81" t="str">
        <f>VLOOKUP(A271,'10'!A:B,2,0)</f>
        <v>НАС/КС/ДУ-3-ММ-43</v>
      </c>
      <c r="AB271" s="81">
        <v>579.82000000000005</v>
      </c>
      <c r="AC271" s="81">
        <f>VLOOKUP(A271,РАСЧЕТ!A:BF,58,0)</f>
        <v>323.25405217288704</v>
      </c>
      <c r="AD271" s="81">
        <f t="shared" si="43"/>
        <v>-256.56594782711301</v>
      </c>
      <c r="AE271" s="81" t="str">
        <f>VLOOKUP(A271,'11'!A:C,3,0)</f>
        <v>Начисление услуг УКС00001712 от 30.11.2023 23:59:59</v>
      </c>
      <c r="AF271" s="81" t="str">
        <f>VLOOKUP(A271,'11'!A:B,2,0)</f>
        <v>НАС/КС/ДУ-3-ММ-43</v>
      </c>
      <c r="AG271" s="81">
        <v>579.82000000000005</v>
      </c>
      <c r="AH271" s="120">
        <f>VLOOKUP(A271,РАСЧЕТ!A:BG,59,0)</f>
        <v>465.7261775719594</v>
      </c>
      <c r="AI271" s="120">
        <f t="shared" si="44"/>
        <v>-114.09382242804065</v>
      </c>
      <c r="AJ271" t="str">
        <f>VLOOKUP(A271,'12'!A:C,3,0)</f>
        <v>Начисление услуг УКС00001860 от 31.12.2023 23:59:59</v>
      </c>
      <c r="AK271" t="str">
        <f>VLOOKUP(A271,'12'!A:B,2,0)</f>
        <v>НАС/КС/ДУ-3-ММ-43</v>
      </c>
    </row>
    <row r="272" spans="1:37" x14ac:dyDescent="0.3">
      <c r="A272" s="79" t="s">
        <v>1470</v>
      </c>
      <c r="B272" s="79" t="s">
        <v>1471</v>
      </c>
      <c r="C272" s="81">
        <v>734.44</v>
      </c>
      <c r="D272" s="81">
        <f>VLOOKUP(A272,РАСЧЕТ!A:AY,51,0)</f>
        <v>308.75675673154421</v>
      </c>
      <c r="E272" s="81">
        <f t="shared" si="36"/>
        <v>-425.68324326845584</v>
      </c>
      <c r="F272" s="81" t="str">
        <f>VLOOKUP(A272,'04'!A:C,3,0)</f>
        <v>Начисление услуг УКС00000631 от 30.04.2023 0:00:01</v>
      </c>
      <c r="G272" s="81" t="str">
        <f>VLOOKUP(A272,'04'!A:B,2,0)</f>
        <v>НАС/КС/ДУ-3-ММ-44</v>
      </c>
      <c r="H272" s="126">
        <v>734.44</v>
      </c>
      <c r="I272" s="126">
        <f>VLOOKUP(A272,РАСЧЕТ!A:AZ,52,0)</f>
        <v>0</v>
      </c>
      <c r="J272" s="126">
        <f t="shared" si="37"/>
        <v>-734.44</v>
      </c>
      <c r="K272" s="126">
        <v>734.44</v>
      </c>
      <c r="L272" s="126">
        <f>VLOOKUP(A272,РАСЧЕТ!A:BA,53,0)</f>
        <v>0</v>
      </c>
      <c r="M272" s="126">
        <f t="shared" si="38"/>
        <v>-734.44</v>
      </c>
      <c r="N272" s="126">
        <v>734.44</v>
      </c>
      <c r="O272" s="126">
        <f>VLOOKUP(A272,РАСЧЕТ!A:BB,54,0)</f>
        <v>0</v>
      </c>
      <c r="P272" s="126">
        <f t="shared" si="39"/>
        <v>-734.44</v>
      </c>
      <c r="Q272" s="126">
        <v>734.44</v>
      </c>
      <c r="R272" s="126">
        <f>VLOOKUP(A272,РАСЧЕТ!A:BC,55,0)</f>
        <v>0</v>
      </c>
      <c r="S272" s="126">
        <f t="shared" si="40"/>
        <v>-734.44</v>
      </c>
      <c r="T272" s="126">
        <v>734.44</v>
      </c>
      <c r="U272" s="126">
        <f>VLOOKUP(A272,РАСЧЕТ!A:BD,56,0)</f>
        <v>0</v>
      </c>
      <c r="V272" s="126">
        <f t="shared" si="41"/>
        <v>-734.44</v>
      </c>
      <c r="W272" s="81">
        <v>734.44</v>
      </c>
      <c r="X272" s="81">
        <f>VLOOKUP(A272,РАСЧЕТ!A:BE,57,0)</f>
        <v>380.77245721389886</v>
      </c>
      <c r="Y272" s="81">
        <f t="shared" si="42"/>
        <v>-353.66754278610119</v>
      </c>
      <c r="Z272" s="81" t="str">
        <f>VLOOKUP(A272,'10'!A:C,3,0)</f>
        <v>Начисление услуг УКС00001635 от 31.10.2023 0:00:01</v>
      </c>
      <c r="AA272" s="81" t="str">
        <f>VLOOKUP(A272,'10'!A:B,2,0)</f>
        <v>НАС/КС/ДУ-3-ММ-44</v>
      </c>
      <c r="AB272" s="81">
        <v>734.44</v>
      </c>
      <c r="AC272" s="81">
        <f>VLOOKUP(A272,РАСЧЕТ!A:BF,58,0)</f>
        <v>409.45513275232361</v>
      </c>
      <c r="AD272" s="81">
        <f t="shared" si="43"/>
        <v>-324.98486724767645</v>
      </c>
      <c r="AE272" s="81" t="str">
        <f>VLOOKUP(A272,'11'!A:C,3,0)</f>
        <v>Начисление услуг УКС00001712 от 30.11.2023 23:59:59</v>
      </c>
      <c r="AF272" s="81" t="str">
        <f>VLOOKUP(A272,'11'!A:B,2,0)</f>
        <v>НАС/КС/ДУ-3-ММ-44</v>
      </c>
      <c r="AG272" s="81">
        <v>734.44</v>
      </c>
      <c r="AH272" s="120">
        <f>VLOOKUP(A272,РАСЧЕТ!A:BG,59,0)</f>
        <v>589.91982492448187</v>
      </c>
      <c r="AI272" s="120">
        <f t="shared" si="44"/>
        <v>-144.52017507551818</v>
      </c>
      <c r="AJ272" t="str">
        <f>VLOOKUP(A272,'12'!A:C,3,0)</f>
        <v>Начисление услуг УКС00001860 от 31.12.2023 23:59:59</v>
      </c>
      <c r="AK272" t="str">
        <f>VLOOKUP(A272,'12'!A:B,2,0)</f>
        <v>НАС/КС/ДУ-3-ММ-44</v>
      </c>
    </row>
    <row r="273" spans="1:37" x14ac:dyDescent="0.3">
      <c r="A273" s="79" t="s">
        <v>2085</v>
      </c>
      <c r="B273" s="79" t="s">
        <v>2086</v>
      </c>
      <c r="C273" s="81">
        <v>665.72</v>
      </c>
      <c r="D273" s="81">
        <f>VLOOKUP(A273,РАСЧЕТ!A:AY,51,0)</f>
        <v>279.86723563385584</v>
      </c>
      <c r="E273" s="81">
        <f t="shared" si="36"/>
        <v>-385.85276436614419</v>
      </c>
      <c r="F273" s="81" t="str">
        <f>VLOOKUP(A273,'04'!A:C,3,0)</f>
        <v>Начисление услуг УКС00000631 от 30.04.2023 0:00:01</v>
      </c>
      <c r="G273" s="81" t="str">
        <f>VLOOKUP(A273,'04'!A:B,2,0)</f>
        <v>НАС/КС/ДУ-3-ММ-45</v>
      </c>
      <c r="H273" s="126">
        <v>665.72</v>
      </c>
      <c r="I273" s="126">
        <f>VLOOKUP(A273,РАСЧЕТ!A:AZ,52,0)</f>
        <v>0</v>
      </c>
      <c r="J273" s="126">
        <f t="shared" si="37"/>
        <v>-665.72</v>
      </c>
      <c r="K273" s="126">
        <v>665.72</v>
      </c>
      <c r="L273" s="126">
        <f>VLOOKUP(A273,РАСЧЕТ!A:BA,53,0)</f>
        <v>0</v>
      </c>
      <c r="M273" s="126">
        <f t="shared" si="38"/>
        <v>-665.72</v>
      </c>
      <c r="N273" s="126">
        <v>665.72</v>
      </c>
      <c r="O273" s="126">
        <f>VLOOKUP(A273,РАСЧЕТ!A:BB,54,0)</f>
        <v>0</v>
      </c>
      <c r="P273" s="126">
        <f t="shared" si="39"/>
        <v>-665.72</v>
      </c>
      <c r="Q273" s="126">
        <v>665.72</v>
      </c>
      <c r="R273" s="126">
        <f>VLOOKUP(A273,РАСЧЕТ!A:BC,55,0)</f>
        <v>0</v>
      </c>
      <c r="S273" s="126">
        <f t="shared" si="40"/>
        <v>-665.72</v>
      </c>
      <c r="T273" s="126">
        <v>665.72</v>
      </c>
      <c r="U273" s="126">
        <f>VLOOKUP(A273,РАСЧЕТ!A:BD,56,0)</f>
        <v>0</v>
      </c>
      <c r="V273" s="126">
        <f t="shared" si="41"/>
        <v>-665.72</v>
      </c>
      <c r="W273" s="81">
        <v>665.72</v>
      </c>
      <c r="X273" s="81">
        <f>VLOOKUP(A273,РАСЧЕТ!A:BE,57,0)</f>
        <v>345.14462495996673</v>
      </c>
      <c r="Y273" s="81">
        <f t="shared" si="42"/>
        <v>-320.57537504003329</v>
      </c>
      <c r="Z273" s="81" t="str">
        <f>VLOOKUP(A273,'10'!A:C,3,0)</f>
        <v>Начисление услуг УКС00001635 от 31.10.2023 0:00:01</v>
      </c>
      <c r="AA273" s="81" t="str">
        <f>VLOOKUP(A273,'10'!A:B,2,0)</f>
        <v>НАС/КС/ДУ-3-ММ-45</v>
      </c>
      <c r="AB273" s="81">
        <v>665.72</v>
      </c>
      <c r="AC273" s="81">
        <f>VLOOKUP(A273,РАСЧЕТ!A:BF,58,0)</f>
        <v>371.14354138368515</v>
      </c>
      <c r="AD273" s="81">
        <f t="shared" si="43"/>
        <v>-294.57645861631488</v>
      </c>
      <c r="AE273" s="81" t="str">
        <f>VLOOKUP(A273,'11'!A:C,3,0)</f>
        <v>Начисление услуг УКС00001712 от 30.11.2023 23:59:59</v>
      </c>
      <c r="AF273" s="81" t="str">
        <f>VLOOKUP(A273,'11'!A:B,2,0)</f>
        <v>НАС/КС/ДУ-3-ММ-45</v>
      </c>
      <c r="AG273" s="81">
        <v>665.72</v>
      </c>
      <c r="AH273" s="120">
        <f>VLOOKUP(A273,РАСЧЕТ!A:BG,59,0)</f>
        <v>534.72264832336077</v>
      </c>
      <c r="AI273" s="120">
        <f t="shared" si="44"/>
        <v>-130.99735167663925</v>
      </c>
      <c r="AJ273" t="str">
        <f>VLOOKUP(A273,'12'!A:C,3,0)</f>
        <v>Начисление услуг УКС00001860 от 31.12.2023 23:59:59</v>
      </c>
      <c r="AK273" t="str">
        <f>VLOOKUP(A273,'12'!A:B,2,0)</f>
        <v>НАС/КС/ДУ-3-ММ-45</v>
      </c>
    </row>
    <row r="274" spans="1:37" x14ac:dyDescent="0.3">
      <c r="A274" s="79" t="s">
        <v>2087</v>
      </c>
      <c r="B274" s="79" t="s">
        <v>2088</v>
      </c>
      <c r="C274" s="81">
        <v>579.82000000000005</v>
      </c>
      <c r="D274" s="81">
        <f>VLOOKUP(A274,РАСЧЕТ!A:AY,51,0)</f>
        <v>243.75533426174542</v>
      </c>
      <c r="E274" s="81">
        <f t="shared" si="36"/>
        <v>-336.06466573825463</v>
      </c>
      <c r="F274" s="81" t="str">
        <f>VLOOKUP(A274,'04'!A:C,3,0)</f>
        <v>Начисление услуг УКС00000631 от 30.04.2023 0:00:01</v>
      </c>
      <c r="G274" s="81" t="str">
        <f>VLOOKUP(A274,'04'!A:B,2,0)</f>
        <v>НАС/КС/ДУ-3-ММ-46</v>
      </c>
      <c r="H274" s="126">
        <v>579.82000000000005</v>
      </c>
      <c r="I274" s="126">
        <f>VLOOKUP(A274,РАСЧЕТ!A:AZ,52,0)</f>
        <v>0</v>
      </c>
      <c r="J274" s="126">
        <f t="shared" si="37"/>
        <v>-579.82000000000005</v>
      </c>
      <c r="K274" s="126">
        <v>579.82000000000005</v>
      </c>
      <c r="L274" s="126">
        <f>VLOOKUP(A274,РАСЧЕТ!A:BA,53,0)</f>
        <v>0</v>
      </c>
      <c r="M274" s="126">
        <f t="shared" si="38"/>
        <v>-579.82000000000005</v>
      </c>
      <c r="N274" s="126">
        <v>579.82000000000005</v>
      </c>
      <c r="O274" s="126">
        <f>VLOOKUP(A274,РАСЧЕТ!A:BB,54,0)</f>
        <v>0</v>
      </c>
      <c r="P274" s="126">
        <f t="shared" si="39"/>
        <v>-579.82000000000005</v>
      </c>
      <c r="Q274" s="126">
        <v>579.82000000000005</v>
      </c>
      <c r="R274" s="126">
        <f>VLOOKUP(A274,РАСЧЕТ!A:BC,55,0)</f>
        <v>0</v>
      </c>
      <c r="S274" s="126">
        <f t="shared" si="40"/>
        <v>-579.82000000000005</v>
      </c>
      <c r="T274" s="126">
        <v>579.82000000000005</v>
      </c>
      <c r="U274" s="126">
        <f>VLOOKUP(A274,РАСЧЕТ!A:BD,56,0)</f>
        <v>0</v>
      </c>
      <c r="V274" s="126">
        <f t="shared" si="41"/>
        <v>-579.82000000000005</v>
      </c>
      <c r="W274" s="81">
        <v>579.82000000000005</v>
      </c>
      <c r="X274" s="81">
        <f>VLOOKUP(A274,РАСЧЕТ!A:BE,57,0)</f>
        <v>300.60983464255168</v>
      </c>
      <c r="Y274" s="81">
        <f t="shared" si="42"/>
        <v>-279.21016535744837</v>
      </c>
      <c r="Z274" s="81" t="str">
        <f>VLOOKUP(A274,'10'!A:C,3,0)</f>
        <v>Начисление услуг УКС00001635 от 31.10.2023 0:00:01</v>
      </c>
      <c r="AA274" s="81" t="str">
        <f>VLOOKUP(A274,'10'!A:B,2,0)</f>
        <v>НАС/КС/ДУ-3-ММ-46</v>
      </c>
      <c r="AB274" s="81">
        <v>579.82000000000005</v>
      </c>
      <c r="AC274" s="81">
        <f>VLOOKUP(A274,РАСЧЕТ!A:BF,58,0)</f>
        <v>323.25405217288704</v>
      </c>
      <c r="AD274" s="81">
        <f t="shared" si="43"/>
        <v>-256.56594782711301</v>
      </c>
      <c r="AE274" s="81" t="str">
        <f>VLOOKUP(A274,'11'!A:C,3,0)</f>
        <v>Начисление услуг УКС00001712 от 30.11.2023 23:59:59</v>
      </c>
      <c r="AF274" s="81" t="str">
        <f>VLOOKUP(A274,'11'!A:B,2,0)</f>
        <v>НАС/КС/ДУ-3-ММ-46</v>
      </c>
      <c r="AG274" s="81">
        <v>579.82000000000005</v>
      </c>
      <c r="AH274" s="120">
        <f>VLOOKUP(A274,РАСЧЕТ!A:BG,59,0)</f>
        <v>465.7261775719594</v>
      </c>
      <c r="AI274" s="120">
        <f t="shared" si="44"/>
        <v>-114.09382242804065</v>
      </c>
      <c r="AJ274" t="str">
        <f>VLOOKUP(A274,'12'!A:C,3,0)</f>
        <v>Начисление услуг УКС00001860 от 31.12.2023 23:59:59</v>
      </c>
      <c r="AK274" t="str">
        <f>VLOOKUP(A274,'12'!A:B,2,0)</f>
        <v>НАС/КС/ДУ-3-ММ-46</v>
      </c>
    </row>
    <row r="275" spans="1:37" x14ac:dyDescent="0.3">
      <c r="A275" s="79" t="s">
        <v>2328</v>
      </c>
      <c r="B275" s="79" t="s">
        <v>2329</v>
      </c>
      <c r="C275" s="81">
        <v>734.44</v>
      </c>
      <c r="D275" s="81">
        <f>VLOOKUP(A275,РАСЧЕТ!A:AY,51,0)</f>
        <v>308.75675673154421</v>
      </c>
      <c r="E275" s="81">
        <f t="shared" si="36"/>
        <v>-425.68324326845584</v>
      </c>
      <c r="F275" s="81" t="str">
        <f>VLOOKUP(A275,'04'!A:C,3,0)</f>
        <v>Начисление услуг УКС00000631 от 30.04.2023 0:00:01</v>
      </c>
      <c r="G275" s="81" t="str">
        <f>VLOOKUP(A275,'04'!A:B,2,0)</f>
        <v>НАС/КС/ДУ-3-ММ-47</v>
      </c>
      <c r="H275" s="126">
        <v>734.44</v>
      </c>
      <c r="I275" s="126">
        <f>VLOOKUP(A275,РАСЧЕТ!A:AZ,52,0)</f>
        <v>0</v>
      </c>
      <c r="J275" s="126">
        <f t="shared" si="37"/>
        <v>-734.44</v>
      </c>
      <c r="K275" s="126">
        <v>734.44</v>
      </c>
      <c r="L275" s="126">
        <f>VLOOKUP(A275,РАСЧЕТ!A:BA,53,0)</f>
        <v>0</v>
      </c>
      <c r="M275" s="126">
        <f t="shared" si="38"/>
        <v>-734.44</v>
      </c>
      <c r="N275" s="126">
        <v>734.44</v>
      </c>
      <c r="O275" s="126">
        <f>VLOOKUP(A275,РАСЧЕТ!A:BB,54,0)</f>
        <v>0</v>
      </c>
      <c r="P275" s="126">
        <f t="shared" si="39"/>
        <v>-734.44</v>
      </c>
      <c r="Q275" s="126">
        <v>734.44</v>
      </c>
      <c r="R275" s="126">
        <f>VLOOKUP(A275,РАСЧЕТ!A:BC,55,0)</f>
        <v>0</v>
      </c>
      <c r="S275" s="126">
        <f t="shared" si="40"/>
        <v>-734.44</v>
      </c>
      <c r="T275" s="126">
        <v>734.44</v>
      </c>
      <c r="U275" s="126">
        <f>VLOOKUP(A275,РАСЧЕТ!A:BD,56,0)</f>
        <v>0</v>
      </c>
      <c r="V275" s="126">
        <f t="shared" si="41"/>
        <v>-734.44</v>
      </c>
      <c r="W275" s="81">
        <v>734.44</v>
      </c>
      <c r="X275" s="81">
        <f>VLOOKUP(A275,РАСЧЕТ!A:BE,57,0)</f>
        <v>380.77245721389886</v>
      </c>
      <c r="Y275" s="81">
        <f t="shared" si="42"/>
        <v>-353.66754278610119</v>
      </c>
      <c r="Z275" s="81" t="str">
        <f>VLOOKUP(A275,'10'!A:C,3,0)</f>
        <v>Начисление услуг УКС00001635 от 31.10.2023 0:00:01</v>
      </c>
      <c r="AA275" s="81" t="str">
        <f>VLOOKUP(A275,'10'!A:B,2,0)</f>
        <v>НАС/КС/ДУ-3-ММ-47</v>
      </c>
      <c r="AB275" s="81">
        <v>734.44</v>
      </c>
      <c r="AC275" s="81">
        <f>VLOOKUP(A275,РАСЧЕТ!A:BF,58,0)</f>
        <v>409.45513275232361</v>
      </c>
      <c r="AD275" s="81">
        <f t="shared" si="43"/>
        <v>-324.98486724767645</v>
      </c>
      <c r="AE275" s="81" t="str">
        <f>VLOOKUP(A275,'11'!A:C,3,0)</f>
        <v>Начисление услуг УКС00001712 от 30.11.2023 23:59:59</v>
      </c>
      <c r="AF275" s="81" t="str">
        <f>VLOOKUP(A275,'11'!A:B,2,0)</f>
        <v>НАС/КС/ДУ-3-ММ-47</v>
      </c>
      <c r="AG275" s="81">
        <v>734.44</v>
      </c>
      <c r="AH275" s="120">
        <f>VLOOKUP(A275,РАСЧЕТ!A:BG,59,0)</f>
        <v>589.91982492448187</v>
      </c>
      <c r="AI275" s="120">
        <f t="shared" si="44"/>
        <v>-144.52017507551818</v>
      </c>
      <c r="AJ275" t="str">
        <f>VLOOKUP(A275,'12'!A:C,3,0)</f>
        <v>Начисление услуг УКС00001860 от 31.12.2023 23:59:59</v>
      </c>
      <c r="AK275" t="str">
        <f>VLOOKUP(A275,'12'!A:B,2,0)</f>
        <v>НАС/КС/ДУ-3-ММ-47</v>
      </c>
    </row>
    <row r="276" spans="1:37" x14ac:dyDescent="0.3">
      <c r="A276" s="79" t="s">
        <v>1282</v>
      </c>
      <c r="B276" s="79" t="s">
        <v>1283</v>
      </c>
      <c r="C276" s="81">
        <v>665.72</v>
      </c>
      <c r="D276" s="81">
        <f>VLOOKUP(A276,РАСЧЕТ!A:AY,51,0)</f>
        <v>279.86723563385584</v>
      </c>
      <c r="E276" s="81">
        <f t="shared" si="36"/>
        <v>-385.85276436614419</v>
      </c>
      <c r="F276" s="81" t="str">
        <f>VLOOKUP(A276,'04'!A:C,3,0)</f>
        <v>Начисление услуг УКС00000631 от 30.04.2023 0:00:01</v>
      </c>
      <c r="G276" s="81" t="str">
        <f>VLOOKUP(A276,'04'!A:B,2,0)</f>
        <v>НАС/КС/ДУ-3-ММ-48</v>
      </c>
      <c r="H276" s="126">
        <v>665.72</v>
      </c>
      <c r="I276" s="126">
        <f>VLOOKUP(A276,РАСЧЕТ!A:AZ,52,0)</f>
        <v>0</v>
      </c>
      <c r="J276" s="126">
        <f t="shared" si="37"/>
        <v>-665.72</v>
      </c>
      <c r="K276" s="126">
        <v>665.72</v>
      </c>
      <c r="L276" s="126">
        <f>VLOOKUP(A276,РАСЧЕТ!A:BA,53,0)</f>
        <v>0</v>
      </c>
      <c r="M276" s="126">
        <f t="shared" si="38"/>
        <v>-665.72</v>
      </c>
      <c r="N276" s="126">
        <v>665.72</v>
      </c>
      <c r="O276" s="126">
        <f>VLOOKUP(A276,РАСЧЕТ!A:BB,54,0)</f>
        <v>0</v>
      </c>
      <c r="P276" s="126">
        <f t="shared" si="39"/>
        <v>-665.72</v>
      </c>
      <c r="Q276" s="126">
        <v>665.72</v>
      </c>
      <c r="R276" s="126">
        <f>VLOOKUP(A276,РАСЧЕТ!A:BC,55,0)</f>
        <v>0</v>
      </c>
      <c r="S276" s="126">
        <f t="shared" si="40"/>
        <v>-665.72</v>
      </c>
      <c r="T276" s="126">
        <v>665.72</v>
      </c>
      <c r="U276" s="126">
        <f>VLOOKUP(A276,РАСЧЕТ!A:BD,56,0)</f>
        <v>0</v>
      </c>
      <c r="V276" s="126">
        <f t="shared" si="41"/>
        <v>-665.72</v>
      </c>
      <c r="W276" s="81">
        <v>665.72</v>
      </c>
      <c r="X276" s="81">
        <f>VLOOKUP(A276,РАСЧЕТ!A:BE,57,0)</f>
        <v>345.14462495996673</v>
      </c>
      <c r="Y276" s="81">
        <f t="shared" si="42"/>
        <v>-320.57537504003329</v>
      </c>
      <c r="Z276" s="81" t="str">
        <f>VLOOKUP(A276,'10'!A:C,3,0)</f>
        <v>Начисление услуг УКС00001635 от 31.10.2023 0:00:01</v>
      </c>
      <c r="AA276" s="81" t="str">
        <f>VLOOKUP(A276,'10'!A:B,2,0)</f>
        <v>НАС/КС/ДУ-3-ММ-48</v>
      </c>
      <c r="AB276" s="81">
        <v>665.72</v>
      </c>
      <c r="AC276" s="81">
        <f>VLOOKUP(A276,РАСЧЕТ!A:BF,58,0)</f>
        <v>371.14354138368515</v>
      </c>
      <c r="AD276" s="81">
        <f t="shared" si="43"/>
        <v>-294.57645861631488</v>
      </c>
      <c r="AE276" s="81" t="str">
        <f>VLOOKUP(A276,'11'!A:C,3,0)</f>
        <v>Начисление услуг УКС00001712 от 30.11.2023 23:59:59</v>
      </c>
      <c r="AF276" s="81" t="str">
        <f>VLOOKUP(A276,'11'!A:B,2,0)</f>
        <v>НАС/КС/ДУ-3-ММ-48</v>
      </c>
      <c r="AG276" s="81">
        <v>665.72</v>
      </c>
      <c r="AH276" s="120">
        <f>VLOOKUP(A276,РАСЧЕТ!A:BG,59,0)</f>
        <v>534.72264832336077</v>
      </c>
      <c r="AI276" s="120">
        <f t="shared" si="44"/>
        <v>-130.99735167663925</v>
      </c>
      <c r="AJ276" t="str">
        <f>VLOOKUP(A276,'12'!A:C,3,0)</f>
        <v>Начисление услуг УКС00001860 от 31.12.2023 23:59:59</v>
      </c>
      <c r="AK276" t="str">
        <f>VLOOKUP(A276,'12'!A:B,2,0)</f>
        <v>НАС/КС/ДУ-3-ММ-48</v>
      </c>
    </row>
    <row r="277" spans="1:37" x14ac:dyDescent="0.3">
      <c r="A277" s="79" t="s">
        <v>1388</v>
      </c>
      <c r="B277" s="79" t="s">
        <v>1389</v>
      </c>
      <c r="C277" s="81">
        <v>579.82000000000005</v>
      </c>
      <c r="D277" s="81">
        <f>VLOOKUP(A277,РАСЧЕТ!A:AY,51,0)</f>
        <v>243.75533426174542</v>
      </c>
      <c r="E277" s="81">
        <f t="shared" si="36"/>
        <v>-336.06466573825463</v>
      </c>
      <c r="F277" s="81" t="str">
        <f>VLOOKUP(A277,'04'!A:C,3,0)</f>
        <v>Начисление услуг УКС00000631 от 30.04.2023 0:00:01</v>
      </c>
      <c r="G277" s="81" t="str">
        <f>VLOOKUP(A277,'04'!A:B,2,0)</f>
        <v>НАС/КС/ДУ-3-ММ-49</v>
      </c>
      <c r="H277" s="126">
        <v>579.82000000000005</v>
      </c>
      <c r="I277" s="126">
        <f>VLOOKUP(A277,РАСЧЕТ!A:AZ,52,0)</f>
        <v>0</v>
      </c>
      <c r="J277" s="126">
        <f t="shared" si="37"/>
        <v>-579.82000000000005</v>
      </c>
      <c r="K277" s="126">
        <v>579.82000000000005</v>
      </c>
      <c r="L277" s="126">
        <f>VLOOKUP(A277,РАСЧЕТ!A:BA,53,0)</f>
        <v>0</v>
      </c>
      <c r="M277" s="126">
        <f t="shared" si="38"/>
        <v>-579.82000000000005</v>
      </c>
      <c r="N277" s="126">
        <v>579.82000000000005</v>
      </c>
      <c r="O277" s="126">
        <f>VLOOKUP(A277,РАСЧЕТ!A:BB,54,0)</f>
        <v>0</v>
      </c>
      <c r="P277" s="126">
        <f t="shared" si="39"/>
        <v>-579.82000000000005</v>
      </c>
      <c r="Q277" s="126">
        <v>579.82000000000005</v>
      </c>
      <c r="R277" s="126">
        <f>VLOOKUP(A277,РАСЧЕТ!A:BC,55,0)</f>
        <v>0</v>
      </c>
      <c r="S277" s="126">
        <f t="shared" si="40"/>
        <v>-579.82000000000005</v>
      </c>
      <c r="T277" s="126">
        <v>579.82000000000005</v>
      </c>
      <c r="U277" s="126">
        <f>VLOOKUP(A277,РАСЧЕТ!A:BD,56,0)</f>
        <v>0</v>
      </c>
      <c r="V277" s="126">
        <f t="shared" si="41"/>
        <v>-579.82000000000005</v>
      </c>
      <c r="W277" s="81">
        <v>579.82000000000005</v>
      </c>
      <c r="X277" s="81">
        <f>VLOOKUP(A277,РАСЧЕТ!A:BE,57,0)</f>
        <v>300.60983464255168</v>
      </c>
      <c r="Y277" s="81">
        <f t="shared" si="42"/>
        <v>-279.21016535744837</v>
      </c>
      <c r="Z277" s="81" t="str">
        <f>VLOOKUP(A277,'10'!A:C,3,0)</f>
        <v>Начисление услуг УКС00001635 от 31.10.2023 0:00:01</v>
      </c>
      <c r="AA277" s="81" t="str">
        <f>VLOOKUP(A277,'10'!A:B,2,0)</f>
        <v>НАС/КС/ДУ-3-ММ-49</v>
      </c>
      <c r="AB277" s="81">
        <v>579.82000000000005</v>
      </c>
      <c r="AC277" s="81">
        <f>VLOOKUP(A277,РАСЧЕТ!A:BF,58,0)</f>
        <v>323.25405217288704</v>
      </c>
      <c r="AD277" s="81">
        <f t="shared" si="43"/>
        <v>-256.56594782711301</v>
      </c>
      <c r="AE277" s="81" t="str">
        <f>VLOOKUP(A277,'11'!A:C,3,0)</f>
        <v>Начисление услуг УКС00001712 от 30.11.2023 23:59:59</v>
      </c>
      <c r="AF277" s="81" t="str">
        <f>VLOOKUP(A277,'11'!A:B,2,0)</f>
        <v>НАС/КС/ДУ-3-ММ-49</v>
      </c>
      <c r="AG277" s="81">
        <v>579.82000000000005</v>
      </c>
      <c r="AH277" s="120">
        <f>VLOOKUP(A277,РАСЧЕТ!A:BG,59,0)</f>
        <v>465.7261775719594</v>
      </c>
      <c r="AI277" s="120">
        <f t="shared" si="44"/>
        <v>-114.09382242804065</v>
      </c>
      <c r="AJ277" t="str">
        <f>VLOOKUP(A277,'12'!A:C,3,0)</f>
        <v>Начисление услуг УКС00001860 от 31.12.2023 23:59:59</v>
      </c>
      <c r="AK277" t="str">
        <f>VLOOKUP(A277,'12'!A:B,2,0)</f>
        <v>НАС/КС/ДУ-3-ММ-49</v>
      </c>
    </row>
    <row r="278" spans="1:37" x14ac:dyDescent="0.3">
      <c r="A278" s="79" t="s">
        <v>1932</v>
      </c>
      <c r="B278" s="79" t="s">
        <v>1933</v>
      </c>
      <c r="C278" s="81">
        <v>584.12</v>
      </c>
      <c r="D278" s="81">
        <f>VLOOKUP(A278,РАСЧЕТ!A:AY,51,0)</f>
        <v>245.56092933035092</v>
      </c>
      <c r="E278" s="81">
        <f t="shared" si="36"/>
        <v>-338.55907066964909</v>
      </c>
      <c r="F278" s="81" t="str">
        <f>VLOOKUP(A278,'04'!A:C,3,0)</f>
        <v>Начисление услуг УКС00000631 от 30.04.2023 0:00:01</v>
      </c>
      <c r="G278" s="81" t="str">
        <f>VLOOKUP(A278,'04'!A:B,2,0)</f>
        <v>НАС/КС/ДУ/3-ММ-5</v>
      </c>
      <c r="H278" s="126">
        <v>584.12</v>
      </c>
      <c r="I278" s="126">
        <f>VLOOKUP(A278,РАСЧЕТ!A:AZ,52,0)</f>
        <v>0</v>
      </c>
      <c r="J278" s="126">
        <f t="shared" si="37"/>
        <v>-584.12</v>
      </c>
      <c r="K278" s="126">
        <v>584.12</v>
      </c>
      <c r="L278" s="126">
        <f>VLOOKUP(A278,РАСЧЕТ!A:BA,53,0)</f>
        <v>0</v>
      </c>
      <c r="M278" s="126">
        <f t="shared" si="38"/>
        <v>-584.12</v>
      </c>
      <c r="N278" s="126">
        <v>584.12</v>
      </c>
      <c r="O278" s="126">
        <f>VLOOKUP(A278,РАСЧЕТ!A:BB,54,0)</f>
        <v>0</v>
      </c>
      <c r="P278" s="126">
        <f t="shared" si="39"/>
        <v>-584.12</v>
      </c>
      <c r="Q278" s="126">
        <v>584.12</v>
      </c>
      <c r="R278" s="126">
        <f>VLOOKUP(A278,РАСЧЕТ!A:BC,55,0)</f>
        <v>0</v>
      </c>
      <c r="S278" s="126">
        <f t="shared" si="40"/>
        <v>-584.12</v>
      </c>
      <c r="T278" s="126">
        <v>584.12</v>
      </c>
      <c r="U278" s="126">
        <f>VLOOKUP(A278,РАСЧЕТ!A:BD,56,0)</f>
        <v>0</v>
      </c>
      <c r="V278" s="126">
        <f t="shared" si="41"/>
        <v>-584.12</v>
      </c>
      <c r="W278" s="81">
        <v>584.12</v>
      </c>
      <c r="X278" s="81">
        <f>VLOOKUP(A278,РАСЧЕТ!A:BE,57,0)</f>
        <v>302.83657415842242</v>
      </c>
      <c r="Y278" s="81">
        <f t="shared" si="42"/>
        <v>-281.28342584157758</v>
      </c>
      <c r="Z278" s="81" t="str">
        <f>VLOOKUP(A278,'10'!A:C,3,0)</f>
        <v>Начисление услуг УКС00001635 от 31.10.2023 0:00:01</v>
      </c>
      <c r="AA278" s="81" t="str">
        <f>VLOOKUP(A278,'10'!A:B,2,0)</f>
        <v>НАС/КС/ДУ/3-ММ-5</v>
      </c>
      <c r="AB278" s="81">
        <v>584.12</v>
      </c>
      <c r="AC278" s="81">
        <f>VLOOKUP(A278,РАСЧЕТ!A:BF,58,0)</f>
        <v>325.64852663342691</v>
      </c>
      <c r="AD278" s="81">
        <f t="shared" si="43"/>
        <v>-258.47147336657309</v>
      </c>
      <c r="AE278" s="81" t="str">
        <f>VLOOKUP(A278,'11'!A:C,3,0)</f>
        <v>Начисление услуг УКС00001712 от 30.11.2023 23:59:59</v>
      </c>
      <c r="AF278" s="81" t="str">
        <f>VLOOKUP(A278,'11'!A:B,2,0)</f>
        <v>НАС/КС/ДУ/3-ММ-5</v>
      </c>
      <c r="AG278" s="81">
        <v>584.12</v>
      </c>
      <c r="AH278" s="120">
        <f>VLOOKUP(A278,РАСЧЕТ!A:BG,59,0)</f>
        <v>469.17600110952947</v>
      </c>
      <c r="AI278" s="120">
        <f t="shared" si="44"/>
        <v>-114.94399889047054</v>
      </c>
      <c r="AJ278" t="str">
        <f>VLOOKUP(A278,'12'!A:C,3,0)</f>
        <v>Начисление услуг УКС00001860 от 31.12.2023 23:59:59</v>
      </c>
      <c r="AK278" t="str">
        <f>VLOOKUP(A278,'12'!A:B,2,0)</f>
        <v>НАС/КС/ДУ/3-ММ-5</v>
      </c>
    </row>
    <row r="279" spans="1:37" x14ac:dyDescent="0.3">
      <c r="A279" s="79" t="s">
        <v>921</v>
      </c>
      <c r="B279" s="79" t="s">
        <v>922</v>
      </c>
      <c r="C279" s="81">
        <v>734.44</v>
      </c>
      <c r="D279" s="81">
        <f>VLOOKUP(A279,РАСЧЕТ!A:AY,51,0)</f>
        <v>308.75675673154421</v>
      </c>
      <c r="E279" s="81">
        <f t="shared" si="36"/>
        <v>-425.68324326845584</v>
      </c>
      <c r="F279" s="81" t="str">
        <f>VLOOKUP(A279,'04'!A:C,3,0)</f>
        <v>Начисление услуг УКС00000631 от 30.04.2023 0:00:01</v>
      </c>
      <c r="G279" s="81" t="str">
        <f>VLOOKUP(A279,'04'!A:B,2,0)</f>
        <v>НАС/КС/ДУ-3-ММ-50</v>
      </c>
      <c r="H279" s="126">
        <v>734.44</v>
      </c>
      <c r="I279" s="126">
        <f>VLOOKUP(A279,РАСЧЕТ!A:AZ,52,0)</f>
        <v>0</v>
      </c>
      <c r="J279" s="126">
        <f t="shared" si="37"/>
        <v>-734.44</v>
      </c>
      <c r="K279" s="126">
        <v>734.44</v>
      </c>
      <c r="L279" s="126">
        <f>VLOOKUP(A279,РАСЧЕТ!A:BA,53,0)</f>
        <v>0</v>
      </c>
      <c r="M279" s="126">
        <f t="shared" si="38"/>
        <v>-734.44</v>
      </c>
      <c r="N279" s="126">
        <v>734.44</v>
      </c>
      <c r="O279" s="126">
        <f>VLOOKUP(A279,РАСЧЕТ!A:BB,54,0)</f>
        <v>0</v>
      </c>
      <c r="P279" s="126">
        <f t="shared" si="39"/>
        <v>-734.44</v>
      </c>
      <c r="Q279" s="126">
        <v>734.44</v>
      </c>
      <c r="R279" s="126">
        <f>VLOOKUP(A279,РАСЧЕТ!A:BC,55,0)</f>
        <v>0</v>
      </c>
      <c r="S279" s="126">
        <f t="shared" si="40"/>
        <v>-734.44</v>
      </c>
      <c r="T279" s="126">
        <v>734.44</v>
      </c>
      <c r="U279" s="126">
        <f>VLOOKUP(A279,РАСЧЕТ!A:BD,56,0)</f>
        <v>0</v>
      </c>
      <c r="V279" s="126">
        <f t="shared" si="41"/>
        <v>-734.44</v>
      </c>
      <c r="W279" s="81">
        <v>734.44</v>
      </c>
      <c r="X279" s="81">
        <f>VLOOKUP(A279,РАСЧЕТ!A:BE,57,0)</f>
        <v>380.77245721389886</v>
      </c>
      <c r="Y279" s="81">
        <f t="shared" si="42"/>
        <v>-353.66754278610119</v>
      </c>
      <c r="Z279" s="81" t="str">
        <f>VLOOKUP(A279,'10'!A:C,3,0)</f>
        <v>Начисление услуг УКС00001635 от 31.10.2023 0:00:01</v>
      </c>
      <c r="AA279" s="81" t="str">
        <f>VLOOKUP(A279,'10'!A:B,2,0)</f>
        <v>НАС/КС/ДУ-3-ММ-50</v>
      </c>
      <c r="AB279" s="81">
        <v>734.44</v>
      </c>
      <c r="AC279" s="81">
        <f>VLOOKUP(A279,РАСЧЕТ!A:BF,58,0)</f>
        <v>409.45513275232361</v>
      </c>
      <c r="AD279" s="81">
        <f t="shared" si="43"/>
        <v>-324.98486724767645</v>
      </c>
      <c r="AE279" s="81" t="str">
        <f>VLOOKUP(A279,'11'!A:C,3,0)</f>
        <v>Начисление услуг УКС00001712 от 30.11.2023 23:59:59</v>
      </c>
      <c r="AF279" s="81" t="str">
        <f>VLOOKUP(A279,'11'!A:B,2,0)</f>
        <v>НАС/КС/ДУ-3-ММ-50</v>
      </c>
      <c r="AG279" s="81">
        <v>734.44</v>
      </c>
      <c r="AH279" s="120">
        <f>VLOOKUP(A279,РАСЧЕТ!A:BG,59,0)</f>
        <v>589.91982492448187</v>
      </c>
      <c r="AI279" s="120">
        <f t="shared" si="44"/>
        <v>-144.52017507551818</v>
      </c>
      <c r="AJ279" t="str">
        <f>VLOOKUP(A279,'12'!A:C,3,0)</f>
        <v>Начисление услуг УКС00001860 от 31.12.2023 23:59:59</v>
      </c>
      <c r="AK279" t="str">
        <f>VLOOKUP(A279,'12'!A:B,2,0)</f>
        <v>НАС/КС/ДУ-3-ММ-50</v>
      </c>
    </row>
    <row r="280" spans="1:37" x14ac:dyDescent="0.3">
      <c r="A280" s="79" t="s">
        <v>583</v>
      </c>
      <c r="B280" s="79" t="s">
        <v>584</v>
      </c>
      <c r="C280" s="81">
        <v>644.25</v>
      </c>
      <c r="D280" s="81">
        <f>VLOOKUP(A280,РАСЧЕТ!A:AY,51,0)</f>
        <v>270.83926029082824</v>
      </c>
      <c r="E280" s="81">
        <f t="shared" si="36"/>
        <v>-373.41073970917176</v>
      </c>
      <c r="F280" s="81" t="str">
        <f>VLOOKUP(A280,'04'!A:C,3,0)</f>
        <v>Начисление услуг УКС00000631 от 30.04.2023 0:00:01</v>
      </c>
      <c r="G280" s="81" t="str">
        <f>VLOOKUP(A280,'04'!A:B,2,0)</f>
        <v>НАС/КС/ДУ-3-ММ-51</v>
      </c>
      <c r="H280" s="126">
        <v>644.25</v>
      </c>
      <c r="I280" s="126">
        <f>VLOOKUP(A280,РАСЧЕТ!A:AZ,52,0)</f>
        <v>0</v>
      </c>
      <c r="J280" s="126">
        <f t="shared" si="37"/>
        <v>-644.25</v>
      </c>
      <c r="K280" s="126">
        <v>644.25</v>
      </c>
      <c r="L280" s="126">
        <f>VLOOKUP(A280,РАСЧЕТ!A:BA,53,0)</f>
        <v>0</v>
      </c>
      <c r="M280" s="126">
        <f t="shared" si="38"/>
        <v>-644.25</v>
      </c>
      <c r="N280" s="126">
        <v>644.25</v>
      </c>
      <c r="O280" s="126">
        <f>VLOOKUP(A280,РАСЧЕТ!A:BB,54,0)</f>
        <v>0</v>
      </c>
      <c r="P280" s="126">
        <f t="shared" si="39"/>
        <v>-644.25</v>
      </c>
      <c r="Q280" s="126">
        <v>644.25</v>
      </c>
      <c r="R280" s="126">
        <f>VLOOKUP(A280,РАСЧЕТ!A:BC,55,0)</f>
        <v>0</v>
      </c>
      <c r="S280" s="126">
        <f t="shared" si="40"/>
        <v>-644.25</v>
      </c>
      <c r="T280" s="126">
        <v>644.25</v>
      </c>
      <c r="U280" s="126">
        <f>VLOOKUP(A280,РАСЧЕТ!A:BD,56,0)</f>
        <v>0</v>
      </c>
      <c r="V280" s="126">
        <f t="shared" si="41"/>
        <v>-644.25</v>
      </c>
      <c r="W280" s="81">
        <v>644.25</v>
      </c>
      <c r="X280" s="81">
        <f>VLOOKUP(A280,РАСЧЕТ!A:BE,57,0)</f>
        <v>334.01092738061305</v>
      </c>
      <c r="Y280" s="81">
        <f t="shared" si="42"/>
        <v>-310.23907261938695</v>
      </c>
      <c r="Z280" s="81" t="str">
        <f>VLOOKUP(A280,'10'!A:C,3,0)</f>
        <v>Начисление услуг УКС00001635 от 31.10.2023 0:00:01</v>
      </c>
      <c r="AA280" s="81" t="str">
        <f>VLOOKUP(A280,'10'!A:B,2,0)</f>
        <v>НАС/КС/ДУ-3-ММ-51</v>
      </c>
      <c r="AB280" s="81">
        <v>644.25</v>
      </c>
      <c r="AC280" s="81">
        <f>VLOOKUP(A280,РАСЧЕТ!A:BF,58,0)</f>
        <v>359.17116908098563</v>
      </c>
      <c r="AD280" s="81">
        <f t="shared" si="43"/>
        <v>-285.07883091901437</v>
      </c>
      <c r="AE280" s="81" t="str">
        <f>VLOOKUP(A280,'11'!A:C,3,0)</f>
        <v>Начисление услуг УКС00001712 от 30.11.2023 23:59:59</v>
      </c>
      <c r="AF280" s="81" t="str">
        <f>VLOOKUP(A280,'11'!A:B,2,0)</f>
        <v>НАС/КС/ДУ-3-ММ-51</v>
      </c>
      <c r="AG280" s="81">
        <v>644.25</v>
      </c>
      <c r="AH280" s="120">
        <f>VLOOKUP(A280,РАСЧЕТ!A:BG,59,0)</f>
        <v>517.47353063551043</v>
      </c>
      <c r="AI280" s="120">
        <f t="shared" si="44"/>
        <v>-126.77646936448957</v>
      </c>
      <c r="AJ280" t="str">
        <f>VLOOKUP(A280,'12'!A:C,3,0)</f>
        <v>Начисление услуг УКС00001860 от 31.12.2023 23:59:59</v>
      </c>
      <c r="AK280" t="str">
        <f>VLOOKUP(A280,'12'!A:B,2,0)</f>
        <v>НАС/КС/ДУ-3-ММ-51</v>
      </c>
    </row>
    <row r="281" spans="1:37" x14ac:dyDescent="0.3">
      <c r="A281" s="79" t="s">
        <v>2370</v>
      </c>
      <c r="B281" s="79" t="s">
        <v>2371</v>
      </c>
      <c r="C281" s="81">
        <v>579.82000000000005</v>
      </c>
      <c r="D281" s="81">
        <f>VLOOKUP(A281,РАСЧЕТ!A:AY,51,0)</f>
        <v>243.75533426174542</v>
      </c>
      <c r="E281" s="81">
        <f t="shared" si="36"/>
        <v>-336.06466573825463</v>
      </c>
      <c r="F281" s="81" t="str">
        <f>VLOOKUP(A281,'04'!A:C,3,0)</f>
        <v>Начисление услуг УКС00000631 от 30.04.2023 0:00:01</v>
      </c>
      <c r="G281" s="81" t="str">
        <f>VLOOKUP(A281,'04'!A:B,2,0)</f>
        <v>НАС/КС/ДУ-3-ММ-52</v>
      </c>
      <c r="H281" s="126">
        <v>579.82000000000005</v>
      </c>
      <c r="I281" s="126">
        <f>VLOOKUP(A281,РАСЧЕТ!A:AZ,52,0)</f>
        <v>0</v>
      </c>
      <c r="J281" s="126">
        <f t="shared" si="37"/>
        <v>-579.82000000000005</v>
      </c>
      <c r="K281" s="126">
        <v>579.82000000000005</v>
      </c>
      <c r="L281" s="126">
        <f>VLOOKUP(A281,РАСЧЕТ!A:BA,53,0)</f>
        <v>0</v>
      </c>
      <c r="M281" s="126">
        <f t="shared" si="38"/>
        <v>-579.82000000000005</v>
      </c>
      <c r="N281" s="126">
        <v>579.82000000000005</v>
      </c>
      <c r="O281" s="126">
        <f>VLOOKUP(A281,РАСЧЕТ!A:BB,54,0)</f>
        <v>0</v>
      </c>
      <c r="P281" s="126">
        <f t="shared" si="39"/>
        <v>-579.82000000000005</v>
      </c>
      <c r="Q281" s="126">
        <v>579.82000000000005</v>
      </c>
      <c r="R281" s="126">
        <f>VLOOKUP(A281,РАСЧЕТ!A:BC,55,0)</f>
        <v>0</v>
      </c>
      <c r="S281" s="126">
        <f t="shared" si="40"/>
        <v>-579.82000000000005</v>
      </c>
      <c r="T281" s="126">
        <v>579.82000000000005</v>
      </c>
      <c r="U281" s="126">
        <f>VLOOKUP(A281,РАСЧЕТ!A:BD,56,0)</f>
        <v>0</v>
      </c>
      <c r="V281" s="126">
        <f t="shared" si="41"/>
        <v>-579.82000000000005</v>
      </c>
      <c r="W281" s="81">
        <v>579.82000000000005</v>
      </c>
      <c r="X281" s="81">
        <f>VLOOKUP(A281,РАСЧЕТ!A:BE,57,0)</f>
        <v>300.60983464255168</v>
      </c>
      <c r="Y281" s="81">
        <f t="shared" si="42"/>
        <v>-279.21016535744837</v>
      </c>
      <c r="Z281" s="81" t="str">
        <f>VLOOKUP(A281,'10'!A:C,3,0)</f>
        <v>Начисление услуг УКС00001635 от 31.10.2023 0:00:01</v>
      </c>
      <c r="AA281" s="81" t="str">
        <f>VLOOKUP(A281,'10'!A:B,2,0)</f>
        <v>НАС/КС/ДУ-3-ММ-52</v>
      </c>
      <c r="AB281" s="81">
        <v>579.82000000000005</v>
      </c>
      <c r="AC281" s="81">
        <f>VLOOKUP(A281,РАСЧЕТ!A:BF,58,0)</f>
        <v>323.25405217288704</v>
      </c>
      <c r="AD281" s="81">
        <f t="shared" si="43"/>
        <v>-256.56594782711301</v>
      </c>
      <c r="AE281" s="81" t="str">
        <f>VLOOKUP(A281,'11'!A:C,3,0)</f>
        <v>Начисление услуг УКС00001712 от 30.11.2023 23:59:59</v>
      </c>
      <c r="AF281" s="81" t="str">
        <f>VLOOKUP(A281,'11'!A:B,2,0)</f>
        <v>НАС/КС/ДУ-3-ММ-52</v>
      </c>
      <c r="AG281" s="81">
        <v>579.82000000000005</v>
      </c>
      <c r="AH281" s="120">
        <f>VLOOKUP(A281,РАСЧЕТ!A:BG,59,0)</f>
        <v>465.7261775719594</v>
      </c>
      <c r="AI281" s="120">
        <f t="shared" si="44"/>
        <v>-114.09382242804065</v>
      </c>
      <c r="AJ281" t="str">
        <f>VLOOKUP(A281,'12'!A:C,3,0)</f>
        <v>Начисление услуг УКС00001860 от 31.12.2023 23:59:59</v>
      </c>
      <c r="AK281" t="str">
        <f>VLOOKUP(A281,'12'!A:B,2,0)</f>
        <v>НАС/КС/ДУ-3-ММ-52</v>
      </c>
    </row>
    <row r="282" spans="1:37" x14ac:dyDescent="0.3">
      <c r="A282" s="79" t="s">
        <v>1936</v>
      </c>
      <c r="B282" s="79" t="s">
        <v>1937</v>
      </c>
      <c r="C282" s="81">
        <v>712.97</v>
      </c>
      <c r="D282" s="81">
        <f>VLOOKUP(A282,РАСЧЕТ!A:AY,51,0)</f>
        <v>299.72878138851661</v>
      </c>
      <c r="E282" s="81">
        <f t="shared" si="36"/>
        <v>-413.24121861148342</v>
      </c>
      <c r="F282" s="81" t="str">
        <f>VLOOKUP(A282,'04'!A:C,3,0)</f>
        <v>Начисление услуг УКС00000631 от 30.04.2023 0:00:01</v>
      </c>
      <c r="G282" s="81" t="str">
        <f>VLOOKUP(A282,'04'!A:B,2,0)</f>
        <v>НАС/КС/ДУ-3-ММ-53</v>
      </c>
      <c r="H282" s="126">
        <v>712.97</v>
      </c>
      <c r="I282" s="126">
        <f>VLOOKUP(A282,РАСЧЕТ!A:AZ,52,0)</f>
        <v>0</v>
      </c>
      <c r="J282" s="126">
        <f t="shared" si="37"/>
        <v>-712.97</v>
      </c>
      <c r="K282" s="126">
        <v>712.97</v>
      </c>
      <c r="L282" s="126">
        <f>VLOOKUP(A282,РАСЧЕТ!A:BA,53,0)</f>
        <v>0</v>
      </c>
      <c r="M282" s="126">
        <f t="shared" si="38"/>
        <v>-712.97</v>
      </c>
      <c r="N282" s="126">
        <v>712.97</v>
      </c>
      <c r="O282" s="126">
        <f>VLOOKUP(A282,РАСЧЕТ!A:BB,54,0)</f>
        <v>0</v>
      </c>
      <c r="P282" s="126">
        <f t="shared" si="39"/>
        <v>-712.97</v>
      </c>
      <c r="Q282" s="126">
        <v>712.97</v>
      </c>
      <c r="R282" s="126">
        <f>VLOOKUP(A282,РАСЧЕТ!A:BC,55,0)</f>
        <v>0</v>
      </c>
      <c r="S282" s="126">
        <f t="shared" si="40"/>
        <v>-712.97</v>
      </c>
      <c r="T282" s="126">
        <v>712.97</v>
      </c>
      <c r="U282" s="126">
        <f>VLOOKUP(A282,РАСЧЕТ!A:BD,56,0)</f>
        <v>0</v>
      </c>
      <c r="V282" s="126">
        <f t="shared" si="41"/>
        <v>-712.97</v>
      </c>
      <c r="W282" s="81">
        <v>712.97</v>
      </c>
      <c r="X282" s="81">
        <f>VLOOKUP(A282,РАСЧЕТ!A:BE,57,0)</f>
        <v>369.63875963454507</v>
      </c>
      <c r="Y282" s="81">
        <f t="shared" si="42"/>
        <v>-343.33124036545496</v>
      </c>
      <c r="Z282" s="81" t="str">
        <f>VLOOKUP(A282,'10'!A:C,3,0)</f>
        <v>Начисление услуг УКС00001635 от 31.10.2023 0:00:01</v>
      </c>
      <c r="AA282" s="81" t="str">
        <f>VLOOKUP(A282,'10'!A:B,2,0)</f>
        <v>НАС/КС/ДУ-3-ММ-53</v>
      </c>
      <c r="AB282" s="81">
        <v>712.97</v>
      </c>
      <c r="AC282" s="81">
        <f>VLOOKUP(A282,РАСЧЕТ!A:BF,58,0)</f>
        <v>397.4827604496241</v>
      </c>
      <c r="AD282" s="81">
        <f t="shared" si="43"/>
        <v>-315.48723955037593</v>
      </c>
      <c r="AE282" s="81" t="str">
        <f>VLOOKUP(A282,'11'!A:C,3,0)</f>
        <v>Начисление услуг УКС00001712 от 30.11.2023 23:59:59</v>
      </c>
      <c r="AF282" s="81" t="str">
        <f>VLOOKUP(A282,'11'!A:B,2,0)</f>
        <v>НАС/КС/ДУ-3-ММ-53</v>
      </c>
      <c r="AG282" s="81">
        <v>712.97</v>
      </c>
      <c r="AH282" s="120">
        <f>VLOOKUP(A282,РАСЧЕТ!A:BG,59,0)</f>
        <v>572.67070723663164</v>
      </c>
      <c r="AI282" s="120">
        <f t="shared" si="44"/>
        <v>-140.29929276336838</v>
      </c>
      <c r="AJ282" t="str">
        <f>VLOOKUP(A282,'12'!A:C,3,0)</f>
        <v>Начисление услуг УКС00001860 от 31.12.2023 23:59:59</v>
      </c>
      <c r="AK282" t="str">
        <f>VLOOKUP(A282,'12'!A:B,2,0)</f>
        <v>НАС/КС/ДУ-3-ММ-53</v>
      </c>
    </row>
    <row r="283" spans="1:37" x14ac:dyDescent="0.3">
      <c r="A283" s="79" t="s">
        <v>1454</v>
      </c>
      <c r="B283" s="79" t="s">
        <v>1455</v>
      </c>
      <c r="C283" s="81">
        <v>863.29</v>
      </c>
      <c r="D283" s="81">
        <f>VLOOKUP(A283,РАСЧЕТ!A:AY,51,0)</f>
        <v>362.92460878970991</v>
      </c>
      <c r="E283" s="81">
        <f t="shared" si="36"/>
        <v>-500.36539121029006</v>
      </c>
      <c r="F283" s="81" t="str">
        <f>VLOOKUP(A283,'04'!A:C,3,0)</f>
        <v>Начисление услуг УКС00000631 от 30.04.2023 0:00:01</v>
      </c>
      <c r="G283" s="81" t="str">
        <f>VLOOKUP(A283,'04'!A:B,2,0)</f>
        <v>ДУ ЗПИФ Развитие Красная сосна 3/паркинг/А/м 54</v>
      </c>
      <c r="H283" s="126">
        <v>863.29</v>
      </c>
      <c r="I283" s="126">
        <f>VLOOKUP(A283,РАСЧЕТ!A:AZ,52,0)</f>
        <v>0</v>
      </c>
      <c r="J283" s="126">
        <f t="shared" si="37"/>
        <v>-863.29</v>
      </c>
      <c r="K283" s="126">
        <v>863.29</v>
      </c>
      <c r="L283" s="126">
        <f>VLOOKUP(A283,РАСЧЕТ!A:BA,53,0)</f>
        <v>0</v>
      </c>
      <c r="M283" s="126">
        <f t="shared" si="38"/>
        <v>-863.29</v>
      </c>
      <c r="N283" s="126">
        <v>863.29</v>
      </c>
      <c r="O283" s="126">
        <f>VLOOKUP(A283,РАСЧЕТ!A:BB,54,0)</f>
        <v>0</v>
      </c>
      <c r="P283" s="126">
        <f t="shared" si="39"/>
        <v>-863.29</v>
      </c>
      <c r="Q283" s="126">
        <v>863.29</v>
      </c>
      <c r="R283" s="126">
        <f>VLOOKUP(A283,РАСЧЕТ!A:BC,55,0)</f>
        <v>0</v>
      </c>
      <c r="S283" s="126">
        <f t="shared" si="40"/>
        <v>-863.29</v>
      </c>
      <c r="T283" s="126">
        <v>863.29</v>
      </c>
      <c r="U283" s="126">
        <f>VLOOKUP(A283,РАСЧЕТ!A:BD,56,0)</f>
        <v>0</v>
      </c>
      <c r="V283" s="126">
        <f t="shared" si="41"/>
        <v>-863.29</v>
      </c>
      <c r="W283" s="81">
        <v>863.29</v>
      </c>
      <c r="X283" s="81">
        <f>VLOOKUP(A283,РАСЧЕТ!A:BE,57,0)</f>
        <v>447.57464269002151</v>
      </c>
      <c r="Y283" s="81">
        <f t="shared" si="42"/>
        <v>-415.71535730997846</v>
      </c>
      <c r="Z283" s="81" t="str">
        <f>VLOOKUP(A283,'10'!A:C,3,0)</f>
        <v>Начисление услуг УКС00001635 от 31.10.2023 0:00:01</v>
      </c>
      <c r="AA283" s="81" t="str">
        <f>VLOOKUP(A283,'10'!A:B,2,0)</f>
        <v>ДУ ЗПИФ Развитие Красная сосна 3/паркинг/А/м 54</v>
      </c>
      <c r="AB283" s="81">
        <v>863.29</v>
      </c>
      <c r="AC283" s="81">
        <f>VLOOKUP(A283,РАСЧЕТ!A:BF,58,0)</f>
        <v>481.28936656852073</v>
      </c>
      <c r="AD283" s="81">
        <f t="shared" si="43"/>
        <v>-382.00063343147923</v>
      </c>
      <c r="AE283" s="81" t="str">
        <f>VLOOKUP(A283,'11'!A:C,3,0)</f>
        <v>Начисление услуг УКС00001712 от 30.11.2023 23:59:59</v>
      </c>
      <c r="AF283" s="81" t="str">
        <f>VLOOKUP(A283,'11'!A:B,2,0)</f>
        <v>ДУ ЗПИФ Развитие Красная сосна 3/паркинг/А/м 54</v>
      </c>
      <c r="AG283" s="81">
        <v>863.29</v>
      </c>
      <c r="AH283" s="120">
        <f>VLOOKUP(A283,РАСЧЕТ!A:BG,59,0)</f>
        <v>693.41453105158405</v>
      </c>
      <c r="AI283" s="120">
        <f t="shared" si="44"/>
        <v>-169.87546894841591</v>
      </c>
      <c r="AJ283" t="str">
        <f>VLOOKUP(A283,'12'!A:C,3,0)</f>
        <v>Начисление услуг УКС00001860 от 31.12.2023 23:59:59</v>
      </c>
      <c r="AK283" t="str">
        <f>VLOOKUP(A283,'12'!A:B,2,0)</f>
        <v>ДУ ЗПИФ Развитие Красная сосна 3/паркинг/А/м 54</v>
      </c>
    </row>
    <row r="284" spans="1:37" x14ac:dyDescent="0.3">
      <c r="A284" s="79" t="s">
        <v>2374</v>
      </c>
      <c r="B284" s="79" t="s">
        <v>2375</v>
      </c>
      <c r="C284" s="81">
        <v>785.98</v>
      </c>
      <c r="D284" s="81">
        <f>VLOOKUP(A284,РАСЧЕТ!A:AY,51,0)</f>
        <v>330.42389755481048</v>
      </c>
      <c r="E284" s="81">
        <f t="shared" si="36"/>
        <v>-455.55610244518954</v>
      </c>
      <c r="F284" s="81" t="str">
        <f>VLOOKUP(A284,'04'!A:C,3,0)</f>
        <v>Начисление услуг УКС00000631 от 30.04.2023 0:00:01</v>
      </c>
      <c r="G284" s="81" t="str">
        <f>VLOOKUP(A284,'04'!A:B,2,0)</f>
        <v>ДУ ЗПИФ Развитие Красная сосна 3/паркинг/А/м 55</v>
      </c>
      <c r="H284" s="126">
        <v>785.98</v>
      </c>
      <c r="I284" s="126">
        <f>VLOOKUP(A284,РАСЧЕТ!A:AZ,52,0)</f>
        <v>0</v>
      </c>
      <c r="J284" s="126">
        <f t="shared" si="37"/>
        <v>-785.98</v>
      </c>
      <c r="K284" s="126">
        <v>785.98</v>
      </c>
      <c r="L284" s="126">
        <f>VLOOKUP(A284,РАСЧЕТ!A:BA,53,0)</f>
        <v>0</v>
      </c>
      <c r="M284" s="126">
        <f t="shared" si="38"/>
        <v>-785.98</v>
      </c>
      <c r="N284" s="126">
        <v>785.98</v>
      </c>
      <c r="O284" s="126">
        <f>VLOOKUP(A284,РАСЧЕТ!A:BB,54,0)</f>
        <v>0</v>
      </c>
      <c r="P284" s="126">
        <f t="shared" si="39"/>
        <v>-785.98</v>
      </c>
      <c r="Q284" s="126">
        <v>785.98</v>
      </c>
      <c r="R284" s="126">
        <f>VLOOKUP(A284,РАСЧЕТ!A:BC,55,0)</f>
        <v>0</v>
      </c>
      <c r="S284" s="126">
        <f t="shared" si="40"/>
        <v>-785.98</v>
      </c>
      <c r="T284" s="126">
        <v>785.98</v>
      </c>
      <c r="U284" s="126">
        <f>VLOOKUP(A284,РАСЧЕТ!A:BD,56,0)</f>
        <v>0</v>
      </c>
      <c r="V284" s="126">
        <f t="shared" si="41"/>
        <v>-785.98</v>
      </c>
      <c r="W284" s="81">
        <v>785.98</v>
      </c>
      <c r="X284" s="81">
        <f>VLOOKUP(A284,РАСЧЕТ!A:BE,57,0)</f>
        <v>407.49333140434788</v>
      </c>
      <c r="Y284" s="81">
        <f t="shared" si="42"/>
        <v>-378.48666859565213</v>
      </c>
      <c r="Z284" s="81" t="str">
        <f>VLOOKUP(A284,'10'!A:C,3,0)</f>
        <v>Начисление услуг УКС00001635 от 31.10.2023 0:00:01</v>
      </c>
      <c r="AA284" s="81" t="str">
        <f>VLOOKUP(A284,'10'!A:B,2,0)</f>
        <v>ДУ ЗПИФ Развитие Красная сосна 3/паркинг/А/м 55</v>
      </c>
      <c r="AB284" s="81">
        <v>785.98</v>
      </c>
      <c r="AC284" s="81">
        <f>VLOOKUP(A284,РАСЧЕТ!A:BF,58,0)</f>
        <v>438.18882627880248</v>
      </c>
      <c r="AD284" s="81">
        <f t="shared" si="43"/>
        <v>-347.79117372119754</v>
      </c>
      <c r="AE284" s="81" t="str">
        <f>VLOOKUP(A284,'11'!A:C,3,0)</f>
        <v>Начисление услуг УКС00001712 от 30.11.2023 23:59:59</v>
      </c>
      <c r="AF284" s="81" t="str">
        <f>VLOOKUP(A284,'11'!A:B,2,0)</f>
        <v>ДУ ЗПИФ Развитие Красная сосна 3/паркинг/А/м 55</v>
      </c>
      <c r="AG284" s="81">
        <v>785.98</v>
      </c>
      <c r="AH284" s="120">
        <f>VLOOKUP(A284,РАСЧЕТ!A:BG,59,0)</f>
        <v>631.31770737532281</v>
      </c>
      <c r="AI284" s="120">
        <f t="shared" si="44"/>
        <v>-154.66229262467721</v>
      </c>
      <c r="AJ284" t="str">
        <f>VLOOKUP(A284,'12'!A:C,3,0)</f>
        <v>Начисление услуг УКС00001860 от 31.12.2023 23:59:59</v>
      </c>
      <c r="AK284" t="str">
        <f>VLOOKUP(A284,'12'!A:B,2,0)</f>
        <v>ДУ ЗПИФ Развитие Красная сосна 3/паркинг/А/м 55</v>
      </c>
    </row>
    <row r="285" spans="1:37" x14ac:dyDescent="0.3">
      <c r="A285" s="79" t="s">
        <v>2692</v>
      </c>
      <c r="B285" s="79" t="s">
        <v>726</v>
      </c>
      <c r="C285" s="81">
        <v>863.29</v>
      </c>
      <c r="D285" s="81">
        <f>VLOOKUP(A285,РАСЧЕТ!A:AY,51,0)</f>
        <v>362.92460878970991</v>
      </c>
      <c r="E285" s="81">
        <f t="shared" si="36"/>
        <v>-500.36539121029006</v>
      </c>
      <c r="F285" s="81" t="str">
        <f>VLOOKUP(A285,'04'!A:C,3,0)</f>
        <v>Начисление услуг УКС00000631 от 30.04.2023 0:00:01</v>
      </c>
      <c r="G285" s="81" t="str">
        <f>VLOOKUP(A285,'04'!A:B,2,0)</f>
        <v>НАС/КС/ДУ-3/ММ-56-Э(-1)</v>
      </c>
      <c r="H285" s="126">
        <v>863.29</v>
      </c>
      <c r="I285" s="126">
        <f>VLOOKUP(A285,РАСЧЕТ!A:AZ,52,0)</f>
        <v>0</v>
      </c>
      <c r="J285" s="126">
        <f t="shared" si="37"/>
        <v>-863.29</v>
      </c>
      <c r="K285" s="126">
        <v>863.29</v>
      </c>
      <c r="L285" s="126">
        <f>VLOOKUP(A285,РАСЧЕТ!A:BA,53,0)</f>
        <v>0</v>
      </c>
      <c r="M285" s="126">
        <f t="shared" si="38"/>
        <v>-863.29</v>
      </c>
      <c r="N285" s="126">
        <v>863.29</v>
      </c>
      <c r="O285" s="126">
        <f>VLOOKUP(A285,РАСЧЕТ!A:BB,54,0)</f>
        <v>0</v>
      </c>
      <c r="P285" s="126">
        <f t="shared" si="39"/>
        <v>-863.29</v>
      </c>
      <c r="Q285" s="126">
        <v>863.29</v>
      </c>
      <c r="R285" s="126">
        <f>VLOOKUP(A285,РАСЧЕТ!A:BC,55,0)</f>
        <v>0</v>
      </c>
      <c r="S285" s="126">
        <f t="shared" si="40"/>
        <v>-863.29</v>
      </c>
      <c r="T285" s="126">
        <v>863.29</v>
      </c>
      <c r="U285" s="126">
        <f>VLOOKUP(A285,РАСЧЕТ!A:BD,56,0)</f>
        <v>0</v>
      </c>
      <c r="V285" s="126">
        <f t="shared" si="41"/>
        <v>-863.29</v>
      </c>
      <c r="W285" s="81">
        <v>863.29</v>
      </c>
      <c r="X285" s="81">
        <f>VLOOKUP(A285,РАСЧЕТ!A:BE,57,0)</f>
        <v>447.57464269002151</v>
      </c>
      <c r="Y285" s="81">
        <f t="shared" si="42"/>
        <v>-415.71535730997846</v>
      </c>
      <c r="Z285" s="81" t="str">
        <f>VLOOKUP(A285,'10'!A:C,3,0)</f>
        <v>Начисление услуг УКС00001635 от 31.10.2023 0:00:01</v>
      </c>
      <c r="AA285" s="81" t="str">
        <f>VLOOKUP(A285,'10'!A:B,2,0)</f>
        <v>НАС/КС/ДУ-3/ММ-56-Э(-1)</v>
      </c>
      <c r="AB285" s="81">
        <v>863.29</v>
      </c>
      <c r="AC285" s="81">
        <f>VLOOKUP(A285,РАСЧЕТ!A:BF,58,0)</f>
        <v>481.28936656852073</v>
      </c>
      <c r="AD285" s="81">
        <f t="shared" si="43"/>
        <v>-382.00063343147923</v>
      </c>
      <c r="AE285" s="81" t="str">
        <f>VLOOKUP(A285,'11'!A:C,3,0)</f>
        <v>Начисление услуг УКС00001712 от 30.11.2023 23:59:59</v>
      </c>
      <c r="AF285" s="81" t="str">
        <f>VLOOKUP(A285,'11'!A:B,2,0)</f>
        <v>НАС/КС/ДУ-3/ММ-56-Э(-1)</v>
      </c>
      <c r="AG285" s="81">
        <v>863.29</v>
      </c>
      <c r="AH285" s="120">
        <f>VLOOKUP(A285,РАСЧЕТ!A:BG,59,0)</f>
        <v>693.41453105158405</v>
      </c>
      <c r="AI285" s="120">
        <f t="shared" si="44"/>
        <v>-169.87546894841591</v>
      </c>
      <c r="AJ285" t="str">
        <f>VLOOKUP(A285,'12'!A:C,3,0)</f>
        <v>Начисление услуг УКС00001860 от 31.12.2023 23:59:59</v>
      </c>
      <c r="AK285" t="str">
        <f>VLOOKUP(A285,'12'!A:B,2,0)</f>
        <v>НАС/КС/ДУ-3/ММ-56-Э(-1)</v>
      </c>
    </row>
    <row r="286" spans="1:37" x14ac:dyDescent="0.3">
      <c r="A286" s="79" t="s">
        <v>2701</v>
      </c>
      <c r="B286" s="79" t="s">
        <v>2058</v>
      </c>
      <c r="C286" s="81">
        <v>785.98</v>
      </c>
      <c r="D286" s="81">
        <f>VLOOKUP(A286,РАСЧЕТ!A:AY,51,0)</f>
        <v>330.42389755481048</v>
      </c>
      <c r="E286" s="81">
        <f t="shared" si="36"/>
        <v>-455.55610244518954</v>
      </c>
      <c r="F286" s="81" t="str">
        <f>VLOOKUP(A286,'04'!A:C,3,0)</f>
        <v>Начисление услуг УКС00000631 от 30.04.2023 0:00:01</v>
      </c>
      <c r="G286" s="81" t="str">
        <f>VLOOKUP(A286,'04'!A:B,2,0)</f>
        <v>НАС/КС/ДУ-3/ММ-57-Э(-1)</v>
      </c>
      <c r="H286" s="126">
        <v>785.98</v>
      </c>
      <c r="I286" s="126">
        <f>VLOOKUP(A286,РАСЧЕТ!A:AZ,52,0)</f>
        <v>0</v>
      </c>
      <c r="J286" s="126">
        <f t="shared" si="37"/>
        <v>-785.98</v>
      </c>
      <c r="K286" s="126">
        <v>785.98</v>
      </c>
      <c r="L286" s="126">
        <f>VLOOKUP(A286,РАСЧЕТ!A:BA,53,0)</f>
        <v>0</v>
      </c>
      <c r="M286" s="126">
        <f t="shared" si="38"/>
        <v>-785.98</v>
      </c>
      <c r="N286" s="126">
        <v>785.98</v>
      </c>
      <c r="O286" s="126">
        <f>VLOOKUP(A286,РАСЧЕТ!A:BB,54,0)</f>
        <v>0</v>
      </c>
      <c r="P286" s="126">
        <f t="shared" si="39"/>
        <v>-785.98</v>
      </c>
      <c r="Q286" s="126">
        <v>785.98</v>
      </c>
      <c r="R286" s="126">
        <f>VLOOKUP(A286,РАСЧЕТ!A:BC,55,0)</f>
        <v>0</v>
      </c>
      <c r="S286" s="126">
        <f t="shared" si="40"/>
        <v>-785.98</v>
      </c>
      <c r="T286" s="126">
        <v>785.98</v>
      </c>
      <c r="U286" s="126">
        <f>VLOOKUP(A286,РАСЧЕТ!A:BD,56,0)</f>
        <v>0</v>
      </c>
      <c r="V286" s="126">
        <f t="shared" si="41"/>
        <v>-785.98</v>
      </c>
      <c r="W286" s="81">
        <v>785.98</v>
      </c>
      <c r="X286" s="81">
        <f>VLOOKUP(A286,РАСЧЕТ!A:BE,57,0)</f>
        <v>407.49333140434788</v>
      </c>
      <c r="Y286" s="81">
        <f t="shared" si="42"/>
        <v>-378.48666859565213</v>
      </c>
      <c r="Z286" s="81" t="str">
        <f>VLOOKUP(A286,'10'!A:C,3,0)</f>
        <v>Начисление услуг УКС00001635 от 31.10.2023 0:00:01</v>
      </c>
      <c r="AA286" s="81" t="str">
        <f>VLOOKUP(A286,'10'!A:B,2,0)</f>
        <v>НАС/КС/ДУ-3/ММ-57-Э(-1)</v>
      </c>
      <c r="AB286" s="81">
        <v>785.98</v>
      </c>
      <c r="AC286" s="81">
        <f>VLOOKUP(A286,РАСЧЕТ!A:BF,58,0)</f>
        <v>438.18882627880248</v>
      </c>
      <c r="AD286" s="81">
        <f t="shared" si="43"/>
        <v>-347.79117372119754</v>
      </c>
      <c r="AE286" s="81" t="str">
        <f>VLOOKUP(A286,'11'!A:C,3,0)</f>
        <v>Начисление услуг УКС00001712 от 30.11.2023 23:59:59</v>
      </c>
      <c r="AF286" s="81" t="str">
        <f>VLOOKUP(A286,'11'!A:B,2,0)</f>
        <v>НАС/КС/ДУ-3/ММ-57-Э(-1)</v>
      </c>
      <c r="AG286" s="81">
        <v>785.98</v>
      </c>
      <c r="AH286" s="120">
        <f>VLOOKUP(A286,РАСЧЕТ!A:BG,59,0)</f>
        <v>631.31770737532281</v>
      </c>
      <c r="AI286" s="120">
        <f t="shared" si="44"/>
        <v>-154.66229262467721</v>
      </c>
      <c r="AJ286" t="str">
        <f>VLOOKUP(A286,'12'!A:C,3,0)</f>
        <v>Начисление услуг УКС00001860 от 31.12.2023 23:59:59</v>
      </c>
      <c r="AK286" t="str">
        <f>VLOOKUP(A286,'12'!A:B,2,0)</f>
        <v>НАС/КС/ДУ-3/ММ-57-Э(-1)</v>
      </c>
    </row>
    <row r="287" spans="1:37" x14ac:dyDescent="0.3">
      <c r="A287" s="79" t="s">
        <v>1568</v>
      </c>
      <c r="B287" s="79" t="s">
        <v>1569</v>
      </c>
      <c r="C287" s="81">
        <v>773.1</v>
      </c>
      <c r="D287" s="81">
        <f>VLOOKUP(A287,РАСЧЕТ!A:AY,51,0)</f>
        <v>325.00711234899393</v>
      </c>
      <c r="E287" s="81">
        <f t="shared" si="36"/>
        <v>-448.09288765100609</v>
      </c>
      <c r="F287" s="81" t="str">
        <f>VLOOKUP(A287,'04'!A:C,3,0)</f>
        <v>Начисление услуг УКС00000631 от 30.04.2023 0:00:01</v>
      </c>
      <c r="G287" s="81" t="str">
        <f>VLOOKUP(A287,'04'!A:B,2,0)</f>
        <v>НАС/КС/ДУ-3-ММ-58</v>
      </c>
      <c r="H287" s="126">
        <v>773.1</v>
      </c>
      <c r="I287" s="126">
        <f>VLOOKUP(A287,РАСЧЕТ!A:AZ,52,0)</f>
        <v>0</v>
      </c>
      <c r="J287" s="126">
        <f t="shared" si="37"/>
        <v>-773.1</v>
      </c>
      <c r="K287" s="126">
        <v>773.1</v>
      </c>
      <c r="L287" s="126">
        <f>VLOOKUP(A287,РАСЧЕТ!A:BA,53,0)</f>
        <v>0</v>
      </c>
      <c r="M287" s="126">
        <f t="shared" si="38"/>
        <v>-773.1</v>
      </c>
      <c r="N287" s="126">
        <v>773.1</v>
      </c>
      <c r="O287" s="126">
        <f>VLOOKUP(A287,РАСЧЕТ!A:BB,54,0)</f>
        <v>0</v>
      </c>
      <c r="P287" s="126">
        <f t="shared" si="39"/>
        <v>-773.1</v>
      </c>
      <c r="Q287" s="126">
        <v>773.1</v>
      </c>
      <c r="R287" s="126">
        <f>VLOOKUP(A287,РАСЧЕТ!A:BC,55,0)</f>
        <v>0</v>
      </c>
      <c r="S287" s="126">
        <f t="shared" si="40"/>
        <v>-773.1</v>
      </c>
      <c r="T287" s="126">
        <v>773.1</v>
      </c>
      <c r="U287" s="126">
        <f>VLOOKUP(A287,РАСЧЕТ!A:BD,56,0)</f>
        <v>0</v>
      </c>
      <c r="V287" s="126">
        <f t="shared" si="41"/>
        <v>-773.1</v>
      </c>
      <c r="W287" s="81">
        <v>773.1</v>
      </c>
      <c r="X287" s="81">
        <f>VLOOKUP(A287,РАСЧЕТ!A:BE,57,0)</f>
        <v>400.81311285673559</v>
      </c>
      <c r="Y287" s="81">
        <f t="shared" si="42"/>
        <v>-372.28688714326444</v>
      </c>
      <c r="Z287" s="81" t="str">
        <f>VLOOKUP(A287,'10'!A:C,3,0)</f>
        <v>Начисление услуг УКС00001635 от 31.10.2023 0:00:01</v>
      </c>
      <c r="AA287" s="81" t="str">
        <f>VLOOKUP(A287,'10'!A:B,2,0)</f>
        <v>НАС/КС/ДУ-3-ММ-58</v>
      </c>
      <c r="AB287" s="81">
        <v>773.1</v>
      </c>
      <c r="AC287" s="81">
        <f>VLOOKUP(A287,РАСЧЕТ!A:BF,58,0)</f>
        <v>431.00540289718271</v>
      </c>
      <c r="AD287" s="81">
        <f t="shared" si="43"/>
        <v>-342.09459710281732</v>
      </c>
      <c r="AE287" s="81" t="str">
        <f>VLOOKUP(A287,'11'!A:C,3,0)</f>
        <v>Начисление услуг УКС00001712 от 30.11.2023 23:59:59</v>
      </c>
      <c r="AF287" s="81" t="str">
        <f>VLOOKUP(A287,'11'!A:B,2,0)</f>
        <v>НАС/КС/ДУ-3-ММ-58</v>
      </c>
      <c r="AG287" s="81">
        <v>773.1</v>
      </c>
      <c r="AH287" s="120">
        <f>VLOOKUP(A287,РАСЧЕТ!A:BG,59,0)</f>
        <v>620.96823676261261</v>
      </c>
      <c r="AI287" s="120">
        <f t="shared" si="44"/>
        <v>-152.13176323738742</v>
      </c>
      <c r="AJ287" t="str">
        <f>VLOOKUP(A287,'12'!A:C,3,0)</f>
        <v>Начисление услуг УКС00001860 от 31.12.2023 23:59:59</v>
      </c>
      <c r="AK287" t="str">
        <f>VLOOKUP(A287,'12'!A:B,2,0)</f>
        <v>НАС/КС/ДУ-3-ММ-58</v>
      </c>
    </row>
    <row r="288" spans="1:37" x14ac:dyDescent="0.3">
      <c r="A288" s="79" t="s">
        <v>1474</v>
      </c>
      <c r="B288" s="79" t="s">
        <v>1475</v>
      </c>
      <c r="C288" s="81">
        <v>820.34</v>
      </c>
      <c r="D288" s="81">
        <f>VLOOKUP(A288,РАСЧЕТ!A:AY,51,0)</f>
        <v>344.86865810365464</v>
      </c>
      <c r="E288" s="81">
        <f t="shared" si="36"/>
        <v>-475.47134189634539</v>
      </c>
      <c r="F288" s="81" t="str">
        <f>VLOOKUP(A288,'04'!A:C,3,0)</f>
        <v>Начисление услуг УКС00000631 от 30.04.2023 0:00:01</v>
      </c>
      <c r="G288" s="81" t="str">
        <f>VLOOKUP(A288,'04'!A:B,2,0)</f>
        <v>НАС/КС/ДУ/3-ММ-59</v>
      </c>
      <c r="H288" s="126">
        <v>820.34</v>
      </c>
      <c r="I288" s="126">
        <f>VLOOKUP(A288,РАСЧЕТ!A:AZ,52,0)</f>
        <v>0</v>
      </c>
      <c r="J288" s="126">
        <f t="shared" si="37"/>
        <v>-820.34</v>
      </c>
      <c r="K288" s="126">
        <v>820.34</v>
      </c>
      <c r="L288" s="126">
        <f>VLOOKUP(A288,РАСЧЕТ!A:BA,53,0)</f>
        <v>0</v>
      </c>
      <c r="M288" s="126">
        <f t="shared" si="38"/>
        <v>-820.34</v>
      </c>
      <c r="N288" s="126">
        <v>820.34</v>
      </c>
      <c r="O288" s="126">
        <f>VLOOKUP(A288,РАСЧЕТ!A:BB,54,0)</f>
        <v>0</v>
      </c>
      <c r="P288" s="126">
        <f t="shared" si="39"/>
        <v>-820.34</v>
      </c>
      <c r="Q288" s="126">
        <v>820.34</v>
      </c>
      <c r="R288" s="126">
        <f>VLOOKUP(A288,РАСЧЕТ!A:BC,55,0)</f>
        <v>0</v>
      </c>
      <c r="S288" s="126">
        <f t="shared" si="40"/>
        <v>-820.34</v>
      </c>
      <c r="T288" s="126">
        <v>820.34</v>
      </c>
      <c r="U288" s="126">
        <f>VLOOKUP(A288,РАСЧЕТ!A:BD,56,0)</f>
        <v>0</v>
      </c>
      <c r="V288" s="126">
        <f t="shared" si="41"/>
        <v>-820.34</v>
      </c>
      <c r="W288" s="81">
        <v>688.03</v>
      </c>
      <c r="X288" s="81">
        <f>VLOOKUP(A288,РАСЧЕТ!A:BE,57,0)</f>
        <v>356.70930438110202</v>
      </c>
      <c r="Y288" s="81">
        <f t="shared" si="42"/>
        <v>-331.32069561889796</v>
      </c>
      <c r="Z288" s="81" t="str">
        <f>VLOOKUP(A288,'10'!A:C,3,0)</f>
        <v>Корректировка начислений УКС00003250 от 30.11.2023 0:00:00</v>
      </c>
      <c r="AA288" s="81" t="str">
        <f>VLOOKUP(A288,'10'!A:B,2,0)</f>
        <v>НАС/КС/ДУ/3-ММ-59</v>
      </c>
      <c r="AB288" s="82"/>
      <c r="AC288" s="81">
        <f>VLOOKUP(A288,РАСЧЕТ!A:BF,58,0)</f>
        <v>0</v>
      </c>
      <c r="AD288" s="81">
        <f t="shared" si="43"/>
        <v>0</v>
      </c>
      <c r="AE288" s="81" t="e">
        <f>VLOOKUP(A288,'11'!A:C,3,0)</f>
        <v>#N/A</v>
      </c>
      <c r="AF288" s="81" t="e">
        <f>VLOOKUP(A288,'11'!A:B,2,0)</f>
        <v>#N/A</v>
      </c>
      <c r="AG288" s="82"/>
      <c r="AH288" s="120">
        <f>VLOOKUP(A288,РАСЧЕТ!A:BG,59,0)</f>
        <v>0</v>
      </c>
      <c r="AI288" s="120">
        <f t="shared" si="44"/>
        <v>0</v>
      </c>
      <c r="AJ288" t="e">
        <f>VLOOKUP(A288,'12'!A:C,3,0)</f>
        <v>#N/A</v>
      </c>
      <c r="AK288" t="e">
        <f>VLOOKUP(A288,'12'!A:B,2,0)</f>
        <v>#N/A</v>
      </c>
    </row>
    <row r="289" spans="1:37" x14ac:dyDescent="0.3">
      <c r="A289" s="79" t="s">
        <v>2787</v>
      </c>
      <c r="B289" s="79" t="s">
        <v>1475</v>
      </c>
      <c r="C289" s="82"/>
      <c r="D289" s="81">
        <f>VLOOKUP(A289,РАСЧЕТ!A:AY,51,0)</f>
        <v>0</v>
      </c>
      <c r="E289" s="81">
        <f t="shared" si="36"/>
        <v>0</v>
      </c>
      <c r="F289" s="81" t="e">
        <f>VLOOKUP(A289,'04'!A:C,3,0)</f>
        <v>#N/A</v>
      </c>
      <c r="G289" s="81" t="e">
        <f>VLOOKUP(A289,'04'!A:B,2,0)</f>
        <v>#N/A</v>
      </c>
      <c r="H289" s="127"/>
      <c r="I289" s="126">
        <f>VLOOKUP(A289,РАСЧЕТ!A:AZ,52,0)</f>
        <v>0</v>
      </c>
      <c r="J289" s="126">
        <f t="shared" si="37"/>
        <v>0</v>
      </c>
      <c r="K289" s="127"/>
      <c r="L289" s="126">
        <f>VLOOKUP(A289,РАСЧЕТ!A:BA,53,0)</f>
        <v>0</v>
      </c>
      <c r="M289" s="126">
        <f t="shared" si="38"/>
        <v>0</v>
      </c>
      <c r="N289" s="127"/>
      <c r="O289" s="126">
        <f>VLOOKUP(A289,РАСЧЕТ!A:BB,54,0)</f>
        <v>0</v>
      </c>
      <c r="P289" s="126">
        <f t="shared" si="39"/>
        <v>0</v>
      </c>
      <c r="Q289" s="127"/>
      <c r="R289" s="126">
        <f>VLOOKUP(A289,РАСЧЕТ!A:BC,55,0)</f>
        <v>0</v>
      </c>
      <c r="S289" s="126">
        <f t="shared" si="40"/>
        <v>0</v>
      </c>
      <c r="T289" s="127"/>
      <c r="U289" s="126">
        <f>VLOOKUP(A289,РАСЧЕТ!A:BD,56,0)</f>
        <v>0</v>
      </c>
      <c r="V289" s="126">
        <f t="shared" si="41"/>
        <v>0</v>
      </c>
      <c r="W289" s="81">
        <v>132.31</v>
      </c>
      <c r="X289" s="81">
        <f>VLOOKUP(A289,РАСЧЕТ!A:BE,57,0)</f>
        <v>68.597943150211918</v>
      </c>
      <c r="Y289" s="81">
        <f t="shared" si="42"/>
        <v>-63.712056849788084</v>
      </c>
      <c r="Z289" s="81" t="str">
        <f>VLOOKUP(A289,'10'!A:C,3,0)</f>
        <v>Ввод начального сальдо УКС00002356 от 30.11.2023 0:00:00</v>
      </c>
      <c r="AA289" s="81" t="str">
        <f>VLOOKUP(A289,'10'!A:B,2,0)</f>
        <v>НАС/КС/ДУ-3/ММ-59-Э(-1)/ВТОР</v>
      </c>
      <c r="AB289" s="81">
        <v>820.34</v>
      </c>
      <c r="AC289" s="81">
        <f>VLOOKUP(A289,РАСЧЕТ!A:BF,58,0)</f>
        <v>457.34462196312171</v>
      </c>
      <c r="AD289" s="81">
        <f t="shared" si="43"/>
        <v>-362.99537803687832</v>
      </c>
      <c r="AE289" s="81" t="str">
        <f>VLOOKUP(A289,'11'!A:C,3,0)</f>
        <v>Начисление услуг УКС00001712 от 30.11.2023 23:59:59</v>
      </c>
      <c r="AF289" s="81" t="str">
        <f>VLOOKUP(A289,'11'!A:B,2,0)</f>
        <v>НАС/КС/ДУ-3/ММ-59-Э(-1)/ВТОР</v>
      </c>
      <c r="AG289" s="81">
        <v>820.34</v>
      </c>
      <c r="AH289" s="120">
        <f>VLOOKUP(A289,РАСЧЕТ!A:BG,59,0)</f>
        <v>658.91629567588336</v>
      </c>
      <c r="AI289" s="120">
        <f t="shared" si="44"/>
        <v>-161.42370432411667</v>
      </c>
      <c r="AJ289" t="str">
        <f>VLOOKUP(A289,'12'!A:C,3,0)</f>
        <v>Начисление услуг УКС00001860 от 31.12.2023 23:59:59</v>
      </c>
      <c r="AK289" t="str">
        <f>VLOOKUP(A289,'12'!A:B,2,0)</f>
        <v>НАС/КС/ДУ-3/ММ-59-Э(-1)/ВТОР</v>
      </c>
    </row>
    <row r="290" spans="1:37" x14ac:dyDescent="0.3">
      <c r="A290" s="79" t="s">
        <v>1904</v>
      </c>
      <c r="B290" s="79" t="s">
        <v>1905</v>
      </c>
      <c r="C290" s="81">
        <v>743.03</v>
      </c>
      <c r="D290" s="81">
        <f>VLOOKUP(A290,РАСЧЕТ!A:AY,51,0)</f>
        <v>312.36794686875521</v>
      </c>
      <c r="E290" s="81">
        <f t="shared" si="36"/>
        <v>-430.66205313124476</v>
      </c>
      <c r="F290" s="81" t="str">
        <f>VLOOKUP(A290,'04'!A:C,3,0)</f>
        <v>Начисление услуг УКС00000631 от 30.04.2023 0:00:01</v>
      </c>
      <c r="G290" s="81" t="str">
        <f>VLOOKUP(A290,'04'!A:B,2,0)</f>
        <v>НАС/КС/ДУ-3-ММ-6</v>
      </c>
      <c r="H290" s="126">
        <v>743.03</v>
      </c>
      <c r="I290" s="126">
        <f>VLOOKUP(A290,РАСЧЕТ!A:AZ,52,0)</f>
        <v>0</v>
      </c>
      <c r="J290" s="126">
        <f t="shared" si="37"/>
        <v>-743.03</v>
      </c>
      <c r="K290" s="126">
        <v>743.03</v>
      </c>
      <c r="L290" s="126">
        <f>VLOOKUP(A290,РАСЧЕТ!A:BA,53,0)</f>
        <v>0</v>
      </c>
      <c r="M290" s="126">
        <f t="shared" si="38"/>
        <v>-743.03</v>
      </c>
      <c r="N290" s="126">
        <v>743.03</v>
      </c>
      <c r="O290" s="126">
        <f>VLOOKUP(A290,РАСЧЕТ!A:BB,54,0)</f>
        <v>0</v>
      </c>
      <c r="P290" s="126">
        <f t="shared" si="39"/>
        <v>-743.03</v>
      </c>
      <c r="Q290" s="126">
        <v>48.05</v>
      </c>
      <c r="R290" s="126">
        <f>VLOOKUP(A290,РАСЧЕТ!A:BC,55,0)</f>
        <v>0</v>
      </c>
      <c r="S290" s="126">
        <f t="shared" si="40"/>
        <v>-48.05</v>
      </c>
      <c r="T290" s="127"/>
      <c r="U290" s="126">
        <f>VLOOKUP(A290,РАСЧЕТ!A:BD,56,0)</f>
        <v>0</v>
      </c>
      <c r="V290" s="126">
        <f t="shared" si="41"/>
        <v>0</v>
      </c>
      <c r="W290" s="82"/>
      <c r="X290" s="81">
        <f>VLOOKUP(A290,РАСЧЕТ!A:BE,57,0)</f>
        <v>0</v>
      </c>
      <c r="Y290" s="81">
        <f t="shared" si="42"/>
        <v>0</v>
      </c>
      <c r="Z290" s="81" t="e">
        <f>VLOOKUP(A290,'10'!A:C,3,0)</f>
        <v>#N/A</v>
      </c>
      <c r="AA290" s="81" t="e">
        <f>VLOOKUP(A290,'10'!A:B,2,0)</f>
        <v>#N/A</v>
      </c>
      <c r="AB290" s="82"/>
      <c r="AC290" s="81">
        <f>VLOOKUP(A290,РАСЧЕТ!A:BF,58,0)</f>
        <v>0</v>
      </c>
      <c r="AD290" s="81">
        <f t="shared" si="43"/>
        <v>0</v>
      </c>
      <c r="AE290" s="81" t="e">
        <f>VLOOKUP(A290,'11'!A:C,3,0)</f>
        <v>#N/A</v>
      </c>
      <c r="AF290" s="81" t="e">
        <f>VLOOKUP(A290,'11'!A:B,2,0)</f>
        <v>#N/A</v>
      </c>
      <c r="AG290" s="82"/>
      <c r="AH290" s="120">
        <f>VLOOKUP(A290,РАСЧЕТ!A:BG,59,0)</f>
        <v>0</v>
      </c>
      <c r="AI290" s="120">
        <f t="shared" si="44"/>
        <v>0</v>
      </c>
      <c r="AJ290" t="e">
        <f>VLOOKUP(A290,'12'!A:C,3,0)</f>
        <v>#N/A</v>
      </c>
      <c r="AK290" t="e">
        <f>VLOOKUP(A290,'12'!A:B,2,0)</f>
        <v>#N/A</v>
      </c>
    </row>
    <row r="291" spans="1:37" x14ac:dyDescent="0.3">
      <c r="A291" s="79" t="s">
        <v>2766</v>
      </c>
      <c r="B291" s="79" t="s">
        <v>1905</v>
      </c>
      <c r="C291" s="82"/>
      <c r="D291" s="81">
        <f>VLOOKUP(A291,РАСЧЕТ!A:AY,51,0)</f>
        <v>0</v>
      </c>
      <c r="E291" s="81">
        <f t="shared" si="36"/>
        <v>0</v>
      </c>
      <c r="F291" s="81" t="e">
        <f>VLOOKUP(A291,'04'!A:C,3,0)</f>
        <v>#N/A</v>
      </c>
      <c r="G291" s="81" t="e">
        <f>VLOOKUP(A291,'04'!A:B,2,0)</f>
        <v>#N/A</v>
      </c>
      <c r="H291" s="127"/>
      <c r="I291" s="126">
        <f>VLOOKUP(A291,РАСЧЕТ!A:AZ,52,0)</f>
        <v>0</v>
      </c>
      <c r="J291" s="126">
        <f t="shared" si="37"/>
        <v>0</v>
      </c>
      <c r="K291" s="127"/>
      <c r="L291" s="126">
        <f>VLOOKUP(A291,РАСЧЕТ!A:BA,53,0)</f>
        <v>0</v>
      </c>
      <c r="M291" s="126">
        <f t="shared" si="38"/>
        <v>0</v>
      </c>
      <c r="N291" s="127"/>
      <c r="O291" s="126">
        <f>VLOOKUP(A291,РАСЧЕТ!A:BB,54,0)</f>
        <v>0</v>
      </c>
      <c r="P291" s="126">
        <f t="shared" si="39"/>
        <v>0</v>
      </c>
      <c r="Q291" s="126">
        <v>694.98</v>
      </c>
      <c r="R291" s="126">
        <f>VLOOKUP(A291,РАСЧЕТ!A:BC,55,0)</f>
        <v>0</v>
      </c>
      <c r="S291" s="126">
        <f t="shared" si="40"/>
        <v>-694.98</v>
      </c>
      <c r="T291" s="126">
        <v>743.03</v>
      </c>
      <c r="U291" s="126">
        <f>VLOOKUP(A291,РАСЧЕТ!A:BD,56,0)</f>
        <v>0</v>
      </c>
      <c r="V291" s="126">
        <f t="shared" si="41"/>
        <v>-743.03</v>
      </c>
      <c r="W291" s="81">
        <v>743.03</v>
      </c>
      <c r="X291" s="81">
        <f>VLOOKUP(A291,РАСЧЕТ!A:BE,57,0)</f>
        <v>385.22593624564036</v>
      </c>
      <c r="Y291" s="81">
        <f t="shared" si="42"/>
        <v>-357.80406375435962</v>
      </c>
      <c r="Z291" s="81" t="str">
        <f>VLOOKUP(A291,'10'!A:C,3,0)</f>
        <v>Начисление услуг УКС00001635 от 31.10.2023 0:00:01</v>
      </c>
      <c r="AA291" s="81" t="str">
        <f>VLOOKUP(A291,'10'!A:B,2,0)</f>
        <v>НАС/КС/ДУ/3-ММ-6-ВТОР</v>
      </c>
      <c r="AB291" s="81">
        <v>743.03</v>
      </c>
      <c r="AC291" s="81">
        <f>VLOOKUP(A291,РАСЧЕТ!A:BF,58,0)</f>
        <v>414.24408167340346</v>
      </c>
      <c r="AD291" s="81">
        <f t="shared" si="43"/>
        <v>-328.78591832659652</v>
      </c>
      <c r="AE291" s="81" t="str">
        <f>VLOOKUP(A291,'11'!A:C,3,0)</f>
        <v>Начисление услуг УКС00001712 от 30.11.2023 23:59:59</v>
      </c>
      <c r="AF291" s="81" t="str">
        <f>VLOOKUP(A291,'11'!A:B,2,0)</f>
        <v>НАС/КС/ДУ/3-ММ-6-ВТОР</v>
      </c>
      <c r="AG291" s="81">
        <v>743.03</v>
      </c>
      <c r="AH291" s="120">
        <f>VLOOKUP(A291,РАСЧЕТ!A:BG,59,0)</f>
        <v>596.81947199962201</v>
      </c>
      <c r="AI291" s="120">
        <f t="shared" si="44"/>
        <v>-146.21052800037796</v>
      </c>
      <c r="AJ291" t="str">
        <f>VLOOKUP(A291,'12'!A:C,3,0)</f>
        <v>Начисление услуг УКС00001860 от 31.12.2023 23:59:59</v>
      </c>
      <c r="AK291" t="str">
        <f>VLOOKUP(A291,'12'!A:B,2,0)</f>
        <v>НАС/КС/ДУ/3-ММ-6-ВТОР</v>
      </c>
    </row>
    <row r="292" spans="1:37" x14ac:dyDescent="0.3">
      <c r="A292" s="79" t="s">
        <v>2204</v>
      </c>
      <c r="B292" s="79" t="s">
        <v>2205</v>
      </c>
      <c r="C292" s="81">
        <v>820.34</v>
      </c>
      <c r="D292" s="81">
        <f>VLOOKUP(A292,РАСЧЕТ!A:AY,51,0)</f>
        <v>344.86865810365464</v>
      </c>
      <c r="E292" s="81">
        <f t="shared" si="36"/>
        <v>-475.47134189634539</v>
      </c>
      <c r="F292" s="81" t="str">
        <f>VLOOKUP(A292,'04'!A:C,3,0)</f>
        <v>Начисление услуг УКС00000631 от 30.04.2023 0:00:01</v>
      </c>
      <c r="G292" s="81" t="str">
        <f>VLOOKUP(A292,'04'!A:B,2,0)</f>
        <v>НАС/КС/ДУ-3-ММ-60</v>
      </c>
      <c r="H292" s="126">
        <v>820.34</v>
      </c>
      <c r="I292" s="126">
        <f>VLOOKUP(A292,РАСЧЕТ!A:AZ,52,0)</f>
        <v>0</v>
      </c>
      <c r="J292" s="126">
        <f t="shared" si="37"/>
        <v>-820.34</v>
      </c>
      <c r="K292" s="126">
        <v>820.34</v>
      </c>
      <c r="L292" s="126">
        <f>VLOOKUP(A292,РАСЧЕТ!A:BA,53,0)</f>
        <v>0</v>
      </c>
      <c r="M292" s="126">
        <f t="shared" si="38"/>
        <v>-820.34</v>
      </c>
      <c r="N292" s="126">
        <v>820.34</v>
      </c>
      <c r="O292" s="126">
        <f>VLOOKUP(A292,РАСЧЕТ!A:BB,54,0)</f>
        <v>0</v>
      </c>
      <c r="P292" s="126">
        <f t="shared" si="39"/>
        <v>-820.34</v>
      </c>
      <c r="Q292" s="126">
        <v>820.34</v>
      </c>
      <c r="R292" s="126">
        <f>VLOOKUP(A292,РАСЧЕТ!A:BC,55,0)</f>
        <v>0</v>
      </c>
      <c r="S292" s="126">
        <f t="shared" si="40"/>
        <v>-820.34</v>
      </c>
      <c r="T292" s="126">
        <v>820.34</v>
      </c>
      <c r="U292" s="126">
        <f>VLOOKUP(A292,РАСЧЕТ!A:BD,56,0)</f>
        <v>0</v>
      </c>
      <c r="V292" s="126">
        <f t="shared" si="41"/>
        <v>-820.34</v>
      </c>
      <c r="W292" s="81">
        <v>820.34</v>
      </c>
      <c r="X292" s="81">
        <f>VLOOKUP(A292,РАСЧЕТ!A:BE,57,0)</f>
        <v>425.30724753131392</v>
      </c>
      <c r="Y292" s="81">
        <f t="shared" si="42"/>
        <v>-395.03275246868611</v>
      </c>
      <c r="Z292" s="81" t="str">
        <f>VLOOKUP(A292,'10'!A:C,3,0)</f>
        <v>Начисление услуг УКС00001635 от 31.10.2023 0:00:01</v>
      </c>
      <c r="AA292" s="81" t="str">
        <f>VLOOKUP(A292,'10'!A:B,2,0)</f>
        <v>НАС/КС/ДУ-3-ММ-60</v>
      </c>
      <c r="AB292" s="81">
        <v>820.34</v>
      </c>
      <c r="AC292" s="81">
        <f>VLOOKUP(A292,РАСЧЕТ!A:BF,58,0)</f>
        <v>457.34462196312171</v>
      </c>
      <c r="AD292" s="81">
        <f t="shared" si="43"/>
        <v>-362.99537803687832</v>
      </c>
      <c r="AE292" s="81" t="str">
        <f>VLOOKUP(A292,'11'!A:C,3,0)</f>
        <v>Начисление услуг УКС00001712 от 30.11.2023 23:59:59</v>
      </c>
      <c r="AF292" s="81" t="str">
        <f>VLOOKUP(A292,'11'!A:B,2,0)</f>
        <v>НАС/КС/ДУ-3-ММ-60</v>
      </c>
      <c r="AG292" s="81">
        <v>820.34</v>
      </c>
      <c r="AH292" s="120">
        <f>VLOOKUP(A292,РАСЧЕТ!A:BG,59,0)</f>
        <v>658.91629567588336</v>
      </c>
      <c r="AI292" s="120">
        <f t="shared" si="44"/>
        <v>-161.42370432411667</v>
      </c>
      <c r="AJ292" t="str">
        <f>VLOOKUP(A292,'12'!A:C,3,0)</f>
        <v>Начисление услуг УКС00001860 от 31.12.2023 23:59:59</v>
      </c>
      <c r="AK292" t="str">
        <f>VLOOKUP(A292,'12'!A:B,2,0)</f>
        <v>НАС/КС/ДУ-3-ММ-60</v>
      </c>
    </row>
    <row r="293" spans="1:37" x14ac:dyDescent="0.3">
      <c r="A293" s="79" t="s">
        <v>2016</v>
      </c>
      <c r="B293" s="79" t="s">
        <v>2017</v>
      </c>
      <c r="C293" s="81">
        <v>833.23</v>
      </c>
      <c r="D293" s="81">
        <f>VLOOKUP(A293,РАСЧЕТ!A:AY,51,0)</f>
        <v>350.28544330947113</v>
      </c>
      <c r="E293" s="81">
        <f t="shared" si="36"/>
        <v>-482.94455669052888</v>
      </c>
      <c r="F293" s="81" t="str">
        <f>VLOOKUP(A293,'04'!A:C,3,0)</f>
        <v>Начисление услуг УКС00000631 от 30.04.2023 0:00:01</v>
      </c>
      <c r="G293" s="81" t="str">
        <f>VLOOKUP(A293,'04'!A:B,2,0)</f>
        <v>НАС/КС/ДУ-3-ММ-61</v>
      </c>
      <c r="H293" s="126">
        <v>833.23</v>
      </c>
      <c r="I293" s="126">
        <f>VLOOKUP(A293,РАСЧЕТ!A:AZ,52,0)</f>
        <v>0</v>
      </c>
      <c r="J293" s="126">
        <f t="shared" si="37"/>
        <v>-833.23</v>
      </c>
      <c r="K293" s="126">
        <v>833.23</v>
      </c>
      <c r="L293" s="126">
        <f>VLOOKUP(A293,РАСЧЕТ!A:BA,53,0)</f>
        <v>0</v>
      </c>
      <c r="M293" s="126">
        <f t="shared" si="38"/>
        <v>-833.23</v>
      </c>
      <c r="N293" s="126">
        <v>833.23</v>
      </c>
      <c r="O293" s="126">
        <f>VLOOKUP(A293,РАСЧЕТ!A:BB,54,0)</f>
        <v>0</v>
      </c>
      <c r="P293" s="126">
        <f t="shared" si="39"/>
        <v>-833.23</v>
      </c>
      <c r="Q293" s="126">
        <v>833.23</v>
      </c>
      <c r="R293" s="126">
        <f>VLOOKUP(A293,РАСЧЕТ!A:BC,55,0)</f>
        <v>0</v>
      </c>
      <c r="S293" s="126">
        <f t="shared" si="40"/>
        <v>-833.23</v>
      </c>
      <c r="T293" s="126">
        <v>833.23</v>
      </c>
      <c r="U293" s="126">
        <f>VLOOKUP(A293,РАСЧЕТ!A:BD,56,0)</f>
        <v>0</v>
      </c>
      <c r="V293" s="126">
        <f t="shared" si="41"/>
        <v>-833.23</v>
      </c>
      <c r="W293" s="81">
        <v>833.23</v>
      </c>
      <c r="X293" s="81">
        <f>VLOOKUP(A293,РАСЧЕТ!A:BE,57,0)</f>
        <v>431.98746607892616</v>
      </c>
      <c r="Y293" s="81">
        <f t="shared" si="42"/>
        <v>-401.24253392107386</v>
      </c>
      <c r="Z293" s="81" t="str">
        <f>VLOOKUP(A293,'10'!A:C,3,0)</f>
        <v>Начисление услуг УКС00001635 от 31.10.2023 0:00:01</v>
      </c>
      <c r="AA293" s="81" t="str">
        <f>VLOOKUP(A293,'10'!A:B,2,0)</f>
        <v>НАС/КС/ДУ-3-ММ-61</v>
      </c>
      <c r="AB293" s="81">
        <v>833.23</v>
      </c>
      <c r="AC293" s="81">
        <f>VLOOKUP(A293,РАСЧЕТ!A:BF,58,0)</f>
        <v>464.52804534474132</v>
      </c>
      <c r="AD293" s="81">
        <f t="shared" si="43"/>
        <v>-368.7019546552587</v>
      </c>
      <c r="AE293" s="81" t="str">
        <f>VLOOKUP(A293,'11'!A:C,3,0)</f>
        <v>Начисление услуг УКС00001712 от 30.11.2023 23:59:59</v>
      </c>
      <c r="AF293" s="81" t="str">
        <f>VLOOKUP(A293,'11'!A:B,2,0)</f>
        <v>НАС/КС/ДУ-3-ММ-61</v>
      </c>
      <c r="AG293" s="81">
        <v>833.23</v>
      </c>
      <c r="AH293" s="120">
        <f>VLOOKUP(A293,РАСЧЕТ!A:BG,59,0)</f>
        <v>669.26576628859345</v>
      </c>
      <c r="AI293" s="120">
        <f t="shared" si="44"/>
        <v>-163.96423371140656</v>
      </c>
      <c r="AJ293" t="str">
        <f>VLOOKUP(A293,'12'!A:C,3,0)</f>
        <v>Начисление услуг УКС00001860 от 31.12.2023 23:59:59</v>
      </c>
      <c r="AK293" t="str">
        <f>VLOOKUP(A293,'12'!A:B,2,0)</f>
        <v>НАС/КС/ДУ-3-ММ-61</v>
      </c>
    </row>
    <row r="294" spans="1:37" x14ac:dyDescent="0.3">
      <c r="A294" s="79" t="s">
        <v>1292</v>
      </c>
      <c r="B294" s="79" t="s">
        <v>1293</v>
      </c>
      <c r="C294" s="81">
        <v>953.48</v>
      </c>
      <c r="D294" s="81">
        <f>VLOOKUP(A294,РАСЧЕТ!A:AY,51,0)</f>
        <v>400.84210523042577</v>
      </c>
      <c r="E294" s="81">
        <f t="shared" si="36"/>
        <v>-552.63789476957425</v>
      </c>
      <c r="F294" s="81" t="str">
        <f>VLOOKUP(A294,'04'!A:C,3,0)</f>
        <v>Начисление услуг УКС00000631 от 30.04.2023 0:00:01</v>
      </c>
      <c r="G294" s="81" t="str">
        <f>VLOOKUP(A294,'04'!A:B,2,0)</f>
        <v>НАС/КС/ДУ-3-ММ-62</v>
      </c>
      <c r="H294" s="126">
        <v>953.48</v>
      </c>
      <c r="I294" s="126">
        <f>VLOOKUP(A294,РАСЧЕТ!A:AZ,52,0)</f>
        <v>0</v>
      </c>
      <c r="J294" s="126">
        <f t="shared" si="37"/>
        <v>-953.48</v>
      </c>
      <c r="K294" s="126">
        <v>953.48</v>
      </c>
      <c r="L294" s="126">
        <f>VLOOKUP(A294,РАСЧЕТ!A:BA,53,0)</f>
        <v>0</v>
      </c>
      <c r="M294" s="126">
        <f t="shared" si="38"/>
        <v>-953.48</v>
      </c>
      <c r="N294" s="126">
        <v>953.48</v>
      </c>
      <c r="O294" s="126">
        <f>VLOOKUP(A294,РАСЧЕТ!A:BB,54,0)</f>
        <v>0</v>
      </c>
      <c r="P294" s="126">
        <f t="shared" si="39"/>
        <v>-953.48</v>
      </c>
      <c r="Q294" s="126">
        <v>953.48</v>
      </c>
      <c r="R294" s="126">
        <f>VLOOKUP(A294,РАСЧЕТ!A:BC,55,0)</f>
        <v>0</v>
      </c>
      <c r="S294" s="126">
        <f t="shared" si="40"/>
        <v>-953.48</v>
      </c>
      <c r="T294" s="126">
        <v>953.48</v>
      </c>
      <c r="U294" s="126">
        <f>VLOOKUP(A294,РАСЧЕТ!A:BD,56,0)</f>
        <v>0</v>
      </c>
      <c r="V294" s="126">
        <f t="shared" si="41"/>
        <v>-953.48</v>
      </c>
      <c r="W294" s="81">
        <v>953.48</v>
      </c>
      <c r="X294" s="81">
        <f>VLOOKUP(A294,РАСЧЕТ!A:BE,57,0)</f>
        <v>494.3361725233072</v>
      </c>
      <c r="Y294" s="81">
        <f t="shared" si="42"/>
        <v>-459.14382747669282</v>
      </c>
      <c r="Z294" s="81" t="str">
        <f>VLOOKUP(A294,'10'!A:C,3,0)</f>
        <v>Начисление услуг УКС00001635 от 31.10.2023 0:00:01</v>
      </c>
      <c r="AA294" s="81" t="str">
        <f>VLOOKUP(A294,'10'!A:B,2,0)</f>
        <v>НАС/КС/ДУ-3-ММ-62</v>
      </c>
      <c r="AB294" s="81">
        <v>953.48</v>
      </c>
      <c r="AC294" s="81">
        <f>VLOOKUP(A294,РАСЧЕТ!A:BF,58,0)</f>
        <v>531.57333023985871</v>
      </c>
      <c r="AD294" s="81">
        <f t="shared" si="43"/>
        <v>-421.90666976014131</v>
      </c>
      <c r="AE294" s="81" t="str">
        <f>VLOOKUP(A294,'11'!A:C,3,0)</f>
        <v>Начисление услуг УКС00001712 от 30.11.2023 23:59:59</v>
      </c>
      <c r="AF294" s="81" t="str">
        <f>VLOOKUP(A294,'11'!A:B,2,0)</f>
        <v>НАС/КС/ДУ-3-ММ-62</v>
      </c>
      <c r="AG294" s="81">
        <v>953.48</v>
      </c>
      <c r="AH294" s="120">
        <f>VLOOKUP(A294,РАСЧЕТ!A:BG,59,0)</f>
        <v>765.86082534055549</v>
      </c>
      <c r="AI294" s="120">
        <f t="shared" si="44"/>
        <v>-187.61917465944452</v>
      </c>
      <c r="AJ294" t="str">
        <f>VLOOKUP(A294,'12'!A:C,3,0)</f>
        <v>Начисление услуг УКС00001860 от 31.12.2023 23:59:59</v>
      </c>
      <c r="AK294" t="str">
        <f>VLOOKUP(A294,'12'!A:B,2,0)</f>
        <v>НАС/КС/ДУ-3-ММ-62</v>
      </c>
    </row>
    <row r="295" spans="1:37" x14ac:dyDescent="0.3">
      <c r="A295" s="79" t="s">
        <v>1620</v>
      </c>
      <c r="B295" s="79" t="s">
        <v>1621</v>
      </c>
      <c r="C295" s="81">
        <v>859</v>
      </c>
      <c r="D295" s="81">
        <f>VLOOKUP(A295,РАСЧЕТ!A:AY,51,0)</f>
        <v>361.1190137211043</v>
      </c>
      <c r="E295" s="81">
        <f t="shared" si="36"/>
        <v>-497.8809862788957</v>
      </c>
      <c r="F295" s="81" t="str">
        <f>VLOOKUP(A295,'04'!A:C,3,0)</f>
        <v>Начисление услуг УКС00000631 от 30.04.2023 0:00:01</v>
      </c>
      <c r="G295" s="81" t="str">
        <f>VLOOKUP(A295,'04'!A:B,2,0)</f>
        <v>НАС/КС/ДУ-3-ММ-63</v>
      </c>
      <c r="H295" s="126">
        <v>859</v>
      </c>
      <c r="I295" s="126">
        <f>VLOOKUP(A295,РАСЧЕТ!A:AZ,52,0)</f>
        <v>0</v>
      </c>
      <c r="J295" s="126">
        <f t="shared" si="37"/>
        <v>-859</v>
      </c>
      <c r="K295" s="126">
        <v>859</v>
      </c>
      <c r="L295" s="126">
        <f>VLOOKUP(A295,РАСЧЕТ!A:BA,53,0)</f>
        <v>0</v>
      </c>
      <c r="M295" s="126">
        <f t="shared" si="38"/>
        <v>-859</v>
      </c>
      <c r="N295" s="126">
        <v>859</v>
      </c>
      <c r="O295" s="126">
        <f>VLOOKUP(A295,РАСЧЕТ!A:BB,54,0)</f>
        <v>0</v>
      </c>
      <c r="P295" s="126">
        <f t="shared" si="39"/>
        <v>-859</v>
      </c>
      <c r="Q295" s="126">
        <v>859</v>
      </c>
      <c r="R295" s="126">
        <f>VLOOKUP(A295,РАСЧЕТ!A:BC,55,0)</f>
        <v>0</v>
      </c>
      <c r="S295" s="126">
        <f t="shared" si="40"/>
        <v>-859</v>
      </c>
      <c r="T295" s="126">
        <v>859</v>
      </c>
      <c r="U295" s="126">
        <f>VLOOKUP(A295,РАСЧЕТ!A:BD,56,0)</f>
        <v>0</v>
      </c>
      <c r="V295" s="126">
        <f t="shared" si="41"/>
        <v>-859</v>
      </c>
      <c r="W295" s="81">
        <v>859</v>
      </c>
      <c r="X295" s="81">
        <f>VLOOKUP(A295,РАСЧЕТ!A:BE,57,0)</f>
        <v>445.34790317415064</v>
      </c>
      <c r="Y295" s="81">
        <f t="shared" si="42"/>
        <v>-413.65209682584936</v>
      </c>
      <c r="Z295" s="81" t="str">
        <f>VLOOKUP(A295,'10'!A:C,3,0)</f>
        <v>Начисление услуг УКС00001635 от 31.10.2023 0:00:01</v>
      </c>
      <c r="AA295" s="81" t="str">
        <f>VLOOKUP(A295,'10'!A:B,2,0)</f>
        <v>НАС/КС/ДУ-3-ММ-63</v>
      </c>
      <c r="AB295" s="81">
        <v>859</v>
      </c>
      <c r="AC295" s="81">
        <f>VLOOKUP(A295,РАСЧЕТ!A:BF,58,0)</f>
        <v>478.89489210798087</v>
      </c>
      <c r="AD295" s="81">
        <f t="shared" si="43"/>
        <v>-380.10510789201913</v>
      </c>
      <c r="AE295" s="81" t="str">
        <f>VLOOKUP(A295,'11'!A:C,3,0)</f>
        <v>Начисление услуг УКС00001712 от 30.11.2023 23:59:59</v>
      </c>
      <c r="AF295" s="81" t="str">
        <f>VLOOKUP(A295,'11'!A:B,2,0)</f>
        <v>НАС/КС/ДУ-3-ММ-63</v>
      </c>
      <c r="AG295" s="81">
        <v>859</v>
      </c>
      <c r="AH295" s="120">
        <f>VLOOKUP(A295,РАСЧЕТ!A:BG,59,0)</f>
        <v>689.96470751401398</v>
      </c>
      <c r="AI295" s="120">
        <f t="shared" si="44"/>
        <v>-169.03529248598602</v>
      </c>
      <c r="AJ295" t="str">
        <f>VLOOKUP(A295,'12'!A:C,3,0)</f>
        <v>Начисление услуг УКС00001860 от 31.12.2023 23:59:59</v>
      </c>
      <c r="AK295" t="str">
        <f>VLOOKUP(A295,'12'!A:B,2,0)</f>
        <v>НАС/КС/ДУ-3-ММ-63</v>
      </c>
    </row>
    <row r="296" spans="1:37" x14ac:dyDescent="0.3">
      <c r="A296" s="79" t="s">
        <v>1680</v>
      </c>
      <c r="B296" s="79" t="s">
        <v>1681</v>
      </c>
      <c r="C296" s="81">
        <v>841.82</v>
      </c>
      <c r="D296" s="81">
        <f>VLOOKUP(A296,РАСЧЕТ!A:AY,51,0)</f>
        <v>353.8966334466823</v>
      </c>
      <c r="E296" s="81">
        <f t="shared" si="36"/>
        <v>-487.92336655331775</v>
      </c>
      <c r="F296" s="81" t="str">
        <f>VLOOKUP(A296,'04'!A:C,3,0)</f>
        <v>Начисление услуг УКС00000631 от 30.04.2023 0:00:01</v>
      </c>
      <c r="G296" s="81" t="str">
        <f>VLOOKUP(A296,'04'!A:B,2,0)</f>
        <v>НАС/КС/ДУ/3-ММ-64</v>
      </c>
      <c r="H296" s="126">
        <v>841.82</v>
      </c>
      <c r="I296" s="126">
        <f>VLOOKUP(A296,РАСЧЕТ!A:AZ,52,0)</f>
        <v>0</v>
      </c>
      <c r="J296" s="126">
        <f t="shared" si="37"/>
        <v>-841.82</v>
      </c>
      <c r="K296" s="126">
        <v>841.82</v>
      </c>
      <c r="L296" s="126">
        <f>VLOOKUP(A296,РАСЧЕТ!A:BA,53,0)</f>
        <v>0</v>
      </c>
      <c r="M296" s="126">
        <f t="shared" si="38"/>
        <v>-841.82</v>
      </c>
      <c r="N296" s="126">
        <v>841.82</v>
      </c>
      <c r="O296" s="126">
        <f>VLOOKUP(A296,РАСЧЕТ!A:BB,54,0)</f>
        <v>0</v>
      </c>
      <c r="P296" s="126">
        <f t="shared" si="39"/>
        <v>-841.82</v>
      </c>
      <c r="Q296" s="126">
        <v>841.82</v>
      </c>
      <c r="R296" s="126">
        <f>VLOOKUP(A296,РАСЧЕТ!A:BC,55,0)</f>
        <v>0</v>
      </c>
      <c r="S296" s="126">
        <f t="shared" si="40"/>
        <v>-841.82</v>
      </c>
      <c r="T296" s="126">
        <v>841.82</v>
      </c>
      <c r="U296" s="126">
        <f>VLOOKUP(A296,РАСЧЕТ!A:BD,56,0)</f>
        <v>0</v>
      </c>
      <c r="V296" s="126">
        <f t="shared" si="41"/>
        <v>-841.82</v>
      </c>
      <c r="W296" s="81">
        <v>841.82</v>
      </c>
      <c r="X296" s="81">
        <f>VLOOKUP(A296,РАСЧЕТ!A:BE,57,0)</f>
        <v>436.44094511066771</v>
      </c>
      <c r="Y296" s="81">
        <f t="shared" si="42"/>
        <v>-405.37905488933234</v>
      </c>
      <c r="Z296" s="81" t="str">
        <f>VLOOKUP(A296,'10'!A:C,3,0)</f>
        <v>Начисление услуг УКС00001635 от 31.10.2023 0:00:01</v>
      </c>
      <c r="AA296" s="81" t="str">
        <f>VLOOKUP(A296,'10'!A:B,2,0)</f>
        <v>НАС/КС/ДУ/3-ММ-64</v>
      </c>
      <c r="AB296" s="81">
        <v>841.82</v>
      </c>
      <c r="AC296" s="81">
        <f>VLOOKUP(A296,РАСЧЕТ!A:BF,58,0)</f>
        <v>469.31699426582122</v>
      </c>
      <c r="AD296" s="81">
        <f t="shared" si="43"/>
        <v>-372.50300573417883</v>
      </c>
      <c r="AE296" s="81" t="str">
        <f>VLOOKUP(A296,'11'!A:C,3,0)</f>
        <v>Начисление услуг УКС00001712 от 30.11.2023 23:59:59</v>
      </c>
      <c r="AF296" s="81" t="str">
        <f>VLOOKUP(A296,'11'!A:B,2,0)</f>
        <v>НАС/КС/ДУ/3-ММ-64</v>
      </c>
      <c r="AG296" s="81">
        <v>841.82</v>
      </c>
      <c r="AH296" s="120">
        <f>VLOOKUP(A296,РАСЧЕТ!A:BG,59,0)</f>
        <v>676.16541336373359</v>
      </c>
      <c r="AI296" s="120">
        <f t="shared" si="44"/>
        <v>-165.65458663626646</v>
      </c>
      <c r="AJ296" t="str">
        <f>VLOOKUP(A296,'12'!A:C,3,0)</f>
        <v>Начисление услуг УКС00001860 от 31.12.2023 23:59:59</v>
      </c>
      <c r="AK296" t="str">
        <f>VLOOKUP(A296,'12'!A:B,2,0)</f>
        <v>НАС/КС/ДУ/3-ММ-64</v>
      </c>
    </row>
    <row r="297" spans="1:37" x14ac:dyDescent="0.3">
      <c r="A297" s="79" t="s">
        <v>2388</v>
      </c>
      <c r="B297" s="79" t="s">
        <v>2389</v>
      </c>
      <c r="C297" s="81">
        <v>725.85</v>
      </c>
      <c r="D297" s="81">
        <f>VLOOKUP(A297,РАСЧЕТ!A:AY,51,0)</f>
        <v>305.1455665943331</v>
      </c>
      <c r="E297" s="81">
        <f t="shared" si="36"/>
        <v>-420.70443340566692</v>
      </c>
      <c r="F297" s="81" t="str">
        <f>VLOOKUP(A297,'04'!A:C,3,0)</f>
        <v>Начисление услуг УКС00000631 от 30.04.2023 0:00:01</v>
      </c>
      <c r="G297" s="81" t="str">
        <f>VLOOKUP(A297,'04'!A:B,2,0)</f>
        <v>НАС/КС/ДУ-3-ММ-65</v>
      </c>
      <c r="H297" s="126">
        <v>725.85</v>
      </c>
      <c r="I297" s="126">
        <f>VLOOKUP(A297,РАСЧЕТ!A:AZ,52,0)</f>
        <v>0</v>
      </c>
      <c r="J297" s="126">
        <f t="shared" si="37"/>
        <v>-725.85</v>
      </c>
      <c r="K297" s="126">
        <v>725.85</v>
      </c>
      <c r="L297" s="126">
        <f>VLOOKUP(A297,РАСЧЕТ!A:BA,53,0)</f>
        <v>0</v>
      </c>
      <c r="M297" s="126">
        <f t="shared" si="38"/>
        <v>-725.85</v>
      </c>
      <c r="N297" s="126">
        <v>725.85</v>
      </c>
      <c r="O297" s="126">
        <f>VLOOKUP(A297,РАСЧЕТ!A:BB,54,0)</f>
        <v>0</v>
      </c>
      <c r="P297" s="126">
        <f t="shared" si="39"/>
        <v>-725.85</v>
      </c>
      <c r="Q297" s="126">
        <v>725.85</v>
      </c>
      <c r="R297" s="126">
        <f>VLOOKUP(A297,РАСЧЕТ!A:BC,55,0)</f>
        <v>0</v>
      </c>
      <c r="S297" s="126">
        <f t="shared" si="40"/>
        <v>-725.85</v>
      </c>
      <c r="T297" s="126">
        <v>725.85</v>
      </c>
      <c r="U297" s="126">
        <f>VLOOKUP(A297,РАСЧЕТ!A:BD,56,0)</f>
        <v>0</v>
      </c>
      <c r="V297" s="126">
        <f t="shared" si="41"/>
        <v>-725.85</v>
      </c>
      <c r="W297" s="81">
        <v>725.85</v>
      </c>
      <c r="X297" s="81">
        <f>VLOOKUP(A297,РАСЧЕТ!A:BE,57,0)</f>
        <v>376.31897818215731</v>
      </c>
      <c r="Y297" s="81">
        <f t="shared" si="42"/>
        <v>-349.53102181784271</v>
      </c>
      <c r="Z297" s="81" t="str">
        <f>VLOOKUP(A297,'10'!A:C,3,0)</f>
        <v>Начисление услуг УКС00001635 от 31.10.2023 0:00:01</v>
      </c>
      <c r="AA297" s="81" t="str">
        <f>VLOOKUP(A297,'10'!A:B,2,0)</f>
        <v>НАС/КС/ДУ-3-ММ-65</v>
      </c>
      <c r="AB297" s="81">
        <v>725.85</v>
      </c>
      <c r="AC297" s="81">
        <f>VLOOKUP(A297,РАСЧЕТ!A:BF,58,0)</f>
        <v>404.66618383124376</v>
      </c>
      <c r="AD297" s="81">
        <f t="shared" si="43"/>
        <v>-321.18381616875627</v>
      </c>
      <c r="AE297" s="81" t="str">
        <f>VLOOKUP(A297,'11'!A:C,3,0)</f>
        <v>Начисление услуг УКС00001712 от 30.11.2023 23:59:59</v>
      </c>
      <c r="AF297" s="81" t="str">
        <f>VLOOKUP(A297,'11'!A:B,2,0)</f>
        <v>НАС/КС/ДУ-3-ММ-65</v>
      </c>
      <c r="AG297" s="81">
        <v>725.85</v>
      </c>
      <c r="AH297" s="120">
        <f>VLOOKUP(A297,РАСЧЕТ!A:BG,59,0)</f>
        <v>583.02017784934162</v>
      </c>
      <c r="AI297" s="120">
        <f t="shared" si="44"/>
        <v>-142.8298221506584</v>
      </c>
      <c r="AJ297" t="str">
        <f>VLOOKUP(A297,'12'!A:C,3,0)</f>
        <v>Начисление услуг УКС00001860 от 31.12.2023 23:59:59</v>
      </c>
      <c r="AK297" t="str">
        <f>VLOOKUP(A297,'12'!A:B,2,0)</f>
        <v>НАС/КС/ДУ-3-ММ-65</v>
      </c>
    </row>
    <row r="298" spans="1:37" x14ac:dyDescent="0.3">
      <c r="A298" s="79" t="s">
        <v>2456</v>
      </c>
      <c r="B298" s="79" t="s">
        <v>2457</v>
      </c>
      <c r="C298" s="81">
        <v>936.3</v>
      </c>
      <c r="D298" s="81">
        <f>VLOOKUP(A298,РАСЧЕТ!A:AY,51,0)</f>
        <v>393.61972495600372</v>
      </c>
      <c r="E298" s="81">
        <f t="shared" si="36"/>
        <v>-542.68027504399629</v>
      </c>
      <c r="F298" s="81" t="str">
        <f>VLOOKUP(A298,'04'!A:C,3,0)</f>
        <v>Начисление услуг УКС00000631 от 30.04.2023 0:00:01</v>
      </c>
      <c r="G298" s="81" t="str">
        <f>VLOOKUP(A298,'04'!A:B,2,0)</f>
        <v>НАС/КС/ДУ/3-ММ-66</v>
      </c>
      <c r="H298" s="126">
        <v>936.3</v>
      </c>
      <c r="I298" s="126">
        <f>VLOOKUP(A298,РАСЧЕТ!A:AZ,52,0)</f>
        <v>0</v>
      </c>
      <c r="J298" s="126">
        <f t="shared" si="37"/>
        <v>-936.3</v>
      </c>
      <c r="K298" s="126">
        <v>936.3</v>
      </c>
      <c r="L298" s="126">
        <f>VLOOKUP(A298,РАСЧЕТ!A:BA,53,0)</f>
        <v>0</v>
      </c>
      <c r="M298" s="126">
        <f t="shared" si="38"/>
        <v>-936.3</v>
      </c>
      <c r="N298" s="126">
        <v>936.3</v>
      </c>
      <c r="O298" s="126">
        <f>VLOOKUP(A298,РАСЧЕТ!A:BB,54,0)</f>
        <v>0</v>
      </c>
      <c r="P298" s="126">
        <f t="shared" si="39"/>
        <v>-936.3</v>
      </c>
      <c r="Q298" s="126">
        <v>936.3</v>
      </c>
      <c r="R298" s="126">
        <f>VLOOKUP(A298,РАСЧЕТ!A:BC,55,0)</f>
        <v>0</v>
      </c>
      <c r="S298" s="126">
        <f t="shared" si="40"/>
        <v>-936.3</v>
      </c>
      <c r="T298" s="126">
        <v>936.3</v>
      </c>
      <c r="U298" s="126">
        <f>VLOOKUP(A298,РАСЧЕТ!A:BD,56,0)</f>
        <v>0</v>
      </c>
      <c r="V298" s="126">
        <f t="shared" si="41"/>
        <v>-936.3</v>
      </c>
      <c r="W298" s="81">
        <v>936.3</v>
      </c>
      <c r="X298" s="81">
        <f>VLOOKUP(A298,РАСЧЕТ!A:BE,57,0)</f>
        <v>485.42921445982427</v>
      </c>
      <c r="Y298" s="81">
        <f t="shared" si="42"/>
        <v>-450.87078554017569</v>
      </c>
      <c r="Z298" s="81" t="str">
        <f>VLOOKUP(A298,'10'!A:C,3,0)</f>
        <v>Начисление услуг УКС00001635 от 31.10.2023 0:00:01</v>
      </c>
      <c r="AA298" s="81" t="str">
        <f>VLOOKUP(A298,'10'!A:B,2,0)</f>
        <v>НАС/КС/ДУ/3-ММ-66</v>
      </c>
      <c r="AB298" s="81">
        <v>936.3</v>
      </c>
      <c r="AC298" s="81">
        <f>VLOOKUP(A298,РАСЧЕТ!A:BF,58,0)</f>
        <v>521.99543239769912</v>
      </c>
      <c r="AD298" s="81">
        <f t="shared" si="43"/>
        <v>-414.30456760230084</v>
      </c>
      <c r="AE298" s="81" t="str">
        <f>VLOOKUP(A298,'11'!A:C,3,0)</f>
        <v>Начисление услуг УКС00001712 от 30.11.2023 23:59:59</v>
      </c>
      <c r="AF298" s="81" t="str">
        <f>VLOOKUP(A298,'11'!A:B,2,0)</f>
        <v>НАС/КС/ДУ/3-ММ-66</v>
      </c>
      <c r="AG298" s="81">
        <v>936.3</v>
      </c>
      <c r="AH298" s="120">
        <f>VLOOKUP(A298,РАСЧЕТ!A:BG,59,0)</f>
        <v>752.06153119027522</v>
      </c>
      <c r="AI298" s="120">
        <f t="shared" si="44"/>
        <v>-184.23846880972474</v>
      </c>
      <c r="AJ298" t="str">
        <f>VLOOKUP(A298,'12'!A:C,3,0)</f>
        <v>Начисление услуг УКС00001860 от 31.12.2023 23:59:59</v>
      </c>
      <c r="AK298" t="str">
        <f>VLOOKUP(A298,'12'!A:B,2,0)</f>
        <v>НАС/КС/ДУ/3-ММ-66</v>
      </c>
    </row>
    <row r="299" spans="1:37" x14ac:dyDescent="0.3">
      <c r="A299" s="79" t="s">
        <v>1298</v>
      </c>
      <c r="B299" s="79" t="s">
        <v>1299</v>
      </c>
      <c r="C299" s="81">
        <v>777.39</v>
      </c>
      <c r="D299" s="81">
        <f>VLOOKUP(A299,РАСЧЕТ!A:AY,51,0)</f>
        <v>326.81270741759943</v>
      </c>
      <c r="E299" s="81">
        <f t="shared" si="36"/>
        <v>-450.57729258240056</v>
      </c>
      <c r="F299" s="81" t="str">
        <f>VLOOKUP(A299,'04'!A:C,3,0)</f>
        <v>Начисление услуг УКС00000631 от 30.04.2023 0:00:01</v>
      </c>
      <c r="G299" s="81" t="str">
        <f>VLOOKUP(A299,'04'!A:B,2,0)</f>
        <v>НАС/КС/ДУ/3-ММ-67</v>
      </c>
      <c r="H299" s="126">
        <v>777.39</v>
      </c>
      <c r="I299" s="126">
        <f>VLOOKUP(A299,РАСЧЕТ!A:AZ,52,0)</f>
        <v>0</v>
      </c>
      <c r="J299" s="126">
        <f t="shared" si="37"/>
        <v>-777.39</v>
      </c>
      <c r="K299" s="126">
        <v>777.39</v>
      </c>
      <c r="L299" s="126">
        <f>VLOOKUP(A299,РАСЧЕТ!A:BA,53,0)</f>
        <v>0</v>
      </c>
      <c r="M299" s="126">
        <f t="shared" si="38"/>
        <v>-777.39</v>
      </c>
      <c r="N299" s="126">
        <v>777.39</v>
      </c>
      <c r="O299" s="126">
        <f>VLOOKUP(A299,РАСЧЕТ!A:BB,54,0)</f>
        <v>0</v>
      </c>
      <c r="P299" s="126">
        <f t="shared" si="39"/>
        <v>-777.39</v>
      </c>
      <c r="Q299" s="126">
        <v>777.39</v>
      </c>
      <c r="R299" s="126">
        <f>VLOOKUP(A299,РАСЧЕТ!A:BC,55,0)</f>
        <v>0</v>
      </c>
      <c r="S299" s="126">
        <f t="shared" si="40"/>
        <v>-777.39</v>
      </c>
      <c r="T299" s="126">
        <v>777.39</v>
      </c>
      <c r="U299" s="126">
        <f>VLOOKUP(A299,РАСЧЕТ!A:BD,56,0)</f>
        <v>0</v>
      </c>
      <c r="V299" s="126">
        <f t="shared" si="41"/>
        <v>-777.39</v>
      </c>
      <c r="W299" s="81">
        <v>777.39</v>
      </c>
      <c r="X299" s="81">
        <f>VLOOKUP(A299,РАСЧЕТ!A:BE,57,0)</f>
        <v>403.03985237260645</v>
      </c>
      <c r="Y299" s="81">
        <f t="shared" si="42"/>
        <v>-374.35014762739354</v>
      </c>
      <c r="Z299" s="81" t="str">
        <f>VLOOKUP(A299,'10'!A:C,3,0)</f>
        <v>Начисление услуг УКС00001635 от 31.10.2023 0:00:01</v>
      </c>
      <c r="AA299" s="81" t="str">
        <f>VLOOKUP(A299,'10'!A:B,2,0)</f>
        <v>НАС/КС/ДУ/3-ММ-67</v>
      </c>
      <c r="AB299" s="81">
        <v>777.39</v>
      </c>
      <c r="AC299" s="81">
        <f>VLOOKUP(A299,РАСЧЕТ!A:BF,58,0)</f>
        <v>433.39987735772269</v>
      </c>
      <c r="AD299" s="81">
        <f t="shared" si="43"/>
        <v>-343.9901226422773</v>
      </c>
      <c r="AE299" s="81" t="str">
        <f>VLOOKUP(A299,'11'!A:C,3,0)</f>
        <v>Начисление услуг УКС00001712 от 30.11.2023 23:59:59</v>
      </c>
      <c r="AF299" s="81" t="str">
        <f>VLOOKUP(A299,'11'!A:B,2,0)</f>
        <v>НАС/КС/ДУ/3-ММ-67</v>
      </c>
      <c r="AG299" s="81">
        <v>777.39</v>
      </c>
      <c r="AH299" s="120">
        <f>VLOOKUP(A299,РАСЧЕТ!A:BG,59,0)</f>
        <v>624.41806030018267</v>
      </c>
      <c r="AI299" s="120">
        <f t="shared" si="44"/>
        <v>-152.97193969981731</v>
      </c>
      <c r="AJ299" t="str">
        <f>VLOOKUP(A299,'12'!A:C,3,0)</f>
        <v>Начисление услуг УКС00001860 от 31.12.2023 23:59:59</v>
      </c>
      <c r="AK299" t="str">
        <f>VLOOKUP(A299,'12'!A:B,2,0)</f>
        <v>НАС/КС/ДУ/3-ММ-67</v>
      </c>
    </row>
    <row r="300" spans="1:37" x14ac:dyDescent="0.3">
      <c r="A300" s="79" t="s">
        <v>1924</v>
      </c>
      <c r="B300" s="79" t="s">
        <v>1925</v>
      </c>
      <c r="C300" s="81">
        <v>833.23</v>
      </c>
      <c r="D300" s="81">
        <f>VLOOKUP(A300,РАСЧЕТ!A:AY,51,0)</f>
        <v>350.28544330947113</v>
      </c>
      <c r="E300" s="81">
        <f t="shared" si="36"/>
        <v>-482.94455669052888</v>
      </c>
      <c r="F300" s="81" t="str">
        <f>VLOOKUP(A300,'04'!A:C,3,0)</f>
        <v>Начисление услуг УКС00000631 от 30.04.2023 0:00:01</v>
      </c>
      <c r="G300" s="81" t="str">
        <f>VLOOKUP(A300,'04'!A:B,2,0)</f>
        <v>ДУ ЗПИФ Развитие Красная сосна 3/паркинг/А/м 68</v>
      </c>
      <c r="H300" s="126">
        <v>833.23</v>
      </c>
      <c r="I300" s="126">
        <f>VLOOKUP(A300,РАСЧЕТ!A:AZ,52,0)</f>
        <v>0</v>
      </c>
      <c r="J300" s="126">
        <f t="shared" si="37"/>
        <v>-833.23</v>
      </c>
      <c r="K300" s="127"/>
      <c r="L300" s="126">
        <f>VLOOKUP(A300,РАСЧЕТ!A:BA,53,0)</f>
        <v>0</v>
      </c>
      <c r="M300" s="126">
        <f t="shared" si="38"/>
        <v>0</v>
      </c>
      <c r="N300" s="127"/>
      <c r="O300" s="126">
        <f>VLOOKUP(A300,РАСЧЕТ!A:BB,54,0)</f>
        <v>0</v>
      </c>
      <c r="P300" s="126">
        <f t="shared" si="39"/>
        <v>0</v>
      </c>
      <c r="Q300" s="127"/>
      <c r="R300" s="126">
        <f>VLOOKUP(A300,РАСЧЕТ!A:BC,55,0)</f>
        <v>0</v>
      </c>
      <c r="S300" s="126">
        <f t="shared" si="40"/>
        <v>0</v>
      </c>
      <c r="T300" s="127"/>
      <c r="U300" s="126">
        <f>VLOOKUP(A300,РАСЧЕТ!A:BD,56,0)</f>
        <v>0</v>
      </c>
      <c r="V300" s="126">
        <f t="shared" si="41"/>
        <v>0</v>
      </c>
      <c r="W300" s="82"/>
      <c r="X300" s="81">
        <f>VLOOKUP(A300,РАСЧЕТ!A:BE,57,0)</f>
        <v>0</v>
      </c>
      <c r="Y300" s="81">
        <f t="shared" si="42"/>
        <v>0</v>
      </c>
      <c r="Z300" s="81" t="e">
        <f>VLOOKUP(A300,'10'!A:C,3,0)</f>
        <v>#N/A</v>
      </c>
      <c r="AA300" s="81" t="e">
        <f>VLOOKUP(A300,'10'!A:B,2,0)</f>
        <v>#N/A</v>
      </c>
      <c r="AB300" s="82"/>
      <c r="AC300" s="81">
        <f>VLOOKUP(A300,РАСЧЕТ!A:BF,58,0)</f>
        <v>0</v>
      </c>
      <c r="AD300" s="81">
        <f t="shared" si="43"/>
        <v>0</v>
      </c>
      <c r="AE300" s="81" t="e">
        <f>VLOOKUP(A300,'11'!A:C,3,0)</f>
        <v>#N/A</v>
      </c>
      <c r="AF300" s="81" t="e">
        <f>VLOOKUP(A300,'11'!A:B,2,0)</f>
        <v>#N/A</v>
      </c>
      <c r="AG300" s="82"/>
      <c r="AH300" s="120">
        <f>VLOOKUP(A300,РАСЧЕТ!A:BG,59,0)</f>
        <v>0</v>
      </c>
      <c r="AI300" s="120">
        <f t="shared" si="44"/>
        <v>0</v>
      </c>
      <c r="AJ300" t="e">
        <f>VLOOKUP(A300,'12'!A:C,3,0)</f>
        <v>#N/A</v>
      </c>
      <c r="AK300" t="e">
        <f>VLOOKUP(A300,'12'!A:B,2,0)</f>
        <v>#N/A</v>
      </c>
    </row>
    <row r="301" spans="1:37" x14ac:dyDescent="0.3">
      <c r="A301" s="79" t="s">
        <v>2743</v>
      </c>
      <c r="B301" s="79" t="s">
        <v>1925</v>
      </c>
      <c r="C301" s="82"/>
      <c r="D301" s="81">
        <f>VLOOKUP(A301,РАСЧЕТ!A:AY,51,0)</f>
        <v>0</v>
      </c>
      <c r="E301" s="81">
        <f t="shared" si="36"/>
        <v>0</v>
      </c>
      <c r="F301" s="81" t="e">
        <f>VLOOKUP(A301,'04'!A:C,3,0)</f>
        <v>#N/A</v>
      </c>
      <c r="G301" s="81" t="e">
        <f>VLOOKUP(A301,'04'!A:B,2,0)</f>
        <v>#N/A</v>
      </c>
      <c r="H301" s="127"/>
      <c r="I301" s="126">
        <f>VLOOKUP(A301,РАСЧЕТ!A:AZ,52,0)</f>
        <v>0</v>
      </c>
      <c r="J301" s="126">
        <f t="shared" si="37"/>
        <v>0</v>
      </c>
      <c r="K301" s="126">
        <v>833.23</v>
      </c>
      <c r="L301" s="126">
        <f>VLOOKUP(A301,РАСЧЕТ!A:BA,53,0)</f>
        <v>0</v>
      </c>
      <c r="M301" s="126">
        <f t="shared" si="38"/>
        <v>-833.23</v>
      </c>
      <c r="N301" s="126">
        <v>833.23</v>
      </c>
      <c r="O301" s="126">
        <f>VLOOKUP(A301,РАСЧЕТ!A:BB,54,0)</f>
        <v>0</v>
      </c>
      <c r="P301" s="126">
        <f t="shared" si="39"/>
        <v>-833.23</v>
      </c>
      <c r="Q301" s="126">
        <v>833.23</v>
      </c>
      <c r="R301" s="126">
        <f>VLOOKUP(A301,РАСЧЕТ!A:BC,55,0)</f>
        <v>0</v>
      </c>
      <c r="S301" s="126">
        <f t="shared" si="40"/>
        <v>-833.23</v>
      </c>
      <c r="T301" s="126">
        <v>833.23</v>
      </c>
      <c r="U301" s="126">
        <f>VLOOKUP(A301,РАСЧЕТ!A:BD,56,0)</f>
        <v>0</v>
      </c>
      <c r="V301" s="126">
        <f t="shared" si="41"/>
        <v>-833.23</v>
      </c>
      <c r="W301" s="81">
        <v>833.23</v>
      </c>
      <c r="X301" s="81">
        <f>VLOOKUP(A301,РАСЧЕТ!A:BE,57,0)</f>
        <v>431.98746607892616</v>
      </c>
      <c r="Y301" s="81">
        <f t="shared" si="42"/>
        <v>-401.24253392107386</v>
      </c>
      <c r="Z301" s="81" t="str">
        <f>VLOOKUP(A301,'10'!A:C,3,0)</f>
        <v>Начисление услуг УКС00001635 от 31.10.2023 0:00:01</v>
      </c>
      <c r="AA301" s="81" t="str">
        <f>VLOOKUP(A301,'10'!A:B,2,0)</f>
        <v>НАС/КС/ДУ-3/ММ-68-Э(-1)</v>
      </c>
      <c r="AB301" s="81">
        <v>833.23</v>
      </c>
      <c r="AC301" s="81">
        <f>VLOOKUP(A301,РАСЧЕТ!A:BF,58,0)</f>
        <v>464.52804534474132</v>
      </c>
      <c r="AD301" s="81">
        <f t="shared" si="43"/>
        <v>-368.7019546552587</v>
      </c>
      <c r="AE301" s="81" t="str">
        <f>VLOOKUP(A301,'11'!A:C,3,0)</f>
        <v>Начисление услуг УКС00001712 от 30.11.2023 23:59:59</v>
      </c>
      <c r="AF301" s="81" t="str">
        <f>VLOOKUP(A301,'11'!A:B,2,0)</f>
        <v>НАС/КС/ДУ-3/ММ-68-Э(-1)</v>
      </c>
      <c r="AG301" s="81">
        <v>833.23</v>
      </c>
      <c r="AH301" s="120">
        <f>VLOOKUP(A301,РАСЧЕТ!A:BG,59,0)</f>
        <v>669.26576628859345</v>
      </c>
      <c r="AI301" s="120">
        <f t="shared" si="44"/>
        <v>-163.96423371140656</v>
      </c>
      <c r="AJ301" t="str">
        <f>VLOOKUP(A301,'12'!A:C,3,0)</f>
        <v>Начисление услуг УКС00001860 от 31.12.2023 23:59:59</v>
      </c>
      <c r="AK301" t="str">
        <f>VLOOKUP(A301,'12'!A:B,2,0)</f>
        <v>НАС/КС/ДУ-3/ММ-68-Э(-1)</v>
      </c>
    </row>
    <row r="302" spans="1:37" x14ac:dyDescent="0.3">
      <c r="A302" s="79" t="s">
        <v>1476</v>
      </c>
      <c r="B302" s="79" t="s">
        <v>1477</v>
      </c>
      <c r="C302" s="81">
        <v>914.83</v>
      </c>
      <c r="D302" s="81">
        <f>VLOOKUP(A302,РАСЧЕТ!A:AY,51,0)</f>
        <v>384.59174961297612</v>
      </c>
      <c r="E302" s="81">
        <f t="shared" si="36"/>
        <v>-530.23825038702398</v>
      </c>
      <c r="F302" s="81" t="str">
        <f>VLOOKUP(A302,'04'!A:C,3,0)</f>
        <v>Начисление услуг УКС00000631 от 30.04.2023 0:00:01</v>
      </c>
      <c r="G302" s="81" t="str">
        <f>VLOOKUP(A302,'04'!A:B,2,0)</f>
        <v>НАС/КС/ДУ-3-ММ-69</v>
      </c>
      <c r="H302" s="126">
        <v>914.83</v>
      </c>
      <c r="I302" s="126">
        <f>VLOOKUP(A302,РАСЧЕТ!A:AZ,52,0)</f>
        <v>0</v>
      </c>
      <c r="J302" s="126">
        <f t="shared" si="37"/>
        <v>-914.83</v>
      </c>
      <c r="K302" s="126">
        <v>914.83</v>
      </c>
      <c r="L302" s="126">
        <f>VLOOKUP(A302,РАСЧЕТ!A:BA,53,0)</f>
        <v>0</v>
      </c>
      <c r="M302" s="126">
        <f t="shared" si="38"/>
        <v>-914.83</v>
      </c>
      <c r="N302" s="126">
        <v>914.83</v>
      </c>
      <c r="O302" s="126">
        <f>VLOOKUP(A302,РАСЧЕТ!A:BB,54,0)</f>
        <v>0</v>
      </c>
      <c r="P302" s="126">
        <f t="shared" si="39"/>
        <v>-914.83</v>
      </c>
      <c r="Q302" s="126">
        <v>914.83</v>
      </c>
      <c r="R302" s="126">
        <f>VLOOKUP(A302,РАСЧЕТ!A:BC,55,0)</f>
        <v>0</v>
      </c>
      <c r="S302" s="126">
        <f t="shared" si="40"/>
        <v>-914.83</v>
      </c>
      <c r="T302" s="126">
        <v>914.83</v>
      </c>
      <c r="U302" s="126">
        <f>VLOOKUP(A302,РАСЧЕТ!A:BD,56,0)</f>
        <v>0</v>
      </c>
      <c r="V302" s="126">
        <f t="shared" si="41"/>
        <v>-914.83</v>
      </c>
      <c r="W302" s="81">
        <v>914.83</v>
      </c>
      <c r="X302" s="81">
        <f>VLOOKUP(A302,РАСЧЕТ!A:BE,57,0)</f>
        <v>474.29551688047047</v>
      </c>
      <c r="Y302" s="81">
        <f t="shared" si="42"/>
        <v>-440.53448311952957</v>
      </c>
      <c r="Z302" s="81" t="str">
        <f>VLOOKUP(A302,'10'!A:C,3,0)</f>
        <v>Начисление услуг УКС00001635 от 31.10.2023 0:00:01</v>
      </c>
      <c r="AA302" s="81" t="str">
        <f>VLOOKUP(A302,'10'!A:B,2,0)</f>
        <v>НАС/КС/ДУ-3-ММ-69</v>
      </c>
      <c r="AB302" s="81">
        <v>914.83</v>
      </c>
      <c r="AC302" s="81">
        <f>VLOOKUP(A302,РАСЧЕТ!A:BF,58,0)</f>
        <v>510.02306009499961</v>
      </c>
      <c r="AD302" s="81">
        <f t="shared" si="43"/>
        <v>-404.80693990500043</v>
      </c>
      <c r="AE302" s="81" t="str">
        <f>VLOOKUP(A302,'11'!A:C,3,0)</f>
        <v>Начисление услуг УКС00001712 от 30.11.2023 23:59:59</v>
      </c>
      <c r="AF302" s="81" t="str">
        <f>VLOOKUP(A302,'11'!A:B,2,0)</f>
        <v>НАС/КС/ДУ-3-ММ-69</v>
      </c>
      <c r="AG302" s="81">
        <v>914.83</v>
      </c>
      <c r="AH302" s="120">
        <f>VLOOKUP(A302,РАСЧЕТ!A:BG,59,0)</f>
        <v>734.81241350242487</v>
      </c>
      <c r="AI302" s="120">
        <f t="shared" si="44"/>
        <v>-180.01758649757517</v>
      </c>
      <c r="AJ302" t="str">
        <f>VLOOKUP(A302,'12'!A:C,3,0)</f>
        <v>Начисление услуг УКС00001860 от 31.12.2023 23:59:59</v>
      </c>
      <c r="AK302" t="str">
        <f>VLOOKUP(A302,'12'!A:B,2,0)</f>
        <v>НАС/КС/ДУ-3-ММ-69</v>
      </c>
    </row>
    <row r="303" spans="1:37" x14ac:dyDescent="0.3">
      <c r="A303" s="79" t="s">
        <v>2540</v>
      </c>
      <c r="B303" s="79" t="s">
        <v>2541</v>
      </c>
      <c r="C303" s="81">
        <v>670.02</v>
      </c>
      <c r="D303" s="81">
        <f>VLOOKUP(A303,РАСЧЕТ!A:AY,51,0)</f>
        <v>281.67283070246134</v>
      </c>
      <c r="E303" s="81">
        <f t="shared" si="36"/>
        <v>-388.34716929753864</v>
      </c>
      <c r="F303" s="81" t="str">
        <f>VLOOKUP(A303,'04'!A:C,3,0)</f>
        <v>Начисление услуг УКС00000631 от 30.04.2023 0:00:01</v>
      </c>
      <c r="G303" s="81" t="str">
        <f>VLOOKUP(A303,'04'!A:B,2,0)</f>
        <v>НАС/КС/ДУ-3-ММ-7</v>
      </c>
      <c r="H303" s="126">
        <v>670.02</v>
      </c>
      <c r="I303" s="126">
        <f>VLOOKUP(A303,РАСЧЕТ!A:AZ,52,0)</f>
        <v>0</v>
      </c>
      <c r="J303" s="126">
        <f t="shared" si="37"/>
        <v>-670.02</v>
      </c>
      <c r="K303" s="126">
        <v>670.02</v>
      </c>
      <c r="L303" s="126">
        <f>VLOOKUP(A303,РАСЧЕТ!A:BA,53,0)</f>
        <v>0</v>
      </c>
      <c r="M303" s="126">
        <f t="shared" si="38"/>
        <v>-670.02</v>
      </c>
      <c r="N303" s="126">
        <v>670.02</v>
      </c>
      <c r="O303" s="126">
        <f>VLOOKUP(A303,РАСЧЕТ!A:BB,54,0)</f>
        <v>0</v>
      </c>
      <c r="P303" s="126">
        <f t="shared" si="39"/>
        <v>-670.02</v>
      </c>
      <c r="Q303" s="126">
        <v>670.02</v>
      </c>
      <c r="R303" s="126">
        <f>VLOOKUP(A303,РАСЧЕТ!A:BC,55,0)</f>
        <v>0</v>
      </c>
      <c r="S303" s="126">
        <f t="shared" si="40"/>
        <v>-670.02</v>
      </c>
      <c r="T303" s="126">
        <v>670.02</v>
      </c>
      <c r="U303" s="126">
        <f>VLOOKUP(A303,РАСЧЕТ!A:BD,56,0)</f>
        <v>0</v>
      </c>
      <c r="V303" s="126">
        <f t="shared" si="41"/>
        <v>-670.02</v>
      </c>
      <c r="W303" s="81">
        <v>670.02</v>
      </c>
      <c r="X303" s="81">
        <f>VLOOKUP(A303,РАСЧЕТ!A:BE,57,0)</f>
        <v>347.37136447583748</v>
      </c>
      <c r="Y303" s="81">
        <f t="shared" si="42"/>
        <v>-322.6486355241625</v>
      </c>
      <c r="Z303" s="81" t="str">
        <f>VLOOKUP(A303,'10'!A:C,3,0)</f>
        <v>Начисление услуг УКС00001635 от 31.10.2023 0:00:01</v>
      </c>
      <c r="AA303" s="81" t="str">
        <f>VLOOKUP(A303,'10'!A:B,2,0)</f>
        <v>НАС/КС/ДУ-3-ММ-7</v>
      </c>
      <c r="AB303" s="81">
        <v>670.02</v>
      </c>
      <c r="AC303" s="81">
        <f>VLOOKUP(A303,РАСЧЕТ!A:BF,58,0)</f>
        <v>373.53801584422507</v>
      </c>
      <c r="AD303" s="81">
        <f t="shared" si="43"/>
        <v>-296.48198415577491</v>
      </c>
      <c r="AE303" s="81" t="str">
        <f>VLOOKUP(A303,'11'!A:C,3,0)</f>
        <v>Начисление услуг УКС00001712 от 30.11.2023 23:59:59</v>
      </c>
      <c r="AF303" s="81" t="str">
        <f>VLOOKUP(A303,'11'!A:B,2,0)</f>
        <v>НАС/КС/ДУ-3-ММ-7</v>
      </c>
      <c r="AG303" s="81">
        <v>670.02</v>
      </c>
      <c r="AH303" s="120">
        <f>VLOOKUP(A303,РАСЧЕТ!A:BG,59,0)</f>
        <v>538.17247186093084</v>
      </c>
      <c r="AI303" s="120">
        <f t="shared" si="44"/>
        <v>-131.84752813906914</v>
      </c>
      <c r="AJ303" t="str">
        <f>VLOOKUP(A303,'12'!A:C,3,0)</f>
        <v>Начисление услуг УКС00001860 от 31.12.2023 23:59:59</v>
      </c>
      <c r="AK303" t="str">
        <f>VLOOKUP(A303,'12'!A:B,2,0)</f>
        <v>НАС/КС/ДУ-3-ММ-7</v>
      </c>
    </row>
    <row r="304" spans="1:37" x14ac:dyDescent="0.3">
      <c r="A304" s="79" t="s">
        <v>2372</v>
      </c>
      <c r="B304" s="79" t="s">
        <v>2373</v>
      </c>
      <c r="C304" s="81">
        <v>867.59</v>
      </c>
      <c r="D304" s="81">
        <f>VLOOKUP(A304,РАСЧЕТ!A:AY,51,0)</f>
        <v>364.73020385831529</v>
      </c>
      <c r="E304" s="81">
        <f t="shared" si="36"/>
        <v>-502.85979614168474</v>
      </c>
      <c r="F304" s="81" t="str">
        <f>VLOOKUP(A304,'04'!A:C,3,0)</f>
        <v>Начисление услуг УКС00000631 от 30.04.2023 0:00:01</v>
      </c>
      <c r="G304" s="81" t="str">
        <f>VLOOKUP(A304,'04'!A:B,2,0)</f>
        <v>НАС/КС/ДУ-3-ММ-70</v>
      </c>
      <c r="H304" s="126">
        <v>867.59</v>
      </c>
      <c r="I304" s="126">
        <f>VLOOKUP(A304,РАСЧЕТ!A:AZ,52,0)</f>
        <v>0</v>
      </c>
      <c r="J304" s="126">
        <f t="shared" si="37"/>
        <v>-867.59</v>
      </c>
      <c r="K304" s="126">
        <v>867.59</v>
      </c>
      <c r="L304" s="126">
        <f>VLOOKUP(A304,РАСЧЕТ!A:BA,53,0)</f>
        <v>0</v>
      </c>
      <c r="M304" s="126">
        <f t="shared" si="38"/>
        <v>-867.59</v>
      </c>
      <c r="N304" s="126">
        <v>867.59</v>
      </c>
      <c r="O304" s="126">
        <f>VLOOKUP(A304,РАСЧЕТ!A:BB,54,0)</f>
        <v>0</v>
      </c>
      <c r="P304" s="126">
        <f t="shared" si="39"/>
        <v>-867.59</v>
      </c>
      <c r="Q304" s="126">
        <v>867.59</v>
      </c>
      <c r="R304" s="126">
        <f>VLOOKUP(A304,РАСЧЕТ!A:BC,55,0)</f>
        <v>0</v>
      </c>
      <c r="S304" s="126">
        <f t="shared" si="40"/>
        <v>-867.59</v>
      </c>
      <c r="T304" s="126">
        <v>867.59</v>
      </c>
      <c r="U304" s="126">
        <f>VLOOKUP(A304,РАСЧЕТ!A:BD,56,0)</f>
        <v>0</v>
      </c>
      <c r="V304" s="126">
        <f t="shared" si="41"/>
        <v>-867.59</v>
      </c>
      <c r="W304" s="81">
        <v>867.59</v>
      </c>
      <c r="X304" s="81">
        <f>VLOOKUP(A304,РАСЧЕТ!A:BE,57,0)</f>
        <v>449.80138220589214</v>
      </c>
      <c r="Y304" s="81">
        <f t="shared" si="42"/>
        <v>-417.78861779410789</v>
      </c>
      <c r="Z304" s="81" t="str">
        <f>VLOOKUP(A304,'10'!A:C,3,0)</f>
        <v>Начисление услуг УКС00001635 от 31.10.2023 0:00:01</v>
      </c>
      <c r="AA304" s="81" t="str">
        <f>VLOOKUP(A304,'10'!A:B,2,0)</f>
        <v>НАС/КС/ДУ-3-ММ-70</v>
      </c>
      <c r="AB304" s="81">
        <v>867.59</v>
      </c>
      <c r="AC304" s="81">
        <f>VLOOKUP(A304,РАСЧЕТ!A:BF,58,0)</f>
        <v>483.6838410290606</v>
      </c>
      <c r="AD304" s="81">
        <f t="shared" si="43"/>
        <v>-383.90615897093943</v>
      </c>
      <c r="AE304" s="81" t="str">
        <f>VLOOKUP(A304,'11'!A:C,3,0)</f>
        <v>Начисление услуг УКС00001712 от 30.11.2023 23:59:59</v>
      </c>
      <c r="AF304" s="81" t="str">
        <f>VLOOKUP(A304,'11'!A:B,2,0)</f>
        <v>НАС/КС/ДУ-3-ММ-70</v>
      </c>
      <c r="AG304" s="81">
        <v>867.59</v>
      </c>
      <c r="AH304" s="120">
        <f>VLOOKUP(A304,РАСЧЕТ!A:BG,59,0)</f>
        <v>696.864354589154</v>
      </c>
      <c r="AI304" s="120">
        <f t="shared" si="44"/>
        <v>-170.72564541084603</v>
      </c>
      <c r="AJ304" t="str">
        <f>VLOOKUP(A304,'12'!A:C,3,0)</f>
        <v>Начисление услуг УКС00001860 от 31.12.2023 23:59:59</v>
      </c>
      <c r="AK304" t="str">
        <f>VLOOKUP(A304,'12'!A:B,2,0)</f>
        <v>НАС/КС/ДУ-3-ММ-70</v>
      </c>
    </row>
    <row r="305" spans="1:37" x14ac:dyDescent="0.3">
      <c r="A305" s="79" t="s">
        <v>2274</v>
      </c>
      <c r="B305" s="79" t="s">
        <v>2275</v>
      </c>
      <c r="C305" s="81">
        <v>777.39</v>
      </c>
      <c r="D305" s="81">
        <f>VLOOKUP(A305,РАСЧЕТ!A:AY,51,0)</f>
        <v>326.81270741759943</v>
      </c>
      <c r="E305" s="81">
        <f t="shared" si="36"/>
        <v>-450.57729258240056</v>
      </c>
      <c r="F305" s="81" t="str">
        <f>VLOOKUP(A305,'04'!A:C,3,0)</f>
        <v>Начисление услуг УКС00000631 от 30.04.2023 0:00:01</v>
      </c>
      <c r="G305" s="81" t="str">
        <f>VLOOKUP(A305,'04'!A:B,2,0)</f>
        <v>НАС/КС/ДУ-3-ММ-71</v>
      </c>
      <c r="H305" s="126">
        <v>777.39</v>
      </c>
      <c r="I305" s="126">
        <f>VLOOKUP(A305,РАСЧЕТ!A:AZ,52,0)</f>
        <v>0</v>
      </c>
      <c r="J305" s="126">
        <f t="shared" si="37"/>
        <v>-777.39</v>
      </c>
      <c r="K305" s="126">
        <v>777.39</v>
      </c>
      <c r="L305" s="126">
        <f>VLOOKUP(A305,РАСЧЕТ!A:BA,53,0)</f>
        <v>0</v>
      </c>
      <c r="M305" s="126">
        <f t="shared" si="38"/>
        <v>-777.39</v>
      </c>
      <c r="N305" s="126">
        <v>777.39</v>
      </c>
      <c r="O305" s="126">
        <f>VLOOKUP(A305,РАСЧЕТ!A:BB,54,0)</f>
        <v>0</v>
      </c>
      <c r="P305" s="126">
        <f t="shared" si="39"/>
        <v>-777.39</v>
      </c>
      <c r="Q305" s="126">
        <v>777.39</v>
      </c>
      <c r="R305" s="126">
        <f>VLOOKUP(A305,РАСЧЕТ!A:BC,55,0)</f>
        <v>0</v>
      </c>
      <c r="S305" s="126">
        <f t="shared" si="40"/>
        <v>-777.39</v>
      </c>
      <c r="T305" s="126">
        <v>777.39</v>
      </c>
      <c r="U305" s="126">
        <f>VLOOKUP(A305,РАСЧЕТ!A:BD,56,0)</f>
        <v>0</v>
      </c>
      <c r="V305" s="126">
        <f t="shared" si="41"/>
        <v>-777.39</v>
      </c>
      <c r="W305" s="81">
        <v>777.39</v>
      </c>
      <c r="X305" s="81">
        <f>VLOOKUP(A305,РАСЧЕТ!A:BE,57,0)</f>
        <v>403.03985237260645</v>
      </c>
      <c r="Y305" s="81">
        <f t="shared" si="42"/>
        <v>-374.35014762739354</v>
      </c>
      <c r="Z305" s="81" t="str">
        <f>VLOOKUP(A305,'10'!A:C,3,0)</f>
        <v>Начисление услуг УКС00001635 от 31.10.2023 0:00:01</v>
      </c>
      <c r="AA305" s="81" t="str">
        <f>VLOOKUP(A305,'10'!A:B,2,0)</f>
        <v>НАС/КС/ДУ-3-ММ-71</v>
      </c>
      <c r="AB305" s="81">
        <v>777.39</v>
      </c>
      <c r="AC305" s="81">
        <f>VLOOKUP(A305,РАСЧЕТ!A:BF,58,0)</f>
        <v>433.39987735772269</v>
      </c>
      <c r="AD305" s="81">
        <f t="shared" si="43"/>
        <v>-343.9901226422773</v>
      </c>
      <c r="AE305" s="81" t="str">
        <f>VLOOKUP(A305,'11'!A:C,3,0)</f>
        <v>Начисление услуг УКС00001712 от 30.11.2023 23:59:59</v>
      </c>
      <c r="AF305" s="81" t="str">
        <f>VLOOKUP(A305,'11'!A:B,2,0)</f>
        <v>НАС/КС/ДУ-3-ММ-71</v>
      </c>
      <c r="AG305" s="81">
        <v>777.39</v>
      </c>
      <c r="AH305" s="120">
        <f>VLOOKUP(A305,РАСЧЕТ!A:BG,59,0)</f>
        <v>624.41806030018267</v>
      </c>
      <c r="AI305" s="120">
        <f t="shared" si="44"/>
        <v>-152.97193969981731</v>
      </c>
      <c r="AJ305" t="str">
        <f>VLOOKUP(A305,'12'!A:C,3,0)</f>
        <v>Начисление услуг УКС00001860 от 31.12.2023 23:59:59</v>
      </c>
      <c r="AK305" t="str">
        <f>VLOOKUP(A305,'12'!A:B,2,0)</f>
        <v>НАС/КС/ДУ-3-ММ-71</v>
      </c>
    </row>
    <row r="306" spans="1:37" x14ac:dyDescent="0.3">
      <c r="A306" s="79" t="s">
        <v>1930</v>
      </c>
      <c r="B306" s="79" t="s">
        <v>1931</v>
      </c>
      <c r="C306" s="81">
        <v>957.78</v>
      </c>
      <c r="D306" s="81">
        <f>VLOOKUP(A306,РАСЧЕТ!A:AY,51,0)</f>
        <v>402.64770029903133</v>
      </c>
      <c r="E306" s="81">
        <f t="shared" si="36"/>
        <v>-555.13229970096859</v>
      </c>
      <c r="F306" s="81" t="str">
        <f>VLOOKUP(A306,'04'!A:C,3,0)</f>
        <v>Начисление услуг УКС00000631 от 30.04.2023 0:00:01</v>
      </c>
      <c r="G306" s="81" t="str">
        <f>VLOOKUP(A306,'04'!A:B,2,0)</f>
        <v>НАС/КС/ДУ-3-ММ-72</v>
      </c>
      <c r="H306" s="126">
        <v>957.78</v>
      </c>
      <c r="I306" s="126">
        <f>VLOOKUP(A306,РАСЧЕТ!A:AZ,52,0)</f>
        <v>0</v>
      </c>
      <c r="J306" s="126">
        <f t="shared" si="37"/>
        <v>-957.78</v>
      </c>
      <c r="K306" s="126">
        <v>957.78</v>
      </c>
      <c r="L306" s="126">
        <f>VLOOKUP(A306,РАСЧЕТ!A:BA,53,0)</f>
        <v>0</v>
      </c>
      <c r="M306" s="126">
        <f t="shared" si="38"/>
        <v>-957.78</v>
      </c>
      <c r="N306" s="126">
        <v>957.78</v>
      </c>
      <c r="O306" s="126">
        <f>VLOOKUP(A306,РАСЧЕТ!A:BB,54,0)</f>
        <v>0</v>
      </c>
      <c r="P306" s="126">
        <f t="shared" si="39"/>
        <v>-957.78</v>
      </c>
      <c r="Q306" s="126">
        <v>957.78</v>
      </c>
      <c r="R306" s="126">
        <f>VLOOKUP(A306,РАСЧЕТ!A:BC,55,0)</f>
        <v>0</v>
      </c>
      <c r="S306" s="126">
        <f t="shared" si="40"/>
        <v>-957.78</v>
      </c>
      <c r="T306" s="126">
        <v>957.78</v>
      </c>
      <c r="U306" s="126">
        <f>VLOOKUP(A306,РАСЧЕТ!A:BD,56,0)</f>
        <v>0</v>
      </c>
      <c r="V306" s="126">
        <f t="shared" si="41"/>
        <v>-957.78</v>
      </c>
      <c r="W306" s="81">
        <v>957.78</v>
      </c>
      <c r="X306" s="81">
        <f>VLOOKUP(A306,РАСЧЕТ!A:BE,57,0)</f>
        <v>496.562912039178</v>
      </c>
      <c r="Y306" s="81">
        <f t="shared" si="42"/>
        <v>-461.21708796082197</v>
      </c>
      <c r="Z306" s="81" t="str">
        <f>VLOOKUP(A306,'10'!A:C,3,0)</f>
        <v>Начисление услуг УКС00001635 от 31.10.2023 0:00:01</v>
      </c>
      <c r="AA306" s="81" t="str">
        <f>VLOOKUP(A306,'10'!A:B,2,0)</f>
        <v>НАС/КС/ДУ-3-ММ-72</v>
      </c>
      <c r="AB306" s="81">
        <v>957.78</v>
      </c>
      <c r="AC306" s="81">
        <f>VLOOKUP(A306,РАСЧЕТ!A:BF,58,0)</f>
        <v>533.96780470039869</v>
      </c>
      <c r="AD306" s="81">
        <f t="shared" si="43"/>
        <v>-423.81219529960129</v>
      </c>
      <c r="AE306" s="81" t="str">
        <f>VLOOKUP(A306,'11'!A:C,3,0)</f>
        <v>Начисление услуг УКС00001712 от 30.11.2023 23:59:59</v>
      </c>
      <c r="AF306" s="81" t="str">
        <f>VLOOKUP(A306,'11'!A:B,2,0)</f>
        <v>НАС/КС/ДУ-3-ММ-72</v>
      </c>
      <c r="AG306" s="81">
        <v>957.78</v>
      </c>
      <c r="AH306" s="120">
        <f>VLOOKUP(A306,РАСЧЕТ!A:BG,59,0)</f>
        <v>769.31064887812556</v>
      </c>
      <c r="AI306" s="120">
        <f t="shared" si="44"/>
        <v>-188.46935112187441</v>
      </c>
      <c r="AJ306" t="str">
        <f>VLOOKUP(A306,'12'!A:C,3,0)</f>
        <v>Начисление услуг УКС00001860 от 31.12.2023 23:59:59</v>
      </c>
      <c r="AK306" t="str">
        <f>VLOOKUP(A306,'12'!A:B,2,0)</f>
        <v>НАС/КС/ДУ-3-ММ-72</v>
      </c>
    </row>
    <row r="307" spans="1:37" x14ac:dyDescent="0.3">
      <c r="A307" s="79" t="s">
        <v>1488</v>
      </c>
      <c r="B307" s="79" t="s">
        <v>1489</v>
      </c>
      <c r="C307" s="81">
        <v>674.31</v>
      </c>
      <c r="D307" s="81">
        <f>VLOOKUP(A307,РАСЧЕТ!A:AY,51,0)</f>
        <v>283.47842577106684</v>
      </c>
      <c r="E307" s="81">
        <f t="shared" si="36"/>
        <v>-390.83157422893311</v>
      </c>
      <c r="F307" s="81" t="str">
        <f>VLOOKUP(A307,'04'!A:C,3,0)</f>
        <v>Начисление услуг УКС00000631 от 30.04.2023 0:00:01</v>
      </c>
      <c r="G307" s="81" t="str">
        <f>VLOOKUP(A307,'04'!A:B,2,0)</f>
        <v>НАС/КС/ДУ-3-ММ-73</v>
      </c>
      <c r="H307" s="126">
        <v>674.31</v>
      </c>
      <c r="I307" s="126">
        <f>VLOOKUP(A307,РАСЧЕТ!A:AZ,52,0)</f>
        <v>0</v>
      </c>
      <c r="J307" s="126">
        <f t="shared" si="37"/>
        <v>-674.31</v>
      </c>
      <c r="K307" s="126">
        <v>674.31</v>
      </c>
      <c r="L307" s="126">
        <f>VLOOKUP(A307,РАСЧЕТ!A:BA,53,0)</f>
        <v>0</v>
      </c>
      <c r="M307" s="126">
        <f t="shared" si="38"/>
        <v>-674.31</v>
      </c>
      <c r="N307" s="126">
        <v>674.31</v>
      </c>
      <c r="O307" s="126">
        <f>VLOOKUP(A307,РАСЧЕТ!A:BB,54,0)</f>
        <v>0</v>
      </c>
      <c r="P307" s="126">
        <f t="shared" si="39"/>
        <v>-674.31</v>
      </c>
      <c r="Q307" s="126">
        <v>674.31</v>
      </c>
      <c r="R307" s="126">
        <f>VLOOKUP(A307,РАСЧЕТ!A:BC,55,0)</f>
        <v>0</v>
      </c>
      <c r="S307" s="126">
        <f t="shared" si="40"/>
        <v>-674.31</v>
      </c>
      <c r="T307" s="126">
        <v>674.31</v>
      </c>
      <c r="U307" s="126">
        <f>VLOOKUP(A307,РАСЧЕТ!A:BD,56,0)</f>
        <v>0</v>
      </c>
      <c r="V307" s="126">
        <f t="shared" si="41"/>
        <v>-674.31</v>
      </c>
      <c r="W307" s="81">
        <v>674.31</v>
      </c>
      <c r="X307" s="81">
        <f>VLOOKUP(A307,РАСЧЕТ!A:BE,57,0)</f>
        <v>349.59810399170823</v>
      </c>
      <c r="Y307" s="81">
        <f t="shared" si="42"/>
        <v>-324.71189600829172</v>
      </c>
      <c r="Z307" s="81" t="str">
        <f>VLOOKUP(A307,'10'!A:C,3,0)</f>
        <v>Начисление услуг УКС00001635 от 31.10.2023 0:00:01</v>
      </c>
      <c r="AA307" s="81" t="str">
        <f>VLOOKUP(A307,'10'!A:B,2,0)</f>
        <v>НАС/КС/ДУ-3-ММ-73</v>
      </c>
      <c r="AB307" s="81">
        <v>674.31</v>
      </c>
      <c r="AC307" s="81">
        <f>VLOOKUP(A307,РАСЧЕТ!A:BF,58,0)</f>
        <v>375.93249030476488</v>
      </c>
      <c r="AD307" s="81">
        <f t="shared" si="43"/>
        <v>-298.37750969523506</v>
      </c>
      <c r="AE307" s="81" t="str">
        <f>VLOOKUP(A307,'11'!A:C,3,0)</f>
        <v>Начисление услуг УКС00001712 от 30.11.2023 23:59:59</v>
      </c>
      <c r="AF307" s="81" t="str">
        <f>VLOOKUP(A307,'11'!A:B,2,0)</f>
        <v>НАС/КС/ДУ-3-ММ-73</v>
      </c>
      <c r="AG307" s="81">
        <v>674.31</v>
      </c>
      <c r="AH307" s="120">
        <f>VLOOKUP(A307,РАСЧЕТ!A:BG,59,0)</f>
        <v>541.62229539850091</v>
      </c>
      <c r="AI307" s="120">
        <f t="shared" si="44"/>
        <v>-132.68770460149904</v>
      </c>
      <c r="AJ307" t="str">
        <f>VLOOKUP(A307,'12'!A:C,3,0)</f>
        <v>Начисление услуг УКС00001860 от 31.12.2023 23:59:59</v>
      </c>
      <c r="AK307" t="str">
        <f>VLOOKUP(A307,'12'!A:B,2,0)</f>
        <v>НАС/КС/ДУ-3-ММ-73</v>
      </c>
    </row>
    <row r="308" spans="1:37" x14ac:dyDescent="0.3">
      <c r="A308" s="79" t="s">
        <v>1906</v>
      </c>
      <c r="B308" s="79" t="s">
        <v>1907</v>
      </c>
      <c r="C308" s="81">
        <v>755.92</v>
      </c>
      <c r="D308" s="81">
        <f>VLOOKUP(A308,РАСЧЕТ!A:AY,51,0)</f>
        <v>317.78473207457188</v>
      </c>
      <c r="E308" s="81">
        <f t="shared" si="36"/>
        <v>-438.13526792542808</v>
      </c>
      <c r="F308" s="81" t="str">
        <f>VLOOKUP(A308,'04'!A:C,3,0)</f>
        <v>Начисление услуг УКС00000631 от 30.04.2023 0:00:01</v>
      </c>
      <c r="G308" s="81" t="str">
        <f>VLOOKUP(A308,'04'!A:B,2,0)</f>
        <v>НАС/КС/ДУ-3-ММ-74</v>
      </c>
      <c r="H308" s="126">
        <v>755.92</v>
      </c>
      <c r="I308" s="126">
        <f>VLOOKUP(A308,РАСЧЕТ!A:AZ,52,0)</f>
        <v>0</v>
      </c>
      <c r="J308" s="126">
        <f t="shared" si="37"/>
        <v>-755.92</v>
      </c>
      <c r="K308" s="126">
        <v>755.92</v>
      </c>
      <c r="L308" s="126">
        <f>VLOOKUP(A308,РАСЧЕТ!A:BA,53,0)</f>
        <v>0</v>
      </c>
      <c r="M308" s="126">
        <f t="shared" si="38"/>
        <v>-755.92</v>
      </c>
      <c r="N308" s="126">
        <v>755.92</v>
      </c>
      <c r="O308" s="126">
        <f>VLOOKUP(A308,РАСЧЕТ!A:BB,54,0)</f>
        <v>0</v>
      </c>
      <c r="P308" s="126">
        <f t="shared" si="39"/>
        <v>-755.92</v>
      </c>
      <c r="Q308" s="126">
        <v>755.92</v>
      </c>
      <c r="R308" s="126">
        <f>VLOOKUP(A308,РАСЧЕТ!A:BC,55,0)</f>
        <v>0</v>
      </c>
      <c r="S308" s="126">
        <f t="shared" si="40"/>
        <v>-755.92</v>
      </c>
      <c r="T308" s="126">
        <v>755.92</v>
      </c>
      <c r="U308" s="126">
        <f>VLOOKUP(A308,РАСЧЕТ!A:BD,56,0)</f>
        <v>0</v>
      </c>
      <c r="V308" s="126">
        <f t="shared" si="41"/>
        <v>-755.92</v>
      </c>
      <c r="W308" s="81">
        <v>755.92</v>
      </c>
      <c r="X308" s="81">
        <f>VLOOKUP(A308,РАСЧЕТ!A:BE,57,0)</f>
        <v>391.90615479325265</v>
      </c>
      <c r="Y308" s="81">
        <f t="shared" si="42"/>
        <v>-364.01384520674731</v>
      </c>
      <c r="Z308" s="81" t="str">
        <f>VLOOKUP(A308,'10'!A:C,3,0)</f>
        <v>Начисление услуг УКС00001635 от 31.10.2023 0:00:01</v>
      </c>
      <c r="AA308" s="81" t="str">
        <f>VLOOKUP(A308,'10'!A:B,2,0)</f>
        <v>НАС/КС/ДУ-3-ММ-74</v>
      </c>
      <c r="AB308" s="81">
        <v>755.92</v>
      </c>
      <c r="AC308" s="81">
        <f>VLOOKUP(A308,РАСЧЕТ!A:BF,58,0)</f>
        <v>421.42750505502318</v>
      </c>
      <c r="AD308" s="81">
        <f t="shared" si="43"/>
        <v>-334.49249494497678</v>
      </c>
      <c r="AE308" s="81" t="str">
        <f>VLOOKUP(A308,'11'!A:C,3,0)</f>
        <v>Начисление услуг УКС00001712 от 30.11.2023 23:59:59</v>
      </c>
      <c r="AF308" s="81" t="str">
        <f>VLOOKUP(A308,'11'!A:B,2,0)</f>
        <v>НАС/КС/ДУ-3-ММ-74</v>
      </c>
      <c r="AG308" s="81">
        <v>755.92</v>
      </c>
      <c r="AH308" s="120">
        <f>VLOOKUP(A308,РАСЧЕТ!A:BG,59,0)</f>
        <v>607.16894261233222</v>
      </c>
      <c r="AI308" s="120">
        <f t="shared" si="44"/>
        <v>-148.75105738766774</v>
      </c>
      <c r="AJ308" t="str">
        <f>VLOOKUP(A308,'12'!A:C,3,0)</f>
        <v>Начисление услуг УКС00001860 от 31.12.2023 23:59:59</v>
      </c>
      <c r="AK308" t="str">
        <f>VLOOKUP(A308,'12'!A:B,2,0)</f>
        <v>НАС/КС/ДУ-3-ММ-74</v>
      </c>
    </row>
    <row r="309" spans="1:37" x14ac:dyDescent="0.3">
      <c r="A309" s="79" t="s">
        <v>786</v>
      </c>
      <c r="B309" s="79" t="s">
        <v>787</v>
      </c>
      <c r="C309" s="81">
        <v>704.38</v>
      </c>
      <c r="D309" s="81">
        <f>VLOOKUP(A309,РАСЧЕТ!A:AY,51,0)</f>
        <v>296.1175912513055</v>
      </c>
      <c r="E309" s="81">
        <f t="shared" si="36"/>
        <v>-408.2624087486945</v>
      </c>
      <c r="F309" s="81" t="str">
        <f>VLOOKUP(A309,'04'!A:C,3,0)</f>
        <v>Начисление услуг УКС00000631 от 30.04.2023 0:00:01</v>
      </c>
      <c r="G309" s="81" t="str">
        <f>VLOOKUP(A309,'04'!A:B,2,0)</f>
        <v>НАС/КС/ДУ-3-ММ-75</v>
      </c>
      <c r="H309" s="126">
        <v>704.38</v>
      </c>
      <c r="I309" s="126">
        <f>VLOOKUP(A309,РАСЧЕТ!A:AZ,52,0)</f>
        <v>0</v>
      </c>
      <c r="J309" s="126">
        <f t="shared" si="37"/>
        <v>-704.38</v>
      </c>
      <c r="K309" s="126">
        <v>704.38</v>
      </c>
      <c r="L309" s="126">
        <f>VLOOKUP(A309,РАСЧЕТ!A:BA,53,0)</f>
        <v>0</v>
      </c>
      <c r="M309" s="126">
        <f t="shared" si="38"/>
        <v>-704.38</v>
      </c>
      <c r="N309" s="126">
        <v>704.38</v>
      </c>
      <c r="O309" s="126">
        <f>VLOOKUP(A309,РАСЧЕТ!A:BB,54,0)</f>
        <v>0</v>
      </c>
      <c r="P309" s="126">
        <f t="shared" si="39"/>
        <v>-704.38</v>
      </c>
      <c r="Q309" s="126">
        <v>704.38</v>
      </c>
      <c r="R309" s="126">
        <f>VLOOKUP(A309,РАСЧЕТ!A:BC,55,0)</f>
        <v>0</v>
      </c>
      <c r="S309" s="126">
        <f t="shared" si="40"/>
        <v>-704.38</v>
      </c>
      <c r="T309" s="126">
        <v>704.38</v>
      </c>
      <c r="U309" s="126">
        <f>VLOOKUP(A309,РАСЧЕТ!A:BD,56,0)</f>
        <v>0</v>
      </c>
      <c r="V309" s="126">
        <f t="shared" si="41"/>
        <v>-704.38</v>
      </c>
      <c r="W309" s="81">
        <v>704.38</v>
      </c>
      <c r="X309" s="81">
        <f>VLOOKUP(A309,РАСЧЕТ!A:BE,57,0)</f>
        <v>365.18528060280352</v>
      </c>
      <c r="Y309" s="81">
        <f t="shared" si="42"/>
        <v>-339.19471939719648</v>
      </c>
      <c r="Z309" s="81" t="str">
        <f>VLOOKUP(A309,'10'!A:C,3,0)</f>
        <v>Начисление услуг УКС00001635 от 31.10.2023 0:00:01</v>
      </c>
      <c r="AA309" s="81" t="str">
        <f>VLOOKUP(A309,'10'!A:B,2,0)</f>
        <v>НАС/КС/ДУ-3-ММ-75</v>
      </c>
      <c r="AB309" s="81">
        <v>704.38</v>
      </c>
      <c r="AC309" s="81">
        <f>VLOOKUP(A309,РАСЧЕТ!A:BF,58,0)</f>
        <v>392.69381152854424</v>
      </c>
      <c r="AD309" s="81">
        <f t="shared" si="43"/>
        <v>-311.68618847145575</v>
      </c>
      <c r="AE309" s="81" t="str">
        <f>VLOOKUP(A309,'11'!A:C,3,0)</f>
        <v>Начисление услуг УКС00001712 от 30.11.2023 23:59:59</v>
      </c>
      <c r="AF309" s="81" t="str">
        <f>VLOOKUP(A309,'11'!A:B,2,0)</f>
        <v>НАС/КС/ДУ-3-ММ-75</v>
      </c>
      <c r="AG309" s="81">
        <v>704.38</v>
      </c>
      <c r="AH309" s="120">
        <f>VLOOKUP(A309,РАСЧЕТ!A:BG,59,0)</f>
        <v>565.77106016149139</v>
      </c>
      <c r="AI309" s="120">
        <f t="shared" si="44"/>
        <v>-138.6089398385086</v>
      </c>
      <c r="AJ309" t="str">
        <f>VLOOKUP(A309,'12'!A:C,3,0)</f>
        <v>Начисление услуг УКС00001860 от 31.12.2023 23:59:59</v>
      </c>
      <c r="AK309" t="str">
        <f>VLOOKUP(A309,'12'!A:B,2,0)</f>
        <v>НАС/КС/ДУ-3-ММ-75</v>
      </c>
    </row>
    <row r="310" spans="1:37" x14ac:dyDescent="0.3">
      <c r="A310" s="79" t="s">
        <v>2187</v>
      </c>
      <c r="B310" s="79" t="s">
        <v>2188</v>
      </c>
      <c r="C310" s="81">
        <v>700.08</v>
      </c>
      <c r="D310" s="81">
        <f>VLOOKUP(A310,РАСЧЕТ!A:AY,51,0)</f>
        <v>294.31199618270006</v>
      </c>
      <c r="E310" s="81">
        <f t="shared" si="36"/>
        <v>-405.76800381729998</v>
      </c>
      <c r="F310" s="81" t="str">
        <f>VLOOKUP(A310,'04'!A:C,3,0)</f>
        <v>Начисление услуг УКС00000631 от 30.04.2023 0:00:01</v>
      </c>
      <c r="G310" s="81" t="str">
        <f>VLOOKUP(A310,'04'!A:B,2,0)</f>
        <v>НАС/КС/ДУ-3-ММ-76</v>
      </c>
      <c r="H310" s="126">
        <v>700.08</v>
      </c>
      <c r="I310" s="126">
        <f>VLOOKUP(A310,РАСЧЕТ!A:AZ,52,0)</f>
        <v>0</v>
      </c>
      <c r="J310" s="126">
        <f t="shared" si="37"/>
        <v>-700.08</v>
      </c>
      <c r="K310" s="126">
        <v>700.08</v>
      </c>
      <c r="L310" s="126">
        <f>VLOOKUP(A310,РАСЧЕТ!A:BA,53,0)</f>
        <v>0</v>
      </c>
      <c r="M310" s="126">
        <f t="shared" si="38"/>
        <v>-700.08</v>
      </c>
      <c r="N310" s="126">
        <v>700.08</v>
      </c>
      <c r="O310" s="126">
        <f>VLOOKUP(A310,РАСЧЕТ!A:BB,54,0)</f>
        <v>0</v>
      </c>
      <c r="P310" s="126">
        <f t="shared" si="39"/>
        <v>-700.08</v>
      </c>
      <c r="Q310" s="126">
        <v>700.08</v>
      </c>
      <c r="R310" s="126">
        <f>VLOOKUP(A310,РАСЧЕТ!A:BC,55,0)</f>
        <v>0</v>
      </c>
      <c r="S310" s="126">
        <f t="shared" si="40"/>
        <v>-700.08</v>
      </c>
      <c r="T310" s="126">
        <v>700.08</v>
      </c>
      <c r="U310" s="126">
        <f>VLOOKUP(A310,РАСЧЕТ!A:BD,56,0)</f>
        <v>0</v>
      </c>
      <c r="V310" s="126">
        <f t="shared" si="41"/>
        <v>-700.08</v>
      </c>
      <c r="W310" s="81">
        <v>700.08</v>
      </c>
      <c r="X310" s="81">
        <f>VLOOKUP(A310,РАСЧЕТ!A:BE,57,0)</f>
        <v>362.95854108693283</v>
      </c>
      <c r="Y310" s="81">
        <f t="shared" si="42"/>
        <v>-337.12145891306722</v>
      </c>
      <c r="Z310" s="81" t="str">
        <f>VLOOKUP(A310,'10'!A:C,3,0)</f>
        <v>Начисление услуг УКС00001635 от 31.10.2023 0:00:01</v>
      </c>
      <c r="AA310" s="81" t="str">
        <f>VLOOKUP(A310,'10'!A:B,2,0)</f>
        <v>НАС/КС/ДУ-3-ММ-76</v>
      </c>
      <c r="AB310" s="81">
        <v>700.08</v>
      </c>
      <c r="AC310" s="81">
        <f>VLOOKUP(A310,РАСЧЕТ!A:BF,58,0)</f>
        <v>390.29933706800443</v>
      </c>
      <c r="AD310" s="81">
        <f t="shared" si="43"/>
        <v>-309.78066293199561</v>
      </c>
      <c r="AE310" s="81" t="str">
        <f>VLOOKUP(A310,'11'!A:C,3,0)</f>
        <v>Начисление услуг УКС00001712 от 30.11.2023 23:59:59</v>
      </c>
      <c r="AF310" s="81" t="str">
        <f>VLOOKUP(A310,'11'!A:B,2,0)</f>
        <v>НАС/КС/ДУ-3-ММ-76</v>
      </c>
      <c r="AG310" s="81">
        <v>700.08</v>
      </c>
      <c r="AH310" s="120">
        <f>VLOOKUP(A310,РАСЧЕТ!A:BG,59,0)</f>
        <v>562.32123662392132</v>
      </c>
      <c r="AI310" s="120">
        <f t="shared" si="44"/>
        <v>-137.75876337607872</v>
      </c>
      <c r="AJ310" t="str">
        <f>VLOOKUP(A310,'12'!A:C,3,0)</f>
        <v>Начисление услуг УКС00001860 от 31.12.2023 23:59:59</v>
      </c>
      <c r="AK310" t="str">
        <f>VLOOKUP(A310,'12'!A:B,2,0)</f>
        <v>НАС/КС/ДУ-3-ММ-76</v>
      </c>
    </row>
    <row r="311" spans="1:37" x14ac:dyDescent="0.3">
      <c r="A311" s="79" t="s">
        <v>1952</v>
      </c>
      <c r="B311" s="79" t="s">
        <v>1953</v>
      </c>
      <c r="C311" s="81">
        <v>674.31</v>
      </c>
      <c r="D311" s="81">
        <f>VLOOKUP(A311,РАСЧЕТ!A:AY,51,0)</f>
        <v>283.47842577106684</v>
      </c>
      <c r="E311" s="81">
        <f t="shared" si="36"/>
        <v>-390.83157422893311</v>
      </c>
      <c r="F311" s="81" t="str">
        <f>VLOOKUP(A311,'04'!A:C,3,0)</f>
        <v>Начисление услуг УКС00000631 от 30.04.2023 0:00:01</v>
      </c>
      <c r="G311" s="81" t="str">
        <f>VLOOKUP(A311,'04'!A:B,2,0)</f>
        <v>НАС/КС/ДУ-3-ММ-77 от 04.06.2022</v>
      </c>
      <c r="H311" s="126">
        <v>674.31</v>
      </c>
      <c r="I311" s="126">
        <f>VLOOKUP(A311,РАСЧЕТ!A:AZ,52,0)</f>
        <v>0</v>
      </c>
      <c r="J311" s="126">
        <f t="shared" si="37"/>
        <v>-674.31</v>
      </c>
      <c r="K311" s="126">
        <v>674.31</v>
      </c>
      <c r="L311" s="126">
        <f>VLOOKUP(A311,РАСЧЕТ!A:BA,53,0)</f>
        <v>0</v>
      </c>
      <c r="M311" s="126">
        <f t="shared" si="38"/>
        <v>-674.31</v>
      </c>
      <c r="N311" s="126">
        <v>674.31</v>
      </c>
      <c r="O311" s="126">
        <f>VLOOKUP(A311,РАСЧЕТ!A:BB,54,0)</f>
        <v>0</v>
      </c>
      <c r="P311" s="126">
        <f t="shared" si="39"/>
        <v>-674.31</v>
      </c>
      <c r="Q311" s="126">
        <v>674.31</v>
      </c>
      <c r="R311" s="126">
        <f>VLOOKUP(A311,РАСЧЕТ!A:BC,55,0)</f>
        <v>0</v>
      </c>
      <c r="S311" s="126">
        <f t="shared" si="40"/>
        <v>-674.31</v>
      </c>
      <c r="T311" s="126">
        <v>674.31</v>
      </c>
      <c r="U311" s="126">
        <f>VLOOKUP(A311,РАСЧЕТ!A:BD,56,0)</f>
        <v>0</v>
      </c>
      <c r="V311" s="126">
        <f t="shared" si="41"/>
        <v>-674.31</v>
      </c>
      <c r="W311" s="81">
        <v>674.31</v>
      </c>
      <c r="X311" s="81">
        <f>VLOOKUP(A311,РАСЧЕТ!A:BE,57,0)</f>
        <v>349.59810399170823</v>
      </c>
      <c r="Y311" s="81">
        <f t="shared" si="42"/>
        <v>-324.71189600829172</v>
      </c>
      <c r="Z311" s="81" t="str">
        <f>VLOOKUP(A311,'10'!A:C,3,0)</f>
        <v>Начисление услуг УКС00001635 от 31.10.2023 0:00:01</v>
      </c>
      <c r="AA311" s="81" t="str">
        <f>VLOOKUP(A311,'10'!A:B,2,0)</f>
        <v>НАС/КС/ДУ-3-ММ-77 от 04.06.2022</v>
      </c>
      <c r="AB311" s="81">
        <v>674.31</v>
      </c>
      <c r="AC311" s="81">
        <f>VLOOKUP(A311,РАСЧЕТ!A:BF,58,0)</f>
        <v>375.93249030476488</v>
      </c>
      <c r="AD311" s="81">
        <f t="shared" si="43"/>
        <v>-298.37750969523506</v>
      </c>
      <c r="AE311" s="81" t="str">
        <f>VLOOKUP(A311,'11'!A:C,3,0)</f>
        <v>Начисление услуг УКС00001712 от 30.11.2023 23:59:59</v>
      </c>
      <c r="AF311" s="81" t="str">
        <f>VLOOKUP(A311,'11'!A:B,2,0)</f>
        <v>НАС/КС/ДУ-3-ММ-77 от 04.06.2022</v>
      </c>
      <c r="AG311" s="81">
        <v>674.31</v>
      </c>
      <c r="AH311" s="120">
        <f>VLOOKUP(A311,РАСЧЕТ!A:BG,59,0)</f>
        <v>541.62229539850091</v>
      </c>
      <c r="AI311" s="120">
        <f t="shared" si="44"/>
        <v>-132.68770460149904</v>
      </c>
      <c r="AJ311" t="str">
        <f>VLOOKUP(A311,'12'!A:C,3,0)</f>
        <v>Начисление услуг УКС00001860 от 31.12.2023 23:59:59</v>
      </c>
      <c r="AK311" t="str">
        <f>VLOOKUP(A311,'12'!A:B,2,0)</f>
        <v>НАС/КС/ДУ-3-ММ-77 от 04.06.2022</v>
      </c>
    </row>
    <row r="312" spans="1:37" x14ac:dyDescent="0.3">
      <c r="A312" s="79" t="s">
        <v>1859</v>
      </c>
      <c r="B312" s="79" t="s">
        <v>1860</v>
      </c>
      <c r="C312" s="81">
        <v>781.69</v>
      </c>
      <c r="D312" s="81">
        <f>VLOOKUP(A312,РАСЧЕТ!A:AY,51,0)</f>
        <v>328.61830248620498</v>
      </c>
      <c r="E312" s="81">
        <f t="shared" si="36"/>
        <v>-453.07169751379507</v>
      </c>
      <c r="F312" s="81" t="str">
        <f>VLOOKUP(A312,'04'!A:C,3,0)</f>
        <v>Начисление услуг УКС00000631 от 30.04.2023 0:00:01</v>
      </c>
      <c r="G312" s="81" t="str">
        <f>VLOOKUP(A312,'04'!A:B,2,0)</f>
        <v>ДУ ЗПИФ Развитие Красная сосна 3/паркинг/А/м 78</v>
      </c>
      <c r="H312" s="126">
        <v>781.69</v>
      </c>
      <c r="I312" s="126">
        <f>VLOOKUP(A312,РАСЧЕТ!A:AZ,52,0)</f>
        <v>0</v>
      </c>
      <c r="J312" s="126">
        <f t="shared" si="37"/>
        <v>-781.69</v>
      </c>
      <c r="K312" s="126">
        <v>781.69</v>
      </c>
      <c r="L312" s="126">
        <f>VLOOKUP(A312,РАСЧЕТ!A:BA,53,0)</f>
        <v>0</v>
      </c>
      <c r="M312" s="126">
        <f t="shared" si="38"/>
        <v>-781.69</v>
      </c>
      <c r="N312" s="127"/>
      <c r="O312" s="126">
        <f>VLOOKUP(A312,РАСЧЕТ!A:BB,54,0)</f>
        <v>0</v>
      </c>
      <c r="P312" s="126">
        <f t="shared" si="39"/>
        <v>0</v>
      </c>
      <c r="Q312" s="127"/>
      <c r="R312" s="126">
        <f>VLOOKUP(A312,РАСЧЕТ!A:BC,55,0)</f>
        <v>0</v>
      </c>
      <c r="S312" s="126">
        <f t="shared" si="40"/>
        <v>0</v>
      </c>
      <c r="T312" s="127"/>
      <c r="U312" s="126">
        <f>VLOOKUP(A312,РАСЧЕТ!A:BD,56,0)</f>
        <v>0</v>
      </c>
      <c r="V312" s="126">
        <f t="shared" si="41"/>
        <v>0</v>
      </c>
      <c r="W312" s="82"/>
      <c r="X312" s="81">
        <f>VLOOKUP(A312,РАСЧЕТ!A:BE,57,0)</f>
        <v>0</v>
      </c>
      <c r="Y312" s="81">
        <f t="shared" si="42"/>
        <v>0</v>
      </c>
      <c r="Z312" s="81" t="e">
        <f>VLOOKUP(A312,'10'!A:C,3,0)</f>
        <v>#N/A</v>
      </c>
      <c r="AA312" s="81" t="e">
        <f>VLOOKUP(A312,'10'!A:B,2,0)</f>
        <v>#N/A</v>
      </c>
      <c r="AB312" s="82"/>
      <c r="AC312" s="81">
        <f>VLOOKUP(A312,РАСЧЕТ!A:BF,58,0)</f>
        <v>0</v>
      </c>
      <c r="AD312" s="81">
        <f t="shared" si="43"/>
        <v>0</v>
      </c>
      <c r="AE312" s="81" t="e">
        <f>VLOOKUP(A312,'11'!A:C,3,0)</f>
        <v>#N/A</v>
      </c>
      <c r="AF312" s="81" t="e">
        <f>VLOOKUP(A312,'11'!A:B,2,0)</f>
        <v>#N/A</v>
      </c>
      <c r="AG312" s="82"/>
      <c r="AH312" s="120">
        <f>VLOOKUP(A312,РАСЧЕТ!A:BG,59,0)</f>
        <v>0</v>
      </c>
      <c r="AI312" s="120">
        <f t="shared" si="44"/>
        <v>0</v>
      </c>
      <c r="AJ312" t="e">
        <f>VLOOKUP(A312,'12'!A:C,3,0)</f>
        <v>#N/A</v>
      </c>
      <c r="AK312" t="e">
        <f>VLOOKUP(A312,'12'!A:B,2,0)</f>
        <v>#N/A</v>
      </c>
    </row>
    <row r="313" spans="1:37" x14ac:dyDescent="0.3">
      <c r="A313" s="79" t="s">
        <v>2757</v>
      </c>
      <c r="B313" s="79" t="s">
        <v>1860</v>
      </c>
      <c r="C313" s="82"/>
      <c r="D313" s="81">
        <f>VLOOKUP(A313,РАСЧЕТ!A:AY,51,0)</f>
        <v>0</v>
      </c>
      <c r="E313" s="81">
        <f t="shared" si="36"/>
        <v>0</v>
      </c>
      <c r="F313" s="81" t="e">
        <f>VLOOKUP(A313,'04'!A:C,3,0)</f>
        <v>#N/A</v>
      </c>
      <c r="G313" s="81" t="e">
        <f>VLOOKUP(A313,'04'!A:B,2,0)</f>
        <v>#N/A</v>
      </c>
      <c r="H313" s="127"/>
      <c r="I313" s="126">
        <f>VLOOKUP(A313,РАСЧЕТ!A:AZ,52,0)</f>
        <v>0</v>
      </c>
      <c r="J313" s="126">
        <f t="shared" si="37"/>
        <v>0</v>
      </c>
      <c r="K313" s="127"/>
      <c r="L313" s="126">
        <f>VLOOKUP(A313,РАСЧЕТ!A:BA,53,0)</f>
        <v>0</v>
      </c>
      <c r="M313" s="126">
        <f t="shared" si="38"/>
        <v>0</v>
      </c>
      <c r="N313" s="126">
        <v>781.68</v>
      </c>
      <c r="O313" s="126">
        <f>VLOOKUP(A313,РАСЧЕТ!A:BB,54,0)</f>
        <v>0</v>
      </c>
      <c r="P313" s="126">
        <f t="shared" si="39"/>
        <v>-781.68</v>
      </c>
      <c r="Q313" s="126">
        <v>781.69</v>
      </c>
      <c r="R313" s="126">
        <f>VLOOKUP(A313,РАСЧЕТ!A:BC,55,0)</f>
        <v>0</v>
      </c>
      <c r="S313" s="126">
        <f t="shared" si="40"/>
        <v>-781.69</v>
      </c>
      <c r="T313" s="126">
        <v>781.69</v>
      </c>
      <c r="U313" s="126">
        <f>VLOOKUP(A313,РАСЧЕТ!A:BD,56,0)</f>
        <v>0</v>
      </c>
      <c r="V313" s="126">
        <f t="shared" si="41"/>
        <v>-781.69</v>
      </c>
      <c r="W313" s="81">
        <v>781.69</v>
      </c>
      <c r="X313" s="81">
        <f>VLOOKUP(A313,РАСЧЕТ!A:BE,57,0)</f>
        <v>405.26659188847708</v>
      </c>
      <c r="Y313" s="81">
        <f t="shared" si="42"/>
        <v>-376.42340811152297</v>
      </c>
      <c r="Z313" s="81" t="str">
        <f>VLOOKUP(A313,'10'!A:C,3,0)</f>
        <v>Начисление услуг УКС00001635 от 31.10.2023 0:00:01</v>
      </c>
      <c r="AA313" s="81" t="str">
        <f>VLOOKUP(A313,'10'!A:B,2,0)</f>
        <v>НАС/КС/ДУ-ММ-3-78</v>
      </c>
      <c r="AB313" s="81">
        <v>781.69</v>
      </c>
      <c r="AC313" s="81">
        <f>VLOOKUP(A313,РАСЧЕТ!A:BF,58,0)</f>
        <v>435.79435181826256</v>
      </c>
      <c r="AD313" s="81">
        <f t="shared" si="43"/>
        <v>-345.8956481817375</v>
      </c>
      <c r="AE313" s="81" t="str">
        <f>VLOOKUP(A313,'11'!A:C,3,0)</f>
        <v>Начисление услуг УКС00001712 от 30.11.2023 23:59:59</v>
      </c>
      <c r="AF313" s="81" t="str">
        <f>VLOOKUP(A313,'11'!A:B,2,0)</f>
        <v>НАС/КС/ДУ-ММ-3-78</v>
      </c>
      <c r="AG313" s="81">
        <v>781.69</v>
      </c>
      <c r="AH313" s="120">
        <f>VLOOKUP(A313,РАСЧЕТ!A:BG,59,0)</f>
        <v>627.86788383775263</v>
      </c>
      <c r="AI313" s="120">
        <f t="shared" si="44"/>
        <v>-153.82211616224743</v>
      </c>
      <c r="AJ313" t="str">
        <f>VLOOKUP(A313,'12'!A:C,3,0)</f>
        <v>Начисление услуг УКС00001860 от 31.12.2023 23:59:59</v>
      </c>
      <c r="AK313" t="str">
        <f>VLOOKUP(A313,'12'!A:B,2,0)</f>
        <v>НАС/КС/ДУ-ММ-3-78</v>
      </c>
    </row>
    <row r="314" spans="1:37" x14ac:dyDescent="0.3">
      <c r="A314" s="79" t="s">
        <v>2095</v>
      </c>
      <c r="B314" s="79" t="s">
        <v>2096</v>
      </c>
      <c r="C314" s="81">
        <v>661.43</v>
      </c>
      <c r="D314" s="81">
        <f>VLOOKUP(A314,РАСЧЕТ!A:AY,51,0)</f>
        <v>278.06164056525034</v>
      </c>
      <c r="E314" s="81">
        <f t="shared" si="36"/>
        <v>-383.36835943474961</v>
      </c>
      <c r="F314" s="81" t="str">
        <f>VLOOKUP(A314,'04'!A:C,3,0)</f>
        <v>Начисление услуг УКС00000631 от 30.04.2023 0:00:01</v>
      </c>
      <c r="G314" s="81" t="str">
        <f>VLOOKUP(A314,'04'!A:B,2,0)</f>
        <v>НАС/КС/ДУ-3/ММ-79</v>
      </c>
      <c r="H314" s="126">
        <v>661.43</v>
      </c>
      <c r="I314" s="126">
        <f>VLOOKUP(A314,РАСЧЕТ!A:AZ,52,0)</f>
        <v>0</v>
      </c>
      <c r="J314" s="126">
        <f t="shared" si="37"/>
        <v>-661.43</v>
      </c>
      <c r="K314" s="126">
        <v>661.43</v>
      </c>
      <c r="L314" s="126">
        <f>VLOOKUP(A314,РАСЧЕТ!A:BA,53,0)</f>
        <v>0</v>
      </c>
      <c r="M314" s="126">
        <f t="shared" si="38"/>
        <v>-661.43</v>
      </c>
      <c r="N314" s="126">
        <v>661.43</v>
      </c>
      <c r="O314" s="126">
        <f>VLOOKUP(A314,РАСЧЕТ!A:BB,54,0)</f>
        <v>0</v>
      </c>
      <c r="P314" s="126">
        <f t="shared" si="39"/>
        <v>-661.43</v>
      </c>
      <c r="Q314" s="126">
        <v>661.43</v>
      </c>
      <c r="R314" s="126">
        <f>VLOOKUP(A314,РАСЧЕТ!A:BC,55,0)</f>
        <v>0</v>
      </c>
      <c r="S314" s="126">
        <f t="shared" si="40"/>
        <v>-661.43</v>
      </c>
      <c r="T314" s="126">
        <v>661.43</v>
      </c>
      <c r="U314" s="126">
        <f>VLOOKUP(A314,РАСЧЕТ!A:BD,56,0)</f>
        <v>0</v>
      </c>
      <c r="V314" s="126">
        <f t="shared" si="41"/>
        <v>-661.43</v>
      </c>
      <c r="W314" s="81">
        <v>661.43</v>
      </c>
      <c r="X314" s="81">
        <f>VLOOKUP(A314,РАСЧЕТ!A:BE,57,0)</f>
        <v>342.91788544409604</v>
      </c>
      <c r="Y314" s="81">
        <f t="shared" si="42"/>
        <v>-318.51211455590391</v>
      </c>
      <c r="Z314" s="81" t="str">
        <f>VLOOKUP(A314,'10'!A:C,3,0)</f>
        <v>Начисление услуг УКС00001635 от 31.10.2023 0:00:01</v>
      </c>
      <c r="AA314" s="81" t="str">
        <f>VLOOKUP(A314,'10'!A:B,2,0)</f>
        <v>НАС/КС/ДУ-3/ММ-79</v>
      </c>
      <c r="AB314" s="81">
        <v>661.43</v>
      </c>
      <c r="AC314" s="81">
        <f>VLOOKUP(A314,РАСЧЕТ!A:BF,58,0)</f>
        <v>368.74906692314522</v>
      </c>
      <c r="AD314" s="81">
        <f t="shared" si="43"/>
        <v>-292.68093307685473</v>
      </c>
      <c r="AE314" s="81" t="str">
        <f>VLOOKUP(A314,'11'!A:C,3,0)</f>
        <v>Начисление услуг УКС00001712 от 30.11.2023 23:59:59</v>
      </c>
      <c r="AF314" s="81" t="str">
        <f>VLOOKUP(A314,'11'!A:B,2,0)</f>
        <v>НАС/КС/ДУ-3/ММ-79</v>
      </c>
      <c r="AG314" s="81">
        <v>661.43</v>
      </c>
      <c r="AH314" s="120">
        <f>VLOOKUP(A314,РАСЧЕТ!A:BG,59,0)</f>
        <v>531.2728247857907</v>
      </c>
      <c r="AI314" s="120">
        <f t="shared" si="44"/>
        <v>-130.15717521420925</v>
      </c>
      <c r="AJ314" t="str">
        <f>VLOOKUP(A314,'12'!A:C,3,0)</f>
        <v>Начисление услуг УКС00001860 от 31.12.2023 23:59:59</v>
      </c>
      <c r="AK314" t="str">
        <f>VLOOKUP(A314,'12'!A:B,2,0)</f>
        <v>НАС/КС/ДУ-3/ММ-79</v>
      </c>
    </row>
    <row r="315" spans="1:37" x14ac:dyDescent="0.3">
      <c r="A315" s="79" t="s">
        <v>1480</v>
      </c>
      <c r="B315" s="79" t="s">
        <v>1481</v>
      </c>
      <c r="C315" s="81">
        <v>584.12</v>
      </c>
      <c r="D315" s="81">
        <f>VLOOKUP(A315,РАСЧЕТ!A:AY,51,0)</f>
        <v>245.56092933035092</v>
      </c>
      <c r="E315" s="81">
        <f t="shared" si="36"/>
        <v>-338.55907066964909</v>
      </c>
      <c r="F315" s="81" t="str">
        <f>VLOOKUP(A315,'04'!A:C,3,0)</f>
        <v>Начисление услуг УКС00000631 от 30.04.2023 0:00:01</v>
      </c>
      <c r="G315" s="81" t="str">
        <f>VLOOKUP(A315,'04'!A:B,2,0)</f>
        <v>НАС/КС/ДУ-3-ММ-8</v>
      </c>
      <c r="H315" s="126">
        <v>584.12</v>
      </c>
      <c r="I315" s="126">
        <f>VLOOKUP(A315,РАСЧЕТ!A:AZ,52,0)</f>
        <v>0</v>
      </c>
      <c r="J315" s="126">
        <f t="shared" si="37"/>
        <v>-584.12</v>
      </c>
      <c r="K315" s="126">
        <v>584.12</v>
      </c>
      <c r="L315" s="126">
        <f>VLOOKUP(A315,РАСЧЕТ!A:BA,53,0)</f>
        <v>0</v>
      </c>
      <c r="M315" s="126">
        <f t="shared" si="38"/>
        <v>-584.12</v>
      </c>
      <c r="N315" s="126">
        <v>584.12</v>
      </c>
      <c r="O315" s="126">
        <f>VLOOKUP(A315,РАСЧЕТ!A:BB,54,0)</f>
        <v>0</v>
      </c>
      <c r="P315" s="126">
        <f t="shared" si="39"/>
        <v>-584.12</v>
      </c>
      <c r="Q315" s="126">
        <v>584.12</v>
      </c>
      <c r="R315" s="126">
        <f>VLOOKUP(A315,РАСЧЕТ!A:BC,55,0)</f>
        <v>0</v>
      </c>
      <c r="S315" s="126">
        <f t="shared" si="40"/>
        <v>-584.12</v>
      </c>
      <c r="T315" s="126">
        <v>584.12</v>
      </c>
      <c r="U315" s="126">
        <f>VLOOKUP(A315,РАСЧЕТ!A:BD,56,0)</f>
        <v>0</v>
      </c>
      <c r="V315" s="126">
        <f t="shared" si="41"/>
        <v>-584.12</v>
      </c>
      <c r="W315" s="81">
        <v>584.12</v>
      </c>
      <c r="X315" s="81">
        <f>VLOOKUP(A315,РАСЧЕТ!A:BE,57,0)</f>
        <v>302.83657415842242</v>
      </c>
      <c r="Y315" s="81">
        <f t="shared" si="42"/>
        <v>-281.28342584157758</v>
      </c>
      <c r="Z315" s="81" t="str">
        <f>VLOOKUP(A315,'10'!A:C,3,0)</f>
        <v>Начисление услуг УКС00001635 от 31.10.2023 0:00:01</v>
      </c>
      <c r="AA315" s="81" t="str">
        <f>VLOOKUP(A315,'10'!A:B,2,0)</f>
        <v>НАС/КС/ДУ-3-ММ-8</v>
      </c>
      <c r="AB315" s="81">
        <v>584.12</v>
      </c>
      <c r="AC315" s="81">
        <f>VLOOKUP(A315,РАСЧЕТ!A:BF,58,0)</f>
        <v>325.64852663342691</v>
      </c>
      <c r="AD315" s="81">
        <f t="shared" si="43"/>
        <v>-258.47147336657309</v>
      </c>
      <c r="AE315" s="81" t="str">
        <f>VLOOKUP(A315,'11'!A:C,3,0)</f>
        <v>Начисление услуг УКС00001712 от 30.11.2023 23:59:59</v>
      </c>
      <c r="AF315" s="81" t="str">
        <f>VLOOKUP(A315,'11'!A:B,2,0)</f>
        <v>НАС/КС/ДУ-3-ММ-8</v>
      </c>
      <c r="AG315" s="81">
        <v>584.12</v>
      </c>
      <c r="AH315" s="120">
        <f>VLOOKUP(A315,РАСЧЕТ!A:BG,59,0)</f>
        <v>469.17600110952947</v>
      </c>
      <c r="AI315" s="120">
        <f t="shared" si="44"/>
        <v>-114.94399889047054</v>
      </c>
      <c r="AJ315" t="str">
        <f>VLOOKUP(A315,'12'!A:C,3,0)</f>
        <v>Начисление услуг УКС00001860 от 31.12.2023 23:59:59</v>
      </c>
      <c r="AK315" t="str">
        <f>VLOOKUP(A315,'12'!A:B,2,0)</f>
        <v>НАС/КС/ДУ-3-ММ-8</v>
      </c>
    </row>
    <row r="316" spans="1:37" x14ac:dyDescent="0.3">
      <c r="A316" s="79" t="s">
        <v>764</v>
      </c>
      <c r="B316" s="79" t="s">
        <v>765</v>
      </c>
      <c r="C316" s="81">
        <v>738.74</v>
      </c>
      <c r="D316" s="81">
        <f>VLOOKUP(A316,РАСЧЕТ!A:AY,51,0)</f>
        <v>310.56235180014971</v>
      </c>
      <c r="E316" s="81">
        <f t="shared" si="36"/>
        <v>-428.1776481998503</v>
      </c>
      <c r="F316" s="81" t="str">
        <f>VLOOKUP(A316,'04'!A:C,3,0)</f>
        <v>Начисление услуг УКС00000631 от 30.04.2023 0:00:01</v>
      </c>
      <c r="G316" s="81" t="str">
        <f>VLOOKUP(A316,'04'!A:B,2,0)</f>
        <v>ДУ ЗПИФ Развитие Красная сосна 3/паркинг/А/м 80</v>
      </c>
      <c r="H316" s="126">
        <v>738.74</v>
      </c>
      <c r="I316" s="126">
        <f>VLOOKUP(A316,РАСЧЕТ!A:AZ,52,0)</f>
        <v>0</v>
      </c>
      <c r="J316" s="126">
        <f t="shared" si="37"/>
        <v>-738.74</v>
      </c>
      <c r="K316" s="126">
        <v>738.74</v>
      </c>
      <c r="L316" s="126">
        <f>VLOOKUP(A316,РАСЧЕТ!A:BA,53,0)</f>
        <v>0</v>
      </c>
      <c r="M316" s="126">
        <f t="shared" si="38"/>
        <v>-738.74</v>
      </c>
      <c r="N316" s="126">
        <v>738.74</v>
      </c>
      <c r="O316" s="126">
        <f>VLOOKUP(A316,РАСЧЕТ!A:BB,54,0)</f>
        <v>0</v>
      </c>
      <c r="P316" s="126">
        <f t="shared" si="39"/>
        <v>-738.74</v>
      </c>
      <c r="Q316" s="126">
        <v>738.74</v>
      </c>
      <c r="R316" s="126">
        <f>VLOOKUP(A316,РАСЧЕТ!A:BC,55,0)</f>
        <v>0</v>
      </c>
      <c r="S316" s="126">
        <f t="shared" si="40"/>
        <v>-738.74</v>
      </c>
      <c r="T316" s="126">
        <v>738.74</v>
      </c>
      <c r="U316" s="126">
        <f>VLOOKUP(A316,РАСЧЕТ!A:BD,56,0)</f>
        <v>0</v>
      </c>
      <c r="V316" s="126">
        <f t="shared" si="41"/>
        <v>-738.74</v>
      </c>
      <c r="W316" s="81">
        <v>738.74</v>
      </c>
      <c r="X316" s="81">
        <f>VLOOKUP(A316,РАСЧЕТ!A:BE,57,0)</f>
        <v>382.99919672976961</v>
      </c>
      <c r="Y316" s="81">
        <f t="shared" si="42"/>
        <v>-355.7408032702304</v>
      </c>
      <c r="Z316" s="81" t="str">
        <f>VLOOKUP(A316,'10'!A:C,3,0)</f>
        <v>Начисление услуг УКС00001635 от 31.10.2023 0:00:01</v>
      </c>
      <c r="AA316" s="81" t="str">
        <f>VLOOKUP(A316,'10'!A:B,2,0)</f>
        <v>ДУ ЗПИФ Развитие Красная сосна 3/паркинг/А/м 80</v>
      </c>
      <c r="AB316" s="81">
        <v>738.74</v>
      </c>
      <c r="AC316" s="81">
        <f>VLOOKUP(A316,РАСЧЕТ!A:BF,58,0)</f>
        <v>411.84960721286353</v>
      </c>
      <c r="AD316" s="81">
        <f t="shared" si="43"/>
        <v>-326.89039278713648</v>
      </c>
      <c r="AE316" s="81" t="str">
        <f>VLOOKUP(A316,'11'!A:C,3,0)</f>
        <v>Начисление услуг УКС00001712 от 30.11.2023 23:59:59</v>
      </c>
      <c r="AF316" s="81" t="str">
        <f>VLOOKUP(A316,'11'!A:B,2,0)</f>
        <v>ДУ ЗПИФ Развитие Красная сосна 3/паркинг/А/м 80</v>
      </c>
      <c r="AG316" s="81">
        <v>738.74</v>
      </c>
      <c r="AH316" s="120">
        <f>VLOOKUP(A316,РАСЧЕТ!A:BG,59,0)</f>
        <v>593.36964846205194</v>
      </c>
      <c r="AI316" s="120">
        <f t="shared" si="44"/>
        <v>-145.37035153794807</v>
      </c>
      <c r="AJ316" t="str">
        <f>VLOOKUP(A316,'12'!A:C,3,0)</f>
        <v>Начисление услуг УКС00001860 от 31.12.2023 23:59:59</v>
      </c>
      <c r="AK316" t="str">
        <f>VLOOKUP(A316,'12'!A:B,2,0)</f>
        <v>ДУ ЗПИФ Развитие Красная сосна 3/паркинг/А/м 80</v>
      </c>
    </row>
    <row r="317" spans="1:37" x14ac:dyDescent="0.3">
      <c r="A317" s="79" t="s">
        <v>2018</v>
      </c>
      <c r="B317" s="79" t="s">
        <v>2019</v>
      </c>
      <c r="C317" s="81">
        <v>738.74</v>
      </c>
      <c r="D317" s="81">
        <f>VLOOKUP(A317,РАСЧЕТ!A:AY,51,0)</f>
        <v>310.56235180014971</v>
      </c>
      <c r="E317" s="81">
        <f t="shared" si="36"/>
        <v>-428.1776481998503</v>
      </c>
      <c r="F317" s="81" t="str">
        <f>VLOOKUP(A317,'04'!A:C,3,0)</f>
        <v>Начисление услуг УКС00000631 от 30.04.2023 0:00:01</v>
      </c>
      <c r="G317" s="81" t="str">
        <f>VLOOKUP(A317,'04'!A:B,2,0)</f>
        <v>НАС/КС/ДУ-3-ММ-81</v>
      </c>
      <c r="H317" s="126">
        <v>738.74</v>
      </c>
      <c r="I317" s="126">
        <f>VLOOKUP(A317,РАСЧЕТ!A:AZ,52,0)</f>
        <v>0</v>
      </c>
      <c r="J317" s="126">
        <f t="shared" si="37"/>
        <v>-738.74</v>
      </c>
      <c r="K317" s="126">
        <v>738.74</v>
      </c>
      <c r="L317" s="126">
        <f>VLOOKUP(A317,РАСЧЕТ!A:BA,53,0)</f>
        <v>0</v>
      </c>
      <c r="M317" s="126">
        <f t="shared" si="38"/>
        <v>-738.74</v>
      </c>
      <c r="N317" s="126">
        <v>738.74</v>
      </c>
      <c r="O317" s="126">
        <f>VLOOKUP(A317,РАСЧЕТ!A:BB,54,0)</f>
        <v>0</v>
      </c>
      <c r="P317" s="126">
        <f t="shared" si="39"/>
        <v>-738.74</v>
      </c>
      <c r="Q317" s="126">
        <v>738.74</v>
      </c>
      <c r="R317" s="126">
        <f>VLOOKUP(A317,РАСЧЕТ!A:BC,55,0)</f>
        <v>0</v>
      </c>
      <c r="S317" s="126">
        <f t="shared" si="40"/>
        <v>-738.74</v>
      </c>
      <c r="T317" s="126">
        <v>738.74</v>
      </c>
      <c r="U317" s="126">
        <f>VLOOKUP(A317,РАСЧЕТ!A:BD,56,0)</f>
        <v>0</v>
      </c>
      <c r="V317" s="126">
        <f t="shared" si="41"/>
        <v>-738.74</v>
      </c>
      <c r="W317" s="81">
        <v>738.74</v>
      </c>
      <c r="X317" s="81">
        <f>VLOOKUP(A317,РАСЧЕТ!A:BE,57,0)</f>
        <v>382.99919672976961</v>
      </c>
      <c r="Y317" s="81">
        <f t="shared" si="42"/>
        <v>-355.7408032702304</v>
      </c>
      <c r="Z317" s="81" t="str">
        <f>VLOOKUP(A317,'10'!A:C,3,0)</f>
        <v>Начисление услуг УКС00001635 от 31.10.2023 0:00:01</v>
      </c>
      <c r="AA317" s="81" t="str">
        <f>VLOOKUP(A317,'10'!A:B,2,0)</f>
        <v>НАС/КС/ДУ-3-ММ-81</v>
      </c>
      <c r="AB317" s="81">
        <v>738.74</v>
      </c>
      <c r="AC317" s="81">
        <f>VLOOKUP(A317,РАСЧЕТ!A:BF,58,0)</f>
        <v>411.84960721286353</v>
      </c>
      <c r="AD317" s="81">
        <f t="shared" si="43"/>
        <v>-326.89039278713648</v>
      </c>
      <c r="AE317" s="81" t="str">
        <f>VLOOKUP(A317,'11'!A:C,3,0)</f>
        <v>Начисление услуг УКС00001712 от 30.11.2023 23:59:59</v>
      </c>
      <c r="AF317" s="81" t="str">
        <f>VLOOKUP(A317,'11'!A:B,2,0)</f>
        <v>НАС/КС/ДУ-3-ММ-81</v>
      </c>
      <c r="AG317" s="81">
        <v>738.74</v>
      </c>
      <c r="AH317" s="120">
        <f>VLOOKUP(A317,РАСЧЕТ!A:BG,59,0)</f>
        <v>593.36964846205194</v>
      </c>
      <c r="AI317" s="120">
        <f t="shared" si="44"/>
        <v>-145.37035153794807</v>
      </c>
      <c r="AJ317" t="str">
        <f>VLOOKUP(A317,'12'!A:C,3,0)</f>
        <v>Начисление услуг УКС00001860 от 31.12.2023 23:59:59</v>
      </c>
      <c r="AK317" t="str">
        <f>VLOOKUP(A317,'12'!A:B,2,0)</f>
        <v>НАС/КС/ДУ-3-ММ-81</v>
      </c>
    </row>
    <row r="318" spans="1:37" x14ac:dyDescent="0.3">
      <c r="A318" s="79" t="s">
        <v>898</v>
      </c>
      <c r="B318" s="79" t="s">
        <v>899</v>
      </c>
      <c r="C318" s="81">
        <v>670.02</v>
      </c>
      <c r="D318" s="81">
        <f>VLOOKUP(A318,РАСЧЕТ!A:AY,51,0)</f>
        <v>281.67283070246134</v>
      </c>
      <c r="E318" s="81">
        <f t="shared" si="36"/>
        <v>-388.34716929753864</v>
      </c>
      <c r="F318" s="81" t="str">
        <f>VLOOKUP(A318,'04'!A:C,3,0)</f>
        <v>Начисление услуг УКС00000631 от 30.04.2023 0:00:01</v>
      </c>
      <c r="G318" s="81" t="str">
        <f>VLOOKUP(A318,'04'!A:B,2,0)</f>
        <v>НАС/КС/ДУ-3-ММ-82</v>
      </c>
      <c r="H318" s="126">
        <v>670.02</v>
      </c>
      <c r="I318" s="126">
        <f>VLOOKUP(A318,РАСЧЕТ!A:AZ,52,0)</f>
        <v>0</v>
      </c>
      <c r="J318" s="126">
        <f t="shared" si="37"/>
        <v>-670.02</v>
      </c>
      <c r="K318" s="126">
        <v>670.02</v>
      </c>
      <c r="L318" s="126">
        <f>VLOOKUP(A318,РАСЧЕТ!A:BA,53,0)</f>
        <v>0</v>
      </c>
      <c r="M318" s="126">
        <f t="shared" si="38"/>
        <v>-670.02</v>
      </c>
      <c r="N318" s="126">
        <v>670.02</v>
      </c>
      <c r="O318" s="126">
        <f>VLOOKUP(A318,РАСЧЕТ!A:BB,54,0)</f>
        <v>0</v>
      </c>
      <c r="P318" s="126">
        <f t="shared" si="39"/>
        <v>-670.02</v>
      </c>
      <c r="Q318" s="126">
        <v>670.02</v>
      </c>
      <c r="R318" s="126">
        <f>VLOOKUP(A318,РАСЧЕТ!A:BC,55,0)</f>
        <v>0</v>
      </c>
      <c r="S318" s="126">
        <f t="shared" si="40"/>
        <v>-670.02</v>
      </c>
      <c r="T318" s="126">
        <v>670.02</v>
      </c>
      <c r="U318" s="126">
        <f>VLOOKUP(A318,РАСЧЕТ!A:BD,56,0)</f>
        <v>0</v>
      </c>
      <c r="V318" s="126">
        <f t="shared" si="41"/>
        <v>-670.02</v>
      </c>
      <c r="W318" s="81">
        <v>670.02</v>
      </c>
      <c r="X318" s="81">
        <f>VLOOKUP(A318,РАСЧЕТ!A:BE,57,0)</f>
        <v>347.37136447583748</v>
      </c>
      <c r="Y318" s="81">
        <f t="shared" si="42"/>
        <v>-322.6486355241625</v>
      </c>
      <c r="Z318" s="81" t="str">
        <f>VLOOKUP(A318,'10'!A:C,3,0)</f>
        <v>Начисление услуг УКС00001635 от 31.10.2023 0:00:01</v>
      </c>
      <c r="AA318" s="81" t="str">
        <f>VLOOKUP(A318,'10'!A:B,2,0)</f>
        <v>НАС/КС/ДУ-3-ММ-82</v>
      </c>
      <c r="AB318" s="81">
        <v>670.02</v>
      </c>
      <c r="AC318" s="81">
        <f>VLOOKUP(A318,РАСЧЕТ!A:BF,58,0)</f>
        <v>373.53801584422507</v>
      </c>
      <c r="AD318" s="81">
        <f t="shared" si="43"/>
        <v>-296.48198415577491</v>
      </c>
      <c r="AE318" s="81" t="str">
        <f>VLOOKUP(A318,'11'!A:C,3,0)</f>
        <v>Начисление услуг УКС00001712 от 30.11.2023 23:59:59</v>
      </c>
      <c r="AF318" s="81" t="str">
        <f>VLOOKUP(A318,'11'!A:B,2,0)</f>
        <v>НАС/КС/ДУ-3-ММ-82</v>
      </c>
      <c r="AG318" s="81">
        <v>670.02</v>
      </c>
      <c r="AH318" s="120">
        <f>VLOOKUP(A318,РАСЧЕТ!A:BG,59,0)</f>
        <v>538.17247186093084</v>
      </c>
      <c r="AI318" s="120">
        <f t="shared" si="44"/>
        <v>-131.84752813906914</v>
      </c>
      <c r="AJ318" t="str">
        <f>VLOOKUP(A318,'12'!A:C,3,0)</f>
        <v>Начисление услуг УКС00001860 от 31.12.2023 23:59:59</v>
      </c>
      <c r="AK318" t="str">
        <f>VLOOKUP(A318,'12'!A:B,2,0)</f>
        <v>НАС/КС/ДУ-3-ММ-82</v>
      </c>
    </row>
    <row r="319" spans="1:37" x14ac:dyDescent="0.3">
      <c r="A319" s="79" t="s">
        <v>766</v>
      </c>
      <c r="B319" s="79" t="s">
        <v>767</v>
      </c>
      <c r="C319" s="81">
        <v>820.34</v>
      </c>
      <c r="D319" s="81">
        <f>VLOOKUP(A319,РАСЧЕТ!A:AY,51,0)</f>
        <v>344.86865810365464</v>
      </c>
      <c r="E319" s="81">
        <f t="shared" si="36"/>
        <v>-475.47134189634539</v>
      </c>
      <c r="F319" s="81" t="str">
        <f>VLOOKUP(A319,'04'!A:C,3,0)</f>
        <v>Начисление услуг УКС00000631 от 30.04.2023 0:00:01</v>
      </c>
      <c r="G319" s="81" t="str">
        <f>VLOOKUP(A319,'04'!A:B,2,0)</f>
        <v>НАС/КС/ДУ-3-ММ-83</v>
      </c>
      <c r="H319" s="126">
        <v>820.34</v>
      </c>
      <c r="I319" s="126">
        <f>VLOOKUP(A319,РАСЧЕТ!A:AZ,52,0)</f>
        <v>0</v>
      </c>
      <c r="J319" s="126">
        <f t="shared" si="37"/>
        <v>-820.34</v>
      </c>
      <c r="K319" s="126">
        <v>820.34</v>
      </c>
      <c r="L319" s="126">
        <f>VLOOKUP(A319,РАСЧЕТ!A:BA,53,0)</f>
        <v>0</v>
      </c>
      <c r="M319" s="126">
        <f t="shared" si="38"/>
        <v>-820.34</v>
      </c>
      <c r="N319" s="126">
        <v>820.34</v>
      </c>
      <c r="O319" s="126">
        <f>VLOOKUP(A319,РАСЧЕТ!A:BB,54,0)</f>
        <v>0</v>
      </c>
      <c r="P319" s="126">
        <f t="shared" si="39"/>
        <v>-820.34</v>
      </c>
      <c r="Q319" s="126">
        <v>820.34</v>
      </c>
      <c r="R319" s="126">
        <f>VLOOKUP(A319,РАСЧЕТ!A:BC,55,0)</f>
        <v>0</v>
      </c>
      <c r="S319" s="126">
        <f t="shared" si="40"/>
        <v>-820.34</v>
      </c>
      <c r="T319" s="126">
        <v>820.34</v>
      </c>
      <c r="U319" s="126">
        <f>VLOOKUP(A319,РАСЧЕТ!A:BD,56,0)</f>
        <v>0</v>
      </c>
      <c r="V319" s="126">
        <f t="shared" si="41"/>
        <v>-820.34</v>
      </c>
      <c r="W319" s="81">
        <v>820.34</v>
      </c>
      <c r="X319" s="81">
        <f>VLOOKUP(A319,РАСЧЕТ!A:BE,57,0)</f>
        <v>425.30724753131392</v>
      </c>
      <c r="Y319" s="81">
        <f t="shared" si="42"/>
        <v>-395.03275246868611</v>
      </c>
      <c r="Z319" s="81" t="str">
        <f>VLOOKUP(A319,'10'!A:C,3,0)</f>
        <v>Начисление услуг УКС00001635 от 31.10.2023 0:00:01</v>
      </c>
      <c r="AA319" s="81" t="str">
        <f>VLOOKUP(A319,'10'!A:B,2,0)</f>
        <v>НАС/КС/ДУ-3-ММ-83</v>
      </c>
      <c r="AB319" s="81">
        <v>820.34</v>
      </c>
      <c r="AC319" s="81">
        <f>VLOOKUP(A319,РАСЧЕТ!A:BF,58,0)</f>
        <v>457.34462196312171</v>
      </c>
      <c r="AD319" s="81">
        <f t="shared" si="43"/>
        <v>-362.99537803687832</v>
      </c>
      <c r="AE319" s="81" t="str">
        <f>VLOOKUP(A319,'11'!A:C,3,0)</f>
        <v>Начисление услуг УКС00001712 от 30.11.2023 23:59:59</v>
      </c>
      <c r="AF319" s="81" t="str">
        <f>VLOOKUP(A319,'11'!A:B,2,0)</f>
        <v>НАС/КС/ДУ-3-ММ-83</v>
      </c>
      <c r="AG319" s="81">
        <v>820.34</v>
      </c>
      <c r="AH319" s="120">
        <f>VLOOKUP(A319,РАСЧЕТ!A:BG,59,0)</f>
        <v>658.91629567588336</v>
      </c>
      <c r="AI319" s="120">
        <f t="shared" si="44"/>
        <v>-161.42370432411667</v>
      </c>
      <c r="AJ319" t="str">
        <f>VLOOKUP(A319,'12'!A:C,3,0)</f>
        <v>Начисление услуг УКС00001860 от 31.12.2023 23:59:59</v>
      </c>
      <c r="AK319" t="str">
        <f>VLOOKUP(A319,'12'!A:B,2,0)</f>
        <v>НАС/КС/ДУ-3-ММ-83</v>
      </c>
    </row>
    <row r="320" spans="1:37" x14ac:dyDescent="0.3">
      <c r="A320" s="79" t="s">
        <v>937</v>
      </c>
      <c r="B320" s="79" t="s">
        <v>938</v>
      </c>
      <c r="C320" s="81">
        <v>687.2</v>
      </c>
      <c r="D320" s="81">
        <f>VLOOKUP(A320,РАСЧЕТ!A:AY,51,0)</f>
        <v>288.89521097688345</v>
      </c>
      <c r="E320" s="81">
        <f t="shared" si="36"/>
        <v>-398.3047890231166</v>
      </c>
      <c r="F320" s="81" t="str">
        <f>VLOOKUP(A320,'04'!A:C,3,0)</f>
        <v>Начисление услуг УКС00000631 от 30.04.2023 0:00:01</v>
      </c>
      <c r="G320" s="81" t="str">
        <f>VLOOKUP(A320,'04'!A:B,2,0)</f>
        <v>НАС/КС/ДУ/3-ММ-84</v>
      </c>
      <c r="H320" s="126">
        <v>687.2</v>
      </c>
      <c r="I320" s="126">
        <f>VLOOKUP(A320,РАСЧЕТ!A:AZ,52,0)</f>
        <v>0</v>
      </c>
      <c r="J320" s="126">
        <f t="shared" si="37"/>
        <v>-687.2</v>
      </c>
      <c r="K320" s="126">
        <v>687.2</v>
      </c>
      <c r="L320" s="126">
        <f>VLOOKUP(A320,РАСЧЕТ!A:BA,53,0)</f>
        <v>0</v>
      </c>
      <c r="M320" s="126">
        <f t="shared" si="38"/>
        <v>-687.2</v>
      </c>
      <c r="N320" s="126">
        <v>687.2</v>
      </c>
      <c r="O320" s="126">
        <f>VLOOKUP(A320,РАСЧЕТ!A:BB,54,0)</f>
        <v>0</v>
      </c>
      <c r="P320" s="126">
        <f t="shared" si="39"/>
        <v>-687.2</v>
      </c>
      <c r="Q320" s="126">
        <v>687.2</v>
      </c>
      <c r="R320" s="126">
        <f>VLOOKUP(A320,РАСЧЕТ!A:BC,55,0)</f>
        <v>0</v>
      </c>
      <c r="S320" s="126">
        <f t="shared" si="40"/>
        <v>-687.2</v>
      </c>
      <c r="T320" s="126">
        <v>687.2</v>
      </c>
      <c r="U320" s="126">
        <f>VLOOKUP(A320,РАСЧЕТ!A:BD,56,0)</f>
        <v>0</v>
      </c>
      <c r="V320" s="126">
        <f t="shared" si="41"/>
        <v>-687.2</v>
      </c>
      <c r="W320" s="81">
        <v>687.2</v>
      </c>
      <c r="X320" s="81">
        <f>VLOOKUP(A320,РАСЧЕТ!A:BE,57,0)</f>
        <v>356.27832253932053</v>
      </c>
      <c r="Y320" s="81">
        <f t="shared" si="42"/>
        <v>-330.92167746067952</v>
      </c>
      <c r="Z320" s="81" t="str">
        <f>VLOOKUP(A320,'10'!A:C,3,0)</f>
        <v>Начисление услуг УКС00001635 от 31.10.2023 0:00:01</v>
      </c>
      <c r="AA320" s="81" t="str">
        <f>VLOOKUP(A320,'10'!A:B,2,0)</f>
        <v>НАС/КС/ДУ/3-ММ-84</v>
      </c>
      <c r="AB320" s="81">
        <v>687.2</v>
      </c>
      <c r="AC320" s="81">
        <f>VLOOKUP(A320,РАСЧЕТ!A:BF,58,0)</f>
        <v>383.11591368638466</v>
      </c>
      <c r="AD320" s="81">
        <f t="shared" si="43"/>
        <v>-304.08408631361539</v>
      </c>
      <c r="AE320" s="81" t="str">
        <f>VLOOKUP(A320,'11'!A:C,3,0)</f>
        <v>Начисление услуг УКС00001712 от 30.11.2023 23:59:59</v>
      </c>
      <c r="AF320" s="81" t="str">
        <f>VLOOKUP(A320,'11'!A:B,2,0)</f>
        <v>НАС/КС/ДУ/3-ММ-84</v>
      </c>
      <c r="AG320" s="81">
        <v>687.2</v>
      </c>
      <c r="AH320" s="120">
        <f>VLOOKUP(A320,РАСЧЕТ!A:BG,59,0)</f>
        <v>551.97176601121112</v>
      </c>
      <c r="AI320" s="120">
        <f t="shared" si="44"/>
        <v>-135.22823398878893</v>
      </c>
      <c r="AJ320" t="str">
        <f>VLOOKUP(A320,'12'!A:C,3,0)</f>
        <v>Начисление услуг УКС00001860 от 31.12.2023 23:59:59</v>
      </c>
      <c r="AK320" t="str">
        <f>VLOOKUP(A320,'12'!A:B,2,0)</f>
        <v>НАС/КС/ДУ/3-ММ-84</v>
      </c>
    </row>
    <row r="321" spans="1:37" x14ac:dyDescent="0.3">
      <c r="A321" s="79" t="s">
        <v>2575</v>
      </c>
      <c r="B321" s="79" t="s">
        <v>2576</v>
      </c>
      <c r="C321" s="81">
        <v>566.94000000000005</v>
      </c>
      <c r="D321" s="81">
        <f>VLOOKUP(A321,РАСЧЕТ!A:AY,51,0)</f>
        <v>238.33854905592884</v>
      </c>
      <c r="E321" s="81">
        <f t="shared" si="36"/>
        <v>-328.60145094407119</v>
      </c>
      <c r="F321" s="81" t="str">
        <f>VLOOKUP(A321,'04'!A:C,3,0)</f>
        <v>Начисление услуг УКС00000631 от 30.04.2023 0:00:01</v>
      </c>
      <c r="G321" s="81" t="str">
        <f>VLOOKUP(A321,'04'!A:B,2,0)</f>
        <v>НАС/КС/ДУ-3-ММ-85</v>
      </c>
      <c r="H321" s="126">
        <v>566.94000000000005</v>
      </c>
      <c r="I321" s="126">
        <f>VLOOKUP(A321,РАСЧЕТ!A:AZ,52,0)</f>
        <v>0</v>
      </c>
      <c r="J321" s="126">
        <f t="shared" si="37"/>
        <v>-566.94000000000005</v>
      </c>
      <c r="K321" s="126">
        <v>566.94000000000005</v>
      </c>
      <c r="L321" s="126">
        <f>VLOOKUP(A321,РАСЧЕТ!A:BA,53,0)</f>
        <v>0</v>
      </c>
      <c r="M321" s="126">
        <f t="shared" si="38"/>
        <v>-566.94000000000005</v>
      </c>
      <c r="N321" s="126">
        <v>566.94000000000005</v>
      </c>
      <c r="O321" s="126">
        <f>VLOOKUP(A321,РАСЧЕТ!A:BB,54,0)</f>
        <v>0</v>
      </c>
      <c r="P321" s="126">
        <f t="shared" si="39"/>
        <v>-566.94000000000005</v>
      </c>
      <c r="Q321" s="126">
        <v>566.94000000000005</v>
      </c>
      <c r="R321" s="126">
        <f>VLOOKUP(A321,РАСЧЕТ!A:BC,55,0)</f>
        <v>0</v>
      </c>
      <c r="S321" s="126">
        <f t="shared" si="40"/>
        <v>-566.94000000000005</v>
      </c>
      <c r="T321" s="126">
        <v>566.94000000000005</v>
      </c>
      <c r="U321" s="126">
        <f>VLOOKUP(A321,РАСЧЕТ!A:BD,56,0)</f>
        <v>0</v>
      </c>
      <c r="V321" s="126">
        <f t="shared" si="41"/>
        <v>-566.94000000000005</v>
      </c>
      <c r="W321" s="81">
        <v>566.94000000000005</v>
      </c>
      <c r="X321" s="81">
        <f>VLOOKUP(A321,РАСЧЕТ!A:BE,57,0)</f>
        <v>293.92961609493943</v>
      </c>
      <c r="Y321" s="81">
        <f t="shared" si="42"/>
        <v>-273.01038390506062</v>
      </c>
      <c r="Z321" s="81" t="str">
        <f>VLOOKUP(A321,'10'!A:C,3,0)</f>
        <v>Начисление услуг УКС00001635 от 31.10.2023 0:00:01</v>
      </c>
      <c r="AA321" s="81" t="str">
        <f>VLOOKUP(A321,'10'!A:B,2,0)</f>
        <v>НАС/КС/ДУ-3-ММ-85</v>
      </c>
      <c r="AB321" s="81">
        <v>566.94000000000005</v>
      </c>
      <c r="AC321" s="81">
        <f>VLOOKUP(A321,РАСЧЕТ!A:BF,58,0)</f>
        <v>316.07062879126732</v>
      </c>
      <c r="AD321" s="81">
        <f t="shared" si="43"/>
        <v>-250.86937120873273</v>
      </c>
      <c r="AE321" s="81" t="str">
        <f>VLOOKUP(A321,'11'!A:C,3,0)</f>
        <v>Начисление услуг УКС00001712 от 30.11.2023 23:59:59</v>
      </c>
      <c r="AF321" s="81" t="str">
        <f>VLOOKUP(A321,'11'!A:B,2,0)</f>
        <v>НАС/КС/ДУ-3-ММ-85</v>
      </c>
      <c r="AG321" s="81">
        <v>566.94000000000005</v>
      </c>
      <c r="AH321" s="120">
        <f>VLOOKUP(A321,РАСЧЕТ!A:BG,59,0)</f>
        <v>455.37670695924919</v>
      </c>
      <c r="AI321" s="120">
        <f t="shared" si="44"/>
        <v>-111.56329304075086</v>
      </c>
      <c r="AJ321" t="str">
        <f>VLOOKUP(A321,'12'!A:C,3,0)</f>
        <v>Начисление услуг УКС00001860 от 31.12.2023 23:59:59</v>
      </c>
      <c r="AK321" t="str">
        <f>VLOOKUP(A321,'12'!A:B,2,0)</f>
        <v>НАС/КС/ДУ-3-ММ-85</v>
      </c>
    </row>
    <row r="322" spans="1:37" x14ac:dyDescent="0.3">
      <c r="A322" s="79" t="s">
        <v>2281</v>
      </c>
      <c r="B322" s="79" t="s">
        <v>2282</v>
      </c>
      <c r="C322" s="81">
        <v>687.2</v>
      </c>
      <c r="D322" s="81">
        <f>VLOOKUP(A322,РАСЧЕТ!A:AY,51,0)</f>
        <v>288.89521097688345</v>
      </c>
      <c r="E322" s="81">
        <f t="shared" si="36"/>
        <v>-398.3047890231166</v>
      </c>
      <c r="F322" s="81" t="str">
        <f>VLOOKUP(A322,'04'!A:C,3,0)</f>
        <v>Начисление услуг УКС00000631 от 30.04.2023 0:00:01</v>
      </c>
      <c r="G322" s="81" t="str">
        <f>VLOOKUP(A322,'04'!A:B,2,0)</f>
        <v>НАС/КС/ДУ-3-ММ-86</v>
      </c>
      <c r="H322" s="126">
        <v>687.2</v>
      </c>
      <c r="I322" s="126">
        <f>VLOOKUP(A322,РАСЧЕТ!A:AZ,52,0)</f>
        <v>0</v>
      </c>
      <c r="J322" s="126">
        <f t="shared" si="37"/>
        <v>-687.2</v>
      </c>
      <c r="K322" s="126">
        <v>687.2</v>
      </c>
      <c r="L322" s="126">
        <f>VLOOKUP(A322,РАСЧЕТ!A:BA,53,0)</f>
        <v>0</v>
      </c>
      <c r="M322" s="126">
        <f t="shared" si="38"/>
        <v>-687.2</v>
      </c>
      <c r="N322" s="126">
        <v>687.2</v>
      </c>
      <c r="O322" s="126">
        <f>VLOOKUP(A322,РАСЧЕТ!A:BB,54,0)</f>
        <v>0</v>
      </c>
      <c r="P322" s="126">
        <f t="shared" si="39"/>
        <v>-687.2</v>
      </c>
      <c r="Q322" s="126">
        <v>687.2</v>
      </c>
      <c r="R322" s="126">
        <f>VLOOKUP(A322,РАСЧЕТ!A:BC,55,0)</f>
        <v>0</v>
      </c>
      <c r="S322" s="126">
        <f t="shared" si="40"/>
        <v>-687.2</v>
      </c>
      <c r="T322" s="126">
        <v>687.2</v>
      </c>
      <c r="U322" s="126">
        <f>VLOOKUP(A322,РАСЧЕТ!A:BD,56,0)</f>
        <v>0</v>
      </c>
      <c r="V322" s="126">
        <f t="shared" si="41"/>
        <v>-687.2</v>
      </c>
      <c r="W322" s="81">
        <v>687.2</v>
      </c>
      <c r="X322" s="81">
        <f>VLOOKUP(A322,РАСЧЕТ!A:BE,57,0)</f>
        <v>356.27832253932053</v>
      </c>
      <c r="Y322" s="81">
        <f t="shared" si="42"/>
        <v>-330.92167746067952</v>
      </c>
      <c r="Z322" s="81" t="str">
        <f>VLOOKUP(A322,'10'!A:C,3,0)</f>
        <v>Начисление услуг УКС00001635 от 31.10.2023 0:00:01</v>
      </c>
      <c r="AA322" s="81" t="str">
        <f>VLOOKUP(A322,'10'!A:B,2,0)</f>
        <v>НАС/КС/ДУ-3-ММ-86</v>
      </c>
      <c r="AB322" s="81">
        <v>687.2</v>
      </c>
      <c r="AC322" s="81">
        <f>VLOOKUP(A322,РАСЧЕТ!A:BF,58,0)</f>
        <v>383.11591368638466</v>
      </c>
      <c r="AD322" s="81">
        <f t="shared" si="43"/>
        <v>-304.08408631361539</v>
      </c>
      <c r="AE322" s="81" t="str">
        <f>VLOOKUP(A322,'11'!A:C,3,0)</f>
        <v>Начисление услуг УКС00001712 от 30.11.2023 23:59:59</v>
      </c>
      <c r="AF322" s="81" t="str">
        <f>VLOOKUP(A322,'11'!A:B,2,0)</f>
        <v>НАС/КС/ДУ-3-ММ-86</v>
      </c>
      <c r="AG322" s="81">
        <v>687.2</v>
      </c>
      <c r="AH322" s="120">
        <f>VLOOKUP(A322,РАСЧЕТ!A:BG,59,0)</f>
        <v>551.97176601121112</v>
      </c>
      <c r="AI322" s="120">
        <f t="shared" si="44"/>
        <v>-135.22823398878893</v>
      </c>
      <c r="AJ322" t="str">
        <f>VLOOKUP(A322,'12'!A:C,3,0)</f>
        <v>Начисление услуг УКС00001860 от 31.12.2023 23:59:59</v>
      </c>
      <c r="AK322" t="str">
        <f>VLOOKUP(A322,'12'!A:B,2,0)</f>
        <v>НАС/КС/ДУ-3-ММ-86</v>
      </c>
    </row>
    <row r="323" spans="1:37" x14ac:dyDescent="0.3">
      <c r="A323" s="79" t="s">
        <v>877</v>
      </c>
      <c r="B323" s="79" t="s">
        <v>878</v>
      </c>
      <c r="C323" s="81">
        <v>687.2</v>
      </c>
      <c r="D323" s="81">
        <f>VLOOKUP(A323,РАСЧЕТ!A:AY,51,0)</f>
        <v>288.89521097688345</v>
      </c>
      <c r="E323" s="81">
        <f t="shared" ref="E323:E386" si="45">D323-C323</f>
        <v>-398.3047890231166</v>
      </c>
      <c r="F323" s="81" t="str">
        <f>VLOOKUP(A323,'04'!A:C,3,0)</f>
        <v>Начисление услуг УКС00000631 от 30.04.2023 0:00:01</v>
      </c>
      <c r="G323" s="81" t="str">
        <f>VLOOKUP(A323,'04'!A:B,2,0)</f>
        <v>НАС/КС/ДУ-3-ММ-87</v>
      </c>
      <c r="H323" s="126">
        <v>687.2</v>
      </c>
      <c r="I323" s="126">
        <f>VLOOKUP(A323,РАСЧЕТ!A:AZ,52,0)</f>
        <v>0</v>
      </c>
      <c r="J323" s="126">
        <f t="shared" ref="J323:J386" si="46">I323-H323</f>
        <v>-687.2</v>
      </c>
      <c r="K323" s="126">
        <v>687.2</v>
      </c>
      <c r="L323" s="126">
        <f>VLOOKUP(A323,РАСЧЕТ!A:BA,53,0)</f>
        <v>0</v>
      </c>
      <c r="M323" s="126">
        <f t="shared" ref="M323:M386" si="47">L323-K323</f>
        <v>-687.2</v>
      </c>
      <c r="N323" s="126">
        <v>687.2</v>
      </c>
      <c r="O323" s="126">
        <f>VLOOKUP(A323,РАСЧЕТ!A:BB,54,0)</f>
        <v>0</v>
      </c>
      <c r="P323" s="126">
        <f t="shared" ref="P323:P386" si="48">O323-N323</f>
        <v>-687.2</v>
      </c>
      <c r="Q323" s="126">
        <v>687.2</v>
      </c>
      <c r="R323" s="126">
        <f>VLOOKUP(A323,РАСЧЕТ!A:BC,55,0)</f>
        <v>0</v>
      </c>
      <c r="S323" s="126">
        <f t="shared" ref="S323:S386" si="49">R323-Q323</f>
        <v>-687.2</v>
      </c>
      <c r="T323" s="126">
        <v>687.2</v>
      </c>
      <c r="U323" s="126">
        <f>VLOOKUP(A323,РАСЧЕТ!A:BD,56,0)</f>
        <v>0</v>
      </c>
      <c r="V323" s="126">
        <f t="shared" ref="V323:V386" si="50">U323-T323</f>
        <v>-687.2</v>
      </c>
      <c r="W323" s="81">
        <v>687.2</v>
      </c>
      <c r="X323" s="81">
        <f>VLOOKUP(A323,РАСЧЕТ!A:BE,57,0)</f>
        <v>356.27832253932053</v>
      </c>
      <c r="Y323" s="81">
        <f t="shared" ref="Y323:Y386" si="51">X323-W323</f>
        <v>-330.92167746067952</v>
      </c>
      <c r="Z323" s="81" t="str">
        <f>VLOOKUP(A323,'10'!A:C,3,0)</f>
        <v>Начисление услуг УКС00001635 от 31.10.2023 0:00:01</v>
      </c>
      <c r="AA323" s="81" t="str">
        <f>VLOOKUP(A323,'10'!A:B,2,0)</f>
        <v>НАС/КС/ДУ-3-ММ-87</v>
      </c>
      <c r="AB323" s="81">
        <v>687.2</v>
      </c>
      <c r="AC323" s="81">
        <f>VLOOKUP(A323,РАСЧЕТ!A:BF,58,0)</f>
        <v>383.11591368638466</v>
      </c>
      <c r="AD323" s="81">
        <f t="shared" ref="AD323:AD386" si="52">AC323-AB323</f>
        <v>-304.08408631361539</v>
      </c>
      <c r="AE323" s="81" t="str">
        <f>VLOOKUP(A323,'11'!A:C,3,0)</f>
        <v>Начисление услуг УКС00001712 от 30.11.2023 23:59:59</v>
      </c>
      <c r="AF323" s="81" t="str">
        <f>VLOOKUP(A323,'11'!A:B,2,0)</f>
        <v>НАС/КС/ДУ-3-ММ-87</v>
      </c>
      <c r="AG323" s="81">
        <v>687.2</v>
      </c>
      <c r="AH323" s="120">
        <f>VLOOKUP(A323,РАСЧЕТ!A:BG,59,0)</f>
        <v>551.97176601121112</v>
      </c>
      <c r="AI323" s="120">
        <f t="shared" ref="AI323:AI386" si="53">AH323-AG323</f>
        <v>-135.22823398878893</v>
      </c>
      <c r="AJ323" t="str">
        <f>VLOOKUP(A323,'12'!A:C,3,0)</f>
        <v>Начисление услуг УКС00001860 от 31.12.2023 23:59:59</v>
      </c>
      <c r="AK323" t="str">
        <f>VLOOKUP(A323,'12'!A:B,2,0)</f>
        <v>НАС/КС/ДУ-3-ММ-87</v>
      </c>
    </row>
    <row r="324" spans="1:37" x14ac:dyDescent="0.3">
      <c r="A324" s="79" t="s">
        <v>2600</v>
      </c>
      <c r="B324" s="79" t="s">
        <v>2601</v>
      </c>
      <c r="C324" s="81">
        <v>571.23</v>
      </c>
      <c r="D324" s="81">
        <f>VLOOKUP(A324,РАСЧЕТ!A:AY,51,0)</f>
        <v>240.14414412453439</v>
      </c>
      <c r="E324" s="81">
        <f t="shared" si="45"/>
        <v>-331.08585587546565</v>
      </c>
      <c r="F324" s="81" t="str">
        <f>VLOOKUP(A324,'04'!A:C,3,0)</f>
        <v>Начисление услуг УКС00000631 от 30.04.2023 0:00:01</v>
      </c>
      <c r="G324" s="81" t="str">
        <f>VLOOKUP(A324,'04'!A:B,2,0)</f>
        <v>НАС/КС/ДУ-3-ММ-88</v>
      </c>
      <c r="H324" s="126">
        <v>571.23</v>
      </c>
      <c r="I324" s="126">
        <f>VLOOKUP(A324,РАСЧЕТ!A:AZ,52,0)</f>
        <v>0</v>
      </c>
      <c r="J324" s="126">
        <f t="shared" si="46"/>
        <v>-571.23</v>
      </c>
      <c r="K324" s="126">
        <v>571.23</v>
      </c>
      <c r="L324" s="126">
        <f>VLOOKUP(A324,РАСЧЕТ!A:BA,53,0)</f>
        <v>0</v>
      </c>
      <c r="M324" s="126">
        <f t="shared" si="47"/>
        <v>-571.23</v>
      </c>
      <c r="N324" s="126">
        <v>571.23</v>
      </c>
      <c r="O324" s="126">
        <f>VLOOKUP(A324,РАСЧЕТ!A:BB,54,0)</f>
        <v>0</v>
      </c>
      <c r="P324" s="126">
        <f t="shared" si="48"/>
        <v>-571.23</v>
      </c>
      <c r="Q324" s="126">
        <v>571.23</v>
      </c>
      <c r="R324" s="126">
        <f>VLOOKUP(A324,РАСЧЕТ!A:BC,55,0)</f>
        <v>0</v>
      </c>
      <c r="S324" s="126">
        <f t="shared" si="49"/>
        <v>-571.23</v>
      </c>
      <c r="T324" s="126">
        <v>571.23</v>
      </c>
      <c r="U324" s="126">
        <f>VLOOKUP(A324,РАСЧЕТ!A:BD,56,0)</f>
        <v>0</v>
      </c>
      <c r="V324" s="126">
        <f t="shared" si="50"/>
        <v>-571.23</v>
      </c>
      <c r="W324" s="81">
        <v>571.23</v>
      </c>
      <c r="X324" s="81">
        <f>VLOOKUP(A324,РАСЧЕТ!A:BE,57,0)</f>
        <v>296.15635561081024</v>
      </c>
      <c r="Y324" s="81">
        <f t="shared" si="51"/>
        <v>-275.07364438918978</v>
      </c>
      <c r="Z324" s="81" t="str">
        <f>VLOOKUP(A324,'10'!A:C,3,0)</f>
        <v>Начисление услуг УКС00001635 от 31.10.2023 0:00:01</v>
      </c>
      <c r="AA324" s="81" t="str">
        <f>VLOOKUP(A324,'10'!A:B,2,0)</f>
        <v>НАС/КС/ДУ-3-ММ-88</v>
      </c>
      <c r="AB324" s="81">
        <v>571.23</v>
      </c>
      <c r="AC324" s="81">
        <f>VLOOKUP(A324,РАСЧЕТ!A:BF,58,0)</f>
        <v>318.46510325180725</v>
      </c>
      <c r="AD324" s="81">
        <f t="shared" si="52"/>
        <v>-252.76489674819277</v>
      </c>
      <c r="AE324" s="81" t="str">
        <f>VLOOKUP(A324,'11'!A:C,3,0)</f>
        <v>Начисление услуг УКС00001712 от 30.11.2023 23:59:59</v>
      </c>
      <c r="AF324" s="81" t="str">
        <f>VLOOKUP(A324,'11'!A:B,2,0)</f>
        <v>НАС/КС/ДУ-3-ММ-88</v>
      </c>
      <c r="AG324" s="81">
        <v>571.23</v>
      </c>
      <c r="AH324" s="120">
        <f>VLOOKUP(A324,РАСЧЕТ!A:BG,59,0)</f>
        <v>458.82653049681926</v>
      </c>
      <c r="AI324" s="120">
        <f t="shared" si="53"/>
        <v>-112.40346950318076</v>
      </c>
      <c r="AJ324" t="str">
        <f>VLOOKUP(A324,'12'!A:C,3,0)</f>
        <v>Начисление услуг УКС00001860 от 31.12.2023 23:59:59</v>
      </c>
      <c r="AK324" t="str">
        <f>VLOOKUP(A324,'12'!A:B,2,0)</f>
        <v>НАС/КС/ДУ-3-ММ-88</v>
      </c>
    </row>
    <row r="325" spans="1:37" x14ac:dyDescent="0.3">
      <c r="A325" s="79" t="s">
        <v>991</v>
      </c>
      <c r="B325" s="79" t="s">
        <v>992</v>
      </c>
      <c r="C325" s="81">
        <v>687.2</v>
      </c>
      <c r="D325" s="81">
        <f>VLOOKUP(A325,РАСЧЕТ!A:AY,51,0)</f>
        <v>288.89521097688345</v>
      </c>
      <c r="E325" s="81">
        <f t="shared" si="45"/>
        <v>-398.3047890231166</v>
      </c>
      <c r="F325" s="81" t="str">
        <f>VLOOKUP(A325,'04'!A:C,3,0)</f>
        <v>Начисление услуг УКС00000631 от 30.04.2023 0:00:01</v>
      </c>
      <c r="G325" s="81" t="str">
        <f>VLOOKUP(A325,'04'!A:B,2,0)</f>
        <v>НАС/КС/ДУ-3-ММ-89 втор</v>
      </c>
      <c r="H325" s="126">
        <v>687.2</v>
      </c>
      <c r="I325" s="126">
        <f>VLOOKUP(A325,РАСЧЕТ!A:AZ,52,0)</f>
        <v>0</v>
      </c>
      <c r="J325" s="126">
        <f t="shared" si="46"/>
        <v>-687.2</v>
      </c>
      <c r="K325" s="126">
        <v>687.2</v>
      </c>
      <c r="L325" s="126">
        <f>VLOOKUP(A325,РАСЧЕТ!A:BA,53,0)</f>
        <v>0</v>
      </c>
      <c r="M325" s="126">
        <f t="shared" si="47"/>
        <v>-687.2</v>
      </c>
      <c r="N325" s="126">
        <v>687.2</v>
      </c>
      <c r="O325" s="126">
        <f>VLOOKUP(A325,РАСЧЕТ!A:BB,54,0)</f>
        <v>0</v>
      </c>
      <c r="P325" s="126">
        <f t="shared" si="48"/>
        <v>-687.2</v>
      </c>
      <c r="Q325" s="126">
        <v>687.2</v>
      </c>
      <c r="R325" s="126">
        <f>VLOOKUP(A325,РАСЧЕТ!A:BC,55,0)</f>
        <v>0</v>
      </c>
      <c r="S325" s="126">
        <f t="shared" si="49"/>
        <v>-687.2</v>
      </c>
      <c r="T325" s="126">
        <v>687.2</v>
      </c>
      <c r="U325" s="126">
        <f>VLOOKUP(A325,РАСЧЕТ!A:BD,56,0)</f>
        <v>0</v>
      </c>
      <c r="V325" s="126">
        <f t="shared" si="50"/>
        <v>-687.2</v>
      </c>
      <c r="W325" s="81">
        <v>687.2</v>
      </c>
      <c r="X325" s="81">
        <f>VLOOKUP(A325,РАСЧЕТ!A:BE,57,0)</f>
        <v>356.27832253932053</v>
      </c>
      <c r="Y325" s="81">
        <f t="shared" si="51"/>
        <v>-330.92167746067952</v>
      </c>
      <c r="Z325" s="81" t="str">
        <f>VLOOKUP(A325,'10'!A:C,3,0)</f>
        <v>Начисление услуг УКС00001635 от 31.10.2023 0:00:01</v>
      </c>
      <c r="AA325" s="81" t="str">
        <f>VLOOKUP(A325,'10'!A:B,2,0)</f>
        <v>НАС/КС/ДУ-3-ММ-89 втор</v>
      </c>
      <c r="AB325" s="81">
        <v>687.2</v>
      </c>
      <c r="AC325" s="81">
        <f>VLOOKUP(A325,РАСЧЕТ!A:BF,58,0)</f>
        <v>383.11591368638466</v>
      </c>
      <c r="AD325" s="81">
        <f t="shared" si="52"/>
        <v>-304.08408631361539</v>
      </c>
      <c r="AE325" s="81" t="str">
        <f>VLOOKUP(A325,'11'!A:C,3,0)</f>
        <v>Начисление услуг УКС00001712 от 30.11.2023 23:59:59</v>
      </c>
      <c r="AF325" s="81" t="str">
        <f>VLOOKUP(A325,'11'!A:B,2,0)</f>
        <v>НАС/КС/ДУ-3-ММ-89 втор</v>
      </c>
      <c r="AG325" s="81">
        <v>687.2</v>
      </c>
      <c r="AH325" s="120">
        <f>VLOOKUP(A325,РАСЧЕТ!A:BG,59,0)</f>
        <v>551.97176601121112</v>
      </c>
      <c r="AI325" s="120">
        <f t="shared" si="53"/>
        <v>-135.22823398878893</v>
      </c>
      <c r="AJ325" t="str">
        <f>VLOOKUP(A325,'12'!A:C,3,0)</f>
        <v>Начисление услуг УКС00001860 от 31.12.2023 23:59:59</v>
      </c>
      <c r="AK325" t="str">
        <f>VLOOKUP(A325,'12'!A:B,2,0)</f>
        <v>НАС/КС/ДУ-3-ММ-89 втор</v>
      </c>
    </row>
    <row r="326" spans="1:37" x14ac:dyDescent="0.3">
      <c r="A326" s="79" t="s">
        <v>993</v>
      </c>
      <c r="B326" s="79" t="s">
        <v>994</v>
      </c>
      <c r="C326" s="81">
        <v>743.03</v>
      </c>
      <c r="D326" s="81">
        <f>VLOOKUP(A326,РАСЧЕТ!A:AY,51,0)</f>
        <v>312.36794686875521</v>
      </c>
      <c r="E326" s="81">
        <f t="shared" si="45"/>
        <v>-430.66205313124476</v>
      </c>
      <c r="F326" s="81" t="str">
        <f>VLOOKUP(A326,'04'!A:C,3,0)</f>
        <v>Начисление услуг УКС00000631 от 30.04.2023 0:00:01</v>
      </c>
      <c r="G326" s="81" t="str">
        <f>VLOOKUP(A326,'04'!A:B,2,0)</f>
        <v>НАС/КС/ДУ-3-ММ-9</v>
      </c>
      <c r="H326" s="126">
        <v>743.03</v>
      </c>
      <c r="I326" s="126">
        <f>VLOOKUP(A326,РАСЧЕТ!A:AZ,52,0)</f>
        <v>0</v>
      </c>
      <c r="J326" s="126">
        <f t="shared" si="46"/>
        <v>-743.03</v>
      </c>
      <c r="K326" s="126">
        <v>743.03</v>
      </c>
      <c r="L326" s="126">
        <f>VLOOKUP(A326,РАСЧЕТ!A:BA,53,0)</f>
        <v>0</v>
      </c>
      <c r="M326" s="126">
        <f t="shared" si="47"/>
        <v>-743.03</v>
      </c>
      <c r="N326" s="126">
        <v>743.03</v>
      </c>
      <c r="O326" s="126">
        <f>VLOOKUP(A326,РАСЧЕТ!A:BB,54,0)</f>
        <v>0</v>
      </c>
      <c r="P326" s="126">
        <f t="shared" si="48"/>
        <v>-743.03</v>
      </c>
      <c r="Q326" s="126">
        <v>743.03</v>
      </c>
      <c r="R326" s="126">
        <f>VLOOKUP(A326,РАСЧЕТ!A:BC,55,0)</f>
        <v>0</v>
      </c>
      <c r="S326" s="126">
        <f t="shared" si="49"/>
        <v>-743.03</v>
      </c>
      <c r="T326" s="126">
        <v>743.03</v>
      </c>
      <c r="U326" s="126">
        <f>VLOOKUP(A326,РАСЧЕТ!A:BD,56,0)</f>
        <v>0</v>
      </c>
      <c r="V326" s="126">
        <f t="shared" si="50"/>
        <v>-743.03</v>
      </c>
      <c r="W326" s="81">
        <v>743.03</v>
      </c>
      <c r="X326" s="81">
        <f>VLOOKUP(A326,РАСЧЕТ!A:BE,57,0)</f>
        <v>385.22593624564036</v>
      </c>
      <c r="Y326" s="81">
        <f t="shared" si="51"/>
        <v>-357.80406375435962</v>
      </c>
      <c r="Z326" s="81" t="str">
        <f>VLOOKUP(A326,'10'!A:C,3,0)</f>
        <v>Начисление услуг УКС00001635 от 31.10.2023 0:00:01</v>
      </c>
      <c r="AA326" s="81" t="str">
        <f>VLOOKUP(A326,'10'!A:B,2,0)</f>
        <v>НАС/КС/ДУ-3-ММ-9</v>
      </c>
      <c r="AB326" s="81">
        <v>743.03</v>
      </c>
      <c r="AC326" s="81">
        <f>VLOOKUP(A326,РАСЧЕТ!A:BF,58,0)</f>
        <v>414.24408167340346</v>
      </c>
      <c r="AD326" s="81">
        <f t="shared" si="52"/>
        <v>-328.78591832659652</v>
      </c>
      <c r="AE326" s="81" t="str">
        <f>VLOOKUP(A326,'11'!A:C,3,0)</f>
        <v>Начисление услуг УКС00001712 от 30.11.2023 23:59:59</v>
      </c>
      <c r="AF326" s="81" t="str">
        <f>VLOOKUP(A326,'11'!A:B,2,0)</f>
        <v>НАС/КС/ДУ-3-ММ-9</v>
      </c>
      <c r="AG326" s="81">
        <v>743.03</v>
      </c>
      <c r="AH326" s="120">
        <f>VLOOKUP(A326,РАСЧЕТ!A:BG,59,0)</f>
        <v>596.81947199962201</v>
      </c>
      <c r="AI326" s="120">
        <f t="shared" si="53"/>
        <v>-146.21052800037796</v>
      </c>
      <c r="AJ326" t="str">
        <f>VLOOKUP(A326,'12'!A:C,3,0)</f>
        <v>Начисление услуг УКС00001860 от 31.12.2023 23:59:59</v>
      </c>
      <c r="AK326" t="str">
        <f>VLOOKUP(A326,'12'!A:B,2,0)</f>
        <v>НАС/КС/ДУ-3-ММ-9</v>
      </c>
    </row>
    <row r="327" spans="1:37" x14ac:dyDescent="0.3">
      <c r="A327" s="79" t="s">
        <v>1946</v>
      </c>
      <c r="B327" s="79" t="s">
        <v>1947</v>
      </c>
      <c r="C327" s="81">
        <v>687.2</v>
      </c>
      <c r="D327" s="81">
        <f>VLOOKUP(A327,РАСЧЕТ!A:AY,51,0)</f>
        <v>288.89521097688345</v>
      </c>
      <c r="E327" s="81">
        <f t="shared" si="45"/>
        <v>-398.3047890231166</v>
      </c>
      <c r="F327" s="81" t="str">
        <f>VLOOKUP(A327,'04'!A:C,3,0)</f>
        <v>Начисление услуг УКС00000631 от 30.04.2023 0:00:01</v>
      </c>
      <c r="G327" s="81" t="str">
        <f>VLOOKUP(A327,'04'!A:B,2,0)</f>
        <v>НАС/КС/ДУ-3-ММ-90</v>
      </c>
      <c r="H327" s="126">
        <v>687.2</v>
      </c>
      <c r="I327" s="126">
        <f>VLOOKUP(A327,РАСЧЕТ!A:AZ,52,0)</f>
        <v>0</v>
      </c>
      <c r="J327" s="126">
        <f t="shared" si="46"/>
        <v>-687.2</v>
      </c>
      <c r="K327" s="126">
        <v>687.2</v>
      </c>
      <c r="L327" s="126">
        <f>VLOOKUP(A327,РАСЧЕТ!A:BA,53,0)</f>
        <v>0</v>
      </c>
      <c r="M327" s="126">
        <f t="shared" si="47"/>
        <v>-687.2</v>
      </c>
      <c r="N327" s="126">
        <v>687.2</v>
      </c>
      <c r="O327" s="126">
        <f>VLOOKUP(A327,РАСЧЕТ!A:BB,54,0)</f>
        <v>0</v>
      </c>
      <c r="P327" s="126">
        <f t="shared" si="48"/>
        <v>-687.2</v>
      </c>
      <c r="Q327" s="126">
        <v>687.2</v>
      </c>
      <c r="R327" s="126">
        <f>VLOOKUP(A327,РАСЧЕТ!A:BC,55,0)</f>
        <v>0</v>
      </c>
      <c r="S327" s="126">
        <f t="shared" si="49"/>
        <v>-687.2</v>
      </c>
      <c r="T327" s="126">
        <v>687.2</v>
      </c>
      <c r="U327" s="126">
        <f>VLOOKUP(A327,РАСЧЕТ!A:BD,56,0)</f>
        <v>0</v>
      </c>
      <c r="V327" s="126">
        <f t="shared" si="50"/>
        <v>-687.2</v>
      </c>
      <c r="W327" s="81">
        <v>687.2</v>
      </c>
      <c r="X327" s="81">
        <f>VLOOKUP(A327,РАСЧЕТ!A:BE,57,0)</f>
        <v>356.27832253932053</v>
      </c>
      <c r="Y327" s="81">
        <f t="shared" si="51"/>
        <v>-330.92167746067952</v>
      </c>
      <c r="Z327" s="81" t="str">
        <f>VLOOKUP(A327,'10'!A:C,3,0)</f>
        <v>Начисление услуг УКС00001635 от 31.10.2023 0:00:01</v>
      </c>
      <c r="AA327" s="81" t="str">
        <f>VLOOKUP(A327,'10'!A:B,2,0)</f>
        <v>НАС/КС/ДУ-3-ММ-90</v>
      </c>
      <c r="AB327" s="81">
        <v>687.2</v>
      </c>
      <c r="AC327" s="81">
        <f>VLOOKUP(A327,РАСЧЕТ!A:BF,58,0)</f>
        <v>383.11591368638466</v>
      </c>
      <c r="AD327" s="81">
        <f t="shared" si="52"/>
        <v>-304.08408631361539</v>
      </c>
      <c r="AE327" s="81" t="str">
        <f>VLOOKUP(A327,'11'!A:C,3,0)</f>
        <v>Начисление услуг УКС00001712 от 30.11.2023 23:59:59</v>
      </c>
      <c r="AF327" s="81" t="str">
        <f>VLOOKUP(A327,'11'!A:B,2,0)</f>
        <v>НАС/КС/ДУ-3-ММ-90</v>
      </c>
      <c r="AG327" s="81">
        <v>687.2</v>
      </c>
      <c r="AH327" s="120">
        <f>VLOOKUP(A327,РАСЧЕТ!A:BG,59,0)</f>
        <v>551.97176601121112</v>
      </c>
      <c r="AI327" s="120">
        <f t="shared" si="53"/>
        <v>-135.22823398878893</v>
      </c>
      <c r="AJ327" t="str">
        <f>VLOOKUP(A327,'12'!A:C,3,0)</f>
        <v>Начисление услуг УКС00001860 от 31.12.2023 23:59:59</v>
      </c>
      <c r="AK327" t="str">
        <f>VLOOKUP(A327,'12'!A:B,2,0)</f>
        <v>НАС/КС/ДУ-3-ММ-90</v>
      </c>
    </row>
    <row r="328" spans="1:37" x14ac:dyDescent="0.3">
      <c r="A328" s="79" t="s">
        <v>585</v>
      </c>
      <c r="B328" s="79" t="s">
        <v>586</v>
      </c>
      <c r="C328" s="81">
        <v>571.23</v>
      </c>
      <c r="D328" s="81">
        <f>VLOOKUP(A328,РАСЧЕТ!A:AY,51,0)</f>
        <v>240.14414412453439</v>
      </c>
      <c r="E328" s="81">
        <f t="shared" si="45"/>
        <v>-331.08585587546565</v>
      </c>
      <c r="F328" s="81" t="str">
        <f>VLOOKUP(A328,'04'!A:C,3,0)</f>
        <v>Начисление услуг УКС00000631 от 30.04.2023 0:00:01</v>
      </c>
      <c r="G328" s="81" t="str">
        <f>VLOOKUP(A328,'04'!A:B,2,0)</f>
        <v>ДУ ЗПИФ Развитие Красная сосна 3/паркинг/А/м 91</v>
      </c>
      <c r="H328" s="126">
        <v>571.23</v>
      </c>
      <c r="I328" s="126">
        <f>VLOOKUP(A328,РАСЧЕТ!A:AZ,52,0)</f>
        <v>0</v>
      </c>
      <c r="J328" s="126">
        <f t="shared" si="46"/>
        <v>-571.23</v>
      </c>
      <c r="K328" s="126">
        <v>571.23</v>
      </c>
      <c r="L328" s="126">
        <f>VLOOKUP(A328,РАСЧЕТ!A:BA,53,0)</f>
        <v>0</v>
      </c>
      <c r="M328" s="126">
        <f t="shared" si="47"/>
        <v>-571.23</v>
      </c>
      <c r="N328" s="126">
        <v>571.23</v>
      </c>
      <c r="O328" s="126">
        <f>VLOOKUP(A328,РАСЧЕТ!A:BB,54,0)</f>
        <v>0</v>
      </c>
      <c r="P328" s="126">
        <f t="shared" si="48"/>
        <v>-571.23</v>
      </c>
      <c r="Q328" s="126">
        <v>571.23</v>
      </c>
      <c r="R328" s="126">
        <f>VLOOKUP(A328,РАСЧЕТ!A:BC,55,0)</f>
        <v>0</v>
      </c>
      <c r="S328" s="126">
        <f t="shared" si="49"/>
        <v>-571.23</v>
      </c>
      <c r="T328" s="126">
        <v>571.23</v>
      </c>
      <c r="U328" s="126">
        <f>VLOOKUP(A328,РАСЧЕТ!A:BD,56,0)</f>
        <v>0</v>
      </c>
      <c r="V328" s="126">
        <f t="shared" si="50"/>
        <v>-571.23</v>
      </c>
      <c r="W328" s="81">
        <v>571.23</v>
      </c>
      <c r="X328" s="81">
        <f>VLOOKUP(A328,РАСЧЕТ!A:BE,57,0)</f>
        <v>296.15635561081024</v>
      </c>
      <c r="Y328" s="81">
        <f t="shared" si="51"/>
        <v>-275.07364438918978</v>
      </c>
      <c r="Z328" s="81" t="str">
        <f>VLOOKUP(A328,'10'!A:C,3,0)</f>
        <v>Начисление услуг УКС00001635 от 31.10.2023 0:00:01</v>
      </c>
      <c r="AA328" s="81" t="str">
        <f>VLOOKUP(A328,'10'!A:B,2,0)</f>
        <v>ДУ ЗПИФ Развитие Красная сосна 3/паркинг/А/м 91</v>
      </c>
      <c r="AB328" s="81">
        <v>571.23</v>
      </c>
      <c r="AC328" s="81">
        <f>VLOOKUP(A328,РАСЧЕТ!A:BF,58,0)</f>
        <v>318.46510325180725</v>
      </c>
      <c r="AD328" s="81">
        <f t="shared" si="52"/>
        <v>-252.76489674819277</v>
      </c>
      <c r="AE328" s="81" t="str">
        <f>VLOOKUP(A328,'11'!A:C,3,0)</f>
        <v>Начисление услуг УКС00001712 от 30.11.2023 23:59:59</v>
      </c>
      <c r="AF328" s="81" t="str">
        <f>VLOOKUP(A328,'11'!A:B,2,0)</f>
        <v>ДУ ЗПИФ Развитие Красная сосна 3/паркинг/А/м 91</v>
      </c>
      <c r="AG328" s="81">
        <v>571.23</v>
      </c>
      <c r="AH328" s="120">
        <f>VLOOKUP(A328,РАСЧЕТ!A:BG,59,0)</f>
        <v>458.82653049681926</v>
      </c>
      <c r="AI328" s="120">
        <f t="shared" si="53"/>
        <v>-112.40346950318076</v>
      </c>
      <c r="AJ328" t="str">
        <f>VLOOKUP(A328,'12'!A:C,3,0)</f>
        <v>Начисление услуг УКС00001860 от 31.12.2023 23:59:59</v>
      </c>
      <c r="AK328" t="str">
        <f>VLOOKUP(A328,'12'!A:B,2,0)</f>
        <v>ДУ ЗПИФ Развитие Красная сосна 3/паркинг/А/м 91</v>
      </c>
    </row>
    <row r="329" spans="1:37" x14ac:dyDescent="0.3">
      <c r="A329" s="79" t="s">
        <v>2197</v>
      </c>
      <c r="B329" s="79" t="s">
        <v>2198</v>
      </c>
      <c r="C329" s="81">
        <v>687.2</v>
      </c>
      <c r="D329" s="81">
        <f>VLOOKUP(A329,РАСЧЕТ!A:AY,51,0)</f>
        <v>288.89521097688345</v>
      </c>
      <c r="E329" s="81">
        <f t="shared" si="45"/>
        <v>-398.3047890231166</v>
      </c>
      <c r="F329" s="81" t="str">
        <f>VLOOKUP(A329,'04'!A:C,3,0)</f>
        <v>Начисление услуг УКС00000631 от 30.04.2023 0:00:01</v>
      </c>
      <c r="G329" s="81" t="str">
        <f>VLOOKUP(A329,'04'!A:B,2,0)</f>
        <v>НАС/КС/ДУ/3-ММ-92</v>
      </c>
      <c r="H329" s="126">
        <v>687.2</v>
      </c>
      <c r="I329" s="126">
        <f>VLOOKUP(A329,РАСЧЕТ!A:AZ,52,0)</f>
        <v>0</v>
      </c>
      <c r="J329" s="126">
        <f t="shared" si="46"/>
        <v>-687.2</v>
      </c>
      <c r="K329" s="126">
        <v>687.2</v>
      </c>
      <c r="L329" s="126">
        <f>VLOOKUP(A329,РАСЧЕТ!A:BA,53,0)</f>
        <v>0</v>
      </c>
      <c r="M329" s="126">
        <f t="shared" si="47"/>
        <v>-687.2</v>
      </c>
      <c r="N329" s="126">
        <v>687.2</v>
      </c>
      <c r="O329" s="126">
        <f>VLOOKUP(A329,РАСЧЕТ!A:BB,54,0)</f>
        <v>0</v>
      </c>
      <c r="P329" s="126">
        <f t="shared" si="48"/>
        <v>-687.2</v>
      </c>
      <c r="Q329" s="126">
        <v>687.2</v>
      </c>
      <c r="R329" s="126">
        <f>VLOOKUP(A329,РАСЧЕТ!A:BC,55,0)</f>
        <v>0</v>
      </c>
      <c r="S329" s="126">
        <f t="shared" si="49"/>
        <v>-687.2</v>
      </c>
      <c r="T329" s="126">
        <v>687.2</v>
      </c>
      <c r="U329" s="126">
        <f>VLOOKUP(A329,РАСЧЕТ!A:BD,56,0)</f>
        <v>0</v>
      </c>
      <c r="V329" s="126">
        <f t="shared" si="50"/>
        <v>-687.2</v>
      </c>
      <c r="W329" s="81">
        <v>687.2</v>
      </c>
      <c r="X329" s="81">
        <f>VLOOKUP(A329,РАСЧЕТ!A:BE,57,0)</f>
        <v>356.27832253932053</v>
      </c>
      <c r="Y329" s="81">
        <f t="shared" si="51"/>
        <v>-330.92167746067952</v>
      </c>
      <c r="Z329" s="81" t="str">
        <f>VLOOKUP(A329,'10'!A:C,3,0)</f>
        <v>Начисление услуг УКС00001635 от 31.10.2023 0:00:01</v>
      </c>
      <c r="AA329" s="81" t="str">
        <f>VLOOKUP(A329,'10'!A:B,2,0)</f>
        <v>НАС/КС/ДУ/3-ММ-92</v>
      </c>
      <c r="AB329" s="81">
        <v>687.2</v>
      </c>
      <c r="AC329" s="81">
        <f>VLOOKUP(A329,РАСЧЕТ!A:BF,58,0)</f>
        <v>383.11591368638466</v>
      </c>
      <c r="AD329" s="81">
        <f t="shared" si="52"/>
        <v>-304.08408631361539</v>
      </c>
      <c r="AE329" s="81" t="str">
        <f>VLOOKUP(A329,'11'!A:C,3,0)</f>
        <v>Начисление услуг УКС00001712 от 30.11.2023 23:59:59</v>
      </c>
      <c r="AF329" s="81" t="str">
        <f>VLOOKUP(A329,'11'!A:B,2,0)</f>
        <v>НАС/КС/ДУ/3-ММ-92</v>
      </c>
      <c r="AG329" s="81">
        <v>687.2</v>
      </c>
      <c r="AH329" s="120">
        <f>VLOOKUP(A329,РАСЧЕТ!A:BG,59,0)</f>
        <v>551.97176601121112</v>
      </c>
      <c r="AI329" s="120">
        <f t="shared" si="53"/>
        <v>-135.22823398878893</v>
      </c>
      <c r="AJ329" t="str">
        <f>VLOOKUP(A329,'12'!A:C,3,0)</f>
        <v>Начисление услуг УКС00001860 от 31.12.2023 23:59:59</v>
      </c>
      <c r="AK329" t="str">
        <f>VLOOKUP(A329,'12'!A:B,2,0)</f>
        <v>НАС/КС/ДУ/3-ММ-92</v>
      </c>
    </row>
    <row r="330" spans="1:37" x14ac:dyDescent="0.3">
      <c r="A330" s="79" t="s">
        <v>1938</v>
      </c>
      <c r="B330" s="79" t="s">
        <v>1939</v>
      </c>
      <c r="C330" s="81">
        <v>687.2</v>
      </c>
      <c r="D330" s="81">
        <f>VLOOKUP(A330,РАСЧЕТ!A:AY,51,0)</f>
        <v>288.89521097688345</v>
      </c>
      <c r="E330" s="81">
        <f t="shared" si="45"/>
        <v>-398.3047890231166</v>
      </c>
      <c r="F330" s="81" t="str">
        <f>VLOOKUP(A330,'04'!A:C,3,0)</f>
        <v>Начисление услуг УКС00000631 от 30.04.2023 0:00:01</v>
      </c>
      <c r="G330" s="81" t="str">
        <f>VLOOKUP(A330,'04'!A:B,2,0)</f>
        <v>НАС/КС/ДУ--3-ММ-93</v>
      </c>
      <c r="H330" s="126">
        <v>687.2</v>
      </c>
      <c r="I330" s="126">
        <f>VLOOKUP(A330,РАСЧЕТ!A:AZ,52,0)</f>
        <v>0</v>
      </c>
      <c r="J330" s="126">
        <f t="shared" si="46"/>
        <v>-687.2</v>
      </c>
      <c r="K330" s="126">
        <v>687.2</v>
      </c>
      <c r="L330" s="126">
        <f>VLOOKUP(A330,РАСЧЕТ!A:BA,53,0)</f>
        <v>0</v>
      </c>
      <c r="M330" s="126">
        <f t="shared" si="47"/>
        <v>-687.2</v>
      </c>
      <c r="N330" s="126">
        <v>687.2</v>
      </c>
      <c r="O330" s="126">
        <f>VLOOKUP(A330,РАСЧЕТ!A:BB,54,0)</f>
        <v>0</v>
      </c>
      <c r="P330" s="126">
        <f t="shared" si="48"/>
        <v>-687.2</v>
      </c>
      <c r="Q330" s="126">
        <v>687.2</v>
      </c>
      <c r="R330" s="126">
        <f>VLOOKUP(A330,РАСЧЕТ!A:BC,55,0)</f>
        <v>0</v>
      </c>
      <c r="S330" s="126">
        <f t="shared" si="49"/>
        <v>-687.2</v>
      </c>
      <c r="T330" s="126">
        <v>687.2</v>
      </c>
      <c r="U330" s="126">
        <f>VLOOKUP(A330,РАСЧЕТ!A:BD,56,0)</f>
        <v>0</v>
      </c>
      <c r="V330" s="126">
        <f t="shared" si="50"/>
        <v>-687.2</v>
      </c>
      <c r="W330" s="81">
        <v>687.2</v>
      </c>
      <c r="X330" s="81">
        <f>VLOOKUP(A330,РАСЧЕТ!A:BE,57,0)</f>
        <v>356.27832253932053</v>
      </c>
      <c r="Y330" s="81">
        <f t="shared" si="51"/>
        <v>-330.92167746067952</v>
      </c>
      <c r="Z330" s="81" t="str">
        <f>VLOOKUP(A330,'10'!A:C,3,0)</f>
        <v>Начисление услуг УКС00001635 от 31.10.2023 0:00:01</v>
      </c>
      <c r="AA330" s="81" t="str">
        <f>VLOOKUP(A330,'10'!A:B,2,0)</f>
        <v>НАС/КС/ДУ--3-ММ-93</v>
      </c>
      <c r="AB330" s="81">
        <v>687.2</v>
      </c>
      <c r="AC330" s="81">
        <f>VLOOKUP(A330,РАСЧЕТ!A:BF,58,0)</f>
        <v>383.11591368638466</v>
      </c>
      <c r="AD330" s="81">
        <f t="shared" si="52"/>
        <v>-304.08408631361539</v>
      </c>
      <c r="AE330" s="81" t="str">
        <f>VLOOKUP(A330,'11'!A:C,3,0)</f>
        <v>Начисление услуг УКС00001712 от 30.11.2023 23:59:59</v>
      </c>
      <c r="AF330" s="81" t="str">
        <f>VLOOKUP(A330,'11'!A:B,2,0)</f>
        <v>НАС/КС/ДУ--3-ММ-93</v>
      </c>
      <c r="AG330" s="81">
        <v>687.2</v>
      </c>
      <c r="AH330" s="120">
        <f>VLOOKUP(A330,РАСЧЕТ!A:BG,59,0)</f>
        <v>551.97176601121112</v>
      </c>
      <c r="AI330" s="120">
        <f t="shared" si="53"/>
        <v>-135.22823398878893</v>
      </c>
      <c r="AJ330" t="str">
        <f>VLOOKUP(A330,'12'!A:C,3,0)</f>
        <v>Начисление услуг УКС00001860 от 31.12.2023 23:59:59</v>
      </c>
      <c r="AK330" t="str">
        <f>VLOOKUP(A330,'12'!A:B,2,0)</f>
        <v>НАС/КС/ДУ--3-ММ-93</v>
      </c>
    </row>
    <row r="331" spans="1:37" x14ac:dyDescent="0.3">
      <c r="A331" s="79" t="s">
        <v>2104</v>
      </c>
      <c r="B331" s="79" t="s">
        <v>2105</v>
      </c>
      <c r="C331" s="81">
        <v>571.23</v>
      </c>
      <c r="D331" s="81">
        <f>VLOOKUP(A331,РАСЧЕТ!A:AY,51,0)</f>
        <v>240.14414412453439</v>
      </c>
      <c r="E331" s="81">
        <f t="shared" si="45"/>
        <v>-331.08585587546565</v>
      </c>
      <c r="F331" s="81" t="str">
        <f>VLOOKUP(A331,'04'!A:C,3,0)</f>
        <v>Начисление услуг УКС00000631 от 30.04.2023 0:00:01</v>
      </c>
      <c r="G331" s="81" t="str">
        <f>VLOOKUP(A331,'04'!A:B,2,0)</f>
        <v>НАС/КС/ДУ-3/ММ-94/ВТОР1</v>
      </c>
      <c r="H331" s="126">
        <v>571.23</v>
      </c>
      <c r="I331" s="126">
        <f>VLOOKUP(A331,РАСЧЕТ!A:AZ,52,0)</f>
        <v>0</v>
      </c>
      <c r="J331" s="126">
        <f t="shared" si="46"/>
        <v>-571.23</v>
      </c>
      <c r="K331" s="126">
        <v>571.23</v>
      </c>
      <c r="L331" s="126">
        <f>VLOOKUP(A331,РАСЧЕТ!A:BA,53,0)</f>
        <v>0</v>
      </c>
      <c r="M331" s="126">
        <f t="shared" si="47"/>
        <v>-571.23</v>
      </c>
      <c r="N331" s="126">
        <v>571.23</v>
      </c>
      <c r="O331" s="126">
        <f>VLOOKUP(A331,РАСЧЕТ!A:BB,54,0)</f>
        <v>0</v>
      </c>
      <c r="P331" s="126">
        <f t="shared" si="48"/>
        <v>-571.23</v>
      </c>
      <c r="Q331" s="126">
        <v>571.23</v>
      </c>
      <c r="R331" s="126">
        <f>VLOOKUP(A331,РАСЧЕТ!A:BC,55,0)</f>
        <v>0</v>
      </c>
      <c r="S331" s="126">
        <f t="shared" si="49"/>
        <v>-571.23</v>
      </c>
      <c r="T331" s="126">
        <v>571.23</v>
      </c>
      <c r="U331" s="126">
        <f>VLOOKUP(A331,РАСЧЕТ!A:BD,56,0)</f>
        <v>0</v>
      </c>
      <c r="V331" s="126">
        <f t="shared" si="50"/>
        <v>-571.23</v>
      </c>
      <c r="W331" s="81">
        <v>571.23</v>
      </c>
      <c r="X331" s="81">
        <f>VLOOKUP(A331,РАСЧЕТ!A:BE,57,0)</f>
        <v>296.15635561081024</v>
      </c>
      <c r="Y331" s="81">
        <f t="shared" si="51"/>
        <v>-275.07364438918978</v>
      </c>
      <c r="Z331" s="81" t="str">
        <f>VLOOKUP(A331,'10'!A:C,3,0)</f>
        <v>Начисление услуг УКС00001635 от 31.10.2023 0:00:01</v>
      </c>
      <c r="AA331" s="81" t="str">
        <f>VLOOKUP(A331,'10'!A:B,2,0)</f>
        <v>НАС/КС/ДУ-3/ММ-94/ВТОР1</v>
      </c>
      <c r="AB331" s="81">
        <v>571.23</v>
      </c>
      <c r="AC331" s="81">
        <f>VLOOKUP(A331,РАСЧЕТ!A:BF,58,0)</f>
        <v>318.46510325180725</v>
      </c>
      <c r="AD331" s="81">
        <f t="shared" si="52"/>
        <v>-252.76489674819277</v>
      </c>
      <c r="AE331" s="81" t="str">
        <f>VLOOKUP(A331,'11'!A:C,3,0)</f>
        <v>Начисление услуг УКС00001712 от 30.11.2023 23:59:59</v>
      </c>
      <c r="AF331" s="81" t="str">
        <f>VLOOKUP(A331,'11'!A:B,2,0)</f>
        <v>НАС/КС/ДУ-3/ММ-94/ВТОР1</v>
      </c>
      <c r="AG331" s="81">
        <v>571.23</v>
      </c>
      <c r="AH331" s="120">
        <f>VLOOKUP(A331,РАСЧЕТ!A:BG,59,0)</f>
        <v>458.82653049681926</v>
      </c>
      <c r="AI331" s="120">
        <f t="shared" si="53"/>
        <v>-112.40346950318076</v>
      </c>
      <c r="AJ331" t="str">
        <f>VLOOKUP(A331,'12'!A:C,3,0)</f>
        <v>Начисление услуг УКС00001860 от 31.12.2023 23:59:59</v>
      </c>
      <c r="AK331" t="str">
        <f>VLOOKUP(A331,'12'!A:B,2,0)</f>
        <v>НАС/КС/ДУ-3/ММ-94/ВТОР1</v>
      </c>
    </row>
    <row r="332" spans="1:37" x14ac:dyDescent="0.3">
      <c r="A332" s="79" t="s">
        <v>2206</v>
      </c>
      <c r="B332" s="79" t="s">
        <v>2207</v>
      </c>
      <c r="C332" s="81">
        <v>635.66</v>
      </c>
      <c r="D332" s="81">
        <f>VLOOKUP(A332,РАСЧЕТ!A:AY,51,0)</f>
        <v>267.22807015361718</v>
      </c>
      <c r="E332" s="81">
        <f t="shared" si="45"/>
        <v>-368.43192984638279</v>
      </c>
      <c r="F332" s="81" t="str">
        <f>VLOOKUP(A332,'04'!A:C,3,0)</f>
        <v>Начисление услуг УКС00000631 от 30.04.2023 0:00:01</v>
      </c>
      <c r="G332" s="81" t="str">
        <f>VLOOKUP(A332,'04'!A:B,2,0)</f>
        <v>НАС/КС/ДУ-3-ММ-95</v>
      </c>
      <c r="H332" s="126">
        <v>635.66</v>
      </c>
      <c r="I332" s="126">
        <f>VLOOKUP(A332,РАСЧЕТ!A:AZ,52,0)</f>
        <v>0</v>
      </c>
      <c r="J332" s="126">
        <f t="shared" si="46"/>
        <v>-635.66</v>
      </c>
      <c r="K332" s="126">
        <v>635.66</v>
      </c>
      <c r="L332" s="126">
        <f>VLOOKUP(A332,РАСЧЕТ!A:BA,53,0)</f>
        <v>0</v>
      </c>
      <c r="M332" s="126">
        <f t="shared" si="47"/>
        <v>-635.66</v>
      </c>
      <c r="N332" s="126">
        <v>635.66</v>
      </c>
      <c r="O332" s="126">
        <f>VLOOKUP(A332,РАСЧЕТ!A:BB,54,0)</f>
        <v>0</v>
      </c>
      <c r="P332" s="126">
        <f t="shared" si="48"/>
        <v>-635.66</v>
      </c>
      <c r="Q332" s="126">
        <v>635.66</v>
      </c>
      <c r="R332" s="126">
        <f>VLOOKUP(A332,РАСЧЕТ!A:BC,55,0)</f>
        <v>0</v>
      </c>
      <c r="S332" s="126">
        <f t="shared" si="49"/>
        <v>-635.66</v>
      </c>
      <c r="T332" s="126">
        <v>635.66</v>
      </c>
      <c r="U332" s="126">
        <f>VLOOKUP(A332,РАСЧЕТ!A:BD,56,0)</f>
        <v>0</v>
      </c>
      <c r="V332" s="126">
        <f t="shared" si="50"/>
        <v>-635.66</v>
      </c>
      <c r="W332" s="81">
        <v>635.66</v>
      </c>
      <c r="X332" s="81">
        <f>VLOOKUP(A332,РАСЧЕТ!A:BE,57,0)</f>
        <v>329.55744834887156</v>
      </c>
      <c r="Y332" s="81">
        <f t="shared" si="51"/>
        <v>-306.10255165112841</v>
      </c>
      <c r="Z332" s="81" t="str">
        <f>VLOOKUP(A332,'10'!A:C,3,0)</f>
        <v>Начисление услуг УКС00001635 от 31.10.2023 0:00:01</v>
      </c>
      <c r="AA332" s="81" t="str">
        <f>VLOOKUP(A332,'10'!A:B,2,0)</f>
        <v>НАС/КС/ДУ-3-ММ-95</v>
      </c>
      <c r="AB332" s="81">
        <v>635.66</v>
      </c>
      <c r="AC332" s="81">
        <f>VLOOKUP(A332,РАСЧЕТ!A:BF,58,0)</f>
        <v>354.38222015990578</v>
      </c>
      <c r="AD332" s="81">
        <f t="shared" si="52"/>
        <v>-281.27777984009418</v>
      </c>
      <c r="AE332" s="81" t="str">
        <f>VLOOKUP(A332,'11'!A:C,3,0)</f>
        <v>Начисление услуг УКС00001712 от 30.11.2023 23:59:59</v>
      </c>
      <c r="AF332" s="81" t="str">
        <f>VLOOKUP(A332,'11'!A:B,2,0)</f>
        <v>НАС/КС/ДУ-3-ММ-95</v>
      </c>
      <c r="AG332" s="81">
        <v>635.66</v>
      </c>
      <c r="AH332" s="120">
        <f>VLOOKUP(A332,РАСЧЕТ!A:BG,59,0)</f>
        <v>510.57388356037029</v>
      </c>
      <c r="AI332" s="120">
        <f t="shared" si="53"/>
        <v>-125.08611643962968</v>
      </c>
      <c r="AJ332" t="str">
        <f>VLOOKUP(A332,'12'!A:C,3,0)</f>
        <v>Начисление услуг УКС00001860 от 31.12.2023 23:59:59</v>
      </c>
      <c r="AK332" t="str">
        <f>VLOOKUP(A332,'12'!A:B,2,0)</f>
        <v>НАС/КС/ДУ-3-ММ-95</v>
      </c>
    </row>
    <row r="333" spans="1:37" x14ac:dyDescent="0.3">
      <c r="A333" s="79" t="s">
        <v>923</v>
      </c>
      <c r="B333" s="79" t="s">
        <v>924</v>
      </c>
      <c r="C333" s="81">
        <v>579.82000000000005</v>
      </c>
      <c r="D333" s="81">
        <f>VLOOKUP(A333,РАСЧЕТ!A:AY,51,0)</f>
        <v>243.75533426174542</v>
      </c>
      <c r="E333" s="81">
        <f t="shared" si="45"/>
        <v>-336.06466573825463</v>
      </c>
      <c r="F333" s="81" t="str">
        <f>VLOOKUP(A333,'04'!A:C,3,0)</f>
        <v>Начисление услуг УКС00000631 от 30.04.2023 0:00:01</v>
      </c>
      <c r="G333" s="81" t="str">
        <f>VLOOKUP(A333,'04'!A:B,2,0)</f>
        <v>НАС/КС/ДУ-3-ММ-96</v>
      </c>
      <c r="H333" s="126">
        <v>579.82000000000005</v>
      </c>
      <c r="I333" s="126">
        <f>VLOOKUP(A333,РАСЧЕТ!A:AZ,52,0)</f>
        <v>0</v>
      </c>
      <c r="J333" s="126">
        <f t="shared" si="46"/>
        <v>-579.82000000000005</v>
      </c>
      <c r="K333" s="126">
        <v>579.82000000000005</v>
      </c>
      <c r="L333" s="126">
        <f>VLOOKUP(A333,РАСЧЕТ!A:BA,53,0)</f>
        <v>0</v>
      </c>
      <c r="M333" s="126">
        <f t="shared" si="47"/>
        <v>-579.82000000000005</v>
      </c>
      <c r="N333" s="126">
        <v>579.82000000000005</v>
      </c>
      <c r="O333" s="126">
        <f>VLOOKUP(A333,РАСЧЕТ!A:BB,54,0)</f>
        <v>0</v>
      </c>
      <c r="P333" s="126">
        <f t="shared" si="48"/>
        <v>-579.82000000000005</v>
      </c>
      <c r="Q333" s="126">
        <v>579.82000000000005</v>
      </c>
      <c r="R333" s="126">
        <f>VLOOKUP(A333,РАСЧЕТ!A:BC,55,0)</f>
        <v>0</v>
      </c>
      <c r="S333" s="126">
        <f t="shared" si="49"/>
        <v>-579.82000000000005</v>
      </c>
      <c r="T333" s="126">
        <v>579.82000000000005</v>
      </c>
      <c r="U333" s="126">
        <f>VLOOKUP(A333,РАСЧЕТ!A:BD,56,0)</f>
        <v>0</v>
      </c>
      <c r="V333" s="126">
        <f t="shared" si="50"/>
        <v>-579.82000000000005</v>
      </c>
      <c r="W333" s="81">
        <v>579.82000000000005</v>
      </c>
      <c r="X333" s="81">
        <f>VLOOKUP(A333,РАСЧЕТ!A:BE,57,0)</f>
        <v>300.60983464255168</v>
      </c>
      <c r="Y333" s="81">
        <f t="shared" si="51"/>
        <v>-279.21016535744837</v>
      </c>
      <c r="Z333" s="81" t="str">
        <f>VLOOKUP(A333,'10'!A:C,3,0)</f>
        <v>Начисление услуг УКС00001635 от 31.10.2023 0:00:01</v>
      </c>
      <c r="AA333" s="81" t="str">
        <f>VLOOKUP(A333,'10'!A:B,2,0)</f>
        <v>НАС/КС/ДУ-3-ММ-96</v>
      </c>
      <c r="AB333" s="81">
        <v>579.82000000000005</v>
      </c>
      <c r="AC333" s="81">
        <f>VLOOKUP(A333,РАСЧЕТ!A:BF,58,0)</f>
        <v>323.25405217288704</v>
      </c>
      <c r="AD333" s="81">
        <f t="shared" si="52"/>
        <v>-256.56594782711301</v>
      </c>
      <c r="AE333" s="81" t="str">
        <f>VLOOKUP(A333,'11'!A:C,3,0)</f>
        <v>Начисление услуг УКС00001712 от 30.11.2023 23:59:59</v>
      </c>
      <c r="AF333" s="81" t="str">
        <f>VLOOKUP(A333,'11'!A:B,2,0)</f>
        <v>НАС/КС/ДУ-3-ММ-96</v>
      </c>
      <c r="AG333" s="81">
        <v>579.82000000000005</v>
      </c>
      <c r="AH333" s="120">
        <f>VLOOKUP(A333,РАСЧЕТ!A:BG,59,0)</f>
        <v>465.7261775719594</v>
      </c>
      <c r="AI333" s="120">
        <f t="shared" si="53"/>
        <v>-114.09382242804065</v>
      </c>
      <c r="AJ333" t="str">
        <f>VLOOKUP(A333,'12'!A:C,3,0)</f>
        <v>Начисление услуг УКС00001860 от 31.12.2023 23:59:59</v>
      </c>
      <c r="AK333" t="str">
        <f>VLOOKUP(A333,'12'!A:B,2,0)</f>
        <v>НАС/КС/ДУ-3-ММ-96</v>
      </c>
    </row>
    <row r="334" spans="1:37" x14ac:dyDescent="0.3">
      <c r="A334" s="79" t="s">
        <v>2401</v>
      </c>
      <c r="B334" s="79" t="s">
        <v>2402</v>
      </c>
      <c r="C334" s="81">
        <v>635.66</v>
      </c>
      <c r="D334" s="81">
        <f>VLOOKUP(A334,РАСЧЕТ!A:AY,51,0)</f>
        <v>267.22807015361718</v>
      </c>
      <c r="E334" s="81">
        <f t="shared" si="45"/>
        <v>-368.43192984638279</v>
      </c>
      <c r="F334" s="81" t="str">
        <f>VLOOKUP(A334,'04'!A:C,3,0)</f>
        <v>Начисление услуг УКС00000631 от 30.04.2023 0:00:01</v>
      </c>
      <c r="G334" s="81" t="str">
        <f>VLOOKUP(A334,'04'!A:B,2,0)</f>
        <v>ДУ ЗПИФ Развитие Красная сосна 3/паркинг/А/м 97</v>
      </c>
      <c r="H334" s="126">
        <v>635.66</v>
      </c>
      <c r="I334" s="126">
        <f>VLOOKUP(A334,РАСЧЕТ!A:AZ,52,0)</f>
        <v>0</v>
      </c>
      <c r="J334" s="126">
        <f t="shared" si="46"/>
        <v>-635.66</v>
      </c>
      <c r="K334" s="126">
        <v>635.66</v>
      </c>
      <c r="L334" s="126">
        <f>VLOOKUP(A334,РАСЧЕТ!A:BA,53,0)</f>
        <v>0</v>
      </c>
      <c r="M334" s="126">
        <f t="shared" si="47"/>
        <v>-635.66</v>
      </c>
      <c r="N334" s="126">
        <v>635.66</v>
      </c>
      <c r="O334" s="126">
        <f>VLOOKUP(A334,РАСЧЕТ!A:BB,54,0)</f>
        <v>0</v>
      </c>
      <c r="P334" s="126">
        <f t="shared" si="48"/>
        <v>-635.66</v>
      </c>
      <c r="Q334" s="126">
        <v>635.66</v>
      </c>
      <c r="R334" s="126">
        <f>VLOOKUP(A334,РАСЧЕТ!A:BC,55,0)</f>
        <v>0</v>
      </c>
      <c r="S334" s="126">
        <f t="shared" si="49"/>
        <v>-635.66</v>
      </c>
      <c r="T334" s="126">
        <v>635.66</v>
      </c>
      <c r="U334" s="126">
        <f>VLOOKUP(A334,РАСЧЕТ!A:BD,56,0)</f>
        <v>0</v>
      </c>
      <c r="V334" s="126">
        <f t="shared" si="50"/>
        <v>-635.66</v>
      </c>
      <c r="W334" s="81">
        <v>635.66</v>
      </c>
      <c r="X334" s="81">
        <f>VLOOKUP(A334,РАСЧЕТ!A:BE,57,0)</f>
        <v>329.55744834887156</v>
      </c>
      <c r="Y334" s="81">
        <f t="shared" si="51"/>
        <v>-306.10255165112841</v>
      </c>
      <c r="Z334" s="81" t="str">
        <f>VLOOKUP(A334,'10'!A:C,3,0)</f>
        <v>Начисление услуг УКС00001635 от 31.10.2023 0:00:01</v>
      </c>
      <c r="AA334" s="81" t="str">
        <f>VLOOKUP(A334,'10'!A:B,2,0)</f>
        <v>ДУ ЗПИФ Развитие Красная сосна 3/паркинг/А/м 97</v>
      </c>
      <c r="AB334" s="81">
        <v>635.66</v>
      </c>
      <c r="AC334" s="81">
        <f>VLOOKUP(A334,РАСЧЕТ!A:BF,58,0)</f>
        <v>354.38222015990578</v>
      </c>
      <c r="AD334" s="81">
        <f t="shared" si="52"/>
        <v>-281.27777984009418</v>
      </c>
      <c r="AE334" s="81" t="str">
        <f>VLOOKUP(A334,'11'!A:C,3,0)</f>
        <v>Начисление услуг УКС00001712 от 30.11.2023 23:59:59</v>
      </c>
      <c r="AF334" s="81" t="str">
        <f>VLOOKUP(A334,'11'!A:B,2,0)</f>
        <v>ДУ ЗПИФ Развитие Красная сосна 3/паркинг/А/м 97</v>
      </c>
      <c r="AG334" s="81">
        <v>635.66</v>
      </c>
      <c r="AH334" s="120">
        <f>VLOOKUP(A334,РАСЧЕТ!A:BG,59,0)</f>
        <v>510.57388356037029</v>
      </c>
      <c r="AI334" s="120">
        <f t="shared" si="53"/>
        <v>-125.08611643962968</v>
      </c>
      <c r="AJ334" t="str">
        <f>VLOOKUP(A334,'12'!A:C,3,0)</f>
        <v>Начисление услуг УКС00001860 от 31.12.2023 23:59:59</v>
      </c>
      <c r="AK334" t="str">
        <f>VLOOKUP(A334,'12'!A:B,2,0)</f>
        <v>ДУ ЗПИФ Развитие Красная сосна 3/паркинг/А/м 97</v>
      </c>
    </row>
    <row r="335" spans="1:37" x14ac:dyDescent="0.3">
      <c r="A335" s="79" t="s">
        <v>2379</v>
      </c>
      <c r="B335" s="79" t="s">
        <v>2380</v>
      </c>
      <c r="C335" s="81">
        <v>708.67</v>
      </c>
      <c r="D335" s="81">
        <f>VLOOKUP(A335,РАСЧЕТ!A:AY,51,0)</f>
        <v>297.92318631991105</v>
      </c>
      <c r="E335" s="81">
        <f t="shared" si="45"/>
        <v>-410.74681368008891</v>
      </c>
      <c r="F335" s="81" t="str">
        <f>VLOOKUP(A335,'04'!A:C,3,0)</f>
        <v>Начисление услуг УКС00000631 от 30.04.2023 0:00:01</v>
      </c>
      <c r="G335" s="81" t="str">
        <f>VLOOKUP(A335,'04'!A:B,2,0)</f>
        <v>ДУ ЗПИФ Развитие Красная сосна 3/паркинг/А/м 98</v>
      </c>
      <c r="H335" s="126">
        <v>708.67</v>
      </c>
      <c r="I335" s="126">
        <f>VLOOKUP(A335,РАСЧЕТ!A:AZ,52,0)</f>
        <v>0</v>
      </c>
      <c r="J335" s="126">
        <f t="shared" si="46"/>
        <v>-708.67</v>
      </c>
      <c r="K335" s="126">
        <v>708.67</v>
      </c>
      <c r="L335" s="126">
        <f>VLOOKUP(A335,РАСЧЕТ!A:BA,53,0)</f>
        <v>0</v>
      </c>
      <c r="M335" s="126">
        <f t="shared" si="47"/>
        <v>-708.67</v>
      </c>
      <c r="N335" s="126">
        <v>708.67</v>
      </c>
      <c r="O335" s="126">
        <f>VLOOKUP(A335,РАСЧЕТ!A:BB,54,0)</f>
        <v>0</v>
      </c>
      <c r="P335" s="126">
        <f t="shared" si="48"/>
        <v>-708.67</v>
      </c>
      <c r="Q335" s="126">
        <v>708.67</v>
      </c>
      <c r="R335" s="126">
        <f>VLOOKUP(A335,РАСЧЕТ!A:BC,55,0)</f>
        <v>0</v>
      </c>
      <c r="S335" s="126">
        <f t="shared" si="49"/>
        <v>-708.67</v>
      </c>
      <c r="T335" s="126">
        <v>708.67</v>
      </c>
      <c r="U335" s="126">
        <f>VLOOKUP(A335,РАСЧЕТ!A:BD,56,0)</f>
        <v>0</v>
      </c>
      <c r="V335" s="126">
        <f t="shared" si="50"/>
        <v>-708.67</v>
      </c>
      <c r="W335" s="81">
        <v>708.67</v>
      </c>
      <c r="X335" s="81">
        <f>VLOOKUP(A335,РАСЧЕТ!A:BE,57,0)</f>
        <v>367.41202011867432</v>
      </c>
      <c r="Y335" s="81">
        <f t="shared" si="51"/>
        <v>-341.25797988132564</v>
      </c>
      <c r="Z335" s="81" t="str">
        <f>VLOOKUP(A335,'10'!A:C,3,0)</f>
        <v>Начисление услуг УКС00001635 от 31.10.2023 0:00:01</v>
      </c>
      <c r="AA335" s="81" t="str">
        <f>VLOOKUP(A335,'10'!A:B,2,0)</f>
        <v>ДУ ЗПИФ Развитие Красная сосна 3/паркинг/А/м 98</v>
      </c>
      <c r="AB335" s="81">
        <v>708.67</v>
      </c>
      <c r="AC335" s="81">
        <f>VLOOKUP(A335,РАСЧЕТ!A:BF,58,0)</f>
        <v>395.08828598908417</v>
      </c>
      <c r="AD335" s="81">
        <f t="shared" si="52"/>
        <v>-313.58171401091579</v>
      </c>
      <c r="AE335" s="81" t="str">
        <f>VLOOKUP(A335,'11'!A:C,3,0)</f>
        <v>Начисление услуг УКС00001712 от 30.11.2023 23:59:59</v>
      </c>
      <c r="AF335" s="81" t="str">
        <f>VLOOKUP(A335,'11'!A:B,2,0)</f>
        <v>ДУ ЗПИФ Развитие Красная сосна 3/паркинг/А/м 98</v>
      </c>
      <c r="AG335" s="81">
        <v>708.67</v>
      </c>
      <c r="AH335" s="120">
        <f>VLOOKUP(A335,РАСЧЕТ!A:BG,59,0)</f>
        <v>569.22088369906146</v>
      </c>
      <c r="AI335" s="120">
        <f t="shared" si="53"/>
        <v>-139.4491163009385</v>
      </c>
      <c r="AJ335" t="str">
        <f>VLOOKUP(A335,'12'!A:C,3,0)</f>
        <v>Начисление услуг УКС00001860 от 31.12.2023 23:59:59</v>
      </c>
      <c r="AK335" t="str">
        <f>VLOOKUP(A335,'12'!A:B,2,0)</f>
        <v>ДУ ЗПИФ Развитие Красная сосна 3/паркинг/А/м 98</v>
      </c>
    </row>
    <row r="336" spans="1:37" x14ac:dyDescent="0.3">
      <c r="A336" s="79" t="s">
        <v>995</v>
      </c>
      <c r="B336" s="79" t="s">
        <v>996</v>
      </c>
      <c r="C336" s="81">
        <v>841.82</v>
      </c>
      <c r="D336" s="81">
        <f>VLOOKUP(A336,РАСЧЕТ!A:AY,51,0)</f>
        <v>353.8966334466823</v>
      </c>
      <c r="E336" s="81">
        <f t="shared" si="45"/>
        <v>-487.92336655331775</v>
      </c>
      <c r="F336" s="81" t="str">
        <f>VLOOKUP(A336,'04'!A:C,3,0)</f>
        <v>Начисление услуг УКС00000631 от 30.04.2023 0:00:01</v>
      </c>
      <c r="G336" s="81" t="str">
        <f>VLOOKUP(A336,'04'!A:B,2,0)</f>
        <v>ДУ ЗПИФ Развитие Красная сосна 3/паркинг/А/м 99</v>
      </c>
      <c r="H336" s="126">
        <v>841.82</v>
      </c>
      <c r="I336" s="126">
        <f>VLOOKUP(A336,РАСЧЕТ!A:AZ,52,0)</f>
        <v>0</v>
      </c>
      <c r="J336" s="126">
        <f t="shared" si="46"/>
        <v>-841.82</v>
      </c>
      <c r="K336" s="126">
        <v>841.82</v>
      </c>
      <c r="L336" s="126">
        <f>VLOOKUP(A336,РАСЧЕТ!A:BA,53,0)</f>
        <v>0</v>
      </c>
      <c r="M336" s="126">
        <f t="shared" si="47"/>
        <v>-841.82</v>
      </c>
      <c r="N336" s="126">
        <v>841.82</v>
      </c>
      <c r="O336" s="126">
        <f>VLOOKUP(A336,РАСЧЕТ!A:BB,54,0)</f>
        <v>0</v>
      </c>
      <c r="P336" s="126">
        <f t="shared" si="48"/>
        <v>-841.82</v>
      </c>
      <c r="Q336" s="126">
        <v>841.82</v>
      </c>
      <c r="R336" s="126">
        <f>VLOOKUP(A336,РАСЧЕТ!A:BC,55,0)</f>
        <v>0</v>
      </c>
      <c r="S336" s="126">
        <f t="shared" si="49"/>
        <v>-841.82</v>
      </c>
      <c r="T336" s="126">
        <v>841.82</v>
      </c>
      <c r="U336" s="126">
        <f>VLOOKUP(A336,РАСЧЕТ!A:BD,56,0)</f>
        <v>0</v>
      </c>
      <c r="V336" s="126">
        <f t="shared" si="50"/>
        <v>-841.82</v>
      </c>
      <c r="W336" s="81">
        <v>841.82</v>
      </c>
      <c r="X336" s="81">
        <f>VLOOKUP(A336,РАСЧЕТ!A:BE,57,0)</f>
        <v>436.44094511066771</v>
      </c>
      <c r="Y336" s="81">
        <f t="shared" si="51"/>
        <v>-405.37905488933234</v>
      </c>
      <c r="Z336" s="81" t="str">
        <f>VLOOKUP(A336,'10'!A:C,3,0)</f>
        <v>Начисление услуг УКС00001635 от 31.10.2023 0:00:01</v>
      </c>
      <c r="AA336" s="81" t="str">
        <f>VLOOKUP(A336,'10'!A:B,2,0)</f>
        <v>ДУ ЗПИФ Развитие Красная сосна 3/паркинг/А/м 99</v>
      </c>
      <c r="AB336" s="81">
        <v>841.82</v>
      </c>
      <c r="AC336" s="81">
        <f>VLOOKUP(A336,РАСЧЕТ!A:BF,58,0)</f>
        <v>469.31699426582122</v>
      </c>
      <c r="AD336" s="81">
        <f t="shared" si="52"/>
        <v>-372.50300573417883</v>
      </c>
      <c r="AE336" s="81" t="str">
        <f>VLOOKUP(A336,'11'!A:C,3,0)</f>
        <v>Начисление услуг УКС00001712 от 30.11.2023 23:59:59</v>
      </c>
      <c r="AF336" s="81" t="str">
        <f>VLOOKUP(A336,'11'!A:B,2,0)</f>
        <v>ДУ ЗПИФ Развитие Красная сосна 3/паркинг/А/м 99</v>
      </c>
      <c r="AG336" s="81">
        <v>841.82</v>
      </c>
      <c r="AH336" s="120">
        <f>VLOOKUP(A336,РАСЧЕТ!A:BG,59,0)</f>
        <v>676.16541336373359</v>
      </c>
      <c r="AI336" s="120">
        <f t="shared" si="53"/>
        <v>-165.65458663626646</v>
      </c>
      <c r="AJ336" t="str">
        <f>VLOOKUP(A336,'12'!A:C,3,0)</f>
        <v>Начисление услуг УКС00001860 от 31.12.2023 23:59:59</v>
      </c>
      <c r="AK336" t="str">
        <f>VLOOKUP(A336,'12'!A:B,2,0)</f>
        <v>ДУ ЗПИФ Развитие Красная сосна 3/паркинг/А/м 99</v>
      </c>
    </row>
    <row r="337" spans="1:37" x14ac:dyDescent="0.3">
      <c r="A337" s="79" t="s">
        <v>1102</v>
      </c>
      <c r="B337" s="79" t="s">
        <v>166</v>
      </c>
      <c r="C337" s="80">
        <v>3186.87</v>
      </c>
      <c r="D337" s="81">
        <f>VLOOKUP(A337,РАСЧЕТ!A:AY,51,0)</f>
        <v>2687.7376089018335</v>
      </c>
      <c r="E337" s="81">
        <f t="shared" si="45"/>
        <v>-499.13239109816641</v>
      </c>
      <c r="F337" s="81" t="str">
        <f>VLOOKUP(A337,'04'!A:C,3,0)</f>
        <v>Начисление услуг УКС00000640 от 30.04.2023 0:00:10</v>
      </c>
      <c r="G337" s="81" t="str">
        <f>VLOOKUP(A337,'04'!A:B,2,0)</f>
        <v>НАС/КС/ДУ/3-1</v>
      </c>
      <c r="H337" s="128">
        <v>3186.87</v>
      </c>
      <c r="I337" s="126">
        <f>VLOOKUP(A337,РАСЧЕТ!A:AZ,52,0)</f>
        <v>0</v>
      </c>
      <c r="J337" s="126">
        <f t="shared" si="46"/>
        <v>-3186.87</v>
      </c>
      <c r="K337" s="128">
        <v>3186.87</v>
      </c>
      <c r="L337" s="126">
        <f>VLOOKUP(A337,РАСЧЕТ!A:BA,53,0)</f>
        <v>0</v>
      </c>
      <c r="M337" s="126">
        <f t="shared" si="47"/>
        <v>-3186.87</v>
      </c>
      <c r="N337" s="128">
        <v>3186.87</v>
      </c>
      <c r="O337" s="126">
        <f>VLOOKUP(A337,РАСЧЕТ!A:BB,54,0)</f>
        <v>0</v>
      </c>
      <c r="P337" s="126">
        <f t="shared" si="48"/>
        <v>-3186.87</v>
      </c>
      <c r="Q337" s="128">
        <v>3186.87</v>
      </c>
      <c r="R337" s="126">
        <f>VLOOKUP(A337,РАСЧЕТ!A:BC,55,0)</f>
        <v>0</v>
      </c>
      <c r="S337" s="126">
        <f t="shared" si="49"/>
        <v>-3186.87</v>
      </c>
      <c r="T337" s="128">
        <v>3186.87</v>
      </c>
      <c r="U337" s="126">
        <f>VLOOKUP(A337,РАСЧЕТ!A:BD,56,0)</f>
        <v>0</v>
      </c>
      <c r="V337" s="126">
        <f t="shared" si="50"/>
        <v>-3186.87</v>
      </c>
      <c r="W337" s="80">
        <v>3186.87</v>
      </c>
      <c r="X337" s="81">
        <f>VLOOKUP(A337,РАСЧЕТ!A:BE,57,0)</f>
        <v>5678.0504979828302</v>
      </c>
      <c r="Y337" s="81">
        <f t="shared" si="51"/>
        <v>2491.1804979828303</v>
      </c>
      <c r="Z337" s="81" t="str">
        <f>VLOOKUP(A337,'10'!A:C,3,0)</f>
        <v>Начисление услуг УКС00001637 от 31.10.2023 0:00:03</v>
      </c>
      <c r="AA337" s="81" t="str">
        <f>VLOOKUP(A337,'10'!A:B,2,0)</f>
        <v>НАС/КС/ДУ/3-1</v>
      </c>
      <c r="AB337" s="80">
        <v>3186.87</v>
      </c>
      <c r="AC337" s="81">
        <f>VLOOKUP(A337,РАСЧЕТ!A:BF,58,0)</f>
        <v>4589.8900371954069</v>
      </c>
      <c r="AD337" s="81">
        <f t="shared" si="52"/>
        <v>1403.020037195407</v>
      </c>
      <c r="AE337" s="81" t="str">
        <f>VLOOKUP(A337,'11'!A:C,3,0)</f>
        <v>Начисление услуг УКС00001717 от 30.11.2023 23:59:59</v>
      </c>
      <c r="AF337" s="81" t="str">
        <f>VLOOKUP(A337,'11'!A:B,2,0)</f>
        <v>НАС/КС/ДУ/3-1</v>
      </c>
      <c r="AG337" s="80">
        <v>3186.87</v>
      </c>
      <c r="AH337" s="120">
        <f>VLOOKUP(A337,РАСЧЕТ!A:BG,59,0)</f>
        <v>6210.8108321989248</v>
      </c>
      <c r="AI337" s="120">
        <f t="shared" si="53"/>
        <v>3023.9408321989249</v>
      </c>
      <c r="AJ337" t="str">
        <f>VLOOKUP(A337,'12'!A:C,3,0)</f>
        <v>Начисление услуг УКС00001867 от 31.12.2023 23:59:59</v>
      </c>
      <c r="AK337" t="str">
        <f>VLOOKUP(A337,'12'!A:B,2,0)</f>
        <v>НАС/КС/ДУ/3-1</v>
      </c>
    </row>
    <row r="338" spans="1:37" x14ac:dyDescent="0.3">
      <c r="A338" s="79" t="s">
        <v>1579</v>
      </c>
      <c r="B338" s="79" t="s">
        <v>149</v>
      </c>
      <c r="C338" s="80">
        <v>1421.64</v>
      </c>
      <c r="D338" s="81">
        <f>VLOOKUP(A338,РАСЧЕТ!A:AY,51,0)</f>
        <v>1198.9772891462358</v>
      </c>
      <c r="E338" s="81">
        <f t="shared" si="45"/>
        <v>-222.66271085376434</v>
      </c>
      <c r="F338" s="81" t="str">
        <f>VLOOKUP(A338,'04'!A:C,3,0)</f>
        <v>Начисление услуг УКС00000640 от 30.04.2023 0:00:10</v>
      </c>
      <c r="G338" s="81" t="str">
        <f>VLOOKUP(A338,'04'!A:B,2,0)</f>
        <v>НАС/КС/ДУ/3-10</v>
      </c>
      <c r="H338" s="128">
        <v>1421.64</v>
      </c>
      <c r="I338" s="126">
        <f>VLOOKUP(A338,РАСЧЕТ!A:AZ,52,0)</f>
        <v>0</v>
      </c>
      <c r="J338" s="126">
        <f t="shared" si="46"/>
        <v>-1421.64</v>
      </c>
      <c r="K338" s="128">
        <v>1421.64</v>
      </c>
      <c r="L338" s="126">
        <f>VLOOKUP(A338,РАСЧЕТ!A:BA,53,0)</f>
        <v>0</v>
      </c>
      <c r="M338" s="126">
        <f t="shared" si="47"/>
        <v>-1421.64</v>
      </c>
      <c r="N338" s="128">
        <v>1421.64</v>
      </c>
      <c r="O338" s="126">
        <f>VLOOKUP(A338,РАСЧЕТ!A:BB,54,0)</f>
        <v>0</v>
      </c>
      <c r="P338" s="126">
        <f t="shared" si="48"/>
        <v>-1421.64</v>
      </c>
      <c r="Q338" s="128">
        <v>1421.64</v>
      </c>
      <c r="R338" s="126">
        <f>VLOOKUP(A338,РАСЧЕТ!A:BC,55,0)</f>
        <v>0</v>
      </c>
      <c r="S338" s="126">
        <f t="shared" si="49"/>
        <v>-1421.64</v>
      </c>
      <c r="T338" s="128">
        <v>1421.64</v>
      </c>
      <c r="U338" s="126">
        <f>VLOOKUP(A338,РАСЧЕТ!A:BD,56,0)</f>
        <v>0</v>
      </c>
      <c r="V338" s="126">
        <f t="shared" si="50"/>
        <v>-1421.64</v>
      </c>
      <c r="W338" s="80">
        <v>1421.64</v>
      </c>
      <c r="X338" s="81">
        <f>VLOOKUP(A338,РАСЧЕТ!A:BE,57,0)</f>
        <v>1768.2587075065296</v>
      </c>
      <c r="Y338" s="81">
        <f t="shared" si="51"/>
        <v>346.61870750652952</v>
      </c>
      <c r="Z338" s="81" t="str">
        <f>VLOOKUP(A338,'10'!A:C,3,0)</f>
        <v>Начисление услуг УКС00001637 от 31.10.2023 0:00:03</v>
      </c>
      <c r="AA338" s="81" t="str">
        <f>VLOOKUP(A338,'10'!A:B,2,0)</f>
        <v>НАС/КС/ДУ/3-10</v>
      </c>
      <c r="AB338" s="80">
        <v>1421.64</v>
      </c>
      <c r="AC338" s="81">
        <f>VLOOKUP(A338,РАСЧЕТ!A:BF,58,0)</f>
        <v>1513.1673929886601</v>
      </c>
      <c r="AD338" s="81">
        <f t="shared" si="52"/>
        <v>91.52739298866004</v>
      </c>
      <c r="AE338" s="81" t="str">
        <f>VLOOKUP(A338,'11'!A:C,3,0)</f>
        <v>Начисление услуг УКС00001717 от 30.11.2023 23:59:59</v>
      </c>
      <c r="AF338" s="81" t="str">
        <f>VLOOKUP(A338,'11'!A:B,2,0)</f>
        <v>НАС/КС/ДУ/3-10</v>
      </c>
      <c r="AG338" s="80">
        <v>1421.64</v>
      </c>
      <c r="AH338" s="120">
        <f>VLOOKUP(A338,РАСЧЕТ!A:BG,59,0)</f>
        <v>2077.1029951946221</v>
      </c>
      <c r="AI338" s="120">
        <f t="shared" si="53"/>
        <v>655.46299519462195</v>
      </c>
      <c r="AJ338" t="str">
        <f>VLOOKUP(A338,'12'!A:C,3,0)</f>
        <v>Начисление услуг УКС00001867 от 31.12.2023 23:59:59</v>
      </c>
      <c r="AK338" t="str">
        <f>VLOOKUP(A338,'12'!A:B,2,0)</f>
        <v>НАС/КС/ДУ/3-10</v>
      </c>
    </row>
    <row r="339" spans="1:37" x14ac:dyDescent="0.3">
      <c r="A339" s="79" t="s">
        <v>2114</v>
      </c>
      <c r="B339" s="79" t="s">
        <v>46</v>
      </c>
      <c r="C339" s="80">
        <v>1421.64</v>
      </c>
      <c r="D339" s="81">
        <f>VLOOKUP(A339,РАСЧЕТ!A:AY,51,0)</f>
        <v>1198.9772891462358</v>
      </c>
      <c r="E339" s="81">
        <f t="shared" si="45"/>
        <v>-222.66271085376434</v>
      </c>
      <c r="F339" s="81" t="str">
        <f>VLOOKUP(A339,'04'!A:C,3,0)</f>
        <v>Начисление услуг УКС00000640 от 30.04.2023 0:00:10</v>
      </c>
      <c r="G339" s="81" t="str">
        <f>VLOOKUP(A339,'04'!A:B,2,0)</f>
        <v>НАС/КС/ДУ/3-100</v>
      </c>
      <c r="H339" s="128">
        <v>1421.64</v>
      </c>
      <c r="I339" s="126">
        <f>VLOOKUP(A339,РАСЧЕТ!A:AZ,52,0)</f>
        <v>0</v>
      </c>
      <c r="J339" s="126">
        <f t="shared" si="46"/>
        <v>-1421.64</v>
      </c>
      <c r="K339" s="128">
        <v>1421.64</v>
      </c>
      <c r="L339" s="126">
        <f>VLOOKUP(A339,РАСЧЕТ!A:BA,53,0)</f>
        <v>0</v>
      </c>
      <c r="M339" s="126">
        <f t="shared" si="47"/>
        <v>-1421.64</v>
      </c>
      <c r="N339" s="128">
        <v>1421.64</v>
      </c>
      <c r="O339" s="126">
        <f>VLOOKUP(A339,РАСЧЕТ!A:BB,54,0)</f>
        <v>0</v>
      </c>
      <c r="P339" s="126">
        <f t="shared" si="48"/>
        <v>-1421.64</v>
      </c>
      <c r="Q339" s="128">
        <v>1421.64</v>
      </c>
      <c r="R339" s="126">
        <f>VLOOKUP(A339,РАСЧЕТ!A:BC,55,0)</f>
        <v>0</v>
      </c>
      <c r="S339" s="126">
        <f t="shared" si="49"/>
        <v>-1421.64</v>
      </c>
      <c r="T339" s="128">
        <v>1421.64</v>
      </c>
      <c r="U339" s="126">
        <f>VLOOKUP(A339,РАСЧЕТ!A:BD,56,0)</f>
        <v>0</v>
      </c>
      <c r="V339" s="126">
        <f t="shared" si="50"/>
        <v>-1421.64</v>
      </c>
      <c r="W339" s="80">
        <v>1421.64</v>
      </c>
      <c r="X339" s="81">
        <f>VLOOKUP(A339,РАСЧЕТ!A:BE,57,0)</f>
        <v>737.05077975321944</v>
      </c>
      <c r="Y339" s="81">
        <f t="shared" si="51"/>
        <v>-684.58922024678066</v>
      </c>
      <c r="Z339" s="81" t="str">
        <f>VLOOKUP(A339,'10'!A:C,3,0)</f>
        <v>Начисление услуг УКС00001637 от 31.10.2023 0:00:03</v>
      </c>
      <c r="AA339" s="81" t="str">
        <f>VLOOKUP(A339,'10'!A:B,2,0)</f>
        <v>НАС/КС/ДУ/3-100</v>
      </c>
      <c r="AB339" s="80">
        <v>1421.64</v>
      </c>
      <c r="AC339" s="81">
        <f>VLOOKUP(A339,РАСЧЕТ!A:BF,58,0)</f>
        <v>792.57104643870821</v>
      </c>
      <c r="AD339" s="81">
        <f t="shared" si="52"/>
        <v>-629.06895356129189</v>
      </c>
      <c r="AE339" s="81" t="str">
        <f>VLOOKUP(A339,'11'!A:C,3,0)</f>
        <v>Начисление услуг УКС00001717 от 30.11.2023 23:59:59</v>
      </c>
      <c r="AF339" s="81" t="str">
        <f>VLOOKUP(A339,'11'!A:B,2,0)</f>
        <v>НАС/КС/ДУ/3-100</v>
      </c>
      <c r="AG339" s="80">
        <v>1421.64</v>
      </c>
      <c r="AH339" s="120">
        <f>VLOOKUP(A339,РАСЧЕТ!A:BG,59,0)</f>
        <v>1141.8915909356931</v>
      </c>
      <c r="AI339" s="120">
        <f t="shared" si="53"/>
        <v>-279.748409064307</v>
      </c>
      <c r="AJ339" t="str">
        <f>VLOOKUP(A339,'12'!A:C,3,0)</f>
        <v>Начисление услуг УКС00001867 от 31.12.2023 23:59:59</v>
      </c>
      <c r="AK339" t="str">
        <f>VLOOKUP(A339,'12'!A:B,2,0)</f>
        <v>НАС/КС/ДУ/3-100</v>
      </c>
    </row>
    <row r="340" spans="1:37" x14ac:dyDescent="0.3">
      <c r="A340" s="79" t="s">
        <v>2677</v>
      </c>
      <c r="B340" s="79" t="s">
        <v>157</v>
      </c>
      <c r="C340" s="80">
        <v>1576.26</v>
      </c>
      <c r="D340" s="81">
        <f>VLOOKUP(A340,РАСЧЕТ!A:AY,51,0)</f>
        <v>1329.379652920449</v>
      </c>
      <c r="E340" s="81">
        <f t="shared" si="45"/>
        <v>-246.88034707955103</v>
      </c>
      <c r="F340" s="81" t="str">
        <f>VLOOKUP(A340,'04'!A:C,3,0)</f>
        <v>Начисление услуг УКС00000640 от 30.04.2023 0:00:10</v>
      </c>
      <c r="G340" s="81" t="str">
        <f>VLOOKUP(A340,'04'!A:B,2,0)</f>
        <v>НАС/КС/ДУ/3-101</v>
      </c>
      <c r="H340" s="128">
        <v>1576.26</v>
      </c>
      <c r="I340" s="126">
        <f>VLOOKUP(A340,РАСЧЕТ!A:AZ,52,0)</f>
        <v>0</v>
      </c>
      <c r="J340" s="126">
        <f t="shared" si="46"/>
        <v>-1576.26</v>
      </c>
      <c r="K340" s="128">
        <v>1576.26</v>
      </c>
      <c r="L340" s="126">
        <f>VLOOKUP(A340,РАСЧЕТ!A:BA,53,0)</f>
        <v>0</v>
      </c>
      <c r="M340" s="126">
        <f t="shared" si="47"/>
        <v>-1576.26</v>
      </c>
      <c r="N340" s="128">
        <v>1576.26</v>
      </c>
      <c r="O340" s="126">
        <f>VLOOKUP(A340,РАСЧЕТ!A:BB,54,0)</f>
        <v>0</v>
      </c>
      <c r="P340" s="126">
        <f t="shared" si="48"/>
        <v>-1576.26</v>
      </c>
      <c r="Q340" s="128">
        <v>1576.26</v>
      </c>
      <c r="R340" s="126">
        <f>VLOOKUP(A340,РАСЧЕТ!A:BC,55,0)</f>
        <v>0</v>
      </c>
      <c r="S340" s="126">
        <f t="shared" si="49"/>
        <v>-1576.26</v>
      </c>
      <c r="T340" s="128">
        <v>1576.26</v>
      </c>
      <c r="U340" s="126">
        <f>VLOOKUP(A340,РАСЧЕТ!A:BD,56,0)</f>
        <v>0</v>
      </c>
      <c r="V340" s="126">
        <f t="shared" si="50"/>
        <v>-1576.26</v>
      </c>
      <c r="W340" s="80">
        <v>1576.26</v>
      </c>
      <c r="X340" s="81">
        <f>VLOOKUP(A340,РАСЧЕТ!A:BE,57,0)</f>
        <v>2315.7523413741969</v>
      </c>
      <c r="Y340" s="81">
        <f t="shared" si="51"/>
        <v>739.49234137419694</v>
      </c>
      <c r="Z340" s="81" t="str">
        <f>VLOOKUP(A340,'10'!A:C,3,0)</f>
        <v>Начисление услуг УКС00001637 от 31.10.2023 0:00:03</v>
      </c>
      <c r="AA340" s="81" t="str">
        <f>VLOOKUP(A340,'10'!A:B,2,0)</f>
        <v>НАС/КС/ДУ/3-101</v>
      </c>
      <c r="AB340" s="80">
        <v>1576.26</v>
      </c>
      <c r="AC340" s="81">
        <f>VLOOKUP(A340,РАСЧЕТ!A:BF,58,0)</f>
        <v>1925.9340577789496</v>
      </c>
      <c r="AD340" s="81">
        <f t="shared" si="52"/>
        <v>349.67405777894965</v>
      </c>
      <c r="AE340" s="81" t="str">
        <f>VLOOKUP(A340,'11'!A:C,3,0)</f>
        <v>Начисление услуг УКС00001717 от 30.11.2023 23:59:59</v>
      </c>
      <c r="AF340" s="81" t="str">
        <f>VLOOKUP(A340,'11'!A:B,2,0)</f>
        <v>НАС/КС/ДУ/3-101</v>
      </c>
      <c r="AG340" s="80">
        <v>1576.26</v>
      </c>
      <c r="AH340" s="120">
        <f>VLOOKUP(A340,РАСЧЕТ!A:BG,59,0)</f>
        <v>2625.1231857355624</v>
      </c>
      <c r="AI340" s="120">
        <f t="shared" si="53"/>
        <v>1048.8631857355624</v>
      </c>
      <c r="AJ340" t="str">
        <f>VLOOKUP(A340,'12'!A:C,3,0)</f>
        <v>Начисление услуг УКС00001867 от 31.12.2023 23:59:59</v>
      </c>
      <c r="AK340" t="str">
        <f>VLOOKUP(A340,'12'!A:B,2,0)</f>
        <v>НАС/КС/ДУ/3-101</v>
      </c>
    </row>
    <row r="341" spans="1:37" x14ac:dyDescent="0.3">
      <c r="A341" s="79" t="s">
        <v>1057</v>
      </c>
      <c r="B341" s="79" t="s">
        <v>85</v>
      </c>
      <c r="C341" s="80">
        <v>3367.26</v>
      </c>
      <c r="D341" s="81">
        <f>VLOOKUP(A341,РАСЧЕТ!A:AY,51,0)</f>
        <v>4287.8517337867297</v>
      </c>
      <c r="E341" s="81">
        <f t="shared" si="45"/>
        <v>920.59173378672949</v>
      </c>
      <c r="F341" s="81" t="str">
        <f>VLOOKUP(A341,'04'!A:C,3,0)</f>
        <v>Начисление услуг УКС00000640 от 30.04.2023 0:00:10</v>
      </c>
      <c r="G341" s="81" t="str">
        <f>VLOOKUP(A341,'04'!A:B,2,0)</f>
        <v>НАС/КС/ДУ/3-102</v>
      </c>
      <c r="H341" s="128">
        <v>3367.26</v>
      </c>
      <c r="I341" s="126">
        <f>VLOOKUP(A341,РАСЧЕТ!A:AZ,52,0)</f>
        <v>0</v>
      </c>
      <c r="J341" s="126">
        <f t="shared" si="46"/>
        <v>-3367.26</v>
      </c>
      <c r="K341" s="128">
        <v>3367.26</v>
      </c>
      <c r="L341" s="126">
        <f>VLOOKUP(A341,РАСЧЕТ!A:BA,53,0)</f>
        <v>0</v>
      </c>
      <c r="M341" s="126">
        <f t="shared" si="47"/>
        <v>-3367.26</v>
      </c>
      <c r="N341" s="128">
        <v>3367.26</v>
      </c>
      <c r="O341" s="126">
        <f>VLOOKUP(A341,РАСЧЕТ!A:BB,54,0)</f>
        <v>0</v>
      </c>
      <c r="P341" s="126">
        <f t="shared" si="48"/>
        <v>-3367.26</v>
      </c>
      <c r="Q341" s="128">
        <v>3367.26</v>
      </c>
      <c r="R341" s="126">
        <f>VLOOKUP(A341,РАСЧЕТ!A:BC,55,0)</f>
        <v>0</v>
      </c>
      <c r="S341" s="126">
        <f t="shared" si="49"/>
        <v>-3367.26</v>
      </c>
      <c r="T341" s="128">
        <v>3367.26</v>
      </c>
      <c r="U341" s="126">
        <f>VLOOKUP(A341,РАСЧЕТ!A:BD,56,0)</f>
        <v>0</v>
      </c>
      <c r="V341" s="126">
        <f t="shared" si="50"/>
        <v>-3367.26</v>
      </c>
      <c r="W341" s="80">
        <v>3367.26</v>
      </c>
      <c r="X341" s="81">
        <f>VLOOKUP(A341,РАСЧЕТ!A:BE,57,0)</f>
        <v>3402.3072843479194</v>
      </c>
      <c r="Y341" s="81">
        <f t="shared" si="51"/>
        <v>35.047284347919231</v>
      </c>
      <c r="Z341" s="81" t="str">
        <f>VLOOKUP(A341,'10'!A:C,3,0)</f>
        <v>Начисление услуг УКС00001637 от 31.10.2023 0:00:03</v>
      </c>
      <c r="AA341" s="81" t="str">
        <f>VLOOKUP(A341,'10'!A:B,2,0)</f>
        <v>НАС/КС/ДУ/3-102</v>
      </c>
      <c r="AB341" s="80">
        <v>3367.26</v>
      </c>
      <c r="AC341" s="81">
        <f>VLOOKUP(A341,РАСЧЕТ!A:BF,58,0)</f>
        <v>3034.841696861859</v>
      </c>
      <c r="AD341" s="81">
        <f t="shared" si="52"/>
        <v>-332.41830313814125</v>
      </c>
      <c r="AE341" s="81" t="str">
        <f>VLOOKUP(A341,'11'!A:C,3,0)</f>
        <v>Начисление услуг УКС00001717 от 30.11.2023 23:59:59</v>
      </c>
      <c r="AF341" s="81" t="str">
        <f>VLOOKUP(A341,'11'!A:B,2,0)</f>
        <v>НАС/КС/ДУ/3-102</v>
      </c>
      <c r="AG341" s="80">
        <v>3367.26</v>
      </c>
      <c r="AH341" s="120">
        <f>VLOOKUP(A341,РАСЧЕТ!A:BG,59,0)</f>
        <v>4206.9953097511116</v>
      </c>
      <c r="AI341" s="120">
        <f t="shared" si="53"/>
        <v>839.73530975111134</v>
      </c>
      <c r="AJ341" t="str">
        <f>VLOOKUP(A341,'12'!A:C,3,0)</f>
        <v>Начисление услуг УКС00001867 от 31.12.2023 23:59:59</v>
      </c>
      <c r="AK341" t="str">
        <f>VLOOKUP(A341,'12'!A:B,2,0)</f>
        <v>НАС/КС/ДУ/3-102</v>
      </c>
    </row>
    <row r="342" spans="1:37" x14ac:dyDescent="0.3">
      <c r="A342" s="79" t="s">
        <v>1278</v>
      </c>
      <c r="B342" s="79" t="s">
        <v>158</v>
      </c>
      <c r="C342" s="80">
        <v>3118.15</v>
      </c>
      <c r="D342" s="81">
        <f>VLOOKUP(A342,РАСЧЕТ!A:AY,51,0)</f>
        <v>2629.781002779961</v>
      </c>
      <c r="E342" s="81">
        <f t="shared" si="45"/>
        <v>-488.36899722003909</v>
      </c>
      <c r="F342" s="81" t="str">
        <f>VLOOKUP(A342,'04'!A:C,3,0)</f>
        <v>Начисление услуг УКС00000640 от 30.04.2023 0:00:10</v>
      </c>
      <c r="G342" s="81" t="str">
        <f>VLOOKUP(A342,'04'!A:B,2,0)</f>
        <v>НАС/КС/ДУ/3-103</v>
      </c>
      <c r="H342" s="128">
        <v>3118.15</v>
      </c>
      <c r="I342" s="126">
        <f>VLOOKUP(A342,РАСЧЕТ!A:AZ,52,0)</f>
        <v>0</v>
      </c>
      <c r="J342" s="126">
        <f t="shared" si="46"/>
        <v>-3118.15</v>
      </c>
      <c r="K342" s="128">
        <v>3118.15</v>
      </c>
      <c r="L342" s="126">
        <f>VLOOKUP(A342,РАСЧЕТ!A:BA,53,0)</f>
        <v>0</v>
      </c>
      <c r="M342" s="126">
        <f t="shared" si="47"/>
        <v>-3118.15</v>
      </c>
      <c r="N342" s="128">
        <v>3118.15</v>
      </c>
      <c r="O342" s="126">
        <f>VLOOKUP(A342,РАСЧЕТ!A:BB,54,0)</f>
        <v>0</v>
      </c>
      <c r="P342" s="126">
        <f t="shared" si="48"/>
        <v>-3118.15</v>
      </c>
      <c r="Q342" s="128">
        <v>3118.15</v>
      </c>
      <c r="R342" s="126">
        <f>VLOOKUP(A342,РАСЧЕТ!A:BC,55,0)</f>
        <v>0</v>
      </c>
      <c r="S342" s="126">
        <f t="shared" si="49"/>
        <v>-3118.15</v>
      </c>
      <c r="T342" s="128">
        <v>3118.15</v>
      </c>
      <c r="U342" s="126">
        <f>VLOOKUP(A342,РАСЧЕТ!A:BD,56,0)</f>
        <v>0</v>
      </c>
      <c r="V342" s="126">
        <f t="shared" si="50"/>
        <v>-3118.15</v>
      </c>
      <c r="W342" s="80">
        <v>3118.15</v>
      </c>
      <c r="X342" s="81">
        <f>VLOOKUP(A342,РАСЧЕТ!A:BE,57,0)</f>
        <v>1616.6128885221667</v>
      </c>
      <c r="Y342" s="81">
        <f t="shared" si="51"/>
        <v>-1501.5371114778334</v>
      </c>
      <c r="Z342" s="81" t="str">
        <f>VLOOKUP(A342,'10'!A:C,3,0)</f>
        <v>Начисление услуг УКС00001637 от 31.10.2023 0:00:03</v>
      </c>
      <c r="AA342" s="81" t="str">
        <f>VLOOKUP(A342,'10'!A:B,2,0)</f>
        <v>НАС/КС/ДУ/3-103</v>
      </c>
      <c r="AB342" s="80">
        <v>3118.15</v>
      </c>
      <c r="AC342" s="81">
        <f>VLOOKUP(A342,РАСЧЕТ!A:BF,58,0)</f>
        <v>1738.3884583519703</v>
      </c>
      <c r="AD342" s="81">
        <f t="shared" si="52"/>
        <v>-1379.7615416480298</v>
      </c>
      <c r="AE342" s="81" t="str">
        <f>VLOOKUP(A342,'11'!A:C,3,0)</f>
        <v>Начисление услуг УКС00001717 от 30.11.2023 23:59:59</v>
      </c>
      <c r="AF342" s="81" t="str">
        <f>VLOOKUP(A342,'11'!A:B,2,0)</f>
        <v>НАС/КС/ДУ/3-103</v>
      </c>
      <c r="AG342" s="80">
        <v>3118.15</v>
      </c>
      <c r="AH342" s="120">
        <f>VLOOKUP(A342,РАСЧЕТ!A:BG,59,0)</f>
        <v>2504.5718882758702</v>
      </c>
      <c r="AI342" s="120">
        <f t="shared" si="53"/>
        <v>-613.57811172412994</v>
      </c>
      <c r="AJ342" t="str">
        <f>VLOOKUP(A342,'12'!A:C,3,0)</f>
        <v>Начисление услуг УКС00001867 от 31.12.2023 23:59:59</v>
      </c>
      <c r="AK342" t="str">
        <f>VLOOKUP(A342,'12'!A:B,2,0)</f>
        <v>НАС/КС/ДУ/3-103</v>
      </c>
    </row>
    <row r="343" spans="1:37" x14ac:dyDescent="0.3">
      <c r="A343" s="79" t="s">
        <v>1133</v>
      </c>
      <c r="B343" s="79" t="s">
        <v>171</v>
      </c>
      <c r="C343" s="80">
        <v>2452.4299999999998</v>
      </c>
      <c r="D343" s="81">
        <f>VLOOKUP(A343,РАСЧЕТ!A:AY,51,0)</f>
        <v>0</v>
      </c>
      <c r="E343" s="81">
        <f t="shared" si="45"/>
        <v>-2452.4299999999998</v>
      </c>
      <c r="F343" s="81" t="str">
        <f>VLOOKUP(A343,'04'!A:C,3,0)</f>
        <v>Корректировка начислений УКС00002804 от 30.09.2023 0:00:00</v>
      </c>
      <c r="G343" s="81" t="str">
        <f>VLOOKUP(A343,'04'!A:B,2,0)</f>
        <v>НАС/КС/ДУ/3-104</v>
      </c>
      <c r="H343" s="128">
        <v>2452.4299999999998</v>
      </c>
      <c r="I343" s="126">
        <f>VLOOKUP(A343,РАСЧЕТ!A:AZ,52,0)</f>
        <v>0</v>
      </c>
      <c r="J343" s="126">
        <f t="shared" si="46"/>
        <v>-2452.4299999999998</v>
      </c>
      <c r="K343" s="128">
        <v>2452.4299999999998</v>
      </c>
      <c r="L343" s="126">
        <f>VLOOKUP(A343,РАСЧЕТ!A:BA,53,0)</f>
        <v>0</v>
      </c>
      <c r="M343" s="126">
        <f t="shared" si="47"/>
        <v>-2452.4299999999998</v>
      </c>
      <c r="N343" s="128">
        <v>2452.4299999999998</v>
      </c>
      <c r="O343" s="126">
        <f>VLOOKUP(A343,РАСЧЕТ!A:BB,54,0)</f>
        <v>0</v>
      </c>
      <c r="P343" s="126">
        <f t="shared" si="48"/>
        <v>-2452.4299999999998</v>
      </c>
      <c r="Q343" s="128">
        <v>2451.94</v>
      </c>
      <c r="R343" s="126">
        <f>VLOOKUP(A343,РАСЧЕТ!A:BC,55,0)</f>
        <v>0</v>
      </c>
      <c r="S343" s="126">
        <f t="shared" si="49"/>
        <v>-2451.94</v>
      </c>
      <c r="T343" s="127"/>
      <c r="U343" s="126">
        <f>VLOOKUP(A343,РАСЧЕТ!A:BD,56,0)</f>
        <v>0</v>
      </c>
      <c r="V343" s="126">
        <f t="shared" si="50"/>
        <v>0</v>
      </c>
      <c r="W343" s="82"/>
      <c r="X343" s="81">
        <f>VLOOKUP(A343,РАСЧЕТ!A:BE,57,0)</f>
        <v>0</v>
      </c>
      <c r="Y343" s="81">
        <f t="shared" si="51"/>
        <v>0</v>
      </c>
      <c r="Z343" s="81" t="e">
        <f>VLOOKUP(A343,'10'!A:C,3,0)</f>
        <v>#N/A</v>
      </c>
      <c r="AA343" s="81" t="e">
        <f>VLOOKUP(A343,'10'!A:B,2,0)</f>
        <v>#N/A</v>
      </c>
      <c r="AB343" s="82"/>
      <c r="AC343" s="81">
        <f>VLOOKUP(A343,РАСЧЕТ!A:BF,58,0)</f>
        <v>0</v>
      </c>
      <c r="AD343" s="81">
        <f t="shared" si="52"/>
        <v>0</v>
      </c>
      <c r="AE343" s="81" t="e">
        <f>VLOOKUP(A343,'11'!A:C,3,0)</f>
        <v>#N/A</v>
      </c>
      <c r="AF343" s="81" t="e">
        <f>VLOOKUP(A343,'11'!A:B,2,0)</f>
        <v>#N/A</v>
      </c>
      <c r="AG343" s="82"/>
      <c r="AH343" s="120">
        <f>VLOOKUP(A343,РАСЧЕТ!A:BG,59,0)</f>
        <v>0</v>
      </c>
      <c r="AI343" s="120">
        <f t="shared" si="53"/>
        <v>0</v>
      </c>
      <c r="AJ343" t="e">
        <f>VLOOKUP(A343,'12'!A:C,3,0)</f>
        <v>#N/A</v>
      </c>
      <c r="AK343" t="e">
        <f>VLOOKUP(A343,'12'!A:B,2,0)</f>
        <v>#N/A</v>
      </c>
    </row>
    <row r="344" spans="1:37" x14ac:dyDescent="0.3">
      <c r="A344" s="79" t="s">
        <v>2764</v>
      </c>
      <c r="B344" s="79" t="s">
        <v>171</v>
      </c>
      <c r="C344" s="82"/>
      <c r="D344" s="81">
        <f>VLOOKUP(A344,РАСЧЕТ!A:AY,51,0)</f>
        <v>1030.9947841737528</v>
      </c>
      <c r="E344" s="81">
        <f t="shared" si="45"/>
        <v>1030.9947841737528</v>
      </c>
      <c r="F344" s="81" t="str">
        <f>VLOOKUP(A344,'04'!A:C,3,0)</f>
        <v>Ввод начального сальдо УКС00002004 от 30.09.2023 0:00:00</v>
      </c>
      <c r="G344" s="81" t="str">
        <f>VLOOKUP(A344,'04'!A:B,2,0)</f>
        <v>НАС/КС/ДУ-3-104</v>
      </c>
      <c r="H344" s="127"/>
      <c r="I344" s="126">
        <f>VLOOKUP(A344,РАСЧЕТ!A:AZ,52,0)</f>
        <v>0</v>
      </c>
      <c r="J344" s="126">
        <f t="shared" si="46"/>
        <v>0</v>
      </c>
      <c r="K344" s="127"/>
      <c r="L344" s="126">
        <f>VLOOKUP(A344,РАСЧЕТ!A:BA,53,0)</f>
        <v>0</v>
      </c>
      <c r="M344" s="126">
        <f t="shared" si="47"/>
        <v>0</v>
      </c>
      <c r="N344" s="127"/>
      <c r="O344" s="126">
        <f>VLOOKUP(A344,РАСЧЕТ!A:BB,54,0)</f>
        <v>0</v>
      </c>
      <c r="P344" s="126">
        <f t="shared" si="48"/>
        <v>0</v>
      </c>
      <c r="Q344" s="126">
        <v>0.49</v>
      </c>
      <c r="R344" s="126">
        <f>VLOOKUP(A344,РАСЧЕТ!A:BC,55,0)</f>
        <v>0</v>
      </c>
      <c r="S344" s="126">
        <f t="shared" si="49"/>
        <v>-0.49</v>
      </c>
      <c r="T344" s="128">
        <v>2452.4299999999998</v>
      </c>
      <c r="U344" s="126">
        <f>VLOOKUP(A344,РАСЧЕТ!A:BD,56,0)</f>
        <v>0</v>
      </c>
      <c r="V344" s="126">
        <f t="shared" si="50"/>
        <v>-2452.4299999999998</v>
      </c>
      <c r="W344" s="80">
        <v>2452.4299999999998</v>
      </c>
      <c r="X344" s="81">
        <f>VLOOKUP(A344,РАСЧЕТ!A:BE,57,0)</f>
        <v>1271.4682635622003</v>
      </c>
      <c r="Y344" s="81">
        <f t="shared" si="51"/>
        <v>-1180.9617364377996</v>
      </c>
      <c r="Z344" s="81" t="str">
        <f>VLOOKUP(A344,'10'!A:C,3,0)</f>
        <v>Начисление услуг УКС00001637 от 31.10.2023 0:00:03</v>
      </c>
      <c r="AA344" s="81" t="str">
        <f>VLOOKUP(A344,'10'!A:B,2,0)</f>
        <v>НАС/КС/ДУ-3-104</v>
      </c>
      <c r="AB344" s="80">
        <v>2452.4299999999998</v>
      </c>
      <c r="AC344" s="81">
        <f>VLOOKUP(A344,РАСЧЕТ!A:BF,58,0)</f>
        <v>1367.2449169682852</v>
      </c>
      <c r="AD344" s="81">
        <f t="shared" si="52"/>
        <v>-1085.1850830317146</v>
      </c>
      <c r="AE344" s="81" t="str">
        <f>VLOOKUP(A344,'11'!A:C,3,0)</f>
        <v>Начисление услуг УКС00001717 от 30.11.2023 23:59:59</v>
      </c>
      <c r="AF344" s="81" t="str">
        <f>VLOOKUP(A344,'11'!A:B,2,0)</f>
        <v>НАС/КС/ДУ-3-104</v>
      </c>
      <c r="AG344" s="80">
        <v>2452.4299999999998</v>
      </c>
      <c r="AH344" s="120">
        <f>VLOOKUP(A344,РАСЧЕТ!A:BG,59,0)</f>
        <v>1969.8492399525098</v>
      </c>
      <c r="AI344" s="120">
        <f t="shared" si="53"/>
        <v>-482.58076004749</v>
      </c>
      <c r="AJ344" t="str">
        <f>VLOOKUP(A344,'12'!A:C,3,0)</f>
        <v>Начисление услуг УКС00001867 от 31.12.2023 23:59:59</v>
      </c>
      <c r="AK344" t="str">
        <f>VLOOKUP(A344,'12'!A:B,2,0)</f>
        <v>НАС/КС/ДУ-3-104</v>
      </c>
    </row>
    <row r="345" spans="1:37" x14ac:dyDescent="0.3">
      <c r="A345" s="79" t="s">
        <v>864</v>
      </c>
      <c r="B345" s="79" t="s">
        <v>100</v>
      </c>
      <c r="C345" s="80">
        <v>1421.64</v>
      </c>
      <c r="D345" s="81">
        <f>VLOOKUP(A345,РАСЧЕТ!A:AY,51,0)</f>
        <v>1198.9772891462358</v>
      </c>
      <c r="E345" s="81">
        <f t="shared" si="45"/>
        <v>-222.66271085376434</v>
      </c>
      <c r="F345" s="81" t="str">
        <f>VLOOKUP(A345,'04'!A:C,3,0)</f>
        <v>Начисление услуг УКС00000640 от 30.04.2023 0:00:10</v>
      </c>
      <c r="G345" s="81" t="str">
        <f>VLOOKUP(A345,'04'!A:B,2,0)</f>
        <v>НАС/КС/ДУ-3-105</v>
      </c>
      <c r="H345" s="128">
        <v>1421.64</v>
      </c>
      <c r="I345" s="126">
        <f>VLOOKUP(A345,РАСЧЕТ!A:AZ,52,0)</f>
        <v>0</v>
      </c>
      <c r="J345" s="126">
        <f t="shared" si="46"/>
        <v>-1421.64</v>
      </c>
      <c r="K345" s="128">
        <v>1421.64</v>
      </c>
      <c r="L345" s="126">
        <f>VLOOKUP(A345,РАСЧЕТ!A:BA,53,0)</f>
        <v>0</v>
      </c>
      <c r="M345" s="126">
        <f t="shared" si="47"/>
        <v>-1421.64</v>
      </c>
      <c r="N345" s="128">
        <v>1421.64</v>
      </c>
      <c r="O345" s="126">
        <f>VLOOKUP(A345,РАСЧЕТ!A:BB,54,0)</f>
        <v>0</v>
      </c>
      <c r="P345" s="126">
        <f t="shared" si="48"/>
        <v>-1421.64</v>
      </c>
      <c r="Q345" s="128">
        <v>1421.64</v>
      </c>
      <c r="R345" s="126">
        <f>VLOOKUP(A345,РАСЧЕТ!A:BC,55,0)</f>
        <v>0</v>
      </c>
      <c r="S345" s="126">
        <f t="shared" si="49"/>
        <v>-1421.64</v>
      </c>
      <c r="T345" s="128">
        <v>1421.64</v>
      </c>
      <c r="U345" s="126">
        <f>VLOOKUP(A345,РАСЧЕТ!A:BD,56,0)</f>
        <v>0</v>
      </c>
      <c r="V345" s="126">
        <f t="shared" si="50"/>
        <v>-1421.64</v>
      </c>
      <c r="W345" s="80">
        <v>1421.64</v>
      </c>
      <c r="X345" s="81">
        <f>VLOOKUP(A345,РАСЧЕТ!A:BE,57,0)</f>
        <v>737.05077975321944</v>
      </c>
      <c r="Y345" s="81">
        <f t="shared" si="51"/>
        <v>-684.58922024678066</v>
      </c>
      <c r="Z345" s="81" t="str">
        <f>VLOOKUP(A345,'10'!A:C,3,0)</f>
        <v>Начисление услуг УКС00001637 от 31.10.2023 0:00:03</v>
      </c>
      <c r="AA345" s="81" t="str">
        <f>VLOOKUP(A345,'10'!A:B,2,0)</f>
        <v>НАС/КС/ДУ-3-105</v>
      </c>
      <c r="AB345" s="80">
        <v>1421.64</v>
      </c>
      <c r="AC345" s="81">
        <f>VLOOKUP(A345,РАСЧЕТ!A:BF,58,0)</f>
        <v>792.57104643870821</v>
      </c>
      <c r="AD345" s="81">
        <f t="shared" si="52"/>
        <v>-629.06895356129189</v>
      </c>
      <c r="AE345" s="81" t="str">
        <f>VLOOKUP(A345,'11'!A:C,3,0)</f>
        <v>Начисление услуг УКС00001717 от 30.11.2023 23:59:59</v>
      </c>
      <c r="AF345" s="81" t="str">
        <f>VLOOKUP(A345,'11'!A:B,2,0)</f>
        <v>НАС/КС/ДУ-3-105</v>
      </c>
      <c r="AG345" s="80">
        <v>1421.64</v>
      </c>
      <c r="AH345" s="120">
        <f>VLOOKUP(A345,РАСЧЕТ!A:BG,59,0)</f>
        <v>1141.8915909356931</v>
      </c>
      <c r="AI345" s="120">
        <f t="shared" si="53"/>
        <v>-279.748409064307</v>
      </c>
      <c r="AJ345" t="str">
        <f>VLOOKUP(A345,'12'!A:C,3,0)</f>
        <v>Начисление услуг УКС00001867 от 31.12.2023 23:59:59</v>
      </c>
      <c r="AK345" t="str">
        <f>VLOOKUP(A345,'12'!A:B,2,0)</f>
        <v>НАС/КС/ДУ-3-105</v>
      </c>
    </row>
    <row r="346" spans="1:37" x14ac:dyDescent="0.3">
      <c r="A346" s="79" t="s">
        <v>1026</v>
      </c>
      <c r="B346" s="79" t="s">
        <v>124</v>
      </c>
      <c r="C346" s="80">
        <v>1421.64</v>
      </c>
      <c r="D346" s="81">
        <f>VLOOKUP(A346,РАСЧЕТ!A:AY,51,0)</f>
        <v>1198.9772891462358</v>
      </c>
      <c r="E346" s="81">
        <f t="shared" si="45"/>
        <v>-222.66271085376434</v>
      </c>
      <c r="F346" s="81" t="str">
        <f>VLOOKUP(A346,'04'!A:C,3,0)</f>
        <v>Начисление услуг УКС00000640 от 30.04.2023 0:00:10</v>
      </c>
      <c r="G346" s="81" t="str">
        <f>VLOOKUP(A346,'04'!A:B,2,0)</f>
        <v>НАС/КС/ДУ-3-106</v>
      </c>
      <c r="H346" s="128">
        <v>1421.64</v>
      </c>
      <c r="I346" s="126">
        <f>VLOOKUP(A346,РАСЧЕТ!A:AZ,52,0)</f>
        <v>0</v>
      </c>
      <c r="J346" s="126">
        <f t="shared" si="46"/>
        <v>-1421.64</v>
      </c>
      <c r="K346" s="128">
        <v>1421.64</v>
      </c>
      <c r="L346" s="126">
        <f>VLOOKUP(A346,РАСЧЕТ!A:BA,53,0)</f>
        <v>0</v>
      </c>
      <c r="M346" s="126">
        <f t="shared" si="47"/>
        <v>-1421.64</v>
      </c>
      <c r="N346" s="128">
        <v>1421.64</v>
      </c>
      <c r="O346" s="126">
        <f>VLOOKUP(A346,РАСЧЕТ!A:BB,54,0)</f>
        <v>0</v>
      </c>
      <c r="P346" s="126">
        <f t="shared" si="48"/>
        <v>-1421.64</v>
      </c>
      <c r="Q346" s="128">
        <v>1421.64</v>
      </c>
      <c r="R346" s="126">
        <f>VLOOKUP(A346,РАСЧЕТ!A:BC,55,0)</f>
        <v>0</v>
      </c>
      <c r="S346" s="126">
        <f t="shared" si="49"/>
        <v>-1421.64</v>
      </c>
      <c r="T346" s="128">
        <v>1421.64</v>
      </c>
      <c r="U346" s="126">
        <f>VLOOKUP(A346,РАСЧЕТ!A:BD,56,0)</f>
        <v>0</v>
      </c>
      <c r="V346" s="126">
        <f t="shared" si="50"/>
        <v>-1421.64</v>
      </c>
      <c r="W346" s="80">
        <v>1421.64</v>
      </c>
      <c r="X346" s="81">
        <f>VLOOKUP(A346,РАСЧЕТ!A:BE,57,0)</f>
        <v>737.05077975321944</v>
      </c>
      <c r="Y346" s="81">
        <f t="shared" si="51"/>
        <v>-684.58922024678066</v>
      </c>
      <c r="Z346" s="81" t="str">
        <f>VLOOKUP(A346,'10'!A:C,3,0)</f>
        <v>Начисление услуг УКС00001637 от 31.10.2023 0:00:03</v>
      </c>
      <c r="AA346" s="81" t="str">
        <f>VLOOKUP(A346,'10'!A:B,2,0)</f>
        <v>НАС/КС/ДУ-3-106</v>
      </c>
      <c r="AB346" s="80">
        <v>1421.64</v>
      </c>
      <c r="AC346" s="81">
        <f>VLOOKUP(A346,РАСЧЕТ!A:BF,58,0)</f>
        <v>792.57104643870821</v>
      </c>
      <c r="AD346" s="81">
        <f t="shared" si="52"/>
        <v>-629.06895356129189</v>
      </c>
      <c r="AE346" s="81" t="str">
        <f>VLOOKUP(A346,'11'!A:C,3,0)</f>
        <v>Начисление услуг УКС00001717 от 30.11.2023 23:59:59</v>
      </c>
      <c r="AF346" s="81" t="str">
        <f>VLOOKUP(A346,'11'!A:B,2,0)</f>
        <v>НАС/КС/ДУ-3-106</v>
      </c>
      <c r="AG346" s="80">
        <v>1421.64</v>
      </c>
      <c r="AH346" s="120">
        <f>VLOOKUP(A346,РАСЧЕТ!A:BG,59,0)</f>
        <v>1141.8915909356931</v>
      </c>
      <c r="AI346" s="120">
        <f t="shared" si="53"/>
        <v>-279.748409064307</v>
      </c>
      <c r="AJ346" t="str">
        <f>VLOOKUP(A346,'12'!A:C,3,0)</f>
        <v>Начисление услуг УКС00001867 от 31.12.2023 23:59:59</v>
      </c>
      <c r="AK346" t="str">
        <f>VLOOKUP(A346,'12'!A:B,2,0)</f>
        <v>НАС/КС/ДУ-3-106</v>
      </c>
    </row>
    <row r="347" spans="1:37" x14ac:dyDescent="0.3">
      <c r="A347" s="79" t="s">
        <v>1169</v>
      </c>
      <c r="B347" s="79" t="s">
        <v>156</v>
      </c>
      <c r="C347" s="80">
        <v>1576.26</v>
      </c>
      <c r="D347" s="81">
        <f>VLOOKUP(A347,РАСЧЕТ!A:AY,51,0)</f>
        <v>1329.379652920449</v>
      </c>
      <c r="E347" s="81">
        <f t="shared" si="45"/>
        <v>-246.88034707955103</v>
      </c>
      <c r="F347" s="81" t="str">
        <f>VLOOKUP(A347,'04'!A:C,3,0)</f>
        <v>Начисление услуг УКС00000640 от 30.04.2023 0:00:10</v>
      </c>
      <c r="G347" s="81" t="str">
        <f>VLOOKUP(A347,'04'!A:B,2,0)</f>
        <v>НАС/КС/ДУ/3-107</v>
      </c>
      <c r="H347" s="128">
        <v>1576.26</v>
      </c>
      <c r="I347" s="126">
        <f>VLOOKUP(A347,РАСЧЕТ!A:AZ,52,0)</f>
        <v>0</v>
      </c>
      <c r="J347" s="126">
        <f t="shared" si="46"/>
        <v>-1576.26</v>
      </c>
      <c r="K347" s="128">
        <v>1576.26</v>
      </c>
      <c r="L347" s="126">
        <f>VLOOKUP(A347,РАСЧЕТ!A:BA,53,0)</f>
        <v>0</v>
      </c>
      <c r="M347" s="126">
        <f t="shared" si="47"/>
        <v>-1576.26</v>
      </c>
      <c r="N347" s="128">
        <v>1576.26</v>
      </c>
      <c r="O347" s="126">
        <f>VLOOKUP(A347,РАСЧЕТ!A:BB,54,0)</f>
        <v>0</v>
      </c>
      <c r="P347" s="126">
        <f t="shared" si="48"/>
        <v>-1576.26</v>
      </c>
      <c r="Q347" s="128">
        <v>1576.26</v>
      </c>
      <c r="R347" s="126">
        <f>VLOOKUP(A347,РАСЧЕТ!A:BC,55,0)</f>
        <v>0</v>
      </c>
      <c r="S347" s="126">
        <f t="shared" si="49"/>
        <v>-1576.26</v>
      </c>
      <c r="T347" s="128">
        <v>1576.26</v>
      </c>
      <c r="U347" s="126">
        <f>VLOOKUP(A347,РАСЧЕТ!A:BD,56,0)</f>
        <v>0</v>
      </c>
      <c r="V347" s="126">
        <f t="shared" si="50"/>
        <v>-1576.26</v>
      </c>
      <c r="W347" s="80">
        <v>1576.26</v>
      </c>
      <c r="X347" s="81">
        <f>VLOOKUP(A347,РАСЧЕТ!A:BE,57,0)</f>
        <v>817.21340232456657</v>
      </c>
      <c r="Y347" s="81">
        <f t="shared" si="51"/>
        <v>-759.04659767543342</v>
      </c>
      <c r="Z347" s="81" t="str">
        <f>VLOOKUP(A347,'10'!A:C,3,0)</f>
        <v>Начисление услуг УКС00001637 от 31.10.2023 0:00:03</v>
      </c>
      <c r="AA347" s="81" t="str">
        <f>VLOOKUP(A347,'10'!A:B,2,0)</f>
        <v>НАС/КС/ДУ/3-107</v>
      </c>
      <c r="AB347" s="80">
        <v>1576.26</v>
      </c>
      <c r="AC347" s="81">
        <f>VLOOKUP(A347,РАСЧЕТ!A:BF,58,0)</f>
        <v>878.77212701814483</v>
      </c>
      <c r="AD347" s="81">
        <f t="shared" si="52"/>
        <v>-697.48787298185516</v>
      </c>
      <c r="AE347" s="81" t="str">
        <f>VLOOKUP(A347,'11'!A:C,3,0)</f>
        <v>Начисление услуг УКС00001717 от 30.11.2023 23:59:59</v>
      </c>
      <c r="AF347" s="81" t="str">
        <f>VLOOKUP(A347,'11'!A:B,2,0)</f>
        <v>НАС/КС/ДУ/3-107</v>
      </c>
      <c r="AG347" s="80">
        <v>1576.26</v>
      </c>
      <c r="AH347" s="120">
        <f>VLOOKUP(A347,РАСЧЕТ!A:BG,59,0)</f>
        <v>1266.0852382882156</v>
      </c>
      <c r="AI347" s="120">
        <f t="shared" si="53"/>
        <v>-310.17476171178441</v>
      </c>
      <c r="AJ347" t="str">
        <f>VLOOKUP(A347,'12'!A:C,3,0)</f>
        <v>Начисление услуг УКС00001867 от 31.12.2023 23:59:59</v>
      </c>
      <c r="AK347" t="str">
        <f>VLOOKUP(A347,'12'!A:B,2,0)</f>
        <v>НАС/КС/ДУ/3-107</v>
      </c>
    </row>
    <row r="348" spans="1:37" x14ac:dyDescent="0.3">
      <c r="A348" s="79" t="s">
        <v>2397</v>
      </c>
      <c r="B348" s="79" t="s">
        <v>70</v>
      </c>
      <c r="C348" s="80">
        <v>3367.26</v>
      </c>
      <c r="D348" s="81">
        <f>VLOOKUP(A348,РАСЧЕТ!A:AY,51,0)</f>
        <v>2839.8736999717489</v>
      </c>
      <c r="E348" s="81">
        <f t="shared" si="45"/>
        <v>-527.3863000282513</v>
      </c>
      <c r="F348" s="81" t="str">
        <f>VLOOKUP(A348,'04'!A:C,3,0)</f>
        <v>Начисление услуг УКС00000640 от 30.04.2023 0:00:10</v>
      </c>
      <c r="G348" s="81" t="str">
        <f>VLOOKUP(A348,'04'!A:B,2,0)</f>
        <v>НАС/КС/ДУ-3-108 от 09.04.2022 г.</v>
      </c>
      <c r="H348" s="128">
        <v>3367.26</v>
      </c>
      <c r="I348" s="126">
        <f>VLOOKUP(A348,РАСЧЕТ!A:AZ,52,0)</f>
        <v>0</v>
      </c>
      <c r="J348" s="126">
        <f t="shared" si="46"/>
        <v>-3367.26</v>
      </c>
      <c r="K348" s="128">
        <v>3367.26</v>
      </c>
      <c r="L348" s="126">
        <f>VLOOKUP(A348,РАСЧЕТ!A:BA,53,0)</f>
        <v>0</v>
      </c>
      <c r="M348" s="126">
        <f t="shared" si="47"/>
        <v>-3367.26</v>
      </c>
      <c r="N348" s="128">
        <v>3367.26</v>
      </c>
      <c r="O348" s="126">
        <f>VLOOKUP(A348,РАСЧЕТ!A:BB,54,0)</f>
        <v>0</v>
      </c>
      <c r="P348" s="126">
        <f t="shared" si="48"/>
        <v>-3367.26</v>
      </c>
      <c r="Q348" s="128">
        <v>3367.26</v>
      </c>
      <c r="R348" s="126">
        <f>VLOOKUP(A348,РАСЧЕТ!A:BC,55,0)</f>
        <v>0</v>
      </c>
      <c r="S348" s="126">
        <f t="shared" si="49"/>
        <v>-3367.26</v>
      </c>
      <c r="T348" s="128">
        <v>3367.26</v>
      </c>
      <c r="U348" s="126">
        <f>VLOOKUP(A348,РАСЧЕТ!A:BD,56,0)</f>
        <v>0</v>
      </c>
      <c r="V348" s="126">
        <f t="shared" si="50"/>
        <v>-3367.26</v>
      </c>
      <c r="W348" s="80">
        <v>3367.26</v>
      </c>
      <c r="X348" s="81">
        <f>VLOOKUP(A348,РАСЧЕТ!A:BE,57,0)</f>
        <v>1745.7637804426708</v>
      </c>
      <c r="Y348" s="81">
        <f t="shared" si="51"/>
        <v>-1621.4962195573294</v>
      </c>
      <c r="Z348" s="81" t="str">
        <f>VLOOKUP(A348,'10'!A:C,3,0)</f>
        <v>Начисление услуг УКС00001637 от 31.10.2023 0:00:03</v>
      </c>
      <c r="AA348" s="81" t="str">
        <f>VLOOKUP(A348,'10'!A:B,2,0)</f>
        <v>НАС/КС/ДУ-3-108 от 09.04.2022 г.</v>
      </c>
      <c r="AB348" s="80">
        <v>3367.26</v>
      </c>
      <c r="AC348" s="81">
        <f>VLOOKUP(A348,РАСЧЕТ!A:BF,58,0)</f>
        <v>1877.2679770632849</v>
      </c>
      <c r="AD348" s="81">
        <f t="shared" si="52"/>
        <v>-1489.9920229367153</v>
      </c>
      <c r="AE348" s="81" t="str">
        <f>VLOOKUP(A348,'11'!A:C,3,0)</f>
        <v>Начисление услуг УКС00001717 от 30.11.2023 23:59:59</v>
      </c>
      <c r="AF348" s="81" t="str">
        <f>VLOOKUP(A348,'11'!A:B,2,0)</f>
        <v>НАС/КС/ДУ-3-108 от 09.04.2022 г.</v>
      </c>
      <c r="AG348" s="80">
        <v>3367.26</v>
      </c>
      <c r="AH348" s="120">
        <f>VLOOKUP(A348,РАСЧЕТ!A:BG,59,0)</f>
        <v>2704.6616534549344</v>
      </c>
      <c r="AI348" s="120">
        <f t="shared" si="53"/>
        <v>-662.59834654506585</v>
      </c>
      <c r="AJ348" t="str">
        <f>VLOOKUP(A348,'12'!A:C,3,0)</f>
        <v>Начисление услуг УКС00001867 от 31.12.2023 23:59:59</v>
      </c>
      <c r="AK348" t="str">
        <f>VLOOKUP(A348,'12'!A:B,2,0)</f>
        <v>НАС/КС/ДУ-3-108 от 09.04.2022 г.</v>
      </c>
    </row>
    <row r="349" spans="1:37" x14ac:dyDescent="0.3">
      <c r="A349" s="79" t="s">
        <v>2261</v>
      </c>
      <c r="B349" s="79" t="s">
        <v>59</v>
      </c>
      <c r="C349" s="80">
        <v>3118.15</v>
      </c>
      <c r="D349" s="81">
        <f>VLOOKUP(A349,РАСЧЕТ!A:AY,51,0)</f>
        <v>1310.8620198076085</v>
      </c>
      <c r="E349" s="81">
        <f t="shared" si="45"/>
        <v>-1807.2879801923916</v>
      </c>
      <c r="F349" s="81" t="str">
        <f>VLOOKUP(A349,'04'!A:C,3,0)</f>
        <v>Начисление услуг УКС00000640 от 30.04.2023 0:00:10</v>
      </c>
      <c r="G349" s="81" t="str">
        <f>VLOOKUP(A349,'04'!A:B,2,0)</f>
        <v>НАС/КС/ДУ/-3-109</v>
      </c>
      <c r="H349" s="128">
        <v>3118.15</v>
      </c>
      <c r="I349" s="126">
        <f>VLOOKUP(A349,РАСЧЕТ!A:AZ,52,0)</f>
        <v>0</v>
      </c>
      <c r="J349" s="126">
        <f t="shared" si="46"/>
        <v>-3118.15</v>
      </c>
      <c r="K349" s="128">
        <v>3118.15</v>
      </c>
      <c r="L349" s="126">
        <f>VLOOKUP(A349,РАСЧЕТ!A:BA,53,0)</f>
        <v>0</v>
      </c>
      <c r="M349" s="126">
        <f t="shared" si="47"/>
        <v>-3118.15</v>
      </c>
      <c r="N349" s="128">
        <v>3118.15</v>
      </c>
      <c r="O349" s="126">
        <f>VLOOKUP(A349,РАСЧЕТ!A:BB,54,0)</f>
        <v>0</v>
      </c>
      <c r="P349" s="126">
        <f t="shared" si="48"/>
        <v>-3118.15</v>
      </c>
      <c r="Q349" s="128">
        <v>3118.15</v>
      </c>
      <c r="R349" s="126">
        <f>VLOOKUP(A349,РАСЧЕТ!A:BC,55,0)</f>
        <v>0</v>
      </c>
      <c r="S349" s="126">
        <f t="shared" si="49"/>
        <v>-3118.15</v>
      </c>
      <c r="T349" s="128">
        <v>3118.15</v>
      </c>
      <c r="U349" s="126">
        <f>VLOOKUP(A349,РАСЧЕТ!A:BD,56,0)</f>
        <v>0</v>
      </c>
      <c r="V349" s="126">
        <f t="shared" si="50"/>
        <v>-3118.15</v>
      </c>
      <c r="W349" s="80">
        <v>3118.15</v>
      </c>
      <c r="X349" s="81">
        <f>VLOOKUP(A349,РАСЧЕТ!A:BE,57,0)</f>
        <v>1616.6128885221667</v>
      </c>
      <c r="Y349" s="81">
        <f t="shared" si="51"/>
        <v>-1501.5371114778334</v>
      </c>
      <c r="Z349" s="81" t="str">
        <f>VLOOKUP(A349,'10'!A:C,3,0)</f>
        <v>Начисление услуг УКС00001637 от 31.10.2023 0:00:03</v>
      </c>
      <c r="AA349" s="81" t="str">
        <f>VLOOKUP(A349,'10'!A:B,2,0)</f>
        <v>НАС/КС/ДУ/-3-109</v>
      </c>
      <c r="AB349" s="80">
        <v>3118.15</v>
      </c>
      <c r="AC349" s="81">
        <f>VLOOKUP(A349,РАСЧЕТ!A:BF,58,0)</f>
        <v>1738.3884583519703</v>
      </c>
      <c r="AD349" s="81">
        <f t="shared" si="52"/>
        <v>-1379.7615416480298</v>
      </c>
      <c r="AE349" s="81" t="str">
        <f>VLOOKUP(A349,'11'!A:C,3,0)</f>
        <v>Начисление услуг УКС00001717 от 30.11.2023 23:59:59</v>
      </c>
      <c r="AF349" s="81" t="str">
        <f>VLOOKUP(A349,'11'!A:B,2,0)</f>
        <v>НАС/КС/ДУ/-3-109</v>
      </c>
      <c r="AG349" s="80">
        <v>3118.15</v>
      </c>
      <c r="AH349" s="120">
        <f>VLOOKUP(A349,РАСЧЕТ!A:BG,59,0)</f>
        <v>2504.5718882758702</v>
      </c>
      <c r="AI349" s="120">
        <f t="shared" si="53"/>
        <v>-613.57811172412994</v>
      </c>
      <c r="AJ349" t="str">
        <f>VLOOKUP(A349,'12'!A:C,3,0)</f>
        <v>Начисление услуг УКС00001867 от 31.12.2023 23:59:59</v>
      </c>
      <c r="AK349" t="str">
        <f>VLOOKUP(A349,'12'!A:B,2,0)</f>
        <v>НАС/КС/ДУ/-3-109</v>
      </c>
    </row>
    <row r="350" spans="1:37" x14ac:dyDescent="0.3">
      <c r="A350" s="79" t="s">
        <v>2053</v>
      </c>
      <c r="B350" s="79" t="s">
        <v>79</v>
      </c>
      <c r="C350" s="80">
        <v>1576.26</v>
      </c>
      <c r="D350" s="81">
        <f>VLOOKUP(A350,РАСЧЕТ!A:AY,51,0)</f>
        <v>1329.379652920449</v>
      </c>
      <c r="E350" s="81">
        <f t="shared" si="45"/>
        <v>-246.88034707955103</v>
      </c>
      <c r="F350" s="81" t="str">
        <f>VLOOKUP(A350,'04'!A:C,3,0)</f>
        <v>Начисление услуг УКС00000640 от 30.04.2023 0:00:10</v>
      </c>
      <c r="G350" s="81" t="str">
        <f>VLOOKUP(A350,'04'!A:B,2,0)</f>
        <v>НАС/КС/ДУ-3-11</v>
      </c>
      <c r="H350" s="128">
        <v>1576.26</v>
      </c>
      <c r="I350" s="126">
        <f>VLOOKUP(A350,РАСЧЕТ!A:AZ,52,0)</f>
        <v>0</v>
      </c>
      <c r="J350" s="126">
        <f t="shared" si="46"/>
        <v>-1576.26</v>
      </c>
      <c r="K350" s="128">
        <v>1576.26</v>
      </c>
      <c r="L350" s="126">
        <f>VLOOKUP(A350,РАСЧЕТ!A:BA,53,0)</f>
        <v>0</v>
      </c>
      <c r="M350" s="126">
        <f t="shared" si="47"/>
        <v>-1576.26</v>
      </c>
      <c r="N350" s="128">
        <v>1576.26</v>
      </c>
      <c r="O350" s="126">
        <f>VLOOKUP(A350,РАСЧЕТ!A:BB,54,0)</f>
        <v>0</v>
      </c>
      <c r="P350" s="126">
        <f t="shared" si="48"/>
        <v>-1576.26</v>
      </c>
      <c r="Q350" s="128">
        <v>1576.26</v>
      </c>
      <c r="R350" s="126">
        <f>VLOOKUP(A350,РАСЧЕТ!A:BC,55,0)</f>
        <v>0</v>
      </c>
      <c r="S350" s="126">
        <f t="shared" si="49"/>
        <v>-1576.26</v>
      </c>
      <c r="T350" s="128">
        <v>1576.26</v>
      </c>
      <c r="U350" s="126">
        <f>VLOOKUP(A350,РАСЧЕТ!A:BD,56,0)</f>
        <v>0</v>
      </c>
      <c r="V350" s="126">
        <f t="shared" si="50"/>
        <v>-1576.26</v>
      </c>
      <c r="W350" s="80">
        <v>1576.26</v>
      </c>
      <c r="X350" s="81">
        <f>VLOOKUP(A350,РАСЧЕТ!A:BE,57,0)</f>
        <v>2313.6919638817749</v>
      </c>
      <c r="Y350" s="81">
        <f t="shared" si="51"/>
        <v>737.43196388177489</v>
      </c>
      <c r="Z350" s="81" t="str">
        <f>VLOOKUP(A350,'10'!A:C,3,0)</f>
        <v>Начисление услуг УКС00001637 от 31.10.2023 0:00:03</v>
      </c>
      <c r="AA350" s="81" t="str">
        <f>VLOOKUP(A350,'10'!A:B,2,0)</f>
        <v>НАС/КС/ДУ-3-11</v>
      </c>
      <c r="AB350" s="80">
        <v>1576.26</v>
      </c>
      <c r="AC350" s="81">
        <f>VLOOKUP(A350,РАСЧЕТ!A:BF,58,0)</f>
        <v>1924.4942894707406</v>
      </c>
      <c r="AD350" s="81">
        <f t="shared" si="52"/>
        <v>348.23428947074058</v>
      </c>
      <c r="AE350" s="81" t="str">
        <f>VLOOKUP(A350,'11'!A:C,3,0)</f>
        <v>Начисление услуг УКС00001717 от 30.11.2023 23:59:59</v>
      </c>
      <c r="AF350" s="81" t="str">
        <f>VLOOKUP(A350,'11'!A:B,2,0)</f>
        <v>НАС/КС/ДУ-3-11</v>
      </c>
      <c r="AG350" s="80">
        <v>1576.26</v>
      </c>
      <c r="AH350" s="120">
        <f>VLOOKUP(A350,РАСЧЕТ!A:BG,59,0)</f>
        <v>2623.2546115361865</v>
      </c>
      <c r="AI350" s="120">
        <f t="shared" si="53"/>
        <v>1046.9946115361865</v>
      </c>
      <c r="AJ350" t="str">
        <f>VLOOKUP(A350,'12'!A:C,3,0)</f>
        <v>Начисление услуг УКС00001867 от 31.12.2023 23:59:59</v>
      </c>
      <c r="AK350" t="str">
        <f>VLOOKUP(A350,'12'!A:B,2,0)</f>
        <v>НАС/КС/ДУ-3-11</v>
      </c>
    </row>
    <row r="351" spans="1:37" x14ac:dyDescent="0.3">
      <c r="A351" s="79" t="s">
        <v>1535</v>
      </c>
      <c r="B351" s="79" t="s">
        <v>152</v>
      </c>
      <c r="C351" s="80">
        <v>2452.4299999999998</v>
      </c>
      <c r="D351" s="81">
        <f>VLOOKUP(A351,РАСЧЕТ!A:AY,51,0)</f>
        <v>2068.3263809743221</v>
      </c>
      <c r="E351" s="81">
        <f t="shared" si="45"/>
        <v>-384.10361902567774</v>
      </c>
      <c r="F351" s="81" t="str">
        <f>VLOOKUP(A351,'04'!A:C,3,0)</f>
        <v>Начисление услуг УКС00000640 от 30.04.2023 0:00:10</v>
      </c>
      <c r="G351" s="81" t="str">
        <f>VLOOKUP(A351,'04'!A:B,2,0)</f>
        <v>НАС/КС/ДУ-3-110</v>
      </c>
      <c r="H351" s="128">
        <v>2452.4299999999998</v>
      </c>
      <c r="I351" s="126">
        <f>VLOOKUP(A351,РАСЧЕТ!A:AZ,52,0)</f>
        <v>0</v>
      </c>
      <c r="J351" s="126">
        <f t="shared" si="46"/>
        <v>-2452.4299999999998</v>
      </c>
      <c r="K351" s="128">
        <v>2452.4299999999998</v>
      </c>
      <c r="L351" s="126">
        <f>VLOOKUP(A351,РАСЧЕТ!A:BA,53,0)</f>
        <v>0</v>
      </c>
      <c r="M351" s="126">
        <f t="shared" si="47"/>
        <v>-2452.4299999999998</v>
      </c>
      <c r="N351" s="128">
        <v>2452.4299999999998</v>
      </c>
      <c r="O351" s="126">
        <f>VLOOKUP(A351,РАСЧЕТ!A:BB,54,0)</f>
        <v>0</v>
      </c>
      <c r="P351" s="126">
        <f t="shared" si="48"/>
        <v>-2452.4299999999998</v>
      </c>
      <c r="Q351" s="128">
        <v>2452.4299999999998</v>
      </c>
      <c r="R351" s="126">
        <f>VLOOKUP(A351,РАСЧЕТ!A:BC,55,0)</f>
        <v>0</v>
      </c>
      <c r="S351" s="126">
        <f t="shared" si="49"/>
        <v>-2452.4299999999998</v>
      </c>
      <c r="T351" s="128">
        <v>2452.4299999999998</v>
      </c>
      <c r="U351" s="126">
        <f>VLOOKUP(A351,РАСЧЕТ!A:BD,56,0)</f>
        <v>0</v>
      </c>
      <c r="V351" s="126">
        <f t="shared" si="50"/>
        <v>-2452.4299999999998</v>
      </c>
      <c r="W351" s="80">
        <v>2452.4299999999998</v>
      </c>
      <c r="X351" s="81">
        <f>VLOOKUP(A351,РАСЧЕТ!A:BE,57,0)</f>
        <v>3656.9369068543938</v>
      </c>
      <c r="Y351" s="81">
        <f t="shared" si="51"/>
        <v>1204.5069068543939</v>
      </c>
      <c r="Z351" s="81" t="str">
        <f>VLOOKUP(A351,'10'!A:C,3,0)</f>
        <v>Начисление услуг УКС00001637 от 31.10.2023 0:00:03</v>
      </c>
      <c r="AA351" s="81" t="str">
        <f>VLOOKUP(A351,'10'!A:B,2,0)</f>
        <v>НАС/КС/ДУ-3-110</v>
      </c>
      <c r="AB351" s="80">
        <v>2452.4299999999998</v>
      </c>
      <c r="AC351" s="81">
        <f>VLOOKUP(A351,РАСЧЕТ!A:BF,58,0)</f>
        <v>3034.183216124808</v>
      </c>
      <c r="AD351" s="81">
        <f t="shared" si="52"/>
        <v>581.7532161248082</v>
      </c>
      <c r="AE351" s="81" t="str">
        <f>VLOOKUP(A351,'11'!A:C,3,0)</f>
        <v>Начисление услуг УКС00001717 от 30.11.2023 23:59:59</v>
      </c>
      <c r="AF351" s="81" t="str">
        <f>VLOOKUP(A351,'11'!A:B,2,0)</f>
        <v>НАС/КС/ДУ-3-110</v>
      </c>
      <c r="AG351" s="80">
        <v>2452.4299999999998</v>
      </c>
      <c r="AH351" s="120">
        <f>VLOOKUP(A351,РАСЧЕТ!A:BG,59,0)</f>
        <v>4133.2514207032227</v>
      </c>
      <c r="AI351" s="120">
        <f t="shared" si="53"/>
        <v>1680.8214207032229</v>
      </c>
      <c r="AJ351" t="str">
        <f>VLOOKUP(A351,'12'!A:C,3,0)</f>
        <v>Начисление услуг УКС00001867 от 31.12.2023 23:59:59</v>
      </c>
      <c r="AK351" t="str">
        <f>VLOOKUP(A351,'12'!A:B,2,0)</f>
        <v>НАС/КС/ДУ-3-110</v>
      </c>
    </row>
    <row r="352" spans="1:37" x14ac:dyDescent="0.3">
      <c r="A352" s="79" t="s">
        <v>1216</v>
      </c>
      <c r="B352" s="79" t="s">
        <v>141</v>
      </c>
      <c r="C352" s="80">
        <v>1421.64</v>
      </c>
      <c r="D352" s="81">
        <f>VLOOKUP(A352,РАСЧЕТ!A:AY,51,0)</f>
        <v>1198.9772891462358</v>
      </c>
      <c r="E352" s="81">
        <f t="shared" si="45"/>
        <v>-222.66271085376434</v>
      </c>
      <c r="F352" s="81" t="str">
        <f>VLOOKUP(A352,'04'!A:C,3,0)</f>
        <v>Начисление услуг УКС00000640 от 30.04.2023 0:00:10</v>
      </c>
      <c r="G352" s="81" t="str">
        <f>VLOOKUP(A352,'04'!A:B,2,0)</f>
        <v>НАС/КС/ДУ-3-111</v>
      </c>
      <c r="H352" s="128">
        <v>1421.64</v>
      </c>
      <c r="I352" s="126">
        <f>VLOOKUP(A352,РАСЧЕТ!A:AZ,52,0)</f>
        <v>0</v>
      </c>
      <c r="J352" s="126">
        <f t="shared" si="46"/>
        <v>-1421.64</v>
      </c>
      <c r="K352" s="128">
        <v>1421.64</v>
      </c>
      <c r="L352" s="126">
        <f>VLOOKUP(A352,РАСЧЕТ!A:BA,53,0)</f>
        <v>0</v>
      </c>
      <c r="M352" s="126">
        <f t="shared" si="47"/>
        <v>-1421.64</v>
      </c>
      <c r="N352" s="128">
        <v>1421.64</v>
      </c>
      <c r="O352" s="126">
        <f>VLOOKUP(A352,РАСЧЕТ!A:BB,54,0)</f>
        <v>0</v>
      </c>
      <c r="P352" s="126">
        <f t="shared" si="48"/>
        <v>-1421.64</v>
      </c>
      <c r="Q352" s="128">
        <v>1421.64</v>
      </c>
      <c r="R352" s="126">
        <f>VLOOKUP(A352,РАСЧЕТ!A:BC,55,0)</f>
        <v>0</v>
      </c>
      <c r="S352" s="126">
        <f t="shared" si="49"/>
        <v>-1421.64</v>
      </c>
      <c r="T352" s="128">
        <v>1421.64</v>
      </c>
      <c r="U352" s="126">
        <f>VLOOKUP(A352,РАСЧЕТ!A:BD,56,0)</f>
        <v>0</v>
      </c>
      <c r="V352" s="126">
        <f t="shared" si="50"/>
        <v>-1421.64</v>
      </c>
      <c r="W352" s="80">
        <v>1421.64</v>
      </c>
      <c r="X352" s="81">
        <f>VLOOKUP(A352,РАСЧЕТ!A:BE,57,0)</f>
        <v>737.05077975321944</v>
      </c>
      <c r="Y352" s="81">
        <f t="shared" si="51"/>
        <v>-684.58922024678066</v>
      </c>
      <c r="Z352" s="81" t="str">
        <f>VLOOKUP(A352,'10'!A:C,3,0)</f>
        <v>Начисление услуг УКС00001637 от 31.10.2023 0:00:03</v>
      </c>
      <c r="AA352" s="81" t="str">
        <f>VLOOKUP(A352,'10'!A:B,2,0)</f>
        <v>НАС/КС/ДУ-3-111</v>
      </c>
      <c r="AB352" s="80">
        <v>1421.64</v>
      </c>
      <c r="AC352" s="81">
        <f>VLOOKUP(A352,РАСЧЕТ!A:BF,58,0)</f>
        <v>792.57104643870821</v>
      </c>
      <c r="AD352" s="81">
        <f t="shared" si="52"/>
        <v>-629.06895356129189</v>
      </c>
      <c r="AE352" s="81" t="str">
        <f>VLOOKUP(A352,'11'!A:C,3,0)</f>
        <v>Начисление услуг УКС00001717 от 30.11.2023 23:59:59</v>
      </c>
      <c r="AF352" s="81" t="str">
        <f>VLOOKUP(A352,'11'!A:B,2,0)</f>
        <v>НАС/КС/ДУ-3-111</v>
      </c>
      <c r="AG352" s="80">
        <v>1421.64</v>
      </c>
      <c r="AH352" s="120">
        <f>VLOOKUP(A352,РАСЧЕТ!A:BG,59,0)</f>
        <v>1141.8915909356931</v>
      </c>
      <c r="AI352" s="120">
        <f t="shared" si="53"/>
        <v>-279.748409064307</v>
      </c>
      <c r="AJ352" t="str">
        <f>VLOOKUP(A352,'12'!A:C,3,0)</f>
        <v>Начисление услуг УКС00001867 от 31.12.2023 23:59:59</v>
      </c>
      <c r="AK352" t="str">
        <f>VLOOKUP(A352,'12'!A:B,2,0)</f>
        <v>НАС/КС/ДУ-3-111</v>
      </c>
    </row>
    <row r="353" spans="1:37" x14ac:dyDescent="0.3">
      <c r="A353" s="79" t="s">
        <v>588</v>
      </c>
      <c r="B353" s="79" t="s">
        <v>148</v>
      </c>
      <c r="C353" s="80">
        <v>1421.64</v>
      </c>
      <c r="D353" s="81">
        <f>VLOOKUP(A353,РАСЧЕТ!A:AY,51,0)</f>
        <v>1198.9772891462358</v>
      </c>
      <c r="E353" s="81">
        <f t="shared" si="45"/>
        <v>-222.66271085376434</v>
      </c>
      <c r="F353" s="81" t="str">
        <f>VLOOKUP(A353,'04'!A:C,3,0)</f>
        <v>Начисление услуг УКС00000640 от 30.04.2023 0:00:10</v>
      </c>
      <c r="G353" s="81" t="str">
        <f>VLOOKUP(A353,'04'!A:B,2,0)</f>
        <v>НАС/КС/ДУ-3-112/1</v>
      </c>
      <c r="H353" s="128">
        <v>1421.64</v>
      </c>
      <c r="I353" s="126">
        <f>VLOOKUP(A353,РАСЧЕТ!A:AZ,52,0)</f>
        <v>0</v>
      </c>
      <c r="J353" s="126">
        <f t="shared" si="46"/>
        <v>-1421.64</v>
      </c>
      <c r="K353" s="128">
        <v>1421.64</v>
      </c>
      <c r="L353" s="126">
        <f>VLOOKUP(A353,РАСЧЕТ!A:BA,53,0)</f>
        <v>0</v>
      </c>
      <c r="M353" s="126">
        <f t="shared" si="47"/>
        <v>-1421.64</v>
      </c>
      <c r="N353" s="128">
        <v>1421.64</v>
      </c>
      <c r="O353" s="126">
        <f>VLOOKUP(A353,РАСЧЕТ!A:BB,54,0)</f>
        <v>0</v>
      </c>
      <c r="P353" s="126">
        <f t="shared" si="48"/>
        <v>-1421.64</v>
      </c>
      <c r="Q353" s="128">
        <v>1421.64</v>
      </c>
      <c r="R353" s="126">
        <f>VLOOKUP(A353,РАСЧЕТ!A:BC,55,0)</f>
        <v>0</v>
      </c>
      <c r="S353" s="126">
        <f t="shared" si="49"/>
        <v>-1421.64</v>
      </c>
      <c r="T353" s="128">
        <v>1421.64</v>
      </c>
      <c r="U353" s="126">
        <f>VLOOKUP(A353,РАСЧЕТ!A:BD,56,0)</f>
        <v>0</v>
      </c>
      <c r="V353" s="126">
        <f t="shared" si="50"/>
        <v>-1421.64</v>
      </c>
      <c r="W353" s="80">
        <v>1421.64</v>
      </c>
      <c r="X353" s="81">
        <f>VLOOKUP(A353,РАСЧЕТ!A:BE,57,0)</f>
        <v>737.05077975321944</v>
      </c>
      <c r="Y353" s="81">
        <f t="shared" si="51"/>
        <v>-684.58922024678066</v>
      </c>
      <c r="Z353" s="81" t="str">
        <f>VLOOKUP(A353,'10'!A:C,3,0)</f>
        <v>Начисление услуг УКС00001637 от 31.10.2023 0:00:03</v>
      </c>
      <c r="AA353" s="81" t="str">
        <f>VLOOKUP(A353,'10'!A:B,2,0)</f>
        <v>НАС/КС/ДУ-3-112/1</v>
      </c>
      <c r="AB353" s="80">
        <v>1421.64</v>
      </c>
      <c r="AC353" s="81">
        <f>VLOOKUP(A353,РАСЧЕТ!A:BF,58,0)</f>
        <v>792.57104643870821</v>
      </c>
      <c r="AD353" s="81">
        <f t="shared" si="52"/>
        <v>-629.06895356129189</v>
      </c>
      <c r="AE353" s="81" t="str">
        <f>VLOOKUP(A353,'11'!A:C,3,0)</f>
        <v>Начисление услуг УКС00001717 от 30.11.2023 23:59:59</v>
      </c>
      <c r="AF353" s="81" t="str">
        <f>VLOOKUP(A353,'11'!A:B,2,0)</f>
        <v>НАС/КС/ДУ-3-112/1</v>
      </c>
      <c r="AG353" s="80">
        <v>1421.64</v>
      </c>
      <c r="AH353" s="120">
        <f>VLOOKUP(A353,РАСЧЕТ!A:BG,59,0)</f>
        <v>1141.8915909356931</v>
      </c>
      <c r="AI353" s="120">
        <f t="shared" si="53"/>
        <v>-279.748409064307</v>
      </c>
      <c r="AJ353" t="str">
        <f>VLOOKUP(A353,'12'!A:C,3,0)</f>
        <v>Начисление услуг УКС00001867 от 31.12.2023 23:59:59</v>
      </c>
      <c r="AK353" t="str">
        <f>VLOOKUP(A353,'12'!A:B,2,0)</f>
        <v>НАС/КС/ДУ-3-112/1</v>
      </c>
    </row>
    <row r="354" spans="1:37" x14ac:dyDescent="0.3">
      <c r="A354" s="79" t="s">
        <v>634</v>
      </c>
      <c r="B354" s="79" t="s">
        <v>324</v>
      </c>
      <c r="C354" s="80">
        <v>1576.26</v>
      </c>
      <c r="D354" s="81">
        <f>VLOOKUP(A354,РАСЧЕТ!A:AY,51,0)</f>
        <v>662.65339017822646</v>
      </c>
      <c r="E354" s="81">
        <f t="shared" si="45"/>
        <v>-913.60660982177353</v>
      </c>
      <c r="F354" s="81" t="str">
        <f>VLOOKUP(A354,'04'!A:C,3,0)</f>
        <v>Начисление услуг УКС00000640 от 30.04.2023 0:00:10</v>
      </c>
      <c r="G354" s="81" t="str">
        <f>VLOOKUP(A354,'04'!A:B,2,0)</f>
        <v>НАС/КС/ДУ/3-113</v>
      </c>
      <c r="H354" s="128">
        <v>1576.26</v>
      </c>
      <c r="I354" s="126">
        <f>VLOOKUP(A354,РАСЧЕТ!A:AZ,52,0)</f>
        <v>0</v>
      </c>
      <c r="J354" s="126">
        <f t="shared" si="46"/>
        <v>-1576.26</v>
      </c>
      <c r="K354" s="128">
        <v>1576.26</v>
      </c>
      <c r="L354" s="126">
        <f>VLOOKUP(A354,РАСЧЕТ!A:BA,53,0)</f>
        <v>0</v>
      </c>
      <c r="M354" s="126">
        <f t="shared" si="47"/>
        <v>-1576.26</v>
      </c>
      <c r="N354" s="128">
        <v>1576.26</v>
      </c>
      <c r="O354" s="126">
        <f>VLOOKUP(A354,РАСЧЕТ!A:BB,54,0)</f>
        <v>0</v>
      </c>
      <c r="P354" s="126">
        <f t="shared" si="48"/>
        <v>-1576.26</v>
      </c>
      <c r="Q354" s="128">
        <v>1576.26</v>
      </c>
      <c r="R354" s="126">
        <f>VLOOKUP(A354,РАСЧЕТ!A:BC,55,0)</f>
        <v>0</v>
      </c>
      <c r="S354" s="126">
        <f t="shared" si="49"/>
        <v>-1576.26</v>
      </c>
      <c r="T354" s="128">
        <v>1576.26</v>
      </c>
      <c r="U354" s="126">
        <f>VLOOKUP(A354,РАСЧЕТ!A:BD,56,0)</f>
        <v>0</v>
      </c>
      <c r="V354" s="126">
        <f t="shared" si="50"/>
        <v>-1576.26</v>
      </c>
      <c r="W354" s="80">
        <v>1576.26</v>
      </c>
      <c r="X354" s="81">
        <f>VLOOKUP(A354,РАСЧЕТ!A:BE,57,0)</f>
        <v>817.21340232456657</v>
      </c>
      <c r="Y354" s="81">
        <f t="shared" si="51"/>
        <v>-759.04659767543342</v>
      </c>
      <c r="Z354" s="81" t="str">
        <f>VLOOKUP(A354,'10'!A:C,3,0)</f>
        <v>Начисление услуг УКС00001637 от 31.10.2023 0:00:03</v>
      </c>
      <c r="AA354" s="81" t="str">
        <f>VLOOKUP(A354,'10'!A:B,2,0)</f>
        <v>НАС/КС/ДУ/3-113</v>
      </c>
      <c r="AB354" s="80">
        <v>1576.26</v>
      </c>
      <c r="AC354" s="81">
        <f>VLOOKUP(A354,РАСЧЕТ!A:BF,58,0)</f>
        <v>878.77212701814483</v>
      </c>
      <c r="AD354" s="81">
        <f t="shared" si="52"/>
        <v>-697.48787298185516</v>
      </c>
      <c r="AE354" s="81" t="str">
        <f>VLOOKUP(A354,'11'!A:C,3,0)</f>
        <v>Начисление услуг УКС00001717 от 30.11.2023 23:59:59</v>
      </c>
      <c r="AF354" s="81" t="str">
        <f>VLOOKUP(A354,'11'!A:B,2,0)</f>
        <v>НАС/КС/ДУ/3-113</v>
      </c>
      <c r="AG354" s="80">
        <v>1576.26</v>
      </c>
      <c r="AH354" s="120">
        <f>VLOOKUP(A354,РАСЧЕТ!A:BG,59,0)</f>
        <v>1266.0852382882156</v>
      </c>
      <c r="AI354" s="120">
        <f t="shared" si="53"/>
        <v>-310.17476171178441</v>
      </c>
      <c r="AJ354" t="str">
        <f>VLOOKUP(A354,'12'!A:C,3,0)</f>
        <v>Начисление услуг УКС00001867 от 31.12.2023 23:59:59</v>
      </c>
      <c r="AK354" t="str">
        <f>VLOOKUP(A354,'12'!A:B,2,0)</f>
        <v>НАС/КС/ДУ/3-113</v>
      </c>
    </row>
    <row r="355" spans="1:37" x14ac:dyDescent="0.3">
      <c r="A355" s="79" t="s">
        <v>2303</v>
      </c>
      <c r="B355" s="79" t="s">
        <v>58</v>
      </c>
      <c r="C355" s="80">
        <v>3367.26</v>
      </c>
      <c r="D355" s="81">
        <f>VLOOKUP(A355,РАСЧЕТ!A:AY,51,0)</f>
        <v>2839.8736999717489</v>
      </c>
      <c r="E355" s="81">
        <f t="shared" si="45"/>
        <v>-527.3863000282513</v>
      </c>
      <c r="F355" s="81" t="str">
        <f>VLOOKUP(A355,'04'!A:C,3,0)</f>
        <v>Начисление услуг УКС00000640 от 30.04.2023 0:00:10</v>
      </c>
      <c r="G355" s="81" t="str">
        <f>VLOOKUP(A355,'04'!A:B,2,0)</f>
        <v>НАС/КС/ДУ-3-114.</v>
      </c>
      <c r="H355" s="128">
        <v>3367.26</v>
      </c>
      <c r="I355" s="126">
        <f>VLOOKUP(A355,РАСЧЕТ!A:AZ,52,0)</f>
        <v>0</v>
      </c>
      <c r="J355" s="126">
        <f t="shared" si="46"/>
        <v>-3367.26</v>
      </c>
      <c r="K355" s="128">
        <v>3367.26</v>
      </c>
      <c r="L355" s="126">
        <f>VLOOKUP(A355,РАСЧЕТ!A:BA,53,0)</f>
        <v>0</v>
      </c>
      <c r="M355" s="126">
        <f t="shared" si="47"/>
        <v>-3367.26</v>
      </c>
      <c r="N355" s="128">
        <v>3367.26</v>
      </c>
      <c r="O355" s="126">
        <f>VLOOKUP(A355,РАСЧЕТ!A:BB,54,0)</f>
        <v>0</v>
      </c>
      <c r="P355" s="126">
        <f t="shared" si="48"/>
        <v>-3367.26</v>
      </c>
      <c r="Q355" s="128">
        <v>3367.26</v>
      </c>
      <c r="R355" s="126">
        <f>VLOOKUP(A355,РАСЧЕТ!A:BC,55,0)</f>
        <v>0</v>
      </c>
      <c r="S355" s="126">
        <f t="shared" si="49"/>
        <v>-3367.26</v>
      </c>
      <c r="T355" s="128">
        <v>3367.26</v>
      </c>
      <c r="U355" s="126">
        <f>VLOOKUP(A355,РАСЧЕТ!A:BD,56,0)</f>
        <v>0</v>
      </c>
      <c r="V355" s="126">
        <f t="shared" si="50"/>
        <v>-3367.26</v>
      </c>
      <c r="W355" s="80">
        <v>3367.26</v>
      </c>
      <c r="X355" s="81">
        <f>VLOOKUP(A355,РАСЧЕТ!A:BE,57,0)</f>
        <v>1745.7637804426708</v>
      </c>
      <c r="Y355" s="81">
        <f t="shared" si="51"/>
        <v>-1621.4962195573294</v>
      </c>
      <c r="Z355" s="81" t="str">
        <f>VLOOKUP(A355,'10'!A:C,3,0)</f>
        <v>Начисление услуг УКС00001637 от 31.10.2023 0:00:03</v>
      </c>
      <c r="AA355" s="81" t="str">
        <f>VLOOKUP(A355,'10'!A:B,2,0)</f>
        <v>НАС/КС/ДУ-3-114.</v>
      </c>
      <c r="AB355" s="80">
        <v>3367.26</v>
      </c>
      <c r="AC355" s="81">
        <f>VLOOKUP(A355,РАСЧЕТ!A:BF,58,0)</f>
        <v>1877.2679770632849</v>
      </c>
      <c r="AD355" s="81">
        <f t="shared" si="52"/>
        <v>-1489.9920229367153</v>
      </c>
      <c r="AE355" s="81" t="str">
        <f>VLOOKUP(A355,'11'!A:C,3,0)</f>
        <v>Начисление услуг УКС00001717 от 30.11.2023 23:59:59</v>
      </c>
      <c r="AF355" s="81" t="str">
        <f>VLOOKUP(A355,'11'!A:B,2,0)</f>
        <v>НАС/КС/ДУ-3-114.</v>
      </c>
      <c r="AG355" s="80">
        <v>3367.26</v>
      </c>
      <c r="AH355" s="120">
        <f>VLOOKUP(A355,РАСЧЕТ!A:BG,59,0)</f>
        <v>2704.6616534549344</v>
      </c>
      <c r="AI355" s="120">
        <f t="shared" si="53"/>
        <v>-662.59834654506585</v>
      </c>
      <c r="AJ355" t="str">
        <f>VLOOKUP(A355,'12'!A:C,3,0)</f>
        <v>Начисление услуг УКС00001867 от 31.12.2023 23:59:59</v>
      </c>
      <c r="AK355" t="str">
        <f>VLOOKUP(A355,'12'!A:B,2,0)</f>
        <v>НАС/КС/ДУ-3-114.</v>
      </c>
    </row>
    <row r="356" spans="1:37" x14ac:dyDescent="0.3">
      <c r="A356" s="79" t="s">
        <v>612</v>
      </c>
      <c r="B356" s="79" t="s">
        <v>71</v>
      </c>
      <c r="C356" s="80">
        <v>3118.15</v>
      </c>
      <c r="D356" s="81">
        <f>VLOOKUP(A356,РАСЧЕТ!A:AY,51,0)</f>
        <v>2629.781002779961</v>
      </c>
      <c r="E356" s="81">
        <f t="shared" si="45"/>
        <v>-488.36899722003909</v>
      </c>
      <c r="F356" s="81" t="str">
        <f>VLOOKUP(A356,'04'!A:C,3,0)</f>
        <v>Начисление услуг УКС00000640 от 30.04.2023 0:00:10</v>
      </c>
      <c r="G356" s="81" t="str">
        <f>VLOOKUP(A356,'04'!A:B,2,0)</f>
        <v>НАС/КС/ДУ/3-115</v>
      </c>
      <c r="H356" s="128">
        <v>3118.15</v>
      </c>
      <c r="I356" s="126">
        <f>VLOOKUP(A356,РАСЧЕТ!A:AZ,52,0)</f>
        <v>0</v>
      </c>
      <c r="J356" s="126">
        <f t="shared" si="46"/>
        <v>-3118.15</v>
      </c>
      <c r="K356" s="128">
        <v>3118.15</v>
      </c>
      <c r="L356" s="126">
        <f>VLOOKUP(A356,РАСЧЕТ!A:BA,53,0)</f>
        <v>0</v>
      </c>
      <c r="M356" s="126">
        <f t="shared" si="47"/>
        <v>-3118.15</v>
      </c>
      <c r="N356" s="128">
        <v>3118.15</v>
      </c>
      <c r="O356" s="126">
        <f>VLOOKUP(A356,РАСЧЕТ!A:BB,54,0)</f>
        <v>0</v>
      </c>
      <c r="P356" s="126">
        <f t="shared" si="48"/>
        <v>-3118.15</v>
      </c>
      <c r="Q356" s="128">
        <v>3118.15</v>
      </c>
      <c r="R356" s="126">
        <f>VLOOKUP(A356,РАСЧЕТ!A:BC,55,0)</f>
        <v>0</v>
      </c>
      <c r="S356" s="126">
        <f t="shared" si="49"/>
        <v>-3118.15</v>
      </c>
      <c r="T356" s="128">
        <v>3118.15</v>
      </c>
      <c r="U356" s="126">
        <f>VLOOKUP(A356,РАСЧЕТ!A:BD,56,0)</f>
        <v>0</v>
      </c>
      <c r="V356" s="126">
        <f t="shared" si="50"/>
        <v>-3118.15</v>
      </c>
      <c r="W356" s="80">
        <v>3118.15</v>
      </c>
      <c r="X356" s="81">
        <f>VLOOKUP(A356,РАСЧЕТ!A:BE,57,0)</f>
        <v>3533.4494302034632</v>
      </c>
      <c r="Y356" s="81">
        <f t="shared" si="51"/>
        <v>415.29943020346309</v>
      </c>
      <c r="Z356" s="81" t="str">
        <f>VLOOKUP(A356,'10'!A:C,3,0)</f>
        <v>Начисление услуг УКС00001637 от 31.10.2023 0:00:03</v>
      </c>
      <c r="AA356" s="81" t="str">
        <f>VLOOKUP(A356,'10'!A:B,2,0)</f>
        <v>НАС/КС/ДУ/3-115</v>
      </c>
      <c r="AB356" s="80">
        <v>3118.15</v>
      </c>
      <c r="AC356" s="81">
        <f>VLOOKUP(A356,РАСЧЕТ!A:BF,58,0)</f>
        <v>3077.851986215207</v>
      </c>
      <c r="AD356" s="81">
        <f t="shared" si="52"/>
        <v>-40.298013784793056</v>
      </c>
      <c r="AE356" s="81" t="str">
        <f>VLOOKUP(A356,'11'!A:C,3,0)</f>
        <v>Начисление услуг УКС00001717 от 30.11.2023 23:59:59</v>
      </c>
      <c r="AF356" s="81" t="str">
        <f>VLOOKUP(A356,'11'!A:B,2,0)</f>
        <v>НАС/КС/ДУ/3-115</v>
      </c>
      <c r="AG356" s="80">
        <v>3118.15</v>
      </c>
      <c r="AH356" s="120">
        <f>VLOOKUP(A356,РАСЧЕТ!A:BG,59,0)</f>
        <v>4242.9675557589835</v>
      </c>
      <c r="AI356" s="120">
        <f t="shared" si="53"/>
        <v>1124.8175557589834</v>
      </c>
      <c r="AJ356" t="str">
        <f>VLOOKUP(A356,'12'!A:C,3,0)</f>
        <v>Начисление услуг УКС00001867 от 31.12.2023 23:59:59</v>
      </c>
      <c r="AK356" t="str">
        <f>VLOOKUP(A356,'12'!A:B,2,0)</f>
        <v>НАС/КС/ДУ/3-115</v>
      </c>
    </row>
    <row r="357" spans="1:37" x14ac:dyDescent="0.3">
      <c r="A357" s="79" t="s">
        <v>543</v>
      </c>
      <c r="B357" s="79" t="s">
        <v>52</v>
      </c>
      <c r="C357" s="80">
        <v>2452.4299999999998</v>
      </c>
      <c r="D357" s="81">
        <f>VLOOKUP(A357,РАСЧЕТ!A:AY,51,0)</f>
        <v>2068.3263809743221</v>
      </c>
      <c r="E357" s="81">
        <f t="shared" si="45"/>
        <v>-384.10361902567774</v>
      </c>
      <c r="F357" s="81" t="str">
        <f>VLOOKUP(A357,'04'!A:C,3,0)</f>
        <v>Начисление услуг УКС00000640 от 30.04.2023 0:00:10</v>
      </c>
      <c r="G357" s="81" t="str">
        <f>VLOOKUP(A357,'04'!A:B,2,0)</f>
        <v>НАС/КС/ДУ/3-116</v>
      </c>
      <c r="H357" s="128">
        <v>2452.4299999999998</v>
      </c>
      <c r="I357" s="126">
        <f>VLOOKUP(A357,РАСЧЕТ!A:AZ,52,0)</f>
        <v>0</v>
      </c>
      <c r="J357" s="126">
        <f t="shared" si="46"/>
        <v>-2452.4299999999998</v>
      </c>
      <c r="K357" s="128">
        <v>2452.4299999999998</v>
      </c>
      <c r="L357" s="126">
        <f>VLOOKUP(A357,РАСЧЕТ!A:BA,53,0)</f>
        <v>0</v>
      </c>
      <c r="M357" s="126">
        <f t="shared" si="47"/>
        <v>-2452.4299999999998</v>
      </c>
      <c r="N357" s="128">
        <v>2452.4299999999998</v>
      </c>
      <c r="O357" s="126">
        <f>VLOOKUP(A357,РАСЧЕТ!A:BB,54,0)</f>
        <v>0</v>
      </c>
      <c r="P357" s="126">
        <f t="shared" si="48"/>
        <v>-2452.4299999999998</v>
      </c>
      <c r="Q357" s="128">
        <v>2452.4299999999998</v>
      </c>
      <c r="R357" s="126">
        <f>VLOOKUP(A357,РАСЧЕТ!A:BC,55,0)</f>
        <v>0</v>
      </c>
      <c r="S357" s="126">
        <f t="shared" si="49"/>
        <v>-2452.4299999999998</v>
      </c>
      <c r="T357" s="128">
        <v>2452.4299999999998</v>
      </c>
      <c r="U357" s="126">
        <f>VLOOKUP(A357,РАСЧЕТ!A:BD,56,0)</f>
        <v>0</v>
      </c>
      <c r="V357" s="126">
        <f t="shared" si="50"/>
        <v>-2452.4299999999998</v>
      </c>
      <c r="W357" s="80">
        <v>2452.4299999999998</v>
      </c>
      <c r="X357" s="81">
        <f>VLOOKUP(A357,РАСЧЕТ!A:BE,57,0)</f>
        <v>2730.7972240118456</v>
      </c>
      <c r="Y357" s="81">
        <f t="shared" si="51"/>
        <v>278.36722401184579</v>
      </c>
      <c r="Z357" s="81" t="str">
        <f>VLOOKUP(A357,'10'!A:C,3,0)</f>
        <v>Начисление услуг УКС00001637 от 31.10.2023 0:00:03</v>
      </c>
      <c r="AA357" s="81" t="str">
        <f>VLOOKUP(A357,'10'!A:B,2,0)</f>
        <v>НАС/КС/ДУ/3-116</v>
      </c>
      <c r="AB357" s="80">
        <v>2452.4299999999998</v>
      </c>
      <c r="AC357" s="81">
        <f>VLOOKUP(A357,РАСЧЕТ!A:BF,58,0)</f>
        <v>2387.0073615856804</v>
      </c>
      <c r="AD357" s="81">
        <f t="shared" si="52"/>
        <v>-65.422638414319408</v>
      </c>
      <c r="AE357" s="81" t="str">
        <f>VLOOKUP(A357,'11'!A:C,3,0)</f>
        <v>Начисление услуг УКС00001717 от 30.11.2023 23:59:59</v>
      </c>
      <c r="AF357" s="81" t="str">
        <f>VLOOKUP(A357,'11'!A:B,2,0)</f>
        <v>НАС/КС/ДУ/3-116</v>
      </c>
      <c r="AG357" s="80">
        <v>2452.4299999999998</v>
      </c>
      <c r="AH357" s="120">
        <f>VLOOKUP(A357,РАСЧЕТ!A:BG,59,0)</f>
        <v>3293.3273180849001</v>
      </c>
      <c r="AI357" s="120">
        <f t="shared" si="53"/>
        <v>840.89731808490023</v>
      </c>
      <c r="AJ357" t="str">
        <f>VLOOKUP(A357,'12'!A:C,3,0)</f>
        <v>Начисление услуг УКС00001867 от 31.12.2023 23:59:59</v>
      </c>
      <c r="AK357" t="str">
        <f>VLOOKUP(A357,'12'!A:B,2,0)</f>
        <v>НАС/КС/ДУ/3-116</v>
      </c>
    </row>
    <row r="358" spans="1:37" x14ac:dyDescent="0.3">
      <c r="A358" s="79" t="s">
        <v>1138</v>
      </c>
      <c r="B358" s="79" t="s">
        <v>146</v>
      </c>
      <c r="C358" s="80">
        <v>1421.64</v>
      </c>
      <c r="D358" s="81">
        <f>VLOOKUP(A358,РАСЧЕТ!A:AY,51,0)</f>
        <v>597.65196770842772</v>
      </c>
      <c r="E358" s="81">
        <f t="shared" si="45"/>
        <v>-823.98803229157238</v>
      </c>
      <c r="F358" s="81" t="str">
        <f>VLOOKUP(A358,'04'!A:C,3,0)</f>
        <v>Начисление услуг УКС00000640 от 30.04.2023 0:00:10</v>
      </c>
      <c r="G358" s="81" t="str">
        <f>VLOOKUP(A358,'04'!A:B,2,0)</f>
        <v>НАС/КС/ДУ/3-117</v>
      </c>
      <c r="H358" s="128">
        <v>1421.64</v>
      </c>
      <c r="I358" s="126">
        <f>VLOOKUP(A358,РАСЧЕТ!A:AZ,52,0)</f>
        <v>0</v>
      </c>
      <c r="J358" s="126">
        <f t="shared" si="46"/>
        <v>-1421.64</v>
      </c>
      <c r="K358" s="128">
        <v>1421.64</v>
      </c>
      <c r="L358" s="126">
        <f>VLOOKUP(A358,РАСЧЕТ!A:BA,53,0)</f>
        <v>0</v>
      </c>
      <c r="M358" s="126">
        <f t="shared" si="47"/>
        <v>-1421.64</v>
      </c>
      <c r="N358" s="128">
        <v>1421.64</v>
      </c>
      <c r="O358" s="126">
        <f>VLOOKUP(A358,РАСЧЕТ!A:BB,54,0)</f>
        <v>0</v>
      </c>
      <c r="P358" s="126">
        <f t="shared" si="48"/>
        <v>-1421.64</v>
      </c>
      <c r="Q358" s="128">
        <v>1421.64</v>
      </c>
      <c r="R358" s="126">
        <f>VLOOKUP(A358,РАСЧЕТ!A:BC,55,0)</f>
        <v>0</v>
      </c>
      <c r="S358" s="126">
        <f t="shared" si="49"/>
        <v>-1421.64</v>
      </c>
      <c r="T358" s="128">
        <v>1421.64</v>
      </c>
      <c r="U358" s="126">
        <f>VLOOKUP(A358,РАСЧЕТ!A:BD,56,0)</f>
        <v>0</v>
      </c>
      <c r="V358" s="126">
        <f t="shared" si="50"/>
        <v>-1421.64</v>
      </c>
      <c r="W358" s="80">
        <v>1421.64</v>
      </c>
      <c r="X358" s="81">
        <f>VLOOKUP(A358,РАСЧЕТ!A:BE,57,0)</f>
        <v>737.05077975321944</v>
      </c>
      <c r="Y358" s="81">
        <f t="shared" si="51"/>
        <v>-684.58922024678066</v>
      </c>
      <c r="Z358" s="81" t="str">
        <f>VLOOKUP(A358,'10'!A:C,3,0)</f>
        <v>Начисление услуг УКС00001637 от 31.10.2023 0:00:03</v>
      </c>
      <c r="AA358" s="81" t="str">
        <f>VLOOKUP(A358,'10'!A:B,2,0)</f>
        <v>НАС/КС/ДУ/3-117</v>
      </c>
      <c r="AB358" s="80">
        <v>1421.64</v>
      </c>
      <c r="AC358" s="81">
        <f>VLOOKUP(A358,РАСЧЕТ!A:BF,58,0)</f>
        <v>792.57104643870821</v>
      </c>
      <c r="AD358" s="81">
        <f t="shared" si="52"/>
        <v>-629.06895356129189</v>
      </c>
      <c r="AE358" s="81" t="str">
        <f>VLOOKUP(A358,'11'!A:C,3,0)</f>
        <v>Начисление услуг УКС00001717 от 30.11.2023 23:59:59</v>
      </c>
      <c r="AF358" s="81" t="str">
        <f>VLOOKUP(A358,'11'!A:B,2,0)</f>
        <v>НАС/КС/ДУ/3-117</v>
      </c>
      <c r="AG358" s="80">
        <v>1421.64</v>
      </c>
      <c r="AH358" s="120">
        <f>VLOOKUP(A358,РАСЧЕТ!A:BG,59,0)</f>
        <v>1141.8915909356931</v>
      </c>
      <c r="AI358" s="120">
        <f t="shared" si="53"/>
        <v>-279.748409064307</v>
      </c>
      <c r="AJ358" t="str">
        <f>VLOOKUP(A358,'12'!A:C,3,0)</f>
        <v>Начисление услуг УКС00001867 от 31.12.2023 23:59:59</v>
      </c>
      <c r="AK358" t="str">
        <f>VLOOKUP(A358,'12'!A:B,2,0)</f>
        <v>НАС/КС/ДУ/3-117</v>
      </c>
    </row>
    <row r="359" spans="1:37" x14ac:dyDescent="0.3">
      <c r="A359" s="79" t="s">
        <v>2170</v>
      </c>
      <c r="B359" s="79" t="s">
        <v>63</v>
      </c>
      <c r="C359" s="80">
        <v>1421.64</v>
      </c>
      <c r="D359" s="81">
        <f>VLOOKUP(A359,РАСЧЕТ!A:AY,51,0)</f>
        <v>597.65196770842772</v>
      </c>
      <c r="E359" s="81">
        <f t="shared" si="45"/>
        <v>-823.98803229157238</v>
      </c>
      <c r="F359" s="81" t="str">
        <f>VLOOKUP(A359,'04'!A:C,3,0)</f>
        <v>Начисление услуг УКС00000640 от 30.04.2023 0:00:10</v>
      </c>
      <c r="G359" s="81" t="str">
        <f>VLOOKUP(A359,'04'!A:B,2,0)</f>
        <v>НАС/КС/ДУ-3-118 от 01.12.2021</v>
      </c>
      <c r="H359" s="128">
        <v>1421.64</v>
      </c>
      <c r="I359" s="126">
        <f>VLOOKUP(A359,РАСЧЕТ!A:AZ,52,0)</f>
        <v>0</v>
      </c>
      <c r="J359" s="126">
        <f t="shared" si="46"/>
        <v>-1421.64</v>
      </c>
      <c r="K359" s="128">
        <v>1421.64</v>
      </c>
      <c r="L359" s="126">
        <f>VLOOKUP(A359,РАСЧЕТ!A:BA,53,0)</f>
        <v>0</v>
      </c>
      <c r="M359" s="126">
        <f t="shared" si="47"/>
        <v>-1421.64</v>
      </c>
      <c r="N359" s="128">
        <v>1421.64</v>
      </c>
      <c r="O359" s="126">
        <f>VLOOKUP(A359,РАСЧЕТ!A:BB,54,0)</f>
        <v>0</v>
      </c>
      <c r="P359" s="126">
        <f t="shared" si="48"/>
        <v>-1421.64</v>
      </c>
      <c r="Q359" s="128">
        <v>1421.64</v>
      </c>
      <c r="R359" s="126">
        <f>VLOOKUP(A359,РАСЧЕТ!A:BC,55,0)</f>
        <v>0</v>
      </c>
      <c r="S359" s="126">
        <f t="shared" si="49"/>
        <v>-1421.64</v>
      </c>
      <c r="T359" s="128">
        <v>1421.64</v>
      </c>
      <c r="U359" s="126">
        <f>VLOOKUP(A359,РАСЧЕТ!A:BD,56,0)</f>
        <v>0</v>
      </c>
      <c r="V359" s="126">
        <f t="shared" si="50"/>
        <v>-1421.64</v>
      </c>
      <c r="W359" s="80">
        <v>1421.64</v>
      </c>
      <c r="X359" s="81">
        <f>VLOOKUP(A359,РАСЧЕТ!A:BE,57,0)</f>
        <v>2034.0584112312722</v>
      </c>
      <c r="Y359" s="81">
        <f t="shared" si="51"/>
        <v>612.4184112312721</v>
      </c>
      <c r="Z359" s="81" t="str">
        <f>VLOOKUP(A359,'10'!A:C,3,0)</f>
        <v>Начисление услуг УКС00001637 от 31.10.2023 0:00:03</v>
      </c>
      <c r="AA359" s="81" t="str">
        <f>VLOOKUP(A359,'10'!A:B,2,0)</f>
        <v>НАС/КС/ДУ-3-118 от 01.12.2021</v>
      </c>
      <c r="AB359" s="80">
        <v>1421.64</v>
      </c>
      <c r="AC359" s="81">
        <f>VLOOKUP(A359,РАСЧЕТ!A:BF,58,0)</f>
        <v>1698.9051964551293</v>
      </c>
      <c r="AD359" s="81">
        <f t="shared" si="52"/>
        <v>277.26519645512917</v>
      </c>
      <c r="AE359" s="81" t="str">
        <f>VLOOKUP(A359,'11'!A:C,3,0)</f>
        <v>Начисление услуг УКС00001717 от 30.11.2023 23:59:59</v>
      </c>
      <c r="AF359" s="81" t="str">
        <f>VLOOKUP(A359,'11'!A:B,2,0)</f>
        <v>НАС/КС/ДУ-3-118 от 01.12.2021</v>
      </c>
      <c r="AG359" s="80">
        <v>1421.64</v>
      </c>
      <c r="AH359" s="120">
        <f>VLOOKUP(A359,РАСЧЕТ!A:BG,59,0)</f>
        <v>2318.1590494412203</v>
      </c>
      <c r="AI359" s="120">
        <f t="shared" si="53"/>
        <v>896.5190494412202</v>
      </c>
      <c r="AJ359" t="str">
        <f>VLOOKUP(A359,'12'!A:C,3,0)</f>
        <v>Начисление услуг УКС00001867 от 31.12.2023 23:59:59</v>
      </c>
      <c r="AK359" t="str">
        <f>VLOOKUP(A359,'12'!A:B,2,0)</f>
        <v>НАС/КС/ДУ-3-118 от 01.12.2021</v>
      </c>
    </row>
    <row r="360" spans="1:37" x14ac:dyDescent="0.3">
      <c r="A360" s="79" t="s">
        <v>2117</v>
      </c>
      <c r="B360" s="79" t="s">
        <v>47</v>
      </c>
      <c r="C360" s="80">
        <v>1576.26</v>
      </c>
      <c r="D360" s="81">
        <f>VLOOKUP(A360,РАСЧЕТ!A:AY,51,0)</f>
        <v>1329.379652920449</v>
      </c>
      <c r="E360" s="81">
        <f t="shared" si="45"/>
        <v>-246.88034707955103</v>
      </c>
      <c r="F360" s="81" t="str">
        <f>VLOOKUP(A360,'04'!A:C,3,0)</f>
        <v>Начисление услуг УКС00000640 от 30.04.2023 0:00:10</v>
      </c>
      <c r="G360" s="81" t="str">
        <f>VLOOKUP(A360,'04'!A:B,2,0)</f>
        <v>НАС/КС/ДУ-3-119</v>
      </c>
      <c r="H360" s="128">
        <v>1576.26</v>
      </c>
      <c r="I360" s="126">
        <f>VLOOKUP(A360,РАСЧЕТ!A:AZ,52,0)</f>
        <v>0</v>
      </c>
      <c r="J360" s="126">
        <f t="shared" si="46"/>
        <v>-1576.26</v>
      </c>
      <c r="K360" s="128">
        <v>1576.26</v>
      </c>
      <c r="L360" s="126">
        <f>VLOOKUP(A360,РАСЧЕТ!A:BA,53,0)</f>
        <v>0</v>
      </c>
      <c r="M360" s="126">
        <f t="shared" si="47"/>
        <v>-1576.26</v>
      </c>
      <c r="N360" s="128">
        <v>1576.26</v>
      </c>
      <c r="O360" s="126">
        <f>VLOOKUP(A360,РАСЧЕТ!A:BB,54,0)</f>
        <v>0</v>
      </c>
      <c r="P360" s="126">
        <f t="shared" si="48"/>
        <v>-1576.26</v>
      </c>
      <c r="Q360" s="128">
        <v>1576.26</v>
      </c>
      <c r="R360" s="126">
        <f>VLOOKUP(A360,РАСЧЕТ!A:BC,55,0)</f>
        <v>0</v>
      </c>
      <c r="S360" s="126">
        <f t="shared" si="49"/>
        <v>-1576.26</v>
      </c>
      <c r="T360" s="128">
        <v>1576.26</v>
      </c>
      <c r="U360" s="126">
        <f>VLOOKUP(A360,РАСЧЕТ!A:BD,56,0)</f>
        <v>0</v>
      </c>
      <c r="V360" s="126">
        <f t="shared" si="50"/>
        <v>-1576.26</v>
      </c>
      <c r="W360" s="80">
        <v>1576.26</v>
      </c>
      <c r="X360" s="81">
        <f>VLOOKUP(A360,РАСЧЕТ!A:BE,57,0)</f>
        <v>817.21340232456657</v>
      </c>
      <c r="Y360" s="81">
        <f t="shared" si="51"/>
        <v>-759.04659767543342</v>
      </c>
      <c r="Z360" s="81" t="str">
        <f>VLOOKUP(A360,'10'!A:C,3,0)</f>
        <v>Начисление услуг УКС00001637 от 31.10.2023 0:00:03</v>
      </c>
      <c r="AA360" s="81" t="str">
        <f>VLOOKUP(A360,'10'!A:B,2,0)</f>
        <v>НАС/КС/ДУ-3-119</v>
      </c>
      <c r="AB360" s="80">
        <v>1576.26</v>
      </c>
      <c r="AC360" s="81">
        <f>VLOOKUP(A360,РАСЧЕТ!A:BF,58,0)</f>
        <v>878.77212701814483</v>
      </c>
      <c r="AD360" s="81">
        <f t="shared" si="52"/>
        <v>-697.48787298185516</v>
      </c>
      <c r="AE360" s="81" t="str">
        <f>VLOOKUP(A360,'11'!A:C,3,0)</f>
        <v>Начисление услуг УКС00001717 от 30.11.2023 23:59:59</v>
      </c>
      <c r="AF360" s="81" t="str">
        <f>VLOOKUP(A360,'11'!A:B,2,0)</f>
        <v>НАС/КС/ДУ-3-119</v>
      </c>
      <c r="AG360" s="80">
        <v>1576.26</v>
      </c>
      <c r="AH360" s="120">
        <f>VLOOKUP(A360,РАСЧЕТ!A:BG,59,0)</f>
        <v>1266.0852382882156</v>
      </c>
      <c r="AI360" s="120">
        <f t="shared" si="53"/>
        <v>-310.17476171178441</v>
      </c>
      <c r="AJ360" t="str">
        <f>VLOOKUP(A360,'12'!A:C,3,0)</f>
        <v>Начисление услуг УКС00001867 от 31.12.2023 23:59:59</v>
      </c>
      <c r="AK360" t="str">
        <f>VLOOKUP(A360,'12'!A:B,2,0)</f>
        <v>НАС/КС/ДУ-3-119</v>
      </c>
    </row>
    <row r="361" spans="1:37" x14ac:dyDescent="0.3">
      <c r="A361" s="79" t="s">
        <v>2383</v>
      </c>
      <c r="B361" s="79" t="s">
        <v>164</v>
      </c>
      <c r="C361" s="80">
        <v>3367.26</v>
      </c>
      <c r="D361" s="81">
        <f>VLOOKUP(A361,РАСЧЕТ!A:AY,51,0)</f>
        <v>3831.510533786729</v>
      </c>
      <c r="E361" s="81">
        <f t="shared" si="45"/>
        <v>464.25053378672874</v>
      </c>
      <c r="F361" s="81" t="str">
        <f>VLOOKUP(A361,'04'!A:C,3,0)</f>
        <v>Начисление услуг УКС00000640 от 30.04.2023 0:00:10</v>
      </c>
      <c r="G361" s="81" t="str">
        <f>VLOOKUP(A361,'04'!A:B,2,0)</f>
        <v>НАС/КС/ДУ/3-12</v>
      </c>
      <c r="H361" s="128">
        <v>3367.26</v>
      </c>
      <c r="I361" s="126">
        <f>VLOOKUP(A361,РАСЧЕТ!A:AZ,52,0)</f>
        <v>0</v>
      </c>
      <c r="J361" s="126">
        <f t="shared" si="46"/>
        <v>-3367.26</v>
      </c>
      <c r="K361" s="128">
        <v>3367.26</v>
      </c>
      <c r="L361" s="126">
        <f>VLOOKUP(A361,РАСЧЕТ!A:BA,53,0)</f>
        <v>0</v>
      </c>
      <c r="M361" s="126">
        <f t="shared" si="47"/>
        <v>-3367.26</v>
      </c>
      <c r="N361" s="128">
        <v>3367.26</v>
      </c>
      <c r="O361" s="126">
        <f>VLOOKUP(A361,РАСЧЕТ!A:BB,54,0)</f>
        <v>0</v>
      </c>
      <c r="P361" s="126">
        <f t="shared" si="48"/>
        <v>-3367.26</v>
      </c>
      <c r="Q361" s="128">
        <v>3367.26</v>
      </c>
      <c r="R361" s="126">
        <f>VLOOKUP(A361,РАСЧЕТ!A:BC,55,0)</f>
        <v>0</v>
      </c>
      <c r="S361" s="126">
        <f t="shared" si="49"/>
        <v>-3367.26</v>
      </c>
      <c r="T361" s="128">
        <v>3367.26</v>
      </c>
      <c r="U361" s="126">
        <f>VLOOKUP(A361,РАСЧЕТ!A:BD,56,0)</f>
        <v>0</v>
      </c>
      <c r="V361" s="126">
        <f t="shared" si="50"/>
        <v>-3367.26</v>
      </c>
      <c r="W361" s="80">
        <v>3367.26</v>
      </c>
      <c r="X361" s="81">
        <f>VLOOKUP(A361,РАСЧЕТ!A:BE,57,0)</f>
        <v>2989.201597117818</v>
      </c>
      <c r="Y361" s="81">
        <f t="shared" si="51"/>
        <v>-378.05840288218224</v>
      </c>
      <c r="Z361" s="81" t="str">
        <f>VLOOKUP(A361,'10'!A:C,3,0)</f>
        <v>Начисление услуг УКС00001637 от 31.10.2023 0:00:03</v>
      </c>
      <c r="AA361" s="81" t="str">
        <f>VLOOKUP(A361,'10'!A:B,2,0)</f>
        <v>НАС/КС/ДУ/3-12</v>
      </c>
      <c r="AB361" s="80">
        <v>3367.26</v>
      </c>
      <c r="AC361" s="81">
        <f>VLOOKUP(A361,РАСЧЕТ!A:BF,58,0)</f>
        <v>2746.1681510663193</v>
      </c>
      <c r="AD361" s="81">
        <f t="shared" si="52"/>
        <v>-621.09184893368092</v>
      </c>
      <c r="AE361" s="81" t="str">
        <f>VLOOKUP(A361,'11'!A:C,3,0)</f>
        <v>Начисление услуг УКС00001717 от 30.11.2023 23:59:59</v>
      </c>
      <c r="AF361" s="81" t="str">
        <f>VLOOKUP(A361,'11'!A:B,2,0)</f>
        <v>НАС/КС/ДУ/3-12</v>
      </c>
      <c r="AG361" s="80">
        <v>3367.26</v>
      </c>
      <c r="AH361" s="120">
        <f>VLOOKUP(A361,РАСЧЕТ!A:BG,59,0)</f>
        <v>3832.3461827767551</v>
      </c>
      <c r="AI361" s="120">
        <f t="shared" si="53"/>
        <v>465.08618277675487</v>
      </c>
      <c r="AJ361" t="str">
        <f>VLOOKUP(A361,'12'!A:C,3,0)</f>
        <v>Начисление услуг УКС00001867 от 31.12.2023 23:59:59</v>
      </c>
      <c r="AK361" t="str">
        <f>VLOOKUP(A361,'12'!A:B,2,0)</f>
        <v>НАС/КС/ДУ/3-12</v>
      </c>
    </row>
    <row r="362" spans="1:37" x14ac:dyDescent="0.3">
      <c r="A362" s="79" t="s">
        <v>1192</v>
      </c>
      <c r="B362" s="79" t="s">
        <v>167</v>
      </c>
      <c r="C362" s="80">
        <v>3367.26</v>
      </c>
      <c r="D362" s="81">
        <f>VLOOKUP(A362,РАСЧЕТ!A:AY,51,0)</f>
        <v>2839.8736999717489</v>
      </c>
      <c r="E362" s="81">
        <f t="shared" si="45"/>
        <v>-527.3863000282513</v>
      </c>
      <c r="F362" s="81" t="str">
        <f>VLOOKUP(A362,'04'!A:C,3,0)</f>
        <v>Начисление услуг УКС00000640 от 30.04.2023 0:00:10</v>
      </c>
      <c r="G362" s="81" t="str">
        <f>VLOOKUP(A362,'04'!A:B,2,0)</f>
        <v>НАС/КС/ДУ/3-120</v>
      </c>
      <c r="H362" s="128">
        <v>3367.26</v>
      </c>
      <c r="I362" s="126">
        <f>VLOOKUP(A362,РАСЧЕТ!A:AZ,52,0)</f>
        <v>0</v>
      </c>
      <c r="J362" s="126">
        <f t="shared" si="46"/>
        <v>-3367.26</v>
      </c>
      <c r="K362" s="128">
        <v>3367.26</v>
      </c>
      <c r="L362" s="126">
        <f>VLOOKUP(A362,РАСЧЕТ!A:BA,53,0)</f>
        <v>0</v>
      </c>
      <c r="M362" s="126">
        <f t="shared" si="47"/>
        <v>-3367.26</v>
      </c>
      <c r="N362" s="128">
        <v>3367.26</v>
      </c>
      <c r="O362" s="126">
        <f>VLOOKUP(A362,РАСЧЕТ!A:BB,54,0)</f>
        <v>0</v>
      </c>
      <c r="P362" s="126">
        <f t="shared" si="48"/>
        <v>-3367.26</v>
      </c>
      <c r="Q362" s="128">
        <v>3367.26</v>
      </c>
      <c r="R362" s="126">
        <f>VLOOKUP(A362,РАСЧЕТ!A:BC,55,0)</f>
        <v>0</v>
      </c>
      <c r="S362" s="126">
        <f t="shared" si="49"/>
        <v>-3367.26</v>
      </c>
      <c r="T362" s="128">
        <v>3367.26</v>
      </c>
      <c r="U362" s="126">
        <f>VLOOKUP(A362,РАСЧЕТ!A:BD,56,0)</f>
        <v>0</v>
      </c>
      <c r="V362" s="126">
        <f t="shared" si="50"/>
        <v>-3367.26</v>
      </c>
      <c r="W362" s="80">
        <v>3367.26</v>
      </c>
      <c r="X362" s="81">
        <f>VLOOKUP(A362,РАСЧЕТ!A:BE,57,0)</f>
        <v>4545.2118235964372</v>
      </c>
      <c r="Y362" s="81">
        <f t="shared" si="51"/>
        <v>1177.951823596437</v>
      </c>
      <c r="Z362" s="81" t="str">
        <f>VLOOKUP(A362,'10'!A:C,3,0)</f>
        <v>Начисление услуг УКС00001637 от 31.10.2023 0:00:03</v>
      </c>
      <c r="AA362" s="81" t="str">
        <f>VLOOKUP(A362,'10'!A:B,2,0)</f>
        <v>НАС/КС/ДУ/3-120</v>
      </c>
      <c r="AB362" s="80">
        <v>3367.26</v>
      </c>
      <c r="AC362" s="81">
        <f>VLOOKUP(A362,РАСЧЕТ!A:BF,58,0)</f>
        <v>3833.4903624439339</v>
      </c>
      <c r="AD362" s="81">
        <f t="shared" si="52"/>
        <v>466.2303624439337</v>
      </c>
      <c r="AE362" s="81" t="str">
        <f>VLOOKUP(A362,'11'!A:C,3,0)</f>
        <v>Начисление услуг УКС00001717 от 30.11.2023 23:59:59</v>
      </c>
      <c r="AF362" s="81" t="str">
        <f>VLOOKUP(A362,'11'!A:B,2,0)</f>
        <v>НАС/КС/ДУ/3-120</v>
      </c>
      <c r="AG362" s="80">
        <v>3367.26</v>
      </c>
      <c r="AH362" s="120">
        <f>VLOOKUP(A362,РАСЧЕТ!A:BG,59,0)</f>
        <v>5243.5053387354965</v>
      </c>
      <c r="AI362" s="120">
        <f t="shared" si="53"/>
        <v>1876.2453387354963</v>
      </c>
      <c r="AJ362" t="str">
        <f>VLOOKUP(A362,'12'!A:C,3,0)</f>
        <v>Начисление услуг УКС00001867 от 31.12.2023 23:59:59</v>
      </c>
      <c r="AK362" t="str">
        <f>VLOOKUP(A362,'12'!A:B,2,0)</f>
        <v>НАС/КС/ДУ/3-120</v>
      </c>
    </row>
    <row r="363" spans="1:37" x14ac:dyDescent="0.3">
      <c r="A363" s="79" t="s">
        <v>1396</v>
      </c>
      <c r="B363" s="79" t="s">
        <v>49</v>
      </c>
      <c r="C363" s="80">
        <v>4367.99</v>
      </c>
      <c r="D363" s="81">
        <f>VLOOKUP(A363,РАСЧЕТ!A:AY,51,0)</f>
        <v>5578.2880247718149</v>
      </c>
      <c r="E363" s="81">
        <f t="shared" si="45"/>
        <v>1210.2980247718151</v>
      </c>
      <c r="F363" s="81" t="str">
        <f>VLOOKUP(A363,'04'!A:C,3,0)</f>
        <v>Начисление услуг УКС00000640 от 30.04.2023 0:00:10</v>
      </c>
      <c r="G363" s="81" t="str">
        <f>VLOOKUP(A363,'04'!A:B,2,0)</f>
        <v>НАС/КС/ДУ-3-121</v>
      </c>
      <c r="H363" s="128">
        <v>4367.99</v>
      </c>
      <c r="I363" s="126">
        <f>VLOOKUP(A363,РАСЧЕТ!A:AZ,52,0)</f>
        <v>0</v>
      </c>
      <c r="J363" s="126">
        <f t="shared" si="46"/>
        <v>-4367.99</v>
      </c>
      <c r="K363" s="128">
        <v>4367.99</v>
      </c>
      <c r="L363" s="126">
        <f>VLOOKUP(A363,РАСЧЕТ!A:BA,53,0)</f>
        <v>0</v>
      </c>
      <c r="M363" s="126">
        <f t="shared" si="47"/>
        <v>-4367.99</v>
      </c>
      <c r="N363" s="128">
        <v>4367.99</v>
      </c>
      <c r="O363" s="126">
        <f>VLOOKUP(A363,РАСЧЕТ!A:BB,54,0)</f>
        <v>0</v>
      </c>
      <c r="P363" s="126">
        <f t="shared" si="48"/>
        <v>-4367.99</v>
      </c>
      <c r="Q363" s="128">
        <v>4367.99</v>
      </c>
      <c r="R363" s="126">
        <f>VLOOKUP(A363,РАСЧЕТ!A:BC,55,0)</f>
        <v>0</v>
      </c>
      <c r="S363" s="126">
        <f t="shared" si="49"/>
        <v>-4367.99</v>
      </c>
      <c r="T363" s="128">
        <v>4367.99</v>
      </c>
      <c r="U363" s="126">
        <f>VLOOKUP(A363,РАСЧЕТ!A:BD,56,0)</f>
        <v>0</v>
      </c>
      <c r="V363" s="126">
        <f t="shared" si="50"/>
        <v>-4367.99</v>
      </c>
      <c r="W363" s="80">
        <v>4367.99</v>
      </c>
      <c r="X363" s="81">
        <f>VLOOKUP(A363,РАСЧЕТ!A:BE,57,0)</f>
        <v>4585.6093328510806</v>
      </c>
      <c r="Y363" s="81">
        <f t="shared" si="51"/>
        <v>217.6193328510808</v>
      </c>
      <c r="Z363" s="81" t="str">
        <f>VLOOKUP(A363,'10'!A:C,3,0)</f>
        <v>Начисление услуг УКС00001637 от 31.10.2023 0:00:03</v>
      </c>
      <c r="AA363" s="81" t="str">
        <f>VLOOKUP(A363,'10'!A:B,2,0)</f>
        <v>НАС/КС/ДУ-3-121</v>
      </c>
      <c r="AB363" s="80">
        <v>4367.99</v>
      </c>
      <c r="AC363" s="81">
        <f>VLOOKUP(A363,РАСЧЕТ!A:BF,58,0)</f>
        <v>4057.0795255644707</v>
      </c>
      <c r="AD363" s="81">
        <f t="shared" si="52"/>
        <v>-310.91047443552907</v>
      </c>
      <c r="AE363" s="81" t="str">
        <f>VLOOKUP(A363,'11'!A:C,3,0)</f>
        <v>Начисление услуг УКС00001717 от 30.11.2023 23:59:59</v>
      </c>
      <c r="AF363" s="81" t="str">
        <f>VLOOKUP(A363,'11'!A:B,2,0)</f>
        <v>НАС/КС/ДУ-3-121</v>
      </c>
      <c r="AG363" s="80">
        <v>4367.99</v>
      </c>
      <c r="AH363" s="120">
        <f>VLOOKUP(A363,РАСЧЕТ!A:BG,59,0)</f>
        <v>5613.4193733028433</v>
      </c>
      <c r="AI363" s="120">
        <f t="shared" si="53"/>
        <v>1245.4293733028435</v>
      </c>
      <c r="AJ363" t="str">
        <f>VLOOKUP(A363,'12'!A:C,3,0)</f>
        <v>Начисление услуг УКС00001867 от 31.12.2023 23:59:59</v>
      </c>
      <c r="AK363" t="str">
        <f>VLOOKUP(A363,'12'!A:B,2,0)</f>
        <v>НАС/КС/ДУ-3-121</v>
      </c>
    </row>
    <row r="364" spans="1:37" x14ac:dyDescent="0.3">
      <c r="A364" s="79" t="s">
        <v>1279</v>
      </c>
      <c r="B364" s="79" t="s">
        <v>54</v>
      </c>
      <c r="C364" s="80">
        <v>3384.44</v>
      </c>
      <c r="D364" s="81">
        <f>VLOOKUP(A364,РАСЧЕТ!A:AY,51,0)</f>
        <v>2854.3628515022169</v>
      </c>
      <c r="E364" s="81">
        <f t="shared" si="45"/>
        <v>-530.07714849778313</v>
      </c>
      <c r="F364" s="81" t="str">
        <f>VLOOKUP(A364,'04'!A:C,3,0)</f>
        <v>Начисление услуг УКС00000640 от 30.04.2023 0:00:10</v>
      </c>
      <c r="G364" s="81" t="str">
        <f>VLOOKUP(A364,'04'!A:B,2,0)</f>
        <v>НАС/КС/ДУ-3-122 от 30.11.2021 г.</v>
      </c>
      <c r="H364" s="128">
        <v>3384.44</v>
      </c>
      <c r="I364" s="126">
        <f>VLOOKUP(A364,РАСЧЕТ!A:AZ,52,0)</f>
        <v>0</v>
      </c>
      <c r="J364" s="126">
        <f t="shared" si="46"/>
        <v>-3384.44</v>
      </c>
      <c r="K364" s="128">
        <v>3384.44</v>
      </c>
      <c r="L364" s="126">
        <f>VLOOKUP(A364,РАСЧЕТ!A:BA,53,0)</f>
        <v>0</v>
      </c>
      <c r="M364" s="126">
        <f t="shared" si="47"/>
        <v>-3384.44</v>
      </c>
      <c r="N364" s="128">
        <v>3384.44</v>
      </c>
      <c r="O364" s="126">
        <f>VLOOKUP(A364,РАСЧЕТ!A:BB,54,0)</f>
        <v>0</v>
      </c>
      <c r="P364" s="126">
        <f t="shared" si="48"/>
        <v>-3384.44</v>
      </c>
      <c r="Q364" s="128">
        <v>3384.44</v>
      </c>
      <c r="R364" s="126">
        <f>VLOOKUP(A364,РАСЧЕТ!A:BC,55,0)</f>
        <v>0</v>
      </c>
      <c r="S364" s="126">
        <f t="shared" si="49"/>
        <v>-3384.44</v>
      </c>
      <c r="T364" s="128">
        <v>3384.44</v>
      </c>
      <c r="U364" s="126">
        <f>VLOOKUP(A364,РАСЧЕТ!A:BD,56,0)</f>
        <v>0</v>
      </c>
      <c r="V364" s="126">
        <f t="shared" si="50"/>
        <v>-3384.44</v>
      </c>
      <c r="W364" s="80">
        <v>3384.44</v>
      </c>
      <c r="X364" s="81">
        <f>VLOOKUP(A364,РАСЧЕТ!A:BE,57,0)</f>
        <v>5198.2885132360852</v>
      </c>
      <c r="Y364" s="81">
        <f t="shared" si="51"/>
        <v>1813.8485132360852</v>
      </c>
      <c r="Z364" s="81" t="str">
        <f>VLOOKUP(A364,'10'!A:C,3,0)</f>
        <v>Начисление услуг УКС00001637 от 31.10.2023 0:00:03</v>
      </c>
      <c r="AA364" s="81" t="str">
        <f>VLOOKUP(A364,'10'!A:B,2,0)</f>
        <v>НАС/КС/ДУ-3-122 от 30.11.2021 г.</v>
      </c>
      <c r="AB364" s="80">
        <v>3384.44</v>
      </c>
      <c r="AC364" s="81">
        <f>VLOOKUP(A364,РАСЧЕТ!A:BF,58,0)</f>
        <v>4293.2067266797412</v>
      </c>
      <c r="AD364" s="81">
        <f t="shared" si="52"/>
        <v>908.76672667974117</v>
      </c>
      <c r="AE364" s="81" t="str">
        <f>VLOOKUP(A364,'11'!A:C,3,0)</f>
        <v>Начисление услуг УКС00001717 от 30.11.2023 23:59:59</v>
      </c>
      <c r="AF364" s="81" t="str">
        <f>VLOOKUP(A364,'11'!A:B,2,0)</f>
        <v>НАС/КС/ДУ-3-122 от 30.11.2021 г.</v>
      </c>
      <c r="AG364" s="80">
        <v>3384.44</v>
      </c>
      <c r="AH364" s="120">
        <f>VLOOKUP(A364,РАСЧЕТ!A:BG,59,0)</f>
        <v>5841.5077436599204</v>
      </c>
      <c r="AI364" s="120">
        <f t="shared" si="53"/>
        <v>2457.0677436599203</v>
      </c>
      <c r="AJ364" t="str">
        <f>VLOOKUP(A364,'12'!A:C,3,0)</f>
        <v>Начисление услуг УКС00001867 от 31.12.2023 23:59:59</v>
      </c>
      <c r="AK364" t="str">
        <f>VLOOKUP(A364,'12'!A:B,2,0)</f>
        <v>НАС/КС/ДУ-3-122 от 30.11.2021 г.</v>
      </c>
    </row>
    <row r="365" spans="1:37" x14ac:dyDescent="0.3">
      <c r="A365" s="79" t="s">
        <v>1193</v>
      </c>
      <c r="B365" s="79" t="s">
        <v>145</v>
      </c>
      <c r="C365" s="80">
        <v>2005.75</v>
      </c>
      <c r="D365" s="81">
        <f>VLOOKUP(A365,РАСЧЕТ!A:AY,51,0)</f>
        <v>1691.6084411821514</v>
      </c>
      <c r="E365" s="81">
        <f t="shared" si="45"/>
        <v>-314.14155881784859</v>
      </c>
      <c r="F365" s="81" t="str">
        <f>VLOOKUP(A365,'04'!A:C,3,0)</f>
        <v>Начисление услуг УКС00000640 от 30.04.2023 0:00:10</v>
      </c>
      <c r="G365" s="81" t="str">
        <f>VLOOKUP(A365,'04'!A:B,2,0)</f>
        <v>НАС/КС/ДУ/5-123 от 10.10.2021</v>
      </c>
      <c r="H365" s="128">
        <v>2005.75</v>
      </c>
      <c r="I365" s="126">
        <f>VLOOKUP(A365,РАСЧЕТ!A:AZ,52,0)</f>
        <v>0</v>
      </c>
      <c r="J365" s="126">
        <f t="shared" si="46"/>
        <v>-2005.75</v>
      </c>
      <c r="K365" s="128">
        <v>2005.75</v>
      </c>
      <c r="L365" s="126">
        <f>VLOOKUP(A365,РАСЧЕТ!A:BA,53,0)</f>
        <v>0</v>
      </c>
      <c r="M365" s="126">
        <f t="shared" si="47"/>
        <v>-2005.75</v>
      </c>
      <c r="N365" s="128">
        <v>2005.75</v>
      </c>
      <c r="O365" s="126">
        <f>VLOOKUP(A365,РАСЧЕТ!A:BB,54,0)</f>
        <v>0</v>
      </c>
      <c r="P365" s="126">
        <f t="shared" si="48"/>
        <v>-2005.75</v>
      </c>
      <c r="Q365" s="128">
        <v>2005.75</v>
      </c>
      <c r="R365" s="126">
        <f>VLOOKUP(A365,РАСЧЕТ!A:BC,55,0)</f>
        <v>0</v>
      </c>
      <c r="S365" s="126">
        <f t="shared" si="49"/>
        <v>-2005.75</v>
      </c>
      <c r="T365" s="128">
        <v>2005.75</v>
      </c>
      <c r="U365" s="126">
        <f>VLOOKUP(A365,РАСЧЕТ!A:BD,56,0)</f>
        <v>0</v>
      </c>
      <c r="V365" s="126">
        <f t="shared" si="50"/>
        <v>-2005.75</v>
      </c>
      <c r="W365" s="80">
        <v>2005.75</v>
      </c>
      <c r="X365" s="81">
        <f>VLOOKUP(A365,РАСЧЕТ!A:BE,57,0)</f>
        <v>2123.5930368923073</v>
      </c>
      <c r="Y365" s="81">
        <f t="shared" si="51"/>
        <v>117.84303689230728</v>
      </c>
      <c r="Z365" s="81" t="str">
        <f>VLOOKUP(A365,'10'!A:C,3,0)</f>
        <v>Начисление услуг УКС00001637 от 31.10.2023 0:00:03</v>
      </c>
      <c r="AA365" s="81" t="str">
        <f>VLOOKUP(A365,'10'!A:B,2,0)</f>
        <v>НАС/КС/ДУ/5-123 от 10.10.2021</v>
      </c>
      <c r="AB365" s="80">
        <v>2005.75</v>
      </c>
      <c r="AC365" s="81">
        <f>VLOOKUP(A365,РАСЧЕТ!A:BF,58,0)</f>
        <v>1875.5007526230563</v>
      </c>
      <c r="AD365" s="81">
        <f t="shared" si="52"/>
        <v>-130.24924737694369</v>
      </c>
      <c r="AE365" s="81" t="str">
        <f>VLOOKUP(A365,'11'!A:C,3,0)</f>
        <v>Начисление услуг УКС00001717 от 30.11.2023 23:59:59</v>
      </c>
      <c r="AF365" s="81" t="str">
        <f>VLOOKUP(A365,'11'!A:B,2,0)</f>
        <v>НАС/КС/ДУ/5-123 от 10.10.2021</v>
      </c>
      <c r="AG365" s="80">
        <v>2005.75</v>
      </c>
      <c r="AH365" s="120">
        <f>VLOOKUP(A365,РАСЧЕТ!A:BG,59,0)</f>
        <v>2593.8896653702654</v>
      </c>
      <c r="AI365" s="120">
        <f t="shared" si="53"/>
        <v>588.13966537026545</v>
      </c>
      <c r="AJ365" t="str">
        <f>VLOOKUP(A365,'12'!A:C,3,0)</f>
        <v>Начисление услуг УКС00001867 от 31.12.2023 23:59:59</v>
      </c>
      <c r="AK365" t="str">
        <f>VLOOKUP(A365,'12'!A:B,2,0)</f>
        <v>НАС/КС/ДУ/5-123 от 10.10.2021</v>
      </c>
    </row>
    <row r="366" spans="1:37" x14ac:dyDescent="0.3">
      <c r="A366" s="79" t="s">
        <v>1050</v>
      </c>
      <c r="B366" s="79" t="s">
        <v>101</v>
      </c>
      <c r="C366" s="80">
        <v>2001.46</v>
      </c>
      <c r="D366" s="81">
        <f>VLOOKUP(A366,РАСЧЕТ!A:AY,51,0)</f>
        <v>1082.9997019701732</v>
      </c>
      <c r="E366" s="81">
        <f t="shared" si="45"/>
        <v>-918.46029802982684</v>
      </c>
      <c r="F366" s="81" t="str">
        <f>VLOOKUP(A366,'04'!A:C,3,0)</f>
        <v>Начисление услуг УКС00000640 от 30.04.2023 0:00:10</v>
      </c>
      <c r="G366" s="81" t="str">
        <f>VLOOKUP(A366,'04'!A:B,2,0)</f>
        <v>НАС/КС/ДУ-3-124</v>
      </c>
      <c r="H366" s="128">
        <v>2001.46</v>
      </c>
      <c r="I366" s="126">
        <f>VLOOKUP(A366,РАСЧЕТ!A:AZ,52,0)</f>
        <v>0</v>
      </c>
      <c r="J366" s="126">
        <f t="shared" si="46"/>
        <v>-2001.46</v>
      </c>
      <c r="K366" s="127"/>
      <c r="L366" s="126">
        <f>VLOOKUP(A366,РАСЧЕТ!A:BA,53,0)</f>
        <v>0</v>
      </c>
      <c r="M366" s="126">
        <f t="shared" si="47"/>
        <v>0</v>
      </c>
      <c r="N366" s="127"/>
      <c r="O366" s="126">
        <f>VLOOKUP(A366,РАСЧЕТ!A:BB,54,0)</f>
        <v>0</v>
      </c>
      <c r="P366" s="126">
        <f t="shared" si="48"/>
        <v>0</v>
      </c>
      <c r="Q366" s="127"/>
      <c r="R366" s="126">
        <f>VLOOKUP(A366,РАСЧЕТ!A:BC,55,0)</f>
        <v>0</v>
      </c>
      <c r="S366" s="126">
        <f t="shared" si="49"/>
        <v>0</v>
      </c>
      <c r="T366" s="127"/>
      <c r="U366" s="126">
        <f>VLOOKUP(A366,РАСЧЕТ!A:BD,56,0)</f>
        <v>0</v>
      </c>
      <c r="V366" s="126">
        <f t="shared" si="50"/>
        <v>0</v>
      </c>
      <c r="W366" s="82"/>
      <c r="X366" s="81">
        <f>VLOOKUP(A366,РАСЧЕТ!A:BE,57,0)</f>
        <v>0</v>
      </c>
      <c r="Y366" s="81">
        <f t="shared" si="51"/>
        <v>0</v>
      </c>
      <c r="Z366" s="81" t="e">
        <f>VLOOKUP(A366,'10'!A:C,3,0)</f>
        <v>#N/A</v>
      </c>
      <c r="AA366" s="81" t="e">
        <f>VLOOKUP(A366,'10'!A:B,2,0)</f>
        <v>#N/A</v>
      </c>
      <c r="AB366" s="82"/>
      <c r="AC366" s="81">
        <f>VLOOKUP(A366,РАСЧЕТ!A:BF,58,0)</f>
        <v>0</v>
      </c>
      <c r="AD366" s="81">
        <f t="shared" si="52"/>
        <v>0</v>
      </c>
      <c r="AE366" s="81" t="e">
        <f>VLOOKUP(A366,'11'!A:C,3,0)</f>
        <v>#N/A</v>
      </c>
      <c r="AF366" s="81" t="e">
        <f>VLOOKUP(A366,'11'!A:B,2,0)</f>
        <v>#N/A</v>
      </c>
      <c r="AG366" s="82"/>
      <c r="AH366" s="120">
        <f>VLOOKUP(A366,РАСЧЕТ!A:BG,59,0)</f>
        <v>0</v>
      </c>
      <c r="AI366" s="120">
        <f t="shared" si="53"/>
        <v>0</v>
      </c>
      <c r="AJ366" t="e">
        <f>VLOOKUP(A366,'12'!A:C,3,0)</f>
        <v>#N/A</v>
      </c>
      <c r="AK366" t="e">
        <f>VLOOKUP(A366,'12'!A:B,2,0)</f>
        <v>#N/A</v>
      </c>
    </row>
    <row r="367" spans="1:37" x14ac:dyDescent="0.3">
      <c r="A367" s="79" t="s">
        <v>2737</v>
      </c>
      <c r="B367" s="79" t="s">
        <v>101</v>
      </c>
      <c r="C367" s="82"/>
      <c r="D367" s="81">
        <f>VLOOKUP(A367,РАСЧЕТ!A:AY,51,0)</f>
        <v>0</v>
      </c>
      <c r="E367" s="81">
        <f t="shared" si="45"/>
        <v>0</v>
      </c>
      <c r="F367" s="81" t="e">
        <f>VLOOKUP(A367,'04'!A:C,3,0)</f>
        <v>#N/A</v>
      </c>
      <c r="G367" s="81" t="e">
        <f>VLOOKUP(A367,'04'!A:B,2,0)</f>
        <v>#N/A</v>
      </c>
      <c r="H367" s="127"/>
      <c r="I367" s="126">
        <f>VLOOKUP(A367,РАСЧЕТ!A:AZ,52,0)</f>
        <v>0</v>
      </c>
      <c r="J367" s="126">
        <f t="shared" si="46"/>
        <v>0</v>
      </c>
      <c r="K367" s="128">
        <v>2001.46</v>
      </c>
      <c r="L367" s="126">
        <f>VLOOKUP(A367,РАСЧЕТ!A:BA,53,0)</f>
        <v>0</v>
      </c>
      <c r="M367" s="126">
        <f t="shared" si="47"/>
        <v>-2001.46</v>
      </c>
      <c r="N367" s="128">
        <v>2001.46</v>
      </c>
      <c r="O367" s="126">
        <f>VLOOKUP(A367,РАСЧЕТ!A:BB,54,0)</f>
        <v>0</v>
      </c>
      <c r="P367" s="126">
        <f t="shared" si="48"/>
        <v>-2001.46</v>
      </c>
      <c r="Q367" s="128">
        <v>2001.46</v>
      </c>
      <c r="R367" s="126">
        <f>VLOOKUP(A367,РАСЧЕТ!A:BC,55,0)</f>
        <v>0</v>
      </c>
      <c r="S367" s="126">
        <f t="shared" si="49"/>
        <v>-2001.46</v>
      </c>
      <c r="T367" s="128">
        <v>2001.46</v>
      </c>
      <c r="U367" s="126">
        <f>VLOOKUP(A367,РАСЧЕТ!A:BD,56,0)</f>
        <v>0</v>
      </c>
      <c r="V367" s="126">
        <f t="shared" si="50"/>
        <v>-2001.46</v>
      </c>
      <c r="W367" s="80">
        <v>2001.46</v>
      </c>
      <c r="X367" s="81">
        <f>VLOOKUP(A367,РАСЧЕТ!A:BE,57,0)</f>
        <v>1037.6606143957713</v>
      </c>
      <c r="Y367" s="81">
        <f t="shared" si="51"/>
        <v>-963.79938560422875</v>
      </c>
      <c r="Z367" s="81" t="str">
        <f>VLOOKUP(A367,'10'!A:C,3,0)</f>
        <v>Начисление услуг УКС00001637 от 31.10.2023 0:00:03</v>
      </c>
      <c r="AA367" s="81" t="str">
        <f>VLOOKUP(A367,'10'!A:B,2,0)</f>
        <v>НАС/КС/ДУ-3-124 втор</v>
      </c>
      <c r="AB367" s="80">
        <v>2001.46</v>
      </c>
      <c r="AC367" s="81">
        <f>VLOOKUP(A367,РАСЧЕТ!A:BF,58,0)</f>
        <v>1115.8250986115954</v>
      </c>
      <c r="AD367" s="81">
        <f t="shared" si="52"/>
        <v>-885.63490138840461</v>
      </c>
      <c r="AE367" s="81" t="str">
        <f>VLOOKUP(A367,'11'!A:C,3,0)</f>
        <v>Начисление услуг УКС00001717 от 30.11.2023 23:59:59</v>
      </c>
      <c r="AF367" s="81" t="str">
        <f>VLOOKUP(A367,'11'!A:B,2,0)</f>
        <v>НАС/КС/ДУ-3-124 втор</v>
      </c>
      <c r="AG367" s="80">
        <v>2001.46</v>
      </c>
      <c r="AH367" s="120">
        <f>VLOOKUP(A367,РАСЧЕТ!A:BG,59,0)</f>
        <v>1607.6177685076523</v>
      </c>
      <c r="AI367" s="120">
        <f t="shared" si="53"/>
        <v>-393.84223149234776</v>
      </c>
      <c r="AJ367" t="str">
        <f>VLOOKUP(A367,'12'!A:C,3,0)</f>
        <v>Начисление услуг УКС00001867 от 31.12.2023 23:59:59</v>
      </c>
      <c r="AK367" t="str">
        <f>VLOOKUP(A367,'12'!A:B,2,0)</f>
        <v>НАС/КС/ДУ-3-124 втор</v>
      </c>
    </row>
    <row r="368" spans="1:37" x14ac:dyDescent="0.3">
      <c r="A368" s="79" t="s">
        <v>1510</v>
      </c>
      <c r="B368" s="79" t="s">
        <v>56</v>
      </c>
      <c r="C368" s="80">
        <v>2181.85</v>
      </c>
      <c r="D368" s="81">
        <f>VLOOKUP(A368,РАСЧЕТ!A:AY,51,0)</f>
        <v>1840.1222443694489</v>
      </c>
      <c r="E368" s="81">
        <f t="shared" si="45"/>
        <v>-341.72775563055097</v>
      </c>
      <c r="F368" s="81" t="str">
        <f>VLOOKUP(A368,'04'!A:C,3,0)</f>
        <v>Начисление услуг УКС00000640 от 30.04.2023 0:00:10</v>
      </c>
      <c r="G368" s="81" t="str">
        <f>VLOOKUP(A368,'04'!A:B,2,0)</f>
        <v>НАС/КС/ДУ/3-125/Втор-1</v>
      </c>
      <c r="H368" s="128">
        <v>2181.85</v>
      </c>
      <c r="I368" s="126">
        <f>VLOOKUP(A368,РАСЧЕТ!A:AZ,52,0)</f>
        <v>0</v>
      </c>
      <c r="J368" s="126">
        <f t="shared" si="46"/>
        <v>-2181.85</v>
      </c>
      <c r="K368" s="128">
        <v>2181.85</v>
      </c>
      <c r="L368" s="126">
        <f>VLOOKUP(A368,РАСЧЕТ!A:BA,53,0)</f>
        <v>0</v>
      </c>
      <c r="M368" s="126">
        <f t="shared" si="47"/>
        <v>-2181.85</v>
      </c>
      <c r="N368" s="128">
        <v>2181.85</v>
      </c>
      <c r="O368" s="126">
        <f>VLOOKUP(A368,РАСЧЕТ!A:BB,54,0)</f>
        <v>0</v>
      </c>
      <c r="P368" s="126">
        <f t="shared" si="48"/>
        <v>-2181.85</v>
      </c>
      <c r="Q368" s="128">
        <v>2181.85</v>
      </c>
      <c r="R368" s="126">
        <f>VLOOKUP(A368,РАСЧЕТ!A:BC,55,0)</f>
        <v>0</v>
      </c>
      <c r="S368" s="126">
        <f t="shared" si="49"/>
        <v>-2181.85</v>
      </c>
      <c r="T368" s="128">
        <v>2181.85</v>
      </c>
      <c r="U368" s="126">
        <f>VLOOKUP(A368,РАСЧЕТ!A:BD,56,0)</f>
        <v>0</v>
      </c>
      <c r="V368" s="126">
        <f t="shared" si="50"/>
        <v>-2181.85</v>
      </c>
      <c r="W368" s="80">
        <v>2181.85</v>
      </c>
      <c r="X368" s="81">
        <f>VLOOKUP(A368,РАСЧЕТ!A:BE,57,0)</f>
        <v>2572.6249261752882</v>
      </c>
      <c r="Y368" s="81">
        <f t="shared" si="51"/>
        <v>390.77492617528833</v>
      </c>
      <c r="Z368" s="81" t="str">
        <f>VLOOKUP(A368,'10'!A:C,3,0)</f>
        <v>Начисление услуг УКС00001637 от 31.10.2023 0:00:03</v>
      </c>
      <c r="AA368" s="81" t="str">
        <f>VLOOKUP(A368,'10'!A:B,2,0)</f>
        <v>НАС/КС/ДУ/3-125/Втор-1</v>
      </c>
      <c r="AB368" s="80">
        <v>2181.85</v>
      </c>
      <c r="AC368" s="81">
        <f>VLOOKUP(A368,РАСЧЕТ!A:BF,58,0)</f>
        <v>2223.6557438641148</v>
      </c>
      <c r="AD368" s="81">
        <f t="shared" si="52"/>
        <v>41.805743864114902</v>
      </c>
      <c r="AE368" s="81" t="str">
        <f>VLOOKUP(A368,'11'!A:C,3,0)</f>
        <v>Начисление услуг УКС00001717 от 30.11.2023 23:59:59</v>
      </c>
      <c r="AF368" s="81" t="str">
        <f>VLOOKUP(A368,'11'!A:B,2,0)</f>
        <v>НАС/КС/ДУ/3-125/Втор-1</v>
      </c>
      <c r="AG368" s="80">
        <v>2181.85</v>
      </c>
      <c r="AH368" s="120">
        <f>VLOOKUP(A368,РАСЧЕТ!A:BG,59,0)</f>
        <v>3059.765917544963</v>
      </c>
      <c r="AI368" s="120">
        <f t="shared" si="53"/>
        <v>877.91591754496312</v>
      </c>
      <c r="AJ368" t="str">
        <f>VLOOKUP(A368,'12'!A:C,3,0)</f>
        <v>Начисление услуг УКС00001867 от 31.12.2023 23:59:59</v>
      </c>
      <c r="AK368" t="str">
        <f>VLOOKUP(A368,'12'!A:B,2,0)</f>
        <v>НАС/КС/ДУ/3-125/Втор-1</v>
      </c>
    </row>
    <row r="369" spans="1:37" x14ac:dyDescent="0.3">
      <c r="A369" s="79" t="s">
        <v>1161</v>
      </c>
      <c r="B369" s="79" t="s">
        <v>64</v>
      </c>
      <c r="C369" s="80">
        <v>4741.6499999999996</v>
      </c>
      <c r="D369" s="81">
        <f>VLOOKUP(A369,РАСЧЕТ!A:AY,51,0)</f>
        <v>3999.0058224091972</v>
      </c>
      <c r="E369" s="81">
        <f t="shared" si="45"/>
        <v>-742.64417759080243</v>
      </c>
      <c r="F369" s="81" t="str">
        <f>VLOOKUP(A369,'04'!A:C,3,0)</f>
        <v>Начисление услуг УКС00000640 от 30.04.2023 0:00:10</v>
      </c>
      <c r="G369" s="81" t="str">
        <f>VLOOKUP(A369,'04'!A:B,2,0)</f>
        <v>НАС/КС/3-126/1</v>
      </c>
      <c r="H369" s="128">
        <v>4741.6499999999996</v>
      </c>
      <c r="I369" s="126">
        <f>VLOOKUP(A369,РАСЧЕТ!A:AZ,52,0)</f>
        <v>0</v>
      </c>
      <c r="J369" s="126">
        <f t="shared" si="46"/>
        <v>-4741.6499999999996</v>
      </c>
      <c r="K369" s="128">
        <v>4741.6499999999996</v>
      </c>
      <c r="L369" s="126">
        <f>VLOOKUP(A369,РАСЧЕТ!A:BA,53,0)</f>
        <v>0</v>
      </c>
      <c r="M369" s="126">
        <f t="shared" si="47"/>
        <v>-4741.6499999999996</v>
      </c>
      <c r="N369" s="128">
        <v>4741.6499999999996</v>
      </c>
      <c r="O369" s="126">
        <f>VLOOKUP(A369,РАСЧЕТ!A:BB,54,0)</f>
        <v>0</v>
      </c>
      <c r="P369" s="126">
        <f t="shared" si="48"/>
        <v>-4741.6499999999996</v>
      </c>
      <c r="Q369" s="128">
        <v>4741.6499999999996</v>
      </c>
      <c r="R369" s="126">
        <f>VLOOKUP(A369,РАСЧЕТ!A:BC,55,0)</f>
        <v>0</v>
      </c>
      <c r="S369" s="126">
        <f t="shared" si="49"/>
        <v>-4741.6499999999996</v>
      </c>
      <c r="T369" s="128">
        <v>4741.6499999999996</v>
      </c>
      <c r="U369" s="126">
        <f>VLOOKUP(A369,РАСЧЕТ!A:BD,56,0)</f>
        <v>0</v>
      </c>
      <c r="V369" s="126">
        <f t="shared" si="50"/>
        <v>-4741.6499999999996</v>
      </c>
      <c r="W369" s="80">
        <v>4741.6499999999996</v>
      </c>
      <c r="X369" s="81">
        <f>VLOOKUP(A369,РАСЧЕТ!A:BE,57,0)</f>
        <v>4623.6190754535419</v>
      </c>
      <c r="Y369" s="81">
        <f t="shared" si="51"/>
        <v>-118.03092454645775</v>
      </c>
      <c r="Z369" s="81" t="str">
        <f>VLOOKUP(A369,'10'!A:C,3,0)</f>
        <v>Начисление услуг УКС00001637 от 31.10.2023 0:00:03</v>
      </c>
      <c r="AA369" s="81" t="str">
        <f>VLOOKUP(A369,'10'!A:B,2,0)</f>
        <v>НАС/КС/3-126/1</v>
      </c>
      <c r="AB369" s="80">
        <v>4741.6499999999996</v>
      </c>
      <c r="AC369" s="81">
        <f>VLOOKUP(A369,РАСЧЕТ!A:BF,58,0)</f>
        <v>4156.5858216567931</v>
      </c>
      <c r="AD369" s="81">
        <f t="shared" si="52"/>
        <v>-585.06417834320655</v>
      </c>
      <c r="AE369" s="81" t="str">
        <f>VLOOKUP(A369,'11'!A:C,3,0)</f>
        <v>Начисление услуг УКС00001717 от 30.11.2023 23:59:59</v>
      </c>
      <c r="AF369" s="81" t="str">
        <f>VLOOKUP(A369,'11'!A:B,2,0)</f>
        <v>НАС/КС/3-126/1</v>
      </c>
      <c r="AG369" s="80">
        <v>4741.6499999999996</v>
      </c>
      <c r="AH369" s="120">
        <f>VLOOKUP(A369,РАСЧЕТ!A:BG,59,0)</f>
        <v>5772.3332916556828</v>
      </c>
      <c r="AI369" s="120">
        <f t="shared" si="53"/>
        <v>1030.6832916556832</v>
      </c>
      <c r="AJ369" t="str">
        <f>VLOOKUP(A369,'12'!A:C,3,0)</f>
        <v>Начисление услуг УКС00001867 от 31.12.2023 23:59:59</v>
      </c>
      <c r="AK369" t="str">
        <f>VLOOKUP(A369,'12'!A:B,2,0)</f>
        <v>НАС/КС/3-126/1</v>
      </c>
    </row>
    <row r="370" spans="1:37" x14ac:dyDescent="0.3">
      <c r="A370" s="79" t="s">
        <v>2691</v>
      </c>
      <c r="B370" s="79" t="s">
        <v>150</v>
      </c>
      <c r="C370" s="80">
        <v>3474.64</v>
      </c>
      <c r="D370" s="81">
        <f>VLOOKUP(A370,РАСЧЕТ!A:AY,51,0)</f>
        <v>2930.4308970371744</v>
      </c>
      <c r="E370" s="81">
        <f t="shared" si="45"/>
        <v>-544.20910296282545</v>
      </c>
      <c r="F370" s="81" t="str">
        <f>VLOOKUP(A370,'04'!A:C,3,0)</f>
        <v>Начисление услуг УКС00000640 от 30.04.2023 0:00:10</v>
      </c>
      <c r="G370" s="81" t="str">
        <f>VLOOKUP(A370,'04'!A:B,2,0)</f>
        <v>НАС/КС/ДУ-3-127</v>
      </c>
      <c r="H370" s="128">
        <v>3474.64</v>
      </c>
      <c r="I370" s="126">
        <f>VLOOKUP(A370,РАСЧЕТ!A:AZ,52,0)</f>
        <v>0</v>
      </c>
      <c r="J370" s="126">
        <f t="shared" si="46"/>
        <v>-3474.64</v>
      </c>
      <c r="K370" s="128">
        <v>3474.64</v>
      </c>
      <c r="L370" s="126">
        <f>VLOOKUP(A370,РАСЧЕТ!A:BA,53,0)</f>
        <v>0</v>
      </c>
      <c r="M370" s="126">
        <f t="shared" si="47"/>
        <v>-3474.64</v>
      </c>
      <c r="N370" s="128">
        <v>3474.64</v>
      </c>
      <c r="O370" s="126">
        <f>VLOOKUP(A370,РАСЧЕТ!A:BB,54,0)</f>
        <v>0</v>
      </c>
      <c r="P370" s="126">
        <f t="shared" si="48"/>
        <v>-3474.64</v>
      </c>
      <c r="Q370" s="128">
        <v>3474.64</v>
      </c>
      <c r="R370" s="126">
        <f>VLOOKUP(A370,РАСЧЕТ!A:BC,55,0)</f>
        <v>0</v>
      </c>
      <c r="S370" s="126">
        <f t="shared" si="49"/>
        <v>-3474.64</v>
      </c>
      <c r="T370" s="128">
        <v>3474.64</v>
      </c>
      <c r="U370" s="126">
        <f>VLOOKUP(A370,РАСЧЕТ!A:BD,56,0)</f>
        <v>0</v>
      </c>
      <c r="V370" s="126">
        <f t="shared" si="50"/>
        <v>-3474.64</v>
      </c>
      <c r="W370" s="80">
        <v>3474.64</v>
      </c>
      <c r="X370" s="81">
        <f>VLOOKUP(A370,РАСЧЕТ!A:BE,57,0)</f>
        <v>4191.9785814113347</v>
      </c>
      <c r="Y370" s="81">
        <f t="shared" si="51"/>
        <v>717.33858141133487</v>
      </c>
      <c r="Z370" s="81" t="str">
        <f>VLOOKUP(A370,'10'!A:C,3,0)</f>
        <v>Начисление услуг УКС00001637 от 31.10.2023 0:00:03</v>
      </c>
      <c r="AA370" s="81" t="str">
        <f>VLOOKUP(A370,'10'!A:B,2,0)</f>
        <v>НАС/КС/ДУ-3-127</v>
      </c>
      <c r="AB370" s="80">
        <v>3474.64</v>
      </c>
      <c r="AC370" s="81">
        <f>VLOOKUP(A370,РАСЧЕТ!A:BF,58,0)</f>
        <v>3607.6163555017729</v>
      </c>
      <c r="AD370" s="81">
        <f t="shared" si="52"/>
        <v>132.97635550177301</v>
      </c>
      <c r="AE370" s="81" t="str">
        <f>VLOOKUP(A370,'11'!A:C,3,0)</f>
        <v>Начисление услуг УКС00001717 от 30.11.2023 23:59:59</v>
      </c>
      <c r="AF370" s="81" t="str">
        <f>VLOOKUP(A370,'11'!A:B,2,0)</f>
        <v>НАС/КС/ДУ-3-127</v>
      </c>
      <c r="AG370" s="80">
        <v>3474.64</v>
      </c>
      <c r="AH370" s="120">
        <f>VLOOKUP(A370,РАСЧЕТ!A:BG,59,0)</f>
        <v>4958.9144053619957</v>
      </c>
      <c r="AI370" s="120">
        <f t="shared" si="53"/>
        <v>1484.2744053619958</v>
      </c>
      <c r="AJ370" t="str">
        <f>VLOOKUP(A370,'12'!A:C,3,0)</f>
        <v>Начисление услуг УКС00001867 от 31.12.2023 23:59:59</v>
      </c>
      <c r="AK370" t="str">
        <f>VLOOKUP(A370,'12'!A:B,2,0)</f>
        <v>НАС/КС/ДУ-3-127</v>
      </c>
    </row>
    <row r="371" spans="1:37" x14ac:dyDescent="0.3">
      <c r="A371" s="79" t="s">
        <v>753</v>
      </c>
      <c r="B371" s="79" t="s">
        <v>160</v>
      </c>
      <c r="C371" s="80">
        <v>1644.98</v>
      </c>
      <c r="D371" s="81">
        <f>VLOOKUP(A371,РАСЧЕТ!A:AY,51,0)</f>
        <v>1387.336259042321</v>
      </c>
      <c r="E371" s="81">
        <f t="shared" si="45"/>
        <v>-257.64374095767903</v>
      </c>
      <c r="F371" s="81" t="str">
        <f>VLOOKUP(A371,'04'!A:C,3,0)</f>
        <v>Начисление услуг УКС00000640 от 30.04.2023 0:00:10</v>
      </c>
      <c r="G371" s="81" t="str">
        <f>VLOOKUP(A371,'04'!A:B,2,0)</f>
        <v>НАС/КС/ДУ-3-128 от 29.03.2022 г.</v>
      </c>
      <c r="H371" s="128">
        <v>1644.98</v>
      </c>
      <c r="I371" s="126">
        <f>VLOOKUP(A371,РАСЧЕТ!A:AZ,52,0)</f>
        <v>0</v>
      </c>
      <c r="J371" s="126">
        <f t="shared" si="46"/>
        <v>-1644.98</v>
      </c>
      <c r="K371" s="128">
        <v>1644.98</v>
      </c>
      <c r="L371" s="126">
        <f>VLOOKUP(A371,РАСЧЕТ!A:BA,53,0)</f>
        <v>0</v>
      </c>
      <c r="M371" s="126">
        <f t="shared" si="47"/>
        <v>-1644.98</v>
      </c>
      <c r="N371" s="128">
        <v>1644.98</v>
      </c>
      <c r="O371" s="126">
        <f>VLOOKUP(A371,РАСЧЕТ!A:BB,54,0)</f>
        <v>0</v>
      </c>
      <c r="P371" s="126">
        <f t="shared" si="48"/>
        <v>-1644.98</v>
      </c>
      <c r="Q371" s="128">
        <v>1644.98</v>
      </c>
      <c r="R371" s="126">
        <f>VLOOKUP(A371,РАСЧЕТ!A:BC,55,0)</f>
        <v>0</v>
      </c>
      <c r="S371" s="126">
        <f t="shared" si="49"/>
        <v>-1644.98</v>
      </c>
      <c r="T371" s="128">
        <v>1644.98</v>
      </c>
      <c r="U371" s="126">
        <f>VLOOKUP(A371,РАСЧЕТ!A:BD,56,0)</f>
        <v>0</v>
      </c>
      <c r="V371" s="126">
        <f t="shared" si="50"/>
        <v>-1644.98</v>
      </c>
      <c r="W371" s="80">
        <v>1644.98</v>
      </c>
      <c r="X371" s="81">
        <f>VLOOKUP(A371,РАСЧЕТ!A:BE,57,0)</f>
        <v>2103.2815578256964</v>
      </c>
      <c r="Y371" s="81">
        <f t="shared" si="51"/>
        <v>458.30155782569636</v>
      </c>
      <c r="Z371" s="81" t="str">
        <f>VLOOKUP(A371,'10'!A:C,3,0)</f>
        <v>Начисление услуг УКС00001637 от 31.10.2023 0:00:03</v>
      </c>
      <c r="AA371" s="81" t="str">
        <f>VLOOKUP(A371,'10'!A:B,2,0)</f>
        <v>НАС/КС/ДУ-3-128 от 29.03.2022 г.</v>
      </c>
      <c r="AB371" s="80">
        <v>1644.98</v>
      </c>
      <c r="AC371" s="81">
        <f>VLOOKUP(A371,РАСЧЕТ!A:BF,58,0)</f>
        <v>1790.8771641701321</v>
      </c>
      <c r="AD371" s="81">
        <f t="shared" si="52"/>
        <v>145.8971641701321</v>
      </c>
      <c r="AE371" s="81" t="str">
        <f>VLOOKUP(A371,'11'!A:C,3,0)</f>
        <v>Начисление услуг УКС00001717 от 30.11.2023 23:59:59</v>
      </c>
      <c r="AF371" s="81" t="str">
        <f>VLOOKUP(A371,'11'!A:B,2,0)</f>
        <v>НАС/КС/ДУ-3-128 от 29.03.2022 г.</v>
      </c>
      <c r="AG371" s="80">
        <v>1644.98</v>
      </c>
      <c r="AH371" s="120">
        <f>VLOOKUP(A371,РАСЧЕТ!A:BG,59,0)</f>
        <v>2455.317578092383</v>
      </c>
      <c r="AI371" s="120">
        <f t="shared" si="53"/>
        <v>810.33757809238296</v>
      </c>
      <c r="AJ371" t="str">
        <f>VLOOKUP(A371,'12'!A:C,3,0)</f>
        <v>Начисление услуг УКС00001867 от 31.12.2023 23:59:59</v>
      </c>
      <c r="AK371" t="str">
        <f>VLOOKUP(A371,'12'!A:B,2,0)</f>
        <v>НАС/КС/ДУ-3-128 от 29.03.2022 г.</v>
      </c>
    </row>
    <row r="372" spans="1:37" x14ac:dyDescent="0.3">
      <c r="A372" s="79" t="s">
        <v>1027</v>
      </c>
      <c r="B372" s="79" t="s">
        <v>153</v>
      </c>
      <c r="C372" s="80">
        <v>1030.79</v>
      </c>
      <c r="D372" s="81">
        <f>VLOOKUP(A372,РАСЧЕТ!A:AY,51,0)</f>
        <v>869.34909182808622</v>
      </c>
      <c r="E372" s="81">
        <f t="shared" si="45"/>
        <v>-161.44090817191375</v>
      </c>
      <c r="F372" s="81" t="str">
        <f>VLOOKUP(A372,'04'!A:C,3,0)</f>
        <v>Начисление услуг УКС00000640 от 30.04.2023 0:00:10</v>
      </c>
      <c r="G372" s="81" t="str">
        <f>VLOOKUP(A372,'04'!A:B,2,0)</f>
        <v>НАС/КС/ДУ/3-129</v>
      </c>
      <c r="H372" s="128">
        <v>1030.79</v>
      </c>
      <c r="I372" s="126">
        <f>VLOOKUP(A372,РАСЧЕТ!A:AZ,52,0)</f>
        <v>0</v>
      </c>
      <c r="J372" s="126">
        <f t="shared" si="46"/>
        <v>-1030.79</v>
      </c>
      <c r="K372" s="128">
        <v>1030.79</v>
      </c>
      <c r="L372" s="126">
        <f>VLOOKUP(A372,РАСЧЕТ!A:BA,53,0)</f>
        <v>0</v>
      </c>
      <c r="M372" s="126">
        <f t="shared" si="47"/>
        <v>-1030.79</v>
      </c>
      <c r="N372" s="128">
        <v>1030.79</v>
      </c>
      <c r="O372" s="126">
        <f>VLOOKUP(A372,РАСЧЕТ!A:BB,54,0)</f>
        <v>0</v>
      </c>
      <c r="P372" s="126">
        <f t="shared" si="48"/>
        <v>-1030.79</v>
      </c>
      <c r="Q372" s="128">
        <v>1030.79</v>
      </c>
      <c r="R372" s="126">
        <f>VLOOKUP(A372,РАСЧЕТ!A:BC,55,0)</f>
        <v>0</v>
      </c>
      <c r="S372" s="126">
        <f t="shared" si="49"/>
        <v>-1030.79</v>
      </c>
      <c r="T372" s="128">
        <v>1030.79</v>
      </c>
      <c r="U372" s="126">
        <f>VLOOKUP(A372,РАСЧЕТ!A:BD,56,0)</f>
        <v>0</v>
      </c>
      <c r="V372" s="126">
        <f t="shared" si="50"/>
        <v>-1030.79</v>
      </c>
      <c r="W372" s="80">
        <v>1030.79</v>
      </c>
      <c r="X372" s="81">
        <f>VLOOKUP(A372,РАСЧЕТ!A:BE,57,0)</f>
        <v>1686.7612050907571</v>
      </c>
      <c r="Y372" s="81">
        <f t="shared" si="51"/>
        <v>655.97120509075717</v>
      </c>
      <c r="Z372" s="81" t="str">
        <f>VLOOKUP(A372,'10'!A:C,3,0)</f>
        <v>Начисление услуг УКС00001637 от 31.10.2023 0:00:03</v>
      </c>
      <c r="AA372" s="81" t="str">
        <f>VLOOKUP(A372,'10'!A:B,2,0)</f>
        <v>НАС/КС/ДУ/3-129</v>
      </c>
      <c r="AB372" s="80">
        <v>1030.79</v>
      </c>
      <c r="AC372" s="81">
        <f>VLOOKUP(A372,РАСЧЕТ!A:BF,58,0)</f>
        <v>1379.9185289318439</v>
      </c>
      <c r="AD372" s="81">
        <f t="shared" si="52"/>
        <v>349.1285289318439</v>
      </c>
      <c r="AE372" s="81" t="str">
        <f>VLOOKUP(A372,'11'!A:C,3,0)</f>
        <v>Начисление услуг УКС00001717 от 30.11.2023 23:59:59</v>
      </c>
      <c r="AF372" s="81" t="str">
        <f>VLOOKUP(A372,'11'!A:B,2,0)</f>
        <v>НАС/КС/ДУ/3-129</v>
      </c>
      <c r="AG372" s="80">
        <v>1030.79</v>
      </c>
      <c r="AH372" s="120">
        <f>VLOOKUP(A372,РАСЧЕТ!A:BG,59,0)</f>
        <v>1873.0281539700118</v>
      </c>
      <c r="AI372" s="120">
        <f t="shared" si="53"/>
        <v>842.23815397001181</v>
      </c>
      <c r="AJ372" t="str">
        <f>VLOOKUP(A372,'12'!A:C,3,0)</f>
        <v>Начисление услуг УКС00001867 от 31.12.2023 23:59:59</v>
      </c>
      <c r="AK372" t="str">
        <f>VLOOKUP(A372,'12'!A:B,2,0)</f>
        <v>НАС/КС/ДУ/3-129</v>
      </c>
    </row>
    <row r="373" spans="1:37" x14ac:dyDescent="0.3">
      <c r="A373" s="79" t="s">
        <v>1284</v>
      </c>
      <c r="B373" s="79" t="s">
        <v>325</v>
      </c>
      <c r="C373" s="80">
        <v>3118.15</v>
      </c>
      <c r="D373" s="81">
        <f>VLOOKUP(A373,РАСЧЕТ!A:AY,51,0)</f>
        <v>2629.781002779961</v>
      </c>
      <c r="E373" s="81">
        <f t="shared" si="45"/>
        <v>-488.36899722003909</v>
      </c>
      <c r="F373" s="81" t="str">
        <f>VLOOKUP(A373,'04'!A:C,3,0)</f>
        <v>Начисление услуг УКС00000640 от 30.04.2023 0:00:10</v>
      </c>
      <c r="G373" s="81" t="str">
        <f>VLOOKUP(A373,'04'!A:B,2,0)</f>
        <v>НАС/КС/ДУ/3-13</v>
      </c>
      <c r="H373" s="128">
        <v>3118.15</v>
      </c>
      <c r="I373" s="126">
        <f>VLOOKUP(A373,РАСЧЕТ!A:AZ,52,0)</f>
        <v>0</v>
      </c>
      <c r="J373" s="126">
        <f t="shared" si="46"/>
        <v>-3118.15</v>
      </c>
      <c r="K373" s="128">
        <v>3118.15</v>
      </c>
      <c r="L373" s="126">
        <f>VLOOKUP(A373,РАСЧЕТ!A:BA,53,0)</f>
        <v>0</v>
      </c>
      <c r="M373" s="126">
        <f t="shared" si="47"/>
        <v>-3118.15</v>
      </c>
      <c r="N373" s="128">
        <v>3118.15</v>
      </c>
      <c r="O373" s="126">
        <f>VLOOKUP(A373,РАСЧЕТ!A:BB,54,0)</f>
        <v>0</v>
      </c>
      <c r="P373" s="126">
        <f t="shared" si="48"/>
        <v>-3118.15</v>
      </c>
      <c r="Q373" s="128">
        <v>3118.15</v>
      </c>
      <c r="R373" s="126">
        <f>VLOOKUP(A373,РАСЧЕТ!A:BC,55,0)</f>
        <v>0</v>
      </c>
      <c r="S373" s="126">
        <f t="shared" si="49"/>
        <v>-3118.15</v>
      </c>
      <c r="T373" s="128">
        <v>3118.15</v>
      </c>
      <c r="U373" s="126">
        <f>VLOOKUP(A373,РАСЧЕТ!A:BD,56,0)</f>
        <v>0</v>
      </c>
      <c r="V373" s="126">
        <f t="shared" si="50"/>
        <v>-3118.15</v>
      </c>
      <c r="W373" s="80">
        <v>3118.15</v>
      </c>
      <c r="X373" s="81">
        <f>VLOOKUP(A373,РАСЧЕТ!A:BE,57,0)</f>
        <v>3529.3286752186245</v>
      </c>
      <c r="Y373" s="81">
        <f t="shared" si="51"/>
        <v>411.17867521862445</v>
      </c>
      <c r="Z373" s="81" t="str">
        <f>VLOOKUP(A373,'10'!A:C,3,0)</f>
        <v>Начисление услуг УКС00001637 от 31.10.2023 0:00:03</v>
      </c>
      <c r="AA373" s="81" t="str">
        <f>VLOOKUP(A373,'10'!A:B,2,0)</f>
        <v>НАС/КС/ДУ/3-13</v>
      </c>
      <c r="AB373" s="80">
        <v>3118.15</v>
      </c>
      <c r="AC373" s="81">
        <f>VLOOKUP(A373,РАСЧЕТ!A:BF,58,0)</f>
        <v>3074.972449598793</v>
      </c>
      <c r="AD373" s="81">
        <f t="shared" si="52"/>
        <v>-43.1775504012071</v>
      </c>
      <c r="AE373" s="81" t="str">
        <f>VLOOKUP(A373,'11'!A:C,3,0)</f>
        <v>Начисление услуг УКС00001717 от 30.11.2023 23:59:59</v>
      </c>
      <c r="AF373" s="81" t="str">
        <f>VLOOKUP(A373,'11'!A:B,2,0)</f>
        <v>НАС/КС/ДУ/3-13</v>
      </c>
      <c r="AG373" s="80">
        <v>3118.15</v>
      </c>
      <c r="AH373" s="120">
        <f>VLOOKUP(A373,РАСЧЕТ!A:BG,59,0)</f>
        <v>4239.2304073602381</v>
      </c>
      <c r="AI373" s="120">
        <f t="shared" si="53"/>
        <v>1121.080407360238</v>
      </c>
      <c r="AJ373" t="str">
        <f>VLOOKUP(A373,'12'!A:C,3,0)</f>
        <v>Начисление услуг УКС00001867 от 31.12.2023 23:59:59</v>
      </c>
      <c r="AK373" t="str">
        <f>VLOOKUP(A373,'12'!A:B,2,0)</f>
        <v>НАС/КС/ДУ/3-13</v>
      </c>
    </row>
    <row r="374" spans="1:37" x14ac:dyDescent="0.3">
      <c r="A374" s="79" t="s">
        <v>1460</v>
      </c>
      <c r="B374" s="79" t="s">
        <v>165</v>
      </c>
      <c r="C374" s="80">
        <v>1434.52</v>
      </c>
      <c r="D374" s="81">
        <f>VLOOKUP(A374,РАСЧЕТ!A:AY,51,0)</f>
        <v>603.06875291424421</v>
      </c>
      <c r="E374" s="81">
        <f t="shared" si="45"/>
        <v>-831.45124708575577</v>
      </c>
      <c r="F374" s="81" t="str">
        <f>VLOOKUP(A374,'04'!A:C,3,0)</f>
        <v>Начисление услуг УКС00000640 от 30.04.2023 0:00:10</v>
      </c>
      <c r="G374" s="81" t="str">
        <f>VLOOKUP(A374,'04'!A:B,2,0)</f>
        <v>НАС/КС/ДУ-3-130 от 11.10.2021 г.</v>
      </c>
      <c r="H374" s="128">
        <v>1434.52</v>
      </c>
      <c r="I374" s="126">
        <f>VLOOKUP(A374,РАСЧЕТ!A:AZ,52,0)</f>
        <v>0</v>
      </c>
      <c r="J374" s="126">
        <f t="shared" si="46"/>
        <v>-1434.52</v>
      </c>
      <c r="K374" s="128">
        <v>1434.52</v>
      </c>
      <c r="L374" s="126">
        <f>VLOOKUP(A374,РАСЧЕТ!A:BA,53,0)</f>
        <v>0</v>
      </c>
      <c r="M374" s="126">
        <f t="shared" si="47"/>
        <v>-1434.52</v>
      </c>
      <c r="N374" s="128">
        <v>1434.52</v>
      </c>
      <c r="O374" s="126">
        <f>VLOOKUP(A374,РАСЧЕТ!A:BB,54,0)</f>
        <v>0</v>
      </c>
      <c r="P374" s="126">
        <f t="shared" si="48"/>
        <v>-1434.52</v>
      </c>
      <c r="Q374" s="128">
        <v>1434.52</v>
      </c>
      <c r="R374" s="126">
        <f>VLOOKUP(A374,РАСЧЕТ!A:BC,55,0)</f>
        <v>0</v>
      </c>
      <c r="S374" s="126">
        <f t="shared" si="49"/>
        <v>-1434.52</v>
      </c>
      <c r="T374" s="128">
        <v>1434.52</v>
      </c>
      <c r="U374" s="126">
        <f>VLOOKUP(A374,РАСЧЕТ!A:BD,56,0)</f>
        <v>0</v>
      </c>
      <c r="V374" s="126">
        <f t="shared" si="50"/>
        <v>-1434.52</v>
      </c>
      <c r="W374" s="80">
        <v>1434.52</v>
      </c>
      <c r="X374" s="81">
        <f>VLOOKUP(A374,РАСЧЕТ!A:BE,57,0)</f>
        <v>2439.4216745620511</v>
      </c>
      <c r="Y374" s="81">
        <f t="shared" si="51"/>
        <v>1004.9016745620511</v>
      </c>
      <c r="Z374" s="81" t="str">
        <f>VLOOKUP(A374,'10'!A:C,3,0)</f>
        <v>Начисление услуг УКС00001637 от 31.10.2023 0:00:03</v>
      </c>
      <c r="AA374" s="81" t="str">
        <f>VLOOKUP(A374,'10'!A:B,2,0)</f>
        <v>НАС/КС/ДУ-3-130 от 11.10.2021 г.</v>
      </c>
      <c r="AB374" s="80">
        <v>1434.52</v>
      </c>
      <c r="AC374" s="81">
        <f>VLOOKUP(A374,РАСЧЕТ!A:BF,58,0)</f>
        <v>1984.6837874748387</v>
      </c>
      <c r="AD374" s="81">
        <f t="shared" si="52"/>
        <v>550.16378747483873</v>
      </c>
      <c r="AE374" s="81" t="str">
        <f>VLOOKUP(A374,'11'!A:C,3,0)</f>
        <v>Начисление услуг УКС00001717 от 30.11.2023 23:59:59</v>
      </c>
      <c r="AF374" s="81" t="str">
        <f>VLOOKUP(A374,'11'!A:B,2,0)</f>
        <v>НАС/КС/ДУ-3-130 от 11.10.2021 г.</v>
      </c>
      <c r="AG374" s="80">
        <v>1434.52</v>
      </c>
      <c r="AH374" s="120">
        <f>VLOOKUP(A374,РАСЧЕТ!A:BG,59,0)</f>
        <v>2690.0776276326746</v>
      </c>
      <c r="AI374" s="120">
        <f t="shared" si="53"/>
        <v>1255.5576276326747</v>
      </c>
      <c r="AJ374" t="str">
        <f>VLOOKUP(A374,'12'!A:C,3,0)</f>
        <v>Начисление услуг УКС00001867 от 31.12.2023 23:59:59</v>
      </c>
      <c r="AK374" t="str">
        <f>VLOOKUP(A374,'12'!A:B,2,0)</f>
        <v>НАС/КС/ДУ-3-130 от 11.10.2021 г.</v>
      </c>
    </row>
    <row r="375" spans="1:37" x14ac:dyDescent="0.3">
      <c r="A375" s="79" t="s">
        <v>1210</v>
      </c>
      <c r="B375" s="79" t="s">
        <v>147</v>
      </c>
      <c r="C375" s="80">
        <v>2585.58</v>
      </c>
      <c r="D375" s="81">
        <f>VLOOKUP(A375,РАСЧЕТ!A:AY,51,0)</f>
        <v>3309.6183113005241</v>
      </c>
      <c r="E375" s="81">
        <f t="shared" si="45"/>
        <v>724.03831130052413</v>
      </c>
      <c r="F375" s="81" t="str">
        <f>VLOOKUP(A375,'04'!A:C,3,0)</f>
        <v>Начисление услуг УКС00000640 от 30.04.2023 0:00:10</v>
      </c>
      <c r="G375" s="81" t="str">
        <f>VLOOKUP(A375,'04'!A:B,2,0)</f>
        <v>НАС/КС/ДУ-3-131</v>
      </c>
      <c r="H375" s="128">
        <v>2585.58</v>
      </c>
      <c r="I375" s="126">
        <f>VLOOKUP(A375,РАСЧЕТ!A:AZ,52,0)</f>
        <v>0</v>
      </c>
      <c r="J375" s="126">
        <f t="shared" si="46"/>
        <v>-2585.58</v>
      </c>
      <c r="K375" s="128">
        <v>2585.58</v>
      </c>
      <c r="L375" s="126">
        <f>VLOOKUP(A375,РАСЧЕТ!A:BA,53,0)</f>
        <v>0</v>
      </c>
      <c r="M375" s="126">
        <f t="shared" si="47"/>
        <v>-2585.58</v>
      </c>
      <c r="N375" s="128">
        <v>2585.58</v>
      </c>
      <c r="O375" s="126">
        <f>VLOOKUP(A375,РАСЧЕТ!A:BB,54,0)</f>
        <v>0</v>
      </c>
      <c r="P375" s="126">
        <f t="shared" si="48"/>
        <v>-2585.58</v>
      </c>
      <c r="Q375" s="128">
        <v>2585.58</v>
      </c>
      <c r="R375" s="126">
        <f>VLOOKUP(A375,РАСЧЕТ!A:BC,55,0)</f>
        <v>0</v>
      </c>
      <c r="S375" s="126">
        <f t="shared" si="49"/>
        <v>-2585.58</v>
      </c>
      <c r="T375" s="128">
        <v>2585.58</v>
      </c>
      <c r="U375" s="126">
        <f>VLOOKUP(A375,РАСЧЕТ!A:BD,56,0)</f>
        <v>0</v>
      </c>
      <c r="V375" s="126">
        <f t="shared" si="50"/>
        <v>-2585.58</v>
      </c>
      <c r="W375" s="80">
        <v>2585.58</v>
      </c>
      <c r="X375" s="81">
        <f>VLOOKUP(A375,РАСЧЕТ!A:BE,57,0)</f>
        <v>3432.8105321061576</v>
      </c>
      <c r="Y375" s="81">
        <f t="shared" si="51"/>
        <v>847.23053210615763</v>
      </c>
      <c r="Z375" s="81" t="str">
        <f>VLOOKUP(A375,'10'!A:C,3,0)</f>
        <v>Начисление услуг УКС00001637 от 31.10.2023 0:00:03</v>
      </c>
      <c r="AA375" s="81" t="str">
        <f>VLOOKUP(A375,'10'!A:B,2,0)</f>
        <v>НАС/КС/ДУ-3-131</v>
      </c>
      <c r="AB375" s="80">
        <v>2585.58</v>
      </c>
      <c r="AC375" s="81">
        <f>VLOOKUP(A375,РАСЧЕТ!A:BF,58,0)</f>
        <v>2903.5583422294144</v>
      </c>
      <c r="AD375" s="81">
        <f t="shared" si="52"/>
        <v>317.97834222941447</v>
      </c>
      <c r="AE375" s="81" t="str">
        <f>VLOOKUP(A375,'11'!A:C,3,0)</f>
        <v>Начисление услуг УКС00001717 от 30.11.2023 23:59:59</v>
      </c>
      <c r="AF375" s="81" t="str">
        <f>VLOOKUP(A375,'11'!A:B,2,0)</f>
        <v>НАС/КС/ДУ-3-131</v>
      </c>
      <c r="AG375" s="80">
        <v>2585.58</v>
      </c>
      <c r="AH375" s="120">
        <f>VLOOKUP(A375,РАСЧЕТ!A:BG,59,0)</f>
        <v>3974.3308690808226</v>
      </c>
      <c r="AI375" s="120">
        <f t="shared" si="53"/>
        <v>1388.7508690808227</v>
      </c>
      <c r="AJ375" t="str">
        <f>VLOOKUP(A375,'12'!A:C,3,0)</f>
        <v>Начисление услуг УКС00001867 от 31.12.2023 23:59:59</v>
      </c>
      <c r="AK375" t="str">
        <f>VLOOKUP(A375,'12'!A:B,2,0)</f>
        <v>НАС/КС/ДУ-3-131</v>
      </c>
    </row>
    <row r="376" spans="1:37" x14ac:dyDescent="0.3">
      <c r="A376" s="79" t="s">
        <v>865</v>
      </c>
      <c r="B376" s="79" t="s">
        <v>140</v>
      </c>
      <c r="C376" s="80">
        <v>3066.61</v>
      </c>
      <c r="D376" s="81">
        <f>VLOOKUP(A376,РАСЧЕТ!A:AY,51,0)</f>
        <v>2586.313548188557</v>
      </c>
      <c r="E376" s="81">
        <f t="shared" si="45"/>
        <v>-480.29645181144315</v>
      </c>
      <c r="F376" s="81" t="str">
        <f>VLOOKUP(A376,'04'!A:C,3,0)</f>
        <v>Начисление услуг УКС00000640 от 30.04.2023 0:00:10</v>
      </c>
      <c r="G376" s="81" t="str">
        <f>VLOOKUP(A376,'04'!A:B,2,0)</f>
        <v>НАС/КС/ДУ/3-132</v>
      </c>
      <c r="H376" s="128">
        <v>3066.61</v>
      </c>
      <c r="I376" s="126">
        <f>VLOOKUP(A376,РАСЧЕТ!A:AZ,52,0)</f>
        <v>0</v>
      </c>
      <c r="J376" s="126">
        <f t="shared" si="46"/>
        <v>-3066.61</v>
      </c>
      <c r="K376" s="128">
        <v>3066.61</v>
      </c>
      <c r="L376" s="126">
        <f>VLOOKUP(A376,РАСЧЕТ!A:BA,53,0)</f>
        <v>0</v>
      </c>
      <c r="M376" s="126">
        <f t="shared" si="47"/>
        <v>-3066.61</v>
      </c>
      <c r="N376" s="128">
        <v>3066.61</v>
      </c>
      <c r="O376" s="126">
        <f>VLOOKUP(A376,РАСЧЕТ!A:BB,54,0)</f>
        <v>0</v>
      </c>
      <c r="P376" s="126">
        <f t="shared" si="48"/>
        <v>-3066.61</v>
      </c>
      <c r="Q376" s="128">
        <v>3066.61</v>
      </c>
      <c r="R376" s="126">
        <f>VLOOKUP(A376,РАСЧЕТ!A:BC,55,0)</f>
        <v>0</v>
      </c>
      <c r="S376" s="126">
        <f t="shared" si="49"/>
        <v>-3066.61</v>
      </c>
      <c r="T376" s="128">
        <v>3066.61</v>
      </c>
      <c r="U376" s="126">
        <f>VLOOKUP(A376,РАСЧЕТ!A:BD,56,0)</f>
        <v>0</v>
      </c>
      <c r="V376" s="126">
        <f t="shared" si="50"/>
        <v>-3066.61</v>
      </c>
      <c r="W376" s="80">
        <v>3066.61</v>
      </c>
      <c r="X376" s="81">
        <f>VLOOKUP(A376,РАСЧЕТ!A:BE,57,0)</f>
        <v>4907.910144019218</v>
      </c>
      <c r="Y376" s="81">
        <f t="shared" si="51"/>
        <v>1841.3001440192179</v>
      </c>
      <c r="Z376" s="81" t="str">
        <f>VLOOKUP(A376,'10'!A:C,3,0)</f>
        <v>Начисление услуг УКС00001637 от 31.10.2023 0:00:03</v>
      </c>
      <c r="AA376" s="81" t="str">
        <f>VLOOKUP(A376,'10'!A:B,2,0)</f>
        <v>НАС/КС/ДУ/3-132</v>
      </c>
      <c r="AB376" s="80">
        <v>3066.61</v>
      </c>
      <c r="AC376" s="81">
        <f>VLOOKUP(A376,РАСЧЕТ!A:BF,58,0)</f>
        <v>4028.2480161870062</v>
      </c>
      <c r="AD376" s="81">
        <f t="shared" si="52"/>
        <v>961.63801618700609</v>
      </c>
      <c r="AE376" s="81" t="str">
        <f>VLOOKUP(A376,'11'!A:C,3,0)</f>
        <v>Начисление услуг УКС00001717 от 30.11.2023 23:59:59</v>
      </c>
      <c r="AF376" s="81" t="str">
        <f>VLOOKUP(A376,'11'!A:B,2,0)</f>
        <v>НАС/КС/ДУ/3-132</v>
      </c>
      <c r="AG376" s="80">
        <v>3066.61</v>
      </c>
      <c r="AH376" s="120">
        <f>VLOOKUP(A376,РАСЧЕТ!A:BG,59,0)</f>
        <v>5472.3133955718049</v>
      </c>
      <c r="AI376" s="120">
        <f t="shared" si="53"/>
        <v>2405.7033955718048</v>
      </c>
      <c r="AJ376" t="str">
        <f>VLOOKUP(A376,'12'!A:C,3,0)</f>
        <v>Начисление услуг УКС00001867 от 31.12.2023 23:59:59</v>
      </c>
      <c r="AK376" t="str">
        <f>VLOOKUP(A376,'12'!A:B,2,0)</f>
        <v>НАС/КС/ДУ/3-132</v>
      </c>
    </row>
    <row r="377" spans="1:37" x14ac:dyDescent="0.3">
      <c r="A377" s="79" t="s">
        <v>1144</v>
      </c>
      <c r="B377" s="79" t="s">
        <v>288</v>
      </c>
      <c r="C377" s="80">
        <v>3418.8</v>
      </c>
      <c r="D377" s="81">
        <f>VLOOKUP(A377,РАСЧЕТ!A:AY,51,0)</f>
        <v>2883.3411545631525</v>
      </c>
      <c r="E377" s="81">
        <f t="shared" si="45"/>
        <v>-535.4588454368477</v>
      </c>
      <c r="F377" s="81" t="str">
        <f>VLOOKUP(A377,'04'!A:C,3,0)</f>
        <v>Начисление услуг УКС00000640 от 30.04.2023 0:00:10</v>
      </c>
      <c r="G377" s="81" t="str">
        <f>VLOOKUP(A377,'04'!A:B,2,0)</f>
        <v>НАС/КС/ДУ/3-133</v>
      </c>
      <c r="H377" s="128">
        <v>3418.8</v>
      </c>
      <c r="I377" s="126">
        <f>VLOOKUP(A377,РАСЧЕТ!A:AZ,52,0)</f>
        <v>0</v>
      </c>
      <c r="J377" s="126">
        <f t="shared" si="46"/>
        <v>-3418.8</v>
      </c>
      <c r="K377" s="128">
        <v>3418.8</v>
      </c>
      <c r="L377" s="126">
        <f>VLOOKUP(A377,РАСЧЕТ!A:BA,53,0)</f>
        <v>0</v>
      </c>
      <c r="M377" s="126">
        <f t="shared" si="47"/>
        <v>-3418.8</v>
      </c>
      <c r="N377" s="128">
        <v>3418.8</v>
      </c>
      <c r="O377" s="126">
        <f>VLOOKUP(A377,РАСЧЕТ!A:BB,54,0)</f>
        <v>0</v>
      </c>
      <c r="P377" s="126">
        <f t="shared" si="48"/>
        <v>-3418.8</v>
      </c>
      <c r="Q377" s="128">
        <v>3418.8</v>
      </c>
      <c r="R377" s="126">
        <f>VLOOKUP(A377,РАСЧЕТ!A:BC,55,0)</f>
        <v>0</v>
      </c>
      <c r="S377" s="126">
        <f t="shared" si="49"/>
        <v>-3418.8</v>
      </c>
      <c r="T377" s="128">
        <v>3418.8</v>
      </c>
      <c r="U377" s="126">
        <f>VLOOKUP(A377,РАСЧЕТ!A:BD,56,0)</f>
        <v>0</v>
      </c>
      <c r="V377" s="126">
        <f t="shared" si="50"/>
        <v>-3418.8</v>
      </c>
      <c r="W377" s="80">
        <v>3418.8</v>
      </c>
      <c r="X377" s="81">
        <f>VLOOKUP(A377,РАСЧЕТ!A:BE,57,0)</f>
        <v>4994.1851905719132</v>
      </c>
      <c r="Y377" s="81">
        <f t="shared" si="51"/>
        <v>1575.385190571913</v>
      </c>
      <c r="Z377" s="81" t="str">
        <f>VLOOKUP(A377,'10'!A:C,3,0)</f>
        <v>Начисление услуг УКС00001637 от 31.10.2023 0:00:03</v>
      </c>
      <c r="AA377" s="81" t="str">
        <f>VLOOKUP(A377,'10'!A:B,2,0)</f>
        <v>НАС/КС/ДУ/3-133</v>
      </c>
      <c r="AB377" s="80">
        <v>3418.8</v>
      </c>
      <c r="AC377" s="81">
        <f>VLOOKUP(A377,РАСЧЕТ!A:BF,58,0)</f>
        <v>4157.2892852354935</v>
      </c>
      <c r="AD377" s="81">
        <f t="shared" si="52"/>
        <v>738.4892852354933</v>
      </c>
      <c r="AE377" s="81" t="str">
        <f>VLOOKUP(A377,'11'!A:C,3,0)</f>
        <v>Начисление услуг УКС00001717 от 30.11.2023 23:59:59</v>
      </c>
      <c r="AF377" s="81" t="str">
        <f>VLOOKUP(A377,'11'!A:B,2,0)</f>
        <v>НАС/КС/ДУ/3-133</v>
      </c>
      <c r="AG377" s="80">
        <v>3418.8</v>
      </c>
      <c r="AH377" s="120">
        <f>VLOOKUP(A377,РАСЧЕТ!A:BG,59,0)</f>
        <v>5667.8476653680991</v>
      </c>
      <c r="AI377" s="120">
        <f t="shared" si="53"/>
        <v>2249.0476653680989</v>
      </c>
      <c r="AJ377" t="str">
        <f>VLOOKUP(A377,'12'!A:C,3,0)</f>
        <v>Начисление услуг УКС00001867 от 31.12.2023 23:59:59</v>
      </c>
      <c r="AK377" t="str">
        <f>VLOOKUP(A377,'12'!A:B,2,0)</f>
        <v>НАС/КС/ДУ/3-133</v>
      </c>
    </row>
    <row r="378" spans="1:37" x14ac:dyDescent="0.3">
      <c r="A378" s="79" t="s">
        <v>2262</v>
      </c>
      <c r="B378" s="79" t="s">
        <v>68</v>
      </c>
      <c r="C378" s="80">
        <v>1580.55</v>
      </c>
      <c r="D378" s="81">
        <f>VLOOKUP(A378,РАСЧЕТ!A:AY,51,0)</f>
        <v>1333.0019408030657</v>
      </c>
      <c r="E378" s="81">
        <f t="shared" si="45"/>
        <v>-247.54805919693422</v>
      </c>
      <c r="F378" s="81" t="str">
        <f>VLOOKUP(A378,'04'!A:C,3,0)</f>
        <v>Начисление услуг УКС00000640 от 30.04.2023 0:00:10</v>
      </c>
      <c r="G378" s="81" t="str">
        <f>VLOOKUP(A378,'04'!A:B,2,0)</f>
        <v>НАС/КС/ДУ-3-134 от 28.09.2021 г.</v>
      </c>
      <c r="H378" s="128">
        <v>1580.55</v>
      </c>
      <c r="I378" s="126">
        <f>VLOOKUP(A378,РАСЧЕТ!A:AZ,52,0)</f>
        <v>0</v>
      </c>
      <c r="J378" s="126">
        <f t="shared" si="46"/>
        <v>-1580.55</v>
      </c>
      <c r="K378" s="128">
        <v>1580.55</v>
      </c>
      <c r="L378" s="126">
        <f>VLOOKUP(A378,РАСЧЕТ!A:BA,53,0)</f>
        <v>0</v>
      </c>
      <c r="M378" s="126">
        <f t="shared" si="47"/>
        <v>-1580.55</v>
      </c>
      <c r="N378" s="128">
        <v>1580.55</v>
      </c>
      <c r="O378" s="126">
        <f>VLOOKUP(A378,РАСЧЕТ!A:BB,54,0)</f>
        <v>0</v>
      </c>
      <c r="P378" s="126">
        <f t="shared" si="48"/>
        <v>-1580.55</v>
      </c>
      <c r="Q378" s="128">
        <v>1580.55</v>
      </c>
      <c r="R378" s="126">
        <f>VLOOKUP(A378,РАСЧЕТ!A:BC,55,0)</f>
        <v>0</v>
      </c>
      <c r="S378" s="126">
        <f t="shared" si="49"/>
        <v>-1580.55</v>
      </c>
      <c r="T378" s="128">
        <v>1580.55</v>
      </c>
      <c r="U378" s="126">
        <f>VLOOKUP(A378,РАСЧЕТ!A:BD,56,0)</f>
        <v>0</v>
      </c>
      <c r="V378" s="126">
        <f t="shared" si="50"/>
        <v>-1580.55</v>
      </c>
      <c r="W378" s="80">
        <v>1580.55</v>
      </c>
      <c r="X378" s="81">
        <f>VLOOKUP(A378,РАСЧЕТ!A:BE,57,0)</f>
        <v>819.44014184043715</v>
      </c>
      <c r="Y378" s="81">
        <f t="shared" si="51"/>
        <v>-761.1098581595628</v>
      </c>
      <c r="Z378" s="81" t="str">
        <f>VLOOKUP(A378,'10'!A:C,3,0)</f>
        <v>Начисление услуг УКС00001637 от 31.10.2023 0:00:03</v>
      </c>
      <c r="AA378" s="81" t="str">
        <f>VLOOKUP(A378,'10'!A:B,2,0)</f>
        <v>НАС/КС/ДУ-3-134 от 28.09.2021 г.</v>
      </c>
      <c r="AB378" s="80">
        <v>1580.55</v>
      </c>
      <c r="AC378" s="81">
        <f>VLOOKUP(A378,РАСЧЕТ!A:BF,58,0)</f>
        <v>881.16660147868458</v>
      </c>
      <c r="AD378" s="81">
        <f t="shared" si="52"/>
        <v>-699.38339852131537</v>
      </c>
      <c r="AE378" s="81" t="str">
        <f>VLOOKUP(A378,'11'!A:C,3,0)</f>
        <v>Начисление услуг УКС00001717 от 30.11.2023 23:59:59</v>
      </c>
      <c r="AF378" s="81" t="str">
        <f>VLOOKUP(A378,'11'!A:B,2,0)</f>
        <v>НАС/КС/ДУ-3-134 от 28.09.2021 г.</v>
      </c>
      <c r="AG378" s="80">
        <v>1580.55</v>
      </c>
      <c r="AH378" s="120">
        <f>VLOOKUP(A378,РАСЧЕТ!A:BG,59,0)</f>
        <v>1269.5350618257855</v>
      </c>
      <c r="AI378" s="120">
        <f t="shared" si="53"/>
        <v>-311.01493817421442</v>
      </c>
      <c r="AJ378" t="str">
        <f>VLOOKUP(A378,'12'!A:C,3,0)</f>
        <v>Начисление услуг УКС00001867 от 31.12.2023 23:59:59</v>
      </c>
      <c r="AK378" t="str">
        <f>VLOOKUP(A378,'12'!A:B,2,0)</f>
        <v>НАС/КС/ДУ-3-134 от 28.09.2021 г.</v>
      </c>
    </row>
    <row r="379" spans="1:37" x14ac:dyDescent="0.3">
      <c r="A379" s="79" t="s">
        <v>1081</v>
      </c>
      <c r="B379" s="79" t="s">
        <v>88</v>
      </c>
      <c r="C379" s="81">
        <v>974.96</v>
      </c>
      <c r="D379" s="81">
        <f>VLOOKUP(A379,РАСЧЕТ!A:AY,51,0)</f>
        <v>409.87008057345338</v>
      </c>
      <c r="E379" s="81">
        <f t="shared" si="45"/>
        <v>-565.08991942654666</v>
      </c>
      <c r="F379" s="81" t="str">
        <f>VLOOKUP(A379,'04'!A:C,3,0)</f>
        <v>Начисление услуг УКС00000640 от 30.04.2023 0:00:10</v>
      </c>
      <c r="G379" s="81" t="str">
        <f>VLOOKUP(A379,'04'!A:B,2,0)</f>
        <v>НАС/КС/ДУ/3-135</v>
      </c>
      <c r="H379" s="126">
        <v>974.96</v>
      </c>
      <c r="I379" s="126">
        <f>VLOOKUP(A379,РАСЧЕТ!A:AZ,52,0)</f>
        <v>0</v>
      </c>
      <c r="J379" s="126">
        <f t="shared" si="46"/>
        <v>-974.96</v>
      </c>
      <c r="K379" s="126">
        <v>974.96</v>
      </c>
      <c r="L379" s="126">
        <f>VLOOKUP(A379,РАСЧЕТ!A:BA,53,0)</f>
        <v>0</v>
      </c>
      <c r="M379" s="126">
        <f t="shared" si="47"/>
        <v>-974.96</v>
      </c>
      <c r="N379" s="126">
        <v>974.96</v>
      </c>
      <c r="O379" s="126">
        <f>VLOOKUP(A379,РАСЧЕТ!A:BB,54,0)</f>
        <v>0</v>
      </c>
      <c r="P379" s="126">
        <f t="shared" si="48"/>
        <v>-974.96</v>
      </c>
      <c r="Q379" s="126">
        <v>974.96</v>
      </c>
      <c r="R379" s="126">
        <f>VLOOKUP(A379,РАСЧЕТ!A:BC,55,0)</f>
        <v>0</v>
      </c>
      <c r="S379" s="126">
        <f t="shared" si="49"/>
        <v>-974.96</v>
      </c>
      <c r="T379" s="126">
        <v>974.96</v>
      </c>
      <c r="U379" s="126">
        <f>VLOOKUP(A379,РАСЧЕТ!A:BD,56,0)</f>
        <v>0</v>
      </c>
      <c r="V379" s="126">
        <f t="shared" si="50"/>
        <v>-974.96</v>
      </c>
      <c r="W379" s="81">
        <v>974.96</v>
      </c>
      <c r="X379" s="81">
        <f>VLOOKUP(A379,РАСЧЕТ!A:BE,57,0)</f>
        <v>1320.3491683545594</v>
      </c>
      <c r="Y379" s="81">
        <f t="shared" si="51"/>
        <v>345.38916835455939</v>
      </c>
      <c r="Z379" s="81" t="str">
        <f>VLOOKUP(A379,'10'!A:C,3,0)</f>
        <v>Начисление услуг УКС00001637 от 31.10.2023 0:00:03</v>
      </c>
      <c r="AA379" s="81" t="str">
        <f>VLOOKUP(A379,'10'!A:B,2,0)</f>
        <v>НАС/КС/ДУ/3-135</v>
      </c>
      <c r="AB379" s="81">
        <v>974.96</v>
      </c>
      <c r="AC379" s="81">
        <f>VLOOKUP(A379,РАСЧЕТ!A:BF,58,0)</f>
        <v>1112.9740684384988</v>
      </c>
      <c r="AD379" s="81">
        <f t="shared" si="52"/>
        <v>138.01406843849873</v>
      </c>
      <c r="AE379" s="81" t="str">
        <f>VLOOKUP(A379,'11'!A:C,3,0)</f>
        <v>Начисление услуг УКС00001717 от 30.11.2023 23:59:59</v>
      </c>
      <c r="AF379" s="81" t="str">
        <f>VLOOKUP(A379,'11'!A:B,2,0)</f>
        <v>НАС/КС/ДУ/3-135</v>
      </c>
      <c r="AG379" s="81">
        <v>974.96</v>
      </c>
      <c r="AH379" s="120">
        <f>VLOOKUP(A379,РАСЧЕТ!A:BG,59,0)</f>
        <v>1522.1310388805678</v>
      </c>
      <c r="AI379" s="120">
        <f t="shared" si="53"/>
        <v>547.17103888056772</v>
      </c>
      <c r="AJ379" t="str">
        <f>VLOOKUP(A379,'12'!A:C,3,0)</f>
        <v>Начисление услуг УКС00001867 от 31.12.2023 23:59:59</v>
      </c>
      <c r="AK379" t="str">
        <f>VLOOKUP(A379,'12'!A:B,2,0)</f>
        <v>НАС/КС/ДУ/3-135</v>
      </c>
    </row>
    <row r="380" spans="1:37" x14ac:dyDescent="0.3">
      <c r="A380" s="79" t="s">
        <v>872</v>
      </c>
      <c r="B380" s="79" t="s">
        <v>125</v>
      </c>
      <c r="C380" s="80">
        <v>1391.57</v>
      </c>
      <c r="D380" s="81">
        <f>VLOOKUP(A380,РАСЧЕТ!A:AY,51,0)</f>
        <v>1173.6212739679163</v>
      </c>
      <c r="E380" s="81">
        <f t="shared" si="45"/>
        <v>-217.94872603208364</v>
      </c>
      <c r="F380" s="81" t="str">
        <f>VLOOKUP(A380,'04'!A:C,3,0)</f>
        <v>Начисление услуг УКС00000640 от 30.04.2023 0:00:10</v>
      </c>
      <c r="G380" s="81" t="str">
        <f>VLOOKUP(A380,'04'!A:B,2,0)</f>
        <v>НАС/КС/ДУ/5-136 от 16.10.2021</v>
      </c>
      <c r="H380" s="128">
        <v>1391.57</v>
      </c>
      <c r="I380" s="126">
        <f>VLOOKUP(A380,РАСЧЕТ!A:AZ,52,0)</f>
        <v>0</v>
      </c>
      <c r="J380" s="126">
        <f t="shared" si="46"/>
        <v>-1391.57</v>
      </c>
      <c r="K380" s="128">
        <v>1391.57</v>
      </c>
      <c r="L380" s="126">
        <f>VLOOKUP(A380,РАСЧЕТ!A:BA,53,0)</f>
        <v>0</v>
      </c>
      <c r="M380" s="126">
        <f t="shared" si="47"/>
        <v>-1391.57</v>
      </c>
      <c r="N380" s="128">
        <v>1391.57</v>
      </c>
      <c r="O380" s="126">
        <f>VLOOKUP(A380,РАСЧЕТ!A:BB,54,0)</f>
        <v>0</v>
      </c>
      <c r="P380" s="126">
        <f t="shared" si="48"/>
        <v>-1391.57</v>
      </c>
      <c r="Q380" s="128">
        <v>1391.57</v>
      </c>
      <c r="R380" s="126">
        <f>VLOOKUP(A380,РАСЧЕТ!A:BC,55,0)</f>
        <v>0</v>
      </c>
      <c r="S380" s="126">
        <f t="shared" si="49"/>
        <v>-1391.57</v>
      </c>
      <c r="T380" s="128">
        <v>1391.57</v>
      </c>
      <c r="U380" s="126">
        <f>VLOOKUP(A380,РАСЧЕТ!A:BD,56,0)</f>
        <v>0</v>
      </c>
      <c r="V380" s="126">
        <f t="shared" si="50"/>
        <v>-1391.57</v>
      </c>
      <c r="W380" s="80">
        <v>1391.57</v>
      </c>
      <c r="X380" s="81">
        <f>VLOOKUP(A380,РАСЧЕТ!A:BE,57,0)</f>
        <v>2769.1972814996006</v>
      </c>
      <c r="Y380" s="81">
        <f t="shared" si="51"/>
        <v>1377.6272814996007</v>
      </c>
      <c r="Z380" s="81" t="str">
        <f>VLOOKUP(A380,'10'!A:C,3,0)</f>
        <v>Начисление услуг УКС00001637 от 31.10.2023 0:00:03</v>
      </c>
      <c r="AA380" s="81" t="str">
        <f>VLOOKUP(A380,'10'!A:B,2,0)</f>
        <v>НАС/КС/ДУ/5-136 от 16.10.2021</v>
      </c>
      <c r="AB380" s="80">
        <v>1391.57</v>
      </c>
      <c r="AC380" s="81">
        <f>VLOOKUP(A380,РАСЧЕТ!A:BF,58,0)</f>
        <v>2206.74268026557</v>
      </c>
      <c r="AD380" s="81">
        <f t="shared" si="52"/>
        <v>815.17268026557008</v>
      </c>
      <c r="AE380" s="81" t="str">
        <f>VLOOKUP(A380,'11'!A:C,3,0)</f>
        <v>Начисление услуг УКС00001717 от 30.11.2023 23:59:59</v>
      </c>
      <c r="AF380" s="81" t="str">
        <f>VLOOKUP(A380,'11'!A:B,2,0)</f>
        <v>НАС/КС/ДУ/5-136 от 16.10.2021</v>
      </c>
      <c r="AG380" s="80">
        <v>1391.57</v>
      </c>
      <c r="AH380" s="120">
        <f>VLOOKUP(A380,РАСЧЕТ!A:BG,59,0)</f>
        <v>2974.850241024858</v>
      </c>
      <c r="AI380" s="120">
        <f t="shared" si="53"/>
        <v>1583.280241024858</v>
      </c>
      <c r="AJ380" t="str">
        <f>VLOOKUP(A380,'12'!A:C,3,0)</f>
        <v>Начисление услуг УКС00001867 от 31.12.2023 23:59:59</v>
      </c>
      <c r="AK380" t="str">
        <f>VLOOKUP(A380,'12'!A:B,2,0)</f>
        <v>НАС/КС/ДУ/5-136 от 16.10.2021</v>
      </c>
    </row>
    <row r="381" spans="1:37" x14ac:dyDescent="0.3">
      <c r="A381" s="79" t="s">
        <v>2422</v>
      </c>
      <c r="B381" s="79" t="s">
        <v>142</v>
      </c>
      <c r="C381" s="80">
        <v>2516.86</v>
      </c>
      <c r="D381" s="81">
        <f>VLOOKUP(A381,РАСЧЕТ!A:AY,51,0)</f>
        <v>2122.6606992135776</v>
      </c>
      <c r="E381" s="81">
        <f t="shared" si="45"/>
        <v>-394.19930078642255</v>
      </c>
      <c r="F381" s="81" t="str">
        <f>VLOOKUP(A381,'04'!A:C,3,0)</f>
        <v>Начисление услуг УКС00000640 от 30.04.2023 0:00:10</v>
      </c>
      <c r="G381" s="81" t="str">
        <f>VLOOKUP(A381,'04'!A:B,2,0)</f>
        <v>НАС/КС/ДУ/3-137</v>
      </c>
      <c r="H381" s="128">
        <v>2516.86</v>
      </c>
      <c r="I381" s="126">
        <f>VLOOKUP(A381,РАСЧЕТ!A:AZ,52,0)</f>
        <v>0</v>
      </c>
      <c r="J381" s="126">
        <f t="shared" si="46"/>
        <v>-2516.86</v>
      </c>
      <c r="K381" s="128">
        <v>2516.86</v>
      </c>
      <c r="L381" s="126">
        <f>VLOOKUP(A381,РАСЧЕТ!A:BA,53,0)</f>
        <v>0</v>
      </c>
      <c r="M381" s="126">
        <f t="shared" si="47"/>
        <v>-2516.86</v>
      </c>
      <c r="N381" s="128">
        <v>2516.86</v>
      </c>
      <c r="O381" s="126">
        <f>VLOOKUP(A381,РАСЧЕТ!A:BB,54,0)</f>
        <v>0</v>
      </c>
      <c r="P381" s="126">
        <f t="shared" si="48"/>
        <v>-2516.86</v>
      </c>
      <c r="Q381" s="128">
        <v>2516.86</v>
      </c>
      <c r="R381" s="126">
        <f>VLOOKUP(A381,РАСЧЕТ!A:BC,55,0)</f>
        <v>0</v>
      </c>
      <c r="S381" s="126">
        <f t="shared" si="49"/>
        <v>-2516.86</v>
      </c>
      <c r="T381" s="128">
        <v>2516.86</v>
      </c>
      <c r="U381" s="126">
        <f>VLOOKUP(A381,РАСЧЕТ!A:BD,56,0)</f>
        <v>0</v>
      </c>
      <c r="V381" s="126">
        <f t="shared" si="50"/>
        <v>-2516.86</v>
      </c>
      <c r="W381" s="80">
        <v>2516.86</v>
      </c>
      <c r="X381" s="81">
        <f>VLOOKUP(A381,РАСЧЕТ!A:BE,57,0)</f>
        <v>3129.7592052031537</v>
      </c>
      <c r="Y381" s="81">
        <f t="shared" si="51"/>
        <v>612.89920520315354</v>
      </c>
      <c r="Z381" s="81" t="str">
        <f>VLOOKUP(A381,'10'!A:C,3,0)</f>
        <v>Начисление услуг УКС00001637 от 31.10.2023 0:00:03</v>
      </c>
      <c r="AA381" s="81" t="str">
        <f>VLOOKUP(A381,'10'!A:B,2,0)</f>
        <v>НАС/КС/ДУ/3-137</v>
      </c>
      <c r="AB381" s="80">
        <v>2516.86</v>
      </c>
      <c r="AC381" s="81">
        <f>VLOOKUP(A381,РАСЧЕТ!A:BF,58,0)</f>
        <v>2678.3742608038124</v>
      </c>
      <c r="AD381" s="81">
        <f t="shared" si="52"/>
        <v>161.51426080381225</v>
      </c>
      <c r="AE381" s="81" t="str">
        <f>VLOOKUP(A381,'11'!A:C,3,0)</f>
        <v>Начисление услуг УКС00001717 от 30.11.2023 23:59:59</v>
      </c>
      <c r="AF381" s="81" t="str">
        <f>VLOOKUP(A381,'11'!A:B,2,0)</f>
        <v>НАС/КС/ДУ/3-137</v>
      </c>
      <c r="AG381" s="80">
        <v>2516.86</v>
      </c>
      <c r="AH381" s="120">
        <f>VLOOKUP(A381,РАСЧЕТ!A:BG,59,0)</f>
        <v>3676.6050081749991</v>
      </c>
      <c r="AI381" s="120">
        <f t="shared" si="53"/>
        <v>1159.7450081749989</v>
      </c>
      <c r="AJ381" t="str">
        <f>VLOOKUP(A381,'12'!A:C,3,0)</f>
        <v>Начисление услуг УКС00001867 от 31.12.2023 23:59:59</v>
      </c>
      <c r="AK381" t="str">
        <f>VLOOKUP(A381,'12'!A:B,2,0)</f>
        <v>НАС/КС/ДУ/3-137</v>
      </c>
    </row>
    <row r="382" spans="1:37" x14ac:dyDescent="0.3">
      <c r="A382" s="79" t="s">
        <v>2522</v>
      </c>
      <c r="B382" s="79" t="s">
        <v>172</v>
      </c>
      <c r="C382" s="80">
        <v>2997.89</v>
      </c>
      <c r="D382" s="81">
        <f>VLOOKUP(A382,РАСЧЕТ!A:AY,51,0)</f>
        <v>2528.356942066684</v>
      </c>
      <c r="E382" s="81">
        <f t="shared" si="45"/>
        <v>-469.53305793331583</v>
      </c>
      <c r="F382" s="81" t="str">
        <f>VLOOKUP(A382,'04'!A:C,3,0)</f>
        <v>Начисление услуг УКС00000640 от 30.04.2023 0:00:10</v>
      </c>
      <c r="G382" s="81" t="str">
        <f>VLOOKUP(A382,'04'!A:B,2,0)</f>
        <v>НАС/КС/ДУ/3-138</v>
      </c>
      <c r="H382" s="128">
        <v>2997.89</v>
      </c>
      <c r="I382" s="126">
        <f>VLOOKUP(A382,РАСЧЕТ!A:AZ,52,0)</f>
        <v>0</v>
      </c>
      <c r="J382" s="126">
        <f t="shared" si="46"/>
        <v>-2997.89</v>
      </c>
      <c r="K382" s="128">
        <v>2997.89</v>
      </c>
      <c r="L382" s="126">
        <f>VLOOKUP(A382,РАСЧЕТ!A:BA,53,0)</f>
        <v>0</v>
      </c>
      <c r="M382" s="126">
        <f t="shared" si="47"/>
        <v>-2997.89</v>
      </c>
      <c r="N382" s="128">
        <v>2997.89</v>
      </c>
      <c r="O382" s="126">
        <f>VLOOKUP(A382,РАСЧЕТ!A:BB,54,0)</f>
        <v>0</v>
      </c>
      <c r="P382" s="126">
        <f t="shared" si="48"/>
        <v>-2997.89</v>
      </c>
      <c r="Q382" s="128">
        <v>2997.89</v>
      </c>
      <c r="R382" s="126">
        <f>VLOOKUP(A382,РАСЧЕТ!A:BC,55,0)</f>
        <v>0</v>
      </c>
      <c r="S382" s="126">
        <f t="shared" si="49"/>
        <v>-2997.89</v>
      </c>
      <c r="T382" s="128">
        <v>2997.89</v>
      </c>
      <c r="U382" s="126">
        <f>VLOOKUP(A382,РАСЧЕТ!A:BD,56,0)</f>
        <v>0</v>
      </c>
      <c r="V382" s="126">
        <f t="shared" si="50"/>
        <v>-2997.89</v>
      </c>
      <c r="W382" s="80">
        <v>2997.89</v>
      </c>
      <c r="X382" s="81">
        <f>VLOOKUP(A382,РАСЧЕТ!A:BE,57,0)</f>
        <v>3495.7732747949694</v>
      </c>
      <c r="Y382" s="81">
        <f t="shared" si="51"/>
        <v>497.88327479496957</v>
      </c>
      <c r="Z382" s="81" t="str">
        <f>VLOOKUP(A382,'10'!A:C,3,0)</f>
        <v>Начисление услуг УКС00001637 от 31.10.2023 0:00:03</v>
      </c>
      <c r="AA382" s="81" t="str">
        <f>VLOOKUP(A382,'10'!A:B,2,0)</f>
        <v>НАС/КС/ДУ/3-138</v>
      </c>
      <c r="AB382" s="80">
        <v>2997.89</v>
      </c>
      <c r="AC382" s="81">
        <f>VLOOKUP(A382,РАСЧЕТ!A:BF,58,0)</f>
        <v>3028.0475987744589</v>
      </c>
      <c r="AD382" s="81">
        <f t="shared" si="52"/>
        <v>30.157598774459075</v>
      </c>
      <c r="AE382" s="81" t="str">
        <f>VLOOKUP(A382,'11'!A:C,3,0)</f>
        <v>Начисление услуг УКС00001717 от 30.11.2023 23:59:59</v>
      </c>
      <c r="AF382" s="81" t="str">
        <f>VLOOKUP(A382,'11'!A:B,2,0)</f>
        <v>НАС/КС/ДУ/3-138</v>
      </c>
      <c r="AG382" s="80">
        <v>2997.89</v>
      </c>
      <c r="AH382" s="120">
        <f>VLOOKUP(A382,РАСЧЕТ!A:BG,59,0)</f>
        <v>4168.7482470090908</v>
      </c>
      <c r="AI382" s="120">
        <f t="shared" si="53"/>
        <v>1170.858247009091</v>
      </c>
      <c r="AJ382" t="str">
        <f>VLOOKUP(A382,'12'!A:C,3,0)</f>
        <v>Начисление услуг УКС00001867 от 31.12.2023 23:59:59</v>
      </c>
      <c r="AK382" t="str">
        <f>VLOOKUP(A382,'12'!A:B,2,0)</f>
        <v>НАС/КС/ДУ/3-138</v>
      </c>
    </row>
    <row r="383" spans="1:37" x14ac:dyDescent="0.3">
      <c r="A383" s="79" t="s">
        <v>866</v>
      </c>
      <c r="B383" s="79" t="s">
        <v>162</v>
      </c>
      <c r="C383" s="80">
        <v>3418.8</v>
      </c>
      <c r="D383" s="81">
        <f>VLOOKUP(A383,РАСЧЕТ!A:AY,51,0)</f>
        <v>11796.198914609995</v>
      </c>
      <c r="E383" s="81">
        <f t="shared" si="45"/>
        <v>8377.3989146099957</v>
      </c>
      <c r="F383" s="81" t="str">
        <f>VLOOKUP(A383,'04'!A:C,3,0)</f>
        <v>Начисление услуг УКС00000640 от 30.04.2023 0:00:10</v>
      </c>
      <c r="G383" s="81" t="str">
        <f>VLOOKUP(A383,'04'!A:B,2,0)</f>
        <v>НАС/КС/ДУ/3-139</v>
      </c>
      <c r="H383" s="128">
        <v>3418.8</v>
      </c>
      <c r="I383" s="126">
        <f>VLOOKUP(A383,РАСЧЕТ!A:AZ,52,0)</f>
        <v>0</v>
      </c>
      <c r="J383" s="126">
        <f t="shared" si="46"/>
        <v>-3418.8</v>
      </c>
      <c r="K383" s="128">
        <v>3418.8</v>
      </c>
      <c r="L383" s="126">
        <f>VLOOKUP(A383,РАСЧЕТ!A:BA,53,0)</f>
        <v>0</v>
      </c>
      <c r="M383" s="126">
        <f t="shared" si="47"/>
        <v>-3418.8</v>
      </c>
      <c r="N383" s="128">
        <v>3418.8</v>
      </c>
      <c r="O383" s="126">
        <f>VLOOKUP(A383,РАСЧЕТ!A:BB,54,0)</f>
        <v>0</v>
      </c>
      <c r="P383" s="126">
        <f t="shared" si="48"/>
        <v>-3418.8</v>
      </c>
      <c r="Q383" s="128">
        <v>3418.8</v>
      </c>
      <c r="R383" s="126">
        <f>VLOOKUP(A383,РАСЧЕТ!A:BC,55,0)</f>
        <v>0</v>
      </c>
      <c r="S383" s="126">
        <f t="shared" si="49"/>
        <v>-3418.8</v>
      </c>
      <c r="T383" s="128">
        <v>3418.8</v>
      </c>
      <c r="U383" s="126">
        <f>VLOOKUP(A383,РАСЧЕТ!A:BD,56,0)</f>
        <v>0</v>
      </c>
      <c r="V383" s="126">
        <f t="shared" si="50"/>
        <v>-3418.8</v>
      </c>
      <c r="W383" s="80">
        <v>3418.8</v>
      </c>
      <c r="X383" s="81">
        <f>VLOOKUP(A383,РАСЧЕТ!A:BE,57,0)</f>
        <v>1772.4846546331196</v>
      </c>
      <c r="Y383" s="81">
        <f t="shared" si="51"/>
        <v>-1646.3153453668806</v>
      </c>
      <c r="Z383" s="81" t="str">
        <f>VLOOKUP(A383,'10'!A:C,3,0)</f>
        <v>Начисление услуг УКС00001637 от 31.10.2023 0:00:03</v>
      </c>
      <c r="AA383" s="81" t="str">
        <f>VLOOKUP(A383,'10'!A:B,2,0)</f>
        <v>НАС/КС/ДУ/3-139</v>
      </c>
      <c r="AB383" s="80">
        <v>3418.8</v>
      </c>
      <c r="AC383" s="81">
        <f>VLOOKUP(A383,РАСЧЕТ!A:BF,58,0)</f>
        <v>1906.0016705897633</v>
      </c>
      <c r="AD383" s="81">
        <f t="shared" si="52"/>
        <v>-1512.7983294102369</v>
      </c>
      <c r="AE383" s="81" t="str">
        <f>VLOOKUP(A383,'11'!A:C,3,0)</f>
        <v>Начисление услуг УКС00001717 от 30.11.2023 23:59:59</v>
      </c>
      <c r="AF383" s="81" t="str">
        <f>VLOOKUP(A383,'11'!A:B,2,0)</f>
        <v>НАС/КС/ДУ/3-139</v>
      </c>
      <c r="AG383" s="80">
        <v>3418.8</v>
      </c>
      <c r="AH383" s="120">
        <f>VLOOKUP(A383,РАСЧЕТ!A:BG,59,0)</f>
        <v>2746.0595359057747</v>
      </c>
      <c r="AI383" s="120">
        <f t="shared" si="53"/>
        <v>-672.74046409422544</v>
      </c>
      <c r="AJ383" t="str">
        <f>VLOOKUP(A383,'12'!A:C,3,0)</f>
        <v>Начисление услуг УКС00001867 от 31.12.2023 23:59:59</v>
      </c>
      <c r="AK383" t="str">
        <f>VLOOKUP(A383,'12'!A:B,2,0)</f>
        <v>НАС/КС/ДУ/3-139</v>
      </c>
    </row>
    <row r="384" spans="1:37" x14ac:dyDescent="0.3">
      <c r="A384" s="79" t="s">
        <v>2175</v>
      </c>
      <c r="B384" s="79" t="s">
        <v>87</v>
      </c>
      <c r="C384" s="80">
        <v>2452.4299999999998</v>
      </c>
      <c r="D384" s="81">
        <f>VLOOKUP(A384,РАСЧЕТ!A:AY,51,0)</f>
        <v>2068.3263809743221</v>
      </c>
      <c r="E384" s="81">
        <f t="shared" si="45"/>
        <v>-384.10361902567774</v>
      </c>
      <c r="F384" s="81" t="str">
        <f>VLOOKUP(A384,'04'!A:C,3,0)</f>
        <v>Начисление услуг УКС00000640 от 30.04.2023 0:00:10</v>
      </c>
      <c r="G384" s="81" t="str">
        <f>VLOOKUP(A384,'04'!A:B,2,0)</f>
        <v>НАС/КС/ДУ/3-14</v>
      </c>
      <c r="H384" s="128">
        <v>2452.4299999999998</v>
      </c>
      <c r="I384" s="126">
        <f>VLOOKUP(A384,РАСЧЕТ!A:AZ,52,0)</f>
        <v>0</v>
      </c>
      <c r="J384" s="126">
        <f t="shared" si="46"/>
        <v>-2452.4299999999998</v>
      </c>
      <c r="K384" s="128">
        <v>2452.4299999999998</v>
      </c>
      <c r="L384" s="126">
        <f>VLOOKUP(A384,РАСЧЕТ!A:BA,53,0)</f>
        <v>0</v>
      </c>
      <c r="M384" s="126">
        <f t="shared" si="47"/>
        <v>-2452.4299999999998</v>
      </c>
      <c r="N384" s="128">
        <v>2452.4299999999998</v>
      </c>
      <c r="O384" s="126">
        <f>VLOOKUP(A384,РАСЧЕТ!A:BB,54,0)</f>
        <v>0</v>
      </c>
      <c r="P384" s="126">
        <f t="shared" si="48"/>
        <v>-2452.4299999999998</v>
      </c>
      <c r="Q384" s="128">
        <v>2452.4299999999998</v>
      </c>
      <c r="R384" s="126">
        <f>VLOOKUP(A384,РАСЧЕТ!A:BC,55,0)</f>
        <v>0</v>
      </c>
      <c r="S384" s="126">
        <f t="shared" si="49"/>
        <v>-2452.4299999999998</v>
      </c>
      <c r="T384" s="128">
        <v>2452.4299999999998</v>
      </c>
      <c r="U384" s="126">
        <f>VLOOKUP(A384,РАСЧЕТ!A:BD,56,0)</f>
        <v>0</v>
      </c>
      <c r="V384" s="126">
        <f t="shared" si="50"/>
        <v>-2452.4299999999998</v>
      </c>
      <c r="W384" s="80">
        <v>2452.4299999999998</v>
      </c>
      <c r="X384" s="81">
        <f>VLOOKUP(A384,РАСЧЕТ!A:BE,57,0)</f>
        <v>4322.4388369058797</v>
      </c>
      <c r="Y384" s="81">
        <f t="shared" si="51"/>
        <v>1870.0088369058799</v>
      </c>
      <c r="Z384" s="81" t="str">
        <f>VLOOKUP(A384,'10'!A:C,3,0)</f>
        <v>Начисление услуг УКС00001637 от 31.10.2023 0:00:03</v>
      </c>
      <c r="AA384" s="81" t="str">
        <f>VLOOKUP(A384,'10'!A:B,2,0)</f>
        <v>НАС/КС/ДУ/3-14</v>
      </c>
      <c r="AB384" s="80">
        <v>2452.4299999999998</v>
      </c>
      <c r="AC384" s="81">
        <f>VLOOKUP(A384,РАСЧЕТ!A:BF,58,0)</f>
        <v>3499.2283796757265</v>
      </c>
      <c r="AD384" s="81">
        <f t="shared" si="52"/>
        <v>1046.7983796757267</v>
      </c>
      <c r="AE384" s="81" t="str">
        <f>VLOOKUP(A384,'11'!A:C,3,0)</f>
        <v>Начисление услуг УКС00001717 от 30.11.2023 23:59:59</v>
      </c>
      <c r="AF384" s="81" t="str">
        <f>VLOOKUP(A384,'11'!A:B,2,0)</f>
        <v>НАС/КС/ДУ/3-14</v>
      </c>
      <c r="AG384" s="80">
        <v>2452.4299999999998</v>
      </c>
      <c r="AH384" s="120">
        <f>VLOOKUP(A384,РАСЧЕТ!A:BG,59,0)</f>
        <v>4736.8008871008151</v>
      </c>
      <c r="AI384" s="120">
        <f t="shared" si="53"/>
        <v>2284.3708871008153</v>
      </c>
      <c r="AJ384" t="str">
        <f>VLOOKUP(A384,'12'!A:C,3,0)</f>
        <v>Начисление услуг УКС00001867 от 31.12.2023 23:59:59</v>
      </c>
      <c r="AK384" t="str">
        <f>VLOOKUP(A384,'12'!A:B,2,0)</f>
        <v>НАС/КС/ДУ/3-14</v>
      </c>
    </row>
    <row r="385" spans="1:37" x14ac:dyDescent="0.3">
      <c r="A385" s="79" t="s">
        <v>651</v>
      </c>
      <c r="B385" s="79" t="s">
        <v>139</v>
      </c>
      <c r="C385" s="80">
        <v>1580.55</v>
      </c>
      <c r="D385" s="81">
        <f>VLOOKUP(A385,РАСЧЕТ!A:AY,51,0)</f>
        <v>664.45898524683184</v>
      </c>
      <c r="E385" s="81">
        <f t="shared" si="45"/>
        <v>-916.09101475316811</v>
      </c>
      <c r="F385" s="81" t="str">
        <f>VLOOKUP(A385,'04'!A:C,3,0)</f>
        <v>Начисление услуг УКС00000640 от 30.04.2023 0:00:10</v>
      </c>
      <c r="G385" s="81" t="str">
        <f>VLOOKUP(A385,'04'!A:B,2,0)</f>
        <v>НАС/КС/ДУ/3-140</v>
      </c>
      <c r="H385" s="128">
        <v>1580.55</v>
      </c>
      <c r="I385" s="126">
        <f>VLOOKUP(A385,РАСЧЕТ!A:AZ,52,0)</f>
        <v>0</v>
      </c>
      <c r="J385" s="126">
        <f t="shared" si="46"/>
        <v>-1580.55</v>
      </c>
      <c r="K385" s="128">
        <v>1580.55</v>
      </c>
      <c r="L385" s="126">
        <f>VLOOKUP(A385,РАСЧЕТ!A:BA,53,0)</f>
        <v>0</v>
      </c>
      <c r="M385" s="126">
        <f t="shared" si="47"/>
        <v>-1580.55</v>
      </c>
      <c r="N385" s="128">
        <v>1580.55</v>
      </c>
      <c r="O385" s="126">
        <f>VLOOKUP(A385,РАСЧЕТ!A:BB,54,0)</f>
        <v>0</v>
      </c>
      <c r="P385" s="126">
        <f t="shared" si="48"/>
        <v>-1580.55</v>
      </c>
      <c r="Q385" s="128">
        <v>1580.55</v>
      </c>
      <c r="R385" s="126">
        <f>VLOOKUP(A385,РАСЧЕТ!A:BC,55,0)</f>
        <v>0</v>
      </c>
      <c r="S385" s="126">
        <f t="shared" si="49"/>
        <v>-1580.55</v>
      </c>
      <c r="T385" s="128">
        <v>1580.55</v>
      </c>
      <c r="U385" s="126">
        <f>VLOOKUP(A385,РАСЧЕТ!A:BD,56,0)</f>
        <v>0</v>
      </c>
      <c r="V385" s="126">
        <f t="shared" si="50"/>
        <v>-1580.55</v>
      </c>
      <c r="W385" s="80">
        <v>1580.55</v>
      </c>
      <c r="X385" s="81">
        <f>VLOOKUP(A385,РАСЧЕТ!A:BE,57,0)</f>
        <v>2550.1572354727864</v>
      </c>
      <c r="Y385" s="81">
        <f t="shared" si="51"/>
        <v>969.60723547278644</v>
      </c>
      <c r="Z385" s="81" t="str">
        <f>VLOOKUP(A385,'10'!A:C,3,0)</f>
        <v>Начисление услуг УКС00001637 от 31.10.2023 0:00:03</v>
      </c>
      <c r="AA385" s="81" t="str">
        <f>VLOOKUP(A385,'10'!A:B,2,0)</f>
        <v>НАС/КС/ДУ/3-140</v>
      </c>
      <c r="AB385" s="80">
        <v>1580.55</v>
      </c>
      <c r="AC385" s="81">
        <f>VLOOKUP(A385,РАСЧЕТ!A:BF,58,0)</f>
        <v>2090.5719803727166</v>
      </c>
      <c r="AD385" s="81">
        <f t="shared" si="52"/>
        <v>510.0219803727166</v>
      </c>
      <c r="AE385" s="81" t="str">
        <f>VLOOKUP(A385,'11'!A:C,3,0)</f>
        <v>Начисление услуг УКС00001717 от 30.11.2023 23:59:59</v>
      </c>
      <c r="AF385" s="81" t="str">
        <f>VLOOKUP(A385,'11'!A:B,2,0)</f>
        <v>НАС/КС/ДУ/3-140</v>
      </c>
      <c r="AG385" s="80">
        <v>1580.55</v>
      </c>
      <c r="AH385" s="120">
        <f>VLOOKUP(A385,РАСЧЕТ!A:BG,59,0)</f>
        <v>2839.1373892994029</v>
      </c>
      <c r="AI385" s="120">
        <f t="shared" si="53"/>
        <v>1258.587389299403</v>
      </c>
      <c r="AJ385" t="str">
        <f>VLOOKUP(A385,'12'!A:C,3,0)</f>
        <v>Начисление услуг УКС00001867 от 31.12.2023 23:59:59</v>
      </c>
      <c r="AK385" t="str">
        <f>VLOOKUP(A385,'12'!A:B,2,0)</f>
        <v>НАС/КС/ДУ/3-140</v>
      </c>
    </row>
    <row r="386" spans="1:37" x14ac:dyDescent="0.3">
      <c r="A386" s="79" t="s">
        <v>794</v>
      </c>
      <c r="B386" s="79" t="s">
        <v>273</v>
      </c>
      <c r="C386" s="81">
        <v>974.96</v>
      </c>
      <c r="D386" s="81">
        <f>VLOOKUP(A386,РАСЧЕТ!A:AY,51,0)</f>
        <v>822.25934935406497</v>
      </c>
      <c r="E386" s="81">
        <f t="shared" si="45"/>
        <v>-152.70065064593507</v>
      </c>
      <c r="F386" s="81" t="str">
        <f>VLOOKUP(A386,'04'!A:C,3,0)</f>
        <v>Начисление услуг УКС00000640 от 30.04.2023 0:00:10</v>
      </c>
      <c r="G386" s="81" t="str">
        <f>VLOOKUP(A386,'04'!A:B,2,0)</f>
        <v>НАС/КС/ДУ-3-141</v>
      </c>
      <c r="H386" s="126">
        <v>974.96</v>
      </c>
      <c r="I386" s="126">
        <f>VLOOKUP(A386,РАСЧЕТ!A:AZ,52,0)</f>
        <v>0</v>
      </c>
      <c r="J386" s="126">
        <f t="shared" si="46"/>
        <v>-974.96</v>
      </c>
      <c r="K386" s="126">
        <v>974.96</v>
      </c>
      <c r="L386" s="126">
        <f>VLOOKUP(A386,РАСЧЕТ!A:BA,53,0)</f>
        <v>0</v>
      </c>
      <c r="M386" s="126">
        <f t="shared" si="47"/>
        <v>-974.96</v>
      </c>
      <c r="N386" s="126">
        <v>974.96</v>
      </c>
      <c r="O386" s="126">
        <f>VLOOKUP(A386,РАСЧЕТ!A:BB,54,0)</f>
        <v>0</v>
      </c>
      <c r="P386" s="126">
        <f t="shared" si="48"/>
        <v>-974.96</v>
      </c>
      <c r="Q386" s="126">
        <v>974.96</v>
      </c>
      <c r="R386" s="126">
        <f>VLOOKUP(A386,РАСЧЕТ!A:BC,55,0)</f>
        <v>0</v>
      </c>
      <c r="S386" s="126">
        <f t="shared" si="49"/>
        <v>-974.96</v>
      </c>
      <c r="T386" s="126">
        <v>974.96</v>
      </c>
      <c r="U386" s="126">
        <f>VLOOKUP(A386,РАСЧЕТ!A:BD,56,0)</f>
        <v>0</v>
      </c>
      <c r="V386" s="126">
        <f t="shared" si="50"/>
        <v>-974.96</v>
      </c>
      <c r="W386" s="81">
        <v>974.96</v>
      </c>
      <c r="X386" s="81">
        <f>VLOOKUP(A386,РАСЧЕТ!A:BE,57,0)</f>
        <v>1177.4118029465224</v>
      </c>
      <c r="Y386" s="81">
        <f t="shared" si="51"/>
        <v>202.45180294652232</v>
      </c>
      <c r="Z386" s="81" t="str">
        <f>VLOOKUP(A386,'10'!A:C,3,0)</f>
        <v>Начисление услуг УКС00001637 от 31.10.2023 0:00:03</v>
      </c>
      <c r="AA386" s="81" t="str">
        <f>VLOOKUP(A386,'10'!A:B,2,0)</f>
        <v>НАС/КС/ДУ-3-141</v>
      </c>
      <c r="AB386" s="81">
        <v>974.96</v>
      </c>
      <c r="AC386" s="81">
        <f>VLOOKUP(A386,РАСЧЕТ!A:BF,58,0)</f>
        <v>1013.0910666437851</v>
      </c>
      <c r="AD386" s="81">
        <f t="shared" si="52"/>
        <v>38.131066643785061</v>
      </c>
      <c r="AE386" s="81" t="str">
        <f>VLOOKUP(A386,'11'!A:C,3,0)</f>
        <v>Начисление услуг УКС00001717 от 30.11.2023 23:59:59</v>
      </c>
      <c r="AF386" s="81" t="str">
        <f>VLOOKUP(A386,'11'!A:B,2,0)</f>
        <v>НАС/КС/ДУ-3-141</v>
      </c>
      <c r="AG386" s="81">
        <v>974.96</v>
      </c>
      <c r="AH386" s="120">
        <f>VLOOKUP(A386,РАСЧЕТ!A:BG,59,0)</f>
        <v>1392.4999037557993</v>
      </c>
      <c r="AI386" s="120">
        <f t="shared" si="53"/>
        <v>417.53990375579929</v>
      </c>
      <c r="AJ386" t="str">
        <f>VLOOKUP(A386,'12'!A:C,3,0)</f>
        <v>Начисление услуг УКС00001867 от 31.12.2023 23:59:59</v>
      </c>
      <c r="AK386" t="str">
        <f>VLOOKUP(A386,'12'!A:B,2,0)</f>
        <v>НАС/КС/ДУ-3-141</v>
      </c>
    </row>
    <row r="387" spans="1:37" x14ac:dyDescent="0.3">
      <c r="A387" s="79" t="s">
        <v>1365</v>
      </c>
      <c r="B387" s="79" t="s">
        <v>89</v>
      </c>
      <c r="C387" s="80">
        <v>1391.57</v>
      </c>
      <c r="D387" s="81">
        <f>VLOOKUP(A387,РАСЧЕТ!A:AY,51,0)</f>
        <v>2082.8856822281891</v>
      </c>
      <c r="E387" s="81">
        <f t="shared" ref="E387:E450" si="54">D387-C387</f>
        <v>691.31568222818919</v>
      </c>
      <c r="F387" s="81" t="str">
        <f>VLOOKUP(A387,'04'!A:C,3,0)</f>
        <v>Начисление услуг УКС00000640 от 30.04.2023 0:00:10</v>
      </c>
      <c r="G387" s="81" t="str">
        <f>VLOOKUP(A387,'04'!A:B,2,0)</f>
        <v>НАС/КС/ДУ-3-142 от 13.10.2021 г.</v>
      </c>
      <c r="H387" s="128">
        <v>1391.57</v>
      </c>
      <c r="I387" s="126">
        <f>VLOOKUP(A387,РАСЧЕТ!A:AZ,52,0)</f>
        <v>0</v>
      </c>
      <c r="J387" s="126">
        <f t="shared" ref="J387:J450" si="55">I387-H387</f>
        <v>-1391.57</v>
      </c>
      <c r="K387" s="128">
        <v>1391.57</v>
      </c>
      <c r="L387" s="126">
        <f>VLOOKUP(A387,РАСЧЕТ!A:BA,53,0)</f>
        <v>0</v>
      </c>
      <c r="M387" s="126">
        <f t="shared" ref="M387:M450" si="56">L387-K387</f>
        <v>-1391.57</v>
      </c>
      <c r="N387" s="128">
        <v>1391.57</v>
      </c>
      <c r="O387" s="126">
        <f>VLOOKUP(A387,РАСЧЕТ!A:BB,54,0)</f>
        <v>0</v>
      </c>
      <c r="P387" s="126">
        <f t="shared" ref="P387:P450" si="57">O387-N387</f>
        <v>-1391.57</v>
      </c>
      <c r="Q387" s="128">
        <v>1391.57</v>
      </c>
      <c r="R387" s="126">
        <f>VLOOKUP(A387,РАСЧЕТ!A:BC,55,0)</f>
        <v>0</v>
      </c>
      <c r="S387" s="126">
        <f t="shared" ref="S387:S450" si="58">R387-Q387</f>
        <v>-1391.57</v>
      </c>
      <c r="T387" s="128">
        <v>1391.57</v>
      </c>
      <c r="U387" s="126">
        <f>VLOOKUP(A387,РАСЧЕТ!A:BD,56,0)</f>
        <v>0</v>
      </c>
      <c r="V387" s="126">
        <f t="shared" ref="V387:V450" si="59">U387-T387</f>
        <v>-1391.57</v>
      </c>
      <c r="W387" s="80">
        <v>1391.57</v>
      </c>
      <c r="X387" s="81">
        <f>VLOOKUP(A387,РАСЧЕТ!A:BE,57,0)</f>
        <v>2172.9995465516372</v>
      </c>
      <c r="Y387" s="81">
        <f t="shared" ref="Y387:Y450" si="60">X387-W387</f>
        <v>781.42954655163726</v>
      </c>
      <c r="Z387" s="81" t="str">
        <f>VLOOKUP(A387,'10'!A:C,3,0)</f>
        <v>Начисление услуг УКС00001637 от 31.10.2023 0:00:03</v>
      </c>
      <c r="AA387" s="81" t="str">
        <f>VLOOKUP(A387,'10'!A:B,2,0)</f>
        <v>НАС/КС/ДУ-3-142 от 13.10.2021 г.</v>
      </c>
      <c r="AB387" s="80">
        <v>1391.57</v>
      </c>
      <c r="AC387" s="81">
        <f>VLOOKUP(A387,РАСЧЕТ!A:BF,58,0)</f>
        <v>1790.1264983468884</v>
      </c>
      <c r="AD387" s="81">
        <f t="shared" ref="AD387:AD450" si="61">AC387-AB387</f>
        <v>398.55649834688847</v>
      </c>
      <c r="AE387" s="81" t="str">
        <f>VLOOKUP(A387,'11'!A:C,3,0)</f>
        <v>Начисление услуг УКС00001717 от 30.11.2023 23:59:59</v>
      </c>
      <c r="AF387" s="81" t="str">
        <f>VLOOKUP(A387,'11'!A:B,2,0)</f>
        <v>НАС/КС/ДУ-3-142 от 13.10.2021 г.</v>
      </c>
      <c r="AG387" s="80">
        <v>1391.57</v>
      </c>
      <c r="AH387" s="120">
        <f>VLOOKUP(A387,РАСЧЕТ!A:BG,59,0)</f>
        <v>2434.1533496312313</v>
      </c>
      <c r="AI387" s="120">
        <f t="shared" ref="AI387:AI450" si="62">AH387-AG387</f>
        <v>1042.5833496312314</v>
      </c>
      <c r="AJ387" t="str">
        <f>VLOOKUP(A387,'12'!A:C,3,0)</f>
        <v>Начисление услуг УКС00001867 от 31.12.2023 23:59:59</v>
      </c>
      <c r="AK387" t="str">
        <f>VLOOKUP(A387,'12'!A:B,2,0)</f>
        <v>НАС/КС/ДУ-3-142 от 13.10.2021 г.</v>
      </c>
    </row>
    <row r="388" spans="1:37" x14ac:dyDescent="0.3">
      <c r="A388" s="79" t="s">
        <v>1511</v>
      </c>
      <c r="B388" s="79" t="s">
        <v>155</v>
      </c>
      <c r="C388" s="80">
        <v>2516.86</v>
      </c>
      <c r="D388" s="81">
        <f>VLOOKUP(A388,РАСЧЕТ!A:AY,51,0)</f>
        <v>1273.5964195281465</v>
      </c>
      <c r="E388" s="81">
        <f t="shared" si="54"/>
        <v>-1243.2635804718536</v>
      </c>
      <c r="F388" s="81" t="str">
        <f>VLOOKUP(A388,'04'!A:C,3,0)</f>
        <v>Начисление услуг УКС00000640 от 30.04.2023 0:00:10</v>
      </c>
      <c r="G388" s="81" t="str">
        <f>VLOOKUP(A388,'04'!A:B,2,0)</f>
        <v>НАС/КС/ДУ-3-143 от 14.12.2021 г.</v>
      </c>
      <c r="H388" s="128">
        <v>2516.86</v>
      </c>
      <c r="I388" s="126">
        <f>VLOOKUP(A388,РАСЧЕТ!A:AZ,52,0)</f>
        <v>0</v>
      </c>
      <c r="J388" s="126">
        <f t="shared" si="55"/>
        <v>-2516.86</v>
      </c>
      <c r="K388" s="127"/>
      <c r="L388" s="126">
        <f>VLOOKUP(A388,РАСЧЕТ!A:BA,53,0)</f>
        <v>0</v>
      </c>
      <c r="M388" s="126">
        <f t="shared" si="56"/>
        <v>0</v>
      </c>
      <c r="N388" s="127"/>
      <c r="O388" s="126">
        <f>VLOOKUP(A388,РАСЧЕТ!A:BB,54,0)</f>
        <v>0</v>
      </c>
      <c r="P388" s="126">
        <f t="shared" si="57"/>
        <v>0</v>
      </c>
      <c r="Q388" s="127"/>
      <c r="R388" s="126">
        <f>VLOOKUP(A388,РАСЧЕТ!A:BC,55,0)</f>
        <v>0</v>
      </c>
      <c r="S388" s="126">
        <f t="shared" si="58"/>
        <v>0</v>
      </c>
      <c r="T388" s="127"/>
      <c r="U388" s="126">
        <f>VLOOKUP(A388,РАСЧЕТ!A:BD,56,0)</f>
        <v>0</v>
      </c>
      <c r="V388" s="126">
        <f t="shared" si="59"/>
        <v>0</v>
      </c>
      <c r="W388" s="82"/>
      <c r="X388" s="81">
        <f>VLOOKUP(A388,РАСЧЕТ!A:BE,57,0)</f>
        <v>0</v>
      </c>
      <c r="Y388" s="81">
        <f t="shared" si="60"/>
        <v>0</v>
      </c>
      <c r="Z388" s="81" t="e">
        <f>VLOOKUP(A388,'10'!A:C,3,0)</f>
        <v>#N/A</v>
      </c>
      <c r="AA388" s="81" t="e">
        <f>VLOOKUP(A388,'10'!A:B,2,0)</f>
        <v>#N/A</v>
      </c>
      <c r="AB388" s="82"/>
      <c r="AC388" s="81">
        <f>VLOOKUP(A388,РАСЧЕТ!A:BF,58,0)</f>
        <v>0</v>
      </c>
      <c r="AD388" s="81">
        <f t="shared" si="61"/>
        <v>0</v>
      </c>
      <c r="AE388" s="81" t="e">
        <f>VLOOKUP(A388,'11'!A:C,3,0)</f>
        <v>#N/A</v>
      </c>
      <c r="AF388" s="81" t="e">
        <f>VLOOKUP(A388,'11'!A:B,2,0)</f>
        <v>#N/A</v>
      </c>
      <c r="AG388" s="82"/>
      <c r="AH388" s="120">
        <f>VLOOKUP(A388,РАСЧЕТ!A:BG,59,0)</f>
        <v>0</v>
      </c>
      <c r="AI388" s="120">
        <f t="shared" si="62"/>
        <v>0</v>
      </c>
      <c r="AJ388" t="e">
        <f>VLOOKUP(A388,'12'!A:C,3,0)</f>
        <v>#N/A</v>
      </c>
      <c r="AK388" t="e">
        <f>VLOOKUP(A388,'12'!A:B,2,0)</f>
        <v>#N/A</v>
      </c>
    </row>
    <row r="389" spans="1:37" x14ac:dyDescent="0.3">
      <c r="A389" s="79" t="s">
        <v>2742</v>
      </c>
      <c r="B389" s="79" t="s">
        <v>155</v>
      </c>
      <c r="C389" s="82"/>
      <c r="D389" s="81">
        <f>VLOOKUP(A389,РАСЧЕТ!A:AY,51,0)</f>
        <v>849.06427968543096</v>
      </c>
      <c r="E389" s="81">
        <f t="shared" si="54"/>
        <v>849.06427968543096</v>
      </c>
      <c r="F389" s="81" t="e">
        <f>VLOOKUP(A389,'04'!A:C,3,0)</f>
        <v>#N/A</v>
      </c>
      <c r="G389" s="81" t="e">
        <f>VLOOKUP(A389,'04'!A:B,2,0)</f>
        <v>#N/A</v>
      </c>
      <c r="H389" s="127"/>
      <c r="I389" s="126">
        <f>VLOOKUP(A389,РАСЧЕТ!A:AZ,52,0)</f>
        <v>0</v>
      </c>
      <c r="J389" s="126">
        <f t="shared" si="55"/>
        <v>0</v>
      </c>
      <c r="K389" s="128">
        <v>2516.86</v>
      </c>
      <c r="L389" s="126">
        <f>VLOOKUP(A389,РАСЧЕТ!A:BA,53,0)</f>
        <v>0</v>
      </c>
      <c r="M389" s="126">
        <f t="shared" si="56"/>
        <v>-2516.86</v>
      </c>
      <c r="N389" s="128">
        <v>2516.86</v>
      </c>
      <c r="O389" s="126">
        <f>VLOOKUP(A389,РАСЧЕТ!A:BB,54,0)</f>
        <v>0</v>
      </c>
      <c r="P389" s="126">
        <f t="shared" si="57"/>
        <v>-2516.86</v>
      </c>
      <c r="Q389" s="128">
        <v>2516.86</v>
      </c>
      <c r="R389" s="126">
        <f>VLOOKUP(A389,РАСЧЕТ!A:BC,55,0)</f>
        <v>0</v>
      </c>
      <c r="S389" s="126">
        <f t="shared" si="58"/>
        <v>-2516.86</v>
      </c>
      <c r="T389" s="128">
        <v>2516.86</v>
      </c>
      <c r="U389" s="126">
        <f>VLOOKUP(A389,РАСЧЕТ!A:BD,56,0)</f>
        <v>0</v>
      </c>
      <c r="V389" s="126">
        <f t="shared" si="59"/>
        <v>-2516.86</v>
      </c>
      <c r="W389" s="80">
        <v>2516.86</v>
      </c>
      <c r="X389" s="81">
        <f>VLOOKUP(A389,РАСЧЕТ!A:BE,57,0)</f>
        <v>3920.9441622922277</v>
      </c>
      <c r="Y389" s="81">
        <f t="shared" si="60"/>
        <v>1404.0841622922276</v>
      </c>
      <c r="Z389" s="81" t="str">
        <f>VLOOKUP(A389,'10'!A:C,3,0)</f>
        <v>Начисление услуг УКС00001637 от 31.10.2023 0:00:03</v>
      </c>
      <c r="AA389" s="81" t="str">
        <f>VLOOKUP(A389,'10'!A:B,2,0)</f>
        <v>НАС/КС/ДУ/3-143-ВТОР</v>
      </c>
      <c r="AB389" s="80">
        <v>2516.86</v>
      </c>
      <c r="AC389" s="81">
        <f>VLOOKUP(A389,РАСЧЕТ!A:BF,58,0)</f>
        <v>3231.2452911553705</v>
      </c>
      <c r="AD389" s="81">
        <f t="shared" si="61"/>
        <v>714.3852911553704</v>
      </c>
      <c r="AE389" s="81" t="str">
        <f>VLOOKUP(A389,'11'!A:C,3,0)</f>
        <v>Начисление услуг УКС00001717 от 30.11.2023 23:59:59</v>
      </c>
      <c r="AF389" s="81" t="str">
        <f>VLOOKUP(A389,'11'!A:B,2,0)</f>
        <v>НАС/КС/ДУ/3-143-ВТОР</v>
      </c>
      <c r="AG389" s="80">
        <v>2516.86</v>
      </c>
      <c r="AH389" s="120">
        <f>VLOOKUP(A389,РАСЧЕТ!A:BG,59,0)</f>
        <v>4394.1375007343677</v>
      </c>
      <c r="AI389" s="120">
        <f t="shared" si="62"/>
        <v>1877.2775007343675</v>
      </c>
      <c r="AJ389" t="str">
        <f>VLOOKUP(A389,'12'!A:C,3,0)</f>
        <v>Начисление услуг УКС00001867 от 31.12.2023 23:59:59</v>
      </c>
      <c r="AK389" t="str">
        <f>VLOOKUP(A389,'12'!A:B,2,0)</f>
        <v>НАС/КС/ДУ/3-143-ВТОР</v>
      </c>
    </row>
    <row r="390" spans="1:37" x14ac:dyDescent="0.3">
      <c r="A390" s="79" t="s">
        <v>1976</v>
      </c>
      <c r="B390" s="79" t="s">
        <v>245</v>
      </c>
      <c r="C390" s="80">
        <v>2997.89</v>
      </c>
      <c r="D390" s="81">
        <f>VLOOKUP(A390,РАСЧЕТ!A:AY,51,0)</f>
        <v>2528.356942066684</v>
      </c>
      <c r="E390" s="81">
        <f t="shared" si="54"/>
        <v>-469.53305793331583</v>
      </c>
      <c r="F390" s="81" t="str">
        <f>VLOOKUP(A390,'04'!A:C,3,0)</f>
        <v>Начисление услуг УКС00000640 от 30.04.2023 0:00:10</v>
      </c>
      <c r="G390" s="81" t="str">
        <f>VLOOKUP(A390,'04'!A:B,2,0)</f>
        <v>НАС/КС/ДУ-3-144 от 25.11.2021 г.</v>
      </c>
      <c r="H390" s="128">
        <v>2997.89</v>
      </c>
      <c r="I390" s="126">
        <f>VLOOKUP(A390,РАСЧЕТ!A:AZ,52,0)</f>
        <v>0</v>
      </c>
      <c r="J390" s="126">
        <f t="shared" si="55"/>
        <v>-2997.89</v>
      </c>
      <c r="K390" s="128">
        <v>2997.89</v>
      </c>
      <c r="L390" s="126">
        <f>VLOOKUP(A390,РАСЧЕТ!A:BA,53,0)</f>
        <v>0</v>
      </c>
      <c r="M390" s="126">
        <f t="shared" si="56"/>
        <v>-2997.89</v>
      </c>
      <c r="N390" s="128">
        <v>2997.89</v>
      </c>
      <c r="O390" s="126">
        <f>VLOOKUP(A390,РАСЧЕТ!A:BB,54,0)</f>
        <v>0</v>
      </c>
      <c r="P390" s="126">
        <f t="shared" si="57"/>
        <v>-2997.89</v>
      </c>
      <c r="Q390" s="128">
        <v>2997.89</v>
      </c>
      <c r="R390" s="126">
        <f>VLOOKUP(A390,РАСЧЕТ!A:BC,55,0)</f>
        <v>0</v>
      </c>
      <c r="S390" s="126">
        <f t="shared" si="58"/>
        <v>-2997.89</v>
      </c>
      <c r="T390" s="128">
        <v>2997.89</v>
      </c>
      <c r="U390" s="126">
        <f>VLOOKUP(A390,РАСЧЕТ!A:BD,56,0)</f>
        <v>0</v>
      </c>
      <c r="V390" s="126">
        <f t="shared" si="59"/>
        <v>-2997.89</v>
      </c>
      <c r="W390" s="80">
        <v>2997.89</v>
      </c>
      <c r="X390" s="81">
        <f>VLOOKUP(A390,РАСЧЕТ!A:BE,57,0)</f>
        <v>8359.2943456511184</v>
      </c>
      <c r="Y390" s="81">
        <f t="shared" si="60"/>
        <v>5361.404345651119</v>
      </c>
      <c r="Z390" s="81" t="str">
        <f>VLOOKUP(A390,'10'!A:C,3,0)</f>
        <v>Начисление услуг УКС00001637 от 31.10.2023 0:00:03</v>
      </c>
      <c r="AA390" s="81" t="str">
        <f>VLOOKUP(A390,'10'!A:B,2,0)</f>
        <v>НАС/КС/ДУ-3-144 от 25.11.2021 г.</v>
      </c>
      <c r="AB390" s="80">
        <v>2997.89</v>
      </c>
      <c r="AC390" s="81">
        <f>VLOOKUP(A390,РАСЧЕТ!A:BF,58,0)</f>
        <v>6426.6206902975127</v>
      </c>
      <c r="AD390" s="81">
        <f t="shared" si="61"/>
        <v>3428.7306902975129</v>
      </c>
      <c r="AE390" s="81" t="str">
        <f>VLOOKUP(A390,'11'!A:C,3,0)</f>
        <v>Начисление услуг УКС00001717 от 30.11.2023 23:59:59</v>
      </c>
      <c r="AF390" s="81" t="str">
        <f>VLOOKUP(A390,'11'!A:B,2,0)</f>
        <v>НАС/КС/ДУ-3-144 от 25.11.2021 г.</v>
      </c>
      <c r="AG390" s="80">
        <v>2997.89</v>
      </c>
      <c r="AH390" s="120">
        <f>VLOOKUP(A390,РАСЧЕТ!A:BG,59,0)</f>
        <v>8579.5176446298974</v>
      </c>
      <c r="AI390" s="120">
        <f t="shared" si="62"/>
        <v>5581.627644629898</v>
      </c>
      <c r="AJ390" t="str">
        <f>VLOOKUP(A390,'12'!A:C,3,0)</f>
        <v>Начисление услуг УКС00001867 от 31.12.2023 23:59:59</v>
      </c>
      <c r="AK390" t="str">
        <f>VLOOKUP(A390,'12'!A:B,2,0)</f>
        <v>НАС/КС/ДУ-3-144 от 25.11.2021 г.</v>
      </c>
    </row>
    <row r="391" spans="1:37" x14ac:dyDescent="0.3">
      <c r="A391" s="79" t="s">
        <v>544</v>
      </c>
      <c r="B391" s="79" t="s">
        <v>60</v>
      </c>
      <c r="C391" s="80">
        <v>3418.8</v>
      </c>
      <c r="D391" s="81">
        <f>VLOOKUP(A391,РАСЧЕТ!A:AY,51,0)</f>
        <v>2883.3411545631525</v>
      </c>
      <c r="E391" s="81">
        <f t="shared" si="54"/>
        <v>-535.4588454368477</v>
      </c>
      <c r="F391" s="81" t="str">
        <f>VLOOKUP(A391,'04'!A:C,3,0)</f>
        <v>Начисление услуг УКС00000640 от 30.04.2023 0:00:10</v>
      </c>
      <c r="G391" s="81" t="str">
        <f>VLOOKUP(A391,'04'!A:B,2,0)</f>
        <v>НАС/КС/ДУ/3-145 от01.11.2021</v>
      </c>
      <c r="H391" s="128">
        <v>3418.8</v>
      </c>
      <c r="I391" s="126">
        <f>VLOOKUP(A391,РАСЧЕТ!A:AZ,52,0)</f>
        <v>0</v>
      </c>
      <c r="J391" s="126">
        <f t="shared" si="55"/>
        <v>-3418.8</v>
      </c>
      <c r="K391" s="128">
        <v>3418.8</v>
      </c>
      <c r="L391" s="126">
        <f>VLOOKUP(A391,РАСЧЕТ!A:BA,53,0)</f>
        <v>0</v>
      </c>
      <c r="M391" s="126">
        <f t="shared" si="56"/>
        <v>-3418.8</v>
      </c>
      <c r="N391" s="128">
        <v>3418.8</v>
      </c>
      <c r="O391" s="126">
        <f>VLOOKUP(A391,РАСЧЕТ!A:BB,54,0)</f>
        <v>0</v>
      </c>
      <c r="P391" s="126">
        <f t="shared" si="57"/>
        <v>-3418.8</v>
      </c>
      <c r="Q391" s="128">
        <v>3418.8</v>
      </c>
      <c r="R391" s="126">
        <f>VLOOKUP(A391,РАСЧЕТ!A:BC,55,0)</f>
        <v>0</v>
      </c>
      <c r="S391" s="126">
        <f t="shared" si="58"/>
        <v>-3418.8</v>
      </c>
      <c r="T391" s="128">
        <v>3418.8</v>
      </c>
      <c r="U391" s="126">
        <f>VLOOKUP(A391,РАСЧЕТ!A:BD,56,0)</f>
        <v>0</v>
      </c>
      <c r="V391" s="126">
        <f t="shared" si="59"/>
        <v>-3418.8</v>
      </c>
      <c r="W391" s="80">
        <v>3418.8</v>
      </c>
      <c r="X391" s="81">
        <f>VLOOKUP(A391,РАСЧЕТ!A:BE,57,0)</f>
        <v>4024.7775803885529</v>
      </c>
      <c r="Y391" s="81">
        <f t="shared" si="60"/>
        <v>605.97758038855272</v>
      </c>
      <c r="Z391" s="81" t="str">
        <f>VLOOKUP(A391,'10'!A:C,3,0)</f>
        <v>Начисление услуг УКС00001637 от 31.10.2023 0:00:03</v>
      </c>
      <c r="AA391" s="81" t="str">
        <f>VLOOKUP(A391,'10'!A:B,2,0)</f>
        <v>НАС/КС/ДУ/3-145 от01.11.2021</v>
      </c>
      <c r="AB391" s="80">
        <v>3418.8</v>
      </c>
      <c r="AC391" s="81">
        <f>VLOOKUP(A391,РАСЧЕТ!A:BF,58,0)</f>
        <v>3479.8782962240134</v>
      </c>
      <c r="AD391" s="81">
        <f t="shared" si="61"/>
        <v>61.078296224013229</v>
      </c>
      <c r="AE391" s="81" t="str">
        <f>VLOOKUP(A391,'11'!A:C,3,0)</f>
        <v>Начисление услуг УКС00001717 от 30.11.2023 23:59:59</v>
      </c>
      <c r="AF391" s="81" t="str">
        <f>VLOOKUP(A391,'11'!A:B,2,0)</f>
        <v>НАС/КС/ДУ/3-145 от01.11.2021</v>
      </c>
      <c r="AG391" s="80">
        <v>3418.8</v>
      </c>
      <c r="AH391" s="120">
        <f>VLOOKUP(A391,РАСЧЕТ!A:BG,59,0)</f>
        <v>4788.6835045629332</v>
      </c>
      <c r="AI391" s="120">
        <f t="shared" si="62"/>
        <v>1369.883504562933</v>
      </c>
      <c r="AJ391" t="str">
        <f>VLOOKUP(A391,'12'!A:C,3,0)</f>
        <v>Начисление услуг УКС00001867 от 31.12.2023 23:59:59</v>
      </c>
      <c r="AK391" t="str">
        <f>VLOOKUP(A391,'12'!A:B,2,0)</f>
        <v>НАС/КС/ДУ/3-145 от01.11.2021</v>
      </c>
    </row>
    <row r="392" spans="1:37" x14ac:dyDescent="0.3">
      <c r="A392" s="79" t="s">
        <v>589</v>
      </c>
      <c r="B392" s="79" t="s">
        <v>48</v>
      </c>
      <c r="C392" s="80">
        <v>1580.55</v>
      </c>
      <c r="D392" s="81">
        <f>VLOOKUP(A392,РАСЧЕТ!A:AY,51,0)</f>
        <v>1333.0019408030657</v>
      </c>
      <c r="E392" s="81">
        <f t="shared" si="54"/>
        <v>-247.54805919693422</v>
      </c>
      <c r="F392" s="81" t="str">
        <f>VLOOKUP(A392,'04'!A:C,3,0)</f>
        <v>Начисление услуг УКС00000640 от 30.04.2023 0:00:10</v>
      </c>
      <c r="G392" s="81" t="str">
        <f>VLOOKUP(A392,'04'!A:B,2,0)</f>
        <v>НАС/КС/ДУ-3-146.</v>
      </c>
      <c r="H392" s="128">
        <v>1580.55</v>
      </c>
      <c r="I392" s="126">
        <f>VLOOKUP(A392,РАСЧЕТ!A:AZ,52,0)</f>
        <v>0</v>
      </c>
      <c r="J392" s="126">
        <f t="shared" si="55"/>
        <v>-1580.55</v>
      </c>
      <c r="K392" s="128">
        <v>1580.55</v>
      </c>
      <c r="L392" s="126">
        <f>VLOOKUP(A392,РАСЧЕТ!A:BA,53,0)</f>
        <v>0</v>
      </c>
      <c r="M392" s="126">
        <f t="shared" si="56"/>
        <v>-1580.55</v>
      </c>
      <c r="N392" s="128">
        <v>1580.55</v>
      </c>
      <c r="O392" s="126">
        <f>VLOOKUP(A392,РАСЧЕТ!A:BB,54,0)</f>
        <v>0</v>
      </c>
      <c r="P392" s="126">
        <f t="shared" si="57"/>
        <v>-1580.55</v>
      </c>
      <c r="Q392" s="128">
        <v>1580.55</v>
      </c>
      <c r="R392" s="126">
        <f>VLOOKUP(A392,РАСЧЕТ!A:BC,55,0)</f>
        <v>0</v>
      </c>
      <c r="S392" s="126">
        <f t="shared" si="58"/>
        <v>-1580.55</v>
      </c>
      <c r="T392" s="128">
        <v>1580.55</v>
      </c>
      <c r="U392" s="126">
        <f>VLOOKUP(A392,РАСЧЕТ!A:BD,56,0)</f>
        <v>0</v>
      </c>
      <c r="V392" s="126">
        <f t="shared" si="59"/>
        <v>-1580.55</v>
      </c>
      <c r="W392" s="80">
        <v>1580.55</v>
      </c>
      <c r="X392" s="81">
        <f>VLOOKUP(A392,РАСЧЕТ!A:BE,57,0)</f>
        <v>2517.138497393868</v>
      </c>
      <c r="Y392" s="81">
        <f t="shared" si="60"/>
        <v>936.58849739386801</v>
      </c>
      <c r="Z392" s="81" t="str">
        <f>VLOOKUP(A392,'10'!A:C,3,0)</f>
        <v>Начисление услуг УКС00001637 от 31.10.2023 0:00:03</v>
      </c>
      <c r="AA392" s="81" t="str">
        <f>VLOOKUP(A392,'10'!A:B,2,0)</f>
        <v>НАС/КС/ДУ-3-146.</v>
      </c>
      <c r="AB392" s="80">
        <v>1580.55</v>
      </c>
      <c r="AC392" s="81">
        <f>VLOOKUP(A392,РАСЧЕТ!A:BF,58,0)</f>
        <v>2067.4988625397336</v>
      </c>
      <c r="AD392" s="81">
        <f t="shared" si="61"/>
        <v>486.94886253973368</v>
      </c>
      <c r="AE392" s="81" t="str">
        <f>VLOOKUP(A392,'11'!A:C,3,0)</f>
        <v>Начисление услуг УКС00001717 от 30.11.2023 23:59:59</v>
      </c>
      <c r="AF392" s="81" t="str">
        <f>VLOOKUP(A392,'11'!A:B,2,0)</f>
        <v>НАС/КС/ДУ-3-146.</v>
      </c>
      <c r="AG392" s="80">
        <v>1580.55</v>
      </c>
      <c r="AH392" s="120">
        <f>VLOOKUP(A392,РАСЧЕТ!A:BG,59,0)</f>
        <v>2809.1924096550742</v>
      </c>
      <c r="AI392" s="120">
        <f t="shared" si="62"/>
        <v>1228.6424096550743</v>
      </c>
      <c r="AJ392" t="str">
        <f>VLOOKUP(A392,'12'!A:C,3,0)</f>
        <v>Начисление услуг УКС00001867 от 31.12.2023 23:59:59</v>
      </c>
      <c r="AK392" t="str">
        <f>VLOOKUP(A392,'12'!A:B,2,0)</f>
        <v>НАС/КС/ДУ-3-146.</v>
      </c>
    </row>
    <row r="393" spans="1:37" x14ac:dyDescent="0.3">
      <c r="A393" s="79" t="s">
        <v>1139</v>
      </c>
      <c r="B393" s="79" t="s">
        <v>200</v>
      </c>
      <c r="C393" s="81">
        <v>974.96</v>
      </c>
      <c r="D393" s="81">
        <f>VLOOKUP(A393,РАСЧЕТ!A:AY,51,0)</f>
        <v>822.25934935406497</v>
      </c>
      <c r="E393" s="81">
        <f t="shared" si="54"/>
        <v>-152.70065064593507</v>
      </c>
      <c r="F393" s="81" t="str">
        <f>VLOOKUP(A393,'04'!A:C,3,0)</f>
        <v>Начисление услуг УКС00000640 от 30.04.2023 0:00:10</v>
      </c>
      <c r="G393" s="81" t="str">
        <f>VLOOKUP(A393,'04'!A:B,2,0)</f>
        <v>НАС/КС/ДУ-3-147.</v>
      </c>
      <c r="H393" s="126">
        <v>974.96</v>
      </c>
      <c r="I393" s="126">
        <f>VLOOKUP(A393,РАСЧЕТ!A:AZ,52,0)</f>
        <v>0</v>
      </c>
      <c r="J393" s="126">
        <f t="shared" si="55"/>
        <v>-974.96</v>
      </c>
      <c r="K393" s="126">
        <v>974.96</v>
      </c>
      <c r="L393" s="126">
        <f>VLOOKUP(A393,РАСЧЕТ!A:BA,53,0)</f>
        <v>0</v>
      </c>
      <c r="M393" s="126">
        <f t="shared" si="56"/>
        <v>-974.96</v>
      </c>
      <c r="N393" s="126">
        <v>974.96</v>
      </c>
      <c r="O393" s="126">
        <f>VLOOKUP(A393,РАСЧЕТ!A:BB,54,0)</f>
        <v>0</v>
      </c>
      <c r="P393" s="126">
        <f t="shared" si="57"/>
        <v>-974.96</v>
      </c>
      <c r="Q393" s="126">
        <v>974.96</v>
      </c>
      <c r="R393" s="126">
        <f>VLOOKUP(A393,РАСЧЕТ!A:BC,55,0)</f>
        <v>0</v>
      </c>
      <c r="S393" s="126">
        <f t="shared" si="58"/>
        <v>-974.96</v>
      </c>
      <c r="T393" s="126">
        <v>974.96</v>
      </c>
      <c r="U393" s="126">
        <f>VLOOKUP(A393,РАСЧЕТ!A:BD,56,0)</f>
        <v>0</v>
      </c>
      <c r="V393" s="126">
        <f t="shared" si="59"/>
        <v>-974.96</v>
      </c>
      <c r="W393" s="81">
        <v>974.96</v>
      </c>
      <c r="X393" s="81">
        <f>VLOOKUP(A393,РАСЧЕТ!A:BE,57,0)</f>
        <v>1701.9036121471004</v>
      </c>
      <c r="Y393" s="81">
        <f t="shared" si="60"/>
        <v>726.94361214710034</v>
      </c>
      <c r="Z393" s="81" t="str">
        <f>VLOOKUP(A393,'10'!A:C,3,0)</f>
        <v>Начисление услуг УКС00001637 от 31.10.2023 0:00:03</v>
      </c>
      <c r="AA393" s="81" t="str">
        <f>VLOOKUP(A393,'10'!A:B,2,0)</f>
        <v>НАС/КС/ДУ-3-147.</v>
      </c>
      <c r="AB393" s="81">
        <v>974.96</v>
      </c>
      <c r="AC393" s="81">
        <f>VLOOKUP(A393,РАСЧЕТ!A:BF,58,0)</f>
        <v>1379.5999649304215</v>
      </c>
      <c r="AD393" s="81">
        <f t="shared" si="61"/>
        <v>404.63996493042146</v>
      </c>
      <c r="AE393" s="81" t="str">
        <f>VLOOKUP(A393,'11'!A:C,3,0)</f>
        <v>Начисление услуг УКС00001717 от 30.11.2023 23:59:59</v>
      </c>
      <c r="AF393" s="81" t="str">
        <f>VLOOKUP(A393,'11'!A:B,2,0)</f>
        <v>НАС/КС/ДУ-3-147.</v>
      </c>
      <c r="AG393" s="81">
        <v>974.96</v>
      </c>
      <c r="AH393" s="120">
        <f>VLOOKUP(A393,РАСЧЕТ!A:BG,59,0)</f>
        <v>1868.1660698154935</v>
      </c>
      <c r="AI393" s="120">
        <f t="shared" si="62"/>
        <v>893.20606981549349</v>
      </c>
      <c r="AJ393" t="str">
        <f>VLOOKUP(A393,'12'!A:C,3,0)</f>
        <v>Начисление услуг УКС00001867 от 31.12.2023 23:59:59</v>
      </c>
      <c r="AK393" t="str">
        <f>VLOOKUP(A393,'12'!A:B,2,0)</f>
        <v>НАС/КС/ДУ-3-147.</v>
      </c>
    </row>
    <row r="394" spans="1:37" x14ac:dyDescent="0.3">
      <c r="A394" s="79" t="s">
        <v>1536</v>
      </c>
      <c r="B394" s="79" t="s">
        <v>176</v>
      </c>
      <c r="C394" s="80">
        <v>1391.57</v>
      </c>
      <c r="D394" s="81">
        <f>VLOOKUP(A394,РАСЧЕТ!A:AY,51,0)</f>
        <v>1173.6212739679163</v>
      </c>
      <c r="E394" s="81">
        <f t="shared" si="54"/>
        <v>-217.94872603208364</v>
      </c>
      <c r="F394" s="81" t="str">
        <f>VLOOKUP(A394,'04'!A:C,3,0)</f>
        <v>Начисление услуг УКС00000640 от 30.04.2023 0:00:10</v>
      </c>
      <c r="G394" s="81" t="str">
        <f>VLOOKUP(A394,'04'!A:B,2,0)</f>
        <v>НАС/КС/ДУ-3-148/</v>
      </c>
      <c r="H394" s="128">
        <v>1391.57</v>
      </c>
      <c r="I394" s="126">
        <f>VLOOKUP(A394,РАСЧЕТ!A:AZ,52,0)</f>
        <v>0</v>
      </c>
      <c r="J394" s="126">
        <f t="shared" si="55"/>
        <v>-1391.57</v>
      </c>
      <c r="K394" s="128">
        <v>1391.57</v>
      </c>
      <c r="L394" s="126">
        <f>VLOOKUP(A394,РАСЧЕТ!A:BA,53,0)</f>
        <v>0</v>
      </c>
      <c r="M394" s="126">
        <f t="shared" si="56"/>
        <v>-1391.57</v>
      </c>
      <c r="N394" s="128">
        <v>1391.57</v>
      </c>
      <c r="O394" s="126">
        <f>VLOOKUP(A394,РАСЧЕТ!A:BB,54,0)</f>
        <v>0</v>
      </c>
      <c r="P394" s="126">
        <f t="shared" si="57"/>
        <v>-1391.57</v>
      </c>
      <c r="Q394" s="128">
        <v>1391.57</v>
      </c>
      <c r="R394" s="126">
        <f>VLOOKUP(A394,РАСЧЕТ!A:BC,55,0)</f>
        <v>0</v>
      </c>
      <c r="S394" s="126">
        <f t="shared" si="58"/>
        <v>-1391.57</v>
      </c>
      <c r="T394" s="128">
        <v>1391.57</v>
      </c>
      <c r="U394" s="126">
        <f>VLOOKUP(A394,РАСЧЕТ!A:BD,56,0)</f>
        <v>0</v>
      </c>
      <c r="V394" s="126">
        <f t="shared" si="59"/>
        <v>-1391.57</v>
      </c>
      <c r="W394" s="80">
        <v>1391.57</v>
      </c>
      <c r="X394" s="81">
        <f>VLOOKUP(A394,РАСЧЕТ!A:BE,57,0)</f>
        <v>2381.8463129247407</v>
      </c>
      <c r="Y394" s="81">
        <f t="shared" si="60"/>
        <v>990.27631292474075</v>
      </c>
      <c r="Z394" s="81" t="str">
        <f>VLOOKUP(A394,'10'!A:C,3,0)</f>
        <v>Начисление услуг УКС00001637 от 31.10.2023 0:00:03</v>
      </c>
      <c r="AA394" s="81" t="str">
        <f>VLOOKUP(A394,'10'!A:B,2,0)</f>
        <v>НАС/КС/ДУ-3-148/</v>
      </c>
      <c r="AB394" s="80">
        <v>1391.57</v>
      </c>
      <c r="AC394" s="81">
        <f>VLOOKUP(A394,РАСЧЕТ!A:BF,58,0)</f>
        <v>1936.0662383226188</v>
      </c>
      <c r="AD394" s="81">
        <f t="shared" si="61"/>
        <v>544.49623832261886</v>
      </c>
      <c r="AE394" s="81" t="str">
        <f>VLOOKUP(A394,'11'!A:C,3,0)</f>
        <v>Начисление услуг УКС00001717 от 30.11.2023 23:59:59</v>
      </c>
      <c r="AF394" s="81" t="str">
        <f>VLOOKUP(A394,'11'!A:B,2,0)</f>
        <v>НАС/КС/ДУ-3-148/</v>
      </c>
      <c r="AG394" s="80">
        <v>1391.57</v>
      </c>
      <c r="AH394" s="120">
        <f>VLOOKUP(A394,РАСЧЕТ!A:BG,59,0)</f>
        <v>2623.5582915426662</v>
      </c>
      <c r="AI394" s="120">
        <f t="shared" si="62"/>
        <v>1231.9882915426663</v>
      </c>
      <c r="AJ394" t="str">
        <f>VLOOKUP(A394,'12'!A:C,3,0)</f>
        <v>Начисление услуг УКС00001867 от 31.12.2023 23:59:59</v>
      </c>
      <c r="AK394" t="str">
        <f>VLOOKUP(A394,'12'!A:B,2,0)</f>
        <v>НАС/КС/ДУ-3-148/</v>
      </c>
    </row>
    <row r="395" spans="1:37" x14ac:dyDescent="0.3">
      <c r="A395" s="79" t="s">
        <v>2678</v>
      </c>
      <c r="B395" s="79" t="s">
        <v>346</v>
      </c>
      <c r="C395" s="80">
        <v>2516.86</v>
      </c>
      <c r="D395" s="81">
        <f>VLOOKUP(A395,РАСЧЕТ!A:AY,51,0)</f>
        <v>2122.6606992135776</v>
      </c>
      <c r="E395" s="81">
        <f t="shared" si="54"/>
        <v>-394.19930078642255</v>
      </c>
      <c r="F395" s="81" t="str">
        <f>VLOOKUP(A395,'04'!A:C,3,0)</f>
        <v>Начисление услуг УКС00000640 от 30.04.2023 0:00:10</v>
      </c>
      <c r="G395" s="81" t="str">
        <f>VLOOKUP(A395,'04'!A:B,2,0)</f>
        <v>НАС/КС/ДУ-3-149.</v>
      </c>
      <c r="H395" s="128">
        <v>2516.86</v>
      </c>
      <c r="I395" s="126">
        <f>VLOOKUP(A395,РАСЧЕТ!A:AZ,52,0)</f>
        <v>0</v>
      </c>
      <c r="J395" s="126">
        <f t="shared" si="55"/>
        <v>-2516.86</v>
      </c>
      <c r="K395" s="128">
        <v>2516.86</v>
      </c>
      <c r="L395" s="126">
        <f>VLOOKUP(A395,РАСЧЕТ!A:BA,53,0)</f>
        <v>0</v>
      </c>
      <c r="M395" s="126">
        <f t="shared" si="56"/>
        <v>-2516.86</v>
      </c>
      <c r="N395" s="128">
        <v>2516.86</v>
      </c>
      <c r="O395" s="126">
        <f>VLOOKUP(A395,РАСЧЕТ!A:BB,54,0)</f>
        <v>0</v>
      </c>
      <c r="P395" s="126">
        <f t="shared" si="57"/>
        <v>-2516.86</v>
      </c>
      <c r="Q395" s="128">
        <v>2516.86</v>
      </c>
      <c r="R395" s="126">
        <f>VLOOKUP(A395,РАСЧЕТ!A:BC,55,0)</f>
        <v>0</v>
      </c>
      <c r="S395" s="126">
        <f t="shared" si="58"/>
        <v>-2516.86</v>
      </c>
      <c r="T395" s="128">
        <v>2516.86</v>
      </c>
      <c r="U395" s="126">
        <f>VLOOKUP(A395,РАСЧЕТ!A:BD,56,0)</f>
        <v>0</v>
      </c>
      <c r="V395" s="126">
        <f t="shared" si="59"/>
        <v>-2516.86</v>
      </c>
      <c r="W395" s="80">
        <v>2516.86</v>
      </c>
      <c r="X395" s="81">
        <f>VLOOKUP(A395,РАСЧЕТ!A:BE,57,0)</f>
        <v>4549.3592974801613</v>
      </c>
      <c r="Y395" s="81">
        <f t="shared" si="60"/>
        <v>2032.4992974801612</v>
      </c>
      <c r="Z395" s="81" t="str">
        <f>VLOOKUP(A395,'10'!A:C,3,0)</f>
        <v>Начисление услуг УКС00001637 от 31.10.2023 0:00:03</v>
      </c>
      <c r="AA395" s="81" t="str">
        <f>VLOOKUP(A395,'10'!A:B,2,0)</f>
        <v>НАС/КС/ДУ-3-149.</v>
      </c>
      <c r="AB395" s="80">
        <v>2516.86</v>
      </c>
      <c r="AC395" s="81">
        <f>VLOOKUP(A395,РАСЧЕТ!A:BF,58,0)</f>
        <v>3670.374625158559</v>
      </c>
      <c r="AD395" s="81">
        <f t="shared" si="61"/>
        <v>1153.5146251585588</v>
      </c>
      <c r="AE395" s="81" t="str">
        <f>VLOOKUP(A395,'11'!A:C,3,0)</f>
        <v>Начисление услуг УКС00001717 от 30.11.2023 23:59:59</v>
      </c>
      <c r="AF395" s="81" t="str">
        <f>VLOOKUP(A395,'11'!A:B,2,0)</f>
        <v>НАС/КС/ДУ-3-149.</v>
      </c>
      <c r="AG395" s="80">
        <v>2516.86</v>
      </c>
      <c r="AH395" s="120">
        <f>VLOOKUP(A395,РАСЧЕТ!A:BG,59,0)</f>
        <v>4964.052631543238</v>
      </c>
      <c r="AI395" s="120">
        <f t="shared" si="62"/>
        <v>2447.1926315432379</v>
      </c>
      <c r="AJ395" t="str">
        <f>VLOOKUP(A395,'12'!A:C,3,0)</f>
        <v>Начисление услуг УКС00001867 от 31.12.2023 23:59:59</v>
      </c>
      <c r="AK395" t="str">
        <f>VLOOKUP(A395,'12'!A:B,2,0)</f>
        <v>НАС/КС/ДУ-3-149.</v>
      </c>
    </row>
    <row r="396" spans="1:37" x14ac:dyDescent="0.3">
      <c r="A396" s="79" t="s">
        <v>1194</v>
      </c>
      <c r="B396" s="79" t="s">
        <v>91</v>
      </c>
      <c r="C396" s="80">
        <v>1421.64</v>
      </c>
      <c r="D396" s="81">
        <f>VLOOKUP(A396,РАСЧЕТ!A:AY,51,0)</f>
        <v>1198.9772891462358</v>
      </c>
      <c r="E396" s="81">
        <f t="shared" si="54"/>
        <v>-222.66271085376434</v>
      </c>
      <c r="F396" s="81" t="str">
        <f>VLOOKUP(A396,'04'!A:C,3,0)</f>
        <v>Начисление услуг УКС00000640 от 30.04.2023 0:00:10</v>
      </c>
      <c r="G396" s="81" t="str">
        <f>VLOOKUP(A396,'04'!A:B,2,0)</f>
        <v>НАС/КС/ДУ-3-15 от26.11.2021 г.</v>
      </c>
      <c r="H396" s="128">
        <v>1421.64</v>
      </c>
      <c r="I396" s="126">
        <f>VLOOKUP(A396,РАСЧЕТ!A:AZ,52,0)</f>
        <v>0</v>
      </c>
      <c r="J396" s="126">
        <f t="shared" si="55"/>
        <v>-1421.64</v>
      </c>
      <c r="K396" s="128">
        <v>1421.64</v>
      </c>
      <c r="L396" s="126">
        <f>VLOOKUP(A396,РАСЧЕТ!A:BA,53,0)</f>
        <v>0</v>
      </c>
      <c r="M396" s="126">
        <f t="shared" si="56"/>
        <v>-1421.64</v>
      </c>
      <c r="N396" s="128">
        <v>1421.64</v>
      </c>
      <c r="O396" s="126">
        <f>VLOOKUP(A396,РАСЧЕТ!A:BB,54,0)</f>
        <v>0</v>
      </c>
      <c r="P396" s="126">
        <f t="shared" si="57"/>
        <v>-1421.64</v>
      </c>
      <c r="Q396" s="128">
        <v>1421.64</v>
      </c>
      <c r="R396" s="126">
        <f>VLOOKUP(A396,РАСЧЕТ!A:BC,55,0)</f>
        <v>0</v>
      </c>
      <c r="S396" s="126">
        <f t="shared" si="58"/>
        <v>-1421.64</v>
      </c>
      <c r="T396" s="128">
        <v>1421.64</v>
      </c>
      <c r="U396" s="126">
        <f>VLOOKUP(A396,РАСЧЕТ!A:BD,56,0)</f>
        <v>0</v>
      </c>
      <c r="V396" s="126">
        <f t="shared" si="59"/>
        <v>-1421.64</v>
      </c>
      <c r="W396" s="80">
        <v>1421.64</v>
      </c>
      <c r="X396" s="81">
        <f>VLOOKUP(A396,РАСЧЕТ!A:BE,57,0)</f>
        <v>2027.8662715513819</v>
      </c>
      <c r="Y396" s="81">
        <f t="shared" si="60"/>
        <v>606.22627155138184</v>
      </c>
      <c r="Z396" s="81" t="str">
        <f>VLOOKUP(A396,'10'!A:C,3,0)</f>
        <v>Начисление услуг УКС00001637 от 31.10.2023 0:00:03</v>
      </c>
      <c r="AA396" s="81" t="str">
        <f>VLOOKUP(A396,'10'!A:B,2,0)</f>
        <v>НАС/КС/ДУ-3-15 от26.11.2021 г.</v>
      </c>
      <c r="AB396" s="80">
        <v>1421.64</v>
      </c>
      <c r="AC396" s="81">
        <f>VLOOKUP(A396,РАСЧЕТ!A:BF,58,0)</f>
        <v>1694.5781998227646</v>
      </c>
      <c r="AD396" s="81">
        <f t="shared" si="61"/>
        <v>272.93819982276455</v>
      </c>
      <c r="AE396" s="81" t="str">
        <f>VLOOKUP(A396,'11'!A:C,3,0)</f>
        <v>Начисление услуг УКС00001717 от 30.11.2023 23:59:59</v>
      </c>
      <c r="AF396" s="81" t="str">
        <f>VLOOKUP(A396,'11'!A:B,2,0)</f>
        <v>НАС/КС/ДУ-3-15 от26.11.2021 г.</v>
      </c>
      <c r="AG396" s="80">
        <v>1421.64</v>
      </c>
      <c r="AH396" s="120">
        <f>VLOOKUP(A396,РАСЧЕТ!A:BG,59,0)</f>
        <v>2312.5433443156649</v>
      </c>
      <c r="AI396" s="120">
        <f t="shared" si="62"/>
        <v>890.90334431566475</v>
      </c>
      <c r="AJ396" t="str">
        <f>VLOOKUP(A396,'12'!A:C,3,0)</f>
        <v>Начисление услуг УКС00001867 от 31.12.2023 23:59:59</v>
      </c>
      <c r="AK396" t="str">
        <f>VLOOKUP(A396,'12'!A:B,2,0)</f>
        <v>НАС/КС/ДУ-3-15 от26.11.2021 г.</v>
      </c>
    </row>
    <row r="397" spans="1:37" x14ac:dyDescent="0.3">
      <c r="A397" s="79" t="s">
        <v>1616</v>
      </c>
      <c r="B397" s="79" t="s">
        <v>151</v>
      </c>
      <c r="C397" s="80">
        <v>2997.89</v>
      </c>
      <c r="D397" s="81">
        <f>VLOOKUP(A397,РАСЧЕТ!A:AY,51,0)</f>
        <v>2528.356942066684</v>
      </c>
      <c r="E397" s="81">
        <f t="shared" si="54"/>
        <v>-469.53305793331583</v>
      </c>
      <c r="F397" s="81" t="str">
        <f>VLOOKUP(A397,'04'!A:C,3,0)</f>
        <v>Начисление услуг УКС00000640 от 30.04.2023 0:00:10</v>
      </c>
      <c r="G397" s="81" t="str">
        <f>VLOOKUP(A397,'04'!A:B,2,0)</f>
        <v>НАС/КС/ДУ/3-150</v>
      </c>
      <c r="H397" s="128">
        <v>2997.89</v>
      </c>
      <c r="I397" s="126">
        <f>VLOOKUP(A397,РАСЧЕТ!A:AZ,52,0)</f>
        <v>0</v>
      </c>
      <c r="J397" s="126">
        <f t="shared" si="55"/>
        <v>-2997.89</v>
      </c>
      <c r="K397" s="128">
        <v>2997.89</v>
      </c>
      <c r="L397" s="126">
        <f>VLOOKUP(A397,РАСЧЕТ!A:BA,53,0)</f>
        <v>0</v>
      </c>
      <c r="M397" s="126">
        <f t="shared" si="56"/>
        <v>-2997.89</v>
      </c>
      <c r="N397" s="128">
        <v>2997.89</v>
      </c>
      <c r="O397" s="126">
        <f>VLOOKUP(A397,РАСЧЕТ!A:BB,54,0)</f>
        <v>0</v>
      </c>
      <c r="P397" s="126">
        <f t="shared" si="57"/>
        <v>-2997.89</v>
      </c>
      <c r="Q397" s="128">
        <v>2997.89</v>
      </c>
      <c r="R397" s="126">
        <f>VLOOKUP(A397,РАСЧЕТ!A:BC,55,0)</f>
        <v>0</v>
      </c>
      <c r="S397" s="126">
        <f t="shared" si="58"/>
        <v>-2997.89</v>
      </c>
      <c r="T397" s="128">
        <v>2997.89</v>
      </c>
      <c r="U397" s="126">
        <f>VLOOKUP(A397,РАСЧЕТ!A:BD,56,0)</f>
        <v>0</v>
      </c>
      <c r="V397" s="126">
        <f t="shared" si="59"/>
        <v>-2997.89</v>
      </c>
      <c r="W397" s="80">
        <v>2997.89</v>
      </c>
      <c r="X397" s="81">
        <f>VLOOKUP(A397,РАСЧЕТ!A:BE,57,0)</f>
        <v>4745.3922239473732</v>
      </c>
      <c r="Y397" s="81">
        <f t="shared" si="60"/>
        <v>1747.5022239473733</v>
      </c>
      <c r="Z397" s="81" t="str">
        <f>VLOOKUP(A397,'10'!A:C,3,0)</f>
        <v>Начисление услуг УКС00001637 от 31.10.2023 0:00:03</v>
      </c>
      <c r="AA397" s="81" t="str">
        <f>VLOOKUP(A397,'10'!A:B,2,0)</f>
        <v>НАС/КС/ДУ/3-150</v>
      </c>
      <c r="AB397" s="80">
        <v>2997.89</v>
      </c>
      <c r="AC397" s="81">
        <f>VLOOKUP(A397,РАСЧЕТ!A:BF,58,0)</f>
        <v>3901.267077702114</v>
      </c>
      <c r="AD397" s="81">
        <f t="shared" si="61"/>
        <v>903.37707770211409</v>
      </c>
      <c r="AE397" s="81" t="str">
        <f>VLOOKUP(A397,'11'!A:C,3,0)</f>
        <v>Начисление услуг УКС00001717 от 30.11.2023 23:59:59</v>
      </c>
      <c r="AF397" s="81" t="str">
        <f>VLOOKUP(A397,'11'!A:B,2,0)</f>
        <v>НАС/КС/ДУ/3-150</v>
      </c>
      <c r="AG397" s="80">
        <v>2997.89</v>
      </c>
      <c r="AH397" s="120">
        <f>VLOOKUP(A397,РАСЧЕТ!A:BG,59,0)</f>
        <v>5302.0384989290296</v>
      </c>
      <c r="AI397" s="120">
        <f t="shared" si="62"/>
        <v>2304.1484989290298</v>
      </c>
      <c r="AJ397" t="str">
        <f>VLOOKUP(A397,'12'!A:C,3,0)</f>
        <v>Начисление услуг УКС00001867 от 31.12.2023 23:59:59</v>
      </c>
      <c r="AK397" t="str">
        <f>VLOOKUP(A397,'12'!A:B,2,0)</f>
        <v>НАС/КС/ДУ/3-150</v>
      </c>
    </row>
    <row r="398" spans="1:37" x14ac:dyDescent="0.3">
      <c r="A398" s="79" t="s">
        <v>1648</v>
      </c>
      <c r="B398" s="79" t="s">
        <v>300</v>
      </c>
      <c r="C398" s="80">
        <v>3418.8</v>
      </c>
      <c r="D398" s="81">
        <f>VLOOKUP(A398,РАСЧЕТ!A:AY,51,0)</f>
        <v>2883.3411545631525</v>
      </c>
      <c r="E398" s="81">
        <f t="shared" si="54"/>
        <v>-535.4588454368477</v>
      </c>
      <c r="F398" s="81" t="str">
        <f>VLOOKUP(A398,'04'!A:C,3,0)</f>
        <v>Начисление услуг УКС00000640 от 30.04.2023 0:00:10</v>
      </c>
      <c r="G398" s="81" t="str">
        <f>VLOOKUP(A398,'04'!A:B,2,0)</f>
        <v>НАС/КС/ДУ-3-151</v>
      </c>
      <c r="H398" s="128">
        <v>3418.8</v>
      </c>
      <c r="I398" s="126">
        <f>VLOOKUP(A398,РАСЧЕТ!A:AZ,52,0)</f>
        <v>0</v>
      </c>
      <c r="J398" s="126">
        <f t="shared" si="55"/>
        <v>-3418.8</v>
      </c>
      <c r="K398" s="128">
        <v>3418.8</v>
      </c>
      <c r="L398" s="126">
        <f>VLOOKUP(A398,РАСЧЕТ!A:BA,53,0)</f>
        <v>0</v>
      </c>
      <c r="M398" s="126">
        <f t="shared" si="56"/>
        <v>-3418.8</v>
      </c>
      <c r="N398" s="128">
        <v>3418.8</v>
      </c>
      <c r="O398" s="126">
        <f>VLOOKUP(A398,РАСЧЕТ!A:BB,54,0)</f>
        <v>0</v>
      </c>
      <c r="P398" s="126">
        <f t="shared" si="57"/>
        <v>-3418.8</v>
      </c>
      <c r="Q398" s="128">
        <v>3418.8</v>
      </c>
      <c r="R398" s="126">
        <f>VLOOKUP(A398,РАСЧЕТ!A:BC,55,0)</f>
        <v>0</v>
      </c>
      <c r="S398" s="126">
        <f t="shared" si="58"/>
        <v>-3418.8</v>
      </c>
      <c r="T398" s="128">
        <v>3418.8</v>
      </c>
      <c r="U398" s="126">
        <f>VLOOKUP(A398,РАСЧЕТ!A:BD,56,0)</f>
        <v>0</v>
      </c>
      <c r="V398" s="126">
        <f t="shared" si="59"/>
        <v>-3418.8</v>
      </c>
      <c r="W398" s="80">
        <v>3418.8</v>
      </c>
      <c r="X398" s="81">
        <f>VLOOKUP(A398,РАСЧЕТ!A:BE,57,0)</f>
        <v>4452.3059100655946</v>
      </c>
      <c r="Y398" s="81">
        <f t="shared" si="60"/>
        <v>1033.5059100655944</v>
      </c>
      <c r="Z398" s="81" t="str">
        <f>VLOOKUP(A398,'10'!A:C,3,0)</f>
        <v>Начисление услуг УКС00001637 от 31.10.2023 0:00:03</v>
      </c>
      <c r="AA398" s="81" t="str">
        <f>VLOOKUP(A398,'10'!A:B,2,0)</f>
        <v>НАС/КС/ДУ-3-151</v>
      </c>
      <c r="AB398" s="80">
        <v>3418.8</v>
      </c>
      <c r="AC398" s="81">
        <f>VLOOKUP(A398,РАСЧЕТ!A:BF,58,0)</f>
        <v>3778.630220177005</v>
      </c>
      <c r="AD398" s="81">
        <f t="shared" si="61"/>
        <v>359.83022017700478</v>
      </c>
      <c r="AE398" s="81" t="str">
        <f>VLOOKUP(A398,'11'!A:C,3,0)</f>
        <v>Начисление услуг УКС00001717 от 30.11.2023 23:59:59</v>
      </c>
      <c r="AF398" s="81" t="str">
        <f>VLOOKUP(A398,'11'!A:B,2,0)</f>
        <v>НАС/КС/ДУ-3-151</v>
      </c>
      <c r="AG398" s="80">
        <v>3418.8</v>
      </c>
      <c r="AH398" s="120">
        <f>VLOOKUP(A398,РАСЧЕТ!A:BG,59,0)</f>
        <v>5176.4126509329062</v>
      </c>
      <c r="AI398" s="120">
        <f t="shared" si="62"/>
        <v>1757.612650932906</v>
      </c>
      <c r="AJ398" t="str">
        <f>VLOOKUP(A398,'12'!A:C,3,0)</f>
        <v>Начисление услуг УКС00001867 от 31.12.2023 23:59:59</v>
      </c>
      <c r="AK398" t="str">
        <f>VLOOKUP(A398,'12'!A:B,2,0)</f>
        <v>НАС/КС/ДУ-3-151</v>
      </c>
    </row>
    <row r="399" spans="1:37" x14ac:dyDescent="0.3">
      <c r="A399" s="79" t="s">
        <v>2663</v>
      </c>
      <c r="B399" s="79" t="s">
        <v>51</v>
      </c>
      <c r="C399" s="80">
        <v>1580.55</v>
      </c>
      <c r="D399" s="81">
        <f>VLOOKUP(A399,РАСЧЕТ!A:AY,51,0)</f>
        <v>664.45898524683184</v>
      </c>
      <c r="E399" s="81">
        <f t="shared" si="54"/>
        <v>-916.09101475316811</v>
      </c>
      <c r="F399" s="81" t="str">
        <f>VLOOKUP(A399,'04'!A:C,3,0)</f>
        <v>Начисление услуг УКС00000640 от 30.04.2023 0:00:10</v>
      </c>
      <c r="G399" s="81" t="str">
        <f>VLOOKUP(A399,'04'!A:B,2,0)</f>
        <v>НАС/КС/ДУ-3-152 от 16.09.2021 г.</v>
      </c>
      <c r="H399" s="128">
        <v>1580.55</v>
      </c>
      <c r="I399" s="126">
        <f>VLOOKUP(A399,РАСЧЕТ!A:AZ,52,0)</f>
        <v>0</v>
      </c>
      <c r="J399" s="126">
        <f t="shared" si="55"/>
        <v>-1580.55</v>
      </c>
      <c r="K399" s="128">
        <v>1580.55</v>
      </c>
      <c r="L399" s="126">
        <f>VLOOKUP(A399,РАСЧЕТ!A:BA,53,0)</f>
        <v>0</v>
      </c>
      <c r="M399" s="126">
        <f t="shared" si="56"/>
        <v>-1580.55</v>
      </c>
      <c r="N399" s="128">
        <v>1580.55</v>
      </c>
      <c r="O399" s="126">
        <f>VLOOKUP(A399,РАСЧЕТ!A:BB,54,0)</f>
        <v>0</v>
      </c>
      <c r="P399" s="126">
        <f t="shared" si="57"/>
        <v>-1580.55</v>
      </c>
      <c r="Q399" s="128">
        <v>1580.55</v>
      </c>
      <c r="R399" s="126">
        <f>VLOOKUP(A399,РАСЧЕТ!A:BC,55,0)</f>
        <v>0</v>
      </c>
      <c r="S399" s="126">
        <f t="shared" si="58"/>
        <v>-1580.55</v>
      </c>
      <c r="T399" s="128">
        <v>1580.55</v>
      </c>
      <c r="U399" s="126">
        <f>VLOOKUP(A399,РАСЧЕТ!A:BD,56,0)</f>
        <v>0</v>
      </c>
      <c r="V399" s="126">
        <f t="shared" si="59"/>
        <v>-1580.55</v>
      </c>
      <c r="W399" s="80">
        <v>1580.55</v>
      </c>
      <c r="X399" s="81">
        <f>VLOOKUP(A399,РАСЧЕТ!A:BE,57,0)</f>
        <v>1813.5722819328289</v>
      </c>
      <c r="Y399" s="81">
        <f t="shared" si="60"/>
        <v>233.02228193282895</v>
      </c>
      <c r="Z399" s="81" t="str">
        <f>VLOOKUP(A399,'10'!A:C,3,0)</f>
        <v>Начисление услуг УКС00001637 от 31.10.2023 0:00:03</v>
      </c>
      <c r="AA399" s="81" t="str">
        <f>VLOOKUP(A399,'10'!A:B,2,0)</f>
        <v>НАС/КС/ДУ-3-152 от 16.09.2021 г.</v>
      </c>
      <c r="AB399" s="80">
        <v>1580.55</v>
      </c>
      <c r="AC399" s="81">
        <f>VLOOKUP(A399,РАСЧЕТ!A:BF,58,0)</f>
        <v>1575.8548101886497</v>
      </c>
      <c r="AD399" s="81">
        <f t="shared" si="61"/>
        <v>-4.6951898113502466</v>
      </c>
      <c r="AE399" s="81" t="str">
        <f>VLOOKUP(A399,'11'!A:C,3,0)</f>
        <v>Начисление услуг УКС00001717 от 30.11.2023 23:59:59</v>
      </c>
      <c r="AF399" s="81" t="str">
        <f>VLOOKUP(A399,'11'!A:B,2,0)</f>
        <v>НАС/КС/ДУ-3-152 от 16.09.2021 г.</v>
      </c>
      <c r="AG399" s="80">
        <v>1580.55</v>
      </c>
      <c r="AH399" s="120">
        <f>VLOOKUP(A399,РАСЧЕТ!A:BG,59,0)</f>
        <v>2171.1221130234294</v>
      </c>
      <c r="AI399" s="120">
        <f t="shared" si="62"/>
        <v>590.57211302342944</v>
      </c>
      <c r="AJ399" t="str">
        <f>VLOOKUP(A399,'12'!A:C,3,0)</f>
        <v>Начисление услуг УКС00001867 от 31.12.2023 23:59:59</v>
      </c>
      <c r="AK399" t="str">
        <f>VLOOKUP(A399,'12'!A:B,2,0)</f>
        <v>НАС/КС/ДУ-3-152 от 16.09.2021 г.</v>
      </c>
    </row>
    <row r="400" spans="1:37" x14ac:dyDescent="0.3">
      <c r="A400" s="79" t="s">
        <v>714</v>
      </c>
      <c r="B400" s="79" t="s">
        <v>289</v>
      </c>
      <c r="C400" s="81">
        <v>974.96</v>
      </c>
      <c r="D400" s="81">
        <f>VLOOKUP(A400,РАСЧЕТ!A:AY,51,0)</f>
        <v>822.25934935406497</v>
      </c>
      <c r="E400" s="81">
        <f t="shared" si="54"/>
        <v>-152.70065064593507</v>
      </c>
      <c r="F400" s="81" t="str">
        <f>VLOOKUP(A400,'04'!A:C,3,0)</f>
        <v>Начисление услуг УКС00000640 от 30.04.2023 0:00:10</v>
      </c>
      <c r="G400" s="81" t="str">
        <f>VLOOKUP(A400,'04'!A:B,2,0)</f>
        <v>НАС/КС/ДУ-3-153 от 28.09.2021 г.</v>
      </c>
      <c r="H400" s="126">
        <v>974.96</v>
      </c>
      <c r="I400" s="126">
        <f>VLOOKUP(A400,РАСЧЕТ!A:AZ,52,0)</f>
        <v>0</v>
      </c>
      <c r="J400" s="126">
        <f t="shared" si="55"/>
        <v>-974.96</v>
      </c>
      <c r="K400" s="126">
        <v>974.96</v>
      </c>
      <c r="L400" s="126">
        <f>VLOOKUP(A400,РАСЧЕТ!A:BA,53,0)</f>
        <v>0</v>
      </c>
      <c r="M400" s="126">
        <f t="shared" si="56"/>
        <v>-974.96</v>
      </c>
      <c r="N400" s="126">
        <v>974.96</v>
      </c>
      <c r="O400" s="126">
        <f>VLOOKUP(A400,РАСЧЕТ!A:BB,54,0)</f>
        <v>0</v>
      </c>
      <c r="P400" s="126">
        <f t="shared" si="57"/>
        <v>-974.96</v>
      </c>
      <c r="Q400" s="126">
        <v>974.96</v>
      </c>
      <c r="R400" s="126">
        <f>VLOOKUP(A400,РАСЧЕТ!A:BC,55,0)</f>
        <v>0</v>
      </c>
      <c r="S400" s="126">
        <f t="shared" si="58"/>
        <v>-974.96</v>
      </c>
      <c r="T400" s="126">
        <v>974.96</v>
      </c>
      <c r="U400" s="126">
        <f>VLOOKUP(A400,РАСЧЕТ!A:BD,56,0)</f>
        <v>0</v>
      </c>
      <c r="V400" s="126">
        <f t="shared" si="59"/>
        <v>-974.96</v>
      </c>
      <c r="W400" s="81">
        <v>974.96</v>
      </c>
      <c r="X400" s="81">
        <f>VLOOKUP(A400,РАСЧЕТ!A:BE,57,0)</f>
        <v>505.46987010266099</v>
      </c>
      <c r="Y400" s="81">
        <f t="shared" si="60"/>
        <v>-469.49012989733905</v>
      </c>
      <c r="Z400" s="81" t="str">
        <f>VLOOKUP(A400,'10'!A:C,3,0)</f>
        <v>Начисление услуг УКС00001637 от 31.10.2023 0:00:03</v>
      </c>
      <c r="AA400" s="81" t="str">
        <f>VLOOKUP(A400,'10'!A:B,2,0)</f>
        <v>НАС/КС/ДУ-3-153 от 28.09.2021 г.</v>
      </c>
      <c r="AB400" s="81">
        <v>974.96</v>
      </c>
      <c r="AC400" s="81">
        <f>VLOOKUP(A400,РАСЧЕТ!A:BF,58,0)</f>
        <v>543.54570254255827</v>
      </c>
      <c r="AD400" s="81">
        <f t="shared" si="61"/>
        <v>-431.41429745744176</v>
      </c>
      <c r="AE400" s="81" t="str">
        <f>VLOOKUP(A400,'11'!A:C,3,0)</f>
        <v>Начисление услуг УКС00001717 от 30.11.2023 23:59:59</v>
      </c>
      <c r="AF400" s="81" t="str">
        <f>VLOOKUP(A400,'11'!A:B,2,0)</f>
        <v>НАС/КС/ДУ-3-153 от 28.09.2021 г.</v>
      </c>
      <c r="AG400" s="81">
        <v>974.96</v>
      </c>
      <c r="AH400" s="120">
        <f>VLOOKUP(A400,РАСЧЕТ!A:BG,59,0)</f>
        <v>783.10994302840572</v>
      </c>
      <c r="AI400" s="120">
        <f t="shared" si="62"/>
        <v>-191.85005697159431</v>
      </c>
      <c r="AJ400" t="str">
        <f>VLOOKUP(A400,'12'!A:C,3,0)</f>
        <v>Начисление услуг УКС00001867 от 31.12.2023 23:59:59</v>
      </c>
      <c r="AK400" t="str">
        <f>VLOOKUP(A400,'12'!A:B,2,0)</f>
        <v>НАС/КС/ДУ-3-153 от 28.09.2021 г.</v>
      </c>
    </row>
    <row r="401" spans="1:37" x14ac:dyDescent="0.3">
      <c r="A401" s="79" t="s">
        <v>1172</v>
      </c>
      <c r="B401" s="79" t="s">
        <v>53</v>
      </c>
      <c r="C401" s="80">
        <v>1391.57</v>
      </c>
      <c r="D401" s="81">
        <f>VLOOKUP(A401,РАСЧЕТ!A:AY,51,0)</f>
        <v>1173.6212739679163</v>
      </c>
      <c r="E401" s="81">
        <f t="shared" si="54"/>
        <v>-217.94872603208364</v>
      </c>
      <c r="F401" s="81" t="str">
        <f>VLOOKUP(A401,'04'!A:C,3,0)</f>
        <v>Начисление услуг УКС00000640 от 30.04.2023 0:00:10</v>
      </c>
      <c r="G401" s="81" t="str">
        <f>VLOOKUP(A401,'04'!A:B,2,0)</f>
        <v>НАС/КС/ДУ/3-154</v>
      </c>
      <c r="H401" s="128">
        <v>1391.57</v>
      </c>
      <c r="I401" s="126">
        <f>VLOOKUP(A401,РАСЧЕТ!A:AZ,52,0)</f>
        <v>0</v>
      </c>
      <c r="J401" s="126">
        <f t="shared" si="55"/>
        <v>-1391.57</v>
      </c>
      <c r="K401" s="128">
        <v>1391.57</v>
      </c>
      <c r="L401" s="126">
        <f>VLOOKUP(A401,РАСЧЕТ!A:BA,53,0)</f>
        <v>0</v>
      </c>
      <c r="M401" s="126">
        <f t="shared" si="56"/>
        <v>-1391.57</v>
      </c>
      <c r="N401" s="128">
        <v>1391.57</v>
      </c>
      <c r="O401" s="126">
        <f>VLOOKUP(A401,РАСЧЕТ!A:BB,54,0)</f>
        <v>0</v>
      </c>
      <c r="P401" s="126">
        <f t="shared" si="57"/>
        <v>-1391.57</v>
      </c>
      <c r="Q401" s="128">
        <v>1391.57</v>
      </c>
      <c r="R401" s="126">
        <f>VLOOKUP(A401,РАСЧЕТ!A:BC,55,0)</f>
        <v>0</v>
      </c>
      <c r="S401" s="126">
        <f t="shared" si="58"/>
        <v>-1391.57</v>
      </c>
      <c r="T401" s="128">
        <v>1391.57</v>
      </c>
      <c r="U401" s="126">
        <f>VLOOKUP(A401,РАСЧЕТ!A:BD,56,0)</f>
        <v>0</v>
      </c>
      <c r="V401" s="126">
        <f t="shared" si="59"/>
        <v>-1391.57</v>
      </c>
      <c r="W401" s="80">
        <v>1391.57</v>
      </c>
      <c r="X401" s="81">
        <f>VLOOKUP(A401,РАСЧЕТ!A:BE,57,0)</f>
        <v>2334.4576305990936</v>
      </c>
      <c r="Y401" s="81">
        <f t="shared" si="60"/>
        <v>942.88763059909365</v>
      </c>
      <c r="Z401" s="81" t="str">
        <f>VLOOKUP(A401,'10'!A:C,3,0)</f>
        <v>Начисление услуг УКС00001637 от 31.10.2023 0:00:03</v>
      </c>
      <c r="AA401" s="81" t="str">
        <f>VLOOKUP(A401,'10'!A:B,2,0)</f>
        <v>НАС/КС/ДУ/3-154</v>
      </c>
      <c r="AB401" s="80">
        <v>1391.57</v>
      </c>
      <c r="AC401" s="81">
        <f>VLOOKUP(A401,РАСЧЕТ!A:BF,58,0)</f>
        <v>1902.9515672338541</v>
      </c>
      <c r="AD401" s="81">
        <f t="shared" si="61"/>
        <v>511.38156723385418</v>
      </c>
      <c r="AE401" s="81" t="str">
        <f>VLOOKUP(A401,'11'!A:C,3,0)</f>
        <v>Начисление услуг УКС00001717 от 30.11.2023 23:59:59</v>
      </c>
      <c r="AF401" s="81" t="str">
        <f>VLOOKUP(A401,'11'!A:B,2,0)</f>
        <v>НАС/КС/ДУ/3-154</v>
      </c>
      <c r="AG401" s="80">
        <v>1391.57</v>
      </c>
      <c r="AH401" s="120">
        <f>VLOOKUP(A401,РАСЧЕТ!A:BG,59,0)</f>
        <v>2580.5810849570794</v>
      </c>
      <c r="AI401" s="120">
        <f t="shared" si="62"/>
        <v>1189.0110849570794</v>
      </c>
      <c r="AJ401" t="str">
        <f>VLOOKUP(A401,'12'!A:C,3,0)</f>
        <v>Начисление услуг УКС00001867 от 31.12.2023 23:59:59</v>
      </c>
      <c r="AK401" t="str">
        <f>VLOOKUP(A401,'12'!A:B,2,0)</f>
        <v>НАС/КС/ДУ/3-154</v>
      </c>
    </row>
    <row r="402" spans="1:37" x14ac:dyDescent="0.3">
      <c r="A402" s="79" t="s">
        <v>1372</v>
      </c>
      <c r="B402" s="79" t="s">
        <v>74</v>
      </c>
      <c r="C402" s="80">
        <v>2516.86</v>
      </c>
      <c r="D402" s="81">
        <f>VLOOKUP(A402,РАСЧЕТ!A:AY,51,0)</f>
        <v>2122.6606992135776</v>
      </c>
      <c r="E402" s="81">
        <f t="shared" si="54"/>
        <v>-394.19930078642255</v>
      </c>
      <c r="F402" s="81" t="str">
        <f>VLOOKUP(A402,'04'!A:C,3,0)</f>
        <v>Начисление услуг УКС00000640 от 30.04.2023 0:00:10</v>
      </c>
      <c r="G402" s="81" t="str">
        <f>VLOOKUP(A402,'04'!A:B,2,0)</f>
        <v>НАС/ДУ-3-155 от 07.10.2021 г.</v>
      </c>
      <c r="H402" s="128">
        <v>2516.86</v>
      </c>
      <c r="I402" s="126">
        <f>VLOOKUP(A402,РАСЧЕТ!A:AZ,52,0)</f>
        <v>0</v>
      </c>
      <c r="J402" s="126">
        <f t="shared" si="55"/>
        <v>-2516.86</v>
      </c>
      <c r="K402" s="128">
        <v>2516.86</v>
      </c>
      <c r="L402" s="126">
        <f>VLOOKUP(A402,РАСЧЕТ!A:BA,53,0)</f>
        <v>0</v>
      </c>
      <c r="M402" s="126">
        <f t="shared" si="56"/>
        <v>-2516.86</v>
      </c>
      <c r="N402" s="128">
        <v>2516.86</v>
      </c>
      <c r="O402" s="126">
        <f>VLOOKUP(A402,РАСЧЕТ!A:BB,54,0)</f>
        <v>0</v>
      </c>
      <c r="P402" s="126">
        <f t="shared" si="57"/>
        <v>-2516.86</v>
      </c>
      <c r="Q402" s="128">
        <v>2516.86</v>
      </c>
      <c r="R402" s="126">
        <f>VLOOKUP(A402,РАСЧЕТ!A:BC,55,0)</f>
        <v>0</v>
      </c>
      <c r="S402" s="126">
        <f t="shared" si="58"/>
        <v>-2516.86</v>
      </c>
      <c r="T402" s="128">
        <v>2516.86</v>
      </c>
      <c r="U402" s="126">
        <f>VLOOKUP(A402,РАСЧЕТ!A:BD,56,0)</f>
        <v>0</v>
      </c>
      <c r="V402" s="126">
        <f t="shared" si="59"/>
        <v>-2516.86</v>
      </c>
      <c r="W402" s="80">
        <v>2516.86</v>
      </c>
      <c r="X402" s="81">
        <f>VLOOKUP(A402,РАСЧЕТ!A:BE,57,0)</f>
        <v>4058.9894542843303</v>
      </c>
      <c r="Y402" s="81">
        <f t="shared" si="60"/>
        <v>1542.1294542843302</v>
      </c>
      <c r="Z402" s="81" t="str">
        <f>VLOOKUP(A402,'10'!A:C,3,0)</f>
        <v>Начисление услуг УКС00001637 от 31.10.2023 0:00:03</v>
      </c>
      <c r="AA402" s="81" t="str">
        <f>VLOOKUP(A402,'10'!A:B,2,0)</f>
        <v>НАС/ДУ-3-155 от 07.10.2021 г.</v>
      </c>
      <c r="AB402" s="80">
        <v>2516.86</v>
      </c>
      <c r="AC402" s="81">
        <f>VLOOKUP(A402,РАСЧЕТ!A:BF,58,0)</f>
        <v>3327.709767805251</v>
      </c>
      <c r="AD402" s="81">
        <f t="shared" si="61"/>
        <v>810.84976780525085</v>
      </c>
      <c r="AE402" s="81" t="str">
        <f>VLOOKUP(A402,'11'!A:C,3,0)</f>
        <v>Начисление услуг УКС00001717 от 30.11.2023 23:59:59</v>
      </c>
      <c r="AF402" s="81" t="str">
        <f>VLOOKUP(A402,'11'!A:B,2,0)</f>
        <v>НАС/ДУ-3-155 от 07.10.2021 г.</v>
      </c>
      <c r="AG402" s="80">
        <v>2516.86</v>
      </c>
      <c r="AH402" s="120">
        <f>VLOOKUP(A402,РАСЧЕТ!A:BG,59,0)</f>
        <v>4519.331972092381</v>
      </c>
      <c r="AI402" s="120">
        <f t="shared" si="62"/>
        <v>2002.4719720923808</v>
      </c>
      <c r="AJ402" t="str">
        <f>VLOOKUP(A402,'12'!A:C,3,0)</f>
        <v>Начисление услуг УКС00001867 от 31.12.2023 23:59:59</v>
      </c>
      <c r="AK402" t="str">
        <f>VLOOKUP(A402,'12'!A:B,2,0)</f>
        <v>НАС/ДУ-3-155 от 07.10.2021 г.</v>
      </c>
    </row>
    <row r="403" spans="1:37" x14ac:dyDescent="0.3">
      <c r="A403" s="79" t="s">
        <v>2030</v>
      </c>
      <c r="B403" s="79" t="s">
        <v>80</v>
      </c>
      <c r="C403" s="80">
        <v>2997.89</v>
      </c>
      <c r="D403" s="81">
        <f>VLOOKUP(A403,РАСЧЕТ!A:AY,51,0)</f>
        <v>2528.356942066684</v>
      </c>
      <c r="E403" s="81">
        <f t="shared" si="54"/>
        <v>-469.53305793331583</v>
      </c>
      <c r="F403" s="81" t="str">
        <f>VLOOKUP(A403,'04'!A:C,3,0)</f>
        <v>Начисление услуг УКС00000640 от 30.04.2023 0:00:10</v>
      </c>
      <c r="G403" s="81" t="str">
        <f>VLOOKUP(A403,'04'!A:B,2,0)</f>
        <v>НАС/КС/ДУ-3-156</v>
      </c>
      <c r="H403" s="128">
        <v>2997.89</v>
      </c>
      <c r="I403" s="126">
        <f>VLOOKUP(A403,РАСЧЕТ!A:AZ,52,0)</f>
        <v>0</v>
      </c>
      <c r="J403" s="126">
        <f t="shared" si="55"/>
        <v>-2997.89</v>
      </c>
      <c r="K403" s="128">
        <v>2997.89</v>
      </c>
      <c r="L403" s="126">
        <f>VLOOKUP(A403,РАСЧЕТ!A:BA,53,0)</f>
        <v>0</v>
      </c>
      <c r="M403" s="126">
        <f t="shared" si="56"/>
        <v>-2997.89</v>
      </c>
      <c r="N403" s="128">
        <v>2997.89</v>
      </c>
      <c r="O403" s="126">
        <f>VLOOKUP(A403,РАСЧЕТ!A:BB,54,0)</f>
        <v>0</v>
      </c>
      <c r="P403" s="126">
        <f t="shared" si="57"/>
        <v>-2997.89</v>
      </c>
      <c r="Q403" s="128">
        <v>2997.89</v>
      </c>
      <c r="R403" s="126">
        <f>VLOOKUP(A403,РАСЧЕТ!A:BC,55,0)</f>
        <v>0</v>
      </c>
      <c r="S403" s="126">
        <f t="shared" si="58"/>
        <v>-2997.89</v>
      </c>
      <c r="T403" s="128">
        <v>2997.89</v>
      </c>
      <c r="U403" s="126">
        <f>VLOOKUP(A403,РАСЧЕТ!A:BD,56,0)</f>
        <v>0</v>
      </c>
      <c r="V403" s="126">
        <f t="shared" si="59"/>
        <v>-2997.89</v>
      </c>
      <c r="W403" s="80">
        <v>2997.89</v>
      </c>
      <c r="X403" s="81">
        <f>VLOOKUP(A403,РАСЧЕТ!A:BE,57,0)</f>
        <v>5147.1658349691679</v>
      </c>
      <c r="Y403" s="81">
        <f t="shared" si="60"/>
        <v>2149.275834969168</v>
      </c>
      <c r="Z403" s="81" t="str">
        <f>VLOOKUP(A403,'10'!A:C,3,0)</f>
        <v>Начисление услуг УКС00001637 от 31.10.2023 0:00:03</v>
      </c>
      <c r="AA403" s="81" t="str">
        <f>VLOOKUP(A403,'10'!A:B,2,0)</f>
        <v>НАС/КС/ДУ-3-156</v>
      </c>
      <c r="AB403" s="80">
        <v>2997.89</v>
      </c>
      <c r="AC403" s="81">
        <f>VLOOKUP(A403,РАСЧЕТ!A:BF,58,0)</f>
        <v>4182.0218978025132</v>
      </c>
      <c r="AD403" s="81">
        <f t="shared" si="61"/>
        <v>1184.1318978025133</v>
      </c>
      <c r="AE403" s="81" t="str">
        <f>VLOOKUP(A403,'11'!A:C,3,0)</f>
        <v>Начисление услуг УКС00001717 от 30.11.2023 23:59:59</v>
      </c>
      <c r="AF403" s="81" t="str">
        <f>VLOOKUP(A403,'11'!A:B,2,0)</f>
        <v>НАС/КС/ДУ-3-156</v>
      </c>
      <c r="AG403" s="80">
        <v>2997.89</v>
      </c>
      <c r="AH403" s="120">
        <f>VLOOKUP(A403,РАСЧЕТ!A:BG,59,0)</f>
        <v>5666.4104678068325</v>
      </c>
      <c r="AI403" s="120">
        <f t="shared" si="62"/>
        <v>2668.5204678068326</v>
      </c>
      <c r="AJ403" t="str">
        <f>VLOOKUP(A403,'12'!A:C,3,0)</f>
        <v>Начисление услуг УКС00001867 от 31.12.2023 23:59:59</v>
      </c>
      <c r="AK403" t="str">
        <f>VLOOKUP(A403,'12'!A:B,2,0)</f>
        <v>НАС/КС/ДУ-3-156</v>
      </c>
    </row>
    <row r="404" spans="1:37" x14ac:dyDescent="0.3">
      <c r="A404" s="79" t="s">
        <v>2659</v>
      </c>
      <c r="B404" s="79" t="s">
        <v>159</v>
      </c>
      <c r="C404" s="80">
        <v>3418.8</v>
      </c>
      <c r="D404" s="81">
        <f>VLOOKUP(A404,РАСЧЕТ!A:AY,51,0)</f>
        <v>2655.9531146099953</v>
      </c>
      <c r="E404" s="81">
        <f t="shared" si="54"/>
        <v>-762.8468853900049</v>
      </c>
      <c r="F404" s="81" t="str">
        <f>VLOOKUP(A404,'04'!A:C,3,0)</f>
        <v>Начисление услуг УКС00000640 от 30.04.2023 0:00:10</v>
      </c>
      <c r="G404" s="81" t="str">
        <f>VLOOKUP(A404,'04'!A:B,2,0)</f>
        <v>НАС/КС/ДУ/3-157</v>
      </c>
      <c r="H404" s="128">
        <v>3418.8</v>
      </c>
      <c r="I404" s="126">
        <f>VLOOKUP(A404,РАСЧЕТ!A:AZ,52,0)</f>
        <v>0</v>
      </c>
      <c r="J404" s="126">
        <f t="shared" si="55"/>
        <v>-3418.8</v>
      </c>
      <c r="K404" s="128">
        <v>3418.8</v>
      </c>
      <c r="L404" s="126">
        <f>VLOOKUP(A404,РАСЧЕТ!A:BA,53,0)</f>
        <v>0</v>
      </c>
      <c r="M404" s="126">
        <f t="shared" si="56"/>
        <v>-3418.8</v>
      </c>
      <c r="N404" s="128">
        <v>3418.8</v>
      </c>
      <c r="O404" s="126">
        <f>VLOOKUP(A404,РАСЧЕТ!A:BB,54,0)</f>
        <v>0</v>
      </c>
      <c r="P404" s="126">
        <f t="shared" si="57"/>
        <v>-3418.8</v>
      </c>
      <c r="Q404" s="128">
        <v>3418.8</v>
      </c>
      <c r="R404" s="126">
        <f>VLOOKUP(A404,РАСЧЕТ!A:BC,55,0)</f>
        <v>0</v>
      </c>
      <c r="S404" s="126">
        <f t="shared" si="58"/>
        <v>-3418.8</v>
      </c>
      <c r="T404" s="128">
        <v>3418.8</v>
      </c>
      <c r="U404" s="126">
        <f>VLOOKUP(A404,РАСЧЕТ!A:BD,56,0)</f>
        <v>0</v>
      </c>
      <c r="V404" s="126">
        <f t="shared" si="59"/>
        <v>-3418.8</v>
      </c>
      <c r="W404" s="80">
        <v>3418.8</v>
      </c>
      <c r="X404" s="81">
        <f>VLOOKUP(A404,РАСЧЕТ!A:BE,57,0)</f>
        <v>3565.0130730380547</v>
      </c>
      <c r="Y404" s="81">
        <f t="shared" si="60"/>
        <v>146.21307303805452</v>
      </c>
      <c r="Z404" s="81" t="str">
        <f>VLOOKUP(A404,'10'!A:C,3,0)</f>
        <v>Начисление услуг УКС00001637 от 31.10.2023 0:00:03</v>
      </c>
      <c r="AA404" s="81" t="str">
        <f>VLOOKUP(A404,'10'!A:B,2,0)</f>
        <v>НАС/КС/ДУ/3-157</v>
      </c>
      <c r="AB404" s="80">
        <v>3418.8</v>
      </c>
      <c r="AC404" s="81">
        <f>VLOOKUP(A404,РАСЧЕТ!A:BF,58,0)</f>
        <v>3158.6000987300122</v>
      </c>
      <c r="AD404" s="81">
        <f t="shared" si="61"/>
        <v>-260.199901269988</v>
      </c>
      <c r="AE404" s="81" t="str">
        <f>VLOOKUP(A404,'11'!A:C,3,0)</f>
        <v>Начисление услуг УКС00001717 от 30.11.2023 23:59:59</v>
      </c>
      <c r="AF404" s="81" t="str">
        <f>VLOOKUP(A404,'11'!A:B,2,0)</f>
        <v>НАС/КС/ДУ/3-157</v>
      </c>
      <c r="AG404" s="80">
        <v>3418.8</v>
      </c>
      <c r="AH404" s="120">
        <f>VLOOKUP(A404,РАСЧЕТ!A:BG,59,0)</f>
        <v>4371.7190893605948</v>
      </c>
      <c r="AI404" s="120">
        <f t="shared" si="62"/>
        <v>952.91908936059463</v>
      </c>
      <c r="AJ404" t="str">
        <f>VLOOKUP(A404,'12'!A:C,3,0)</f>
        <v>Начисление услуг УКС00001867 от 31.12.2023 23:59:59</v>
      </c>
      <c r="AK404" t="str">
        <f>VLOOKUP(A404,'12'!A:B,2,0)</f>
        <v>НАС/КС/ДУ/3-157</v>
      </c>
    </row>
    <row r="405" spans="1:37" x14ac:dyDescent="0.3">
      <c r="A405" s="79" t="s">
        <v>2176</v>
      </c>
      <c r="B405" s="79" t="s">
        <v>177</v>
      </c>
      <c r="C405" s="82"/>
      <c r="D405" s="81">
        <f>VLOOKUP(A405,РАСЧЕТ!A:AY,51,0)</f>
        <v>0</v>
      </c>
      <c r="E405" s="81">
        <f t="shared" si="54"/>
        <v>0</v>
      </c>
      <c r="F405" s="81" t="str">
        <f>VLOOKUP(A405,'04'!A:C,3,0)</f>
        <v>Корректировка начислений УКС00001887 от 01.05.2023 0:00:00</v>
      </c>
      <c r="G405" s="81" t="str">
        <f>VLOOKUP(A405,'04'!A:B,2,0)</f>
        <v>НАС/КС/ДУ-3-158 ВТОР</v>
      </c>
      <c r="H405" s="128">
        <v>1020.63</v>
      </c>
      <c r="I405" s="126">
        <f>VLOOKUP(A405,РАСЧЕТ!A:AZ,52,0)</f>
        <v>0</v>
      </c>
      <c r="J405" s="126">
        <f t="shared" si="55"/>
        <v>-1020.63</v>
      </c>
      <c r="K405" s="127"/>
      <c r="L405" s="126">
        <f>VLOOKUP(A405,РАСЧЕТ!A:BA,53,0)</f>
        <v>0</v>
      </c>
      <c r="M405" s="126">
        <f t="shared" si="56"/>
        <v>0</v>
      </c>
      <c r="N405" s="127"/>
      <c r="O405" s="126">
        <f>VLOOKUP(A405,РАСЧЕТ!A:BB,54,0)</f>
        <v>0</v>
      </c>
      <c r="P405" s="126">
        <f t="shared" si="57"/>
        <v>0</v>
      </c>
      <c r="Q405" s="127"/>
      <c r="R405" s="126">
        <f>VLOOKUP(A405,РАСЧЕТ!A:BC,55,0)</f>
        <v>0</v>
      </c>
      <c r="S405" s="126">
        <f t="shared" si="58"/>
        <v>0</v>
      </c>
      <c r="T405" s="127"/>
      <c r="U405" s="126">
        <f>VLOOKUP(A405,РАСЧЕТ!A:BD,56,0)</f>
        <v>0</v>
      </c>
      <c r="V405" s="126">
        <f t="shared" si="59"/>
        <v>0</v>
      </c>
      <c r="W405" s="82"/>
      <c r="X405" s="81">
        <f>VLOOKUP(A405,РАСЧЕТ!A:BE,57,0)</f>
        <v>0</v>
      </c>
      <c r="Y405" s="81">
        <f t="shared" si="60"/>
        <v>0</v>
      </c>
      <c r="Z405" s="81" t="e">
        <f>VLOOKUP(A405,'10'!A:C,3,0)</f>
        <v>#N/A</v>
      </c>
      <c r="AA405" s="81" t="e">
        <f>VLOOKUP(A405,'10'!A:B,2,0)</f>
        <v>#N/A</v>
      </c>
      <c r="AB405" s="82"/>
      <c r="AC405" s="81">
        <f>VLOOKUP(A405,РАСЧЕТ!A:BF,58,0)</f>
        <v>0</v>
      </c>
      <c r="AD405" s="81">
        <f t="shared" si="61"/>
        <v>0</v>
      </c>
      <c r="AE405" s="81" t="e">
        <f>VLOOKUP(A405,'11'!A:C,3,0)</f>
        <v>#N/A</v>
      </c>
      <c r="AF405" s="81" t="e">
        <f>VLOOKUP(A405,'11'!A:B,2,0)</f>
        <v>#N/A</v>
      </c>
      <c r="AG405" s="82"/>
      <c r="AH405" s="120">
        <f>VLOOKUP(A405,РАСЧЕТ!A:BG,59,0)</f>
        <v>0</v>
      </c>
      <c r="AI405" s="120">
        <f t="shared" si="62"/>
        <v>0</v>
      </c>
      <c r="AJ405" t="e">
        <f>VLOOKUP(A405,'12'!A:C,3,0)</f>
        <v>#N/A</v>
      </c>
      <c r="AK405" t="e">
        <f>VLOOKUP(A405,'12'!A:B,2,0)</f>
        <v>#N/A</v>
      </c>
    </row>
    <row r="406" spans="1:37" x14ac:dyDescent="0.3">
      <c r="A406" s="79" t="s">
        <v>2717</v>
      </c>
      <c r="B406" s="79" t="s">
        <v>177</v>
      </c>
      <c r="C406" s="80">
        <v>1580.55</v>
      </c>
      <c r="D406" s="81">
        <f>VLOOKUP(A406,РАСЧЕТ!A:AY,51,0)</f>
        <v>1333.0019408030657</v>
      </c>
      <c r="E406" s="81">
        <f t="shared" si="54"/>
        <v>-247.54805919693422</v>
      </c>
      <c r="F406" s="81" t="str">
        <f>VLOOKUP(A406,'04'!A:C,3,0)</f>
        <v>Ввод начального сальдо УКС00001445 от 01.05.2023 0:00:00</v>
      </c>
      <c r="G406" s="81" t="str">
        <f>VLOOKUP(A406,'04'!A:B,2,0)</f>
        <v>НАС/КС/ДУ-3-158/ВТОР-2</v>
      </c>
      <c r="H406" s="126">
        <v>559.91999999999996</v>
      </c>
      <c r="I406" s="126">
        <f>VLOOKUP(A406,РАСЧЕТ!A:AZ,52,0)</f>
        <v>0</v>
      </c>
      <c r="J406" s="126">
        <f t="shared" si="55"/>
        <v>-559.91999999999996</v>
      </c>
      <c r="K406" s="128">
        <v>1580.55</v>
      </c>
      <c r="L406" s="126">
        <f>VLOOKUP(A406,РАСЧЕТ!A:BA,53,0)</f>
        <v>0</v>
      </c>
      <c r="M406" s="126">
        <f t="shared" si="56"/>
        <v>-1580.55</v>
      </c>
      <c r="N406" s="128">
        <v>1580.55</v>
      </c>
      <c r="O406" s="126">
        <f>VLOOKUP(A406,РАСЧЕТ!A:BB,54,0)</f>
        <v>0</v>
      </c>
      <c r="P406" s="126">
        <f t="shared" si="57"/>
        <v>-1580.55</v>
      </c>
      <c r="Q406" s="128">
        <v>1580.55</v>
      </c>
      <c r="R406" s="126">
        <f>VLOOKUP(A406,РАСЧЕТ!A:BC,55,0)</f>
        <v>0</v>
      </c>
      <c r="S406" s="126">
        <f t="shared" si="58"/>
        <v>-1580.55</v>
      </c>
      <c r="T406" s="128">
        <v>1580.55</v>
      </c>
      <c r="U406" s="126">
        <f>VLOOKUP(A406,РАСЧЕТ!A:BD,56,0)</f>
        <v>0</v>
      </c>
      <c r="V406" s="126">
        <f t="shared" si="59"/>
        <v>-1580.55</v>
      </c>
      <c r="W406" s="80">
        <v>1580.55</v>
      </c>
      <c r="X406" s="81">
        <f>VLOOKUP(A406,РАСЧЕТ!A:BE,57,0)</f>
        <v>2404.8479240570073</v>
      </c>
      <c r="Y406" s="81">
        <f t="shared" si="60"/>
        <v>824.29792405700732</v>
      </c>
      <c r="Z406" s="81" t="str">
        <f>VLOOKUP(A406,'10'!A:C,3,0)</f>
        <v>Начисление услуг УКС00001637 от 31.10.2023 0:00:03</v>
      </c>
      <c r="AA406" s="81" t="str">
        <f>VLOOKUP(A406,'10'!A:B,2,0)</f>
        <v>НАС/КС/ДУ-3-158/ВТОР-2</v>
      </c>
      <c r="AB406" s="80">
        <v>1580.55</v>
      </c>
      <c r="AC406" s="81">
        <f>VLOOKUP(A406,РАСЧЕТ!A:BF,58,0)</f>
        <v>1989.0314897424423</v>
      </c>
      <c r="AD406" s="81">
        <f t="shared" si="61"/>
        <v>408.48148974244236</v>
      </c>
      <c r="AE406" s="81" t="str">
        <f>VLOOKUP(A406,'11'!A:C,3,0)</f>
        <v>Начисление услуг УКС00001717 от 30.11.2023 23:59:59</v>
      </c>
      <c r="AF406" s="81" t="str">
        <f>VLOOKUP(A406,'11'!A:B,2,0)</f>
        <v>НАС/КС/ДУ-3-158/ВТОР-2</v>
      </c>
      <c r="AG406" s="80">
        <v>1580.55</v>
      </c>
      <c r="AH406" s="120">
        <f>VLOOKUP(A406,РАСЧЕТ!A:BG,59,0)</f>
        <v>2707.3551157892266</v>
      </c>
      <c r="AI406" s="120">
        <f t="shared" si="62"/>
        <v>1126.8051157892266</v>
      </c>
      <c r="AJ406" t="str">
        <f>VLOOKUP(A406,'12'!A:C,3,0)</f>
        <v>Начисление услуг УКС00001867 от 31.12.2023 23:59:59</v>
      </c>
      <c r="AK406" t="str">
        <f>VLOOKUP(A406,'12'!A:B,2,0)</f>
        <v>НАС/КС/ДУ-3-158/ВТОР-2</v>
      </c>
    </row>
    <row r="407" spans="1:37" x14ac:dyDescent="0.3">
      <c r="A407" s="79" t="s">
        <v>879</v>
      </c>
      <c r="B407" s="79" t="s">
        <v>266</v>
      </c>
      <c r="C407" s="81">
        <v>974.96</v>
      </c>
      <c r="D407" s="81">
        <f>VLOOKUP(A407,РАСЧЕТ!A:AY,51,0)</f>
        <v>822.25934935406497</v>
      </c>
      <c r="E407" s="81">
        <f t="shared" si="54"/>
        <v>-152.70065064593507</v>
      </c>
      <c r="F407" s="81" t="str">
        <f>VLOOKUP(A407,'04'!A:C,3,0)</f>
        <v>Начисление услуг УКС00000640 от 30.04.2023 0:00:10</v>
      </c>
      <c r="G407" s="81" t="str">
        <f>VLOOKUP(A407,'04'!A:B,2,0)</f>
        <v>НАС/КС/ДУ-3-159.</v>
      </c>
      <c r="H407" s="126">
        <v>974.96</v>
      </c>
      <c r="I407" s="126">
        <f>VLOOKUP(A407,РАСЧЕТ!A:AZ,52,0)</f>
        <v>0</v>
      </c>
      <c r="J407" s="126">
        <f t="shared" si="55"/>
        <v>-974.96</v>
      </c>
      <c r="K407" s="126">
        <v>974.96</v>
      </c>
      <c r="L407" s="126">
        <f>VLOOKUP(A407,РАСЧЕТ!A:BA,53,0)</f>
        <v>0</v>
      </c>
      <c r="M407" s="126">
        <f t="shared" si="56"/>
        <v>-974.96</v>
      </c>
      <c r="N407" s="126">
        <v>974.96</v>
      </c>
      <c r="O407" s="126">
        <f>VLOOKUP(A407,РАСЧЕТ!A:BB,54,0)</f>
        <v>0</v>
      </c>
      <c r="P407" s="126">
        <f t="shared" si="57"/>
        <v>-974.96</v>
      </c>
      <c r="Q407" s="126">
        <v>974.96</v>
      </c>
      <c r="R407" s="126">
        <f>VLOOKUP(A407,РАСЧЕТ!A:BC,55,0)</f>
        <v>0</v>
      </c>
      <c r="S407" s="126">
        <f t="shared" si="58"/>
        <v>-974.96</v>
      </c>
      <c r="T407" s="126">
        <v>974.96</v>
      </c>
      <c r="U407" s="126">
        <f>VLOOKUP(A407,РАСЧЕТ!A:BD,56,0)</f>
        <v>0</v>
      </c>
      <c r="V407" s="126">
        <f t="shared" si="59"/>
        <v>-974.96</v>
      </c>
      <c r="W407" s="81">
        <v>974.96</v>
      </c>
      <c r="X407" s="81">
        <f>VLOOKUP(A407,РАСЧЕТ!A:BE,57,0)</f>
        <v>2909.2848227049062</v>
      </c>
      <c r="Y407" s="81">
        <f t="shared" si="60"/>
        <v>1934.3248227049062</v>
      </c>
      <c r="Z407" s="81" t="str">
        <f>VLOOKUP(A407,'10'!A:C,3,0)</f>
        <v>Начисление услуг УКС00001637 от 31.10.2023 0:00:03</v>
      </c>
      <c r="AA407" s="81" t="str">
        <f>VLOOKUP(A407,'10'!A:B,2,0)</f>
        <v>НАС/КС/ДУ-3-159.</v>
      </c>
      <c r="AB407" s="81">
        <v>974.96</v>
      </c>
      <c r="AC407" s="81">
        <f>VLOOKUP(A407,РАСЧЕТ!A:BF,58,0)</f>
        <v>2223.3041935398296</v>
      </c>
      <c r="AD407" s="81">
        <f t="shared" si="61"/>
        <v>1248.3441935398296</v>
      </c>
      <c r="AE407" s="81" t="str">
        <f>VLOOKUP(A407,'11'!A:C,3,0)</f>
        <v>Начисление услуг УКС00001717 от 30.11.2023 23:59:59</v>
      </c>
      <c r="AF407" s="81" t="str">
        <f>VLOOKUP(A407,'11'!A:B,2,0)</f>
        <v>НАС/КС/ДУ-3-159.</v>
      </c>
      <c r="AG407" s="81">
        <v>974.96</v>
      </c>
      <c r="AH407" s="120">
        <f>VLOOKUP(A407,РАСЧЕТ!A:BG,59,0)</f>
        <v>2963.150550648279</v>
      </c>
      <c r="AI407" s="120">
        <f t="shared" si="62"/>
        <v>1988.190550648279</v>
      </c>
      <c r="AJ407" t="str">
        <f>VLOOKUP(A407,'12'!A:C,3,0)</f>
        <v>Начисление услуг УКС00001867 от 31.12.2023 23:59:59</v>
      </c>
      <c r="AK407" t="str">
        <f>VLOOKUP(A407,'12'!A:B,2,0)</f>
        <v>НАС/КС/ДУ-3-159.</v>
      </c>
    </row>
    <row r="408" spans="1:37" x14ac:dyDescent="0.3">
      <c r="A408" s="79" t="s">
        <v>1509</v>
      </c>
      <c r="B408" s="79" t="s">
        <v>203</v>
      </c>
      <c r="C408" s="80">
        <v>1421.64</v>
      </c>
      <c r="D408" s="81">
        <f>VLOOKUP(A408,РАСЧЕТ!A:AY,51,0)</f>
        <v>1198.9772891462358</v>
      </c>
      <c r="E408" s="81">
        <f t="shared" si="54"/>
        <v>-222.66271085376434</v>
      </c>
      <c r="F408" s="81" t="str">
        <f>VLOOKUP(A408,'04'!A:C,3,0)</f>
        <v>Начисление услуг УКС00000640 от 30.04.2023 0:00:10</v>
      </c>
      <c r="G408" s="81" t="str">
        <f>VLOOKUP(A408,'04'!A:B,2,0)</f>
        <v>НАС/КС/ДУ/3-16 от 03.10.2021</v>
      </c>
      <c r="H408" s="128">
        <v>1421.64</v>
      </c>
      <c r="I408" s="126">
        <f>VLOOKUP(A408,РАСЧЕТ!A:AZ,52,0)</f>
        <v>0</v>
      </c>
      <c r="J408" s="126">
        <f t="shared" si="55"/>
        <v>-1421.64</v>
      </c>
      <c r="K408" s="128">
        <v>1421.64</v>
      </c>
      <c r="L408" s="126">
        <f>VLOOKUP(A408,РАСЧЕТ!A:BA,53,0)</f>
        <v>0</v>
      </c>
      <c r="M408" s="126">
        <f t="shared" si="56"/>
        <v>-1421.64</v>
      </c>
      <c r="N408" s="128">
        <v>1421.64</v>
      </c>
      <c r="O408" s="126">
        <f>VLOOKUP(A408,РАСЧЕТ!A:BB,54,0)</f>
        <v>0</v>
      </c>
      <c r="P408" s="126">
        <f t="shared" si="57"/>
        <v>-1421.64</v>
      </c>
      <c r="Q408" s="128">
        <v>1421.64</v>
      </c>
      <c r="R408" s="126">
        <f>VLOOKUP(A408,РАСЧЕТ!A:BC,55,0)</f>
        <v>0</v>
      </c>
      <c r="S408" s="126">
        <f t="shared" si="58"/>
        <v>-1421.64</v>
      </c>
      <c r="T408" s="128">
        <v>1421.64</v>
      </c>
      <c r="U408" s="126">
        <f>VLOOKUP(A408,РАСЧЕТ!A:BD,56,0)</f>
        <v>0</v>
      </c>
      <c r="V408" s="126">
        <f t="shared" si="59"/>
        <v>-1421.64</v>
      </c>
      <c r="W408" s="80">
        <v>1421.64</v>
      </c>
      <c r="X408" s="81">
        <f>VLOOKUP(A408,РАСЧЕТ!A:BE,57,0)</f>
        <v>1868.1870158888739</v>
      </c>
      <c r="Y408" s="81">
        <f t="shared" si="60"/>
        <v>446.54701588887383</v>
      </c>
      <c r="Z408" s="81" t="str">
        <f>VLOOKUP(A408,'10'!A:C,3,0)</f>
        <v>Начисление услуг УКС00001637 от 31.10.2023 0:00:03</v>
      </c>
      <c r="AA408" s="81" t="str">
        <f>VLOOKUP(A408,'10'!A:B,2,0)</f>
        <v>НАС/КС/ДУ/3-16 от 03.10.2021</v>
      </c>
      <c r="AB408" s="80">
        <v>1421.64</v>
      </c>
      <c r="AC408" s="81">
        <f>VLOOKUP(A408,РАСЧЕТ!A:BF,58,0)</f>
        <v>1582.9961559367084</v>
      </c>
      <c r="AD408" s="81">
        <f t="shared" si="61"/>
        <v>161.35615593670832</v>
      </c>
      <c r="AE408" s="81" t="str">
        <f>VLOOKUP(A408,'11'!A:C,3,0)</f>
        <v>Начисление услуг УКС00001717 от 30.11.2023 23:59:59</v>
      </c>
      <c r="AF408" s="81" t="str">
        <f>VLOOKUP(A408,'11'!A:B,2,0)</f>
        <v>НАС/КС/ДУ/3-16 от 03.10.2021</v>
      </c>
      <c r="AG408" s="80">
        <v>1421.64</v>
      </c>
      <c r="AH408" s="120">
        <f>VLOOKUP(A408,РАСЧЕТ!A:BG,59,0)</f>
        <v>2167.7288438642299</v>
      </c>
      <c r="AI408" s="120">
        <f t="shared" si="62"/>
        <v>746.08884386422983</v>
      </c>
      <c r="AJ408" t="str">
        <f>VLOOKUP(A408,'12'!A:C,3,0)</f>
        <v>Начисление услуг УКС00001867 от 31.12.2023 23:59:59</v>
      </c>
      <c r="AK408" t="str">
        <f>VLOOKUP(A408,'12'!A:B,2,0)</f>
        <v>НАС/КС/ДУ/3-16 от 03.10.2021</v>
      </c>
    </row>
    <row r="409" spans="1:37" x14ac:dyDescent="0.3">
      <c r="A409" s="79" t="s">
        <v>2695</v>
      </c>
      <c r="B409" s="79" t="s">
        <v>161</v>
      </c>
      <c r="C409" s="80">
        <v>1391.57</v>
      </c>
      <c r="D409" s="81">
        <f>VLOOKUP(A409,РАСЧЕТ!A:AY,51,0)</f>
        <v>1173.6212739679163</v>
      </c>
      <c r="E409" s="81">
        <f t="shared" si="54"/>
        <v>-217.94872603208364</v>
      </c>
      <c r="F409" s="81" t="str">
        <f>VLOOKUP(A409,'04'!A:C,3,0)</f>
        <v>Начисление услуг УКС00000640 от 30.04.2023 0:00:10</v>
      </c>
      <c r="G409" s="81" t="str">
        <f>VLOOKUP(A409,'04'!A:B,2,0)</f>
        <v>НАС/КС/ДУ-3-160</v>
      </c>
      <c r="H409" s="128">
        <v>1391.57</v>
      </c>
      <c r="I409" s="126">
        <f>VLOOKUP(A409,РАСЧЕТ!A:AZ,52,0)</f>
        <v>0</v>
      </c>
      <c r="J409" s="126">
        <f t="shared" si="55"/>
        <v>-1391.57</v>
      </c>
      <c r="K409" s="128">
        <v>1391.57</v>
      </c>
      <c r="L409" s="126">
        <f>VLOOKUP(A409,РАСЧЕТ!A:BA,53,0)</f>
        <v>0</v>
      </c>
      <c r="M409" s="126">
        <f t="shared" si="56"/>
        <v>-1391.57</v>
      </c>
      <c r="N409" s="128">
        <v>1391.57</v>
      </c>
      <c r="O409" s="126">
        <f>VLOOKUP(A409,РАСЧЕТ!A:BB,54,0)</f>
        <v>0</v>
      </c>
      <c r="P409" s="126">
        <f t="shared" si="57"/>
        <v>-1391.57</v>
      </c>
      <c r="Q409" s="128">
        <v>1391.57</v>
      </c>
      <c r="R409" s="126">
        <f>VLOOKUP(A409,РАСЧЕТ!A:BC,55,0)</f>
        <v>0</v>
      </c>
      <c r="S409" s="126">
        <f t="shared" si="58"/>
        <v>-1391.57</v>
      </c>
      <c r="T409" s="128">
        <v>1391.57</v>
      </c>
      <c r="U409" s="126">
        <f>VLOOKUP(A409,РАСЧЕТ!A:BD,56,0)</f>
        <v>0</v>
      </c>
      <c r="V409" s="126">
        <f t="shared" si="59"/>
        <v>-1391.57</v>
      </c>
      <c r="W409" s="80">
        <v>1391.57</v>
      </c>
      <c r="X409" s="81">
        <f>VLOOKUP(A409,РАСЧЕТ!A:BE,57,0)</f>
        <v>1632.8990944302664</v>
      </c>
      <c r="Y409" s="81">
        <f t="shared" si="60"/>
        <v>241.32909443026642</v>
      </c>
      <c r="Z409" s="81" t="str">
        <f>VLOOKUP(A409,'10'!A:C,3,0)</f>
        <v>Начисление услуг УКС00001637 от 31.10.2023 0:00:03</v>
      </c>
      <c r="AA409" s="81" t="str">
        <f>VLOOKUP(A409,'10'!A:B,2,0)</f>
        <v>НАС/КС/ДУ-3-160</v>
      </c>
      <c r="AB409" s="80">
        <v>1391.57</v>
      </c>
      <c r="AC409" s="81">
        <f>VLOOKUP(A409,РАСЧЕТ!A:BF,58,0)</f>
        <v>1412.7104582893091</v>
      </c>
      <c r="AD409" s="81">
        <f t="shared" si="61"/>
        <v>21.140458289309208</v>
      </c>
      <c r="AE409" s="81" t="str">
        <f>VLOOKUP(A409,'11'!A:C,3,0)</f>
        <v>Начисление услуг УКС00001717 от 30.11.2023 23:59:59</v>
      </c>
      <c r="AF409" s="81" t="str">
        <f>VLOOKUP(A409,'11'!A:B,2,0)</f>
        <v>НАС/КС/ДУ-3-160</v>
      </c>
      <c r="AG409" s="80">
        <v>1391.57</v>
      </c>
      <c r="AH409" s="120">
        <f>VLOOKUP(A409,РАСЧЕТ!A:BG,59,0)</f>
        <v>1944.3315700704522</v>
      </c>
      <c r="AI409" s="120">
        <f t="shared" si="62"/>
        <v>552.76157007045231</v>
      </c>
      <c r="AJ409" t="str">
        <f>VLOOKUP(A409,'12'!A:C,3,0)</f>
        <v>Начисление услуг УКС00001867 от 31.12.2023 23:59:59</v>
      </c>
      <c r="AK409" t="str">
        <f>VLOOKUP(A409,'12'!A:B,2,0)</f>
        <v>НАС/КС/ДУ-3-160</v>
      </c>
    </row>
    <row r="410" spans="1:37" x14ac:dyDescent="0.3">
      <c r="A410" s="79" t="s">
        <v>1977</v>
      </c>
      <c r="B410" s="79" t="s">
        <v>246</v>
      </c>
      <c r="C410" s="80">
        <v>2516.86</v>
      </c>
      <c r="D410" s="81">
        <f>VLOOKUP(A410,РАСЧЕТ!A:AY,51,0)</f>
        <v>2122.6606992135776</v>
      </c>
      <c r="E410" s="81">
        <f t="shared" si="54"/>
        <v>-394.19930078642255</v>
      </c>
      <c r="F410" s="81" t="str">
        <f>VLOOKUP(A410,'04'!A:C,3,0)</f>
        <v>Начисление услуг УКС00000640 от 30.04.2023 0:00:10</v>
      </c>
      <c r="G410" s="81" t="str">
        <f>VLOOKUP(A410,'04'!A:B,2,0)</f>
        <v>НАС/КС/ДУ-3-161.</v>
      </c>
      <c r="H410" s="128">
        <v>2516.86</v>
      </c>
      <c r="I410" s="126">
        <f>VLOOKUP(A410,РАСЧЕТ!A:AZ,52,0)</f>
        <v>0</v>
      </c>
      <c r="J410" s="126">
        <f t="shared" si="55"/>
        <v>-2516.86</v>
      </c>
      <c r="K410" s="128">
        <v>2516.86</v>
      </c>
      <c r="L410" s="126">
        <f>VLOOKUP(A410,РАСЧЕТ!A:BA,53,0)</f>
        <v>0</v>
      </c>
      <c r="M410" s="126">
        <f t="shared" si="56"/>
        <v>-2516.86</v>
      </c>
      <c r="N410" s="128">
        <v>2516.86</v>
      </c>
      <c r="O410" s="126">
        <f>VLOOKUP(A410,РАСЧЕТ!A:BB,54,0)</f>
        <v>0</v>
      </c>
      <c r="P410" s="126">
        <f t="shared" si="57"/>
        <v>-2516.86</v>
      </c>
      <c r="Q410" s="128">
        <v>2516.86</v>
      </c>
      <c r="R410" s="126">
        <f>VLOOKUP(A410,РАСЧЕТ!A:BC,55,0)</f>
        <v>0</v>
      </c>
      <c r="S410" s="126">
        <f t="shared" si="58"/>
        <v>-2516.86</v>
      </c>
      <c r="T410" s="128">
        <v>2516.86</v>
      </c>
      <c r="U410" s="126">
        <f>VLOOKUP(A410,РАСЧЕТ!A:BD,56,0)</f>
        <v>0</v>
      </c>
      <c r="V410" s="126">
        <f t="shared" si="59"/>
        <v>-2516.86</v>
      </c>
      <c r="W410" s="80">
        <v>2516.86</v>
      </c>
      <c r="X410" s="81">
        <f>VLOOKUP(A410,РАСЧЕТ!A:BE,57,0)</f>
        <v>1304.8693563002614</v>
      </c>
      <c r="Y410" s="81">
        <f t="shared" si="60"/>
        <v>-1211.9906436997387</v>
      </c>
      <c r="Z410" s="81" t="str">
        <f>VLOOKUP(A410,'10'!A:C,3,0)</f>
        <v>Начисление услуг УКС00001637 от 31.10.2023 0:00:03</v>
      </c>
      <c r="AA410" s="81" t="str">
        <f>VLOOKUP(A410,'10'!A:B,2,0)</f>
        <v>НАС/КС/ДУ-3-161.</v>
      </c>
      <c r="AB410" s="80">
        <v>2516.86</v>
      </c>
      <c r="AC410" s="81">
        <f>VLOOKUP(A410,РАСЧЕТ!A:BF,58,0)</f>
        <v>1403.1620338763839</v>
      </c>
      <c r="AD410" s="81">
        <f t="shared" si="61"/>
        <v>-1113.6979661236162</v>
      </c>
      <c r="AE410" s="81" t="str">
        <f>VLOOKUP(A410,'11'!A:C,3,0)</f>
        <v>Начисление услуг УКС00001717 от 30.11.2023 23:59:59</v>
      </c>
      <c r="AF410" s="81" t="str">
        <f>VLOOKUP(A410,'11'!A:B,2,0)</f>
        <v>НАС/КС/ДУ-3-161.</v>
      </c>
      <c r="AG410" s="80">
        <v>2516.86</v>
      </c>
      <c r="AH410" s="120">
        <f>VLOOKUP(A410,РАСЧЕТ!A:BG,59,0)</f>
        <v>2021.596593016061</v>
      </c>
      <c r="AI410" s="120">
        <f t="shared" si="62"/>
        <v>-495.26340698393915</v>
      </c>
      <c r="AJ410" t="str">
        <f>VLOOKUP(A410,'12'!A:C,3,0)</f>
        <v>Начисление услуг УКС00001867 от 31.12.2023 23:59:59</v>
      </c>
      <c r="AK410" t="str">
        <f>VLOOKUP(A410,'12'!A:B,2,0)</f>
        <v>НАС/КС/ДУ-3-161.</v>
      </c>
    </row>
    <row r="411" spans="1:37" x14ac:dyDescent="0.3">
      <c r="A411" s="79" t="s">
        <v>1211</v>
      </c>
      <c r="B411" s="79" t="s">
        <v>168</v>
      </c>
      <c r="C411" s="80">
        <v>2997.89</v>
      </c>
      <c r="D411" s="81">
        <f>VLOOKUP(A411,РАСЧЕТ!A:AY,51,0)</f>
        <v>2528.356942066684</v>
      </c>
      <c r="E411" s="81">
        <f t="shared" si="54"/>
        <v>-469.53305793331583</v>
      </c>
      <c r="F411" s="81" t="str">
        <f>VLOOKUP(A411,'04'!A:C,3,0)</f>
        <v>Начисление услуг УКС00000640 от 30.04.2023 0:00:10</v>
      </c>
      <c r="G411" s="81" t="str">
        <f>VLOOKUP(A411,'04'!A:B,2,0)</f>
        <v>НАС/КС/ДУ/3-162 от 01.11.2021</v>
      </c>
      <c r="H411" s="128">
        <v>2997.89</v>
      </c>
      <c r="I411" s="126">
        <f>VLOOKUP(A411,РАСЧЕТ!A:AZ,52,0)</f>
        <v>0</v>
      </c>
      <c r="J411" s="126">
        <f t="shared" si="55"/>
        <v>-2997.89</v>
      </c>
      <c r="K411" s="128">
        <v>2997.89</v>
      </c>
      <c r="L411" s="126">
        <f>VLOOKUP(A411,РАСЧЕТ!A:BA,53,0)</f>
        <v>0</v>
      </c>
      <c r="M411" s="126">
        <f t="shared" si="56"/>
        <v>-2997.89</v>
      </c>
      <c r="N411" s="128">
        <v>2997.89</v>
      </c>
      <c r="O411" s="126">
        <f>VLOOKUP(A411,РАСЧЕТ!A:BB,54,0)</f>
        <v>0</v>
      </c>
      <c r="P411" s="126">
        <f t="shared" si="57"/>
        <v>-2997.89</v>
      </c>
      <c r="Q411" s="128">
        <v>2997.89</v>
      </c>
      <c r="R411" s="126">
        <f>VLOOKUP(A411,РАСЧЕТ!A:BC,55,0)</f>
        <v>0</v>
      </c>
      <c r="S411" s="126">
        <f t="shared" si="58"/>
        <v>-2997.89</v>
      </c>
      <c r="T411" s="128">
        <v>2997.89</v>
      </c>
      <c r="U411" s="126">
        <f>VLOOKUP(A411,РАСЧЕТ!A:BD,56,0)</f>
        <v>0</v>
      </c>
      <c r="V411" s="126">
        <f t="shared" si="59"/>
        <v>-2997.89</v>
      </c>
      <c r="W411" s="80">
        <v>2997.89</v>
      </c>
      <c r="X411" s="81">
        <f>VLOOKUP(A411,РАСЧЕТ!A:BE,57,0)</f>
        <v>1554.264182077786</v>
      </c>
      <c r="Y411" s="81">
        <f t="shared" si="60"/>
        <v>-1443.6258179222139</v>
      </c>
      <c r="Z411" s="81" t="str">
        <f>VLOOKUP(A411,'10'!A:C,3,0)</f>
        <v>Начисление услуг УКС00001637 от 31.10.2023 0:00:03</v>
      </c>
      <c r="AA411" s="81" t="str">
        <f>VLOOKUP(A411,'10'!A:B,2,0)</f>
        <v>НАС/КС/ДУ/3-162 от 01.11.2021</v>
      </c>
      <c r="AB411" s="80">
        <v>2997.89</v>
      </c>
      <c r="AC411" s="81">
        <f>VLOOKUP(A411,РАСЧЕТ!A:BF,58,0)</f>
        <v>1671.343173456853</v>
      </c>
      <c r="AD411" s="81">
        <f t="shared" si="61"/>
        <v>-1326.5468265431468</v>
      </c>
      <c r="AE411" s="81" t="str">
        <f>VLOOKUP(A411,'11'!A:C,3,0)</f>
        <v>Начисление услуг УКС00001717 от 30.11.2023 23:59:59</v>
      </c>
      <c r="AF411" s="81" t="str">
        <f>VLOOKUP(A411,'11'!A:B,2,0)</f>
        <v>НАС/КС/ДУ/3-162 от 01.11.2021</v>
      </c>
      <c r="AG411" s="80">
        <v>2997.89</v>
      </c>
      <c r="AH411" s="120">
        <f>VLOOKUP(A411,РАСЧЕТ!A:BG,59,0)</f>
        <v>2407.9768292239082</v>
      </c>
      <c r="AI411" s="120">
        <f t="shared" si="62"/>
        <v>-589.91317077609165</v>
      </c>
      <c r="AJ411" t="str">
        <f>VLOOKUP(A411,'12'!A:C,3,0)</f>
        <v>Начисление услуг УКС00001867 от 31.12.2023 23:59:59</v>
      </c>
      <c r="AK411" t="str">
        <f>VLOOKUP(A411,'12'!A:B,2,0)</f>
        <v>НАС/КС/ДУ/3-162 от 01.11.2021</v>
      </c>
    </row>
    <row r="412" spans="1:37" x14ac:dyDescent="0.3">
      <c r="A412" s="79" t="s">
        <v>888</v>
      </c>
      <c r="B412" s="79" t="s">
        <v>44</v>
      </c>
      <c r="C412" s="80">
        <v>3418.8</v>
      </c>
      <c r="D412" s="81">
        <f>VLOOKUP(A412,РАСЧЕТ!A:AY,51,0)</f>
        <v>2883.3411545631525</v>
      </c>
      <c r="E412" s="81">
        <f t="shared" si="54"/>
        <v>-535.4588454368477</v>
      </c>
      <c r="F412" s="81" t="str">
        <f>VLOOKUP(A412,'04'!A:C,3,0)</f>
        <v>Начисление услуг УКС00000640 от 30.04.2023 0:00:10</v>
      </c>
      <c r="G412" s="81" t="str">
        <f>VLOOKUP(A412,'04'!A:B,2,0)</f>
        <v>НАС/КС/ДУ-3-163.</v>
      </c>
      <c r="H412" s="128">
        <v>3418.8</v>
      </c>
      <c r="I412" s="126">
        <f>VLOOKUP(A412,РАСЧЕТ!A:AZ,52,0)</f>
        <v>0</v>
      </c>
      <c r="J412" s="126">
        <f t="shared" si="55"/>
        <v>-3418.8</v>
      </c>
      <c r="K412" s="128">
        <v>3418.8</v>
      </c>
      <c r="L412" s="126">
        <f>VLOOKUP(A412,РАСЧЕТ!A:BA,53,0)</f>
        <v>0</v>
      </c>
      <c r="M412" s="126">
        <f t="shared" si="56"/>
        <v>-3418.8</v>
      </c>
      <c r="N412" s="128">
        <v>3418.8</v>
      </c>
      <c r="O412" s="126">
        <f>VLOOKUP(A412,РАСЧЕТ!A:BB,54,0)</f>
        <v>0</v>
      </c>
      <c r="P412" s="126">
        <f t="shared" si="57"/>
        <v>-3418.8</v>
      </c>
      <c r="Q412" s="128">
        <v>3418.8</v>
      </c>
      <c r="R412" s="126">
        <f>VLOOKUP(A412,РАСЧЕТ!A:BC,55,0)</f>
        <v>0</v>
      </c>
      <c r="S412" s="126">
        <f t="shared" si="58"/>
        <v>-3418.8</v>
      </c>
      <c r="T412" s="128">
        <v>3418.8</v>
      </c>
      <c r="U412" s="126">
        <f>VLOOKUP(A412,РАСЧЕТ!A:BD,56,0)</f>
        <v>0</v>
      </c>
      <c r="V412" s="126">
        <f t="shared" si="59"/>
        <v>-3418.8</v>
      </c>
      <c r="W412" s="80">
        <v>3418.8</v>
      </c>
      <c r="X412" s="81">
        <f>VLOOKUP(A412,РАСЧЕТ!A:BE,57,0)</f>
        <v>2895.6907145426867</v>
      </c>
      <c r="Y412" s="81">
        <f t="shared" si="60"/>
        <v>-523.10928545731349</v>
      </c>
      <c r="Z412" s="81" t="str">
        <f>VLOOKUP(A412,'10'!A:C,3,0)</f>
        <v>Начисление услуг УКС00001637 от 31.10.2023 0:00:03</v>
      </c>
      <c r="AA412" s="81" t="str">
        <f>VLOOKUP(A412,'10'!A:B,2,0)</f>
        <v>НАС/КС/ДУ-3-163.</v>
      </c>
      <c r="AB412" s="80">
        <v>3418.8</v>
      </c>
      <c r="AC412" s="81">
        <f>VLOOKUP(A412,РАСЧЕТ!A:BF,58,0)</f>
        <v>2690.8852633264778</v>
      </c>
      <c r="AD412" s="81">
        <f t="shared" si="61"/>
        <v>-727.91473667352238</v>
      </c>
      <c r="AE412" s="81" t="str">
        <f>VLOOKUP(A412,'11'!A:C,3,0)</f>
        <v>Начисление услуг УКС00001717 от 30.11.2023 23:59:59</v>
      </c>
      <c r="AF412" s="81" t="str">
        <f>VLOOKUP(A412,'11'!A:B,2,0)</f>
        <v>НАС/КС/ДУ-3-163.</v>
      </c>
      <c r="AG412" s="80">
        <v>3418.8</v>
      </c>
      <c r="AH412" s="120">
        <f>VLOOKUP(A412,РАСЧЕТ!A:BG,59,0)</f>
        <v>3764.7048433063351</v>
      </c>
      <c r="AI412" s="120">
        <f t="shared" si="62"/>
        <v>345.9048433063349</v>
      </c>
      <c r="AJ412" t="str">
        <f>VLOOKUP(A412,'12'!A:C,3,0)</f>
        <v>Начисление услуг УКС00001867 от 31.12.2023 23:59:59</v>
      </c>
      <c r="AK412" t="str">
        <f>VLOOKUP(A412,'12'!A:B,2,0)</f>
        <v>НАС/КС/ДУ-3-163.</v>
      </c>
    </row>
    <row r="413" spans="1:37" x14ac:dyDescent="0.3">
      <c r="A413" s="79" t="s">
        <v>1246</v>
      </c>
      <c r="B413" s="79" t="s">
        <v>144</v>
      </c>
      <c r="C413" s="80">
        <v>1580.55</v>
      </c>
      <c r="D413" s="81">
        <f>VLOOKUP(A413,РАСЧЕТ!A:AY,51,0)</f>
        <v>1333.0019408030657</v>
      </c>
      <c r="E413" s="81">
        <f t="shared" si="54"/>
        <v>-247.54805919693422</v>
      </c>
      <c r="F413" s="81" t="str">
        <f>VLOOKUP(A413,'04'!A:C,3,0)</f>
        <v>Начисление услуг УКС00000640 от 30.04.2023 0:00:10</v>
      </c>
      <c r="G413" s="81" t="str">
        <f>VLOOKUP(A413,'04'!A:B,2,0)</f>
        <v>НАС/КС/ДУ-3-164/1</v>
      </c>
      <c r="H413" s="128">
        <v>1580.55</v>
      </c>
      <c r="I413" s="126">
        <f>VLOOKUP(A413,РАСЧЕТ!A:AZ,52,0)</f>
        <v>0</v>
      </c>
      <c r="J413" s="126">
        <f t="shared" si="55"/>
        <v>-1580.55</v>
      </c>
      <c r="K413" s="128">
        <v>1580.55</v>
      </c>
      <c r="L413" s="126">
        <f>VLOOKUP(A413,РАСЧЕТ!A:BA,53,0)</f>
        <v>0</v>
      </c>
      <c r="M413" s="126">
        <f t="shared" si="56"/>
        <v>-1580.55</v>
      </c>
      <c r="N413" s="128">
        <v>1580.55</v>
      </c>
      <c r="O413" s="126">
        <f>VLOOKUP(A413,РАСЧЕТ!A:BB,54,0)</f>
        <v>0</v>
      </c>
      <c r="P413" s="126">
        <f t="shared" si="57"/>
        <v>-1580.55</v>
      </c>
      <c r="Q413" s="128">
        <v>1580.55</v>
      </c>
      <c r="R413" s="126">
        <f>VLOOKUP(A413,РАСЧЕТ!A:BC,55,0)</f>
        <v>0</v>
      </c>
      <c r="S413" s="126">
        <f t="shared" si="58"/>
        <v>-1580.55</v>
      </c>
      <c r="T413" s="128">
        <v>1580.55</v>
      </c>
      <c r="U413" s="126">
        <f>VLOOKUP(A413,РАСЧЕТ!A:BD,56,0)</f>
        <v>0</v>
      </c>
      <c r="V413" s="126">
        <f t="shared" si="59"/>
        <v>-1580.55</v>
      </c>
      <c r="W413" s="80">
        <v>1580.55</v>
      </c>
      <c r="X413" s="81">
        <f>VLOOKUP(A413,РАСЧЕТ!A:BE,57,0)</f>
        <v>1257.2176607793649</v>
      </c>
      <c r="Y413" s="81">
        <f t="shared" si="60"/>
        <v>-323.33233922063505</v>
      </c>
      <c r="Z413" s="81" t="str">
        <f>VLOOKUP(A413,'10'!A:C,3,0)</f>
        <v>Начисление услуг УКС00001637 от 31.10.2023 0:00:03</v>
      </c>
      <c r="AA413" s="81" t="str">
        <f>VLOOKUP(A413,'10'!A:B,2,0)</f>
        <v>НАС/КС/ДУ-3-164/1</v>
      </c>
      <c r="AB413" s="80">
        <v>1580.55</v>
      </c>
      <c r="AC413" s="81">
        <f>VLOOKUP(A413,РАСЧЕТ!A:BF,58,0)</f>
        <v>1187.0805420710417</v>
      </c>
      <c r="AD413" s="81">
        <f t="shared" si="61"/>
        <v>-393.46945792895826</v>
      </c>
      <c r="AE413" s="81" t="str">
        <f>VLOOKUP(A413,'11'!A:C,3,0)</f>
        <v>Начисление услуг УКС00001717 от 30.11.2023 23:59:59</v>
      </c>
      <c r="AF413" s="81" t="str">
        <f>VLOOKUP(A413,'11'!A:B,2,0)</f>
        <v>НАС/КС/ДУ-3-164/1</v>
      </c>
      <c r="AG413" s="80">
        <v>1580.55</v>
      </c>
      <c r="AH413" s="120">
        <f>VLOOKUP(A413,РАСЧЕТ!A:BG,59,0)</f>
        <v>1666.5592867382675</v>
      </c>
      <c r="AI413" s="120">
        <f t="shared" si="62"/>
        <v>86.009286738267519</v>
      </c>
      <c r="AJ413" t="str">
        <f>VLOOKUP(A413,'12'!A:C,3,0)</f>
        <v>Начисление услуг УКС00001867 от 31.12.2023 23:59:59</v>
      </c>
      <c r="AK413" t="str">
        <f>VLOOKUP(A413,'12'!A:B,2,0)</f>
        <v>НАС/КС/ДУ-3-164/1</v>
      </c>
    </row>
    <row r="414" spans="1:37" x14ac:dyDescent="0.3">
      <c r="A414" s="79" t="s">
        <v>1158</v>
      </c>
      <c r="B414" s="79" t="s">
        <v>228</v>
      </c>
      <c r="C414" s="81">
        <v>974.96</v>
      </c>
      <c r="D414" s="81">
        <f>VLOOKUP(A414,РАСЧЕТ!A:AY,51,0)</f>
        <v>822.25934935406497</v>
      </c>
      <c r="E414" s="81">
        <f t="shared" si="54"/>
        <v>-152.70065064593507</v>
      </c>
      <c r="F414" s="81" t="str">
        <f>VLOOKUP(A414,'04'!A:C,3,0)</f>
        <v>Начисление услуг УКС00000640 от 30.04.2023 0:00:10</v>
      </c>
      <c r="G414" s="81" t="str">
        <f>VLOOKUP(A414,'04'!A:B,2,0)</f>
        <v>НАС/КС/ДУ/3-165</v>
      </c>
      <c r="H414" s="126">
        <v>974.96</v>
      </c>
      <c r="I414" s="126">
        <f>VLOOKUP(A414,РАСЧЕТ!A:AZ,52,0)</f>
        <v>0</v>
      </c>
      <c r="J414" s="126">
        <f t="shared" si="55"/>
        <v>-974.96</v>
      </c>
      <c r="K414" s="126">
        <v>974.96</v>
      </c>
      <c r="L414" s="126">
        <f>VLOOKUP(A414,РАСЧЕТ!A:BA,53,0)</f>
        <v>0</v>
      </c>
      <c r="M414" s="126">
        <f t="shared" si="56"/>
        <v>-974.96</v>
      </c>
      <c r="N414" s="126">
        <v>974.96</v>
      </c>
      <c r="O414" s="126">
        <f>VLOOKUP(A414,РАСЧЕТ!A:BB,54,0)</f>
        <v>0</v>
      </c>
      <c r="P414" s="126">
        <f t="shared" si="57"/>
        <v>-974.96</v>
      </c>
      <c r="Q414" s="126">
        <v>974.96</v>
      </c>
      <c r="R414" s="126">
        <f>VLOOKUP(A414,РАСЧЕТ!A:BC,55,0)</f>
        <v>0</v>
      </c>
      <c r="S414" s="126">
        <f t="shared" si="58"/>
        <v>-974.96</v>
      </c>
      <c r="T414" s="126">
        <v>974.96</v>
      </c>
      <c r="U414" s="126">
        <f>VLOOKUP(A414,РАСЧЕТ!A:BD,56,0)</f>
        <v>0</v>
      </c>
      <c r="V414" s="126">
        <f t="shared" si="59"/>
        <v>-974.96</v>
      </c>
      <c r="W414" s="81">
        <v>974.96</v>
      </c>
      <c r="X414" s="81">
        <f>VLOOKUP(A414,РАСЧЕТ!A:BE,57,0)</f>
        <v>1255.8318850382859</v>
      </c>
      <c r="Y414" s="81">
        <f t="shared" si="60"/>
        <v>280.87188503828588</v>
      </c>
      <c r="Z414" s="81" t="str">
        <f>VLOOKUP(A414,'10'!A:C,3,0)</f>
        <v>Начисление услуг УКС00001637 от 31.10.2023 0:00:03</v>
      </c>
      <c r="AA414" s="81" t="str">
        <f>VLOOKUP(A414,'10'!A:B,2,0)</f>
        <v>НАС/КС/ДУ/3-165</v>
      </c>
      <c r="AB414" s="81">
        <v>974.96</v>
      </c>
      <c r="AC414" s="81">
        <f>VLOOKUP(A414,РАСЧЕТ!A:BF,58,0)</f>
        <v>1067.8901262035661</v>
      </c>
      <c r="AD414" s="81">
        <f t="shared" si="61"/>
        <v>92.930126203566033</v>
      </c>
      <c r="AE414" s="81" t="str">
        <f>VLOOKUP(A414,'11'!A:C,3,0)</f>
        <v>Начисление услуг УКС00001717 от 30.11.2023 23:59:59</v>
      </c>
      <c r="AF414" s="81" t="str">
        <f>VLOOKUP(A414,'11'!A:B,2,0)</f>
        <v>НАС/КС/ДУ/3-165</v>
      </c>
      <c r="AG414" s="81">
        <v>974.96</v>
      </c>
      <c r="AH414" s="120">
        <f>VLOOKUP(A414,РАСЧЕТ!A:BG,59,0)</f>
        <v>1463.6197556511613</v>
      </c>
      <c r="AI414" s="120">
        <f t="shared" si="62"/>
        <v>488.65975565116128</v>
      </c>
      <c r="AJ414" t="str">
        <f>VLOOKUP(A414,'12'!A:C,3,0)</f>
        <v>Начисление услуг УКС00001867 от 31.12.2023 23:59:59</v>
      </c>
      <c r="AK414" t="str">
        <f>VLOOKUP(A414,'12'!A:B,2,0)</f>
        <v>НАС/КС/ДУ/3-165</v>
      </c>
    </row>
    <row r="415" spans="1:37" x14ac:dyDescent="0.3">
      <c r="A415" s="79" t="s">
        <v>1248</v>
      </c>
      <c r="B415" s="79" t="s">
        <v>98</v>
      </c>
      <c r="C415" s="80">
        <v>1391.57</v>
      </c>
      <c r="D415" s="81">
        <f>VLOOKUP(A415,РАСЧЕТ!A:AY,51,0)</f>
        <v>1173.6212739679163</v>
      </c>
      <c r="E415" s="81">
        <f t="shared" si="54"/>
        <v>-217.94872603208364</v>
      </c>
      <c r="F415" s="81" t="str">
        <f>VLOOKUP(A415,'04'!A:C,3,0)</f>
        <v>Начисление услуг УКС00000640 от 30.04.2023 0:00:10</v>
      </c>
      <c r="G415" s="81" t="str">
        <f>VLOOKUP(A415,'04'!A:B,2,0)</f>
        <v>НАС/КС/ДУ/3-166</v>
      </c>
      <c r="H415" s="128">
        <v>1391.57</v>
      </c>
      <c r="I415" s="126">
        <f>VLOOKUP(A415,РАСЧЕТ!A:AZ,52,0)</f>
        <v>0</v>
      </c>
      <c r="J415" s="126">
        <f t="shared" si="55"/>
        <v>-1391.57</v>
      </c>
      <c r="K415" s="128">
        <v>1391.57</v>
      </c>
      <c r="L415" s="126">
        <f>VLOOKUP(A415,РАСЧЕТ!A:BA,53,0)</f>
        <v>0</v>
      </c>
      <c r="M415" s="126">
        <f t="shared" si="56"/>
        <v>-1391.57</v>
      </c>
      <c r="N415" s="128">
        <v>1391.57</v>
      </c>
      <c r="O415" s="126">
        <f>VLOOKUP(A415,РАСЧЕТ!A:BB,54,0)</f>
        <v>0</v>
      </c>
      <c r="P415" s="126">
        <f t="shared" si="57"/>
        <v>-1391.57</v>
      </c>
      <c r="Q415" s="128">
        <v>1391.57</v>
      </c>
      <c r="R415" s="126">
        <f>VLOOKUP(A415,РАСЧЕТ!A:BC,55,0)</f>
        <v>0</v>
      </c>
      <c r="S415" s="126">
        <f t="shared" si="58"/>
        <v>-1391.57</v>
      </c>
      <c r="T415" s="128">
        <v>1391.57</v>
      </c>
      <c r="U415" s="126">
        <f>VLOOKUP(A415,РАСЧЕТ!A:BD,56,0)</f>
        <v>0</v>
      </c>
      <c r="V415" s="126">
        <f t="shared" si="59"/>
        <v>-1391.57</v>
      </c>
      <c r="W415" s="80">
        <v>1391.57</v>
      </c>
      <c r="X415" s="81">
        <f>VLOOKUP(A415,РАСЧЕТ!A:BE,57,0)</f>
        <v>1902.8085459372153</v>
      </c>
      <c r="Y415" s="81">
        <f t="shared" si="60"/>
        <v>511.23854593721535</v>
      </c>
      <c r="Z415" s="81" t="str">
        <f>VLOOKUP(A415,'10'!A:C,3,0)</f>
        <v>Начисление услуг УКС00001637 от 31.10.2023 0:00:03</v>
      </c>
      <c r="AA415" s="81" t="str">
        <f>VLOOKUP(A415,'10'!A:B,2,0)</f>
        <v>НАС/КС/ДУ/3-166</v>
      </c>
      <c r="AB415" s="80">
        <v>1391.57</v>
      </c>
      <c r="AC415" s="81">
        <f>VLOOKUP(A415,РАСЧЕТ!A:BF,58,0)</f>
        <v>1601.3201066644492</v>
      </c>
      <c r="AD415" s="81">
        <f t="shared" si="61"/>
        <v>209.75010666444928</v>
      </c>
      <c r="AE415" s="81" t="str">
        <f>VLOOKUP(A415,'11'!A:C,3,0)</f>
        <v>Начисление услуг УКС00001717 от 30.11.2023 23:59:59</v>
      </c>
      <c r="AF415" s="81" t="str">
        <f>VLOOKUP(A415,'11'!A:B,2,0)</f>
        <v>НАС/КС/ДУ/3-166</v>
      </c>
      <c r="AG415" s="80">
        <v>1391.57</v>
      </c>
      <c r="AH415" s="120">
        <f>VLOOKUP(A415,РАСЧЕТ!A:BG,59,0)</f>
        <v>2189.1147901883614</v>
      </c>
      <c r="AI415" s="120">
        <f t="shared" si="62"/>
        <v>797.5447901883615</v>
      </c>
      <c r="AJ415" t="str">
        <f>VLOOKUP(A415,'12'!A:C,3,0)</f>
        <v>Начисление услуг УКС00001867 от 31.12.2023 23:59:59</v>
      </c>
      <c r="AK415" t="str">
        <f>VLOOKUP(A415,'12'!A:B,2,0)</f>
        <v>НАС/КС/ДУ/3-166</v>
      </c>
    </row>
    <row r="416" spans="1:37" x14ac:dyDescent="0.3">
      <c r="A416" s="79" t="s">
        <v>2398</v>
      </c>
      <c r="B416" s="79" t="s">
        <v>108</v>
      </c>
      <c r="C416" s="80">
        <v>2516.86</v>
      </c>
      <c r="D416" s="81">
        <f>VLOOKUP(A416,РАСЧЕТ!A:AY,51,0)</f>
        <v>2122.6606992135776</v>
      </c>
      <c r="E416" s="81">
        <f t="shared" si="54"/>
        <v>-394.19930078642255</v>
      </c>
      <c r="F416" s="81" t="str">
        <f>VLOOKUP(A416,'04'!A:C,3,0)</f>
        <v>Начисление услуг УКС00000640 от 30.04.2023 0:00:10</v>
      </c>
      <c r="G416" s="81" t="str">
        <f>VLOOKUP(A416,'04'!A:B,2,0)</f>
        <v>НАС/КС/ДУ-3-167.</v>
      </c>
      <c r="H416" s="128">
        <v>2516.86</v>
      </c>
      <c r="I416" s="126">
        <f>VLOOKUP(A416,РАСЧЕТ!A:AZ,52,0)</f>
        <v>0</v>
      </c>
      <c r="J416" s="126">
        <f t="shared" si="55"/>
        <v>-2516.86</v>
      </c>
      <c r="K416" s="128">
        <v>2516.86</v>
      </c>
      <c r="L416" s="126">
        <f>VLOOKUP(A416,РАСЧЕТ!A:BA,53,0)</f>
        <v>0</v>
      </c>
      <c r="M416" s="126">
        <f t="shared" si="56"/>
        <v>-2516.86</v>
      </c>
      <c r="N416" s="128">
        <v>2516.86</v>
      </c>
      <c r="O416" s="126">
        <f>VLOOKUP(A416,РАСЧЕТ!A:BB,54,0)</f>
        <v>0</v>
      </c>
      <c r="P416" s="126">
        <f t="shared" si="57"/>
        <v>-2516.86</v>
      </c>
      <c r="Q416" s="128">
        <v>2516.86</v>
      </c>
      <c r="R416" s="126">
        <f>VLOOKUP(A416,РАСЧЕТ!A:BC,55,0)</f>
        <v>0</v>
      </c>
      <c r="S416" s="126">
        <f t="shared" si="58"/>
        <v>-2516.86</v>
      </c>
      <c r="T416" s="128">
        <v>2516.86</v>
      </c>
      <c r="U416" s="126">
        <f>VLOOKUP(A416,РАСЧЕТ!A:BD,56,0)</f>
        <v>0</v>
      </c>
      <c r="V416" s="126">
        <f t="shared" si="59"/>
        <v>-2516.86</v>
      </c>
      <c r="W416" s="80">
        <v>2516.86</v>
      </c>
      <c r="X416" s="81">
        <f>VLOOKUP(A416,РАСЧЕТ!A:BE,57,0)</f>
        <v>2420.9893478108584</v>
      </c>
      <c r="Y416" s="81">
        <f t="shared" si="60"/>
        <v>-95.870652189141765</v>
      </c>
      <c r="Z416" s="81" t="str">
        <f>VLOOKUP(A416,'10'!A:C,3,0)</f>
        <v>Начисление услуг УКС00001637 от 31.10.2023 0:00:03</v>
      </c>
      <c r="AA416" s="81" t="str">
        <f>VLOOKUP(A416,'10'!A:B,2,0)</f>
        <v>НАС/КС/ДУ-3-167.</v>
      </c>
      <c r="AB416" s="80">
        <v>2516.86</v>
      </c>
      <c r="AC416" s="81">
        <f>VLOOKUP(A416,РАСЧЕТ!A:BF,58,0)</f>
        <v>2183.0939627805428</v>
      </c>
      <c r="AD416" s="81">
        <f t="shared" si="61"/>
        <v>-333.7660372194573</v>
      </c>
      <c r="AE416" s="81" t="str">
        <f>VLOOKUP(A416,'11'!A:C,3,0)</f>
        <v>Начисление услуг УКС00001717 от 30.11.2023 23:59:59</v>
      </c>
      <c r="AF416" s="81" t="str">
        <f>VLOOKUP(A416,'11'!A:B,2,0)</f>
        <v>НАС/КС/ДУ-3-167.</v>
      </c>
      <c r="AG416" s="80">
        <v>2516.86</v>
      </c>
      <c r="AH416" s="120">
        <f>VLOOKUP(A416,РАСЧЕТ!A:BG,59,0)</f>
        <v>3033.8154835905652</v>
      </c>
      <c r="AI416" s="120">
        <f t="shared" si="62"/>
        <v>516.95548359056511</v>
      </c>
      <c r="AJ416" t="str">
        <f>VLOOKUP(A416,'12'!A:C,3,0)</f>
        <v>Начисление услуг УКС00001867 от 31.12.2023 23:59:59</v>
      </c>
      <c r="AK416" t="str">
        <f>VLOOKUP(A416,'12'!A:B,2,0)</f>
        <v>НАС/КС/ДУ-3-167.</v>
      </c>
    </row>
    <row r="417" spans="1:37" x14ac:dyDescent="0.3">
      <c r="A417" s="79" t="s">
        <v>1538</v>
      </c>
      <c r="B417" s="79" t="s">
        <v>206</v>
      </c>
      <c r="C417" s="80">
        <v>2997.89</v>
      </c>
      <c r="D417" s="81">
        <f>VLOOKUP(A417,РАСЧЕТ!A:AY,51,0)</f>
        <v>2528.356942066684</v>
      </c>
      <c r="E417" s="81">
        <f t="shared" si="54"/>
        <v>-469.53305793331583</v>
      </c>
      <c r="F417" s="81" t="str">
        <f>VLOOKUP(A417,'04'!A:C,3,0)</f>
        <v>Начисление услуг УКС00000640 от 30.04.2023 0:00:10</v>
      </c>
      <c r="G417" s="81" t="str">
        <f>VLOOKUP(A417,'04'!A:B,2,0)</f>
        <v>НАС/КС/ДУ/3-168</v>
      </c>
      <c r="H417" s="128">
        <v>2997.89</v>
      </c>
      <c r="I417" s="126">
        <f>VLOOKUP(A417,РАСЧЕТ!A:AZ,52,0)</f>
        <v>0</v>
      </c>
      <c r="J417" s="126">
        <f t="shared" si="55"/>
        <v>-2997.89</v>
      </c>
      <c r="K417" s="128">
        <v>2997.89</v>
      </c>
      <c r="L417" s="126">
        <f>VLOOKUP(A417,РАСЧЕТ!A:BA,53,0)</f>
        <v>0</v>
      </c>
      <c r="M417" s="126">
        <f t="shared" si="56"/>
        <v>-2997.89</v>
      </c>
      <c r="N417" s="128">
        <v>2997.89</v>
      </c>
      <c r="O417" s="126">
        <f>VLOOKUP(A417,РАСЧЕТ!A:BB,54,0)</f>
        <v>0</v>
      </c>
      <c r="P417" s="126">
        <f t="shared" si="57"/>
        <v>-2997.89</v>
      </c>
      <c r="Q417" s="128">
        <v>2997.89</v>
      </c>
      <c r="R417" s="126">
        <f>VLOOKUP(A417,РАСЧЕТ!A:BC,55,0)</f>
        <v>0</v>
      </c>
      <c r="S417" s="126">
        <f t="shared" si="58"/>
        <v>-2997.89</v>
      </c>
      <c r="T417" s="128">
        <v>2997.89</v>
      </c>
      <c r="U417" s="126">
        <f>VLOOKUP(A417,РАСЧЕТ!A:BD,56,0)</f>
        <v>0</v>
      </c>
      <c r="V417" s="126">
        <f t="shared" si="59"/>
        <v>-2997.89</v>
      </c>
      <c r="W417" s="80">
        <v>2997.89</v>
      </c>
      <c r="X417" s="81">
        <f>VLOOKUP(A417,РАСЧЕТ!A:BE,57,0)</f>
        <v>2956.9845605272781</v>
      </c>
      <c r="Y417" s="81">
        <f t="shared" si="60"/>
        <v>-40.90543947272181</v>
      </c>
      <c r="Z417" s="81" t="str">
        <f>VLOOKUP(A417,'10'!A:C,3,0)</f>
        <v>Начисление услуг УКС00001637 от 31.10.2023 0:00:03</v>
      </c>
      <c r="AA417" s="81" t="str">
        <f>VLOOKUP(A417,'10'!A:B,2,0)</f>
        <v>НАС/КС/ДУ/3-168</v>
      </c>
      <c r="AB417" s="80">
        <v>2997.89</v>
      </c>
      <c r="AC417" s="81">
        <f>VLOOKUP(A417,РАСЧЕТ!A:BF,58,0)</f>
        <v>2651.5481861782796</v>
      </c>
      <c r="AD417" s="81">
        <f t="shared" si="61"/>
        <v>-346.34181382172028</v>
      </c>
      <c r="AE417" s="81" t="str">
        <f>VLOOKUP(A417,'11'!A:C,3,0)</f>
        <v>Начисление услуг УКС00001717 от 30.11.2023 23:59:59</v>
      </c>
      <c r="AF417" s="81" t="str">
        <f>VLOOKUP(A417,'11'!A:B,2,0)</f>
        <v>НАС/КС/ДУ/3-168</v>
      </c>
      <c r="AG417" s="80">
        <v>2997.89</v>
      </c>
      <c r="AH417" s="120">
        <f>VLOOKUP(A417,РАСЧЕТ!A:BG,59,0)</f>
        <v>3680.1160938729577</v>
      </c>
      <c r="AI417" s="120">
        <f t="shared" si="62"/>
        <v>682.22609387295779</v>
      </c>
      <c r="AJ417" t="str">
        <f>VLOOKUP(A417,'12'!A:C,3,0)</f>
        <v>Начисление услуг УКС00001867 от 31.12.2023 23:59:59</v>
      </c>
      <c r="AK417" t="str">
        <f>VLOOKUP(A417,'12'!A:B,2,0)</f>
        <v>НАС/КС/ДУ/3-168</v>
      </c>
    </row>
    <row r="418" spans="1:37" x14ac:dyDescent="0.3">
      <c r="A418" s="79" t="s">
        <v>1207</v>
      </c>
      <c r="B418" s="79" t="s">
        <v>337</v>
      </c>
      <c r="C418" s="80">
        <v>3418.8</v>
      </c>
      <c r="D418" s="81">
        <f>VLOOKUP(A418,РАСЧЕТ!A:AY,51,0)</f>
        <v>2883.3411545631525</v>
      </c>
      <c r="E418" s="81">
        <f t="shared" si="54"/>
        <v>-535.4588454368477</v>
      </c>
      <c r="F418" s="81" t="str">
        <f>VLOOKUP(A418,'04'!A:C,3,0)</f>
        <v>Начисление услуг УКС00000640 от 30.04.2023 0:00:10</v>
      </c>
      <c r="G418" s="81" t="str">
        <f>VLOOKUP(A418,'04'!A:B,2,0)</f>
        <v>НАС/КС/ДУ-3-169.</v>
      </c>
      <c r="H418" s="128">
        <v>3418.8</v>
      </c>
      <c r="I418" s="126">
        <f>VLOOKUP(A418,РАСЧЕТ!A:AZ,52,0)</f>
        <v>0</v>
      </c>
      <c r="J418" s="126">
        <f t="shared" si="55"/>
        <v>-3418.8</v>
      </c>
      <c r="K418" s="128">
        <v>3418.8</v>
      </c>
      <c r="L418" s="126">
        <f>VLOOKUP(A418,РАСЧЕТ!A:BA,53,0)</f>
        <v>0</v>
      </c>
      <c r="M418" s="126">
        <f t="shared" si="56"/>
        <v>-3418.8</v>
      </c>
      <c r="N418" s="128">
        <v>3418.8</v>
      </c>
      <c r="O418" s="126">
        <f>VLOOKUP(A418,РАСЧЕТ!A:BB,54,0)</f>
        <v>0</v>
      </c>
      <c r="P418" s="126">
        <f t="shared" si="57"/>
        <v>-3418.8</v>
      </c>
      <c r="Q418" s="128">
        <v>3418.8</v>
      </c>
      <c r="R418" s="126">
        <f>VLOOKUP(A418,РАСЧЕТ!A:BC,55,0)</f>
        <v>0</v>
      </c>
      <c r="S418" s="126">
        <f t="shared" si="58"/>
        <v>-3418.8</v>
      </c>
      <c r="T418" s="128">
        <v>3418.8</v>
      </c>
      <c r="U418" s="126">
        <f>VLOOKUP(A418,РАСЧЕТ!A:BD,56,0)</f>
        <v>0</v>
      </c>
      <c r="V418" s="126">
        <f t="shared" si="59"/>
        <v>-3418.8</v>
      </c>
      <c r="W418" s="80">
        <v>3418.8</v>
      </c>
      <c r="X418" s="81">
        <f>VLOOKUP(A418,РАСЧЕТ!A:BE,57,0)</f>
        <v>4808.7512162541616</v>
      </c>
      <c r="Y418" s="81">
        <f t="shared" si="60"/>
        <v>1389.9512162541614</v>
      </c>
      <c r="Z418" s="81" t="str">
        <f>VLOOKUP(A418,'10'!A:C,3,0)</f>
        <v>Начисление услуг УКС00001637 от 31.10.2023 0:00:03</v>
      </c>
      <c r="AA418" s="81" t="str">
        <f>VLOOKUP(A418,'10'!A:B,2,0)</f>
        <v>НАС/КС/ДУ-3-169.</v>
      </c>
      <c r="AB418" s="80">
        <v>3418.8</v>
      </c>
      <c r="AC418" s="81">
        <f>VLOOKUP(A418,РАСЧЕТ!A:BF,58,0)</f>
        <v>4027.7101374968479</v>
      </c>
      <c r="AD418" s="81">
        <f t="shared" si="61"/>
        <v>608.91013749684771</v>
      </c>
      <c r="AE418" s="81" t="str">
        <f>VLOOKUP(A418,'11'!A:C,3,0)</f>
        <v>Начисление услуг УКС00001717 от 30.11.2023 23:59:59</v>
      </c>
      <c r="AF418" s="81" t="str">
        <f>VLOOKUP(A418,'11'!A:B,2,0)</f>
        <v>НАС/КС/ДУ-3-169.</v>
      </c>
      <c r="AG418" s="80">
        <v>3418.8</v>
      </c>
      <c r="AH418" s="120">
        <f>VLOOKUP(A418,РАСЧЕТ!A:BG,59,0)</f>
        <v>5499.6759874244972</v>
      </c>
      <c r="AI418" s="120">
        <f t="shared" si="62"/>
        <v>2080.875987424497</v>
      </c>
      <c r="AJ418" t="str">
        <f>VLOOKUP(A418,'12'!A:C,3,0)</f>
        <v>Начисление услуг УКС00001867 от 31.12.2023 23:59:59</v>
      </c>
      <c r="AK418" t="str">
        <f>VLOOKUP(A418,'12'!A:B,2,0)</f>
        <v>НАС/КС/ДУ-3-169.</v>
      </c>
    </row>
    <row r="419" spans="1:37" x14ac:dyDescent="0.3">
      <c r="A419" s="79" t="s">
        <v>1052</v>
      </c>
      <c r="B419" s="79" t="s">
        <v>208</v>
      </c>
      <c r="C419" s="80">
        <v>1576.26</v>
      </c>
      <c r="D419" s="81">
        <f>VLOOKUP(A419,РАСЧЕТ!A:AY,51,0)</f>
        <v>1329.379652920449</v>
      </c>
      <c r="E419" s="81">
        <f t="shared" si="54"/>
        <v>-246.88034707955103</v>
      </c>
      <c r="F419" s="81" t="str">
        <f>VLOOKUP(A419,'04'!A:C,3,0)</f>
        <v>Начисление услуг УКС00000640 от 30.04.2023 0:00:10</v>
      </c>
      <c r="G419" s="81" t="str">
        <f>VLOOKUP(A419,'04'!A:B,2,0)</f>
        <v>НАС/КС/ДУ/3-17 от 07.11.2021</v>
      </c>
      <c r="H419" s="128">
        <v>1576.26</v>
      </c>
      <c r="I419" s="126">
        <f>VLOOKUP(A419,РАСЧЕТ!A:AZ,52,0)</f>
        <v>0</v>
      </c>
      <c r="J419" s="126">
        <f t="shared" si="55"/>
        <v>-1576.26</v>
      </c>
      <c r="K419" s="128">
        <v>1576.26</v>
      </c>
      <c r="L419" s="126">
        <f>VLOOKUP(A419,РАСЧЕТ!A:BA,53,0)</f>
        <v>0</v>
      </c>
      <c r="M419" s="126">
        <f t="shared" si="56"/>
        <v>-1576.26</v>
      </c>
      <c r="N419" s="128">
        <v>1576.26</v>
      </c>
      <c r="O419" s="126">
        <f>VLOOKUP(A419,РАСЧЕТ!A:BB,54,0)</f>
        <v>0</v>
      </c>
      <c r="P419" s="126">
        <f t="shared" si="57"/>
        <v>-1576.26</v>
      </c>
      <c r="Q419" s="128">
        <v>1576.26</v>
      </c>
      <c r="R419" s="126">
        <f>VLOOKUP(A419,РАСЧЕТ!A:BC,55,0)</f>
        <v>0</v>
      </c>
      <c r="S419" s="126">
        <f t="shared" si="58"/>
        <v>-1576.26</v>
      </c>
      <c r="T419" s="128">
        <v>1576.26</v>
      </c>
      <c r="U419" s="126">
        <f>VLOOKUP(A419,РАСЧЕТ!A:BD,56,0)</f>
        <v>0</v>
      </c>
      <c r="V419" s="126">
        <f t="shared" si="59"/>
        <v>-1576.26</v>
      </c>
      <c r="W419" s="80">
        <v>1576.26</v>
      </c>
      <c r="X419" s="81">
        <f>VLOOKUP(A419,РАСЧЕТ!A:BE,57,0)</f>
        <v>1923.2504290682878</v>
      </c>
      <c r="Y419" s="81">
        <f t="shared" si="60"/>
        <v>346.99042906828777</v>
      </c>
      <c r="Z419" s="81" t="str">
        <f>VLOOKUP(A419,'10'!A:C,3,0)</f>
        <v>Начисление услуг УКС00001637 от 31.10.2023 0:00:03</v>
      </c>
      <c r="AA419" s="81" t="str">
        <f>VLOOKUP(A419,'10'!A:B,2,0)</f>
        <v>НАС/КС/ДУ/3-17 от 07.11.2021</v>
      </c>
      <c r="AB419" s="80">
        <v>1576.26</v>
      </c>
      <c r="AC419" s="81">
        <f>VLOOKUP(A419,РАСЧЕТ!A:BF,58,0)</f>
        <v>1651.6581950654804</v>
      </c>
      <c r="AD419" s="81">
        <f t="shared" si="61"/>
        <v>75.398195065480422</v>
      </c>
      <c r="AE419" s="81" t="str">
        <f>VLOOKUP(A419,'11'!A:C,3,0)</f>
        <v>Начисление услуг УКС00001717 от 30.11.2023 23:59:59</v>
      </c>
      <c r="AF419" s="81" t="str">
        <f>VLOOKUP(A419,'11'!A:B,2,0)</f>
        <v>НАС/КС/ДУ/3-17 от 07.11.2021</v>
      </c>
      <c r="AG419" s="80">
        <v>1576.26</v>
      </c>
      <c r="AH419" s="120">
        <f>VLOOKUP(A419,РАСЧЕТ!A:BG,59,0)</f>
        <v>2269.1598007549369</v>
      </c>
      <c r="AI419" s="120">
        <f t="shared" si="62"/>
        <v>692.8998007549369</v>
      </c>
      <c r="AJ419" t="str">
        <f>VLOOKUP(A419,'12'!A:C,3,0)</f>
        <v>Начисление услуг УКС00001867 от 31.12.2023 23:59:59</v>
      </c>
      <c r="AK419" t="str">
        <f>VLOOKUP(A419,'12'!A:B,2,0)</f>
        <v>НАС/КС/ДУ/3-17 от 07.11.2021</v>
      </c>
    </row>
    <row r="420" spans="1:37" x14ac:dyDescent="0.3">
      <c r="A420" s="79" t="s">
        <v>1539</v>
      </c>
      <c r="B420" s="79" t="s">
        <v>61</v>
      </c>
      <c r="C420" s="80">
        <v>1580.55</v>
      </c>
      <c r="D420" s="81">
        <f>VLOOKUP(A420,РАСЧЕТ!A:AY,51,0)</f>
        <v>1333.0019408030657</v>
      </c>
      <c r="E420" s="81">
        <f t="shared" si="54"/>
        <v>-247.54805919693422</v>
      </c>
      <c r="F420" s="81" t="str">
        <f>VLOOKUP(A420,'04'!A:C,3,0)</f>
        <v>Начисление услуг УКС00000640 от 30.04.2023 0:00:10</v>
      </c>
      <c r="G420" s="81" t="str">
        <f>VLOOKUP(A420,'04'!A:B,2,0)</f>
        <v>НАС/КС/ДУ/3-170</v>
      </c>
      <c r="H420" s="128">
        <v>1580.55</v>
      </c>
      <c r="I420" s="126">
        <f>VLOOKUP(A420,РАСЧЕТ!A:AZ,52,0)</f>
        <v>0</v>
      </c>
      <c r="J420" s="126">
        <f t="shared" si="55"/>
        <v>-1580.55</v>
      </c>
      <c r="K420" s="128">
        <v>1580.55</v>
      </c>
      <c r="L420" s="126">
        <f>VLOOKUP(A420,РАСЧЕТ!A:BA,53,0)</f>
        <v>0</v>
      </c>
      <c r="M420" s="126">
        <f t="shared" si="56"/>
        <v>-1580.55</v>
      </c>
      <c r="N420" s="128">
        <v>1580.55</v>
      </c>
      <c r="O420" s="126">
        <f>VLOOKUP(A420,РАСЧЕТ!A:BB,54,0)</f>
        <v>0</v>
      </c>
      <c r="P420" s="126">
        <f t="shared" si="57"/>
        <v>-1580.55</v>
      </c>
      <c r="Q420" s="128">
        <v>1580.55</v>
      </c>
      <c r="R420" s="126">
        <f>VLOOKUP(A420,РАСЧЕТ!A:BC,55,0)</f>
        <v>0</v>
      </c>
      <c r="S420" s="126">
        <f t="shared" si="58"/>
        <v>-1580.55</v>
      </c>
      <c r="T420" s="128">
        <v>1580.55</v>
      </c>
      <c r="U420" s="126">
        <f>VLOOKUP(A420,РАСЧЕТ!A:BD,56,0)</f>
        <v>0</v>
      </c>
      <c r="V420" s="126">
        <f t="shared" si="59"/>
        <v>-1580.55</v>
      </c>
      <c r="W420" s="80">
        <v>1580.55</v>
      </c>
      <c r="X420" s="81">
        <f>VLOOKUP(A420,РАСЧЕТ!A:BE,57,0)</f>
        <v>2744.8102103062188</v>
      </c>
      <c r="Y420" s="81">
        <f t="shared" si="60"/>
        <v>1164.2602103062188</v>
      </c>
      <c r="Z420" s="81" t="str">
        <f>VLOOKUP(A420,'10'!A:C,3,0)</f>
        <v>Начисление услуг УКС00001637 от 31.10.2023 0:00:03</v>
      </c>
      <c r="AA420" s="81" t="str">
        <f>VLOOKUP(A420,'10'!A:B,2,0)</f>
        <v>НАС/КС/ДУ/3-170</v>
      </c>
      <c r="AB420" s="80">
        <v>1580.55</v>
      </c>
      <c r="AC420" s="81">
        <f>VLOOKUP(A420,РАСЧЕТ!A:BF,58,0)</f>
        <v>2226.5932605966273</v>
      </c>
      <c r="AD420" s="81">
        <f t="shared" si="61"/>
        <v>646.04326059662731</v>
      </c>
      <c r="AE420" s="81" t="str">
        <f>VLOOKUP(A420,'11'!A:C,3,0)</f>
        <v>Начисление услуг УКС00001717 от 30.11.2023 23:59:59</v>
      </c>
      <c r="AF420" s="81" t="str">
        <f>VLOOKUP(A420,'11'!A:B,2,0)</f>
        <v>НАС/КС/ДУ/3-170</v>
      </c>
      <c r="AG420" s="80">
        <v>1580.55</v>
      </c>
      <c r="AH420" s="120">
        <f>VLOOKUP(A420,РАСЧЕТ!A:BG,59,0)</f>
        <v>3015.6698586858301</v>
      </c>
      <c r="AI420" s="120">
        <f t="shared" si="62"/>
        <v>1435.1198586858302</v>
      </c>
      <c r="AJ420" t="str">
        <f>VLOOKUP(A420,'12'!A:C,3,0)</f>
        <v>Начисление услуг УКС00001867 от 31.12.2023 23:59:59</v>
      </c>
      <c r="AK420" t="str">
        <f>VLOOKUP(A420,'12'!A:B,2,0)</f>
        <v>НАС/КС/ДУ/3-170</v>
      </c>
    </row>
    <row r="421" spans="1:37" x14ac:dyDescent="0.3">
      <c r="A421" s="79" t="s">
        <v>1290</v>
      </c>
      <c r="B421" s="79" t="s">
        <v>201</v>
      </c>
      <c r="C421" s="81">
        <v>974.96</v>
      </c>
      <c r="D421" s="81">
        <f>VLOOKUP(A421,РАСЧЕТ!A:AY,51,0)</f>
        <v>822.25934935406497</v>
      </c>
      <c r="E421" s="81">
        <f t="shared" si="54"/>
        <v>-152.70065064593507</v>
      </c>
      <c r="F421" s="81" t="str">
        <f>VLOOKUP(A421,'04'!A:C,3,0)</f>
        <v>Начисление услуг УКС00000640 от 30.04.2023 0:00:10</v>
      </c>
      <c r="G421" s="81" t="str">
        <f>VLOOKUP(A421,'04'!A:B,2,0)</f>
        <v>НАС/КС/ДУ-3-171 от 21.11.2021</v>
      </c>
      <c r="H421" s="126">
        <v>974.96</v>
      </c>
      <c r="I421" s="126">
        <f>VLOOKUP(A421,РАСЧЕТ!A:AZ,52,0)</f>
        <v>0</v>
      </c>
      <c r="J421" s="126">
        <f t="shared" si="55"/>
        <v>-974.96</v>
      </c>
      <c r="K421" s="126">
        <v>974.96</v>
      </c>
      <c r="L421" s="126">
        <f>VLOOKUP(A421,РАСЧЕТ!A:BA,53,0)</f>
        <v>0</v>
      </c>
      <c r="M421" s="126">
        <f t="shared" si="56"/>
        <v>-974.96</v>
      </c>
      <c r="N421" s="126">
        <v>974.96</v>
      </c>
      <c r="O421" s="126">
        <f>VLOOKUP(A421,РАСЧЕТ!A:BB,54,0)</f>
        <v>0</v>
      </c>
      <c r="P421" s="126">
        <f t="shared" si="57"/>
        <v>-974.96</v>
      </c>
      <c r="Q421" s="126">
        <v>974.96</v>
      </c>
      <c r="R421" s="126">
        <f>VLOOKUP(A421,РАСЧЕТ!A:BC,55,0)</f>
        <v>0</v>
      </c>
      <c r="S421" s="126">
        <f t="shared" si="58"/>
        <v>-974.96</v>
      </c>
      <c r="T421" s="126">
        <v>974.96</v>
      </c>
      <c r="U421" s="126">
        <f>VLOOKUP(A421,РАСЧЕТ!A:BD,56,0)</f>
        <v>0</v>
      </c>
      <c r="V421" s="126">
        <f t="shared" si="59"/>
        <v>-974.96</v>
      </c>
      <c r="W421" s="81">
        <v>974.96</v>
      </c>
      <c r="X421" s="81">
        <f>VLOOKUP(A421,РАСЧЕТ!A:BE,57,0)</f>
        <v>933.30198085486097</v>
      </c>
      <c r="Y421" s="81">
        <f t="shared" si="60"/>
        <v>-41.658019145139065</v>
      </c>
      <c r="Z421" s="81" t="str">
        <f>VLOOKUP(A421,'10'!A:C,3,0)</f>
        <v>Корректировка начислений УКС00003249 от 30.11.2023 0:00:00</v>
      </c>
      <c r="AA421" s="81" t="str">
        <f>VLOOKUP(A421,'10'!A:B,2,0)</f>
        <v>НАС/КС/ДУ-3-171 от 21.11.2021</v>
      </c>
      <c r="AB421" s="82"/>
      <c r="AC421" s="81">
        <f>VLOOKUP(A421,РАСЧЕТ!A:BF,58,0)</f>
        <v>0</v>
      </c>
      <c r="AD421" s="81">
        <f t="shared" si="61"/>
        <v>0</v>
      </c>
      <c r="AE421" s="81" t="e">
        <f>VLOOKUP(A421,'11'!A:C,3,0)</f>
        <v>#N/A</v>
      </c>
      <c r="AF421" s="81" t="e">
        <f>VLOOKUP(A421,'11'!A:B,2,0)</f>
        <v>#N/A</v>
      </c>
      <c r="AG421" s="82"/>
      <c r="AH421" s="120">
        <f>VLOOKUP(A421,РАСЧЕТ!A:BG,59,0)</f>
        <v>0</v>
      </c>
      <c r="AI421" s="120">
        <f t="shared" si="62"/>
        <v>0</v>
      </c>
      <c r="AJ421" t="e">
        <f>VLOOKUP(A421,'12'!A:C,3,0)</f>
        <v>#N/A</v>
      </c>
      <c r="AK421" t="e">
        <f>VLOOKUP(A421,'12'!A:B,2,0)</f>
        <v>#N/A</v>
      </c>
    </row>
    <row r="422" spans="1:37" x14ac:dyDescent="0.3">
      <c r="A422" s="79" t="s">
        <v>2794</v>
      </c>
      <c r="B422" s="79" t="s">
        <v>201</v>
      </c>
      <c r="C422" s="82"/>
      <c r="D422" s="81">
        <f>VLOOKUP(A422,РАСЧЕТ!A:AY,51,0)</f>
        <v>0</v>
      </c>
      <c r="E422" s="81">
        <f t="shared" si="54"/>
        <v>0</v>
      </c>
      <c r="F422" s="81" t="e">
        <f>VLOOKUP(A422,'04'!A:C,3,0)</f>
        <v>#N/A</v>
      </c>
      <c r="G422" s="81" t="e">
        <f>VLOOKUP(A422,'04'!A:B,2,0)</f>
        <v>#N/A</v>
      </c>
      <c r="H422" s="127"/>
      <c r="I422" s="126">
        <f>VLOOKUP(A422,РАСЧЕТ!A:AZ,52,0)</f>
        <v>0</v>
      </c>
      <c r="J422" s="126">
        <f t="shared" si="55"/>
        <v>0</v>
      </c>
      <c r="K422" s="127"/>
      <c r="L422" s="126">
        <f>VLOOKUP(A422,РАСЧЕТ!A:BA,53,0)</f>
        <v>0</v>
      </c>
      <c r="M422" s="126">
        <f t="shared" si="56"/>
        <v>0</v>
      </c>
      <c r="N422" s="127"/>
      <c r="O422" s="126">
        <f>VLOOKUP(A422,РАСЧЕТ!A:BB,54,0)</f>
        <v>0</v>
      </c>
      <c r="P422" s="126">
        <f t="shared" si="57"/>
        <v>0</v>
      </c>
      <c r="Q422" s="127"/>
      <c r="R422" s="126">
        <f>VLOOKUP(A422,РАСЧЕТ!A:BC,55,0)</f>
        <v>0</v>
      </c>
      <c r="S422" s="126">
        <f t="shared" si="58"/>
        <v>0</v>
      </c>
      <c r="T422" s="127"/>
      <c r="U422" s="126">
        <f>VLOOKUP(A422,РАСЧЕТ!A:BD,56,0)</f>
        <v>0</v>
      </c>
      <c r="V422" s="126">
        <f t="shared" si="59"/>
        <v>0</v>
      </c>
      <c r="W422" s="82"/>
      <c r="X422" s="81">
        <f>VLOOKUP(A422,РАСЧЕТ!A:BE,57,0)</f>
        <v>768.60163129223861</v>
      </c>
      <c r="Y422" s="81">
        <f t="shared" si="60"/>
        <v>768.60163129223861</v>
      </c>
      <c r="Z422" s="81" t="str">
        <f>VLOOKUP(A422,'10'!A:C,3,0)</f>
        <v>Ввод начального сальдо УКС00002355 от 30.11.2023 0:00:00</v>
      </c>
      <c r="AA422" s="81" t="str">
        <f>VLOOKUP(A422,'10'!A:B,2,0)</f>
        <v>НАС/КС/ДУ-3-171ВТОР</v>
      </c>
      <c r="AB422" s="81">
        <v>974.96</v>
      </c>
      <c r="AC422" s="81">
        <f>VLOOKUP(A422,РАСЧЕТ!A:BF,58,0)</f>
        <v>1379.5999649304208</v>
      </c>
      <c r="AD422" s="81">
        <f t="shared" si="61"/>
        <v>404.63996493042077</v>
      </c>
      <c r="AE422" s="81" t="str">
        <f>VLOOKUP(A422,'11'!A:C,3,0)</f>
        <v>Начисление услуг УКС00001717 от 30.11.2023 23:59:59</v>
      </c>
      <c r="AF422" s="81" t="str">
        <f>VLOOKUP(A422,'11'!A:B,2,0)</f>
        <v>НАС/КС/ДУ-3-171ВТОР</v>
      </c>
      <c r="AG422" s="81">
        <v>974.96</v>
      </c>
      <c r="AH422" s="120">
        <f>VLOOKUP(A422,РАСЧЕТ!A:BG,59,0)</f>
        <v>1868.1660698154926</v>
      </c>
      <c r="AI422" s="120">
        <f t="shared" si="62"/>
        <v>893.20606981549258</v>
      </c>
      <c r="AJ422" t="str">
        <f>VLOOKUP(A422,'12'!A:C,3,0)</f>
        <v>Начисление услуг УКС00001867 от 31.12.2023 23:59:59</v>
      </c>
      <c r="AK422" t="str">
        <f>VLOOKUP(A422,'12'!A:B,2,0)</f>
        <v>НАС/КС/ДУ-3-171ВТОР</v>
      </c>
    </row>
    <row r="423" spans="1:37" x14ac:dyDescent="0.3">
      <c r="A423" s="79" t="s">
        <v>1317</v>
      </c>
      <c r="B423" s="79" t="s">
        <v>50</v>
      </c>
      <c r="C423" s="80">
        <v>1391.57</v>
      </c>
      <c r="D423" s="81">
        <f>VLOOKUP(A423,РАСЧЕТ!A:AY,51,0)</f>
        <v>1173.6212739679163</v>
      </c>
      <c r="E423" s="81">
        <f t="shared" si="54"/>
        <v>-217.94872603208364</v>
      </c>
      <c r="F423" s="81" t="str">
        <f>VLOOKUP(A423,'04'!A:C,3,0)</f>
        <v>Начисление услуг УКС00000640 от 30.04.2023 0:00:10</v>
      </c>
      <c r="G423" s="81" t="str">
        <f>VLOOKUP(A423,'04'!A:B,2,0)</f>
        <v>НАС/КС/ДУ-3-172</v>
      </c>
      <c r="H423" s="128">
        <v>1391.57</v>
      </c>
      <c r="I423" s="126">
        <f>VLOOKUP(A423,РАСЧЕТ!A:AZ,52,0)</f>
        <v>0</v>
      </c>
      <c r="J423" s="126">
        <f t="shared" si="55"/>
        <v>-1391.57</v>
      </c>
      <c r="K423" s="128">
        <v>1391.57</v>
      </c>
      <c r="L423" s="126">
        <f>VLOOKUP(A423,РАСЧЕТ!A:BA,53,0)</f>
        <v>0</v>
      </c>
      <c r="M423" s="126">
        <f t="shared" si="56"/>
        <v>-1391.57</v>
      </c>
      <c r="N423" s="128">
        <v>1391.57</v>
      </c>
      <c r="O423" s="126">
        <f>VLOOKUP(A423,РАСЧЕТ!A:BB,54,0)</f>
        <v>0</v>
      </c>
      <c r="P423" s="126">
        <f t="shared" si="57"/>
        <v>-1391.57</v>
      </c>
      <c r="Q423" s="128">
        <v>1391.57</v>
      </c>
      <c r="R423" s="126">
        <f>VLOOKUP(A423,РАСЧЕТ!A:BC,55,0)</f>
        <v>0</v>
      </c>
      <c r="S423" s="126">
        <f t="shared" si="58"/>
        <v>-1391.57</v>
      </c>
      <c r="T423" s="128">
        <v>1391.57</v>
      </c>
      <c r="U423" s="126">
        <f>VLOOKUP(A423,РАСЧЕТ!A:BD,56,0)</f>
        <v>0</v>
      </c>
      <c r="V423" s="126">
        <f t="shared" si="59"/>
        <v>-1391.57</v>
      </c>
      <c r="W423" s="80">
        <v>1391.57</v>
      </c>
      <c r="X423" s="81">
        <f>VLOOKUP(A423,РАСЧЕТ!A:BE,57,0)</f>
        <v>2053.2161028838373</v>
      </c>
      <c r="Y423" s="81">
        <f t="shared" si="60"/>
        <v>661.64610288383733</v>
      </c>
      <c r="Z423" s="81" t="str">
        <f>VLOOKUP(A423,'10'!A:C,3,0)</f>
        <v>Начисление услуг УКС00001637 от 31.10.2023 0:00:03</v>
      </c>
      <c r="AA423" s="81" t="str">
        <f>VLOOKUP(A423,'10'!A:B,2,0)</f>
        <v>НАС/КС/ДУ-3-172</v>
      </c>
      <c r="AB423" s="80">
        <v>1391.57</v>
      </c>
      <c r="AC423" s="81">
        <f>VLOOKUP(A423,РАСЧЕТ!A:BF,58,0)</f>
        <v>1706.4231931635741</v>
      </c>
      <c r="AD423" s="81">
        <f t="shared" si="61"/>
        <v>314.85319316357413</v>
      </c>
      <c r="AE423" s="81" t="str">
        <f>VLOOKUP(A423,'11'!A:C,3,0)</f>
        <v>Начисление услуг УКС00001717 от 30.11.2023 23:59:59</v>
      </c>
      <c r="AF423" s="81" t="str">
        <f>VLOOKUP(A423,'11'!A:B,2,0)</f>
        <v>НАС/КС/ДУ-3-172</v>
      </c>
      <c r="AG423" s="80">
        <v>1391.57</v>
      </c>
      <c r="AH423" s="120">
        <f>VLOOKUP(A423,РАСЧЕТ!A:BG,59,0)</f>
        <v>2325.5207067426168</v>
      </c>
      <c r="AI423" s="120">
        <f t="shared" si="62"/>
        <v>933.95070674261683</v>
      </c>
      <c r="AJ423" t="str">
        <f>VLOOKUP(A423,'12'!A:C,3,0)</f>
        <v>Начисление услуг УКС00001867 от 31.12.2023 23:59:59</v>
      </c>
      <c r="AK423" t="str">
        <f>VLOOKUP(A423,'12'!A:B,2,0)</f>
        <v>НАС/КС/ДУ-3-172</v>
      </c>
    </row>
    <row r="424" spans="1:37" x14ac:dyDescent="0.3">
      <c r="A424" s="79" t="s">
        <v>1312</v>
      </c>
      <c r="B424" s="79" t="s">
        <v>207</v>
      </c>
      <c r="C424" s="80">
        <v>2516.86</v>
      </c>
      <c r="D424" s="81">
        <f>VLOOKUP(A424,РАСЧЕТ!A:AY,51,0)</f>
        <v>2122.6606992135776</v>
      </c>
      <c r="E424" s="81">
        <f t="shared" si="54"/>
        <v>-394.19930078642255</v>
      </c>
      <c r="F424" s="81" t="str">
        <f>VLOOKUP(A424,'04'!A:C,3,0)</f>
        <v>Начисление услуг УКС00000640 от 30.04.2023 0:00:10</v>
      </c>
      <c r="G424" s="81" t="str">
        <f>VLOOKUP(A424,'04'!A:B,2,0)</f>
        <v>НАС/КС/ДУ-3-173.</v>
      </c>
      <c r="H424" s="128">
        <v>2516.86</v>
      </c>
      <c r="I424" s="126">
        <f>VLOOKUP(A424,РАСЧЕТ!A:AZ,52,0)</f>
        <v>0</v>
      </c>
      <c r="J424" s="126">
        <f t="shared" si="55"/>
        <v>-2516.86</v>
      </c>
      <c r="K424" s="128">
        <v>2516.86</v>
      </c>
      <c r="L424" s="126">
        <f>VLOOKUP(A424,РАСЧЕТ!A:BA,53,0)</f>
        <v>0</v>
      </c>
      <c r="M424" s="126">
        <f t="shared" si="56"/>
        <v>-2516.86</v>
      </c>
      <c r="N424" s="128">
        <v>2516.86</v>
      </c>
      <c r="O424" s="126">
        <f>VLOOKUP(A424,РАСЧЕТ!A:BB,54,0)</f>
        <v>0</v>
      </c>
      <c r="P424" s="126">
        <f t="shared" si="57"/>
        <v>-2516.86</v>
      </c>
      <c r="Q424" s="128">
        <v>2516.86</v>
      </c>
      <c r="R424" s="126">
        <f>VLOOKUP(A424,РАСЧЕТ!A:BC,55,0)</f>
        <v>0</v>
      </c>
      <c r="S424" s="126">
        <f t="shared" si="58"/>
        <v>-2516.86</v>
      </c>
      <c r="T424" s="128">
        <v>2516.86</v>
      </c>
      <c r="U424" s="126">
        <f>VLOOKUP(A424,РАСЧЕТ!A:BD,56,0)</f>
        <v>0</v>
      </c>
      <c r="V424" s="126">
        <f t="shared" si="59"/>
        <v>-2516.86</v>
      </c>
      <c r="W424" s="80">
        <v>2516.86</v>
      </c>
      <c r="X424" s="81">
        <f>VLOOKUP(A424,РАСЧЕТ!A:BE,57,0)</f>
        <v>4760.5479904531585</v>
      </c>
      <c r="Y424" s="81">
        <f t="shared" si="60"/>
        <v>2243.6879904531584</v>
      </c>
      <c r="Z424" s="81" t="str">
        <f>VLOOKUP(A424,'10'!A:C,3,0)</f>
        <v>Начисление услуг УКС00001637 от 31.10.2023 0:00:03</v>
      </c>
      <c r="AA424" s="81" t="str">
        <f>VLOOKUP(A424,'10'!A:B,2,0)</f>
        <v>НАС/КС/ДУ-3-173.</v>
      </c>
      <c r="AB424" s="80">
        <v>2516.86</v>
      </c>
      <c r="AC424" s="81">
        <f>VLOOKUP(A424,РАСЧЕТ!A:BF,58,0)</f>
        <v>3817.950876749796</v>
      </c>
      <c r="AD424" s="81">
        <f t="shared" si="61"/>
        <v>1301.0908767497958</v>
      </c>
      <c r="AE424" s="81" t="str">
        <f>VLOOKUP(A424,'11'!A:C,3,0)</f>
        <v>Начисление услуг УКС00001717 от 30.11.2023 23:59:59</v>
      </c>
      <c r="AF424" s="81" t="str">
        <f>VLOOKUP(A424,'11'!A:B,2,0)</f>
        <v>НАС/КС/ДУ-3-173.</v>
      </c>
      <c r="AG424" s="80">
        <v>2516.86</v>
      </c>
      <c r="AH424" s="120">
        <f>VLOOKUP(A424,РАСЧЕТ!A:BG,59,0)</f>
        <v>5155.5814869790083</v>
      </c>
      <c r="AI424" s="120">
        <f t="shared" si="62"/>
        <v>2638.7214869790082</v>
      </c>
      <c r="AJ424" t="str">
        <f>VLOOKUP(A424,'12'!A:C,3,0)</f>
        <v>Начисление услуг УКС00001867 от 31.12.2023 23:59:59</v>
      </c>
      <c r="AK424" t="str">
        <f>VLOOKUP(A424,'12'!A:B,2,0)</f>
        <v>НАС/КС/ДУ-3-173.</v>
      </c>
    </row>
    <row r="425" spans="1:37" x14ac:dyDescent="0.3">
      <c r="A425" s="79" t="s">
        <v>2289</v>
      </c>
      <c r="B425" s="79" t="s">
        <v>204</v>
      </c>
      <c r="C425" s="80">
        <v>2997.89</v>
      </c>
      <c r="D425" s="81">
        <f>VLOOKUP(A425,РАСЧЕТ!A:AY,51,0)</f>
        <v>1260.3053578866538</v>
      </c>
      <c r="E425" s="81">
        <f t="shared" si="54"/>
        <v>-1737.584642113346</v>
      </c>
      <c r="F425" s="81" t="str">
        <f>VLOOKUP(A425,'04'!A:C,3,0)</f>
        <v>Начисление услуг УКС00000640 от 30.04.2023 0:00:10</v>
      </c>
      <c r="G425" s="81" t="str">
        <f>VLOOKUP(A425,'04'!A:B,2,0)</f>
        <v>НАС/КС/ДУ/3-174</v>
      </c>
      <c r="H425" s="128">
        <v>2997.89</v>
      </c>
      <c r="I425" s="126">
        <f>VLOOKUP(A425,РАСЧЕТ!A:AZ,52,0)</f>
        <v>0</v>
      </c>
      <c r="J425" s="126">
        <f t="shared" si="55"/>
        <v>-2997.89</v>
      </c>
      <c r="K425" s="128">
        <v>2997.89</v>
      </c>
      <c r="L425" s="126">
        <f>VLOOKUP(A425,РАСЧЕТ!A:BA,53,0)</f>
        <v>0</v>
      </c>
      <c r="M425" s="126">
        <f t="shared" si="56"/>
        <v>-2997.89</v>
      </c>
      <c r="N425" s="128">
        <v>2997.89</v>
      </c>
      <c r="O425" s="126">
        <f>VLOOKUP(A425,РАСЧЕТ!A:BB,54,0)</f>
        <v>0</v>
      </c>
      <c r="P425" s="126">
        <f t="shared" si="57"/>
        <v>-2997.89</v>
      </c>
      <c r="Q425" s="128">
        <v>2997.89</v>
      </c>
      <c r="R425" s="126">
        <f>VLOOKUP(A425,РАСЧЕТ!A:BC,55,0)</f>
        <v>0</v>
      </c>
      <c r="S425" s="126">
        <f t="shared" si="58"/>
        <v>-2997.89</v>
      </c>
      <c r="T425" s="128">
        <v>2997.89</v>
      </c>
      <c r="U425" s="126">
        <f>VLOOKUP(A425,РАСЧЕТ!A:BD,56,0)</f>
        <v>0</v>
      </c>
      <c r="V425" s="126">
        <f t="shared" si="59"/>
        <v>-2997.89</v>
      </c>
      <c r="W425" s="80">
        <v>2997.89</v>
      </c>
      <c r="X425" s="81">
        <f>VLOOKUP(A425,РАСЧЕТ!A:BE,57,0)</f>
        <v>4105.0115176930813</v>
      </c>
      <c r="Y425" s="81">
        <f t="shared" si="60"/>
        <v>1107.1215176930814</v>
      </c>
      <c r="Z425" s="81" t="str">
        <f>VLOOKUP(A425,'10'!A:C,3,0)</f>
        <v>Начисление услуг УКС00001637 от 31.10.2023 0:00:03</v>
      </c>
      <c r="AA425" s="81" t="str">
        <f>VLOOKUP(A425,'10'!A:B,2,0)</f>
        <v>НАС/КС/ДУ/3-174</v>
      </c>
      <c r="AB425" s="80">
        <v>2997.89</v>
      </c>
      <c r="AC425" s="81">
        <f>VLOOKUP(A425,РАСЧЕТ!A:BF,58,0)</f>
        <v>3453.7763390173432</v>
      </c>
      <c r="AD425" s="81">
        <f t="shared" si="61"/>
        <v>455.88633901734329</v>
      </c>
      <c r="AE425" s="81" t="str">
        <f>VLOOKUP(A425,'11'!A:C,3,0)</f>
        <v>Начисление услуг УКС00001717 от 30.11.2023 23:59:59</v>
      </c>
      <c r="AF425" s="81" t="str">
        <f>VLOOKUP(A425,'11'!A:B,2,0)</f>
        <v>НАС/КС/ДУ/3-174</v>
      </c>
      <c r="AG425" s="80">
        <v>2997.89</v>
      </c>
      <c r="AH425" s="120">
        <f>VLOOKUP(A425,РАСЧЕТ!A:BG,59,0)</f>
        <v>4721.2716880481203</v>
      </c>
      <c r="AI425" s="120">
        <f t="shared" si="62"/>
        <v>1723.3816880481204</v>
      </c>
      <c r="AJ425" t="str">
        <f>VLOOKUP(A425,'12'!A:C,3,0)</f>
        <v>Начисление услуг УКС00001867 от 31.12.2023 23:59:59</v>
      </c>
      <c r="AK425" t="str">
        <f>VLOOKUP(A425,'12'!A:B,2,0)</f>
        <v>НАС/КС/ДУ/3-174</v>
      </c>
    </row>
    <row r="426" spans="1:37" x14ac:dyDescent="0.3">
      <c r="A426" s="79" t="s">
        <v>2244</v>
      </c>
      <c r="B426" s="79" t="s">
        <v>99</v>
      </c>
      <c r="C426" s="80">
        <v>3418.8</v>
      </c>
      <c r="D426" s="81">
        <f>VLOOKUP(A426,РАСЧЕТ!A:AY,51,0)</f>
        <v>1649.3181146099948</v>
      </c>
      <c r="E426" s="81">
        <f t="shared" si="54"/>
        <v>-1769.4818853900053</v>
      </c>
      <c r="F426" s="81" t="str">
        <f>VLOOKUP(A426,'04'!A:C,3,0)</f>
        <v>Начисление услуг УКС00000640 от 30.04.2023 0:00:10</v>
      </c>
      <c r="G426" s="81" t="str">
        <f>VLOOKUP(A426,'04'!A:B,2,0)</f>
        <v>НАС/КС/ДУ-3-175</v>
      </c>
      <c r="H426" s="128">
        <v>3418.8</v>
      </c>
      <c r="I426" s="126">
        <f>VLOOKUP(A426,РАСЧЕТ!A:AZ,52,0)</f>
        <v>0</v>
      </c>
      <c r="J426" s="126">
        <f t="shared" si="55"/>
        <v>-3418.8</v>
      </c>
      <c r="K426" s="128">
        <v>3418.8</v>
      </c>
      <c r="L426" s="126">
        <f>VLOOKUP(A426,РАСЧЕТ!A:BA,53,0)</f>
        <v>0</v>
      </c>
      <c r="M426" s="126">
        <f t="shared" si="56"/>
        <v>-3418.8</v>
      </c>
      <c r="N426" s="128">
        <v>3418.8</v>
      </c>
      <c r="O426" s="126">
        <f>VLOOKUP(A426,РАСЧЕТ!A:BB,54,0)</f>
        <v>0</v>
      </c>
      <c r="P426" s="126">
        <f t="shared" si="57"/>
        <v>-3418.8</v>
      </c>
      <c r="Q426" s="128">
        <v>3418.8</v>
      </c>
      <c r="R426" s="126">
        <f>VLOOKUP(A426,РАСЧЕТ!A:BC,55,0)</f>
        <v>0</v>
      </c>
      <c r="S426" s="126">
        <f t="shared" si="58"/>
        <v>-3418.8</v>
      </c>
      <c r="T426" s="128">
        <v>3418.8</v>
      </c>
      <c r="U426" s="126">
        <f>VLOOKUP(A426,РАСЧЕТ!A:BD,56,0)</f>
        <v>0</v>
      </c>
      <c r="V426" s="126">
        <f t="shared" si="59"/>
        <v>-3418.8</v>
      </c>
      <c r="W426" s="80">
        <v>3418.8</v>
      </c>
      <c r="X426" s="81">
        <f>VLOOKUP(A426,РАСЧЕТ!A:BE,57,0)</f>
        <v>4133.6772609458249</v>
      </c>
      <c r="Y426" s="81">
        <f t="shared" si="60"/>
        <v>714.87726094582467</v>
      </c>
      <c r="Z426" s="81" t="str">
        <f>VLOOKUP(A426,'10'!A:C,3,0)</f>
        <v>Начисление услуг УКС00001637 от 31.10.2023 0:00:03</v>
      </c>
      <c r="AA426" s="81" t="str">
        <f>VLOOKUP(A426,'10'!A:B,2,0)</f>
        <v>НАС/КС/ДУ-3-175</v>
      </c>
      <c r="AB426" s="80">
        <v>3418.8</v>
      </c>
      <c r="AC426" s="81">
        <f>VLOOKUP(A426,РАСЧЕТ!A:BF,58,0)</f>
        <v>3555.9761517951933</v>
      </c>
      <c r="AD426" s="81">
        <f t="shared" si="61"/>
        <v>137.17615179519316</v>
      </c>
      <c r="AE426" s="81" t="str">
        <f>VLOOKUP(A426,'11'!A:C,3,0)</f>
        <v>Начисление услуг УКС00001717 от 30.11.2023 23:59:59</v>
      </c>
      <c r="AF426" s="81" t="str">
        <f>VLOOKUP(A426,'11'!A:B,2,0)</f>
        <v>НАС/КС/ДУ-3-175</v>
      </c>
      <c r="AG426" s="80">
        <v>3418.8</v>
      </c>
      <c r="AH426" s="120">
        <f>VLOOKUP(A426,РАСЧЕТ!A:BG,59,0)</f>
        <v>4887.4455683876386</v>
      </c>
      <c r="AI426" s="120">
        <f t="shared" si="62"/>
        <v>1468.6455683876384</v>
      </c>
      <c r="AJ426" t="str">
        <f>VLOOKUP(A426,'12'!A:C,3,0)</f>
        <v>Начисление услуг УКС00001867 от 31.12.2023 23:59:59</v>
      </c>
      <c r="AK426" t="str">
        <f>VLOOKUP(A426,'12'!A:B,2,0)</f>
        <v>НАС/КС/ДУ-3-175</v>
      </c>
    </row>
    <row r="427" spans="1:37" x14ac:dyDescent="0.3">
      <c r="A427" s="79" t="s">
        <v>2222</v>
      </c>
      <c r="B427" s="79" t="s">
        <v>258</v>
      </c>
      <c r="C427" s="80">
        <v>1580.55</v>
      </c>
      <c r="D427" s="81">
        <f>VLOOKUP(A427,РАСЧЕТ!A:AY,51,0)</f>
        <v>1333.0019408030657</v>
      </c>
      <c r="E427" s="81">
        <f t="shared" si="54"/>
        <v>-247.54805919693422</v>
      </c>
      <c r="F427" s="81" t="str">
        <f>VLOOKUP(A427,'04'!A:C,3,0)</f>
        <v>Начисление услуг УКС00000640 от 30.04.2023 0:00:10</v>
      </c>
      <c r="G427" s="81" t="str">
        <f>VLOOKUP(A427,'04'!A:B,2,0)</f>
        <v>НАС/КС/ДУ-3-176 от 18.09.2021 г.</v>
      </c>
      <c r="H427" s="128">
        <v>1580.55</v>
      </c>
      <c r="I427" s="126">
        <f>VLOOKUP(A427,РАСЧЕТ!A:AZ,52,0)</f>
        <v>0</v>
      </c>
      <c r="J427" s="126">
        <f t="shared" si="55"/>
        <v>-1580.55</v>
      </c>
      <c r="K427" s="128">
        <v>1580.55</v>
      </c>
      <c r="L427" s="126">
        <f>VLOOKUP(A427,РАСЧЕТ!A:BA,53,0)</f>
        <v>0</v>
      </c>
      <c r="M427" s="126">
        <f t="shared" si="56"/>
        <v>-1580.55</v>
      </c>
      <c r="N427" s="128">
        <v>1580.55</v>
      </c>
      <c r="O427" s="126">
        <f>VLOOKUP(A427,РАСЧЕТ!A:BB,54,0)</f>
        <v>0</v>
      </c>
      <c r="P427" s="126">
        <f t="shared" si="57"/>
        <v>-1580.55</v>
      </c>
      <c r="Q427" s="128">
        <v>1580.55</v>
      </c>
      <c r="R427" s="126">
        <f>VLOOKUP(A427,РАСЧЕТ!A:BC,55,0)</f>
        <v>0</v>
      </c>
      <c r="S427" s="126">
        <f t="shared" si="58"/>
        <v>-1580.55</v>
      </c>
      <c r="T427" s="128">
        <v>1580.55</v>
      </c>
      <c r="U427" s="126">
        <f>VLOOKUP(A427,РАСЧЕТ!A:BD,56,0)</f>
        <v>0</v>
      </c>
      <c r="V427" s="126">
        <f t="shared" si="59"/>
        <v>-1580.55</v>
      </c>
      <c r="W427" s="80">
        <v>1580.55</v>
      </c>
      <c r="X427" s="81">
        <f>VLOOKUP(A427,РАСЧЕТ!A:BE,57,0)</f>
        <v>1462.2252212751014</v>
      </c>
      <c r="Y427" s="81">
        <f t="shared" si="60"/>
        <v>-118.32477872489858</v>
      </c>
      <c r="Z427" s="81" t="str">
        <f>VLOOKUP(A427,'10'!A:C,3,0)</f>
        <v>Начисление услуг УКС00001637 от 31.10.2023 0:00:03</v>
      </c>
      <c r="AA427" s="81" t="str">
        <f>VLOOKUP(A427,'10'!A:B,2,0)</f>
        <v>НАС/КС/ДУ-3-176 от 18.09.2021 г.</v>
      </c>
      <c r="AB427" s="80">
        <v>1580.55</v>
      </c>
      <c r="AC427" s="81">
        <f>VLOOKUP(A427,РАСЧЕТ!A:BF,58,0)</f>
        <v>1330.337488737656</v>
      </c>
      <c r="AD427" s="81">
        <f t="shared" si="61"/>
        <v>-250.21251126234392</v>
      </c>
      <c r="AE427" s="81" t="str">
        <f>VLOOKUP(A427,'11'!A:C,3,0)</f>
        <v>Начисление услуг УКС00001717 от 30.11.2023 23:59:59</v>
      </c>
      <c r="AF427" s="81" t="str">
        <f>VLOOKUP(A427,'11'!A:B,2,0)</f>
        <v>НАС/КС/ДУ-3-176 от 18.09.2021 г.</v>
      </c>
      <c r="AG427" s="80">
        <v>1580.55</v>
      </c>
      <c r="AH427" s="120">
        <f>VLOOKUP(A427,РАСЧЕТ!A:BG,59,0)</f>
        <v>1852.4824195759161</v>
      </c>
      <c r="AI427" s="120">
        <f t="shared" si="62"/>
        <v>271.93241957591613</v>
      </c>
      <c r="AJ427" t="str">
        <f>VLOOKUP(A427,'12'!A:C,3,0)</f>
        <v>Начисление услуг УКС00001867 от 31.12.2023 23:59:59</v>
      </c>
      <c r="AK427" t="str">
        <f>VLOOKUP(A427,'12'!A:B,2,0)</f>
        <v>НАС/КС/ДУ-3-176 от 18.09.2021 г.</v>
      </c>
    </row>
    <row r="428" spans="1:37" x14ac:dyDescent="0.3">
      <c r="A428" s="79" t="s">
        <v>750</v>
      </c>
      <c r="B428" s="79" t="s">
        <v>163</v>
      </c>
      <c r="C428" s="81">
        <v>974.96</v>
      </c>
      <c r="D428" s="81">
        <f>VLOOKUP(A428,РАСЧЕТ!A:AY,51,0)</f>
        <v>822.25934935406497</v>
      </c>
      <c r="E428" s="81">
        <f t="shared" si="54"/>
        <v>-152.70065064593507</v>
      </c>
      <c r="F428" s="81" t="str">
        <f>VLOOKUP(A428,'04'!A:C,3,0)</f>
        <v>Начисление услуг УКС00000640 от 30.04.2023 0:00:10</v>
      </c>
      <c r="G428" s="81" t="str">
        <f>VLOOKUP(A428,'04'!A:B,2,0)</f>
        <v>НАС/КС/ДУ-3-177 от 14.01.2022</v>
      </c>
      <c r="H428" s="126">
        <v>974.96</v>
      </c>
      <c r="I428" s="126">
        <f>VLOOKUP(A428,РАСЧЕТ!A:AZ,52,0)</f>
        <v>0</v>
      </c>
      <c r="J428" s="126">
        <f t="shared" si="55"/>
        <v>-974.96</v>
      </c>
      <c r="K428" s="126">
        <v>974.96</v>
      </c>
      <c r="L428" s="126">
        <f>VLOOKUP(A428,РАСЧЕТ!A:BA,53,0)</f>
        <v>0</v>
      </c>
      <c r="M428" s="126">
        <f t="shared" si="56"/>
        <v>-974.96</v>
      </c>
      <c r="N428" s="126">
        <v>974.96</v>
      </c>
      <c r="O428" s="126">
        <f>VLOOKUP(A428,РАСЧЕТ!A:BB,54,0)</f>
        <v>0</v>
      </c>
      <c r="P428" s="126">
        <f t="shared" si="57"/>
        <v>-974.96</v>
      </c>
      <c r="Q428" s="126">
        <v>974.96</v>
      </c>
      <c r="R428" s="126">
        <f>VLOOKUP(A428,РАСЧЕТ!A:BC,55,0)</f>
        <v>0</v>
      </c>
      <c r="S428" s="126">
        <f t="shared" si="58"/>
        <v>-974.96</v>
      </c>
      <c r="T428" s="126">
        <v>974.96</v>
      </c>
      <c r="U428" s="126">
        <f>VLOOKUP(A428,РАСЧЕТ!A:BD,56,0)</f>
        <v>0</v>
      </c>
      <c r="V428" s="126">
        <f t="shared" si="59"/>
        <v>-974.96</v>
      </c>
      <c r="W428" s="81">
        <v>974.96</v>
      </c>
      <c r="X428" s="81">
        <f>VLOOKUP(A428,РАСЧЕТ!A:BE,57,0)</f>
        <v>1558.7073764239476</v>
      </c>
      <c r="Y428" s="81">
        <f t="shared" si="60"/>
        <v>583.74737642394757</v>
      </c>
      <c r="Z428" s="81" t="str">
        <f>VLOOKUP(A428,'10'!A:C,3,0)</f>
        <v>Начисление услуг УКС00001637 от 31.10.2023 0:00:03</v>
      </c>
      <c r="AA428" s="81" t="str">
        <f>VLOOKUP(A428,'10'!A:B,2,0)</f>
        <v>НАС/КС/ДУ-3-177 от 14.01.2022</v>
      </c>
      <c r="AB428" s="81">
        <v>974.96</v>
      </c>
      <c r="AC428" s="81">
        <f>VLOOKUP(A428,РАСЧЕТ!A:BF,58,0)</f>
        <v>1279.5360675100221</v>
      </c>
      <c r="AD428" s="81">
        <f t="shared" si="61"/>
        <v>304.57606751002209</v>
      </c>
      <c r="AE428" s="81" t="str">
        <f>VLOOKUP(A428,'11'!A:C,3,0)</f>
        <v>Начисление услуг УКС00001717 от 30.11.2023 23:59:59</v>
      </c>
      <c r="AF428" s="81" t="str">
        <f>VLOOKUP(A428,'11'!A:B,2,0)</f>
        <v>НАС/КС/ДУ-3-177 от 14.01.2022</v>
      </c>
      <c r="AG428" s="81">
        <v>974.96</v>
      </c>
      <c r="AH428" s="120">
        <f>VLOOKUP(A428,РАСЧЕТ!A:BG,59,0)</f>
        <v>1738.3001629590451</v>
      </c>
      <c r="AI428" s="120">
        <f t="shared" si="62"/>
        <v>763.34016295904507</v>
      </c>
      <c r="AJ428" t="str">
        <f>VLOOKUP(A428,'12'!A:C,3,0)</f>
        <v>Начисление услуг УКС00001867 от 31.12.2023 23:59:59</v>
      </c>
      <c r="AK428" t="str">
        <f>VLOOKUP(A428,'12'!A:B,2,0)</f>
        <v>НАС/КС/ДУ-3-177 от 14.01.2022</v>
      </c>
    </row>
    <row r="429" spans="1:37" x14ac:dyDescent="0.3">
      <c r="A429" s="79" t="s">
        <v>1958</v>
      </c>
      <c r="B429" s="79" t="s">
        <v>90</v>
      </c>
      <c r="C429" s="80">
        <v>1391.57</v>
      </c>
      <c r="D429" s="81">
        <f>VLOOKUP(A429,РАСЧЕТ!A:AY,51,0)</f>
        <v>1173.6212739679163</v>
      </c>
      <c r="E429" s="81">
        <f t="shared" si="54"/>
        <v>-217.94872603208364</v>
      </c>
      <c r="F429" s="81" t="str">
        <f>VLOOKUP(A429,'04'!A:C,3,0)</f>
        <v>Начисление услуг УКС00000640 от 30.04.2023 0:00:10</v>
      </c>
      <c r="G429" s="81" t="str">
        <f>VLOOKUP(A429,'04'!A:B,2,0)</f>
        <v>НАС/КС/ДУ-3-178.</v>
      </c>
      <c r="H429" s="128">
        <v>1391.57</v>
      </c>
      <c r="I429" s="126">
        <f>VLOOKUP(A429,РАСЧЕТ!A:AZ,52,0)</f>
        <v>0</v>
      </c>
      <c r="J429" s="126">
        <f t="shared" si="55"/>
        <v>-1391.57</v>
      </c>
      <c r="K429" s="128">
        <v>1391.57</v>
      </c>
      <c r="L429" s="126">
        <f>VLOOKUP(A429,РАСЧЕТ!A:BA,53,0)</f>
        <v>0</v>
      </c>
      <c r="M429" s="126">
        <f t="shared" si="56"/>
        <v>-1391.57</v>
      </c>
      <c r="N429" s="128">
        <v>1391.57</v>
      </c>
      <c r="O429" s="126">
        <f>VLOOKUP(A429,РАСЧЕТ!A:BB,54,0)</f>
        <v>0</v>
      </c>
      <c r="P429" s="126">
        <f t="shared" si="57"/>
        <v>-1391.57</v>
      </c>
      <c r="Q429" s="128">
        <v>1391.57</v>
      </c>
      <c r="R429" s="126">
        <f>VLOOKUP(A429,РАСЧЕТ!A:BC,55,0)</f>
        <v>0</v>
      </c>
      <c r="S429" s="126">
        <f t="shared" si="58"/>
        <v>-1391.57</v>
      </c>
      <c r="T429" s="128">
        <v>1391.57</v>
      </c>
      <c r="U429" s="126">
        <f>VLOOKUP(A429,РАСЧЕТ!A:BD,56,0)</f>
        <v>0</v>
      </c>
      <c r="V429" s="126">
        <f t="shared" si="59"/>
        <v>-1391.57</v>
      </c>
      <c r="W429" s="80">
        <v>1391.57</v>
      </c>
      <c r="X429" s="81">
        <f>VLOOKUP(A429,РАСЧЕТ!A:BE,57,0)</f>
        <v>3115.3407002260692</v>
      </c>
      <c r="Y429" s="81">
        <f t="shared" si="60"/>
        <v>1723.7707002260693</v>
      </c>
      <c r="Z429" s="81" t="str">
        <f>VLOOKUP(A429,'10'!A:C,3,0)</f>
        <v>Начисление услуг УКС00001637 от 31.10.2023 0:00:03</v>
      </c>
      <c r="AA429" s="81" t="str">
        <f>VLOOKUP(A429,'10'!A:B,2,0)</f>
        <v>НАС/КС/ДУ-3-178.</v>
      </c>
      <c r="AB429" s="80">
        <v>1391.57</v>
      </c>
      <c r="AC429" s="81">
        <f>VLOOKUP(A429,РАСЧЕТ!A:BF,58,0)</f>
        <v>2448.6237560443751</v>
      </c>
      <c r="AD429" s="81">
        <f t="shared" si="61"/>
        <v>1057.0537560443752</v>
      </c>
      <c r="AE429" s="81" t="str">
        <f>VLOOKUP(A429,'11'!A:C,3,0)</f>
        <v>Начисление услуг УКС00001717 от 30.11.2023 23:59:59</v>
      </c>
      <c r="AF429" s="81" t="str">
        <f>VLOOKUP(A429,'11'!A:B,2,0)</f>
        <v>НАС/КС/ДУ-3-178.</v>
      </c>
      <c r="AG429" s="80">
        <v>1391.57</v>
      </c>
      <c r="AH429" s="120">
        <f>VLOOKUP(A429,РАСЧЕТ!A:BG,59,0)</f>
        <v>3288.77070651958</v>
      </c>
      <c r="AI429" s="120">
        <f t="shared" si="62"/>
        <v>1897.2007065195801</v>
      </c>
      <c r="AJ429" t="str">
        <f>VLOOKUP(A429,'12'!A:C,3,0)</f>
        <v>Начисление услуг УКС00001867 от 31.12.2023 23:59:59</v>
      </c>
      <c r="AK429" t="str">
        <f>VLOOKUP(A429,'12'!A:B,2,0)</f>
        <v>НАС/КС/ДУ-3-178.</v>
      </c>
    </row>
    <row r="430" spans="1:37" x14ac:dyDescent="0.3">
      <c r="A430" s="79" t="s">
        <v>1625</v>
      </c>
      <c r="B430" s="79" t="s">
        <v>134</v>
      </c>
      <c r="C430" s="80">
        <v>2516.86</v>
      </c>
      <c r="D430" s="81">
        <f>VLOOKUP(A430,РАСЧЕТ!A:AY,51,0)</f>
        <v>2122.6606992135776</v>
      </c>
      <c r="E430" s="81">
        <f t="shared" si="54"/>
        <v>-394.19930078642255</v>
      </c>
      <c r="F430" s="81" t="str">
        <f>VLOOKUP(A430,'04'!A:C,3,0)</f>
        <v>Начисление услуг УКС00000640 от 30.04.2023 0:00:10</v>
      </c>
      <c r="G430" s="81" t="str">
        <f>VLOOKUP(A430,'04'!A:B,2,0)</f>
        <v>НАС/КС/ДУ-3-179 от 11.10.2021 г.</v>
      </c>
      <c r="H430" s="128">
        <v>2516.86</v>
      </c>
      <c r="I430" s="126">
        <f>VLOOKUP(A430,РАСЧЕТ!A:AZ,52,0)</f>
        <v>0</v>
      </c>
      <c r="J430" s="126">
        <f t="shared" si="55"/>
        <v>-2516.86</v>
      </c>
      <c r="K430" s="128">
        <v>2516.86</v>
      </c>
      <c r="L430" s="126">
        <f>VLOOKUP(A430,РАСЧЕТ!A:BA,53,0)</f>
        <v>0</v>
      </c>
      <c r="M430" s="126">
        <f t="shared" si="56"/>
        <v>-2516.86</v>
      </c>
      <c r="N430" s="128">
        <v>2516.86</v>
      </c>
      <c r="O430" s="126">
        <f>VLOOKUP(A430,РАСЧЕТ!A:BB,54,0)</f>
        <v>0</v>
      </c>
      <c r="P430" s="126">
        <f t="shared" si="57"/>
        <v>-2516.86</v>
      </c>
      <c r="Q430" s="128">
        <v>2516.86</v>
      </c>
      <c r="R430" s="126">
        <f>VLOOKUP(A430,РАСЧЕТ!A:BC,55,0)</f>
        <v>0</v>
      </c>
      <c r="S430" s="126">
        <f t="shared" si="58"/>
        <v>-2516.86</v>
      </c>
      <c r="T430" s="128">
        <v>2516.86</v>
      </c>
      <c r="U430" s="126">
        <f>VLOOKUP(A430,РАСЧЕТ!A:BD,56,0)</f>
        <v>0</v>
      </c>
      <c r="V430" s="126">
        <f t="shared" si="59"/>
        <v>-2516.86</v>
      </c>
      <c r="W430" s="80">
        <v>2516.86</v>
      </c>
      <c r="X430" s="81">
        <f>VLOOKUP(A430,РАСЧЕТ!A:BE,57,0)</f>
        <v>4477.2460852454842</v>
      </c>
      <c r="Y430" s="81">
        <f t="shared" si="60"/>
        <v>1960.3860852454841</v>
      </c>
      <c r="Z430" s="81" t="str">
        <f>VLOOKUP(A430,'10'!A:C,3,0)</f>
        <v>Начисление услуг УКС00001637 от 31.10.2023 0:00:03</v>
      </c>
      <c r="AA430" s="81" t="str">
        <f>VLOOKUP(A430,'10'!A:B,2,0)</f>
        <v>НАС/КС/ДУ-3-179 от 11.10.2021 г.</v>
      </c>
      <c r="AB430" s="80">
        <v>2516.86</v>
      </c>
      <c r="AC430" s="81">
        <f>VLOOKUP(A430,РАСЧЕТ!A:BF,58,0)</f>
        <v>3619.9827343713096</v>
      </c>
      <c r="AD430" s="81">
        <f t="shared" si="61"/>
        <v>1103.1227343713094</v>
      </c>
      <c r="AE430" s="81" t="str">
        <f>VLOOKUP(A430,'11'!A:C,3,0)</f>
        <v>Начисление услуг УКС00001717 от 30.11.2023 23:59:59</v>
      </c>
      <c r="AF430" s="81" t="str">
        <f>VLOOKUP(A430,'11'!A:B,2,0)</f>
        <v>НАС/КС/ДУ-3-179 от 11.10.2021 г.</v>
      </c>
      <c r="AG430" s="80">
        <v>2516.86</v>
      </c>
      <c r="AH430" s="120">
        <f>VLOOKUP(A430,РАСЧЕТ!A:BG,59,0)</f>
        <v>4898.6525345651735</v>
      </c>
      <c r="AI430" s="120">
        <f t="shared" si="62"/>
        <v>2381.7925345651734</v>
      </c>
      <c r="AJ430" t="str">
        <f>VLOOKUP(A430,'12'!A:C,3,0)</f>
        <v>Начисление услуг УКС00001867 от 31.12.2023 23:59:59</v>
      </c>
      <c r="AK430" t="str">
        <f>VLOOKUP(A430,'12'!A:B,2,0)</f>
        <v>НАС/КС/ДУ-3-179 от 11.10.2021 г.</v>
      </c>
    </row>
    <row r="431" spans="1:37" x14ac:dyDescent="0.3">
      <c r="A431" s="79" t="s">
        <v>1208</v>
      </c>
      <c r="B431" s="79" t="s">
        <v>274</v>
      </c>
      <c r="C431" s="80">
        <v>3367.26</v>
      </c>
      <c r="D431" s="81">
        <f>VLOOKUP(A431,РАСЧЕТ!A:AY,51,0)</f>
        <v>2839.8736999717489</v>
      </c>
      <c r="E431" s="81">
        <f t="shared" si="54"/>
        <v>-527.3863000282513</v>
      </c>
      <c r="F431" s="81" t="str">
        <f>VLOOKUP(A431,'04'!A:C,3,0)</f>
        <v>Начисление услуг УКС00000640 от 30.04.2023 0:00:10</v>
      </c>
      <c r="G431" s="81" t="str">
        <f>VLOOKUP(A431,'04'!A:B,2,0)</f>
        <v>НАС/КС/ДУ-3-18 от 16.09.2021 г.</v>
      </c>
      <c r="H431" s="128">
        <v>3367.26</v>
      </c>
      <c r="I431" s="126">
        <f>VLOOKUP(A431,РАСЧЕТ!A:AZ,52,0)</f>
        <v>0</v>
      </c>
      <c r="J431" s="126">
        <f t="shared" si="55"/>
        <v>-3367.26</v>
      </c>
      <c r="K431" s="128">
        <v>3367.26</v>
      </c>
      <c r="L431" s="126">
        <f>VLOOKUP(A431,РАСЧЕТ!A:BA,53,0)</f>
        <v>0</v>
      </c>
      <c r="M431" s="126">
        <f t="shared" si="56"/>
        <v>-3367.26</v>
      </c>
      <c r="N431" s="128">
        <v>3367.26</v>
      </c>
      <c r="O431" s="126">
        <f>VLOOKUP(A431,РАСЧЕТ!A:BB,54,0)</f>
        <v>0</v>
      </c>
      <c r="P431" s="126">
        <f t="shared" si="57"/>
        <v>-3367.26</v>
      </c>
      <c r="Q431" s="128">
        <v>3367.26</v>
      </c>
      <c r="R431" s="126">
        <f>VLOOKUP(A431,РАСЧЕТ!A:BC,55,0)</f>
        <v>0</v>
      </c>
      <c r="S431" s="126">
        <f t="shared" si="58"/>
        <v>-3367.26</v>
      </c>
      <c r="T431" s="128">
        <v>3367.26</v>
      </c>
      <c r="U431" s="126">
        <f>VLOOKUP(A431,РАСЧЕТ!A:BD,56,0)</f>
        <v>0</v>
      </c>
      <c r="V431" s="126">
        <f t="shared" si="59"/>
        <v>-3367.26</v>
      </c>
      <c r="W431" s="80">
        <v>3367.26</v>
      </c>
      <c r="X431" s="81">
        <f>VLOOKUP(A431,РАСЧЕТ!A:BE,57,0)</f>
        <v>2631.1211331387567</v>
      </c>
      <c r="Y431" s="81">
        <f t="shared" si="60"/>
        <v>-736.13886686124351</v>
      </c>
      <c r="Z431" s="81" t="str">
        <f>VLOOKUP(A431,'10'!A:C,3,0)</f>
        <v>Начисление услуг УКС00001637 от 31.10.2023 0:00:03</v>
      </c>
      <c r="AA431" s="81" t="str">
        <f>VLOOKUP(A431,'10'!A:B,2,0)</f>
        <v>НАС/КС/ДУ-3-18 от 16.09.2021 г.</v>
      </c>
      <c r="AB431" s="80">
        <v>3367.26</v>
      </c>
      <c r="AC431" s="81">
        <f>VLOOKUP(A431,РАСЧЕТ!A:BF,58,0)</f>
        <v>2495.945604119463</v>
      </c>
      <c r="AD431" s="81">
        <f t="shared" si="61"/>
        <v>-871.31439588053718</v>
      </c>
      <c r="AE431" s="81" t="str">
        <f>VLOOKUP(A431,'11'!A:C,3,0)</f>
        <v>Начисление услуг УКС00001717 от 30.11.2023 23:59:59</v>
      </c>
      <c r="AF431" s="81" t="str">
        <f>VLOOKUP(A431,'11'!A:B,2,0)</f>
        <v>НАС/КС/ДУ-3-18 от 16.09.2021 г.</v>
      </c>
      <c r="AG431" s="80">
        <v>3367.26</v>
      </c>
      <c r="AH431" s="120">
        <f>VLOOKUP(A431,РАСЧЕТ!A:BG,59,0)</f>
        <v>3507.599907517651</v>
      </c>
      <c r="AI431" s="120">
        <f t="shared" si="62"/>
        <v>140.33990751765077</v>
      </c>
      <c r="AJ431" t="str">
        <f>VLOOKUP(A431,'12'!A:C,3,0)</f>
        <v>Начисление услуг УКС00001867 от 31.12.2023 23:59:59</v>
      </c>
      <c r="AK431" t="str">
        <f>VLOOKUP(A431,'12'!A:B,2,0)</f>
        <v>НАС/КС/ДУ-3-18 от 16.09.2021 г.</v>
      </c>
    </row>
    <row r="432" spans="1:37" x14ac:dyDescent="0.3">
      <c r="A432" s="79" t="s">
        <v>2237</v>
      </c>
      <c r="B432" s="79" t="s">
        <v>57</v>
      </c>
      <c r="C432" s="80">
        <v>2997.89</v>
      </c>
      <c r="D432" s="81">
        <f>VLOOKUP(A432,РАСЧЕТ!A:AY,51,0)</f>
        <v>2528.356942066684</v>
      </c>
      <c r="E432" s="81">
        <f t="shared" si="54"/>
        <v>-469.53305793331583</v>
      </c>
      <c r="F432" s="81" t="str">
        <f>VLOOKUP(A432,'04'!A:C,3,0)</f>
        <v>Начисление услуг УКС00000640 от 30.04.2023 0:00:10</v>
      </c>
      <c r="G432" s="81" t="str">
        <f>VLOOKUP(A432,'04'!A:B,2,0)</f>
        <v>НАС/КС/ДУ-3-180</v>
      </c>
      <c r="H432" s="128">
        <v>2997.89</v>
      </c>
      <c r="I432" s="126">
        <f>VLOOKUP(A432,РАСЧЕТ!A:AZ,52,0)</f>
        <v>0</v>
      </c>
      <c r="J432" s="126">
        <f t="shared" si="55"/>
        <v>-2997.89</v>
      </c>
      <c r="K432" s="128">
        <v>2997.89</v>
      </c>
      <c r="L432" s="126">
        <f>VLOOKUP(A432,РАСЧЕТ!A:BA,53,0)</f>
        <v>0</v>
      </c>
      <c r="M432" s="126">
        <f t="shared" si="56"/>
        <v>-2997.89</v>
      </c>
      <c r="N432" s="128">
        <v>2997.89</v>
      </c>
      <c r="O432" s="126">
        <f>VLOOKUP(A432,РАСЧЕТ!A:BB,54,0)</f>
        <v>0</v>
      </c>
      <c r="P432" s="126">
        <f t="shared" si="57"/>
        <v>-2997.89</v>
      </c>
      <c r="Q432" s="128">
        <v>2997.89</v>
      </c>
      <c r="R432" s="126">
        <f>VLOOKUP(A432,РАСЧЕТ!A:BC,55,0)</f>
        <v>0</v>
      </c>
      <c r="S432" s="126">
        <f t="shared" si="58"/>
        <v>-2997.89</v>
      </c>
      <c r="T432" s="128">
        <v>2997.89</v>
      </c>
      <c r="U432" s="126">
        <f>VLOOKUP(A432,РАСЧЕТ!A:BD,56,0)</f>
        <v>0</v>
      </c>
      <c r="V432" s="126">
        <f t="shared" si="59"/>
        <v>-2997.89</v>
      </c>
      <c r="W432" s="80">
        <v>2997.89</v>
      </c>
      <c r="X432" s="81">
        <f>VLOOKUP(A432,РАСЧЕТ!A:BE,57,0)</f>
        <v>3777.0148025102235</v>
      </c>
      <c r="Y432" s="81">
        <f t="shared" si="60"/>
        <v>779.12480251022362</v>
      </c>
      <c r="Z432" s="81" t="str">
        <f>VLOOKUP(A432,'10'!A:C,3,0)</f>
        <v>Начисление услуг УКС00001637 от 31.10.2023 0:00:03</v>
      </c>
      <c r="AA432" s="81" t="str">
        <f>VLOOKUP(A432,'10'!A:B,2,0)</f>
        <v>НАС/КС/ДУ-3-180</v>
      </c>
      <c r="AB432" s="80">
        <v>2997.89</v>
      </c>
      <c r="AC432" s="81">
        <f>VLOOKUP(A432,РАСЧЕТ!A:BF,58,0)</f>
        <v>3224.5759728447374</v>
      </c>
      <c r="AD432" s="81">
        <f t="shared" si="61"/>
        <v>226.68597284473753</v>
      </c>
      <c r="AE432" s="81" t="str">
        <f>VLOOKUP(A432,'11'!A:C,3,0)</f>
        <v>Начисление услуг УКС00001717 от 30.11.2023 23:59:59</v>
      </c>
      <c r="AF432" s="81" t="str">
        <f>VLOOKUP(A432,'11'!A:B,2,0)</f>
        <v>НАС/КС/ДУ-3-180</v>
      </c>
      <c r="AG432" s="80">
        <v>2997.89</v>
      </c>
      <c r="AH432" s="120">
        <f>VLOOKUP(A432,РАСЧЕТ!A:BG,59,0)</f>
        <v>4423.8086252235516</v>
      </c>
      <c r="AI432" s="120">
        <f t="shared" si="62"/>
        <v>1425.9186252235518</v>
      </c>
      <c r="AJ432" t="str">
        <f>VLOOKUP(A432,'12'!A:C,3,0)</f>
        <v>Начисление услуг УКС00001867 от 31.12.2023 23:59:59</v>
      </c>
      <c r="AK432" t="str">
        <f>VLOOKUP(A432,'12'!A:B,2,0)</f>
        <v>НАС/КС/ДУ-3-180</v>
      </c>
    </row>
    <row r="433" spans="1:37" x14ac:dyDescent="0.3">
      <c r="A433" s="79" t="s">
        <v>2403</v>
      </c>
      <c r="B433" s="79" t="s">
        <v>94</v>
      </c>
      <c r="C433" s="80">
        <v>3418.8</v>
      </c>
      <c r="D433" s="81">
        <f>VLOOKUP(A433,РАСЧЕТ!A:AY,51,0)</f>
        <v>2883.3411545631525</v>
      </c>
      <c r="E433" s="81">
        <f t="shared" si="54"/>
        <v>-535.4588454368477</v>
      </c>
      <c r="F433" s="81" t="str">
        <f>VLOOKUP(A433,'04'!A:C,3,0)</f>
        <v>Начисление услуг УКС00000640 от 30.04.2023 0:00:10</v>
      </c>
      <c r="G433" s="81" t="str">
        <f>VLOOKUP(A433,'04'!A:B,2,0)</f>
        <v>НАС/КС/ДУ-3-181.</v>
      </c>
      <c r="H433" s="128">
        <v>3418.8</v>
      </c>
      <c r="I433" s="126">
        <f>VLOOKUP(A433,РАСЧЕТ!A:AZ,52,0)</f>
        <v>0</v>
      </c>
      <c r="J433" s="126">
        <f t="shared" si="55"/>
        <v>-3418.8</v>
      </c>
      <c r="K433" s="128">
        <v>3418.8</v>
      </c>
      <c r="L433" s="126">
        <f>VLOOKUP(A433,РАСЧЕТ!A:BA,53,0)</f>
        <v>0</v>
      </c>
      <c r="M433" s="126">
        <f t="shared" si="56"/>
        <v>-3418.8</v>
      </c>
      <c r="N433" s="126">
        <v>220.57</v>
      </c>
      <c r="O433" s="126">
        <f>VLOOKUP(A433,РАСЧЕТ!A:BB,54,0)</f>
        <v>0</v>
      </c>
      <c r="P433" s="126">
        <f t="shared" si="57"/>
        <v>-220.57</v>
      </c>
      <c r="Q433" s="127"/>
      <c r="R433" s="126">
        <f>VLOOKUP(A433,РАСЧЕТ!A:BC,55,0)</f>
        <v>0</v>
      </c>
      <c r="S433" s="126">
        <f t="shared" si="58"/>
        <v>0</v>
      </c>
      <c r="T433" s="127"/>
      <c r="U433" s="126">
        <f>VLOOKUP(A433,РАСЧЕТ!A:BD,56,0)</f>
        <v>0</v>
      </c>
      <c r="V433" s="126">
        <f t="shared" si="59"/>
        <v>0</v>
      </c>
      <c r="W433" s="82"/>
      <c r="X433" s="81">
        <f>VLOOKUP(A433,РАСЧЕТ!A:BE,57,0)</f>
        <v>0</v>
      </c>
      <c r="Y433" s="81">
        <f t="shared" si="60"/>
        <v>0</v>
      </c>
      <c r="Z433" s="81" t="e">
        <f>VLOOKUP(A433,'10'!A:C,3,0)</f>
        <v>#N/A</v>
      </c>
      <c r="AA433" s="81" t="e">
        <f>VLOOKUP(A433,'10'!A:B,2,0)</f>
        <v>#N/A</v>
      </c>
      <c r="AB433" s="82"/>
      <c r="AC433" s="81">
        <f>VLOOKUP(A433,РАСЧЕТ!A:BF,58,0)</f>
        <v>0</v>
      </c>
      <c r="AD433" s="81">
        <f t="shared" si="61"/>
        <v>0</v>
      </c>
      <c r="AE433" s="81" t="e">
        <f>VLOOKUP(A433,'11'!A:C,3,0)</f>
        <v>#N/A</v>
      </c>
      <c r="AF433" s="81" t="e">
        <f>VLOOKUP(A433,'11'!A:B,2,0)</f>
        <v>#N/A</v>
      </c>
      <c r="AG433" s="82"/>
      <c r="AH433" s="120">
        <f>VLOOKUP(A433,РАСЧЕТ!A:BG,59,0)</f>
        <v>0</v>
      </c>
      <c r="AI433" s="120">
        <f t="shared" si="62"/>
        <v>0</v>
      </c>
      <c r="AJ433" t="e">
        <f>VLOOKUP(A433,'12'!A:C,3,0)</f>
        <v>#N/A</v>
      </c>
      <c r="AK433" t="e">
        <f>VLOOKUP(A433,'12'!A:B,2,0)</f>
        <v>#N/A</v>
      </c>
    </row>
    <row r="434" spans="1:37" x14ac:dyDescent="0.3">
      <c r="A434" s="79" t="s">
        <v>2760</v>
      </c>
      <c r="B434" s="79" t="s">
        <v>94</v>
      </c>
      <c r="C434" s="82"/>
      <c r="D434" s="81">
        <f>VLOOKUP(A434,РАСЧЕТ!A:AY,51,0)</f>
        <v>0</v>
      </c>
      <c r="E434" s="81">
        <f t="shared" si="54"/>
        <v>0</v>
      </c>
      <c r="F434" s="81" t="e">
        <f>VLOOKUP(A434,'04'!A:C,3,0)</f>
        <v>#N/A</v>
      </c>
      <c r="G434" s="81" t="e">
        <f>VLOOKUP(A434,'04'!A:B,2,0)</f>
        <v>#N/A</v>
      </c>
      <c r="H434" s="127"/>
      <c r="I434" s="126">
        <f>VLOOKUP(A434,РАСЧЕТ!A:AZ,52,0)</f>
        <v>0</v>
      </c>
      <c r="J434" s="126">
        <f t="shared" si="55"/>
        <v>0</v>
      </c>
      <c r="K434" s="127"/>
      <c r="L434" s="126">
        <f>VLOOKUP(A434,РАСЧЕТ!A:BA,53,0)</f>
        <v>0</v>
      </c>
      <c r="M434" s="126">
        <f t="shared" si="56"/>
        <v>0</v>
      </c>
      <c r="N434" s="128">
        <v>3198.23</v>
      </c>
      <c r="O434" s="126">
        <f>VLOOKUP(A434,РАСЧЕТ!A:BB,54,0)</f>
        <v>0</v>
      </c>
      <c r="P434" s="126">
        <f t="shared" si="57"/>
        <v>-3198.23</v>
      </c>
      <c r="Q434" s="128">
        <v>3418.8</v>
      </c>
      <c r="R434" s="126">
        <f>VLOOKUP(A434,РАСЧЕТ!A:BC,55,0)</f>
        <v>0</v>
      </c>
      <c r="S434" s="126">
        <f t="shared" si="58"/>
        <v>-3418.8</v>
      </c>
      <c r="T434" s="128">
        <v>3418.81</v>
      </c>
      <c r="U434" s="126">
        <f>VLOOKUP(A434,РАСЧЕТ!A:BD,56,0)</f>
        <v>0</v>
      </c>
      <c r="V434" s="126">
        <f t="shared" si="59"/>
        <v>-3418.81</v>
      </c>
      <c r="W434" s="80">
        <v>3418.8</v>
      </c>
      <c r="X434" s="81">
        <f>VLOOKUP(A434,РАСЧЕТ!A:BE,57,0)</f>
        <v>1772.4846546331196</v>
      </c>
      <c r="Y434" s="81">
        <f t="shared" si="60"/>
        <v>-1646.3153453668806</v>
      </c>
      <c r="Z434" s="81" t="str">
        <f>VLOOKUP(A434,'10'!A:C,3,0)</f>
        <v>Начисление услуг УКС00001637 от 31.10.2023 0:00:03</v>
      </c>
      <c r="AA434" s="81" t="str">
        <f>VLOOKUP(A434,'10'!A:B,2,0)</f>
        <v>НАС/КС/ДУ-3-181/ВТОР</v>
      </c>
      <c r="AB434" s="80">
        <v>3418.8</v>
      </c>
      <c r="AC434" s="81">
        <f>VLOOKUP(A434,РАСЧЕТ!A:BF,58,0)</f>
        <v>1906.0016705897633</v>
      </c>
      <c r="AD434" s="81">
        <f t="shared" si="61"/>
        <v>-1512.7983294102369</v>
      </c>
      <c r="AE434" s="81" t="str">
        <f>VLOOKUP(A434,'11'!A:C,3,0)</f>
        <v>Начисление услуг УКС00001717 от 30.11.2023 23:59:59</v>
      </c>
      <c r="AF434" s="81" t="str">
        <f>VLOOKUP(A434,'11'!A:B,2,0)</f>
        <v>НАС/КС/ДУ-3-181/ВТОР</v>
      </c>
      <c r="AG434" s="80">
        <v>3418.8</v>
      </c>
      <c r="AH434" s="120">
        <f>VLOOKUP(A434,РАСЧЕТ!A:BG,59,0)</f>
        <v>2746.0595359057747</v>
      </c>
      <c r="AI434" s="120">
        <f t="shared" si="62"/>
        <v>-672.74046409422544</v>
      </c>
      <c r="AJ434" t="str">
        <f>VLOOKUP(A434,'12'!A:C,3,0)</f>
        <v>Начисление услуг УКС00001867 от 31.12.2023 23:59:59</v>
      </c>
      <c r="AK434" t="str">
        <f>VLOOKUP(A434,'12'!A:B,2,0)</f>
        <v>НАС/КС/ДУ-3-181/ВТОР</v>
      </c>
    </row>
    <row r="435" spans="1:37" x14ac:dyDescent="0.3">
      <c r="A435" s="79" t="s">
        <v>1277</v>
      </c>
      <c r="B435" s="79" t="s">
        <v>281</v>
      </c>
      <c r="C435" s="80">
        <v>1580.55</v>
      </c>
      <c r="D435" s="81">
        <f>VLOOKUP(A435,РАСЧЕТ!A:AY,51,0)</f>
        <v>1333.0019408030657</v>
      </c>
      <c r="E435" s="81">
        <f t="shared" si="54"/>
        <v>-247.54805919693422</v>
      </c>
      <c r="F435" s="81" t="str">
        <f>VLOOKUP(A435,'04'!A:C,3,0)</f>
        <v>Начисление услуг УКС00000640 от 30.04.2023 0:00:10</v>
      </c>
      <c r="G435" s="81" t="str">
        <f>VLOOKUP(A435,'04'!A:B,2,0)</f>
        <v>НАС/КС/ДУ/3-182</v>
      </c>
      <c r="H435" s="128">
        <v>1580.55</v>
      </c>
      <c r="I435" s="126">
        <f>VLOOKUP(A435,РАСЧЕТ!A:AZ,52,0)</f>
        <v>0</v>
      </c>
      <c r="J435" s="126">
        <f t="shared" si="55"/>
        <v>-1580.55</v>
      </c>
      <c r="K435" s="128">
        <v>1580.55</v>
      </c>
      <c r="L435" s="126">
        <f>VLOOKUP(A435,РАСЧЕТ!A:BA,53,0)</f>
        <v>0</v>
      </c>
      <c r="M435" s="126">
        <f t="shared" si="56"/>
        <v>-1580.55</v>
      </c>
      <c r="N435" s="128">
        <v>1580.55</v>
      </c>
      <c r="O435" s="126">
        <f>VLOOKUP(A435,РАСЧЕТ!A:BB,54,0)</f>
        <v>0</v>
      </c>
      <c r="P435" s="126">
        <f t="shared" si="57"/>
        <v>-1580.55</v>
      </c>
      <c r="Q435" s="128">
        <v>1580.55</v>
      </c>
      <c r="R435" s="126">
        <f>VLOOKUP(A435,РАСЧЕТ!A:BC,55,0)</f>
        <v>0</v>
      </c>
      <c r="S435" s="126">
        <f t="shared" si="58"/>
        <v>-1580.55</v>
      </c>
      <c r="T435" s="128">
        <v>1580.55</v>
      </c>
      <c r="U435" s="126">
        <f>VLOOKUP(A435,РАСЧЕТ!A:BD,56,0)</f>
        <v>0</v>
      </c>
      <c r="V435" s="126">
        <f t="shared" si="59"/>
        <v>-1580.55</v>
      </c>
      <c r="W435" s="80">
        <v>1580.55</v>
      </c>
      <c r="X435" s="81">
        <f>VLOOKUP(A435,РАСЧЕТ!A:BE,57,0)</f>
        <v>819.44014184043715</v>
      </c>
      <c r="Y435" s="81">
        <f t="shared" si="60"/>
        <v>-761.1098581595628</v>
      </c>
      <c r="Z435" s="81" t="str">
        <f>VLOOKUP(A435,'10'!A:C,3,0)</f>
        <v>Начисление услуг УКС00001637 от 31.10.2023 0:00:03</v>
      </c>
      <c r="AA435" s="81" t="str">
        <f>VLOOKUP(A435,'10'!A:B,2,0)</f>
        <v>НАС/КС/ДУ/3-182</v>
      </c>
      <c r="AB435" s="80">
        <v>1580.55</v>
      </c>
      <c r="AC435" s="81">
        <f>VLOOKUP(A435,РАСЧЕТ!A:BF,58,0)</f>
        <v>881.16660147868458</v>
      </c>
      <c r="AD435" s="81">
        <f t="shared" si="61"/>
        <v>-699.38339852131537</v>
      </c>
      <c r="AE435" s="81" t="str">
        <f>VLOOKUP(A435,'11'!A:C,3,0)</f>
        <v>Начисление услуг УКС00001717 от 30.11.2023 23:59:59</v>
      </c>
      <c r="AF435" s="81" t="str">
        <f>VLOOKUP(A435,'11'!A:B,2,0)</f>
        <v>НАС/КС/ДУ/3-182</v>
      </c>
      <c r="AG435" s="80">
        <v>1580.55</v>
      </c>
      <c r="AH435" s="120">
        <f>VLOOKUP(A435,РАСЧЕТ!A:BG,59,0)</f>
        <v>1269.5350618257855</v>
      </c>
      <c r="AI435" s="120">
        <f t="shared" si="62"/>
        <v>-311.01493817421442</v>
      </c>
      <c r="AJ435" t="str">
        <f>VLOOKUP(A435,'12'!A:C,3,0)</f>
        <v>Начисление услуг УКС00001867 от 31.12.2023 23:59:59</v>
      </c>
      <c r="AK435" t="str">
        <f>VLOOKUP(A435,'12'!A:B,2,0)</f>
        <v>НАС/КС/ДУ/3-182</v>
      </c>
    </row>
    <row r="436" spans="1:37" x14ac:dyDescent="0.3">
      <c r="A436" s="79" t="s">
        <v>1318</v>
      </c>
      <c r="B436" s="79" t="s">
        <v>250</v>
      </c>
      <c r="C436" s="81">
        <v>974.96</v>
      </c>
      <c r="D436" s="81">
        <f>VLOOKUP(A436,РАСЧЕТ!A:AY,51,0)</f>
        <v>822.25934935406497</v>
      </c>
      <c r="E436" s="81">
        <f t="shared" si="54"/>
        <v>-152.70065064593507</v>
      </c>
      <c r="F436" s="81" t="str">
        <f>VLOOKUP(A436,'04'!A:C,3,0)</f>
        <v>Начисление услуг УКС00000640 от 30.04.2023 0:00:10</v>
      </c>
      <c r="G436" s="81" t="str">
        <f>VLOOKUP(A436,'04'!A:B,2,0)</f>
        <v>НАС/КС/ДУ-3-183/1</v>
      </c>
      <c r="H436" s="126">
        <v>974.96</v>
      </c>
      <c r="I436" s="126">
        <f>VLOOKUP(A436,РАСЧЕТ!A:AZ,52,0)</f>
        <v>0</v>
      </c>
      <c r="J436" s="126">
        <f t="shared" si="55"/>
        <v>-974.96</v>
      </c>
      <c r="K436" s="126">
        <v>974.96</v>
      </c>
      <c r="L436" s="126">
        <f>VLOOKUP(A436,РАСЧЕТ!A:BA,53,0)</f>
        <v>0</v>
      </c>
      <c r="M436" s="126">
        <f t="shared" si="56"/>
        <v>-974.96</v>
      </c>
      <c r="N436" s="126">
        <v>974.96</v>
      </c>
      <c r="O436" s="126">
        <f>VLOOKUP(A436,РАСЧЕТ!A:BB,54,0)</f>
        <v>0</v>
      </c>
      <c r="P436" s="126">
        <f t="shared" si="57"/>
        <v>-974.96</v>
      </c>
      <c r="Q436" s="126">
        <v>974.96</v>
      </c>
      <c r="R436" s="126">
        <f>VLOOKUP(A436,РАСЧЕТ!A:BC,55,0)</f>
        <v>0</v>
      </c>
      <c r="S436" s="126">
        <f t="shared" si="58"/>
        <v>-974.96</v>
      </c>
      <c r="T436" s="126">
        <v>974.96</v>
      </c>
      <c r="U436" s="126">
        <f>VLOOKUP(A436,РАСЧЕТ!A:BD,56,0)</f>
        <v>0</v>
      </c>
      <c r="V436" s="126">
        <f t="shared" si="59"/>
        <v>-974.96</v>
      </c>
      <c r="W436" s="81">
        <v>974.96</v>
      </c>
      <c r="X436" s="81">
        <f>VLOOKUP(A436,РАСЧЕТ!A:BE,57,0)</f>
        <v>1477.3224654733774</v>
      </c>
      <c r="Y436" s="81">
        <f t="shared" si="60"/>
        <v>502.36246547337737</v>
      </c>
      <c r="Z436" s="81" t="str">
        <f>VLOOKUP(A436,'10'!A:C,3,0)</f>
        <v>Начисление услуг УКС00001637 от 31.10.2023 0:00:03</v>
      </c>
      <c r="AA436" s="81" t="str">
        <f>VLOOKUP(A436,'10'!A:B,2,0)</f>
        <v>НАС/КС/ДУ-3-183/1</v>
      </c>
      <c r="AB436" s="81">
        <v>974.96</v>
      </c>
      <c r="AC436" s="81">
        <f>VLOOKUP(A436,РАСЧЕТ!A:BF,58,0)</f>
        <v>1222.6652193358375</v>
      </c>
      <c r="AD436" s="81">
        <f t="shared" si="61"/>
        <v>247.70521933583746</v>
      </c>
      <c r="AE436" s="81" t="str">
        <f>VLOOKUP(A436,'11'!A:C,3,0)</f>
        <v>Начисление услуг УКС00001717 от 30.11.2023 23:59:59</v>
      </c>
      <c r="AF436" s="81" t="str">
        <f>VLOOKUP(A436,'11'!A:B,2,0)</f>
        <v>НАС/КС/ДУ-3-183/1</v>
      </c>
      <c r="AG436" s="81">
        <v>974.96</v>
      </c>
      <c r="AH436" s="120">
        <f>VLOOKUP(A436,РАСЧЕТ!A:BG,59,0)</f>
        <v>1664.4914820837964</v>
      </c>
      <c r="AI436" s="120">
        <f t="shared" si="62"/>
        <v>689.53148208379639</v>
      </c>
      <c r="AJ436" t="str">
        <f>VLOOKUP(A436,'12'!A:C,3,0)</f>
        <v>Начисление услуг УКС00001867 от 31.12.2023 23:59:59</v>
      </c>
      <c r="AK436" t="str">
        <f>VLOOKUP(A436,'12'!A:B,2,0)</f>
        <v>НАС/КС/ДУ-3-183/1</v>
      </c>
    </row>
    <row r="437" spans="1:37" x14ac:dyDescent="0.3">
      <c r="A437" s="79" t="s">
        <v>1126</v>
      </c>
      <c r="B437" s="79" t="s">
        <v>174</v>
      </c>
      <c r="C437" s="80">
        <v>1391.57</v>
      </c>
      <c r="D437" s="81">
        <f>VLOOKUP(A437,РАСЧЕТ!A:AY,51,0)</f>
        <v>2407.6932422281893</v>
      </c>
      <c r="E437" s="81">
        <f t="shared" si="54"/>
        <v>1016.1232422281894</v>
      </c>
      <c r="F437" s="81" t="str">
        <f>VLOOKUP(A437,'04'!A:C,3,0)</f>
        <v>Начисление услуг УКС00000640 от 30.04.2023 0:00:10</v>
      </c>
      <c r="G437" s="81" t="str">
        <f>VLOOKUP(A437,'04'!A:B,2,0)</f>
        <v>НАС/КС/ДУ/3-184</v>
      </c>
      <c r="H437" s="128">
        <v>1391.57</v>
      </c>
      <c r="I437" s="126">
        <f>VLOOKUP(A437,РАСЧЕТ!A:AZ,52,0)</f>
        <v>0</v>
      </c>
      <c r="J437" s="126">
        <f t="shared" si="55"/>
        <v>-1391.57</v>
      </c>
      <c r="K437" s="128">
        <v>1391.57</v>
      </c>
      <c r="L437" s="126">
        <f>VLOOKUP(A437,РАСЧЕТ!A:BA,53,0)</f>
        <v>0</v>
      </c>
      <c r="M437" s="126">
        <f t="shared" si="56"/>
        <v>-1391.57</v>
      </c>
      <c r="N437" s="128">
        <v>1391.57</v>
      </c>
      <c r="O437" s="126">
        <f>VLOOKUP(A437,РАСЧЕТ!A:BB,54,0)</f>
        <v>0</v>
      </c>
      <c r="P437" s="126">
        <f t="shared" si="57"/>
        <v>-1391.57</v>
      </c>
      <c r="Q437" s="128">
        <v>1391.57</v>
      </c>
      <c r="R437" s="126">
        <f>VLOOKUP(A437,РАСЧЕТ!A:BC,55,0)</f>
        <v>0</v>
      </c>
      <c r="S437" s="126">
        <f t="shared" si="58"/>
        <v>-1391.57</v>
      </c>
      <c r="T437" s="128">
        <v>1391.57</v>
      </c>
      <c r="U437" s="126">
        <f>VLOOKUP(A437,РАСЧЕТ!A:BD,56,0)</f>
        <v>0</v>
      </c>
      <c r="V437" s="126">
        <f t="shared" si="59"/>
        <v>-1391.57</v>
      </c>
      <c r="W437" s="80">
        <v>1391.57</v>
      </c>
      <c r="X437" s="81">
        <f>VLOOKUP(A437,РАСЧЕТ!A:BE,57,0)</f>
        <v>1908.2410387757352</v>
      </c>
      <c r="Y437" s="81">
        <f t="shared" si="60"/>
        <v>516.67103877573527</v>
      </c>
      <c r="Z437" s="81" t="str">
        <f>VLOOKUP(A437,'10'!A:C,3,0)</f>
        <v>Начисление услуг УКС00001637 от 31.10.2023 0:00:03</v>
      </c>
      <c r="AA437" s="81" t="str">
        <f>VLOOKUP(A437,'10'!A:B,2,0)</f>
        <v>НАС/КС/ДУ/3-184</v>
      </c>
      <c r="AB437" s="80">
        <v>1391.57</v>
      </c>
      <c r="AC437" s="81">
        <f>VLOOKUP(A437,РАСЧЕТ!A:BF,58,0)</f>
        <v>1605.1162707422654</v>
      </c>
      <c r="AD437" s="81">
        <f t="shared" si="61"/>
        <v>213.54627074226551</v>
      </c>
      <c r="AE437" s="81" t="str">
        <f>VLOOKUP(A437,'11'!A:C,3,0)</f>
        <v>Начисление услуг УКС00001717 от 30.11.2023 23:59:59</v>
      </c>
      <c r="AF437" s="81" t="str">
        <f>VLOOKUP(A437,'11'!A:B,2,0)</f>
        <v>НАС/КС/ДУ/3-184</v>
      </c>
      <c r="AG437" s="80">
        <v>1391.57</v>
      </c>
      <c r="AH437" s="120">
        <f>VLOOKUP(A437,РАСЧЕТ!A:BG,59,0)</f>
        <v>2194.0415650117552</v>
      </c>
      <c r="AI437" s="120">
        <f t="shared" si="62"/>
        <v>802.47156501175527</v>
      </c>
      <c r="AJ437" t="str">
        <f>VLOOKUP(A437,'12'!A:C,3,0)</f>
        <v>Начисление услуг УКС00001867 от 31.12.2023 23:59:59</v>
      </c>
      <c r="AK437" t="str">
        <f>VLOOKUP(A437,'12'!A:B,2,0)</f>
        <v>НАС/КС/ДУ/3-184</v>
      </c>
    </row>
    <row r="438" spans="1:37" x14ac:dyDescent="0.3">
      <c r="A438" s="79" t="s">
        <v>1154</v>
      </c>
      <c r="B438" s="79" t="s">
        <v>67</v>
      </c>
      <c r="C438" s="80">
        <v>2516.86</v>
      </c>
      <c r="D438" s="81">
        <f>VLOOKUP(A438,РАСЧЕТ!A:AY,51,0)</f>
        <v>2122.6606992135776</v>
      </c>
      <c r="E438" s="81">
        <f t="shared" si="54"/>
        <v>-394.19930078642255</v>
      </c>
      <c r="F438" s="81" t="str">
        <f>VLOOKUP(A438,'04'!A:C,3,0)</f>
        <v>Начисление услуг УКС00000640 от 30.04.2023 0:00:10</v>
      </c>
      <c r="G438" s="81" t="str">
        <f>VLOOKUP(A438,'04'!A:B,2,0)</f>
        <v>НАС/КС/ДУ-3-185</v>
      </c>
      <c r="H438" s="128">
        <v>2516.86</v>
      </c>
      <c r="I438" s="126">
        <f>VLOOKUP(A438,РАСЧЕТ!A:AZ,52,0)</f>
        <v>0</v>
      </c>
      <c r="J438" s="126">
        <f t="shared" si="55"/>
        <v>-2516.86</v>
      </c>
      <c r="K438" s="128">
        <v>2516.86</v>
      </c>
      <c r="L438" s="126">
        <f>VLOOKUP(A438,РАСЧЕТ!A:BA,53,0)</f>
        <v>0</v>
      </c>
      <c r="M438" s="126">
        <f t="shared" si="56"/>
        <v>-2516.86</v>
      </c>
      <c r="N438" s="128">
        <v>2516.86</v>
      </c>
      <c r="O438" s="126">
        <f>VLOOKUP(A438,РАСЧЕТ!A:BB,54,0)</f>
        <v>0</v>
      </c>
      <c r="P438" s="126">
        <f t="shared" si="57"/>
        <v>-2516.86</v>
      </c>
      <c r="Q438" s="128">
        <v>2516.86</v>
      </c>
      <c r="R438" s="126">
        <f>VLOOKUP(A438,РАСЧЕТ!A:BC,55,0)</f>
        <v>0</v>
      </c>
      <c r="S438" s="126">
        <f t="shared" si="58"/>
        <v>-2516.86</v>
      </c>
      <c r="T438" s="128">
        <v>2516.86</v>
      </c>
      <c r="U438" s="126">
        <f>VLOOKUP(A438,РАСЧЕТ!A:BD,56,0)</f>
        <v>0</v>
      </c>
      <c r="V438" s="126">
        <f t="shared" si="59"/>
        <v>-2516.86</v>
      </c>
      <c r="W438" s="80">
        <v>2516.86</v>
      </c>
      <c r="X438" s="81">
        <f>VLOOKUP(A438,РАСЧЕТ!A:BE,57,0)</f>
        <v>2330.332738144401</v>
      </c>
      <c r="Y438" s="81">
        <f t="shared" si="60"/>
        <v>-186.52726185559914</v>
      </c>
      <c r="Z438" s="81" t="str">
        <f>VLOOKUP(A438,'10'!A:C,3,0)</f>
        <v>Начисление услуг УКС00001637 от 31.10.2023 0:00:03</v>
      </c>
      <c r="AA438" s="81" t="str">
        <f>VLOOKUP(A438,'10'!A:B,2,0)</f>
        <v>НАС/КС/ДУ-3-185</v>
      </c>
      <c r="AB438" s="80">
        <v>2516.86</v>
      </c>
      <c r="AC438" s="81">
        <f>VLOOKUP(A438,РАСЧЕТ!A:BF,58,0)</f>
        <v>2119.7441572194257</v>
      </c>
      <c r="AD438" s="81">
        <f t="shared" si="61"/>
        <v>-397.11584278057444</v>
      </c>
      <c r="AE438" s="81" t="str">
        <f>VLOOKUP(A438,'11'!A:C,3,0)</f>
        <v>Начисление услуг УКС00001717 от 30.11.2023 23:59:59</v>
      </c>
      <c r="AF438" s="81" t="str">
        <f>VLOOKUP(A438,'11'!A:B,2,0)</f>
        <v>НАС/КС/ДУ-3-185</v>
      </c>
      <c r="AG438" s="80">
        <v>2516.86</v>
      </c>
      <c r="AH438" s="120">
        <f>VLOOKUP(A438,РАСЧЕТ!A:BG,59,0)</f>
        <v>2951.598218818137</v>
      </c>
      <c r="AI438" s="120">
        <f t="shared" si="62"/>
        <v>434.73821881813683</v>
      </c>
      <c r="AJ438" t="str">
        <f>VLOOKUP(A438,'12'!A:C,3,0)</f>
        <v>Начисление услуг УКС00001867 от 31.12.2023 23:59:59</v>
      </c>
      <c r="AK438" t="str">
        <f>VLOOKUP(A438,'12'!A:B,2,0)</f>
        <v>НАС/КС/ДУ-3-185</v>
      </c>
    </row>
    <row r="439" spans="1:37" x14ac:dyDescent="0.3">
      <c r="A439" s="79" t="s">
        <v>1184</v>
      </c>
      <c r="B439" s="79" t="s">
        <v>243</v>
      </c>
      <c r="C439" s="80">
        <v>2997.89</v>
      </c>
      <c r="D439" s="81">
        <f>VLOOKUP(A439,РАСЧЕТ!A:AY,51,0)</f>
        <v>2528.356942066684</v>
      </c>
      <c r="E439" s="81">
        <f t="shared" si="54"/>
        <v>-469.53305793331583</v>
      </c>
      <c r="F439" s="81" t="str">
        <f>VLOOKUP(A439,'04'!A:C,3,0)</f>
        <v>Начисление услуг УКС00000640 от 30.04.2023 0:00:10</v>
      </c>
      <c r="G439" s="81" t="str">
        <f>VLOOKUP(A439,'04'!A:B,2,0)</f>
        <v>НАС/КС/ДУ-3-186</v>
      </c>
      <c r="H439" s="128">
        <v>2997.89</v>
      </c>
      <c r="I439" s="126">
        <f>VLOOKUP(A439,РАСЧЕТ!A:AZ,52,0)</f>
        <v>0</v>
      </c>
      <c r="J439" s="126">
        <f t="shared" si="55"/>
        <v>-2997.89</v>
      </c>
      <c r="K439" s="128">
        <v>2997.89</v>
      </c>
      <c r="L439" s="126">
        <f>VLOOKUP(A439,РАСЧЕТ!A:BA,53,0)</f>
        <v>0</v>
      </c>
      <c r="M439" s="126">
        <f t="shared" si="56"/>
        <v>-2997.89</v>
      </c>
      <c r="N439" s="128">
        <v>2997.89</v>
      </c>
      <c r="O439" s="126">
        <f>VLOOKUP(A439,РАСЧЕТ!A:BB,54,0)</f>
        <v>0</v>
      </c>
      <c r="P439" s="126">
        <f t="shared" si="57"/>
        <v>-2997.89</v>
      </c>
      <c r="Q439" s="128">
        <v>2997.89</v>
      </c>
      <c r="R439" s="126">
        <f>VLOOKUP(A439,РАСЧЕТ!A:BC,55,0)</f>
        <v>0</v>
      </c>
      <c r="S439" s="126">
        <f t="shared" si="58"/>
        <v>-2997.89</v>
      </c>
      <c r="T439" s="128">
        <v>2997.89</v>
      </c>
      <c r="U439" s="126">
        <f>VLOOKUP(A439,РАСЧЕТ!A:BD,56,0)</f>
        <v>0</v>
      </c>
      <c r="V439" s="126">
        <f t="shared" si="59"/>
        <v>-2997.89</v>
      </c>
      <c r="W439" s="80">
        <v>2997.89</v>
      </c>
      <c r="X439" s="81">
        <f>VLOOKUP(A439,РАСЧЕТ!A:BE,57,0)</f>
        <v>1554.264182077786</v>
      </c>
      <c r="Y439" s="81">
        <f t="shared" si="60"/>
        <v>-1443.6258179222139</v>
      </c>
      <c r="Z439" s="81" t="str">
        <f>VLOOKUP(A439,'10'!A:C,3,0)</f>
        <v>Начисление услуг УКС00001637 от 31.10.2023 0:00:03</v>
      </c>
      <c r="AA439" s="81" t="str">
        <f>VLOOKUP(A439,'10'!A:B,2,0)</f>
        <v>НАС/КС/ДУ-3-186</v>
      </c>
      <c r="AB439" s="80">
        <v>2997.89</v>
      </c>
      <c r="AC439" s="81">
        <f>VLOOKUP(A439,РАСЧЕТ!A:BF,58,0)</f>
        <v>1671.343173456853</v>
      </c>
      <c r="AD439" s="81">
        <f t="shared" si="61"/>
        <v>-1326.5468265431468</v>
      </c>
      <c r="AE439" s="81" t="str">
        <f>VLOOKUP(A439,'11'!A:C,3,0)</f>
        <v>Начисление услуг УКС00001717 от 30.11.2023 23:59:59</v>
      </c>
      <c r="AF439" s="81" t="str">
        <f>VLOOKUP(A439,'11'!A:B,2,0)</f>
        <v>НАС/КС/ДУ-3-186</v>
      </c>
      <c r="AG439" s="80">
        <v>2997.89</v>
      </c>
      <c r="AH439" s="120">
        <f>VLOOKUP(A439,РАСЧЕТ!A:BG,59,0)</f>
        <v>2407.9768292239082</v>
      </c>
      <c r="AI439" s="120">
        <f t="shared" si="62"/>
        <v>-589.91317077609165</v>
      </c>
      <c r="AJ439" t="str">
        <f>VLOOKUP(A439,'12'!A:C,3,0)</f>
        <v>Начисление услуг УКС00001867 от 31.12.2023 23:59:59</v>
      </c>
      <c r="AK439" t="str">
        <f>VLOOKUP(A439,'12'!A:B,2,0)</f>
        <v>НАС/КС/ДУ-3-186</v>
      </c>
    </row>
    <row r="440" spans="1:37" x14ac:dyDescent="0.3">
      <c r="A440" s="79" t="s">
        <v>625</v>
      </c>
      <c r="B440" s="79" t="s">
        <v>251</v>
      </c>
      <c r="C440" s="80">
        <v>3418.8</v>
      </c>
      <c r="D440" s="81">
        <f>VLOOKUP(A440,РАСЧЕТ!A:AY,51,0)</f>
        <v>2883.3411545631525</v>
      </c>
      <c r="E440" s="81">
        <f t="shared" si="54"/>
        <v>-535.4588454368477</v>
      </c>
      <c r="F440" s="81" t="str">
        <f>VLOOKUP(A440,'04'!A:C,3,0)</f>
        <v>Начисление услуг УКС00000640 от 30.04.2023 0:00:10</v>
      </c>
      <c r="G440" s="81" t="str">
        <f>VLOOKUP(A440,'04'!A:B,2,0)</f>
        <v>НАС/КС/ДУ/3-187 от 03.10.2021</v>
      </c>
      <c r="H440" s="128">
        <v>3418.8</v>
      </c>
      <c r="I440" s="126">
        <f>VLOOKUP(A440,РАСЧЕТ!A:AZ,52,0)</f>
        <v>0</v>
      </c>
      <c r="J440" s="126">
        <f t="shared" si="55"/>
        <v>-3418.8</v>
      </c>
      <c r="K440" s="128">
        <v>3418.8</v>
      </c>
      <c r="L440" s="126">
        <f>VLOOKUP(A440,РАСЧЕТ!A:BA,53,0)</f>
        <v>0</v>
      </c>
      <c r="M440" s="126">
        <f t="shared" si="56"/>
        <v>-3418.8</v>
      </c>
      <c r="N440" s="128">
        <v>3418.8</v>
      </c>
      <c r="O440" s="126">
        <f>VLOOKUP(A440,РАСЧЕТ!A:BB,54,0)</f>
        <v>0</v>
      </c>
      <c r="P440" s="126">
        <f t="shared" si="57"/>
        <v>-3418.8</v>
      </c>
      <c r="Q440" s="128">
        <v>3418.8</v>
      </c>
      <c r="R440" s="126">
        <f>VLOOKUP(A440,РАСЧЕТ!A:BC,55,0)</f>
        <v>0</v>
      </c>
      <c r="S440" s="126">
        <f t="shared" si="58"/>
        <v>-3418.8</v>
      </c>
      <c r="T440" s="128">
        <v>3418.8</v>
      </c>
      <c r="U440" s="126">
        <f>VLOOKUP(A440,РАСЧЕТ!A:BD,56,0)</f>
        <v>0</v>
      </c>
      <c r="V440" s="126">
        <f t="shared" si="59"/>
        <v>-3418.8</v>
      </c>
      <c r="W440" s="80">
        <v>3418.8</v>
      </c>
      <c r="X440" s="81">
        <f>VLOOKUP(A440,РАСЧЕТ!A:BE,57,0)</f>
        <v>3137.7850699019727</v>
      </c>
      <c r="Y440" s="81">
        <f t="shared" si="60"/>
        <v>-281.01493009802743</v>
      </c>
      <c r="Z440" s="81" t="str">
        <f>VLOOKUP(A440,'10'!A:C,3,0)</f>
        <v>Начисление услуг УКС00001637 от 31.10.2023 0:00:03</v>
      </c>
      <c r="AA440" s="81" t="str">
        <f>VLOOKUP(A440,'10'!A:B,2,0)</f>
        <v>НАС/КС/ДУ/3-187 от 03.10.2021</v>
      </c>
      <c r="AB440" s="80">
        <v>3418.8</v>
      </c>
      <c r="AC440" s="81">
        <f>VLOOKUP(A440,РАСЧЕТ!A:BF,58,0)</f>
        <v>2860.0580395408215</v>
      </c>
      <c r="AD440" s="81">
        <f t="shared" si="61"/>
        <v>-558.7419604591787</v>
      </c>
      <c r="AE440" s="81" t="str">
        <f>VLOOKUP(A440,'11'!A:C,3,0)</f>
        <v>Начисление услуг УКС00001717 от 30.11.2023 23:59:59</v>
      </c>
      <c r="AF440" s="81" t="str">
        <f>VLOOKUP(A440,'11'!A:B,2,0)</f>
        <v>НАС/КС/ДУ/3-187 от 03.10.2021</v>
      </c>
      <c r="AG440" s="80">
        <v>3418.8</v>
      </c>
      <c r="AH440" s="120">
        <f>VLOOKUP(A440,РАСЧЕТ!A:BG,59,0)</f>
        <v>3984.262311732703</v>
      </c>
      <c r="AI440" s="120">
        <f t="shared" si="62"/>
        <v>565.4623117327028</v>
      </c>
      <c r="AJ440" t="str">
        <f>VLOOKUP(A440,'12'!A:C,3,0)</f>
        <v>Начисление услуг УКС00001867 от 31.12.2023 23:59:59</v>
      </c>
      <c r="AK440" t="str">
        <f>VLOOKUP(A440,'12'!A:B,2,0)</f>
        <v>НАС/КС/ДУ/3-187 от 03.10.2021</v>
      </c>
    </row>
    <row r="441" spans="1:37" x14ac:dyDescent="0.3">
      <c r="A441" s="79" t="s">
        <v>1359</v>
      </c>
      <c r="B441" s="79" t="s">
        <v>188</v>
      </c>
      <c r="C441" s="80">
        <v>1580.55</v>
      </c>
      <c r="D441" s="81">
        <f>VLOOKUP(A441,РАСЧЕТ!A:AY,51,0)</f>
        <v>1333.0019408030657</v>
      </c>
      <c r="E441" s="81">
        <f t="shared" si="54"/>
        <v>-247.54805919693422</v>
      </c>
      <c r="F441" s="81" t="str">
        <f>VLOOKUP(A441,'04'!A:C,3,0)</f>
        <v>Начисление услуг УКС00000640 от 30.04.2023 0:00:10</v>
      </c>
      <c r="G441" s="81" t="str">
        <f>VLOOKUP(A441,'04'!A:B,2,0)</f>
        <v>НАС/КС/ДУ/3-188</v>
      </c>
      <c r="H441" s="128">
        <v>1580.55</v>
      </c>
      <c r="I441" s="126">
        <f>VLOOKUP(A441,РАСЧЕТ!A:AZ,52,0)</f>
        <v>0</v>
      </c>
      <c r="J441" s="126">
        <f t="shared" si="55"/>
        <v>-1580.55</v>
      </c>
      <c r="K441" s="128">
        <v>1580.55</v>
      </c>
      <c r="L441" s="126">
        <f>VLOOKUP(A441,РАСЧЕТ!A:BA,53,0)</f>
        <v>0</v>
      </c>
      <c r="M441" s="126">
        <f t="shared" si="56"/>
        <v>-1580.55</v>
      </c>
      <c r="N441" s="128">
        <v>1580.55</v>
      </c>
      <c r="O441" s="126">
        <f>VLOOKUP(A441,РАСЧЕТ!A:BB,54,0)</f>
        <v>0</v>
      </c>
      <c r="P441" s="126">
        <f t="shared" si="57"/>
        <v>-1580.55</v>
      </c>
      <c r="Q441" s="128">
        <v>1580.55</v>
      </c>
      <c r="R441" s="126">
        <f>VLOOKUP(A441,РАСЧЕТ!A:BC,55,0)</f>
        <v>0</v>
      </c>
      <c r="S441" s="126">
        <f t="shared" si="58"/>
        <v>-1580.55</v>
      </c>
      <c r="T441" s="128">
        <v>1580.55</v>
      </c>
      <c r="U441" s="126">
        <f>VLOOKUP(A441,РАСЧЕТ!A:BD,56,0)</f>
        <v>0</v>
      </c>
      <c r="V441" s="126">
        <f t="shared" si="59"/>
        <v>-1580.55</v>
      </c>
      <c r="W441" s="80">
        <v>1580.55</v>
      </c>
      <c r="X441" s="81">
        <f>VLOOKUP(A441,РАСЧЕТ!A:BE,57,0)</f>
        <v>1365.3874791313867</v>
      </c>
      <c r="Y441" s="81">
        <f t="shared" si="60"/>
        <v>-215.16252086861323</v>
      </c>
      <c r="Z441" s="81" t="str">
        <f>VLOOKUP(A441,'10'!A:C,3,0)</f>
        <v>Начисление услуг УКС00001637 от 31.10.2023 0:00:03</v>
      </c>
      <c r="AA441" s="81" t="str">
        <f>VLOOKUP(A441,'10'!A:B,2,0)</f>
        <v>НАС/КС/ДУ/3-188</v>
      </c>
      <c r="AB441" s="80">
        <v>1580.55</v>
      </c>
      <c r="AC441" s="81">
        <f>VLOOKUP(A441,РАСЧЕТ!A:BF,58,0)</f>
        <v>1262.6683782519185</v>
      </c>
      <c r="AD441" s="81">
        <f t="shared" si="61"/>
        <v>-317.88162174808144</v>
      </c>
      <c r="AE441" s="81" t="str">
        <f>VLOOKUP(A441,'11'!A:C,3,0)</f>
        <v>Начисление услуг УКС00001717 от 30.11.2023 23:59:59</v>
      </c>
      <c r="AF441" s="81" t="str">
        <f>VLOOKUP(A441,'11'!A:B,2,0)</f>
        <v>НАС/КС/ДУ/3-188</v>
      </c>
      <c r="AG441" s="80">
        <v>1580.55</v>
      </c>
      <c r="AH441" s="120">
        <f>VLOOKUP(A441,РАСЧЕТ!A:BG,59,0)</f>
        <v>1764.6594322053686</v>
      </c>
      <c r="AI441" s="120">
        <f t="shared" si="62"/>
        <v>184.10943220536865</v>
      </c>
      <c r="AJ441" t="str">
        <f>VLOOKUP(A441,'12'!A:C,3,0)</f>
        <v>Начисление услуг УКС00001867 от 31.12.2023 23:59:59</v>
      </c>
      <c r="AK441" t="str">
        <f>VLOOKUP(A441,'12'!A:B,2,0)</f>
        <v>НАС/КС/ДУ/3-188</v>
      </c>
    </row>
    <row r="442" spans="1:37" x14ac:dyDescent="0.3">
      <c r="A442" s="79" t="s">
        <v>679</v>
      </c>
      <c r="B442" s="79" t="s">
        <v>218</v>
      </c>
      <c r="C442" s="81">
        <v>974.96</v>
      </c>
      <c r="D442" s="81">
        <f>VLOOKUP(A442,РАСЧЕТ!A:AY,51,0)</f>
        <v>822.25934935406497</v>
      </c>
      <c r="E442" s="81">
        <f t="shared" si="54"/>
        <v>-152.70065064593507</v>
      </c>
      <c r="F442" s="81" t="str">
        <f>VLOOKUP(A442,'04'!A:C,3,0)</f>
        <v>Начисление услуг УКС00000640 от 30.04.2023 0:00:10</v>
      </c>
      <c r="G442" s="81" t="str">
        <f>VLOOKUP(A442,'04'!A:B,2,0)</f>
        <v>НАС/КС/ДУ-3-189 от 17.12.2021 г.</v>
      </c>
      <c r="H442" s="126">
        <v>974.96</v>
      </c>
      <c r="I442" s="126">
        <f>VLOOKUP(A442,РАСЧЕТ!A:AZ,52,0)</f>
        <v>0</v>
      </c>
      <c r="J442" s="126">
        <f t="shared" si="55"/>
        <v>-974.96</v>
      </c>
      <c r="K442" s="126">
        <v>974.96</v>
      </c>
      <c r="L442" s="126">
        <f>VLOOKUP(A442,РАСЧЕТ!A:BA,53,0)</f>
        <v>0</v>
      </c>
      <c r="M442" s="126">
        <f t="shared" si="56"/>
        <v>-974.96</v>
      </c>
      <c r="N442" s="126">
        <v>974.96</v>
      </c>
      <c r="O442" s="126">
        <f>VLOOKUP(A442,РАСЧЕТ!A:BB,54,0)</f>
        <v>0</v>
      </c>
      <c r="P442" s="126">
        <f t="shared" si="57"/>
        <v>-974.96</v>
      </c>
      <c r="Q442" s="126">
        <v>974.96</v>
      </c>
      <c r="R442" s="126">
        <f>VLOOKUP(A442,РАСЧЕТ!A:BC,55,0)</f>
        <v>0</v>
      </c>
      <c r="S442" s="126">
        <f t="shared" si="58"/>
        <v>-974.96</v>
      </c>
      <c r="T442" s="126">
        <v>974.96</v>
      </c>
      <c r="U442" s="126">
        <f>VLOOKUP(A442,РАСЧЕТ!A:BD,56,0)</f>
        <v>0</v>
      </c>
      <c r="V442" s="126">
        <f t="shared" si="59"/>
        <v>-974.96</v>
      </c>
      <c r="W442" s="81">
        <v>974.96</v>
      </c>
      <c r="X442" s="81">
        <f>VLOOKUP(A442,РАСЧЕТ!A:BE,57,0)</f>
        <v>1145.6016891938443</v>
      </c>
      <c r="Y442" s="81">
        <f t="shared" si="60"/>
        <v>170.64168919384429</v>
      </c>
      <c r="Z442" s="81" t="str">
        <f>VLOOKUP(A442,'10'!A:C,3,0)</f>
        <v>Начисление услуг УКС00001637 от 31.10.2023 0:00:03</v>
      </c>
      <c r="AA442" s="81" t="str">
        <f>VLOOKUP(A442,'10'!A:B,2,0)</f>
        <v>НАС/КС/ДУ-3-189 от 17.12.2021 г.</v>
      </c>
      <c r="AB442" s="81">
        <v>974.96</v>
      </c>
      <c r="AC442" s="81">
        <f>VLOOKUP(A442,РАСЧЕТ!A:BF,58,0)</f>
        <v>990.86252171448177</v>
      </c>
      <c r="AD442" s="81">
        <f t="shared" si="61"/>
        <v>15.902521714481736</v>
      </c>
      <c r="AE442" s="81" t="str">
        <f>VLOOKUP(A442,'11'!A:C,3,0)</f>
        <v>Начисление услуг УКС00001717 от 30.11.2023 23:59:59</v>
      </c>
      <c r="AF442" s="81" t="str">
        <f>VLOOKUP(A442,'11'!A:B,2,0)</f>
        <v>НАС/КС/ДУ-3-189 от 17.12.2021 г.</v>
      </c>
      <c r="AG442" s="81">
        <v>974.96</v>
      </c>
      <c r="AH442" s="120">
        <f>VLOOKUP(A442,РАСЧЕТ!A:BG,59,0)</f>
        <v>1363.6510359846866</v>
      </c>
      <c r="AI442" s="120">
        <f t="shared" si="62"/>
        <v>388.69103598468655</v>
      </c>
      <c r="AJ442" t="str">
        <f>VLOOKUP(A442,'12'!A:C,3,0)</f>
        <v>Начисление услуг УКС00001867 от 31.12.2023 23:59:59</v>
      </c>
      <c r="AK442" t="str">
        <f>VLOOKUP(A442,'12'!A:B,2,0)</f>
        <v>НАС/КС/ДУ-3-189 от 17.12.2021 г.</v>
      </c>
    </row>
    <row r="443" spans="1:37" x14ac:dyDescent="0.3">
      <c r="A443" s="79" t="s">
        <v>1219</v>
      </c>
      <c r="B443" s="79" t="s">
        <v>282</v>
      </c>
      <c r="C443" s="80">
        <v>3118.15</v>
      </c>
      <c r="D443" s="81">
        <f>VLOOKUP(A443,РАСЧЕТ!A:AY,51,0)</f>
        <v>2629.781002779961</v>
      </c>
      <c r="E443" s="81">
        <f t="shared" si="54"/>
        <v>-488.36899722003909</v>
      </c>
      <c r="F443" s="81" t="str">
        <f>VLOOKUP(A443,'04'!A:C,3,0)</f>
        <v>Начисление услуг УКС00000640 от 30.04.2023 0:00:10</v>
      </c>
      <c r="G443" s="81" t="str">
        <f>VLOOKUP(A443,'04'!A:B,2,0)</f>
        <v>НАС/КС/ДУ/3-19</v>
      </c>
      <c r="H443" s="128">
        <v>3118.15</v>
      </c>
      <c r="I443" s="126">
        <f>VLOOKUP(A443,РАСЧЕТ!A:AZ,52,0)</f>
        <v>0</v>
      </c>
      <c r="J443" s="126">
        <f t="shared" si="55"/>
        <v>-3118.15</v>
      </c>
      <c r="K443" s="128">
        <v>3118.15</v>
      </c>
      <c r="L443" s="126">
        <f>VLOOKUP(A443,РАСЧЕТ!A:BA,53,0)</f>
        <v>0</v>
      </c>
      <c r="M443" s="126">
        <f t="shared" si="56"/>
        <v>-3118.15</v>
      </c>
      <c r="N443" s="128">
        <v>3118.15</v>
      </c>
      <c r="O443" s="126">
        <f>VLOOKUP(A443,РАСЧЕТ!A:BB,54,0)</f>
        <v>0</v>
      </c>
      <c r="P443" s="126">
        <f t="shared" si="57"/>
        <v>-3118.15</v>
      </c>
      <c r="Q443" s="128">
        <v>3118.15</v>
      </c>
      <c r="R443" s="126">
        <f>VLOOKUP(A443,РАСЧЕТ!A:BC,55,0)</f>
        <v>0</v>
      </c>
      <c r="S443" s="126">
        <f t="shared" si="58"/>
        <v>-3118.15</v>
      </c>
      <c r="T443" s="128">
        <v>3118.15</v>
      </c>
      <c r="U443" s="126">
        <f>VLOOKUP(A443,РАСЧЕТ!A:BD,56,0)</f>
        <v>0</v>
      </c>
      <c r="V443" s="126">
        <f t="shared" si="59"/>
        <v>-3118.15</v>
      </c>
      <c r="W443" s="80">
        <v>3118.15</v>
      </c>
      <c r="X443" s="81">
        <f>VLOOKUP(A443,РАСЧЕТ!A:BE,57,0)</f>
        <v>4684.1702597197345</v>
      </c>
      <c r="Y443" s="81">
        <f t="shared" si="60"/>
        <v>1566.0202597197344</v>
      </c>
      <c r="Z443" s="81" t="str">
        <f>VLOOKUP(A443,'10'!A:C,3,0)</f>
        <v>Начисление услуг УКС00001637 от 31.10.2023 0:00:03</v>
      </c>
      <c r="AA443" s="81" t="str">
        <f>VLOOKUP(A443,'10'!A:B,2,0)</f>
        <v>НАС/КС/ДУ/3-19</v>
      </c>
      <c r="AB443" s="80">
        <v>3118.15</v>
      </c>
      <c r="AC443" s="81">
        <f>VLOOKUP(A443,РАСЧЕТ!A:BF,58,0)</f>
        <v>3881.9625863489186</v>
      </c>
      <c r="AD443" s="81">
        <f t="shared" si="61"/>
        <v>763.81258634891856</v>
      </c>
      <c r="AE443" s="81" t="str">
        <f>VLOOKUP(A443,'11'!A:C,3,0)</f>
        <v>Начисление услуг УКС00001717 от 30.11.2023 23:59:59</v>
      </c>
      <c r="AF443" s="81" t="str">
        <f>VLOOKUP(A443,'11'!A:B,2,0)</f>
        <v>НАС/КС/ДУ/3-19</v>
      </c>
      <c r="AG443" s="80">
        <v>3118.15</v>
      </c>
      <c r="AH443" s="120">
        <f>VLOOKUP(A443,РАСЧЕТ!A:BG,59,0)</f>
        <v>5286.5662461090033</v>
      </c>
      <c r="AI443" s="120">
        <f t="shared" si="62"/>
        <v>2168.4162461090032</v>
      </c>
      <c r="AJ443" t="str">
        <f>VLOOKUP(A443,'12'!A:C,3,0)</f>
        <v>Начисление услуг УКС00001867 от 31.12.2023 23:59:59</v>
      </c>
      <c r="AK443" t="str">
        <f>VLOOKUP(A443,'12'!A:B,2,0)</f>
        <v>НАС/КС/ДУ/3-19</v>
      </c>
    </row>
    <row r="444" spans="1:37" x14ac:dyDescent="0.3">
      <c r="A444" s="79" t="s">
        <v>1249</v>
      </c>
      <c r="B444" s="79" t="s">
        <v>352</v>
      </c>
      <c r="C444" s="80">
        <v>1391.57</v>
      </c>
      <c r="D444" s="81">
        <f>VLOOKUP(A444,РАСЧЕТ!A:AY,51,0)</f>
        <v>1173.6212739679163</v>
      </c>
      <c r="E444" s="81">
        <f t="shared" si="54"/>
        <v>-217.94872603208364</v>
      </c>
      <c r="F444" s="81" t="str">
        <f>VLOOKUP(A444,'04'!A:C,3,0)</f>
        <v>Начисление услуг УКС00000640 от 30.04.2023 0:00:10</v>
      </c>
      <c r="G444" s="81" t="str">
        <f>VLOOKUP(A444,'04'!A:B,2,0)</f>
        <v>НАС/КС/ДУ-3-190.</v>
      </c>
      <c r="H444" s="128">
        <v>1391.57</v>
      </c>
      <c r="I444" s="126">
        <f>VLOOKUP(A444,РАСЧЕТ!A:AZ,52,0)</f>
        <v>0</v>
      </c>
      <c r="J444" s="126">
        <f t="shared" si="55"/>
        <v>-1391.57</v>
      </c>
      <c r="K444" s="128">
        <v>1391.57</v>
      </c>
      <c r="L444" s="126">
        <f>VLOOKUP(A444,РАСЧЕТ!A:BA,53,0)</f>
        <v>0</v>
      </c>
      <c r="M444" s="126">
        <f t="shared" si="56"/>
        <v>-1391.57</v>
      </c>
      <c r="N444" s="128">
        <v>1391.57</v>
      </c>
      <c r="O444" s="126">
        <f>VLOOKUP(A444,РАСЧЕТ!A:BB,54,0)</f>
        <v>0</v>
      </c>
      <c r="P444" s="126">
        <f t="shared" si="57"/>
        <v>-1391.57</v>
      </c>
      <c r="Q444" s="128">
        <v>1391.57</v>
      </c>
      <c r="R444" s="126">
        <f>VLOOKUP(A444,РАСЧЕТ!A:BC,55,0)</f>
        <v>0</v>
      </c>
      <c r="S444" s="126">
        <f t="shared" si="58"/>
        <v>-1391.57</v>
      </c>
      <c r="T444" s="128">
        <v>1391.57</v>
      </c>
      <c r="U444" s="126">
        <f>VLOOKUP(A444,РАСЧЕТ!A:BD,56,0)</f>
        <v>0</v>
      </c>
      <c r="V444" s="126">
        <f t="shared" si="59"/>
        <v>-1391.57</v>
      </c>
      <c r="W444" s="80">
        <v>1391.57</v>
      </c>
      <c r="X444" s="81">
        <f>VLOOKUP(A444,РАСЧЕТ!A:BE,57,0)</f>
        <v>1485.5821037222747</v>
      </c>
      <c r="Y444" s="81">
        <f t="shared" si="60"/>
        <v>94.012103722274787</v>
      </c>
      <c r="Z444" s="81" t="str">
        <f>VLOOKUP(A444,'10'!A:C,3,0)</f>
        <v>Начисление услуг УКС00001637 от 31.10.2023 0:00:03</v>
      </c>
      <c r="AA444" s="81" t="str">
        <f>VLOOKUP(A444,'10'!A:B,2,0)</f>
        <v>НАС/КС/ДУ-3-190.</v>
      </c>
      <c r="AB444" s="80">
        <v>1391.57</v>
      </c>
      <c r="AC444" s="81">
        <f>VLOOKUP(A444,РАСЧЕТ!A:BF,58,0)</f>
        <v>1309.7670242524955</v>
      </c>
      <c r="AD444" s="81">
        <f t="shared" si="61"/>
        <v>-81.802975747504433</v>
      </c>
      <c r="AE444" s="81" t="str">
        <f>VLOOKUP(A444,'11'!A:C,3,0)</f>
        <v>Начисление услуг УКС00001717 от 30.11.2023 23:59:59</v>
      </c>
      <c r="AF444" s="81" t="str">
        <f>VLOOKUP(A444,'11'!A:B,2,0)</f>
        <v>НАС/КС/ДУ-3-190.</v>
      </c>
      <c r="AG444" s="80">
        <v>1391.57</v>
      </c>
      <c r="AH444" s="120">
        <f>VLOOKUP(A444,РАСЧЕТ!A:BG,59,0)</f>
        <v>1810.7285148152575</v>
      </c>
      <c r="AI444" s="120">
        <f t="shared" si="62"/>
        <v>419.1585148152576</v>
      </c>
      <c r="AJ444" t="str">
        <f>VLOOKUP(A444,'12'!A:C,3,0)</f>
        <v>Начисление услуг УКС00001867 от 31.12.2023 23:59:59</v>
      </c>
      <c r="AK444" t="str">
        <f>VLOOKUP(A444,'12'!A:B,2,0)</f>
        <v>НАС/КС/ДУ-3-190.</v>
      </c>
    </row>
    <row r="445" spans="1:37" x14ac:dyDescent="0.3">
      <c r="A445" s="79" t="s">
        <v>2704</v>
      </c>
      <c r="B445" s="79" t="s">
        <v>86</v>
      </c>
      <c r="C445" s="80">
        <v>2516.86</v>
      </c>
      <c r="D445" s="81">
        <f>VLOOKUP(A445,РАСЧЕТ!A:AY,51,0)</f>
        <v>2122.6606992135776</v>
      </c>
      <c r="E445" s="81">
        <f t="shared" si="54"/>
        <v>-394.19930078642255</v>
      </c>
      <c r="F445" s="81" t="str">
        <f>VLOOKUP(A445,'04'!A:C,3,0)</f>
        <v>Начисление услуг УКС00000640 от 30.04.2023 0:00:10</v>
      </c>
      <c r="G445" s="81" t="str">
        <f>VLOOKUP(A445,'04'!A:B,2,0)</f>
        <v>НАС/КС/ДУ-3-191</v>
      </c>
      <c r="H445" s="128">
        <v>2516.86</v>
      </c>
      <c r="I445" s="126">
        <f>VLOOKUP(A445,РАСЧЕТ!A:AZ,52,0)</f>
        <v>0</v>
      </c>
      <c r="J445" s="126">
        <f t="shared" si="55"/>
        <v>-2516.86</v>
      </c>
      <c r="K445" s="128">
        <v>2516.86</v>
      </c>
      <c r="L445" s="126">
        <f>VLOOKUP(A445,РАСЧЕТ!A:BA,53,0)</f>
        <v>0</v>
      </c>
      <c r="M445" s="126">
        <f t="shared" si="56"/>
        <v>-2516.86</v>
      </c>
      <c r="N445" s="128">
        <v>2516.86</v>
      </c>
      <c r="O445" s="126">
        <f>VLOOKUP(A445,РАСЧЕТ!A:BB,54,0)</f>
        <v>0</v>
      </c>
      <c r="P445" s="126">
        <f t="shared" si="57"/>
        <v>-2516.86</v>
      </c>
      <c r="Q445" s="128">
        <v>2516.86</v>
      </c>
      <c r="R445" s="126">
        <f>VLOOKUP(A445,РАСЧЕТ!A:BC,55,0)</f>
        <v>0</v>
      </c>
      <c r="S445" s="126">
        <f t="shared" si="58"/>
        <v>-2516.86</v>
      </c>
      <c r="T445" s="128">
        <v>2516.86</v>
      </c>
      <c r="U445" s="126">
        <f>VLOOKUP(A445,РАСЧЕТ!A:BD,56,0)</f>
        <v>0</v>
      </c>
      <c r="V445" s="126">
        <f t="shared" si="59"/>
        <v>-2516.86</v>
      </c>
      <c r="W445" s="80">
        <v>2516.86</v>
      </c>
      <c r="X445" s="81">
        <f>VLOOKUP(A445,РАСЧЕТ!A:BE,57,0)</f>
        <v>2256.1591484173</v>
      </c>
      <c r="Y445" s="81">
        <f t="shared" si="60"/>
        <v>-260.70085158270012</v>
      </c>
      <c r="Z445" s="81" t="str">
        <f>VLOOKUP(A445,'10'!A:C,3,0)</f>
        <v>Начисление услуг УКС00001637 от 31.10.2023 0:00:03</v>
      </c>
      <c r="AA445" s="81" t="str">
        <f>VLOOKUP(A445,'10'!A:B,2,0)</f>
        <v>НАС/КС/ДУ-3-191</v>
      </c>
      <c r="AB445" s="80">
        <v>2516.86</v>
      </c>
      <c r="AC445" s="81">
        <f>VLOOKUP(A445,РАСЧЕТ!A:BF,58,0)</f>
        <v>2067.912498123967</v>
      </c>
      <c r="AD445" s="81">
        <f t="shared" si="61"/>
        <v>-448.94750187603313</v>
      </c>
      <c r="AE445" s="81" t="str">
        <f>VLOOKUP(A445,'11'!A:C,3,0)</f>
        <v>Начисление услуг УКС00001717 от 30.11.2023 23:59:59</v>
      </c>
      <c r="AF445" s="81" t="str">
        <f>VLOOKUP(A445,'11'!A:B,2,0)</f>
        <v>НАС/КС/ДУ-3-191</v>
      </c>
      <c r="AG445" s="80">
        <v>2516.86</v>
      </c>
      <c r="AH445" s="120">
        <f>VLOOKUP(A445,РАСЧЕТ!A:BG,59,0)</f>
        <v>2884.3295476406956</v>
      </c>
      <c r="AI445" s="120">
        <f t="shared" si="62"/>
        <v>367.46954764069551</v>
      </c>
      <c r="AJ445" t="str">
        <f>VLOOKUP(A445,'12'!A:C,3,0)</f>
        <v>Начисление услуг УКС00001867 от 31.12.2023 23:59:59</v>
      </c>
      <c r="AK445" t="str">
        <f>VLOOKUP(A445,'12'!A:B,2,0)</f>
        <v>НАС/КС/ДУ-3-191</v>
      </c>
    </row>
    <row r="446" spans="1:37" x14ac:dyDescent="0.3">
      <c r="A446" s="79" t="s">
        <v>1185</v>
      </c>
      <c r="B446" s="79" t="s">
        <v>92</v>
      </c>
      <c r="C446" s="80">
        <v>2997.89</v>
      </c>
      <c r="D446" s="81">
        <f>VLOOKUP(A446,РАСЧЕТ!A:AY,51,0)</f>
        <v>2528.356942066684</v>
      </c>
      <c r="E446" s="81">
        <f t="shared" si="54"/>
        <v>-469.53305793331583</v>
      </c>
      <c r="F446" s="81" t="str">
        <f>VLOOKUP(A446,'04'!A:C,3,0)</f>
        <v>Начисление услуг УКС00000640 от 30.04.2023 0:00:10</v>
      </c>
      <c r="G446" s="81" t="str">
        <f>VLOOKUP(A446,'04'!A:B,2,0)</f>
        <v>НАС/КС/ДУ-3-192</v>
      </c>
      <c r="H446" s="128">
        <v>2997.89</v>
      </c>
      <c r="I446" s="126">
        <f>VLOOKUP(A446,РАСЧЕТ!A:AZ,52,0)</f>
        <v>0</v>
      </c>
      <c r="J446" s="126">
        <f t="shared" si="55"/>
        <v>-2997.89</v>
      </c>
      <c r="K446" s="128">
        <v>2997.89</v>
      </c>
      <c r="L446" s="126">
        <f>VLOOKUP(A446,РАСЧЕТ!A:BA,53,0)</f>
        <v>0</v>
      </c>
      <c r="M446" s="126">
        <f t="shared" si="56"/>
        <v>-2997.89</v>
      </c>
      <c r="N446" s="128">
        <v>2997.89</v>
      </c>
      <c r="O446" s="126">
        <f>VLOOKUP(A446,РАСЧЕТ!A:BB,54,0)</f>
        <v>0</v>
      </c>
      <c r="P446" s="126">
        <f t="shared" si="57"/>
        <v>-2997.89</v>
      </c>
      <c r="Q446" s="128">
        <v>2997.89</v>
      </c>
      <c r="R446" s="126">
        <f>VLOOKUP(A446,РАСЧЕТ!A:BC,55,0)</f>
        <v>0</v>
      </c>
      <c r="S446" s="126">
        <f t="shared" si="58"/>
        <v>-2997.89</v>
      </c>
      <c r="T446" s="128">
        <v>2997.89</v>
      </c>
      <c r="U446" s="126">
        <f>VLOOKUP(A446,РАСЧЕТ!A:BD,56,0)</f>
        <v>0</v>
      </c>
      <c r="V446" s="126">
        <f t="shared" si="59"/>
        <v>-2997.89</v>
      </c>
      <c r="W446" s="80">
        <v>2997.89</v>
      </c>
      <c r="X446" s="81">
        <f>VLOOKUP(A446,РАСЧЕТ!A:BE,57,0)</f>
        <v>3079.5770213262354</v>
      </c>
      <c r="Y446" s="81">
        <f t="shared" si="60"/>
        <v>81.687021326235481</v>
      </c>
      <c r="Z446" s="81" t="str">
        <f>VLOOKUP(A446,'10'!A:C,3,0)</f>
        <v>Начисление услуг УКС00001637 от 31.10.2023 0:00:03</v>
      </c>
      <c r="AA446" s="81" t="str">
        <f>VLOOKUP(A446,'10'!A:B,2,0)</f>
        <v>НАС/КС/ДУ-3-192</v>
      </c>
      <c r="AB446" s="80">
        <v>2997.89</v>
      </c>
      <c r="AC446" s="81">
        <f>VLOOKUP(A446,РАСЧЕТ!A:BF,58,0)</f>
        <v>2737.2144005166069</v>
      </c>
      <c r="AD446" s="81">
        <f t="shared" si="61"/>
        <v>-260.67559948339294</v>
      </c>
      <c r="AE446" s="81" t="str">
        <f>VLOOKUP(A446,'11'!A:C,3,0)</f>
        <v>Начисление услуг УКС00001717 от 30.11.2023 23:59:59</v>
      </c>
      <c r="AF446" s="81" t="str">
        <f>VLOOKUP(A446,'11'!A:B,2,0)</f>
        <v>НАС/КС/ДУ-3-192</v>
      </c>
      <c r="AG446" s="80">
        <v>2997.89</v>
      </c>
      <c r="AH446" s="120">
        <f>VLOOKUP(A446,РАСЧЕТ!A:BG,59,0)</f>
        <v>3791.2962587356715</v>
      </c>
      <c r="AI446" s="120">
        <f t="shared" si="62"/>
        <v>793.4062587356716</v>
      </c>
      <c r="AJ446" t="str">
        <f>VLOOKUP(A446,'12'!A:C,3,0)</f>
        <v>Начисление услуг УКС00001867 от 31.12.2023 23:59:59</v>
      </c>
      <c r="AK446" t="str">
        <f>VLOOKUP(A446,'12'!A:B,2,0)</f>
        <v>НАС/КС/ДУ-3-192</v>
      </c>
    </row>
    <row r="447" spans="1:37" x14ac:dyDescent="0.3">
      <c r="A447" s="79" t="s">
        <v>718</v>
      </c>
      <c r="B447" s="79" t="s">
        <v>72</v>
      </c>
      <c r="C447" s="80">
        <v>3418.8</v>
      </c>
      <c r="D447" s="81">
        <f>VLOOKUP(A447,РАСЧЕТ!A:AY,51,0)</f>
        <v>4822.2316346099942</v>
      </c>
      <c r="E447" s="81">
        <f t="shared" si="54"/>
        <v>1403.431634609994</v>
      </c>
      <c r="F447" s="81" t="str">
        <f>VLOOKUP(A447,'04'!A:C,3,0)</f>
        <v>Начисление услуг УКС00000640 от 30.04.2023 0:00:10</v>
      </c>
      <c r="G447" s="81" t="str">
        <f>VLOOKUP(A447,'04'!A:B,2,0)</f>
        <v>НАС/КС/ДУ-3-193</v>
      </c>
      <c r="H447" s="128">
        <v>3418.8</v>
      </c>
      <c r="I447" s="126">
        <f>VLOOKUP(A447,РАСЧЕТ!A:AZ,52,0)</f>
        <v>0</v>
      </c>
      <c r="J447" s="126">
        <f t="shared" si="55"/>
        <v>-3418.8</v>
      </c>
      <c r="K447" s="128">
        <v>3418.8</v>
      </c>
      <c r="L447" s="126">
        <f>VLOOKUP(A447,РАСЧЕТ!A:BA,53,0)</f>
        <v>0</v>
      </c>
      <c r="M447" s="126">
        <f t="shared" si="56"/>
        <v>-3418.8</v>
      </c>
      <c r="N447" s="128">
        <v>3418.8</v>
      </c>
      <c r="O447" s="126">
        <f>VLOOKUP(A447,РАСЧЕТ!A:BB,54,0)</f>
        <v>0</v>
      </c>
      <c r="P447" s="126">
        <f t="shared" si="57"/>
        <v>-3418.8</v>
      </c>
      <c r="Q447" s="128">
        <v>3418.8</v>
      </c>
      <c r="R447" s="126">
        <f>VLOOKUP(A447,РАСЧЕТ!A:BC,55,0)</f>
        <v>0</v>
      </c>
      <c r="S447" s="126">
        <f t="shared" si="58"/>
        <v>-3418.8</v>
      </c>
      <c r="T447" s="128">
        <v>3418.8</v>
      </c>
      <c r="U447" s="126">
        <f>VLOOKUP(A447,РАСЧЕТ!A:BD,56,0)</f>
        <v>0</v>
      </c>
      <c r="V447" s="126">
        <f t="shared" si="59"/>
        <v>-3418.8</v>
      </c>
      <c r="W447" s="80">
        <v>3418.8</v>
      </c>
      <c r="X447" s="81">
        <f>VLOOKUP(A447,РАСЧЕТ!A:BE,57,0)</f>
        <v>1800.2997507807834</v>
      </c>
      <c r="Y447" s="81">
        <f t="shared" si="60"/>
        <v>-1618.5002492192168</v>
      </c>
      <c r="Z447" s="81" t="str">
        <f>VLOOKUP(A447,'10'!A:C,3,0)</f>
        <v>Начисление услуг УКС00001637 от 31.10.2023 0:00:03</v>
      </c>
      <c r="AA447" s="81" t="str">
        <f>VLOOKUP(A447,'10'!A:B,2,0)</f>
        <v>НАС/КС/ДУ-3-193</v>
      </c>
      <c r="AB447" s="80">
        <v>3418.8</v>
      </c>
      <c r="AC447" s="81">
        <f>VLOOKUP(A447,РАСЧЕТ!A:BF,58,0)</f>
        <v>1925.4385427505611</v>
      </c>
      <c r="AD447" s="81">
        <f t="shared" si="61"/>
        <v>-1493.3614572494391</v>
      </c>
      <c r="AE447" s="81" t="str">
        <f>VLOOKUP(A447,'11'!A:C,3,0)</f>
        <v>Начисление услуг УКС00001717 от 30.11.2023 23:59:59</v>
      </c>
      <c r="AF447" s="81" t="str">
        <f>VLOOKUP(A447,'11'!A:B,2,0)</f>
        <v>НАС/КС/ДУ-3-193</v>
      </c>
      <c r="AG447" s="80">
        <v>3418.8</v>
      </c>
      <c r="AH447" s="120">
        <f>VLOOKUP(A447,РАСЧЕТ!A:BG,59,0)</f>
        <v>2771.2852875973158</v>
      </c>
      <c r="AI447" s="120">
        <f t="shared" si="62"/>
        <v>-647.51471240268438</v>
      </c>
      <c r="AJ447" t="str">
        <f>VLOOKUP(A447,'12'!A:C,3,0)</f>
        <v>Начисление услуг УКС00001867 от 31.12.2023 23:59:59</v>
      </c>
      <c r="AK447" t="str">
        <f>VLOOKUP(A447,'12'!A:B,2,0)</f>
        <v>НАС/КС/ДУ-3-193</v>
      </c>
    </row>
    <row r="448" spans="1:37" x14ac:dyDescent="0.3">
      <c r="A448" s="79" t="s">
        <v>1170</v>
      </c>
      <c r="B448" s="79" t="s">
        <v>327</v>
      </c>
      <c r="C448" s="80">
        <v>1580.55</v>
      </c>
      <c r="D448" s="81">
        <f>VLOOKUP(A448,РАСЧЕТ!A:AY,51,0)</f>
        <v>667.14334524683193</v>
      </c>
      <c r="E448" s="81">
        <f t="shared" si="54"/>
        <v>-913.40665475316803</v>
      </c>
      <c r="F448" s="81" t="str">
        <f>VLOOKUP(A448,'04'!A:C,3,0)</f>
        <v>Начисление услуг УКС00000640 от 30.04.2023 0:00:10</v>
      </c>
      <c r="G448" s="81" t="str">
        <f>VLOOKUP(A448,'04'!A:B,2,0)</f>
        <v>НАС/КС/ДУ-3194 от 16.09.2021 г.</v>
      </c>
      <c r="H448" s="128">
        <v>1580.55</v>
      </c>
      <c r="I448" s="126">
        <f>VLOOKUP(A448,РАСЧЕТ!A:AZ,52,0)</f>
        <v>0</v>
      </c>
      <c r="J448" s="126">
        <f t="shared" si="55"/>
        <v>-1580.55</v>
      </c>
      <c r="K448" s="128">
        <v>1580.55</v>
      </c>
      <c r="L448" s="126">
        <f>VLOOKUP(A448,РАСЧЕТ!A:BA,53,0)</f>
        <v>0</v>
      </c>
      <c r="M448" s="126">
        <f t="shared" si="56"/>
        <v>-1580.55</v>
      </c>
      <c r="N448" s="128">
        <v>1580.55</v>
      </c>
      <c r="O448" s="126">
        <f>VLOOKUP(A448,РАСЧЕТ!A:BB,54,0)</f>
        <v>0</v>
      </c>
      <c r="P448" s="126">
        <f t="shared" si="57"/>
        <v>-1580.55</v>
      </c>
      <c r="Q448" s="128">
        <v>1580.55</v>
      </c>
      <c r="R448" s="126">
        <f>VLOOKUP(A448,РАСЧЕТ!A:BC,55,0)</f>
        <v>0</v>
      </c>
      <c r="S448" s="126">
        <f t="shared" si="58"/>
        <v>-1580.55</v>
      </c>
      <c r="T448" s="128">
        <v>1580.55</v>
      </c>
      <c r="U448" s="126">
        <f>VLOOKUP(A448,РАСЧЕТ!A:BD,56,0)</f>
        <v>0</v>
      </c>
      <c r="V448" s="126">
        <f t="shared" si="59"/>
        <v>-1580.55</v>
      </c>
      <c r="W448" s="80">
        <v>1580.55</v>
      </c>
      <c r="X448" s="81">
        <f>VLOOKUP(A448,РАСЧЕТ!A:BE,57,0)</f>
        <v>819.44014184043715</v>
      </c>
      <c r="Y448" s="81">
        <f t="shared" si="60"/>
        <v>-761.1098581595628</v>
      </c>
      <c r="Z448" s="81" t="str">
        <f>VLOOKUP(A448,'10'!A:C,3,0)</f>
        <v>Начисление услуг УКС00001637 от 31.10.2023 0:00:03</v>
      </c>
      <c r="AA448" s="81" t="str">
        <f>VLOOKUP(A448,'10'!A:B,2,0)</f>
        <v>НАС/КС/ДУ-3194 от 16.09.2021 г.</v>
      </c>
      <c r="AB448" s="80">
        <v>1580.55</v>
      </c>
      <c r="AC448" s="81">
        <f>VLOOKUP(A448,РАСЧЕТ!A:BF,58,0)</f>
        <v>881.16660147868458</v>
      </c>
      <c r="AD448" s="81">
        <f t="shared" si="61"/>
        <v>-699.38339852131537</v>
      </c>
      <c r="AE448" s="81" t="str">
        <f>VLOOKUP(A448,'11'!A:C,3,0)</f>
        <v>Начисление услуг УКС00001717 от 30.11.2023 23:59:59</v>
      </c>
      <c r="AF448" s="81" t="str">
        <f>VLOOKUP(A448,'11'!A:B,2,0)</f>
        <v>НАС/КС/ДУ-3194 от 16.09.2021 г.</v>
      </c>
      <c r="AG448" s="80">
        <v>1580.55</v>
      </c>
      <c r="AH448" s="120">
        <f>VLOOKUP(A448,РАСЧЕТ!A:BG,59,0)</f>
        <v>1269.5350618257855</v>
      </c>
      <c r="AI448" s="120">
        <f t="shared" si="62"/>
        <v>-311.01493817421442</v>
      </c>
      <c r="AJ448" t="str">
        <f>VLOOKUP(A448,'12'!A:C,3,0)</f>
        <v>Начисление услуг УКС00001867 от 31.12.2023 23:59:59</v>
      </c>
      <c r="AK448" t="str">
        <f>VLOOKUP(A448,'12'!A:B,2,0)</f>
        <v>НАС/КС/ДУ-3194 от 16.09.2021 г.</v>
      </c>
    </row>
    <row r="449" spans="1:37" x14ac:dyDescent="0.3">
      <c r="A449" s="79" t="s">
        <v>1205</v>
      </c>
      <c r="B449" s="79" t="s">
        <v>216</v>
      </c>
      <c r="C449" s="81">
        <v>974.96</v>
      </c>
      <c r="D449" s="81">
        <f>VLOOKUP(A449,РАСЧЕТ!A:AY,51,0)</f>
        <v>822.25934935406497</v>
      </c>
      <c r="E449" s="81">
        <f t="shared" si="54"/>
        <v>-152.70065064593507</v>
      </c>
      <c r="F449" s="81" t="str">
        <f>VLOOKUP(A449,'04'!A:C,3,0)</f>
        <v>Начисление услуг УКС00000640 от 30.04.2023 0:00:10</v>
      </c>
      <c r="G449" s="81" t="str">
        <f>VLOOKUP(A449,'04'!A:B,2,0)</f>
        <v>НАС/КС/ДУ-3-195.</v>
      </c>
      <c r="H449" s="126">
        <v>974.96</v>
      </c>
      <c r="I449" s="126">
        <f>VLOOKUP(A449,РАСЧЕТ!A:AZ,52,0)</f>
        <v>0</v>
      </c>
      <c r="J449" s="126">
        <f t="shared" si="55"/>
        <v>-974.96</v>
      </c>
      <c r="K449" s="126">
        <v>974.96</v>
      </c>
      <c r="L449" s="126">
        <f>VLOOKUP(A449,РАСЧЕТ!A:BA,53,0)</f>
        <v>0</v>
      </c>
      <c r="M449" s="126">
        <f t="shared" si="56"/>
        <v>-974.96</v>
      </c>
      <c r="N449" s="126">
        <v>974.96</v>
      </c>
      <c r="O449" s="126">
        <f>VLOOKUP(A449,РАСЧЕТ!A:BB,54,0)</f>
        <v>0</v>
      </c>
      <c r="P449" s="126">
        <f t="shared" si="57"/>
        <v>-974.96</v>
      </c>
      <c r="Q449" s="126">
        <v>974.96</v>
      </c>
      <c r="R449" s="126">
        <f>VLOOKUP(A449,РАСЧЕТ!A:BC,55,0)</f>
        <v>0</v>
      </c>
      <c r="S449" s="126">
        <f t="shared" si="58"/>
        <v>-974.96</v>
      </c>
      <c r="T449" s="126">
        <v>974.96</v>
      </c>
      <c r="U449" s="126">
        <f>VLOOKUP(A449,РАСЧЕТ!A:BD,56,0)</f>
        <v>0</v>
      </c>
      <c r="V449" s="126">
        <f t="shared" si="59"/>
        <v>-974.96</v>
      </c>
      <c r="W449" s="81">
        <v>974.96</v>
      </c>
      <c r="X449" s="81">
        <f>VLOOKUP(A449,РАСЧЕТ!A:BE,57,0)</f>
        <v>505.46987010266099</v>
      </c>
      <c r="Y449" s="81">
        <f t="shared" si="60"/>
        <v>-469.49012989733905</v>
      </c>
      <c r="Z449" s="81" t="str">
        <f>VLOOKUP(A449,'10'!A:C,3,0)</f>
        <v>Начисление услуг УКС00001637 от 31.10.2023 0:00:03</v>
      </c>
      <c r="AA449" s="81" t="str">
        <f>VLOOKUP(A449,'10'!A:B,2,0)</f>
        <v>НАС/КС/ДУ-3-195.</v>
      </c>
      <c r="AB449" s="81">
        <v>974.96</v>
      </c>
      <c r="AC449" s="81">
        <f>VLOOKUP(A449,РАСЧЕТ!A:BF,58,0)</f>
        <v>543.54570254255827</v>
      </c>
      <c r="AD449" s="81">
        <f t="shared" si="61"/>
        <v>-431.41429745744176</v>
      </c>
      <c r="AE449" s="81" t="str">
        <f>VLOOKUP(A449,'11'!A:C,3,0)</f>
        <v>Начисление услуг УКС00001717 от 30.11.2023 23:59:59</v>
      </c>
      <c r="AF449" s="81" t="str">
        <f>VLOOKUP(A449,'11'!A:B,2,0)</f>
        <v>НАС/КС/ДУ-3-195.</v>
      </c>
      <c r="AG449" s="81">
        <v>974.96</v>
      </c>
      <c r="AH449" s="120">
        <f>VLOOKUP(A449,РАСЧЕТ!A:BG,59,0)</f>
        <v>783.10994302840572</v>
      </c>
      <c r="AI449" s="120">
        <f t="shared" si="62"/>
        <v>-191.85005697159431</v>
      </c>
      <c r="AJ449" t="str">
        <f>VLOOKUP(A449,'12'!A:C,3,0)</f>
        <v>Начисление услуг УКС00001867 от 31.12.2023 23:59:59</v>
      </c>
      <c r="AK449" t="str">
        <f>VLOOKUP(A449,'12'!A:B,2,0)</f>
        <v>НАС/КС/ДУ-3-195.</v>
      </c>
    </row>
    <row r="450" spans="1:37" x14ac:dyDescent="0.3">
      <c r="A450" s="79" t="s">
        <v>1478</v>
      </c>
      <c r="B450" s="79" t="s">
        <v>109</v>
      </c>
      <c r="C450" s="80">
        <v>1391.57</v>
      </c>
      <c r="D450" s="81">
        <f>VLOOKUP(A450,РАСЧЕТ!A:AY,51,0)</f>
        <v>1173.6212739679163</v>
      </c>
      <c r="E450" s="81">
        <f t="shared" si="54"/>
        <v>-217.94872603208364</v>
      </c>
      <c r="F450" s="81" t="str">
        <f>VLOOKUP(A450,'04'!A:C,3,0)</f>
        <v>Начисление услуг УКС00000640 от 30.04.2023 0:00:10</v>
      </c>
      <c r="G450" s="81" t="str">
        <f>VLOOKUP(A450,'04'!A:B,2,0)</f>
        <v>НАС/КС/ДУ-3-196 втор</v>
      </c>
      <c r="H450" s="128">
        <v>1391.57</v>
      </c>
      <c r="I450" s="126">
        <f>VLOOKUP(A450,РАСЧЕТ!A:AZ,52,0)</f>
        <v>0</v>
      </c>
      <c r="J450" s="126">
        <f t="shared" si="55"/>
        <v>-1391.57</v>
      </c>
      <c r="K450" s="128">
        <v>1391.57</v>
      </c>
      <c r="L450" s="126">
        <f>VLOOKUP(A450,РАСЧЕТ!A:BA,53,0)</f>
        <v>0</v>
      </c>
      <c r="M450" s="126">
        <f t="shared" si="56"/>
        <v>-1391.57</v>
      </c>
      <c r="N450" s="128">
        <v>1391.57</v>
      </c>
      <c r="O450" s="126">
        <f>VLOOKUP(A450,РАСЧЕТ!A:BB,54,0)</f>
        <v>0</v>
      </c>
      <c r="P450" s="126">
        <f t="shared" si="57"/>
        <v>-1391.57</v>
      </c>
      <c r="Q450" s="128">
        <v>1391.57</v>
      </c>
      <c r="R450" s="126">
        <f>VLOOKUP(A450,РАСЧЕТ!A:BC,55,0)</f>
        <v>0</v>
      </c>
      <c r="S450" s="126">
        <f t="shared" si="58"/>
        <v>-1391.57</v>
      </c>
      <c r="T450" s="128">
        <v>1391.57</v>
      </c>
      <c r="U450" s="126">
        <f>VLOOKUP(A450,РАСЧЕТ!A:BD,56,0)</f>
        <v>0</v>
      </c>
      <c r="V450" s="126">
        <f t="shared" si="59"/>
        <v>-1391.57</v>
      </c>
      <c r="W450" s="80">
        <v>1391.57</v>
      </c>
      <c r="X450" s="81">
        <f>VLOOKUP(A450,РАСЧЕТ!A:BE,57,0)</f>
        <v>2349.9104617922399</v>
      </c>
      <c r="Y450" s="81">
        <f t="shared" si="60"/>
        <v>958.34046179223992</v>
      </c>
      <c r="Z450" s="81" t="str">
        <f>VLOOKUP(A450,'10'!A:C,3,0)</f>
        <v>Начисление услуг УКС00001637 от 31.10.2023 0:00:03</v>
      </c>
      <c r="AA450" s="81" t="str">
        <f>VLOOKUP(A450,'10'!A:B,2,0)</f>
        <v>НАС/КС/ДУ-3-196 втор</v>
      </c>
      <c r="AB450" s="80">
        <v>1391.57</v>
      </c>
      <c r="AC450" s="81">
        <f>VLOOKUP(A450,РАСЧЕТ!A:BF,58,0)</f>
        <v>1913.7498295454084</v>
      </c>
      <c r="AD450" s="81">
        <f t="shared" si="61"/>
        <v>522.17982954540844</v>
      </c>
      <c r="AE450" s="81" t="str">
        <f>VLOOKUP(A450,'11'!A:C,3,0)</f>
        <v>Начисление услуг УКС00001717 от 30.11.2023 23:59:59</v>
      </c>
      <c r="AF450" s="81" t="str">
        <f>VLOOKUP(A450,'11'!A:B,2,0)</f>
        <v>НАС/КС/ДУ-3-196 втор</v>
      </c>
      <c r="AG450" s="80">
        <v>1391.57</v>
      </c>
      <c r="AH450" s="120">
        <f>VLOOKUP(A450,РАСЧЕТ!A:BG,59,0)</f>
        <v>2594.5953914523802</v>
      </c>
      <c r="AI450" s="120">
        <f t="shared" si="62"/>
        <v>1203.0253914523803</v>
      </c>
      <c r="AJ450" t="str">
        <f>VLOOKUP(A450,'12'!A:C,3,0)</f>
        <v>Начисление услуг УКС00001867 от 31.12.2023 23:59:59</v>
      </c>
      <c r="AK450" t="str">
        <f>VLOOKUP(A450,'12'!A:B,2,0)</f>
        <v>НАС/КС/ДУ-3-196 втор</v>
      </c>
    </row>
    <row r="451" spans="1:37" x14ac:dyDescent="0.3">
      <c r="A451" s="79" t="s">
        <v>1242</v>
      </c>
      <c r="B451" s="79" t="s">
        <v>121</v>
      </c>
      <c r="C451" s="80">
        <v>2516.86</v>
      </c>
      <c r="D451" s="81">
        <f>VLOOKUP(A451,РАСЧЕТ!A:AY,51,0)</f>
        <v>2639.1667502028358</v>
      </c>
      <c r="E451" s="81">
        <f t="shared" ref="E451:E514" si="63">D451-C451</f>
        <v>122.3067502028357</v>
      </c>
      <c r="F451" s="81" t="str">
        <f>VLOOKUP(A451,'04'!A:C,3,0)</f>
        <v>Начисление услуг УКС00000640 от 30.04.2023 0:00:10</v>
      </c>
      <c r="G451" s="81" t="str">
        <f>VLOOKUP(A451,'04'!A:B,2,0)</f>
        <v>НАС/КС/ДУ-3-197 от 15.01.2022</v>
      </c>
      <c r="H451" s="128">
        <v>2516.86</v>
      </c>
      <c r="I451" s="126">
        <f>VLOOKUP(A451,РАСЧЕТ!A:AZ,52,0)</f>
        <v>0</v>
      </c>
      <c r="J451" s="126">
        <f t="shared" ref="J451:J514" si="64">I451-H451</f>
        <v>-2516.86</v>
      </c>
      <c r="K451" s="128">
        <v>2516.86</v>
      </c>
      <c r="L451" s="126">
        <f>VLOOKUP(A451,РАСЧЕТ!A:BA,53,0)</f>
        <v>0</v>
      </c>
      <c r="M451" s="126">
        <f t="shared" ref="M451:M514" si="65">L451-K451</f>
        <v>-2516.86</v>
      </c>
      <c r="N451" s="128">
        <v>2516.86</v>
      </c>
      <c r="O451" s="126">
        <f>VLOOKUP(A451,РАСЧЕТ!A:BB,54,0)</f>
        <v>0</v>
      </c>
      <c r="P451" s="126">
        <f t="shared" ref="P451:P514" si="66">O451-N451</f>
        <v>-2516.86</v>
      </c>
      <c r="Q451" s="128">
        <v>2516.86</v>
      </c>
      <c r="R451" s="126">
        <f>VLOOKUP(A451,РАСЧЕТ!A:BC,55,0)</f>
        <v>0</v>
      </c>
      <c r="S451" s="126">
        <f t="shared" ref="S451:S514" si="67">R451-Q451</f>
        <v>-2516.86</v>
      </c>
      <c r="T451" s="128">
        <v>2516.86</v>
      </c>
      <c r="U451" s="126">
        <f>VLOOKUP(A451,РАСЧЕТ!A:BD,56,0)</f>
        <v>0</v>
      </c>
      <c r="V451" s="126">
        <f t="shared" ref="V451:V514" si="68">U451-T451</f>
        <v>-2516.86</v>
      </c>
      <c r="W451" s="80">
        <v>2516.86</v>
      </c>
      <c r="X451" s="81">
        <f>VLOOKUP(A451,РАСЧЕТ!A:BE,57,0)</f>
        <v>2888.2694592246185</v>
      </c>
      <c r="Y451" s="81">
        <f t="shared" ref="Y451:Y514" si="69">X451-W451</f>
        <v>371.40945922461833</v>
      </c>
      <c r="Z451" s="81" t="str">
        <f>VLOOKUP(A451,'10'!A:C,3,0)</f>
        <v>Начисление услуг УКС00001637 от 31.10.2023 0:00:03</v>
      </c>
      <c r="AA451" s="81" t="str">
        <f>VLOOKUP(A451,'10'!A:B,2,0)</f>
        <v>НАС/КС/ДУ-3-197 от 15.01.2022</v>
      </c>
      <c r="AB451" s="80">
        <v>2516.86</v>
      </c>
      <c r="AC451" s="81">
        <f>VLOOKUP(A451,РАСЧЕТ!A:BF,58,0)</f>
        <v>2509.6239787336021</v>
      </c>
      <c r="AD451" s="81">
        <f t="shared" ref="AD451:AD514" si="70">AC451-AB451</f>
        <v>-7.2360212663979837</v>
      </c>
      <c r="AE451" s="81" t="str">
        <f>VLOOKUP(A451,'11'!A:C,3,0)</f>
        <v>Начисление услуг УКС00001717 от 30.11.2023 23:59:59</v>
      </c>
      <c r="AF451" s="81" t="str">
        <f>VLOOKUP(A451,'11'!A:B,2,0)</f>
        <v>НАС/КС/ДУ-3-197 от 15.01.2022</v>
      </c>
      <c r="AG451" s="80">
        <v>2516.86</v>
      </c>
      <c r="AH451" s="120">
        <f>VLOOKUP(A451,РАСЧЕТ!A:BG,59,0)</f>
        <v>3457.595865234483</v>
      </c>
      <c r="AI451" s="120">
        <f t="shared" ref="AI451:AI514" si="71">AH451-AG451</f>
        <v>940.73586523448284</v>
      </c>
      <c r="AJ451" t="str">
        <f>VLOOKUP(A451,'12'!A:C,3,0)</f>
        <v>Начисление услуг УКС00001867 от 31.12.2023 23:59:59</v>
      </c>
      <c r="AK451" t="str">
        <f>VLOOKUP(A451,'12'!A:B,2,0)</f>
        <v>НАС/КС/ДУ-3-197 от 15.01.2022</v>
      </c>
    </row>
    <row r="452" spans="1:37" x14ac:dyDescent="0.3">
      <c r="A452" s="79" t="s">
        <v>2223</v>
      </c>
      <c r="B452" s="79" t="s">
        <v>182</v>
      </c>
      <c r="C452" s="80">
        <v>2997.89</v>
      </c>
      <c r="D452" s="81">
        <f>VLOOKUP(A452,РАСЧЕТ!A:AY,51,0)</f>
        <v>2528.356942066684</v>
      </c>
      <c r="E452" s="81">
        <f t="shared" si="63"/>
        <v>-469.53305793331583</v>
      </c>
      <c r="F452" s="81" t="str">
        <f>VLOOKUP(A452,'04'!A:C,3,0)</f>
        <v>Начисление услуг УКС00000640 от 30.04.2023 0:00:10</v>
      </c>
      <c r="G452" s="81" t="str">
        <f>VLOOKUP(A452,'04'!A:B,2,0)</f>
        <v>НАС/КС/ДУ-3-198</v>
      </c>
      <c r="H452" s="128">
        <v>2997.89</v>
      </c>
      <c r="I452" s="126">
        <f>VLOOKUP(A452,РАСЧЕТ!A:AZ,52,0)</f>
        <v>0</v>
      </c>
      <c r="J452" s="126">
        <f t="shared" si="64"/>
        <v>-2997.89</v>
      </c>
      <c r="K452" s="128">
        <v>2997.89</v>
      </c>
      <c r="L452" s="126">
        <f>VLOOKUP(A452,РАСЧЕТ!A:BA,53,0)</f>
        <v>0</v>
      </c>
      <c r="M452" s="126">
        <f t="shared" si="65"/>
        <v>-2997.89</v>
      </c>
      <c r="N452" s="128">
        <v>2997.89</v>
      </c>
      <c r="O452" s="126">
        <f>VLOOKUP(A452,РАСЧЕТ!A:BB,54,0)</f>
        <v>0</v>
      </c>
      <c r="P452" s="126">
        <f t="shared" si="66"/>
        <v>-2997.89</v>
      </c>
      <c r="Q452" s="128">
        <v>2997.89</v>
      </c>
      <c r="R452" s="126">
        <f>VLOOKUP(A452,РАСЧЕТ!A:BC,55,0)</f>
        <v>0</v>
      </c>
      <c r="S452" s="126">
        <f t="shared" si="67"/>
        <v>-2997.89</v>
      </c>
      <c r="T452" s="128">
        <v>2997.89</v>
      </c>
      <c r="U452" s="126">
        <f>VLOOKUP(A452,РАСЧЕТ!A:BD,56,0)</f>
        <v>0</v>
      </c>
      <c r="V452" s="126">
        <f t="shared" si="68"/>
        <v>-2997.89</v>
      </c>
      <c r="W452" s="80">
        <v>2997.89</v>
      </c>
      <c r="X452" s="81">
        <f>VLOOKUP(A452,РАСЧЕТ!A:BE,57,0)</f>
        <v>5064.7507352723906</v>
      </c>
      <c r="Y452" s="81">
        <f t="shared" si="69"/>
        <v>2066.8607352723907</v>
      </c>
      <c r="Z452" s="81" t="str">
        <f>VLOOKUP(A452,'10'!A:C,3,0)</f>
        <v>Начисление услуг УКС00001637 от 31.10.2023 0:00:03</v>
      </c>
      <c r="AA452" s="81" t="str">
        <f>VLOOKUP(A452,'10'!A:B,2,0)</f>
        <v>НАС/КС/ДУ-3-198</v>
      </c>
      <c r="AB452" s="80">
        <v>2997.89</v>
      </c>
      <c r="AC452" s="81">
        <f>VLOOKUP(A452,РАСЧЕТ!A:BF,58,0)</f>
        <v>4124.4311654742278</v>
      </c>
      <c r="AD452" s="81">
        <f t="shared" si="70"/>
        <v>1126.5411654742279</v>
      </c>
      <c r="AE452" s="81" t="str">
        <f>VLOOKUP(A452,'11'!A:C,3,0)</f>
        <v>Начисление услуг УКС00001717 от 30.11.2023 23:59:59</v>
      </c>
      <c r="AF452" s="81" t="str">
        <f>VLOOKUP(A452,'11'!A:B,2,0)</f>
        <v>НАС/КС/ДУ-3-198</v>
      </c>
      <c r="AG452" s="80">
        <v>2997.89</v>
      </c>
      <c r="AH452" s="120">
        <f>VLOOKUP(A452,РАСЧЕТ!A:BG,59,0)</f>
        <v>5591.6674998319004</v>
      </c>
      <c r="AI452" s="120">
        <f t="shared" si="71"/>
        <v>2593.7774998319005</v>
      </c>
      <c r="AJ452" t="str">
        <f>VLOOKUP(A452,'12'!A:C,3,0)</f>
        <v>Начисление услуг УКС00001867 от 31.12.2023 23:59:59</v>
      </c>
      <c r="AK452" t="str">
        <f>VLOOKUP(A452,'12'!A:B,2,0)</f>
        <v>НАС/КС/ДУ-3-198</v>
      </c>
    </row>
    <row r="453" spans="1:37" x14ac:dyDescent="0.3">
      <c r="A453" s="79" t="s">
        <v>626</v>
      </c>
      <c r="B453" s="79" t="s">
        <v>269</v>
      </c>
      <c r="C453" s="80">
        <v>3418.8</v>
      </c>
      <c r="D453" s="81">
        <f>VLOOKUP(A453,РАСЧЕТ!A:AY,51,0)</f>
        <v>1437.253674609995</v>
      </c>
      <c r="E453" s="81">
        <f t="shared" si="63"/>
        <v>-1981.5463253900052</v>
      </c>
      <c r="F453" s="81" t="str">
        <f>VLOOKUP(A453,'04'!A:C,3,0)</f>
        <v>Начисление услуг УКС00000640 от 30.04.2023 0:00:10</v>
      </c>
      <c r="G453" s="81" t="str">
        <f>VLOOKUP(A453,'04'!A:B,2,0)</f>
        <v>НАС/КС/ДУ-3-199</v>
      </c>
      <c r="H453" s="128">
        <v>3418.8</v>
      </c>
      <c r="I453" s="126">
        <f>VLOOKUP(A453,РАСЧЕТ!A:AZ,52,0)</f>
        <v>0</v>
      </c>
      <c r="J453" s="126">
        <f t="shared" si="64"/>
        <v>-3418.8</v>
      </c>
      <c r="K453" s="128">
        <v>3418.8</v>
      </c>
      <c r="L453" s="126">
        <f>VLOOKUP(A453,РАСЧЕТ!A:BA,53,0)</f>
        <v>0</v>
      </c>
      <c r="M453" s="126">
        <f t="shared" si="65"/>
        <v>-3418.8</v>
      </c>
      <c r="N453" s="128">
        <v>3418.8</v>
      </c>
      <c r="O453" s="126">
        <f>VLOOKUP(A453,РАСЧЕТ!A:BB,54,0)</f>
        <v>0</v>
      </c>
      <c r="P453" s="126">
        <f t="shared" si="66"/>
        <v>-3418.8</v>
      </c>
      <c r="Q453" s="128">
        <v>3418.8</v>
      </c>
      <c r="R453" s="126">
        <f>VLOOKUP(A453,РАСЧЕТ!A:BC,55,0)</f>
        <v>0</v>
      </c>
      <c r="S453" s="126">
        <f t="shared" si="67"/>
        <v>-3418.8</v>
      </c>
      <c r="T453" s="128">
        <v>3418.8</v>
      </c>
      <c r="U453" s="126">
        <f>VLOOKUP(A453,РАСЧЕТ!A:BD,56,0)</f>
        <v>0</v>
      </c>
      <c r="V453" s="126">
        <f t="shared" si="68"/>
        <v>-3418.8</v>
      </c>
      <c r="W453" s="80">
        <v>3418.8</v>
      </c>
      <c r="X453" s="81">
        <f>VLOOKUP(A453,РАСЧЕТ!A:BE,57,0)</f>
        <v>11827.126817640104</v>
      </c>
      <c r="Y453" s="81">
        <f t="shared" si="69"/>
        <v>8408.3268176401034</v>
      </c>
      <c r="Z453" s="81" t="str">
        <f>VLOOKUP(A453,'10'!A:C,3,0)</f>
        <v>Начисление услуг УКС00001637 от 31.10.2023 0:00:03</v>
      </c>
      <c r="AA453" s="81" t="str">
        <f>VLOOKUP(A453,'10'!A:B,2,0)</f>
        <v>НАС/КС/ДУ-3-199</v>
      </c>
      <c r="AB453" s="80">
        <v>3418.8</v>
      </c>
      <c r="AC453" s="81">
        <f>VLOOKUP(A453,РАСЧЕТ!A:BF,58,0)</f>
        <v>8932.071014640811</v>
      </c>
      <c r="AD453" s="81">
        <f t="shared" si="70"/>
        <v>5513.2710146408108</v>
      </c>
      <c r="AE453" s="81" t="str">
        <f>VLOOKUP(A453,'11'!A:C,3,0)</f>
        <v>Начисление услуг УКС00001717 от 30.11.2023 23:59:59</v>
      </c>
      <c r="AF453" s="81" t="str">
        <f>VLOOKUP(A453,'11'!A:B,2,0)</f>
        <v>НАС/КС/ДУ-3-199</v>
      </c>
      <c r="AG453" s="80">
        <v>3418.8</v>
      </c>
      <c r="AH453" s="120">
        <f>VLOOKUP(A453,РАСЧЕТ!A:BG,59,0)</f>
        <v>11864.701628847746</v>
      </c>
      <c r="AI453" s="120">
        <f t="shared" si="71"/>
        <v>8445.9016288477469</v>
      </c>
      <c r="AJ453" t="str">
        <f>VLOOKUP(A453,'12'!A:C,3,0)</f>
        <v>Начисление услуг УКС00001867 от 31.12.2023 23:59:59</v>
      </c>
      <c r="AK453" t="str">
        <f>VLOOKUP(A453,'12'!A:B,2,0)</f>
        <v>НАС/КС/ДУ-3-199</v>
      </c>
    </row>
    <row r="454" spans="1:37" x14ac:dyDescent="0.3">
      <c r="A454" s="79" t="s">
        <v>1243</v>
      </c>
      <c r="B454" s="79" t="s">
        <v>69</v>
      </c>
      <c r="C454" s="80">
        <v>2495.38</v>
      </c>
      <c r="D454" s="81">
        <f>VLOOKUP(A454,РАСЧЕТ!A:AY,51,0)</f>
        <v>2104.5492598004921</v>
      </c>
      <c r="E454" s="81">
        <f t="shared" si="63"/>
        <v>-390.830740199508</v>
      </c>
      <c r="F454" s="81" t="str">
        <f>VLOOKUP(A454,'04'!A:C,3,0)</f>
        <v>Начисление услуг УКС00000640 от 30.04.2023 0:00:10</v>
      </c>
      <c r="G454" s="81" t="str">
        <f>VLOOKUP(A454,'04'!A:B,2,0)</f>
        <v>НАС/КС/ДУ-3-2</v>
      </c>
      <c r="H454" s="128">
        <v>2495.38</v>
      </c>
      <c r="I454" s="126">
        <f>VLOOKUP(A454,РАСЧЕТ!A:AZ,52,0)</f>
        <v>0</v>
      </c>
      <c r="J454" s="126">
        <f t="shared" si="64"/>
        <v>-2495.38</v>
      </c>
      <c r="K454" s="128">
        <v>2495.38</v>
      </c>
      <c r="L454" s="126">
        <f>VLOOKUP(A454,РАСЧЕТ!A:BA,53,0)</f>
        <v>0</v>
      </c>
      <c r="M454" s="126">
        <f t="shared" si="65"/>
        <v>-2495.38</v>
      </c>
      <c r="N454" s="128">
        <v>2495.38</v>
      </c>
      <c r="O454" s="126">
        <f>VLOOKUP(A454,РАСЧЕТ!A:BB,54,0)</f>
        <v>0</v>
      </c>
      <c r="P454" s="126">
        <f t="shared" si="66"/>
        <v>-2495.38</v>
      </c>
      <c r="Q454" s="128">
        <v>2495.38</v>
      </c>
      <c r="R454" s="126">
        <f>VLOOKUP(A454,РАСЧЕТ!A:BC,55,0)</f>
        <v>0</v>
      </c>
      <c r="S454" s="126">
        <f t="shared" si="67"/>
        <v>-2495.38</v>
      </c>
      <c r="T454" s="128">
        <v>2495.38</v>
      </c>
      <c r="U454" s="126">
        <f>VLOOKUP(A454,РАСЧЕТ!A:BD,56,0)</f>
        <v>0</v>
      </c>
      <c r="V454" s="126">
        <f t="shared" si="68"/>
        <v>-2495.38</v>
      </c>
      <c r="W454" s="80">
        <v>2495.38</v>
      </c>
      <c r="X454" s="81">
        <f>VLOOKUP(A454,РАСЧЕТ!A:BE,57,0)</f>
        <v>4816.7719964432436</v>
      </c>
      <c r="Y454" s="81">
        <f t="shared" si="69"/>
        <v>2321.3919964432434</v>
      </c>
      <c r="Z454" s="81" t="str">
        <f>VLOOKUP(A454,'10'!A:C,3,0)</f>
        <v>Начисление услуг УКС00001637 от 31.10.2023 0:00:03</v>
      </c>
      <c r="AA454" s="81" t="str">
        <f>VLOOKUP(A454,'10'!A:B,2,0)</f>
        <v>НАС/КС/ДУ-3-2</v>
      </c>
      <c r="AB454" s="80">
        <v>2495.38</v>
      </c>
      <c r="AC454" s="81">
        <f>VLOOKUP(A454,РАСЧЕТ!A:BF,58,0)</f>
        <v>3853.0472999807785</v>
      </c>
      <c r="AD454" s="81">
        <f t="shared" si="70"/>
        <v>1357.6672999807784</v>
      </c>
      <c r="AE454" s="81" t="str">
        <f>VLOOKUP(A454,'11'!A:C,3,0)</f>
        <v>Начисление услуг УКС00001717 от 30.11.2023 23:59:59</v>
      </c>
      <c r="AF454" s="81" t="str">
        <f>VLOOKUP(A454,'11'!A:B,2,0)</f>
        <v>НАС/КС/ДУ-3-2</v>
      </c>
      <c r="AG454" s="80">
        <v>2495.38</v>
      </c>
      <c r="AH454" s="120">
        <f>VLOOKUP(A454,РАСЧЕТ!A:BG,59,0)</f>
        <v>5199.4196542580949</v>
      </c>
      <c r="AI454" s="120">
        <f t="shared" si="71"/>
        <v>2704.0396542580947</v>
      </c>
      <c r="AJ454" t="str">
        <f>VLOOKUP(A454,'12'!A:C,3,0)</f>
        <v>Начисление услуг УКС00001867 от 31.12.2023 23:59:59</v>
      </c>
      <c r="AK454" t="str">
        <f>VLOOKUP(A454,'12'!A:B,2,0)</f>
        <v>НАС/КС/ДУ-3-2</v>
      </c>
    </row>
    <row r="455" spans="1:37" x14ac:dyDescent="0.3">
      <c r="A455" s="79" t="s">
        <v>1518</v>
      </c>
      <c r="B455" s="79" t="s">
        <v>180</v>
      </c>
      <c r="C455" s="80">
        <v>2452.4299999999998</v>
      </c>
      <c r="D455" s="81">
        <f>VLOOKUP(A455,РАСЧЕТ!A:AY,51,0)</f>
        <v>1030.9947841737528</v>
      </c>
      <c r="E455" s="81">
        <f t="shared" si="63"/>
        <v>-1421.435215826247</v>
      </c>
      <c r="F455" s="81" t="str">
        <f>VLOOKUP(A455,'04'!A:C,3,0)</f>
        <v>Начисление услуг УКС00000640 от 30.04.2023 0:00:10</v>
      </c>
      <c r="G455" s="81" t="str">
        <f>VLOOKUP(A455,'04'!A:B,2,0)</f>
        <v>НАС/КС/ДУ/3-20 ЗПИФ</v>
      </c>
      <c r="H455" s="128">
        <v>2452.4299999999998</v>
      </c>
      <c r="I455" s="126">
        <f>VLOOKUP(A455,РАСЧЕТ!A:AZ,52,0)</f>
        <v>0</v>
      </c>
      <c r="J455" s="126">
        <f t="shared" si="64"/>
        <v>-2452.4299999999998</v>
      </c>
      <c r="K455" s="128">
        <v>2452.4299999999998</v>
      </c>
      <c r="L455" s="126">
        <f>VLOOKUP(A455,РАСЧЕТ!A:BA,53,0)</f>
        <v>0</v>
      </c>
      <c r="M455" s="126">
        <f t="shared" si="65"/>
        <v>-2452.4299999999998</v>
      </c>
      <c r="N455" s="126">
        <v>316.49</v>
      </c>
      <c r="O455" s="126">
        <f>VLOOKUP(A455,РАСЧЕТ!A:BB,54,0)</f>
        <v>0</v>
      </c>
      <c r="P455" s="126">
        <f t="shared" si="66"/>
        <v>-316.49</v>
      </c>
      <c r="Q455" s="127"/>
      <c r="R455" s="126">
        <f>VLOOKUP(A455,РАСЧЕТ!A:BC,55,0)</f>
        <v>0</v>
      </c>
      <c r="S455" s="126">
        <f t="shared" si="67"/>
        <v>0</v>
      </c>
      <c r="T455" s="127"/>
      <c r="U455" s="126">
        <f>VLOOKUP(A455,РАСЧЕТ!A:BD,56,0)</f>
        <v>0</v>
      </c>
      <c r="V455" s="126">
        <f t="shared" si="68"/>
        <v>0</v>
      </c>
      <c r="W455" s="82"/>
      <c r="X455" s="81">
        <f>VLOOKUP(A455,РАСЧЕТ!A:BE,57,0)</f>
        <v>0</v>
      </c>
      <c r="Y455" s="81">
        <f t="shared" si="69"/>
        <v>0</v>
      </c>
      <c r="Z455" s="81" t="e">
        <f>VLOOKUP(A455,'10'!A:C,3,0)</f>
        <v>#N/A</v>
      </c>
      <c r="AA455" s="81" t="e">
        <f>VLOOKUP(A455,'10'!A:B,2,0)</f>
        <v>#N/A</v>
      </c>
      <c r="AB455" s="82"/>
      <c r="AC455" s="81">
        <f>VLOOKUP(A455,РАСЧЕТ!A:BF,58,0)</f>
        <v>0</v>
      </c>
      <c r="AD455" s="81">
        <f t="shared" si="70"/>
        <v>0</v>
      </c>
      <c r="AE455" s="81" t="e">
        <f>VLOOKUP(A455,'11'!A:C,3,0)</f>
        <v>#N/A</v>
      </c>
      <c r="AF455" s="81" t="e">
        <f>VLOOKUP(A455,'11'!A:B,2,0)</f>
        <v>#N/A</v>
      </c>
      <c r="AG455" s="82"/>
      <c r="AH455" s="120">
        <f>VLOOKUP(A455,РАСЧЕТ!A:BG,59,0)</f>
        <v>0</v>
      </c>
      <c r="AI455" s="120">
        <f t="shared" si="71"/>
        <v>0</v>
      </c>
      <c r="AJ455" t="e">
        <f>VLOOKUP(A455,'12'!A:C,3,0)</f>
        <v>#N/A</v>
      </c>
      <c r="AK455" t="e">
        <f>VLOOKUP(A455,'12'!A:B,2,0)</f>
        <v>#N/A</v>
      </c>
    </row>
    <row r="456" spans="1:37" x14ac:dyDescent="0.3">
      <c r="A456" s="79" t="s">
        <v>2754</v>
      </c>
      <c r="B456" s="79" t="s">
        <v>180</v>
      </c>
      <c r="C456" s="82"/>
      <c r="D456" s="81">
        <f>VLOOKUP(A456,РАСЧЕТ!A:AY,51,0)</f>
        <v>0</v>
      </c>
      <c r="E456" s="81">
        <f t="shared" si="63"/>
        <v>0</v>
      </c>
      <c r="F456" s="81" t="e">
        <f>VLOOKUP(A456,'04'!A:C,3,0)</f>
        <v>#N/A</v>
      </c>
      <c r="G456" s="81" t="e">
        <f>VLOOKUP(A456,'04'!A:B,2,0)</f>
        <v>#N/A</v>
      </c>
      <c r="H456" s="127"/>
      <c r="I456" s="126">
        <f>VLOOKUP(A456,РАСЧЕТ!A:AZ,52,0)</f>
        <v>0</v>
      </c>
      <c r="J456" s="126">
        <f t="shared" si="64"/>
        <v>0</v>
      </c>
      <c r="K456" s="127"/>
      <c r="L456" s="126">
        <f>VLOOKUP(A456,РАСЧЕТ!A:BA,53,0)</f>
        <v>0</v>
      </c>
      <c r="M456" s="126">
        <f t="shared" si="65"/>
        <v>0</v>
      </c>
      <c r="N456" s="128">
        <v>2135.9499999999998</v>
      </c>
      <c r="O456" s="126">
        <f>VLOOKUP(A456,РАСЧЕТ!A:BB,54,0)</f>
        <v>0</v>
      </c>
      <c r="P456" s="126">
        <f t="shared" si="66"/>
        <v>-2135.9499999999998</v>
      </c>
      <c r="Q456" s="128">
        <v>2452.4299999999998</v>
      </c>
      <c r="R456" s="126">
        <f>VLOOKUP(A456,РАСЧЕТ!A:BC,55,0)</f>
        <v>0</v>
      </c>
      <c r="S456" s="126">
        <f t="shared" si="67"/>
        <v>-2452.4299999999998</v>
      </c>
      <c r="T456" s="128">
        <v>2452.4299999999998</v>
      </c>
      <c r="U456" s="126">
        <f>VLOOKUP(A456,РАСЧЕТ!A:BD,56,0)</f>
        <v>0</v>
      </c>
      <c r="V456" s="126">
        <f t="shared" si="68"/>
        <v>-2452.4299999999998</v>
      </c>
      <c r="W456" s="80">
        <v>2452.4299999999998</v>
      </c>
      <c r="X456" s="81">
        <f>VLOOKUP(A456,РАСЧЕТ!A:BE,57,0)</f>
        <v>2775.5438330284082</v>
      </c>
      <c r="Y456" s="81">
        <f t="shared" si="69"/>
        <v>323.11383302840841</v>
      </c>
      <c r="Z456" s="81" t="str">
        <f>VLOOKUP(A456,'10'!A:C,3,0)</f>
        <v>Начисление услуг УКС00001637 от 31.10.2023 0:00:03</v>
      </c>
      <c r="AA456" s="81" t="str">
        <f>VLOOKUP(A456,'10'!A:B,2,0)</f>
        <v>НАС/КС/ДУ-3-20</v>
      </c>
      <c r="AB456" s="80">
        <v>2452.4299999999998</v>
      </c>
      <c r="AC456" s="81">
        <f>VLOOKUP(A456,РАСЧЕТ!A:BF,58,0)</f>
        <v>2418.2757819595272</v>
      </c>
      <c r="AD456" s="81">
        <f t="shared" si="70"/>
        <v>-34.154218040472642</v>
      </c>
      <c r="AE456" s="81" t="str">
        <f>VLOOKUP(A456,'11'!A:C,3,0)</f>
        <v>Начисление услуг УКС00001717 от 30.11.2023 23:59:59</v>
      </c>
      <c r="AF456" s="81" t="str">
        <f>VLOOKUP(A456,'11'!A:B,2,0)</f>
        <v>НАС/КС/ДУ-3-20</v>
      </c>
      <c r="AG456" s="80">
        <v>2452.4299999999998</v>
      </c>
      <c r="AH456" s="120">
        <f>VLOOKUP(A456,РАСЧЕТ!A:BG,59,0)</f>
        <v>3333.9084054950586</v>
      </c>
      <c r="AI456" s="120">
        <f t="shared" si="71"/>
        <v>881.47840549505872</v>
      </c>
      <c r="AJ456" t="str">
        <f>VLOOKUP(A456,'12'!A:C,3,0)</f>
        <v>Начисление услуг УКС00001867 от 31.12.2023 23:59:59</v>
      </c>
      <c r="AK456" t="str">
        <f>VLOOKUP(A456,'12'!A:B,2,0)</f>
        <v>НАС/КС/ДУ-3-20</v>
      </c>
    </row>
    <row r="457" spans="1:37" x14ac:dyDescent="0.3">
      <c r="A457" s="79" t="s">
        <v>1155</v>
      </c>
      <c r="B457" s="79" t="s">
        <v>65</v>
      </c>
      <c r="C457" s="80">
        <v>1580.55</v>
      </c>
      <c r="D457" s="81">
        <f>VLOOKUP(A457,РАСЧЕТ!A:AY,51,0)</f>
        <v>1333.0019408030657</v>
      </c>
      <c r="E457" s="81">
        <f t="shared" si="63"/>
        <v>-247.54805919693422</v>
      </c>
      <c r="F457" s="81" t="str">
        <f>VLOOKUP(A457,'04'!A:C,3,0)</f>
        <v>Начисление услуг УКС00000640 от 30.04.2023 0:00:10</v>
      </c>
      <c r="G457" s="81" t="str">
        <f>VLOOKUP(A457,'04'!A:B,2,0)</f>
        <v>НАС/КС/ДУ/3-200</v>
      </c>
      <c r="H457" s="128">
        <v>1580.55</v>
      </c>
      <c r="I457" s="126">
        <f>VLOOKUP(A457,РАСЧЕТ!A:AZ,52,0)</f>
        <v>0</v>
      </c>
      <c r="J457" s="126">
        <f t="shared" si="64"/>
        <v>-1580.55</v>
      </c>
      <c r="K457" s="128">
        <v>1580.55</v>
      </c>
      <c r="L457" s="126">
        <f>VLOOKUP(A457,РАСЧЕТ!A:BA,53,0)</f>
        <v>0</v>
      </c>
      <c r="M457" s="126">
        <f t="shared" si="65"/>
        <v>-1580.55</v>
      </c>
      <c r="N457" s="128">
        <v>1580.55</v>
      </c>
      <c r="O457" s="126">
        <f>VLOOKUP(A457,РАСЧЕТ!A:BB,54,0)</f>
        <v>0</v>
      </c>
      <c r="P457" s="126">
        <f t="shared" si="66"/>
        <v>-1580.55</v>
      </c>
      <c r="Q457" s="128">
        <v>1580.55</v>
      </c>
      <c r="R457" s="126">
        <f>VLOOKUP(A457,РАСЧЕТ!A:BC,55,0)</f>
        <v>0</v>
      </c>
      <c r="S457" s="126">
        <f t="shared" si="67"/>
        <v>-1580.55</v>
      </c>
      <c r="T457" s="128">
        <v>1580.55</v>
      </c>
      <c r="U457" s="126">
        <f>VLOOKUP(A457,РАСЧЕТ!A:BD,56,0)</f>
        <v>0</v>
      </c>
      <c r="V457" s="126">
        <f t="shared" si="68"/>
        <v>-1580.55</v>
      </c>
      <c r="W457" s="80">
        <v>1580.55</v>
      </c>
      <c r="X457" s="81">
        <f>VLOOKUP(A457,РАСЧЕТ!A:BE,57,0)</f>
        <v>819.44014184043715</v>
      </c>
      <c r="Y457" s="81">
        <f t="shared" si="69"/>
        <v>-761.1098581595628</v>
      </c>
      <c r="Z457" s="81" t="str">
        <f>VLOOKUP(A457,'10'!A:C,3,0)</f>
        <v>Начисление услуг УКС00001637 от 31.10.2023 0:00:03</v>
      </c>
      <c r="AA457" s="81" t="str">
        <f>VLOOKUP(A457,'10'!A:B,2,0)</f>
        <v>НАС/КС/ДУ/3-200</v>
      </c>
      <c r="AB457" s="80">
        <v>1580.55</v>
      </c>
      <c r="AC457" s="81">
        <f>VLOOKUP(A457,РАСЧЕТ!A:BF,58,0)</f>
        <v>881.16660147868458</v>
      </c>
      <c r="AD457" s="81">
        <f t="shared" si="70"/>
        <v>-699.38339852131537</v>
      </c>
      <c r="AE457" s="81" t="str">
        <f>VLOOKUP(A457,'11'!A:C,3,0)</f>
        <v>Начисление услуг УКС00001717 от 30.11.2023 23:59:59</v>
      </c>
      <c r="AF457" s="81" t="str">
        <f>VLOOKUP(A457,'11'!A:B,2,0)</f>
        <v>НАС/КС/ДУ/3-200</v>
      </c>
      <c r="AG457" s="80">
        <v>1580.55</v>
      </c>
      <c r="AH457" s="120">
        <f>VLOOKUP(A457,РАСЧЕТ!A:BG,59,0)</f>
        <v>1269.5350618257855</v>
      </c>
      <c r="AI457" s="120">
        <f t="shared" si="71"/>
        <v>-311.01493817421442</v>
      </c>
      <c r="AJ457" t="str">
        <f>VLOOKUP(A457,'12'!A:C,3,0)</f>
        <v>Начисление услуг УКС00001867 от 31.12.2023 23:59:59</v>
      </c>
      <c r="AK457" t="str">
        <f>VLOOKUP(A457,'12'!A:B,2,0)</f>
        <v>НАС/КС/ДУ/3-200</v>
      </c>
    </row>
    <row r="458" spans="1:37" x14ac:dyDescent="0.3">
      <c r="A458" s="79" t="s">
        <v>1484</v>
      </c>
      <c r="B458" s="79" t="s">
        <v>301</v>
      </c>
      <c r="C458" s="81">
        <v>974.96</v>
      </c>
      <c r="D458" s="81">
        <f>VLOOKUP(A458,РАСЧЕТ!A:AY,51,0)</f>
        <v>822.25934935406497</v>
      </c>
      <c r="E458" s="81">
        <f t="shared" si="63"/>
        <v>-152.70065064593507</v>
      </c>
      <c r="F458" s="81" t="str">
        <f>VLOOKUP(A458,'04'!A:C,3,0)</f>
        <v>Начисление услуг УКС00000640 от 30.04.2023 0:00:10</v>
      </c>
      <c r="G458" s="81" t="str">
        <f>VLOOKUP(A458,'04'!A:B,2,0)</f>
        <v>НАС/КС/ДУ-3-201 от 16.09.2021 г.</v>
      </c>
      <c r="H458" s="126">
        <v>974.96</v>
      </c>
      <c r="I458" s="126">
        <f>VLOOKUP(A458,РАСЧЕТ!A:AZ,52,0)</f>
        <v>0</v>
      </c>
      <c r="J458" s="126">
        <f t="shared" si="64"/>
        <v>-974.96</v>
      </c>
      <c r="K458" s="126">
        <v>974.96</v>
      </c>
      <c r="L458" s="126">
        <f>VLOOKUP(A458,РАСЧЕТ!A:BA,53,0)</f>
        <v>0</v>
      </c>
      <c r="M458" s="126">
        <f t="shared" si="65"/>
        <v>-974.96</v>
      </c>
      <c r="N458" s="126">
        <v>974.96</v>
      </c>
      <c r="O458" s="126">
        <f>VLOOKUP(A458,РАСЧЕТ!A:BB,54,0)</f>
        <v>0</v>
      </c>
      <c r="P458" s="126">
        <f t="shared" si="66"/>
        <v>-974.96</v>
      </c>
      <c r="Q458" s="126">
        <v>974.96</v>
      </c>
      <c r="R458" s="126">
        <f>VLOOKUP(A458,РАСЧЕТ!A:BC,55,0)</f>
        <v>0</v>
      </c>
      <c r="S458" s="126">
        <f t="shared" si="67"/>
        <v>-974.96</v>
      </c>
      <c r="T458" s="126">
        <v>974.96</v>
      </c>
      <c r="U458" s="126">
        <f>VLOOKUP(A458,РАСЧЕТ!A:BD,56,0)</f>
        <v>0</v>
      </c>
      <c r="V458" s="126">
        <f t="shared" si="68"/>
        <v>-974.96</v>
      </c>
      <c r="W458" s="81">
        <v>974.96</v>
      </c>
      <c r="X458" s="81">
        <f>VLOOKUP(A458,РАСЧЕТ!A:BE,57,0)</f>
        <v>1437.1451043711988</v>
      </c>
      <c r="Y458" s="81">
        <f t="shared" si="69"/>
        <v>462.1851043711988</v>
      </c>
      <c r="Z458" s="81" t="str">
        <f>VLOOKUP(A458,'10'!A:C,3,0)</f>
        <v>Начисление услуг УКС00001637 от 31.10.2023 0:00:03</v>
      </c>
      <c r="AA458" s="81" t="str">
        <f>VLOOKUP(A458,'10'!A:B,2,0)</f>
        <v>НАС/КС/ДУ-3-201 от 16.09.2021 г.</v>
      </c>
      <c r="AB458" s="81">
        <v>974.96</v>
      </c>
      <c r="AC458" s="81">
        <f>VLOOKUP(A458,РАСЧЕТ!A:BF,58,0)</f>
        <v>1194.5897373257983</v>
      </c>
      <c r="AD458" s="81">
        <f t="shared" si="70"/>
        <v>219.62973732579826</v>
      </c>
      <c r="AE458" s="81" t="str">
        <f>VLOOKUP(A458,'11'!A:C,3,0)</f>
        <v>Начисление услуг УКС00001717 от 30.11.2023 23:59:59</v>
      </c>
      <c r="AF458" s="81" t="str">
        <f>VLOOKUP(A458,'11'!A:B,2,0)</f>
        <v>НАС/КС/ДУ-3-201 от 16.09.2021 г.</v>
      </c>
      <c r="AG458" s="81">
        <v>974.96</v>
      </c>
      <c r="AH458" s="120">
        <f>VLOOKUP(A458,РАСЧЕТ!A:BG,59,0)</f>
        <v>1628.0542851960167</v>
      </c>
      <c r="AI458" s="120">
        <f t="shared" si="71"/>
        <v>653.0942851960167</v>
      </c>
      <c r="AJ458" t="str">
        <f>VLOOKUP(A458,'12'!A:C,3,0)</f>
        <v>Начисление услуг УКС00001867 от 31.12.2023 23:59:59</v>
      </c>
      <c r="AK458" t="str">
        <f>VLOOKUP(A458,'12'!A:B,2,0)</f>
        <v>НАС/КС/ДУ-3-201 от 16.09.2021 г.</v>
      </c>
    </row>
    <row r="459" spans="1:37" x14ac:dyDescent="0.3">
      <c r="A459" s="79" t="s">
        <v>1547</v>
      </c>
      <c r="B459" s="79" t="s">
        <v>82</v>
      </c>
      <c r="C459" s="80">
        <v>1391.57</v>
      </c>
      <c r="D459" s="81">
        <f>VLOOKUP(A459,РАСЧЕТ!A:AY,51,0)</f>
        <v>1173.6212739679163</v>
      </c>
      <c r="E459" s="81">
        <f t="shared" si="63"/>
        <v>-217.94872603208364</v>
      </c>
      <c r="F459" s="81" t="str">
        <f>VLOOKUP(A459,'04'!A:C,3,0)</f>
        <v>Начисление услуг УКС00000640 от 30.04.2023 0:00:10</v>
      </c>
      <c r="G459" s="81" t="str">
        <f>VLOOKUP(A459,'04'!A:B,2,0)</f>
        <v>НАС/КС/ДУ-3-202</v>
      </c>
      <c r="H459" s="128">
        <v>1391.57</v>
      </c>
      <c r="I459" s="126">
        <f>VLOOKUP(A459,РАСЧЕТ!A:AZ,52,0)</f>
        <v>0</v>
      </c>
      <c r="J459" s="126">
        <f t="shared" si="64"/>
        <v>-1391.57</v>
      </c>
      <c r="K459" s="128">
        <v>1391.57</v>
      </c>
      <c r="L459" s="126">
        <f>VLOOKUP(A459,РАСЧЕТ!A:BA,53,0)</f>
        <v>0</v>
      </c>
      <c r="M459" s="126">
        <f t="shared" si="65"/>
        <v>-1391.57</v>
      </c>
      <c r="N459" s="128">
        <v>1391.57</v>
      </c>
      <c r="O459" s="126">
        <f>VLOOKUP(A459,РАСЧЕТ!A:BB,54,0)</f>
        <v>0</v>
      </c>
      <c r="P459" s="126">
        <f t="shared" si="66"/>
        <v>-1391.57</v>
      </c>
      <c r="Q459" s="128">
        <v>1391.57</v>
      </c>
      <c r="R459" s="126">
        <f>VLOOKUP(A459,РАСЧЕТ!A:BC,55,0)</f>
        <v>0</v>
      </c>
      <c r="S459" s="126">
        <f t="shared" si="67"/>
        <v>-1391.57</v>
      </c>
      <c r="T459" s="128">
        <v>1391.57</v>
      </c>
      <c r="U459" s="126">
        <f>VLOOKUP(A459,РАСЧЕТ!A:BD,56,0)</f>
        <v>0</v>
      </c>
      <c r="V459" s="126">
        <f t="shared" si="68"/>
        <v>-1391.57</v>
      </c>
      <c r="W459" s="80">
        <v>1391.57</v>
      </c>
      <c r="X459" s="81">
        <f>VLOOKUP(A459,РАСЧЕТ!A:BE,57,0)</f>
        <v>1880.1443935206019</v>
      </c>
      <c r="Y459" s="81">
        <f t="shared" si="69"/>
        <v>488.57439352060192</v>
      </c>
      <c r="Z459" s="81" t="str">
        <f>VLOOKUP(A459,'10'!A:C,3,0)</f>
        <v>Начисление услуг УКС00001637 от 31.10.2023 0:00:03</v>
      </c>
      <c r="AA459" s="81" t="str">
        <f>VLOOKUP(A459,'10'!A:B,2,0)</f>
        <v>НАС/КС/ДУ-3-202</v>
      </c>
      <c r="AB459" s="80">
        <v>1391.57</v>
      </c>
      <c r="AC459" s="81">
        <f>VLOOKUP(A459,РАСЧЕТ!A:BF,58,0)</f>
        <v>1585.4826552741706</v>
      </c>
      <c r="AD459" s="81">
        <f t="shared" si="70"/>
        <v>193.91265527417067</v>
      </c>
      <c r="AE459" s="81" t="str">
        <f>VLOOKUP(A459,'11'!A:C,3,0)</f>
        <v>Начисление услуг УКС00001717 от 30.11.2023 23:59:59</v>
      </c>
      <c r="AF459" s="81" t="str">
        <f>VLOOKUP(A459,'11'!A:B,2,0)</f>
        <v>НАС/КС/ДУ-3-202</v>
      </c>
      <c r="AG459" s="80">
        <v>1391.57</v>
      </c>
      <c r="AH459" s="120">
        <f>VLOOKUP(A459,РАСЧЕТ!A:BG,59,0)</f>
        <v>2168.5604739952551</v>
      </c>
      <c r="AI459" s="120">
        <f t="shared" si="71"/>
        <v>776.99047399525512</v>
      </c>
      <c r="AJ459" t="str">
        <f>VLOOKUP(A459,'12'!A:C,3,0)</f>
        <v>Начисление услуг УКС00001867 от 31.12.2023 23:59:59</v>
      </c>
      <c r="AK459" t="str">
        <f>VLOOKUP(A459,'12'!A:B,2,0)</f>
        <v>НАС/КС/ДУ-3-202</v>
      </c>
    </row>
    <row r="460" spans="1:37" x14ac:dyDescent="0.3">
      <c r="A460" s="79" t="s">
        <v>2404</v>
      </c>
      <c r="B460" s="79" t="s">
        <v>119</v>
      </c>
      <c r="C460" s="80">
        <v>2516.86</v>
      </c>
      <c r="D460" s="81">
        <f>VLOOKUP(A460,РАСЧЕТ!A:AY,51,0)</f>
        <v>1208.4028702028356</v>
      </c>
      <c r="E460" s="81">
        <f t="shared" si="63"/>
        <v>-1308.4571297971645</v>
      </c>
      <c r="F460" s="81" t="str">
        <f>VLOOKUP(A460,'04'!A:C,3,0)</f>
        <v>Начисление услуг УКС00000640 от 30.04.2023 0:00:10</v>
      </c>
      <c r="G460" s="81" t="str">
        <f>VLOOKUP(A460,'04'!A:B,2,0)</f>
        <v>НАС/КС/ДУ-3-203 от 11.02.2022 г.</v>
      </c>
      <c r="H460" s="128">
        <v>2516.86</v>
      </c>
      <c r="I460" s="126">
        <f>VLOOKUP(A460,РАСЧЕТ!A:AZ,52,0)</f>
        <v>0</v>
      </c>
      <c r="J460" s="126">
        <f t="shared" si="64"/>
        <v>-2516.86</v>
      </c>
      <c r="K460" s="128">
        <v>2516.86</v>
      </c>
      <c r="L460" s="126">
        <f>VLOOKUP(A460,РАСЧЕТ!A:BA,53,0)</f>
        <v>0</v>
      </c>
      <c r="M460" s="126">
        <f t="shared" si="65"/>
        <v>-2516.86</v>
      </c>
      <c r="N460" s="128">
        <v>2516.86</v>
      </c>
      <c r="O460" s="126">
        <f>VLOOKUP(A460,РАСЧЕТ!A:BB,54,0)</f>
        <v>0</v>
      </c>
      <c r="P460" s="126">
        <f t="shared" si="66"/>
        <v>-2516.86</v>
      </c>
      <c r="Q460" s="128">
        <v>2516.86</v>
      </c>
      <c r="R460" s="126">
        <f>VLOOKUP(A460,РАСЧЕТ!A:BC,55,0)</f>
        <v>0</v>
      </c>
      <c r="S460" s="126">
        <f t="shared" si="67"/>
        <v>-2516.86</v>
      </c>
      <c r="T460" s="128">
        <v>2516.86</v>
      </c>
      <c r="U460" s="126">
        <f>VLOOKUP(A460,РАСЧЕТ!A:BD,56,0)</f>
        <v>0</v>
      </c>
      <c r="V460" s="126">
        <f t="shared" si="68"/>
        <v>-2516.86</v>
      </c>
      <c r="W460" s="80">
        <v>2516.86</v>
      </c>
      <c r="X460" s="81">
        <f>VLOOKUP(A460,РАСЧЕТ!A:BE,57,0)</f>
        <v>4011.1751925932276</v>
      </c>
      <c r="Y460" s="81">
        <f t="shared" si="69"/>
        <v>1494.3151925932275</v>
      </c>
      <c r="Z460" s="81" t="str">
        <f>VLOOKUP(A460,'10'!A:C,3,0)</f>
        <v>Начисление услуг УКС00001637 от 31.10.2023 0:00:03</v>
      </c>
      <c r="AA460" s="81" t="str">
        <f>VLOOKUP(A460,'10'!A:B,2,0)</f>
        <v>НАС/КС/ДУ-3-203 от 11.02.2022 г.</v>
      </c>
      <c r="AB460" s="80">
        <v>2516.86</v>
      </c>
      <c r="AC460" s="81">
        <f>VLOOKUP(A460,РАСЧЕТ!A:BF,58,0)</f>
        <v>3294.2977067065171</v>
      </c>
      <c r="AD460" s="81">
        <f t="shared" si="70"/>
        <v>777.43770670651702</v>
      </c>
      <c r="AE460" s="81" t="str">
        <f>VLOOKUP(A460,'11'!A:C,3,0)</f>
        <v>Начисление услуг УКС00001717 от 30.11.2023 23:59:59</v>
      </c>
      <c r="AF460" s="81" t="str">
        <f>VLOOKUP(A460,'11'!A:B,2,0)</f>
        <v>НАС/КС/ДУ-3-203 от 11.02.2022 г.</v>
      </c>
      <c r="AG460" s="80">
        <v>2516.86</v>
      </c>
      <c r="AH460" s="120">
        <f>VLOOKUP(A460,РАСЧЕТ!A:BG,59,0)</f>
        <v>4475.9688038929626</v>
      </c>
      <c r="AI460" s="120">
        <f t="shared" si="71"/>
        <v>1959.1088038929624</v>
      </c>
      <c r="AJ460" t="str">
        <f>VLOOKUP(A460,'12'!A:C,3,0)</f>
        <v>Начисление услуг УКС00001867 от 31.12.2023 23:59:59</v>
      </c>
      <c r="AK460" t="str">
        <f>VLOOKUP(A460,'12'!A:B,2,0)</f>
        <v>НАС/КС/ДУ-3-203 от 11.02.2022 г.</v>
      </c>
    </row>
    <row r="461" spans="1:37" x14ac:dyDescent="0.3">
      <c r="A461" s="79" t="s">
        <v>1264</v>
      </c>
      <c r="B461" s="79" t="s">
        <v>120</v>
      </c>
      <c r="C461" s="80">
        <v>2997.89</v>
      </c>
      <c r="D461" s="81">
        <f>VLOOKUP(A461,РАСЧЕТ!A:AY,51,0)</f>
        <v>2528.356942066684</v>
      </c>
      <c r="E461" s="81">
        <f t="shared" si="63"/>
        <v>-469.53305793331583</v>
      </c>
      <c r="F461" s="81" t="str">
        <f>VLOOKUP(A461,'04'!A:C,3,0)</f>
        <v>Начисление услуг УКС00000640 от 30.04.2023 0:00:10</v>
      </c>
      <c r="G461" s="81" t="str">
        <f>VLOOKUP(A461,'04'!A:B,2,0)</f>
        <v>НАС/ДУ-3-204 от 01.11.2021 г.</v>
      </c>
      <c r="H461" s="128">
        <v>2997.89</v>
      </c>
      <c r="I461" s="126">
        <f>VLOOKUP(A461,РАСЧЕТ!A:AZ,52,0)</f>
        <v>0</v>
      </c>
      <c r="J461" s="126">
        <f t="shared" si="64"/>
        <v>-2997.89</v>
      </c>
      <c r="K461" s="128">
        <v>2997.89</v>
      </c>
      <c r="L461" s="126">
        <f>VLOOKUP(A461,РАСЧЕТ!A:BA,53,0)</f>
        <v>0</v>
      </c>
      <c r="M461" s="126">
        <f t="shared" si="65"/>
        <v>-2997.89</v>
      </c>
      <c r="N461" s="128">
        <v>2997.89</v>
      </c>
      <c r="O461" s="126">
        <f>VLOOKUP(A461,РАСЧЕТ!A:BB,54,0)</f>
        <v>0</v>
      </c>
      <c r="P461" s="126">
        <f t="shared" si="66"/>
        <v>-2997.89</v>
      </c>
      <c r="Q461" s="128">
        <v>2997.89</v>
      </c>
      <c r="R461" s="126">
        <f>VLOOKUP(A461,РАСЧЕТ!A:BC,55,0)</f>
        <v>0</v>
      </c>
      <c r="S461" s="126">
        <f t="shared" si="67"/>
        <v>-2997.89</v>
      </c>
      <c r="T461" s="128">
        <v>2997.89</v>
      </c>
      <c r="U461" s="126">
        <f>VLOOKUP(A461,РАСЧЕТ!A:BD,56,0)</f>
        <v>0</v>
      </c>
      <c r="V461" s="126">
        <f t="shared" si="68"/>
        <v>-2997.89</v>
      </c>
      <c r="W461" s="80">
        <v>2997.89</v>
      </c>
      <c r="X461" s="81">
        <f>VLOOKUP(A461,РАСЧЕТ!A:BE,57,0)</f>
        <v>1554.264182077786</v>
      </c>
      <c r="Y461" s="81">
        <f t="shared" si="69"/>
        <v>-1443.6258179222139</v>
      </c>
      <c r="Z461" s="81" t="str">
        <f>VLOOKUP(A461,'10'!A:C,3,0)</f>
        <v>Начисление услуг УКС00001637 от 31.10.2023 0:00:03</v>
      </c>
      <c r="AA461" s="81" t="str">
        <f>VLOOKUP(A461,'10'!A:B,2,0)</f>
        <v>НАС/ДУ-3-204 от 01.11.2021 г.</v>
      </c>
      <c r="AB461" s="80">
        <v>2997.89</v>
      </c>
      <c r="AC461" s="81">
        <f>VLOOKUP(A461,РАСЧЕТ!A:BF,58,0)</f>
        <v>1671.343173456853</v>
      </c>
      <c r="AD461" s="81">
        <f t="shared" si="70"/>
        <v>-1326.5468265431468</v>
      </c>
      <c r="AE461" s="81" t="str">
        <f>VLOOKUP(A461,'11'!A:C,3,0)</f>
        <v>Начисление услуг УКС00001717 от 30.11.2023 23:59:59</v>
      </c>
      <c r="AF461" s="81" t="str">
        <f>VLOOKUP(A461,'11'!A:B,2,0)</f>
        <v>НАС/ДУ-3-204 от 01.11.2021 г.</v>
      </c>
      <c r="AG461" s="80">
        <v>2997.89</v>
      </c>
      <c r="AH461" s="120">
        <f>VLOOKUP(A461,РАСЧЕТ!A:BG,59,0)</f>
        <v>2407.9768292239082</v>
      </c>
      <c r="AI461" s="120">
        <f t="shared" si="71"/>
        <v>-589.91317077609165</v>
      </c>
      <c r="AJ461" t="str">
        <f>VLOOKUP(A461,'12'!A:C,3,0)</f>
        <v>Начисление услуг УКС00001867 от 31.12.2023 23:59:59</v>
      </c>
      <c r="AK461" t="str">
        <f>VLOOKUP(A461,'12'!A:B,2,0)</f>
        <v>НАС/ДУ-3-204 от 01.11.2021 г.</v>
      </c>
    </row>
    <row r="462" spans="1:37" x14ac:dyDescent="0.3">
      <c r="A462" s="79" t="s">
        <v>2310</v>
      </c>
      <c r="B462" s="79" t="s">
        <v>81</v>
      </c>
      <c r="C462" s="80">
        <v>3418.8</v>
      </c>
      <c r="D462" s="81">
        <f>VLOOKUP(A462,РАСЧЕТ!A:AY,51,0)</f>
        <v>2883.3411545631525</v>
      </c>
      <c r="E462" s="81">
        <f t="shared" si="63"/>
        <v>-535.4588454368477</v>
      </c>
      <c r="F462" s="81" t="str">
        <f>VLOOKUP(A462,'04'!A:C,3,0)</f>
        <v>Начисление услуг УКС00000640 от 30.04.2023 0:00:10</v>
      </c>
      <c r="G462" s="81" t="str">
        <f>VLOOKUP(A462,'04'!A:B,2,0)</f>
        <v>НАС/КС/ДУ-3-205</v>
      </c>
      <c r="H462" s="128">
        <v>3418.8</v>
      </c>
      <c r="I462" s="126">
        <f>VLOOKUP(A462,РАСЧЕТ!A:AZ,52,0)</f>
        <v>0</v>
      </c>
      <c r="J462" s="126">
        <f t="shared" si="64"/>
        <v>-3418.8</v>
      </c>
      <c r="K462" s="128">
        <v>3418.8</v>
      </c>
      <c r="L462" s="126">
        <f>VLOOKUP(A462,РАСЧЕТ!A:BA,53,0)</f>
        <v>0</v>
      </c>
      <c r="M462" s="126">
        <f t="shared" si="65"/>
        <v>-3418.8</v>
      </c>
      <c r="N462" s="128">
        <v>3418.8</v>
      </c>
      <c r="O462" s="126">
        <f>VLOOKUP(A462,РАСЧЕТ!A:BB,54,0)</f>
        <v>0</v>
      </c>
      <c r="P462" s="126">
        <f t="shared" si="66"/>
        <v>-3418.8</v>
      </c>
      <c r="Q462" s="128">
        <v>3418.8</v>
      </c>
      <c r="R462" s="126">
        <f>VLOOKUP(A462,РАСЧЕТ!A:BC,55,0)</f>
        <v>0</v>
      </c>
      <c r="S462" s="126">
        <f t="shared" si="67"/>
        <v>-3418.8</v>
      </c>
      <c r="T462" s="128">
        <v>3418.8</v>
      </c>
      <c r="U462" s="126">
        <f>VLOOKUP(A462,РАСЧЕТ!A:BD,56,0)</f>
        <v>0</v>
      </c>
      <c r="V462" s="126">
        <f t="shared" si="68"/>
        <v>-3418.8</v>
      </c>
      <c r="W462" s="80">
        <v>3418.8</v>
      </c>
      <c r="X462" s="81">
        <f>VLOOKUP(A462,РАСЧЕТ!A:BE,57,0)</f>
        <v>4269.9625019864689</v>
      </c>
      <c r="Y462" s="81">
        <f t="shared" si="69"/>
        <v>851.16250198646867</v>
      </c>
      <c r="Z462" s="81" t="str">
        <f>VLOOKUP(A462,'10'!A:C,3,0)</f>
        <v>Начисление услуг УКС00001637 от 31.10.2023 0:00:03</v>
      </c>
      <c r="AA462" s="81" t="str">
        <f>VLOOKUP(A462,'10'!A:B,2,0)</f>
        <v>НАС/КС/ДУ-3-205</v>
      </c>
      <c r="AB462" s="80">
        <v>3418.8</v>
      </c>
      <c r="AC462" s="81">
        <f>VLOOKUP(A462,РАСЧЕТ!A:BF,58,0)</f>
        <v>3651.2107249006672</v>
      </c>
      <c r="AD462" s="81">
        <f t="shared" si="70"/>
        <v>232.41072490066699</v>
      </c>
      <c r="AE462" s="81" t="str">
        <f>VLOOKUP(A462,'11'!A:C,3,0)</f>
        <v>Начисление услуг УКС00001717 от 30.11.2023 23:59:59</v>
      </c>
      <c r="AF462" s="81" t="str">
        <f>VLOOKUP(A462,'11'!A:B,2,0)</f>
        <v>НАС/КС/ДУ-3-205</v>
      </c>
      <c r="AG462" s="80">
        <v>3418.8</v>
      </c>
      <c r="AH462" s="120">
        <f>VLOOKUP(A462,РАСЧЕТ!A:BG,59,0)</f>
        <v>5011.0438342883617</v>
      </c>
      <c r="AI462" s="120">
        <f t="shared" si="71"/>
        <v>1592.2438342883615</v>
      </c>
      <c r="AJ462" t="str">
        <f>VLOOKUP(A462,'12'!A:C,3,0)</f>
        <v>Начисление услуг УКС00001867 от 31.12.2023 23:59:59</v>
      </c>
      <c r="AK462" t="str">
        <f>VLOOKUP(A462,'12'!A:B,2,0)</f>
        <v>НАС/КС/ДУ-3-205</v>
      </c>
    </row>
    <row r="463" spans="1:37" x14ac:dyDescent="0.3">
      <c r="A463" s="79" t="s">
        <v>1206</v>
      </c>
      <c r="B463" s="79" t="s">
        <v>122</v>
      </c>
      <c r="C463" s="80">
        <v>1580.55</v>
      </c>
      <c r="D463" s="81">
        <f>VLOOKUP(A463,РАСЧЕТ!A:AY,51,0)</f>
        <v>1333.0019408030657</v>
      </c>
      <c r="E463" s="81">
        <f t="shared" si="63"/>
        <v>-247.54805919693422</v>
      </c>
      <c r="F463" s="81" t="str">
        <f>VLOOKUP(A463,'04'!A:C,3,0)</f>
        <v>Начисление услуг УКС00000640 от 30.04.2023 0:00:10</v>
      </c>
      <c r="G463" s="81" t="str">
        <f>VLOOKUP(A463,'04'!A:B,2,0)</f>
        <v>НАС/КС/ДУ-3-206</v>
      </c>
      <c r="H463" s="128">
        <v>1580.55</v>
      </c>
      <c r="I463" s="126">
        <f>VLOOKUP(A463,РАСЧЕТ!A:AZ,52,0)</f>
        <v>0</v>
      </c>
      <c r="J463" s="126">
        <f t="shared" si="64"/>
        <v>-1580.55</v>
      </c>
      <c r="K463" s="128">
        <v>1580.55</v>
      </c>
      <c r="L463" s="126">
        <f>VLOOKUP(A463,РАСЧЕТ!A:BA,53,0)</f>
        <v>0</v>
      </c>
      <c r="M463" s="126">
        <f t="shared" si="65"/>
        <v>-1580.55</v>
      </c>
      <c r="N463" s="128">
        <v>1580.55</v>
      </c>
      <c r="O463" s="126">
        <f>VLOOKUP(A463,РАСЧЕТ!A:BB,54,0)</f>
        <v>0</v>
      </c>
      <c r="P463" s="126">
        <f t="shared" si="66"/>
        <v>-1580.55</v>
      </c>
      <c r="Q463" s="128">
        <v>1580.55</v>
      </c>
      <c r="R463" s="126">
        <f>VLOOKUP(A463,РАСЧЕТ!A:BC,55,0)</f>
        <v>0</v>
      </c>
      <c r="S463" s="126">
        <f t="shared" si="67"/>
        <v>-1580.55</v>
      </c>
      <c r="T463" s="128">
        <v>1580.55</v>
      </c>
      <c r="U463" s="126">
        <f>VLOOKUP(A463,РАСЧЕТ!A:BD,56,0)</f>
        <v>0</v>
      </c>
      <c r="V463" s="126">
        <f t="shared" si="68"/>
        <v>-1580.55</v>
      </c>
      <c r="W463" s="80">
        <v>1580.55</v>
      </c>
      <c r="X463" s="81">
        <f>VLOOKUP(A463,РАСЧЕТ!A:BE,57,0)</f>
        <v>2534.6517060794326</v>
      </c>
      <c r="Y463" s="81">
        <f t="shared" si="69"/>
        <v>954.10170607943269</v>
      </c>
      <c r="Z463" s="81" t="str">
        <f>VLOOKUP(A463,'10'!A:C,3,0)</f>
        <v>Начисление услуг УКС00001637 от 31.10.2023 0:00:03</v>
      </c>
      <c r="AA463" s="81" t="str">
        <f>VLOOKUP(A463,'10'!A:B,2,0)</f>
        <v>НАС/КС/ДУ-3-206</v>
      </c>
      <c r="AB463" s="80">
        <v>1580.55</v>
      </c>
      <c r="AC463" s="81">
        <f>VLOOKUP(A463,РАСЧЕТ!A:BF,58,0)</f>
        <v>2079.7368931594942</v>
      </c>
      <c r="AD463" s="81">
        <f t="shared" si="70"/>
        <v>499.18689315949428</v>
      </c>
      <c r="AE463" s="81" t="str">
        <f>VLOOKUP(A463,'11'!A:C,3,0)</f>
        <v>Начисление услуг УКС00001717 от 30.11.2023 23:59:59</v>
      </c>
      <c r="AF463" s="81" t="str">
        <f>VLOOKUP(A463,'11'!A:B,2,0)</f>
        <v>НАС/КС/ДУ-3-206</v>
      </c>
      <c r="AG463" s="80">
        <v>1580.55</v>
      </c>
      <c r="AH463" s="120">
        <f>VLOOKUP(A463,РАСЧЕТ!A:BG,59,0)</f>
        <v>2825.0752903497473</v>
      </c>
      <c r="AI463" s="120">
        <f t="shared" si="71"/>
        <v>1244.5252903497474</v>
      </c>
      <c r="AJ463" t="str">
        <f>VLOOKUP(A463,'12'!A:C,3,0)</f>
        <v>Начисление услуг УКС00001867 от 31.12.2023 23:59:59</v>
      </c>
      <c r="AK463" t="str">
        <f>VLOOKUP(A463,'12'!A:B,2,0)</f>
        <v>НАС/КС/ДУ-3-206</v>
      </c>
    </row>
    <row r="464" spans="1:37" x14ac:dyDescent="0.3">
      <c r="A464" s="79" t="s">
        <v>1209</v>
      </c>
      <c r="B464" s="79" t="s">
        <v>107</v>
      </c>
      <c r="C464" s="81">
        <v>974.96</v>
      </c>
      <c r="D464" s="81">
        <f>VLOOKUP(A464,РАСЧЕТ!A:AY,51,0)</f>
        <v>822.25934935406497</v>
      </c>
      <c r="E464" s="81">
        <f t="shared" si="63"/>
        <v>-152.70065064593507</v>
      </c>
      <c r="F464" s="81" t="str">
        <f>VLOOKUP(A464,'04'!A:C,3,0)</f>
        <v>Начисление услуг УКС00000640 от 30.04.2023 0:00:10</v>
      </c>
      <c r="G464" s="81" t="str">
        <f>VLOOKUP(A464,'04'!A:B,2,0)</f>
        <v>НАС/КС/ДУ-3-207</v>
      </c>
      <c r="H464" s="126">
        <v>974.96</v>
      </c>
      <c r="I464" s="126">
        <f>VLOOKUP(A464,РАСЧЕТ!A:AZ,52,0)</f>
        <v>0</v>
      </c>
      <c r="J464" s="126">
        <f t="shared" si="64"/>
        <v>-974.96</v>
      </c>
      <c r="K464" s="126">
        <v>974.96</v>
      </c>
      <c r="L464" s="126">
        <f>VLOOKUP(A464,РАСЧЕТ!A:BA,53,0)</f>
        <v>0</v>
      </c>
      <c r="M464" s="126">
        <f t="shared" si="65"/>
        <v>-974.96</v>
      </c>
      <c r="N464" s="126">
        <v>974.96</v>
      </c>
      <c r="O464" s="126">
        <f>VLOOKUP(A464,РАСЧЕТ!A:BB,54,0)</f>
        <v>0</v>
      </c>
      <c r="P464" s="126">
        <f t="shared" si="66"/>
        <v>-974.96</v>
      </c>
      <c r="Q464" s="126">
        <v>974.96</v>
      </c>
      <c r="R464" s="126">
        <f>VLOOKUP(A464,РАСЧЕТ!A:BC,55,0)</f>
        <v>0</v>
      </c>
      <c r="S464" s="126">
        <f t="shared" si="67"/>
        <v>-974.96</v>
      </c>
      <c r="T464" s="126">
        <v>974.96</v>
      </c>
      <c r="U464" s="126">
        <f>VLOOKUP(A464,РАСЧЕТ!A:BD,56,0)</f>
        <v>0</v>
      </c>
      <c r="V464" s="126">
        <f t="shared" si="68"/>
        <v>-974.96</v>
      </c>
      <c r="W464" s="81">
        <v>974.96</v>
      </c>
      <c r="X464" s="81">
        <f>VLOOKUP(A464,РАСЧЕТ!A:BE,57,0)</f>
        <v>1147.6620666862634</v>
      </c>
      <c r="Y464" s="81">
        <f t="shared" si="69"/>
        <v>172.70206668626338</v>
      </c>
      <c r="Z464" s="81" t="str">
        <f>VLOOKUP(A464,'10'!A:C,3,0)</f>
        <v>Начисление услуг УКС00001637 от 31.10.2023 0:00:03</v>
      </c>
      <c r="AA464" s="81" t="str">
        <f>VLOOKUP(A464,'10'!A:B,2,0)</f>
        <v>НАС/КС/ДУ-3-207</v>
      </c>
      <c r="AB464" s="81">
        <v>974.96</v>
      </c>
      <c r="AC464" s="81">
        <f>VLOOKUP(A464,РАСЧЕТ!A:BF,58,0)</f>
        <v>992.30229002268879</v>
      </c>
      <c r="AD464" s="81">
        <f t="shared" si="70"/>
        <v>17.342290022688758</v>
      </c>
      <c r="AE464" s="81" t="str">
        <f>VLOOKUP(A464,'11'!A:C,3,0)</f>
        <v>Начисление услуг УКС00001717 от 30.11.2023 23:59:59</v>
      </c>
      <c r="AF464" s="81" t="str">
        <f>VLOOKUP(A464,'11'!A:B,2,0)</f>
        <v>НАС/КС/ДУ-3-207</v>
      </c>
      <c r="AG464" s="81">
        <v>974.96</v>
      </c>
      <c r="AH464" s="120">
        <f>VLOOKUP(A464,РАСЧЕТ!A:BG,59,0)</f>
        <v>1365.5196101840597</v>
      </c>
      <c r="AI464" s="120">
        <f t="shared" si="71"/>
        <v>390.55961018405969</v>
      </c>
      <c r="AJ464" t="str">
        <f>VLOOKUP(A464,'12'!A:C,3,0)</f>
        <v>Начисление услуг УКС00001867 от 31.12.2023 23:59:59</v>
      </c>
      <c r="AK464" t="str">
        <f>VLOOKUP(A464,'12'!A:B,2,0)</f>
        <v>НАС/КС/ДУ-3-207</v>
      </c>
    </row>
    <row r="465" spans="1:37" x14ac:dyDescent="0.3">
      <c r="A465" s="79" t="s">
        <v>1213</v>
      </c>
      <c r="B465" s="79" t="s">
        <v>83</v>
      </c>
      <c r="C465" s="80">
        <v>1391.57</v>
      </c>
      <c r="D465" s="81">
        <f>VLOOKUP(A465,РАСЧЕТ!A:AY,51,0)</f>
        <v>585.01280222818889</v>
      </c>
      <c r="E465" s="81">
        <f t="shared" si="63"/>
        <v>-806.55719777181105</v>
      </c>
      <c r="F465" s="81" t="str">
        <f>VLOOKUP(A465,'04'!A:C,3,0)</f>
        <v>Начисление услуг УКС00000640 от 30.04.2023 0:00:10</v>
      </c>
      <c r="G465" s="81" t="str">
        <f>VLOOKUP(A465,'04'!A:B,2,0)</f>
        <v>НАС/КС/ДУ-3-208</v>
      </c>
      <c r="H465" s="128">
        <v>1391.57</v>
      </c>
      <c r="I465" s="126">
        <f>VLOOKUP(A465,РАСЧЕТ!A:AZ,52,0)</f>
        <v>0</v>
      </c>
      <c r="J465" s="126">
        <f t="shared" si="64"/>
        <v>-1391.57</v>
      </c>
      <c r="K465" s="128">
        <v>1391.57</v>
      </c>
      <c r="L465" s="126">
        <f>VLOOKUP(A465,РАСЧЕТ!A:BA,53,0)</f>
        <v>0</v>
      </c>
      <c r="M465" s="126">
        <f t="shared" si="65"/>
        <v>-1391.57</v>
      </c>
      <c r="N465" s="128">
        <v>1391.57</v>
      </c>
      <c r="O465" s="126">
        <f>VLOOKUP(A465,РАСЧЕТ!A:BB,54,0)</f>
        <v>0</v>
      </c>
      <c r="P465" s="126">
        <f t="shared" si="66"/>
        <v>-1391.57</v>
      </c>
      <c r="Q465" s="128">
        <v>1391.57</v>
      </c>
      <c r="R465" s="126">
        <f>VLOOKUP(A465,РАСЧЕТ!A:BC,55,0)</f>
        <v>0</v>
      </c>
      <c r="S465" s="126">
        <f t="shared" si="67"/>
        <v>-1391.57</v>
      </c>
      <c r="T465" s="128">
        <v>1391.57</v>
      </c>
      <c r="U465" s="126">
        <f>VLOOKUP(A465,РАСЧЕТ!A:BD,56,0)</f>
        <v>0</v>
      </c>
      <c r="V465" s="126">
        <f t="shared" si="68"/>
        <v>-1391.57</v>
      </c>
      <c r="W465" s="80">
        <v>1391.57</v>
      </c>
      <c r="X465" s="81">
        <f>VLOOKUP(A465,РАСЧЕТ!A:BE,57,0)</f>
        <v>1830.9768828100055</v>
      </c>
      <c r="Y465" s="81">
        <f t="shared" si="69"/>
        <v>439.40688281000553</v>
      </c>
      <c r="Z465" s="81" t="str">
        <f>VLOOKUP(A465,'10'!A:C,3,0)</f>
        <v>Начисление услуг УКС00001637 от 31.10.2023 0:00:03</v>
      </c>
      <c r="AA465" s="81" t="str">
        <f>VLOOKUP(A465,'10'!A:B,2,0)</f>
        <v>НАС/КС/ДУ-3-208</v>
      </c>
      <c r="AB465" s="80">
        <v>1391.57</v>
      </c>
      <c r="AC465" s="81">
        <f>VLOOKUP(A465,РАСЧЕТ!A:BF,58,0)</f>
        <v>1551.1249591844962</v>
      </c>
      <c r="AD465" s="81">
        <f t="shared" si="70"/>
        <v>159.55495918449628</v>
      </c>
      <c r="AE465" s="81" t="str">
        <f>VLOOKUP(A465,'11'!A:C,3,0)</f>
        <v>Начисление услуг УКС00001717 от 30.11.2023 23:59:59</v>
      </c>
      <c r="AF465" s="81" t="str">
        <f>VLOOKUP(A465,'11'!A:B,2,0)</f>
        <v>НАС/КС/ДУ-3-208</v>
      </c>
      <c r="AG465" s="80">
        <v>1391.57</v>
      </c>
      <c r="AH465" s="120">
        <f>VLOOKUP(A465,РАСЧЕТ!A:BG,59,0)</f>
        <v>2123.9700325352537</v>
      </c>
      <c r="AI465" s="120">
        <f t="shared" si="71"/>
        <v>732.40003253525379</v>
      </c>
      <c r="AJ465" t="str">
        <f>VLOOKUP(A465,'12'!A:C,3,0)</f>
        <v>Начисление услуг УКС00001867 от 31.12.2023 23:59:59</v>
      </c>
      <c r="AK465" t="str">
        <f>VLOOKUP(A465,'12'!A:B,2,0)</f>
        <v>НАС/КС/ДУ-3-208</v>
      </c>
    </row>
    <row r="466" spans="1:37" x14ac:dyDescent="0.3">
      <c r="A466" s="79" t="s">
        <v>627</v>
      </c>
      <c r="B466" s="79" t="s">
        <v>236</v>
      </c>
      <c r="C466" s="80">
        <v>2516.86</v>
      </c>
      <c r="D466" s="81">
        <f>VLOOKUP(A466,РАСЧЕТ!A:AY,51,0)</f>
        <v>2122.6606992135776</v>
      </c>
      <c r="E466" s="81">
        <f t="shared" si="63"/>
        <v>-394.19930078642255</v>
      </c>
      <c r="F466" s="81" t="str">
        <f>VLOOKUP(A466,'04'!A:C,3,0)</f>
        <v>Начисление услуг УКС00000640 от 30.04.2023 0:00:10</v>
      </c>
      <c r="G466" s="81" t="str">
        <f>VLOOKUP(A466,'04'!A:B,2,0)</f>
        <v>НАС/КС/ДУ/3-209</v>
      </c>
      <c r="H466" s="128">
        <v>2516.86</v>
      </c>
      <c r="I466" s="126">
        <f>VLOOKUP(A466,РАСЧЕТ!A:AZ,52,0)</f>
        <v>0</v>
      </c>
      <c r="J466" s="126">
        <f t="shared" si="64"/>
        <v>-2516.86</v>
      </c>
      <c r="K466" s="128">
        <v>2516.86</v>
      </c>
      <c r="L466" s="126">
        <f>VLOOKUP(A466,РАСЧЕТ!A:BA,53,0)</f>
        <v>0</v>
      </c>
      <c r="M466" s="126">
        <f t="shared" si="65"/>
        <v>-2516.86</v>
      </c>
      <c r="N466" s="128">
        <v>2516.86</v>
      </c>
      <c r="O466" s="126">
        <f>VLOOKUP(A466,РАСЧЕТ!A:BB,54,0)</f>
        <v>0</v>
      </c>
      <c r="P466" s="126">
        <f t="shared" si="66"/>
        <v>-2516.86</v>
      </c>
      <c r="Q466" s="128">
        <v>2516.86</v>
      </c>
      <c r="R466" s="126">
        <f>VLOOKUP(A466,РАСЧЕТ!A:BC,55,0)</f>
        <v>0</v>
      </c>
      <c r="S466" s="126">
        <f t="shared" si="67"/>
        <v>-2516.86</v>
      </c>
      <c r="T466" s="128">
        <v>2516.86</v>
      </c>
      <c r="U466" s="126">
        <f>VLOOKUP(A466,РАСЧЕТ!A:BD,56,0)</f>
        <v>0</v>
      </c>
      <c r="V466" s="126">
        <f t="shared" si="68"/>
        <v>-2516.86</v>
      </c>
      <c r="W466" s="80">
        <v>2516.86</v>
      </c>
      <c r="X466" s="81">
        <f>VLOOKUP(A466,РАСЧЕТ!A:BE,57,0)</f>
        <v>3606.7365946982591</v>
      </c>
      <c r="Y466" s="81">
        <f t="shared" si="69"/>
        <v>1089.8765946982589</v>
      </c>
      <c r="Z466" s="81" t="str">
        <f>VLOOKUP(A466,'10'!A:C,3,0)</f>
        <v>Начисление услуг УКС00001637 от 31.10.2023 0:00:03</v>
      </c>
      <c r="AA466" s="81" t="str">
        <f>VLOOKUP(A466,'10'!A:B,2,0)</f>
        <v>НАС/КС/ДУ/3-209</v>
      </c>
      <c r="AB466" s="80">
        <v>2516.86</v>
      </c>
      <c r="AC466" s="81">
        <f>VLOOKUP(A466,РАСЧЕТ!A:BF,58,0)</f>
        <v>3011.6806241537756</v>
      </c>
      <c r="AD466" s="81">
        <f t="shared" si="70"/>
        <v>494.8206241537755</v>
      </c>
      <c r="AE466" s="81" t="str">
        <f>VLOOKUP(A466,'11'!A:C,3,0)</f>
        <v>Начисление услуг УКС00001717 от 30.11.2023 23:59:59</v>
      </c>
      <c r="AF466" s="81" t="str">
        <f>VLOOKUP(A466,'11'!A:B,2,0)</f>
        <v>НАС/КС/ДУ/3-209</v>
      </c>
      <c r="AG466" s="80">
        <v>2516.86</v>
      </c>
      <c r="AH466" s="120">
        <f>VLOOKUP(A466,РАСЧЕТ!A:BG,59,0)</f>
        <v>4109.1799353299302</v>
      </c>
      <c r="AI466" s="120">
        <f t="shared" si="71"/>
        <v>1592.3199353299301</v>
      </c>
      <c r="AJ466" t="str">
        <f>VLOOKUP(A466,'12'!A:C,3,0)</f>
        <v>Начисление услуг УКС00001867 от 31.12.2023 23:59:59</v>
      </c>
      <c r="AK466" t="str">
        <f>VLOOKUP(A466,'12'!A:B,2,0)</f>
        <v>НАС/КС/ДУ/3-209</v>
      </c>
    </row>
    <row r="467" spans="1:37" x14ac:dyDescent="0.3">
      <c r="A467" s="79" t="s">
        <v>1570</v>
      </c>
      <c r="B467" s="79" t="s">
        <v>75</v>
      </c>
      <c r="C467" s="80">
        <v>1421.64</v>
      </c>
      <c r="D467" s="81">
        <f>VLOOKUP(A467,РАСЧЕТ!A:AY,51,0)</f>
        <v>1939.8319677084278</v>
      </c>
      <c r="E467" s="81">
        <f t="shared" si="63"/>
        <v>518.19196770842768</v>
      </c>
      <c r="F467" s="81" t="str">
        <f>VLOOKUP(A467,'04'!A:C,3,0)</f>
        <v>Начисление услуг УКС00000640 от 30.04.2023 0:00:10</v>
      </c>
      <c r="G467" s="81" t="str">
        <f>VLOOKUP(A467,'04'!A:B,2,0)</f>
        <v>НАС/КС/ДУ/3-21</v>
      </c>
      <c r="H467" s="128">
        <v>1421.64</v>
      </c>
      <c r="I467" s="126">
        <f>VLOOKUP(A467,РАСЧЕТ!A:AZ,52,0)</f>
        <v>0</v>
      </c>
      <c r="J467" s="126">
        <f t="shared" si="64"/>
        <v>-1421.64</v>
      </c>
      <c r="K467" s="128">
        <v>1421.64</v>
      </c>
      <c r="L467" s="126">
        <f>VLOOKUP(A467,РАСЧЕТ!A:BA,53,0)</f>
        <v>0</v>
      </c>
      <c r="M467" s="126">
        <f t="shared" si="65"/>
        <v>-1421.64</v>
      </c>
      <c r="N467" s="128">
        <v>1421.64</v>
      </c>
      <c r="O467" s="126">
        <f>VLOOKUP(A467,РАСЧЕТ!A:BB,54,0)</f>
        <v>0</v>
      </c>
      <c r="P467" s="126">
        <f t="shared" si="66"/>
        <v>-1421.64</v>
      </c>
      <c r="Q467" s="128">
        <v>1421.64</v>
      </c>
      <c r="R467" s="126">
        <f>VLOOKUP(A467,РАСЧЕТ!A:BC,55,0)</f>
        <v>0</v>
      </c>
      <c r="S467" s="126">
        <f t="shared" si="67"/>
        <v>-1421.64</v>
      </c>
      <c r="T467" s="128">
        <v>1421.64</v>
      </c>
      <c r="U467" s="126">
        <f>VLOOKUP(A467,РАСЧЕТ!A:BD,56,0)</f>
        <v>0</v>
      </c>
      <c r="V467" s="126">
        <f t="shared" si="68"/>
        <v>-1421.64</v>
      </c>
      <c r="W467" s="80">
        <v>1421.64</v>
      </c>
      <c r="X467" s="81">
        <f>VLOOKUP(A467,РАСЧЕТ!A:BE,57,0)</f>
        <v>1624.0432902397995</v>
      </c>
      <c r="Y467" s="81">
        <f t="shared" si="69"/>
        <v>202.40329023979939</v>
      </c>
      <c r="Z467" s="81" t="str">
        <f>VLOOKUP(A467,'10'!A:C,3,0)</f>
        <v>Начисление услуг УКС00001637 от 31.10.2023 0:00:03</v>
      </c>
      <c r="AA467" s="81" t="str">
        <f>VLOOKUP(A467,'10'!A:B,2,0)</f>
        <v>НАС/КС/ДУ/3-21</v>
      </c>
      <c r="AB467" s="80">
        <v>1421.64</v>
      </c>
      <c r="AC467" s="81">
        <f>VLOOKUP(A467,РАСЧЕТ!A:BF,58,0)</f>
        <v>1412.3913031219006</v>
      </c>
      <c r="AD467" s="81">
        <f t="shared" si="70"/>
        <v>-9.2486968780995085</v>
      </c>
      <c r="AE467" s="81" t="str">
        <f>VLOOKUP(A467,'11'!A:C,3,0)</f>
        <v>Начисление услуг УКС00001717 от 30.11.2023 23:59:59</v>
      </c>
      <c r="AF467" s="81" t="str">
        <f>VLOOKUP(A467,'11'!A:B,2,0)</f>
        <v>НАС/КС/ДУ/3-21</v>
      </c>
      <c r="AG467" s="80">
        <v>1421.64</v>
      </c>
      <c r="AH467" s="120">
        <f>VLOOKUP(A467,РАСЧЕТ!A:BG,59,0)</f>
        <v>1946.3127837659229</v>
      </c>
      <c r="AI467" s="120">
        <f t="shared" si="71"/>
        <v>524.67278376592276</v>
      </c>
      <c r="AJ467" t="str">
        <f>VLOOKUP(A467,'12'!A:C,3,0)</f>
        <v>Начисление услуг УКС00001867 от 31.12.2023 23:59:59</v>
      </c>
      <c r="AK467" t="str">
        <f>VLOOKUP(A467,'12'!A:B,2,0)</f>
        <v>НАС/КС/ДУ/3-21</v>
      </c>
    </row>
    <row r="468" spans="1:37" x14ac:dyDescent="0.3">
      <c r="A468" s="79" t="s">
        <v>2054</v>
      </c>
      <c r="B468" s="79" t="s">
        <v>244</v>
      </c>
      <c r="C468" s="80">
        <v>2997.89</v>
      </c>
      <c r="D468" s="81">
        <f>VLOOKUP(A468,РАСЧЕТ!A:AY,51,0)</f>
        <v>2528.356942066684</v>
      </c>
      <c r="E468" s="81">
        <f t="shared" si="63"/>
        <v>-469.53305793331583</v>
      </c>
      <c r="F468" s="81" t="str">
        <f>VLOOKUP(A468,'04'!A:C,3,0)</f>
        <v>Начисление услуг УКС00000640 от 30.04.2023 0:00:10</v>
      </c>
      <c r="G468" s="81" t="str">
        <f>VLOOKUP(A468,'04'!A:B,2,0)</f>
        <v>НАС/КС/ДУ-3-210</v>
      </c>
      <c r="H468" s="128">
        <v>2997.89</v>
      </c>
      <c r="I468" s="126">
        <f>VLOOKUP(A468,РАСЧЕТ!A:AZ,52,0)</f>
        <v>0</v>
      </c>
      <c r="J468" s="126">
        <f t="shared" si="64"/>
        <v>-2997.89</v>
      </c>
      <c r="K468" s="128">
        <v>2997.89</v>
      </c>
      <c r="L468" s="126">
        <f>VLOOKUP(A468,РАСЧЕТ!A:BA,53,0)</f>
        <v>0</v>
      </c>
      <c r="M468" s="126">
        <f t="shared" si="65"/>
        <v>-2997.89</v>
      </c>
      <c r="N468" s="128">
        <v>2997.89</v>
      </c>
      <c r="O468" s="126">
        <f>VLOOKUP(A468,РАСЧЕТ!A:BB,54,0)</f>
        <v>0</v>
      </c>
      <c r="P468" s="126">
        <f t="shared" si="66"/>
        <v>-2997.89</v>
      </c>
      <c r="Q468" s="128">
        <v>2997.89</v>
      </c>
      <c r="R468" s="126">
        <f>VLOOKUP(A468,РАСЧЕТ!A:BC,55,0)</f>
        <v>0</v>
      </c>
      <c r="S468" s="126">
        <f t="shared" si="67"/>
        <v>-2997.89</v>
      </c>
      <c r="T468" s="128">
        <v>2997.89</v>
      </c>
      <c r="U468" s="126">
        <f>VLOOKUP(A468,РАСЧЕТ!A:BD,56,0)</f>
        <v>0</v>
      </c>
      <c r="V468" s="126">
        <f t="shared" si="68"/>
        <v>-2997.89</v>
      </c>
      <c r="W468" s="80">
        <v>2997.89</v>
      </c>
      <c r="X468" s="81">
        <f>VLOOKUP(A468,РАСЧЕТ!A:BE,57,0)</f>
        <v>4162.3053935926682</v>
      </c>
      <c r="Y468" s="81">
        <f t="shared" si="69"/>
        <v>1164.4153935926684</v>
      </c>
      <c r="Z468" s="81" t="str">
        <f>VLOOKUP(A468,'10'!A:C,3,0)</f>
        <v>Начисление услуг УКС00001637 от 31.10.2023 0:00:03</v>
      </c>
      <c r="AA468" s="81" t="str">
        <f>VLOOKUP(A468,'10'!A:B,2,0)</f>
        <v>НАС/КС/ДУ-3-210</v>
      </c>
      <c r="AB468" s="80">
        <v>2997.89</v>
      </c>
      <c r="AC468" s="81">
        <f>VLOOKUP(A468,РАСЧЕТ!A:BF,58,0)</f>
        <v>3493.8126464794832</v>
      </c>
      <c r="AD468" s="81">
        <f t="shared" si="70"/>
        <v>495.92264647948332</v>
      </c>
      <c r="AE468" s="81" t="str">
        <f>VLOOKUP(A468,'11'!A:C,3,0)</f>
        <v>Начисление услуг УКС00001717 от 30.11.2023 23:59:59</v>
      </c>
      <c r="AF468" s="81" t="str">
        <f>VLOOKUP(A468,'11'!A:B,2,0)</f>
        <v>НАС/КС/ДУ-3-210</v>
      </c>
      <c r="AG468" s="80">
        <v>2997.89</v>
      </c>
      <c r="AH468" s="120">
        <f>VLOOKUP(A468,РАСЧЕТ!A:BG,59,0)</f>
        <v>4773.232000506373</v>
      </c>
      <c r="AI468" s="120">
        <f t="shared" si="71"/>
        <v>1775.3420005063731</v>
      </c>
      <c r="AJ468" t="str">
        <f>VLOOKUP(A468,'12'!A:C,3,0)</f>
        <v>Начисление услуг УКС00001867 от 31.12.2023 23:59:59</v>
      </c>
      <c r="AK468" t="str">
        <f>VLOOKUP(A468,'12'!A:B,2,0)</f>
        <v>НАС/КС/ДУ-3-210</v>
      </c>
    </row>
    <row r="469" spans="1:37" x14ac:dyDescent="0.3">
      <c r="A469" s="79" t="s">
        <v>1592</v>
      </c>
      <c r="B469" s="79" t="s">
        <v>328</v>
      </c>
      <c r="C469" s="80">
        <v>3418.8</v>
      </c>
      <c r="D469" s="81">
        <f>VLOOKUP(A469,РАСЧЕТ!A:AY,51,0)</f>
        <v>2883.3411545631525</v>
      </c>
      <c r="E469" s="81">
        <f t="shared" si="63"/>
        <v>-535.4588454368477</v>
      </c>
      <c r="F469" s="81" t="str">
        <f>VLOOKUP(A469,'04'!A:C,3,0)</f>
        <v>Начисление услуг УКС00000640 от 30.04.2023 0:00:10</v>
      </c>
      <c r="G469" s="81" t="str">
        <f>VLOOKUP(A469,'04'!A:B,2,0)</f>
        <v>НАС/КС/ДУ/3-211</v>
      </c>
      <c r="H469" s="128">
        <v>3418.8</v>
      </c>
      <c r="I469" s="126">
        <f>VLOOKUP(A469,РАСЧЕТ!A:AZ,52,0)</f>
        <v>0</v>
      </c>
      <c r="J469" s="126">
        <f t="shared" si="64"/>
        <v>-3418.8</v>
      </c>
      <c r="K469" s="128">
        <v>3418.8</v>
      </c>
      <c r="L469" s="126">
        <f>VLOOKUP(A469,РАСЧЕТ!A:BA,53,0)</f>
        <v>0</v>
      </c>
      <c r="M469" s="126">
        <f t="shared" si="65"/>
        <v>-3418.8</v>
      </c>
      <c r="N469" s="128">
        <v>3418.8</v>
      </c>
      <c r="O469" s="126">
        <f>VLOOKUP(A469,РАСЧЕТ!A:BB,54,0)</f>
        <v>0</v>
      </c>
      <c r="P469" s="126">
        <f t="shared" si="66"/>
        <v>-3418.8</v>
      </c>
      <c r="Q469" s="128">
        <v>3418.8</v>
      </c>
      <c r="R469" s="126">
        <f>VLOOKUP(A469,РАСЧЕТ!A:BC,55,0)</f>
        <v>0</v>
      </c>
      <c r="S469" s="126">
        <f t="shared" si="67"/>
        <v>-3418.8</v>
      </c>
      <c r="T469" s="128">
        <v>3418.8</v>
      </c>
      <c r="U469" s="126">
        <f>VLOOKUP(A469,РАСЧЕТ!A:BD,56,0)</f>
        <v>0</v>
      </c>
      <c r="V469" s="126">
        <f t="shared" si="68"/>
        <v>-3418.8</v>
      </c>
      <c r="W469" s="80">
        <v>3418.8</v>
      </c>
      <c r="X469" s="81">
        <f>VLOOKUP(A469,РАСЧЕТ!A:BE,57,0)</f>
        <v>3469.5058461815079</v>
      </c>
      <c r="Y469" s="81">
        <f t="shared" si="69"/>
        <v>50.705846181507695</v>
      </c>
      <c r="Z469" s="81" t="str">
        <f>VLOOKUP(A469,'10'!A:C,3,0)</f>
        <v>Начисление услуг УКС00001637 от 31.10.2023 0:00:03</v>
      </c>
      <c r="AA469" s="81" t="str">
        <f>VLOOKUP(A469,'10'!A:B,2,0)</f>
        <v>НАС/КС/ДУ/3-211</v>
      </c>
      <c r="AB469" s="80">
        <v>3418.8</v>
      </c>
      <c r="AC469" s="81">
        <f>VLOOKUP(A469,РАСЧЕТ!A:BF,58,0)</f>
        <v>3091.8607371621779</v>
      </c>
      <c r="AD469" s="81">
        <f t="shared" si="70"/>
        <v>-326.9392628378223</v>
      </c>
      <c r="AE469" s="81" t="str">
        <f>VLOOKUP(A469,'11'!A:C,3,0)</f>
        <v>Начисление услуг УКС00001717 от 30.11.2023 23:59:59</v>
      </c>
      <c r="AF469" s="81" t="str">
        <f>VLOOKUP(A469,'11'!A:B,2,0)</f>
        <v>НАС/КС/ДУ/3-211</v>
      </c>
      <c r="AG469" s="80">
        <v>3418.8</v>
      </c>
      <c r="AH469" s="120">
        <f>VLOOKUP(A469,РАСЧЕТ!A:BG,59,0)</f>
        <v>4285.1027578318135</v>
      </c>
      <c r="AI469" s="120">
        <f t="shared" si="71"/>
        <v>866.30275783181332</v>
      </c>
      <c r="AJ469" t="str">
        <f>VLOOKUP(A469,'12'!A:C,3,0)</f>
        <v>Начисление услуг УКС00001867 от 31.12.2023 23:59:59</v>
      </c>
      <c r="AK469" t="str">
        <f>VLOOKUP(A469,'12'!A:B,2,0)</f>
        <v>НАС/КС/ДУ/3-211</v>
      </c>
    </row>
    <row r="470" spans="1:37" x14ac:dyDescent="0.3">
      <c r="A470" s="79" t="s">
        <v>2245</v>
      </c>
      <c r="B470" s="79" t="s">
        <v>179</v>
      </c>
      <c r="C470" s="80">
        <v>1580.55</v>
      </c>
      <c r="D470" s="81">
        <f>VLOOKUP(A470,РАСЧЕТ!A:AY,51,0)</f>
        <v>1333.0019408030657</v>
      </c>
      <c r="E470" s="81">
        <f t="shared" si="63"/>
        <v>-247.54805919693422</v>
      </c>
      <c r="F470" s="81" t="str">
        <f>VLOOKUP(A470,'04'!A:C,3,0)</f>
        <v>Начисление услуг УКС00000640 от 30.04.2023 0:00:10</v>
      </c>
      <c r="G470" s="81" t="str">
        <f>VLOOKUP(A470,'04'!A:B,2,0)</f>
        <v>НАС/КС/ДУ-3-212 от 07.12.2021</v>
      </c>
      <c r="H470" s="128">
        <v>1580.55</v>
      </c>
      <c r="I470" s="126">
        <f>VLOOKUP(A470,РАСЧЕТ!A:AZ,52,0)</f>
        <v>0</v>
      </c>
      <c r="J470" s="126">
        <f t="shared" si="64"/>
        <v>-1580.55</v>
      </c>
      <c r="K470" s="128">
        <v>1580.55</v>
      </c>
      <c r="L470" s="126">
        <f>VLOOKUP(A470,РАСЧЕТ!A:BA,53,0)</f>
        <v>0</v>
      </c>
      <c r="M470" s="126">
        <f t="shared" si="65"/>
        <v>-1580.55</v>
      </c>
      <c r="N470" s="128">
        <v>1580.55</v>
      </c>
      <c r="O470" s="126">
        <f>VLOOKUP(A470,РАСЧЕТ!A:BB,54,0)</f>
        <v>0</v>
      </c>
      <c r="P470" s="126">
        <f t="shared" si="66"/>
        <v>-1580.55</v>
      </c>
      <c r="Q470" s="128">
        <v>1580.55</v>
      </c>
      <c r="R470" s="126">
        <f>VLOOKUP(A470,РАСЧЕТ!A:BC,55,0)</f>
        <v>0</v>
      </c>
      <c r="S470" s="126">
        <f t="shared" si="67"/>
        <v>-1580.55</v>
      </c>
      <c r="T470" s="128">
        <v>1580.55</v>
      </c>
      <c r="U470" s="126">
        <f>VLOOKUP(A470,РАСЧЕТ!A:BD,56,0)</f>
        <v>0</v>
      </c>
      <c r="V470" s="126">
        <f t="shared" si="68"/>
        <v>-1580.55</v>
      </c>
      <c r="W470" s="80">
        <v>1580.55</v>
      </c>
      <c r="X470" s="81">
        <f>VLOOKUP(A470,РАСЧЕТ!A:BE,57,0)</f>
        <v>2203.9611185461081</v>
      </c>
      <c r="Y470" s="81">
        <f t="shared" si="69"/>
        <v>623.41111854610813</v>
      </c>
      <c r="Z470" s="81" t="str">
        <f>VLOOKUP(A470,'10'!A:C,3,0)</f>
        <v>Начисление услуг УКС00001637 от 31.10.2023 0:00:03</v>
      </c>
      <c r="AA470" s="81" t="str">
        <f>VLOOKUP(A470,'10'!A:B,2,0)</f>
        <v>НАС/КС/ДУ-3-212 от 07.12.2021</v>
      </c>
      <c r="AB470" s="80">
        <v>1580.55</v>
      </c>
      <c r="AC470" s="81">
        <f>VLOOKUP(A470,РАСЧЕТ!A:BF,58,0)</f>
        <v>1848.6540796922411</v>
      </c>
      <c r="AD470" s="81">
        <f t="shared" si="70"/>
        <v>268.10407969224116</v>
      </c>
      <c r="AE470" s="81" t="str">
        <f>VLOOKUP(A470,'11'!A:C,3,0)</f>
        <v>Начисление услуг УКС00001717 от 30.11.2023 23:59:59</v>
      </c>
      <c r="AF470" s="81" t="str">
        <f>VLOOKUP(A470,'11'!A:B,2,0)</f>
        <v>НАС/КС/ДУ-3-212 от 07.12.2021</v>
      </c>
      <c r="AG470" s="80">
        <v>1580.55</v>
      </c>
      <c r="AH470" s="120">
        <f>VLOOKUP(A470,РАСЧЕТ!A:BG,59,0)</f>
        <v>2525.1691313503234</v>
      </c>
      <c r="AI470" s="120">
        <f t="shared" si="71"/>
        <v>944.61913135032341</v>
      </c>
      <c r="AJ470" t="str">
        <f>VLOOKUP(A470,'12'!A:C,3,0)</f>
        <v>Начисление услуг УКС00001867 от 31.12.2023 23:59:59</v>
      </c>
      <c r="AK470" t="str">
        <f>VLOOKUP(A470,'12'!A:B,2,0)</f>
        <v>НАС/КС/ДУ-3-212 от 07.12.2021</v>
      </c>
    </row>
    <row r="471" spans="1:37" x14ac:dyDescent="0.3">
      <c r="A471" s="79" t="s">
        <v>1540</v>
      </c>
      <c r="B471" s="79" t="s">
        <v>226</v>
      </c>
      <c r="C471" s="81">
        <v>974.96</v>
      </c>
      <c r="D471" s="81">
        <f>VLOOKUP(A471,РАСЧЕТ!A:AY,51,0)</f>
        <v>822.25934935406497</v>
      </c>
      <c r="E471" s="81">
        <f t="shared" si="63"/>
        <v>-152.70065064593507</v>
      </c>
      <c r="F471" s="81" t="str">
        <f>VLOOKUP(A471,'04'!A:C,3,0)</f>
        <v>Начисление услуг УКС00000640 от 30.04.2023 0:00:10</v>
      </c>
      <c r="G471" s="81" t="str">
        <f>VLOOKUP(A471,'04'!A:B,2,0)</f>
        <v>НАС/КС/ДУ-3-213,</v>
      </c>
      <c r="H471" s="126">
        <v>974.96</v>
      </c>
      <c r="I471" s="126">
        <f>VLOOKUP(A471,РАСЧЕТ!A:AZ,52,0)</f>
        <v>0</v>
      </c>
      <c r="J471" s="126">
        <f t="shared" si="64"/>
        <v>-974.96</v>
      </c>
      <c r="K471" s="126">
        <v>974.96</v>
      </c>
      <c r="L471" s="126">
        <f>VLOOKUP(A471,РАСЧЕТ!A:BA,53,0)</f>
        <v>0</v>
      </c>
      <c r="M471" s="126">
        <f t="shared" si="65"/>
        <v>-974.96</v>
      </c>
      <c r="N471" s="126">
        <v>974.96</v>
      </c>
      <c r="O471" s="126">
        <f>VLOOKUP(A471,РАСЧЕТ!A:BB,54,0)</f>
        <v>0</v>
      </c>
      <c r="P471" s="126">
        <f t="shared" si="66"/>
        <v>-974.96</v>
      </c>
      <c r="Q471" s="126">
        <v>974.96</v>
      </c>
      <c r="R471" s="126">
        <f>VLOOKUP(A471,РАСЧЕТ!A:BC,55,0)</f>
        <v>0</v>
      </c>
      <c r="S471" s="126">
        <f t="shared" si="67"/>
        <v>-974.96</v>
      </c>
      <c r="T471" s="126">
        <v>974.96</v>
      </c>
      <c r="U471" s="126">
        <f>VLOOKUP(A471,РАСЧЕТ!A:BD,56,0)</f>
        <v>0</v>
      </c>
      <c r="V471" s="126">
        <f t="shared" si="68"/>
        <v>-974.96</v>
      </c>
      <c r="W471" s="81">
        <v>974.96</v>
      </c>
      <c r="X471" s="81">
        <f>VLOOKUP(A471,РАСЧЕТ!A:BE,57,0)</f>
        <v>1902.7904176579975</v>
      </c>
      <c r="Y471" s="81">
        <f t="shared" si="69"/>
        <v>927.83041765799749</v>
      </c>
      <c r="Z471" s="81" t="str">
        <f>VLOOKUP(A471,'10'!A:C,3,0)</f>
        <v>Начисление услуг УКС00001637 от 31.10.2023 0:00:03</v>
      </c>
      <c r="AA471" s="81" t="str">
        <f>VLOOKUP(A471,'10'!A:B,2,0)</f>
        <v>НАС/КС/ДУ-3-213,</v>
      </c>
      <c r="AB471" s="81">
        <v>974.96</v>
      </c>
      <c r="AC471" s="81">
        <f>VLOOKUP(A471,РАСЧЕТ!A:BF,58,0)</f>
        <v>1519.9773749806213</v>
      </c>
      <c r="AD471" s="81">
        <f t="shared" si="70"/>
        <v>545.0173749806213</v>
      </c>
      <c r="AE471" s="81" t="str">
        <f>VLOOKUP(A471,'11'!A:C,3,0)</f>
        <v>Начисление услуг УКС00001717 от 30.11.2023 23:59:59</v>
      </c>
      <c r="AF471" s="81" t="str">
        <f>VLOOKUP(A471,'11'!A:B,2,0)</f>
        <v>НАС/КС/ДУ-3-213,</v>
      </c>
      <c r="AG471" s="81">
        <v>974.96</v>
      </c>
      <c r="AH471" s="120">
        <f>VLOOKUP(A471,РАСЧЕТ!A:BG,59,0)</f>
        <v>2050.3520542543947</v>
      </c>
      <c r="AI471" s="120">
        <f t="shared" si="71"/>
        <v>1075.3920542543947</v>
      </c>
      <c r="AJ471" t="str">
        <f>VLOOKUP(A471,'12'!A:C,3,0)</f>
        <v>Начисление услуг УКС00001867 от 31.12.2023 23:59:59</v>
      </c>
      <c r="AK471" t="str">
        <f>VLOOKUP(A471,'12'!A:B,2,0)</f>
        <v>НАС/КС/ДУ-3-213,</v>
      </c>
    </row>
    <row r="472" spans="1:37" x14ac:dyDescent="0.3">
      <c r="A472" s="79" t="s">
        <v>2055</v>
      </c>
      <c r="B472" s="79" t="s">
        <v>183</v>
      </c>
      <c r="C472" s="80">
        <v>1391.57</v>
      </c>
      <c r="D472" s="81">
        <f>VLOOKUP(A472,РАСЧЕТ!A:AY,51,0)</f>
        <v>2584.8610022281891</v>
      </c>
      <c r="E472" s="81">
        <f t="shared" si="63"/>
        <v>1193.2910022281892</v>
      </c>
      <c r="F472" s="81" t="str">
        <f>VLOOKUP(A472,'04'!A:C,3,0)</f>
        <v>Начисление услуг УКС00000640 от 30.04.2023 0:00:10</v>
      </c>
      <c r="G472" s="81" t="str">
        <f>VLOOKUP(A472,'04'!A:B,2,0)</f>
        <v>НАС/КС/ДУ-3-214</v>
      </c>
      <c r="H472" s="128">
        <v>1391.57</v>
      </c>
      <c r="I472" s="126">
        <f>VLOOKUP(A472,РАСЧЕТ!A:AZ,52,0)</f>
        <v>0</v>
      </c>
      <c r="J472" s="126">
        <f t="shared" si="64"/>
        <v>-1391.57</v>
      </c>
      <c r="K472" s="128">
        <v>1391.57</v>
      </c>
      <c r="L472" s="126">
        <f>VLOOKUP(A472,РАСЧЕТ!A:BA,53,0)</f>
        <v>0</v>
      </c>
      <c r="M472" s="126">
        <f t="shared" si="65"/>
        <v>-1391.57</v>
      </c>
      <c r="N472" s="128">
        <v>1391.57</v>
      </c>
      <c r="O472" s="126">
        <f>VLOOKUP(A472,РАСЧЕТ!A:BB,54,0)</f>
        <v>0</v>
      </c>
      <c r="P472" s="126">
        <f t="shared" si="66"/>
        <v>-1391.57</v>
      </c>
      <c r="Q472" s="128">
        <v>1391.57</v>
      </c>
      <c r="R472" s="126">
        <f>VLOOKUP(A472,РАСЧЕТ!A:BC,55,0)</f>
        <v>0</v>
      </c>
      <c r="S472" s="126">
        <f t="shared" si="67"/>
        <v>-1391.57</v>
      </c>
      <c r="T472" s="128">
        <v>1391.57</v>
      </c>
      <c r="U472" s="126">
        <f>VLOOKUP(A472,РАСЧЕТ!A:BD,56,0)</f>
        <v>0</v>
      </c>
      <c r="V472" s="126">
        <f t="shared" si="68"/>
        <v>-1391.57</v>
      </c>
      <c r="W472" s="80">
        <v>1391.57</v>
      </c>
      <c r="X472" s="81">
        <f>VLOOKUP(A472,РАСЧЕТ!A:BE,57,0)</f>
        <v>2320.3165372596295</v>
      </c>
      <c r="Y472" s="81">
        <f t="shared" si="69"/>
        <v>928.74653725962958</v>
      </c>
      <c r="Z472" s="81" t="str">
        <f>VLOOKUP(A472,'10'!A:C,3,0)</f>
        <v>Начисление услуг УКС00001637 от 31.10.2023 0:00:03</v>
      </c>
      <c r="AA472" s="81" t="str">
        <f>VLOOKUP(A472,'10'!A:B,2,0)</f>
        <v>НАС/КС/ДУ-3-214</v>
      </c>
      <c r="AB472" s="80">
        <v>1391.57</v>
      </c>
      <c r="AC472" s="81">
        <f>VLOOKUP(A472,РАСЧЕТ!A:BF,58,0)</f>
        <v>1893.0699323837027</v>
      </c>
      <c r="AD472" s="81">
        <f t="shared" si="70"/>
        <v>501.4999323837028</v>
      </c>
      <c r="AE472" s="81" t="str">
        <f>VLOOKUP(A472,'11'!A:C,3,0)</f>
        <v>Начисление услуг УКС00001717 от 30.11.2023 23:59:59</v>
      </c>
      <c r="AF472" s="81" t="str">
        <f>VLOOKUP(A472,'11'!A:B,2,0)</f>
        <v>НАС/КС/ДУ-3-214</v>
      </c>
      <c r="AG472" s="80">
        <v>1391.57</v>
      </c>
      <c r="AH472" s="120">
        <f>VLOOKUP(A472,РАСЧЕТ!A:BG,59,0)</f>
        <v>2567.7564048864269</v>
      </c>
      <c r="AI472" s="120">
        <f t="shared" si="71"/>
        <v>1176.186404886427</v>
      </c>
      <c r="AJ472" t="str">
        <f>VLOOKUP(A472,'12'!A:C,3,0)</f>
        <v>Начисление услуг УКС00001867 от 31.12.2023 23:59:59</v>
      </c>
      <c r="AK472" t="str">
        <f>VLOOKUP(A472,'12'!A:B,2,0)</f>
        <v>НАС/КС/ДУ-3-214</v>
      </c>
    </row>
    <row r="473" spans="1:37" x14ac:dyDescent="0.3">
      <c r="A473" s="79" t="s">
        <v>1159</v>
      </c>
      <c r="B473" s="79" t="s">
        <v>45</v>
      </c>
      <c r="C473" s="80">
        <v>2516.86</v>
      </c>
      <c r="D473" s="81">
        <f>VLOOKUP(A473,РАСЧЕТ!A:AY,51,0)</f>
        <v>2122.6606992135776</v>
      </c>
      <c r="E473" s="81">
        <f t="shared" si="63"/>
        <v>-394.19930078642255</v>
      </c>
      <c r="F473" s="81" t="str">
        <f>VLOOKUP(A473,'04'!A:C,3,0)</f>
        <v>Начисление услуг УКС00000640 от 30.04.2023 0:00:10</v>
      </c>
      <c r="G473" s="81" t="str">
        <f>VLOOKUP(A473,'04'!A:B,2,0)</f>
        <v>НАС/КС/ДУ-3-215 от16.09.2021 г.</v>
      </c>
      <c r="H473" s="128">
        <v>2516.86</v>
      </c>
      <c r="I473" s="126">
        <f>VLOOKUP(A473,РАСЧЕТ!A:AZ,52,0)</f>
        <v>0</v>
      </c>
      <c r="J473" s="126">
        <f t="shared" si="64"/>
        <v>-2516.86</v>
      </c>
      <c r="K473" s="128">
        <v>2516.86</v>
      </c>
      <c r="L473" s="126">
        <f>VLOOKUP(A473,РАСЧЕТ!A:BA,53,0)</f>
        <v>0</v>
      </c>
      <c r="M473" s="126">
        <f t="shared" si="65"/>
        <v>-2516.86</v>
      </c>
      <c r="N473" s="128">
        <v>2516.86</v>
      </c>
      <c r="O473" s="126">
        <f>VLOOKUP(A473,РАСЧЕТ!A:BB,54,0)</f>
        <v>0</v>
      </c>
      <c r="P473" s="126">
        <f t="shared" si="66"/>
        <v>-2516.86</v>
      </c>
      <c r="Q473" s="128">
        <v>2516.86</v>
      </c>
      <c r="R473" s="126">
        <f>VLOOKUP(A473,РАСЧЕТ!A:BC,55,0)</f>
        <v>0</v>
      </c>
      <c r="S473" s="126">
        <f t="shared" si="67"/>
        <v>-2516.86</v>
      </c>
      <c r="T473" s="128">
        <v>2516.86</v>
      </c>
      <c r="U473" s="126">
        <f>VLOOKUP(A473,РАСЧЕТ!A:BD,56,0)</f>
        <v>0</v>
      </c>
      <c r="V473" s="126">
        <f t="shared" si="68"/>
        <v>-2516.86</v>
      </c>
      <c r="W473" s="80">
        <v>2516.86</v>
      </c>
      <c r="X473" s="81">
        <f>VLOOKUP(A473,РАСЧЕТ!A:BE,57,0)</f>
        <v>3574.8007435657537</v>
      </c>
      <c r="Y473" s="81">
        <f t="shared" si="69"/>
        <v>1057.9407435657536</v>
      </c>
      <c r="Z473" s="81" t="str">
        <f>VLOOKUP(A473,'10'!A:C,3,0)</f>
        <v>Начисление услуг УКС00001637 от 31.10.2023 0:00:03</v>
      </c>
      <c r="AA473" s="81" t="str">
        <f>VLOOKUP(A473,'10'!A:B,2,0)</f>
        <v>НАС/КС/ДУ-3-215 от16.09.2021 г.</v>
      </c>
      <c r="AB473" s="80">
        <v>2516.86</v>
      </c>
      <c r="AC473" s="81">
        <f>VLOOKUP(A473,РАСЧЕТ!A:BF,58,0)</f>
        <v>2989.3642153765613</v>
      </c>
      <c r="AD473" s="81">
        <f t="shared" si="70"/>
        <v>472.50421537656121</v>
      </c>
      <c r="AE473" s="81" t="str">
        <f>VLOOKUP(A473,'11'!A:C,3,0)</f>
        <v>Начисление услуг УКС00001717 от 30.11.2023 23:59:59</v>
      </c>
      <c r="AF473" s="81" t="str">
        <f>VLOOKUP(A473,'11'!A:B,2,0)</f>
        <v>НАС/КС/ДУ-3-215 от16.09.2021 г.</v>
      </c>
      <c r="AG473" s="80">
        <v>2516.86</v>
      </c>
      <c r="AH473" s="120">
        <f>VLOOKUP(A473,РАСЧЕТ!A:BG,59,0)</f>
        <v>4080.2170352396392</v>
      </c>
      <c r="AI473" s="120">
        <f t="shared" si="71"/>
        <v>1563.3570352396391</v>
      </c>
      <c r="AJ473" t="str">
        <f>VLOOKUP(A473,'12'!A:C,3,0)</f>
        <v>Начисление услуг УКС00001867 от 31.12.2023 23:59:59</v>
      </c>
      <c r="AK473" t="str">
        <f>VLOOKUP(A473,'12'!A:B,2,0)</f>
        <v>НАС/КС/ДУ-3-215 от16.09.2021 г.</v>
      </c>
    </row>
    <row r="474" spans="1:37" x14ac:dyDescent="0.3">
      <c r="A474" s="79" t="s">
        <v>1407</v>
      </c>
      <c r="B474" s="79" t="s">
        <v>95</v>
      </c>
      <c r="C474" s="80">
        <v>2997.89</v>
      </c>
      <c r="D474" s="81">
        <f>VLOOKUP(A474,РАСЧЕТ!A:AY,51,0)</f>
        <v>2528.356942066684</v>
      </c>
      <c r="E474" s="81">
        <f t="shared" si="63"/>
        <v>-469.53305793331583</v>
      </c>
      <c r="F474" s="81" t="str">
        <f>VLOOKUP(A474,'04'!A:C,3,0)</f>
        <v>Начисление услуг УКС00000640 от 30.04.2023 0:00:10</v>
      </c>
      <c r="G474" s="81" t="str">
        <f>VLOOKUP(A474,'04'!A:B,2,0)</f>
        <v>НАС/КС/ДУ-3-216</v>
      </c>
      <c r="H474" s="128">
        <v>2997.89</v>
      </c>
      <c r="I474" s="126">
        <f>VLOOKUP(A474,РАСЧЕТ!A:AZ,52,0)</f>
        <v>0</v>
      </c>
      <c r="J474" s="126">
        <f t="shared" si="64"/>
        <v>-2997.89</v>
      </c>
      <c r="K474" s="128">
        <v>2997.89</v>
      </c>
      <c r="L474" s="126">
        <f>VLOOKUP(A474,РАСЧЕТ!A:BA,53,0)</f>
        <v>0</v>
      </c>
      <c r="M474" s="126">
        <f t="shared" si="65"/>
        <v>-2997.89</v>
      </c>
      <c r="N474" s="128">
        <v>2997.89</v>
      </c>
      <c r="O474" s="126">
        <f>VLOOKUP(A474,РАСЧЕТ!A:BB,54,0)</f>
        <v>0</v>
      </c>
      <c r="P474" s="126">
        <f t="shared" si="66"/>
        <v>-2997.89</v>
      </c>
      <c r="Q474" s="128">
        <v>2997.89</v>
      </c>
      <c r="R474" s="126">
        <f>VLOOKUP(A474,РАСЧЕТ!A:BC,55,0)</f>
        <v>0</v>
      </c>
      <c r="S474" s="126">
        <f t="shared" si="67"/>
        <v>-2997.89</v>
      </c>
      <c r="T474" s="128">
        <v>2997.89</v>
      </c>
      <c r="U474" s="126">
        <f>VLOOKUP(A474,РАСЧЕТ!A:BD,56,0)</f>
        <v>0</v>
      </c>
      <c r="V474" s="126">
        <f t="shared" si="68"/>
        <v>-2997.89</v>
      </c>
      <c r="W474" s="80">
        <v>2997.89</v>
      </c>
      <c r="X474" s="81">
        <f>VLOOKUP(A474,РАСЧЕТ!A:BE,57,0)</f>
        <v>5462.4035913093467</v>
      </c>
      <c r="Y474" s="81">
        <f t="shared" si="69"/>
        <v>2464.5135913093468</v>
      </c>
      <c r="Z474" s="81" t="str">
        <f>VLOOKUP(A474,'10'!A:C,3,0)</f>
        <v>Начисление услуг УКС00001637 от 31.10.2023 0:00:03</v>
      </c>
      <c r="AA474" s="81" t="str">
        <f>VLOOKUP(A474,'10'!A:B,2,0)</f>
        <v>НАС/КС/ДУ-3-216</v>
      </c>
      <c r="AB474" s="80">
        <v>2997.89</v>
      </c>
      <c r="AC474" s="81">
        <f>VLOOKUP(A474,РАСЧЕТ!A:BF,58,0)</f>
        <v>4402.306448958213</v>
      </c>
      <c r="AD474" s="81">
        <f t="shared" si="70"/>
        <v>1404.4164489582131</v>
      </c>
      <c r="AE474" s="81" t="str">
        <f>VLOOKUP(A474,'11'!A:C,3,0)</f>
        <v>Начисление услуг УКС00001717 от 30.11.2023 23:59:59</v>
      </c>
      <c r="AF474" s="81" t="str">
        <f>VLOOKUP(A474,'11'!A:B,2,0)</f>
        <v>НАС/КС/ДУ-3-216</v>
      </c>
      <c r="AG474" s="80">
        <v>2997.89</v>
      </c>
      <c r="AH474" s="120">
        <f>VLOOKUP(A474,РАСЧЕТ!A:BG,59,0)</f>
        <v>5952.3023203109569</v>
      </c>
      <c r="AI474" s="120">
        <f t="shared" si="71"/>
        <v>2954.4123203109571</v>
      </c>
      <c r="AJ474" t="str">
        <f>VLOOKUP(A474,'12'!A:C,3,0)</f>
        <v>Начисление услуг УКС00001867 от 31.12.2023 23:59:59</v>
      </c>
      <c r="AK474" t="str">
        <f>VLOOKUP(A474,'12'!A:B,2,0)</f>
        <v>НАС/КС/ДУ-3-216</v>
      </c>
    </row>
    <row r="475" spans="1:37" x14ac:dyDescent="0.3">
      <c r="A475" s="79" t="s">
        <v>1171</v>
      </c>
      <c r="B475" s="79" t="s">
        <v>73</v>
      </c>
      <c r="C475" s="80">
        <v>3418.8</v>
      </c>
      <c r="D475" s="81">
        <f>VLOOKUP(A475,РАСЧЕТ!A:AY,51,0)</f>
        <v>4862.4970346099954</v>
      </c>
      <c r="E475" s="81">
        <f t="shared" si="63"/>
        <v>1443.6970346099952</v>
      </c>
      <c r="F475" s="81" t="str">
        <f>VLOOKUP(A475,'04'!A:C,3,0)</f>
        <v>Начисление услуг УКС00000640 от 30.04.2023 0:00:10</v>
      </c>
      <c r="G475" s="81" t="str">
        <f>VLOOKUP(A475,'04'!A:B,2,0)</f>
        <v>НАС/КС/ДУ-3-217 от 28.11.2021</v>
      </c>
      <c r="H475" s="128">
        <v>3418.8</v>
      </c>
      <c r="I475" s="126">
        <f>VLOOKUP(A475,РАСЧЕТ!A:AZ,52,0)</f>
        <v>0</v>
      </c>
      <c r="J475" s="126">
        <f t="shared" si="64"/>
        <v>-3418.8</v>
      </c>
      <c r="K475" s="128">
        <v>3418.8</v>
      </c>
      <c r="L475" s="126">
        <f>VLOOKUP(A475,РАСЧЕТ!A:BA,53,0)</f>
        <v>0</v>
      </c>
      <c r="M475" s="126">
        <f t="shared" si="65"/>
        <v>-3418.8</v>
      </c>
      <c r="N475" s="128">
        <v>3418.8</v>
      </c>
      <c r="O475" s="126">
        <f>VLOOKUP(A475,РАСЧЕТ!A:BB,54,0)</f>
        <v>0</v>
      </c>
      <c r="P475" s="126">
        <f t="shared" si="66"/>
        <v>-3418.8</v>
      </c>
      <c r="Q475" s="128">
        <v>3418.8</v>
      </c>
      <c r="R475" s="126">
        <f>VLOOKUP(A475,РАСЧЕТ!A:BC,55,0)</f>
        <v>0</v>
      </c>
      <c r="S475" s="126">
        <f t="shared" si="67"/>
        <v>-3418.8</v>
      </c>
      <c r="T475" s="128">
        <v>3418.8</v>
      </c>
      <c r="U475" s="126">
        <f>VLOOKUP(A475,РАСЧЕТ!A:BD,56,0)</f>
        <v>0</v>
      </c>
      <c r="V475" s="126">
        <f t="shared" si="68"/>
        <v>-3418.8</v>
      </c>
      <c r="W475" s="80">
        <v>3418.8</v>
      </c>
      <c r="X475" s="81">
        <f>VLOOKUP(A475,РАСЧЕТ!A:BE,57,0)</f>
        <v>3522.7753344434564</v>
      </c>
      <c r="Y475" s="81">
        <f t="shared" si="69"/>
        <v>103.97533444345618</v>
      </c>
      <c r="Z475" s="81" t="str">
        <f>VLOOKUP(A475,'10'!A:C,3,0)</f>
        <v>Начисление услуг УКС00001637 от 31.10.2023 0:00:03</v>
      </c>
      <c r="AA475" s="81" t="str">
        <f>VLOOKUP(A475,'10'!A:B,2,0)</f>
        <v>НАС/КС/ДУ-3-217 от 28.11.2021</v>
      </c>
      <c r="AB475" s="80">
        <v>3418.8</v>
      </c>
      <c r="AC475" s="81">
        <f>VLOOKUP(A475,РАСЧЕТ!A:BF,58,0)</f>
        <v>3129.0848484117655</v>
      </c>
      <c r="AD475" s="81">
        <f t="shared" si="70"/>
        <v>-289.71515158823468</v>
      </c>
      <c r="AE475" s="81" t="str">
        <f>VLOOKUP(A475,'11'!A:C,3,0)</f>
        <v>Начисление услуг УКС00001717 от 30.11.2023 23:59:59</v>
      </c>
      <c r="AF475" s="81" t="str">
        <f>VLOOKUP(A475,'11'!A:B,2,0)</f>
        <v>НАС/КС/ДУ-3-217 от 28.11.2021</v>
      </c>
      <c r="AG475" s="80">
        <v>3418.8</v>
      </c>
      <c r="AH475" s="120">
        <f>VLOOKUP(A475,РАСЧЕТ!A:BG,59,0)</f>
        <v>4333.4133182734413</v>
      </c>
      <c r="AI475" s="120">
        <f t="shared" si="71"/>
        <v>914.61331827344111</v>
      </c>
      <c r="AJ475" t="str">
        <f>VLOOKUP(A475,'12'!A:C,3,0)</f>
        <v>Начисление услуг УКС00001867 от 31.12.2023 23:59:59</v>
      </c>
      <c r="AK475" t="str">
        <f>VLOOKUP(A475,'12'!A:B,2,0)</f>
        <v>НАС/КС/ДУ-3-217 от 28.11.2021</v>
      </c>
    </row>
    <row r="476" spans="1:37" x14ac:dyDescent="0.3">
      <c r="A476" s="79" t="s">
        <v>1146</v>
      </c>
      <c r="B476" s="79" t="s">
        <v>114</v>
      </c>
      <c r="C476" s="80">
        <v>1580.55</v>
      </c>
      <c r="D476" s="81">
        <f>VLOOKUP(A476,РАСЧЕТ!A:AY,51,0)</f>
        <v>664.45898524683184</v>
      </c>
      <c r="E476" s="81">
        <f t="shared" si="63"/>
        <v>-916.09101475316811</v>
      </c>
      <c r="F476" s="81" t="str">
        <f>VLOOKUP(A476,'04'!A:C,3,0)</f>
        <v>Начисление услуг УКС00000640 от 30.04.2023 0:00:10</v>
      </c>
      <c r="G476" s="81" t="str">
        <f>VLOOKUP(A476,'04'!A:B,2,0)</f>
        <v>НАС/КС/ДУ/3-218 от 16.10.2021</v>
      </c>
      <c r="H476" s="128">
        <v>1580.55</v>
      </c>
      <c r="I476" s="126">
        <f>VLOOKUP(A476,РАСЧЕТ!A:AZ,52,0)</f>
        <v>0</v>
      </c>
      <c r="J476" s="126">
        <f t="shared" si="64"/>
        <v>-1580.55</v>
      </c>
      <c r="K476" s="128">
        <v>1580.55</v>
      </c>
      <c r="L476" s="126">
        <f>VLOOKUP(A476,РАСЧЕТ!A:BA,53,0)</f>
        <v>0</v>
      </c>
      <c r="M476" s="126">
        <f t="shared" si="65"/>
        <v>-1580.55</v>
      </c>
      <c r="N476" s="128">
        <v>1580.55</v>
      </c>
      <c r="O476" s="126">
        <f>VLOOKUP(A476,РАСЧЕТ!A:BB,54,0)</f>
        <v>0</v>
      </c>
      <c r="P476" s="126">
        <f t="shared" si="66"/>
        <v>-1580.55</v>
      </c>
      <c r="Q476" s="128">
        <v>1580.55</v>
      </c>
      <c r="R476" s="126">
        <f>VLOOKUP(A476,РАСЧЕТ!A:BC,55,0)</f>
        <v>0</v>
      </c>
      <c r="S476" s="126">
        <f t="shared" si="67"/>
        <v>-1580.55</v>
      </c>
      <c r="T476" s="128">
        <v>1580.55</v>
      </c>
      <c r="U476" s="126">
        <f>VLOOKUP(A476,РАСЧЕТ!A:BD,56,0)</f>
        <v>0</v>
      </c>
      <c r="V476" s="126">
        <f t="shared" si="68"/>
        <v>-1580.55</v>
      </c>
      <c r="W476" s="80">
        <v>1580.55</v>
      </c>
      <c r="X476" s="81">
        <f>VLOOKUP(A476,РАСЧЕТ!A:BE,57,0)</f>
        <v>908.03637401447406</v>
      </c>
      <c r="Y476" s="81">
        <f t="shared" si="69"/>
        <v>-672.51362598552589</v>
      </c>
      <c r="Z476" s="81" t="str">
        <f>VLOOKUP(A476,'10'!A:C,3,0)</f>
        <v>Начисление услуг УКС00001637 от 31.10.2023 0:00:03</v>
      </c>
      <c r="AA476" s="81" t="str">
        <f>VLOOKUP(A476,'10'!A:B,2,0)</f>
        <v>НАС/КС/ДУ/3-218 от 16.10.2021</v>
      </c>
      <c r="AB476" s="80">
        <v>1580.55</v>
      </c>
      <c r="AC476" s="81">
        <f>VLOOKUP(A476,РАСЧЕТ!A:BF,58,0)</f>
        <v>943.07663873159345</v>
      </c>
      <c r="AD476" s="81">
        <f t="shared" si="70"/>
        <v>-637.47336126840651</v>
      </c>
      <c r="AE476" s="81" t="str">
        <f>VLOOKUP(A476,'11'!A:C,3,0)</f>
        <v>Начисление услуг УКС00001717 от 30.11.2023 23:59:59</v>
      </c>
      <c r="AF476" s="81" t="str">
        <f>VLOOKUP(A476,'11'!A:B,2,0)</f>
        <v>НАС/КС/ДУ/3-218 от 16.10.2021</v>
      </c>
      <c r="AG476" s="80">
        <v>1580.55</v>
      </c>
      <c r="AH476" s="120">
        <f>VLOOKUP(A476,РАСЧЕТ!A:BG,59,0)</f>
        <v>1349.8837523988398</v>
      </c>
      <c r="AI476" s="120">
        <f t="shared" si="71"/>
        <v>-230.66624760116019</v>
      </c>
      <c r="AJ476" t="str">
        <f>VLOOKUP(A476,'12'!A:C,3,0)</f>
        <v>Начисление услуг УКС00001867 от 31.12.2023 23:59:59</v>
      </c>
      <c r="AK476" t="str">
        <f>VLOOKUP(A476,'12'!A:B,2,0)</f>
        <v>НАС/КС/ДУ/3-218 от 16.10.2021</v>
      </c>
    </row>
    <row r="477" spans="1:37" x14ac:dyDescent="0.3">
      <c r="A477" s="79" t="s">
        <v>1252</v>
      </c>
      <c r="B477" s="79" t="s">
        <v>111</v>
      </c>
      <c r="C477" s="81">
        <v>974.96</v>
      </c>
      <c r="D477" s="81">
        <f>VLOOKUP(A477,РАСЧЕТ!A:AY,51,0)</f>
        <v>1752.0500805734532</v>
      </c>
      <c r="E477" s="81">
        <f t="shared" si="63"/>
        <v>777.09008057345318</v>
      </c>
      <c r="F477" s="81" t="str">
        <f>VLOOKUP(A477,'04'!A:C,3,0)</f>
        <v>Начисление услуг УКС00000640 от 30.04.2023 0:00:10</v>
      </c>
      <c r="G477" s="81" t="str">
        <f>VLOOKUP(A477,'04'!A:B,2,0)</f>
        <v>НАС/КС/ДУ/3-219</v>
      </c>
      <c r="H477" s="126">
        <v>974.96</v>
      </c>
      <c r="I477" s="126">
        <f>VLOOKUP(A477,РАСЧЕТ!A:AZ,52,0)</f>
        <v>0</v>
      </c>
      <c r="J477" s="126">
        <f t="shared" si="64"/>
        <v>-974.96</v>
      </c>
      <c r="K477" s="126">
        <v>974.96</v>
      </c>
      <c r="L477" s="126">
        <f>VLOOKUP(A477,РАСЧЕТ!A:BA,53,0)</f>
        <v>0</v>
      </c>
      <c r="M477" s="126">
        <f t="shared" si="65"/>
        <v>-974.96</v>
      </c>
      <c r="N477" s="126">
        <v>974.96</v>
      </c>
      <c r="O477" s="126">
        <f>VLOOKUP(A477,РАСЧЕТ!A:BB,54,0)</f>
        <v>0</v>
      </c>
      <c r="P477" s="126">
        <f t="shared" si="66"/>
        <v>-974.96</v>
      </c>
      <c r="Q477" s="126">
        <v>974.96</v>
      </c>
      <c r="R477" s="126">
        <f>VLOOKUP(A477,РАСЧЕТ!A:BC,55,0)</f>
        <v>0</v>
      </c>
      <c r="S477" s="126">
        <f t="shared" si="67"/>
        <v>-974.96</v>
      </c>
      <c r="T477" s="126">
        <v>974.96</v>
      </c>
      <c r="U477" s="126">
        <f>VLOOKUP(A477,РАСЧЕТ!A:BD,56,0)</f>
        <v>0</v>
      </c>
      <c r="V477" s="126">
        <f t="shared" si="68"/>
        <v>-974.96</v>
      </c>
      <c r="W477" s="81">
        <v>974.96</v>
      </c>
      <c r="X477" s="81">
        <f>VLOOKUP(A477,РАСЧЕТ!A:BE,57,0)</f>
        <v>1065.8925480407547</v>
      </c>
      <c r="Y477" s="81">
        <f t="shared" si="69"/>
        <v>90.932548040754682</v>
      </c>
      <c r="Z477" s="81" t="str">
        <f>VLOOKUP(A477,'10'!A:C,3,0)</f>
        <v>Начисление услуг УКС00001637 от 31.10.2023 0:00:03</v>
      </c>
      <c r="AA477" s="81" t="str">
        <f>VLOOKUP(A477,'10'!A:B,2,0)</f>
        <v>НАС/КС/ДУ/3-219</v>
      </c>
      <c r="AB477" s="81">
        <v>974.96</v>
      </c>
      <c r="AC477" s="81">
        <f>VLOOKUP(A477,РАСЧЕТ!A:BF,58,0)</f>
        <v>935.16268237491136</v>
      </c>
      <c r="AD477" s="81">
        <f t="shared" si="70"/>
        <v>-39.797317625088681</v>
      </c>
      <c r="AE477" s="81" t="str">
        <f>VLOOKUP(A477,'11'!A:C,3,0)</f>
        <v>Начисление услуг УКС00001717 от 30.11.2023 23:59:59</v>
      </c>
      <c r="AF477" s="81" t="str">
        <f>VLOOKUP(A477,'11'!A:B,2,0)</f>
        <v>НАС/КС/ДУ/3-219</v>
      </c>
      <c r="AG477" s="81">
        <v>974.96</v>
      </c>
      <c r="AH477" s="120">
        <f>VLOOKUP(A477,РАСЧЕТ!A:BG,59,0)</f>
        <v>1291.3621252579578</v>
      </c>
      <c r="AI477" s="120">
        <f t="shared" si="71"/>
        <v>316.40212525795778</v>
      </c>
      <c r="AJ477" t="str">
        <f>VLOOKUP(A477,'12'!A:C,3,0)</f>
        <v>Начисление услуг УКС00001867 от 31.12.2023 23:59:59</v>
      </c>
      <c r="AK477" t="str">
        <f>VLOOKUP(A477,'12'!A:B,2,0)</f>
        <v>НАС/КС/ДУ/3-219</v>
      </c>
    </row>
    <row r="478" spans="1:37" x14ac:dyDescent="0.3">
      <c r="A478" s="79" t="s">
        <v>744</v>
      </c>
      <c r="B478" s="79" t="s">
        <v>271</v>
      </c>
      <c r="C478" s="80">
        <v>1421.64</v>
      </c>
      <c r="D478" s="81">
        <f>VLOOKUP(A478,РАСЧЕТ!A:AY,51,0)</f>
        <v>1198.9772891462358</v>
      </c>
      <c r="E478" s="81">
        <f t="shared" si="63"/>
        <v>-222.66271085376434</v>
      </c>
      <c r="F478" s="81" t="str">
        <f>VLOOKUP(A478,'04'!A:C,3,0)</f>
        <v>Начисление услуг УКС00000640 от 30.04.2023 0:00:10</v>
      </c>
      <c r="G478" s="81" t="str">
        <f>VLOOKUP(A478,'04'!A:B,2,0)</f>
        <v>НАС/КС/ДУ/3-22</v>
      </c>
      <c r="H478" s="128">
        <v>1421.64</v>
      </c>
      <c r="I478" s="126">
        <f>VLOOKUP(A478,РАСЧЕТ!A:AZ,52,0)</f>
        <v>0</v>
      </c>
      <c r="J478" s="126">
        <f t="shared" si="64"/>
        <v>-1421.64</v>
      </c>
      <c r="K478" s="128">
        <v>1421.64</v>
      </c>
      <c r="L478" s="126">
        <f>VLOOKUP(A478,РАСЧЕТ!A:BA,53,0)</f>
        <v>0</v>
      </c>
      <c r="M478" s="126">
        <f t="shared" si="65"/>
        <v>-1421.64</v>
      </c>
      <c r="N478" s="128">
        <v>1421.64</v>
      </c>
      <c r="O478" s="126">
        <f>VLOOKUP(A478,РАСЧЕТ!A:BB,54,0)</f>
        <v>0</v>
      </c>
      <c r="P478" s="126">
        <f t="shared" si="66"/>
        <v>-1421.64</v>
      </c>
      <c r="Q478" s="128">
        <v>1421.64</v>
      </c>
      <c r="R478" s="126">
        <f>VLOOKUP(A478,РАСЧЕТ!A:BC,55,0)</f>
        <v>0</v>
      </c>
      <c r="S478" s="126">
        <f t="shared" si="67"/>
        <v>-1421.64</v>
      </c>
      <c r="T478" s="128">
        <v>1421.64</v>
      </c>
      <c r="U478" s="126">
        <f>VLOOKUP(A478,РАСЧЕТ!A:BD,56,0)</f>
        <v>0</v>
      </c>
      <c r="V478" s="126">
        <f t="shared" si="68"/>
        <v>-1421.64</v>
      </c>
      <c r="W478" s="80">
        <v>1421.64</v>
      </c>
      <c r="X478" s="81">
        <f>VLOOKUP(A478,РАСЧЕТ!A:BE,57,0)</f>
        <v>2020.6549503279141</v>
      </c>
      <c r="Y478" s="81">
        <f t="shared" si="69"/>
        <v>599.01495032791399</v>
      </c>
      <c r="Z478" s="81" t="str">
        <f>VLOOKUP(A478,'10'!A:C,3,0)</f>
        <v>Начисление услуг УКС00001637 от 31.10.2023 0:00:03</v>
      </c>
      <c r="AA478" s="81" t="str">
        <f>VLOOKUP(A478,'10'!A:B,2,0)</f>
        <v>НАС/КС/ДУ/3-22</v>
      </c>
      <c r="AB478" s="80">
        <v>1421.64</v>
      </c>
      <c r="AC478" s="81">
        <f>VLOOKUP(A478,РАСЧЕТ!A:BF,58,0)</f>
        <v>1689.5390107440398</v>
      </c>
      <c r="AD478" s="81">
        <f t="shared" si="70"/>
        <v>267.89901074403974</v>
      </c>
      <c r="AE478" s="81" t="str">
        <f>VLOOKUP(A478,'11'!A:C,3,0)</f>
        <v>Начисление услуг УКС00001717 от 30.11.2023 23:59:59</v>
      </c>
      <c r="AF478" s="81" t="str">
        <f>VLOOKUP(A478,'11'!A:B,2,0)</f>
        <v>НАС/КС/ДУ/3-22</v>
      </c>
      <c r="AG478" s="80">
        <v>1421.64</v>
      </c>
      <c r="AH478" s="120">
        <f>VLOOKUP(A478,РАСЧЕТ!A:BG,59,0)</f>
        <v>2306.0033346178579</v>
      </c>
      <c r="AI478" s="120">
        <f t="shared" si="71"/>
        <v>884.36333461785784</v>
      </c>
      <c r="AJ478" t="str">
        <f>VLOOKUP(A478,'12'!A:C,3,0)</f>
        <v>Начисление услуг УКС00001867 от 31.12.2023 23:59:59</v>
      </c>
      <c r="AK478" t="str">
        <f>VLOOKUP(A478,'12'!A:B,2,0)</f>
        <v>НАС/КС/ДУ/3-22</v>
      </c>
    </row>
    <row r="479" spans="1:37" x14ac:dyDescent="0.3">
      <c r="A479" s="79" t="s">
        <v>1156</v>
      </c>
      <c r="B479" s="79" t="s">
        <v>310</v>
      </c>
      <c r="C479" s="80">
        <v>1391.57</v>
      </c>
      <c r="D479" s="81">
        <f>VLOOKUP(A479,РАСЧЕТ!A:AY,51,0)</f>
        <v>1173.6212739679163</v>
      </c>
      <c r="E479" s="81">
        <f t="shared" si="63"/>
        <v>-217.94872603208364</v>
      </c>
      <c r="F479" s="81" t="str">
        <f>VLOOKUP(A479,'04'!A:C,3,0)</f>
        <v>Начисление услуг УКС00000640 от 30.04.2023 0:00:10</v>
      </c>
      <c r="G479" s="81" t="str">
        <f>VLOOKUP(A479,'04'!A:B,2,0)</f>
        <v>НАС/КС/ДУ/3-220 от 10.10.2021</v>
      </c>
      <c r="H479" s="128">
        <v>1391.57</v>
      </c>
      <c r="I479" s="126">
        <f>VLOOKUP(A479,РАСЧЕТ!A:AZ,52,0)</f>
        <v>0</v>
      </c>
      <c r="J479" s="126">
        <f t="shared" si="64"/>
        <v>-1391.57</v>
      </c>
      <c r="K479" s="128">
        <v>1391.57</v>
      </c>
      <c r="L479" s="126">
        <f>VLOOKUP(A479,РАСЧЕТ!A:BA,53,0)</f>
        <v>0</v>
      </c>
      <c r="M479" s="126">
        <f t="shared" si="65"/>
        <v>-1391.57</v>
      </c>
      <c r="N479" s="128">
        <v>1391.57</v>
      </c>
      <c r="O479" s="126">
        <f>VLOOKUP(A479,РАСЧЕТ!A:BB,54,0)</f>
        <v>0</v>
      </c>
      <c r="P479" s="126">
        <f t="shared" si="66"/>
        <v>-1391.57</v>
      </c>
      <c r="Q479" s="128">
        <v>1391.57</v>
      </c>
      <c r="R479" s="126">
        <f>VLOOKUP(A479,РАСЧЕТ!A:BC,55,0)</f>
        <v>0</v>
      </c>
      <c r="S479" s="126">
        <f t="shared" si="67"/>
        <v>-1391.57</v>
      </c>
      <c r="T479" s="128">
        <v>1391.57</v>
      </c>
      <c r="U479" s="126">
        <f>VLOOKUP(A479,РАСЧЕТ!A:BD,56,0)</f>
        <v>0</v>
      </c>
      <c r="V479" s="126">
        <f t="shared" si="68"/>
        <v>-1391.57</v>
      </c>
      <c r="W479" s="80">
        <v>1391.57</v>
      </c>
      <c r="X479" s="81">
        <f>VLOOKUP(A479,РАСЧЕТ!A:BE,57,0)</f>
        <v>1446.4349313663049</v>
      </c>
      <c r="Y479" s="81">
        <f t="shared" si="69"/>
        <v>54.864931366304972</v>
      </c>
      <c r="Z479" s="81" t="str">
        <f>VLOOKUP(A479,'10'!A:C,3,0)</f>
        <v>Начисление услуг УКС00001637 от 31.10.2023 0:00:03</v>
      </c>
      <c r="AA479" s="81" t="str">
        <f>VLOOKUP(A479,'10'!A:B,2,0)</f>
        <v>НАС/КС/ДУ/3-220 от 10.10.2021</v>
      </c>
      <c r="AB479" s="80">
        <v>1391.57</v>
      </c>
      <c r="AC479" s="81">
        <f>VLOOKUP(A479,РАСЧЕТ!A:BF,58,0)</f>
        <v>1282.4114263965594</v>
      </c>
      <c r="AD479" s="81">
        <f t="shared" si="70"/>
        <v>-109.15857360344057</v>
      </c>
      <c r="AE479" s="81" t="str">
        <f>VLOOKUP(A479,'11'!A:C,3,0)</f>
        <v>Начисление услуг УКС00001717 от 30.11.2023 23:59:59</v>
      </c>
      <c r="AF479" s="81" t="str">
        <f>VLOOKUP(A479,'11'!A:B,2,0)</f>
        <v>НАС/КС/ДУ/3-220 от 10.10.2021</v>
      </c>
      <c r="AG479" s="80">
        <v>1391.57</v>
      </c>
      <c r="AH479" s="120">
        <f>VLOOKUP(A479,РАСЧЕТ!A:BG,59,0)</f>
        <v>1775.225605027164</v>
      </c>
      <c r="AI479" s="120">
        <f t="shared" si="71"/>
        <v>383.65560502716403</v>
      </c>
      <c r="AJ479" t="str">
        <f>VLOOKUP(A479,'12'!A:C,3,0)</f>
        <v>Начисление услуг УКС00001867 от 31.12.2023 23:59:59</v>
      </c>
      <c r="AK479" t="str">
        <f>VLOOKUP(A479,'12'!A:B,2,0)</f>
        <v>НАС/КС/ДУ/3-220 от 10.10.2021</v>
      </c>
    </row>
    <row r="480" spans="1:37" x14ac:dyDescent="0.3">
      <c r="A480" s="79" t="s">
        <v>1959</v>
      </c>
      <c r="B480" s="79" t="s">
        <v>191</v>
      </c>
      <c r="C480" s="80">
        <v>2516.86</v>
      </c>
      <c r="D480" s="81">
        <f>VLOOKUP(A480,РАСЧЕТ!A:AY,51,0)</f>
        <v>2019.0795902028358</v>
      </c>
      <c r="E480" s="81">
        <f t="shared" si="63"/>
        <v>-497.78040979716434</v>
      </c>
      <c r="F480" s="81" t="str">
        <f>VLOOKUP(A480,'04'!A:C,3,0)</f>
        <v>Начисление услуг УКС00000640 от 30.04.2023 0:00:10</v>
      </c>
      <c r="G480" s="81" t="str">
        <f>VLOOKUP(A480,'04'!A:B,2,0)</f>
        <v>НАС/КС/ДУ-3-221 от 16.09.2021 г.</v>
      </c>
      <c r="H480" s="128">
        <v>2516.86</v>
      </c>
      <c r="I480" s="126">
        <f>VLOOKUP(A480,РАСЧЕТ!A:AZ,52,0)</f>
        <v>0</v>
      </c>
      <c r="J480" s="126">
        <f t="shared" si="64"/>
        <v>-2516.86</v>
      </c>
      <c r="K480" s="128">
        <v>2516.86</v>
      </c>
      <c r="L480" s="126">
        <f>VLOOKUP(A480,РАСЧЕТ!A:BA,53,0)</f>
        <v>0</v>
      </c>
      <c r="M480" s="126">
        <f t="shared" si="65"/>
        <v>-2516.86</v>
      </c>
      <c r="N480" s="128">
        <v>2516.86</v>
      </c>
      <c r="O480" s="126">
        <f>VLOOKUP(A480,РАСЧЕТ!A:BB,54,0)</f>
        <v>0</v>
      </c>
      <c r="P480" s="126">
        <f t="shared" si="66"/>
        <v>-2516.86</v>
      </c>
      <c r="Q480" s="128">
        <v>2516.86</v>
      </c>
      <c r="R480" s="126">
        <f>VLOOKUP(A480,РАСЧЕТ!A:BC,55,0)</f>
        <v>0</v>
      </c>
      <c r="S480" s="126">
        <f t="shared" si="67"/>
        <v>-2516.86</v>
      </c>
      <c r="T480" s="128">
        <v>2516.86</v>
      </c>
      <c r="U480" s="126">
        <f>VLOOKUP(A480,РАСЧЕТ!A:BD,56,0)</f>
        <v>0</v>
      </c>
      <c r="V480" s="126">
        <f t="shared" si="68"/>
        <v>-2516.86</v>
      </c>
      <c r="W480" s="80">
        <v>2516.86</v>
      </c>
      <c r="X480" s="81">
        <f>VLOOKUP(A480,РАСЧЕТ!A:BE,57,0)</f>
        <v>1817.9033519127081</v>
      </c>
      <c r="Y480" s="81">
        <f t="shared" si="69"/>
        <v>-698.95664808729202</v>
      </c>
      <c r="Z480" s="81" t="str">
        <f>VLOOKUP(A480,'10'!A:C,3,0)</f>
        <v>Начисление услуг УКС00001637 от 31.10.2023 0:00:03</v>
      </c>
      <c r="AA480" s="81" t="str">
        <f>VLOOKUP(A480,'10'!A:B,2,0)</f>
        <v>НАС/КС/ДУ-3-221 от 16.09.2021 г.</v>
      </c>
      <c r="AB480" s="80">
        <v>2516.86</v>
      </c>
      <c r="AC480" s="81">
        <f>VLOOKUP(A480,РАСЧЕТ!A:BF,58,0)</f>
        <v>1761.6643426199723</v>
      </c>
      <c r="AD480" s="81">
        <f t="shared" si="70"/>
        <v>-755.1956573800278</v>
      </c>
      <c r="AE480" s="81" t="str">
        <f>VLOOKUP(A480,'11'!A:C,3,0)</f>
        <v>Начисление услуг УКС00001717 от 30.11.2023 23:59:59</v>
      </c>
      <c r="AF480" s="81" t="str">
        <f>VLOOKUP(A480,'11'!A:B,2,0)</f>
        <v>НАС/КС/ДУ-3-221 от 16.09.2021 г.</v>
      </c>
      <c r="AG480" s="80">
        <v>2516.86</v>
      </c>
      <c r="AH480" s="120">
        <f>VLOOKUP(A480,РАСЧЕТ!A:BG,59,0)</f>
        <v>2486.8715686600262</v>
      </c>
      <c r="AI480" s="120">
        <f t="shared" si="71"/>
        <v>-29.988431339973886</v>
      </c>
      <c r="AJ480" t="str">
        <f>VLOOKUP(A480,'12'!A:C,3,0)</f>
        <v>Начисление услуг УКС00001867 от 31.12.2023 23:59:59</v>
      </c>
      <c r="AK480" t="str">
        <f>VLOOKUP(A480,'12'!A:B,2,0)</f>
        <v>НАС/КС/ДУ-3-221 от 16.09.2021 г.</v>
      </c>
    </row>
    <row r="481" spans="1:37" x14ac:dyDescent="0.3">
      <c r="A481" s="79" t="s">
        <v>1521</v>
      </c>
      <c r="B481" s="79" t="s">
        <v>154</v>
      </c>
      <c r="C481" s="80">
        <v>2997.89</v>
      </c>
      <c r="D481" s="81">
        <f>VLOOKUP(A481,РАСЧЕТ!A:AY,51,0)</f>
        <v>5018.4093578866532</v>
      </c>
      <c r="E481" s="81">
        <f t="shared" si="63"/>
        <v>2020.5193578866533</v>
      </c>
      <c r="F481" s="81" t="str">
        <f>VLOOKUP(A481,'04'!A:C,3,0)</f>
        <v>Начисление услуг УКС00000640 от 30.04.2023 0:00:10</v>
      </c>
      <c r="G481" s="81" t="str">
        <f>VLOOKUP(A481,'04'!A:B,2,0)</f>
        <v>НАС/КС/ДУ/3-222</v>
      </c>
      <c r="H481" s="128">
        <v>2997.89</v>
      </c>
      <c r="I481" s="126">
        <f>VLOOKUP(A481,РАСЧЕТ!A:AZ,52,0)</f>
        <v>0</v>
      </c>
      <c r="J481" s="126">
        <f t="shared" si="64"/>
        <v>-2997.89</v>
      </c>
      <c r="K481" s="128">
        <v>2997.89</v>
      </c>
      <c r="L481" s="126">
        <f>VLOOKUP(A481,РАСЧЕТ!A:BA,53,0)</f>
        <v>0</v>
      </c>
      <c r="M481" s="126">
        <f t="shared" si="65"/>
        <v>-2997.89</v>
      </c>
      <c r="N481" s="128">
        <v>2997.89</v>
      </c>
      <c r="O481" s="126">
        <f>VLOOKUP(A481,РАСЧЕТ!A:BB,54,0)</f>
        <v>0</v>
      </c>
      <c r="P481" s="126">
        <f t="shared" si="66"/>
        <v>-2997.89</v>
      </c>
      <c r="Q481" s="128">
        <v>2997.89</v>
      </c>
      <c r="R481" s="126">
        <f>VLOOKUP(A481,РАСЧЕТ!A:BC,55,0)</f>
        <v>0</v>
      </c>
      <c r="S481" s="126">
        <f t="shared" si="67"/>
        <v>-2997.89</v>
      </c>
      <c r="T481" s="128">
        <v>2997.89</v>
      </c>
      <c r="U481" s="126">
        <f>VLOOKUP(A481,РАСЧЕТ!A:BD,56,0)</f>
        <v>0</v>
      </c>
      <c r="V481" s="126">
        <f t="shared" si="68"/>
        <v>-2997.89</v>
      </c>
      <c r="W481" s="80">
        <v>2997.89</v>
      </c>
      <c r="X481" s="81">
        <f>VLOOKUP(A481,РАСЧЕТ!A:BE,57,0)</f>
        <v>3512.6529886224862</v>
      </c>
      <c r="Y481" s="81">
        <f t="shared" si="69"/>
        <v>514.76298862248632</v>
      </c>
      <c r="Z481" s="81" t="str">
        <f>VLOOKUP(A481,'10'!A:C,3,0)</f>
        <v>Начисление услуг УКС00001637 от 31.10.2023 0:00:03</v>
      </c>
      <c r="AA481" s="81" t="str">
        <f>VLOOKUP(A481,'10'!A:B,2,0)</f>
        <v>НАС/КС/ДУ/3-222</v>
      </c>
      <c r="AB481" s="80">
        <v>2997.89</v>
      </c>
      <c r="AC481" s="81">
        <f>VLOOKUP(A481,РАСЧЕТ!A:BF,58,0)</f>
        <v>3039.842950407779</v>
      </c>
      <c r="AD481" s="81">
        <f t="shared" si="70"/>
        <v>41.952950407779099</v>
      </c>
      <c r="AE481" s="81" t="str">
        <f>VLOOKUP(A481,'11'!A:C,3,0)</f>
        <v>Начисление услуг УКС00001717 от 30.11.2023 23:59:59</v>
      </c>
      <c r="AF481" s="81" t="str">
        <f>VLOOKUP(A481,'11'!A:B,2,0)</f>
        <v>НАС/КС/ДУ/3-222</v>
      </c>
      <c r="AG481" s="80">
        <v>2997.89</v>
      </c>
      <c r="AH481" s="120">
        <f>VLOOKUP(A481,РАСЧЕТ!A:BG,59,0)</f>
        <v>4184.0566057282822</v>
      </c>
      <c r="AI481" s="120">
        <f t="shared" si="71"/>
        <v>1186.1666057282823</v>
      </c>
      <c r="AJ481" t="str">
        <f>VLOOKUP(A481,'12'!A:C,3,0)</f>
        <v>Начисление услуг УКС00001867 от 31.12.2023 23:59:59</v>
      </c>
      <c r="AK481" t="str">
        <f>VLOOKUP(A481,'12'!A:B,2,0)</f>
        <v>НАС/КС/ДУ/3-222</v>
      </c>
    </row>
    <row r="482" spans="1:37" x14ac:dyDescent="0.3">
      <c r="A482" s="79" t="s">
        <v>1220</v>
      </c>
      <c r="B482" s="79" t="s">
        <v>117</v>
      </c>
      <c r="C482" s="80">
        <v>3418.8</v>
      </c>
      <c r="D482" s="81">
        <f>VLOOKUP(A482,РАСЧЕТ!A:AY,51,0)</f>
        <v>2883.3411545631525</v>
      </c>
      <c r="E482" s="81">
        <f t="shared" si="63"/>
        <v>-535.4588454368477</v>
      </c>
      <c r="F482" s="81" t="str">
        <f>VLOOKUP(A482,'04'!A:C,3,0)</f>
        <v>Начисление услуг УКС00000640 от 30.04.2023 0:00:10</v>
      </c>
      <c r="G482" s="81" t="str">
        <f>VLOOKUP(A482,'04'!A:B,2,0)</f>
        <v>НАС/КС/ДУ/3-223</v>
      </c>
      <c r="H482" s="128">
        <v>3418.8</v>
      </c>
      <c r="I482" s="126">
        <f>VLOOKUP(A482,РАСЧЕТ!A:AZ,52,0)</f>
        <v>0</v>
      </c>
      <c r="J482" s="126">
        <f t="shared" si="64"/>
        <v>-3418.8</v>
      </c>
      <c r="K482" s="128">
        <v>3418.8</v>
      </c>
      <c r="L482" s="126">
        <f>VLOOKUP(A482,РАСЧЕТ!A:BA,53,0)</f>
        <v>0</v>
      </c>
      <c r="M482" s="126">
        <f t="shared" si="65"/>
        <v>-3418.8</v>
      </c>
      <c r="N482" s="128">
        <v>3418.8</v>
      </c>
      <c r="O482" s="126">
        <f>VLOOKUP(A482,РАСЧЕТ!A:BB,54,0)</f>
        <v>0</v>
      </c>
      <c r="P482" s="126">
        <f t="shared" si="66"/>
        <v>-3418.8</v>
      </c>
      <c r="Q482" s="128">
        <v>3418.8</v>
      </c>
      <c r="R482" s="126">
        <f>VLOOKUP(A482,РАСЧЕТ!A:BC,55,0)</f>
        <v>0</v>
      </c>
      <c r="S482" s="126">
        <f t="shared" si="67"/>
        <v>-3418.8</v>
      </c>
      <c r="T482" s="128">
        <v>3418.8</v>
      </c>
      <c r="U482" s="126">
        <f>VLOOKUP(A482,РАСЧЕТ!A:BD,56,0)</f>
        <v>0</v>
      </c>
      <c r="V482" s="126">
        <f t="shared" si="68"/>
        <v>-3418.8</v>
      </c>
      <c r="W482" s="80">
        <v>3418.8</v>
      </c>
      <c r="X482" s="81">
        <f>VLOOKUP(A482,РАСЧЕТ!A:BE,57,0)</f>
        <v>3731.1737877187797</v>
      </c>
      <c r="Y482" s="81">
        <f t="shared" si="69"/>
        <v>312.37378771877957</v>
      </c>
      <c r="Z482" s="81" t="str">
        <f>VLOOKUP(A482,'10'!A:C,3,0)</f>
        <v>Начисление услуг УКС00001637 от 31.10.2023 0:00:03</v>
      </c>
      <c r="AA482" s="81" t="str">
        <f>VLOOKUP(A482,'10'!A:B,2,0)</f>
        <v>НАС/КС/ДУ/3-223</v>
      </c>
      <c r="AB482" s="80">
        <v>3418.8</v>
      </c>
      <c r="AC482" s="81">
        <f>VLOOKUP(A482,РАСЧЕТ!A:BF,58,0)</f>
        <v>3274.7113123044905</v>
      </c>
      <c r="AD482" s="81">
        <f t="shared" si="70"/>
        <v>-144.08868769550963</v>
      </c>
      <c r="AE482" s="81" t="str">
        <f>VLOOKUP(A482,'11'!A:C,3,0)</f>
        <v>Начисление услуг УКС00001717 от 30.11.2023 23:59:59</v>
      </c>
      <c r="AF482" s="81" t="str">
        <f>VLOOKUP(A482,'11'!A:B,2,0)</f>
        <v>НАС/КС/ДУ/3-223</v>
      </c>
      <c r="AG482" s="80">
        <v>3418.8</v>
      </c>
      <c r="AH482" s="120">
        <f>VLOOKUP(A482,РАСЧЕТ!A:BG,59,0)</f>
        <v>4522.4116811522308</v>
      </c>
      <c r="AI482" s="120">
        <f t="shared" si="71"/>
        <v>1103.6116811522306</v>
      </c>
      <c r="AJ482" t="str">
        <f>VLOOKUP(A482,'12'!A:C,3,0)</f>
        <v>Начисление услуг УКС00001867 от 31.12.2023 23:59:59</v>
      </c>
      <c r="AK482" t="str">
        <f>VLOOKUP(A482,'12'!A:B,2,0)</f>
        <v>НАС/КС/ДУ/3-223</v>
      </c>
    </row>
    <row r="483" spans="1:37" x14ac:dyDescent="0.3">
      <c r="A483" s="79" t="s">
        <v>751</v>
      </c>
      <c r="B483" s="79" t="s">
        <v>285</v>
      </c>
      <c r="C483" s="80">
        <v>1580.55</v>
      </c>
      <c r="D483" s="81">
        <f>VLOOKUP(A483,РАСЧЕТ!A:AY,51,0)</f>
        <v>1333.0019408030657</v>
      </c>
      <c r="E483" s="81">
        <f t="shared" si="63"/>
        <v>-247.54805919693422</v>
      </c>
      <c r="F483" s="81" t="str">
        <f>VLOOKUP(A483,'04'!A:C,3,0)</f>
        <v>Начисление услуг УКС00000640 от 30.04.2023 0:00:10</v>
      </c>
      <c r="G483" s="81" t="str">
        <f>VLOOKUP(A483,'04'!A:B,2,0)</f>
        <v>НАС/КС/ДУ-3-224</v>
      </c>
      <c r="H483" s="128">
        <v>1580.55</v>
      </c>
      <c r="I483" s="126">
        <f>VLOOKUP(A483,РАСЧЕТ!A:AZ,52,0)</f>
        <v>0</v>
      </c>
      <c r="J483" s="126">
        <f t="shared" si="64"/>
        <v>-1580.55</v>
      </c>
      <c r="K483" s="128">
        <v>1580.55</v>
      </c>
      <c r="L483" s="126">
        <f>VLOOKUP(A483,РАСЧЕТ!A:BA,53,0)</f>
        <v>0</v>
      </c>
      <c r="M483" s="126">
        <f t="shared" si="65"/>
        <v>-1580.55</v>
      </c>
      <c r="N483" s="128">
        <v>1580.55</v>
      </c>
      <c r="O483" s="126">
        <f>VLOOKUP(A483,РАСЧЕТ!A:BB,54,0)</f>
        <v>0</v>
      </c>
      <c r="P483" s="126">
        <f t="shared" si="66"/>
        <v>-1580.55</v>
      </c>
      <c r="Q483" s="128">
        <v>1580.55</v>
      </c>
      <c r="R483" s="126">
        <f>VLOOKUP(A483,РАСЧЕТ!A:BC,55,0)</f>
        <v>0</v>
      </c>
      <c r="S483" s="126">
        <f t="shared" si="67"/>
        <v>-1580.55</v>
      </c>
      <c r="T483" s="128">
        <v>1580.55</v>
      </c>
      <c r="U483" s="126">
        <f>VLOOKUP(A483,РАСЧЕТ!A:BD,56,0)</f>
        <v>0</v>
      </c>
      <c r="V483" s="126">
        <f t="shared" si="68"/>
        <v>-1580.55</v>
      </c>
      <c r="W483" s="80">
        <v>1580.55</v>
      </c>
      <c r="X483" s="81">
        <f>VLOOKUP(A483,РАСЧЕТ!A:BE,57,0)</f>
        <v>819.44014184043715</v>
      </c>
      <c r="Y483" s="81">
        <f t="shared" si="69"/>
        <v>-761.1098581595628</v>
      </c>
      <c r="Z483" s="81" t="str">
        <f>VLOOKUP(A483,'10'!A:C,3,0)</f>
        <v>Начисление услуг УКС00001637 от 31.10.2023 0:00:03</v>
      </c>
      <c r="AA483" s="81" t="str">
        <f>VLOOKUP(A483,'10'!A:B,2,0)</f>
        <v>НАС/КС/ДУ-3-224</v>
      </c>
      <c r="AB483" s="80">
        <v>1580.55</v>
      </c>
      <c r="AC483" s="81">
        <f>VLOOKUP(A483,РАСЧЕТ!A:BF,58,0)</f>
        <v>881.16660147868458</v>
      </c>
      <c r="AD483" s="81">
        <f t="shared" si="70"/>
        <v>-699.38339852131537</v>
      </c>
      <c r="AE483" s="81" t="str">
        <f>VLOOKUP(A483,'11'!A:C,3,0)</f>
        <v>Начисление услуг УКС00001717 от 30.11.2023 23:59:59</v>
      </c>
      <c r="AF483" s="81" t="str">
        <f>VLOOKUP(A483,'11'!A:B,2,0)</f>
        <v>НАС/КС/ДУ-3-224</v>
      </c>
      <c r="AG483" s="80">
        <v>1580.55</v>
      </c>
      <c r="AH483" s="120">
        <f>VLOOKUP(A483,РАСЧЕТ!A:BG,59,0)</f>
        <v>1269.5350618257855</v>
      </c>
      <c r="AI483" s="120">
        <f t="shared" si="71"/>
        <v>-311.01493817421442</v>
      </c>
      <c r="AJ483" t="str">
        <f>VLOOKUP(A483,'12'!A:C,3,0)</f>
        <v>Начисление услуг УКС00001867 от 31.12.2023 23:59:59</v>
      </c>
      <c r="AK483" t="str">
        <f>VLOOKUP(A483,'12'!A:B,2,0)</f>
        <v>НАС/КС/ДУ-3-224</v>
      </c>
    </row>
    <row r="484" spans="1:37" x14ac:dyDescent="0.3">
      <c r="A484" s="79" t="s">
        <v>1244</v>
      </c>
      <c r="B484" s="79" t="s">
        <v>311</v>
      </c>
      <c r="C484" s="81">
        <v>974.96</v>
      </c>
      <c r="D484" s="81">
        <f>VLOOKUP(A484,РАСЧЕТ!A:AY,51,0)</f>
        <v>822.25934935406497</v>
      </c>
      <c r="E484" s="81">
        <f t="shared" si="63"/>
        <v>-152.70065064593507</v>
      </c>
      <c r="F484" s="81" t="str">
        <f>VLOOKUP(A484,'04'!A:C,3,0)</f>
        <v>Начисление услуг УКС00000640 от 30.04.2023 0:00:10</v>
      </c>
      <c r="G484" s="81" t="str">
        <f>VLOOKUP(A484,'04'!A:B,2,0)</f>
        <v>НАС/КС/ДУ-3-225..</v>
      </c>
      <c r="H484" s="126">
        <v>974.96</v>
      </c>
      <c r="I484" s="126">
        <f>VLOOKUP(A484,РАСЧЕТ!A:AZ,52,0)</f>
        <v>0</v>
      </c>
      <c r="J484" s="126">
        <f t="shared" si="64"/>
        <v>-974.96</v>
      </c>
      <c r="K484" s="126">
        <v>974.96</v>
      </c>
      <c r="L484" s="126">
        <f>VLOOKUP(A484,РАСЧЕТ!A:BA,53,0)</f>
        <v>0</v>
      </c>
      <c r="M484" s="126">
        <f t="shared" si="65"/>
        <v>-974.96</v>
      </c>
      <c r="N484" s="126">
        <v>974.96</v>
      </c>
      <c r="O484" s="126">
        <f>VLOOKUP(A484,РАСЧЕТ!A:BB,54,0)</f>
        <v>0</v>
      </c>
      <c r="P484" s="126">
        <f t="shared" si="66"/>
        <v>-974.96</v>
      </c>
      <c r="Q484" s="126">
        <v>974.96</v>
      </c>
      <c r="R484" s="126">
        <f>VLOOKUP(A484,РАСЧЕТ!A:BC,55,0)</f>
        <v>0</v>
      </c>
      <c r="S484" s="126">
        <f t="shared" si="67"/>
        <v>-974.96</v>
      </c>
      <c r="T484" s="126">
        <v>974.96</v>
      </c>
      <c r="U484" s="126">
        <f>VLOOKUP(A484,РАСЧЕТ!A:BD,56,0)</f>
        <v>0</v>
      </c>
      <c r="V484" s="126">
        <f t="shared" si="68"/>
        <v>-974.96</v>
      </c>
      <c r="W484" s="81">
        <v>974.96</v>
      </c>
      <c r="X484" s="81">
        <f>VLOOKUP(A484,РАСЧЕТ!A:BE,57,0)</f>
        <v>505.46987010266099</v>
      </c>
      <c r="Y484" s="81">
        <f t="shared" si="69"/>
        <v>-469.49012989733905</v>
      </c>
      <c r="Z484" s="81" t="str">
        <f>VLOOKUP(A484,'10'!A:C,3,0)</f>
        <v>Начисление услуг УКС00001637 от 31.10.2023 0:00:03</v>
      </c>
      <c r="AA484" s="81" t="str">
        <f>VLOOKUP(A484,'10'!A:B,2,0)</f>
        <v>НАС/КС/ДУ-3-225..</v>
      </c>
      <c r="AB484" s="81">
        <v>974.96</v>
      </c>
      <c r="AC484" s="81">
        <f>VLOOKUP(A484,РАСЧЕТ!A:BF,58,0)</f>
        <v>543.54570254255827</v>
      </c>
      <c r="AD484" s="81">
        <f t="shared" si="70"/>
        <v>-431.41429745744176</v>
      </c>
      <c r="AE484" s="81" t="str">
        <f>VLOOKUP(A484,'11'!A:C,3,0)</f>
        <v>Начисление услуг УКС00001717 от 30.11.2023 23:59:59</v>
      </c>
      <c r="AF484" s="81" t="str">
        <f>VLOOKUP(A484,'11'!A:B,2,0)</f>
        <v>НАС/КС/ДУ-3-225..</v>
      </c>
      <c r="AG484" s="81">
        <v>974.96</v>
      </c>
      <c r="AH484" s="120">
        <f>VLOOKUP(A484,РАСЧЕТ!A:BG,59,0)</f>
        <v>783.10994302840572</v>
      </c>
      <c r="AI484" s="120">
        <f t="shared" si="71"/>
        <v>-191.85005697159431</v>
      </c>
      <c r="AJ484" t="str">
        <f>VLOOKUP(A484,'12'!A:C,3,0)</f>
        <v>Начисление услуг УКС00001867 от 31.12.2023 23:59:59</v>
      </c>
      <c r="AK484" t="str">
        <f>VLOOKUP(A484,'12'!A:B,2,0)</f>
        <v>НАС/КС/ДУ-3-225..</v>
      </c>
    </row>
    <row r="485" spans="1:37" x14ac:dyDescent="0.3">
      <c r="A485" s="79" t="s">
        <v>1308</v>
      </c>
      <c r="B485" s="79" t="s">
        <v>238</v>
      </c>
      <c r="C485" s="80">
        <v>1391.57</v>
      </c>
      <c r="D485" s="81">
        <f>VLOOKUP(A485,РАСЧЕТ!A:AY,51,0)</f>
        <v>1173.6212739679163</v>
      </c>
      <c r="E485" s="81">
        <f t="shared" si="63"/>
        <v>-217.94872603208364</v>
      </c>
      <c r="F485" s="81" t="str">
        <f>VLOOKUP(A485,'04'!A:C,3,0)</f>
        <v>Начисление услуг УКС00000640 от 30.04.2023 0:00:10</v>
      </c>
      <c r="G485" s="81" t="str">
        <f>VLOOKUP(A485,'04'!A:B,2,0)</f>
        <v>НАС/КС/ДУ-3-226/ВТОР</v>
      </c>
      <c r="H485" s="128">
        <v>1391.57</v>
      </c>
      <c r="I485" s="126">
        <f>VLOOKUP(A485,РАСЧЕТ!A:AZ,52,0)</f>
        <v>0</v>
      </c>
      <c r="J485" s="126">
        <f t="shared" si="64"/>
        <v>-1391.57</v>
      </c>
      <c r="K485" s="128">
        <v>1391.57</v>
      </c>
      <c r="L485" s="126">
        <f>VLOOKUP(A485,РАСЧЕТ!A:BA,53,0)</f>
        <v>0</v>
      </c>
      <c r="M485" s="126">
        <f t="shared" si="65"/>
        <v>-1391.57</v>
      </c>
      <c r="N485" s="128">
        <v>1391.57</v>
      </c>
      <c r="O485" s="126">
        <f>VLOOKUP(A485,РАСЧЕТ!A:BB,54,0)</f>
        <v>0</v>
      </c>
      <c r="P485" s="126">
        <f t="shared" si="66"/>
        <v>-1391.57</v>
      </c>
      <c r="Q485" s="128">
        <v>1391.57</v>
      </c>
      <c r="R485" s="126">
        <f>VLOOKUP(A485,РАСЧЕТ!A:BC,55,0)</f>
        <v>0</v>
      </c>
      <c r="S485" s="126">
        <f t="shared" si="67"/>
        <v>-1391.57</v>
      </c>
      <c r="T485" s="128">
        <v>1391.57</v>
      </c>
      <c r="U485" s="126">
        <f>VLOOKUP(A485,РАСЧЕТ!A:BD,56,0)</f>
        <v>0</v>
      </c>
      <c r="V485" s="126">
        <f t="shared" si="68"/>
        <v>-1391.57</v>
      </c>
      <c r="W485" s="80">
        <v>1391.57</v>
      </c>
      <c r="X485" s="81">
        <f>VLOOKUP(A485,РАСЧЕТ!A:BE,57,0)</f>
        <v>2131.5104475957764</v>
      </c>
      <c r="Y485" s="81">
        <f t="shared" si="69"/>
        <v>739.9404475957765</v>
      </c>
      <c r="Z485" s="81" t="str">
        <f>VLOOKUP(A485,'10'!A:C,3,0)</f>
        <v>Начисление услуг УКС00001637 от 31.10.2023 0:00:03</v>
      </c>
      <c r="AA485" s="81" t="str">
        <f>VLOOKUP(A485,'10'!A:B,2,0)</f>
        <v>НАС/КС/ДУ-3-226/ВТОР</v>
      </c>
      <c r="AB485" s="80">
        <v>1391.57</v>
      </c>
      <c r="AC485" s="81">
        <f>VLOOKUP(A485,РАСЧЕТ!A:BF,58,0)</f>
        <v>1761.1343888754466</v>
      </c>
      <c r="AD485" s="81">
        <f t="shared" si="70"/>
        <v>369.56438887544664</v>
      </c>
      <c r="AE485" s="81" t="str">
        <f>VLOOKUP(A485,'11'!A:C,3,0)</f>
        <v>Начисление услуг УКС00001717 от 30.11.2023 23:59:59</v>
      </c>
      <c r="AF485" s="81" t="str">
        <f>VLOOKUP(A485,'11'!A:B,2,0)</f>
        <v>НАС/КС/ДУ-3-226/ВТОР</v>
      </c>
      <c r="AG485" s="80">
        <v>1391.57</v>
      </c>
      <c r="AH485" s="120">
        <f>VLOOKUP(A485,РАСЧЕТ!A:BG,59,0)</f>
        <v>2396.5265263188039</v>
      </c>
      <c r="AI485" s="120">
        <f t="shared" si="71"/>
        <v>1004.956526318804</v>
      </c>
      <c r="AJ485" t="str">
        <f>VLOOKUP(A485,'12'!A:C,3,0)</f>
        <v>Начисление услуг УКС00001867 от 31.12.2023 23:59:59</v>
      </c>
      <c r="AK485" t="str">
        <f>VLOOKUP(A485,'12'!A:B,2,0)</f>
        <v>НАС/КС/ДУ-3-226/ВТОР</v>
      </c>
    </row>
    <row r="486" spans="1:37" x14ac:dyDescent="0.3">
      <c r="A486" s="79" t="s">
        <v>1291</v>
      </c>
      <c r="B486" s="79" t="s">
        <v>239</v>
      </c>
      <c r="C486" s="80">
        <v>2516.86</v>
      </c>
      <c r="D486" s="81">
        <f>VLOOKUP(A486,РАСЧЕТ!A:AY,51,0)</f>
        <v>1058.0787102028357</v>
      </c>
      <c r="E486" s="81">
        <f t="shared" si="63"/>
        <v>-1458.7812897971644</v>
      </c>
      <c r="F486" s="81" t="str">
        <f>VLOOKUP(A486,'04'!A:C,3,0)</f>
        <v>Начисление услуг УКС00000640 от 30.04.2023 0:00:10</v>
      </c>
      <c r="G486" s="81" t="str">
        <f>VLOOKUP(A486,'04'!A:B,2,0)</f>
        <v>НАС/КС/ДУ 3-227</v>
      </c>
      <c r="H486" s="128">
        <v>2516.86</v>
      </c>
      <c r="I486" s="126">
        <f>VLOOKUP(A486,РАСЧЕТ!A:AZ,52,0)</f>
        <v>0</v>
      </c>
      <c r="J486" s="126">
        <f t="shared" si="64"/>
        <v>-2516.86</v>
      </c>
      <c r="K486" s="128">
        <v>2516.86</v>
      </c>
      <c r="L486" s="126">
        <f>VLOOKUP(A486,РАСЧЕТ!A:BA,53,0)</f>
        <v>0</v>
      </c>
      <c r="M486" s="126">
        <f t="shared" si="65"/>
        <v>-2516.86</v>
      </c>
      <c r="N486" s="128">
        <v>2516.86</v>
      </c>
      <c r="O486" s="126">
        <f>VLOOKUP(A486,РАСЧЕТ!A:BB,54,0)</f>
        <v>0</v>
      </c>
      <c r="P486" s="126">
        <f t="shared" si="66"/>
        <v>-2516.86</v>
      </c>
      <c r="Q486" s="128">
        <v>2516.86</v>
      </c>
      <c r="R486" s="126">
        <f>VLOOKUP(A486,РАСЧЕТ!A:BC,55,0)</f>
        <v>0</v>
      </c>
      <c r="S486" s="126">
        <f t="shared" si="67"/>
        <v>-2516.86</v>
      </c>
      <c r="T486" s="128">
        <v>2516.86</v>
      </c>
      <c r="U486" s="126">
        <f>VLOOKUP(A486,РАСЧЕТ!A:BD,56,0)</f>
        <v>0</v>
      </c>
      <c r="V486" s="126">
        <f t="shared" si="68"/>
        <v>-2516.86</v>
      </c>
      <c r="W486" s="80">
        <v>2516.86</v>
      </c>
      <c r="X486" s="81">
        <f>VLOOKUP(A486,РАСЧЕТ!A:BE,57,0)</f>
        <v>1585.0806952693085</v>
      </c>
      <c r="Y486" s="81">
        <f t="shared" si="69"/>
        <v>-931.77930473069159</v>
      </c>
      <c r="Z486" s="81" t="str">
        <f>VLOOKUP(A486,'10'!A:C,3,0)</f>
        <v>Начисление услуг УКС00001637 от 31.10.2023 0:00:03</v>
      </c>
      <c r="AA486" s="81" t="str">
        <f>VLOOKUP(A486,'10'!A:B,2,0)</f>
        <v>НАС/КС/ДУ 3-227</v>
      </c>
      <c r="AB486" s="80">
        <v>2516.86</v>
      </c>
      <c r="AC486" s="81">
        <f>VLOOKUP(A486,РАСЧЕТ!A:BF,58,0)</f>
        <v>1598.9705237925605</v>
      </c>
      <c r="AD486" s="81">
        <f t="shared" si="70"/>
        <v>-917.88947620743966</v>
      </c>
      <c r="AE486" s="81" t="str">
        <f>VLOOKUP(A486,'11'!A:C,3,0)</f>
        <v>Начисление услуг УКС00001717 от 30.11.2023 23:59:59</v>
      </c>
      <c r="AF486" s="81" t="str">
        <f>VLOOKUP(A486,'11'!A:B,2,0)</f>
        <v>НАС/КС/ДУ 3-227</v>
      </c>
      <c r="AG486" s="80">
        <v>2516.86</v>
      </c>
      <c r="AH486" s="120">
        <f>VLOOKUP(A486,РАСЧЕТ!A:BG,59,0)</f>
        <v>2275.722684130837</v>
      </c>
      <c r="AI486" s="120">
        <f t="shared" si="71"/>
        <v>-241.1373158691631</v>
      </c>
      <c r="AJ486" t="str">
        <f>VLOOKUP(A486,'12'!A:C,3,0)</f>
        <v>Начисление услуг УКС00001867 от 31.12.2023 23:59:59</v>
      </c>
      <c r="AK486" t="str">
        <f>VLOOKUP(A486,'12'!A:B,2,0)</f>
        <v>НАС/КС/ДУ 3-227</v>
      </c>
    </row>
    <row r="487" spans="1:37" x14ac:dyDescent="0.3">
      <c r="A487" s="79" t="s">
        <v>1493</v>
      </c>
      <c r="B487" s="79" t="s">
        <v>96</v>
      </c>
      <c r="C487" s="80">
        <v>2997.89</v>
      </c>
      <c r="D487" s="81">
        <f>VLOOKUP(A487,РАСЧЕТ!A:AY,51,0)</f>
        <v>1848.1801978866538</v>
      </c>
      <c r="E487" s="81">
        <f t="shared" si="63"/>
        <v>-1149.7098021133461</v>
      </c>
      <c r="F487" s="81" t="str">
        <f>VLOOKUP(A487,'04'!A:C,3,0)</f>
        <v>Начисление услуг УКС00000640 от 30.04.2023 0:00:10</v>
      </c>
      <c r="G487" s="81" t="str">
        <f>VLOOKUP(A487,'04'!A:B,2,0)</f>
        <v>НАС/КС/ДУ/3-228</v>
      </c>
      <c r="H487" s="128">
        <v>2997.89</v>
      </c>
      <c r="I487" s="126">
        <f>VLOOKUP(A487,РАСЧЕТ!A:AZ,52,0)</f>
        <v>0</v>
      </c>
      <c r="J487" s="126">
        <f t="shared" si="64"/>
        <v>-2997.89</v>
      </c>
      <c r="K487" s="128">
        <v>2997.89</v>
      </c>
      <c r="L487" s="126">
        <f>VLOOKUP(A487,РАСЧЕТ!A:BA,53,0)</f>
        <v>0</v>
      </c>
      <c r="M487" s="126">
        <f t="shared" si="65"/>
        <v>-2997.89</v>
      </c>
      <c r="N487" s="128">
        <v>2997.89</v>
      </c>
      <c r="O487" s="126">
        <f>VLOOKUP(A487,РАСЧЕТ!A:BB,54,0)</f>
        <v>0</v>
      </c>
      <c r="P487" s="126">
        <f t="shared" si="66"/>
        <v>-2997.89</v>
      </c>
      <c r="Q487" s="128">
        <v>2997.89</v>
      </c>
      <c r="R487" s="126">
        <f>VLOOKUP(A487,РАСЧЕТ!A:BC,55,0)</f>
        <v>0</v>
      </c>
      <c r="S487" s="126">
        <f t="shared" si="67"/>
        <v>-2997.89</v>
      </c>
      <c r="T487" s="128">
        <v>2997.89</v>
      </c>
      <c r="U487" s="126">
        <f>VLOOKUP(A487,РАСЧЕТ!A:BD,56,0)</f>
        <v>0</v>
      </c>
      <c r="V487" s="126">
        <f t="shared" si="68"/>
        <v>-2997.89</v>
      </c>
      <c r="W487" s="80">
        <v>2997.89</v>
      </c>
      <c r="X487" s="81">
        <f>VLOOKUP(A487,РАСЧЕТ!A:BE,57,0)</f>
        <v>2674.0793492077646</v>
      </c>
      <c r="Y487" s="81">
        <f t="shared" si="69"/>
        <v>-323.81065079223526</v>
      </c>
      <c r="Z487" s="81" t="str">
        <f>VLOOKUP(A487,'10'!A:C,3,0)</f>
        <v>Начисление услуг УКС00001637 от 31.10.2023 0:00:03</v>
      </c>
      <c r="AA487" s="81" t="str">
        <f>VLOOKUP(A487,'10'!A:B,2,0)</f>
        <v>НАС/КС/ДУ/3-228</v>
      </c>
      <c r="AB487" s="80">
        <v>2997.89</v>
      </c>
      <c r="AC487" s="81">
        <f>VLOOKUP(A487,РАСЧЕТ!A:BF,58,0)</f>
        <v>2453.8572489674557</v>
      </c>
      <c r="AD487" s="81">
        <f t="shared" si="70"/>
        <v>-544.03275103254418</v>
      </c>
      <c r="AE487" s="81" t="str">
        <f>VLOOKUP(A487,'11'!A:C,3,0)</f>
        <v>Начисление услуг УКС00001717 от 30.11.2023 23:59:59</v>
      </c>
      <c r="AF487" s="81" t="str">
        <f>VLOOKUP(A487,'11'!A:B,2,0)</f>
        <v>НАС/КС/ДУ/3-228</v>
      </c>
      <c r="AG487" s="80">
        <v>2997.89</v>
      </c>
      <c r="AH487" s="120">
        <f>VLOOKUP(A487,РАСЧЕТ!A:BG,59,0)</f>
        <v>3423.5469065833267</v>
      </c>
      <c r="AI487" s="120">
        <f t="shared" si="71"/>
        <v>425.65690658332687</v>
      </c>
      <c r="AJ487" t="str">
        <f>VLOOKUP(A487,'12'!A:C,3,0)</f>
        <v>Начисление услуг УКС00001867 от 31.12.2023 23:59:59</v>
      </c>
      <c r="AK487" t="str">
        <f>VLOOKUP(A487,'12'!A:B,2,0)</f>
        <v>НАС/КС/ДУ/3-228</v>
      </c>
    </row>
    <row r="488" spans="1:37" x14ac:dyDescent="0.3">
      <c r="A488" s="79" t="s">
        <v>1221</v>
      </c>
      <c r="B488" s="79" t="s">
        <v>102</v>
      </c>
      <c r="C488" s="80">
        <v>3418.8</v>
      </c>
      <c r="D488" s="81">
        <f>VLOOKUP(A488,РАСЧЕТ!A:AY,51,0)</f>
        <v>1437.253674609995</v>
      </c>
      <c r="E488" s="81">
        <f t="shared" si="63"/>
        <v>-1981.5463253900052</v>
      </c>
      <c r="F488" s="81" t="str">
        <f>VLOOKUP(A488,'04'!A:C,3,0)</f>
        <v>Начисление услуг УКС00000640 от 30.04.2023 0:00:10</v>
      </c>
      <c r="G488" s="81" t="str">
        <f>VLOOKUP(A488,'04'!A:B,2,0)</f>
        <v>НАС/КС/ДУ/3-229</v>
      </c>
      <c r="H488" s="128">
        <v>3418.8</v>
      </c>
      <c r="I488" s="126">
        <f>VLOOKUP(A488,РАСЧЕТ!A:AZ,52,0)</f>
        <v>0</v>
      </c>
      <c r="J488" s="126">
        <f t="shared" si="64"/>
        <v>-3418.8</v>
      </c>
      <c r="K488" s="126">
        <v>911.61</v>
      </c>
      <c r="L488" s="126">
        <f>VLOOKUP(A488,РАСЧЕТ!A:BA,53,0)</f>
        <v>0</v>
      </c>
      <c r="M488" s="126">
        <f t="shared" si="65"/>
        <v>-911.61</v>
      </c>
      <c r="N488" s="127"/>
      <c r="O488" s="126">
        <f>VLOOKUP(A488,РАСЧЕТ!A:BB,54,0)</f>
        <v>0</v>
      </c>
      <c r="P488" s="126">
        <f t="shared" si="66"/>
        <v>0</v>
      </c>
      <c r="Q488" s="127"/>
      <c r="R488" s="126">
        <f>VLOOKUP(A488,РАСЧЕТ!A:BC,55,0)</f>
        <v>0</v>
      </c>
      <c r="S488" s="126">
        <f t="shared" si="67"/>
        <v>0</v>
      </c>
      <c r="T488" s="127"/>
      <c r="U488" s="126">
        <f>VLOOKUP(A488,РАСЧЕТ!A:BD,56,0)</f>
        <v>0</v>
      </c>
      <c r="V488" s="126">
        <f t="shared" si="68"/>
        <v>0</v>
      </c>
      <c r="W488" s="82"/>
      <c r="X488" s="81">
        <f>VLOOKUP(A488,РАСЧЕТ!A:BE,57,0)</f>
        <v>0</v>
      </c>
      <c r="Y488" s="81">
        <f t="shared" si="69"/>
        <v>0</v>
      </c>
      <c r="Z488" s="81" t="e">
        <f>VLOOKUP(A488,'10'!A:C,3,0)</f>
        <v>#N/A</v>
      </c>
      <c r="AA488" s="81" t="e">
        <f>VLOOKUP(A488,'10'!A:B,2,0)</f>
        <v>#N/A</v>
      </c>
      <c r="AB488" s="82"/>
      <c r="AC488" s="81">
        <f>VLOOKUP(A488,РАСЧЕТ!A:BF,58,0)</f>
        <v>0</v>
      </c>
      <c r="AD488" s="81">
        <f t="shared" si="70"/>
        <v>0</v>
      </c>
      <c r="AE488" s="81" t="e">
        <f>VLOOKUP(A488,'11'!A:C,3,0)</f>
        <v>#N/A</v>
      </c>
      <c r="AF488" s="81" t="e">
        <f>VLOOKUP(A488,'11'!A:B,2,0)</f>
        <v>#N/A</v>
      </c>
      <c r="AG488" s="82"/>
      <c r="AH488" s="120">
        <f>VLOOKUP(A488,РАСЧЕТ!A:BG,59,0)</f>
        <v>0</v>
      </c>
      <c r="AI488" s="120">
        <f t="shared" si="71"/>
        <v>0</v>
      </c>
      <c r="AJ488" t="e">
        <f>VLOOKUP(A488,'12'!A:C,3,0)</f>
        <v>#N/A</v>
      </c>
      <c r="AK488" t="e">
        <f>VLOOKUP(A488,'12'!A:B,2,0)</f>
        <v>#N/A</v>
      </c>
    </row>
    <row r="489" spans="1:37" x14ac:dyDescent="0.3">
      <c r="A489" s="79" t="s">
        <v>2741</v>
      </c>
      <c r="B489" s="79" t="s">
        <v>102</v>
      </c>
      <c r="C489" s="82"/>
      <c r="D489" s="81">
        <f>VLOOKUP(A489,РАСЧЕТ!A:AY,51,0)</f>
        <v>0</v>
      </c>
      <c r="E489" s="81">
        <f t="shared" si="63"/>
        <v>0</v>
      </c>
      <c r="F489" s="81" t="e">
        <f>VLOOKUP(A489,'04'!A:C,3,0)</f>
        <v>#N/A</v>
      </c>
      <c r="G489" s="81" t="e">
        <f>VLOOKUP(A489,'04'!A:B,2,0)</f>
        <v>#N/A</v>
      </c>
      <c r="H489" s="127"/>
      <c r="I489" s="126">
        <f>VLOOKUP(A489,РАСЧЕТ!A:AZ,52,0)</f>
        <v>0</v>
      </c>
      <c r="J489" s="126">
        <f t="shared" si="64"/>
        <v>0</v>
      </c>
      <c r="K489" s="128">
        <v>2507.1999999999998</v>
      </c>
      <c r="L489" s="126">
        <f>VLOOKUP(A489,РАСЧЕТ!A:BA,53,0)</f>
        <v>0</v>
      </c>
      <c r="M489" s="126">
        <f t="shared" si="65"/>
        <v>-2507.1999999999998</v>
      </c>
      <c r="N489" s="128">
        <v>3418.8</v>
      </c>
      <c r="O489" s="126">
        <f>VLOOKUP(A489,РАСЧЕТ!A:BB,54,0)</f>
        <v>0</v>
      </c>
      <c r="P489" s="126">
        <f t="shared" si="66"/>
        <v>-3418.8</v>
      </c>
      <c r="Q489" s="128">
        <v>3418.8</v>
      </c>
      <c r="R489" s="126">
        <f>VLOOKUP(A489,РАСЧЕТ!A:BC,55,0)</f>
        <v>0</v>
      </c>
      <c r="S489" s="126">
        <f t="shared" si="67"/>
        <v>-3418.8</v>
      </c>
      <c r="T489" s="128">
        <v>3418.8</v>
      </c>
      <c r="U489" s="126">
        <f>VLOOKUP(A489,РАСЧЕТ!A:BD,56,0)</f>
        <v>0</v>
      </c>
      <c r="V489" s="126">
        <f t="shared" si="68"/>
        <v>-3418.8</v>
      </c>
      <c r="W489" s="80">
        <v>3418.8</v>
      </c>
      <c r="X489" s="81">
        <f>VLOOKUP(A489,РАСЧЕТ!A:BE,57,0)</f>
        <v>4255.2395329985738</v>
      </c>
      <c r="Y489" s="81">
        <f t="shared" si="69"/>
        <v>836.43953299857367</v>
      </c>
      <c r="Z489" s="81" t="str">
        <f>VLOOKUP(A489,'10'!A:C,3,0)</f>
        <v>Начисление услуг УКС00001637 от 31.10.2023 0:00:03</v>
      </c>
      <c r="AA489" s="81" t="str">
        <f>VLOOKUP(A489,'10'!A:B,2,0)</f>
        <v>НАС/КС/ДУ/3-229-ВТОР</v>
      </c>
      <c r="AB489" s="80">
        <v>3418.8</v>
      </c>
      <c r="AC489" s="81">
        <f>VLOOKUP(A489,РАСЧЕТ!A:BF,58,0)</f>
        <v>3640.9224819794172</v>
      </c>
      <c r="AD489" s="81">
        <f t="shared" si="70"/>
        <v>222.12248197941699</v>
      </c>
      <c r="AE489" s="81" t="str">
        <f>VLOOKUP(A489,'11'!A:C,3,0)</f>
        <v>Начисление услуг УКС00001717 от 30.11.2023 23:59:59</v>
      </c>
      <c r="AF489" s="81" t="str">
        <f>VLOOKUP(A489,'11'!A:B,2,0)</f>
        <v>НАС/КС/ДУ/3-229-ВТОР</v>
      </c>
      <c r="AG489" s="80">
        <v>3418.8</v>
      </c>
      <c r="AH489" s="120">
        <f>VLOOKUP(A489,РАСЧЕТ!A:BG,59,0)</f>
        <v>4997.6914461506676</v>
      </c>
      <c r="AI489" s="120">
        <f t="shared" si="71"/>
        <v>1578.8914461506674</v>
      </c>
      <c r="AJ489" t="str">
        <f>VLOOKUP(A489,'12'!A:C,3,0)</f>
        <v>Начисление услуг УКС00001867 от 31.12.2023 23:59:59</v>
      </c>
      <c r="AK489" t="str">
        <f>VLOOKUP(A489,'12'!A:B,2,0)</f>
        <v>НАС/КС/ДУ/3-229-ВТОР</v>
      </c>
    </row>
    <row r="490" spans="1:37" x14ac:dyDescent="0.3">
      <c r="A490" s="79" t="s">
        <v>1344</v>
      </c>
      <c r="B490" s="79" t="s">
        <v>198</v>
      </c>
      <c r="C490" s="80">
        <v>1576.26</v>
      </c>
      <c r="D490" s="81">
        <f>VLOOKUP(A490,РАСЧЕТ!A:AY,51,0)</f>
        <v>1329.379652920449</v>
      </c>
      <c r="E490" s="81">
        <f t="shared" si="63"/>
        <v>-246.88034707955103</v>
      </c>
      <c r="F490" s="81" t="str">
        <f>VLOOKUP(A490,'04'!A:C,3,0)</f>
        <v>Начисление услуг УКС00000640 от 30.04.2023 0:00:10</v>
      </c>
      <c r="G490" s="81" t="str">
        <f>VLOOKUP(A490,'04'!A:B,2,0)</f>
        <v>НАС/КС/ДУ/3-23</v>
      </c>
      <c r="H490" s="128">
        <v>1576.26</v>
      </c>
      <c r="I490" s="126">
        <f>VLOOKUP(A490,РАСЧЕТ!A:AZ,52,0)</f>
        <v>0</v>
      </c>
      <c r="J490" s="126">
        <f t="shared" si="64"/>
        <v>-1576.26</v>
      </c>
      <c r="K490" s="128">
        <v>1576.26</v>
      </c>
      <c r="L490" s="126">
        <f>VLOOKUP(A490,РАСЧЕТ!A:BA,53,0)</f>
        <v>0</v>
      </c>
      <c r="M490" s="126">
        <f t="shared" si="65"/>
        <v>-1576.26</v>
      </c>
      <c r="N490" s="128">
        <v>1576.26</v>
      </c>
      <c r="O490" s="126">
        <f>VLOOKUP(A490,РАСЧЕТ!A:BB,54,0)</f>
        <v>0</v>
      </c>
      <c r="P490" s="126">
        <f t="shared" si="66"/>
        <v>-1576.26</v>
      </c>
      <c r="Q490" s="128">
        <v>1576.26</v>
      </c>
      <c r="R490" s="126">
        <f>VLOOKUP(A490,РАСЧЕТ!A:BC,55,0)</f>
        <v>0</v>
      </c>
      <c r="S490" s="126">
        <f t="shared" si="67"/>
        <v>-1576.26</v>
      </c>
      <c r="T490" s="128">
        <v>1576.26</v>
      </c>
      <c r="U490" s="126">
        <f>VLOOKUP(A490,РАСЧЕТ!A:BD,56,0)</f>
        <v>0</v>
      </c>
      <c r="V490" s="126">
        <f t="shared" si="68"/>
        <v>-1576.26</v>
      </c>
      <c r="W490" s="80">
        <v>1576.26</v>
      </c>
      <c r="X490" s="81">
        <f>VLOOKUP(A490,РАСЧЕТ!A:BE,57,0)</f>
        <v>2277.6353577644345</v>
      </c>
      <c r="Y490" s="81">
        <f t="shared" si="69"/>
        <v>701.37535776443451</v>
      </c>
      <c r="Z490" s="81" t="str">
        <f>VLOOKUP(A490,'10'!A:C,3,0)</f>
        <v>Начисление услуг УКС00001637 от 31.10.2023 0:00:03</v>
      </c>
      <c r="AA490" s="81" t="str">
        <f>VLOOKUP(A490,'10'!A:B,2,0)</f>
        <v>НАС/КС/ДУ/3-23</v>
      </c>
      <c r="AB490" s="80">
        <v>1576.26</v>
      </c>
      <c r="AC490" s="81">
        <f>VLOOKUP(A490,РАСЧЕТ!A:BF,58,0)</f>
        <v>1899.298344077115</v>
      </c>
      <c r="AD490" s="81">
        <f t="shared" si="70"/>
        <v>323.03834407711497</v>
      </c>
      <c r="AE490" s="81" t="str">
        <f>VLOOKUP(A490,'11'!A:C,3,0)</f>
        <v>Начисление услуг УКС00001717 от 30.11.2023 23:59:59</v>
      </c>
      <c r="AF490" s="81" t="str">
        <f>VLOOKUP(A490,'11'!A:B,2,0)</f>
        <v>НАС/КС/ДУ/3-23</v>
      </c>
      <c r="AG490" s="80">
        <v>1576.26</v>
      </c>
      <c r="AH490" s="120">
        <f>VLOOKUP(A490,РАСЧЕТ!A:BG,59,0)</f>
        <v>2590.5545630471534</v>
      </c>
      <c r="AI490" s="120">
        <f t="shared" si="71"/>
        <v>1014.2945630471534</v>
      </c>
      <c r="AJ490" t="str">
        <f>VLOOKUP(A490,'12'!A:C,3,0)</f>
        <v>Начисление услуг УКС00001867 от 31.12.2023 23:59:59</v>
      </c>
      <c r="AK490" t="str">
        <f>VLOOKUP(A490,'12'!A:B,2,0)</f>
        <v>НАС/КС/ДУ/3-23</v>
      </c>
    </row>
    <row r="491" spans="1:37" x14ac:dyDescent="0.3">
      <c r="A491" s="79" t="s">
        <v>1163</v>
      </c>
      <c r="B491" s="79" t="s">
        <v>291</v>
      </c>
      <c r="C491" s="80">
        <v>1580.55</v>
      </c>
      <c r="D491" s="81">
        <f>VLOOKUP(A491,РАСЧЕТ!A:AY,51,0)</f>
        <v>1333.0019408030657</v>
      </c>
      <c r="E491" s="81">
        <f t="shared" si="63"/>
        <v>-247.54805919693422</v>
      </c>
      <c r="F491" s="81" t="str">
        <f>VLOOKUP(A491,'04'!A:C,3,0)</f>
        <v>Начисление услуг УКС00000640 от 30.04.2023 0:00:10</v>
      </c>
      <c r="G491" s="81" t="str">
        <f>VLOOKUP(A491,'04'!A:B,2,0)</f>
        <v>НАС/КС/ДУ/3-230</v>
      </c>
      <c r="H491" s="128">
        <v>1580.55</v>
      </c>
      <c r="I491" s="126">
        <f>VLOOKUP(A491,РАСЧЕТ!A:AZ,52,0)</f>
        <v>0</v>
      </c>
      <c r="J491" s="126">
        <f t="shared" si="64"/>
        <v>-1580.55</v>
      </c>
      <c r="K491" s="128">
        <v>1580.55</v>
      </c>
      <c r="L491" s="126">
        <f>VLOOKUP(A491,РАСЧЕТ!A:BA,53,0)</f>
        <v>0</v>
      </c>
      <c r="M491" s="126">
        <f t="shared" si="65"/>
        <v>-1580.55</v>
      </c>
      <c r="N491" s="128">
        <v>1580.55</v>
      </c>
      <c r="O491" s="126">
        <f>VLOOKUP(A491,РАСЧЕТ!A:BB,54,0)</f>
        <v>0</v>
      </c>
      <c r="P491" s="126">
        <f t="shared" si="66"/>
        <v>-1580.55</v>
      </c>
      <c r="Q491" s="128">
        <v>1580.55</v>
      </c>
      <c r="R491" s="126">
        <f>VLOOKUP(A491,РАСЧЕТ!A:BC,55,0)</f>
        <v>0</v>
      </c>
      <c r="S491" s="126">
        <f t="shared" si="67"/>
        <v>-1580.55</v>
      </c>
      <c r="T491" s="128">
        <v>1580.55</v>
      </c>
      <c r="U491" s="126">
        <f>VLOOKUP(A491,РАСЧЕТ!A:BD,56,0)</f>
        <v>0</v>
      </c>
      <c r="V491" s="126">
        <f t="shared" si="68"/>
        <v>-1580.55</v>
      </c>
      <c r="W491" s="80">
        <v>1580.55</v>
      </c>
      <c r="X491" s="81">
        <f>VLOOKUP(A491,РАСЧЕТ!A:BE,57,0)</f>
        <v>2820.0139887795294</v>
      </c>
      <c r="Y491" s="81">
        <f t="shared" si="69"/>
        <v>1239.4639887795295</v>
      </c>
      <c r="Z491" s="81" t="str">
        <f>VLOOKUP(A491,'10'!A:C,3,0)</f>
        <v>Начисление услуг УКС00001637 от 31.10.2023 0:00:03</v>
      </c>
      <c r="AA491" s="81" t="str">
        <f>VLOOKUP(A491,'10'!A:B,2,0)</f>
        <v>НАС/КС/ДУ/3-230</v>
      </c>
      <c r="AB491" s="80">
        <v>1580.55</v>
      </c>
      <c r="AC491" s="81">
        <f>VLOOKUP(A491,РАСЧЕТ!A:BF,58,0)</f>
        <v>2279.1448038461895</v>
      </c>
      <c r="AD491" s="81">
        <f t="shared" si="70"/>
        <v>698.59480384618951</v>
      </c>
      <c r="AE491" s="81" t="str">
        <f>VLOOKUP(A491,'11'!A:C,3,0)</f>
        <v>Начисление услуг УКС00001717 от 30.11.2023 23:59:59</v>
      </c>
      <c r="AF491" s="81" t="str">
        <f>VLOOKUP(A491,'11'!A:B,2,0)</f>
        <v>НАС/КС/ДУ/3-230</v>
      </c>
      <c r="AG491" s="80">
        <v>1580.55</v>
      </c>
      <c r="AH491" s="120">
        <f>VLOOKUP(A491,РАСЧЕТ!A:BG,59,0)</f>
        <v>3083.872816962958</v>
      </c>
      <c r="AI491" s="120">
        <f t="shared" si="71"/>
        <v>1503.3228169629581</v>
      </c>
      <c r="AJ491" t="str">
        <f>VLOOKUP(A491,'12'!A:C,3,0)</f>
        <v>Начисление услуг УКС00001867 от 31.12.2023 23:59:59</v>
      </c>
      <c r="AK491" t="str">
        <f>VLOOKUP(A491,'12'!A:B,2,0)</f>
        <v>НАС/КС/ДУ/3-230</v>
      </c>
    </row>
    <row r="492" spans="1:37" x14ac:dyDescent="0.3">
      <c r="A492" s="79" t="s">
        <v>733</v>
      </c>
      <c r="B492" s="79" t="s">
        <v>118</v>
      </c>
      <c r="C492" s="81">
        <v>974.96</v>
      </c>
      <c r="D492" s="81">
        <f>VLOOKUP(A492,РАСЧЕТ!A:AY,51,0)</f>
        <v>822.25934935406497</v>
      </c>
      <c r="E492" s="81">
        <f t="shared" si="63"/>
        <v>-152.70065064593507</v>
      </c>
      <c r="F492" s="81" t="str">
        <f>VLOOKUP(A492,'04'!A:C,3,0)</f>
        <v>Начисление услуг УКС00000640 от 30.04.2023 0:00:10</v>
      </c>
      <c r="G492" s="81" t="str">
        <f>VLOOKUP(A492,'04'!A:B,2,0)</f>
        <v>НАС/КС/ДУ-3-231,</v>
      </c>
      <c r="H492" s="126">
        <v>974.96</v>
      </c>
      <c r="I492" s="126">
        <f>VLOOKUP(A492,РАСЧЕТ!A:AZ,52,0)</f>
        <v>0</v>
      </c>
      <c r="J492" s="126">
        <f t="shared" si="64"/>
        <v>-974.96</v>
      </c>
      <c r="K492" s="126">
        <v>974.96</v>
      </c>
      <c r="L492" s="126">
        <f>VLOOKUP(A492,РАСЧЕТ!A:BA,53,0)</f>
        <v>0</v>
      </c>
      <c r="M492" s="126">
        <f t="shared" si="65"/>
        <v>-974.96</v>
      </c>
      <c r="N492" s="126">
        <v>974.96</v>
      </c>
      <c r="O492" s="126">
        <f>VLOOKUP(A492,РАСЧЕТ!A:BB,54,0)</f>
        <v>0</v>
      </c>
      <c r="P492" s="126">
        <f t="shared" si="66"/>
        <v>-974.96</v>
      </c>
      <c r="Q492" s="126">
        <v>974.96</v>
      </c>
      <c r="R492" s="126">
        <f>VLOOKUP(A492,РАСЧЕТ!A:BC,55,0)</f>
        <v>0</v>
      </c>
      <c r="S492" s="126">
        <f t="shared" si="67"/>
        <v>-974.96</v>
      </c>
      <c r="T492" s="126">
        <v>974.96</v>
      </c>
      <c r="U492" s="126">
        <f>VLOOKUP(A492,РАСЧЕТ!A:BD,56,0)</f>
        <v>0</v>
      </c>
      <c r="V492" s="126">
        <f t="shared" si="68"/>
        <v>-974.96</v>
      </c>
      <c r="W492" s="81">
        <v>974.96</v>
      </c>
      <c r="X492" s="81">
        <f>VLOOKUP(A492,РАСЧЕТ!A:BE,57,0)</f>
        <v>505.46987010266099</v>
      </c>
      <c r="Y492" s="81">
        <f t="shared" si="69"/>
        <v>-469.49012989733905</v>
      </c>
      <c r="Z492" s="81" t="str">
        <f>VLOOKUP(A492,'10'!A:C,3,0)</f>
        <v>Начисление услуг УКС00001637 от 31.10.2023 0:00:03</v>
      </c>
      <c r="AA492" s="81" t="str">
        <f>VLOOKUP(A492,'10'!A:B,2,0)</f>
        <v>НАС/КС/ДУ-3-231,</v>
      </c>
      <c r="AB492" s="81">
        <v>974.96</v>
      </c>
      <c r="AC492" s="81">
        <f>VLOOKUP(A492,РАСЧЕТ!A:BF,58,0)</f>
        <v>543.54570254255827</v>
      </c>
      <c r="AD492" s="81">
        <f t="shared" si="70"/>
        <v>-431.41429745744176</v>
      </c>
      <c r="AE492" s="81" t="str">
        <f>VLOOKUP(A492,'11'!A:C,3,0)</f>
        <v>Начисление услуг УКС00001717 от 30.11.2023 23:59:59</v>
      </c>
      <c r="AF492" s="81" t="str">
        <f>VLOOKUP(A492,'11'!A:B,2,0)</f>
        <v>НАС/КС/ДУ-3-231,</v>
      </c>
      <c r="AG492" s="81">
        <v>974.96</v>
      </c>
      <c r="AH492" s="120">
        <f>VLOOKUP(A492,РАСЧЕТ!A:BG,59,0)</f>
        <v>783.10994302840572</v>
      </c>
      <c r="AI492" s="120">
        <f t="shared" si="71"/>
        <v>-191.85005697159431</v>
      </c>
      <c r="AJ492" t="str">
        <f>VLOOKUP(A492,'12'!A:C,3,0)</f>
        <v>Начисление услуг УКС00001867 от 31.12.2023 23:59:59</v>
      </c>
      <c r="AK492" t="str">
        <f>VLOOKUP(A492,'12'!A:B,2,0)</f>
        <v>НАС/КС/ДУ-3-231,</v>
      </c>
    </row>
    <row r="493" spans="1:37" x14ac:dyDescent="0.3">
      <c r="A493" s="79" t="s">
        <v>719</v>
      </c>
      <c r="B493" s="79" t="s">
        <v>209</v>
      </c>
      <c r="C493" s="80">
        <v>1391.57</v>
      </c>
      <c r="D493" s="81">
        <f>VLOOKUP(A493,РАСЧЕТ!A:AY,51,0)</f>
        <v>1173.6212739679163</v>
      </c>
      <c r="E493" s="81">
        <f t="shared" si="63"/>
        <v>-217.94872603208364</v>
      </c>
      <c r="F493" s="81" t="str">
        <f>VLOOKUP(A493,'04'!A:C,3,0)</f>
        <v>Начисление услуг УКС00000640 от 30.04.2023 0:00:10</v>
      </c>
      <c r="G493" s="81" t="str">
        <f>VLOOKUP(A493,'04'!A:B,2,0)</f>
        <v>НАС/КС/ДУ/3-232</v>
      </c>
      <c r="H493" s="128">
        <v>1391.57</v>
      </c>
      <c r="I493" s="126">
        <f>VLOOKUP(A493,РАСЧЕТ!A:AZ,52,0)</f>
        <v>0</v>
      </c>
      <c r="J493" s="126">
        <f t="shared" si="64"/>
        <v>-1391.57</v>
      </c>
      <c r="K493" s="128">
        <v>1391.57</v>
      </c>
      <c r="L493" s="126">
        <f>VLOOKUP(A493,РАСЧЕТ!A:BA,53,0)</f>
        <v>0</v>
      </c>
      <c r="M493" s="126">
        <f t="shared" si="65"/>
        <v>-1391.57</v>
      </c>
      <c r="N493" s="128">
        <v>1391.57</v>
      </c>
      <c r="O493" s="126">
        <f>VLOOKUP(A493,РАСЧЕТ!A:BB,54,0)</f>
        <v>0</v>
      </c>
      <c r="P493" s="126">
        <f t="shared" si="66"/>
        <v>-1391.57</v>
      </c>
      <c r="Q493" s="128">
        <v>1391.57</v>
      </c>
      <c r="R493" s="126">
        <f>VLOOKUP(A493,РАСЧЕТ!A:BC,55,0)</f>
        <v>0</v>
      </c>
      <c r="S493" s="126">
        <f t="shared" si="67"/>
        <v>-1391.57</v>
      </c>
      <c r="T493" s="128">
        <v>1391.57</v>
      </c>
      <c r="U493" s="126">
        <f>VLOOKUP(A493,РАСЧЕТ!A:BD,56,0)</f>
        <v>0</v>
      </c>
      <c r="V493" s="126">
        <f t="shared" si="68"/>
        <v>-1391.57</v>
      </c>
      <c r="W493" s="80">
        <v>1391.57</v>
      </c>
      <c r="X493" s="81">
        <f>VLOOKUP(A493,РАСЧЕТ!A:BE,57,0)</f>
        <v>1613.3255082522815</v>
      </c>
      <c r="Y493" s="81">
        <f t="shared" si="69"/>
        <v>221.75550825228152</v>
      </c>
      <c r="Z493" s="81" t="str">
        <f>VLOOKUP(A493,'10'!A:C,3,0)</f>
        <v>Начисление услуг УКС00001637 от 31.10.2023 0:00:03</v>
      </c>
      <c r="AA493" s="81" t="str">
        <f>VLOOKUP(A493,'10'!A:B,2,0)</f>
        <v>НАС/КС/ДУ/3-232</v>
      </c>
      <c r="AB493" s="80">
        <v>1391.57</v>
      </c>
      <c r="AC493" s="81">
        <f>VLOOKUP(A493,РАСЧЕТ!A:BF,58,0)</f>
        <v>1399.0326593613408</v>
      </c>
      <c r="AD493" s="81">
        <f t="shared" si="70"/>
        <v>7.4626593613409113</v>
      </c>
      <c r="AE493" s="81" t="str">
        <f>VLOOKUP(A493,'11'!A:C,3,0)</f>
        <v>Начисление услуг УКС00001717 от 30.11.2023 23:59:59</v>
      </c>
      <c r="AF493" s="81" t="str">
        <f>VLOOKUP(A493,'11'!A:B,2,0)</f>
        <v>НАС/КС/ДУ/3-232</v>
      </c>
      <c r="AG493" s="80">
        <v>1391.57</v>
      </c>
      <c r="AH493" s="120">
        <f>VLOOKUP(A493,РАСЧЕТ!A:BG,59,0)</f>
        <v>1926.5801151764056</v>
      </c>
      <c r="AI493" s="120">
        <f t="shared" si="71"/>
        <v>535.01011517640563</v>
      </c>
      <c r="AJ493" t="str">
        <f>VLOOKUP(A493,'12'!A:C,3,0)</f>
        <v>Начисление услуг УКС00001867 от 31.12.2023 23:59:59</v>
      </c>
      <c r="AK493" t="str">
        <f>VLOOKUP(A493,'12'!A:B,2,0)</f>
        <v>НАС/КС/ДУ/3-232</v>
      </c>
    </row>
    <row r="494" spans="1:37" x14ac:dyDescent="0.3">
      <c r="A494" s="79" t="s">
        <v>1606</v>
      </c>
      <c r="B494" s="79" t="s">
        <v>187</v>
      </c>
      <c r="C494" s="80">
        <v>2516.86</v>
      </c>
      <c r="D494" s="81">
        <f>VLOOKUP(A494,РАСЧЕТ!A:AY,51,0)</f>
        <v>2122.6606992135776</v>
      </c>
      <c r="E494" s="81">
        <f t="shared" si="63"/>
        <v>-394.19930078642255</v>
      </c>
      <c r="F494" s="81" t="str">
        <f>VLOOKUP(A494,'04'!A:C,3,0)</f>
        <v>Начисление услуг УКС00000640 от 30.04.2023 0:00:10</v>
      </c>
      <c r="G494" s="81" t="str">
        <f>VLOOKUP(A494,'04'!A:B,2,0)</f>
        <v>НАС/КС/ДУ/3-233</v>
      </c>
      <c r="H494" s="128">
        <v>2516.86</v>
      </c>
      <c r="I494" s="126">
        <f>VLOOKUP(A494,РАСЧЕТ!A:AZ,52,0)</f>
        <v>0</v>
      </c>
      <c r="J494" s="126">
        <f t="shared" si="64"/>
        <v>-2516.86</v>
      </c>
      <c r="K494" s="128">
        <v>2516.86</v>
      </c>
      <c r="L494" s="126">
        <f>VLOOKUP(A494,РАСЧЕТ!A:BA,53,0)</f>
        <v>0</v>
      </c>
      <c r="M494" s="126">
        <f t="shared" si="65"/>
        <v>-2516.86</v>
      </c>
      <c r="N494" s="128">
        <v>2516.86</v>
      </c>
      <c r="O494" s="126">
        <f>VLOOKUP(A494,РАСЧЕТ!A:BB,54,0)</f>
        <v>0</v>
      </c>
      <c r="P494" s="126">
        <f t="shared" si="66"/>
        <v>-2516.86</v>
      </c>
      <c r="Q494" s="128">
        <v>2516.86</v>
      </c>
      <c r="R494" s="126">
        <f>VLOOKUP(A494,РАСЧЕТ!A:BC,55,0)</f>
        <v>0</v>
      </c>
      <c r="S494" s="126">
        <f t="shared" si="67"/>
        <v>-2516.86</v>
      </c>
      <c r="T494" s="128">
        <v>2516.86</v>
      </c>
      <c r="U494" s="126">
        <f>VLOOKUP(A494,РАСЧЕТ!A:BD,56,0)</f>
        <v>0</v>
      </c>
      <c r="V494" s="126">
        <f t="shared" si="68"/>
        <v>-2516.86</v>
      </c>
      <c r="W494" s="80">
        <v>2516.86</v>
      </c>
      <c r="X494" s="81">
        <f>VLOOKUP(A494,РАСЧЕТ!A:BE,57,0)</f>
        <v>2682.6572893481298</v>
      </c>
      <c r="Y494" s="81">
        <f t="shared" si="69"/>
        <v>165.79728934812965</v>
      </c>
      <c r="Z494" s="81" t="str">
        <f>VLOOKUP(A494,'10'!A:C,3,0)</f>
        <v>Начисление услуг УКС00001637 от 31.10.2023 0:00:03</v>
      </c>
      <c r="AA494" s="81" t="str">
        <f>VLOOKUP(A494,'10'!A:B,2,0)</f>
        <v>НАС/КС/ДУ/3-233</v>
      </c>
      <c r="AB494" s="80">
        <v>2516.86</v>
      </c>
      <c r="AC494" s="81">
        <f>VLOOKUP(A494,РАСЧЕТ!A:BF,58,0)</f>
        <v>2365.9445379228546</v>
      </c>
      <c r="AD494" s="81">
        <f t="shared" si="70"/>
        <v>-150.91546207714555</v>
      </c>
      <c r="AE494" s="81" t="str">
        <f>VLOOKUP(A494,'11'!A:C,3,0)</f>
        <v>Начисление услуг УКС00001717 от 30.11.2023 23:59:59</v>
      </c>
      <c r="AF494" s="81" t="str">
        <f>VLOOKUP(A494,'11'!A:B,2,0)</f>
        <v>НАС/КС/ДУ/3-233</v>
      </c>
      <c r="AG494" s="80">
        <v>2516.86</v>
      </c>
      <c r="AH494" s="120">
        <f>VLOOKUP(A494,РАСЧЕТ!A:BG,59,0)</f>
        <v>3271.1244069109807</v>
      </c>
      <c r="AI494" s="120">
        <f t="shared" si="71"/>
        <v>754.2644069109806</v>
      </c>
      <c r="AJ494" t="str">
        <f>VLOOKUP(A494,'12'!A:C,3,0)</f>
        <v>Начисление услуг УКС00001867 от 31.12.2023 23:59:59</v>
      </c>
      <c r="AK494" t="str">
        <f>VLOOKUP(A494,'12'!A:B,2,0)</f>
        <v>НАС/КС/ДУ/3-233</v>
      </c>
    </row>
    <row r="495" spans="1:37" x14ac:dyDescent="0.3">
      <c r="A495" s="79" t="s">
        <v>1157</v>
      </c>
      <c r="B495" s="79" t="s">
        <v>295</v>
      </c>
      <c r="C495" s="80">
        <v>2997.89</v>
      </c>
      <c r="D495" s="81">
        <f>VLOOKUP(A495,РАСЧЕТ!A:AY,51,0)</f>
        <v>2528.356942066684</v>
      </c>
      <c r="E495" s="81">
        <f t="shared" si="63"/>
        <v>-469.53305793331583</v>
      </c>
      <c r="F495" s="81" t="str">
        <f>VLOOKUP(A495,'04'!A:C,3,0)</f>
        <v>Начисление услуг УКС00000640 от 30.04.2023 0:00:10</v>
      </c>
      <c r="G495" s="81" t="str">
        <f>VLOOKUP(A495,'04'!A:B,2,0)</f>
        <v>НАС/КС/ДУ/3-234</v>
      </c>
      <c r="H495" s="128">
        <v>2997.89</v>
      </c>
      <c r="I495" s="126">
        <f>VLOOKUP(A495,РАСЧЕТ!A:AZ,52,0)</f>
        <v>0</v>
      </c>
      <c r="J495" s="126">
        <f t="shared" si="64"/>
        <v>-2997.89</v>
      </c>
      <c r="K495" s="128">
        <v>2997.89</v>
      </c>
      <c r="L495" s="126">
        <f>VLOOKUP(A495,РАСЧЕТ!A:BA,53,0)</f>
        <v>0</v>
      </c>
      <c r="M495" s="126">
        <f t="shared" si="65"/>
        <v>-2997.89</v>
      </c>
      <c r="N495" s="128">
        <v>2997.89</v>
      </c>
      <c r="O495" s="126">
        <f>VLOOKUP(A495,РАСЧЕТ!A:BB,54,0)</f>
        <v>0</v>
      </c>
      <c r="P495" s="126">
        <f t="shared" si="66"/>
        <v>-2997.89</v>
      </c>
      <c r="Q495" s="128">
        <v>2997.89</v>
      </c>
      <c r="R495" s="126">
        <f>VLOOKUP(A495,РАСЧЕТ!A:BC,55,0)</f>
        <v>0</v>
      </c>
      <c r="S495" s="126">
        <f t="shared" si="67"/>
        <v>-2997.89</v>
      </c>
      <c r="T495" s="128">
        <v>2997.89</v>
      </c>
      <c r="U495" s="126">
        <f>VLOOKUP(A495,РАСЧЕТ!A:BD,56,0)</f>
        <v>0</v>
      </c>
      <c r="V495" s="126">
        <f t="shared" si="68"/>
        <v>-2997.89</v>
      </c>
      <c r="W495" s="80">
        <v>2997.89</v>
      </c>
      <c r="X495" s="81">
        <f>VLOOKUP(A495,РАСЧЕТ!A:BE,57,0)</f>
        <v>3888.2751871008772</v>
      </c>
      <c r="Y495" s="81">
        <f t="shared" si="69"/>
        <v>890.38518710087737</v>
      </c>
      <c r="Z495" s="81" t="str">
        <f>VLOOKUP(A495,'10'!A:C,3,0)</f>
        <v>Начисление услуг УКС00001637 от 31.10.2023 0:00:03</v>
      </c>
      <c r="AA495" s="81" t="str">
        <f>VLOOKUP(A495,'10'!A:B,2,0)</f>
        <v>НАС/КС/ДУ/3-234</v>
      </c>
      <c r="AB495" s="80">
        <v>2997.89</v>
      </c>
      <c r="AC495" s="81">
        <f>VLOOKUP(A495,РАСЧЕТ!A:BF,58,0)</f>
        <v>3302.323461487927</v>
      </c>
      <c r="AD495" s="81">
        <f t="shared" si="70"/>
        <v>304.43346148792716</v>
      </c>
      <c r="AE495" s="81" t="str">
        <f>VLOOKUP(A495,'11'!A:C,3,0)</f>
        <v>Начисление услуг УКС00001717 от 30.11.2023 23:59:59</v>
      </c>
      <c r="AF495" s="81" t="str">
        <f>VLOOKUP(A495,'11'!A:B,2,0)</f>
        <v>НАС/КС/ДУ/3-234</v>
      </c>
      <c r="AG495" s="80">
        <v>2997.89</v>
      </c>
      <c r="AH495" s="120">
        <f>VLOOKUP(A495,РАСЧЕТ!A:BG,59,0)</f>
        <v>4524.7116319897159</v>
      </c>
      <c r="AI495" s="120">
        <f t="shared" si="71"/>
        <v>1526.821631989716</v>
      </c>
      <c r="AJ495" t="str">
        <f>VLOOKUP(A495,'12'!A:C,3,0)</f>
        <v>Начисление услуг УКС00001867 от 31.12.2023 23:59:59</v>
      </c>
      <c r="AK495" t="str">
        <f>VLOOKUP(A495,'12'!A:B,2,0)</f>
        <v>НАС/КС/ДУ/3-234</v>
      </c>
    </row>
    <row r="496" spans="1:37" x14ac:dyDescent="0.3">
      <c r="A496" s="79" t="s">
        <v>1519</v>
      </c>
      <c r="B496" s="79" t="s">
        <v>353</v>
      </c>
      <c r="C496" s="80">
        <v>3418.8</v>
      </c>
      <c r="D496" s="81">
        <f>VLOOKUP(A496,РАСЧЕТ!A:AY,51,0)</f>
        <v>2883.3411545631525</v>
      </c>
      <c r="E496" s="81">
        <f t="shared" si="63"/>
        <v>-535.4588454368477</v>
      </c>
      <c r="F496" s="81" t="str">
        <f>VLOOKUP(A496,'04'!A:C,3,0)</f>
        <v>Начисление услуг УКС00000640 от 30.04.2023 0:00:10</v>
      </c>
      <c r="G496" s="81" t="str">
        <f>VLOOKUP(A496,'04'!A:B,2,0)</f>
        <v>НАС/КС/ДУ-3-235 от 30.03.2022 г.</v>
      </c>
      <c r="H496" s="128">
        <v>3418.8</v>
      </c>
      <c r="I496" s="126">
        <f>VLOOKUP(A496,РАСЧЕТ!A:AZ,52,0)</f>
        <v>0</v>
      </c>
      <c r="J496" s="126">
        <f t="shared" si="64"/>
        <v>-3418.8</v>
      </c>
      <c r="K496" s="128">
        <v>3418.8</v>
      </c>
      <c r="L496" s="126">
        <f>VLOOKUP(A496,РАСЧЕТ!A:BA,53,0)</f>
        <v>0</v>
      </c>
      <c r="M496" s="126">
        <f t="shared" si="65"/>
        <v>-3418.8</v>
      </c>
      <c r="N496" s="128">
        <v>3418.8</v>
      </c>
      <c r="O496" s="126">
        <f>VLOOKUP(A496,РАСЧЕТ!A:BB,54,0)</f>
        <v>0</v>
      </c>
      <c r="P496" s="126">
        <f t="shared" si="66"/>
        <v>-3418.8</v>
      </c>
      <c r="Q496" s="128">
        <v>3418.8</v>
      </c>
      <c r="R496" s="126">
        <f>VLOOKUP(A496,РАСЧЕТ!A:BC,55,0)</f>
        <v>0</v>
      </c>
      <c r="S496" s="126">
        <f t="shared" si="67"/>
        <v>-3418.8</v>
      </c>
      <c r="T496" s="128">
        <v>3418.8</v>
      </c>
      <c r="U496" s="126">
        <f>VLOOKUP(A496,РАСЧЕТ!A:BD,56,0)</f>
        <v>0</v>
      </c>
      <c r="V496" s="126">
        <f t="shared" si="68"/>
        <v>-3418.8</v>
      </c>
      <c r="W496" s="80">
        <v>3418.8</v>
      </c>
      <c r="X496" s="81">
        <f>VLOOKUP(A496,РАСЧЕТ!A:BE,57,0)</f>
        <v>4038.1700340892803</v>
      </c>
      <c r="Y496" s="81">
        <f t="shared" si="69"/>
        <v>619.37003408928013</v>
      </c>
      <c r="Z496" s="81" t="str">
        <f>VLOOKUP(A496,'10'!A:C,3,0)</f>
        <v>Начисление услуг УКС00001637 от 31.10.2023 0:00:03</v>
      </c>
      <c r="AA496" s="81" t="str">
        <f>VLOOKUP(A496,'10'!A:B,2,0)</f>
        <v>НАС/КС/ДУ-3-235 от 30.03.2022 г.</v>
      </c>
      <c r="AB496" s="80">
        <v>3418.8</v>
      </c>
      <c r="AC496" s="81">
        <f>VLOOKUP(A496,РАСЧЕТ!A:BF,58,0)</f>
        <v>3489.2367902273604</v>
      </c>
      <c r="AD496" s="81">
        <f t="shared" si="70"/>
        <v>70.436790227360234</v>
      </c>
      <c r="AE496" s="81" t="str">
        <f>VLOOKUP(A496,'11'!A:C,3,0)</f>
        <v>Начисление услуг УКС00001717 от 30.11.2023 23:59:59</v>
      </c>
      <c r="AF496" s="81" t="str">
        <f>VLOOKUP(A496,'11'!A:B,2,0)</f>
        <v>НАС/КС/ДУ-3-235 от 30.03.2022 г.</v>
      </c>
      <c r="AG496" s="80">
        <v>3418.8</v>
      </c>
      <c r="AH496" s="120">
        <f>VLOOKUP(A496,РАСЧЕТ!A:BG,59,0)</f>
        <v>4800.8292368588609</v>
      </c>
      <c r="AI496" s="120">
        <f t="shared" si="71"/>
        <v>1382.0292368588607</v>
      </c>
      <c r="AJ496" t="str">
        <f>VLOOKUP(A496,'12'!A:C,3,0)</f>
        <v>Начисление услуг УКС00001867 от 31.12.2023 23:59:59</v>
      </c>
      <c r="AK496" t="str">
        <f>VLOOKUP(A496,'12'!A:B,2,0)</f>
        <v>НАС/КС/ДУ-3-235 от 30.03.2022 г.</v>
      </c>
    </row>
    <row r="497" spans="1:37" x14ac:dyDescent="0.3">
      <c r="A497" s="79" t="s">
        <v>1319</v>
      </c>
      <c r="B497" s="79" t="s">
        <v>62</v>
      </c>
      <c r="C497" s="80">
        <v>1580.55</v>
      </c>
      <c r="D497" s="81">
        <f>VLOOKUP(A497,РАСЧЕТ!A:AY,51,0)</f>
        <v>664.45898524683184</v>
      </c>
      <c r="E497" s="81">
        <f t="shared" si="63"/>
        <v>-916.09101475316811</v>
      </c>
      <c r="F497" s="81" t="str">
        <f>VLOOKUP(A497,'04'!A:C,3,0)</f>
        <v>Начисление услуг УКС00000640 от 30.04.2023 0:00:10</v>
      </c>
      <c r="G497" s="81" t="str">
        <f>VLOOKUP(A497,'04'!A:B,2,0)</f>
        <v>НАС/КС/ДУ-3-236</v>
      </c>
      <c r="H497" s="128">
        <v>1580.55</v>
      </c>
      <c r="I497" s="126">
        <f>VLOOKUP(A497,РАСЧЕТ!A:AZ,52,0)</f>
        <v>0</v>
      </c>
      <c r="J497" s="126">
        <f t="shared" si="64"/>
        <v>-1580.55</v>
      </c>
      <c r="K497" s="128">
        <v>1580.55</v>
      </c>
      <c r="L497" s="126">
        <f>VLOOKUP(A497,РАСЧЕТ!A:BA,53,0)</f>
        <v>0</v>
      </c>
      <c r="M497" s="126">
        <f t="shared" si="65"/>
        <v>-1580.55</v>
      </c>
      <c r="N497" s="128">
        <v>1580.55</v>
      </c>
      <c r="O497" s="126">
        <f>VLOOKUP(A497,РАСЧЕТ!A:BB,54,0)</f>
        <v>0</v>
      </c>
      <c r="P497" s="126">
        <f t="shared" si="66"/>
        <v>-1580.55</v>
      </c>
      <c r="Q497" s="128">
        <v>1580.55</v>
      </c>
      <c r="R497" s="126">
        <f>VLOOKUP(A497,РАСЧЕТ!A:BC,55,0)</f>
        <v>0</v>
      </c>
      <c r="S497" s="126">
        <f t="shared" si="67"/>
        <v>-1580.55</v>
      </c>
      <c r="T497" s="128">
        <v>1580.55</v>
      </c>
      <c r="U497" s="126">
        <f>VLOOKUP(A497,РАСЧЕТ!A:BD,56,0)</f>
        <v>0</v>
      </c>
      <c r="V497" s="126">
        <f t="shared" si="68"/>
        <v>-1580.55</v>
      </c>
      <c r="W497" s="80">
        <v>1580.55</v>
      </c>
      <c r="X497" s="81">
        <f>VLOOKUP(A497,РАСЧЕТ!A:BE,57,0)</f>
        <v>2291.5798601741435</v>
      </c>
      <c r="Y497" s="81">
        <f t="shared" si="69"/>
        <v>711.02986017414355</v>
      </c>
      <c r="Z497" s="81" t="str">
        <f>VLOOKUP(A497,'10'!A:C,3,0)</f>
        <v>Начисление услуг УКС00001637 от 31.10.2023 0:00:03</v>
      </c>
      <c r="AA497" s="81" t="str">
        <f>VLOOKUP(A497,'10'!A:B,2,0)</f>
        <v>НАС/КС/ДУ-3-236</v>
      </c>
      <c r="AB497" s="80">
        <v>1580.55</v>
      </c>
      <c r="AC497" s="81">
        <f>VLOOKUP(A497,РАСЧЕТ!A:BF,58,0)</f>
        <v>1909.8810576927153</v>
      </c>
      <c r="AD497" s="81">
        <f t="shared" si="70"/>
        <v>329.33105769271538</v>
      </c>
      <c r="AE497" s="81" t="str">
        <f>VLOOKUP(A497,'11'!A:C,3,0)</f>
        <v>Начисление услуг УКС00001717 от 30.11.2023 23:59:59</v>
      </c>
      <c r="AF497" s="81" t="str">
        <f>VLOOKUP(A497,'11'!A:B,2,0)</f>
        <v>НАС/КС/ДУ-3-236</v>
      </c>
      <c r="AG497" s="80">
        <v>1580.55</v>
      </c>
      <c r="AH497" s="120">
        <f>VLOOKUP(A497,РАСЧЕТ!A:BG,59,0)</f>
        <v>2604.6313272780467</v>
      </c>
      <c r="AI497" s="120">
        <f t="shared" si="71"/>
        <v>1024.0813272780467</v>
      </c>
      <c r="AJ497" t="str">
        <f>VLOOKUP(A497,'12'!A:C,3,0)</f>
        <v>Начисление услуг УКС00001867 от 31.12.2023 23:59:59</v>
      </c>
      <c r="AK497" t="str">
        <f>VLOOKUP(A497,'12'!A:B,2,0)</f>
        <v>НАС/КС/ДУ-3-236</v>
      </c>
    </row>
    <row r="498" spans="1:37" x14ac:dyDescent="0.3">
      <c r="A498" s="79" t="s">
        <v>2056</v>
      </c>
      <c r="B498" s="79" t="s">
        <v>210</v>
      </c>
      <c r="C498" s="81">
        <v>974.96</v>
      </c>
      <c r="D498" s="81">
        <f>VLOOKUP(A498,РАСЧЕТ!A:AY,51,0)</f>
        <v>822.25934935406497</v>
      </c>
      <c r="E498" s="81">
        <f t="shared" si="63"/>
        <v>-152.70065064593507</v>
      </c>
      <c r="F498" s="81" t="str">
        <f>VLOOKUP(A498,'04'!A:C,3,0)</f>
        <v>Начисление услуг УКС00000640 от 30.04.2023 0:00:10</v>
      </c>
      <c r="G498" s="81" t="str">
        <f>VLOOKUP(A498,'04'!A:B,2,0)</f>
        <v>НАС/КС/ДУ-3-237</v>
      </c>
      <c r="H498" s="126">
        <v>974.96</v>
      </c>
      <c r="I498" s="126">
        <f>VLOOKUP(A498,РАСЧЕТ!A:AZ,52,0)</f>
        <v>0</v>
      </c>
      <c r="J498" s="126">
        <f t="shared" si="64"/>
        <v>-974.96</v>
      </c>
      <c r="K498" s="126">
        <v>974.96</v>
      </c>
      <c r="L498" s="126">
        <f>VLOOKUP(A498,РАСЧЕТ!A:BA,53,0)</f>
        <v>0</v>
      </c>
      <c r="M498" s="126">
        <f t="shared" si="65"/>
        <v>-974.96</v>
      </c>
      <c r="N498" s="126">
        <v>974.96</v>
      </c>
      <c r="O498" s="126">
        <f>VLOOKUP(A498,РАСЧЕТ!A:BB,54,0)</f>
        <v>0</v>
      </c>
      <c r="P498" s="126">
        <f t="shared" si="66"/>
        <v>-974.96</v>
      </c>
      <c r="Q498" s="126">
        <v>974.96</v>
      </c>
      <c r="R498" s="126">
        <f>VLOOKUP(A498,РАСЧЕТ!A:BC,55,0)</f>
        <v>0</v>
      </c>
      <c r="S498" s="126">
        <f t="shared" si="67"/>
        <v>-974.96</v>
      </c>
      <c r="T498" s="126">
        <v>974.96</v>
      </c>
      <c r="U498" s="126">
        <f>VLOOKUP(A498,РАСЧЕТ!A:BD,56,0)</f>
        <v>0</v>
      </c>
      <c r="V498" s="126">
        <f t="shared" si="68"/>
        <v>-974.96</v>
      </c>
      <c r="W498" s="81">
        <v>974.96</v>
      </c>
      <c r="X498" s="81">
        <f>VLOOKUP(A498,РАСЧЕТ!A:BE,57,0)</f>
        <v>505.46987010266099</v>
      </c>
      <c r="Y498" s="81">
        <f t="shared" si="69"/>
        <v>-469.49012989733905</v>
      </c>
      <c r="Z498" s="81" t="str">
        <f>VLOOKUP(A498,'10'!A:C,3,0)</f>
        <v>Начисление услуг УКС00001637 от 31.10.2023 0:00:03</v>
      </c>
      <c r="AA498" s="81" t="str">
        <f>VLOOKUP(A498,'10'!A:B,2,0)</f>
        <v>НАС/КС/ДУ-3-237</v>
      </c>
      <c r="AB498" s="81">
        <v>974.96</v>
      </c>
      <c r="AC498" s="81">
        <f>VLOOKUP(A498,РАСЧЕТ!A:BF,58,0)</f>
        <v>543.54570254255827</v>
      </c>
      <c r="AD498" s="81">
        <f t="shared" si="70"/>
        <v>-431.41429745744176</v>
      </c>
      <c r="AE498" s="81" t="str">
        <f>VLOOKUP(A498,'11'!A:C,3,0)</f>
        <v>Начисление услуг УКС00001717 от 30.11.2023 23:59:59</v>
      </c>
      <c r="AF498" s="81" t="str">
        <f>VLOOKUP(A498,'11'!A:B,2,0)</f>
        <v>НАС/КС/ДУ-3-237</v>
      </c>
      <c r="AG498" s="81">
        <v>974.96</v>
      </c>
      <c r="AH498" s="120">
        <f>VLOOKUP(A498,РАСЧЕТ!A:BG,59,0)</f>
        <v>783.10994302840572</v>
      </c>
      <c r="AI498" s="120">
        <f t="shared" si="71"/>
        <v>-191.85005697159431</v>
      </c>
      <c r="AJ498" t="str">
        <f>VLOOKUP(A498,'12'!A:C,3,0)</f>
        <v>Начисление услуг УКС00001867 от 31.12.2023 23:59:59</v>
      </c>
      <c r="AK498" t="str">
        <f>VLOOKUP(A498,'12'!A:B,2,0)</f>
        <v>НАС/КС/ДУ-3-237</v>
      </c>
    </row>
    <row r="499" spans="1:37" x14ac:dyDescent="0.3">
      <c r="A499" s="79" t="s">
        <v>1597</v>
      </c>
      <c r="B499" s="79" t="s">
        <v>116</v>
      </c>
      <c r="C499" s="80">
        <v>1391.57</v>
      </c>
      <c r="D499" s="81">
        <f>VLOOKUP(A499,РАСЧЕТ!A:AY,51,0)</f>
        <v>1173.6212739679163</v>
      </c>
      <c r="E499" s="81">
        <f t="shared" si="63"/>
        <v>-217.94872603208364</v>
      </c>
      <c r="F499" s="81" t="str">
        <f>VLOOKUP(A499,'04'!A:C,3,0)</f>
        <v>Начисление услуг УКС00000640 от 30.04.2023 0:00:10</v>
      </c>
      <c r="G499" s="81" t="str">
        <f>VLOOKUP(A499,'04'!A:B,2,0)</f>
        <v>НАС/КС/ДУ-3-238</v>
      </c>
      <c r="H499" s="128">
        <v>1391.57</v>
      </c>
      <c r="I499" s="126">
        <f>VLOOKUP(A499,РАСЧЕТ!A:AZ,52,0)</f>
        <v>0</v>
      </c>
      <c r="J499" s="126">
        <f t="shared" si="64"/>
        <v>-1391.57</v>
      </c>
      <c r="K499" s="128">
        <v>1391.57</v>
      </c>
      <c r="L499" s="126">
        <f>VLOOKUP(A499,РАСЧЕТ!A:BA,53,0)</f>
        <v>0</v>
      </c>
      <c r="M499" s="126">
        <f t="shared" si="65"/>
        <v>-1391.57</v>
      </c>
      <c r="N499" s="128">
        <v>1391.57</v>
      </c>
      <c r="O499" s="126">
        <f>VLOOKUP(A499,РАСЧЕТ!A:BB,54,0)</f>
        <v>0</v>
      </c>
      <c r="P499" s="126">
        <f t="shared" si="66"/>
        <v>-1391.57</v>
      </c>
      <c r="Q499" s="128">
        <v>1391.57</v>
      </c>
      <c r="R499" s="126">
        <f>VLOOKUP(A499,РАСЧЕТ!A:BC,55,0)</f>
        <v>0</v>
      </c>
      <c r="S499" s="126">
        <f t="shared" si="67"/>
        <v>-1391.57</v>
      </c>
      <c r="T499" s="128">
        <v>1391.57</v>
      </c>
      <c r="U499" s="126">
        <f>VLOOKUP(A499,РАСЧЕТ!A:BD,56,0)</f>
        <v>0</v>
      </c>
      <c r="V499" s="126">
        <f t="shared" si="68"/>
        <v>-1391.57</v>
      </c>
      <c r="W499" s="80">
        <v>1391.57</v>
      </c>
      <c r="X499" s="81">
        <f>VLOOKUP(A499,РАСЧЕТ!A:BE,57,0)</f>
        <v>1957.4085494863309</v>
      </c>
      <c r="Y499" s="81">
        <f t="shared" si="69"/>
        <v>565.83854948633098</v>
      </c>
      <c r="Z499" s="81" t="str">
        <f>VLOOKUP(A499,'10'!A:C,3,0)</f>
        <v>Начисление услуг УКС00001637 от 31.10.2023 0:00:03</v>
      </c>
      <c r="AA499" s="81" t="str">
        <f>VLOOKUP(A499,'10'!A:B,2,0)</f>
        <v>НАС/КС/ДУ-3-238</v>
      </c>
      <c r="AB499" s="80">
        <v>1391.57</v>
      </c>
      <c r="AC499" s="81">
        <f>VLOOKUP(A499,РАСЧЕТ!A:BF,58,0)</f>
        <v>1639.4739668319398</v>
      </c>
      <c r="AD499" s="81">
        <f t="shared" si="70"/>
        <v>247.9039668319399</v>
      </c>
      <c r="AE499" s="81" t="str">
        <f>VLOOKUP(A499,'11'!A:C,3,0)</f>
        <v>Начисление услуг УКС00001717 от 30.11.2023 23:59:59</v>
      </c>
      <c r="AF499" s="81" t="str">
        <f>VLOOKUP(A499,'11'!A:B,2,0)</f>
        <v>НАС/КС/ДУ-3-238</v>
      </c>
      <c r="AG499" s="80">
        <v>1391.57</v>
      </c>
      <c r="AH499" s="120">
        <f>VLOOKUP(A499,РАСЧЕТ!A:BG,59,0)</f>
        <v>2238.6320064717552</v>
      </c>
      <c r="AI499" s="120">
        <f t="shared" si="71"/>
        <v>847.06200647175524</v>
      </c>
      <c r="AJ499" t="str">
        <f>VLOOKUP(A499,'12'!A:C,3,0)</f>
        <v>Начисление услуг УКС00001867 от 31.12.2023 23:59:59</v>
      </c>
      <c r="AK499" t="str">
        <f>VLOOKUP(A499,'12'!A:B,2,0)</f>
        <v>НАС/КС/ДУ-3-238</v>
      </c>
    </row>
    <row r="500" spans="1:37" x14ac:dyDescent="0.3">
      <c r="A500" s="79" t="s">
        <v>1626</v>
      </c>
      <c r="B500" s="79" t="s">
        <v>175</v>
      </c>
      <c r="C500" s="80">
        <v>2516.86</v>
      </c>
      <c r="D500" s="81">
        <f>VLOOKUP(A500,РАСЧЕТ!A:AY,51,0)</f>
        <v>2122.6606992135776</v>
      </c>
      <c r="E500" s="81">
        <f t="shared" si="63"/>
        <v>-394.19930078642255</v>
      </c>
      <c r="F500" s="81" t="str">
        <f>VLOOKUP(A500,'04'!A:C,3,0)</f>
        <v>Начисление услуг УКС00000640 от 30.04.2023 0:00:10</v>
      </c>
      <c r="G500" s="81" t="str">
        <f>VLOOKUP(A500,'04'!A:B,2,0)</f>
        <v>НАС/КС/ДУ/3-239</v>
      </c>
      <c r="H500" s="128">
        <v>2516.86</v>
      </c>
      <c r="I500" s="126">
        <f>VLOOKUP(A500,РАСЧЕТ!A:AZ,52,0)</f>
        <v>0</v>
      </c>
      <c r="J500" s="126">
        <f t="shared" si="64"/>
        <v>-2516.86</v>
      </c>
      <c r="K500" s="128">
        <v>2516.86</v>
      </c>
      <c r="L500" s="126">
        <f>VLOOKUP(A500,РАСЧЕТ!A:BA,53,0)</f>
        <v>0</v>
      </c>
      <c r="M500" s="126">
        <f t="shared" si="65"/>
        <v>-2516.86</v>
      </c>
      <c r="N500" s="128">
        <v>2516.86</v>
      </c>
      <c r="O500" s="126">
        <f>VLOOKUP(A500,РАСЧЕТ!A:BB,54,0)</f>
        <v>0</v>
      </c>
      <c r="P500" s="126">
        <f t="shared" si="66"/>
        <v>-2516.86</v>
      </c>
      <c r="Q500" s="128">
        <v>2516.86</v>
      </c>
      <c r="R500" s="126">
        <f>VLOOKUP(A500,РАСЧЕТ!A:BC,55,0)</f>
        <v>0</v>
      </c>
      <c r="S500" s="126">
        <f t="shared" si="67"/>
        <v>-2516.86</v>
      </c>
      <c r="T500" s="128">
        <v>2516.86</v>
      </c>
      <c r="U500" s="126">
        <f>VLOOKUP(A500,РАСЧЕТ!A:BD,56,0)</f>
        <v>0</v>
      </c>
      <c r="V500" s="126">
        <f t="shared" si="68"/>
        <v>-2516.86</v>
      </c>
      <c r="W500" s="80">
        <v>2516.86</v>
      </c>
      <c r="X500" s="81">
        <f>VLOOKUP(A500,РАСЧЕТ!A:BE,57,0)</f>
        <v>3450.1479052743789</v>
      </c>
      <c r="Y500" s="81">
        <f t="shared" si="69"/>
        <v>933.28790527437877</v>
      </c>
      <c r="Z500" s="81" t="str">
        <f>VLOOKUP(A500,'10'!A:C,3,0)</f>
        <v>Начисление услуг УКС00001637 от 31.10.2023 0:00:03</v>
      </c>
      <c r="AA500" s="81" t="str">
        <f>VLOOKUP(A500,'10'!A:B,2,0)</f>
        <v>НАС/КС/ДУ/3-239</v>
      </c>
      <c r="AB500" s="80">
        <v>2516.86</v>
      </c>
      <c r="AC500" s="81">
        <f>VLOOKUP(A500,РАСЧЕТ!A:BF,58,0)</f>
        <v>2902.2582327300288</v>
      </c>
      <c r="AD500" s="81">
        <f t="shared" si="70"/>
        <v>385.39823273002867</v>
      </c>
      <c r="AE500" s="81" t="str">
        <f>VLOOKUP(A500,'11'!A:C,3,0)</f>
        <v>Начисление услуг УКС00001717 от 30.11.2023 23:59:59</v>
      </c>
      <c r="AF500" s="81" t="str">
        <f>VLOOKUP(A500,'11'!A:B,2,0)</f>
        <v>НАС/КС/ДУ/3-239</v>
      </c>
      <c r="AG500" s="80">
        <v>2516.86</v>
      </c>
      <c r="AH500" s="120">
        <f>VLOOKUP(A500,РАСЧЕТ!A:BG,59,0)</f>
        <v>3967.1682961775546</v>
      </c>
      <c r="AI500" s="120">
        <f t="shared" si="71"/>
        <v>1450.3082961775544</v>
      </c>
      <c r="AJ500" t="str">
        <f>VLOOKUP(A500,'12'!A:C,3,0)</f>
        <v>Начисление услуг УКС00001867 от 31.12.2023 23:59:59</v>
      </c>
      <c r="AK500" t="str">
        <f>VLOOKUP(A500,'12'!A:B,2,0)</f>
        <v>НАС/КС/ДУ/3-239</v>
      </c>
    </row>
    <row r="501" spans="1:37" x14ac:dyDescent="0.3">
      <c r="A501" s="79" t="s">
        <v>880</v>
      </c>
      <c r="B501" s="79" t="s">
        <v>189</v>
      </c>
      <c r="C501" s="80">
        <v>3367.26</v>
      </c>
      <c r="D501" s="81">
        <f>VLOOKUP(A501,РАСЧЕТ!A:AY,51,0)</f>
        <v>3541.5996537867295</v>
      </c>
      <c r="E501" s="81">
        <f t="shared" si="63"/>
        <v>174.33965378672929</v>
      </c>
      <c r="F501" s="81" t="str">
        <f>VLOOKUP(A501,'04'!A:C,3,0)</f>
        <v>Начисление услуг УКС00000640 от 30.04.2023 0:00:10</v>
      </c>
      <c r="G501" s="81" t="str">
        <f>VLOOKUP(A501,'04'!A:B,2,0)</f>
        <v>НАС/КС/ДУ-3-24</v>
      </c>
      <c r="H501" s="128">
        <v>3367.26</v>
      </c>
      <c r="I501" s="126">
        <f>VLOOKUP(A501,РАСЧЕТ!A:AZ,52,0)</f>
        <v>0</v>
      </c>
      <c r="J501" s="126">
        <f t="shared" si="64"/>
        <v>-3367.26</v>
      </c>
      <c r="K501" s="128">
        <v>3367.26</v>
      </c>
      <c r="L501" s="126">
        <f>VLOOKUP(A501,РАСЧЕТ!A:BA,53,0)</f>
        <v>0</v>
      </c>
      <c r="M501" s="126">
        <f t="shared" si="65"/>
        <v>-3367.26</v>
      </c>
      <c r="N501" s="128">
        <v>3367.26</v>
      </c>
      <c r="O501" s="126">
        <f>VLOOKUP(A501,РАСЧЕТ!A:BB,54,0)</f>
        <v>0</v>
      </c>
      <c r="P501" s="126">
        <f t="shared" si="66"/>
        <v>-3367.26</v>
      </c>
      <c r="Q501" s="128">
        <v>3367.26</v>
      </c>
      <c r="R501" s="126">
        <f>VLOOKUP(A501,РАСЧЕТ!A:BC,55,0)</f>
        <v>0</v>
      </c>
      <c r="S501" s="126">
        <f t="shared" si="67"/>
        <v>-3367.26</v>
      </c>
      <c r="T501" s="128">
        <v>3367.26</v>
      </c>
      <c r="U501" s="126">
        <f>VLOOKUP(A501,РАСЧЕТ!A:BD,56,0)</f>
        <v>0</v>
      </c>
      <c r="V501" s="126">
        <f t="shared" si="68"/>
        <v>-3367.26</v>
      </c>
      <c r="W501" s="80">
        <v>3367.26</v>
      </c>
      <c r="X501" s="81">
        <f>VLOOKUP(A501,РАСЧЕТ!A:BE,57,0)</f>
        <v>3671.1865471086617</v>
      </c>
      <c r="Y501" s="81">
        <f t="shared" si="69"/>
        <v>303.92654710866145</v>
      </c>
      <c r="Z501" s="81" t="str">
        <f>VLOOKUP(A501,'10'!A:C,3,0)</f>
        <v>Начисление услуг УКС00001637 от 31.10.2023 0:00:03</v>
      </c>
      <c r="AA501" s="81" t="str">
        <f>VLOOKUP(A501,'10'!A:B,2,0)</f>
        <v>НАС/КС/ДУ-3-24</v>
      </c>
      <c r="AB501" s="80">
        <v>3367.26</v>
      </c>
      <c r="AC501" s="81">
        <f>VLOOKUP(A501,РАСЧЕТ!A:BF,58,0)</f>
        <v>3222.7314610828976</v>
      </c>
      <c r="AD501" s="81">
        <f t="shared" si="70"/>
        <v>-144.52853891710265</v>
      </c>
      <c r="AE501" s="81" t="str">
        <f>VLOOKUP(A501,'11'!A:C,3,0)</f>
        <v>Начисление услуг УКС00001717 от 30.11.2023 23:59:59</v>
      </c>
      <c r="AF501" s="81" t="str">
        <f>VLOOKUP(A501,'11'!A:B,2,0)</f>
        <v>НАС/КС/ДУ-3-24</v>
      </c>
      <c r="AG501" s="80">
        <v>3367.26</v>
      </c>
      <c r="AH501" s="120">
        <f>VLOOKUP(A501,РАСЧЕТ!A:BG,59,0)</f>
        <v>4450.8442427693353</v>
      </c>
      <c r="AI501" s="120">
        <f t="shared" si="71"/>
        <v>1083.5842427693351</v>
      </c>
      <c r="AJ501" t="str">
        <f>VLOOKUP(A501,'12'!A:C,3,0)</f>
        <v>Начисление услуг УКС00001867 от 31.12.2023 23:59:59</v>
      </c>
      <c r="AK501" t="str">
        <f>VLOOKUP(A501,'12'!A:B,2,0)</f>
        <v>НАС/КС/ДУ-3-24</v>
      </c>
    </row>
    <row r="502" spans="1:37" x14ac:dyDescent="0.3">
      <c r="A502" s="79" t="s">
        <v>1214</v>
      </c>
      <c r="B502" s="79" t="s">
        <v>133</v>
      </c>
      <c r="C502" s="80">
        <v>2997.89</v>
      </c>
      <c r="D502" s="81">
        <f>VLOOKUP(A502,РАСЧЕТ!A:AY,51,0)</f>
        <v>2528.356942066684</v>
      </c>
      <c r="E502" s="81">
        <f t="shared" si="63"/>
        <v>-469.53305793331583</v>
      </c>
      <c r="F502" s="81" t="str">
        <f>VLOOKUP(A502,'04'!A:C,3,0)</f>
        <v>Начисление услуг УКС00000640 от 30.04.2023 0:00:10</v>
      </c>
      <c r="G502" s="81" t="str">
        <f>VLOOKUP(A502,'04'!A:B,2,0)</f>
        <v>НАС/КС/ДУ-3-240 от 24.11.2021 г.</v>
      </c>
      <c r="H502" s="128">
        <v>2997.89</v>
      </c>
      <c r="I502" s="126">
        <f>VLOOKUP(A502,РАСЧЕТ!A:AZ,52,0)</f>
        <v>0</v>
      </c>
      <c r="J502" s="126">
        <f t="shared" si="64"/>
        <v>-2997.89</v>
      </c>
      <c r="K502" s="128">
        <v>2997.89</v>
      </c>
      <c r="L502" s="126">
        <f>VLOOKUP(A502,РАСЧЕТ!A:BA,53,0)</f>
        <v>0</v>
      </c>
      <c r="M502" s="126">
        <f t="shared" si="65"/>
        <v>-2997.89</v>
      </c>
      <c r="N502" s="128">
        <v>2997.89</v>
      </c>
      <c r="O502" s="126">
        <f>VLOOKUP(A502,РАСЧЕТ!A:BB,54,0)</f>
        <v>0</v>
      </c>
      <c r="P502" s="126">
        <f t="shared" si="66"/>
        <v>-2997.89</v>
      </c>
      <c r="Q502" s="128">
        <v>2997.89</v>
      </c>
      <c r="R502" s="126">
        <f>VLOOKUP(A502,РАСЧЕТ!A:BC,55,0)</f>
        <v>0</v>
      </c>
      <c r="S502" s="126">
        <f t="shared" si="67"/>
        <v>-2997.89</v>
      </c>
      <c r="T502" s="128">
        <v>2997.89</v>
      </c>
      <c r="U502" s="126">
        <f>VLOOKUP(A502,РАСЧЕТ!A:BD,56,0)</f>
        <v>0</v>
      </c>
      <c r="V502" s="126">
        <f t="shared" si="68"/>
        <v>-2997.89</v>
      </c>
      <c r="W502" s="80">
        <v>2997.89</v>
      </c>
      <c r="X502" s="81">
        <f>VLOOKUP(A502,РАСЧЕТ!A:BE,57,0)</f>
        <v>1554.264182077786</v>
      </c>
      <c r="Y502" s="81">
        <f t="shared" si="69"/>
        <v>-1443.6258179222139</v>
      </c>
      <c r="Z502" s="81" t="str">
        <f>VLOOKUP(A502,'10'!A:C,3,0)</f>
        <v>Начисление услуг УКС00001637 от 31.10.2023 0:00:03</v>
      </c>
      <c r="AA502" s="81" t="str">
        <f>VLOOKUP(A502,'10'!A:B,2,0)</f>
        <v>НАС/КС/ДУ-3-240 от 24.11.2021 г.</v>
      </c>
      <c r="AB502" s="80">
        <v>2997.89</v>
      </c>
      <c r="AC502" s="81">
        <f>VLOOKUP(A502,РАСЧЕТ!A:BF,58,0)</f>
        <v>1671.343173456853</v>
      </c>
      <c r="AD502" s="81">
        <f t="shared" si="70"/>
        <v>-1326.5468265431468</v>
      </c>
      <c r="AE502" s="81" t="str">
        <f>VLOOKUP(A502,'11'!A:C,3,0)</f>
        <v>Начисление услуг УКС00001717 от 30.11.2023 23:59:59</v>
      </c>
      <c r="AF502" s="81" t="str">
        <f>VLOOKUP(A502,'11'!A:B,2,0)</f>
        <v>НАС/КС/ДУ-3-240 от 24.11.2021 г.</v>
      </c>
      <c r="AG502" s="80">
        <v>2997.89</v>
      </c>
      <c r="AH502" s="120">
        <f>VLOOKUP(A502,РАСЧЕТ!A:BG,59,0)</f>
        <v>2407.9768292239082</v>
      </c>
      <c r="AI502" s="120">
        <f t="shared" si="71"/>
        <v>-589.91317077609165</v>
      </c>
      <c r="AJ502" t="str">
        <f>VLOOKUP(A502,'12'!A:C,3,0)</f>
        <v>Начисление услуг УКС00001867 от 31.12.2023 23:59:59</v>
      </c>
      <c r="AK502" t="str">
        <f>VLOOKUP(A502,'12'!A:B,2,0)</f>
        <v>НАС/КС/ДУ-3-240 от 24.11.2021 г.</v>
      </c>
    </row>
    <row r="503" spans="1:37" x14ac:dyDescent="0.3">
      <c r="A503" s="79" t="s">
        <v>2029</v>
      </c>
      <c r="B503" s="79" t="s">
        <v>219</v>
      </c>
      <c r="C503" s="80">
        <v>3418.8</v>
      </c>
      <c r="D503" s="81">
        <f>VLOOKUP(A503,РАСЧЕТ!A:AY,51,0)</f>
        <v>2883.3411545631525</v>
      </c>
      <c r="E503" s="81">
        <f t="shared" si="63"/>
        <v>-535.4588454368477</v>
      </c>
      <c r="F503" s="81" t="str">
        <f>VLOOKUP(A503,'04'!A:C,3,0)</f>
        <v>Начисление услуг УКС00000640 от 30.04.2023 0:00:10</v>
      </c>
      <c r="G503" s="81" t="str">
        <f>VLOOKUP(A503,'04'!A:B,2,0)</f>
        <v>НАС/КС/ДУ/3-241</v>
      </c>
      <c r="H503" s="128">
        <v>3418.8</v>
      </c>
      <c r="I503" s="126">
        <f>VLOOKUP(A503,РАСЧЕТ!A:AZ,52,0)</f>
        <v>0</v>
      </c>
      <c r="J503" s="126">
        <f t="shared" si="64"/>
        <v>-3418.8</v>
      </c>
      <c r="K503" s="128">
        <v>3418.8</v>
      </c>
      <c r="L503" s="126">
        <f>VLOOKUP(A503,РАСЧЕТ!A:BA,53,0)</f>
        <v>0</v>
      </c>
      <c r="M503" s="126">
        <f t="shared" si="65"/>
        <v>-3418.8</v>
      </c>
      <c r="N503" s="128">
        <v>3418.8</v>
      </c>
      <c r="O503" s="126">
        <f>VLOOKUP(A503,РАСЧЕТ!A:BB,54,0)</f>
        <v>0</v>
      </c>
      <c r="P503" s="126">
        <f t="shared" si="66"/>
        <v>-3418.8</v>
      </c>
      <c r="Q503" s="128">
        <v>3418.8</v>
      </c>
      <c r="R503" s="126">
        <f>VLOOKUP(A503,РАСЧЕТ!A:BC,55,0)</f>
        <v>0</v>
      </c>
      <c r="S503" s="126">
        <f t="shared" si="67"/>
        <v>-3418.8</v>
      </c>
      <c r="T503" s="128">
        <v>3418.8</v>
      </c>
      <c r="U503" s="126">
        <f>VLOOKUP(A503,РАСЧЕТ!A:BD,56,0)</f>
        <v>0</v>
      </c>
      <c r="V503" s="126">
        <f t="shared" si="68"/>
        <v>-3418.8</v>
      </c>
      <c r="W503" s="80">
        <v>3418.8</v>
      </c>
      <c r="X503" s="81">
        <f>VLOOKUP(A503,РАСЧЕТ!A:BE,57,0)</f>
        <v>4498.6644036450307</v>
      </c>
      <c r="Y503" s="81">
        <f t="shared" si="69"/>
        <v>1079.8644036450305</v>
      </c>
      <c r="Z503" s="81" t="str">
        <f>VLOOKUP(A503,'10'!A:C,3,0)</f>
        <v>Начисление услуг УКС00001637 от 31.10.2023 0:00:03</v>
      </c>
      <c r="AA503" s="81" t="str">
        <f>VLOOKUP(A503,'10'!A:B,2,0)</f>
        <v>НАС/КС/ДУ/3-241</v>
      </c>
      <c r="AB503" s="80">
        <v>3418.8</v>
      </c>
      <c r="AC503" s="81">
        <f>VLOOKUP(A503,РАСЧЕТ!A:BF,58,0)</f>
        <v>3811.0250071116657</v>
      </c>
      <c r="AD503" s="81">
        <f t="shared" si="70"/>
        <v>392.22500711166549</v>
      </c>
      <c r="AE503" s="81" t="str">
        <f>VLOOKUP(A503,'11'!A:C,3,0)</f>
        <v>Начисление услуг УКС00001717 от 30.11.2023 23:59:59</v>
      </c>
      <c r="AF503" s="81" t="str">
        <f>VLOOKUP(A503,'11'!A:B,2,0)</f>
        <v>НАС/КС/ДУ/3-241</v>
      </c>
      <c r="AG503" s="80">
        <v>3418.8</v>
      </c>
      <c r="AH503" s="120">
        <f>VLOOKUP(A503,РАСЧЕТ!A:BG,59,0)</f>
        <v>5218.455570418806</v>
      </c>
      <c r="AI503" s="120">
        <f t="shared" si="71"/>
        <v>1799.6555704188058</v>
      </c>
      <c r="AJ503" t="str">
        <f>VLOOKUP(A503,'12'!A:C,3,0)</f>
        <v>Начисление услуг УКС00001867 от 31.12.2023 23:59:59</v>
      </c>
      <c r="AK503" t="str">
        <f>VLOOKUP(A503,'12'!A:B,2,0)</f>
        <v>НАС/КС/ДУ/3-241</v>
      </c>
    </row>
    <row r="504" spans="1:37" x14ac:dyDescent="0.3">
      <c r="A504" s="79" t="s">
        <v>1523</v>
      </c>
      <c r="B504" s="79" t="s">
        <v>66</v>
      </c>
      <c r="C504" s="80">
        <v>1580.55</v>
      </c>
      <c r="D504" s="81">
        <f>VLOOKUP(A504,РАСЧЕТ!A:AY,51,0)</f>
        <v>664.45898524683184</v>
      </c>
      <c r="E504" s="81">
        <f t="shared" si="63"/>
        <v>-916.09101475316811</v>
      </c>
      <c r="F504" s="81" t="str">
        <f>VLOOKUP(A504,'04'!A:C,3,0)</f>
        <v>Начисление услуг УКС00000640 от 30.04.2023 0:00:10</v>
      </c>
      <c r="G504" s="81" t="str">
        <f>VLOOKUP(A504,'04'!A:B,2,0)</f>
        <v>НАС/КС/ДУ/3-242</v>
      </c>
      <c r="H504" s="128">
        <v>1580.55</v>
      </c>
      <c r="I504" s="126">
        <f>VLOOKUP(A504,РАСЧЕТ!A:AZ,52,0)</f>
        <v>0</v>
      </c>
      <c r="J504" s="126">
        <f t="shared" si="64"/>
        <v>-1580.55</v>
      </c>
      <c r="K504" s="128">
        <v>1580.55</v>
      </c>
      <c r="L504" s="126">
        <f>VLOOKUP(A504,РАСЧЕТ!A:BA,53,0)</f>
        <v>0</v>
      </c>
      <c r="M504" s="126">
        <f t="shared" si="65"/>
        <v>-1580.55</v>
      </c>
      <c r="N504" s="128">
        <v>1580.55</v>
      </c>
      <c r="O504" s="126">
        <f>VLOOKUP(A504,РАСЧЕТ!A:BB,54,0)</f>
        <v>0</v>
      </c>
      <c r="P504" s="126">
        <f t="shared" si="66"/>
        <v>-1580.55</v>
      </c>
      <c r="Q504" s="128">
        <v>1580.55</v>
      </c>
      <c r="R504" s="126">
        <f>VLOOKUP(A504,РАСЧЕТ!A:BC,55,0)</f>
        <v>0</v>
      </c>
      <c r="S504" s="126">
        <f t="shared" si="67"/>
        <v>-1580.55</v>
      </c>
      <c r="T504" s="128">
        <v>1580.55</v>
      </c>
      <c r="U504" s="126">
        <f>VLOOKUP(A504,РАСЧЕТ!A:BD,56,0)</f>
        <v>0</v>
      </c>
      <c r="V504" s="126">
        <f t="shared" si="68"/>
        <v>-1580.55</v>
      </c>
      <c r="W504" s="80">
        <v>1580.55</v>
      </c>
      <c r="X504" s="81">
        <f>VLOOKUP(A504,РАСЧЕТ!A:BE,57,0)</f>
        <v>2229.7685354015598</v>
      </c>
      <c r="Y504" s="81">
        <f t="shared" si="69"/>
        <v>649.21853540155985</v>
      </c>
      <c r="Z504" s="81" t="str">
        <f>VLOOKUP(A504,'10'!A:C,3,0)</f>
        <v>Начисление услуг УКС00001637 от 31.10.2023 0:00:03</v>
      </c>
      <c r="AA504" s="81" t="str">
        <f>VLOOKUP(A504,'10'!A:B,2,0)</f>
        <v>НАС/КС/ДУ/3-242</v>
      </c>
      <c r="AB504" s="80">
        <v>1580.55</v>
      </c>
      <c r="AC504" s="81">
        <f>VLOOKUP(A504,РАСЧЕТ!A:BF,58,0)</f>
        <v>1866.6880084465001</v>
      </c>
      <c r="AD504" s="81">
        <f t="shared" si="70"/>
        <v>286.13800844650018</v>
      </c>
      <c r="AE504" s="81" t="str">
        <f>VLOOKUP(A504,'11'!A:C,3,0)</f>
        <v>Начисление услуг УКС00001717 от 30.11.2023 23:59:59</v>
      </c>
      <c r="AF504" s="81" t="str">
        <f>VLOOKUP(A504,'11'!A:B,2,0)</f>
        <v>НАС/КС/ДУ/3-242</v>
      </c>
      <c r="AG504" s="80">
        <v>1580.55</v>
      </c>
      <c r="AH504" s="120">
        <f>VLOOKUP(A504,РАСЧЕТ!A:BG,59,0)</f>
        <v>2548.5741012968465</v>
      </c>
      <c r="AI504" s="120">
        <f t="shared" si="71"/>
        <v>968.02410129684654</v>
      </c>
      <c r="AJ504" t="str">
        <f>VLOOKUP(A504,'12'!A:C,3,0)</f>
        <v>Начисление услуг УКС00001867 от 31.12.2023 23:59:59</v>
      </c>
      <c r="AK504" t="str">
        <f>VLOOKUP(A504,'12'!A:B,2,0)</f>
        <v>НАС/КС/ДУ/3-242</v>
      </c>
    </row>
    <row r="505" spans="1:37" x14ac:dyDescent="0.3">
      <c r="A505" s="79" t="s">
        <v>1571</v>
      </c>
      <c r="B505" s="79" t="s">
        <v>292</v>
      </c>
      <c r="C505" s="81">
        <v>974.96</v>
      </c>
      <c r="D505" s="81">
        <f>VLOOKUP(A505,РАСЧЕТ!A:AY,51,0)</f>
        <v>822.25934935406497</v>
      </c>
      <c r="E505" s="81">
        <f t="shared" si="63"/>
        <v>-152.70065064593507</v>
      </c>
      <c r="F505" s="81" t="str">
        <f>VLOOKUP(A505,'04'!A:C,3,0)</f>
        <v>Начисление услуг УКС00000640 от 30.04.2023 0:00:10</v>
      </c>
      <c r="G505" s="81" t="str">
        <f>VLOOKUP(A505,'04'!A:B,2,0)</f>
        <v>НАС/КС/ДУ/3-243</v>
      </c>
      <c r="H505" s="126">
        <v>974.96</v>
      </c>
      <c r="I505" s="126">
        <f>VLOOKUP(A505,РАСЧЕТ!A:AZ,52,0)</f>
        <v>0</v>
      </c>
      <c r="J505" s="126">
        <f t="shared" si="64"/>
        <v>-974.96</v>
      </c>
      <c r="K505" s="126">
        <v>974.96</v>
      </c>
      <c r="L505" s="126">
        <f>VLOOKUP(A505,РАСЧЕТ!A:BA,53,0)</f>
        <v>0</v>
      </c>
      <c r="M505" s="126">
        <f t="shared" si="65"/>
        <v>-974.96</v>
      </c>
      <c r="N505" s="126">
        <v>974.96</v>
      </c>
      <c r="O505" s="126">
        <f>VLOOKUP(A505,РАСЧЕТ!A:BB,54,0)</f>
        <v>0</v>
      </c>
      <c r="P505" s="126">
        <f t="shared" si="66"/>
        <v>-974.96</v>
      </c>
      <c r="Q505" s="126">
        <v>974.96</v>
      </c>
      <c r="R505" s="126">
        <f>VLOOKUP(A505,РАСЧЕТ!A:BC,55,0)</f>
        <v>0</v>
      </c>
      <c r="S505" s="126">
        <f t="shared" si="67"/>
        <v>-974.96</v>
      </c>
      <c r="T505" s="126">
        <v>974.96</v>
      </c>
      <c r="U505" s="126">
        <f>VLOOKUP(A505,РАСЧЕТ!A:BD,56,0)</f>
        <v>0</v>
      </c>
      <c r="V505" s="126">
        <f t="shared" si="68"/>
        <v>-974.96</v>
      </c>
      <c r="W505" s="81">
        <v>974.96</v>
      </c>
      <c r="X505" s="81">
        <f>VLOOKUP(A505,РАСЧЕТ!A:BE,57,0)</f>
        <v>1357.8205709130496</v>
      </c>
      <c r="Y505" s="81">
        <f t="shared" si="69"/>
        <v>382.86057091304951</v>
      </c>
      <c r="Z505" s="81" t="str">
        <f>VLOOKUP(A505,'10'!A:C,3,0)</f>
        <v>Начисление услуг УКС00001637 от 31.10.2023 0:00:03</v>
      </c>
      <c r="AA505" s="81" t="str">
        <f>VLOOKUP(A505,'10'!A:B,2,0)</f>
        <v>НАС/КС/ДУ/3-243</v>
      </c>
      <c r="AB505" s="81">
        <v>974.96</v>
      </c>
      <c r="AC505" s="81">
        <f>VLOOKUP(A505,РАСЧЕТ!A:BF,58,0)</f>
        <v>1139.1586574598218</v>
      </c>
      <c r="AD505" s="81">
        <f t="shared" si="70"/>
        <v>164.19865745982179</v>
      </c>
      <c r="AE505" s="81" t="str">
        <f>VLOOKUP(A505,'11'!A:C,3,0)</f>
        <v>Начисление услуг УКС00001717 от 30.11.2023 23:59:59</v>
      </c>
      <c r="AF505" s="81" t="str">
        <f>VLOOKUP(A505,'11'!A:B,2,0)</f>
        <v>НАС/КС/ДУ/3-243</v>
      </c>
      <c r="AG505" s="81">
        <v>974.96</v>
      </c>
      <c r="AH505" s="120">
        <f>VLOOKUP(A505,РАСЧЕТ!A:BG,59,0)</f>
        <v>1556.1141785201426</v>
      </c>
      <c r="AI505" s="120">
        <f t="shared" si="71"/>
        <v>581.15417852014252</v>
      </c>
      <c r="AJ505" t="str">
        <f>VLOOKUP(A505,'12'!A:C,3,0)</f>
        <v>Начисление услуг УКС00001867 от 31.12.2023 23:59:59</v>
      </c>
      <c r="AK505" t="str">
        <f>VLOOKUP(A505,'12'!A:B,2,0)</f>
        <v>НАС/КС/ДУ/3-243</v>
      </c>
    </row>
    <row r="506" spans="1:37" x14ac:dyDescent="0.3">
      <c r="A506" s="79" t="s">
        <v>1408</v>
      </c>
      <c r="B506" s="79" t="s">
        <v>77</v>
      </c>
      <c r="C506" s="80">
        <v>1391.57</v>
      </c>
      <c r="D506" s="81">
        <f>VLOOKUP(A506,РАСЧЕТ!A:AY,51,0)</f>
        <v>1173.6212739679163</v>
      </c>
      <c r="E506" s="81">
        <f t="shared" si="63"/>
        <v>-217.94872603208364</v>
      </c>
      <c r="F506" s="81" t="str">
        <f>VLOOKUP(A506,'04'!A:C,3,0)</f>
        <v>Начисление услуг УКС00000640 от 30.04.2023 0:00:10</v>
      </c>
      <c r="G506" s="81" t="str">
        <f>VLOOKUP(A506,'04'!A:B,2,0)</f>
        <v>НАС/КС\ДУ/3-244</v>
      </c>
      <c r="H506" s="128">
        <v>1391.57</v>
      </c>
      <c r="I506" s="126">
        <f>VLOOKUP(A506,РАСЧЕТ!A:AZ,52,0)</f>
        <v>0</v>
      </c>
      <c r="J506" s="126">
        <f t="shared" si="64"/>
        <v>-1391.57</v>
      </c>
      <c r="K506" s="128">
        <v>1391.57</v>
      </c>
      <c r="L506" s="126">
        <f>VLOOKUP(A506,РАСЧЕТ!A:BA,53,0)</f>
        <v>0</v>
      </c>
      <c r="M506" s="126">
        <f t="shared" si="65"/>
        <v>-1391.57</v>
      </c>
      <c r="N506" s="128">
        <v>1391.57</v>
      </c>
      <c r="O506" s="126">
        <f>VLOOKUP(A506,РАСЧЕТ!A:BB,54,0)</f>
        <v>0</v>
      </c>
      <c r="P506" s="126">
        <f t="shared" si="66"/>
        <v>-1391.57</v>
      </c>
      <c r="Q506" s="128">
        <v>1391.57</v>
      </c>
      <c r="R506" s="126">
        <f>VLOOKUP(A506,РАСЧЕТ!A:BC,55,0)</f>
        <v>0</v>
      </c>
      <c r="S506" s="126">
        <f t="shared" si="67"/>
        <v>-1391.57</v>
      </c>
      <c r="T506" s="128">
        <v>1391.57</v>
      </c>
      <c r="U506" s="126">
        <f>VLOOKUP(A506,РАСЧЕТ!A:BD,56,0)</f>
        <v>0</v>
      </c>
      <c r="V506" s="126">
        <f t="shared" si="68"/>
        <v>-1391.57</v>
      </c>
      <c r="W506" s="80">
        <v>1391.57</v>
      </c>
      <c r="X506" s="81">
        <f>VLOOKUP(A506,РАСЧЕТ!A:BE,57,0)</f>
        <v>2358.1519717619167</v>
      </c>
      <c r="Y506" s="81">
        <f t="shared" si="69"/>
        <v>966.58197176191675</v>
      </c>
      <c r="Z506" s="81" t="str">
        <f>VLOOKUP(A506,'10'!A:C,3,0)</f>
        <v>Начисление услуг УКС00001637 от 31.10.2023 0:00:03</v>
      </c>
      <c r="AA506" s="81" t="str">
        <f>VLOOKUP(A506,'10'!A:B,2,0)</f>
        <v>НАС/КС\ДУ/3-244</v>
      </c>
      <c r="AB506" s="80">
        <v>1391.57</v>
      </c>
      <c r="AC506" s="81">
        <f>VLOOKUP(A506,РАСЧЕТ!A:BF,58,0)</f>
        <v>1919.5089027782367</v>
      </c>
      <c r="AD506" s="81">
        <f t="shared" si="70"/>
        <v>527.93890277823675</v>
      </c>
      <c r="AE506" s="81" t="str">
        <f>VLOOKUP(A506,'11'!A:C,3,0)</f>
        <v>Начисление услуг УКС00001717 от 30.11.2023 23:59:59</v>
      </c>
      <c r="AF506" s="81" t="str">
        <f>VLOOKUP(A506,'11'!A:B,2,0)</f>
        <v>НАС/КС\ДУ/3-244</v>
      </c>
      <c r="AG506" s="80">
        <v>1391.57</v>
      </c>
      <c r="AH506" s="120">
        <f>VLOOKUP(A506,РАСЧЕТ!A:BG,59,0)</f>
        <v>2602.0696882498723</v>
      </c>
      <c r="AI506" s="120">
        <f t="shared" si="71"/>
        <v>1210.4996882498724</v>
      </c>
      <c r="AJ506" t="str">
        <f>VLOOKUP(A506,'12'!A:C,3,0)</f>
        <v>Начисление услуг УКС00001867 от 31.12.2023 23:59:59</v>
      </c>
      <c r="AK506" t="str">
        <f>VLOOKUP(A506,'12'!A:B,2,0)</f>
        <v>НАС/КС\ДУ/3-244</v>
      </c>
    </row>
    <row r="507" spans="1:37" x14ac:dyDescent="0.3">
      <c r="A507" s="79" t="s">
        <v>1347</v>
      </c>
      <c r="B507" s="79" t="s">
        <v>272</v>
      </c>
      <c r="C507" s="80">
        <v>2516.86</v>
      </c>
      <c r="D507" s="81">
        <f>VLOOKUP(A507,РАСЧЕТ!A:AY,51,0)</f>
        <v>1066.1317902028356</v>
      </c>
      <c r="E507" s="81">
        <f t="shared" si="63"/>
        <v>-1450.7282097971645</v>
      </c>
      <c r="F507" s="81" t="str">
        <f>VLOOKUP(A507,'04'!A:C,3,0)</f>
        <v>Начисление услуг УКС00000640 от 30.04.2023 0:00:10</v>
      </c>
      <c r="G507" s="81" t="str">
        <f>VLOOKUP(A507,'04'!A:B,2,0)</f>
        <v>НАС/КС/ДУ/3-245</v>
      </c>
      <c r="H507" s="128">
        <v>2516.86</v>
      </c>
      <c r="I507" s="126">
        <f>VLOOKUP(A507,РАСЧЕТ!A:AZ,52,0)</f>
        <v>0</v>
      </c>
      <c r="J507" s="126">
        <f t="shared" si="64"/>
        <v>-2516.86</v>
      </c>
      <c r="K507" s="128">
        <v>2516.86</v>
      </c>
      <c r="L507" s="126">
        <f>VLOOKUP(A507,РАСЧЕТ!A:BA,53,0)</f>
        <v>0</v>
      </c>
      <c r="M507" s="126">
        <f t="shared" si="65"/>
        <v>-2516.86</v>
      </c>
      <c r="N507" s="128">
        <v>2516.86</v>
      </c>
      <c r="O507" s="126">
        <f>VLOOKUP(A507,РАСЧЕТ!A:BB,54,0)</f>
        <v>0</v>
      </c>
      <c r="P507" s="126">
        <f t="shared" si="66"/>
        <v>-2516.86</v>
      </c>
      <c r="Q507" s="128">
        <v>2516.86</v>
      </c>
      <c r="R507" s="126">
        <f>VLOOKUP(A507,РАСЧЕТ!A:BC,55,0)</f>
        <v>0</v>
      </c>
      <c r="S507" s="126">
        <f t="shared" si="67"/>
        <v>-2516.86</v>
      </c>
      <c r="T507" s="128">
        <v>2516.86</v>
      </c>
      <c r="U507" s="126">
        <f>VLOOKUP(A507,РАСЧЕТ!A:BD,56,0)</f>
        <v>0</v>
      </c>
      <c r="V507" s="126">
        <f t="shared" si="68"/>
        <v>-2516.86</v>
      </c>
      <c r="W507" s="80">
        <v>2516.86</v>
      </c>
      <c r="X507" s="81">
        <f>VLOOKUP(A507,РАСЧЕТ!A:BE,57,0)</f>
        <v>1318.2618100009877</v>
      </c>
      <c r="Y507" s="81">
        <f t="shared" si="69"/>
        <v>-1198.5981899990124</v>
      </c>
      <c r="Z507" s="81" t="str">
        <f>VLOOKUP(A507,'10'!A:C,3,0)</f>
        <v>Начисление услуг УКС00001637 от 31.10.2023 0:00:03</v>
      </c>
      <c r="AA507" s="81" t="str">
        <f>VLOOKUP(A507,'10'!A:B,2,0)</f>
        <v>НАС/КС/ДУ/3-245</v>
      </c>
      <c r="AB507" s="80">
        <v>2516.86</v>
      </c>
      <c r="AC507" s="81">
        <f>VLOOKUP(A507,РАСЧЕТ!A:BF,58,0)</f>
        <v>1412.5205278797307</v>
      </c>
      <c r="AD507" s="81">
        <f t="shared" si="70"/>
        <v>-1104.3394721202694</v>
      </c>
      <c r="AE507" s="81" t="str">
        <f>VLOOKUP(A507,'11'!A:C,3,0)</f>
        <v>Начисление услуг УКС00001717 от 30.11.2023 23:59:59</v>
      </c>
      <c r="AF507" s="81" t="str">
        <f>VLOOKUP(A507,'11'!A:B,2,0)</f>
        <v>НАС/КС/ДУ/3-245</v>
      </c>
      <c r="AG507" s="80">
        <v>2516.86</v>
      </c>
      <c r="AH507" s="120">
        <f>VLOOKUP(A507,РАСЧЕТ!A:BG,59,0)</f>
        <v>2033.7423253119875</v>
      </c>
      <c r="AI507" s="120">
        <f t="shared" si="71"/>
        <v>-483.11767468801258</v>
      </c>
      <c r="AJ507" t="str">
        <f>VLOOKUP(A507,'12'!A:C,3,0)</f>
        <v>Начисление услуг УКС00001867 от 31.12.2023 23:59:59</v>
      </c>
      <c r="AK507" t="str">
        <f>VLOOKUP(A507,'12'!A:B,2,0)</f>
        <v>НАС/КС/ДУ/3-245</v>
      </c>
    </row>
    <row r="508" spans="1:37" x14ac:dyDescent="0.3">
      <c r="A508" s="79" t="s">
        <v>1612</v>
      </c>
      <c r="B508" s="79" t="s">
        <v>106</v>
      </c>
      <c r="C508" s="80">
        <v>2997.89</v>
      </c>
      <c r="D508" s="81">
        <f>VLOOKUP(A508,РАСЧЕТ!A:AY,51,0)</f>
        <v>1260.3053578866538</v>
      </c>
      <c r="E508" s="81">
        <f t="shared" si="63"/>
        <v>-1737.584642113346</v>
      </c>
      <c r="F508" s="81" t="str">
        <f>VLOOKUP(A508,'04'!A:C,3,0)</f>
        <v>Начисление услуг УКС00000640 от 30.04.2023 0:00:10</v>
      </c>
      <c r="G508" s="81" t="str">
        <f>VLOOKUP(A508,'04'!A:B,2,0)</f>
        <v>НАС/КС/ДУ/3-246</v>
      </c>
      <c r="H508" s="128">
        <v>2997.89</v>
      </c>
      <c r="I508" s="126">
        <f>VLOOKUP(A508,РАСЧЕТ!A:AZ,52,0)</f>
        <v>0</v>
      </c>
      <c r="J508" s="126">
        <f t="shared" si="64"/>
        <v>-2997.89</v>
      </c>
      <c r="K508" s="128">
        <v>2997.89</v>
      </c>
      <c r="L508" s="126">
        <f>VLOOKUP(A508,РАСЧЕТ!A:BA,53,0)</f>
        <v>0</v>
      </c>
      <c r="M508" s="126">
        <f t="shared" si="65"/>
        <v>-2997.89</v>
      </c>
      <c r="N508" s="128">
        <v>2997.89</v>
      </c>
      <c r="O508" s="126">
        <f>VLOOKUP(A508,РАСЧЕТ!A:BB,54,0)</f>
        <v>0</v>
      </c>
      <c r="P508" s="126">
        <f t="shared" si="66"/>
        <v>-2997.89</v>
      </c>
      <c r="Q508" s="128">
        <v>2997.89</v>
      </c>
      <c r="R508" s="126">
        <f>VLOOKUP(A508,РАСЧЕТ!A:BC,55,0)</f>
        <v>0</v>
      </c>
      <c r="S508" s="126">
        <f t="shared" si="67"/>
        <v>-2997.89</v>
      </c>
      <c r="T508" s="128">
        <v>2997.89</v>
      </c>
      <c r="U508" s="126">
        <f>VLOOKUP(A508,РАСЧЕТ!A:BD,56,0)</f>
        <v>0</v>
      </c>
      <c r="V508" s="126">
        <f t="shared" si="68"/>
        <v>-2997.89</v>
      </c>
      <c r="W508" s="80">
        <v>2997.89</v>
      </c>
      <c r="X508" s="81">
        <f>VLOOKUP(A508,РАСЧЕТ!A:BE,57,0)</f>
        <v>4212.1511472988968</v>
      </c>
      <c r="Y508" s="81">
        <f t="shared" si="69"/>
        <v>1214.261147298897</v>
      </c>
      <c r="Z508" s="81" t="str">
        <f>VLOOKUP(A508,'10'!A:C,3,0)</f>
        <v>Начисление услуг УКС00001637 от 31.10.2023 0:00:03</v>
      </c>
      <c r="AA508" s="81" t="str">
        <f>VLOOKUP(A508,'10'!A:B,2,0)</f>
        <v>НАС/КС/ДУ/3-246</v>
      </c>
      <c r="AB508" s="80">
        <v>2997.89</v>
      </c>
      <c r="AC508" s="81">
        <f>VLOOKUP(A508,РАСЧЕТ!A:BF,58,0)</f>
        <v>3528.6442910441187</v>
      </c>
      <c r="AD508" s="81">
        <f t="shared" si="70"/>
        <v>530.75429104411887</v>
      </c>
      <c r="AE508" s="81" t="str">
        <f>VLOOKUP(A508,'11'!A:C,3,0)</f>
        <v>Начисление услуг УКС00001717 от 30.11.2023 23:59:59</v>
      </c>
      <c r="AF508" s="81" t="str">
        <f>VLOOKUP(A508,'11'!A:B,2,0)</f>
        <v>НАС/КС/ДУ/3-246</v>
      </c>
      <c r="AG508" s="80">
        <v>2997.89</v>
      </c>
      <c r="AH508" s="120">
        <f>VLOOKUP(A508,РАСЧЕТ!A:BG,59,0)</f>
        <v>4818.4375464155373</v>
      </c>
      <c r="AI508" s="120">
        <f t="shared" si="71"/>
        <v>1820.5475464155375</v>
      </c>
      <c r="AJ508" t="str">
        <f>VLOOKUP(A508,'12'!A:C,3,0)</f>
        <v>Начисление услуг УКС00001867 от 31.12.2023 23:59:59</v>
      </c>
      <c r="AK508" t="str">
        <f>VLOOKUP(A508,'12'!A:B,2,0)</f>
        <v>НАС/КС/ДУ/3-246</v>
      </c>
    </row>
    <row r="509" spans="1:37" x14ac:dyDescent="0.3">
      <c r="A509" s="79" t="s">
        <v>1498</v>
      </c>
      <c r="B509" s="79" t="s">
        <v>229</v>
      </c>
      <c r="C509" s="80">
        <v>4797.49</v>
      </c>
      <c r="D509" s="81">
        <f>VLOOKUP(A509,РАСЧЕТ!A:AY,51,0)</f>
        <v>4046.0955648832187</v>
      </c>
      <c r="E509" s="81">
        <f t="shared" si="63"/>
        <v>-751.3944351167811</v>
      </c>
      <c r="F509" s="81" t="str">
        <f>VLOOKUP(A509,'04'!A:C,3,0)</f>
        <v>Начисление услуг УКС00000640 от 30.04.2023 0:00:10</v>
      </c>
      <c r="G509" s="81" t="str">
        <f>VLOOKUP(A509,'04'!A:B,2,0)</f>
        <v>НАС/КС/ДУ-3-247</v>
      </c>
      <c r="H509" s="128">
        <v>4797.49</v>
      </c>
      <c r="I509" s="126">
        <f>VLOOKUP(A509,РАСЧЕТ!A:AZ,52,0)</f>
        <v>0</v>
      </c>
      <c r="J509" s="126">
        <f t="shared" si="64"/>
        <v>-4797.49</v>
      </c>
      <c r="K509" s="128">
        <v>4797.49</v>
      </c>
      <c r="L509" s="126">
        <f>VLOOKUP(A509,РАСЧЕТ!A:BA,53,0)</f>
        <v>0</v>
      </c>
      <c r="M509" s="126">
        <f t="shared" si="65"/>
        <v>-4797.49</v>
      </c>
      <c r="N509" s="128">
        <v>4797.49</v>
      </c>
      <c r="O509" s="126">
        <f>VLOOKUP(A509,РАСЧЕТ!A:BB,54,0)</f>
        <v>0</v>
      </c>
      <c r="P509" s="126">
        <f t="shared" si="66"/>
        <v>-4797.49</v>
      </c>
      <c r="Q509" s="128">
        <v>4797.49</v>
      </c>
      <c r="R509" s="126">
        <f>VLOOKUP(A509,РАСЧЕТ!A:BC,55,0)</f>
        <v>0</v>
      </c>
      <c r="S509" s="126">
        <f t="shared" si="67"/>
        <v>-4797.49</v>
      </c>
      <c r="T509" s="128">
        <v>4797.49</v>
      </c>
      <c r="U509" s="126">
        <f>VLOOKUP(A509,РАСЧЕТ!A:BD,56,0)</f>
        <v>0</v>
      </c>
      <c r="V509" s="126">
        <f t="shared" si="68"/>
        <v>-4797.49</v>
      </c>
      <c r="W509" s="80">
        <v>4797.49</v>
      </c>
      <c r="X509" s="81">
        <f>VLOOKUP(A509,РАСЧЕТ!A:BE,57,0)</f>
        <v>4377.7143892462209</v>
      </c>
      <c r="Y509" s="81">
        <f t="shared" si="69"/>
        <v>-419.77561075377889</v>
      </c>
      <c r="Z509" s="81" t="str">
        <f>VLOOKUP(A509,'10'!A:C,3,0)</f>
        <v>Начисление услуг УКС00001637 от 31.10.2023 0:00:03</v>
      </c>
      <c r="AA509" s="81" t="str">
        <f>VLOOKUP(A509,'10'!A:B,2,0)</f>
        <v>НАС/КС/ДУ-3-247</v>
      </c>
      <c r="AB509" s="80">
        <v>4797.49</v>
      </c>
      <c r="AC509" s="81">
        <f>VLOOKUP(A509,РАСЧЕТ!A:BF,58,0)</f>
        <v>3995.6503351390134</v>
      </c>
      <c r="AD509" s="81">
        <f t="shared" si="70"/>
        <v>-801.83966486098643</v>
      </c>
      <c r="AE509" s="81" t="str">
        <f>VLOOKUP(A509,'11'!A:C,3,0)</f>
        <v>Начисление услуг УКС00001717 от 30.11.2023 23:59:59</v>
      </c>
      <c r="AF509" s="81" t="str">
        <f>VLOOKUP(A509,'11'!A:B,2,0)</f>
        <v>НАС/КС/ДУ-3-247</v>
      </c>
      <c r="AG509" s="80">
        <v>4797.49</v>
      </c>
      <c r="AH509" s="120">
        <f>VLOOKUP(A509,РАСЧЕТ!A:BG,59,0)</f>
        <v>5567.915065480388</v>
      </c>
      <c r="AI509" s="120">
        <f t="shared" si="71"/>
        <v>770.42506548038818</v>
      </c>
      <c r="AJ509" t="str">
        <f>VLOOKUP(A509,'12'!A:C,3,0)</f>
        <v>Начисление услуг УКС00001867 от 31.12.2023 23:59:59</v>
      </c>
      <c r="AK509" t="str">
        <f>VLOOKUP(A509,'12'!A:B,2,0)</f>
        <v>НАС/КС/ДУ-3-247</v>
      </c>
    </row>
    <row r="510" spans="1:37" x14ac:dyDescent="0.3">
      <c r="A510" s="79" t="s">
        <v>1380</v>
      </c>
      <c r="B510" s="79" t="s">
        <v>307</v>
      </c>
      <c r="C510" s="80">
        <v>2190.44</v>
      </c>
      <c r="D510" s="81">
        <f>VLOOKUP(A510,РАСЧЕТ!A:AY,51,0)</f>
        <v>1847.3668201346834</v>
      </c>
      <c r="E510" s="81">
        <f t="shared" si="63"/>
        <v>-343.07317986531666</v>
      </c>
      <c r="F510" s="81" t="str">
        <f>VLOOKUP(A510,'04'!A:C,3,0)</f>
        <v>Начисление услуг УКС00000640 от 30.04.2023 0:00:10</v>
      </c>
      <c r="G510" s="81" t="str">
        <f>VLOOKUP(A510,'04'!A:B,2,0)</f>
        <v>НАС/КС/ДУ-3-248</v>
      </c>
      <c r="H510" s="128">
        <v>2190.44</v>
      </c>
      <c r="I510" s="126">
        <f>VLOOKUP(A510,РАСЧЕТ!A:AZ,52,0)</f>
        <v>0</v>
      </c>
      <c r="J510" s="126">
        <f t="shared" si="64"/>
        <v>-2190.44</v>
      </c>
      <c r="K510" s="128">
        <v>2190.44</v>
      </c>
      <c r="L510" s="126">
        <f>VLOOKUP(A510,РАСЧЕТ!A:BA,53,0)</f>
        <v>0</v>
      </c>
      <c r="M510" s="126">
        <f t="shared" si="65"/>
        <v>-2190.44</v>
      </c>
      <c r="N510" s="128">
        <v>2190.44</v>
      </c>
      <c r="O510" s="126">
        <f>VLOOKUP(A510,РАСЧЕТ!A:BB,54,0)</f>
        <v>0</v>
      </c>
      <c r="P510" s="126">
        <f t="shared" si="66"/>
        <v>-2190.44</v>
      </c>
      <c r="Q510" s="128">
        <v>2190.44</v>
      </c>
      <c r="R510" s="126">
        <f>VLOOKUP(A510,РАСЧЕТ!A:BC,55,0)</f>
        <v>0</v>
      </c>
      <c r="S510" s="126">
        <f t="shared" si="67"/>
        <v>-2190.44</v>
      </c>
      <c r="T510" s="128">
        <v>2190.44</v>
      </c>
      <c r="U510" s="126">
        <f>VLOOKUP(A510,РАСЧЕТ!A:BD,56,0)</f>
        <v>0</v>
      </c>
      <c r="V510" s="126">
        <f t="shared" si="68"/>
        <v>-2190.44</v>
      </c>
      <c r="W510" s="80">
        <v>2190.44</v>
      </c>
      <c r="X510" s="81">
        <f>VLOOKUP(A510,РАСЧЕТ!A:BE,57,0)</f>
        <v>1530.0424272823775</v>
      </c>
      <c r="Y510" s="81">
        <f t="shared" si="69"/>
        <v>-660.39757271762255</v>
      </c>
      <c r="Z510" s="81" t="str">
        <f>VLOOKUP(A510,'10'!A:C,3,0)</f>
        <v>Начисление услуг УКС00001637 от 31.10.2023 0:00:03</v>
      </c>
      <c r="AA510" s="81" t="str">
        <f>VLOOKUP(A510,'10'!A:B,2,0)</f>
        <v>НАС/КС/ДУ-3-248</v>
      </c>
      <c r="AB510" s="80">
        <v>2190.44</v>
      </c>
      <c r="AC510" s="81">
        <f>VLOOKUP(A510,РАСЧЕТ!A:BF,58,0)</f>
        <v>1496.787885178346</v>
      </c>
      <c r="AD510" s="81">
        <f t="shared" si="70"/>
        <v>-693.6521148216541</v>
      </c>
      <c r="AE510" s="81" t="str">
        <f>VLOOKUP(A510,'11'!A:C,3,0)</f>
        <v>Начисление услуг УКС00001717 от 30.11.2023 23:59:59</v>
      </c>
      <c r="AF510" s="81" t="str">
        <f>VLOOKUP(A510,'11'!A:B,2,0)</f>
        <v>НАС/КС/ДУ-3-248</v>
      </c>
      <c r="AG510" s="80">
        <v>2190.44</v>
      </c>
      <c r="AH510" s="120">
        <f>VLOOKUP(A510,РАСЧЕТ!A:BG,59,0)</f>
        <v>2117.0995645235803</v>
      </c>
      <c r="AI510" s="120">
        <f t="shared" si="71"/>
        <v>-73.340435476419771</v>
      </c>
      <c r="AJ510" t="str">
        <f>VLOOKUP(A510,'12'!A:C,3,0)</f>
        <v>Начисление услуг УКС00001867 от 31.12.2023 23:59:59</v>
      </c>
      <c r="AK510" t="str">
        <f>VLOOKUP(A510,'12'!A:B,2,0)</f>
        <v>НАС/КС/ДУ-3-248</v>
      </c>
    </row>
    <row r="511" spans="1:37" x14ac:dyDescent="0.3">
      <c r="A511" s="79" t="s">
        <v>1964</v>
      </c>
      <c r="B511" s="79" t="s">
        <v>315</v>
      </c>
      <c r="C511" s="80">
        <v>1348.62</v>
      </c>
      <c r="D511" s="81">
        <f>VLOOKUP(A511,РАСЧЕТ!A:AY,51,0)</f>
        <v>566.95685154213368</v>
      </c>
      <c r="E511" s="81">
        <f t="shared" si="63"/>
        <v>-781.66314845786621</v>
      </c>
      <c r="F511" s="81" t="str">
        <f>VLOOKUP(A511,'04'!A:C,3,0)</f>
        <v>Начисление услуг УКС00000640 от 30.04.2023 0:00:10</v>
      </c>
      <c r="G511" s="81" t="str">
        <f>VLOOKUP(A511,'04'!A:B,2,0)</f>
        <v>НАС/КС/ДУ-3-249</v>
      </c>
      <c r="H511" s="128">
        <v>1348.62</v>
      </c>
      <c r="I511" s="126">
        <f>VLOOKUP(A511,РАСЧЕТ!A:AZ,52,0)</f>
        <v>0</v>
      </c>
      <c r="J511" s="126">
        <f t="shared" si="64"/>
        <v>-1348.62</v>
      </c>
      <c r="K511" s="128">
        <v>1348.62</v>
      </c>
      <c r="L511" s="126">
        <f>VLOOKUP(A511,РАСЧЕТ!A:BA,53,0)</f>
        <v>0</v>
      </c>
      <c r="M511" s="126">
        <f t="shared" si="65"/>
        <v>-1348.62</v>
      </c>
      <c r="N511" s="128">
        <v>1348.62</v>
      </c>
      <c r="O511" s="126">
        <f>VLOOKUP(A511,РАСЧЕТ!A:BB,54,0)</f>
        <v>0</v>
      </c>
      <c r="P511" s="126">
        <f t="shared" si="66"/>
        <v>-1348.62</v>
      </c>
      <c r="Q511" s="128">
        <v>1348.62</v>
      </c>
      <c r="R511" s="126">
        <f>VLOOKUP(A511,РАСЧЕТ!A:BC,55,0)</f>
        <v>0</v>
      </c>
      <c r="S511" s="126">
        <f t="shared" si="67"/>
        <v>-1348.62</v>
      </c>
      <c r="T511" s="126">
        <v>539.45000000000005</v>
      </c>
      <c r="U511" s="126">
        <f>VLOOKUP(A511,РАСЧЕТ!A:BD,56,0)</f>
        <v>0</v>
      </c>
      <c r="V511" s="126">
        <f t="shared" si="68"/>
        <v>-539.45000000000005</v>
      </c>
      <c r="W511" s="82"/>
      <c r="X511" s="81">
        <f>VLOOKUP(A511,РАСЧЕТ!A:BE,57,0)</f>
        <v>0</v>
      </c>
      <c r="Y511" s="81">
        <f t="shared" si="69"/>
        <v>0</v>
      </c>
      <c r="Z511" s="81" t="e">
        <f>VLOOKUP(A511,'10'!A:C,3,0)</f>
        <v>#N/A</v>
      </c>
      <c r="AA511" s="81" t="e">
        <f>VLOOKUP(A511,'10'!A:B,2,0)</f>
        <v>#N/A</v>
      </c>
      <c r="AB511" s="82"/>
      <c r="AC511" s="81">
        <f>VLOOKUP(A511,РАСЧЕТ!A:BF,58,0)</f>
        <v>0</v>
      </c>
      <c r="AD511" s="81">
        <f t="shared" si="70"/>
        <v>0</v>
      </c>
      <c r="AE511" s="81" t="e">
        <f>VLOOKUP(A511,'11'!A:C,3,0)</f>
        <v>#N/A</v>
      </c>
      <c r="AF511" s="81" t="e">
        <f>VLOOKUP(A511,'11'!A:B,2,0)</f>
        <v>#N/A</v>
      </c>
      <c r="AG511" s="82"/>
      <c r="AH511" s="120">
        <f>VLOOKUP(A511,РАСЧЕТ!A:BG,59,0)</f>
        <v>0</v>
      </c>
      <c r="AI511" s="120">
        <f t="shared" si="71"/>
        <v>0</v>
      </c>
      <c r="AJ511" t="e">
        <f>VLOOKUP(A511,'12'!A:C,3,0)</f>
        <v>#N/A</v>
      </c>
      <c r="AK511" t="e">
        <f>VLOOKUP(A511,'12'!A:B,2,0)</f>
        <v>#N/A</v>
      </c>
    </row>
    <row r="512" spans="1:37" x14ac:dyDescent="0.3">
      <c r="A512" s="79" t="s">
        <v>2774</v>
      </c>
      <c r="B512" s="79" t="s">
        <v>315</v>
      </c>
      <c r="C512" s="82"/>
      <c r="D512" s="81">
        <f>VLOOKUP(A512,РАСЧЕТ!A:AY,51,0)</f>
        <v>0</v>
      </c>
      <c r="E512" s="81">
        <f t="shared" si="63"/>
        <v>0</v>
      </c>
      <c r="F512" s="81" t="e">
        <f>VLOOKUP(A512,'04'!A:C,3,0)</f>
        <v>#N/A</v>
      </c>
      <c r="G512" s="81" t="e">
        <f>VLOOKUP(A512,'04'!A:B,2,0)</f>
        <v>#N/A</v>
      </c>
      <c r="H512" s="127"/>
      <c r="I512" s="126">
        <f>VLOOKUP(A512,РАСЧЕТ!A:AZ,52,0)</f>
        <v>0</v>
      </c>
      <c r="J512" s="126">
        <f t="shared" si="64"/>
        <v>0</v>
      </c>
      <c r="K512" s="127"/>
      <c r="L512" s="126">
        <f>VLOOKUP(A512,РАСЧЕТ!A:BA,53,0)</f>
        <v>0</v>
      </c>
      <c r="M512" s="126">
        <f t="shared" si="65"/>
        <v>0</v>
      </c>
      <c r="N512" s="127"/>
      <c r="O512" s="126">
        <f>VLOOKUP(A512,РАСЧЕТ!A:BB,54,0)</f>
        <v>0</v>
      </c>
      <c r="P512" s="126">
        <f t="shared" si="66"/>
        <v>0</v>
      </c>
      <c r="Q512" s="127"/>
      <c r="R512" s="126">
        <f>VLOOKUP(A512,РАСЧЕТ!A:BC,55,0)</f>
        <v>0</v>
      </c>
      <c r="S512" s="126">
        <f t="shared" si="67"/>
        <v>0</v>
      </c>
      <c r="T512" s="126">
        <v>809.17</v>
      </c>
      <c r="U512" s="126">
        <f>VLOOKUP(A512,РАСЧЕТ!A:BD,56,0)</f>
        <v>0</v>
      </c>
      <c r="V512" s="126">
        <f t="shared" si="68"/>
        <v>-809.17</v>
      </c>
      <c r="W512" s="80">
        <v>1348.62</v>
      </c>
      <c r="X512" s="81">
        <f>VLOOKUP(A512,РАСЧЕТ!A:BE,57,0)</f>
        <v>1079.3358553348078</v>
      </c>
      <c r="Y512" s="81">
        <f t="shared" si="69"/>
        <v>-269.28414466519212</v>
      </c>
      <c r="Z512" s="81" t="str">
        <f>VLOOKUP(A512,'10'!A:C,3,0)</f>
        <v>Начисление услуг УКС00001637 от 31.10.2023 0:00:03</v>
      </c>
      <c r="AA512" s="81" t="str">
        <f>VLOOKUP(A512,'10'!A:B,2,0)</f>
        <v>НАС/КС/ДУ-3-249/Втор</v>
      </c>
      <c r="AB512" s="80">
        <v>1348.62</v>
      </c>
      <c r="AC512" s="81">
        <f>VLOOKUP(A512,РАСЧЕТ!A:BF,58,0)</f>
        <v>1017.5022334737549</v>
      </c>
      <c r="AD512" s="81">
        <f t="shared" si="70"/>
        <v>-331.11776652624496</v>
      </c>
      <c r="AE512" s="81" t="str">
        <f>VLOOKUP(A512,'11'!A:C,3,0)</f>
        <v>Начисление услуг УКС00001717 от 30.11.2023 23:59:59</v>
      </c>
      <c r="AF512" s="81" t="str">
        <f>VLOOKUP(A512,'11'!A:B,2,0)</f>
        <v>НАС/КС/ДУ-3-249/Втор</v>
      </c>
      <c r="AG512" s="80">
        <v>1348.62</v>
      </c>
      <c r="AH512" s="120">
        <f>VLOOKUP(A512,РАСЧЕТ!A:BG,59,0)</f>
        <v>1427.996530581386</v>
      </c>
      <c r="AI512" s="120">
        <f t="shared" si="71"/>
        <v>79.376530581386078</v>
      </c>
      <c r="AJ512" t="str">
        <f>VLOOKUP(A512,'12'!A:C,3,0)</f>
        <v>Начисление услуг УКС00001867 от 31.12.2023 23:59:59</v>
      </c>
      <c r="AK512" t="str">
        <f>VLOOKUP(A512,'12'!A:B,2,0)</f>
        <v>НАС/КС/ДУ-3-249/Втор</v>
      </c>
    </row>
    <row r="513" spans="1:37" x14ac:dyDescent="0.3">
      <c r="A513" s="79" t="s">
        <v>1215</v>
      </c>
      <c r="B513" s="79" t="s">
        <v>143</v>
      </c>
      <c r="C513" s="80">
        <v>3118.15</v>
      </c>
      <c r="D513" s="81">
        <f>VLOOKUP(A513,РАСЧЕТ!A:AY,51,0)</f>
        <v>2629.781002779961</v>
      </c>
      <c r="E513" s="81">
        <f t="shared" si="63"/>
        <v>-488.36899722003909</v>
      </c>
      <c r="F513" s="81" t="str">
        <f>VLOOKUP(A513,'04'!A:C,3,0)</f>
        <v>Начисление услуг УКС00000640 от 30.04.2023 0:00:10</v>
      </c>
      <c r="G513" s="81" t="str">
        <f>VLOOKUP(A513,'04'!A:B,2,0)</f>
        <v>НАС/КС/ДУ/3-25</v>
      </c>
      <c r="H513" s="128">
        <v>3118.15</v>
      </c>
      <c r="I513" s="126">
        <f>VLOOKUP(A513,РАСЧЕТ!A:AZ,52,0)</f>
        <v>0</v>
      </c>
      <c r="J513" s="126">
        <f t="shared" si="64"/>
        <v>-3118.15</v>
      </c>
      <c r="K513" s="128">
        <v>3118.15</v>
      </c>
      <c r="L513" s="126">
        <f>VLOOKUP(A513,РАСЧЕТ!A:BA,53,0)</f>
        <v>0</v>
      </c>
      <c r="M513" s="126">
        <f t="shared" si="65"/>
        <v>-3118.15</v>
      </c>
      <c r="N513" s="128">
        <v>3118.15</v>
      </c>
      <c r="O513" s="126">
        <f>VLOOKUP(A513,РАСЧЕТ!A:BB,54,0)</f>
        <v>0</v>
      </c>
      <c r="P513" s="126">
        <f t="shared" si="66"/>
        <v>-3118.15</v>
      </c>
      <c r="Q513" s="128">
        <v>3118.15</v>
      </c>
      <c r="R513" s="126">
        <f>VLOOKUP(A513,РАСЧЕТ!A:BC,55,0)</f>
        <v>0</v>
      </c>
      <c r="S513" s="126">
        <f t="shared" si="67"/>
        <v>-3118.15</v>
      </c>
      <c r="T513" s="128">
        <v>3118.15</v>
      </c>
      <c r="U513" s="126">
        <f>VLOOKUP(A513,РАСЧЕТ!A:BD,56,0)</f>
        <v>0</v>
      </c>
      <c r="V513" s="126">
        <f t="shared" si="68"/>
        <v>-3118.15</v>
      </c>
      <c r="W513" s="80">
        <v>3118.15</v>
      </c>
      <c r="X513" s="81">
        <f>VLOOKUP(A513,РАСЧЕТ!A:BE,57,0)</f>
        <v>1616.6128885221667</v>
      </c>
      <c r="Y513" s="81">
        <f t="shared" si="69"/>
        <v>-1501.5371114778334</v>
      </c>
      <c r="Z513" s="81" t="str">
        <f>VLOOKUP(A513,'10'!A:C,3,0)</f>
        <v>Начисление услуг УКС00001637 от 31.10.2023 0:00:03</v>
      </c>
      <c r="AA513" s="81" t="str">
        <f>VLOOKUP(A513,'10'!A:B,2,0)</f>
        <v>НАС/КС/ДУ/3-25</v>
      </c>
      <c r="AB513" s="80">
        <v>3118.15</v>
      </c>
      <c r="AC513" s="81">
        <f>VLOOKUP(A513,РАСЧЕТ!A:BF,58,0)</f>
        <v>1738.3884583519703</v>
      </c>
      <c r="AD513" s="81">
        <f t="shared" si="70"/>
        <v>-1379.7615416480298</v>
      </c>
      <c r="AE513" s="81" t="str">
        <f>VLOOKUP(A513,'11'!A:C,3,0)</f>
        <v>Начисление услуг УКС00001717 от 30.11.2023 23:59:59</v>
      </c>
      <c r="AF513" s="81" t="str">
        <f>VLOOKUP(A513,'11'!A:B,2,0)</f>
        <v>НАС/КС/ДУ/3-25</v>
      </c>
      <c r="AG513" s="80">
        <v>3118.15</v>
      </c>
      <c r="AH513" s="120">
        <f>VLOOKUP(A513,РАСЧЕТ!A:BG,59,0)</f>
        <v>2504.5718882758702</v>
      </c>
      <c r="AI513" s="120">
        <f t="shared" si="71"/>
        <v>-613.57811172412994</v>
      </c>
      <c r="AJ513" t="str">
        <f>VLOOKUP(A513,'12'!A:C,3,0)</f>
        <v>Начисление услуг УКС00001867 от 31.12.2023 23:59:59</v>
      </c>
      <c r="AK513" t="str">
        <f>VLOOKUP(A513,'12'!A:B,2,0)</f>
        <v>НАС/КС/ДУ/3-25</v>
      </c>
    </row>
    <row r="514" spans="1:37" x14ac:dyDescent="0.3">
      <c r="A514" s="79" t="s">
        <v>1238</v>
      </c>
      <c r="B514" s="79" t="s">
        <v>202</v>
      </c>
      <c r="C514" s="80">
        <v>1967.1</v>
      </c>
      <c r="D514" s="81">
        <f>VLOOKUP(A514,РАСЧЕТ!A:AY,51,0)</f>
        <v>1659.0078502385979</v>
      </c>
      <c r="E514" s="81">
        <f t="shared" si="63"/>
        <v>-308.09214976140197</v>
      </c>
      <c r="F514" s="81" t="str">
        <f>VLOOKUP(A514,'04'!A:C,3,0)</f>
        <v>Начисление услуг УКС00000640 от 30.04.2023 0:00:10</v>
      </c>
      <c r="G514" s="81" t="str">
        <f>VLOOKUP(A514,'04'!A:B,2,0)</f>
        <v>НАС/КС/ДУ-3-250.</v>
      </c>
      <c r="H514" s="128">
        <v>1967.1</v>
      </c>
      <c r="I514" s="126">
        <f>VLOOKUP(A514,РАСЧЕТ!A:AZ,52,0)</f>
        <v>0</v>
      </c>
      <c r="J514" s="126">
        <f t="shared" si="64"/>
        <v>-1967.1</v>
      </c>
      <c r="K514" s="128">
        <v>1967.1</v>
      </c>
      <c r="L514" s="126">
        <f>VLOOKUP(A514,РАСЧЕТ!A:BA,53,0)</f>
        <v>0</v>
      </c>
      <c r="M514" s="126">
        <f t="shared" si="65"/>
        <v>-1967.1</v>
      </c>
      <c r="N514" s="128">
        <v>1967.1</v>
      </c>
      <c r="O514" s="126">
        <f>VLOOKUP(A514,РАСЧЕТ!A:BB,54,0)</f>
        <v>0</v>
      </c>
      <c r="P514" s="126">
        <f t="shared" si="66"/>
        <v>-1967.1</v>
      </c>
      <c r="Q514" s="128">
        <v>1967.1</v>
      </c>
      <c r="R514" s="126">
        <f>VLOOKUP(A514,РАСЧЕТ!A:BC,55,0)</f>
        <v>0</v>
      </c>
      <c r="S514" s="126">
        <f t="shared" si="67"/>
        <v>-1967.1</v>
      </c>
      <c r="T514" s="128">
        <v>1967.1</v>
      </c>
      <c r="U514" s="126">
        <f>VLOOKUP(A514,РАСЧЕТ!A:BD,56,0)</f>
        <v>0</v>
      </c>
      <c r="V514" s="126">
        <f t="shared" si="68"/>
        <v>-1967.1</v>
      </c>
      <c r="W514" s="80">
        <v>1967.1</v>
      </c>
      <c r="X514" s="81">
        <f>VLOOKUP(A514,РАСЧЕТ!A:BE,57,0)</f>
        <v>2350.8913502105297</v>
      </c>
      <c r="Y514" s="81">
        <f t="shared" si="69"/>
        <v>383.7913502105298</v>
      </c>
      <c r="Z514" s="81" t="str">
        <f>VLOOKUP(A514,'10'!A:C,3,0)</f>
        <v>Начисление услуг УКС00001637 от 31.10.2023 0:00:03</v>
      </c>
      <c r="AA514" s="81" t="str">
        <f>VLOOKUP(A514,'10'!A:B,2,0)</f>
        <v>НАС/КС/ДУ-3-250.</v>
      </c>
      <c r="AB514" s="80">
        <v>1967.1</v>
      </c>
      <c r="AC514" s="81">
        <f>VLOOKUP(A514,РАСЧЕТ!A:BF,58,0)</f>
        <v>2026.7881349011027</v>
      </c>
      <c r="AD514" s="81">
        <f t="shared" si="70"/>
        <v>59.688134901102785</v>
      </c>
      <c r="AE514" s="81" t="str">
        <f>VLOOKUP(A514,'11'!A:C,3,0)</f>
        <v>Начисление услуг УКС00001717 от 30.11.2023 23:59:59</v>
      </c>
      <c r="AF514" s="81" t="str">
        <f>VLOOKUP(A514,'11'!A:B,2,0)</f>
        <v>НАС/КС/ДУ-3-250.</v>
      </c>
      <c r="AG514" s="80">
        <v>1967.1</v>
      </c>
      <c r="AH514" s="120">
        <f>VLOOKUP(A514,РАСЧЕТ!A:BG,59,0)</f>
        <v>2787.1551074742706</v>
      </c>
      <c r="AI514" s="120">
        <f t="shared" si="71"/>
        <v>820.0551074742707</v>
      </c>
      <c r="AJ514" t="str">
        <f>VLOOKUP(A514,'12'!A:C,3,0)</f>
        <v>Начисление услуг УКС00001867 от 31.12.2023 23:59:59</v>
      </c>
      <c r="AK514" t="str">
        <f>VLOOKUP(A514,'12'!A:B,2,0)</f>
        <v>НАС/КС/ДУ-3-250.</v>
      </c>
    </row>
    <row r="515" spans="1:37" x14ac:dyDescent="0.3">
      <c r="A515" s="79" t="s">
        <v>1613</v>
      </c>
      <c r="B515" s="79" t="s">
        <v>55</v>
      </c>
      <c r="C515" s="80">
        <v>3521.88</v>
      </c>
      <c r="D515" s="81">
        <f>VLOOKUP(A515,РАСЧЕТ!A:AY,51,0)</f>
        <v>2970.2760637459619</v>
      </c>
      <c r="E515" s="81">
        <f t="shared" ref="E515:E578" si="72">D515-C515</f>
        <v>-551.60393625403822</v>
      </c>
      <c r="F515" s="81" t="str">
        <f>VLOOKUP(A515,'04'!A:C,3,0)</f>
        <v>Начисление услуг УКС00000640 от 30.04.2023 0:00:10</v>
      </c>
      <c r="G515" s="81" t="str">
        <f>VLOOKUP(A515,'04'!A:B,2,0)</f>
        <v>НАС/КС/ДУ-3-251/2</v>
      </c>
      <c r="H515" s="128">
        <v>3521.88</v>
      </c>
      <c r="I515" s="126">
        <f>VLOOKUP(A515,РАСЧЕТ!A:AZ,52,0)</f>
        <v>0</v>
      </c>
      <c r="J515" s="126">
        <f t="shared" ref="J515:J578" si="73">I515-H515</f>
        <v>-3521.88</v>
      </c>
      <c r="K515" s="128">
        <v>3521.88</v>
      </c>
      <c r="L515" s="126">
        <f>VLOOKUP(A515,РАСЧЕТ!A:BA,53,0)</f>
        <v>0</v>
      </c>
      <c r="M515" s="126">
        <f t="shared" ref="M515:M578" si="74">L515-K515</f>
        <v>-3521.88</v>
      </c>
      <c r="N515" s="128">
        <v>3521.88</v>
      </c>
      <c r="O515" s="126">
        <f>VLOOKUP(A515,РАСЧЕТ!A:BB,54,0)</f>
        <v>0</v>
      </c>
      <c r="P515" s="126">
        <f t="shared" ref="P515:P578" si="75">O515-N515</f>
        <v>-3521.88</v>
      </c>
      <c r="Q515" s="128">
        <v>3521.88</v>
      </c>
      <c r="R515" s="126">
        <f>VLOOKUP(A515,РАСЧЕТ!A:BC,55,0)</f>
        <v>0</v>
      </c>
      <c r="S515" s="126">
        <f t="shared" ref="S515:S578" si="76">R515-Q515</f>
        <v>-3521.88</v>
      </c>
      <c r="T515" s="128">
        <v>3521.88</v>
      </c>
      <c r="U515" s="126">
        <f>VLOOKUP(A515,РАСЧЕТ!A:BD,56,0)</f>
        <v>0</v>
      </c>
      <c r="V515" s="126">
        <f t="shared" ref="V515:V578" si="77">U515-T515</f>
        <v>-3521.88</v>
      </c>
      <c r="W515" s="80">
        <v>3521.88</v>
      </c>
      <c r="X515" s="81">
        <f>VLOOKUP(A515,РАСЧЕТ!A:BE,57,0)</f>
        <v>5687.1243640271214</v>
      </c>
      <c r="Y515" s="81">
        <f t="shared" ref="Y515:Y578" si="78">X515-W515</f>
        <v>2165.2443640271213</v>
      </c>
      <c r="Z515" s="81" t="str">
        <f>VLOOKUP(A515,'10'!A:C,3,0)</f>
        <v>Начисление услуг УКС00001637 от 31.10.2023 0:00:03</v>
      </c>
      <c r="AA515" s="81" t="str">
        <f>VLOOKUP(A515,'10'!A:B,2,0)</f>
        <v>НАС/КС/ДУ-3-251/2</v>
      </c>
      <c r="AB515" s="80">
        <v>3521.88</v>
      </c>
      <c r="AC515" s="81">
        <f>VLOOKUP(A515,РАСЧЕТ!A:BF,58,0)</f>
        <v>4661.6301841519953</v>
      </c>
      <c r="AD515" s="81">
        <f t="shared" ref="AD515:AD578" si="79">AC515-AB515</f>
        <v>1139.7501841519952</v>
      </c>
      <c r="AE515" s="81" t="str">
        <f>VLOOKUP(A515,'11'!A:C,3,0)</f>
        <v>Начисление услуг УКС00001717 от 30.11.2023 23:59:59</v>
      </c>
      <c r="AF515" s="81" t="str">
        <f>VLOOKUP(A515,'11'!A:B,2,0)</f>
        <v>НАС/КС/ДУ-3-251/2</v>
      </c>
      <c r="AG515" s="80">
        <v>3521.88</v>
      </c>
      <c r="AH515" s="120">
        <f>VLOOKUP(A515,РАСЧЕТ!A:BG,59,0)</f>
        <v>6330.6091857956508</v>
      </c>
      <c r="AI515" s="120">
        <f t="shared" ref="AI515:AI578" si="80">AH515-AG515</f>
        <v>2808.7291857956507</v>
      </c>
      <c r="AJ515" t="str">
        <f>VLOOKUP(A515,'12'!A:C,3,0)</f>
        <v>Начисление услуг УКС00001867 от 31.12.2023 23:59:59</v>
      </c>
      <c r="AK515" t="str">
        <f>VLOOKUP(A515,'12'!A:B,2,0)</f>
        <v>НАС/КС/ДУ-3-251/2</v>
      </c>
    </row>
    <row r="516" spans="1:37" x14ac:dyDescent="0.3">
      <c r="A516" s="79" t="s">
        <v>1309</v>
      </c>
      <c r="B516" s="79" t="s">
        <v>115</v>
      </c>
      <c r="C516" s="80">
        <v>4213.37</v>
      </c>
      <c r="D516" s="81">
        <f>VLOOKUP(A516,РАСЧЕТ!A:AY,51,0)</f>
        <v>3918.7767623020163</v>
      </c>
      <c r="E516" s="81">
        <f t="shared" si="72"/>
        <v>-294.59323769798357</v>
      </c>
      <c r="F516" s="81" t="str">
        <f>VLOOKUP(A516,'04'!A:C,3,0)</f>
        <v>Начисление услуг УКС00000640 от 30.04.2023 0:00:10</v>
      </c>
      <c r="G516" s="81" t="str">
        <f>VLOOKUP(A516,'04'!A:B,2,0)</f>
        <v>НАС/КС/ДУ-3-252 от 22.01.2022</v>
      </c>
      <c r="H516" s="128">
        <v>4213.37</v>
      </c>
      <c r="I516" s="126">
        <f>VLOOKUP(A516,РАСЧЕТ!A:AZ,52,0)</f>
        <v>0</v>
      </c>
      <c r="J516" s="126">
        <f t="shared" si="73"/>
        <v>-4213.37</v>
      </c>
      <c r="K516" s="128">
        <v>4213.37</v>
      </c>
      <c r="L516" s="126">
        <f>VLOOKUP(A516,РАСЧЕТ!A:BA,53,0)</f>
        <v>0</v>
      </c>
      <c r="M516" s="126">
        <f t="shared" si="74"/>
        <v>-4213.37</v>
      </c>
      <c r="N516" s="128">
        <v>4213.37</v>
      </c>
      <c r="O516" s="126">
        <f>VLOOKUP(A516,РАСЧЕТ!A:BB,54,0)</f>
        <v>0</v>
      </c>
      <c r="P516" s="126">
        <f t="shared" si="75"/>
        <v>-4213.37</v>
      </c>
      <c r="Q516" s="128">
        <v>4213.37</v>
      </c>
      <c r="R516" s="126">
        <f>VLOOKUP(A516,РАСЧЕТ!A:BC,55,0)</f>
        <v>0</v>
      </c>
      <c r="S516" s="126">
        <f t="shared" si="76"/>
        <v>-4213.37</v>
      </c>
      <c r="T516" s="128">
        <v>4213.37</v>
      </c>
      <c r="U516" s="126">
        <f>VLOOKUP(A516,РАСЧЕТ!A:BD,56,0)</f>
        <v>0</v>
      </c>
      <c r="V516" s="126">
        <f t="shared" si="77"/>
        <v>-4213.37</v>
      </c>
      <c r="W516" s="80">
        <v>4213.37</v>
      </c>
      <c r="X516" s="81">
        <f>VLOOKUP(A516,РАСЧЕТ!A:BE,57,0)</f>
        <v>6008.4920909997318</v>
      </c>
      <c r="Y516" s="81">
        <f t="shared" si="78"/>
        <v>1795.1220909997319</v>
      </c>
      <c r="Z516" s="81" t="str">
        <f>VLOOKUP(A516,'10'!A:C,3,0)</f>
        <v>Начисление услуг УКС00001637 от 31.10.2023 0:00:03</v>
      </c>
      <c r="AA516" s="81" t="str">
        <f>VLOOKUP(A516,'10'!A:B,2,0)</f>
        <v>НАС/КС/ДУ-3-252 от 22.01.2022</v>
      </c>
      <c r="AB516" s="80">
        <v>4213.37</v>
      </c>
      <c r="AC516" s="81">
        <f>VLOOKUP(A516,РАСЧЕТ!A:BF,58,0)</f>
        <v>5021.1894258221728</v>
      </c>
      <c r="AD516" s="81">
        <f t="shared" si="79"/>
        <v>807.81942582217289</v>
      </c>
      <c r="AE516" s="81" t="str">
        <f>VLOOKUP(A516,'11'!A:C,3,0)</f>
        <v>Начисление услуг УКС00001717 от 30.11.2023 23:59:59</v>
      </c>
      <c r="AF516" s="81" t="str">
        <f>VLOOKUP(A516,'11'!A:B,2,0)</f>
        <v>НАС/КС/ДУ-3-252 от 22.01.2022</v>
      </c>
      <c r="AG516" s="80">
        <v>4213.37</v>
      </c>
      <c r="AH516" s="120">
        <f>VLOOKUP(A516,РАСЧЕТ!A:BG,59,0)</f>
        <v>6852.350604393182</v>
      </c>
      <c r="AI516" s="120">
        <f t="shared" si="80"/>
        <v>2638.9806043931821</v>
      </c>
      <c r="AJ516" t="str">
        <f>VLOOKUP(A516,'12'!A:C,3,0)</f>
        <v>Начисление услуг УКС00001867 от 31.12.2023 23:59:59</v>
      </c>
      <c r="AK516" t="str">
        <f>VLOOKUP(A516,'12'!A:B,2,0)</f>
        <v>НАС/КС/ДУ-3-252 от 22.01.2022</v>
      </c>
    </row>
    <row r="517" spans="1:37" x14ac:dyDescent="0.3">
      <c r="A517" s="79" t="s">
        <v>1385</v>
      </c>
      <c r="B517" s="79" t="s">
        <v>338</v>
      </c>
      <c r="C517" s="80">
        <v>3453.16</v>
      </c>
      <c r="D517" s="81">
        <f>VLOOKUP(A517,РАСЧЕТ!A:AY,51,0)</f>
        <v>2912.3194576240894</v>
      </c>
      <c r="E517" s="81">
        <f t="shared" si="72"/>
        <v>-540.84054237591045</v>
      </c>
      <c r="F517" s="81" t="str">
        <f>VLOOKUP(A517,'04'!A:C,3,0)</f>
        <v>Начисление услуг УКС00000640 от 30.04.2023 0:00:10</v>
      </c>
      <c r="G517" s="81" t="str">
        <f>VLOOKUP(A517,'04'!A:B,2,0)</f>
        <v>ДУ ЗПИФ Развитие Красная сосна 3/дом/Кв. 253</v>
      </c>
      <c r="H517" s="128">
        <v>3453.16</v>
      </c>
      <c r="I517" s="126">
        <f>VLOOKUP(A517,РАСЧЕТ!A:AZ,52,0)</f>
        <v>0</v>
      </c>
      <c r="J517" s="126">
        <f t="shared" si="73"/>
        <v>-3453.16</v>
      </c>
      <c r="K517" s="127"/>
      <c r="L517" s="126">
        <f>VLOOKUP(A517,РАСЧЕТ!A:BA,53,0)</f>
        <v>0</v>
      </c>
      <c r="M517" s="126">
        <f t="shared" si="74"/>
        <v>0</v>
      </c>
      <c r="N517" s="127"/>
      <c r="O517" s="126">
        <f>VLOOKUP(A517,РАСЧЕТ!A:BB,54,0)</f>
        <v>0</v>
      </c>
      <c r="P517" s="126">
        <f t="shared" si="75"/>
        <v>0</v>
      </c>
      <c r="Q517" s="127"/>
      <c r="R517" s="126">
        <f>VLOOKUP(A517,РАСЧЕТ!A:BC,55,0)</f>
        <v>0</v>
      </c>
      <c r="S517" s="126">
        <f t="shared" si="76"/>
        <v>0</v>
      </c>
      <c r="T517" s="127"/>
      <c r="U517" s="126">
        <f>VLOOKUP(A517,РАСЧЕТ!A:BD,56,0)</f>
        <v>0</v>
      </c>
      <c r="V517" s="126">
        <f t="shared" si="77"/>
        <v>0</v>
      </c>
      <c r="W517" s="82"/>
      <c r="X517" s="81">
        <f>VLOOKUP(A517,РАСЧЕТ!A:BE,57,0)</f>
        <v>0</v>
      </c>
      <c r="Y517" s="81">
        <f t="shared" si="78"/>
        <v>0</v>
      </c>
      <c r="Z517" s="81" t="e">
        <f>VLOOKUP(A517,'10'!A:C,3,0)</f>
        <v>#N/A</v>
      </c>
      <c r="AA517" s="81" t="e">
        <f>VLOOKUP(A517,'10'!A:B,2,0)</f>
        <v>#N/A</v>
      </c>
      <c r="AB517" s="82"/>
      <c r="AC517" s="81">
        <f>VLOOKUP(A517,РАСЧЕТ!A:BF,58,0)</f>
        <v>0</v>
      </c>
      <c r="AD517" s="81">
        <f t="shared" si="79"/>
        <v>0</v>
      </c>
      <c r="AE517" s="81" t="e">
        <f>VLOOKUP(A517,'11'!A:C,3,0)</f>
        <v>#N/A</v>
      </c>
      <c r="AF517" s="81" t="e">
        <f>VLOOKUP(A517,'11'!A:B,2,0)</f>
        <v>#N/A</v>
      </c>
      <c r="AG517" s="82"/>
      <c r="AH517" s="120">
        <f>VLOOKUP(A517,РАСЧЕТ!A:BG,59,0)</f>
        <v>0</v>
      </c>
      <c r="AI517" s="120">
        <f t="shared" si="80"/>
        <v>0</v>
      </c>
      <c r="AJ517" t="e">
        <f>VLOOKUP(A517,'12'!A:C,3,0)</f>
        <v>#N/A</v>
      </c>
      <c r="AK517" t="e">
        <f>VLOOKUP(A517,'12'!A:B,2,0)</f>
        <v>#N/A</v>
      </c>
    </row>
    <row r="518" spans="1:37" x14ac:dyDescent="0.3">
      <c r="A518" s="79" t="s">
        <v>2738</v>
      </c>
      <c r="B518" s="79" t="s">
        <v>338</v>
      </c>
      <c r="C518" s="82"/>
      <c r="D518" s="81">
        <f>VLOOKUP(A518,РАСЧЕТ!A:AY,51,0)</f>
        <v>0</v>
      </c>
      <c r="E518" s="81">
        <f t="shared" si="72"/>
        <v>0</v>
      </c>
      <c r="F518" s="81" t="e">
        <f>VLOOKUP(A518,'04'!A:C,3,0)</f>
        <v>#N/A</v>
      </c>
      <c r="G518" s="81" t="e">
        <f>VLOOKUP(A518,'04'!A:B,2,0)</f>
        <v>#N/A</v>
      </c>
      <c r="H518" s="127"/>
      <c r="I518" s="126">
        <f>VLOOKUP(A518,РАСЧЕТ!A:AZ,52,0)</f>
        <v>0</v>
      </c>
      <c r="J518" s="126">
        <f t="shared" si="73"/>
        <v>0</v>
      </c>
      <c r="K518" s="128">
        <v>3453.16</v>
      </c>
      <c r="L518" s="126">
        <f>VLOOKUP(A518,РАСЧЕТ!A:BA,53,0)</f>
        <v>0</v>
      </c>
      <c r="M518" s="126">
        <f t="shared" si="74"/>
        <v>-3453.16</v>
      </c>
      <c r="N518" s="128">
        <v>3453.16</v>
      </c>
      <c r="O518" s="126">
        <f>VLOOKUP(A518,РАСЧЕТ!A:BB,54,0)</f>
        <v>0</v>
      </c>
      <c r="P518" s="126">
        <f t="shared" si="75"/>
        <v>-3453.16</v>
      </c>
      <c r="Q518" s="128">
        <v>3453.16</v>
      </c>
      <c r="R518" s="126">
        <f>VLOOKUP(A518,РАСЧЕТ!A:BC,55,0)</f>
        <v>0</v>
      </c>
      <c r="S518" s="126">
        <f t="shared" si="76"/>
        <v>-3453.16</v>
      </c>
      <c r="T518" s="128">
        <v>3453.16</v>
      </c>
      <c r="U518" s="126">
        <f>VLOOKUP(A518,РАСЧЕТ!A:BD,56,0)</f>
        <v>0</v>
      </c>
      <c r="V518" s="126">
        <f t="shared" si="77"/>
        <v>-3453.16</v>
      </c>
      <c r="W518" s="80">
        <v>3453.16</v>
      </c>
      <c r="X518" s="81">
        <f>VLOOKUP(A518,РАСЧЕТ!A:BE,57,0)</f>
        <v>4625.25166851418</v>
      </c>
      <c r="Y518" s="81">
        <f t="shared" si="78"/>
        <v>1172.0916685141801</v>
      </c>
      <c r="Z518" s="81" t="str">
        <f>VLOOKUP(A518,'10'!A:C,3,0)</f>
        <v>Начисление услуг УКС00001637 от 31.10.2023 0:00:03</v>
      </c>
      <c r="AA518" s="81" t="str">
        <f>VLOOKUP(A518,'10'!A:B,2,0)</f>
        <v>НАС/КС/ДУ-3-253</v>
      </c>
      <c r="AB518" s="80">
        <v>3453.16</v>
      </c>
      <c r="AC518" s="81">
        <f>VLOOKUP(A518,РАСЧЕТ!A:BF,58,0)</f>
        <v>3906.190379134669</v>
      </c>
      <c r="AD518" s="81">
        <f t="shared" si="79"/>
        <v>453.03037913466915</v>
      </c>
      <c r="AE518" s="81" t="str">
        <f>VLOOKUP(A518,'11'!A:C,3,0)</f>
        <v>Начисление услуг УКС00001717 от 30.11.2023 23:59:59</v>
      </c>
      <c r="AF518" s="81" t="str">
        <f>VLOOKUP(A518,'11'!A:B,2,0)</f>
        <v>НАС/КС/ДУ-3-253</v>
      </c>
      <c r="AG518" s="80">
        <v>3453.16</v>
      </c>
      <c r="AH518" s="120">
        <f>VLOOKUP(A518,РАСЧЕТ!A:BG,59,0)</f>
        <v>5344.7016511264064</v>
      </c>
      <c r="AI518" s="120">
        <f t="shared" si="80"/>
        <v>1891.5416511264066</v>
      </c>
      <c r="AJ518" t="str">
        <f>VLOOKUP(A518,'12'!A:C,3,0)</f>
        <v>Начисление услуг УКС00001867 от 31.12.2023 23:59:59</v>
      </c>
      <c r="AK518" t="str">
        <f>VLOOKUP(A518,'12'!A:B,2,0)</f>
        <v>НАС/КС/ДУ-3-253</v>
      </c>
    </row>
    <row r="519" spans="1:37" x14ac:dyDescent="0.3">
      <c r="A519" s="79" t="s">
        <v>1598</v>
      </c>
      <c r="B519" s="79" t="s">
        <v>268</v>
      </c>
      <c r="C519" s="80">
        <v>2199.0300000000002</v>
      </c>
      <c r="D519" s="81">
        <f>VLOOKUP(A519,РАСЧЕТ!A:AY,51,0)</f>
        <v>991.57367512602718</v>
      </c>
      <c r="E519" s="81">
        <f t="shared" si="72"/>
        <v>-1207.456324873973</v>
      </c>
      <c r="F519" s="81" t="str">
        <f>VLOOKUP(A519,'04'!A:C,3,0)</f>
        <v>Начисление услуг УКС00000640 от 30.04.2023 0:00:10</v>
      </c>
      <c r="G519" s="81" t="str">
        <f>VLOOKUP(A519,'04'!A:B,2,0)</f>
        <v>НАС/КС/ДУ-3-254 от25.12.2021</v>
      </c>
      <c r="H519" s="128">
        <v>2199.0300000000002</v>
      </c>
      <c r="I519" s="126">
        <f>VLOOKUP(A519,РАСЧЕТ!A:AZ,52,0)</f>
        <v>0</v>
      </c>
      <c r="J519" s="126">
        <f t="shared" si="73"/>
        <v>-2199.0300000000002</v>
      </c>
      <c r="K519" s="128">
        <v>2199.0300000000002</v>
      </c>
      <c r="L519" s="126">
        <f>VLOOKUP(A519,РАСЧЕТ!A:BA,53,0)</f>
        <v>0</v>
      </c>
      <c r="M519" s="126">
        <f t="shared" si="74"/>
        <v>-2199.0300000000002</v>
      </c>
      <c r="N519" s="128">
        <v>2199.0300000000002</v>
      </c>
      <c r="O519" s="126">
        <f>VLOOKUP(A519,РАСЧЕТ!A:BB,54,0)</f>
        <v>0</v>
      </c>
      <c r="P519" s="126">
        <f t="shared" si="75"/>
        <v>-2199.0300000000002</v>
      </c>
      <c r="Q519" s="128">
        <v>2199.0300000000002</v>
      </c>
      <c r="R519" s="126">
        <f>VLOOKUP(A519,РАСЧЕТ!A:BC,55,0)</f>
        <v>0</v>
      </c>
      <c r="S519" s="126">
        <f t="shared" si="76"/>
        <v>-2199.0300000000002</v>
      </c>
      <c r="T519" s="128">
        <v>2199.0300000000002</v>
      </c>
      <c r="U519" s="126">
        <f>VLOOKUP(A519,РАСЧЕТ!A:BD,56,0)</f>
        <v>0</v>
      </c>
      <c r="V519" s="126">
        <f t="shared" si="77"/>
        <v>-2199.0300000000002</v>
      </c>
      <c r="W519" s="80">
        <v>2199.0300000000002</v>
      </c>
      <c r="X519" s="81">
        <f>VLOOKUP(A519,РАСЧЕТ!A:BE,57,0)</f>
        <v>2003.3888014495803</v>
      </c>
      <c r="Y519" s="81">
        <f t="shared" si="78"/>
        <v>-195.64119855041986</v>
      </c>
      <c r="Z519" s="81" t="str">
        <f>VLOOKUP(A519,'10'!A:C,3,0)</f>
        <v>Начисление услуг УКС00001637 от 31.10.2023 0:00:03</v>
      </c>
      <c r="AA519" s="81" t="str">
        <f>VLOOKUP(A519,'10'!A:B,2,0)</f>
        <v>НАС/КС/ДУ-3-254 от25.12.2021</v>
      </c>
      <c r="AB519" s="80">
        <v>2199.0300000000002</v>
      </c>
      <c r="AC519" s="81">
        <f>VLOOKUP(A519,РАСЧЕТ!A:BF,58,0)</f>
        <v>1829.2338449352396</v>
      </c>
      <c r="AD519" s="81">
        <f t="shared" si="79"/>
        <v>-369.79615506476057</v>
      </c>
      <c r="AE519" s="81" t="str">
        <f>VLOOKUP(A519,'11'!A:C,3,0)</f>
        <v>Начисление услуг УКС00001717 от 30.11.2023 23:59:59</v>
      </c>
      <c r="AF519" s="81" t="str">
        <f>VLOOKUP(A519,'11'!A:B,2,0)</f>
        <v>НАС/КС/ДУ-3-254 от25.12.2021</v>
      </c>
      <c r="AG519" s="80">
        <v>2199.0300000000002</v>
      </c>
      <c r="AH519" s="120">
        <f>VLOOKUP(A519,РАСЧЕТ!A:BG,59,0)</f>
        <v>2549.2422407733106</v>
      </c>
      <c r="AI519" s="120">
        <f t="shared" si="80"/>
        <v>350.21224077331044</v>
      </c>
      <c r="AJ519" t="str">
        <f>VLOOKUP(A519,'12'!A:C,3,0)</f>
        <v>Начисление услуг УКС00001867 от 31.12.2023 23:59:59</v>
      </c>
      <c r="AK519" t="str">
        <f>VLOOKUP(A519,'12'!A:B,2,0)</f>
        <v>НАС/КС/ДУ-3-254 от25.12.2021</v>
      </c>
    </row>
    <row r="520" spans="1:37" x14ac:dyDescent="0.3">
      <c r="A520" s="79" t="s">
        <v>1250</v>
      </c>
      <c r="B520" s="79" t="s">
        <v>76</v>
      </c>
      <c r="C520" s="80">
        <v>2186.14</v>
      </c>
      <c r="D520" s="81">
        <f>VLOOKUP(A520,РАСЧЕТ!A:AY,51,0)</f>
        <v>1843.7445322520664</v>
      </c>
      <c r="E520" s="81">
        <f t="shared" si="72"/>
        <v>-342.39546774793348</v>
      </c>
      <c r="F520" s="81" t="str">
        <f>VLOOKUP(A520,'04'!A:C,3,0)</f>
        <v>Начисление услуг УКС00000640 от 30.04.2023 0:00:10</v>
      </c>
      <c r="G520" s="81" t="str">
        <f>VLOOKUP(A520,'04'!A:B,2,0)</f>
        <v>НАС/ДУ-3-255 от 23.10.21</v>
      </c>
      <c r="H520" s="128">
        <v>2186.14</v>
      </c>
      <c r="I520" s="126">
        <f>VLOOKUP(A520,РАСЧЕТ!A:AZ,52,0)</f>
        <v>0</v>
      </c>
      <c r="J520" s="126">
        <f t="shared" si="73"/>
        <v>-2186.14</v>
      </c>
      <c r="K520" s="128">
        <v>2186.14</v>
      </c>
      <c r="L520" s="126">
        <f>VLOOKUP(A520,РАСЧЕТ!A:BA,53,0)</f>
        <v>0</v>
      </c>
      <c r="M520" s="126">
        <f t="shared" si="74"/>
        <v>-2186.14</v>
      </c>
      <c r="N520" s="128">
        <v>2186.14</v>
      </c>
      <c r="O520" s="126">
        <f>VLOOKUP(A520,РАСЧЕТ!A:BB,54,0)</f>
        <v>0</v>
      </c>
      <c r="P520" s="126">
        <f t="shared" si="75"/>
        <v>-2186.14</v>
      </c>
      <c r="Q520" s="128">
        <v>2186.14</v>
      </c>
      <c r="R520" s="126">
        <f>VLOOKUP(A520,РАСЧЕТ!A:BC,55,0)</f>
        <v>0</v>
      </c>
      <c r="S520" s="126">
        <f t="shared" si="76"/>
        <v>-2186.14</v>
      </c>
      <c r="T520" s="128">
        <v>2186.14</v>
      </c>
      <c r="U520" s="126">
        <f>VLOOKUP(A520,РАСЧЕТ!A:BD,56,0)</f>
        <v>0</v>
      </c>
      <c r="V520" s="126">
        <f t="shared" si="77"/>
        <v>-2186.14</v>
      </c>
      <c r="W520" s="80">
        <v>2186.14</v>
      </c>
      <c r="X520" s="81">
        <f>VLOOKUP(A520,РАСЧЕТ!A:BE,57,0)</f>
        <v>1444.0374108381945</v>
      </c>
      <c r="Y520" s="81">
        <f t="shared" si="78"/>
        <v>-742.10258916180533</v>
      </c>
      <c r="Z520" s="81" t="str">
        <f>VLOOKUP(A520,'10'!A:C,3,0)</f>
        <v>Начисление услуг УКС00001637 от 31.10.2023 0:00:03</v>
      </c>
      <c r="AA520" s="81" t="str">
        <f>VLOOKUP(A520,'10'!A:B,2,0)</f>
        <v>НАС/ДУ-3-255 от 23.10.21</v>
      </c>
      <c r="AB520" s="80">
        <v>2186.14</v>
      </c>
      <c r="AC520" s="81">
        <f>VLOOKUP(A520,РАСЧЕТ!A:BF,58,0)</f>
        <v>1435.8501056771627</v>
      </c>
      <c r="AD520" s="81">
        <f t="shared" si="79"/>
        <v>-750.2898943228372</v>
      </c>
      <c r="AE520" s="81" t="str">
        <f>VLOOKUP(A520,'11'!A:C,3,0)</f>
        <v>Начисление услуг УКС00001717 от 30.11.2023 23:59:59</v>
      </c>
      <c r="AF520" s="81" t="str">
        <f>VLOOKUP(A520,'11'!A:B,2,0)</f>
        <v>НАС/ДУ-3-255 от 23.10.21</v>
      </c>
      <c r="AG520" s="80">
        <v>2186.14</v>
      </c>
      <c r="AH520" s="120">
        <f>VLOOKUP(A520,РАСЧЕТ!A:BG,59,0)</f>
        <v>2037.6704957689742</v>
      </c>
      <c r="AI520" s="120">
        <f t="shared" si="80"/>
        <v>-148.46950423102567</v>
      </c>
      <c r="AJ520" t="str">
        <f>VLOOKUP(A520,'12'!A:C,3,0)</f>
        <v>Начисление услуг УКС00001867 от 31.12.2023 23:59:59</v>
      </c>
      <c r="AK520" t="str">
        <f>VLOOKUP(A520,'12'!A:B,2,0)</f>
        <v>НАС/ДУ-3-255 от 23.10.21</v>
      </c>
    </row>
    <row r="521" spans="1:37" x14ac:dyDescent="0.3">
      <c r="A521" s="79" t="s">
        <v>1160</v>
      </c>
      <c r="B521" s="79" t="s">
        <v>78</v>
      </c>
      <c r="C521" s="80">
        <v>3165.4</v>
      </c>
      <c r="D521" s="81">
        <f>VLOOKUP(A521,РАСЧЕТ!A:AY,51,0)</f>
        <v>2669.6261694887485</v>
      </c>
      <c r="E521" s="81">
        <f t="shared" si="72"/>
        <v>-495.77383051125162</v>
      </c>
      <c r="F521" s="81" t="str">
        <f>VLOOKUP(A521,'04'!A:C,3,0)</f>
        <v>Начисление услуг УКС00000640 от 30.04.2023 0:00:10</v>
      </c>
      <c r="G521" s="81" t="str">
        <f>VLOOKUP(A521,'04'!A:B,2,0)</f>
        <v>НАС/КС/ДУ-3-256</v>
      </c>
      <c r="H521" s="128">
        <v>3165.4</v>
      </c>
      <c r="I521" s="126">
        <f>VLOOKUP(A521,РАСЧЕТ!A:AZ,52,0)</f>
        <v>0</v>
      </c>
      <c r="J521" s="126">
        <f t="shared" si="73"/>
        <v>-3165.4</v>
      </c>
      <c r="K521" s="128">
        <v>3165.4</v>
      </c>
      <c r="L521" s="126">
        <f>VLOOKUP(A521,РАСЧЕТ!A:BA,53,0)</f>
        <v>0</v>
      </c>
      <c r="M521" s="126">
        <f t="shared" si="74"/>
        <v>-3165.4</v>
      </c>
      <c r="N521" s="128">
        <v>3165.4</v>
      </c>
      <c r="O521" s="126">
        <f>VLOOKUP(A521,РАСЧЕТ!A:BB,54,0)</f>
        <v>0</v>
      </c>
      <c r="P521" s="126">
        <f t="shared" si="75"/>
        <v>-3165.4</v>
      </c>
      <c r="Q521" s="128">
        <v>3165.4</v>
      </c>
      <c r="R521" s="126">
        <f>VLOOKUP(A521,РАСЧЕТ!A:BC,55,0)</f>
        <v>0</v>
      </c>
      <c r="S521" s="126">
        <f t="shared" si="76"/>
        <v>-3165.4</v>
      </c>
      <c r="T521" s="128">
        <v>3165.4</v>
      </c>
      <c r="U521" s="126">
        <f>VLOOKUP(A521,РАСЧЕТ!A:BD,56,0)</f>
        <v>0</v>
      </c>
      <c r="V521" s="126">
        <f t="shared" si="77"/>
        <v>-3165.4</v>
      </c>
      <c r="W521" s="80">
        <v>3165.4</v>
      </c>
      <c r="X521" s="81">
        <f>VLOOKUP(A521,РАСЧЕТ!A:BE,57,0)</f>
        <v>5646.7084605450873</v>
      </c>
      <c r="Y521" s="81">
        <f t="shared" si="78"/>
        <v>2481.3084605450872</v>
      </c>
      <c r="Z521" s="81" t="str">
        <f>VLOOKUP(A521,'10'!A:C,3,0)</f>
        <v>Начисление услуг УКС00001637 от 31.10.2023 0:00:03</v>
      </c>
      <c r="AA521" s="81" t="str">
        <f>VLOOKUP(A521,'10'!A:B,2,0)</f>
        <v>НАС/КС/ДУ-3-256</v>
      </c>
      <c r="AB521" s="80">
        <v>3165.4</v>
      </c>
      <c r="AC521" s="81">
        <f>VLOOKUP(A521,РАСЧЕТ!A:BF,58,0)</f>
        <v>4563.7963073275823</v>
      </c>
      <c r="AD521" s="81">
        <f t="shared" si="79"/>
        <v>1398.3963073275822</v>
      </c>
      <c r="AE521" s="81" t="str">
        <f>VLOOKUP(A521,'11'!A:C,3,0)</f>
        <v>Начисление услуг УКС00001717 от 30.11.2023 23:59:59</v>
      </c>
      <c r="AF521" s="81" t="str">
        <f>VLOOKUP(A521,'11'!A:B,2,0)</f>
        <v>НАС/КС/ДУ-3-256</v>
      </c>
      <c r="AG521" s="80">
        <v>3165.4</v>
      </c>
      <c r="AH521" s="120">
        <f>VLOOKUP(A521,РАСЧЕТ!A:BG,59,0)</f>
        <v>6175.2345960046432</v>
      </c>
      <c r="AI521" s="120">
        <f t="shared" si="80"/>
        <v>3009.8345960046431</v>
      </c>
      <c r="AJ521" t="str">
        <f>VLOOKUP(A521,'12'!A:C,3,0)</f>
        <v>Начисление услуг УКС00001867 от 31.12.2023 23:59:59</v>
      </c>
      <c r="AK521" t="str">
        <f>VLOOKUP(A521,'12'!A:B,2,0)</f>
        <v>НАС/КС/ДУ-3-256</v>
      </c>
    </row>
    <row r="522" spans="1:37" x14ac:dyDescent="0.3">
      <c r="A522" s="79" t="s">
        <v>2336</v>
      </c>
      <c r="B522" s="79" t="s">
        <v>222</v>
      </c>
      <c r="C522" s="80">
        <v>3393.03</v>
      </c>
      <c r="D522" s="81">
        <f>VLOOKUP(A522,РАСЧЕТ!A:AY,51,0)</f>
        <v>1426.420104198362</v>
      </c>
      <c r="E522" s="81">
        <f t="shared" si="72"/>
        <v>-1966.6098958016382</v>
      </c>
      <c r="F522" s="81" t="str">
        <f>VLOOKUP(A522,'04'!A:C,3,0)</f>
        <v>Начисление услуг УКС00000640 от 30.04.2023 0:00:10</v>
      </c>
      <c r="G522" s="81" t="str">
        <f>VLOOKUP(A522,'04'!A:B,2,0)</f>
        <v>НАС/КС/ДУ-3-257</v>
      </c>
      <c r="H522" s="128">
        <v>3393.03</v>
      </c>
      <c r="I522" s="126">
        <f>VLOOKUP(A522,РАСЧЕТ!A:AZ,52,0)</f>
        <v>0</v>
      </c>
      <c r="J522" s="126">
        <f t="shared" si="73"/>
        <v>-3393.03</v>
      </c>
      <c r="K522" s="128">
        <v>3393.03</v>
      </c>
      <c r="L522" s="126">
        <f>VLOOKUP(A522,РАСЧЕТ!A:BA,53,0)</f>
        <v>0</v>
      </c>
      <c r="M522" s="126">
        <f t="shared" si="74"/>
        <v>-3393.03</v>
      </c>
      <c r="N522" s="128">
        <v>3393.03</v>
      </c>
      <c r="O522" s="126">
        <f>VLOOKUP(A522,РАСЧЕТ!A:BB,54,0)</f>
        <v>0</v>
      </c>
      <c r="P522" s="126">
        <f t="shared" si="75"/>
        <v>-3393.03</v>
      </c>
      <c r="Q522" s="128">
        <v>3393.03</v>
      </c>
      <c r="R522" s="126">
        <f>VLOOKUP(A522,РАСЧЕТ!A:BC,55,0)</f>
        <v>0</v>
      </c>
      <c r="S522" s="126">
        <f t="shared" si="76"/>
        <v>-3393.03</v>
      </c>
      <c r="T522" s="128">
        <v>3393.03</v>
      </c>
      <c r="U522" s="126">
        <f>VLOOKUP(A522,РАСЧЕТ!A:BD,56,0)</f>
        <v>0</v>
      </c>
      <c r="V522" s="126">
        <f t="shared" si="77"/>
        <v>-3393.03</v>
      </c>
      <c r="W522" s="80">
        <v>3393.03</v>
      </c>
      <c r="X522" s="81">
        <f>VLOOKUP(A522,РАСЧЕТ!A:BE,57,0)</f>
        <v>5722.2603242067325</v>
      </c>
      <c r="Y522" s="81">
        <f t="shared" si="78"/>
        <v>2329.2303242067323</v>
      </c>
      <c r="Z522" s="81" t="str">
        <f>VLOOKUP(A522,'10'!A:C,3,0)</f>
        <v>Начисление услуг УКС00001637 от 31.10.2023 0:00:03</v>
      </c>
      <c r="AA522" s="81" t="str">
        <f>VLOOKUP(A522,'10'!A:B,2,0)</f>
        <v>НАС/КС/ДУ-3-257</v>
      </c>
      <c r="AB522" s="80">
        <v>3393.03</v>
      </c>
      <c r="AC522" s="81">
        <f>VLOOKUP(A522,РАСЧЕТ!A:BF,58,0)</f>
        <v>4661.0291646630376</v>
      </c>
      <c r="AD522" s="81">
        <f t="shared" si="79"/>
        <v>1267.9991646630374</v>
      </c>
      <c r="AE522" s="81" t="str">
        <f>VLOOKUP(A522,'11'!A:C,3,0)</f>
        <v>Начисление услуг УКС00001717 от 30.11.2023 23:59:59</v>
      </c>
      <c r="AF522" s="81" t="str">
        <f>VLOOKUP(A522,'11'!A:B,2,0)</f>
        <v>НАС/КС/ДУ-3-257</v>
      </c>
      <c r="AG522" s="80">
        <v>3393.03</v>
      </c>
      <c r="AH522" s="120">
        <f>VLOOKUP(A522,РАСЧЕТ!A:BG,59,0)</f>
        <v>6319.5630671750032</v>
      </c>
      <c r="AI522" s="120">
        <f t="shared" si="80"/>
        <v>2926.533067175003</v>
      </c>
      <c r="AJ522" t="str">
        <f>VLOOKUP(A522,'12'!A:C,3,0)</f>
        <v>Начисление услуг УКС00001867 от 31.12.2023 23:59:59</v>
      </c>
      <c r="AK522" t="str">
        <f>VLOOKUP(A522,'12'!A:B,2,0)</f>
        <v>НАС/КС/ДУ-3-257</v>
      </c>
    </row>
    <row r="523" spans="1:37" x14ac:dyDescent="0.3">
      <c r="A523" s="79" t="s">
        <v>1522</v>
      </c>
      <c r="B523" s="79" t="s">
        <v>317</v>
      </c>
      <c r="C523" s="80">
        <v>2151.7800000000002</v>
      </c>
      <c r="D523" s="81">
        <f>VLOOKUP(A523,РАСЧЕТ!A:AY,51,0)</f>
        <v>1814.7662291911302</v>
      </c>
      <c r="E523" s="81">
        <f t="shared" si="72"/>
        <v>-337.01377080887005</v>
      </c>
      <c r="F523" s="81" t="str">
        <f>VLOOKUP(A523,'04'!A:C,3,0)</f>
        <v>Начисление услуг УКС00000640 от 30.04.2023 0:00:10</v>
      </c>
      <c r="G523" s="81" t="str">
        <f>VLOOKUP(A523,'04'!A:B,2,0)</f>
        <v>НАС/КС/ДУ-3-258 от 15.10.2021 г.</v>
      </c>
      <c r="H523" s="128">
        <v>2151.7800000000002</v>
      </c>
      <c r="I523" s="126">
        <f>VLOOKUP(A523,РАСЧЕТ!A:AZ,52,0)</f>
        <v>0</v>
      </c>
      <c r="J523" s="126">
        <f t="shared" si="73"/>
        <v>-2151.7800000000002</v>
      </c>
      <c r="K523" s="128">
        <v>2151.7800000000002</v>
      </c>
      <c r="L523" s="126">
        <f>VLOOKUP(A523,РАСЧЕТ!A:BA,53,0)</f>
        <v>0</v>
      </c>
      <c r="M523" s="126">
        <f t="shared" si="74"/>
        <v>-2151.7800000000002</v>
      </c>
      <c r="N523" s="128">
        <v>2151.7800000000002</v>
      </c>
      <c r="O523" s="126">
        <f>VLOOKUP(A523,РАСЧЕТ!A:BB,54,0)</f>
        <v>0</v>
      </c>
      <c r="P523" s="126">
        <f t="shared" si="75"/>
        <v>-2151.7800000000002</v>
      </c>
      <c r="Q523" s="128">
        <v>2151.7800000000002</v>
      </c>
      <c r="R523" s="126">
        <f>VLOOKUP(A523,РАСЧЕТ!A:BC,55,0)</f>
        <v>0</v>
      </c>
      <c r="S523" s="126">
        <f t="shared" si="76"/>
        <v>-2151.7800000000002</v>
      </c>
      <c r="T523" s="128">
        <v>2151.7800000000002</v>
      </c>
      <c r="U523" s="126">
        <f>VLOOKUP(A523,РАСЧЕТ!A:BD,56,0)</f>
        <v>0</v>
      </c>
      <c r="V523" s="126">
        <f t="shared" si="77"/>
        <v>-2151.7800000000002</v>
      </c>
      <c r="W523" s="80">
        <v>2151.7800000000002</v>
      </c>
      <c r="X523" s="81">
        <f>VLOOKUP(A523,РАСЧЕТ!A:BE,57,0)</f>
        <v>3947.5220150424925</v>
      </c>
      <c r="Y523" s="81">
        <f t="shared" si="78"/>
        <v>1795.7420150424923</v>
      </c>
      <c r="Z523" s="81" t="str">
        <f>VLOOKUP(A523,'10'!A:C,3,0)</f>
        <v>Начисление услуг УКС00001637 от 31.10.2023 0:00:03</v>
      </c>
      <c r="AA523" s="81" t="str">
        <f>VLOOKUP(A523,'10'!A:B,2,0)</f>
        <v>НАС/КС/ДУ-3-258 от 15.10.2021 г.</v>
      </c>
      <c r="AB523" s="80">
        <v>2151.7800000000002</v>
      </c>
      <c r="AC523" s="81">
        <f>VLOOKUP(A523,РАСЧЕТ!A:BF,58,0)</f>
        <v>3178.5489790806282</v>
      </c>
      <c r="AD523" s="81">
        <f t="shared" si="79"/>
        <v>1026.768979080628</v>
      </c>
      <c r="AE523" s="81" t="str">
        <f>VLOOKUP(A523,'11'!A:C,3,0)</f>
        <v>Начисление услуг УКС00001717 от 30.11.2023 23:59:59</v>
      </c>
      <c r="AF523" s="81" t="str">
        <f>VLOOKUP(A523,'11'!A:B,2,0)</f>
        <v>НАС/КС/ДУ-3-258 от 15.10.2021 г.</v>
      </c>
      <c r="AG523" s="80">
        <v>2151.7800000000002</v>
      </c>
      <c r="AH523" s="120">
        <f>VLOOKUP(A523,РАСЧЕТ!A:BG,59,0)</f>
        <v>4296.659380561463</v>
      </c>
      <c r="AI523" s="120">
        <f t="shared" si="80"/>
        <v>2144.8793805614628</v>
      </c>
      <c r="AJ523" t="str">
        <f>VLOOKUP(A523,'12'!A:C,3,0)</f>
        <v>Начисление услуг УКС00001867 от 31.12.2023 23:59:59</v>
      </c>
      <c r="AK523" t="str">
        <f>VLOOKUP(A523,'12'!A:B,2,0)</f>
        <v>НАС/КС/ДУ-3-258 от 15.10.2021 г.</v>
      </c>
    </row>
    <row r="524" spans="1:37" x14ac:dyDescent="0.3">
      <c r="A524" s="79" t="s">
        <v>1147</v>
      </c>
      <c r="B524" s="79" t="s">
        <v>186</v>
      </c>
      <c r="C524" s="80">
        <v>2138.9</v>
      </c>
      <c r="D524" s="81">
        <f>VLOOKUP(A524,РАСЧЕТ!A:AY,51,0)</f>
        <v>899.1863441655496</v>
      </c>
      <c r="E524" s="81">
        <f t="shared" si="72"/>
        <v>-1239.7136558344505</v>
      </c>
      <c r="F524" s="81" t="str">
        <f>VLOOKUP(A524,'04'!A:C,3,0)</f>
        <v>Начисление услуг УКС00000640 от 30.04.2023 0:00:10</v>
      </c>
      <c r="G524" s="81" t="str">
        <f>VLOOKUP(A524,'04'!A:B,2,0)</f>
        <v>НАС/КС/ДУ/3-259 от 09.10.2021</v>
      </c>
      <c r="H524" s="128">
        <v>2138.9</v>
      </c>
      <c r="I524" s="126">
        <f>VLOOKUP(A524,РАСЧЕТ!A:AZ,52,0)</f>
        <v>0</v>
      </c>
      <c r="J524" s="126">
        <f t="shared" si="73"/>
        <v>-2138.9</v>
      </c>
      <c r="K524" s="128">
        <v>2138.9</v>
      </c>
      <c r="L524" s="126">
        <f>VLOOKUP(A524,РАСЧЕТ!A:BA,53,0)</f>
        <v>0</v>
      </c>
      <c r="M524" s="126">
        <f t="shared" si="74"/>
        <v>-2138.9</v>
      </c>
      <c r="N524" s="128">
        <v>2138.9</v>
      </c>
      <c r="O524" s="126">
        <f>VLOOKUP(A524,РАСЧЕТ!A:BB,54,0)</f>
        <v>0</v>
      </c>
      <c r="P524" s="126">
        <f t="shared" si="75"/>
        <v>-2138.9</v>
      </c>
      <c r="Q524" s="128">
        <v>2138.9</v>
      </c>
      <c r="R524" s="126">
        <f>VLOOKUP(A524,РАСЧЕТ!A:BC,55,0)</f>
        <v>0</v>
      </c>
      <c r="S524" s="126">
        <f t="shared" si="76"/>
        <v>-2138.9</v>
      </c>
      <c r="T524" s="128">
        <v>2138.9</v>
      </c>
      <c r="U524" s="126">
        <f>VLOOKUP(A524,РАСЧЕТ!A:BD,56,0)</f>
        <v>0</v>
      </c>
      <c r="V524" s="126">
        <f t="shared" si="77"/>
        <v>-2138.9</v>
      </c>
      <c r="W524" s="80">
        <v>2138.9</v>
      </c>
      <c r="X524" s="81">
        <f>VLOOKUP(A524,РАСЧЕТ!A:BE,57,0)</f>
        <v>2344.1125856091035</v>
      </c>
      <c r="Y524" s="81">
        <f t="shared" si="78"/>
        <v>205.21258560910337</v>
      </c>
      <c r="Z524" s="81" t="str">
        <f>VLOOKUP(A524,'10'!A:C,3,0)</f>
        <v>Начисление услуг УКС00001637 от 31.10.2023 0:00:03</v>
      </c>
      <c r="AA524" s="81" t="str">
        <f>VLOOKUP(A524,'10'!A:B,2,0)</f>
        <v>НАС/КС/ДУ/3-259 от 09.10.2021</v>
      </c>
      <c r="AB524" s="80">
        <v>2138.9</v>
      </c>
      <c r="AC524" s="81">
        <f>VLOOKUP(A524,РАСЧЕТ!A:BF,58,0)</f>
        <v>2055.5893821190771</v>
      </c>
      <c r="AD524" s="81">
        <f t="shared" si="79"/>
        <v>-83.310617880923019</v>
      </c>
      <c r="AE524" s="81" t="str">
        <f>VLOOKUP(A524,'11'!A:C,3,0)</f>
        <v>Начисление услуг УКС00001717 от 30.11.2023 23:59:59</v>
      </c>
      <c r="AF524" s="81" t="str">
        <f>VLOOKUP(A524,'11'!A:B,2,0)</f>
        <v>НАС/КС/ДУ/3-259 от 09.10.2021</v>
      </c>
      <c r="AG524" s="80">
        <v>2138.9</v>
      </c>
      <c r="AH524" s="120">
        <f>VLOOKUP(A524,РАСЧЕТ!A:BG,59,0)</f>
        <v>2838.2223542342199</v>
      </c>
      <c r="AI524" s="120">
        <f t="shared" si="80"/>
        <v>699.3223542342198</v>
      </c>
      <c r="AJ524" t="str">
        <f>VLOOKUP(A524,'12'!A:C,3,0)</f>
        <v>Начисление услуг УКС00001867 от 31.12.2023 23:59:59</v>
      </c>
      <c r="AK524" t="str">
        <f>VLOOKUP(A524,'12'!A:B,2,0)</f>
        <v>НАС/КС/ДУ/3-259 от 09.10.2021</v>
      </c>
    </row>
    <row r="525" spans="1:37" x14ac:dyDescent="0.3">
      <c r="A525" s="79" t="s">
        <v>1245</v>
      </c>
      <c r="B525" s="79" t="s">
        <v>240</v>
      </c>
      <c r="C525" s="80">
        <v>2452.4299999999998</v>
      </c>
      <c r="D525" s="81">
        <f>VLOOKUP(A525,РАСЧЕТ!A:AY,51,0)</f>
        <v>2068.3263809743221</v>
      </c>
      <c r="E525" s="81">
        <f t="shared" si="72"/>
        <v>-384.10361902567774</v>
      </c>
      <c r="F525" s="81" t="str">
        <f>VLOOKUP(A525,'04'!A:C,3,0)</f>
        <v>Начисление услуг УКС00000640 от 30.04.2023 0:00:10</v>
      </c>
      <c r="G525" s="81" t="str">
        <f>VLOOKUP(A525,'04'!A:B,2,0)</f>
        <v>НАС/КС/ДУ/3-26</v>
      </c>
      <c r="H525" s="128">
        <v>2452.4299999999998</v>
      </c>
      <c r="I525" s="126">
        <f>VLOOKUP(A525,РАСЧЕТ!A:AZ,52,0)</f>
        <v>0</v>
      </c>
      <c r="J525" s="126">
        <f t="shared" si="73"/>
        <v>-2452.4299999999998</v>
      </c>
      <c r="K525" s="128">
        <v>2452.4299999999998</v>
      </c>
      <c r="L525" s="126">
        <f>VLOOKUP(A525,РАСЧЕТ!A:BA,53,0)</f>
        <v>0</v>
      </c>
      <c r="M525" s="126">
        <f t="shared" si="74"/>
        <v>-2452.4299999999998</v>
      </c>
      <c r="N525" s="128">
        <v>2452.4299999999998</v>
      </c>
      <c r="O525" s="126">
        <f>VLOOKUP(A525,РАСЧЕТ!A:BB,54,0)</f>
        <v>0</v>
      </c>
      <c r="P525" s="126">
        <f t="shared" si="75"/>
        <v>-2452.4299999999998</v>
      </c>
      <c r="Q525" s="128">
        <v>2452.4299999999998</v>
      </c>
      <c r="R525" s="126">
        <f>VLOOKUP(A525,РАСЧЕТ!A:BC,55,0)</f>
        <v>0</v>
      </c>
      <c r="S525" s="126">
        <f t="shared" si="76"/>
        <v>-2452.4299999999998</v>
      </c>
      <c r="T525" s="128">
        <v>2452.4299999999998</v>
      </c>
      <c r="U525" s="126">
        <f>VLOOKUP(A525,РАСЧЕТ!A:BD,56,0)</f>
        <v>0</v>
      </c>
      <c r="V525" s="126">
        <f t="shared" si="77"/>
        <v>-2452.4299999999998</v>
      </c>
      <c r="W525" s="80">
        <v>2452.4299999999998</v>
      </c>
      <c r="X525" s="81">
        <f>VLOOKUP(A525,РАСЧЕТ!A:BE,57,0)</f>
        <v>3929.9369245999715</v>
      </c>
      <c r="Y525" s="81">
        <f t="shared" si="78"/>
        <v>1477.5069245999716</v>
      </c>
      <c r="Z525" s="81" t="str">
        <f>VLOOKUP(A525,'10'!A:C,3,0)</f>
        <v>Начисление услуг УКС00001637 от 31.10.2023 0:00:03</v>
      </c>
      <c r="AA525" s="81" t="str">
        <f>VLOOKUP(A525,'10'!A:B,2,0)</f>
        <v>НАС/КС/ДУ/3-26</v>
      </c>
      <c r="AB525" s="80">
        <v>2452.4299999999998</v>
      </c>
      <c r="AC525" s="81">
        <f>VLOOKUP(A525,РАСЧЕТ!A:BF,58,0)</f>
        <v>3224.9525169622584</v>
      </c>
      <c r="AD525" s="81">
        <f t="shared" si="79"/>
        <v>772.52251696225858</v>
      </c>
      <c r="AE525" s="81" t="str">
        <f>VLOOKUP(A525,'11'!A:C,3,0)</f>
        <v>Начисление услуг УКС00001717 от 30.11.2023 23:59:59</v>
      </c>
      <c r="AF525" s="81" t="str">
        <f>VLOOKUP(A525,'11'!A:B,2,0)</f>
        <v>НАС/КС/ДУ/3-26</v>
      </c>
      <c r="AG525" s="80">
        <v>2452.4299999999998</v>
      </c>
      <c r="AH525" s="120">
        <f>VLOOKUP(A525,РАСЧЕТ!A:BG,59,0)</f>
        <v>4380.8375021201909</v>
      </c>
      <c r="AI525" s="120">
        <f t="shared" si="80"/>
        <v>1928.4075021201911</v>
      </c>
      <c r="AJ525" t="str">
        <f>VLOOKUP(A525,'12'!A:C,3,0)</f>
        <v>Начисление услуг УКС00001867 от 31.12.2023 23:59:59</v>
      </c>
      <c r="AK525" t="str">
        <f>VLOOKUP(A525,'12'!A:B,2,0)</f>
        <v>НАС/КС/ДУ/3-26</v>
      </c>
    </row>
    <row r="526" spans="1:37" x14ac:dyDescent="0.3">
      <c r="A526" s="79" t="s">
        <v>1485</v>
      </c>
      <c r="B526" s="79" t="s">
        <v>113</v>
      </c>
      <c r="C526" s="80">
        <v>3109.56</v>
      </c>
      <c r="D526" s="81">
        <f>VLOOKUP(A526,РАСЧЕТ!A:AY,51,0)</f>
        <v>2622.5364270147275</v>
      </c>
      <c r="E526" s="81">
        <f t="shared" si="72"/>
        <v>-487.02357298527249</v>
      </c>
      <c r="F526" s="81" t="str">
        <f>VLOOKUP(A526,'04'!A:C,3,0)</f>
        <v>Начисление услуг УКС00000640 от 30.04.2023 0:00:10</v>
      </c>
      <c r="G526" s="81" t="str">
        <f>VLOOKUP(A526,'04'!A:B,2,0)</f>
        <v>НАС/КС/ДУ-3-260</v>
      </c>
      <c r="H526" s="128">
        <v>3109.56</v>
      </c>
      <c r="I526" s="126">
        <f>VLOOKUP(A526,РАСЧЕТ!A:AZ,52,0)</f>
        <v>0</v>
      </c>
      <c r="J526" s="126">
        <f t="shared" si="73"/>
        <v>-3109.56</v>
      </c>
      <c r="K526" s="128">
        <v>3109.56</v>
      </c>
      <c r="L526" s="126">
        <f>VLOOKUP(A526,РАСЧЕТ!A:BA,53,0)</f>
        <v>0</v>
      </c>
      <c r="M526" s="126">
        <f t="shared" si="74"/>
        <v>-3109.56</v>
      </c>
      <c r="N526" s="128">
        <v>3109.56</v>
      </c>
      <c r="O526" s="126">
        <f>VLOOKUP(A526,РАСЧЕТ!A:BB,54,0)</f>
        <v>0</v>
      </c>
      <c r="P526" s="126">
        <f t="shared" si="75"/>
        <v>-3109.56</v>
      </c>
      <c r="Q526" s="128">
        <v>3109.56</v>
      </c>
      <c r="R526" s="126">
        <f>VLOOKUP(A526,РАСЧЕТ!A:BC,55,0)</f>
        <v>0</v>
      </c>
      <c r="S526" s="126">
        <f t="shared" si="76"/>
        <v>-3109.56</v>
      </c>
      <c r="T526" s="128">
        <v>3109.56</v>
      </c>
      <c r="U526" s="126">
        <f>VLOOKUP(A526,РАСЧЕТ!A:BD,56,0)</f>
        <v>0</v>
      </c>
      <c r="V526" s="126">
        <f t="shared" si="77"/>
        <v>-3109.56</v>
      </c>
      <c r="W526" s="80">
        <v>3109.56</v>
      </c>
      <c r="X526" s="81">
        <f>VLOOKUP(A526,РАСЧЕТ!A:BE,57,0)</f>
        <v>2267.3789488403654</v>
      </c>
      <c r="Y526" s="81">
        <f t="shared" si="78"/>
        <v>-842.18105115963453</v>
      </c>
      <c r="Z526" s="81" t="str">
        <f>VLOOKUP(A526,'10'!A:C,3,0)</f>
        <v>Начисление услуг УКС00001637 от 31.10.2023 0:00:03</v>
      </c>
      <c r="AA526" s="81" t="str">
        <f>VLOOKUP(A526,'10'!A:B,2,0)</f>
        <v>НАС/КС/ДУ-3-260</v>
      </c>
      <c r="AB526" s="80">
        <v>3109.56</v>
      </c>
      <c r="AC526" s="81">
        <f>VLOOKUP(A526,РАСЧЕТ!A:BF,58,0)</f>
        <v>2191.4594555548292</v>
      </c>
      <c r="AD526" s="81">
        <f t="shared" si="79"/>
        <v>-918.10054444517073</v>
      </c>
      <c r="AE526" s="81" t="str">
        <f>VLOOKUP(A526,'11'!A:C,3,0)</f>
        <v>Начисление услуг УКС00001717 от 30.11.2023 23:59:59</v>
      </c>
      <c r="AF526" s="81" t="str">
        <f>VLOOKUP(A526,'11'!A:B,2,0)</f>
        <v>НАС/КС/ДУ-3-260</v>
      </c>
      <c r="AG526" s="80">
        <v>3109.56</v>
      </c>
      <c r="AH526" s="120">
        <f>VLOOKUP(A526,РАСЧЕТ!A:BG,59,0)</f>
        <v>3091.8965183825235</v>
      </c>
      <c r="AI526" s="120">
        <f t="shared" si="80"/>
        <v>-17.663481617476464</v>
      </c>
      <c r="AJ526" t="str">
        <f>VLOOKUP(A526,'12'!A:C,3,0)</f>
        <v>Начисление услуг УКС00001867 от 31.12.2023 23:59:59</v>
      </c>
      <c r="AK526" t="str">
        <f>VLOOKUP(A526,'12'!A:B,2,0)</f>
        <v>НАС/КС/ДУ-3-260</v>
      </c>
    </row>
    <row r="527" spans="1:37" x14ac:dyDescent="0.3">
      <c r="A527" s="79" t="s">
        <v>2250</v>
      </c>
      <c r="B527" s="79" t="s">
        <v>126</v>
      </c>
      <c r="C527" s="80">
        <v>3393.03</v>
      </c>
      <c r="D527" s="81">
        <f>VLOOKUP(A527,РАСЧЕТ!A:AY,51,0)</f>
        <v>2861.6074272674509</v>
      </c>
      <c r="E527" s="81">
        <f t="shared" si="72"/>
        <v>-531.42257273254927</v>
      </c>
      <c r="F527" s="81" t="str">
        <f>VLOOKUP(A527,'04'!A:C,3,0)</f>
        <v>Начисление услуг УКС00000640 от 30.04.2023 0:00:10</v>
      </c>
      <c r="G527" s="81" t="str">
        <f>VLOOKUP(A527,'04'!A:B,2,0)</f>
        <v>НАС/КС/ДУ/3-261 от 16.10.2021</v>
      </c>
      <c r="H527" s="128">
        <v>3393.03</v>
      </c>
      <c r="I527" s="126">
        <f>VLOOKUP(A527,РАСЧЕТ!A:AZ,52,0)</f>
        <v>0</v>
      </c>
      <c r="J527" s="126">
        <f t="shared" si="73"/>
        <v>-3393.03</v>
      </c>
      <c r="K527" s="128">
        <v>3393.03</v>
      </c>
      <c r="L527" s="126">
        <f>VLOOKUP(A527,РАСЧЕТ!A:BA,53,0)</f>
        <v>0</v>
      </c>
      <c r="M527" s="126">
        <f t="shared" si="74"/>
        <v>-3393.03</v>
      </c>
      <c r="N527" s="128">
        <v>3393.03</v>
      </c>
      <c r="O527" s="126">
        <f>VLOOKUP(A527,РАСЧЕТ!A:BB,54,0)</f>
        <v>0</v>
      </c>
      <c r="P527" s="126">
        <f t="shared" si="75"/>
        <v>-3393.03</v>
      </c>
      <c r="Q527" s="128">
        <v>3393.03</v>
      </c>
      <c r="R527" s="126">
        <f>VLOOKUP(A527,РАСЧЕТ!A:BC,55,0)</f>
        <v>0</v>
      </c>
      <c r="S527" s="126">
        <f t="shared" si="76"/>
        <v>-3393.03</v>
      </c>
      <c r="T527" s="128">
        <v>3393.03</v>
      </c>
      <c r="U527" s="126">
        <f>VLOOKUP(A527,РАСЧЕТ!A:BD,56,0)</f>
        <v>0</v>
      </c>
      <c r="V527" s="126">
        <f t="shared" si="77"/>
        <v>-3393.03</v>
      </c>
      <c r="W527" s="80">
        <v>3393.03</v>
      </c>
      <c r="X527" s="81">
        <f>VLOOKUP(A527,РАСЧЕТ!A:BE,57,0)</f>
        <v>4751.1551096523999</v>
      </c>
      <c r="Y527" s="81">
        <f t="shared" si="78"/>
        <v>1358.1251096523997</v>
      </c>
      <c r="Z527" s="81" t="str">
        <f>VLOOKUP(A527,'10'!A:C,3,0)</f>
        <v>Начисление услуг УКС00001637 от 31.10.2023 0:00:03</v>
      </c>
      <c r="AA527" s="81" t="str">
        <f>VLOOKUP(A527,'10'!A:B,2,0)</f>
        <v>НАС/КС/ДУ/3-261 от 16.10.2021</v>
      </c>
      <c r="AB527" s="80">
        <v>3393.03</v>
      </c>
      <c r="AC527" s="81">
        <f>VLOOKUP(A527,РАСЧЕТ!A:BF,58,0)</f>
        <v>3982.4319090658491</v>
      </c>
      <c r="AD527" s="81">
        <f t="shared" si="79"/>
        <v>589.40190906584894</v>
      </c>
      <c r="AE527" s="81" t="str">
        <f>VLOOKUP(A527,'11'!A:C,3,0)</f>
        <v>Начисление услуг УКС00001717 от 30.11.2023 23:59:59</v>
      </c>
      <c r="AF527" s="81" t="str">
        <f>VLOOKUP(A527,'11'!A:B,2,0)</f>
        <v>НАС/КС/ДУ/3-261 от 16.10.2021</v>
      </c>
      <c r="AG527" s="80">
        <v>3393.03</v>
      </c>
      <c r="AH527" s="120">
        <f>VLOOKUP(A527,РАСЧЕТ!A:BG,59,0)</f>
        <v>5438.8593342574368</v>
      </c>
      <c r="AI527" s="120">
        <f t="shared" si="80"/>
        <v>2045.8293342574366</v>
      </c>
      <c r="AJ527" t="str">
        <f>VLOOKUP(A527,'12'!A:C,3,0)</f>
        <v>Начисление услуг УКС00001867 от 31.12.2023 23:59:59</v>
      </c>
      <c r="AK527" t="str">
        <f>VLOOKUP(A527,'12'!A:B,2,0)</f>
        <v>НАС/КС/ДУ/3-261 от 16.10.2021</v>
      </c>
    </row>
    <row r="528" spans="1:37" x14ac:dyDescent="0.3">
      <c r="A528" s="79" t="s">
        <v>2337</v>
      </c>
      <c r="B528" s="79" t="s">
        <v>123</v>
      </c>
      <c r="C528" s="80">
        <v>2151.7800000000002</v>
      </c>
      <c r="D528" s="81">
        <f>VLOOKUP(A528,РАСЧЕТ!A:AY,51,0)</f>
        <v>1814.7662291911302</v>
      </c>
      <c r="E528" s="81">
        <f t="shared" si="72"/>
        <v>-337.01377080887005</v>
      </c>
      <c r="F528" s="81" t="str">
        <f>VLOOKUP(A528,'04'!A:C,3,0)</f>
        <v>Начисление услуг УКС00000640 от 30.04.2023 0:00:10</v>
      </c>
      <c r="G528" s="81" t="str">
        <f>VLOOKUP(A528,'04'!A:B,2,0)</f>
        <v>НАС/КС/ДУ-3-262</v>
      </c>
      <c r="H528" s="128">
        <v>2151.7800000000002</v>
      </c>
      <c r="I528" s="126">
        <f>VLOOKUP(A528,РАСЧЕТ!A:AZ,52,0)</f>
        <v>0</v>
      </c>
      <c r="J528" s="126">
        <f t="shared" si="73"/>
        <v>-2151.7800000000002</v>
      </c>
      <c r="K528" s="128">
        <v>2151.7800000000002</v>
      </c>
      <c r="L528" s="126">
        <f>VLOOKUP(A528,РАСЧЕТ!A:BA,53,0)</f>
        <v>0</v>
      </c>
      <c r="M528" s="126">
        <f t="shared" si="74"/>
        <v>-2151.7800000000002</v>
      </c>
      <c r="N528" s="128">
        <v>2151.7800000000002</v>
      </c>
      <c r="O528" s="126">
        <f>VLOOKUP(A528,РАСЧЕТ!A:BB,54,0)</f>
        <v>0</v>
      </c>
      <c r="P528" s="126">
        <f t="shared" si="75"/>
        <v>-2151.7800000000002</v>
      </c>
      <c r="Q528" s="128">
        <v>2151.7800000000002</v>
      </c>
      <c r="R528" s="126">
        <f>VLOOKUP(A528,РАСЧЕТ!A:BC,55,0)</f>
        <v>0</v>
      </c>
      <c r="S528" s="126">
        <f t="shared" si="76"/>
        <v>-2151.7800000000002</v>
      </c>
      <c r="T528" s="128">
        <v>2151.7800000000002</v>
      </c>
      <c r="U528" s="126">
        <f>VLOOKUP(A528,РАСЧЕТ!A:BD,56,0)</f>
        <v>0</v>
      </c>
      <c r="V528" s="126">
        <f t="shared" si="77"/>
        <v>-2151.7800000000002</v>
      </c>
      <c r="W528" s="80">
        <v>2151.7800000000002</v>
      </c>
      <c r="X528" s="81">
        <f>VLOOKUP(A528,РАСЧЕТ!A:BE,57,0)</f>
        <v>1115.5964974512476</v>
      </c>
      <c r="Y528" s="81">
        <f t="shared" si="78"/>
        <v>-1036.1835025487526</v>
      </c>
      <c r="Z528" s="81" t="str">
        <f>VLOOKUP(A528,'10'!A:C,3,0)</f>
        <v>Начисление услуг УКС00001637 от 31.10.2023 0:00:03</v>
      </c>
      <c r="AA528" s="81" t="str">
        <f>VLOOKUP(A528,'10'!A:B,2,0)</f>
        <v>НАС/КС/ДУ-3-262</v>
      </c>
      <c r="AB528" s="80">
        <v>2151.7800000000002</v>
      </c>
      <c r="AC528" s="81">
        <f>VLOOKUP(A528,РАСЧЕТ!A:BF,58,0)</f>
        <v>1199.6317047304919</v>
      </c>
      <c r="AD528" s="81">
        <f t="shared" si="79"/>
        <v>-952.14829526950825</v>
      </c>
      <c r="AE528" s="81" t="str">
        <f>VLOOKUP(A528,'11'!A:C,3,0)</f>
        <v>Начисление услуг УКС00001717 от 30.11.2023 23:59:59</v>
      </c>
      <c r="AF528" s="81" t="str">
        <f>VLOOKUP(A528,'11'!A:B,2,0)</f>
        <v>НАС/КС/ДУ-3-262</v>
      </c>
      <c r="AG528" s="80">
        <v>2151.7800000000002</v>
      </c>
      <c r="AH528" s="120">
        <f>VLOOKUP(A528,РАСЧЕТ!A:BG,59,0)</f>
        <v>1728.3615923226048</v>
      </c>
      <c r="AI528" s="120">
        <f t="shared" si="80"/>
        <v>-423.41840767739541</v>
      </c>
      <c r="AJ528" t="str">
        <f>VLOOKUP(A528,'12'!A:C,3,0)</f>
        <v>Начисление услуг УКС00001867 от 31.12.2023 23:59:59</v>
      </c>
      <c r="AK528" t="str">
        <f>VLOOKUP(A528,'12'!A:B,2,0)</f>
        <v>НАС/КС/ДУ-3-262</v>
      </c>
    </row>
    <row r="529" spans="1:37" x14ac:dyDescent="0.3">
      <c r="A529" s="79" t="s">
        <v>1222</v>
      </c>
      <c r="B529" s="79" t="s">
        <v>185</v>
      </c>
      <c r="C529" s="80">
        <v>2138.9</v>
      </c>
      <c r="D529" s="81">
        <f>VLOOKUP(A529,РАСЧЕТ!A:AY,51,0)</f>
        <v>1803.8993655432789</v>
      </c>
      <c r="E529" s="81">
        <f t="shared" si="72"/>
        <v>-335.00063445672117</v>
      </c>
      <c r="F529" s="81" t="str">
        <f>VLOOKUP(A529,'04'!A:C,3,0)</f>
        <v>Начисление услуг УКС00000640 от 30.04.2023 0:00:10</v>
      </c>
      <c r="G529" s="81" t="str">
        <f>VLOOKUP(A529,'04'!A:B,2,0)</f>
        <v>НАС/КС/ДУ-3-263</v>
      </c>
      <c r="H529" s="128">
        <v>2138.9</v>
      </c>
      <c r="I529" s="126">
        <f>VLOOKUP(A529,РАСЧЕТ!A:AZ,52,0)</f>
        <v>0</v>
      </c>
      <c r="J529" s="126">
        <f t="shared" si="73"/>
        <v>-2138.9</v>
      </c>
      <c r="K529" s="128">
        <v>2138.9</v>
      </c>
      <c r="L529" s="126">
        <f>VLOOKUP(A529,РАСЧЕТ!A:BA,53,0)</f>
        <v>0</v>
      </c>
      <c r="M529" s="126">
        <f t="shared" si="74"/>
        <v>-2138.9</v>
      </c>
      <c r="N529" s="128">
        <v>2138.9</v>
      </c>
      <c r="O529" s="126">
        <f>VLOOKUP(A529,РАСЧЕТ!A:BB,54,0)</f>
        <v>0</v>
      </c>
      <c r="P529" s="126">
        <f t="shared" si="75"/>
        <v>-2138.9</v>
      </c>
      <c r="Q529" s="128">
        <v>2138.9</v>
      </c>
      <c r="R529" s="126">
        <f>VLOOKUP(A529,РАСЧЕТ!A:BC,55,0)</f>
        <v>0</v>
      </c>
      <c r="S529" s="126">
        <f t="shared" si="76"/>
        <v>-2138.9</v>
      </c>
      <c r="T529" s="128">
        <v>2138.9</v>
      </c>
      <c r="U529" s="126">
        <f>VLOOKUP(A529,РАСЧЕТ!A:BD,56,0)</f>
        <v>0</v>
      </c>
      <c r="V529" s="126">
        <f t="shared" si="77"/>
        <v>-2138.9</v>
      </c>
      <c r="W529" s="80">
        <v>2138.9</v>
      </c>
      <c r="X529" s="81">
        <f>VLOOKUP(A529,РАСЧЕТ!A:BE,57,0)</f>
        <v>1622.9483408132239</v>
      </c>
      <c r="Y529" s="81">
        <f t="shared" si="78"/>
        <v>-515.95165918677617</v>
      </c>
      <c r="Z529" s="81" t="str">
        <f>VLOOKUP(A529,'10'!A:C,3,0)</f>
        <v>Начисление услуг УКС00001637 от 31.10.2023 0:00:03</v>
      </c>
      <c r="AA529" s="81" t="str">
        <f>VLOOKUP(A529,'10'!A:B,2,0)</f>
        <v>НАС/КС/ДУ-3-263</v>
      </c>
      <c r="AB529" s="80">
        <v>2138.9</v>
      </c>
      <c r="AC529" s="81">
        <f>VLOOKUP(A529,РАСЧЕТ!A:BF,58,0)</f>
        <v>1551.6480274452765</v>
      </c>
      <c r="AD529" s="81">
        <f t="shared" si="79"/>
        <v>-587.25197255472358</v>
      </c>
      <c r="AE529" s="81" t="str">
        <f>VLOOKUP(A529,'11'!A:C,3,0)</f>
        <v>Начисление услуг УКС00001717 от 30.11.2023 23:59:59</v>
      </c>
      <c r="AF529" s="81" t="str">
        <f>VLOOKUP(A529,'11'!A:B,2,0)</f>
        <v>НАС/КС/ДУ-3-263</v>
      </c>
      <c r="AG529" s="80">
        <v>2138.9</v>
      </c>
      <c r="AH529" s="120">
        <f>VLOOKUP(A529,РАСЧЕТ!A:BG,59,0)</f>
        <v>2184.1922523261724</v>
      </c>
      <c r="AI529" s="120">
        <f t="shared" si="80"/>
        <v>45.292252326172274</v>
      </c>
      <c r="AJ529" t="str">
        <f>VLOOKUP(A529,'12'!A:C,3,0)</f>
        <v>Начисление услуг УКС00001867 от 31.12.2023 23:59:59</v>
      </c>
      <c r="AK529" t="str">
        <f>VLOOKUP(A529,'12'!A:B,2,0)</f>
        <v>НАС/КС/ДУ-3-263</v>
      </c>
    </row>
    <row r="530" spans="1:37" x14ac:dyDescent="0.3">
      <c r="A530" s="79" t="s">
        <v>1520</v>
      </c>
      <c r="B530" s="79" t="s">
        <v>350</v>
      </c>
      <c r="C530" s="80">
        <v>3109.56</v>
      </c>
      <c r="D530" s="81">
        <f>VLOOKUP(A530,РАСЧЕТ!A:AY,51,0)</f>
        <v>2544.7407896703976</v>
      </c>
      <c r="E530" s="81">
        <f t="shared" si="72"/>
        <v>-564.81921032960236</v>
      </c>
      <c r="F530" s="81" t="str">
        <f>VLOOKUP(A530,'04'!A:C,3,0)</f>
        <v>Начисление услуг УКС00000640 от 30.04.2023 0:00:10</v>
      </c>
      <c r="G530" s="81" t="str">
        <f>VLOOKUP(A530,'04'!A:B,2,0)</f>
        <v>НАС/КС/ДУ/3-264 от 09.10.2021</v>
      </c>
      <c r="H530" s="128">
        <v>3109.56</v>
      </c>
      <c r="I530" s="126">
        <f>VLOOKUP(A530,РАСЧЕТ!A:AZ,52,0)</f>
        <v>0</v>
      </c>
      <c r="J530" s="126">
        <f t="shared" si="73"/>
        <v>-3109.56</v>
      </c>
      <c r="K530" s="128">
        <v>3109.56</v>
      </c>
      <c r="L530" s="126">
        <f>VLOOKUP(A530,РАСЧЕТ!A:BA,53,0)</f>
        <v>0</v>
      </c>
      <c r="M530" s="126">
        <f t="shared" si="74"/>
        <v>-3109.56</v>
      </c>
      <c r="N530" s="128">
        <v>3109.56</v>
      </c>
      <c r="O530" s="126">
        <f>VLOOKUP(A530,РАСЧЕТ!A:BB,54,0)</f>
        <v>0</v>
      </c>
      <c r="P530" s="126">
        <f t="shared" si="75"/>
        <v>-3109.56</v>
      </c>
      <c r="Q530" s="128">
        <v>3109.56</v>
      </c>
      <c r="R530" s="126">
        <f>VLOOKUP(A530,РАСЧЕТ!A:BC,55,0)</f>
        <v>0</v>
      </c>
      <c r="S530" s="126">
        <f t="shared" si="76"/>
        <v>-3109.56</v>
      </c>
      <c r="T530" s="128">
        <v>3109.56</v>
      </c>
      <c r="U530" s="126">
        <f>VLOOKUP(A530,РАСЧЕТ!A:BD,56,0)</f>
        <v>0</v>
      </c>
      <c r="V530" s="126">
        <f t="shared" si="77"/>
        <v>-3109.56</v>
      </c>
      <c r="W530" s="80">
        <v>3109.56</v>
      </c>
      <c r="X530" s="81">
        <f>VLOOKUP(A530,РАСЧЕТ!A:BE,57,0)</f>
        <v>3978.5029595341807</v>
      </c>
      <c r="Y530" s="81">
        <f t="shared" si="78"/>
        <v>868.94295953418077</v>
      </c>
      <c r="Z530" s="81" t="str">
        <f>VLOOKUP(A530,'10'!A:C,3,0)</f>
        <v>Начисление услуг УКС00001637 от 31.10.2023 0:00:03</v>
      </c>
      <c r="AA530" s="81" t="str">
        <f>VLOOKUP(A530,'10'!A:B,2,0)</f>
        <v>НАС/КС/ДУ/3-264 от 09.10.2021</v>
      </c>
      <c r="AB530" s="80">
        <v>3109.56</v>
      </c>
      <c r="AC530" s="81">
        <f>VLOOKUP(A530,РАСЧЕТ!A:BF,58,0)</f>
        <v>3387.173411406839</v>
      </c>
      <c r="AD530" s="81">
        <f t="shared" si="79"/>
        <v>277.61341140683908</v>
      </c>
      <c r="AE530" s="81" t="str">
        <f>VLOOKUP(A530,'11'!A:C,3,0)</f>
        <v>Начисление услуг УКС00001717 от 30.11.2023 23:59:59</v>
      </c>
      <c r="AF530" s="81" t="str">
        <f>VLOOKUP(A530,'11'!A:B,2,0)</f>
        <v>НАС/КС/ДУ/3-264 от 09.10.2021</v>
      </c>
      <c r="AG530" s="80">
        <v>3109.56</v>
      </c>
      <c r="AH530" s="120">
        <f>VLOOKUP(A530,РАСЧЕТ!A:BG,59,0)</f>
        <v>4643.7297091810287</v>
      </c>
      <c r="AI530" s="120">
        <f t="shared" si="80"/>
        <v>1534.1697091810288</v>
      </c>
      <c r="AJ530" t="str">
        <f>VLOOKUP(A530,'12'!A:C,3,0)</f>
        <v>Начисление услуг УКС00001867 от 31.12.2023 23:59:59</v>
      </c>
      <c r="AK530" t="str">
        <f>VLOOKUP(A530,'12'!A:B,2,0)</f>
        <v>НАС/КС/ДУ/3-264 от 09.10.2021</v>
      </c>
    </row>
    <row r="531" spans="1:37" x14ac:dyDescent="0.3">
      <c r="A531" s="79" t="s">
        <v>628</v>
      </c>
      <c r="B531" s="79" t="s">
        <v>178</v>
      </c>
      <c r="C531" s="80">
        <v>3393.03</v>
      </c>
      <c r="D531" s="81">
        <f>VLOOKUP(A531,РАСЧЕТ!A:AY,51,0)</f>
        <v>2084.088304198362</v>
      </c>
      <c r="E531" s="81">
        <f t="shared" si="72"/>
        <v>-1308.9416958016382</v>
      </c>
      <c r="F531" s="81" t="str">
        <f>VLOOKUP(A531,'04'!A:C,3,0)</f>
        <v>Начисление услуг УКС00000640 от 30.04.2023 0:00:10</v>
      </c>
      <c r="G531" s="81" t="str">
        <f>VLOOKUP(A531,'04'!A:B,2,0)</f>
        <v>НАС/КС/ДУ-3-265 от 01.02.2022</v>
      </c>
      <c r="H531" s="128">
        <v>3393.03</v>
      </c>
      <c r="I531" s="126">
        <f>VLOOKUP(A531,РАСЧЕТ!A:AZ,52,0)</f>
        <v>0</v>
      </c>
      <c r="J531" s="126">
        <f t="shared" si="73"/>
        <v>-3393.03</v>
      </c>
      <c r="K531" s="128">
        <v>3393.03</v>
      </c>
      <c r="L531" s="126">
        <f>VLOOKUP(A531,РАСЧЕТ!A:BA,53,0)</f>
        <v>0</v>
      </c>
      <c r="M531" s="126">
        <f t="shared" si="74"/>
        <v>-3393.03</v>
      </c>
      <c r="N531" s="128">
        <v>3393.03</v>
      </c>
      <c r="O531" s="126">
        <f>VLOOKUP(A531,РАСЧЕТ!A:BB,54,0)</f>
        <v>0</v>
      </c>
      <c r="P531" s="126">
        <f t="shared" si="75"/>
        <v>-3393.03</v>
      </c>
      <c r="Q531" s="128">
        <v>3393.03</v>
      </c>
      <c r="R531" s="126">
        <f>VLOOKUP(A531,РАСЧЕТ!A:BC,55,0)</f>
        <v>0</v>
      </c>
      <c r="S531" s="126">
        <f t="shared" si="76"/>
        <v>-3393.03</v>
      </c>
      <c r="T531" s="128">
        <v>3393.03</v>
      </c>
      <c r="U531" s="126">
        <f>VLOOKUP(A531,РАСЧЕТ!A:BD,56,0)</f>
        <v>0</v>
      </c>
      <c r="V531" s="126">
        <f t="shared" si="77"/>
        <v>-3393.03</v>
      </c>
      <c r="W531" s="80">
        <v>3393.03</v>
      </c>
      <c r="X531" s="81">
        <f>VLOOKUP(A531,РАСЧЕТ!A:BE,57,0)</f>
        <v>2460.6827537067234</v>
      </c>
      <c r="Y531" s="81">
        <f t="shared" si="78"/>
        <v>-932.34724629327684</v>
      </c>
      <c r="Z531" s="81" t="str">
        <f>VLOOKUP(A531,'10'!A:C,3,0)</f>
        <v>Начисление услуг УКС00001637 от 31.10.2023 0:00:03</v>
      </c>
      <c r="AA531" s="81" t="str">
        <f>VLOOKUP(A531,'10'!A:B,2,0)</f>
        <v>НАС/КС/ДУ-3-265 от 01.02.2022</v>
      </c>
      <c r="AB531" s="80">
        <v>3393.03</v>
      </c>
      <c r="AC531" s="81">
        <f>VLOOKUP(A531,РАСЧЕТ!A:BF,58,0)</f>
        <v>2381.87593277107</v>
      </c>
      <c r="AD531" s="81">
        <f t="shared" si="79"/>
        <v>-1011.1540672289302</v>
      </c>
      <c r="AE531" s="81" t="str">
        <f>VLOOKUP(A531,'11'!A:C,3,0)</f>
        <v>Начисление услуг УКС00001717 от 30.11.2023 23:59:59</v>
      </c>
      <c r="AF531" s="81" t="str">
        <f>VLOOKUP(A531,'11'!A:B,2,0)</f>
        <v>НАС/КС/ДУ-3-265 от 01.02.2022</v>
      </c>
      <c r="AG531" s="80">
        <v>3393.03</v>
      </c>
      <c r="AH531" s="120">
        <f>VLOOKUP(A531,РАСЧЕТ!A:BG,59,0)</f>
        <v>3361.6101095669833</v>
      </c>
      <c r="AI531" s="120">
        <f t="shared" si="80"/>
        <v>-31.419890433016917</v>
      </c>
      <c r="AJ531" t="str">
        <f>VLOOKUP(A531,'12'!A:C,3,0)</f>
        <v>Начисление услуг УКС00001867 от 31.12.2023 23:59:59</v>
      </c>
      <c r="AK531" t="str">
        <f>VLOOKUP(A531,'12'!A:B,2,0)</f>
        <v>НАС/КС/ДУ-3-265 от 01.02.2022</v>
      </c>
    </row>
    <row r="532" spans="1:37" x14ac:dyDescent="0.3">
      <c r="A532" s="79" t="s">
        <v>1320</v>
      </c>
      <c r="B532" s="79" t="s">
        <v>267</v>
      </c>
      <c r="C532" s="80">
        <v>2151.7800000000002</v>
      </c>
      <c r="D532" s="81">
        <f>VLOOKUP(A532,РАСЧЕТ!A:AY,51,0)</f>
        <v>1814.7662291911302</v>
      </c>
      <c r="E532" s="81">
        <f t="shared" si="72"/>
        <v>-337.01377080887005</v>
      </c>
      <c r="F532" s="81" t="str">
        <f>VLOOKUP(A532,'04'!A:C,3,0)</f>
        <v>Начисление услуг УКС00000640 от 30.04.2023 0:00:10</v>
      </c>
      <c r="G532" s="81" t="str">
        <f>VLOOKUP(A532,'04'!A:B,2,0)</f>
        <v>НАС/КС/ДУ-3-266 втор</v>
      </c>
      <c r="H532" s="128">
        <v>2151.7800000000002</v>
      </c>
      <c r="I532" s="126">
        <f>VLOOKUP(A532,РАСЧЕТ!A:AZ,52,0)</f>
        <v>0</v>
      </c>
      <c r="J532" s="126">
        <f t="shared" si="73"/>
        <v>-2151.7800000000002</v>
      </c>
      <c r="K532" s="128">
        <v>2151.7800000000002</v>
      </c>
      <c r="L532" s="126">
        <f>VLOOKUP(A532,РАСЧЕТ!A:BA,53,0)</f>
        <v>0</v>
      </c>
      <c r="M532" s="126">
        <f t="shared" si="74"/>
        <v>-2151.7800000000002</v>
      </c>
      <c r="N532" s="128">
        <v>2151.7800000000002</v>
      </c>
      <c r="O532" s="126">
        <f>VLOOKUP(A532,РАСЧЕТ!A:BB,54,0)</f>
        <v>0</v>
      </c>
      <c r="P532" s="126">
        <f t="shared" si="75"/>
        <v>-2151.7800000000002</v>
      </c>
      <c r="Q532" s="128">
        <v>2151.7800000000002</v>
      </c>
      <c r="R532" s="126">
        <f>VLOOKUP(A532,РАСЧЕТ!A:BC,55,0)</f>
        <v>0</v>
      </c>
      <c r="S532" s="126">
        <f t="shared" si="76"/>
        <v>-2151.7800000000002</v>
      </c>
      <c r="T532" s="128">
        <v>2151.7800000000002</v>
      </c>
      <c r="U532" s="126">
        <f>VLOOKUP(A532,РАСЧЕТ!A:BD,56,0)</f>
        <v>0</v>
      </c>
      <c r="V532" s="126">
        <f t="shared" si="77"/>
        <v>-2151.7800000000002</v>
      </c>
      <c r="W532" s="80">
        <v>2151.7800000000002</v>
      </c>
      <c r="X532" s="81">
        <f>VLOOKUP(A532,РАСЧЕТ!A:BE,57,0)</f>
        <v>4000.0616410991875</v>
      </c>
      <c r="Y532" s="81">
        <f t="shared" si="78"/>
        <v>1848.2816410991873</v>
      </c>
      <c r="Z532" s="81" t="str">
        <f>VLOOKUP(A532,'10'!A:C,3,0)</f>
        <v>Начисление услуг УКС00001637 от 31.10.2023 0:00:03</v>
      </c>
      <c r="AA532" s="81" t="str">
        <f>VLOOKUP(A532,'10'!A:B,2,0)</f>
        <v>НАС/КС/ДУ-3-266 втор</v>
      </c>
      <c r="AB532" s="80">
        <v>2151.7800000000002</v>
      </c>
      <c r="AC532" s="81">
        <f>VLOOKUP(A532,РАСЧЕТ!A:BF,58,0)</f>
        <v>3215.26307093991</v>
      </c>
      <c r="AD532" s="81">
        <f t="shared" si="79"/>
        <v>1063.4830709399098</v>
      </c>
      <c r="AE532" s="81" t="str">
        <f>VLOOKUP(A532,'11'!A:C,3,0)</f>
        <v>Начисление услуг УКС00001717 от 30.11.2023 23:59:59</v>
      </c>
      <c r="AF532" s="81" t="str">
        <f>VLOOKUP(A532,'11'!A:B,2,0)</f>
        <v>НАС/КС/ДУ-3-266 втор</v>
      </c>
      <c r="AG532" s="80">
        <v>2151.7800000000002</v>
      </c>
      <c r="AH532" s="120">
        <f>VLOOKUP(A532,РАСЧЕТ!A:BG,59,0)</f>
        <v>4344.3080226454813</v>
      </c>
      <c r="AI532" s="120">
        <f t="shared" si="80"/>
        <v>2192.5280226454811</v>
      </c>
      <c r="AJ532" t="str">
        <f>VLOOKUP(A532,'12'!A:C,3,0)</f>
        <v>Начисление услуг УКС00001867 от 31.12.2023 23:59:59</v>
      </c>
      <c r="AK532" t="str">
        <f>VLOOKUP(A532,'12'!A:B,2,0)</f>
        <v>НАС/КС/ДУ-3-266 втор</v>
      </c>
    </row>
    <row r="533" spans="1:37" x14ac:dyDescent="0.3">
      <c r="A533" s="79" t="s">
        <v>1164</v>
      </c>
      <c r="B533" s="79" t="s">
        <v>233</v>
      </c>
      <c r="C533" s="80">
        <v>2138.9</v>
      </c>
      <c r="D533" s="81">
        <f>VLOOKUP(A533,РАСЧЕТ!A:AY,51,0)</f>
        <v>1803.8993655432789</v>
      </c>
      <c r="E533" s="81">
        <f t="shared" si="72"/>
        <v>-335.00063445672117</v>
      </c>
      <c r="F533" s="81" t="str">
        <f>VLOOKUP(A533,'04'!A:C,3,0)</f>
        <v>Начисление услуг УКС00000640 от 30.04.2023 0:00:10</v>
      </c>
      <c r="G533" s="81" t="str">
        <f>VLOOKUP(A533,'04'!A:B,2,0)</f>
        <v>НАС/КС/ДУ-3-267</v>
      </c>
      <c r="H533" s="128">
        <v>2138.9</v>
      </c>
      <c r="I533" s="126">
        <f>VLOOKUP(A533,РАСЧЕТ!A:AZ,52,0)</f>
        <v>0</v>
      </c>
      <c r="J533" s="126">
        <f t="shared" si="73"/>
        <v>-2138.9</v>
      </c>
      <c r="K533" s="128">
        <v>2138.9</v>
      </c>
      <c r="L533" s="126">
        <f>VLOOKUP(A533,РАСЧЕТ!A:BA,53,0)</f>
        <v>0</v>
      </c>
      <c r="M533" s="126">
        <f t="shared" si="74"/>
        <v>-2138.9</v>
      </c>
      <c r="N533" s="128">
        <v>2138.9</v>
      </c>
      <c r="O533" s="126">
        <f>VLOOKUP(A533,РАСЧЕТ!A:BB,54,0)</f>
        <v>0</v>
      </c>
      <c r="P533" s="126">
        <f t="shared" si="75"/>
        <v>-2138.9</v>
      </c>
      <c r="Q533" s="128">
        <v>2138.9</v>
      </c>
      <c r="R533" s="126">
        <f>VLOOKUP(A533,РАСЧЕТ!A:BC,55,0)</f>
        <v>0</v>
      </c>
      <c r="S533" s="126">
        <f t="shared" si="76"/>
        <v>-2138.9</v>
      </c>
      <c r="T533" s="128">
        <v>2138.9</v>
      </c>
      <c r="U533" s="126">
        <f>VLOOKUP(A533,РАСЧЕТ!A:BD,56,0)</f>
        <v>0</v>
      </c>
      <c r="V533" s="126">
        <f t="shared" si="77"/>
        <v>-2138.9</v>
      </c>
      <c r="W533" s="80">
        <v>2138.9</v>
      </c>
      <c r="X533" s="81">
        <f>VLOOKUP(A533,РАСЧЕТ!A:BE,57,0)</f>
        <v>2445.0389602885894</v>
      </c>
      <c r="Y533" s="81">
        <f t="shared" si="78"/>
        <v>306.13896028858926</v>
      </c>
      <c r="Z533" s="81" t="str">
        <f>VLOOKUP(A533,'10'!A:C,3,0)</f>
        <v>Начисление услуг УКС00001637 от 31.10.2023 0:00:03</v>
      </c>
      <c r="AA533" s="81" t="str">
        <f>VLOOKUP(A533,'10'!A:B,2,0)</f>
        <v>НАС/КС/ДУ-3-267</v>
      </c>
      <c r="AB533" s="80">
        <v>2138.9</v>
      </c>
      <c r="AC533" s="81">
        <f>VLOOKUP(A533,РАСЧЕТ!A:BF,58,0)</f>
        <v>2126.1155824199418</v>
      </c>
      <c r="AD533" s="81">
        <f t="shared" si="79"/>
        <v>-12.784417580058289</v>
      </c>
      <c r="AE533" s="81" t="str">
        <f>VLOOKUP(A533,'11'!A:C,3,0)</f>
        <v>Начисление услуг УКС00001717 от 30.11.2023 23:59:59</v>
      </c>
      <c r="AF533" s="81" t="str">
        <f>VLOOKUP(A533,'11'!A:B,2,0)</f>
        <v>НАС/КС/ДУ-3-267</v>
      </c>
      <c r="AG533" s="80">
        <v>2138.9</v>
      </c>
      <c r="AH533" s="120">
        <f>VLOOKUP(A533,РАСЧЕТ!A:BG,59,0)</f>
        <v>2929.7533578761404</v>
      </c>
      <c r="AI533" s="120">
        <f t="shared" si="80"/>
        <v>790.85335787614031</v>
      </c>
      <c r="AJ533" t="str">
        <f>VLOOKUP(A533,'12'!A:C,3,0)</f>
        <v>Начисление услуг УКС00001867 от 31.12.2023 23:59:59</v>
      </c>
      <c r="AK533" t="str">
        <f>VLOOKUP(A533,'12'!A:B,2,0)</f>
        <v>НАС/КС/ДУ-3-267</v>
      </c>
    </row>
    <row r="534" spans="1:37" x14ac:dyDescent="0.3">
      <c r="A534" s="79" t="s">
        <v>1541</v>
      </c>
      <c r="B534" s="79" t="s">
        <v>255</v>
      </c>
      <c r="C534" s="80">
        <v>3109.56</v>
      </c>
      <c r="D534" s="81">
        <f>VLOOKUP(A534,РАСЧЕТ!A:AY,51,0)</f>
        <v>2917.8668296703977</v>
      </c>
      <c r="E534" s="81">
        <f t="shared" si="72"/>
        <v>-191.69317032960225</v>
      </c>
      <c r="F534" s="81" t="str">
        <f>VLOOKUP(A534,'04'!A:C,3,0)</f>
        <v>Начисление услуг УКС00000640 от 30.04.2023 0:00:10</v>
      </c>
      <c r="G534" s="81" t="str">
        <f>VLOOKUP(A534,'04'!A:B,2,0)</f>
        <v>НАС/КС/ДУ/3-268 от 03.10.2021</v>
      </c>
      <c r="H534" s="128">
        <v>3109.56</v>
      </c>
      <c r="I534" s="126">
        <f>VLOOKUP(A534,РАСЧЕТ!A:AZ,52,0)</f>
        <v>0</v>
      </c>
      <c r="J534" s="126">
        <f t="shared" si="73"/>
        <v>-3109.56</v>
      </c>
      <c r="K534" s="128">
        <v>3109.56</v>
      </c>
      <c r="L534" s="126">
        <f>VLOOKUP(A534,РАСЧЕТ!A:BA,53,0)</f>
        <v>0</v>
      </c>
      <c r="M534" s="126">
        <f t="shared" si="74"/>
        <v>-3109.56</v>
      </c>
      <c r="N534" s="128">
        <v>3109.56</v>
      </c>
      <c r="O534" s="126">
        <f>VLOOKUP(A534,РАСЧЕТ!A:BB,54,0)</f>
        <v>0</v>
      </c>
      <c r="P534" s="126">
        <f t="shared" si="75"/>
        <v>-3109.56</v>
      </c>
      <c r="Q534" s="128">
        <v>3109.56</v>
      </c>
      <c r="R534" s="126">
        <f>VLOOKUP(A534,РАСЧЕТ!A:BC,55,0)</f>
        <v>0</v>
      </c>
      <c r="S534" s="126">
        <f t="shared" si="76"/>
        <v>-3109.56</v>
      </c>
      <c r="T534" s="128">
        <v>3109.56</v>
      </c>
      <c r="U534" s="126">
        <f>VLOOKUP(A534,РАСЧЕТ!A:BD,56,0)</f>
        <v>0</v>
      </c>
      <c r="V534" s="126">
        <f t="shared" si="77"/>
        <v>-3109.56</v>
      </c>
      <c r="W534" s="80">
        <v>3109.56</v>
      </c>
      <c r="X534" s="81">
        <f>VLOOKUP(A534,РАСЧЕТ!A:BE,57,0)</f>
        <v>3856.9406874814322</v>
      </c>
      <c r="Y534" s="81">
        <f t="shared" si="78"/>
        <v>747.38068748143223</v>
      </c>
      <c r="Z534" s="81" t="str">
        <f>VLOOKUP(A534,'10'!A:C,3,0)</f>
        <v>Начисление услуг УКС00001637 от 31.10.2023 0:00:03</v>
      </c>
      <c r="AA534" s="81" t="str">
        <f>VLOOKUP(A534,'10'!A:B,2,0)</f>
        <v>НАС/КС/ДУ/3-268 от 03.10.2021</v>
      </c>
      <c r="AB534" s="80">
        <v>3109.56</v>
      </c>
      <c r="AC534" s="81">
        <f>VLOOKUP(A534,РАСЧЕТ!A:BF,58,0)</f>
        <v>3302.2270812226152</v>
      </c>
      <c r="AD534" s="81">
        <f t="shared" si="79"/>
        <v>192.66708122261525</v>
      </c>
      <c r="AE534" s="81" t="str">
        <f>VLOOKUP(A534,'11'!A:C,3,0)</f>
        <v>Начисление услуг УКС00001717 от 30.11.2023 23:59:59</v>
      </c>
      <c r="AF534" s="81" t="str">
        <f>VLOOKUP(A534,'11'!A:B,2,0)</f>
        <v>НАС/КС/ДУ/3-268 от 03.10.2021</v>
      </c>
      <c r="AG534" s="80">
        <v>3109.56</v>
      </c>
      <c r="AH534" s="120">
        <f>VLOOKUP(A534,РАСЧЕТ!A:BG,59,0)</f>
        <v>4533.4838314180006</v>
      </c>
      <c r="AI534" s="120">
        <f t="shared" si="80"/>
        <v>1423.9238314180006</v>
      </c>
      <c r="AJ534" t="str">
        <f>VLOOKUP(A534,'12'!A:C,3,0)</f>
        <v>Начисление услуг УКС00001867 от 31.12.2023 23:59:59</v>
      </c>
      <c r="AK534" t="str">
        <f>VLOOKUP(A534,'12'!A:B,2,0)</f>
        <v>НАС/КС/ДУ/3-268 от 03.10.2021</v>
      </c>
    </row>
    <row r="535" spans="1:37" x14ac:dyDescent="0.3">
      <c r="A535" s="79" t="s">
        <v>1352</v>
      </c>
      <c r="B535" s="79" t="s">
        <v>329</v>
      </c>
      <c r="C535" s="80">
        <v>3393.03</v>
      </c>
      <c r="D535" s="81">
        <f>VLOOKUP(A535,РАСЧЕТ!A:AY,51,0)</f>
        <v>5031.5155841983615</v>
      </c>
      <c r="E535" s="81">
        <f t="shared" si="72"/>
        <v>1638.4855841983613</v>
      </c>
      <c r="F535" s="81" t="str">
        <f>VLOOKUP(A535,'04'!A:C,3,0)</f>
        <v>Начисление услуг УКС00000640 от 30.04.2023 0:00:10</v>
      </c>
      <c r="G535" s="81" t="str">
        <f>VLOOKUP(A535,'04'!A:B,2,0)</f>
        <v>НАС/КС/ДУ-3-269 от 10.02.2022 г.</v>
      </c>
      <c r="H535" s="128">
        <v>3393.03</v>
      </c>
      <c r="I535" s="126">
        <f>VLOOKUP(A535,РАСЧЕТ!A:AZ,52,0)</f>
        <v>0</v>
      </c>
      <c r="J535" s="126">
        <f t="shared" si="73"/>
        <v>-3393.03</v>
      </c>
      <c r="K535" s="128">
        <v>3393.03</v>
      </c>
      <c r="L535" s="126">
        <f>VLOOKUP(A535,РАСЧЕТ!A:BA,53,0)</f>
        <v>0</v>
      </c>
      <c r="M535" s="126">
        <f t="shared" si="74"/>
        <v>-3393.03</v>
      </c>
      <c r="N535" s="128">
        <v>3393.03</v>
      </c>
      <c r="O535" s="126">
        <f>VLOOKUP(A535,РАСЧЕТ!A:BB,54,0)</f>
        <v>0</v>
      </c>
      <c r="P535" s="126">
        <f t="shared" si="75"/>
        <v>-3393.03</v>
      </c>
      <c r="Q535" s="128">
        <v>3393.03</v>
      </c>
      <c r="R535" s="126">
        <f>VLOOKUP(A535,РАСЧЕТ!A:BC,55,0)</f>
        <v>0</v>
      </c>
      <c r="S535" s="126">
        <f t="shared" si="76"/>
        <v>-3393.03</v>
      </c>
      <c r="T535" s="128">
        <v>3393.03</v>
      </c>
      <c r="U535" s="126">
        <f>VLOOKUP(A535,РАСЧЕТ!A:BD,56,0)</f>
        <v>0</v>
      </c>
      <c r="V535" s="126">
        <f t="shared" si="77"/>
        <v>-3393.03</v>
      </c>
      <c r="W535" s="80">
        <v>3393.03</v>
      </c>
      <c r="X535" s="81">
        <f>VLOOKUP(A535,РАСЧЕТ!A:BE,57,0)</f>
        <v>4110.0149363885039</v>
      </c>
      <c r="Y535" s="81">
        <f t="shared" si="78"/>
        <v>716.98493638850368</v>
      </c>
      <c r="Z535" s="81" t="str">
        <f>VLOOKUP(A535,'10'!A:C,3,0)</f>
        <v>Начисление услуг УКС00001637 от 31.10.2023 0:00:03</v>
      </c>
      <c r="AA535" s="81" t="str">
        <f>VLOOKUP(A535,'10'!A:B,2,0)</f>
        <v>НАС/КС/ДУ-3-269 от 10.02.2022 г.</v>
      </c>
      <c r="AB535" s="80">
        <v>3393.03</v>
      </c>
      <c r="AC535" s="81">
        <f>VLOOKUP(A535,РАСЧЕТ!A:BF,58,0)</f>
        <v>3534.4104634909181</v>
      </c>
      <c r="AD535" s="81">
        <f t="shared" si="79"/>
        <v>141.38046349091792</v>
      </c>
      <c r="AE535" s="81" t="str">
        <f>VLOOKUP(A535,'11'!A:C,3,0)</f>
        <v>Начисление услуг УКС00001717 от 30.11.2023 23:59:59</v>
      </c>
      <c r="AF535" s="81" t="str">
        <f>VLOOKUP(A535,'11'!A:B,2,0)</f>
        <v>НАС/КС/ДУ-3-269 от 10.02.2022 г.</v>
      </c>
      <c r="AG535" s="80">
        <v>3393.03</v>
      </c>
      <c r="AH535" s="120">
        <f>VLOOKUP(A535,РАСЧЕТ!A:BG,59,0)</f>
        <v>4857.4037561653531</v>
      </c>
      <c r="AI535" s="120">
        <f t="shared" si="80"/>
        <v>1464.3737561653529</v>
      </c>
      <c r="AJ535" t="str">
        <f>VLOOKUP(A535,'12'!A:C,3,0)</f>
        <v>Начисление услуг УКС00001867 от 31.12.2023 23:59:59</v>
      </c>
      <c r="AK535" t="str">
        <f>VLOOKUP(A535,'12'!A:B,2,0)</f>
        <v>НАС/КС/ДУ-3-269 от 10.02.2022 г.</v>
      </c>
    </row>
    <row r="536" spans="1:37" x14ac:dyDescent="0.3">
      <c r="A536" s="79" t="s">
        <v>1321</v>
      </c>
      <c r="B536" s="79" t="s">
        <v>336</v>
      </c>
      <c r="C536" s="80">
        <v>1421.64</v>
      </c>
      <c r="D536" s="81">
        <f>VLOOKUP(A536,РАСЧЕТ!A:AY,51,0)</f>
        <v>1198.9772891462358</v>
      </c>
      <c r="E536" s="81">
        <f t="shared" si="72"/>
        <v>-222.66271085376434</v>
      </c>
      <c r="F536" s="81" t="str">
        <f>VLOOKUP(A536,'04'!A:C,3,0)</f>
        <v>Начисление услуг УКС00000640 от 30.04.2023 0:00:10</v>
      </c>
      <c r="G536" s="81" t="str">
        <f>VLOOKUP(A536,'04'!A:B,2,0)</f>
        <v>НАС/КС/ДУ/3-27</v>
      </c>
      <c r="H536" s="128">
        <v>1421.64</v>
      </c>
      <c r="I536" s="126">
        <f>VLOOKUP(A536,РАСЧЕТ!A:AZ,52,0)</f>
        <v>0</v>
      </c>
      <c r="J536" s="126">
        <f t="shared" si="73"/>
        <v>-1421.64</v>
      </c>
      <c r="K536" s="128">
        <v>1421.64</v>
      </c>
      <c r="L536" s="126">
        <f>VLOOKUP(A536,РАСЧЕТ!A:BA,53,0)</f>
        <v>0</v>
      </c>
      <c r="M536" s="126">
        <f t="shared" si="74"/>
        <v>-1421.64</v>
      </c>
      <c r="N536" s="128">
        <v>1421.64</v>
      </c>
      <c r="O536" s="126">
        <f>VLOOKUP(A536,РАСЧЕТ!A:BB,54,0)</f>
        <v>0</v>
      </c>
      <c r="P536" s="126">
        <f t="shared" si="75"/>
        <v>-1421.64</v>
      </c>
      <c r="Q536" s="128">
        <v>1421.64</v>
      </c>
      <c r="R536" s="126">
        <f>VLOOKUP(A536,РАСЧЕТ!A:BC,55,0)</f>
        <v>0</v>
      </c>
      <c r="S536" s="126">
        <f t="shared" si="76"/>
        <v>-1421.64</v>
      </c>
      <c r="T536" s="128">
        <v>1421.64</v>
      </c>
      <c r="U536" s="126">
        <f>VLOOKUP(A536,РАСЧЕТ!A:BD,56,0)</f>
        <v>0</v>
      </c>
      <c r="V536" s="126">
        <f t="shared" si="77"/>
        <v>-1421.64</v>
      </c>
      <c r="W536" s="80">
        <v>1421.64</v>
      </c>
      <c r="X536" s="81">
        <f>VLOOKUP(A536,РАСЧЕТ!A:BE,57,0)</f>
        <v>2345.16440538398</v>
      </c>
      <c r="Y536" s="81">
        <f t="shared" si="78"/>
        <v>923.52440538397991</v>
      </c>
      <c r="Z536" s="81" t="str">
        <f>VLOOKUP(A536,'10'!A:C,3,0)</f>
        <v>Начисление услуг УКС00001637 от 31.10.2023 0:00:03</v>
      </c>
      <c r="AA536" s="81" t="str">
        <f>VLOOKUP(A536,'10'!A:B,2,0)</f>
        <v>НАС/КС/ДУ/3-27</v>
      </c>
      <c r="AB536" s="80">
        <v>1421.64</v>
      </c>
      <c r="AC536" s="81">
        <f>VLOOKUP(A536,РАСЧЕТ!A:BF,58,0)</f>
        <v>1916.3025192866712</v>
      </c>
      <c r="AD536" s="81">
        <f t="shared" si="79"/>
        <v>494.66251928667111</v>
      </c>
      <c r="AE536" s="81" t="str">
        <f>VLOOKUP(A536,'11'!A:C,3,0)</f>
        <v>Начисление услуг УКС00001717 от 30.11.2023 23:59:59</v>
      </c>
      <c r="AF536" s="81" t="str">
        <f>VLOOKUP(A536,'11'!A:B,2,0)</f>
        <v>НАС/КС/ДУ/3-27</v>
      </c>
      <c r="AG536" s="80">
        <v>1421.64</v>
      </c>
      <c r="AH536" s="120">
        <f>VLOOKUP(A536,РАСЧЕТ!A:BG,59,0)</f>
        <v>2600.303771019162</v>
      </c>
      <c r="AI536" s="120">
        <f t="shared" si="80"/>
        <v>1178.6637710191619</v>
      </c>
      <c r="AJ536" t="str">
        <f>VLOOKUP(A536,'12'!A:C,3,0)</f>
        <v>Начисление услуг УКС00001867 от 31.12.2023 23:59:59</v>
      </c>
      <c r="AK536" t="str">
        <f>VLOOKUP(A536,'12'!A:B,2,0)</f>
        <v>НАС/КС/ДУ/3-27</v>
      </c>
    </row>
    <row r="537" spans="1:37" x14ac:dyDescent="0.3">
      <c r="A537" s="79" t="s">
        <v>1572</v>
      </c>
      <c r="B537" s="79" t="s">
        <v>84</v>
      </c>
      <c r="C537" s="80">
        <v>2151.7800000000002</v>
      </c>
      <c r="D537" s="81">
        <f>VLOOKUP(A537,РАСЧЕТ!A:AY,51,0)</f>
        <v>1887.0788893713661</v>
      </c>
      <c r="E537" s="81">
        <f t="shared" si="72"/>
        <v>-264.70111062863407</v>
      </c>
      <c r="F537" s="81" t="str">
        <f>VLOOKUP(A537,'04'!A:C,3,0)</f>
        <v>Начисление услуг УКС00000640 от 30.04.2023 0:00:10</v>
      </c>
      <c r="G537" s="81" t="str">
        <f>VLOOKUP(A537,'04'!A:B,2,0)</f>
        <v>НАС/КС/ДУ-3-270</v>
      </c>
      <c r="H537" s="128">
        <v>2151.7800000000002</v>
      </c>
      <c r="I537" s="126">
        <f>VLOOKUP(A537,РАСЧЕТ!A:AZ,52,0)</f>
        <v>0</v>
      </c>
      <c r="J537" s="126">
        <f t="shared" si="73"/>
        <v>-2151.7800000000002</v>
      </c>
      <c r="K537" s="128">
        <v>2151.7800000000002</v>
      </c>
      <c r="L537" s="126">
        <f>VLOOKUP(A537,РАСЧЕТ!A:BA,53,0)</f>
        <v>0</v>
      </c>
      <c r="M537" s="126">
        <f t="shared" si="74"/>
        <v>-2151.7800000000002</v>
      </c>
      <c r="N537" s="128">
        <v>2151.7800000000002</v>
      </c>
      <c r="O537" s="126">
        <f>VLOOKUP(A537,РАСЧЕТ!A:BB,54,0)</f>
        <v>0</v>
      </c>
      <c r="P537" s="126">
        <f t="shared" si="75"/>
        <v>-2151.7800000000002</v>
      </c>
      <c r="Q537" s="128">
        <v>2151.7800000000002</v>
      </c>
      <c r="R537" s="126">
        <f>VLOOKUP(A537,РАСЧЕТ!A:BC,55,0)</f>
        <v>0</v>
      </c>
      <c r="S537" s="126">
        <f t="shared" si="76"/>
        <v>-2151.7800000000002</v>
      </c>
      <c r="T537" s="128">
        <v>2151.7800000000002</v>
      </c>
      <c r="U537" s="126">
        <f>VLOOKUP(A537,РАСЧЕТ!A:BD,56,0)</f>
        <v>0</v>
      </c>
      <c r="V537" s="126">
        <f t="shared" si="77"/>
        <v>-2151.7800000000002</v>
      </c>
      <c r="W537" s="80">
        <v>2151.7800000000002</v>
      </c>
      <c r="X537" s="81">
        <f>VLOOKUP(A537,РАСЧЕТ!A:BE,57,0)</f>
        <v>2540.3475334593059</v>
      </c>
      <c r="Y537" s="81">
        <f t="shared" si="78"/>
        <v>388.56753345930565</v>
      </c>
      <c r="Z537" s="81" t="str">
        <f>VLOOKUP(A537,'10'!A:C,3,0)</f>
        <v>Начисление услуг УКС00001637 от 31.10.2023 0:00:03</v>
      </c>
      <c r="AA537" s="81" t="str">
        <f>VLOOKUP(A537,'10'!A:B,2,0)</f>
        <v>НАС/КС/ДУ-3-270</v>
      </c>
      <c r="AB537" s="80">
        <v>2151.7800000000002</v>
      </c>
      <c r="AC537" s="81">
        <f>VLOOKUP(A537,РАСЧЕТ!A:BF,58,0)</f>
        <v>2195.2314898557574</v>
      </c>
      <c r="AD537" s="81">
        <f t="shared" si="79"/>
        <v>43.451489855757245</v>
      </c>
      <c r="AE537" s="81" t="str">
        <f>VLOOKUP(A537,'11'!A:C,3,0)</f>
        <v>Начисление услуг УКС00001717 от 30.11.2023 23:59:59</v>
      </c>
      <c r="AF537" s="81" t="str">
        <f>VLOOKUP(A537,'11'!A:B,2,0)</f>
        <v>НАС/КС/ДУ-3-270</v>
      </c>
      <c r="AG537" s="80">
        <v>2151.7800000000002</v>
      </c>
      <c r="AH537" s="120">
        <f>VLOOKUP(A537,РАСЧЕТ!A:BG,59,0)</f>
        <v>3020.4806511892784</v>
      </c>
      <c r="AI537" s="120">
        <f t="shared" si="80"/>
        <v>868.70065118927823</v>
      </c>
      <c r="AJ537" t="str">
        <f>VLOOKUP(A537,'12'!A:C,3,0)</f>
        <v>Начисление услуг УКС00001867 от 31.12.2023 23:59:59</v>
      </c>
      <c r="AK537" t="str">
        <f>VLOOKUP(A537,'12'!A:B,2,0)</f>
        <v>НАС/КС/ДУ-3-270</v>
      </c>
    </row>
    <row r="538" spans="1:37" x14ac:dyDescent="0.3">
      <c r="A538" s="79" t="s">
        <v>1223</v>
      </c>
      <c r="B538" s="79" t="s">
        <v>199</v>
      </c>
      <c r="C538" s="80">
        <v>2138.9</v>
      </c>
      <c r="D538" s="81">
        <f>VLOOKUP(A538,РАСЧЕТ!A:AY,51,0)</f>
        <v>1803.8993655432789</v>
      </c>
      <c r="E538" s="81">
        <f t="shared" si="72"/>
        <v>-335.00063445672117</v>
      </c>
      <c r="F538" s="81" t="str">
        <f>VLOOKUP(A538,'04'!A:C,3,0)</f>
        <v>Начисление услуг УКС00000640 от 30.04.2023 0:00:10</v>
      </c>
      <c r="G538" s="81" t="str">
        <f>VLOOKUP(A538,'04'!A:B,2,0)</f>
        <v>НАС/КС/ДУ-3-271</v>
      </c>
      <c r="H538" s="128">
        <v>2138.9</v>
      </c>
      <c r="I538" s="126">
        <f>VLOOKUP(A538,РАСЧЕТ!A:AZ,52,0)</f>
        <v>0</v>
      </c>
      <c r="J538" s="126">
        <f t="shared" si="73"/>
        <v>-2138.9</v>
      </c>
      <c r="K538" s="128">
        <v>2138.9</v>
      </c>
      <c r="L538" s="126">
        <f>VLOOKUP(A538,РАСЧЕТ!A:BA,53,0)</f>
        <v>0</v>
      </c>
      <c r="M538" s="126">
        <f t="shared" si="74"/>
        <v>-2138.9</v>
      </c>
      <c r="N538" s="128">
        <v>2138.9</v>
      </c>
      <c r="O538" s="126">
        <f>VLOOKUP(A538,РАСЧЕТ!A:BB,54,0)</f>
        <v>0</v>
      </c>
      <c r="P538" s="126">
        <f t="shared" si="75"/>
        <v>-2138.9</v>
      </c>
      <c r="Q538" s="128">
        <v>2138.9</v>
      </c>
      <c r="R538" s="126">
        <f>VLOOKUP(A538,РАСЧЕТ!A:BC,55,0)</f>
        <v>0</v>
      </c>
      <c r="S538" s="126">
        <f t="shared" si="76"/>
        <v>-2138.9</v>
      </c>
      <c r="T538" s="128">
        <v>2138.9</v>
      </c>
      <c r="U538" s="126">
        <f>VLOOKUP(A538,РАСЧЕТ!A:BD,56,0)</f>
        <v>0</v>
      </c>
      <c r="V538" s="126">
        <f t="shared" si="77"/>
        <v>-2138.9</v>
      </c>
      <c r="W538" s="80">
        <v>2138.9</v>
      </c>
      <c r="X538" s="81">
        <f>VLOOKUP(A538,РАСЧЕТ!A:BE,57,0)</f>
        <v>3583.3975248503443</v>
      </c>
      <c r="Y538" s="81">
        <f t="shared" si="78"/>
        <v>1444.4975248503442</v>
      </c>
      <c r="Z538" s="81" t="str">
        <f>VLOOKUP(A538,'10'!A:C,3,0)</f>
        <v>Начисление услуг УКС00001637 от 31.10.2023 0:00:03</v>
      </c>
      <c r="AA538" s="81" t="str">
        <f>VLOOKUP(A538,'10'!A:B,2,0)</f>
        <v>НАС/КС/ДУ-3-271</v>
      </c>
      <c r="AB538" s="80">
        <v>2138.9</v>
      </c>
      <c r="AC538" s="81">
        <f>VLOOKUP(A538,РАСЧЕТ!A:BF,58,0)</f>
        <v>2921.5875727044099</v>
      </c>
      <c r="AD538" s="81">
        <f t="shared" si="79"/>
        <v>782.68757270440983</v>
      </c>
      <c r="AE538" s="81" t="str">
        <f>VLOOKUP(A538,'11'!A:C,3,0)</f>
        <v>Начисление услуг УКС00001717 от 30.11.2023 23:59:59</v>
      </c>
      <c r="AF538" s="81" t="str">
        <f>VLOOKUP(A538,'11'!A:B,2,0)</f>
        <v>НАС/КС/ДУ-3-271</v>
      </c>
      <c r="AG538" s="80">
        <v>2138.9</v>
      </c>
      <c r="AH538" s="120">
        <f>VLOOKUP(A538,РАСЧЕТ!A:BG,59,0)</f>
        <v>3962.1406030299195</v>
      </c>
      <c r="AI538" s="120">
        <f t="shared" si="80"/>
        <v>1823.2406030299194</v>
      </c>
      <c r="AJ538" t="str">
        <f>VLOOKUP(A538,'12'!A:C,3,0)</f>
        <v>Начисление услуг УКС00001867 от 31.12.2023 23:59:59</v>
      </c>
      <c r="AK538" t="str">
        <f>VLOOKUP(A538,'12'!A:B,2,0)</f>
        <v>НАС/КС/ДУ-3-271</v>
      </c>
    </row>
    <row r="539" spans="1:37" x14ac:dyDescent="0.3">
      <c r="A539" s="79" t="s">
        <v>1265</v>
      </c>
      <c r="B539" s="79" t="s">
        <v>105</v>
      </c>
      <c r="C539" s="80">
        <v>3109.56</v>
      </c>
      <c r="D539" s="81">
        <f>VLOOKUP(A539,РАСЧЕТ!A:AY,51,0)</f>
        <v>2622.5364270147275</v>
      </c>
      <c r="E539" s="81">
        <f t="shared" si="72"/>
        <v>-487.02357298527249</v>
      </c>
      <c r="F539" s="81" t="str">
        <f>VLOOKUP(A539,'04'!A:C,3,0)</f>
        <v>Начисление услуг УКС00000640 от 30.04.2023 0:00:10</v>
      </c>
      <c r="G539" s="81" t="str">
        <f>VLOOKUP(A539,'04'!A:B,2,0)</f>
        <v>НАС/КС/ДУ-3-272</v>
      </c>
      <c r="H539" s="128">
        <v>3109.56</v>
      </c>
      <c r="I539" s="126">
        <f>VLOOKUP(A539,РАСЧЕТ!A:AZ,52,0)</f>
        <v>0</v>
      </c>
      <c r="J539" s="126">
        <f t="shared" si="73"/>
        <v>-3109.56</v>
      </c>
      <c r="K539" s="128">
        <v>3109.56</v>
      </c>
      <c r="L539" s="126">
        <f>VLOOKUP(A539,РАСЧЕТ!A:BA,53,0)</f>
        <v>0</v>
      </c>
      <c r="M539" s="126">
        <f t="shared" si="74"/>
        <v>-3109.56</v>
      </c>
      <c r="N539" s="128">
        <v>3109.56</v>
      </c>
      <c r="O539" s="126">
        <f>VLOOKUP(A539,РАСЧЕТ!A:BB,54,0)</f>
        <v>0</v>
      </c>
      <c r="P539" s="126">
        <f t="shared" si="75"/>
        <v>-3109.56</v>
      </c>
      <c r="Q539" s="128">
        <v>3109.56</v>
      </c>
      <c r="R539" s="126">
        <f>VLOOKUP(A539,РАСЧЕТ!A:BC,55,0)</f>
        <v>0</v>
      </c>
      <c r="S539" s="126">
        <f t="shared" si="76"/>
        <v>-3109.56</v>
      </c>
      <c r="T539" s="128">
        <v>3109.56</v>
      </c>
      <c r="U539" s="126">
        <f>VLOOKUP(A539,РАСЧЕТ!A:BD,56,0)</f>
        <v>0</v>
      </c>
      <c r="V539" s="126">
        <f t="shared" si="77"/>
        <v>-3109.56</v>
      </c>
      <c r="W539" s="80">
        <v>3109.56</v>
      </c>
      <c r="X539" s="81">
        <f>VLOOKUP(A539,РАСЧЕТ!A:BE,57,0)</f>
        <v>4715.1074098346862</v>
      </c>
      <c r="Y539" s="81">
        <f t="shared" si="78"/>
        <v>1605.5474098346863</v>
      </c>
      <c r="Z539" s="81" t="str">
        <f>VLOOKUP(A539,'10'!A:C,3,0)</f>
        <v>Начисление услуг УКС00001637 от 31.10.2023 0:00:03</v>
      </c>
      <c r="AA539" s="81" t="str">
        <f>VLOOKUP(A539,'10'!A:B,2,0)</f>
        <v>НАС/КС/ДУ-3-272</v>
      </c>
      <c r="AB539" s="80">
        <v>3109.56</v>
      </c>
      <c r="AC539" s="81">
        <f>VLOOKUP(A539,РАСЧЕТ!A:BF,58,0)</f>
        <v>3901.9042057049592</v>
      </c>
      <c r="AD539" s="81">
        <f t="shared" si="79"/>
        <v>792.34420570495922</v>
      </c>
      <c r="AE539" s="81" t="str">
        <f>VLOOKUP(A539,'11'!A:C,3,0)</f>
        <v>Начисление услуг УКС00001717 от 30.11.2023 23:59:59</v>
      </c>
      <c r="AF539" s="81" t="str">
        <f>VLOOKUP(A539,'11'!A:B,2,0)</f>
        <v>НАС/КС/ДУ-3-272</v>
      </c>
      <c r="AG539" s="80">
        <v>3109.56</v>
      </c>
      <c r="AH539" s="120">
        <f>VLOOKUP(A539,РАСЧЕТ!A:BG,59,0)</f>
        <v>5311.7626672380675</v>
      </c>
      <c r="AI539" s="120">
        <f t="shared" si="80"/>
        <v>2202.2026672380675</v>
      </c>
      <c r="AJ539" t="str">
        <f>VLOOKUP(A539,'12'!A:C,3,0)</f>
        <v>Начисление услуг УКС00001867 от 31.12.2023 23:59:59</v>
      </c>
      <c r="AK539" t="str">
        <f>VLOOKUP(A539,'12'!A:B,2,0)</f>
        <v>НАС/КС/ДУ-3-272</v>
      </c>
    </row>
    <row r="540" spans="1:37" x14ac:dyDescent="0.3">
      <c r="A540" s="79" t="s">
        <v>2652</v>
      </c>
      <c r="B540" s="79" t="s">
        <v>302</v>
      </c>
      <c r="C540" s="80">
        <v>3393.03</v>
      </c>
      <c r="D540" s="81">
        <f>VLOOKUP(A540,РАСЧЕТ!A:AY,51,0)</f>
        <v>2861.6074272674509</v>
      </c>
      <c r="E540" s="81">
        <f t="shared" si="72"/>
        <v>-531.42257273254927</v>
      </c>
      <c r="F540" s="81" t="str">
        <f>VLOOKUP(A540,'04'!A:C,3,0)</f>
        <v>Начисление услуг УКС00000640 от 30.04.2023 0:00:10</v>
      </c>
      <c r="G540" s="81" t="str">
        <f>VLOOKUP(A540,'04'!A:B,2,0)</f>
        <v>НАС/КС/ДУ/3-273</v>
      </c>
      <c r="H540" s="128">
        <v>3393.03</v>
      </c>
      <c r="I540" s="126">
        <f>VLOOKUP(A540,РАСЧЕТ!A:AZ,52,0)</f>
        <v>0</v>
      </c>
      <c r="J540" s="126">
        <f t="shared" si="73"/>
        <v>-3393.03</v>
      </c>
      <c r="K540" s="128">
        <v>3393.03</v>
      </c>
      <c r="L540" s="126">
        <f>VLOOKUP(A540,РАСЧЕТ!A:BA,53,0)</f>
        <v>0</v>
      </c>
      <c r="M540" s="126">
        <f t="shared" si="74"/>
        <v>-3393.03</v>
      </c>
      <c r="N540" s="128">
        <v>3393.03</v>
      </c>
      <c r="O540" s="126">
        <f>VLOOKUP(A540,РАСЧЕТ!A:BB,54,0)</f>
        <v>0</v>
      </c>
      <c r="P540" s="126">
        <f t="shared" si="75"/>
        <v>-3393.03</v>
      </c>
      <c r="Q540" s="128">
        <v>3393.03</v>
      </c>
      <c r="R540" s="126">
        <f>VLOOKUP(A540,РАСЧЕТ!A:BC,55,0)</f>
        <v>0</v>
      </c>
      <c r="S540" s="126">
        <f t="shared" si="76"/>
        <v>-3393.03</v>
      </c>
      <c r="T540" s="128">
        <v>3393.03</v>
      </c>
      <c r="U540" s="126">
        <f>VLOOKUP(A540,РАСЧЕТ!A:BD,56,0)</f>
        <v>0</v>
      </c>
      <c r="V540" s="126">
        <f t="shared" si="77"/>
        <v>-3393.03</v>
      </c>
      <c r="W540" s="80">
        <v>3393.03</v>
      </c>
      <c r="X540" s="81">
        <f>VLOOKUP(A540,РАСЧЕТ!A:BE,57,0)</f>
        <v>1759.124217537895</v>
      </c>
      <c r="Y540" s="81">
        <f t="shared" si="78"/>
        <v>-1633.9057824621052</v>
      </c>
      <c r="Z540" s="81" t="str">
        <f>VLOOKUP(A540,'10'!A:C,3,0)</f>
        <v>Начисление услуг УКС00001637 от 31.10.2023 0:00:03</v>
      </c>
      <c r="AA540" s="81" t="str">
        <f>VLOOKUP(A540,'10'!A:B,2,0)</f>
        <v>НАС/КС/ДУ/3-273</v>
      </c>
      <c r="AB540" s="80">
        <v>3393.03</v>
      </c>
      <c r="AC540" s="81">
        <f>VLOOKUP(A540,РАСЧЕТ!A:BF,58,0)</f>
        <v>1891.6348238265241</v>
      </c>
      <c r="AD540" s="81">
        <f t="shared" si="79"/>
        <v>-1501.3951761734761</v>
      </c>
      <c r="AE540" s="81" t="str">
        <f>VLOOKUP(A540,'11'!A:C,3,0)</f>
        <v>Начисление услуг УКС00001717 от 30.11.2023 23:59:59</v>
      </c>
      <c r="AF540" s="81" t="str">
        <f>VLOOKUP(A540,'11'!A:B,2,0)</f>
        <v>НАС/КС/ДУ/3-273</v>
      </c>
      <c r="AG540" s="80">
        <v>3393.03</v>
      </c>
      <c r="AH540" s="120">
        <f>VLOOKUP(A540,РАСЧЕТ!A:BG,59,0)</f>
        <v>2725.360594680355</v>
      </c>
      <c r="AI540" s="120">
        <f t="shared" si="80"/>
        <v>-667.66940531964519</v>
      </c>
      <c r="AJ540" t="str">
        <f>VLOOKUP(A540,'12'!A:C,3,0)</f>
        <v>Начисление услуг УКС00001867 от 31.12.2023 23:59:59</v>
      </c>
      <c r="AK540" t="str">
        <f>VLOOKUP(A540,'12'!A:B,2,0)</f>
        <v>НАС/КС/ДУ/3-273</v>
      </c>
    </row>
    <row r="541" spans="1:37" x14ac:dyDescent="0.3">
      <c r="A541" s="79" t="s">
        <v>871</v>
      </c>
      <c r="B541" s="79" t="s">
        <v>181</v>
      </c>
      <c r="C541" s="80">
        <v>2151.7800000000002</v>
      </c>
      <c r="D541" s="81">
        <f>VLOOKUP(A541,РАСЧЕТ!A:AY,51,0)</f>
        <v>904.60312937136632</v>
      </c>
      <c r="E541" s="81">
        <f t="shared" si="72"/>
        <v>-1247.1768706286339</v>
      </c>
      <c r="F541" s="81" t="str">
        <f>VLOOKUP(A541,'04'!A:C,3,0)</f>
        <v>Начисление услуг УКС00000640 от 30.04.2023 0:00:10</v>
      </c>
      <c r="G541" s="81" t="str">
        <f>VLOOKUP(A541,'04'!A:B,2,0)</f>
        <v>НАС/КС/ДУ-3-274</v>
      </c>
      <c r="H541" s="128">
        <v>2151.7800000000002</v>
      </c>
      <c r="I541" s="126">
        <f>VLOOKUP(A541,РАСЧЕТ!A:AZ,52,0)</f>
        <v>0</v>
      </c>
      <c r="J541" s="126">
        <f t="shared" si="73"/>
        <v>-2151.7800000000002</v>
      </c>
      <c r="K541" s="128">
        <v>2151.7800000000002</v>
      </c>
      <c r="L541" s="126">
        <f>VLOOKUP(A541,РАСЧЕТ!A:BA,53,0)</f>
        <v>0</v>
      </c>
      <c r="M541" s="126">
        <f t="shared" si="74"/>
        <v>-2151.7800000000002</v>
      </c>
      <c r="N541" s="128">
        <v>2151.7800000000002</v>
      </c>
      <c r="O541" s="126">
        <f>VLOOKUP(A541,РАСЧЕТ!A:BB,54,0)</f>
        <v>0</v>
      </c>
      <c r="P541" s="126">
        <f t="shared" si="75"/>
        <v>-2151.7800000000002</v>
      </c>
      <c r="Q541" s="128">
        <v>2151.7800000000002</v>
      </c>
      <c r="R541" s="126">
        <f>VLOOKUP(A541,РАСЧЕТ!A:BC,55,0)</f>
        <v>0</v>
      </c>
      <c r="S541" s="126">
        <f t="shared" si="76"/>
        <v>-2151.7800000000002</v>
      </c>
      <c r="T541" s="128">
        <v>2151.7800000000002</v>
      </c>
      <c r="U541" s="126">
        <f>VLOOKUP(A541,РАСЧЕТ!A:BD,56,0)</f>
        <v>0</v>
      </c>
      <c r="V541" s="126">
        <f t="shared" si="77"/>
        <v>-2151.7800000000002</v>
      </c>
      <c r="W541" s="80">
        <v>2151.7800000000002</v>
      </c>
      <c r="X541" s="81">
        <f>VLOOKUP(A541,РАСЧЕТ!A:BE,57,0)</f>
        <v>3259.4192783136987</v>
      </c>
      <c r="Y541" s="81">
        <f t="shared" si="78"/>
        <v>1107.6392783136985</v>
      </c>
      <c r="Z541" s="81" t="str">
        <f>VLOOKUP(A541,'10'!A:C,3,0)</f>
        <v>Начисление услуг УКС00001637 от 31.10.2023 0:00:03</v>
      </c>
      <c r="AA541" s="81" t="str">
        <f>VLOOKUP(A541,'10'!A:B,2,0)</f>
        <v>НАС/КС/ДУ-3-274</v>
      </c>
      <c r="AB541" s="80">
        <v>2151.7800000000002</v>
      </c>
      <c r="AC541" s="81">
        <f>VLOOKUP(A541,РАСЧЕТ!A:BF,58,0)</f>
        <v>2697.7106294200644</v>
      </c>
      <c r="AD541" s="81">
        <f t="shared" si="79"/>
        <v>545.93062942006418</v>
      </c>
      <c r="AE541" s="81" t="str">
        <f>VLOOKUP(A541,'11'!A:C,3,0)</f>
        <v>Начисление услуг УКС00001717 от 30.11.2023 23:59:59</v>
      </c>
      <c r="AF541" s="81" t="str">
        <f>VLOOKUP(A541,'11'!A:B,2,0)</f>
        <v>НАС/КС/ДУ-3-274</v>
      </c>
      <c r="AG541" s="80">
        <v>2151.7800000000002</v>
      </c>
      <c r="AH541" s="120">
        <f>VLOOKUP(A541,РАСЧЕТ!A:BG,59,0)</f>
        <v>3672.6130467705798</v>
      </c>
      <c r="AI541" s="120">
        <f t="shared" si="80"/>
        <v>1520.8330467705796</v>
      </c>
      <c r="AJ541" t="str">
        <f>VLOOKUP(A541,'12'!A:C,3,0)</f>
        <v>Начисление услуг УКС00001867 от 31.12.2023 23:59:59</v>
      </c>
      <c r="AK541" t="str">
        <f>VLOOKUP(A541,'12'!A:B,2,0)</f>
        <v>НАС/КС/ДУ-3-274</v>
      </c>
    </row>
    <row r="542" spans="1:37" x14ac:dyDescent="0.3">
      <c r="A542" s="79" t="s">
        <v>596</v>
      </c>
      <c r="B542" s="79" t="s">
        <v>242</v>
      </c>
      <c r="C542" s="80">
        <v>2138.9</v>
      </c>
      <c r="D542" s="81">
        <f>VLOOKUP(A542,РАСЧЕТ!A:AY,51,0)</f>
        <v>1803.8993655432789</v>
      </c>
      <c r="E542" s="81">
        <f t="shared" si="72"/>
        <v>-335.00063445672117</v>
      </c>
      <c r="F542" s="81" t="str">
        <f>VLOOKUP(A542,'04'!A:C,3,0)</f>
        <v>Начисление услуг УКС00000640 от 30.04.2023 0:00:10</v>
      </c>
      <c r="G542" s="81" t="str">
        <f>VLOOKUP(A542,'04'!A:B,2,0)</f>
        <v>НАС/КС/ДУ-3-275</v>
      </c>
      <c r="H542" s="128">
        <v>2138.9</v>
      </c>
      <c r="I542" s="126">
        <f>VLOOKUP(A542,РАСЧЕТ!A:AZ,52,0)</f>
        <v>0</v>
      </c>
      <c r="J542" s="126">
        <f t="shared" si="73"/>
        <v>-2138.9</v>
      </c>
      <c r="K542" s="128">
        <v>2138.9</v>
      </c>
      <c r="L542" s="126">
        <f>VLOOKUP(A542,РАСЧЕТ!A:BA,53,0)</f>
        <v>0</v>
      </c>
      <c r="M542" s="126">
        <f t="shared" si="74"/>
        <v>-2138.9</v>
      </c>
      <c r="N542" s="128">
        <v>2138.9</v>
      </c>
      <c r="O542" s="126">
        <f>VLOOKUP(A542,РАСЧЕТ!A:BB,54,0)</f>
        <v>0</v>
      </c>
      <c r="P542" s="126">
        <f t="shared" si="75"/>
        <v>-2138.9</v>
      </c>
      <c r="Q542" s="128">
        <v>2138.9</v>
      </c>
      <c r="R542" s="126">
        <f>VLOOKUP(A542,РАСЧЕТ!A:BC,55,0)</f>
        <v>0</v>
      </c>
      <c r="S542" s="126">
        <f t="shared" si="76"/>
        <v>-2138.9</v>
      </c>
      <c r="T542" s="128">
        <v>2138.9</v>
      </c>
      <c r="U542" s="126">
        <f>VLOOKUP(A542,РАСЧЕТ!A:BD,56,0)</f>
        <v>0</v>
      </c>
      <c r="V542" s="126">
        <f t="shared" si="77"/>
        <v>-2138.9</v>
      </c>
      <c r="W542" s="80">
        <v>2138.9</v>
      </c>
      <c r="X542" s="81">
        <f>VLOOKUP(A542,РАСЧЕТ!A:BE,57,0)</f>
        <v>2047.3861042516323</v>
      </c>
      <c r="Y542" s="81">
        <f t="shared" si="78"/>
        <v>-91.513895748367759</v>
      </c>
      <c r="Z542" s="81" t="str">
        <f>VLOOKUP(A542,'10'!A:C,3,0)</f>
        <v>Начисление услуг УКС00001637 от 31.10.2023 0:00:03</v>
      </c>
      <c r="AA542" s="81" t="str">
        <f>VLOOKUP(A542,'10'!A:B,2,0)</f>
        <v>НАС/КС/ДУ-3-275</v>
      </c>
      <c r="AB542" s="80">
        <v>2138.9</v>
      </c>
      <c r="AC542" s="81">
        <f>VLOOKUP(A542,РАСЧЕТ!A:BF,58,0)</f>
        <v>1848.2402989359553</v>
      </c>
      <c r="AD542" s="81">
        <f t="shared" si="79"/>
        <v>-290.65970106404484</v>
      </c>
      <c r="AE542" s="81" t="str">
        <f>VLOOKUP(A542,'11'!A:C,3,0)</f>
        <v>Начисление услуг УКС00001717 от 30.11.2023 23:59:59</v>
      </c>
      <c r="AF542" s="81" t="str">
        <f>VLOOKUP(A542,'11'!A:B,2,0)</f>
        <v>НАС/КС/ДУ-3-275</v>
      </c>
      <c r="AG542" s="80">
        <v>2138.9</v>
      </c>
      <c r="AH542" s="120">
        <f>VLOOKUP(A542,РАСЧЕТ!A:BG,59,0)</f>
        <v>2569.1185373970825</v>
      </c>
      <c r="AI542" s="120">
        <f t="shared" si="80"/>
        <v>430.2185373970824</v>
      </c>
      <c r="AJ542" t="str">
        <f>VLOOKUP(A542,'12'!A:C,3,0)</f>
        <v>Начисление услуг УКС00001867 от 31.12.2023 23:59:59</v>
      </c>
      <c r="AK542" t="str">
        <f>VLOOKUP(A542,'12'!A:B,2,0)</f>
        <v>НАС/КС/ДУ-3-275</v>
      </c>
    </row>
    <row r="543" spans="1:37" x14ac:dyDescent="0.3">
      <c r="A543" s="79" t="s">
        <v>617</v>
      </c>
      <c r="B543" s="79" t="s">
        <v>241</v>
      </c>
      <c r="C543" s="80">
        <v>3109.56</v>
      </c>
      <c r="D543" s="81">
        <f>VLOOKUP(A543,РАСЧЕТ!A:AY,51,0)</f>
        <v>6675.9708296703984</v>
      </c>
      <c r="E543" s="81">
        <f t="shared" si="72"/>
        <v>3566.4108296703985</v>
      </c>
      <c r="F543" s="81" t="str">
        <f>VLOOKUP(A543,'04'!A:C,3,0)</f>
        <v>Начисление услуг УКС00000640 от 30.04.2023 0:00:10</v>
      </c>
      <c r="G543" s="81" t="str">
        <f>VLOOKUP(A543,'04'!A:B,2,0)</f>
        <v>НАС/КС/ДУ/3-276 от 09.10.2021</v>
      </c>
      <c r="H543" s="128">
        <v>3109.56</v>
      </c>
      <c r="I543" s="126">
        <f>VLOOKUP(A543,РАСЧЕТ!A:AZ,52,0)</f>
        <v>0</v>
      </c>
      <c r="J543" s="126">
        <f t="shared" si="73"/>
        <v>-3109.56</v>
      </c>
      <c r="K543" s="128">
        <v>3109.56</v>
      </c>
      <c r="L543" s="126">
        <f>VLOOKUP(A543,РАСЧЕТ!A:BA,53,0)</f>
        <v>0</v>
      </c>
      <c r="M543" s="126">
        <f t="shared" si="74"/>
        <v>-3109.56</v>
      </c>
      <c r="N543" s="128">
        <v>3109.56</v>
      </c>
      <c r="O543" s="126">
        <f>VLOOKUP(A543,РАСЧЕТ!A:BB,54,0)</f>
        <v>0</v>
      </c>
      <c r="P543" s="126">
        <f t="shared" si="75"/>
        <v>-3109.56</v>
      </c>
      <c r="Q543" s="128">
        <v>3109.56</v>
      </c>
      <c r="R543" s="126">
        <f>VLOOKUP(A543,РАСЧЕТ!A:BC,55,0)</f>
        <v>0</v>
      </c>
      <c r="S543" s="126">
        <f t="shared" si="76"/>
        <v>-3109.56</v>
      </c>
      <c r="T543" s="128">
        <v>3109.56</v>
      </c>
      <c r="U543" s="126">
        <f>VLOOKUP(A543,РАСЧЕТ!A:BD,56,0)</f>
        <v>0</v>
      </c>
      <c r="V543" s="126">
        <f t="shared" si="77"/>
        <v>-3109.56</v>
      </c>
      <c r="W543" s="80">
        <v>3109.56</v>
      </c>
      <c r="X543" s="81">
        <f>VLOOKUP(A543,РАСЧЕТ!A:BE,57,0)</f>
        <v>3251.1897047101102</v>
      </c>
      <c r="Y543" s="81">
        <f t="shared" si="78"/>
        <v>141.62970471011022</v>
      </c>
      <c r="Z543" s="81" t="str">
        <f>VLOOKUP(A543,'10'!A:C,3,0)</f>
        <v>Начисление услуг УКС00001637 от 31.10.2023 0:00:03</v>
      </c>
      <c r="AA543" s="81" t="str">
        <f>VLOOKUP(A543,'10'!A:B,2,0)</f>
        <v>НАС/КС/ДУ/3-276 от 09.10.2021</v>
      </c>
      <c r="AB543" s="80">
        <v>3109.56</v>
      </c>
      <c r="AC543" s="81">
        <f>VLOOKUP(A543,РАСЧЕТ!A:BF,58,0)</f>
        <v>2878.9351986097045</v>
      </c>
      <c r="AD543" s="81">
        <f t="shared" si="79"/>
        <v>-230.62480139029549</v>
      </c>
      <c r="AE543" s="81" t="str">
        <f>VLOOKUP(A543,'11'!A:C,3,0)</f>
        <v>Начисление услуг УКС00001717 от 30.11.2023 23:59:59</v>
      </c>
      <c r="AF543" s="81" t="str">
        <f>VLOOKUP(A543,'11'!A:B,2,0)</f>
        <v>НАС/КС/ДУ/3-276 от 09.10.2021</v>
      </c>
      <c r="AG543" s="80">
        <v>3109.56</v>
      </c>
      <c r="AH543" s="120">
        <f>VLOOKUP(A543,РАСЧЕТ!A:BG,59,0)</f>
        <v>3984.1230168022353</v>
      </c>
      <c r="AI543" s="120">
        <f t="shared" si="80"/>
        <v>874.56301680223532</v>
      </c>
      <c r="AJ543" t="str">
        <f>VLOOKUP(A543,'12'!A:C,3,0)</f>
        <v>Начисление услуг УКС00001867 от 31.12.2023 23:59:59</v>
      </c>
      <c r="AK543" t="str">
        <f>VLOOKUP(A543,'12'!A:B,2,0)</f>
        <v>НАС/КС/ДУ/3-276 от 09.10.2021</v>
      </c>
    </row>
    <row r="544" spans="1:37" x14ac:dyDescent="0.3">
      <c r="A544" s="79" t="s">
        <v>635</v>
      </c>
      <c r="B544" s="79" t="s">
        <v>318</v>
      </c>
      <c r="C544" s="80">
        <v>3393.03</v>
      </c>
      <c r="D544" s="81">
        <f>VLOOKUP(A544,РАСЧЕТ!A:AY,51,0)</f>
        <v>2861.6074272674509</v>
      </c>
      <c r="E544" s="81">
        <f t="shared" si="72"/>
        <v>-531.42257273254927</v>
      </c>
      <c r="F544" s="81" t="str">
        <f>VLOOKUP(A544,'04'!A:C,3,0)</f>
        <v>Начисление услуг УКС00000640 от 30.04.2023 0:00:10</v>
      </c>
      <c r="G544" s="81" t="str">
        <f>VLOOKUP(A544,'04'!A:B,2,0)</f>
        <v>НАС/КС/ДУ-3-277</v>
      </c>
      <c r="H544" s="128">
        <v>3393.03</v>
      </c>
      <c r="I544" s="126">
        <f>VLOOKUP(A544,РАСЧЕТ!A:AZ,52,0)</f>
        <v>0</v>
      </c>
      <c r="J544" s="126">
        <f t="shared" si="73"/>
        <v>-3393.03</v>
      </c>
      <c r="K544" s="128">
        <v>3393.03</v>
      </c>
      <c r="L544" s="126">
        <f>VLOOKUP(A544,РАСЧЕТ!A:BA,53,0)</f>
        <v>0</v>
      </c>
      <c r="M544" s="126">
        <f t="shared" si="74"/>
        <v>-3393.03</v>
      </c>
      <c r="N544" s="128">
        <v>3393.03</v>
      </c>
      <c r="O544" s="126">
        <f>VLOOKUP(A544,РАСЧЕТ!A:BB,54,0)</f>
        <v>0</v>
      </c>
      <c r="P544" s="126">
        <f t="shared" si="75"/>
        <v>-3393.03</v>
      </c>
      <c r="Q544" s="128">
        <v>3393.03</v>
      </c>
      <c r="R544" s="126">
        <f>VLOOKUP(A544,РАСЧЕТ!A:BC,55,0)</f>
        <v>0</v>
      </c>
      <c r="S544" s="126">
        <f t="shared" si="76"/>
        <v>-3393.03</v>
      </c>
      <c r="T544" s="128">
        <v>3393.03</v>
      </c>
      <c r="U544" s="126">
        <f>VLOOKUP(A544,РАСЧЕТ!A:BD,56,0)</f>
        <v>0</v>
      </c>
      <c r="V544" s="126">
        <f t="shared" si="77"/>
        <v>-3393.03</v>
      </c>
      <c r="W544" s="80">
        <v>3393.03</v>
      </c>
      <c r="X544" s="81">
        <f>VLOOKUP(A544,РАСЧЕТ!A:BE,57,0)</f>
        <v>4717.1588810274779</v>
      </c>
      <c r="Y544" s="81">
        <f t="shared" si="78"/>
        <v>1324.1288810274777</v>
      </c>
      <c r="Z544" s="81" t="str">
        <f>VLOOKUP(A544,'10'!A:C,3,0)</f>
        <v>Начисление услуг УКС00001637 от 31.10.2023 0:00:03</v>
      </c>
      <c r="AA544" s="81" t="str">
        <f>VLOOKUP(A544,'10'!A:B,2,0)</f>
        <v>НАС/КС/ДУ-3-277</v>
      </c>
      <c r="AB544" s="80">
        <v>3393.03</v>
      </c>
      <c r="AC544" s="81">
        <f>VLOOKUP(A544,РАСЧЕТ!A:BF,58,0)</f>
        <v>3958.6757319804301</v>
      </c>
      <c r="AD544" s="81">
        <f t="shared" si="79"/>
        <v>565.6457319804299</v>
      </c>
      <c r="AE544" s="81" t="str">
        <f>VLOOKUP(A544,'11'!A:C,3,0)</f>
        <v>Начисление услуг УКС00001717 от 30.11.2023 23:59:59</v>
      </c>
      <c r="AF544" s="81" t="str">
        <f>VLOOKUP(A544,'11'!A:B,2,0)</f>
        <v>НАС/КС/ДУ-3-277</v>
      </c>
      <c r="AG544" s="80">
        <v>3393.03</v>
      </c>
      <c r="AH544" s="120">
        <f>VLOOKUP(A544,РАСЧЕТ!A:BG,59,0)</f>
        <v>5408.0278599677758</v>
      </c>
      <c r="AI544" s="120">
        <f t="shared" si="80"/>
        <v>2014.9978599677756</v>
      </c>
      <c r="AJ544" t="str">
        <f>VLOOKUP(A544,'12'!A:C,3,0)</f>
        <v>Начисление услуг УКС00001867 от 31.12.2023 23:59:59</v>
      </c>
      <c r="AK544" t="str">
        <f>VLOOKUP(A544,'12'!A:B,2,0)</f>
        <v>НАС/КС/ДУ-3-277</v>
      </c>
    </row>
    <row r="545" spans="1:37" x14ac:dyDescent="0.3">
      <c r="A545" s="79" t="s">
        <v>2390</v>
      </c>
      <c r="B545" s="79" t="s">
        <v>128</v>
      </c>
      <c r="C545" s="80">
        <v>2151.7800000000002</v>
      </c>
      <c r="D545" s="81">
        <f>VLOOKUP(A545,РАСЧЕТ!A:AY,51,0)</f>
        <v>1814.7662291911302</v>
      </c>
      <c r="E545" s="81">
        <f t="shared" si="72"/>
        <v>-337.01377080887005</v>
      </c>
      <c r="F545" s="81" t="str">
        <f>VLOOKUP(A545,'04'!A:C,3,0)</f>
        <v>Начисление услуг УКС00000640 от 30.04.2023 0:00:10</v>
      </c>
      <c r="G545" s="81" t="str">
        <f>VLOOKUP(A545,'04'!A:B,2,0)</f>
        <v>НАС/КС/ДУ/3-278 от 03.10.2021</v>
      </c>
      <c r="H545" s="128">
        <v>2151.7800000000002</v>
      </c>
      <c r="I545" s="126">
        <f>VLOOKUP(A545,РАСЧЕТ!A:AZ,52,0)</f>
        <v>0</v>
      </c>
      <c r="J545" s="126">
        <f t="shared" si="73"/>
        <v>-2151.7800000000002</v>
      </c>
      <c r="K545" s="128">
        <v>2151.7800000000002</v>
      </c>
      <c r="L545" s="126">
        <f>VLOOKUP(A545,РАСЧЕТ!A:BA,53,0)</f>
        <v>0</v>
      </c>
      <c r="M545" s="126">
        <f t="shared" si="74"/>
        <v>-2151.7800000000002</v>
      </c>
      <c r="N545" s="128">
        <v>2151.7800000000002</v>
      </c>
      <c r="O545" s="126">
        <f>VLOOKUP(A545,РАСЧЕТ!A:BB,54,0)</f>
        <v>0</v>
      </c>
      <c r="P545" s="126">
        <f t="shared" si="75"/>
        <v>-2151.7800000000002</v>
      </c>
      <c r="Q545" s="128">
        <v>2151.7800000000002</v>
      </c>
      <c r="R545" s="126">
        <f>VLOOKUP(A545,РАСЧЕТ!A:BC,55,0)</f>
        <v>0</v>
      </c>
      <c r="S545" s="126">
        <f t="shared" si="76"/>
        <v>-2151.7800000000002</v>
      </c>
      <c r="T545" s="128">
        <v>2151.7800000000002</v>
      </c>
      <c r="U545" s="126">
        <f>VLOOKUP(A545,РАСЧЕТ!A:BD,56,0)</f>
        <v>0</v>
      </c>
      <c r="V545" s="126">
        <f t="shared" si="77"/>
        <v>-2151.7800000000002</v>
      </c>
      <c r="W545" s="80">
        <v>2151.7800000000002</v>
      </c>
      <c r="X545" s="81">
        <f>VLOOKUP(A545,РАСЧЕТ!A:BE,57,0)</f>
        <v>3146.035170491321</v>
      </c>
      <c r="Y545" s="81">
        <f t="shared" si="78"/>
        <v>994.25517049132077</v>
      </c>
      <c r="Z545" s="81" t="str">
        <f>VLOOKUP(A545,'10'!A:C,3,0)</f>
        <v>Начисление услуг УКС00001637 от 31.10.2023 0:00:03</v>
      </c>
      <c r="AA545" s="81" t="str">
        <f>VLOOKUP(A545,'10'!A:B,2,0)</f>
        <v>НАС/КС/ДУ/3-278 от 03.10.2021</v>
      </c>
      <c r="AB545" s="80">
        <v>2151.7800000000002</v>
      </c>
      <c r="AC545" s="81">
        <f>VLOOKUP(A545,РАСЧЕТ!A:BF,58,0)</f>
        <v>2618.4791071880345</v>
      </c>
      <c r="AD545" s="81">
        <f t="shared" si="79"/>
        <v>466.6991071880343</v>
      </c>
      <c r="AE545" s="81" t="str">
        <f>VLOOKUP(A545,'11'!A:C,3,0)</f>
        <v>Начисление услуг УКС00001717 от 30.11.2023 23:59:59</v>
      </c>
      <c r="AF545" s="81" t="str">
        <f>VLOOKUP(A545,'11'!A:B,2,0)</f>
        <v>НАС/КС/ДУ/3-278 от 03.10.2021</v>
      </c>
      <c r="AG545" s="80">
        <v>2151.7800000000002</v>
      </c>
      <c r="AH545" s="120">
        <f>VLOOKUP(A545,РАСЧЕТ!A:BG,59,0)</f>
        <v>3569.7840170052273</v>
      </c>
      <c r="AI545" s="120">
        <f t="shared" si="80"/>
        <v>1418.0040170052271</v>
      </c>
      <c r="AJ545" t="str">
        <f>VLOOKUP(A545,'12'!A:C,3,0)</f>
        <v>Начисление услуг УКС00001867 от 31.12.2023 23:59:59</v>
      </c>
      <c r="AK545" t="str">
        <f>VLOOKUP(A545,'12'!A:B,2,0)</f>
        <v>НАС/КС/ДУ/3-278 от 03.10.2021</v>
      </c>
    </row>
    <row r="546" spans="1:37" x14ac:dyDescent="0.3">
      <c r="A546" s="79" t="s">
        <v>1153</v>
      </c>
      <c r="B546" s="79" t="s">
        <v>129</v>
      </c>
      <c r="C546" s="80">
        <v>2138.9</v>
      </c>
      <c r="D546" s="81">
        <f>VLOOKUP(A546,РАСЧЕТ!A:AY,51,0)</f>
        <v>2469.5369441655498</v>
      </c>
      <c r="E546" s="81">
        <f t="shared" si="72"/>
        <v>330.63694416554972</v>
      </c>
      <c r="F546" s="81" t="str">
        <f>VLOOKUP(A546,'04'!A:C,3,0)</f>
        <v>Начисление услуг УКС00000640 от 30.04.2023 0:00:10</v>
      </c>
      <c r="G546" s="81" t="str">
        <f>VLOOKUP(A546,'04'!A:B,2,0)</f>
        <v>НАС/КС/ДУ/3-279/ВТОР</v>
      </c>
      <c r="H546" s="128">
        <v>2138.9</v>
      </c>
      <c r="I546" s="126">
        <f>VLOOKUP(A546,РАСЧЕТ!A:AZ,52,0)</f>
        <v>0</v>
      </c>
      <c r="J546" s="126">
        <f t="shared" si="73"/>
        <v>-2138.9</v>
      </c>
      <c r="K546" s="128">
        <v>2138.9</v>
      </c>
      <c r="L546" s="126">
        <f>VLOOKUP(A546,РАСЧЕТ!A:BA,53,0)</f>
        <v>0</v>
      </c>
      <c r="M546" s="126">
        <f t="shared" si="74"/>
        <v>-2138.9</v>
      </c>
      <c r="N546" s="128">
        <v>2138.9</v>
      </c>
      <c r="O546" s="126">
        <f>VLOOKUP(A546,РАСЧЕТ!A:BB,54,0)</f>
        <v>0</v>
      </c>
      <c r="P546" s="126">
        <f t="shared" si="75"/>
        <v>-2138.9</v>
      </c>
      <c r="Q546" s="128">
        <v>2138.9</v>
      </c>
      <c r="R546" s="126">
        <f>VLOOKUP(A546,РАСЧЕТ!A:BC,55,0)</f>
        <v>0</v>
      </c>
      <c r="S546" s="126">
        <f t="shared" si="76"/>
        <v>-2138.9</v>
      </c>
      <c r="T546" s="128">
        <v>2138.9</v>
      </c>
      <c r="U546" s="126">
        <f>VLOOKUP(A546,РАСЧЕТ!A:BD,56,0)</f>
        <v>0</v>
      </c>
      <c r="V546" s="126">
        <f t="shared" si="77"/>
        <v>-2138.9</v>
      </c>
      <c r="W546" s="80">
        <v>2138.9</v>
      </c>
      <c r="X546" s="81">
        <f>VLOOKUP(A546,РАСЧЕТ!A:BE,57,0)</f>
        <v>3009.614515660593</v>
      </c>
      <c r="Y546" s="81">
        <f t="shared" si="78"/>
        <v>870.71451566059295</v>
      </c>
      <c r="Z546" s="81" t="str">
        <f>VLOOKUP(A546,'10'!A:C,3,0)</f>
        <v>Начисление услуг УКС00001637 от 31.10.2023 0:00:03</v>
      </c>
      <c r="AA546" s="81" t="str">
        <f>VLOOKUP(A546,'10'!A:B,2,0)</f>
        <v>НАС/КС/ДУ/3-279/ВТОР</v>
      </c>
      <c r="AB546" s="80">
        <v>2138.9</v>
      </c>
      <c r="AC546" s="81">
        <f>VLOOKUP(A546,РАСЧЕТ!A:BF,58,0)</f>
        <v>2520.6345456699987</v>
      </c>
      <c r="AD546" s="81">
        <f t="shared" si="79"/>
        <v>381.73454566999862</v>
      </c>
      <c r="AE546" s="81" t="str">
        <f>VLOOKUP(A546,'11'!A:C,3,0)</f>
        <v>Начисление услуг УКС00001717 от 30.11.2023 23:59:59</v>
      </c>
      <c r="AF546" s="81" t="str">
        <f>VLOOKUP(A546,'11'!A:B,2,0)</f>
        <v>НАС/КС/ДУ/3-279/ВТОР</v>
      </c>
      <c r="AG546" s="80">
        <v>2138.9</v>
      </c>
      <c r="AH546" s="120">
        <f>VLOOKUP(A546,РАСЧЕТ!A:BG,59,0)</f>
        <v>3441.7718206318164</v>
      </c>
      <c r="AI546" s="120">
        <f t="shared" si="80"/>
        <v>1302.8718206318163</v>
      </c>
      <c r="AJ546" t="str">
        <f>VLOOKUP(A546,'12'!A:C,3,0)</f>
        <v>Начисление услуг УКС00001867 от 31.12.2023 23:59:59</v>
      </c>
      <c r="AK546" t="str">
        <f>VLOOKUP(A546,'12'!A:B,2,0)</f>
        <v>НАС/КС/ДУ/3-279/ВТОР</v>
      </c>
    </row>
    <row r="547" spans="1:37" x14ac:dyDescent="0.3">
      <c r="A547" s="79" t="s">
        <v>731</v>
      </c>
      <c r="B547" s="79" t="s">
        <v>356</v>
      </c>
      <c r="C547" s="80">
        <v>1421.64</v>
      </c>
      <c r="D547" s="81">
        <f>VLOOKUP(A547,РАСЧЕТ!A:AY,51,0)</f>
        <v>597.65196770842772</v>
      </c>
      <c r="E547" s="81">
        <f t="shared" si="72"/>
        <v>-823.98803229157238</v>
      </c>
      <c r="F547" s="81" t="str">
        <f>VLOOKUP(A547,'04'!A:C,3,0)</f>
        <v>Начисление услуг УКС00000640 от 30.04.2023 0:00:10</v>
      </c>
      <c r="G547" s="81" t="str">
        <f>VLOOKUP(A547,'04'!A:B,2,0)</f>
        <v>НАС/КС/ДУ-3-28</v>
      </c>
      <c r="H547" s="128">
        <v>1421.64</v>
      </c>
      <c r="I547" s="126">
        <f>VLOOKUP(A547,РАСЧЕТ!A:AZ,52,0)</f>
        <v>0</v>
      </c>
      <c r="J547" s="126">
        <f t="shared" si="73"/>
        <v>-1421.64</v>
      </c>
      <c r="K547" s="128">
        <v>1421.64</v>
      </c>
      <c r="L547" s="126">
        <f>VLOOKUP(A547,РАСЧЕТ!A:BA,53,0)</f>
        <v>0</v>
      </c>
      <c r="M547" s="126">
        <f t="shared" si="74"/>
        <v>-1421.64</v>
      </c>
      <c r="N547" s="128">
        <v>1421.64</v>
      </c>
      <c r="O547" s="126">
        <f>VLOOKUP(A547,РАСЧЕТ!A:BB,54,0)</f>
        <v>0</v>
      </c>
      <c r="P547" s="126">
        <f t="shared" si="75"/>
        <v>-1421.64</v>
      </c>
      <c r="Q547" s="128">
        <v>1421.64</v>
      </c>
      <c r="R547" s="126">
        <f>VLOOKUP(A547,РАСЧЕТ!A:BC,55,0)</f>
        <v>0</v>
      </c>
      <c r="S547" s="126">
        <f t="shared" si="76"/>
        <v>-1421.64</v>
      </c>
      <c r="T547" s="128">
        <v>1421.64</v>
      </c>
      <c r="U547" s="126">
        <f>VLOOKUP(A547,РАСЧЕТ!A:BD,56,0)</f>
        <v>0</v>
      </c>
      <c r="V547" s="126">
        <f t="shared" si="77"/>
        <v>-1421.64</v>
      </c>
      <c r="W547" s="80">
        <v>1421.64</v>
      </c>
      <c r="X547" s="81">
        <f>VLOOKUP(A547,РАСЧЕТ!A:BE,57,0)</f>
        <v>2297.7867302609634</v>
      </c>
      <c r="Y547" s="81">
        <f t="shared" si="78"/>
        <v>876.1467302609633</v>
      </c>
      <c r="Z547" s="81" t="str">
        <f>VLOOKUP(A547,'10'!A:C,3,0)</f>
        <v>Начисление услуг УКС00001637 от 31.10.2023 0:00:03</v>
      </c>
      <c r="AA547" s="81" t="str">
        <f>VLOOKUP(A547,'10'!A:B,2,0)</f>
        <v>НАС/КС/ДУ-3-28</v>
      </c>
      <c r="AB547" s="80">
        <v>1421.64</v>
      </c>
      <c r="AC547" s="81">
        <f>VLOOKUP(A547,РАСЧЕТ!A:BF,58,0)</f>
        <v>1883.195539905648</v>
      </c>
      <c r="AD547" s="81">
        <f t="shared" si="79"/>
        <v>461.55553990564795</v>
      </c>
      <c r="AE547" s="81" t="str">
        <f>VLOOKUP(A547,'11'!A:C,3,0)</f>
        <v>Начисление услуг УКС00001717 от 30.11.2023 23:59:59</v>
      </c>
      <c r="AF547" s="81" t="str">
        <f>VLOOKUP(A547,'11'!A:B,2,0)</f>
        <v>НАС/КС/ДУ-3-28</v>
      </c>
      <c r="AG547" s="80">
        <v>1421.64</v>
      </c>
      <c r="AH547" s="120">
        <f>VLOOKUP(A547,РАСЧЕТ!A:BG,59,0)</f>
        <v>2557.3365469610089</v>
      </c>
      <c r="AI547" s="120">
        <f t="shared" si="80"/>
        <v>1135.6965469610088</v>
      </c>
      <c r="AJ547" t="str">
        <f>VLOOKUP(A547,'12'!A:C,3,0)</f>
        <v>Начисление услуг УКС00001867 от 31.12.2023 23:59:59</v>
      </c>
      <c r="AK547" t="str">
        <f>VLOOKUP(A547,'12'!A:B,2,0)</f>
        <v>НАС/КС/ДУ-3-28</v>
      </c>
    </row>
    <row r="548" spans="1:37" x14ac:dyDescent="0.3">
      <c r="A548" s="79" t="s">
        <v>618</v>
      </c>
      <c r="B548" s="79" t="s">
        <v>330</v>
      </c>
      <c r="C548" s="80">
        <v>3109.56</v>
      </c>
      <c r="D548" s="81">
        <f>VLOOKUP(A548,РАСЧЕТ!A:AY,51,0)</f>
        <v>2622.5364270147275</v>
      </c>
      <c r="E548" s="81">
        <f t="shared" si="72"/>
        <v>-487.02357298527249</v>
      </c>
      <c r="F548" s="81" t="str">
        <f>VLOOKUP(A548,'04'!A:C,3,0)</f>
        <v>Начисление услуг УКС00000640 от 30.04.2023 0:00:10</v>
      </c>
      <c r="G548" s="81" t="str">
        <f>VLOOKUP(A548,'04'!A:B,2,0)</f>
        <v>НАС/КС/ДУ/3-280 от 10.10.2021</v>
      </c>
      <c r="H548" s="128">
        <v>3109.56</v>
      </c>
      <c r="I548" s="126">
        <f>VLOOKUP(A548,РАСЧЕТ!A:AZ,52,0)</f>
        <v>0</v>
      </c>
      <c r="J548" s="126">
        <f t="shared" si="73"/>
        <v>-3109.56</v>
      </c>
      <c r="K548" s="128">
        <v>3109.56</v>
      </c>
      <c r="L548" s="126">
        <f>VLOOKUP(A548,РАСЧЕТ!A:BA,53,0)</f>
        <v>0</v>
      </c>
      <c r="M548" s="126">
        <f t="shared" si="74"/>
        <v>-3109.56</v>
      </c>
      <c r="N548" s="128">
        <v>3109.56</v>
      </c>
      <c r="O548" s="126">
        <f>VLOOKUP(A548,РАСЧЕТ!A:BB,54,0)</f>
        <v>0</v>
      </c>
      <c r="P548" s="126">
        <f t="shared" si="75"/>
        <v>-3109.56</v>
      </c>
      <c r="Q548" s="128">
        <v>3109.56</v>
      </c>
      <c r="R548" s="126">
        <f>VLOOKUP(A548,РАСЧЕТ!A:BC,55,0)</f>
        <v>0</v>
      </c>
      <c r="S548" s="126">
        <f t="shared" si="76"/>
        <v>-3109.56</v>
      </c>
      <c r="T548" s="128">
        <v>3109.56</v>
      </c>
      <c r="U548" s="126">
        <f>VLOOKUP(A548,РАСЧЕТ!A:BD,56,0)</f>
        <v>0</v>
      </c>
      <c r="V548" s="126">
        <f t="shared" si="77"/>
        <v>-3109.56</v>
      </c>
      <c r="W548" s="80">
        <v>3109.56</v>
      </c>
      <c r="X548" s="81">
        <f>VLOOKUP(A548,РАСЧЕТ!A:BE,57,0)</f>
        <v>3109.0431544937164</v>
      </c>
      <c r="Y548" s="81">
        <f t="shared" si="78"/>
        <v>-0.51684550628351644</v>
      </c>
      <c r="Z548" s="81" t="str">
        <f>VLOOKUP(A548,'10'!A:C,3,0)</f>
        <v>Начисление услуг УКС00001637 от 31.10.2023 0:00:03</v>
      </c>
      <c r="AA548" s="81" t="str">
        <f>VLOOKUP(A548,'10'!A:B,2,0)</f>
        <v>НАС/КС/ДУ/3-280 от 10.10.2021</v>
      </c>
      <c r="AB548" s="80">
        <v>3109.56</v>
      </c>
      <c r="AC548" s="81">
        <f>VLOOKUP(A548,РАСЧЕТ!A:BF,58,0)</f>
        <v>2779.604809457463</v>
      </c>
      <c r="AD548" s="81">
        <f t="shared" si="79"/>
        <v>-329.95519054253691</v>
      </c>
      <c r="AE548" s="81" t="str">
        <f>VLOOKUP(A548,'11'!A:C,3,0)</f>
        <v>Начисление услуг УКС00001717 от 30.11.2023 23:59:59</v>
      </c>
      <c r="AF548" s="81" t="str">
        <f>VLOOKUP(A548,'11'!A:B,2,0)</f>
        <v>НАС/КС/ДУ/3-280 от 10.10.2021</v>
      </c>
      <c r="AG548" s="80">
        <v>3109.56</v>
      </c>
      <c r="AH548" s="120">
        <f>VLOOKUP(A548,РАСЧЕТ!A:BG,59,0)</f>
        <v>3855.2090788265396</v>
      </c>
      <c r="AI548" s="120">
        <f t="shared" si="80"/>
        <v>745.64907882653961</v>
      </c>
      <c r="AJ548" t="str">
        <f>VLOOKUP(A548,'12'!A:C,3,0)</f>
        <v>Начисление услуг УКС00001867 от 31.12.2023 23:59:59</v>
      </c>
      <c r="AK548" t="str">
        <f>VLOOKUP(A548,'12'!A:B,2,0)</f>
        <v>НАС/КС/ДУ/3-280 от 10.10.2021</v>
      </c>
    </row>
    <row r="549" spans="1:37" x14ac:dyDescent="0.3">
      <c r="A549" s="79" t="s">
        <v>2612</v>
      </c>
      <c r="B549" s="79" t="s">
        <v>303</v>
      </c>
      <c r="C549" s="80">
        <v>3393.03</v>
      </c>
      <c r="D549" s="81">
        <f>VLOOKUP(A549,РАСЧЕТ!A:AY,51,0)</f>
        <v>2861.6074272674509</v>
      </c>
      <c r="E549" s="81">
        <f t="shared" si="72"/>
        <v>-531.42257273254927</v>
      </c>
      <c r="F549" s="81" t="str">
        <f>VLOOKUP(A549,'04'!A:C,3,0)</f>
        <v>Начисление услуг УКС00000640 от 30.04.2023 0:00:10</v>
      </c>
      <c r="G549" s="81" t="str">
        <f>VLOOKUP(A549,'04'!A:B,2,0)</f>
        <v>НАС/КС/ДУ-3-281</v>
      </c>
      <c r="H549" s="128">
        <v>3393.03</v>
      </c>
      <c r="I549" s="126">
        <f>VLOOKUP(A549,РАСЧЕТ!A:AZ,52,0)</f>
        <v>0</v>
      </c>
      <c r="J549" s="126">
        <f t="shared" si="73"/>
        <v>-3393.03</v>
      </c>
      <c r="K549" s="128">
        <v>3393.03</v>
      </c>
      <c r="L549" s="126">
        <f>VLOOKUP(A549,РАСЧЕТ!A:BA,53,0)</f>
        <v>0</v>
      </c>
      <c r="M549" s="126">
        <f t="shared" si="74"/>
        <v>-3393.03</v>
      </c>
      <c r="N549" s="128">
        <v>3393.03</v>
      </c>
      <c r="O549" s="126">
        <f>VLOOKUP(A549,РАСЧЕТ!A:BB,54,0)</f>
        <v>0</v>
      </c>
      <c r="P549" s="126">
        <f t="shared" si="75"/>
        <v>-3393.03</v>
      </c>
      <c r="Q549" s="128">
        <v>3393.03</v>
      </c>
      <c r="R549" s="126">
        <f>VLOOKUP(A549,РАСЧЕТ!A:BC,55,0)</f>
        <v>0</v>
      </c>
      <c r="S549" s="126">
        <f t="shared" si="76"/>
        <v>-3393.03</v>
      </c>
      <c r="T549" s="128">
        <v>3393.03</v>
      </c>
      <c r="U549" s="126">
        <f>VLOOKUP(A549,РАСЧЕТ!A:BD,56,0)</f>
        <v>0</v>
      </c>
      <c r="V549" s="126">
        <f t="shared" si="77"/>
        <v>-3393.03</v>
      </c>
      <c r="W549" s="80">
        <v>3393.03</v>
      </c>
      <c r="X549" s="81">
        <f>VLOOKUP(A549,РАСЧЕТ!A:BE,57,0)</f>
        <v>5811.2193295022144</v>
      </c>
      <c r="Y549" s="81">
        <f t="shared" si="78"/>
        <v>2418.1893295022142</v>
      </c>
      <c r="Z549" s="81" t="str">
        <f>VLOOKUP(A549,'10'!A:C,3,0)</f>
        <v>Начисление услуг УКС00001637 от 31.10.2023 0:00:03</v>
      </c>
      <c r="AA549" s="81" t="str">
        <f>VLOOKUP(A549,'10'!A:B,2,0)</f>
        <v>НАС/КС/ДУ-3-281</v>
      </c>
      <c r="AB549" s="80">
        <v>3393.03</v>
      </c>
      <c r="AC549" s="81">
        <f>VLOOKUP(A549,РАСЧЕТ!A:BF,58,0)</f>
        <v>4723.1927036384441</v>
      </c>
      <c r="AD549" s="81">
        <f t="shared" si="79"/>
        <v>1330.1627036384439</v>
      </c>
      <c r="AE549" s="81" t="str">
        <f>VLOOKUP(A549,'11'!A:C,3,0)</f>
        <v>Начисление услуг УКС00001717 от 30.11.2023 23:59:59</v>
      </c>
      <c r="AF549" s="81" t="str">
        <f>VLOOKUP(A549,'11'!A:B,2,0)</f>
        <v>НАС/КС/ДУ-3-281</v>
      </c>
      <c r="AG549" s="80">
        <v>3393.03</v>
      </c>
      <c r="AH549" s="120">
        <f>VLOOKUP(A549,РАСЧЕТ!A:BG,59,0)</f>
        <v>6400.2407598350292</v>
      </c>
      <c r="AI549" s="120">
        <f t="shared" si="80"/>
        <v>3007.210759835029</v>
      </c>
      <c r="AJ549" t="str">
        <f>VLOOKUP(A549,'12'!A:C,3,0)</f>
        <v>Начисление услуг УКС00001867 от 31.12.2023 23:59:59</v>
      </c>
      <c r="AK549" t="str">
        <f>VLOOKUP(A549,'12'!A:B,2,0)</f>
        <v>НАС/КС/ДУ-3-281</v>
      </c>
    </row>
    <row r="550" spans="1:37" x14ac:dyDescent="0.3">
      <c r="A550" s="79" t="s">
        <v>2039</v>
      </c>
      <c r="B550" s="79" t="s">
        <v>358</v>
      </c>
      <c r="C550" s="80">
        <v>2151.7800000000002</v>
      </c>
      <c r="D550" s="81">
        <f>VLOOKUP(A550,РАСЧЕТ!A:AY,51,0)</f>
        <v>904.60312937136632</v>
      </c>
      <c r="E550" s="81">
        <f t="shared" si="72"/>
        <v>-1247.1768706286339</v>
      </c>
      <c r="F550" s="81" t="str">
        <f>VLOOKUP(A550,'04'!A:C,3,0)</f>
        <v>Начисление услуг УКС00000640 от 30.04.2023 0:00:10</v>
      </c>
      <c r="G550" s="81" t="str">
        <f>VLOOKUP(A550,'04'!A:B,2,0)</f>
        <v>НАС/КС/ДУ/3-282 от 16.10.2021</v>
      </c>
      <c r="H550" s="128">
        <v>2151.7800000000002</v>
      </c>
      <c r="I550" s="126">
        <f>VLOOKUP(A550,РАСЧЕТ!A:AZ,52,0)</f>
        <v>0</v>
      </c>
      <c r="J550" s="126">
        <f t="shared" si="73"/>
        <v>-2151.7800000000002</v>
      </c>
      <c r="K550" s="128">
        <v>2151.7800000000002</v>
      </c>
      <c r="L550" s="126">
        <f>VLOOKUP(A550,РАСЧЕТ!A:BA,53,0)</f>
        <v>0</v>
      </c>
      <c r="M550" s="126">
        <f t="shared" si="74"/>
        <v>-2151.7800000000002</v>
      </c>
      <c r="N550" s="128">
        <v>2151.7800000000002</v>
      </c>
      <c r="O550" s="126">
        <f>VLOOKUP(A550,РАСЧЕТ!A:BB,54,0)</f>
        <v>0</v>
      </c>
      <c r="P550" s="126">
        <f t="shared" si="75"/>
        <v>-2151.7800000000002</v>
      </c>
      <c r="Q550" s="128">
        <v>2151.7800000000002</v>
      </c>
      <c r="R550" s="126">
        <f>VLOOKUP(A550,РАСЧЕТ!A:BC,55,0)</f>
        <v>0</v>
      </c>
      <c r="S550" s="126">
        <f t="shared" si="76"/>
        <v>-2151.7800000000002</v>
      </c>
      <c r="T550" s="128">
        <v>2151.7800000000002</v>
      </c>
      <c r="U550" s="126">
        <f>VLOOKUP(A550,РАСЧЕТ!A:BD,56,0)</f>
        <v>0</v>
      </c>
      <c r="V550" s="126">
        <f t="shared" si="77"/>
        <v>-2151.7800000000002</v>
      </c>
      <c r="W550" s="80">
        <v>2151.7800000000002</v>
      </c>
      <c r="X550" s="81">
        <f>VLOOKUP(A550,РАСЧЕТ!A:BE,57,0)</f>
        <v>2848.373968576017</v>
      </c>
      <c r="Y550" s="81">
        <f t="shared" si="78"/>
        <v>696.59396857601678</v>
      </c>
      <c r="Z550" s="81" t="str">
        <f>VLOOKUP(A550,'10'!A:C,3,0)</f>
        <v>Начисление услуг УКС00001637 от 31.10.2023 0:00:03</v>
      </c>
      <c r="AA550" s="81" t="str">
        <f>VLOOKUP(A550,'10'!A:B,2,0)</f>
        <v>НАС/КС/ДУ/3-282 от 16.10.2021</v>
      </c>
      <c r="AB550" s="80">
        <v>2151.7800000000002</v>
      </c>
      <c r="AC550" s="81">
        <f>VLOOKUP(A550,РАСЧЕТ!A:BF,58,0)</f>
        <v>2410.4768519327317</v>
      </c>
      <c r="AD550" s="81">
        <f t="shared" si="79"/>
        <v>258.69685193273153</v>
      </c>
      <c r="AE550" s="81" t="str">
        <f>VLOOKUP(A550,'11'!A:C,3,0)</f>
        <v>Начисление услуг УКС00001717 от 30.11.2023 23:59:59</v>
      </c>
      <c r="AF550" s="81" t="str">
        <f>VLOOKUP(A550,'11'!A:B,2,0)</f>
        <v>НАС/КС/ДУ/3-282 от 16.10.2021</v>
      </c>
      <c r="AG550" s="80">
        <v>2151.7800000000002</v>
      </c>
      <c r="AH550" s="120">
        <f>VLOOKUP(A550,РАСЧЕТ!A:BG,59,0)</f>
        <v>3299.832493995596</v>
      </c>
      <c r="AI550" s="120">
        <f t="shared" si="80"/>
        <v>1148.0524939955958</v>
      </c>
      <c r="AJ550" t="str">
        <f>VLOOKUP(A550,'12'!A:C,3,0)</f>
        <v>Начисление услуг УКС00001867 от 31.12.2023 23:59:59</v>
      </c>
      <c r="AK550" t="str">
        <f>VLOOKUP(A550,'12'!A:B,2,0)</f>
        <v>НАС/КС/ДУ/3-282 от 16.10.2021</v>
      </c>
    </row>
    <row r="551" spans="1:37" x14ac:dyDescent="0.3">
      <c r="A551" s="79" t="s">
        <v>2326</v>
      </c>
      <c r="B551" s="79" t="s">
        <v>112</v>
      </c>
      <c r="C551" s="80">
        <v>2138.9</v>
      </c>
      <c r="D551" s="81">
        <f>VLOOKUP(A551,РАСЧЕТ!A:AY,51,0)</f>
        <v>899.1863441655496</v>
      </c>
      <c r="E551" s="81">
        <f t="shared" si="72"/>
        <v>-1239.7136558344505</v>
      </c>
      <c r="F551" s="81" t="str">
        <f>VLOOKUP(A551,'04'!A:C,3,0)</f>
        <v>Начисление услуг УКС00000640 от 30.04.2023 0:00:10</v>
      </c>
      <c r="G551" s="81" t="str">
        <f>VLOOKUP(A551,'04'!A:B,2,0)</f>
        <v>НАС/КС/ДУ-3-283 от 19.10.21</v>
      </c>
      <c r="H551" s="128">
        <v>2138.9</v>
      </c>
      <c r="I551" s="126">
        <f>VLOOKUP(A551,РАСЧЕТ!A:AZ,52,0)</f>
        <v>0</v>
      </c>
      <c r="J551" s="126">
        <f t="shared" si="73"/>
        <v>-2138.9</v>
      </c>
      <c r="K551" s="128">
        <v>2138.9</v>
      </c>
      <c r="L551" s="126">
        <f>VLOOKUP(A551,РАСЧЕТ!A:BA,53,0)</f>
        <v>0</v>
      </c>
      <c r="M551" s="126">
        <f t="shared" si="74"/>
        <v>-2138.9</v>
      </c>
      <c r="N551" s="128">
        <v>2138.9</v>
      </c>
      <c r="O551" s="126">
        <f>VLOOKUP(A551,РАСЧЕТ!A:BB,54,0)</f>
        <v>0</v>
      </c>
      <c r="P551" s="126">
        <f t="shared" si="75"/>
        <v>-2138.9</v>
      </c>
      <c r="Q551" s="128">
        <v>2138.9</v>
      </c>
      <c r="R551" s="126">
        <f>VLOOKUP(A551,РАСЧЕТ!A:BC,55,0)</f>
        <v>0</v>
      </c>
      <c r="S551" s="126">
        <f t="shared" si="76"/>
        <v>-2138.9</v>
      </c>
      <c r="T551" s="128">
        <v>2138.9</v>
      </c>
      <c r="U551" s="126">
        <f>VLOOKUP(A551,РАСЧЕТ!A:BD,56,0)</f>
        <v>0</v>
      </c>
      <c r="V551" s="126">
        <f t="shared" si="77"/>
        <v>-2138.9</v>
      </c>
      <c r="W551" s="80">
        <v>2138.9</v>
      </c>
      <c r="X551" s="81">
        <f>VLOOKUP(A551,РАСЧЕТ!A:BE,57,0)</f>
        <v>2154.5578563065137</v>
      </c>
      <c r="Y551" s="81">
        <f t="shared" si="78"/>
        <v>15.657856306513622</v>
      </c>
      <c r="Z551" s="81" t="str">
        <f>VLOOKUP(A551,'10'!A:C,3,0)</f>
        <v>Начисление услуг УКС00001637 от 31.10.2023 0:00:03</v>
      </c>
      <c r="AA551" s="81" t="str">
        <f>VLOOKUP(A551,'10'!A:B,2,0)</f>
        <v>НАС/КС/ДУ-3-283 от 19.10.21</v>
      </c>
      <c r="AB551" s="80">
        <v>2138.9</v>
      </c>
      <c r="AC551" s="81">
        <f>VLOOKUP(A551,РАСЧЕТ!A:BF,58,0)</f>
        <v>1923.130697764017</v>
      </c>
      <c r="AD551" s="81">
        <f t="shared" si="79"/>
        <v>-215.7693022359831</v>
      </c>
      <c r="AE551" s="81" t="str">
        <f>VLOOKUP(A551,'11'!A:C,3,0)</f>
        <v>Начисление услуг УКС00001717 от 30.11.2023 23:59:59</v>
      </c>
      <c r="AF551" s="81" t="str">
        <f>VLOOKUP(A551,'11'!A:B,2,0)</f>
        <v>НАС/КС/ДУ-3-283 от 19.10.21</v>
      </c>
      <c r="AG551" s="80">
        <v>2138.9</v>
      </c>
      <c r="AH551" s="120">
        <f>VLOOKUP(A551,РАСЧЕТ!A:BG,59,0)</f>
        <v>2666.3135278918726</v>
      </c>
      <c r="AI551" s="120">
        <f t="shared" si="80"/>
        <v>527.41352789187249</v>
      </c>
      <c r="AJ551" t="str">
        <f>VLOOKUP(A551,'12'!A:C,3,0)</f>
        <v>Начисление услуг УКС00001867 от 31.12.2023 23:59:59</v>
      </c>
      <c r="AK551" t="str">
        <f>VLOOKUP(A551,'12'!A:B,2,0)</f>
        <v>НАС/КС/ДУ-3-283 от 19.10.21</v>
      </c>
    </row>
    <row r="552" spans="1:37" x14ac:dyDescent="0.3">
      <c r="A552" s="79" t="s">
        <v>693</v>
      </c>
      <c r="B552" s="79" t="s">
        <v>169</v>
      </c>
      <c r="C552" s="80">
        <v>3109.56</v>
      </c>
      <c r="D552" s="81">
        <f>VLOOKUP(A552,РАСЧЕТ!A:AY,51,0)</f>
        <v>2622.5364270147275</v>
      </c>
      <c r="E552" s="81">
        <f t="shared" si="72"/>
        <v>-487.02357298527249</v>
      </c>
      <c r="F552" s="81" t="str">
        <f>VLOOKUP(A552,'04'!A:C,3,0)</f>
        <v>Начисление услуг УКС00000640 от 30.04.2023 0:00:10</v>
      </c>
      <c r="G552" s="81" t="str">
        <f>VLOOKUP(A552,'04'!A:B,2,0)</f>
        <v>НАС/КС/ДУ-3-824 от 24.11.2021 г.</v>
      </c>
      <c r="H552" s="128">
        <v>3109.56</v>
      </c>
      <c r="I552" s="126">
        <f>VLOOKUP(A552,РАСЧЕТ!A:AZ,52,0)</f>
        <v>0</v>
      </c>
      <c r="J552" s="126">
        <f t="shared" si="73"/>
        <v>-3109.56</v>
      </c>
      <c r="K552" s="128">
        <v>3109.56</v>
      </c>
      <c r="L552" s="126">
        <f>VLOOKUP(A552,РАСЧЕТ!A:BA,53,0)</f>
        <v>0</v>
      </c>
      <c r="M552" s="126">
        <f t="shared" si="74"/>
        <v>-3109.56</v>
      </c>
      <c r="N552" s="128">
        <v>3109.56</v>
      </c>
      <c r="O552" s="126">
        <f>VLOOKUP(A552,РАСЧЕТ!A:BB,54,0)</f>
        <v>0</v>
      </c>
      <c r="P552" s="126">
        <f t="shared" si="75"/>
        <v>-3109.56</v>
      </c>
      <c r="Q552" s="128">
        <v>3109.56</v>
      </c>
      <c r="R552" s="126">
        <f>VLOOKUP(A552,РАСЧЕТ!A:BC,55,0)</f>
        <v>0</v>
      </c>
      <c r="S552" s="126">
        <f t="shared" si="76"/>
        <v>-3109.56</v>
      </c>
      <c r="T552" s="128">
        <v>3109.56</v>
      </c>
      <c r="U552" s="126">
        <f>VLOOKUP(A552,РАСЧЕТ!A:BD,56,0)</f>
        <v>0</v>
      </c>
      <c r="V552" s="126">
        <f t="shared" si="77"/>
        <v>-3109.56</v>
      </c>
      <c r="W552" s="80">
        <v>3109.56</v>
      </c>
      <c r="X552" s="81">
        <f>VLOOKUP(A552,РАСЧЕТ!A:BE,57,0)</f>
        <v>1612.1594094904258</v>
      </c>
      <c r="Y552" s="81">
        <f t="shared" si="78"/>
        <v>-1497.4005905095742</v>
      </c>
      <c r="Z552" s="81" t="str">
        <f>VLOOKUP(A552,'10'!A:C,3,0)</f>
        <v>Начисление услуг УКС00001637 от 31.10.2023 0:00:03</v>
      </c>
      <c r="AA552" s="81" t="str">
        <f>VLOOKUP(A552,'10'!A:B,2,0)</f>
        <v>НАС/КС/ДУ-3-824 от 24.11.2021 г.</v>
      </c>
      <c r="AB552" s="80">
        <v>3109.56</v>
      </c>
      <c r="AC552" s="81">
        <f>VLOOKUP(A552,РАСЧЕТ!A:BF,58,0)</f>
        <v>1733.5995094308907</v>
      </c>
      <c r="AD552" s="81">
        <f t="shared" si="79"/>
        <v>-1375.9604905691092</v>
      </c>
      <c r="AE552" s="81" t="str">
        <f>VLOOKUP(A552,'11'!A:C,3,0)</f>
        <v>Начисление услуг УКС00001717 от 30.11.2023 23:59:59</v>
      </c>
      <c r="AF552" s="81" t="str">
        <f>VLOOKUP(A552,'11'!A:B,2,0)</f>
        <v>НАС/КС/ДУ-3-824 от 24.11.2021 г.</v>
      </c>
      <c r="AG552" s="80">
        <v>3109.56</v>
      </c>
      <c r="AH552" s="120">
        <f>VLOOKUP(A552,РАСЧЕТ!A:BG,59,0)</f>
        <v>2497.6722412007307</v>
      </c>
      <c r="AI552" s="120">
        <f t="shared" si="80"/>
        <v>-611.88775879926925</v>
      </c>
      <c r="AJ552" t="str">
        <f>VLOOKUP(A552,'12'!A:C,3,0)</f>
        <v>Начисление услуг УКС00001867 от 31.12.2023 23:59:59</v>
      </c>
      <c r="AK552" t="str">
        <f>VLOOKUP(A552,'12'!A:B,2,0)</f>
        <v>НАС/КС/ДУ-3-824 от 24.11.2021 г.</v>
      </c>
    </row>
    <row r="553" spans="1:37" x14ac:dyDescent="0.3">
      <c r="A553" s="79" t="s">
        <v>623</v>
      </c>
      <c r="B553" s="79" t="s">
        <v>130</v>
      </c>
      <c r="C553" s="80">
        <v>3393.03</v>
      </c>
      <c r="D553" s="81">
        <f>VLOOKUP(A553,РАСЧЕТ!A:AY,51,0)</f>
        <v>2861.6074272674509</v>
      </c>
      <c r="E553" s="81">
        <f t="shared" si="72"/>
        <v>-531.42257273254927</v>
      </c>
      <c r="F553" s="81" t="str">
        <f>VLOOKUP(A553,'04'!A:C,3,0)</f>
        <v>Начисление услуг УКС00000640 от 30.04.2023 0:00:10</v>
      </c>
      <c r="G553" s="81" t="str">
        <f>VLOOKUP(A553,'04'!A:B,2,0)</f>
        <v>НАС/КС/ДУ-3-285,</v>
      </c>
      <c r="H553" s="128">
        <v>3393.03</v>
      </c>
      <c r="I553" s="126">
        <f>VLOOKUP(A553,РАСЧЕТ!A:AZ,52,0)</f>
        <v>0</v>
      </c>
      <c r="J553" s="126">
        <f t="shared" si="73"/>
        <v>-3393.03</v>
      </c>
      <c r="K553" s="128">
        <v>3393.03</v>
      </c>
      <c r="L553" s="126">
        <f>VLOOKUP(A553,РАСЧЕТ!A:BA,53,0)</f>
        <v>0</v>
      </c>
      <c r="M553" s="126">
        <f t="shared" si="74"/>
        <v>-3393.03</v>
      </c>
      <c r="N553" s="128">
        <v>3393.03</v>
      </c>
      <c r="O553" s="126">
        <f>VLOOKUP(A553,РАСЧЕТ!A:BB,54,0)</f>
        <v>0</v>
      </c>
      <c r="P553" s="126">
        <f t="shared" si="75"/>
        <v>-3393.03</v>
      </c>
      <c r="Q553" s="128">
        <v>3393.03</v>
      </c>
      <c r="R553" s="126">
        <f>VLOOKUP(A553,РАСЧЕТ!A:BC,55,0)</f>
        <v>0</v>
      </c>
      <c r="S553" s="126">
        <f t="shared" si="76"/>
        <v>-3393.03</v>
      </c>
      <c r="T553" s="128">
        <v>3393.03</v>
      </c>
      <c r="U553" s="126">
        <f>VLOOKUP(A553,РАСЧЕТ!A:BD,56,0)</f>
        <v>0</v>
      </c>
      <c r="V553" s="126">
        <f t="shared" si="77"/>
        <v>-3393.03</v>
      </c>
      <c r="W553" s="80">
        <v>3393.03</v>
      </c>
      <c r="X553" s="81">
        <f>VLOOKUP(A553,РАСЧЕТ!A:BE,57,0)</f>
        <v>6727.0571248826654</v>
      </c>
      <c r="Y553" s="81">
        <f t="shared" si="78"/>
        <v>3334.0271248826652</v>
      </c>
      <c r="Z553" s="81" t="str">
        <f>VLOOKUP(A553,'10'!A:C,3,0)</f>
        <v>Начисление услуг УКС00001637 от 31.10.2023 0:00:03</v>
      </c>
      <c r="AA553" s="81" t="str">
        <f>VLOOKUP(A553,'10'!A:B,2,0)</f>
        <v>НАС/КС/ДУ-3-285,</v>
      </c>
      <c r="AB553" s="80">
        <v>3393.03</v>
      </c>
      <c r="AC553" s="81">
        <f>VLOOKUP(A553,РАСЧЕТ!A:BF,58,0)</f>
        <v>5363.1697166365357</v>
      </c>
      <c r="AD553" s="81">
        <f t="shared" si="79"/>
        <v>1970.1397166365355</v>
      </c>
      <c r="AE553" s="81" t="str">
        <f>VLOOKUP(A553,'11'!A:C,3,0)</f>
        <v>Начисление услуг УКС00001717 от 30.11.2023 23:59:59</v>
      </c>
      <c r="AF553" s="81" t="str">
        <f>VLOOKUP(A553,'11'!A:B,2,0)</f>
        <v>НАС/КС/ДУ-3-285,</v>
      </c>
      <c r="AG553" s="80">
        <v>3393.03</v>
      </c>
      <c r="AH553" s="120">
        <f>VLOOKUP(A553,РАСЧЕТ!A:BG,59,0)</f>
        <v>7230.8219914564843</v>
      </c>
      <c r="AI553" s="120">
        <f t="shared" si="80"/>
        <v>3837.7919914564841</v>
      </c>
      <c r="AJ553" t="str">
        <f>VLOOKUP(A553,'12'!A:C,3,0)</f>
        <v>Начисление услуг УКС00001867 от 31.12.2023 23:59:59</v>
      </c>
      <c r="AK553" t="str">
        <f>VLOOKUP(A553,'12'!A:B,2,0)</f>
        <v>НАС/КС/ДУ-3-285,</v>
      </c>
    </row>
    <row r="554" spans="1:37" x14ac:dyDescent="0.3">
      <c r="A554" s="79" t="s">
        <v>673</v>
      </c>
      <c r="B554" s="79" t="s">
        <v>326</v>
      </c>
      <c r="C554" s="80">
        <v>2151.7800000000002</v>
      </c>
      <c r="D554" s="81">
        <f>VLOOKUP(A554,РАСЧЕТ!A:AY,51,0)</f>
        <v>1814.7662291911302</v>
      </c>
      <c r="E554" s="81">
        <f t="shared" si="72"/>
        <v>-337.01377080887005</v>
      </c>
      <c r="F554" s="81" t="str">
        <f>VLOOKUP(A554,'04'!A:C,3,0)</f>
        <v>Начисление услуг УКС00000640 от 30.04.2023 0:00:10</v>
      </c>
      <c r="G554" s="81" t="str">
        <f>VLOOKUP(A554,'04'!A:B,2,0)</f>
        <v>НАС/КС/ДУ-3-286 ВТОР 2 от 18.11.2021</v>
      </c>
      <c r="H554" s="128">
        <v>2151.7800000000002</v>
      </c>
      <c r="I554" s="126">
        <f>VLOOKUP(A554,РАСЧЕТ!A:AZ,52,0)</f>
        <v>0</v>
      </c>
      <c r="J554" s="126">
        <f t="shared" si="73"/>
        <v>-2151.7800000000002</v>
      </c>
      <c r="K554" s="128">
        <v>2151.7800000000002</v>
      </c>
      <c r="L554" s="126">
        <f>VLOOKUP(A554,РАСЧЕТ!A:BA,53,0)</f>
        <v>0</v>
      </c>
      <c r="M554" s="126">
        <f t="shared" si="74"/>
        <v>-2151.7800000000002</v>
      </c>
      <c r="N554" s="128">
        <v>2151.7800000000002</v>
      </c>
      <c r="O554" s="126">
        <f>VLOOKUP(A554,РАСЧЕТ!A:BB,54,0)</f>
        <v>0</v>
      </c>
      <c r="P554" s="126">
        <f t="shared" si="75"/>
        <v>-2151.7800000000002</v>
      </c>
      <c r="Q554" s="128">
        <v>2151.7800000000002</v>
      </c>
      <c r="R554" s="126">
        <f>VLOOKUP(A554,РАСЧЕТ!A:BC,55,0)</f>
        <v>0</v>
      </c>
      <c r="S554" s="126">
        <f t="shared" si="76"/>
        <v>-2151.7800000000002</v>
      </c>
      <c r="T554" s="128">
        <v>2151.7800000000002</v>
      </c>
      <c r="U554" s="126">
        <f>VLOOKUP(A554,РАСЧЕТ!A:BD,56,0)</f>
        <v>0</v>
      </c>
      <c r="V554" s="126">
        <f t="shared" si="77"/>
        <v>-2151.7800000000002</v>
      </c>
      <c r="W554" s="80">
        <v>2151.7800000000002</v>
      </c>
      <c r="X554" s="81">
        <f>VLOOKUP(A554,РАСЧЕТ!A:BE,57,0)</f>
        <v>2851.4011890753359</v>
      </c>
      <c r="Y554" s="81">
        <f t="shared" si="78"/>
        <v>699.62118907533568</v>
      </c>
      <c r="Z554" s="81" t="str">
        <f>VLOOKUP(A554,'10'!A:C,3,0)</f>
        <v>Начисление услуг УКС00001637 от 31.10.2023 0:00:03</v>
      </c>
      <c r="AA554" s="81" t="str">
        <f>VLOOKUP(A554,'10'!A:B,2,0)</f>
        <v>НАС/КС/ДУ-3-286 ВТОР 2 от 18.11.2021</v>
      </c>
      <c r="AB554" s="80">
        <v>2151.7800000000002</v>
      </c>
      <c r="AC554" s="81">
        <f>VLOOKUP(A554,РАСЧЕТ!A:BF,58,0)</f>
        <v>2412.5922391144068</v>
      </c>
      <c r="AD554" s="81">
        <f t="shared" si="79"/>
        <v>260.81223911440657</v>
      </c>
      <c r="AE554" s="81" t="str">
        <f>VLOOKUP(A554,'11'!A:C,3,0)</f>
        <v>Начисление услуг УКС00001717 от 30.11.2023 23:59:59</v>
      </c>
      <c r="AF554" s="81" t="str">
        <f>VLOOKUP(A554,'11'!A:B,2,0)</f>
        <v>НАС/КС/ДУ-3-286 ВТОР 2 от 18.11.2021</v>
      </c>
      <c r="AG554" s="80">
        <v>2151.7800000000002</v>
      </c>
      <c r="AH554" s="120">
        <f>VLOOKUP(A554,РАСЧЕТ!A:BG,59,0)</f>
        <v>3302.5779064948365</v>
      </c>
      <c r="AI554" s="120">
        <f t="shared" si="80"/>
        <v>1150.7979064948363</v>
      </c>
      <c r="AJ554" t="str">
        <f>VLOOKUP(A554,'12'!A:C,3,0)</f>
        <v>Начисление услуг УКС00001867 от 31.12.2023 23:59:59</v>
      </c>
      <c r="AK554" t="str">
        <f>VLOOKUP(A554,'12'!A:B,2,0)</f>
        <v>НАС/КС/ДУ-3-286 ВТОР 2 от 18.11.2021</v>
      </c>
    </row>
    <row r="555" spans="1:37" x14ac:dyDescent="0.3">
      <c r="A555" s="79" t="s">
        <v>1212</v>
      </c>
      <c r="B555" s="79" t="s">
        <v>220</v>
      </c>
      <c r="C555" s="80">
        <v>2138.9</v>
      </c>
      <c r="D555" s="81">
        <f>VLOOKUP(A555,РАСЧЕТ!A:AY,51,0)</f>
        <v>899.1863441655496</v>
      </c>
      <c r="E555" s="81">
        <f t="shared" si="72"/>
        <v>-1239.7136558344505</v>
      </c>
      <c r="F555" s="81" t="str">
        <f>VLOOKUP(A555,'04'!A:C,3,0)</f>
        <v>Начисление услуг УКС00000640 от 30.04.2023 0:00:10</v>
      </c>
      <c r="G555" s="81" t="str">
        <f>VLOOKUP(A555,'04'!A:B,2,0)</f>
        <v>НАС/КС/ДУ-3-287/1</v>
      </c>
      <c r="H555" s="128">
        <v>2138.9</v>
      </c>
      <c r="I555" s="126">
        <f>VLOOKUP(A555,РАСЧЕТ!A:AZ,52,0)</f>
        <v>0</v>
      </c>
      <c r="J555" s="126">
        <f t="shared" si="73"/>
        <v>-2138.9</v>
      </c>
      <c r="K555" s="128">
        <v>2138.9</v>
      </c>
      <c r="L555" s="126">
        <f>VLOOKUP(A555,РАСЧЕТ!A:BA,53,0)</f>
        <v>0</v>
      </c>
      <c r="M555" s="126">
        <f t="shared" si="74"/>
        <v>-2138.9</v>
      </c>
      <c r="N555" s="128">
        <v>2138.9</v>
      </c>
      <c r="O555" s="126">
        <f>VLOOKUP(A555,РАСЧЕТ!A:BB,54,0)</f>
        <v>0</v>
      </c>
      <c r="P555" s="126">
        <f t="shared" si="75"/>
        <v>-2138.9</v>
      </c>
      <c r="Q555" s="128">
        <v>2138.9</v>
      </c>
      <c r="R555" s="126">
        <f>VLOOKUP(A555,РАСЧЕТ!A:BC,55,0)</f>
        <v>0</v>
      </c>
      <c r="S555" s="126">
        <f t="shared" si="76"/>
        <v>-2138.9</v>
      </c>
      <c r="T555" s="128">
        <v>2138.9</v>
      </c>
      <c r="U555" s="126">
        <f>VLOOKUP(A555,РАСЧЕТ!A:BD,56,0)</f>
        <v>0</v>
      </c>
      <c r="V555" s="126">
        <f t="shared" si="77"/>
        <v>-2138.9</v>
      </c>
      <c r="W555" s="80">
        <v>2138.9</v>
      </c>
      <c r="X555" s="81">
        <f>VLOOKUP(A555,РАСЧЕТ!A:BE,57,0)</f>
        <v>3548.4032299282803</v>
      </c>
      <c r="Y555" s="81">
        <f t="shared" si="78"/>
        <v>1409.5032299282802</v>
      </c>
      <c r="Z555" s="81" t="str">
        <f>VLOOKUP(A555,'10'!A:C,3,0)</f>
        <v>Начисление услуг УКС00001637 от 31.10.2023 0:00:03</v>
      </c>
      <c r="AA555" s="81" t="str">
        <f>VLOOKUP(A555,'10'!A:B,2,0)</f>
        <v>НАС/КС/ДУ-3-287/1</v>
      </c>
      <c r="AB555" s="80">
        <v>2138.9</v>
      </c>
      <c r="AC555" s="81">
        <f>VLOOKUP(A555,РАСЧЕТ!A:BF,58,0)</f>
        <v>2897.1339582661749</v>
      </c>
      <c r="AD555" s="81">
        <f t="shared" si="79"/>
        <v>758.2339582661748</v>
      </c>
      <c r="AE555" s="81" t="str">
        <f>VLOOKUP(A555,'11'!A:C,3,0)</f>
        <v>Начисление услуг УКС00001717 от 30.11.2023 23:59:59</v>
      </c>
      <c r="AF555" s="81" t="str">
        <f>VLOOKUP(A555,'11'!A:B,2,0)</f>
        <v>НАС/КС/ДУ-3-287/1</v>
      </c>
      <c r="AG555" s="80">
        <v>2138.9</v>
      </c>
      <c r="AH555" s="120">
        <f>VLOOKUP(A555,РАСЧЕТ!A:BG,59,0)</f>
        <v>3930.4039737679468</v>
      </c>
      <c r="AI555" s="120">
        <f t="shared" si="80"/>
        <v>1791.5039737679467</v>
      </c>
      <c r="AJ555" t="str">
        <f>VLOOKUP(A555,'12'!A:C,3,0)</f>
        <v>Начисление услуг УКС00001867 от 31.12.2023 23:59:59</v>
      </c>
      <c r="AK555" t="str">
        <f>VLOOKUP(A555,'12'!A:B,2,0)</f>
        <v>НАС/КС/ДУ-3-287/1</v>
      </c>
    </row>
    <row r="556" spans="1:37" x14ac:dyDescent="0.3">
      <c r="A556" s="79" t="s">
        <v>1088</v>
      </c>
      <c r="B556" s="79" t="s">
        <v>227</v>
      </c>
      <c r="C556" s="80">
        <v>3109.56</v>
      </c>
      <c r="D556" s="81">
        <f>VLOOKUP(A556,РАСЧЕТ!A:AY,51,0)</f>
        <v>2622.5364270147275</v>
      </c>
      <c r="E556" s="81">
        <f t="shared" si="72"/>
        <v>-487.02357298527249</v>
      </c>
      <c r="F556" s="81" t="str">
        <f>VLOOKUP(A556,'04'!A:C,3,0)</f>
        <v>Начисление услуг УКС00000640 от 30.04.2023 0:00:10</v>
      </c>
      <c r="G556" s="81" t="str">
        <f>VLOOKUP(A556,'04'!A:B,2,0)</f>
        <v>НАС/КС/ДУ-3-288.</v>
      </c>
      <c r="H556" s="128">
        <v>3109.56</v>
      </c>
      <c r="I556" s="126">
        <f>VLOOKUP(A556,РАСЧЕТ!A:AZ,52,0)</f>
        <v>0</v>
      </c>
      <c r="J556" s="126">
        <f t="shared" si="73"/>
        <v>-3109.56</v>
      </c>
      <c r="K556" s="128">
        <v>3109.56</v>
      </c>
      <c r="L556" s="126">
        <f>VLOOKUP(A556,РАСЧЕТ!A:BA,53,0)</f>
        <v>0</v>
      </c>
      <c r="M556" s="126">
        <f t="shared" si="74"/>
        <v>-3109.56</v>
      </c>
      <c r="N556" s="128">
        <v>3109.56</v>
      </c>
      <c r="O556" s="126">
        <f>VLOOKUP(A556,РАСЧЕТ!A:BB,54,0)</f>
        <v>0</v>
      </c>
      <c r="P556" s="126">
        <f t="shared" si="75"/>
        <v>-3109.56</v>
      </c>
      <c r="Q556" s="128">
        <v>3109.56</v>
      </c>
      <c r="R556" s="126">
        <f>VLOOKUP(A556,РАСЧЕТ!A:BC,55,0)</f>
        <v>0</v>
      </c>
      <c r="S556" s="126">
        <f t="shared" si="76"/>
        <v>-3109.56</v>
      </c>
      <c r="T556" s="128">
        <v>3109.56</v>
      </c>
      <c r="U556" s="126">
        <f>VLOOKUP(A556,РАСЧЕТ!A:BD,56,0)</f>
        <v>0</v>
      </c>
      <c r="V556" s="126">
        <f t="shared" si="77"/>
        <v>-3109.56</v>
      </c>
      <c r="W556" s="80">
        <v>3109.56</v>
      </c>
      <c r="X556" s="81">
        <f>VLOOKUP(A556,РАСЧЕТ!A:BE,57,0)</f>
        <v>6098.6508959943585</v>
      </c>
      <c r="Y556" s="81">
        <f t="shared" si="78"/>
        <v>2989.0908959943586</v>
      </c>
      <c r="Z556" s="81" t="str">
        <f>VLOOKUP(A556,'10'!A:C,3,0)</f>
        <v>Начисление услуг УКС00001637 от 31.10.2023 0:00:03</v>
      </c>
      <c r="AA556" s="81" t="str">
        <f>VLOOKUP(A556,'10'!A:B,2,0)</f>
        <v>НАС/КС/ДУ-3-288.</v>
      </c>
      <c r="AB556" s="80">
        <v>3109.56</v>
      </c>
      <c r="AC556" s="81">
        <f>VLOOKUP(A556,РАСЧЕТ!A:BF,58,0)</f>
        <v>4868.7086246660847</v>
      </c>
      <c r="AD556" s="81">
        <f t="shared" si="79"/>
        <v>1759.1486246660847</v>
      </c>
      <c r="AE556" s="81" t="str">
        <f>VLOOKUP(A556,'11'!A:C,3,0)</f>
        <v>Начисление услуг УКС00001717 от 30.11.2023 23:59:59</v>
      </c>
      <c r="AF556" s="81" t="str">
        <f>VLOOKUP(A556,'11'!A:B,2,0)</f>
        <v>НАС/КС/ДУ-3-288.</v>
      </c>
      <c r="AG556" s="80">
        <v>3109.56</v>
      </c>
      <c r="AH556" s="120">
        <f>VLOOKUP(A556,РАСЧЕТ!A:BG,59,0)</f>
        <v>6566.5102421172778</v>
      </c>
      <c r="AI556" s="120">
        <f t="shared" si="80"/>
        <v>3456.9502421172779</v>
      </c>
      <c r="AJ556" t="str">
        <f>VLOOKUP(A556,'12'!A:C,3,0)</f>
        <v>Начисление услуг УКС00001867 от 31.12.2023 23:59:59</v>
      </c>
      <c r="AK556" t="str">
        <f>VLOOKUP(A556,'12'!A:B,2,0)</f>
        <v>НАС/КС/ДУ-3-288.</v>
      </c>
    </row>
    <row r="557" spans="1:37" x14ac:dyDescent="0.3">
      <c r="A557" s="79" t="s">
        <v>1580</v>
      </c>
      <c r="B557" s="79" t="s">
        <v>296</v>
      </c>
      <c r="C557" s="80">
        <v>3393.03</v>
      </c>
      <c r="D557" s="81">
        <f>VLOOKUP(A557,РАСЧЕТ!A:AY,51,0)</f>
        <v>2861.6074272674509</v>
      </c>
      <c r="E557" s="81">
        <f t="shared" si="72"/>
        <v>-531.42257273254927</v>
      </c>
      <c r="F557" s="81" t="str">
        <f>VLOOKUP(A557,'04'!A:C,3,0)</f>
        <v>Начисление услуг УКС00000640 от 30.04.2023 0:00:10</v>
      </c>
      <c r="G557" s="81" t="str">
        <f>VLOOKUP(A557,'04'!A:B,2,0)</f>
        <v>НАС/КС/ДУ-3-289.</v>
      </c>
      <c r="H557" s="128">
        <v>3393.03</v>
      </c>
      <c r="I557" s="126">
        <f>VLOOKUP(A557,РАСЧЕТ!A:AZ,52,0)</f>
        <v>0</v>
      </c>
      <c r="J557" s="126">
        <f t="shared" si="73"/>
        <v>-3393.03</v>
      </c>
      <c r="K557" s="128">
        <v>3393.03</v>
      </c>
      <c r="L557" s="126">
        <f>VLOOKUP(A557,РАСЧЕТ!A:BA,53,0)</f>
        <v>0</v>
      </c>
      <c r="M557" s="126">
        <f t="shared" si="74"/>
        <v>-3393.03</v>
      </c>
      <c r="N557" s="128">
        <v>3393.03</v>
      </c>
      <c r="O557" s="126">
        <f>VLOOKUP(A557,РАСЧЕТ!A:BB,54,0)</f>
        <v>0</v>
      </c>
      <c r="P557" s="126">
        <f t="shared" si="75"/>
        <v>-3393.03</v>
      </c>
      <c r="Q557" s="128">
        <v>3393.03</v>
      </c>
      <c r="R557" s="126">
        <f>VLOOKUP(A557,РАСЧЕТ!A:BC,55,0)</f>
        <v>0</v>
      </c>
      <c r="S557" s="126">
        <f t="shared" si="76"/>
        <v>-3393.03</v>
      </c>
      <c r="T557" s="128">
        <v>3393.03</v>
      </c>
      <c r="U557" s="126">
        <f>VLOOKUP(A557,РАСЧЕТ!A:BD,56,0)</f>
        <v>0</v>
      </c>
      <c r="V557" s="126">
        <f t="shared" si="77"/>
        <v>-3393.03</v>
      </c>
      <c r="W557" s="80">
        <v>3393.03</v>
      </c>
      <c r="X557" s="81">
        <f>VLOOKUP(A557,РАСЧЕТ!A:BE,57,0)</f>
        <v>3358.3399247768425</v>
      </c>
      <c r="Y557" s="81">
        <f t="shared" si="78"/>
        <v>-34.690075223157692</v>
      </c>
      <c r="Z557" s="81" t="str">
        <f>VLOOKUP(A557,'10'!A:C,3,0)</f>
        <v>Начисление услуг УКС00001637 от 31.10.2023 0:00:03</v>
      </c>
      <c r="AA557" s="81" t="str">
        <f>VLOOKUP(A557,'10'!A:B,2,0)</f>
        <v>НАС/КС/ДУ-3-289.</v>
      </c>
      <c r="AB557" s="80">
        <v>3393.03</v>
      </c>
      <c r="AC557" s="81">
        <f>VLOOKUP(A557,РАСЧЕТ!A:BF,58,0)</f>
        <v>3009.1485327177948</v>
      </c>
      <c r="AD557" s="81">
        <f t="shared" si="79"/>
        <v>-383.88146728220545</v>
      </c>
      <c r="AE557" s="81" t="str">
        <f>VLOOKUP(A557,'11'!A:C,3,0)</f>
        <v>Начисление услуг УКС00001717 от 30.11.2023 23:59:59</v>
      </c>
      <c r="AF557" s="81" t="str">
        <f>VLOOKUP(A557,'11'!A:B,2,0)</f>
        <v>НАС/КС/ДУ-3-289.</v>
      </c>
      <c r="AG557" s="80">
        <v>3393.03</v>
      </c>
      <c r="AH557" s="120">
        <f>VLOOKUP(A557,РАСЧЕТ!A:BG,59,0)</f>
        <v>4175.7031754810496</v>
      </c>
      <c r="AI557" s="120">
        <f t="shared" si="80"/>
        <v>782.67317548104938</v>
      </c>
      <c r="AJ557" t="str">
        <f>VLOOKUP(A557,'12'!A:C,3,0)</f>
        <v>Начисление услуг УКС00001867 от 31.12.2023 23:59:59</v>
      </c>
      <c r="AK557" t="str">
        <f>VLOOKUP(A557,'12'!A:B,2,0)</f>
        <v>НАС/КС/ДУ-3-289.</v>
      </c>
    </row>
    <row r="558" spans="1:37" x14ac:dyDescent="0.3">
      <c r="A558" s="79" t="s">
        <v>2391</v>
      </c>
      <c r="B558" s="79" t="s">
        <v>173</v>
      </c>
      <c r="C558" s="80">
        <v>1576.26</v>
      </c>
      <c r="D558" s="81">
        <f>VLOOKUP(A558,РАСЧЕТ!A:AY,51,0)</f>
        <v>1329.379652920449</v>
      </c>
      <c r="E558" s="81">
        <f t="shared" si="72"/>
        <v>-246.88034707955103</v>
      </c>
      <c r="F558" s="81" t="str">
        <f>VLOOKUP(A558,'04'!A:C,3,0)</f>
        <v>Начисление услуг УКС00000640 от 30.04.2023 0:00:10</v>
      </c>
      <c r="G558" s="81" t="str">
        <f>VLOOKUP(A558,'04'!A:B,2,0)</f>
        <v>НАС/КС/ДУ/3-29 от 01.11.2021</v>
      </c>
      <c r="H558" s="128">
        <v>1576.26</v>
      </c>
      <c r="I558" s="126">
        <f>VLOOKUP(A558,РАСЧЕТ!A:AZ,52,0)</f>
        <v>0</v>
      </c>
      <c r="J558" s="126">
        <f t="shared" si="73"/>
        <v>-1576.26</v>
      </c>
      <c r="K558" s="128">
        <v>1576.26</v>
      </c>
      <c r="L558" s="126">
        <f>VLOOKUP(A558,РАСЧЕТ!A:BA,53,0)</f>
        <v>0</v>
      </c>
      <c r="M558" s="126">
        <f t="shared" si="74"/>
        <v>-1576.26</v>
      </c>
      <c r="N558" s="128">
        <v>1576.26</v>
      </c>
      <c r="O558" s="126">
        <f>VLOOKUP(A558,РАСЧЕТ!A:BB,54,0)</f>
        <v>0</v>
      </c>
      <c r="P558" s="126">
        <f t="shared" si="75"/>
        <v>-1576.26</v>
      </c>
      <c r="Q558" s="128">
        <v>1576.26</v>
      </c>
      <c r="R558" s="126">
        <f>VLOOKUP(A558,РАСЧЕТ!A:BC,55,0)</f>
        <v>0</v>
      </c>
      <c r="S558" s="126">
        <f t="shared" si="76"/>
        <v>-1576.26</v>
      </c>
      <c r="T558" s="128">
        <v>1576.26</v>
      </c>
      <c r="U558" s="126">
        <f>VLOOKUP(A558,РАСЧЕТ!A:BD,56,0)</f>
        <v>0</v>
      </c>
      <c r="V558" s="126">
        <f t="shared" si="77"/>
        <v>-1576.26</v>
      </c>
      <c r="W558" s="80">
        <v>1576.26</v>
      </c>
      <c r="X558" s="81">
        <f>VLOOKUP(A558,РАСЧЕТ!A:BE,57,0)</f>
        <v>2614.5070777750175</v>
      </c>
      <c r="Y558" s="81">
        <f t="shared" si="78"/>
        <v>1038.2470777750175</v>
      </c>
      <c r="Z558" s="81" t="str">
        <f>VLOOKUP(A558,'10'!A:C,3,0)</f>
        <v>Начисление услуг УКС00001637 от 31.10.2023 0:00:03</v>
      </c>
      <c r="AA558" s="81" t="str">
        <f>VLOOKUP(A558,'10'!A:B,2,0)</f>
        <v>НАС/КС/ДУ/3-29 от 01.11.2021</v>
      </c>
      <c r="AB558" s="80">
        <v>1576.26</v>
      </c>
      <c r="AC558" s="81">
        <f>VLOOKUP(A558,РАСЧЕТ!A:BF,58,0)</f>
        <v>2134.7004624689898</v>
      </c>
      <c r="AD558" s="81">
        <f t="shared" si="79"/>
        <v>558.44046246898984</v>
      </c>
      <c r="AE558" s="81" t="str">
        <f>VLOOKUP(A558,'11'!A:C,3,0)</f>
        <v>Начисление услуг УКС00001717 от 30.11.2023 23:59:59</v>
      </c>
      <c r="AF558" s="81" t="str">
        <f>VLOOKUP(A558,'11'!A:B,2,0)</f>
        <v>НАС/КС/ДУ/3-29 от 01.11.2021</v>
      </c>
      <c r="AG558" s="80">
        <v>1576.26</v>
      </c>
      <c r="AH558" s="120">
        <f>VLOOKUP(A558,РАСЧЕТ!A:BG,59,0)</f>
        <v>2896.0664446446976</v>
      </c>
      <c r="AI558" s="120">
        <f t="shared" si="80"/>
        <v>1319.8064446446976</v>
      </c>
      <c r="AJ558" t="str">
        <f>VLOOKUP(A558,'12'!A:C,3,0)</f>
        <v>Начисление услуг УКС00001867 от 31.12.2023 23:59:59</v>
      </c>
      <c r="AK558" t="str">
        <f>VLOOKUP(A558,'12'!A:B,2,0)</f>
        <v>НАС/КС/ДУ/3-29 от 01.11.2021</v>
      </c>
    </row>
    <row r="559" spans="1:37" x14ac:dyDescent="0.3">
      <c r="A559" s="79" t="s">
        <v>1335</v>
      </c>
      <c r="B559" s="79" t="s">
        <v>230</v>
      </c>
      <c r="C559" s="80">
        <v>2151.7800000000002</v>
      </c>
      <c r="D559" s="81">
        <f>VLOOKUP(A559,РАСЧЕТ!A:AY,51,0)</f>
        <v>2222.6238893713662</v>
      </c>
      <c r="E559" s="81">
        <f t="shared" si="72"/>
        <v>70.843889371366004</v>
      </c>
      <c r="F559" s="81" t="str">
        <f>VLOOKUP(A559,'04'!A:C,3,0)</f>
        <v>Начисление услуг УКС00000640 от 30.04.2023 0:00:10</v>
      </c>
      <c r="G559" s="81" t="str">
        <f>VLOOKUP(A559,'04'!A:B,2,0)</f>
        <v>НАС/КС/ДУ-3-290</v>
      </c>
      <c r="H559" s="128">
        <v>2151.7800000000002</v>
      </c>
      <c r="I559" s="126">
        <f>VLOOKUP(A559,РАСЧЕТ!A:AZ,52,0)</f>
        <v>0</v>
      </c>
      <c r="J559" s="126">
        <f t="shared" si="73"/>
        <v>-2151.7800000000002</v>
      </c>
      <c r="K559" s="128">
        <v>2151.7800000000002</v>
      </c>
      <c r="L559" s="126">
        <f>VLOOKUP(A559,РАСЧЕТ!A:BA,53,0)</f>
        <v>0</v>
      </c>
      <c r="M559" s="126">
        <f t="shared" si="74"/>
        <v>-2151.7800000000002</v>
      </c>
      <c r="N559" s="128">
        <v>2151.7800000000002</v>
      </c>
      <c r="O559" s="126">
        <f>VLOOKUP(A559,РАСЧЕТ!A:BB,54,0)</f>
        <v>0</v>
      </c>
      <c r="P559" s="126">
        <f t="shared" si="75"/>
        <v>-2151.7800000000002</v>
      </c>
      <c r="Q559" s="128">
        <v>2151.7800000000002</v>
      </c>
      <c r="R559" s="126">
        <f>VLOOKUP(A559,РАСЧЕТ!A:BC,55,0)</f>
        <v>0</v>
      </c>
      <c r="S559" s="126">
        <f t="shared" si="76"/>
        <v>-2151.7800000000002</v>
      </c>
      <c r="T559" s="128">
        <v>2151.7800000000002</v>
      </c>
      <c r="U559" s="126">
        <f>VLOOKUP(A559,РАСЧЕТ!A:BD,56,0)</f>
        <v>0</v>
      </c>
      <c r="V559" s="126">
        <f t="shared" si="77"/>
        <v>-2151.7800000000002</v>
      </c>
      <c r="W559" s="80">
        <v>2151.7800000000002</v>
      </c>
      <c r="X559" s="81">
        <f>VLOOKUP(A559,РАСЧЕТ!A:BE,57,0)</f>
        <v>2633.0645206181816</v>
      </c>
      <c r="Y559" s="81">
        <f t="shared" si="78"/>
        <v>481.28452061818143</v>
      </c>
      <c r="Z559" s="81" t="str">
        <f>VLOOKUP(A559,'10'!A:C,3,0)</f>
        <v>Начисление услуг УКС00001637 от 31.10.2023 0:00:03</v>
      </c>
      <c r="AA559" s="81" t="str">
        <f>VLOOKUP(A559,'10'!A:B,2,0)</f>
        <v>НАС/КС/ДУ-3-290</v>
      </c>
      <c r="AB559" s="80">
        <v>2151.7800000000002</v>
      </c>
      <c r="AC559" s="81">
        <f>VLOOKUP(A559,РАСЧЕТ!A:BF,58,0)</f>
        <v>2260.0210637250802</v>
      </c>
      <c r="AD559" s="81">
        <f t="shared" si="79"/>
        <v>108.24106372508004</v>
      </c>
      <c r="AE559" s="81" t="str">
        <f>VLOOKUP(A559,'11'!A:C,3,0)</f>
        <v>Начисление услуг УКС00001717 от 30.11.2023 23:59:59</v>
      </c>
      <c r="AF559" s="81" t="str">
        <f>VLOOKUP(A559,'11'!A:B,2,0)</f>
        <v>НАС/КС/ДУ-3-290</v>
      </c>
      <c r="AG559" s="80">
        <v>2151.7800000000002</v>
      </c>
      <c r="AH559" s="120">
        <f>VLOOKUP(A559,РАСЧЕТ!A:BG,59,0)</f>
        <v>3104.5664901610794</v>
      </c>
      <c r="AI559" s="120">
        <f t="shared" si="80"/>
        <v>952.7864901610792</v>
      </c>
      <c r="AJ559" t="str">
        <f>VLOOKUP(A559,'12'!A:C,3,0)</f>
        <v>Начисление услуг УКС00001867 от 31.12.2023 23:59:59</v>
      </c>
      <c r="AK559" t="str">
        <f>VLOOKUP(A559,'12'!A:B,2,0)</f>
        <v>НАС/КС/ДУ-3-290</v>
      </c>
    </row>
    <row r="560" spans="1:37" x14ac:dyDescent="0.3">
      <c r="A560" s="79" t="s">
        <v>597</v>
      </c>
      <c r="B560" s="79" t="s">
        <v>278</v>
      </c>
      <c r="C560" s="80">
        <v>2138.9</v>
      </c>
      <c r="D560" s="81">
        <f>VLOOKUP(A560,РАСЧЕТ!A:AY,51,0)</f>
        <v>1803.8993655432789</v>
      </c>
      <c r="E560" s="81">
        <f t="shared" si="72"/>
        <v>-335.00063445672117</v>
      </c>
      <c r="F560" s="81" t="str">
        <f>VLOOKUP(A560,'04'!A:C,3,0)</f>
        <v>Начисление услуг УКС00000640 от 30.04.2023 0:00:10</v>
      </c>
      <c r="G560" s="81" t="str">
        <f>VLOOKUP(A560,'04'!A:B,2,0)</f>
        <v>НАС/КС/ДУ-3-291.</v>
      </c>
      <c r="H560" s="128">
        <v>2138.9</v>
      </c>
      <c r="I560" s="126">
        <f>VLOOKUP(A560,РАСЧЕТ!A:AZ,52,0)</f>
        <v>0</v>
      </c>
      <c r="J560" s="126">
        <f t="shared" si="73"/>
        <v>-2138.9</v>
      </c>
      <c r="K560" s="128">
        <v>2138.9</v>
      </c>
      <c r="L560" s="126">
        <f>VLOOKUP(A560,РАСЧЕТ!A:BA,53,0)</f>
        <v>0</v>
      </c>
      <c r="M560" s="126">
        <f t="shared" si="74"/>
        <v>-2138.9</v>
      </c>
      <c r="N560" s="128">
        <v>2138.9</v>
      </c>
      <c r="O560" s="126">
        <f>VLOOKUP(A560,РАСЧЕТ!A:BB,54,0)</f>
        <v>0</v>
      </c>
      <c r="P560" s="126">
        <f t="shared" si="75"/>
        <v>-2138.9</v>
      </c>
      <c r="Q560" s="128">
        <v>2138.9</v>
      </c>
      <c r="R560" s="126">
        <f>VLOOKUP(A560,РАСЧЕТ!A:BC,55,0)</f>
        <v>0</v>
      </c>
      <c r="S560" s="126">
        <f t="shared" si="76"/>
        <v>-2138.9</v>
      </c>
      <c r="T560" s="128">
        <v>2138.9</v>
      </c>
      <c r="U560" s="126">
        <f>VLOOKUP(A560,РАСЧЕТ!A:BD,56,0)</f>
        <v>0</v>
      </c>
      <c r="V560" s="126">
        <f t="shared" si="77"/>
        <v>-2138.9</v>
      </c>
      <c r="W560" s="80">
        <v>2138.9</v>
      </c>
      <c r="X560" s="81">
        <f>VLOOKUP(A560,РАСЧЕТ!A:BE,57,0)</f>
        <v>1324.1936044124016</v>
      </c>
      <c r="Y560" s="81">
        <f t="shared" si="78"/>
        <v>-814.70639558759854</v>
      </c>
      <c r="Z560" s="81" t="str">
        <f>VLOOKUP(A560,'10'!A:C,3,0)</f>
        <v>Начисление услуг УКС00001637 от 31.10.2023 0:00:03</v>
      </c>
      <c r="AA560" s="81" t="str">
        <f>VLOOKUP(A560,'10'!A:B,2,0)</f>
        <v>НАС/КС/ДУ-3-291.</v>
      </c>
      <c r="AB560" s="80">
        <v>2138.9</v>
      </c>
      <c r="AC560" s="81">
        <f>VLOOKUP(A560,РАСЧЕТ!A:BF,58,0)</f>
        <v>1342.8816227552352</v>
      </c>
      <c r="AD560" s="81">
        <f t="shared" si="79"/>
        <v>-796.01837724476491</v>
      </c>
      <c r="AE560" s="81" t="str">
        <f>VLOOKUP(A560,'11'!A:C,3,0)</f>
        <v>Начисление услуг УКС00001717 от 30.11.2023 23:59:59</v>
      </c>
      <c r="AF560" s="81" t="str">
        <f>VLOOKUP(A560,'11'!A:B,2,0)</f>
        <v>НАС/КС/ДУ-3-291.</v>
      </c>
      <c r="AG560" s="80">
        <v>2138.9</v>
      </c>
      <c r="AH560" s="120">
        <f>VLOOKUP(A560,РАСЧЕТ!A:BG,59,0)</f>
        <v>1913.248993417036</v>
      </c>
      <c r="AI560" s="120">
        <f t="shared" si="80"/>
        <v>-225.6510065829641</v>
      </c>
      <c r="AJ560" t="str">
        <f>VLOOKUP(A560,'12'!A:C,3,0)</f>
        <v>Начисление услуг УКС00001867 от 31.12.2023 23:59:59</v>
      </c>
      <c r="AK560" t="str">
        <f>VLOOKUP(A560,'12'!A:B,2,0)</f>
        <v>НАС/КС/ДУ-3-291.</v>
      </c>
    </row>
    <row r="561" spans="1:37" x14ac:dyDescent="0.3">
      <c r="A561" s="79" t="s">
        <v>2267</v>
      </c>
      <c r="B561" s="79" t="s">
        <v>313</v>
      </c>
      <c r="C561" s="80">
        <v>3109.56</v>
      </c>
      <c r="D561" s="81">
        <f>VLOOKUP(A561,РАСЧЕТ!A:AY,51,0)</f>
        <v>1307.2508296703977</v>
      </c>
      <c r="E561" s="81">
        <f t="shared" si="72"/>
        <v>-1802.3091703296022</v>
      </c>
      <c r="F561" s="81" t="str">
        <f>VLOOKUP(A561,'04'!A:C,3,0)</f>
        <v>Начисление услуг УКС00000640 от 30.04.2023 0:00:10</v>
      </c>
      <c r="G561" s="81" t="str">
        <f>VLOOKUP(A561,'04'!A:B,2,0)</f>
        <v>НАС/КС/ДУ-3--292</v>
      </c>
      <c r="H561" s="128">
        <v>3109.56</v>
      </c>
      <c r="I561" s="126">
        <f>VLOOKUP(A561,РАСЧЕТ!A:AZ,52,0)</f>
        <v>0</v>
      </c>
      <c r="J561" s="126">
        <f t="shared" si="73"/>
        <v>-3109.56</v>
      </c>
      <c r="K561" s="128">
        <v>3109.56</v>
      </c>
      <c r="L561" s="126">
        <f>VLOOKUP(A561,РАСЧЕТ!A:BA,53,0)</f>
        <v>0</v>
      </c>
      <c r="M561" s="126">
        <f t="shared" si="74"/>
        <v>-3109.56</v>
      </c>
      <c r="N561" s="128">
        <v>3109.56</v>
      </c>
      <c r="O561" s="126">
        <f>VLOOKUP(A561,РАСЧЕТ!A:BB,54,0)</f>
        <v>0</v>
      </c>
      <c r="P561" s="126">
        <f t="shared" si="75"/>
        <v>-3109.56</v>
      </c>
      <c r="Q561" s="128">
        <v>3109.56</v>
      </c>
      <c r="R561" s="126">
        <f>VLOOKUP(A561,РАСЧЕТ!A:BC,55,0)</f>
        <v>0</v>
      </c>
      <c r="S561" s="126">
        <f t="shared" si="76"/>
        <v>-3109.56</v>
      </c>
      <c r="T561" s="128">
        <v>3109.56</v>
      </c>
      <c r="U561" s="126">
        <f>VLOOKUP(A561,РАСЧЕТ!A:BD,56,0)</f>
        <v>0</v>
      </c>
      <c r="V561" s="126">
        <f t="shared" si="77"/>
        <v>-3109.56</v>
      </c>
      <c r="W561" s="80">
        <v>3109.56</v>
      </c>
      <c r="X561" s="81">
        <f>VLOOKUP(A561,РАСЧЕТ!A:BE,57,0)</f>
        <v>5070.5030305164955</v>
      </c>
      <c r="Y561" s="81">
        <f t="shared" si="78"/>
        <v>1960.9430305164956</v>
      </c>
      <c r="Z561" s="81" t="str">
        <f>VLOOKUP(A561,'10'!A:C,3,0)</f>
        <v>Начисление услуг УКС00001637 от 31.10.2023 0:00:03</v>
      </c>
      <c r="AA561" s="81" t="str">
        <f>VLOOKUP(A561,'10'!A:B,2,0)</f>
        <v>НАС/КС/ДУ-3--292</v>
      </c>
      <c r="AB561" s="80">
        <v>3109.56</v>
      </c>
      <c r="AC561" s="81">
        <f>VLOOKUP(A561,РАСЧЕТ!A:BF,58,0)</f>
        <v>4150.2506147566446</v>
      </c>
      <c r="AD561" s="81">
        <f t="shared" si="79"/>
        <v>1040.6906147566447</v>
      </c>
      <c r="AE561" s="81" t="str">
        <f>VLOOKUP(A561,'11'!A:C,3,0)</f>
        <v>Начисление услуг УКС00001717 от 30.11.2023 23:59:59</v>
      </c>
      <c r="AF561" s="81" t="str">
        <f>VLOOKUP(A561,'11'!A:B,2,0)</f>
        <v>НАС/КС/ДУ-3--292</v>
      </c>
      <c r="AG561" s="80">
        <v>3109.56</v>
      </c>
      <c r="AH561" s="120">
        <f>VLOOKUP(A561,РАСЧЕТ!A:BG,59,0)</f>
        <v>5634.0740348489062</v>
      </c>
      <c r="AI561" s="120">
        <f t="shared" si="80"/>
        <v>2524.5140348489062</v>
      </c>
      <c r="AJ561" t="str">
        <f>VLOOKUP(A561,'12'!A:C,3,0)</f>
        <v>Начисление услуг УКС00001867 от 31.12.2023 23:59:59</v>
      </c>
      <c r="AK561" t="str">
        <f>VLOOKUP(A561,'12'!A:B,2,0)</f>
        <v>НАС/КС/ДУ-3--292</v>
      </c>
    </row>
    <row r="562" spans="1:37" x14ac:dyDescent="0.3">
      <c r="A562" s="79" t="s">
        <v>1173</v>
      </c>
      <c r="B562" s="79" t="s">
        <v>110</v>
      </c>
      <c r="C562" s="80">
        <v>3393.03</v>
      </c>
      <c r="D562" s="81">
        <f>VLOOKUP(A562,РАСЧЕТ!A:AY,51,0)</f>
        <v>2861.6074272674509</v>
      </c>
      <c r="E562" s="81">
        <f t="shared" si="72"/>
        <v>-531.42257273254927</v>
      </c>
      <c r="F562" s="81" t="str">
        <f>VLOOKUP(A562,'04'!A:C,3,0)</f>
        <v>Начисление услуг УКС00000640 от 30.04.2023 0:00:10</v>
      </c>
      <c r="G562" s="81" t="str">
        <f>VLOOKUP(A562,'04'!A:B,2,0)</f>
        <v>НАС/КС/ДУ-3-293</v>
      </c>
      <c r="H562" s="128">
        <v>3393.03</v>
      </c>
      <c r="I562" s="126">
        <f>VLOOKUP(A562,РАСЧЕТ!A:AZ,52,0)</f>
        <v>0</v>
      </c>
      <c r="J562" s="126">
        <f t="shared" si="73"/>
        <v>-3393.03</v>
      </c>
      <c r="K562" s="128">
        <v>3393.03</v>
      </c>
      <c r="L562" s="126">
        <f>VLOOKUP(A562,РАСЧЕТ!A:BA,53,0)</f>
        <v>0</v>
      </c>
      <c r="M562" s="126">
        <f t="shared" si="74"/>
        <v>-3393.03</v>
      </c>
      <c r="N562" s="128">
        <v>3393.03</v>
      </c>
      <c r="O562" s="126">
        <f>VLOOKUP(A562,РАСЧЕТ!A:BB,54,0)</f>
        <v>0</v>
      </c>
      <c r="P562" s="126">
        <f t="shared" si="75"/>
        <v>-3393.03</v>
      </c>
      <c r="Q562" s="128">
        <v>3393.03</v>
      </c>
      <c r="R562" s="126">
        <f>VLOOKUP(A562,РАСЧЕТ!A:BC,55,0)</f>
        <v>0</v>
      </c>
      <c r="S562" s="126">
        <f t="shared" si="76"/>
        <v>-3393.03</v>
      </c>
      <c r="T562" s="128">
        <v>3393.03</v>
      </c>
      <c r="U562" s="126">
        <f>VLOOKUP(A562,РАСЧЕТ!A:BD,56,0)</f>
        <v>0</v>
      </c>
      <c r="V562" s="126">
        <f t="shared" si="77"/>
        <v>-3393.03</v>
      </c>
      <c r="W562" s="80">
        <v>3393.03</v>
      </c>
      <c r="X562" s="81">
        <f>VLOOKUP(A562,РАСЧЕТ!A:BE,57,0)</f>
        <v>3681.8191910866972</v>
      </c>
      <c r="Y562" s="81">
        <f t="shared" si="78"/>
        <v>288.78919108669697</v>
      </c>
      <c r="Z562" s="81" t="str">
        <f>VLOOKUP(A562,'10'!A:C,3,0)</f>
        <v>Начисление услуг УКС00001637 от 31.10.2023 0:00:03</v>
      </c>
      <c r="AA562" s="81" t="str">
        <f>VLOOKUP(A562,'10'!A:B,2,0)</f>
        <v>НАС/КС/ДУ-3-293</v>
      </c>
      <c r="AB562" s="80">
        <v>3393.03</v>
      </c>
      <c r="AC562" s="81">
        <f>VLOOKUP(A562,РАСЧЕТ!A:BF,58,0)</f>
        <v>3235.1921571063212</v>
      </c>
      <c r="AD562" s="81">
        <f t="shared" si="79"/>
        <v>-157.83784289367895</v>
      </c>
      <c r="AE562" s="81" t="str">
        <f>VLOOKUP(A562,'11'!A:C,3,0)</f>
        <v>Начисление услуг УКС00001717 от 30.11.2023 23:59:59</v>
      </c>
      <c r="AF562" s="81" t="str">
        <f>VLOOKUP(A562,'11'!A:B,2,0)</f>
        <v>НАС/КС/ДУ-3-293</v>
      </c>
      <c r="AG562" s="80">
        <v>3393.03</v>
      </c>
      <c r="AH562" s="120">
        <f>VLOOKUP(A562,РАСЧЕТ!A:BG,59,0)</f>
        <v>4469.0693247826657</v>
      </c>
      <c r="AI562" s="120">
        <f t="shared" si="80"/>
        <v>1076.0393247826655</v>
      </c>
      <c r="AJ562" t="str">
        <f>VLOOKUP(A562,'12'!A:C,3,0)</f>
        <v>Начисление услуг УКС00001867 от 31.12.2023 23:59:59</v>
      </c>
      <c r="AK562" t="str">
        <f>VLOOKUP(A562,'12'!A:B,2,0)</f>
        <v>НАС/КС/ДУ-3-293</v>
      </c>
    </row>
    <row r="563" spans="1:37" x14ac:dyDescent="0.3">
      <c r="A563" s="79" t="s">
        <v>1195</v>
      </c>
      <c r="B563" s="79" t="s">
        <v>275</v>
      </c>
      <c r="C563" s="80">
        <v>2151.7800000000002</v>
      </c>
      <c r="D563" s="81">
        <f>VLOOKUP(A563,РАСЧЕТ!A:AY,51,0)</f>
        <v>904.60312937136632</v>
      </c>
      <c r="E563" s="81">
        <f t="shared" si="72"/>
        <v>-1247.1768706286339</v>
      </c>
      <c r="F563" s="81" t="str">
        <f>VLOOKUP(A563,'04'!A:C,3,0)</f>
        <v>Начисление услуг УКС00000640 от 30.04.2023 0:00:10</v>
      </c>
      <c r="G563" s="81" t="str">
        <f>VLOOKUP(A563,'04'!A:B,2,0)</f>
        <v>НАС/КС/ДУ-3-294</v>
      </c>
      <c r="H563" s="128">
        <v>2151.7800000000002</v>
      </c>
      <c r="I563" s="126">
        <f>VLOOKUP(A563,РАСЧЕТ!A:AZ,52,0)</f>
        <v>0</v>
      </c>
      <c r="J563" s="126">
        <f t="shared" si="73"/>
        <v>-2151.7800000000002</v>
      </c>
      <c r="K563" s="128">
        <v>2151.7800000000002</v>
      </c>
      <c r="L563" s="126">
        <f>VLOOKUP(A563,РАСЧЕТ!A:BA,53,0)</f>
        <v>0</v>
      </c>
      <c r="M563" s="126">
        <f t="shared" si="74"/>
        <v>-2151.7800000000002</v>
      </c>
      <c r="N563" s="128">
        <v>2151.7800000000002</v>
      </c>
      <c r="O563" s="126">
        <f>VLOOKUP(A563,РАСЧЕТ!A:BB,54,0)</f>
        <v>0</v>
      </c>
      <c r="P563" s="126">
        <f t="shared" si="75"/>
        <v>-2151.7800000000002</v>
      </c>
      <c r="Q563" s="128">
        <v>2151.7800000000002</v>
      </c>
      <c r="R563" s="126">
        <f>VLOOKUP(A563,РАСЧЕТ!A:BC,55,0)</f>
        <v>0</v>
      </c>
      <c r="S563" s="126">
        <f t="shared" si="76"/>
        <v>-2151.7800000000002</v>
      </c>
      <c r="T563" s="128">
        <v>2151.7800000000002</v>
      </c>
      <c r="U563" s="126">
        <f>VLOOKUP(A563,РАСЧЕТ!A:BD,56,0)</f>
        <v>0</v>
      </c>
      <c r="V563" s="126">
        <f t="shared" si="77"/>
        <v>-2151.7800000000002</v>
      </c>
      <c r="W563" s="80">
        <v>2151.7800000000002</v>
      </c>
      <c r="X563" s="81">
        <f>VLOOKUP(A563,РАСЧЕТ!A:BE,57,0)</f>
        <v>2182.8720385245301</v>
      </c>
      <c r="Y563" s="81">
        <f t="shared" si="78"/>
        <v>31.092038524529926</v>
      </c>
      <c r="Z563" s="81" t="str">
        <f>VLOOKUP(A563,'10'!A:C,3,0)</f>
        <v>Начисление услуг УКС00001637 от 31.10.2023 0:00:03</v>
      </c>
      <c r="AA563" s="81" t="str">
        <f>VLOOKUP(A563,'10'!A:B,2,0)</f>
        <v>НАС/КС/ДУ-3-294</v>
      </c>
      <c r="AB563" s="80">
        <v>2151.7800000000002</v>
      </c>
      <c r="AC563" s="81">
        <f>VLOOKUP(A563,РАСЧЕТ!A:BF,58,0)</f>
        <v>1945.4316883818124</v>
      </c>
      <c r="AD563" s="81">
        <f t="shared" si="79"/>
        <v>-206.34831161818784</v>
      </c>
      <c r="AE563" s="81" t="str">
        <f>VLOOKUP(A563,'11'!A:C,3,0)</f>
        <v>Начисление услуг УКС00001717 от 30.11.2023 23:59:59</v>
      </c>
      <c r="AF563" s="81" t="str">
        <f>VLOOKUP(A563,'11'!A:B,2,0)</f>
        <v>НАС/КС/ДУ-3-294</v>
      </c>
      <c r="AG563" s="80">
        <v>2151.7800000000002</v>
      </c>
      <c r="AH563" s="120">
        <f>VLOOKUP(A563,РАСЧЕТ!A:BG,59,0)</f>
        <v>2696.2830275980032</v>
      </c>
      <c r="AI563" s="120">
        <f t="shared" si="80"/>
        <v>544.50302759800297</v>
      </c>
      <c r="AJ563" t="str">
        <f>VLOOKUP(A563,'12'!A:C,3,0)</f>
        <v>Начисление услуг УКС00001867 от 31.12.2023 23:59:59</v>
      </c>
      <c r="AK563" t="str">
        <f>VLOOKUP(A563,'12'!A:B,2,0)</f>
        <v>НАС/КС/ДУ-3-294</v>
      </c>
    </row>
    <row r="564" spans="1:37" x14ac:dyDescent="0.3">
      <c r="A564" s="79" t="s">
        <v>1585</v>
      </c>
      <c r="B564" s="79" t="s">
        <v>319</v>
      </c>
      <c r="C564" s="80">
        <v>2138.9</v>
      </c>
      <c r="D564" s="81">
        <f>VLOOKUP(A564,РАСЧЕТ!A:AY,51,0)</f>
        <v>1803.8993655432789</v>
      </c>
      <c r="E564" s="81">
        <f t="shared" si="72"/>
        <v>-335.00063445672117</v>
      </c>
      <c r="F564" s="81" t="str">
        <f>VLOOKUP(A564,'04'!A:C,3,0)</f>
        <v>Начисление услуг УКС00000640 от 30.04.2023 0:00:10</v>
      </c>
      <c r="G564" s="81" t="str">
        <f>VLOOKUP(A564,'04'!A:B,2,0)</f>
        <v>НАС/КС/ДУ-3-295</v>
      </c>
      <c r="H564" s="128">
        <v>2138.9</v>
      </c>
      <c r="I564" s="126">
        <f>VLOOKUP(A564,РАСЧЕТ!A:AZ,52,0)</f>
        <v>0</v>
      </c>
      <c r="J564" s="126">
        <f t="shared" si="73"/>
        <v>-2138.9</v>
      </c>
      <c r="K564" s="128">
        <v>2138.9</v>
      </c>
      <c r="L564" s="126">
        <f>VLOOKUP(A564,РАСЧЕТ!A:BA,53,0)</f>
        <v>0</v>
      </c>
      <c r="M564" s="126">
        <f t="shared" si="74"/>
        <v>-2138.9</v>
      </c>
      <c r="N564" s="128">
        <v>2138.9</v>
      </c>
      <c r="O564" s="126">
        <f>VLOOKUP(A564,РАСЧЕТ!A:BB,54,0)</f>
        <v>0</v>
      </c>
      <c r="P564" s="126">
        <f t="shared" si="75"/>
        <v>-2138.9</v>
      </c>
      <c r="Q564" s="128">
        <v>2138.9</v>
      </c>
      <c r="R564" s="126">
        <f>VLOOKUP(A564,РАСЧЕТ!A:BC,55,0)</f>
        <v>0</v>
      </c>
      <c r="S564" s="126">
        <f t="shared" si="76"/>
        <v>-2138.9</v>
      </c>
      <c r="T564" s="128">
        <v>2138.9</v>
      </c>
      <c r="U564" s="126">
        <f>VLOOKUP(A564,РАСЧЕТ!A:BD,56,0)</f>
        <v>0</v>
      </c>
      <c r="V564" s="126">
        <f t="shared" si="77"/>
        <v>-2138.9</v>
      </c>
      <c r="W564" s="80">
        <v>2138.9</v>
      </c>
      <c r="X564" s="81">
        <f>VLOOKUP(A564,РАСЧЕТ!A:BE,57,0)</f>
        <v>2496.5483975990755</v>
      </c>
      <c r="Y564" s="81">
        <f t="shared" si="78"/>
        <v>357.64839759907545</v>
      </c>
      <c r="Z564" s="81" t="str">
        <f>VLOOKUP(A564,'10'!A:C,3,0)</f>
        <v>Начисление услуг УКС00001637 от 31.10.2023 0:00:03</v>
      </c>
      <c r="AA564" s="81" t="str">
        <f>VLOOKUP(A564,'10'!A:B,2,0)</f>
        <v>НАС/КС/ДУ-3-295</v>
      </c>
      <c r="AB564" s="80">
        <v>2138.9</v>
      </c>
      <c r="AC564" s="81">
        <f>VLOOKUP(A564,РАСЧЕТ!A:BF,58,0)</f>
        <v>2162.109790125121</v>
      </c>
      <c r="AD564" s="81">
        <f t="shared" si="79"/>
        <v>23.20979012512089</v>
      </c>
      <c r="AE564" s="81" t="str">
        <f>VLOOKUP(A564,'11'!A:C,3,0)</f>
        <v>Начисление услуг УКС00001717 от 30.11.2023 23:59:59</v>
      </c>
      <c r="AF564" s="81" t="str">
        <f>VLOOKUP(A564,'11'!A:B,2,0)</f>
        <v>НАС/КС/ДУ-3-295</v>
      </c>
      <c r="AG564" s="80">
        <v>2138.9</v>
      </c>
      <c r="AH564" s="120">
        <f>VLOOKUP(A564,РАСЧЕТ!A:BG,59,0)</f>
        <v>2976.4677128604735</v>
      </c>
      <c r="AI564" s="120">
        <f t="shared" si="80"/>
        <v>837.56771286047342</v>
      </c>
      <c r="AJ564" t="str">
        <f>VLOOKUP(A564,'12'!A:C,3,0)</f>
        <v>Начисление услуг УКС00001867 от 31.12.2023 23:59:59</v>
      </c>
      <c r="AK564" t="str">
        <f>VLOOKUP(A564,'12'!A:B,2,0)</f>
        <v>НАС/КС/ДУ-3-295</v>
      </c>
    </row>
    <row r="565" spans="1:37" x14ac:dyDescent="0.3">
      <c r="A565" s="79" t="s">
        <v>2423</v>
      </c>
      <c r="B565" s="79" t="s">
        <v>235</v>
      </c>
      <c r="C565" s="80">
        <v>3109.56</v>
      </c>
      <c r="D565" s="81">
        <f>VLOOKUP(A565,РАСЧЕТ!A:AY,51,0)</f>
        <v>2622.5364270147275</v>
      </c>
      <c r="E565" s="81">
        <f t="shared" si="72"/>
        <v>-487.02357298527249</v>
      </c>
      <c r="F565" s="81" t="str">
        <f>VLOOKUP(A565,'04'!A:C,3,0)</f>
        <v>Начисление услуг УКС00000640 от 30.04.2023 0:00:10</v>
      </c>
      <c r="G565" s="81" t="str">
        <f>VLOOKUP(A565,'04'!A:B,2,0)</f>
        <v>НАС/КС/ДУ-3-296 от 02.03.2022 г.</v>
      </c>
      <c r="H565" s="128">
        <v>3109.56</v>
      </c>
      <c r="I565" s="126">
        <f>VLOOKUP(A565,РАСЧЕТ!A:AZ,52,0)</f>
        <v>0</v>
      </c>
      <c r="J565" s="126">
        <f t="shared" si="73"/>
        <v>-3109.56</v>
      </c>
      <c r="K565" s="128">
        <v>3109.56</v>
      </c>
      <c r="L565" s="126">
        <f>VLOOKUP(A565,РАСЧЕТ!A:BA,53,0)</f>
        <v>0</v>
      </c>
      <c r="M565" s="126">
        <f t="shared" si="74"/>
        <v>-3109.56</v>
      </c>
      <c r="N565" s="128">
        <v>3109.56</v>
      </c>
      <c r="O565" s="126">
        <f>VLOOKUP(A565,РАСЧЕТ!A:BB,54,0)</f>
        <v>0</v>
      </c>
      <c r="P565" s="126">
        <f t="shared" si="75"/>
        <v>-3109.56</v>
      </c>
      <c r="Q565" s="128">
        <v>3109.56</v>
      </c>
      <c r="R565" s="126">
        <f>VLOOKUP(A565,РАСЧЕТ!A:BC,55,0)</f>
        <v>0</v>
      </c>
      <c r="S565" s="126">
        <f t="shared" si="76"/>
        <v>-3109.56</v>
      </c>
      <c r="T565" s="128">
        <v>3109.56</v>
      </c>
      <c r="U565" s="126">
        <f>VLOOKUP(A565,РАСЧЕТ!A:BD,56,0)</f>
        <v>0</v>
      </c>
      <c r="V565" s="126">
        <f t="shared" si="77"/>
        <v>-3109.56</v>
      </c>
      <c r="W565" s="80">
        <v>3109.56</v>
      </c>
      <c r="X565" s="81">
        <f>VLOOKUP(A565,РАСЧЕТ!A:BE,57,0)</f>
        <v>3915.6809427759358</v>
      </c>
      <c r="Y565" s="81">
        <f t="shared" si="78"/>
        <v>806.12094277593587</v>
      </c>
      <c r="Z565" s="81" t="str">
        <f>VLOOKUP(A565,'10'!A:C,3,0)</f>
        <v>Начисление услуг УКС00001637 от 31.10.2023 0:00:03</v>
      </c>
      <c r="AA565" s="81" t="str">
        <f>VLOOKUP(A565,'10'!A:B,2,0)</f>
        <v>НАС/КС/ДУ-3-296 от 02.03.2022 г.</v>
      </c>
      <c r="AB565" s="80">
        <v>3109.56</v>
      </c>
      <c r="AC565" s="81">
        <f>VLOOKUP(A565,РАСЧЕТ!A:BF,58,0)</f>
        <v>3343.2741021205743</v>
      </c>
      <c r="AD565" s="81">
        <f t="shared" si="79"/>
        <v>233.71410212057435</v>
      </c>
      <c r="AE565" s="81" t="str">
        <f>VLOOKUP(A565,'11'!A:C,3,0)</f>
        <v>Начисление услуг УКС00001717 от 30.11.2023 23:59:59</v>
      </c>
      <c r="AF565" s="81" t="str">
        <f>VLOOKUP(A565,'11'!A:B,2,0)</f>
        <v>НАС/КС/ДУ-3-296 от 02.03.2022 г.</v>
      </c>
      <c r="AG565" s="80">
        <v>3109.56</v>
      </c>
      <c r="AH565" s="120">
        <f>VLOOKUP(A565,РАСЧЕТ!A:BG,59,0)</f>
        <v>4586.7558778812072</v>
      </c>
      <c r="AI565" s="120">
        <f t="shared" si="80"/>
        <v>1477.1958778812073</v>
      </c>
      <c r="AJ565" t="str">
        <f>VLOOKUP(A565,'12'!A:C,3,0)</f>
        <v>Начисление услуг УКС00001867 от 31.12.2023 23:59:59</v>
      </c>
      <c r="AK565" t="str">
        <f>VLOOKUP(A565,'12'!A:B,2,0)</f>
        <v>НАС/КС/ДУ-3-296 от 02.03.2022 г.</v>
      </c>
    </row>
    <row r="566" spans="1:37" x14ac:dyDescent="0.3">
      <c r="A566" s="79" t="s">
        <v>1174</v>
      </c>
      <c r="B566" s="79" t="s">
        <v>170</v>
      </c>
      <c r="C566" s="80">
        <v>3393.03</v>
      </c>
      <c r="D566" s="81">
        <f>VLOOKUP(A566,РАСЧЕТ!A:AY,51,0)</f>
        <v>2861.6074272674509</v>
      </c>
      <c r="E566" s="81">
        <f t="shared" si="72"/>
        <v>-531.42257273254927</v>
      </c>
      <c r="F566" s="81" t="str">
        <f>VLOOKUP(A566,'04'!A:C,3,0)</f>
        <v>Начисление услуг УКС00000640 от 30.04.2023 0:00:10</v>
      </c>
      <c r="G566" s="81" t="str">
        <f>VLOOKUP(A566,'04'!A:B,2,0)</f>
        <v>НАС/КС/ДУ-3-297</v>
      </c>
      <c r="H566" s="128">
        <v>3393.03</v>
      </c>
      <c r="I566" s="126">
        <f>VLOOKUP(A566,РАСЧЕТ!A:AZ,52,0)</f>
        <v>0</v>
      </c>
      <c r="J566" s="126">
        <f t="shared" si="73"/>
        <v>-3393.03</v>
      </c>
      <c r="K566" s="128">
        <v>3393.03</v>
      </c>
      <c r="L566" s="126">
        <f>VLOOKUP(A566,РАСЧЕТ!A:BA,53,0)</f>
        <v>0</v>
      </c>
      <c r="M566" s="126">
        <f t="shared" si="74"/>
        <v>-3393.03</v>
      </c>
      <c r="N566" s="128">
        <v>3393.03</v>
      </c>
      <c r="O566" s="126">
        <f>VLOOKUP(A566,РАСЧЕТ!A:BB,54,0)</f>
        <v>0</v>
      </c>
      <c r="P566" s="126">
        <f t="shared" si="75"/>
        <v>-3393.03</v>
      </c>
      <c r="Q566" s="128">
        <v>3393.03</v>
      </c>
      <c r="R566" s="126">
        <f>VLOOKUP(A566,РАСЧЕТ!A:BC,55,0)</f>
        <v>0</v>
      </c>
      <c r="S566" s="126">
        <f t="shared" si="76"/>
        <v>-3393.03</v>
      </c>
      <c r="T566" s="128">
        <v>3393.03</v>
      </c>
      <c r="U566" s="126">
        <f>VLOOKUP(A566,РАСЧЕТ!A:BD,56,0)</f>
        <v>0</v>
      </c>
      <c r="V566" s="126">
        <f t="shared" si="77"/>
        <v>-3393.03</v>
      </c>
      <c r="W566" s="80">
        <v>3393.03</v>
      </c>
      <c r="X566" s="81">
        <f>VLOOKUP(A566,РАСЧЕТ!A:BE,57,0)</f>
        <v>5601.0608252754282</v>
      </c>
      <c r="Y566" s="81">
        <f t="shared" si="78"/>
        <v>2208.030825275428</v>
      </c>
      <c r="Z566" s="81" t="str">
        <f>VLOOKUP(A566,'10'!A:C,3,0)</f>
        <v>Начисление услуг УКС00001637 от 31.10.2023 0:00:03</v>
      </c>
      <c r="AA566" s="81" t="str">
        <f>VLOOKUP(A566,'10'!A:B,2,0)</f>
        <v>НАС/КС/ДУ-3-297</v>
      </c>
      <c r="AB566" s="80">
        <v>3393.03</v>
      </c>
      <c r="AC566" s="81">
        <f>VLOOKUP(A566,РАСЧЕТ!A:BF,58,0)</f>
        <v>4576.3363362013115</v>
      </c>
      <c r="AD566" s="81">
        <f t="shared" si="79"/>
        <v>1183.3063362013113</v>
      </c>
      <c r="AE566" s="81" t="str">
        <f>VLOOKUP(A566,'11'!A:C,3,0)</f>
        <v>Начисление услуг УКС00001717 от 30.11.2023 23:59:59</v>
      </c>
      <c r="AF566" s="81" t="str">
        <f>VLOOKUP(A566,'11'!A:B,2,0)</f>
        <v>НАС/КС/ДУ-3-297</v>
      </c>
      <c r="AG566" s="80">
        <v>3393.03</v>
      </c>
      <c r="AH566" s="120">
        <f>VLOOKUP(A566,РАСЧЕТ!A:BG,59,0)</f>
        <v>6209.6461914989459</v>
      </c>
      <c r="AI566" s="120">
        <f t="shared" si="80"/>
        <v>2816.6161914989457</v>
      </c>
      <c r="AJ566" t="str">
        <f>VLOOKUP(A566,'12'!A:C,3,0)</f>
        <v>Начисление услуг УКС00001867 от 31.12.2023 23:59:59</v>
      </c>
      <c r="AK566" t="str">
        <f>VLOOKUP(A566,'12'!A:B,2,0)</f>
        <v>НАС/КС/ДУ-3-297</v>
      </c>
    </row>
    <row r="567" spans="1:37" x14ac:dyDescent="0.3">
      <c r="A567" s="79" t="s">
        <v>1089</v>
      </c>
      <c r="B567" s="79" t="s">
        <v>299</v>
      </c>
      <c r="C567" s="80">
        <v>2151.7800000000002</v>
      </c>
      <c r="D567" s="81">
        <f>VLOOKUP(A567,РАСЧЕТ!A:AY,51,0)</f>
        <v>1814.7662291911302</v>
      </c>
      <c r="E567" s="81">
        <f t="shared" si="72"/>
        <v>-337.01377080887005</v>
      </c>
      <c r="F567" s="81" t="str">
        <f>VLOOKUP(A567,'04'!A:C,3,0)</f>
        <v>Начисление услуг УКС00000640 от 30.04.2023 0:00:10</v>
      </c>
      <c r="G567" s="81" t="str">
        <f>VLOOKUP(A567,'04'!A:B,2,0)</f>
        <v>НАС/КС/ДУ-3-298 от 22.03.2022 г.</v>
      </c>
      <c r="H567" s="128">
        <v>2151.7800000000002</v>
      </c>
      <c r="I567" s="126">
        <f>VLOOKUP(A567,РАСЧЕТ!A:AZ,52,0)</f>
        <v>0</v>
      </c>
      <c r="J567" s="126">
        <f t="shared" si="73"/>
        <v>-2151.7800000000002</v>
      </c>
      <c r="K567" s="128">
        <v>2151.7800000000002</v>
      </c>
      <c r="L567" s="126">
        <f>VLOOKUP(A567,РАСЧЕТ!A:BA,53,0)</f>
        <v>0</v>
      </c>
      <c r="M567" s="126">
        <f t="shared" si="74"/>
        <v>-2151.7800000000002</v>
      </c>
      <c r="N567" s="128">
        <v>2151.7800000000002</v>
      </c>
      <c r="O567" s="126">
        <f>VLOOKUP(A567,РАСЧЕТ!A:BB,54,0)</f>
        <v>0</v>
      </c>
      <c r="P567" s="126">
        <f t="shared" si="75"/>
        <v>-2151.7800000000002</v>
      </c>
      <c r="Q567" s="128">
        <v>2151.7800000000002</v>
      </c>
      <c r="R567" s="126">
        <f>VLOOKUP(A567,РАСЧЕТ!A:BC,55,0)</f>
        <v>0</v>
      </c>
      <c r="S567" s="126">
        <f t="shared" si="76"/>
        <v>-2151.7800000000002</v>
      </c>
      <c r="T567" s="128">
        <v>2151.7800000000002</v>
      </c>
      <c r="U567" s="126">
        <f>VLOOKUP(A567,РАСЧЕТ!A:BD,56,0)</f>
        <v>0</v>
      </c>
      <c r="V567" s="126">
        <f t="shared" si="77"/>
        <v>-2151.7800000000002</v>
      </c>
      <c r="W567" s="80">
        <v>2151.7800000000002</v>
      </c>
      <c r="X567" s="81">
        <f>VLOOKUP(A567,РАСЧЕТ!A:BE,57,0)</f>
        <v>3577.684255153199</v>
      </c>
      <c r="Y567" s="81">
        <f t="shared" si="78"/>
        <v>1425.9042551531988</v>
      </c>
      <c r="Z567" s="81" t="str">
        <f>VLOOKUP(A567,'10'!A:C,3,0)</f>
        <v>Начисление услуг УКС00001637 от 31.10.2023 0:00:03</v>
      </c>
      <c r="AA567" s="81" t="str">
        <f>VLOOKUP(A567,'10'!A:B,2,0)</f>
        <v>НАС/КС/ДУ-3-298 от 22.03.2022 г.</v>
      </c>
      <c r="AB567" s="80">
        <v>2151.7800000000002</v>
      </c>
      <c r="AC567" s="81">
        <f>VLOOKUP(A567,РАСЧЕТ!A:BF,58,0)</f>
        <v>2920.1105677574392</v>
      </c>
      <c r="AD567" s="81">
        <f t="shared" si="79"/>
        <v>768.33056775743898</v>
      </c>
      <c r="AE567" s="81" t="str">
        <f>VLOOKUP(A567,'11'!A:C,3,0)</f>
        <v>Начисление услуг УКС00001717 от 30.11.2023 23:59:59</v>
      </c>
      <c r="AF567" s="81" t="str">
        <f>VLOOKUP(A567,'11'!A:B,2,0)</f>
        <v>НАС/КС/ДУ-3-298 от 22.03.2022 г.</v>
      </c>
      <c r="AG567" s="80">
        <v>2151.7800000000002</v>
      </c>
      <c r="AH567" s="120">
        <f>VLOOKUP(A567,РАСЧЕТ!A:BG,59,0)</f>
        <v>3961.2503117739457</v>
      </c>
      <c r="AI567" s="120">
        <f t="shared" si="80"/>
        <v>1809.4703117739455</v>
      </c>
      <c r="AJ567" t="str">
        <f>VLOOKUP(A567,'12'!A:C,3,0)</f>
        <v>Начисление услуг УКС00001867 от 31.12.2023 23:59:59</v>
      </c>
      <c r="AK567" t="str">
        <f>VLOOKUP(A567,'12'!A:B,2,0)</f>
        <v>НАС/КС/ДУ-3-298 от 22.03.2022 г.</v>
      </c>
    </row>
    <row r="568" spans="1:37" x14ac:dyDescent="0.3">
      <c r="A568" s="79" t="s">
        <v>801</v>
      </c>
      <c r="B568" s="79" t="s">
        <v>305</v>
      </c>
      <c r="C568" s="80">
        <v>2138.9</v>
      </c>
      <c r="D568" s="81">
        <f>VLOOKUP(A568,РАСЧЕТ!A:AY,51,0)</f>
        <v>1803.8993655432789</v>
      </c>
      <c r="E568" s="81">
        <f t="shared" si="72"/>
        <v>-335.00063445672117</v>
      </c>
      <c r="F568" s="81" t="str">
        <f>VLOOKUP(A568,'04'!A:C,3,0)</f>
        <v>Начисление услуг УКС00000640 от 30.04.2023 0:00:10</v>
      </c>
      <c r="G568" s="81" t="str">
        <f>VLOOKUP(A568,'04'!A:B,2,0)</f>
        <v>НАС/КС/ДУ-3-299</v>
      </c>
      <c r="H568" s="128">
        <v>2138.9</v>
      </c>
      <c r="I568" s="126">
        <f>VLOOKUP(A568,РАСЧЕТ!A:AZ,52,0)</f>
        <v>0</v>
      </c>
      <c r="J568" s="126">
        <f t="shared" si="73"/>
        <v>-2138.9</v>
      </c>
      <c r="K568" s="128">
        <v>2138.9</v>
      </c>
      <c r="L568" s="126">
        <f>VLOOKUP(A568,РАСЧЕТ!A:BA,53,0)</f>
        <v>0</v>
      </c>
      <c r="M568" s="126">
        <f t="shared" si="74"/>
        <v>-2138.9</v>
      </c>
      <c r="N568" s="128">
        <v>2138.9</v>
      </c>
      <c r="O568" s="126">
        <f>VLOOKUP(A568,РАСЧЕТ!A:BB,54,0)</f>
        <v>0</v>
      </c>
      <c r="P568" s="126">
        <f t="shared" si="75"/>
        <v>-2138.9</v>
      </c>
      <c r="Q568" s="128">
        <v>2138.9</v>
      </c>
      <c r="R568" s="126">
        <f>VLOOKUP(A568,РАСЧЕТ!A:BC,55,0)</f>
        <v>0</v>
      </c>
      <c r="S568" s="126">
        <f t="shared" si="76"/>
        <v>-2138.9</v>
      </c>
      <c r="T568" s="128">
        <v>2138.9</v>
      </c>
      <c r="U568" s="126">
        <f>VLOOKUP(A568,РАСЧЕТ!A:BD,56,0)</f>
        <v>0</v>
      </c>
      <c r="V568" s="126">
        <f t="shared" si="77"/>
        <v>-2138.9</v>
      </c>
      <c r="W568" s="80">
        <v>2138.9</v>
      </c>
      <c r="X568" s="81">
        <f>VLOOKUP(A568,РАСЧЕТ!A:BE,57,0)</f>
        <v>3354.6956231917825</v>
      </c>
      <c r="Y568" s="81">
        <f t="shared" si="78"/>
        <v>1215.7956231917824</v>
      </c>
      <c r="Z568" s="81" t="str">
        <f>VLOOKUP(A568,'10'!A:C,3,0)</f>
        <v>Начисление услуг УКС00001637 от 31.10.2023 0:00:03</v>
      </c>
      <c r="AA568" s="81" t="str">
        <f>VLOOKUP(A568,'10'!A:B,2,0)</f>
        <v>НАС/КС/ДУ-3-299</v>
      </c>
      <c r="AB568" s="80">
        <v>2138.9</v>
      </c>
      <c r="AC568" s="81">
        <f>VLOOKUP(A568,РАСЧЕТ!A:BF,58,0)</f>
        <v>2761.7732904934123</v>
      </c>
      <c r="AD568" s="81">
        <f t="shared" si="79"/>
        <v>622.87329049341224</v>
      </c>
      <c r="AE568" s="81" t="str">
        <f>VLOOKUP(A568,'11'!A:C,3,0)</f>
        <v>Начисление услуг УКС00001717 от 30.11.2023 23:59:59</v>
      </c>
      <c r="AF568" s="81" t="str">
        <f>VLOOKUP(A568,'11'!A:B,2,0)</f>
        <v>НАС/КС/ДУ-3-299</v>
      </c>
      <c r="AG568" s="80">
        <v>2138.9</v>
      </c>
      <c r="AH568" s="120">
        <f>VLOOKUP(A568,РАСЧЕТ!A:BG,59,0)</f>
        <v>3754.7288668994765</v>
      </c>
      <c r="AI568" s="120">
        <f t="shared" si="80"/>
        <v>1615.8288668994765</v>
      </c>
      <c r="AJ568" t="str">
        <f>VLOOKUP(A568,'12'!A:C,3,0)</f>
        <v>Начисление услуг УКС00001867 от 31.12.2023 23:59:59</v>
      </c>
      <c r="AK568" t="str">
        <f>VLOOKUP(A568,'12'!A:B,2,0)</f>
        <v>НАС/КС/ДУ-3-299</v>
      </c>
    </row>
    <row r="569" spans="1:37" x14ac:dyDescent="0.3">
      <c r="A569" s="79" t="s">
        <v>1162</v>
      </c>
      <c r="B569" s="79" t="s">
        <v>103</v>
      </c>
      <c r="C569" s="80">
        <v>1464.59</v>
      </c>
      <c r="D569" s="81">
        <f>VLOOKUP(A569,РАСЧЕТ!A:AY,51,0)</f>
        <v>1235.200167972406</v>
      </c>
      <c r="E569" s="81">
        <f t="shared" si="72"/>
        <v>-229.38983202759391</v>
      </c>
      <c r="F569" s="81" t="str">
        <f>VLOOKUP(A569,'04'!A:C,3,0)</f>
        <v>Начисление услуг УКС00000640 от 30.04.2023 0:00:10</v>
      </c>
      <c r="G569" s="81" t="str">
        <f>VLOOKUP(A569,'04'!A:B,2,0)</f>
        <v>НАС/КС/ДУ/3-3</v>
      </c>
      <c r="H569" s="128">
        <v>1464.59</v>
      </c>
      <c r="I569" s="126">
        <f>VLOOKUP(A569,РАСЧЕТ!A:AZ,52,0)</f>
        <v>0</v>
      </c>
      <c r="J569" s="126">
        <f t="shared" si="73"/>
        <v>-1464.59</v>
      </c>
      <c r="K569" s="128">
        <v>1464.59</v>
      </c>
      <c r="L569" s="126">
        <f>VLOOKUP(A569,РАСЧЕТ!A:BA,53,0)</f>
        <v>0</v>
      </c>
      <c r="M569" s="126">
        <f t="shared" si="74"/>
        <v>-1464.59</v>
      </c>
      <c r="N569" s="128">
        <v>1464.59</v>
      </c>
      <c r="O569" s="126">
        <f>VLOOKUP(A569,РАСЧЕТ!A:BB,54,0)</f>
        <v>0</v>
      </c>
      <c r="P569" s="126">
        <f t="shared" si="75"/>
        <v>-1464.59</v>
      </c>
      <c r="Q569" s="128">
        <v>1464.59</v>
      </c>
      <c r="R569" s="126">
        <f>VLOOKUP(A569,РАСЧЕТ!A:BC,55,0)</f>
        <v>0</v>
      </c>
      <c r="S569" s="126">
        <f t="shared" si="76"/>
        <v>-1464.59</v>
      </c>
      <c r="T569" s="128">
        <v>1464.59</v>
      </c>
      <c r="U569" s="126">
        <f>VLOOKUP(A569,РАСЧЕТ!A:BD,56,0)</f>
        <v>0</v>
      </c>
      <c r="V569" s="126">
        <f t="shared" si="77"/>
        <v>-1464.59</v>
      </c>
      <c r="W569" s="80">
        <v>1464.59</v>
      </c>
      <c r="X569" s="81">
        <f>VLOOKUP(A569,РАСЧЕТ!A:BE,57,0)</f>
        <v>2577.8296233840701</v>
      </c>
      <c r="Y569" s="81">
        <f t="shared" si="78"/>
        <v>1113.2396233840702</v>
      </c>
      <c r="Z569" s="81" t="str">
        <f>VLOOKUP(A569,'10'!A:C,3,0)</f>
        <v>Начисление услуг УКС00001637 от 31.10.2023 0:00:03</v>
      </c>
      <c r="AA569" s="81" t="str">
        <f>VLOOKUP(A569,'10'!A:B,2,0)</f>
        <v>НАС/КС/ДУ/3-3</v>
      </c>
      <c r="AB569" s="80">
        <v>1464.59</v>
      </c>
      <c r="AC569" s="81">
        <f>VLOOKUP(A569,РАСЧЕТ!A:BF,58,0)</f>
        <v>2087.2708644494096</v>
      </c>
      <c r="AD569" s="81">
        <f t="shared" si="79"/>
        <v>622.68086444940968</v>
      </c>
      <c r="AE569" s="81" t="str">
        <f>VLOOKUP(A569,'11'!A:C,3,0)</f>
        <v>Начисление услуг УКС00001717 от 30.11.2023 23:59:59</v>
      </c>
      <c r="AF569" s="81" t="str">
        <f>VLOOKUP(A569,'11'!A:B,2,0)</f>
        <v>НАС/КС/ДУ/3-3</v>
      </c>
      <c r="AG569" s="80">
        <v>1464.59</v>
      </c>
      <c r="AH569" s="120">
        <f>VLOOKUP(A569,РАСЧЕТ!A:BG,59,0)</f>
        <v>2825.613614856024</v>
      </c>
      <c r="AI569" s="120">
        <f t="shared" si="80"/>
        <v>1361.0236148560241</v>
      </c>
      <c r="AJ569" t="str">
        <f>VLOOKUP(A569,'12'!A:C,3,0)</f>
        <v>Начисление услуг УКС00001867 от 31.12.2023 23:59:59</v>
      </c>
      <c r="AK569" t="str">
        <f>VLOOKUP(A569,'12'!A:B,2,0)</f>
        <v>НАС/КС/ДУ/3-3</v>
      </c>
    </row>
    <row r="570" spans="1:37" x14ac:dyDescent="0.3">
      <c r="A570" s="79" t="s">
        <v>1617</v>
      </c>
      <c r="B570" s="79" t="s">
        <v>304</v>
      </c>
      <c r="C570" s="80">
        <v>3367.26</v>
      </c>
      <c r="D570" s="81">
        <f>VLOOKUP(A570,РАСЧЕТ!A:AY,51,0)</f>
        <v>2839.8736999717489</v>
      </c>
      <c r="E570" s="81">
        <f t="shared" si="72"/>
        <v>-527.3863000282513</v>
      </c>
      <c r="F570" s="81" t="str">
        <f>VLOOKUP(A570,'04'!A:C,3,0)</f>
        <v>Начисление услуг УКС00000640 от 30.04.2023 0:00:10</v>
      </c>
      <c r="G570" s="81" t="str">
        <f>VLOOKUP(A570,'04'!A:B,2,0)</f>
        <v>НАС/КС/ДУ/3-30</v>
      </c>
      <c r="H570" s="128">
        <v>3367.26</v>
      </c>
      <c r="I570" s="126">
        <f>VLOOKUP(A570,РАСЧЕТ!A:AZ,52,0)</f>
        <v>0</v>
      </c>
      <c r="J570" s="126">
        <f t="shared" si="73"/>
        <v>-3367.26</v>
      </c>
      <c r="K570" s="128">
        <v>3367.26</v>
      </c>
      <c r="L570" s="126">
        <f>VLOOKUP(A570,РАСЧЕТ!A:BA,53,0)</f>
        <v>0</v>
      </c>
      <c r="M570" s="126">
        <f t="shared" si="74"/>
        <v>-3367.26</v>
      </c>
      <c r="N570" s="128">
        <v>3367.26</v>
      </c>
      <c r="O570" s="126">
        <f>VLOOKUP(A570,РАСЧЕТ!A:BB,54,0)</f>
        <v>0</v>
      </c>
      <c r="P570" s="126">
        <f t="shared" si="75"/>
        <v>-3367.26</v>
      </c>
      <c r="Q570" s="128">
        <v>3367.26</v>
      </c>
      <c r="R570" s="126">
        <f>VLOOKUP(A570,РАСЧЕТ!A:BC,55,0)</f>
        <v>0</v>
      </c>
      <c r="S570" s="126">
        <f t="shared" si="76"/>
        <v>-3367.26</v>
      </c>
      <c r="T570" s="128">
        <v>3367.26</v>
      </c>
      <c r="U570" s="126">
        <f>VLOOKUP(A570,РАСЧЕТ!A:BD,56,0)</f>
        <v>0</v>
      </c>
      <c r="V570" s="126">
        <f t="shared" si="77"/>
        <v>-3367.26</v>
      </c>
      <c r="W570" s="80">
        <v>3367.26</v>
      </c>
      <c r="X570" s="81">
        <f>VLOOKUP(A570,РАСЧЕТ!A:BE,57,0)</f>
        <v>2962.8419094182891</v>
      </c>
      <c r="Y570" s="81">
        <f t="shared" si="78"/>
        <v>-404.41809058171111</v>
      </c>
      <c r="Z570" s="81" t="str">
        <f>VLOOKUP(A570,'10'!A:C,3,0)</f>
        <v>Начисление услуг УКС00001637 от 31.10.2023 0:00:03</v>
      </c>
      <c r="AA570" s="81" t="str">
        <f>VLOOKUP(A570,'10'!A:B,2,0)</f>
        <v>НАС/КС/ДУ/3-30</v>
      </c>
      <c r="AB570" s="80">
        <v>3367.26</v>
      </c>
      <c r="AC570" s="81">
        <f>VLOOKUP(A570,РАСЧЕТ!A:BF,58,0)</f>
        <v>2727.7483017408185</v>
      </c>
      <c r="AD570" s="81">
        <f t="shared" si="79"/>
        <v>-639.51169825918168</v>
      </c>
      <c r="AE570" s="81" t="str">
        <f>VLOOKUP(A570,'11'!A:C,3,0)</f>
        <v>Начисление услуг УКС00001717 от 30.11.2023 23:59:59</v>
      </c>
      <c r="AF570" s="81" t="str">
        <f>VLOOKUP(A570,'11'!A:B,2,0)</f>
        <v>НАС/КС/ДУ/3-30</v>
      </c>
      <c r="AG570" s="80">
        <v>3367.26</v>
      </c>
      <c r="AH570" s="120">
        <f>VLOOKUP(A570,РАСЧЕТ!A:BG,59,0)</f>
        <v>3808.4403536167601</v>
      </c>
      <c r="AI570" s="120">
        <f t="shared" si="80"/>
        <v>441.18035361675993</v>
      </c>
      <c r="AJ570" t="str">
        <f>VLOOKUP(A570,'12'!A:C,3,0)</f>
        <v>Начисление услуг УКС00001867 от 31.12.2023 23:59:59</v>
      </c>
      <c r="AK570" t="str">
        <f>VLOOKUP(A570,'12'!A:B,2,0)</f>
        <v>НАС/КС/ДУ/3-30</v>
      </c>
    </row>
    <row r="571" spans="1:37" x14ac:dyDescent="0.3">
      <c r="A571" s="79" t="s">
        <v>1586</v>
      </c>
      <c r="B571" s="79" t="s">
        <v>306</v>
      </c>
      <c r="C571" s="80">
        <v>3109.56</v>
      </c>
      <c r="D571" s="81">
        <f>VLOOKUP(A571,РАСЧЕТ!A:AY,51,0)</f>
        <v>2622.5364270147275</v>
      </c>
      <c r="E571" s="81">
        <f t="shared" si="72"/>
        <v>-487.02357298527249</v>
      </c>
      <c r="F571" s="81" t="str">
        <f>VLOOKUP(A571,'04'!A:C,3,0)</f>
        <v>Начисление услуг УКС00000640 от 30.04.2023 0:00:10</v>
      </c>
      <c r="G571" s="81" t="str">
        <f>VLOOKUP(A571,'04'!A:B,2,0)</f>
        <v>НАС/КС/ДУ/3-300 от 17.10.2021</v>
      </c>
      <c r="H571" s="128">
        <v>3109.56</v>
      </c>
      <c r="I571" s="126">
        <f>VLOOKUP(A571,РАСЧЕТ!A:AZ,52,0)</f>
        <v>0</v>
      </c>
      <c r="J571" s="126">
        <f t="shared" si="73"/>
        <v>-3109.56</v>
      </c>
      <c r="K571" s="128">
        <v>3109.56</v>
      </c>
      <c r="L571" s="126">
        <f>VLOOKUP(A571,РАСЧЕТ!A:BA,53,0)</f>
        <v>0</v>
      </c>
      <c r="M571" s="126">
        <f t="shared" si="74"/>
        <v>-3109.56</v>
      </c>
      <c r="N571" s="128">
        <v>3109.56</v>
      </c>
      <c r="O571" s="126">
        <f>VLOOKUP(A571,РАСЧЕТ!A:BB,54,0)</f>
        <v>0</v>
      </c>
      <c r="P571" s="126">
        <f t="shared" si="75"/>
        <v>-3109.56</v>
      </c>
      <c r="Q571" s="128">
        <v>3109.56</v>
      </c>
      <c r="R571" s="126">
        <f>VLOOKUP(A571,РАСЧЕТ!A:BC,55,0)</f>
        <v>0</v>
      </c>
      <c r="S571" s="126">
        <f t="shared" si="76"/>
        <v>-3109.56</v>
      </c>
      <c r="T571" s="128">
        <v>3109.56</v>
      </c>
      <c r="U571" s="126">
        <f>VLOOKUP(A571,РАСЧЕТ!A:BD,56,0)</f>
        <v>0</v>
      </c>
      <c r="V571" s="126">
        <f t="shared" si="77"/>
        <v>-3109.56</v>
      </c>
      <c r="W571" s="80">
        <v>3109.56</v>
      </c>
      <c r="X571" s="81">
        <f>VLOOKUP(A571,РАСЧЕТ!A:BE,57,0)</f>
        <v>4037.2432148286848</v>
      </c>
      <c r="Y571" s="81">
        <f t="shared" si="78"/>
        <v>927.68321482868487</v>
      </c>
      <c r="Z571" s="81" t="str">
        <f>VLOOKUP(A571,'10'!A:C,3,0)</f>
        <v>Начисление услуг УКС00001637 от 31.10.2023 0:00:03</v>
      </c>
      <c r="AA571" s="81" t="str">
        <f>VLOOKUP(A571,'10'!A:B,2,0)</f>
        <v>НАС/КС/ДУ/3-300 от 17.10.2021</v>
      </c>
      <c r="AB571" s="80">
        <v>3109.56</v>
      </c>
      <c r="AC571" s="81">
        <f>VLOOKUP(A571,РАСЧЕТ!A:BF,58,0)</f>
        <v>3428.2204323047981</v>
      </c>
      <c r="AD571" s="81">
        <f t="shared" si="79"/>
        <v>318.66043230479818</v>
      </c>
      <c r="AE571" s="81" t="str">
        <f>VLOOKUP(A571,'11'!A:C,3,0)</f>
        <v>Начисление услуг УКС00001717 от 30.11.2023 23:59:59</v>
      </c>
      <c r="AF571" s="81" t="str">
        <f>VLOOKUP(A571,'11'!A:B,2,0)</f>
        <v>НАС/КС/ДУ/3-300 от 17.10.2021</v>
      </c>
      <c r="AG571" s="80">
        <v>3109.56</v>
      </c>
      <c r="AH571" s="120">
        <f>VLOOKUP(A571,РАСЧЕТ!A:BG,59,0)</f>
        <v>4697.0017556442353</v>
      </c>
      <c r="AI571" s="120">
        <f t="shared" si="80"/>
        <v>1587.4417556442354</v>
      </c>
      <c r="AJ571" t="str">
        <f>VLOOKUP(A571,'12'!A:C,3,0)</f>
        <v>Начисление услуг УКС00001867 от 31.12.2023 23:59:59</v>
      </c>
      <c r="AK571" t="str">
        <f>VLOOKUP(A571,'12'!A:B,2,0)</f>
        <v>НАС/КС/ДУ/3-300 от 17.10.2021</v>
      </c>
    </row>
    <row r="572" spans="1:37" x14ac:dyDescent="0.3">
      <c r="A572" s="79" t="s">
        <v>2325</v>
      </c>
      <c r="B572" s="79" t="s">
        <v>290</v>
      </c>
      <c r="C572" s="80">
        <v>3393.03</v>
      </c>
      <c r="D572" s="81">
        <f>VLOOKUP(A572,РАСЧЕТ!A:AY,51,0)</f>
        <v>2180.7252641983619</v>
      </c>
      <c r="E572" s="81">
        <f t="shared" si="72"/>
        <v>-1212.3047358016383</v>
      </c>
      <c r="F572" s="81" t="str">
        <f>VLOOKUP(A572,'04'!A:C,3,0)</f>
        <v>Начисление услуг УКС00000640 от 30.04.2023 0:00:10</v>
      </c>
      <c r="G572" s="81" t="str">
        <f>VLOOKUP(A572,'04'!A:B,2,0)</f>
        <v>НАС/КС/ДУ-3-301</v>
      </c>
      <c r="H572" s="128">
        <v>3393.03</v>
      </c>
      <c r="I572" s="126">
        <f>VLOOKUP(A572,РАСЧЕТ!A:AZ,52,0)</f>
        <v>0</v>
      </c>
      <c r="J572" s="126">
        <f t="shared" si="73"/>
        <v>-3393.03</v>
      </c>
      <c r="K572" s="128">
        <v>3393.03</v>
      </c>
      <c r="L572" s="126">
        <f>VLOOKUP(A572,РАСЧЕТ!A:BA,53,0)</f>
        <v>0</v>
      </c>
      <c r="M572" s="126">
        <f t="shared" si="74"/>
        <v>-3393.03</v>
      </c>
      <c r="N572" s="128">
        <v>3393.03</v>
      </c>
      <c r="O572" s="126">
        <f>VLOOKUP(A572,РАСЧЕТ!A:BB,54,0)</f>
        <v>0</v>
      </c>
      <c r="P572" s="126">
        <f t="shared" si="75"/>
        <v>-3393.03</v>
      </c>
      <c r="Q572" s="128">
        <v>3393.03</v>
      </c>
      <c r="R572" s="126">
        <f>VLOOKUP(A572,РАСЧЕТ!A:BC,55,0)</f>
        <v>0</v>
      </c>
      <c r="S572" s="126">
        <f t="shared" si="76"/>
        <v>-3393.03</v>
      </c>
      <c r="T572" s="128">
        <v>3393.03</v>
      </c>
      <c r="U572" s="126">
        <f>VLOOKUP(A572,РАСЧЕТ!A:BD,56,0)</f>
        <v>0</v>
      </c>
      <c r="V572" s="126">
        <f t="shared" si="77"/>
        <v>-3393.03</v>
      </c>
      <c r="W572" s="80">
        <v>3393.03</v>
      </c>
      <c r="X572" s="81">
        <f>VLOOKUP(A572,РАСЧЕТ!A:BE,57,0)</f>
        <v>3971.9696443964026</v>
      </c>
      <c r="Y572" s="81">
        <f t="shared" si="78"/>
        <v>578.9396443964024</v>
      </c>
      <c r="Z572" s="81" t="str">
        <f>VLOOKUP(A572,'10'!A:C,3,0)</f>
        <v>Начисление услуг УКС00001637 от 31.10.2023 0:00:03</v>
      </c>
      <c r="AA572" s="81" t="str">
        <f>VLOOKUP(A572,'10'!A:B,2,0)</f>
        <v>НАС/КС/ДУ-3-301</v>
      </c>
      <c r="AB572" s="80">
        <v>3393.03</v>
      </c>
      <c r="AC572" s="81">
        <f>VLOOKUP(A572,РАСЧЕТ!A:BF,58,0)</f>
        <v>3437.945986841039</v>
      </c>
      <c r="AD572" s="81">
        <f t="shared" si="79"/>
        <v>44.91598684103883</v>
      </c>
      <c r="AE572" s="81" t="str">
        <f>VLOOKUP(A572,'11'!A:C,3,0)</f>
        <v>Начисление услуг УКС00001717 от 30.11.2023 23:59:59</v>
      </c>
      <c r="AF572" s="81" t="str">
        <f>VLOOKUP(A572,'11'!A:B,2,0)</f>
        <v>НАС/КС/ДУ-3-301</v>
      </c>
      <c r="AG572" s="80">
        <v>3393.03</v>
      </c>
      <c r="AH572" s="120">
        <f>VLOOKUP(A572,РАСЧЕТ!A:BG,59,0)</f>
        <v>4732.2092848073407</v>
      </c>
      <c r="AI572" s="120">
        <f t="shared" si="80"/>
        <v>1339.1792848073405</v>
      </c>
      <c r="AJ572" t="str">
        <f>VLOOKUP(A572,'12'!A:C,3,0)</f>
        <v>Начисление услуг УКС00001867 от 31.12.2023 23:59:59</v>
      </c>
      <c r="AK572" t="str">
        <f>VLOOKUP(A572,'12'!A:B,2,0)</f>
        <v>НАС/КС/ДУ-3-301</v>
      </c>
    </row>
    <row r="573" spans="1:37" x14ac:dyDescent="0.3">
      <c r="A573" s="79" t="s">
        <v>745</v>
      </c>
      <c r="B573" s="79" t="s">
        <v>194</v>
      </c>
      <c r="C573" s="80">
        <v>2151.7800000000002</v>
      </c>
      <c r="D573" s="81">
        <f>VLOOKUP(A573,РАСЧЕТ!A:AY,51,0)</f>
        <v>904.60312937136632</v>
      </c>
      <c r="E573" s="81">
        <f t="shared" si="72"/>
        <v>-1247.1768706286339</v>
      </c>
      <c r="F573" s="81" t="str">
        <f>VLOOKUP(A573,'04'!A:C,3,0)</f>
        <v>Начисление услуг УКС00000640 от 30.04.2023 0:00:10</v>
      </c>
      <c r="G573" s="81" t="str">
        <f>VLOOKUP(A573,'04'!A:B,2,0)</f>
        <v>НАС/КС/ДУ-3-302 от 11.11.2021 г.</v>
      </c>
      <c r="H573" s="128">
        <v>2151.7800000000002</v>
      </c>
      <c r="I573" s="126">
        <f>VLOOKUP(A573,РАСЧЕТ!A:AZ,52,0)</f>
        <v>0</v>
      </c>
      <c r="J573" s="126">
        <f t="shared" si="73"/>
        <v>-2151.7800000000002</v>
      </c>
      <c r="K573" s="128">
        <v>2151.7800000000002</v>
      </c>
      <c r="L573" s="126">
        <f>VLOOKUP(A573,РАСЧЕТ!A:BA,53,0)</f>
        <v>0</v>
      </c>
      <c r="M573" s="126">
        <f t="shared" si="74"/>
        <v>-2151.7800000000002</v>
      </c>
      <c r="N573" s="128">
        <v>2151.7800000000002</v>
      </c>
      <c r="O573" s="126">
        <f>VLOOKUP(A573,РАСЧЕТ!A:BB,54,0)</f>
        <v>0</v>
      </c>
      <c r="P573" s="126">
        <f t="shared" si="75"/>
        <v>-2151.7800000000002</v>
      </c>
      <c r="Q573" s="128">
        <v>2151.7800000000002</v>
      </c>
      <c r="R573" s="126">
        <f>VLOOKUP(A573,РАСЧЕТ!A:BC,55,0)</f>
        <v>0</v>
      </c>
      <c r="S573" s="126">
        <f t="shared" si="76"/>
        <v>-2151.7800000000002</v>
      </c>
      <c r="T573" s="128">
        <v>2151.7800000000002</v>
      </c>
      <c r="U573" s="126">
        <f>VLOOKUP(A573,РАСЧЕТ!A:BD,56,0)</f>
        <v>0</v>
      </c>
      <c r="V573" s="126">
        <f t="shared" si="77"/>
        <v>-2151.7800000000002</v>
      </c>
      <c r="W573" s="80">
        <v>2151.7800000000002</v>
      </c>
      <c r="X573" s="81">
        <f>VLOOKUP(A573,РАСЧЕТ!A:BE,57,0)</f>
        <v>3037.9286978786067</v>
      </c>
      <c r="Y573" s="81">
        <f t="shared" si="78"/>
        <v>886.14869787860653</v>
      </c>
      <c r="Z573" s="81" t="str">
        <f>VLOOKUP(A573,'10'!A:C,3,0)</f>
        <v>Начисление услуг УКС00001637 от 31.10.2023 0:00:03</v>
      </c>
      <c r="AA573" s="81" t="str">
        <f>VLOOKUP(A573,'10'!A:B,2,0)</f>
        <v>НАС/КС/ДУ-3-302 от 11.11.2021 г.</v>
      </c>
      <c r="AB573" s="80">
        <v>2151.7800000000002</v>
      </c>
      <c r="AC573" s="81">
        <f>VLOOKUP(A573,РАСЧЕТ!A:BF,58,0)</f>
        <v>2542.9355362877923</v>
      </c>
      <c r="AD573" s="81">
        <f t="shared" si="79"/>
        <v>391.15553628779207</v>
      </c>
      <c r="AE573" s="81" t="str">
        <f>VLOOKUP(A573,'11'!A:C,3,0)</f>
        <v>Начисление услуг УКС00001717 от 30.11.2023 23:59:59</v>
      </c>
      <c r="AF573" s="81" t="str">
        <f>VLOOKUP(A573,'11'!A:B,2,0)</f>
        <v>НАС/КС/ДУ-3-302 от 11.11.2021 г.</v>
      </c>
      <c r="AG573" s="80">
        <v>2151.7800000000002</v>
      </c>
      <c r="AH573" s="120">
        <f>VLOOKUP(A573,РАСЧЕТ!A:BG,59,0)</f>
        <v>3471.7413203379442</v>
      </c>
      <c r="AI573" s="120">
        <f t="shared" si="80"/>
        <v>1319.961320337944</v>
      </c>
      <c r="AJ573" t="str">
        <f>VLOOKUP(A573,'12'!A:C,3,0)</f>
        <v>Начисление услуг УКС00001867 от 31.12.2023 23:59:59</v>
      </c>
      <c r="AK573" t="str">
        <f>VLOOKUP(A573,'12'!A:B,2,0)</f>
        <v>НАС/КС/ДУ-3-302 от 11.11.2021 г.</v>
      </c>
    </row>
    <row r="574" spans="1:37" x14ac:dyDescent="0.3">
      <c r="A574" s="79" t="s">
        <v>2035</v>
      </c>
      <c r="B574" s="79" t="s">
        <v>254</v>
      </c>
      <c r="C574" s="80">
        <v>2138.9</v>
      </c>
      <c r="D574" s="81">
        <f>VLOOKUP(A574,РАСЧЕТ!A:AY,51,0)</f>
        <v>1803.8993655432789</v>
      </c>
      <c r="E574" s="81">
        <f t="shared" si="72"/>
        <v>-335.00063445672117</v>
      </c>
      <c r="F574" s="81" t="str">
        <f>VLOOKUP(A574,'04'!A:C,3,0)</f>
        <v>Начисление услуг УКС00000640 от 30.04.2023 0:00:10</v>
      </c>
      <c r="G574" s="81" t="str">
        <f>VLOOKUP(A574,'04'!A:B,2,0)</f>
        <v>НАС/КС/ДУ/3-303</v>
      </c>
      <c r="H574" s="128">
        <v>2138.9</v>
      </c>
      <c r="I574" s="126">
        <f>VLOOKUP(A574,РАСЧЕТ!A:AZ,52,0)</f>
        <v>0</v>
      </c>
      <c r="J574" s="126">
        <f t="shared" si="73"/>
        <v>-2138.9</v>
      </c>
      <c r="K574" s="128">
        <v>2138.9</v>
      </c>
      <c r="L574" s="126">
        <f>VLOOKUP(A574,РАСЧЕТ!A:BA,53,0)</f>
        <v>0</v>
      </c>
      <c r="M574" s="126">
        <f t="shared" si="74"/>
        <v>-2138.9</v>
      </c>
      <c r="N574" s="128">
        <v>2138.9</v>
      </c>
      <c r="O574" s="126">
        <f>VLOOKUP(A574,РАСЧЕТ!A:BB,54,0)</f>
        <v>0</v>
      </c>
      <c r="P574" s="126">
        <f t="shared" si="75"/>
        <v>-2138.9</v>
      </c>
      <c r="Q574" s="128">
        <v>2138.9</v>
      </c>
      <c r="R574" s="126">
        <f>VLOOKUP(A574,РАСЧЕТ!A:BC,55,0)</f>
        <v>0</v>
      </c>
      <c r="S574" s="126">
        <f t="shared" si="76"/>
        <v>-2138.9</v>
      </c>
      <c r="T574" s="128">
        <v>2138.9</v>
      </c>
      <c r="U574" s="126">
        <f>VLOOKUP(A574,РАСЧЕТ!A:BD,56,0)</f>
        <v>0</v>
      </c>
      <c r="V574" s="126">
        <f t="shared" si="77"/>
        <v>-2138.9</v>
      </c>
      <c r="W574" s="80">
        <v>2138.9</v>
      </c>
      <c r="X574" s="81">
        <f>VLOOKUP(A574,РАСЧЕТ!A:BE,57,0)</f>
        <v>2619.1408583980347</v>
      </c>
      <c r="Y574" s="81">
        <f t="shared" si="78"/>
        <v>480.24085839803456</v>
      </c>
      <c r="Z574" s="81" t="str">
        <f>VLOOKUP(A574,'10'!A:C,3,0)</f>
        <v>Начисление услуг УКС00001637 от 31.10.2023 0:00:03</v>
      </c>
      <c r="AA574" s="81" t="str">
        <f>VLOOKUP(A574,'10'!A:B,2,0)</f>
        <v>НАС/КС/ДУ/3-303</v>
      </c>
      <c r="AB574" s="80">
        <v>2138.9</v>
      </c>
      <c r="AC574" s="81">
        <f>VLOOKUP(A574,РАСЧЕТ!A:BF,58,0)</f>
        <v>2247.7760044634488</v>
      </c>
      <c r="AD574" s="81">
        <f t="shared" si="79"/>
        <v>108.87600446344868</v>
      </c>
      <c r="AE574" s="81" t="str">
        <f>VLOOKUP(A574,'11'!A:C,3,0)</f>
        <v>Начисление услуг УКС00001717 от 30.11.2023 23:59:59</v>
      </c>
      <c r="AF574" s="81" t="str">
        <f>VLOOKUP(A574,'11'!A:B,2,0)</f>
        <v>НАС/КС/ДУ/3-303</v>
      </c>
      <c r="AG574" s="80">
        <v>2138.9</v>
      </c>
      <c r="AH574" s="120">
        <f>VLOOKUP(A574,РАСЧЕТ!A:BG,59,0)</f>
        <v>3087.6478777231896</v>
      </c>
      <c r="AI574" s="120">
        <f t="shared" si="80"/>
        <v>948.7478777231895</v>
      </c>
      <c r="AJ574" t="str">
        <f>VLOOKUP(A574,'12'!A:C,3,0)</f>
        <v>Начисление услуг УКС00001867 от 31.12.2023 23:59:59</v>
      </c>
      <c r="AK574" t="str">
        <f>VLOOKUP(A574,'12'!A:B,2,0)</f>
        <v>НАС/КС/ДУ/3-303</v>
      </c>
    </row>
    <row r="575" spans="1:37" x14ac:dyDescent="0.3">
      <c r="A575" s="79" t="s">
        <v>678</v>
      </c>
      <c r="B575" s="79" t="s">
        <v>195</v>
      </c>
      <c r="C575" s="80">
        <v>3109.56</v>
      </c>
      <c r="D575" s="81">
        <f>VLOOKUP(A575,РАСЧЕТ!A:AY,51,0)</f>
        <v>2622.5364270147275</v>
      </c>
      <c r="E575" s="81">
        <f t="shared" si="72"/>
        <v>-487.02357298527249</v>
      </c>
      <c r="F575" s="81" t="str">
        <f>VLOOKUP(A575,'04'!A:C,3,0)</f>
        <v>Начисление услуг УКС00000640 от 30.04.2023 0:00:10</v>
      </c>
      <c r="G575" s="81" t="str">
        <f>VLOOKUP(A575,'04'!A:B,2,0)</f>
        <v>НАС/КС/ДУ-3-304</v>
      </c>
      <c r="H575" s="128">
        <v>3109.56</v>
      </c>
      <c r="I575" s="126">
        <f>VLOOKUP(A575,РАСЧЕТ!A:AZ,52,0)</f>
        <v>0</v>
      </c>
      <c r="J575" s="126">
        <f t="shared" si="73"/>
        <v>-3109.56</v>
      </c>
      <c r="K575" s="128">
        <v>3109.56</v>
      </c>
      <c r="L575" s="126">
        <f>VLOOKUP(A575,РАСЧЕТ!A:BA,53,0)</f>
        <v>0</v>
      </c>
      <c r="M575" s="126">
        <f t="shared" si="74"/>
        <v>-3109.56</v>
      </c>
      <c r="N575" s="128">
        <v>3109.56</v>
      </c>
      <c r="O575" s="126">
        <f>VLOOKUP(A575,РАСЧЕТ!A:BB,54,0)</f>
        <v>0</v>
      </c>
      <c r="P575" s="126">
        <f t="shared" si="75"/>
        <v>-3109.56</v>
      </c>
      <c r="Q575" s="128">
        <v>3109.56</v>
      </c>
      <c r="R575" s="126">
        <f>VLOOKUP(A575,РАСЧЕТ!A:BC,55,0)</f>
        <v>0</v>
      </c>
      <c r="S575" s="126">
        <f t="shared" si="76"/>
        <v>-3109.56</v>
      </c>
      <c r="T575" s="128">
        <v>3109.56</v>
      </c>
      <c r="U575" s="126">
        <f>VLOOKUP(A575,РАСЧЕТ!A:BD,56,0)</f>
        <v>0</v>
      </c>
      <c r="V575" s="126">
        <f t="shared" si="77"/>
        <v>-3109.56</v>
      </c>
      <c r="W575" s="80">
        <v>3109.56</v>
      </c>
      <c r="X575" s="81">
        <f>VLOOKUP(A575,РАСЧЕТ!A:BE,57,0)</f>
        <v>4501.8583393692725</v>
      </c>
      <c r="Y575" s="81">
        <f t="shared" si="78"/>
        <v>1392.2983393692725</v>
      </c>
      <c r="Z575" s="81" t="str">
        <f>VLOOKUP(A575,'10'!A:C,3,0)</f>
        <v>Начисление услуг УКС00001637 от 31.10.2023 0:00:03</v>
      </c>
      <c r="AA575" s="81" t="str">
        <f>VLOOKUP(A575,'10'!A:B,2,0)</f>
        <v>НАС/КС/ДУ-3-304</v>
      </c>
      <c r="AB575" s="80">
        <v>3109.56</v>
      </c>
      <c r="AC575" s="81">
        <f>VLOOKUP(A575,РАСЧЕТ!A:BF,58,0)</f>
        <v>3752.8881858055165</v>
      </c>
      <c r="AD575" s="81">
        <f t="shared" si="79"/>
        <v>643.32818580551657</v>
      </c>
      <c r="AE575" s="81" t="str">
        <f>VLOOKUP(A575,'11'!A:C,3,0)</f>
        <v>Начисление услуг УКС00001717 от 30.11.2023 23:59:59</v>
      </c>
      <c r="AF575" s="81" t="str">
        <f>VLOOKUP(A575,'11'!A:B,2,0)</f>
        <v>НАС/КС/ДУ-3-304</v>
      </c>
      <c r="AG575" s="80">
        <v>3109.56</v>
      </c>
      <c r="AH575" s="120">
        <f>VLOOKUP(A575,РАСЧЕТ!A:BG,59,0)</f>
        <v>5118.3652376029258</v>
      </c>
      <c r="AI575" s="120">
        <f t="shared" si="80"/>
        <v>2008.8052376029259</v>
      </c>
      <c r="AJ575" t="str">
        <f>VLOOKUP(A575,'12'!A:C,3,0)</f>
        <v>Начисление услуг УКС00001867 от 31.12.2023 23:59:59</v>
      </c>
      <c r="AK575" t="str">
        <f>VLOOKUP(A575,'12'!A:B,2,0)</f>
        <v>НАС/КС/ДУ-3-304</v>
      </c>
    </row>
    <row r="576" spans="1:37" x14ac:dyDescent="0.3">
      <c r="A576" s="79" t="s">
        <v>1513</v>
      </c>
      <c r="B576" s="79" t="s">
        <v>312</v>
      </c>
      <c r="C576" s="80">
        <v>3393.03</v>
      </c>
      <c r="D576" s="81">
        <f>VLOOKUP(A576,РАСЧЕТ!A:AY,51,0)</f>
        <v>1426.420104198362</v>
      </c>
      <c r="E576" s="81">
        <f t="shared" si="72"/>
        <v>-1966.6098958016382</v>
      </c>
      <c r="F576" s="81" t="str">
        <f>VLOOKUP(A576,'04'!A:C,3,0)</f>
        <v>Начисление услуг УКС00000640 от 30.04.2023 0:00:10</v>
      </c>
      <c r="G576" s="81" t="str">
        <f>VLOOKUP(A576,'04'!A:B,2,0)</f>
        <v>НАС/КС/ДУ-3-305 от 28.02.2022 г.</v>
      </c>
      <c r="H576" s="128">
        <v>3393.03</v>
      </c>
      <c r="I576" s="126">
        <f>VLOOKUP(A576,РАСЧЕТ!A:AZ,52,0)</f>
        <v>0</v>
      </c>
      <c r="J576" s="126">
        <f t="shared" si="73"/>
        <v>-3393.03</v>
      </c>
      <c r="K576" s="128">
        <v>3393.03</v>
      </c>
      <c r="L576" s="126">
        <f>VLOOKUP(A576,РАСЧЕТ!A:BA,53,0)</f>
        <v>0</v>
      </c>
      <c r="M576" s="126">
        <f t="shared" si="74"/>
        <v>-3393.03</v>
      </c>
      <c r="N576" s="128">
        <v>1860.69</v>
      </c>
      <c r="O576" s="126">
        <f>VLOOKUP(A576,РАСЧЕТ!A:BB,54,0)</f>
        <v>0</v>
      </c>
      <c r="P576" s="126">
        <f t="shared" si="75"/>
        <v>-1860.69</v>
      </c>
      <c r="Q576" s="127"/>
      <c r="R576" s="126">
        <f>VLOOKUP(A576,РАСЧЕТ!A:BC,55,0)</f>
        <v>0</v>
      </c>
      <c r="S576" s="126">
        <f t="shared" si="76"/>
        <v>0</v>
      </c>
      <c r="T576" s="127"/>
      <c r="U576" s="126">
        <f>VLOOKUP(A576,РАСЧЕТ!A:BD,56,0)</f>
        <v>0</v>
      </c>
      <c r="V576" s="126">
        <f t="shared" si="77"/>
        <v>0</v>
      </c>
      <c r="W576" s="82"/>
      <c r="X576" s="81">
        <f>VLOOKUP(A576,РАСЧЕТ!A:BE,57,0)</f>
        <v>0</v>
      </c>
      <c r="Y576" s="81">
        <f t="shared" si="78"/>
        <v>0</v>
      </c>
      <c r="Z576" s="81" t="e">
        <f>VLOOKUP(A576,'10'!A:C,3,0)</f>
        <v>#N/A</v>
      </c>
      <c r="AA576" s="81" t="e">
        <f>VLOOKUP(A576,'10'!A:B,2,0)</f>
        <v>#N/A</v>
      </c>
      <c r="AB576" s="82"/>
      <c r="AC576" s="81">
        <f>VLOOKUP(A576,РАСЧЕТ!A:BF,58,0)</f>
        <v>0</v>
      </c>
      <c r="AD576" s="81">
        <f t="shared" si="79"/>
        <v>0</v>
      </c>
      <c r="AE576" s="81" t="e">
        <f>VLOOKUP(A576,'11'!A:C,3,0)</f>
        <v>#N/A</v>
      </c>
      <c r="AF576" s="81" t="e">
        <f>VLOOKUP(A576,'11'!A:B,2,0)</f>
        <v>#N/A</v>
      </c>
      <c r="AG576" s="82"/>
      <c r="AH576" s="120">
        <f>VLOOKUP(A576,РАСЧЕТ!A:BG,59,0)</f>
        <v>0</v>
      </c>
      <c r="AI576" s="120">
        <f t="shared" si="80"/>
        <v>0</v>
      </c>
      <c r="AJ576" t="e">
        <f>VLOOKUP(A576,'12'!A:C,3,0)</f>
        <v>#N/A</v>
      </c>
      <c r="AK576" t="e">
        <f>VLOOKUP(A576,'12'!A:B,2,0)</f>
        <v>#N/A</v>
      </c>
    </row>
    <row r="577" spans="1:37" x14ac:dyDescent="0.3">
      <c r="A577" s="79" t="s">
        <v>2753</v>
      </c>
      <c r="B577" s="79" t="s">
        <v>312</v>
      </c>
      <c r="C577" s="82"/>
      <c r="D577" s="81">
        <f>VLOOKUP(A577,РАСЧЕТ!A:AY,51,0)</f>
        <v>0</v>
      </c>
      <c r="E577" s="81">
        <f t="shared" si="72"/>
        <v>0</v>
      </c>
      <c r="F577" s="81" t="e">
        <f>VLOOKUP(A577,'04'!A:C,3,0)</f>
        <v>#N/A</v>
      </c>
      <c r="G577" s="81" t="e">
        <f>VLOOKUP(A577,'04'!A:B,2,0)</f>
        <v>#N/A</v>
      </c>
      <c r="H577" s="127"/>
      <c r="I577" s="126">
        <f>VLOOKUP(A577,РАСЧЕТ!A:AZ,52,0)</f>
        <v>0</v>
      </c>
      <c r="J577" s="126">
        <f t="shared" si="73"/>
        <v>0</v>
      </c>
      <c r="K577" s="127"/>
      <c r="L577" s="126">
        <f>VLOOKUP(A577,РАСЧЕТ!A:BA,53,0)</f>
        <v>0</v>
      </c>
      <c r="M577" s="126">
        <f t="shared" si="74"/>
        <v>0</v>
      </c>
      <c r="N577" s="128">
        <v>1532.34</v>
      </c>
      <c r="O577" s="126">
        <f>VLOOKUP(A577,РАСЧЕТ!A:BB,54,0)</f>
        <v>0</v>
      </c>
      <c r="P577" s="126">
        <f t="shared" si="75"/>
        <v>-1532.34</v>
      </c>
      <c r="Q577" s="128">
        <v>3393.03</v>
      </c>
      <c r="R577" s="126">
        <f>VLOOKUP(A577,РАСЧЕТ!A:BC,55,0)</f>
        <v>0</v>
      </c>
      <c r="S577" s="126">
        <f t="shared" si="76"/>
        <v>-3393.03</v>
      </c>
      <c r="T577" s="128">
        <v>3393.03</v>
      </c>
      <c r="U577" s="126">
        <f>VLOOKUP(A577,РАСЧЕТ!A:BD,56,0)</f>
        <v>0</v>
      </c>
      <c r="V577" s="126">
        <f t="shared" si="77"/>
        <v>-3393.03</v>
      </c>
      <c r="W577" s="80">
        <v>3393.03</v>
      </c>
      <c r="X577" s="81">
        <f>VLOOKUP(A577,РАСЧЕТ!A:BE,57,0)</f>
        <v>6740.0868054619468</v>
      </c>
      <c r="Y577" s="81">
        <f t="shared" si="78"/>
        <v>3347.0568054619466</v>
      </c>
      <c r="Z577" s="81" t="str">
        <f>VLOOKUP(A577,'10'!A:C,3,0)</f>
        <v>Начисление услуг УКС00001637 от 31.10.2023 0:00:03</v>
      </c>
      <c r="AA577" s="81" t="str">
        <f>VLOOKUP(A577,'10'!A:B,2,0)</f>
        <v>НАС/КС/ДУ-3-305</v>
      </c>
      <c r="AB577" s="80">
        <v>3393.03</v>
      </c>
      <c r="AC577" s="81">
        <f>VLOOKUP(A577,РАСЧЕТ!A:BF,58,0)</f>
        <v>5372.2747089173827</v>
      </c>
      <c r="AD577" s="81">
        <f t="shared" si="79"/>
        <v>1979.2447089173825</v>
      </c>
      <c r="AE577" s="81" t="str">
        <f>VLOOKUP(A577,'11'!A:C,3,0)</f>
        <v>Начисление услуг УКС00001717 от 30.11.2023 23:59:59</v>
      </c>
      <c r="AF577" s="81" t="str">
        <f>VLOOKUP(A577,'11'!A:B,2,0)</f>
        <v>НАС/КС/ДУ-3-305</v>
      </c>
      <c r="AG577" s="80">
        <v>3393.03</v>
      </c>
      <c r="AH577" s="120">
        <f>VLOOKUP(A577,РАСЧЕТ!A:BG,59,0)</f>
        <v>7242.6387216654375</v>
      </c>
      <c r="AI577" s="120">
        <f t="shared" si="80"/>
        <v>3849.6087216654373</v>
      </c>
      <c r="AJ577" t="str">
        <f>VLOOKUP(A577,'12'!A:C,3,0)</f>
        <v>Начисление услуг УКС00001867 от 31.12.2023 23:59:59</v>
      </c>
      <c r="AK577" t="str">
        <f>VLOOKUP(A577,'12'!A:B,2,0)</f>
        <v>НАС/КС/ДУ-3-305</v>
      </c>
    </row>
    <row r="578" spans="1:37" x14ac:dyDescent="0.3">
      <c r="A578" s="79" t="s">
        <v>738</v>
      </c>
      <c r="B578" s="79" t="s">
        <v>270</v>
      </c>
      <c r="C578" s="80">
        <v>2151.7800000000002</v>
      </c>
      <c r="D578" s="81">
        <f>VLOOKUP(A578,РАСЧЕТ!A:AY,51,0)</f>
        <v>1814.7662291911302</v>
      </c>
      <c r="E578" s="81">
        <f t="shared" si="72"/>
        <v>-337.01377080887005</v>
      </c>
      <c r="F578" s="81" t="str">
        <f>VLOOKUP(A578,'04'!A:C,3,0)</f>
        <v>Начисление услуг УКС00000640 от 30.04.2023 0:00:10</v>
      </c>
      <c r="G578" s="81" t="str">
        <f>VLOOKUP(A578,'04'!A:B,2,0)</f>
        <v>НАС/КС/ДУ-3-306 от 15.01.2021 г.</v>
      </c>
      <c r="H578" s="128">
        <v>2151.7800000000002</v>
      </c>
      <c r="I578" s="126">
        <f>VLOOKUP(A578,РАСЧЕТ!A:AZ,52,0)</f>
        <v>0</v>
      </c>
      <c r="J578" s="126">
        <f t="shared" si="73"/>
        <v>-2151.7800000000002</v>
      </c>
      <c r="K578" s="128">
        <v>2151.7800000000002</v>
      </c>
      <c r="L578" s="126">
        <f>VLOOKUP(A578,РАСЧЕТ!A:BA,53,0)</f>
        <v>0</v>
      </c>
      <c r="M578" s="126">
        <f t="shared" si="74"/>
        <v>-2151.7800000000002</v>
      </c>
      <c r="N578" s="128">
        <v>2151.7800000000002</v>
      </c>
      <c r="O578" s="126">
        <f>VLOOKUP(A578,РАСЧЕТ!A:BB,54,0)</f>
        <v>0</v>
      </c>
      <c r="P578" s="126">
        <f t="shared" si="75"/>
        <v>-2151.7800000000002</v>
      </c>
      <c r="Q578" s="128">
        <v>2151.7800000000002</v>
      </c>
      <c r="R578" s="126">
        <f>VLOOKUP(A578,РАСЧЕТ!A:BC,55,0)</f>
        <v>0</v>
      </c>
      <c r="S578" s="126">
        <f t="shared" si="76"/>
        <v>-2151.7800000000002</v>
      </c>
      <c r="T578" s="128">
        <v>2151.7800000000002</v>
      </c>
      <c r="U578" s="126">
        <f>VLOOKUP(A578,РАСЧЕТ!A:BD,56,0)</f>
        <v>0</v>
      </c>
      <c r="V578" s="126">
        <f t="shared" si="77"/>
        <v>-2151.7800000000002</v>
      </c>
      <c r="W578" s="80">
        <v>2151.7800000000002</v>
      </c>
      <c r="X578" s="81">
        <f>VLOOKUP(A578,РАСЧЕТ!A:BE,57,0)</f>
        <v>2522.7709790344325</v>
      </c>
      <c r="Y578" s="81">
        <f t="shared" si="78"/>
        <v>370.99097903443226</v>
      </c>
      <c r="Z578" s="81" t="str">
        <f>VLOOKUP(A578,'10'!A:C,3,0)</f>
        <v>Начисление услуг УКС00001637 от 31.10.2023 0:00:03</v>
      </c>
      <c r="AA578" s="81" t="str">
        <f>VLOOKUP(A578,'10'!A:B,2,0)</f>
        <v>НАС/КС/ДУ-3-306 от 15.01.2021 г.</v>
      </c>
      <c r="AB578" s="80">
        <v>2151.7800000000002</v>
      </c>
      <c r="AC578" s="81">
        <f>VLOOKUP(A578,РАСЧЕТ!A:BF,58,0)</f>
        <v>2182.9491939553614</v>
      </c>
      <c r="AD578" s="81">
        <f t="shared" si="79"/>
        <v>31.169193955361152</v>
      </c>
      <c r="AE578" s="81" t="str">
        <f>VLOOKUP(A578,'11'!A:C,3,0)</f>
        <v>Начисление услуг УКС00001717 от 30.11.2023 23:59:59</v>
      </c>
      <c r="AF578" s="81" t="str">
        <f>VLOOKUP(A578,'11'!A:B,2,0)</f>
        <v>НАС/КС/ДУ-3-306 от 15.01.2021 г.</v>
      </c>
      <c r="AG578" s="80">
        <v>2151.7800000000002</v>
      </c>
      <c r="AH578" s="120">
        <f>VLOOKUP(A578,РАСЧЕТ!A:BG,59,0)</f>
        <v>3004.5403216947875</v>
      </c>
      <c r="AI578" s="120">
        <f t="shared" si="80"/>
        <v>852.76032169478731</v>
      </c>
      <c r="AJ578" t="str">
        <f>VLOOKUP(A578,'12'!A:C,3,0)</f>
        <v>Начисление услуг УКС00001867 от 31.12.2023 23:59:59</v>
      </c>
      <c r="AK578" t="str">
        <f>VLOOKUP(A578,'12'!A:B,2,0)</f>
        <v>НАС/КС/ДУ-3-306 от 15.01.2021 г.</v>
      </c>
    </row>
    <row r="579" spans="1:37" x14ac:dyDescent="0.3">
      <c r="A579" s="79" t="s">
        <v>1122</v>
      </c>
      <c r="B579" s="79" t="s">
        <v>196</v>
      </c>
      <c r="C579" s="80">
        <v>2138.9</v>
      </c>
      <c r="D579" s="81">
        <f>VLOOKUP(A579,РАСЧЕТ!A:AY,51,0)</f>
        <v>1803.8993655432789</v>
      </c>
      <c r="E579" s="81">
        <f t="shared" ref="E579:E642" si="81">D579-C579</f>
        <v>-335.00063445672117</v>
      </c>
      <c r="F579" s="81" t="str">
        <f>VLOOKUP(A579,'04'!A:C,3,0)</f>
        <v>Начисление услуг УКС00000640 от 30.04.2023 0:00:10</v>
      </c>
      <c r="G579" s="81" t="str">
        <f>VLOOKUP(A579,'04'!A:B,2,0)</f>
        <v>НАС/КС/ДУ-3-307 от 25.12.2021</v>
      </c>
      <c r="H579" s="128">
        <v>2138.9</v>
      </c>
      <c r="I579" s="126">
        <f>VLOOKUP(A579,РАСЧЕТ!A:AZ,52,0)</f>
        <v>0</v>
      </c>
      <c r="J579" s="126">
        <f t="shared" ref="J579:J642" si="82">I579-H579</f>
        <v>-2138.9</v>
      </c>
      <c r="K579" s="128">
        <v>2138.9</v>
      </c>
      <c r="L579" s="126">
        <f>VLOOKUP(A579,РАСЧЕТ!A:BA,53,0)</f>
        <v>0</v>
      </c>
      <c r="M579" s="126">
        <f t="shared" ref="M579:M642" si="83">L579-K579</f>
        <v>-2138.9</v>
      </c>
      <c r="N579" s="128">
        <v>2138.9</v>
      </c>
      <c r="O579" s="126">
        <f>VLOOKUP(A579,РАСЧЕТ!A:BB,54,0)</f>
        <v>0</v>
      </c>
      <c r="P579" s="126">
        <f t="shared" ref="P579:P642" si="84">O579-N579</f>
        <v>-2138.9</v>
      </c>
      <c r="Q579" s="128">
        <v>2138.9</v>
      </c>
      <c r="R579" s="126">
        <f>VLOOKUP(A579,РАСЧЕТ!A:BC,55,0)</f>
        <v>0</v>
      </c>
      <c r="S579" s="126">
        <f t="shared" ref="S579:S642" si="85">R579-Q579</f>
        <v>-2138.9</v>
      </c>
      <c r="T579" s="128">
        <v>2138.9</v>
      </c>
      <c r="U579" s="126">
        <f>VLOOKUP(A579,РАСЧЕТ!A:BD,56,0)</f>
        <v>0</v>
      </c>
      <c r="V579" s="126">
        <f t="shared" ref="V579:V642" si="86">U579-T579</f>
        <v>-2138.9</v>
      </c>
      <c r="W579" s="80">
        <v>2138.9</v>
      </c>
      <c r="X579" s="81">
        <f>VLOOKUP(A579,РАСЧЕТ!A:BE,57,0)</f>
        <v>1108.916278903635</v>
      </c>
      <c r="Y579" s="81">
        <f t="shared" ref="Y579:Y642" si="87">X579-W579</f>
        <v>-1029.9837210963651</v>
      </c>
      <c r="Z579" s="81" t="str">
        <f>VLOOKUP(A579,'10'!A:C,3,0)</f>
        <v>Начисление услуг УКС00001637 от 31.10.2023 0:00:03</v>
      </c>
      <c r="AA579" s="81" t="str">
        <f>VLOOKUP(A579,'10'!A:B,2,0)</f>
        <v>НАС/КС/ДУ-3-307 от 25.12.2021</v>
      </c>
      <c r="AB579" s="80">
        <v>2138.9</v>
      </c>
      <c r="AC579" s="81">
        <f>VLOOKUP(A579,РАСЧЕТ!A:BF,58,0)</f>
        <v>1192.4482813488721</v>
      </c>
      <c r="AD579" s="81">
        <f t="shared" ref="AD579:AD642" si="88">AC579-AB579</f>
        <v>-946.45171865112798</v>
      </c>
      <c r="AE579" s="81" t="str">
        <f>VLOOKUP(A579,'11'!A:C,3,0)</f>
        <v>Начисление услуг УКС00001717 от 30.11.2023 23:59:59</v>
      </c>
      <c r="AF579" s="81" t="str">
        <f>VLOOKUP(A579,'11'!A:B,2,0)</f>
        <v>НАС/КС/ДУ-3-307 от 25.12.2021</v>
      </c>
      <c r="AG579" s="80">
        <v>2138.9</v>
      </c>
      <c r="AH579" s="120">
        <f>VLOOKUP(A579,РАСЧЕТ!A:BG,59,0)</f>
        <v>1718.0121217098945</v>
      </c>
      <c r="AI579" s="120">
        <f t="shared" ref="AI579:AI642" si="89">AH579-AG579</f>
        <v>-420.88787829010562</v>
      </c>
      <c r="AJ579" t="str">
        <f>VLOOKUP(A579,'12'!A:C,3,0)</f>
        <v>Начисление услуг УКС00001867 от 31.12.2023 23:59:59</v>
      </c>
      <c r="AK579" t="str">
        <f>VLOOKUP(A579,'12'!A:B,2,0)</f>
        <v>НАС/КС/ДУ-3-307 от 25.12.2021</v>
      </c>
    </row>
    <row r="580" spans="1:37" x14ac:dyDescent="0.3">
      <c r="A580" s="79" t="s">
        <v>1512</v>
      </c>
      <c r="B580" s="79" t="s">
        <v>344</v>
      </c>
      <c r="C580" s="80">
        <v>3109.56</v>
      </c>
      <c r="D580" s="81">
        <f>VLOOKUP(A580,РАСЧЕТ!A:AY,51,0)</f>
        <v>2622.5364270147275</v>
      </c>
      <c r="E580" s="81">
        <f t="shared" si="81"/>
        <v>-487.02357298527249</v>
      </c>
      <c r="F580" s="81" t="str">
        <f>VLOOKUP(A580,'04'!A:C,3,0)</f>
        <v>Начисление услуг УКС00000640 от 30.04.2023 0:00:10</v>
      </c>
      <c r="G580" s="81" t="str">
        <f>VLOOKUP(A580,'04'!A:B,2,0)</f>
        <v>НАС/КС/ДУ-3-308</v>
      </c>
      <c r="H580" s="128">
        <v>3109.56</v>
      </c>
      <c r="I580" s="126">
        <f>VLOOKUP(A580,РАСЧЕТ!A:AZ,52,0)</f>
        <v>0</v>
      </c>
      <c r="J580" s="126">
        <f t="shared" si="82"/>
        <v>-3109.56</v>
      </c>
      <c r="K580" s="128">
        <v>3109.56</v>
      </c>
      <c r="L580" s="126">
        <f>VLOOKUP(A580,РАСЧЕТ!A:BA,53,0)</f>
        <v>0</v>
      </c>
      <c r="M580" s="126">
        <f t="shared" si="83"/>
        <v>-3109.56</v>
      </c>
      <c r="N580" s="128">
        <v>3109.56</v>
      </c>
      <c r="O580" s="126">
        <f>VLOOKUP(A580,РАСЧЕТ!A:BB,54,0)</f>
        <v>0</v>
      </c>
      <c r="P580" s="126">
        <f t="shared" si="84"/>
        <v>-3109.56</v>
      </c>
      <c r="Q580" s="128">
        <v>3109.56</v>
      </c>
      <c r="R580" s="126">
        <f>VLOOKUP(A580,РАСЧЕТ!A:BC,55,0)</f>
        <v>0</v>
      </c>
      <c r="S580" s="126">
        <f t="shared" si="85"/>
        <v>-3109.56</v>
      </c>
      <c r="T580" s="128">
        <v>3109.56</v>
      </c>
      <c r="U580" s="126">
        <f>VLOOKUP(A580,РАСЧЕТ!A:BD,56,0)</f>
        <v>0</v>
      </c>
      <c r="V580" s="126">
        <f t="shared" si="86"/>
        <v>-3109.56</v>
      </c>
      <c r="W580" s="80">
        <v>3109.56</v>
      </c>
      <c r="X580" s="81">
        <f>VLOOKUP(A580,РАСЧЕТ!A:BE,57,0)</f>
        <v>1612.1594094904258</v>
      </c>
      <c r="Y580" s="81">
        <f t="shared" si="87"/>
        <v>-1497.4005905095742</v>
      </c>
      <c r="Z580" s="81" t="str">
        <f>VLOOKUP(A580,'10'!A:C,3,0)</f>
        <v>Начисление услуг УКС00001637 от 31.10.2023 0:00:03</v>
      </c>
      <c r="AA580" s="81" t="str">
        <f>VLOOKUP(A580,'10'!A:B,2,0)</f>
        <v>НАС/КС/ДУ-3-308</v>
      </c>
      <c r="AB580" s="80">
        <v>3109.56</v>
      </c>
      <c r="AC580" s="81">
        <f>VLOOKUP(A580,РАСЧЕТ!A:BF,58,0)</f>
        <v>1733.5995094308907</v>
      </c>
      <c r="AD580" s="81">
        <f t="shared" si="88"/>
        <v>-1375.9604905691092</v>
      </c>
      <c r="AE580" s="81" t="str">
        <f>VLOOKUP(A580,'11'!A:C,3,0)</f>
        <v>Начисление услуг УКС00001717 от 30.11.2023 23:59:59</v>
      </c>
      <c r="AF580" s="81" t="str">
        <f>VLOOKUP(A580,'11'!A:B,2,0)</f>
        <v>НАС/КС/ДУ-3-308</v>
      </c>
      <c r="AG580" s="80">
        <v>3109.56</v>
      </c>
      <c r="AH580" s="120">
        <f>VLOOKUP(A580,РАСЧЕТ!A:BG,59,0)</f>
        <v>2497.6722412007307</v>
      </c>
      <c r="AI580" s="120">
        <f t="shared" si="89"/>
        <v>-611.88775879926925</v>
      </c>
      <c r="AJ580" t="str">
        <f>VLOOKUP(A580,'12'!A:C,3,0)</f>
        <v>Начисление услуг УКС00001867 от 31.12.2023 23:59:59</v>
      </c>
      <c r="AK580" t="str">
        <f>VLOOKUP(A580,'12'!A:B,2,0)</f>
        <v>НАС/КС/ДУ-3-308</v>
      </c>
    </row>
    <row r="581" spans="1:37" x14ac:dyDescent="0.3">
      <c r="A581" s="79" t="s">
        <v>1181</v>
      </c>
      <c r="B581" s="79" t="s">
        <v>104</v>
      </c>
      <c r="C581" s="80">
        <v>3393.03</v>
      </c>
      <c r="D581" s="81">
        <f>VLOOKUP(A581,РАСЧЕТ!A:AY,51,0)</f>
        <v>2861.6074272674509</v>
      </c>
      <c r="E581" s="81">
        <f t="shared" si="81"/>
        <v>-531.42257273254927</v>
      </c>
      <c r="F581" s="81" t="str">
        <f>VLOOKUP(A581,'04'!A:C,3,0)</f>
        <v>Начисление услуг УКС00000640 от 30.04.2023 0:00:10</v>
      </c>
      <c r="G581" s="81" t="str">
        <f>VLOOKUP(A581,'04'!A:B,2,0)</f>
        <v>НАС/КС/ДУ-3-309</v>
      </c>
      <c r="H581" s="128">
        <v>3393.03</v>
      </c>
      <c r="I581" s="126">
        <f>VLOOKUP(A581,РАСЧЕТ!A:AZ,52,0)</f>
        <v>0</v>
      </c>
      <c r="J581" s="126">
        <f t="shared" si="82"/>
        <v>-3393.03</v>
      </c>
      <c r="K581" s="128">
        <v>3393.03</v>
      </c>
      <c r="L581" s="126">
        <f>VLOOKUP(A581,РАСЧЕТ!A:BA,53,0)</f>
        <v>0</v>
      </c>
      <c r="M581" s="126">
        <f t="shared" si="83"/>
        <v>-3393.03</v>
      </c>
      <c r="N581" s="128">
        <v>3393.03</v>
      </c>
      <c r="O581" s="126">
        <f>VLOOKUP(A581,РАСЧЕТ!A:BB,54,0)</f>
        <v>0</v>
      </c>
      <c r="P581" s="126">
        <f t="shared" si="84"/>
        <v>-3393.03</v>
      </c>
      <c r="Q581" s="128">
        <v>3393.03</v>
      </c>
      <c r="R581" s="126">
        <f>VLOOKUP(A581,РАСЧЕТ!A:BC,55,0)</f>
        <v>0</v>
      </c>
      <c r="S581" s="126">
        <f t="shared" si="85"/>
        <v>-3393.03</v>
      </c>
      <c r="T581" s="128">
        <v>3393.03</v>
      </c>
      <c r="U581" s="126">
        <f>VLOOKUP(A581,РАСЧЕТ!A:BD,56,0)</f>
        <v>0</v>
      </c>
      <c r="V581" s="126">
        <f t="shared" si="86"/>
        <v>-3393.03</v>
      </c>
      <c r="W581" s="80">
        <v>3393.03</v>
      </c>
      <c r="X581" s="81">
        <f>VLOOKUP(A581,РАСЧЕТ!A:BE,57,0)</f>
        <v>4219.5777166081789</v>
      </c>
      <c r="Y581" s="81">
        <f t="shared" si="87"/>
        <v>826.54771660817869</v>
      </c>
      <c r="Z581" s="81" t="str">
        <f>VLOOKUP(A581,'10'!A:C,3,0)</f>
        <v>Начисление услуг УКС00001637 от 31.10.2023 0:00:03</v>
      </c>
      <c r="AA581" s="81" t="str">
        <f>VLOOKUP(A581,'10'!A:B,2,0)</f>
        <v>НАС/КС/ДУ-3-309</v>
      </c>
      <c r="AB581" s="80">
        <v>3393.03</v>
      </c>
      <c r="AC581" s="81">
        <f>VLOOKUP(A581,РАСЧЕТ!A:BF,58,0)</f>
        <v>3610.9716855483966</v>
      </c>
      <c r="AD581" s="81">
        <f t="shared" si="88"/>
        <v>217.94168554839644</v>
      </c>
      <c r="AE581" s="81" t="str">
        <f>VLOOKUP(A581,'11'!A:C,3,0)</f>
        <v>Начисление услуг УКС00001717 от 30.11.2023 23:59:59</v>
      </c>
      <c r="AF581" s="81" t="str">
        <f>VLOOKUP(A581,'11'!A:B,2,0)</f>
        <v>НАС/КС/ДУ-3-309</v>
      </c>
      <c r="AG581" s="80">
        <v>3393.03</v>
      </c>
      <c r="AH581" s="120">
        <f>VLOOKUP(A581,РАСЧЕТ!A:BG,59,0)</f>
        <v>4956.7671908191114</v>
      </c>
      <c r="AI581" s="120">
        <f t="shared" si="89"/>
        <v>1563.7371908191112</v>
      </c>
      <c r="AJ581" t="str">
        <f>VLOOKUP(A581,'12'!A:C,3,0)</f>
        <v>Начисление услуг УКС00001867 от 31.12.2023 23:59:59</v>
      </c>
      <c r="AK581" t="str">
        <f>VLOOKUP(A581,'12'!A:B,2,0)</f>
        <v>НАС/КС/ДУ-3-309</v>
      </c>
    </row>
    <row r="582" spans="1:37" x14ac:dyDescent="0.3">
      <c r="A582" s="79" t="s">
        <v>1542</v>
      </c>
      <c r="B582" s="79" t="s">
        <v>359</v>
      </c>
      <c r="C582" s="80">
        <v>3118.15</v>
      </c>
      <c r="D582" s="81">
        <f>VLOOKUP(A582,РАСЧЕТ!A:AY,51,0)</f>
        <v>2629.781002779961</v>
      </c>
      <c r="E582" s="81">
        <f t="shared" si="81"/>
        <v>-488.36899722003909</v>
      </c>
      <c r="F582" s="81" t="str">
        <f>VLOOKUP(A582,'04'!A:C,3,0)</f>
        <v>Начисление услуг УКС00000640 от 30.04.2023 0:00:10</v>
      </c>
      <c r="G582" s="81" t="str">
        <f>VLOOKUP(A582,'04'!A:B,2,0)</f>
        <v>НАС/КС/ДУ-3-31 от 01.11.2021 г.</v>
      </c>
      <c r="H582" s="128">
        <v>3118.15</v>
      </c>
      <c r="I582" s="126">
        <f>VLOOKUP(A582,РАСЧЕТ!A:AZ,52,0)</f>
        <v>0</v>
      </c>
      <c r="J582" s="126">
        <f t="shared" si="82"/>
        <v>-3118.15</v>
      </c>
      <c r="K582" s="128">
        <v>3118.15</v>
      </c>
      <c r="L582" s="126">
        <f>VLOOKUP(A582,РАСЧЕТ!A:BA,53,0)</f>
        <v>0</v>
      </c>
      <c r="M582" s="126">
        <f t="shared" si="83"/>
        <v>-3118.15</v>
      </c>
      <c r="N582" s="128">
        <v>3118.15</v>
      </c>
      <c r="O582" s="126">
        <f>VLOOKUP(A582,РАСЧЕТ!A:BB,54,0)</f>
        <v>0</v>
      </c>
      <c r="P582" s="126">
        <f t="shared" si="84"/>
        <v>-3118.15</v>
      </c>
      <c r="Q582" s="128">
        <v>3118.15</v>
      </c>
      <c r="R582" s="126">
        <f>VLOOKUP(A582,РАСЧЕТ!A:BC,55,0)</f>
        <v>0</v>
      </c>
      <c r="S582" s="126">
        <f t="shared" si="85"/>
        <v>-3118.15</v>
      </c>
      <c r="T582" s="128">
        <v>3118.15</v>
      </c>
      <c r="U582" s="126">
        <f>VLOOKUP(A582,РАСЧЕТ!A:BD,56,0)</f>
        <v>0</v>
      </c>
      <c r="V582" s="126">
        <f t="shared" si="86"/>
        <v>-3118.15</v>
      </c>
      <c r="W582" s="80">
        <v>3118.15</v>
      </c>
      <c r="X582" s="81">
        <f>VLOOKUP(A582,РАСЧЕТ!A:BE,57,0)</f>
        <v>4889.1778202154692</v>
      </c>
      <c r="Y582" s="81">
        <f t="shared" si="87"/>
        <v>1771.0278202154691</v>
      </c>
      <c r="Z582" s="81" t="str">
        <f>VLOOKUP(A582,'10'!A:C,3,0)</f>
        <v>Начисление услуг УКС00001637 от 31.10.2023 0:00:03</v>
      </c>
      <c r="AA582" s="81" t="str">
        <f>VLOOKUP(A582,'10'!A:B,2,0)</f>
        <v>НАС/КС/ДУ-3-31 от 01.11.2021 г.</v>
      </c>
      <c r="AB582" s="80">
        <v>3118.15</v>
      </c>
      <c r="AC582" s="81">
        <f>VLOOKUP(A582,РАСЧЕТ!A:BF,58,0)</f>
        <v>4025.2195330155319</v>
      </c>
      <c r="AD582" s="81">
        <f t="shared" si="88"/>
        <v>907.06953301553176</v>
      </c>
      <c r="AE582" s="81" t="str">
        <f>VLOOKUP(A582,'11'!A:C,3,0)</f>
        <v>Начисление услуг УКС00001717 от 30.11.2023 23:59:59</v>
      </c>
      <c r="AF582" s="81" t="str">
        <f>VLOOKUP(A582,'11'!A:B,2,0)</f>
        <v>НАС/КС/ДУ-3-31 от 01.11.2021 г.</v>
      </c>
      <c r="AG582" s="80">
        <v>3118.15</v>
      </c>
      <c r="AH582" s="120">
        <f>VLOOKUP(A582,РАСЧЕТ!A:BG,59,0)</f>
        <v>5472.4893789466514</v>
      </c>
      <c r="AI582" s="120">
        <f t="shared" si="89"/>
        <v>2354.3393789466513</v>
      </c>
      <c r="AJ582" t="str">
        <f>VLOOKUP(A582,'12'!A:C,3,0)</f>
        <v>Начисление услуг УКС00001867 от 31.12.2023 23:59:59</v>
      </c>
      <c r="AK582" t="str">
        <f>VLOOKUP(A582,'12'!A:B,2,0)</f>
        <v>НАС/КС/ДУ-3-31 от 01.11.2021 г.</v>
      </c>
    </row>
    <row r="583" spans="1:37" x14ac:dyDescent="0.3">
      <c r="A583" s="79" t="s">
        <v>604</v>
      </c>
      <c r="B583" s="79" t="s">
        <v>211</v>
      </c>
      <c r="C583" s="80">
        <v>2151.7800000000002</v>
      </c>
      <c r="D583" s="81">
        <f>VLOOKUP(A583,РАСЧЕТ!A:AY,51,0)</f>
        <v>947.5528893713664</v>
      </c>
      <c r="E583" s="81">
        <f t="shared" si="81"/>
        <v>-1204.2271106286339</v>
      </c>
      <c r="F583" s="81" t="str">
        <f>VLOOKUP(A583,'04'!A:C,3,0)</f>
        <v>Начисление услуг УКС00000640 от 30.04.2023 0:00:10</v>
      </c>
      <c r="G583" s="81" t="str">
        <f>VLOOKUP(A583,'04'!A:B,2,0)</f>
        <v>НАС/КС/ДУ/3-310 от 01.11.2021</v>
      </c>
      <c r="H583" s="128">
        <v>2151.7800000000002</v>
      </c>
      <c r="I583" s="126">
        <f>VLOOKUP(A583,РАСЧЕТ!A:AZ,52,0)</f>
        <v>0</v>
      </c>
      <c r="J583" s="126">
        <f t="shared" si="82"/>
        <v>-2151.7800000000002</v>
      </c>
      <c r="K583" s="128">
        <v>2151.7800000000002</v>
      </c>
      <c r="L583" s="126">
        <f>VLOOKUP(A583,РАСЧЕТ!A:BA,53,0)</f>
        <v>0</v>
      </c>
      <c r="M583" s="126">
        <f t="shared" si="83"/>
        <v>-2151.7800000000002</v>
      </c>
      <c r="N583" s="128">
        <v>2151.7800000000002</v>
      </c>
      <c r="O583" s="126">
        <f>VLOOKUP(A583,РАСЧЕТ!A:BB,54,0)</f>
        <v>0</v>
      </c>
      <c r="P583" s="126">
        <f t="shared" si="84"/>
        <v>-2151.7800000000002</v>
      </c>
      <c r="Q583" s="128">
        <v>2151.7800000000002</v>
      </c>
      <c r="R583" s="126">
        <f>VLOOKUP(A583,РАСЧЕТ!A:BC,55,0)</f>
        <v>0</v>
      </c>
      <c r="S583" s="126">
        <f t="shared" si="85"/>
        <v>-2151.7800000000002</v>
      </c>
      <c r="T583" s="128">
        <v>2151.7800000000002</v>
      </c>
      <c r="U583" s="126">
        <f>VLOOKUP(A583,РАСЧЕТ!A:BD,56,0)</f>
        <v>0</v>
      </c>
      <c r="V583" s="126">
        <f t="shared" si="86"/>
        <v>-2151.7800000000002</v>
      </c>
      <c r="W583" s="80">
        <v>2151.7800000000002</v>
      </c>
      <c r="X583" s="81">
        <f>VLOOKUP(A583,РАСЧЕТ!A:BE,57,0)</f>
        <v>1865.5739046919321</v>
      </c>
      <c r="Y583" s="81">
        <f t="shared" si="87"/>
        <v>-286.20609530806814</v>
      </c>
      <c r="Z583" s="81" t="str">
        <f>VLOOKUP(A583,'10'!A:C,3,0)</f>
        <v>Начисление услуг УКС00001637 от 31.10.2023 0:00:03</v>
      </c>
      <c r="AA583" s="81" t="str">
        <f>VLOOKUP(A583,'10'!A:B,2,0)</f>
        <v>НАС/КС/ДУ/3-310 от 01.11.2021</v>
      </c>
      <c r="AB583" s="80">
        <v>2151.7800000000002</v>
      </c>
      <c r="AC583" s="81">
        <f>VLOOKUP(A583,РАСЧЕТ!A:BF,58,0)</f>
        <v>1723.707368917906</v>
      </c>
      <c r="AD583" s="81">
        <f t="shared" si="88"/>
        <v>-428.07263108209418</v>
      </c>
      <c r="AE583" s="81" t="str">
        <f>VLOOKUP(A583,'11'!A:C,3,0)</f>
        <v>Начисление услуг УКС00001717 от 30.11.2023 23:59:59</v>
      </c>
      <c r="AF583" s="81" t="str">
        <f>VLOOKUP(A583,'11'!A:B,2,0)</f>
        <v>НАС/КС/ДУ/3-310 от 01.11.2021</v>
      </c>
      <c r="AG583" s="80">
        <v>2151.7800000000002</v>
      </c>
      <c r="AH583" s="120">
        <f>VLOOKUP(A583,РАСЧЕТ!A:BG,59,0)</f>
        <v>2408.5226008945056</v>
      </c>
      <c r="AI583" s="120">
        <f t="shared" si="89"/>
        <v>256.74260089450536</v>
      </c>
      <c r="AJ583" t="str">
        <f>VLOOKUP(A583,'12'!A:C,3,0)</f>
        <v>Начисление услуг УКС00001867 от 31.12.2023 23:59:59</v>
      </c>
      <c r="AK583" t="str">
        <f>VLOOKUP(A583,'12'!A:B,2,0)</f>
        <v>НАС/КС/ДУ/3-310 от 01.11.2021</v>
      </c>
    </row>
    <row r="584" spans="1:37" x14ac:dyDescent="0.3">
      <c r="A584" s="79" t="s">
        <v>802</v>
      </c>
      <c r="B584" s="79" t="s">
        <v>316</v>
      </c>
      <c r="C584" s="80">
        <v>2138.9</v>
      </c>
      <c r="D584" s="81">
        <f>VLOOKUP(A584,РАСЧЕТ!A:AY,51,0)</f>
        <v>1803.8993655432789</v>
      </c>
      <c r="E584" s="81">
        <f t="shared" si="81"/>
        <v>-335.00063445672117</v>
      </c>
      <c r="F584" s="81" t="str">
        <f>VLOOKUP(A584,'04'!A:C,3,0)</f>
        <v>Начисление услуг УКС00000640 от 30.04.2023 0:00:10</v>
      </c>
      <c r="G584" s="81" t="str">
        <f>VLOOKUP(A584,'04'!A:B,2,0)</f>
        <v>НАС/КС/ДУ-3-311.</v>
      </c>
      <c r="H584" s="128">
        <v>2138.9</v>
      </c>
      <c r="I584" s="126">
        <f>VLOOKUP(A584,РАСЧЕТ!A:AZ,52,0)</f>
        <v>0</v>
      </c>
      <c r="J584" s="126">
        <f t="shared" si="82"/>
        <v>-2138.9</v>
      </c>
      <c r="K584" s="128">
        <v>2138.9</v>
      </c>
      <c r="L584" s="126">
        <f>VLOOKUP(A584,РАСЧЕТ!A:BA,53,0)</f>
        <v>0</v>
      </c>
      <c r="M584" s="126">
        <f t="shared" si="83"/>
        <v>-2138.9</v>
      </c>
      <c r="N584" s="128">
        <v>2138.9</v>
      </c>
      <c r="O584" s="126">
        <f>VLOOKUP(A584,РАСЧЕТ!A:BB,54,0)</f>
        <v>0</v>
      </c>
      <c r="P584" s="126">
        <f t="shared" si="84"/>
        <v>-2138.9</v>
      </c>
      <c r="Q584" s="128">
        <v>2138.9</v>
      </c>
      <c r="R584" s="126">
        <f>VLOOKUP(A584,РАСЧЕТ!A:BC,55,0)</f>
        <v>0</v>
      </c>
      <c r="S584" s="126">
        <f t="shared" si="85"/>
        <v>-2138.9</v>
      </c>
      <c r="T584" s="128">
        <v>2138.9</v>
      </c>
      <c r="U584" s="126">
        <f>VLOOKUP(A584,РАСЧЕТ!A:BD,56,0)</f>
        <v>0</v>
      </c>
      <c r="V584" s="126">
        <f t="shared" si="86"/>
        <v>-2138.9</v>
      </c>
      <c r="W584" s="80">
        <v>2138.9</v>
      </c>
      <c r="X584" s="81">
        <f>VLOOKUP(A584,РАСЧЕТ!A:BE,57,0)</f>
        <v>4561.0466450033791</v>
      </c>
      <c r="Y584" s="81">
        <f t="shared" si="87"/>
        <v>2422.146645003379</v>
      </c>
      <c r="Z584" s="81" t="str">
        <f>VLOOKUP(A584,'10'!A:C,3,0)</f>
        <v>Начисление услуг УКС00001637 от 31.10.2023 0:00:03</v>
      </c>
      <c r="AA584" s="81" t="str">
        <f>VLOOKUP(A584,'10'!A:B,2,0)</f>
        <v>НАС/КС/ДУ-3-311.</v>
      </c>
      <c r="AB584" s="80">
        <v>2138.9</v>
      </c>
      <c r="AC584" s="81">
        <f>VLOOKUP(A584,РАСЧЕТ!A:BF,58,0)</f>
        <v>3604.7576349487176</v>
      </c>
      <c r="AD584" s="81">
        <f t="shared" si="88"/>
        <v>1465.8576349487175</v>
      </c>
      <c r="AE584" s="81" t="str">
        <f>VLOOKUP(A584,'11'!A:C,3,0)</f>
        <v>Начисление услуг УКС00001717 от 30.11.2023 23:59:59</v>
      </c>
      <c r="AF584" s="81" t="str">
        <f>VLOOKUP(A584,'11'!A:B,2,0)</f>
        <v>НАС/КС/ДУ-3-311.</v>
      </c>
      <c r="AG584" s="80">
        <v>2138.9</v>
      </c>
      <c r="AH584" s="120">
        <f>VLOOKUP(A584,РАСЧЕТ!A:BG,59,0)</f>
        <v>4848.7790606325761</v>
      </c>
      <c r="AI584" s="120">
        <f t="shared" si="89"/>
        <v>2709.8790606325761</v>
      </c>
      <c r="AJ584" t="str">
        <f>VLOOKUP(A584,'12'!A:C,3,0)</f>
        <v>Начисление услуг УКС00001867 от 31.12.2023 23:59:59</v>
      </c>
      <c r="AK584" t="str">
        <f>VLOOKUP(A584,'12'!A:B,2,0)</f>
        <v>НАС/КС/ДУ-3-311.</v>
      </c>
    </row>
    <row r="585" spans="1:37" x14ac:dyDescent="0.3">
      <c r="A585" s="79" t="s">
        <v>1134</v>
      </c>
      <c r="B585" s="79" t="s">
        <v>280</v>
      </c>
      <c r="C585" s="80">
        <v>3109.56</v>
      </c>
      <c r="D585" s="81">
        <f>VLOOKUP(A585,РАСЧЕТ!A:AY,51,0)</f>
        <v>2622.5364270147275</v>
      </c>
      <c r="E585" s="81">
        <f t="shared" si="81"/>
        <v>-487.02357298527249</v>
      </c>
      <c r="F585" s="81" t="str">
        <f>VLOOKUP(A585,'04'!A:C,3,0)</f>
        <v>Начисление услуг УКС00000640 от 30.04.2023 0:00:10</v>
      </c>
      <c r="G585" s="81" t="str">
        <f>VLOOKUP(A585,'04'!A:B,2,0)</f>
        <v>НАС/КС/ДУ-3-312.</v>
      </c>
      <c r="H585" s="128">
        <v>3109.56</v>
      </c>
      <c r="I585" s="126">
        <f>VLOOKUP(A585,РАСЧЕТ!A:AZ,52,0)</f>
        <v>0</v>
      </c>
      <c r="J585" s="126">
        <f t="shared" si="82"/>
        <v>-3109.56</v>
      </c>
      <c r="K585" s="128">
        <v>3109.56</v>
      </c>
      <c r="L585" s="126">
        <f>VLOOKUP(A585,РАСЧЕТ!A:BA,53,0)</f>
        <v>0</v>
      </c>
      <c r="M585" s="126">
        <f t="shared" si="83"/>
        <v>-3109.56</v>
      </c>
      <c r="N585" s="128">
        <v>3109.56</v>
      </c>
      <c r="O585" s="126">
        <f>VLOOKUP(A585,РАСЧЕТ!A:BB,54,0)</f>
        <v>0</v>
      </c>
      <c r="P585" s="126">
        <f t="shared" si="84"/>
        <v>-3109.56</v>
      </c>
      <c r="Q585" s="126">
        <v>601.85</v>
      </c>
      <c r="R585" s="126">
        <f>VLOOKUP(A585,РАСЧЕТ!A:BC,55,0)</f>
        <v>0</v>
      </c>
      <c r="S585" s="126">
        <f t="shared" si="85"/>
        <v>-601.85</v>
      </c>
      <c r="T585" s="127"/>
      <c r="U585" s="126">
        <f>VLOOKUP(A585,РАСЧЕТ!A:BD,56,0)</f>
        <v>0</v>
      </c>
      <c r="V585" s="126">
        <f t="shared" si="86"/>
        <v>0</v>
      </c>
      <c r="W585" s="82"/>
      <c r="X585" s="81">
        <f>VLOOKUP(A585,РАСЧЕТ!A:BE,57,0)</f>
        <v>0</v>
      </c>
      <c r="Y585" s="81">
        <f t="shared" si="87"/>
        <v>0</v>
      </c>
      <c r="Z585" s="81" t="e">
        <f>VLOOKUP(A585,'10'!A:C,3,0)</f>
        <v>#N/A</v>
      </c>
      <c r="AA585" s="81" t="e">
        <f>VLOOKUP(A585,'10'!A:B,2,0)</f>
        <v>#N/A</v>
      </c>
      <c r="AB585" s="82"/>
      <c r="AC585" s="81">
        <f>VLOOKUP(A585,РАСЧЕТ!A:BF,58,0)</f>
        <v>0</v>
      </c>
      <c r="AD585" s="81">
        <f t="shared" si="88"/>
        <v>0</v>
      </c>
      <c r="AE585" s="81" t="e">
        <f>VLOOKUP(A585,'11'!A:C,3,0)</f>
        <v>#N/A</v>
      </c>
      <c r="AF585" s="81" t="e">
        <f>VLOOKUP(A585,'11'!A:B,2,0)</f>
        <v>#N/A</v>
      </c>
      <c r="AG585" s="82"/>
      <c r="AH585" s="120">
        <f>VLOOKUP(A585,РАСЧЕТ!A:BG,59,0)</f>
        <v>0</v>
      </c>
      <c r="AI585" s="120">
        <f t="shared" si="89"/>
        <v>0</v>
      </c>
      <c r="AJ585" t="e">
        <f>VLOOKUP(A585,'12'!A:C,3,0)</f>
        <v>#N/A</v>
      </c>
      <c r="AK585" t="e">
        <f>VLOOKUP(A585,'12'!A:B,2,0)</f>
        <v>#N/A</v>
      </c>
    </row>
    <row r="586" spans="1:37" x14ac:dyDescent="0.3">
      <c r="A586" s="79" t="s">
        <v>2763</v>
      </c>
      <c r="B586" s="79" t="s">
        <v>280</v>
      </c>
      <c r="C586" s="82"/>
      <c r="D586" s="81">
        <f>VLOOKUP(A586,РАСЧЕТ!A:AY,51,0)</f>
        <v>0</v>
      </c>
      <c r="E586" s="81">
        <f t="shared" si="81"/>
        <v>0</v>
      </c>
      <c r="F586" s="81" t="e">
        <f>VLOOKUP(A586,'04'!A:C,3,0)</f>
        <v>#N/A</v>
      </c>
      <c r="G586" s="81" t="e">
        <f>VLOOKUP(A586,'04'!A:B,2,0)</f>
        <v>#N/A</v>
      </c>
      <c r="H586" s="127"/>
      <c r="I586" s="126">
        <f>VLOOKUP(A586,РАСЧЕТ!A:AZ,52,0)</f>
        <v>0</v>
      </c>
      <c r="J586" s="126">
        <f t="shared" si="82"/>
        <v>0</v>
      </c>
      <c r="K586" s="127"/>
      <c r="L586" s="126">
        <f>VLOOKUP(A586,РАСЧЕТ!A:BA,53,0)</f>
        <v>0</v>
      </c>
      <c r="M586" s="126">
        <f t="shared" si="83"/>
        <v>0</v>
      </c>
      <c r="N586" s="127"/>
      <c r="O586" s="126">
        <f>VLOOKUP(A586,РАСЧЕТ!A:BB,54,0)</f>
        <v>0</v>
      </c>
      <c r="P586" s="126">
        <f t="shared" si="84"/>
        <v>0</v>
      </c>
      <c r="Q586" s="128">
        <v>2507.71</v>
      </c>
      <c r="R586" s="126">
        <f>VLOOKUP(A586,РАСЧЕТ!A:BC,55,0)</f>
        <v>0</v>
      </c>
      <c r="S586" s="126">
        <f t="shared" si="85"/>
        <v>-2507.71</v>
      </c>
      <c r="T586" s="128">
        <v>3109.57</v>
      </c>
      <c r="U586" s="126">
        <f>VLOOKUP(A586,РАСЧЕТ!A:BD,56,0)</f>
        <v>0</v>
      </c>
      <c r="V586" s="126">
        <f t="shared" si="86"/>
        <v>-3109.57</v>
      </c>
      <c r="W586" s="80">
        <v>3109.56</v>
      </c>
      <c r="X586" s="81">
        <f>VLOOKUP(A586,РАСЧЕТ!A:BE,57,0)</f>
        <v>5965.7565477333028</v>
      </c>
      <c r="Y586" s="81">
        <f t="shared" si="87"/>
        <v>2856.1965477333029</v>
      </c>
      <c r="Z586" s="81" t="str">
        <f>VLOOKUP(A586,'10'!A:C,3,0)</f>
        <v>Начисление услуг УКС00001637 от 31.10.2023 0:00:03</v>
      </c>
      <c r="AA586" s="81" t="str">
        <f>VLOOKUP(A586,'10'!A:B,2,0)</f>
        <v>НАС/КС/ДУ-3-312/ВТОР</v>
      </c>
      <c r="AB586" s="80">
        <v>3109.56</v>
      </c>
      <c r="AC586" s="81">
        <f>VLOOKUP(A586,РАСЧЕТ!A:BF,58,0)</f>
        <v>4775.8435687867186</v>
      </c>
      <c r="AD586" s="81">
        <f t="shared" si="88"/>
        <v>1666.2835687867187</v>
      </c>
      <c r="AE586" s="81" t="str">
        <f>VLOOKUP(A586,'11'!A:C,3,0)</f>
        <v>Начисление услуг УКС00001717 от 30.11.2023 23:59:59</v>
      </c>
      <c r="AF586" s="81" t="str">
        <f>VLOOKUP(A586,'11'!A:B,2,0)</f>
        <v>НАС/КС/ДУ-3-312/ВТОР</v>
      </c>
      <c r="AG586" s="80">
        <v>3109.56</v>
      </c>
      <c r="AH586" s="120">
        <f>VLOOKUP(A586,РАСЧЕТ!A:BG,59,0)</f>
        <v>6445.9872062576942</v>
      </c>
      <c r="AI586" s="120">
        <f t="shared" si="89"/>
        <v>3336.4272062576943</v>
      </c>
      <c r="AJ586" t="str">
        <f>VLOOKUP(A586,'12'!A:C,3,0)</f>
        <v>Начисление услуг УКС00001867 от 31.12.2023 23:59:59</v>
      </c>
      <c r="AK586" t="str">
        <f>VLOOKUP(A586,'12'!A:B,2,0)</f>
        <v>НАС/КС/ДУ-3-312/ВТОР</v>
      </c>
    </row>
    <row r="587" spans="1:37" x14ac:dyDescent="0.3">
      <c r="A587" s="79" t="s">
        <v>1591</v>
      </c>
      <c r="B587" s="79" t="s">
        <v>263</v>
      </c>
      <c r="C587" s="80">
        <v>2601.3200000000002</v>
      </c>
      <c r="D587" s="81">
        <f>VLOOKUP(A587,РАСЧЕТ!A:AY,51,0)</f>
        <v>2193.8990275717124</v>
      </c>
      <c r="E587" s="81">
        <f t="shared" si="81"/>
        <v>-407.42097242828777</v>
      </c>
      <c r="F587" s="81" t="str">
        <f>VLOOKUP(A587,'04'!A:C,3,0)</f>
        <v>Корректировка начислений УКС00002360 от 01.06.2023 0:00:00</v>
      </c>
      <c r="G587" s="81" t="str">
        <f>VLOOKUP(A587,'04'!A:B,2,0)</f>
        <v>НАС/КС/ДУ-3-313 от 01.12.2021</v>
      </c>
      <c r="H587" s="127"/>
      <c r="I587" s="126">
        <f>VLOOKUP(A587,РАСЧЕТ!A:AZ,52,0)</f>
        <v>0</v>
      </c>
      <c r="J587" s="126">
        <f t="shared" si="82"/>
        <v>0</v>
      </c>
      <c r="K587" s="127"/>
      <c r="L587" s="126">
        <f>VLOOKUP(A587,РАСЧЕТ!A:BA,53,0)</f>
        <v>0</v>
      </c>
      <c r="M587" s="126">
        <f t="shared" si="83"/>
        <v>0</v>
      </c>
      <c r="N587" s="127"/>
      <c r="O587" s="126">
        <f>VLOOKUP(A587,РАСЧЕТ!A:BB,54,0)</f>
        <v>0</v>
      </c>
      <c r="P587" s="126">
        <f t="shared" si="84"/>
        <v>0</v>
      </c>
      <c r="Q587" s="127"/>
      <c r="R587" s="126">
        <f>VLOOKUP(A587,РАСЧЕТ!A:BC,55,0)</f>
        <v>0</v>
      </c>
      <c r="S587" s="126">
        <f t="shared" si="85"/>
        <v>0</v>
      </c>
      <c r="T587" s="127"/>
      <c r="U587" s="126">
        <f>VLOOKUP(A587,РАСЧЕТ!A:BD,56,0)</f>
        <v>0</v>
      </c>
      <c r="V587" s="126">
        <f t="shared" si="86"/>
        <v>0</v>
      </c>
      <c r="W587" s="82"/>
      <c r="X587" s="81">
        <f>VLOOKUP(A587,РАСЧЕТ!A:BE,57,0)</f>
        <v>0</v>
      </c>
      <c r="Y587" s="81">
        <f t="shared" si="87"/>
        <v>0</v>
      </c>
      <c r="Z587" s="81" t="e">
        <f>VLOOKUP(A587,'10'!A:C,3,0)</f>
        <v>#N/A</v>
      </c>
      <c r="AA587" s="81" t="e">
        <f>VLOOKUP(A587,'10'!A:B,2,0)</f>
        <v>#N/A</v>
      </c>
      <c r="AB587" s="82"/>
      <c r="AC587" s="81">
        <f>VLOOKUP(A587,РАСЧЕТ!A:BF,58,0)</f>
        <v>0</v>
      </c>
      <c r="AD587" s="81">
        <f t="shared" si="88"/>
        <v>0</v>
      </c>
      <c r="AE587" s="81" t="e">
        <f>VLOOKUP(A587,'11'!A:C,3,0)</f>
        <v>#N/A</v>
      </c>
      <c r="AF587" s="81" t="e">
        <f>VLOOKUP(A587,'11'!A:B,2,0)</f>
        <v>#N/A</v>
      </c>
      <c r="AG587" s="82"/>
      <c r="AH587" s="120">
        <f>VLOOKUP(A587,РАСЧЕТ!A:BG,59,0)</f>
        <v>0</v>
      </c>
      <c r="AI587" s="120">
        <f t="shared" si="89"/>
        <v>0</v>
      </c>
      <c r="AJ587" t="e">
        <f>VLOOKUP(A587,'12'!A:C,3,0)</f>
        <v>#N/A</v>
      </c>
      <c r="AK587" t="e">
        <f>VLOOKUP(A587,'12'!A:B,2,0)</f>
        <v>#N/A</v>
      </c>
    </row>
    <row r="588" spans="1:37" x14ac:dyDescent="0.3">
      <c r="A588" s="79" t="s">
        <v>2712</v>
      </c>
      <c r="B588" s="79" t="s">
        <v>263</v>
      </c>
      <c r="C588" s="81">
        <v>791.71</v>
      </c>
      <c r="D588" s="81">
        <f>VLOOKUP(A588,РАСЧЕТ!A:AY,51,0)</f>
        <v>667.70839969573842</v>
      </c>
      <c r="E588" s="81">
        <f t="shared" si="81"/>
        <v>-124.00160030426161</v>
      </c>
      <c r="F588" s="81" t="str">
        <f>VLOOKUP(A588,'04'!A:C,3,0)</f>
        <v>Ввод начального сальдо УКС00001802 от 01.06.2023 0:00:00</v>
      </c>
      <c r="G588" s="81" t="str">
        <f>VLOOKUP(A588,'04'!A:B,2,0)</f>
        <v>НАС/КС/ДУ-3-313/ВТОР</v>
      </c>
      <c r="H588" s="128">
        <v>3393.03</v>
      </c>
      <c r="I588" s="126">
        <f>VLOOKUP(A588,РАСЧЕТ!A:AZ,52,0)</f>
        <v>0</v>
      </c>
      <c r="J588" s="126">
        <f t="shared" si="82"/>
        <v>-3393.03</v>
      </c>
      <c r="K588" s="128">
        <v>3393.03</v>
      </c>
      <c r="L588" s="126">
        <f>VLOOKUP(A588,РАСЧЕТ!A:BA,53,0)</f>
        <v>0</v>
      </c>
      <c r="M588" s="126">
        <f t="shared" si="83"/>
        <v>-3393.03</v>
      </c>
      <c r="N588" s="128">
        <v>3393.03</v>
      </c>
      <c r="O588" s="126">
        <f>VLOOKUP(A588,РАСЧЕТ!A:BB,54,0)</f>
        <v>0</v>
      </c>
      <c r="P588" s="126">
        <f t="shared" si="84"/>
        <v>-3393.03</v>
      </c>
      <c r="Q588" s="128">
        <v>3393.03</v>
      </c>
      <c r="R588" s="126">
        <f>VLOOKUP(A588,РАСЧЕТ!A:BC,55,0)</f>
        <v>0</v>
      </c>
      <c r="S588" s="126">
        <f t="shared" si="85"/>
        <v>-3393.03</v>
      </c>
      <c r="T588" s="128">
        <v>3393.03</v>
      </c>
      <c r="U588" s="126">
        <f>VLOOKUP(A588,РАСЧЕТ!A:BD,56,0)</f>
        <v>0</v>
      </c>
      <c r="V588" s="126">
        <f t="shared" si="86"/>
        <v>-3393.03</v>
      </c>
      <c r="W588" s="80">
        <v>2626.86</v>
      </c>
      <c r="X588" s="81">
        <f>VLOOKUP(A588,РАСЧЕТ!A:BE,57,0)</f>
        <v>1912.5036584857189</v>
      </c>
      <c r="Y588" s="81">
        <f t="shared" si="87"/>
        <v>-714.35634151428121</v>
      </c>
      <c r="Z588" s="81" t="str">
        <f>VLOOKUP(A588,'10'!A:C,3,0)</f>
        <v>Корректировка начислений УКС00003248 от 30.11.2023 0:00:00</v>
      </c>
      <c r="AA588" s="81" t="str">
        <f>VLOOKUP(A588,'10'!A:B,2,0)</f>
        <v>НАС/КС/ДУ-3-313/ВТОР</v>
      </c>
      <c r="AB588" s="82"/>
      <c r="AC588" s="81">
        <f>VLOOKUP(A588,РАСЧЕТ!A:BF,58,0)</f>
        <v>0</v>
      </c>
      <c r="AD588" s="81">
        <f t="shared" si="88"/>
        <v>0</v>
      </c>
      <c r="AE588" s="81" t="e">
        <f>VLOOKUP(A588,'11'!A:C,3,0)</f>
        <v>#N/A</v>
      </c>
      <c r="AF588" s="81" t="e">
        <f>VLOOKUP(A588,'11'!A:B,2,0)</f>
        <v>#N/A</v>
      </c>
      <c r="AG588" s="82"/>
      <c r="AH588" s="120">
        <f>VLOOKUP(A588,РАСЧЕТ!A:BG,59,0)</f>
        <v>0</v>
      </c>
      <c r="AI588" s="120">
        <f t="shared" si="89"/>
        <v>0</v>
      </c>
      <c r="AJ588" t="e">
        <f>VLOOKUP(A588,'12'!A:C,3,0)</f>
        <v>#N/A</v>
      </c>
      <c r="AK588" t="e">
        <f>VLOOKUP(A588,'12'!A:B,2,0)</f>
        <v>#N/A</v>
      </c>
    </row>
    <row r="589" spans="1:37" x14ac:dyDescent="0.3">
      <c r="A589" s="79" t="s">
        <v>2786</v>
      </c>
      <c r="B589" s="79" t="s">
        <v>263</v>
      </c>
      <c r="C589" s="82"/>
      <c r="D589" s="81">
        <f>VLOOKUP(A589,РАСЧЕТ!A:AY,51,0)</f>
        <v>0</v>
      </c>
      <c r="E589" s="81">
        <f t="shared" si="81"/>
        <v>0</v>
      </c>
      <c r="F589" s="81" t="e">
        <f>VLOOKUP(A589,'04'!A:C,3,0)</f>
        <v>#N/A</v>
      </c>
      <c r="G589" s="81" t="e">
        <f>VLOOKUP(A589,'04'!A:B,2,0)</f>
        <v>#N/A</v>
      </c>
      <c r="H589" s="127"/>
      <c r="I589" s="126">
        <f>VLOOKUP(A589,РАСЧЕТ!A:AZ,52,0)</f>
        <v>0</v>
      </c>
      <c r="J589" s="126">
        <f t="shared" si="82"/>
        <v>0</v>
      </c>
      <c r="K589" s="127"/>
      <c r="L589" s="126">
        <f>VLOOKUP(A589,РАСЧЕТ!A:BA,53,0)</f>
        <v>0</v>
      </c>
      <c r="M589" s="126">
        <f t="shared" si="83"/>
        <v>0</v>
      </c>
      <c r="N589" s="127"/>
      <c r="O589" s="126">
        <f>VLOOKUP(A589,РАСЧЕТ!A:BB,54,0)</f>
        <v>0</v>
      </c>
      <c r="P589" s="126">
        <f t="shared" si="84"/>
        <v>0</v>
      </c>
      <c r="Q589" s="127"/>
      <c r="R589" s="126">
        <f>VLOOKUP(A589,РАСЧЕТ!A:BC,55,0)</f>
        <v>0</v>
      </c>
      <c r="S589" s="126">
        <f t="shared" si="85"/>
        <v>0</v>
      </c>
      <c r="T589" s="127"/>
      <c r="U589" s="126">
        <f>VLOOKUP(A589,РАСЧЕТ!A:BD,56,0)</f>
        <v>0</v>
      </c>
      <c r="V589" s="126">
        <f t="shared" si="86"/>
        <v>0</v>
      </c>
      <c r="W589" s="81">
        <v>766.17</v>
      </c>
      <c r="X589" s="81">
        <f>VLOOKUP(A589,РАСЧЕТ!A:BE,57,0)</f>
        <v>557.81356705833468</v>
      </c>
      <c r="Y589" s="81">
        <f t="shared" si="87"/>
        <v>-208.35643294166528</v>
      </c>
      <c r="Z589" s="81" t="str">
        <f>VLOOKUP(A589,'10'!A:C,3,0)</f>
        <v>Ввод начального сальдо УКС00002354 от 30.11.2023 0:00:00</v>
      </c>
      <c r="AA589" s="81" t="str">
        <f>VLOOKUP(A589,'10'!A:B,2,0)</f>
        <v>НАС/КС/ДУ-3-313ВТОР</v>
      </c>
      <c r="AB589" s="80">
        <v>3393.03</v>
      </c>
      <c r="AC589" s="81">
        <f>VLOOKUP(A589,РАСЧЕТ!A:BF,58,0)</f>
        <v>2388.6083918804993</v>
      </c>
      <c r="AD589" s="81">
        <f t="shared" si="88"/>
        <v>-1004.4216081195009</v>
      </c>
      <c r="AE589" s="81" t="str">
        <f>VLOOKUP(A589,'11'!A:C,3,0)</f>
        <v>Начисление услуг УКС00001717 от 30.11.2023 23:59:59</v>
      </c>
      <c r="AF589" s="81" t="str">
        <f>VLOOKUP(A589,'11'!A:B,2,0)</f>
        <v>НАС/КС/ДУ-3-313ВТОР</v>
      </c>
      <c r="AG589" s="80">
        <v>3393.03</v>
      </c>
      <c r="AH589" s="120">
        <f>VLOOKUP(A589,РАСЧЕТ!A:BG,59,0)</f>
        <v>3370.3476955511333</v>
      </c>
      <c r="AI589" s="120">
        <f t="shared" si="89"/>
        <v>-22.682304448866944</v>
      </c>
      <c r="AJ589" t="str">
        <f>VLOOKUP(A589,'12'!A:C,3,0)</f>
        <v>Начисление услуг УКС00001867 от 31.12.2023 23:59:59</v>
      </c>
      <c r="AK589" t="str">
        <f>VLOOKUP(A589,'12'!A:B,2,0)</f>
        <v>НАС/КС/ДУ-3-313ВТОР</v>
      </c>
    </row>
    <row r="590" spans="1:37" x14ac:dyDescent="0.3">
      <c r="A590" s="79" t="s">
        <v>1090</v>
      </c>
      <c r="B590" s="79" t="s">
        <v>131</v>
      </c>
      <c r="C590" s="80">
        <v>2151.7800000000002</v>
      </c>
      <c r="D590" s="81">
        <f>VLOOKUP(A590,РАСЧЕТ!A:AY,51,0)</f>
        <v>1814.7662291911302</v>
      </c>
      <c r="E590" s="81">
        <f t="shared" si="81"/>
        <v>-337.01377080887005</v>
      </c>
      <c r="F590" s="81" t="str">
        <f>VLOOKUP(A590,'04'!A:C,3,0)</f>
        <v>Начисление услуг УКС00000640 от 30.04.2023 0:00:10</v>
      </c>
      <c r="G590" s="81" t="str">
        <f>VLOOKUP(A590,'04'!A:B,2,0)</f>
        <v>НАС/КС/ДУ-3-314 от 26.02.2022 г.</v>
      </c>
      <c r="H590" s="128">
        <v>2151.7800000000002</v>
      </c>
      <c r="I590" s="126">
        <f>VLOOKUP(A590,РАСЧЕТ!A:AZ,52,0)</f>
        <v>0</v>
      </c>
      <c r="J590" s="126">
        <f t="shared" si="82"/>
        <v>-2151.7800000000002</v>
      </c>
      <c r="K590" s="128">
        <v>2151.7800000000002</v>
      </c>
      <c r="L590" s="126">
        <f>VLOOKUP(A590,РАСЧЕТ!A:BA,53,0)</f>
        <v>0</v>
      </c>
      <c r="M590" s="126">
        <f t="shared" si="83"/>
        <v>-2151.7800000000002</v>
      </c>
      <c r="N590" s="128">
        <v>2151.7800000000002</v>
      </c>
      <c r="O590" s="126">
        <f>VLOOKUP(A590,РАСЧЕТ!A:BB,54,0)</f>
        <v>0</v>
      </c>
      <c r="P590" s="126">
        <f t="shared" si="84"/>
        <v>-2151.7800000000002</v>
      </c>
      <c r="Q590" s="128">
        <v>2151.7800000000002</v>
      </c>
      <c r="R590" s="126">
        <f>VLOOKUP(A590,РАСЧЕТ!A:BC,55,0)</f>
        <v>0</v>
      </c>
      <c r="S590" s="126">
        <f t="shared" si="85"/>
        <v>-2151.7800000000002</v>
      </c>
      <c r="T590" s="128">
        <v>2151.7800000000002</v>
      </c>
      <c r="U590" s="126">
        <f>VLOOKUP(A590,РАСЧЕТ!A:BD,56,0)</f>
        <v>0</v>
      </c>
      <c r="V590" s="126">
        <f t="shared" si="86"/>
        <v>-2151.7800000000002</v>
      </c>
      <c r="W590" s="80">
        <v>2151.7800000000002</v>
      </c>
      <c r="X590" s="81">
        <f>VLOOKUP(A590,РАСЧЕТ!A:BE,57,0)</f>
        <v>3214.0276277411622</v>
      </c>
      <c r="Y590" s="81">
        <f t="shared" si="87"/>
        <v>1062.247627741162</v>
      </c>
      <c r="Z590" s="81" t="str">
        <f>VLOOKUP(A590,'10'!A:C,3,0)</f>
        <v>Начисление услуг УКС00001637 от 31.10.2023 0:00:03</v>
      </c>
      <c r="AA590" s="81" t="str">
        <f>VLOOKUP(A590,'10'!A:B,2,0)</f>
        <v>НАС/КС/ДУ-3-314 от 26.02.2022 г.</v>
      </c>
      <c r="AB590" s="80">
        <v>2151.7800000000002</v>
      </c>
      <c r="AC590" s="81">
        <f>VLOOKUP(A590,РАСЧЕТ!A:BF,58,0)</f>
        <v>2665.9914613588703</v>
      </c>
      <c r="AD590" s="81">
        <f t="shared" si="88"/>
        <v>514.21146135887011</v>
      </c>
      <c r="AE590" s="81" t="str">
        <f>VLOOKUP(A590,'11'!A:C,3,0)</f>
        <v>Начисление услуг УКС00001717 от 30.11.2023 23:59:59</v>
      </c>
      <c r="AF590" s="81" t="str">
        <f>VLOOKUP(A590,'11'!A:B,2,0)</f>
        <v>НАС/КС/ДУ-3-314 от 26.02.2022 г.</v>
      </c>
      <c r="AG590" s="80">
        <v>2151.7800000000002</v>
      </c>
      <c r="AH590" s="120">
        <f>VLOOKUP(A590,РАСЧЕТ!A:BG,59,0)</f>
        <v>3631.4469655845473</v>
      </c>
      <c r="AI590" s="120">
        <f t="shared" si="89"/>
        <v>1479.6669655845471</v>
      </c>
      <c r="AJ590" t="str">
        <f>VLOOKUP(A590,'12'!A:C,3,0)</f>
        <v>Начисление услуг УКС00001867 от 31.12.2023 23:59:59</v>
      </c>
      <c r="AK590" t="str">
        <f>VLOOKUP(A590,'12'!A:B,2,0)</f>
        <v>НАС/КС/ДУ-3-314 от 26.02.2022 г.</v>
      </c>
    </row>
    <row r="591" spans="1:37" x14ac:dyDescent="0.3">
      <c r="A591" s="79" t="s">
        <v>700</v>
      </c>
      <c r="B591" s="79" t="s">
        <v>97</v>
      </c>
      <c r="C591" s="80">
        <v>2138.9</v>
      </c>
      <c r="D591" s="81">
        <f>VLOOKUP(A591,РАСЧЕТ!A:AY,51,0)</f>
        <v>899.1863441655496</v>
      </c>
      <c r="E591" s="81">
        <f t="shared" si="81"/>
        <v>-1239.7136558344505</v>
      </c>
      <c r="F591" s="81" t="str">
        <f>VLOOKUP(A591,'04'!A:C,3,0)</f>
        <v>Начисление услуг УКС00000640 от 30.04.2023 0:00:10</v>
      </c>
      <c r="G591" s="81" t="str">
        <f>VLOOKUP(A591,'04'!A:B,2,0)</f>
        <v>НАС/КС/ДУ-3-315 от 14.11.2021.</v>
      </c>
      <c r="H591" s="128">
        <v>2138.9</v>
      </c>
      <c r="I591" s="126">
        <f>VLOOKUP(A591,РАСЧЕТ!A:AZ,52,0)</f>
        <v>0</v>
      </c>
      <c r="J591" s="126">
        <f t="shared" si="82"/>
        <v>-2138.9</v>
      </c>
      <c r="K591" s="128">
        <v>2138.9</v>
      </c>
      <c r="L591" s="126">
        <f>VLOOKUP(A591,РАСЧЕТ!A:BA,53,0)</f>
        <v>0</v>
      </c>
      <c r="M591" s="126">
        <f t="shared" si="83"/>
        <v>-2138.9</v>
      </c>
      <c r="N591" s="128">
        <v>2138.9</v>
      </c>
      <c r="O591" s="126">
        <f>VLOOKUP(A591,РАСЧЕТ!A:BB,54,0)</f>
        <v>0</v>
      </c>
      <c r="P591" s="126">
        <f t="shared" si="84"/>
        <v>-2138.9</v>
      </c>
      <c r="Q591" s="128">
        <v>2138.9</v>
      </c>
      <c r="R591" s="126">
        <f>VLOOKUP(A591,РАСЧЕТ!A:BC,55,0)</f>
        <v>0</v>
      </c>
      <c r="S591" s="126">
        <f t="shared" si="85"/>
        <v>-2138.9</v>
      </c>
      <c r="T591" s="128">
        <v>2138.9</v>
      </c>
      <c r="U591" s="126">
        <f>VLOOKUP(A591,РАСЧЕТ!A:BD,56,0)</f>
        <v>0</v>
      </c>
      <c r="V591" s="126">
        <f t="shared" si="86"/>
        <v>-2138.9</v>
      </c>
      <c r="W591" s="80">
        <v>2138.9</v>
      </c>
      <c r="X591" s="81">
        <f>VLOOKUP(A591,РАСЧЕТ!A:BE,57,0)</f>
        <v>3079.6673504028527</v>
      </c>
      <c r="Y591" s="81">
        <f t="shared" si="87"/>
        <v>940.76735040285257</v>
      </c>
      <c r="Z591" s="81" t="str">
        <f>VLOOKUP(A591,'10'!A:C,3,0)</f>
        <v>Начисление услуг УКС00001637 от 31.10.2023 0:00:03</v>
      </c>
      <c r="AA591" s="81" t="str">
        <f>VLOOKUP(A591,'10'!A:B,2,0)</f>
        <v>НАС/КС/ДУ-3-315 от 14.11.2021.</v>
      </c>
      <c r="AB591" s="80">
        <v>2138.9</v>
      </c>
      <c r="AC591" s="81">
        <f>VLOOKUP(A591,РАСЧЕТ!A:BF,58,0)</f>
        <v>2569.5866681490415</v>
      </c>
      <c r="AD591" s="81">
        <f t="shared" si="88"/>
        <v>430.68666814904145</v>
      </c>
      <c r="AE591" s="81" t="str">
        <f>VLOOKUP(A591,'11'!A:C,3,0)</f>
        <v>Начисление услуг УКС00001717 от 30.11.2023 23:59:59</v>
      </c>
      <c r="AF591" s="81" t="str">
        <f>VLOOKUP(A591,'11'!A:B,2,0)</f>
        <v>НАС/КС/ДУ-3-315 от 14.11.2021.</v>
      </c>
      <c r="AG591" s="80">
        <v>2138.9</v>
      </c>
      <c r="AH591" s="120">
        <f>VLOOKUP(A591,РАСЧЕТ!A:BG,59,0)</f>
        <v>3505.3033434105082</v>
      </c>
      <c r="AI591" s="120">
        <f t="shared" si="89"/>
        <v>1366.4033434105081</v>
      </c>
      <c r="AJ591" t="str">
        <f>VLOOKUP(A591,'12'!A:C,3,0)</f>
        <v>Начисление услуг УКС00001867 от 31.12.2023 23:59:59</v>
      </c>
      <c r="AK591" t="str">
        <f>VLOOKUP(A591,'12'!A:B,2,0)</f>
        <v>НАС/КС/ДУ-3-315 от 14.11.2021.</v>
      </c>
    </row>
    <row r="592" spans="1:37" x14ac:dyDescent="0.3">
      <c r="A592" s="79" t="s">
        <v>2327</v>
      </c>
      <c r="B592" s="79" t="s">
        <v>259</v>
      </c>
      <c r="C592" s="80">
        <v>3109.56</v>
      </c>
      <c r="D592" s="81">
        <f>VLOOKUP(A592,РАСЧЕТ!A:AY,51,0)</f>
        <v>2493.7379496703979</v>
      </c>
      <c r="E592" s="81">
        <f t="shared" si="81"/>
        <v>-615.82205032960201</v>
      </c>
      <c r="F592" s="81" t="str">
        <f>VLOOKUP(A592,'04'!A:C,3,0)</f>
        <v>Начисление услуг УКС00000640 от 30.04.2023 0:00:10</v>
      </c>
      <c r="G592" s="81" t="str">
        <f>VLOOKUP(A592,'04'!A:B,2,0)</f>
        <v>НАС/КС/ДУ-3-316</v>
      </c>
      <c r="H592" s="128">
        <v>3109.56</v>
      </c>
      <c r="I592" s="126">
        <f>VLOOKUP(A592,РАСЧЕТ!A:AZ,52,0)</f>
        <v>0</v>
      </c>
      <c r="J592" s="126">
        <f t="shared" si="82"/>
        <v>-3109.56</v>
      </c>
      <c r="K592" s="128">
        <v>3109.56</v>
      </c>
      <c r="L592" s="126">
        <f>VLOOKUP(A592,РАСЧЕТ!A:BA,53,0)</f>
        <v>0</v>
      </c>
      <c r="M592" s="126">
        <f t="shared" si="83"/>
        <v>-3109.56</v>
      </c>
      <c r="N592" s="128">
        <v>3109.56</v>
      </c>
      <c r="O592" s="126">
        <f>VLOOKUP(A592,РАСЧЕТ!A:BB,54,0)</f>
        <v>0</v>
      </c>
      <c r="P592" s="126">
        <f t="shared" si="84"/>
        <v>-3109.56</v>
      </c>
      <c r="Q592" s="128">
        <v>3109.56</v>
      </c>
      <c r="R592" s="126">
        <f>VLOOKUP(A592,РАСЧЕТ!A:BC,55,0)</f>
        <v>0</v>
      </c>
      <c r="S592" s="126">
        <f t="shared" si="85"/>
        <v>-3109.56</v>
      </c>
      <c r="T592" s="128">
        <v>3109.56</v>
      </c>
      <c r="U592" s="126">
        <f>VLOOKUP(A592,РАСЧЕТ!A:BD,56,0)</f>
        <v>0</v>
      </c>
      <c r="V592" s="126">
        <f t="shared" si="86"/>
        <v>-3109.56</v>
      </c>
      <c r="W592" s="80">
        <v>3109.56</v>
      </c>
      <c r="X592" s="81">
        <f>VLOOKUP(A592,РАСЧЕТ!A:BE,57,0)</f>
        <v>3839.4274787958666</v>
      </c>
      <c r="Y592" s="81">
        <f t="shared" si="87"/>
        <v>729.86747879586665</v>
      </c>
      <c r="Z592" s="81" t="str">
        <f>VLOOKUP(A592,'10'!A:C,3,0)</f>
        <v>Начисление услуг УКС00001637 от 31.10.2023 0:00:03</v>
      </c>
      <c r="AA592" s="81" t="str">
        <f>VLOOKUP(A592,'10'!A:B,2,0)</f>
        <v>НАС/КС/ДУ-3-316</v>
      </c>
      <c r="AB592" s="80">
        <v>3109.56</v>
      </c>
      <c r="AC592" s="81">
        <f>VLOOKUP(A592,РАСЧЕТ!A:BF,58,0)</f>
        <v>3289.9890506028541</v>
      </c>
      <c r="AD592" s="81">
        <f t="shared" si="88"/>
        <v>180.4290506028542</v>
      </c>
      <c r="AE592" s="81" t="str">
        <f>VLOOKUP(A592,'11'!A:C,3,0)</f>
        <v>Начисление услуг УКС00001717 от 30.11.2023 23:59:59</v>
      </c>
      <c r="AF592" s="81" t="str">
        <f>VLOOKUP(A592,'11'!A:B,2,0)</f>
        <v>НАС/КС/ДУ-3-316</v>
      </c>
      <c r="AG592" s="80">
        <v>3109.56</v>
      </c>
      <c r="AH592" s="120">
        <f>VLOOKUP(A592,РАСЧЕТ!A:BG,59,0)</f>
        <v>4517.6009507233275</v>
      </c>
      <c r="AI592" s="120">
        <f t="shared" si="89"/>
        <v>1408.0409507233276</v>
      </c>
      <c r="AJ592" t="str">
        <f>VLOOKUP(A592,'12'!A:C,3,0)</f>
        <v>Начисление услуг УКС00001867 от 31.12.2023 23:59:59</v>
      </c>
      <c r="AK592" t="str">
        <f>VLOOKUP(A592,'12'!A:B,2,0)</f>
        <v>НАС/КС/ДУ-3-316</v>
      </c>
    </row>
    <row r="593" spans="1:37" x14ac:dyDescent="0.3">
      <c r="A593" s="79" t="s">
        <v>1239</v>
      </c>
      <c r="B593" s="79" t="s">
        <v>286</v>
      </c>
      <c r="C593" s="80">
        <v>3393.03</v>
      </c>
      <c r="D593" s="81">
        <f>VLOOKUP(A593,РАСЧЕТ!A:AY,51,0)</f>
        <v>2861.6074272674509</v>
      </c>
      <c r="E593" s="81">
        <f t="shared" si="81"/>
        <v>-531.42257273254927</v>
      </c>
      <c r="F593" s="81" t="str">
        <f>VLOOKUP(A593,'04'!A:C,3,0)</f>
        <v>Начисление услуг УКС00000640 от 30.04.2023 0:00:10</v>
      </c>
      <c r="G593" s="81" t="str">
        <f>VLOOKUP(A593,'04'!A:B,2,0)</f>
        <v>НАС/КС/ДУ-3-317 от 28.02.2022 г.</v>
      </c>
      <c r="H593" s="128">
        <v>3393.03</v>
      </c>
      <c r="I593" s="126">
        <f>VLOOKUP(A593,РАСЧЕТ!A:AZ,52,0)</f>
        <v>0</v>
      </c>
      <c r="J593" s="126">
        <f t="shared" si="82"/>
        <v>-3393.03</v>
      </c>
      <c r="K593" s="127"/>
      <c r="L593" s="126">
        <f>VLOOKUP(A593,РАСЧЕТ!A:BA,53,0)</f>
        <v>0</v>
      </c>
      <c r="M593" s="126">
        <f t="shared" si="83"/>
        <v>0</v>
      </c>
      <c r="N593" s="127"/>
      <c r="O593" s="126">
        <f>VLOOKUP(A593,РАСЧЕТ!A:BB,54,0)</f>
        <v>0</v>
      </c>
      <c r="P593" s="126">
        <f t="shared" si="84"/>
        <v>0</v>
      </c>
      <c r="Q593" s="127"/>
      <c r="R593" s="126">
        <f>VLOOKUP(A593,РАСЧЕТ!A:BC,55,0)</f>
        <v>0</v>
      </c>
      <c r="S593" s="126">
        <f t="shared" si="85"/>
        <v>0</v>
      </c>
      <c r="T593" s="127"/>
      <c r="U593" s="126">
        <f>VLOOKUP(A593,РАСЧЕТ!A:BD,56,0)</f>
        <v>0</v>
      </c>
      <c r="V593" s="126">
        <f t="shared" si="86"/>
        <v>0</v>
      </c>
      <c r="W593" s="82"/>
      <c r="X593" s="81">
        <f>VLOOKUP(A593,РАСЧЕТ!A:BE,57,0)</f>
        <v>0</v>
      </c>
      <c r="Y593" s="81">
        <f t="shared" si="87"/>
        <v>0</v>
      </c>
      <c r="Z593" s="81" t="e">
        <f>VLOOKUP(A593,'10'!A:C,3,0)</f>
        <v>#N/A</v>
      </c>
      <c r="AA593" s="81" t="e">
        <f>VLOOKUP(A593,'10'!A:B,2,0)</f>
        <v>#N/A</v>
      </c>
      <c r="AB593" s="82"/>
      <c r="AC593" s="81">
        <f>VLOOKUP(A593,РАСЧЕТ!A:BF,58,0)</f>
        <v>0</v>
      </c>
      <c r="AD593" s="81">
        <f t="shared" si="88"/>
        <v>0</v>
      </c>
      <c r="AE593" s="81" t="e">
        <f>VLOOKUP(A593,'11'!A:C,3,0)</f>
        <v>#N/A</v>
      </c>
      <c r="AF593" s="81" t="e">
        <f>VLOOKUP(A593,'11'!A:B,2,0)</f>
        <v>#N/A</v>
      </c>
      <c r="AG593" s="82"/>
      <c r="AH593" s="120">
        <f>VLOOKUP(A593,РАСЧЕТ!A:BG,59,0)</f>
        <v>0</v>
      </c>
      <c r="AI593" s="120">
        <f t="shared" si="89"/>
        <v>0</v>
      </c>
      <c r="AJ593" t="e">
        <f>VLOOKUP(A593,'12'!A:C,3,0)</f>
        <v>#N/A</v>
      </c>
      <c r="AK593" t="e">
        <f>VLOOKUP(A593,'12'!A:B,2,0)</f>
        <v>#N/A</v>
      </c>
    </row>
    <row r="594" spans="1:37" x14ac:dyDescent="0.3">
      <c r="A594" s="79" t="s">
        <v>2736</v>
      </c>
      <c r="B594" s="79" t="s">
        <v>286</v>
      </c>
      <c r="C594" s="82"/>
      <c r="D594" s="81">
        <f>VLOOKUP(A594,РАСЧЕТ!A:AY,51,0)</f>
        <v>0</v>
      </c>
      <c r="E594" s="81">
        <f t="shared" si="81"/>
        <v>0</v>
      </c>
      <c r="F594" s="81" t="e">
        <f>VLOOKUP(A594,'04'!A:C,3,0)</f>
        <v>#N/A</v>
      </c>
      <c r="G594" s="81" t="e">
        <f>VLOOKUP(A594,'04'!A:B,2,0)</f>
        <v>#N/A</v>
      </c>
      <c r="H594" s="127"/>
      <c r="I594" s="126">
        <f>VLOOKUP(A594,РАСЧЕТ!A:AZ,52,0)</f>
        <v>0</v>
      </c>
      <c r="J594" s="126">
        <f t="shared" si="82"/>
        <v>0</v>
      </c>
      <c r="K594" s="128">
        <v>3393.03</v>
      </c>
      <c r="L594" s="126">
        <f>VLOOKUP(A594,РАСЧЕТ!A:BA,53,0)</f>
        <v>0</v>
      </c>
      <c r="M594" s="126">
        <f t="shared" si="83"/>
        <v>-3393.03</v>
      </c>
      <c r="N594" s="128">
        <v>3393.03</v>
      </c>
      <c r="O594" s="126">
        <f>VLOOKUP(A594,РАСЧЕТ!A:BB,54,0)</f>
        <v>0</v>
      </c>
      <c r="P594" s="126">
        <f t="shared" si="84"/>
        <v>-3393.03</v>
      </c>
      <c r="Q594" s="128">
        <v>3393.03</v>
      </c>
      <c r="R594" s="126">
        <f>VLOOKUP(A594,РАСЧЕТ!A:BC,55,0)</f>
        <v>0</v>
      </c>
      <c r="S594" s="126">
        <f t="shared" si="85"/>
        <v>-3393.03</v>
      </c>
      <c r="T594" s="128">
        <v>3393.03</v>
      </c>
      <c r="U594" s="126">
        <f>VLOOKUP(A594,РАСЧЕТ!A:BD,56,0)</f>
        <v>0</v>
      </c>
      <c r="V594" s="126">
        <f t="shared" si="86"/>
        <v>-3393.03</v>
      </c>
      <c r="W594" s="80">
        <v>3393.03</v>
      </c>
      <c r="X594" s="81">
        <f>VLOOKUP(A594,РАСЧЕТ!A:BE,57,0)</f>
        <v>1759.124217537895</v>
      </c>
      <c r="Y594" s="81">
        <f t="shared" si="87"/>
        <v>-1633.9057824621052</v>
      </c>
      <c r="Z594" s="81" t="str">
        <f>VLOOKUP(A594,'10'!A:C,3,0)</f>
        <v>Начисление услуг УКС00001637 от 31.10.2023 0:00:03</v>
      </c>
      <c r="AA594" s="81" t="str">
        <f>VLOOKUP(A594,'10'!A:B,2,0)</f>
        <v>НАС/КС/ДУ-3-317 втор</v>
      </c>
      <c r="AB594" s="80">
        <v>3393.03</v>
      </c>
      <c r="AC594" s="81">
        <f>VLOOKUP(A594,РАСЧЕТ!A:BF,58,0)</f>
        <v>1891.6348238265241</v>
      </c>
      <c r="AD594" s="81">
        <f t="shared" si="88"/>
        <v>-1501.3951761734761</v>
      </c>
      <c r="AE594" s="81" t="str">
        <f>VLOOKUP(A594,'11'!A:C,3,0)</f>
        <v>Начисление услуг УКС00001717 от 30.11.2023 23:59:59</v>
      </c>
      <c r="AF594" s="81" t="str">
        <f>VLOOKUP(A594,'11'!A:B,2,0)</f>
        <v>НАС/КС/ДУ-3-317 втор</v>
      </c>
      <c r="AG594" s="80">
        <v>3393.03</v>
      </c>
      <c r="AH594" s="120">
        <f>VLOOKUP(A594,РАСЧЕТ!A:BG,59,0)</f>
        <v>2725.360594680355</v>
      </c>
      <c r="AI594" s="120">
        <f t="shared" si="89"/>
        <v>-667.66940531964519</v>
      </c>
      <c r="AJ594" t="str">
        <f>VLOOKUP(A594,'12'!A:C,3,0)</f>
        <v>Начисление услуг УКС00001867 от 31.12.2023 23:59:59</v>
      </c>
      <c r="AK594" t="str">
        <f>VLOOKUP(A594,'12'!A:B,2,0)</f>
        <v>НАС/КС/ДУ-3-317 втор</v>
      </c>
    </row>
    <row r="595" spans="1:37" x14ac:dyDescent="0.3">
      <c r="A595" s="79" t="s">
        <v>1135</v>
      </c>
      <c r="B595" s="79" t="s">
        <v>197</v>
      </c>
      <c r="C595" s="80">
        <v>2151.7800000000002</v>
      </c>
      <c r="D595" s="81">
        <f>VLOOKUP(A595,РАСЧЕТ!A:AY,51,0)</f>
        <v>1814.7662291911302</v>
      </c>
      <c r="E595" s="81">
        <f t="shared" si="81"/>
        <v>-337.01377080887005</v>
      </c>
      <c r="F595" s="81" t="str">
        <f>VLOOKUP(A595,'04'!A:C,3,0)</f>
        <v>Начисление услуг УКС00000640 от 30.04.2023 0:00:10</v>
      </c>
      <c r="G595" s="81" t="str">
        <f>VLOOKUP(A595,'04'!A:B,2,0)</f>
        <v>НАС/КС/ДУ-3-318</v>
      </c>
      <c r="H595" s="128">
        <v>2151.7800000000002</v>
      </c>
      <c r="I595" s="126">
        <f>VLOOKUP(A595,РАСЧЕТ!A:AZ,52,0)</f>
        <v>0</v>
      </c>
      <c r="J595" s="126">
        <f t="shared" si="82"/>
        <v>-2151.7800000000002</v>
      </c>
      <c r="K595" s="128">
        <v>2151.7800000000002</v>
      </c>
      <c r="L595" s="126">
        <f>VLOOKUP(A595,РАСЧЕТ!A:BA,53,0)</f>
        <v>0</v>
      </c>
      <c r="M595" s="126">
        <f t="shared" si="83"/>
        <v>-2151.7800000000002</v>
      </c>
      <c r="N595" s="128">
        <v>2151.7800000000002</v>
      </c>
      <c r="O595" s="126">
        <f>VLOOKUP(A595,РАСЧЕТ!A:BB,54,0)</f>
        <v>0</v>
      </c>
      <c r="P595" s="126">
        <f t="shared" si="84"/>
        <v>-2151.7800000000002</v>
      </c>
      <c r="Q595" s="128">
        <v>2151.7800000000002</v>
      </c>
      <c r="R595" s="126">
        <f>VLOOKUP(A595,РАСЧЕТ!A:BC,55,0)</f>
        <v>0</v>
      </c>
      <c r="S595" s="126">
        <f t="shared" si="85"/>
        <v>-2151.7800000000002</v>
      </c>
      <c r="T595" s="128">
        <v>2151.7800000000002</v>
      </c>
      <c r="U595" s="126">
        <f>VLOOKUP(A595,РАСЧЕТ!A:BD,56,0)</f>
        <v>0</v>
      </c>
      <c r="V595" s="126">
        <f t="shared" si="86"/>
        <v>-2151.7800000000002</v>
      </c>
      <c r="W595" s="80">
        <v>2151.7800000000002</v>
      </c>
      <c r="X595" s="81">
        <f>VLOOKUP(A595,РАСЧЕТ!A:BE,57,0)</f>
        <v>1115.5964974512476</v>
      </c>
      <c r="Y595" s="81">
        <f t="shared" si="87"/>
        <v>-1036.1835025487526</v>
      </c>
      <c r="Z595" s="81" t="str">
        <f>VLOOKUP(A595,'10'!A:C,3,0)</f>
        <v>Начисление услуг УКС00001637 от 31.10.2023 0:00:03</v>
      </c>
      <c r="AA595" s="81" t="str">
        <f>VLOOKUP(A595,'10'!A:B,2,0)</f>
        <v>НАС/КС/ДУ-3-318</v>
      </c>
      <c r="AB595" s="80">
        <v>2151.7800000000002</v>
      </c>
      <c r="AC595" s="81">
        <f>VLOOKUP(A595,РАСЧЕТ!A:BF,58,0)</f>
        <v>1199.6317047304919</v>
      </c>
      <c r="AD595" s="81">
        <f t="shared" si="88"/>
        <v>-952.14829526950825</v>
      </c>
      <c r="AE595" s="81" t="str">
        <f>VLOOKUP(A595,'11'!A:C,3,0)</f>
        <v>Начисление услуг УКС00001717 от 30.11.2023 23:59:59</v>
      </c>
      <c r="AF595" s="81" t="str">
        <f>VLOOKUP(A595,'11'!A:B,2,0)</f>
        <v>НАС/КС/ДУ-3-318</v>
      </c>
      <c r="AG595" s="80">
        <v>2151.7800000000002</v>
      </c>
      <c r="AH595" s="120">
        <f>VLOOKUP(A595,РАСЧЕТ!A:BG,59,0)</f>
        <v>1728.3615923226048</v>
      </c>
      <c r="AI595" s="120">
        <f t="shared" si="89"/>
        <v>-423.41840767739541</v>
      </c>
      <c r="AJ595" t="str">
        <f>VLOOKUP(A595,'12'!A:C,3,0)</f>
        <v>Начисление услуг УКС00001867 от 31.12.2023 23:59:59</v>
      </c>
      <c r="AK595" t="str">
        <f>VLOOKUP(A595,'12'!A:B,2,0)</f>
        <v>НАС/КС/ДУ-3-318</v>
      </c>
    </row>
    <row r="596" spans="1:37" x14ac:dyDescent="0.3">
      <c r="A596" s="79" t="s">
        <v>1182</v>
      </c>
      <c r="B596" s="79" t="s">
        <v>224</v>
      </c>
      <c r="C596" s="80">
        <v>2138.9</v>
      </c>
      <c r="D596" s="81">
        <f>VLOOKUP(A596,РАСЧЕТ!A:AY,51,0)</f>
        <v>1803.8993655432789</v>
      </c>
      <c r="E596" s="81">
        <f t="shared" si="81"/>
        <v>-335.00063445672117</v>
      </c>
      <c r="F596" s="81" t="str">
        <f>VLOOKUP(A596,'04'!A:C,3,0)</f>
        <v>Начисление услуг УКС00000640 от 30.04.2023 0:00:10</v>
      </c>
      <c r="G596" s="81" t="str">
        <f>VLOOKUP(A596,'04'!A:B,2,0)</f>
        <v>НАС/КР/ДУ-3-319 от 11.10.2021 г.</v>
      </c>
      <c r="H596" s="128">
        <v>2138.9</v>
      </c>
      <c r="I596" s="126">
        <f>VLOOKUP(A596,РАСЧЕТ!A:AZ,52,0)</f>
        <v>0</v>
      </c>
      <c r="J596" s="126">
        <f t="shared" si="82"/>
        <v>-2138.9</v>
      </c>
      <c r="K596" s="128">
        <v>2138.9</v>
      </c>
      <c r="L596" s="126">
        <f>VLOOKUP(A596,РАСЧЕТ!A:BA,53,0)</f>
        <v>0</v>
      </c>
      <c r="M596" s="126">
        <f t="shared" si="83"/>
        <v>-2138.9</v>
      </c>
      <c r="N596" s="128">
        <v>2138.9</v>
      </c>
      <c r="O596" s="126">
        <f>VLOOKUP(A596,РАСЧЕТ!A:BB,54,0)</f>
        <v>0</v>
      </c>
      <c r="P596" s="126">
        <f t="shared" si="84"/>
        <v>-2138.9</v>
      </c>
      <c r="Q596" s="128">
        <v>2138.9</v>
      </c>
      <c r="R596" s="126">
        <f>VLOOKUP(A596,РАСЧЕТ!A:BC,55,0)</f>
        <v>0</v>
      </c>
      <c r="S596" s="126">
        <f t="shared" si="85"/>
        <v>-2138.9</v>
      </c>
      <c r="T596" s="128">
        <v>2138.9</v>
      </c>
      <c r="U596" s="126">
        <f>VLOOKUP(A596,РАСЧЕТ!A:BD,56,0)</f>
        <v>0</v>
      </c>
      <c r="V596" s="126">
        <f t="shared" si="86"/>
        <v>-2138.9</v>
      </c>
      <c r="W596" s="80">
        <v>2138.9</v>
      </c>
      <c r="X596" s="81">
        <f>VLOOKUP(A596,РАСЧЕТ!A:BE,57,0)</f>
        <v>2613.9899146669859</v>
      </c>
      <c r="Y596" s="81">
        <f t="shared" si="87"/>
        <v>475.08991466698581</v>
      </c>
      <c r="Z596" s="81" t="str">
        <f>VLOOKUP(A596,'10'!A:C,3,0)</f>
        <v>Начисление услуг УКС00001637 от 31.10.2023 0:00:03</v>
      </c>
      <c r="AA596" s="81" t="str">
        <f>VLOOKUP(A596,'10'!A:B,2,0)</f>
        <v>НАС/КР/ДУ-3-319 от 11.10.2021 г.</v>
      </c>
      <c r="AB596" s="80">
        <v>2138.9</v>
      </c>
      <c r="AC596" s="81">
        <f>VLOOKUP(A596,РАСЧЕТ!A:BF,58,0)</f>
        <v>2244.1765836929308</v>
      </c>
      <c r="AD596" s="81">
        <f t="shared" si="88"/>
        <v>105.27658369293067</v>
      </c>
      <c r="AE596" s="81" t="str">
        <f>VLOOKUP(A596,'11'!A:C,3,0)</f>
        <v>Начисление услуг УКС00001717 от 30.11.2023 23:59:59</v>
      </c>
      <c r="AF596" s="81" t="str">
        <f>VLOOKUP(A596,'11'!A:B,2,0)</f>
        <v>НАС/КР/ДУ-3-319 от 11.10.2021 г.</v>
      </c>
      <c r="AG596" s="80">
        <v>2138.9</v>
      </c>
      <c r="AH596" s="120">
        <f>VLOOKUP(A596,РАСЧЕТ!A:BG,59,0)</f>
        <v>3082.9764422247558</v>
      </c>
      <c r="AI596" s="120">
        <f t="shared" si="89"/>
        <v>944.07644222475574</v>
      </c>
      <c r="AJ596" t="str">
        <f>VLOOKUP(A596,'12'!A:C,3,0)</f>
        <v>Начисление услуг УКС00001867 от 31.12.2023 23:59:59</v>
      </c>
      <c r="AK596" t="str">
        <f>VLOOKUP(A596,'12'!A:B,2,0)</f>
        <v>НАС/КР/ДУ-3-319 от 11.10.2021 г.</v>
      </c>
    </row>
    <row r="597" spans="1:37" x14ac:dyDescent="0.3">
      <c r="A597" s="79" t="s">
        <v>2211</v>
      </c>
      <c r="B597" s="79" t="s">
        <v>231</v>
      </c>
      <c r="C597" s="80">
        <v>2452.4299999999998</v>
      </c>
      <c r="D597" s="81">
        <f>VLOOKUP(A597,РАСЧЕТ!A:AY,51,0)</f>
        <v>2068.3263809743221</v>
      </c>
      <c r="E597" s="81">
        <f t="shared" si="81"/>
        <v>-384.10361902567774</v>
      </c>
      <c r="F597" s="81" t="str">
        <f>VLOOKUP(A597,'04'!A:C,3,0)</f>
        <v>Начисление услуг УКС00000640 от 30.04.2023 0:00:10</v>
      </c>
      <c r="G597" s="81" t="str">
        <f>VLOOKUP(A597,'04'!A:B,2,0)</f>
        <v>НАС/КС/ДУ-3-32 от 11.11.2021 г.</v>
      </c>
      <c r="H597" s="128">
        <v>2452.4299999999998</v>
      </c>
      <c r="I597" s="126">
        <f>VLOOKUP(A597,РАСЧЕТ!A:AZ,52,0)</f>
        <v>0</v>
      </c>
      <c r="J597" s="126">
        <f t="shared" si="82"/>
        <v>-2452.4299999999998</v>
      </c>
      <c r="K597" s="128">
        <v>2452.4299999999998</v>
      </c>
      <c r="L597" s="126">
        <f>VLOOKUP(A597,РАСЧЕТ!A:BA,53,0)</f>
        <v>0</v>
      </c>
      <c r="M597" s="126">
        <f t="shared" si="83"/>
        <v>-2452.4299999999998</v>
      </c>
      <c r="N597" s="128">
        <v>2452.4299999999998</v>
      </c>
      <c r="O597" s="126">
        <f>VLOOKUP(A597,РАСЧЕТ!A:BB,54,0)</f>
        <v>0</v>
      </c>
      <c r="P597" s="126">
        <f t="shared" si="84"/>
        <v>-2452.4299999999998</v>
      </c>
      <c r="Q597" s="128">
        <v>2452.4299999999998</v>
      </c>
      <c r="R597" s="126">
        <f>VLOOKUP(A597,РАСЧЕТ!A:BC,55,0)</f>
        <v>0</v>
      </c>
      <c r="S597" s="126">
        <f t="shared" si="85"/>
        <v>-2452.4299999999998</v>
      </c>
      <c r="T597" s="128">
        <v>2452.4299999999998</v>
      </c>
      <c r="U597" s="126">
        <f>VLOOKUP(A597,РАСЧЕТ!A:BD,56,0)</f>
        <v>0</v>
      </c>
      <c r="V597" s="126">
        <f t="shared" si="86"/>
        <v>-2452.4299999999998</v>
      </c>
      <c r="W597" s="80">
        <v>2452.4299999999998</v>
      </c>
      <c r="X597" s="81">
        <f>VLOOKUP(A597,РАСЧЕТ!A:BE,57,0)</f>
        <v>3504.4689724153536</v>
      </c>
      <c r="Y597" s="81">
        <f t="shared" si="87"/>
        <v>1052.0389724153538</v>
      </c>
      <c r="Z597" s="81" t="str">
        <f>VLOOKUP(A597,'10'!A:C,3,0)</f>
        <v>Начисление услуг УКС00001637 от 31.10.2023 0:00:03</v>
      </c>
      <c r="AA597" s="81" t="str">
        <f>VLOOKUP(A597,'10'!A:B,2,0)</f>
        <v>НАС/КС/ДУ-3-32 от 11.11.2021 г.</v>
      </c>
      <c r="AB597" s="80">
        <v>2452.4299999999998</v>
      </c>
      <c r="AC597" s="81">
        <f>VLOOKUP(A597,РАСЧЕТ!A:BF,58,0)</f>
        <v>2927.6403613174762</v>
      </c>
      <c r="AD597" s="81">
        <f t="shared" si="88"/>
        <v>475.21036131747633</v>
      </c>
      <c r="AE597" s="81" t="str">
        <f>VLOOKUP(A597,'11'!A:C,3,0)</f>
        <v>Начисление услуг УКС00001717 от 30.11.2023 23:59:59</v>
      </c>
      <c r="AF597" s="81" t="str">
        <f>VLOOKUP(A597,'11'!A:B,2,0)</f>
        <v>НАС/КС/ДУ-3-32 от 11.11.2021 г.</v>
      </c>
      <c r="AG597" s="80">
        <v>2452.4299999999998</v>
      </c>
      <c r="AH597" s="120">
        <f>VLOOKUP(A597,РАСЧЕТ!A:BG,59,0)</f>
        <v>3994.9769299495947</v>
      </c>
      <c r="AI597" s="120">
        <f t="shared" si="89"/>
        <v>1542.5469299495949</v>
      </c>
      <c r="AJ597" t="str">
        <f>VLOOKUP(A597,'12'!A:C,3,0)</f>
        <v>Начисление услуг УКС00001867 от 31.12.2023 23:59:59</v>
      </c>
      <c r="AK597" t="str">
        <f>VLOOKUP(A597,'12'!A:B,2,0)</f>
        <v>НАС/КС/ДУ-3-32 от 11.11.2021 г.</v>
      </c>
    </row>
    <row r="598" spans="1:37" x14ac:dyDescent="0.3">
      <c r="A598" s="79" t="s">
        <v>1341</v>
      </c>
      <c r="B598" s="79" t="s">
        <v>293</v>
      </c>
      <c r="C598" s="80">
        <v>3109.56</v>
      </c>
      <c r="D598" s="81">
        <f>VLOOKUP(A598,РАСЧЕТ!A:AY,51,0)</f>
        <v>2622.5364270147275</v>
      </c>
      <c r="E598" s="81">
        <f t="shared" si="81"/>
        <v>-487.02357298527249</v>
      </c>
      <c r="F598" s="81" t="str">
        <f>VLOOKUP(A598,'04'!A:C,3,0)</f>
        <v>Начисление услуг УКС00000640 от 30.04.2023 0:00:10</v>
      </c>
      <c r="G598" s="81" t="str">
        <f>VLOOKUP(A598,'04'!A:B,2,0)</f>
        <v>НАС/ДУ-3-320 от 07.10.2021 г.</v>
      </c>
      <c r="H598" s="128">
        <v>3109.56</v>
      </c>
      <c r="I598" s="126">
        <f>VLOOKUP(A598,РАСЧЕТ!A:AZ,52,0)</f>
        <v>0</v>
      </c>
      <c r="J598" s="126">
        <f t="shared" si="82"/>
        <v>-3109.56</v>
      </c>
      <c r="K598" s="128">
        <v>3109.56</v>
      </c>
      <c r="L598" s="126">
        <f>VLOOKUP(A598,РАСЧЕТ!A:BA,53,0)</f>
        <v>0</v>
      </c>
      <c r="M598" s="126">
        <f t="shared" si="83"/>
        <v>-3109.56</v>
      </c>
      <c r="N598" s="128">
        <v>3109.56</v>
      </c>
      <c r="O598" s="126">
        <f>VLOOKUP(A598,РАСЧЕТ!A:BB,54,0)</f>
        <v>0</v>
      </c>
      <c r="P598" s="126">
        <f t="shared" si="84"/>
        <v>-3109.56</v>
      </c>
      <c r="Q598" s="128">
        <v>3109.56</v>
      </c>
      <c r="R598" s="126">
        <f>VLOOKUP(A598,РАСЧЕТ!A:BC,55,0)</f>
        <v>0</v>
      </c>
      <c r="S598" s="126">
        <f t="shared" si="85"/>
        <v>-3109.56</v>
      </c>
      <c r="T598" s="128">
        <v>3109.56</v>
      </c>
      <c r="U598" s="126">
        <f>VLOOKUP(A598,РАСЧЕТ!A:BD,56,0)</f>
        <v>0</v>
      </c>
      <c r="V598" s="126">
        <f t="shared" si="86"/>
        <v>-3109.56</v>
      </c>
      <c r="W598" s="80">
        <v>3109.56</v>
      </c>
      <c r="X598" s="81">
        <f>VLOOKUP(A598,РАСЧЕТ!A:BE,57,0)</f>
        <v>3016.3261673348402</v>
      </c>
      <c r="Y598" s="81">
        <f t="shared" si="87"/>
        <v>-93.233832665159753</v>
      </c>
      <c r="Z598" s="81" t="str">
        <f>VLOOKUP(A598,'10'!A:C,3,0)</f>
        <v>Начисление услуг УКС00001637 от 31.10.2023 0:00:03</v>
      </c>
      <c r="AA598" s="81" t="str">
        <f>VLOOKUP(A598,'10'!A:B,2,0)</f>
        <v>НАС/ДУ-3-320 от 07.10.2021 г.</v>
      </c>
      <c r="AB598" s="80">
        <v>3109.56</v>
      </c>
      <c r="AC598" s="81">
        <f>VLOOKUP(A598,РАСЧЕТ!A:BF,58,0)</f>
        <v>2714.8152355881393</v>
      </c>
      <c r="AD598" s="81">
        <f t="shared" si="88"/>
        <v>-394.74476441186061</v>
      </c>
      <c r="AE598" s="81" t="str">
        <f>VLOOKUP(A598,'11'!A:C,3,0)</f>
        <v>Начисление услуг УКС00001717 от 30.11.2023 23:59:59</v>
      </c>
      <c r="AF598" s="81" t="str">
        <f>VLOOKUP(A598,'11'!A:B,2,0)</f>
        <v>НАС/ДУ-3-320 от 07.10.2021 г.</v>
      </c>
      <c r="AG598" s="80">
        <v>3109.56</v>
      </c>
      <c r="AH598" s="120">
        <f>VLOOKUP(A598,РАСЧЕТ!A:BG,59,0)</f>
        <v>3771.1232398547381</v>
      </c>
      <c r="AI598" s="120">
        <f t="shared" si="89"/>
        <v>661.56323985473819</v>
      </c>
      <c r="AJ598" t="str">
        <f>VLOOKUP(A598,'12'!A:C,3,0)</f>
        <v>Начисление услуг УКС00001867 от 31.12.2023 23:59:59</v>
      </c>
      <c r="AK598" t="str">
        <f>VLOOKUP(A598,'12'!A:B,2,0)</f>
        <v>НАС/ДУ-3-320 от 07.10.2021 г.</v>
      </c>
    </row>
    <row r="599" spans="1:37" x14ac:dyDescent="0.3">
      <c r="A599" s="79" t="s">
        <v>605</v>
      </c>
      <c r="B599" s="79" t="s">
        <v>192</v>
      </c>
      <c r="C599" s="80">
        <v>3393.03</v>
      </c>
      <c r="D599" s="81">
        <f>VLOOKUP(A599,РАСЧЕТ!A:AY,51,0)</f>
        <v>2861.6074272674509</v>
      </c>
      <c r="E599" s="81">
        <f t="shared" si="81"/>
        <v>-531.42257273254927</v>
      </c>
      <c r="F599" s="81" t="str">
        <f>VLOOKUP(A599,'04'!A:C,3,0)</f>
        <v>Начисление услуг УКС00000640 от 30.04.2023 0:00:10</v>
      </c>
      <c r="G599" s="81" t="str">
        <f>VLOOKUP(A599,'04'!A:B,2,0)</f>
        <v>НАС/КС/ДУ-3-321 от 19.10.21</v>
      </c>
      <c r="H599" s="128">
        <v>3393.03</v>
      </c>
      <c r="I599" s="126">
        <f>VLOOKUP(A599,РАСЧЕТ!A:AZ,52,0)</f>
        <v>0</v>
      </c>
      <c r="J599" s="126">
        <f t="shared" si="82"/>
        <v>-3393.03</v>
      </c>
      <c r="K599" s="128">
        <v>3393.03</v>
      </c>
      <c r="L599" s="126">
        <f>VLOOKUP(A599,РАСЧЕТ!A:BA,53,0)</f>
        <v>0</v>
      </c>
      <c r="M599" s="126">
        <f t="shared" si="83"/>
        <v>-3393.03</v>
      </c>
      <c r="N599" s="128">
        <v>3393.03</v>
      </c>
      <c r="O599" s="126">
        <f>VLOOKUP(A599,РАСЧЕТ!A:BB,54,0)</f>
        <v>0</v>
      </c>
      <c r="P599" s="126">
        <f t="shared" si="84"/>
        <v>-3393.03</v>
      </c>
      <c r="Q599" s="128">
        <v>3393.03</v>
      </c>
      <c r="R599" s="126">
        <f>VLOOKUP(A599,РАСЧЕТ!A:BC,55,0)</f>
        <v>0</v>
      </c>
      <c r="S599" s="126">
        <f t="shared" si="85"/>
        <v>-3393.03</v>
      </c>
      <c r="T599" s="128">
        <v>3393.03</v>
      </c>
      <c r="U599" s="126">
        <f>VLOOKUP(A599,РАСЧЕТ!A:BD,56,0)</f>
        <v>0</v>
      </c>
      <c r="V599" s="126">
        <f t="shared" si="86"/>
        <v>-3393.03</v>
      </c>
      <c r="W599" s="80">
        <v>3393.03</v>
      </c>
      <c r="X599" s="81">
        <f>VLOOKUP(A599,РАСЧЕТ!A:BE,57,0)</f>
        <v>4816.0570006636126</v>
      </c>
      <c r="Y599" s="81">
        <f t="shared" si="87"/>
        <v>1423.0270006636124</v>
      </c>
      <c r="Z599" s="81" t="str">
        <f>VLOOKUP(A599,'10'!A:C,3,0)</f>
        <v>Начисление услуг УКС00001637 от 31.10.2023 0:00:03</v>
      </c>
      <c r="AA599" s="81" t="str">
        <f>VLOOKUP(A599,'10'!A:B,2,0)</f>
        <v>НАС/КС/ДУ-3-321 от 19.10.21</v>
      </c>
      <c r="AB599" s="80">
        <v>3393.03</v>
      </c>
      <c r="AC599" s="81">
        <f>VLOOKUP(A599,РАСЧЕТ!A:BF,58,0)</f>
        <v>4027.7846107743749</v>
      </c>
      <c r="AD599" s="81">
        <f t="shared" si="88"/>
        <v>634.75461077437467</v>
      </c>
      <c r="AE599" s="81" t="str">
        <f>VLOOKUP(A599,'11'!A:C,3,0)</f>
        <v>Начисление услуг УКС00001717 от 30.11.2023 23:59:59</v>
      </c>
      <c r="AF599" s="81" t="str">
        <f>VLOOKUP(A599,'11'!A:B,2,0)</f>
        <v>НАС/КС/ДУ-3-321 от 19.10.21</v>
      </c>
      <c r="AG599" s="80">
        <v>3393.03</v>
      </c>
      <c r="AH599" s="120">
        <f>VLOOKUP(A599,РАСЧЕТ!A:BG,59,0)</f>
        <v>5497.7194215376976</v>
      </c>
      <c r="AI599" s="120">
        <f t="shared" si="89"/>
        <v>2104.6894215376974</v>
      </c>
      <c r="AJ599" t="str">
        <f>VLOOKUP(A599,'12'!A:C,3,0)</f>
        <v>Начисление услуг УКС00001867 от 31.12.2023 23:59:59</v>
      </c>
      <c r="AK599" t="str">
        <f>VLOOKUP(A599,'12'!A:B,2,0)</f>
        <v>НАС/КС/ДУ-3-321 от 19.10.21</v>
      </c>
    </row>
    <row r="600" spans="1:37" x14ac:dyDescent="0.3">
      <c r="A600" s="79" t="s">
        <v>1217</v>
      </c>
      <c r="B600" s="79" t="s">
        <v>320</v>
      </c>
      <c r="C600" s="80">
        <v>2151.7800000000002</v>
      </c>
      <c r="D600" s="81">
        <f>VLOOKUP(A600,РАСЧЕТ!A:AY,51,0)</f>
        <v>2032.0343293713663</v>
      </c>
      <c r="E600" s="81">
        <f t="shared" si="81"/>
        <v>-119.74567062863389</v>
      </c>
      <c r="F600" s="81" t="str">
        <f>VLOOKUP(A600,'04'!A:C,3,0)</f>
        <v>Начисление услуг УКС00000640 от 30.04.2023 0:00:10</v>
      </c>
      <c r="G600" s="81" t="str">
        <f>VLOOKUP(A600,'04'!A:B,2,0)</f>
        <v>НАС/КС/ДУ-322 от 01.12 2021</v>
      </c>
      <c r="H600" s="128">
        <v>2151.7800000000002</v>
      </c>
      <c r="I600" s="126">
        <f>VLOOKUP(A600,РАСЧЕТ!A:AZ,52,0)</f>
        <v>0</v>
      </c>
      <c r="J600" s="126">
        <f t="shared" si="82"/>
        <v>-2151.7800000000002</v>
      </c>
      <c r="K600" s="128">
        <v>2151.7800000000002</v>
      </c>
      <c r="L600" s="126">
        <f>VLOOKUP(A600,РАСЧЕТ!A:BA,53,0)</f>
        <v>0</v>
      </c>
      <c r="M600" s="126">
        <f t="shared" si="83"/>
        <v>-2151.7800000000002</v>
      </c>
      <c r="N600" s="128">
        <v>2151.7800000000002</v>
      </c>
      <c r="O600" s="126">
        <f>VLOOKUP(A600,РАСЧЕТ!A:BB,54,0)</f>
        <v>0</v>
      </c>
      <c r="P600" s="126">
        <f t="shared" si="84"/>
        <v>-2151.7800000000002</v>
      </c>
      <c r="Q600" s="128">
        <v>2151.7800000000002</v>
      </c>
      <c r="R600" s="126">
        <f>VLOOKUP(A600,РАСЧЕТ!A:BC,55,0)</f>
        <v>0</v>
      </c>
      <c r="S600" s="126">
        <f t="shared" si="85"/>
        <v>-2151.7800000000002</v>
      </c>
      <c r="T600" s="128">
        <v>2151.7800000000002</v>
      </c>
      <c r="U600" s="126">
        <f>VLOOKUP(A600,РАСЧЕТ!A:BD,56,0)</f>
        <v>0</v>
      </c>
      <c r="V600" s="126">
        <f t="shared" si="86"/>
        <v>-2151.7800000000002</v>
      </c>
      <c r="W600" s="80">
        <v>2151.7800000000002</v>
      </c>
      <c r="X600" s="81">
        <f>VLOOKUP(A600,РАСЧЕТ!A:BE,57,0)</f>
        <v>2775.2305675951266</v>
      </c>
      <c r="Y600" s="81">
        <f t="shared" si="87"/>
        <v>623.45056759512636</v>
      </c>
      <c r="Z600" s="81" t="str">
        <f>VLOOKUP(A600,'10'!A:C,3,0)</f>
        <v>Начисление услуг УКС00001637 от 31.10.2023 0:00:03</v>
      </c>
      <c r="AA600" s="81" t="str">
        <f>VLOOKUP(A600,'10'!A:B,2,0)</f>
        <v>НАС/КС/ДУ-322 от 01.12 2021</v>
      </c>
      <c r="AB600" s="80">
        <v>2151.7800000000002</v>
      </c>
      <c r="AC600" s="81">
        <f>VLOOKUP(A600,РАСЧЕТ!A:BF,58,0)</f>
        <v>2359.365076991377</v>
      </c>
      <c r="AD600" s="81">
        <f t="shared" si="88"/>
        <v>207.58507699137681</v>
      </c>
      <c r="AE600" s="81" t="str">
        <f>VLOOKUP(A600,'11'!A:C,3,0)</f>
        <v>Начисление услуг УКС00001717 от 30.11.2023 23:59:59</v>
      </c>
      <c r="AF600" s="81" t="str">
        <f>VLOOKUP(A600,'11'!A:B,2,0)</f>
        <v>НАС/КС/ДУ-322 от 01.12 2021</v>
      </c>
      <c r="AG600" s="80">
        <v>2151.7800000000002</v>
      </c>
      <c r="AH600" s="120">
        <f>VLOOKUP(A600,РАСЧЕТ!A:BG,59,0)</f>
        <v>3233.4981099178422</v>
      </c>
      <c r="AI600" s="120">
        <f t="shared" si="89"/>
        <v>1081.718109917842</v>
      </c>
      <c r="AJ600" t="str">
        <f>VLOOKUP(A600,'12'!A:C,3,0)</f>
        <v>Начисление услуг УКС00001867 от 31.12.2023 23:59:59</v>
      </c>
      <c r="AK600" t="str">
        <f>VLOOKUP(A600,'12'!A:B,2,0)</f>
        <v>НАС/КС/ДУ-322 от 01.12 2021</v>
      </c>
    </row>
    <row r="601" spans="1:37" x14ac:dyDescent="0.3">
      <c r="A601" s="79" t="s">
        <v>684</v>
      </c>
      <c r="B601" s="79" t="s">
        <v>465</v>
      </c>
      <c r="C601" s="80">
        <v>2138.9</v>
      </c>
      <c r="D601" s="81">
        <f>VLOOKUP(A601,РАСЧЕТ!A:AY,51,0)</f>
        <v>2321.8971441655499</v>
      </c>
      <c r="E601" s="81">
        <f t="shared" si="81"/>
        <v>182.9971441655498</v>
      </c>
      <c r="F601" s="81" t="str">
        <f>VLOOKUP(A601,'04'!A:C,3,0)</f>
        <v>Начисление услуг УКС00000640 от 30.04.2023 0:00:10</v>
      </c>
      <c r="G601" s="81" t="str">
        <f>VLOOKUP(A601,'04'!A:B,2,0)</f>
        <v>НАС/КС/ДУ-3-323 втор</v>
      </c>
      <c r="H601" s="128">
        <v>2138.9</v>
      </c>
      <c r="I601" s="126">
        <f>VLOOKUP(A601,РАСЧЕТ!A:AZ,52,0)</f>
        <v>0</v>
      </c>
      <c r="J601" s="126">
        <f t="shared" si="82"/>
        <v>-2138.9</v>
      </c>
      <c r="K601" s="128">
        <v>2138.9</v>
      </c>
      <c r="L601" s="126">
        <f>VLOOKUP(A601,РАСЧЕТ!A:BA,53,0)</f>
        <v>0</v>
      </c>
      <c r="M601" s="126">
        <f t="shared" si="83"/>
        <v>-2138.9</v>
      </c>
      <c r="N601" s="128">
        <v>2138.9</v>
      </c>
      <c r="O601" s="126">
        <f>VLOOKUP(A601,РАСЧЕТ!A:BB,54,0)</f>
        <v>0</v>
      </c>
      <c r="P601" s="126">
        <f t="shared" si="84"/>
        <v>-2138.9</v>
      </c>
      <c r="Q601" s="128">
        <v>2138.9</v>
      </c>
      <c r="R601" s="126">
        <f>VLOOKUP(A601,РАСЧЕТ!A:BC,55,0)</f>
        <v>0</v>
      </c>
      <c r="S601" s="126">
        <f t="shared" si="85"/>
        <v>-2138.9</v>
      </c>
      <c r="T601" s="128">
        <v>2138.9</v>
      </c>
      <c r="U601" s="126">
        <f>VLOOKUP(A601,РАСЧЕТ!A:BD,56,0)</f>
        <v>0</v>
      </c>
      <c r="V601" s="126">
        <f t="shared" si="86"/>
        <v>-2138.9</v>
      </c>
      <c r="W601" s="80">
        <v>2138.9</v>
      </c>
      <c r="X601" s="81">
        <f>VLOOKUP(A601,РАСЧЕТ!A:BE,57,0)</f>
        <v>3308.3692520614127</v>
      </c>
      <c r="Y601" s="81">
        <f t="shared" si="87"/>
        <v>1169.4692520614126</v>
      </c>
      <c r="Z601" s="81" t="str">
        <f>VLOOKUP(A601,'10'!A:C,3,0)</f>
        <v>Начисление услуг УКС00001637 от 31.10.2023 0:00:03</v>
      </c>
      <c r="AA601" s="81" t="str">
        <f>VLOOKUP(A601,'10'!A:B,2,0)</f>
        <v>НАС/КС/ДУ-3-323 втор</v>
      </c>
      <c r="AB601" s="80">
        <v>2138.9</v>
      </c>
      <c r="AC601" s="81">
        <f>VLOOKUP(A601,РАСЧЕТ!A:BF,58,0)</f>
        <v>2729.4009503600378</v>
      </c>
      <c r="AD601" s="81">
        <f t="shared" si="88"/>
        <v>590.50095036003768</v>
      </c>
      <c r="AE601" s="81" t="str">
        <f>VLOOKUP(A601,'11'!A:C,3,0)</f>
        <v>Начисление услуг УКС00001717 от 30.11.2023 23:59:59</v>
      </c>
      <c r="AF601" s="81" t="str">
        <f>VLOOKUP(A601,'11'!A:B,2,0)</f>
        <v>НАС/КС/ДУ-3-323 втор</v>
      </c>
      <c r="AG601" s="80">
        <v>2138.9</v>
      </c>
      <c r="AH601" s="120">
        <f>VLOOKUP(A601,РАСЧЕТ!A:BG,59,0)</f>
        <v>3712.7150795409507</v>
      </c>
      <c r="AI601" s="120">
        <f t="shared" si="89"/>
        <v>1573.8150795409506</v>
      </c>
      <c r="AJ601" t="str">
        <f>VLOOKUP(A601,'12'!A:C,3,0)</f>
        <v>Начисление услуг УКС00001867 от 31.12.2023 23:59:59</v>
      </c>
      <c r="AK601" t="str">
        <f>VLOOKUP(A601,'12'!A:B,2,0)</f>
        <v>НАС/КС/ДУ-3-323 втор</v>
      </c>
    </row>
    <row r="602" spans="1:37" x14ac:dyDescent="0.3">
      <c r="A602" s="79" t="s">
        <v>698</v>
      </c>
      <c r="B602" s="79" t="s">
        <v>413</v>
      </c>
      <c r="C602" s="80">
        <v>3109.56</v>
      </c>
      <c r="D602" s="81">
        <f>VLOOKUP(A602,РАСЧЕТ!A:AY,51,0)</f>
        <v>6356.5319896703986</v>
      </c>
      <c r="E602" s="81">
        <f t="shared" si="81"/>
        <v>3246.9719896703987</v>
      </c>
      <c r="F602" s="81" t="str">
        <f>VLOOKUP(A602,'04'!A:C,3,0)</f>
        <v>Начисление услуг УКС00000640 от 30.04.2023 0:00:10</v>
      </c>
      <c r="G602" s="81" t="str">
        <f>VLOOKUP(A602,'04'!A:B,2,0)</f>
        <v>НАС/КС/ДУ-3-324 от 22.12.2021</v>
      </c>
      <c r="H602" s="128">
        <v>3109.56</v>
      </c>
      <c r="I602" s="126">
        <f>VLOOKUP(A602,РАСЧЕТ!A:AZ,52,0)</f>
        <v>0</v>
      </c>
      <c r="J602" s="126">
        <f t="shared" si="82"/>
        <v>-3109.56</v>
      </c>
      <c r="K602" s="128">
        <v>3109.56</v>
      </c>
      <c r="L602" s="126">
        <f>VLOOKUP(A602,РАСЧЕТ!A:BA,53,0)</f>
        <v>0</v>
      </c>
      <c r="M602" s="126">
        <f t="shared" si="83"/>
        <v>-3109.56</v>
      </c>
      <c r="N602" s="128">
        <v>3109.56</v>
      </c>
      <c r="O602" s="126">
        <f>VLOOKUP(A602,РАСЧЕТ!A:BB,54,0)</f>
        <v>0</v>
      </c>
      <c r="P602" s="126">
        <f t="shared" si="84"/>
        <v>-3109.56</v>
      </c>
      <c r="Q602" s="128">
        <v>3109.56</v>
      </c>
      <c r="R602" s="126">
        <f>VLOOKUP(A602,РАСЧЕТ!A:BC,55,0)</f>
        <v>0</v>
      </c>
      <c r="S602" s="126">
        <f t="shared" si="85"/>
        <v>-3109.56</v>
      </c>
      <c r="T602" s="128">
        <v>3109.56</v>
      </c>
      <c r="U602" s="126">
        <f>VLOOKUP(A602,РАСЧЕТ!A:BD,56,0)</f>
        <v>0</v>
      </c>
      <c r="V602" s="126">
        <f t="shared" si="86"/>
        <v>-3109.56</v>
      </c>
      <c r="W602" s="80">
        <v>3109.56</v>
      </c>
      <c r="X602" s="81">
        <f>VLOOKUP(A602,РАСЧЕТ!A:BE,57,0)</f>
        <v>3406.7482053877798</v>
      </c>
      <c r="Y602" s="81">
        <f t="shared" si="87"/>
        <v>297.18820538777982</v>
      </c>
      <c r="Z602" s="81" t="str">
        <f>VLOOKUP(A602,'10'!A:C,3,0)</f>
        <v>Начисление услуг УКС00001637 от 31.10.2023 0:00:03</v>
      </c>
      <c r="AA602" s="81" t="str">
        <f>VLOOKUP(A602,'10'!A:B,2,0)</f>
        <v>НАС/КС/ДУ-3-324 от 22.12.2021</v>
      </c>
      <c r="AB602" s="80">
        <v>3109.56</v>
      </c>
      <c r="AC602" s="81">
        <f>VLOOKUP(A602,РАСЧЕТ!A:BF,58,0)</f>
        <v>2987.6377058793464</v>
      </c>
      <c r="AD602" s="81">
        <f t="shared" si="88"/>
        <v>-121.92229412065353</v>
      </c>
      <c r="AE602" s="81" t="str">
        <f>VLOOKUP(A602,'11'!A:C,3,0)</f>
        <v>Начисление услуг УКС00001717 от 30.11.2023 23:59:59</v>
      </c>
      <c r="AF602" s="81" t="str">
        <f>VLOOKUP(A602,'11'!A:B,2,0)</f>
        <v>НАС/КС/ДУ-3-324 от 22.12.2021</v>
      </c>
      <c r="AG602" s="80">
        <v>3109.56</v>
      </c>
      <c r="AH602" s="120">
        <f>VLOOKUP(A602,РАСЧЕТ!A:BG,59,0)</f>
        <v>4125.2003688549239</v>
      </c>
      <c r="AI602" s="120">
        <f t="shared" si="89"/>
        <v>1015.640368854924</v>
      </c>
      <c r="AJ602" t="str">
        <f>VLOOKUP(A602,'12'!A:C,3,0)</f>
        <v>Начисление услуг УКС00001867 от 31.12.2023 23:59:59</v>
      </c>
      <c r="AK602" t="str">
        <f>VLOOKUP(A602,'12'!A:B,2,0)</f>
        <v>НАС/КС/ДУ-3-324 от 22.12.2021</v>
      </c>
    </row>
    <row r="603" spans="1:37" x14ac:dyDescent="0.3">
      <c r="A603" s="79" t="s">
        <v>1631</v>
      </c>
      <c r="B603" s="79" t="s">
        <v>478</v>
      </c>
      <c r="C603" s="80">
        <v>3393.03</v>
      </c>
      <c r="D603" s="81">
        <f>VLOOKUP(A603,РАСЧЕТ!A:AY,51,0)</f>
        <v>4081.2521441983622</v>
      </c>
      <c r="E603" s="81">
        <f t="shared" si="81"/>
        <v>688.222144198362</v>
      </c>
      <c r="F603" s="81" t="str">
        <f>VLOOKUP(A603,'04'!A:C,3,0)</f>
        <v>Начисление услуг УКС00000640 от 30.04.2023 0:00:10</v>
      </c>
      <c r="G603" s="81" t="str">
        <f>VLOOKUP(A603,'04'!A:B,2,0)</f>
        <v>НАС/КС/ДУ-3-325</v>
      </c>
      <c r="H603" s="128">
        <v>3393.03</v>
      </c>
      <c r="I603" s="126">
        <f>VLOOKUP(A603,РАСЧЕТ!A:AZ,52,0)</f>
        <v>0</v>
      </c>
      <c r="J603" s="126">
        <f t="shared" si="82"/>
        <v>-3393.03</v>
      </c>
      <c r="K603" s="128">
        <v>3393.03</v>
      </c>
      <c r="L603" s="126">
        <f>VLOOKUP(A603,РАСЧЕТ!A:BA,53,0)</f>
        <v>0</v>
      </c>
      <c r="M603" s="126">
        <f t="shared" si="83"/>
        <v>-3393.03</v>
      </c>
      <c r="N603" s="128">
        <v>3393.03</v>
      </c>
      <c r="O603" s="126">
        <f>VLOOKUP(A603,РАСЧЕТ!A:BB,54,0)</f>
        <v>0</v>
      </c>
      <c r="P603" s="126">
        <f t="shared" si="84"/>
        <v>-3393.03</v>
      </c>
      <c r="Q603" s="128">
        <v>3393.03</v>
      </c>
      <c r="R603" s="126">
        <f>VLOOKUP(A603,РАСЧЕТ!A:BC,55,0)</f>
        <v>0</v>
      </c>
      <c r="S603" s="126">
        <f t="shared" si="85"/>
        <v>-3393.03</v>
      </c>
      <c r="T603" s="128">
        <v>3393.03</v>
      </c>
      <c r="U603" s="126">
        <f>VLOOKUP(A603,РАСЧЕТ!A:BD,56,0)</f>
        <v>0</v>
      </c>
      <c r="V603" s="126">
        <f t="shared" si="86"/>
        <v>-3393.03</v>
      </c>
      <c r="W603" s="80">
        <v>3393.03</v>
      </c>
      <c r="X603" s="81">
        <f>VLOOKUP(A603,РАСЧЕТ!A:BE,57,0)</f>
        <v>5467.8037038929315</v>
      </c>
      <c r="Y603" s="81">
        <f t="shared" si="87"/>
        <v>2074.7737038929313</v>
      </c>
      <c r="Z603" s="81" t="str">
        <f>VLOOKUP(A603,'10'!A:C,3,0)</f>
        <v>Начисление услуг УКС00001637 от 31.10.2023 0:00:03</v>
      </c>
      <c r="AA603" s="81" t="str">
        <f>VLOOKUP(A603,'10'!A:B,2,0)</f>
        <v>НАС/КС/ДУ-3-325</v>
      </c>
      <c r="AB603" s="80">
        <v>3393.03</v>
      </c>
      <c r="AC603" s="81">
        <f>VLOOKUP(A603,РАСЧЕТ!A:BF,58,0)</f>
        <v>4483.2177785994518</v>
      </c>
      <c r="AD603" s="81">
        <f t="shared" si="88"/>
        <v>1090.1877785994516</v>
      </c>
      <c r="AE603" s="81" t="str">
        <f>VLOOKUP(A603,'11'!A:C,3,0)</f>
        <v>Начисление услуг УКС00001717 от 30.11.2023 23:59:59</v>
      </c>
      <c r="AF603" s="81" t="str">
        <f>VLOOKUP(A603,'11'!A:B,2,0)</f>
        <v>НАС/КС/ДУ-3-325</v>
      </c>
      <c r="AG603" s="80">
        <v>3393.03</v>
      </c>
      <c r="AH603" s="120">
        <f>VLOOKUP(A603,РАСЧЕТ!A:BG,59,0)</f>
        <v>6088.7941535523942</v>
      </c>
      <c r="AI603" s="120">
        <f t="shared" si="89"/>
        <v>2695.764153552394</v>
      </c>
      <c r="AJ603" t="str">
        <f>VLOOKUP(A603,'12'!A:C,3,0)</f>
        <v>Начисление услуг УКС00001867 от 31.12.2023 23:59:59</v>
      </c>
      <c r="AK603" t="str">
        <f>VLOOKUP(A603,'12'!A:B,2,0)</f>
        <v>НАС/КС/ДУ-3-325</v>
      </c>
    </row>
    <row r="604" spans="1:37" x14ac:dyDescent="0.3">
      <c r="A604" s="79" t="s">
        <v>1514</v>
      </c>
      <c r="B604" s="79" t="s">
        <v>424</v>
      </c>
      <c r="C604" s="80">
        <v>2151.7800000000002</v>
      </c>
      <c r="D604" s="81">
        <f>VLOOKUP(A604,РАСЧЕТ!A:AY,51,0)</f>
        <v>4445.2739693713665</v>
      </c>
      <c r="E604" s="81">
        <f t="shared" si="81"/>
        <v>2293.4939693713663</v>
      </c>
      <c r="F604" s="81" t="str">
        <f>VLOOKUP(A604,'04'!A:C,3,0)</f>
        <v>Начисление услуг УКС00000640 от 30.04.2023 0:00:10</v>
      </c>
      <c r="G604" s="81" t="str">
        <f>VLOOKUP(A604,'04'!A:B,2,0)</f>
        <v>НАС/КС/ДУ/3-326</v>
      </c>
      <c r="H604" s="128">
        <v>2151.7800000000002</v>
      </c>
      <c r="I604" s="126">
        <f>VLOOKUP(A604,РАСЧЕТ!A:AZ,52,0)</f>
        <v>0</v>
      </c>
      <c r="J604" s="126">
        <f t="shared" si="82"/>
        <v>-2151.7800000000002</v>
      </c>
      <c r="K604" s="128">
        <v>2151.7800000000002</v>
      </c>
      <c r="L604" s="126">
        <f>VLOOKUP(A604,РАСЧЕТ!A:BA,53,0)</f>
        <v>0</v>
      </c>
      <c r="M604" s="126">
        <f t="shared" si="83"/>
        <v>-2151.7800000000002</v>
      </c>
      <c r="N604" s="128">
        <v>2151.7800000000002</v>
      </c>
      <c r="O604" s="126">
        <f>VLOOKUP(A604,РАСЧЕТ!A:BB,54,0)</f>
        <v>0</v>
      </c>
      <c r="P604" s="126">
        <f t="shared" si="84"/>
        <v>-2151.7800000000002</v>
      </c>
      <c r="Q604" s="128">
        <v>2151.7800000000002</v>
      </c>
      <c r="R604" s="126">
        <f>VLOOKUP(A604,РАСЧЕТ!A:BC,55,0)</f>
        <v>0</v>
      </c>
      <c r="S604" s="126">
        <f t="shared" si="85"/>
        <v>-2151.7800000000002</v>
      </c>
      <c r="T604" s="128">
        <v>2151.7800000000002</v>
      </c>
      <c r="U604" s="126">
        <f>VLOOKUP(A604,РАСЧЕТ!A:BD,56,0)</f>
        <v>0</v>
      </c>
      <c r="V604" s="126">
        <f t="shared" si="86"/>
        <v>-2151.7800000000002</v>
      </c>
      <c r="W604" s="80">
        <v>2151.7800000000002</v>
      </c>
      <c r="X604" s="81">
        <f>VLOOKUP(A604,РАСЧЕТ!A:BE,57,0)</f>
        <v>1986.1059879984716</v>
      </c>
      <c r="Y604" s="81">
        <f t="shared" si="87"/>
        <v>-165.67401200152858</v>
      </c>
      <c r="Z604" s="81" t="str">
        <f>VLOOKUP(A604,'10'!A:C,3,0)</f>
        <v>Начисление услуг УКС00001637 от 31.10.2023 0:00:03</v>
      </c>
      <c r="AA604" s="81" t="str">
        <f>VLOOKUP(A604,'10'!A:B,2,0)</f>
        <v>НАС/КС/ДУ/3-326</v>
      </c>
      <c r="AB604" s="80">
        <v>2151.7800000000002</v>
      </c>
      <c r="AC604" s="81">
        <f>VLOOKUP(A604,РАСЧЕТ!A:BF,58,0)</f>
        <v>1807.9338149480268</v>
      </c>
      <c r="AD604" s="81">
        <f t="shared" si="88"/>
        <v>-343.84618505197341</v>
      </c>
      <c r="AE604" s="81" t="str">
        <f>VLOOKUP(A604,'11'!A:C,3,0)</f>
        <v>Начисление услуг УКС00001717 от 30.11.2023 23:59:59</v>
      </c>
      <c r="AF604" s="81" t="str">
        <f>VLOOKUP(A604,'11'!A:B,2,0)</f>
        <v>НАС/КС/ДУ/3-326</v>
      </c>
      <c r="AG604" s="80">
        <v>2151.7800000000002</v>
      </c>
      <c r="AH604" s="120">
        <f>VLOOKUP(A604,РАСЧЕТ!A:BG,59,0)</f>
        <v>2517.8341915578476</v>
      </c>
      <c r="AI604" s="120">
        <f t="shared" si="89"/>
        <v>366.05419155784739</v>
      </c>
      <c r="AJ604" t="str">
        <f>VLOOKUP(A604,'12'!A:C,3,0)</f>
        <v>Начисление услуг УКС00001867 от 31.12.2023 23:59:59</v>
      </c>
      <c r="AK604" t="str">
        <f>VLOOKUP(A604,'12'!A:B,2,0)</f>
        <v>НАС/КС/ДУ/3-326</v>
      </c>
    </row>
    <row r="605" spans="1:37" x14ac:dyDescent="0.3">
      <c r="A605" s="79" t="s">
        <v>2216</v>
      </c>
      <c r="B605" s="79" t="s">
        <v>483</v>
      </c>
      <c r="C605" s="80">
        <v>2138.9</v>
      </c>
      <c r="D605" s="81">
        <f>VLOOKUP(A605,РАСЧЕТ!A:AY,51,0)</f>
        <v>5446.4921841655496</v>
      </c>
      <c r="E605" s="81">
        <f t="shared" si="81"/>
        <v>3307.5921841655495</v>
      </c>
      <c r="F605" s="81" t="str">
        <f>VLOOKUP(A605,'04'!A:C,3,0)</f>
        <v>Начисление услуг УКС00000640 от 30.04.2023 0:00:10</v>
      </c>
      <c r="G605" s="81" t="str">
        <f>VLOOKUP(A605,'04'!A:B,2,0)</f>
        <v>НАС/КС/ДУ/3-327</v>
      </c>
      <c r="H605" s="128">
        <v>2138.9</v>
      </c>
      <c r="I605" s="126">
        <f>VLOOKUP(A605,РАСЧЕТ!A:AZ,52,0)</f>
        <v>0</v>
      </c>
      <c r="J605" s="126">
        <f t="shared" si="82"/>
        <v>-2138.9</v>
      </c>
      <c r="K605" s="128">
        <v>2138.9</v>
      </c>
      <c r="L605" s="126">
        <f>VLOOKUP(A605,РАСЧЕТ!A:BA,53,0)</f>
        <v>0</v>
      </c>
      <c r="M605" s="126">
        <f t="shared" si="83"/>
        <v>-2138.9</v>
      </c>
      <c r="N605" s="128">
        <v>2138.9</v>
      </c>
      <c r="O605" s="126">
        <f>VLOOKUP(A605,РАСЧЕТ!A:BB,54,0)</f>
        <v>0</v>
      </c>
      <c r="P605" s="126">
        <f t="shared" si="84"/>
        <v>-2138.9</v>
      </c>
      <c r="Q605" s="128">
        <v>2138.9</v>
      </c>
      <c r="R605" s="126">
        <f>VLOOKUP(A605,РАСЧЕТ!A:BC,55,0)</f>
        <v>0</v>
      </c>
      <c r="S605" s="126">
        <f t="shared" si="85"/>
        <v>-2138.9</v>
      </c>
      <c r="T605" s="128">
        <v>2138.9</v>
      </c>
      <c r="U605" s="126">
        <f>VLOOKUP(A605,РАСЧЕТ!A:BD,56,0)</f>
        <v>0</v>
      </c>
      <c r="V605" s="126">
        <f t="shared" si="86"/>
        <v>-2138.9</v>
      </c>
      <c r="W605" s="80">
        <v>2138.9</v>
      </c>
      <c r="X605" s="81">
        <f>VLOOKUP(A605,РАСЧЕТ!A:BE,57,0)</f>
        <v>1108.916278903635</v>
      </c>
      <c r="Y605" s="81">
        <f t="shared" si="87"/>
        <v>-1029.9837210963651</v>
      </c>
      <c r="Z605" s="81" t="str">
        <f>VLOOKUP(A605,'10'!A:C,3,0)</f>
        <v>Начисление услуг УКС00001637 от 31.10.2023 0:00:03</v>
      </c>
      <c r="AA605" s="81" t="str">
        <f>VLOOKUP(A605,'10'!A:B,2,0)</f>
        <v>НАС/КС/ДУ/3-327</v>
      </c>
      <c r="AB605" s="80">
        <v>2138.9</v>
      </c>
      <c r="AC605" s="81">
        <f>VLOOKUP(A605,РАСЧЕТ!A:BF,58,0)</f>
        <v>1192.4482813488721</v>
      </c>
      <c r="AD605" s="81">
        <f t="shared" si="88"/>
        <v>-946.45171865112798</v>
      </c>
      <c r="AE605" s="81" t="str">
        <f>VLOOKUP(A605,'11'!A:C,3,0)</f>
        <v>Начисление услуг УКС00001717 от 30.11.2023 23:59:59</v>
      </c>
      <c r="AF605" s="81" t="str">
        <f>VLOOKUP(A605,'11'!A:B,2,0)</f>
        <v>НАС/КС/ДУ/3-327</v>
      </c>
      <c r="AG605" s="80">
        <v>2138.9</v>
      </c>
      <c r="AH605" s="120">
        <f>VLOOKUP(A605,РАСЧЕТ!A:BG,59,0)</f>
        <v>1718.0121217098945</v>
      </c>
      <c r="AI605" s="120">
        <f t="shared" si="89"/>
        <v>-420.88787829010562</v>
      </c>
      <c r="AJ605" t="str">
        <f>VLOOKUP(A605,'12'!A:C,3,0)</f>
        <v>Начисление услуг УКС00001867 от 31.12.2023 23:59:59</v>
      </c>
      <c r="AK605" t="str">
        <f>VLOOKUP(A605,'12'!A:B,2,0)</f>
        <v>НАС/КС/ДУ/3-327</v>
      </c>
    </row>
    <row r="606" spans="1:37" x14ac:dyDescent="0.3">
      <c r="A606" s="79" t="s">
        <v>1562</v>
      </c>
      <c r="B606" s="79" t="s">
        <v>463</v>
      </c>
      <c r="C606" s="80">
        <v>3109.56</v>
      </c>
      <c r="D606" s="81">
        <f>VLOOKUP(A606,РАСЧЕТ!A:AY,51,0)</f>
        <v>2622.5364270147275</v>
      </c>
      <c r="E606" s="81">
        <f t="shared" si="81"/>
        <v>-487.02357298527249</v>
      </c>
      <c r="F606" s="81" t="str">
        <f>VLOOKUP(A606,'04'!A:C,3,0)</f>
        <v>Начисление услуг УКС00000640 от 30.04.2023 0:00:10</v>
      </c>
      <c r="G606" s="81" t="str">
        <f>VLOOKUP(A606,'04'!A:B,2,0)</f>
        <v>НАС/КС/ДУ-3-328</v>
      </c>
      <c r="H606" s="128">
        <v>3109.56</v>
      </c>
      <c r="I606" s="126">
        <f>VLOOKUP(A606,РАСЧЕТ!A:AZ,52,0)</f>
        <v>0</v>
      </c>
      <c r="J606" s="126">
        <f t="shared" si="82"/>
        <v>-3109.56</v>
      </c>
      <c r="K606" s="128">
        <v>3109.56</v>
      </c>
      <c r="L606" s="126">
        <f>VLOOKUP(A606,РАСЧЕТ!A:BA,53,0)</f>
        <v>0</v>
      </c>
      <c r="M606" s="126">
        <f t="shared" si="83"/>
        <v>-3109.56</v>
      </c>
      <c r="N606" s="128">
        <v>3109.56</v>
      </c>
      <c r="O606" s="126">
        <f>VLOOKUP(A606,РАСЧЕТ!A:BB,54,0)</f>
        <v>0</v>
      </c>
      <c r="P606" s="126">
        <f t="shared" si="84"/>
        <v>-3109.56</v>
      </c>
      <c r="Q606" s="128">
        <v>3109.56</v>
      </c>
      <c r="R606" s="126">
        <f>VLOOKUP(A606,РАСЧЕТ!A:BC,55,0)</f>
        <v>0</v>
      </c>
      <c r="S606" s="126">
        <f t="shared" si="85"/>
        <v>-3109.56</v>
      </c>
      <c r="T606" s="128">
        <v>3109.56</v>
      </c>
      <c r="U606" s="126">
        <f>VLOOKUP(A606,РАСЧЕТ!A:BD,56,0)</f>
        <v>0</v>
      </c>
      <c r="V606" s="126">
        <f t="shared" si="86"/>
        <v>-3109.56</v>
      </c>
      <c r="W606" s="80">
        <v>3109.56</v>
      </c>
      <c r="X606" s="81">
        <f>VLOOKUP(A606,РАСЧЕТ!A:BE,57,0)</f>
        <v>3404.7073246559089</v>
      </c>
      <c r="Y606" s="81">
        <f t="shared" si="87"/>
        <v>295.14732465590896</v>
      </c>
      <c r="Z606" s="81" t="str">
        <f>VLOOKUP(A606,'10'!A:C,3,0)</f>
        <v>Начисление услуг УКС00001637 от 31.10.2023 0:00:03</v>
      </c>
      <c r="AA606" s="81" t="str">
        <f>VLOOKUP(A606,'10'!A:B,2,0)</f>
        <v>НАС/КС/ДУ-3-328</v>
      </c>
      <c r="AB606" s="80">
        <v>3109.56</v>
      </c>
      <c r="AC606" s="81">
        <f>VLOOKUP(A606,РАСЧЕТ!A:BF,58,0)</f>
        <v>2986.2115616851925</v>
      </c>
      <c r="AD606" s="81">
        <f t="shared" si="88"/>
        <v>-123.34843831480748</v>
      </c>
      <c r="AE606" s="81" t="str">
        <f>VLOOKUP(A606,'11'!A:C,3,0)</f>
        <v>Начисление услуг УКС00001717 от 30.11.2023 23:59:59</v>
      </c>
      <c r="AF606" s="81" t="str">
        <f>VLOOKUP(A606,'11'!A:B,2,0)</f>
        <v>НАС/КС/ДУ-3-328</v>
      </c>
      <c r="AG606" s="80">
        <v>3109.56</v>
      </c>
      <c r="AH606" s="120">
        <f>VLOOKUP(A606,РАСЧЕТ!A:BG,59,0)</f>
        <v>4123.3494764366142</v>
      </c>
      <c r="AI606" s="120">
        <f t="shared" si="89"/>
        <v>1013.7894764366142</v>
      </c>
      <c r="AJ606" t="str">
        <f>VLOOKUP(A606,'12'!A:C,3,0)</f>
        <v>Начисление услуг УКС00001867 от 31.12.2023 23:59:59</v>
      </c>
      <c r="AK606" t="str">
        <f>VLOOKUP(A606,'12'!A:B,2,0)</f>
        <v>НАС/КС/ДУ-3-328</v>
      </c>
    </row>
    <row r="607" spans="1:37" x14ac:dyDescent="0.3">
      <c r="A607" s="79" t="s">
        <v>743</v>
      </c>
      <c r="B607" s="79" t="s">
        <v>423</v>
      </c>
      <c r="C607" s="80">
        <v>3393.03</v>
      </c>
      <c r="D607" s="81">
        <f>VLOOKUP(A607,РАСЧЕТ!A:AY,51,0)</f>
        <v>2861.6074272674509</v>
      </c>
      <c r="E607" s="81">
        <f t="shared" si="81"/>
        <v>-531.42257273254927</v>
      </c>
      <c r="F607" s="81" t="str">
        <f>VLOOKUP(A607,'04'!A:C,3,0)</f>
        <v>Начисление услуг УКС00000640 от 30.04.2023 0:00:10</v>
      </c>
      <c r="G607" s="81" t="str">
        <f>VLOOKUP(A607,'04'!A:B,2,0)</f>
        <v>НАС/КС/ДУ-3-329.</v>
      </c>
      <c r="H607" s="128">
        <v>3393.03</v>
      </c>
      <c r="I607" s="126">
        <f>VLOOKUP(A607,РАСЧЕТ!A:AZ,52,0)</f>
        <v>0</v>
      </c>
      <c r="J607" s="126">
        <f t="shared" si="82"/>
        <v>-3393.03</v>
      </c>
      <c r="K607" s="127"/>
      <c r="L607" s="126">
        <f>VLOOKUP(A607,РАСЧЕТ!A:BA,53,0)</f>
        <v>0</v>
      </c>
      <c r="M607" s="126">
        <f t="shared" si="83"/>
        <v>0</v>
      </c>
      <c r="N607" s="127"/>
      <c r="O607" s="126">
        <f>VLOOKUP(A607,РАСЧЕТ!A:BB,54,0)</f>
        <v>0</v>
      </c>
      <c r="P607" s="126">
        <f t="shared" si="84"/>
        <v>0</v>
      </c>
      <c r="Q607" s="127"/>
      <c r="R607" s="126">
        <f>VLOOKUP(A607,РАСЧЕТ!A:BC,55,0)</f>
        <v>0</v>
      </c>
      <c r="S607" s="126">
        <f t="shared" si="85"/>
        <v>0</v>
      </c>
      <c r="T607" s="127"/>
      <c r="U607" s="126">
        <f>VLOOKUP(A607,РАСЧЕТ!A:BD,56,0)</f>
        <v>0</v>
      </c>
      <c r="V607" s="126">
        <f t="shared" si="86"/>
        <v>0</v>
      </c>
      <c r="W607" s="82"/>
      <c r="X607" s="81">
        <f>VLOOKUP(A607,РАСЧЕТ!A:BE,57,0)</f>
        <v>0</v>
      </c>
      <c r="Y607" s="81">
        <f t="shared" si="87"/>
        <v>0</v>
      </c>
      <c r="Z607" s="81" t="e">
        <f>VLOOKUP(A607,'10'!A:C,3,0)</f>
        <v>#N/A</v>
      </c>
      <c r="AA607" s="81" t="e">
        <f>VLOOKUP(A607,'10'!A:B,2,0)</f>
        <v>#N/A</v>
      </c>
      <c r="AB607" s="82"/>
      <c r="AC607" s="81">
        <f>VLOOKUP(A607,РАСЧЕТ!A:BF,58,0)</f>
        <v>0</v>
      </c>
      <c r="AD607" s="81">
        <f t="shared" si="88"/>
        <v>0</v>
      </c>
      <c r="AE607" s="81" t="e">
        <f>VLOOKUP(A607,'11'!A:C,3,0)</f>
        <v>#N/A</v>
      </c>
      <c r="AF607" s="81" t="e">
        <f>VLOOKUP(A607,'11'!A:B,2,0)</f>
        <v>#N/A</v>
      </c>
      <c r="AG607" s="82"/>
      <c r="AH607" s="120">
        <f>VLOOKUP(A607,РАСЧЕТ!A:BG,59,0)</f>
        <v>0</v>
      </c>
      <c r="AI607" s="120">
        <f t="shared" si="89"/>
        <v>0</v>
      </c>
      <c r="AJ607" t="e">
        <f>VLOOKUP(A607,'12'!A:C,3,0)</f>
        <v>#N/A</v>
      </c>
      <c r="AK607" t="e">
        <f>VLOOKUP(A607,'12'!A:B,2,0)</f>
        <v>#N/A</v>
      </c>
    </row>
    <row r="608" spans="1:37" x14ac:dyDescent="0.3">
      <c r="A608" s="79" t="s">
        <v>2733</v>
      </c>
      <c r="B608" s="79" t="s">
        <v>423</v>
      </c>
      <c r="C608" s="82"/>
      <c r="D608" s="81">
        <f>VLOOKUP(A608,РАСЧЕТ!A:AY,51,0)</f>
        <v>0</v>
      </c>
      <c r="E608" s="81">
        <f t="shared" si="81"/>
        <v>0</v>
      </c>
      <c r="F608" s="81" t="e">
        <f>VLOOKUP(A608,'04'!A:C,3,0)</f>
        <v>#N/A</v>
      </c>
      <c r="G608" s="81" t="e">
        <f>VLOOKUP(A608,'04'!A:B,2,0)</f>
        <v>#N/A</v>
      </c>
      <c r="H608" s="127"/>
      <c r="I608" s="126">
        <f>VLOOKUP(A608,РАСЧЕТ!A:AZ,52,0)</f>
        <v>0</v>
      </c>
      <c r="J608" s="126">
        <f t="shared" si="82"/>
        <v>0</v>
      </c>
      <c r="K608" s="128">
        <v>3393.03</v>
      </c>
      <c r="L608" s="126">
        <f>VLOOKUP(A608,РАСЧЕТ!A:BA,53,0)</f>
        <v>0</v>
      </c>
      <c r="M608" s="126">
        <f t="shared" si="83"/>
        <v>-3393.03</v>
      </c>
      <c r="N608" s="128">
        <v>3393.03</v>
      </c>
      <c r="O608" s="126">
        <f>VLOOKUP(A608,РАСЧЕТ!A:BB,54,0)</f>
        <v>0</v>
      </c>
      <c r="P608" s="126">
        <f t="shared" si="84"/>
        <v>-3393.03</v>
      </c>
      <c r="Q608" s="128">
        <v>3393.03</v>
      </c>
      <c r="R608" s="126">
        <f>VLOOKUP(A608,РАСЧЕТ!A:BC,55,0)</f>
        <v>0</v>
      </c>
      <c r="S608" s="126">
        <f t="shared" si="85"/>
        <v>-3393.03</v>
      </c>
      <c r="T608" s="128">
        <v>3393.03</v>
      </c>
      <c r="U608" s="126">
        <f>VLOOKUP(A608,РАСЧЕТ!A:BD,56,0)</f>
        <v>0</v>
      </c>
      <c r="V608" s="126">
        <f t="shared" si="86"/>
        <v>-3393.03</v>
      </c>
      <c r="W608" s="80">
        <v>3393.03</v>
      </c>
      <c r="X608" s="81">
        <f>VLOOKUP(A608,РАСЧЕТ!A:BE,57,0)</f>
        <v>1759.124217537895</v>
      </c>
      <c r="Y608" s="81">
        <f t="shared" si="87"/>
        <v>-1633.9057824621052</v>
      </c>
      <c r="Z608" s="81" t="str">
        <f>VLOOKUP(A608,'10'!A:C,3,0)</f>
        <v>Начисление услуг УКС00001637 от 31.10.2023 0:00:03</v>
      </c>
      <c r="AA608" s="81" t="str">
        <f>VLOOKUP(A608,'10'!A:B,2,0)</f>
        <v>НАС/КС/ДУ-3-329 втор</v>
      </c>
      <c r="AB608" s="80">
        <v>3393.03</v>
      </c>
      <c r="AC608" s="81">
        <f>VLOOKUP(A608,РАСЧЕТ!A:BF,58,0)</f>
        <v>1891.6348238265241</v>
      </c>
      <c r="AD608" s="81">
        <f t="shared" si="88"/>
        <v>-1501.3951761734761</v>
      </c>
      <c r="AE608" s="81" t="str">
        <f>VLOOKUP(A608,'11'!A:C,3,0)</f>
        <v>Начисление услуг УКС00001717 от 30.11.2023 23:59:59</v>
      </c>
      <c r="AF608" s="81" t="str">
        <f>VLOOKUP(A608,'11'!A:B,2,0)</f>
        <v>НАС/КС/ДУ-3-329 втор</v>
      </c>
      <c r="AG608" s="80">
        <v>3393.03</v>
      </c>
      <c r="AH608" s="120">
        <f>VLOOKUP(A608,РАСЧЕТ!A:BG,59,0)</f>
        <v>2725.360594680355</v>
      </c>
      <c r="AI608" s="120">
        <f t="shared" si="89"/>
        <v>-667.66940531964519</v>
      </c>
      <c r="AJ608" t="str">
        <f>VLOOKUP(A608,'12'!A:C,3,0)</f>
        <v>Начисление услуг УКС00001867 от 31.12.2023 23:59:59</v>
      </c>
      <c r="AK608" t="str">
        <f>VLOOKUP(A608,'12'!A:B,2,0)</f>
        <v>НАС/КС/ДУ-3-329 втор</v>
      </c>
    </row>
    <row r="609" spans="1:37" x14ac:dyDescent="0.3">
      <c r="A609" s="79" t="s">
        <v>2664</v>
      </c>
      <c r="B609" s="79" t="s">
        <v>136</v>
      </c>
      <c r="C609" s="80">
        <v>1421.64</v>
      </c>
      <c r="D609" s="81">
        <f>VLOOKUP(A609,РАСЧЕТ!A:AY,51,0)</f>
        <v>597.65196770842772</v>
      </c>
      <c r="E609" s="81">
        <f t="shared" si="81"/>
        <v>-823.98803229157238</v>
      </c>
      <c r="F609" s="81" t="str">
        <f>VLOOKUP(A609,'04'!A:C,3,0)</f>
        <v>Начисление услуг УКС00000640 от 30.04.2023 0:00:10</v>
      </c>
      <c r="G609" s="81" t="str">
        <f>VLOOKUP(A609,'04'!A:B,2,0)</f>
        <v>НАС/КС/ДУ-3-33</v>
      </c>
      <c r="H609" s="128">
        <v>1421.64</v>
      </c>
      <c r="I609" s="126">
        <f>VLOOKUP(A609,РАСЧЕТ!A:AZ,52,0)</f>
        <v>0</v>
      </c>
      <c r="J609" s="126">
        <f t="shared" si="82"/>
        <v>-1421.64</v>
      </c>
      <c r="K609" s="128">
        <v>1421.64</v>
      </c>
      <c r="L609" s="126">
        <f>VLOOKUP(A609,РАСЧЕТ!A:BA,53,0)</f>
        <v>0</v>
      </c>
      <c r="M609" s="126">
        <f t="shared" si="83"/>
        <v>-1421.64</v>
      </c>
      <c r="N609" s="128">
        <v>1421.64</v>
      </c>
      <c r="O609" s="126">
        <f>VLOOKUP(A609,РАСЧЕТ!A:BB,54,0)</f>
        <v>0</v>
      </c>
      <c r="P609" s="126">
        <f t="shared" si="84"/>
        <v>-1421.64</v>
      </c>
      <c r="Q609" s="128">
        <v>1421.64</v>
      </c>
      <c r="R609" s="126">
        <f>VLOOKUP(A609,РАСЧЕТ!A:BC,55,0)</f>
        <v>0</v>
      </c>
      <c r="S609" s="126">
        <f t="shared" si="85"/>
        <v>-1421.64</v>
      </c>
      <c r="T609" s="128">
        <v>1421.64</v>
      </c>
      <c r="U609" s="126">
        <f>VLOOKUP(A609,РАСЧЕТ!A:BD,56,0)</f>
        <v>0</v>
      </c>
      <c r="V609" s="126">
        <f t="shared" si="86"/>
        <v>-1421.64</v>
      </c>
      <c r="W609" s="80">
        <v>1421.64</v>
      </c>
      <c r="X609" s="81">
        <f>VLOOKUP(A609,РАСЧЕТ!A:BE,57,0)</f>
        <v>1060.5300460630754</v>
      </c>
      <c r="Y609" s="81">
        <f t="shared" si="87"/>
        <v>-361.10995393692474</v>
      </c>
      <c r="Z609" s="81" t="str">
        <f>VLOOKUP(A609,'10'!A:C,3,0)</f>
        <v>Начисление услуг УКС00001637 от 31.10.2023 0:00:03</v>
      </c>
      <c r="AA609" s="81" t="str">
        <f>VLOOKUP(A609,'10'!A:B,2,0)</f>
        <v>НАС/КС/ДУ-3-33</v>
      </c>
      <c r="AB609" s="80">
        <v>1421.64</v>
      </c>
      <c r="AC609" s="81">
        <f>VLOOKUP(A609,РАСЧЕТ!A:BF,58,0)</f>
        <v>1018.6146708272358</v>
      </c>
      <c r="AD609" s="81">
        <f t="shared" si="88"/>
        <v>-403.02532917276426</v>
      </c>
      <c r="AE609" s="81" t="str">
        <f>VLOOKUP(A609,'11'!A:C,3,0)</f>
        <v>Начисление услуг УКС00001717 от 30.11.2023 23:59:59</v>
      </c>
      <c r="AF609" s="81" t="str">
        <f>VLOOKUP(A609,'11'!A:B,2,0)</f>
        <v>НАС/КС/ДУ-3-33</v>
      </c>
      <c r="AG609" s="80">
        <v>1421.64</v>
      </c>
      <c r="AH609" s="120">
        <f>VLOOKUP(A609,РАСЧЕТ!A:BG,59,0)</f>
        <v>1435.2577402373097</v>
      </c>
      <c r="AI609" s="120">
        <f t="shared" si="89"/>
        <v>13.61774023730959</v>
      </c>
      <c r="AJ609" t="str">
        <f>VLOOKUP(A609,'12'!A:C,3,0)</f>
        <v>Начисление услуг УКС00001867 от 31.12.2023 23:59:59</v>
      </c>
      <c r="AK609" t="str">
        <f>VLOOKUP(A609,'12'!A:B,2,0)</f>
        <v>НАС/КС/ДУ-3-33</v>
      </c>
    </row>
    <row r="610" spans="1:37" x14ac:dyDescent="0.3">
      <c r="A610" s="79" t="s">
        <v>699</v>
      </c>
      <c r="B610" s="79" t="s">
        <v>451</v>
      </c>
      <c r="C610" s="80">
        <v>2151.7800000000002</v>
      </c>
      <c r="D610" s="81">
        <f>VLOOKUP(A610,РАСЧЕТ!A:AY,51,0)</f>
        <v>1814.7662291911302</v>
      </c>
      <c r="E610" s="81">
        <f t="shared" si="81"/>
        <v>-337.01377080887005</v>
      </c>
      <c r="F610" s="81" t="str">
        <f>VLOOKUP(A610,'04'!A:C,3,0)</f>
        <v>Начисление услуг УКС00000640 от 30.04.2023 0:00:10</v>
      </c>
      <c r="G610" s="81" t="str">
        <f>VLOOKUP(A610,'04'!A:B,2,0)</f>
        <v>НАС/КС/ДУ-3-330</v>
      </c>
      <c r="H610" s="128">
        <v>2151.7800000000002</v>
      </c>
      <c r="I610" s="126">
        <f>VLOOKUP(A610,РАСЧЕТ!A:AZ,52,0)</f>
        <v>0</v>
      </c>
      <c r="J610" s="126">
        <f t="shared" si="82"/>
        <v>-2151.7800000000002</v>
      </c>
      <c r="K610" s="128">
        <v>2151.7800000000002</v>
      </c>
      <c r="L610" s="126">
        <f>VLOOKUP(A610,РАСЧЕТ!A:BA,53,0)</f>
        <v>0</v>
      </c>
      <c r="M610" s="126">
        <f t="shared" si="83"/>
        <v>-2151.7800000000002</v>
      </c>
      <c r="N610" s="128">
        <v>2151.7800000000002</v>
      </c>
      <c r="O610" s="126">
        <f>VLOOKUP(A610,РАСЧЕТ!A:BB,54,0)</f>
        <v>0</v>
      </c>
      <c r="P610" s="126">
        <f t="shared" si="84"/>
        <v>-2151.7800000000002</v>
      </c>
      <c r="Q610" s="128">
        <v>2151.7800000000002</v>
      </c>
      <c r="R610" s="126">
        <f>VLOOKUP(A610,РАСЧЕТ!A:BC,55,0)</f>
        <v>0</v>
      </c>
      <c r="S610" s="126">
        <f t="shared" si="85"/>
        <v>-2151.7800000000002</v>
      </c>
      <c r="T610" s="128">
        <v>2151.7800000000002</v>
      </c>
      <c r="U610" s="126">
        <f>VLOOKUP(A610,РАСЧЕТ!A:BD,56,0)</f>
        <v>0</v>
      </c>
      <c r="V610" s="126">
        <f t="shared" si="86"/>
        <v>-2151.7800000000002</v>
      </c>
      <c r="W610" s="80">
        <v>2151.7800000000002</v>
      </c>
      <c r="X610" s="81">
        <f>VLOOKUP(A610,РАСЧЕТ!A:BE,57,0)</f>
        <v>1115.5964974512476</v>
      </c>
      <c r="Y610" s="81">
        <f t="shared" si="87"/>
        <v>-1036.1835025487526</v>
      </c>
      <c r="Z610" s="81" t="str">
        <f>VLOOKUP(A610,'10'!A:C,3,0)</f>
        <v>Начисление услуг УКС00001637 от 31.10.2023 0:00:03</v>
      </c>
      <c r="AA610" s="81" t="str">
        <f>VLOOKUP(A610,'10'!A:B,2,0)</f>
        <v>НАС/КС/ДУ-3-330</v>
      </c>
      <c r="AB610" s="80">
        <v>2151.7800000000002</v>
      </c>
      <c r="AC610" s="81">
        <f>VLOOKUP(A610,РАСЧЕТ!A:BF,58,0)</f>
        <v>1199.6317047304919</v>
      </c>
      <c r="AD610" s="81">
        <f t="shared" si="88"/>
        <v>-952.14829526950825</v>
      </c>
      <c r="AE610" s="81" t="str">
        <f>VLOOKUP(A610,'11'!A:C,3,0)</f>
        <v>Начисление услуг УКС00001717 от 30.11.2023 23:59:59</v>
      </c>
      <c r="AF610" s="81" t="str">
        <f>VLOOKUP(A610,'11'!A:B,2,0)</f>
        <v>НАС/КС/ДУ-3-330</v>
      </c>
      <c r="AG610" s="80">
        <v>2151.7800000000002</v>
      </c>
      <c r="AH610" s="120">
        <f>VLOOKUP(A610,РАСЧЕТ!A:BG,59,0)</f>
        <v>1728.3615923226048</v>
      </c>
      <c r="AI610" s="120">
        <f t="shared" si="89"/>
        <v>-423.41840767739541</v>
      </c>
      <c r="AJ610" t="str">
        <f>VLOOKUP(A610,'12'!A:C,3,0)</f>
        <v>Начисление услуг УКС00001867 от 31.12.2023 23:59:59</v>
      </c>
      <c r="AK610" t="str">
        <f>VLOOKUP(A610,'12'!A:B,2,0)</f>
        <v>НАС/КС/ДУ-3-330</v>
      </c>
    </row>
    <row r="611" spans="1:37" x14ac:dyDescent="0.3">
      <c r="A611" s="79" t="s">
        <v>893</v>
      </c>
      <c r="B611" s="79" t="s">
        <v>493</v>
      </c>
      <c r="C611" s="80">
        <v>2138.9</v>
      </c>
      <c r="D611" s="81">
        <f>VLOOKUP(A611,РАСЧЕТ!A:AY,51,0)</f>
        <v>1803.8993655432789</v>
      </c>
      <c r="E611" s="81">
        <f t="shared" si="81"/>
        <v>-335.00063445672117</v>
      </c>
      <c r="F611" s="81" t="str">
        <f>VLOOKUP(A611,'04'!A:C,3,0)</f>
        <v>Начисление услуг УКС00000640 от 30.04.2023 0:00:10</v>
      </c>
      <c r="G611" s="81" t="str">
        <f>VLOOKUP(A611,'04'!A:B,2,0)</f>
        <v>НАС/КС/ДУ/3-331 от 01.11.2021</v>
      </c>
      <c r="H611" s="128">
        <v>2138.9</v>
      </c>
      <c r="I611" s="126">
        <f>VLOOKUP(A611,РАСЧЕТ!A:AZ,52,0)</f>
        <v>0</v>
      </c>
      <c r="J611" s="126">
        <f t="shared" si="82"/>
        <v>-2138.9</v>
      </c>
      <c r="K611" s="128">
        <v>2138.9</v>
      </c>
      <c r="L611" s="126">
        <f>VLOOKUP(A611,РАСЧЕТ!A:BA,53,0)</f>
        <v>0</v>
      </c>
      <c r="M611" s="126">
        <f t="shared" si="83"/>
        <v>-2138.9</v>
      </c>
      <c r="N611" s="128">
        <v>2138.9</v>
      </c>
      <c r="O611" s="126">
        <f>VLOOKUP(A611,РАСЧЕТ!A:BB,54,0)</f>
        <v>0</v>
      </c>
      <c r="P611" s="126">
        <f t="shared" si="84"/>
        <v>-2138.9</v>
      </c>
      <c r="Q611" s="128">
        <v>2138.9</v>
      </c>
      <c r="R611" s="126">
        <f>VLOOKUP(A611,РАСЧЕТ!A:BC,55,0)</f>
        <v>0</v>
      </c>
      <c r="S611" s="126">
        <f t="shared" si="85"/>
        <v>-2138.9</v>
      </c>
      <c r="T611" s="128">
        <v>2138.9</v>
      </c>
      <c r="U611" s="126">
        <f>VLOOKUP(A611,РАСЧЕТ!A:BD,56,0)</f>
        <v>0</v>
      </c>
      <c r="V611" s="126">
        <f t="shared" si="86"/>
        <v>-2138.9</v>
      </c>
      <c r="W611" s="80">
        <v>2138.9</v>
      </c>
      <c r="X611" s="81">
        <f>VLOOKUP(A611,РАСЧЕТ!A:BE,57,0)</f>
        <v>1382.9143629463563</v>
      </c>
      <c r="Y611" s="81">
        <f t="shared" si="87"/>
        <v>-755.98563705364381</v>
      </c>
      <c r="Z611" s="81" t="str">
        <f>VLOOKUP(A611,'10'!A:C,3,0)</f>
        <v>Начисление услуг УКС00001637 от 31.10.2023 0:00:03</v>
      </c>
      <c r="AA611" s="81" t="str">
        <f>VLOOKUP(A611,'10'!A:B,2,0)</f>
        <v>НАС/КС/ДУ/3-331 от 01.11.2021</v>
      </c>
      <c r="AB611" s="80">
        <v>2138.9</v>
      </c>
      <c r="AC611" s="81">
        <f>VLOOKUP(A611,РАСЧЕТ!A:BF,58,0)</f>
        <v>1383.9150195391398</v>
      </c>
      <c r="AD611" s="81">
        <f t="shared" si="88"/>
        <v>-754.98498046086024</v>
      </c>
      <c r="AE611" s="81" t="str">
        <f>VLOOKUP(A611,'11'!A:C,3,0)</f>
        <v>Начисление услуг УКС00001717 от 30.11.2023 23:59:59</v>
      </c>
      <c r="AF611" s="81" t="str">
        <f>VLOOKUP(A611,'11'!A:B,2,0)</f>
        <v>НАС/КС/ДУ/3-331 от 01.11.2021</v>
      </c>
      <c r="AG611" s="80">
        <v>2138.9</v>
      </c>
      <c r="AH611" s="120">
        <f>VLOOKUP(A611,РАСЧЕТ!A:BG,59,0)</f>
        <v>1966.5033580991762</v>
      </c>
      <c r="AI611" s="120">
        <f t="shared" si="89"/>
        <v>-172.39664190082385</v>
      </c>
      <c r="AJ611" t="str">
        <f>VLOOKUP(A611,'12'!A:C,3,0)</f>
        <v>Начисление услуг УКС00001867 от 31.12.2023 23:59:59</v>
      </c>
      <c r="AK611" t="str">
        <f>VLOOKUP(A611,'12'!A:B,2,0)</f>
        <v>НАС/КС/ДУ/3-331 от 01.11.2021</v>
      </c>
    </row>
    <row r="612" spans="1:37" x14ac:dyDescent="0.3">
      <c r="A612" s="79" t="s">
        <v>1336</v>
      </c>
      <c r="B612" s="79" t="s">
        <v>416</v>
      </c>
      <c r="C612" s="80">
        <v>3109.56</v>
      </c>
      <c r="D612" s="81">
        <f>VLOOKUP(A612,РАСЧЕТ!A:AY,51,0)</f>
        <v>2622.5364270147275</v>
      </c>
      <c r="E612" s="81">
        <f t="shared" si="81"/>
        <v>-487.02357298527249</v>
      </c>
      <c r="F612" s="81" t="str">
        <f>VLOOKUP(A612,'04'!A:C,3,0)</f>
        <v>Начисление услуг УКС00000640 от 30.04.2023 0:00:10</v>
      </c>
      <c r="G612" s="81" t="str">
        <f>VLOOKUP(A612,'04'!A:B,2,0)</f>
        <v>НАС/КС/ДУ-3-332 от 22.10.2021 г.</v>
      </c>
      <c r="H612" s="128">
        <v>3109.56</v>
      </c>
      <c r="I612" s="126">
        <f>VLOOKUP(A612,РАСЧЕТ!A:AZ,52,0)</f>
        <v>0</v>
      </c>
      <c r="J612" s="126">
        <f t="shared" si="82"/>
        <v>-3109.56</v>
      </c>
      <c r="K612" s="128">
        <v>3109.56</v>
      </c>
      <c r="L612" s="126">
        <f>VLOOKUP(A612,РАСЧЕТ!A:BA,53,0)</f>
        <v>0</v>
      </c>
      <c r="M612" s="126">
        <f t="shared" si="83"/>
        <v>-3109.56</v>
      </c>
      <c r="N612" s="128">
        <v>3109.56</v>
      </c>
      <c r="O612" s="126">
        <f>VLOOKUP(A612,РАСЧЕТ!A:BB,54,0)</f>
        <v>0</v>
      </c>
      <c r="P612" s="126">
        <f t="shared" si="84"/>
        <v>-3109.56</v>
      </c>
      <c r="Q612" s="128">
        <v>3109.56</v>
      </c>
      <c r="R612" s="126">
        <f>VLOOKUP(A612,РАСЧЕТ!A:BC,55,0)</f>
        <v>0</v>
      </c>
      <c r="S612" s="126">
        <f t="shared" si="85"/>
        <v>-3109.56</v>
      </c>
      <c r="T612" s="128">
        <v>3109.56</v>
      </c>
      <c r="U612" s="126">
        <f>VLOOKUP(A612,РАСЧЕТ!A:BD,56,0)</f>
        <v>0</v>
      </c>
      <c r="V612" s="126">
        <f t="shared" si="86"/>
        <v>-3109.56</v>
      </c>
      <c r="W612" s="80">
        <v>3109.56</v>
      </c>
      <c r="X612" s="81">
        <f>VLOOKUP(A612,РАСЧЕТ!A:BE,57,0)</f>
        <v>1612.1594094904258</v>
      </c>
      <c r="Y612" s="81">
        <f t="shared" si="87"/>
        <v>-1497.4005905095742</v>
      </c>
      <c r="Z612" s="81" t="str">
        <f>VLOOKUP(A612,'10'!A:C,3,0)</f>
        <v>Начисление услуг УКС00001637 от 31.10.2023 0:00:03</v>
      </c>
      <c r="AA612" s="81" t="str">
        <f>VLOOKUP(A612,'10'!A:B,2,0)</f>
        <v>НАС/КС/ДУ-3-332 от 22.10.2021 г.</v>
      </c>
      <c r="AB612" s="80">
        <v>3109.56</v>
      </c>
      <c r="AC612" s="81">
        <f>VLOOKUP(A612,РАСЧЕТ!A:BF,58,0)</f>
        <v>1733.5995094308907</v>
      </c>
      <c r="AD612" s="81">
        <f t="shared" si="88"/>
        <v>-1375.9604905691092</v>
      </c>
      <c r="AE612" s="81" t="str">
        <f>VLOOKUP(A612,'11'!A:C,3,0)</f>
        <v>Начисление услуг УКС00001717 от 30.11.2023 23:59:59</v>
      </c>
      <c r="AF612" s="81" t="str">
        <f>VLOOKUP(A612,'11'!A:B,2,0)</f>
        <v>НАС/КС/ДУ-3-332 от 22.10.2021 г.</v>
      </c>
      <c r="AG612" s="80">
        <v>3109.56</v>
      </c>
      <c r="AH612" s="120">
        <f>VLOOKUP(A612,РАСЧЕТ!A:BG,59,0)</f>
        <v>2497.6722412007307</v>
      </c>
      <c r="AI612" s="120">
        <f t="shared" si="89"/>
        <v>-611.88775879926925</v>
      </c>
      <c r="AJ612" t="str">
        <f>VLOOKUP(A612,'12'!A:C,3,0)</f>
        <v>Начисление услуг УКС00001867 от 31.12.2023 23:59:59</v>
      </c>
      <c r="AK612" t="str">
        <f>VLOOKUP(A612,'12'!A:B,2,0)</f>
        <v>НАС/КС/ДУ-3-332 от 22.10.2021 г.</v>
      </c>
    </row>
    <row r="613" spans="1:37" x14ac:dyDescent="0.3">
      <c r="A613" s="79" t="s">
        <v>1492</v>
      </c>
      <c r="B613" s="79" t="s">
        <v>475</v>
      </c>
      <c r="C613" s="80">
        <v>4715.88</v>
      </c>
      <c r="D613" s="81">
        <f>VLOOKUP(A613,РАСЧЕТ!A:AY,51,0)</f>
        <v>3977.2720951134952</v>
      </c>
      <c r="E613" s="81">
        <f t="shared" si="81"/>
        <v>-738.60790488650491</v>
      </c>
      <c r="F613" s="81" t="str">
        <f>VLOOKUP(A613,'04'!A:C,3,0)</f>
        <v>Начисление услуг УКС00000640 от 30.04.2023 0:00:10</v>
      </c>
      <c r="G613" s="81" t="str">
        <f>VLOOKUP(A613,'04'!A:B,2,0)</f>
        <v>НАС/КС/ДУ-5-333 от 01.12.2021</v>
      </c>
      <c r="H613" s="128">
        <v>4715.88</v>
      </c>
      <c r="I613" s="126">
        <f>VLOOKUP(A613,РАСЧЕТ!A:AZ,52,0)</f>
        <v>0</v>
      </c>
      <c r="J613" s="126">
        <f t="shared" si="82"/>
        <v>-4715.88</v>
      </c>
      <c r="K613" s="128">
        <v>4715.88</v>
      </c>
      <c r="L613" s="126">
        <f>VLOOKUP(A613,РАСЧЕТ!A:BA,53,0)</f>
        <v>0</v>
      </c>
      <c r="M613" s="126">
        <f t="shared" si="83"/>
        <v>-4715.88</v>
      </c>
      <c r="N613" s="128">
        <v>4715.88</v>
      </c>
      <c r="O613" s="126">
        <f>VLOOKUP(A613,РАСЧЕТ!A:BB,54,0)</f>
        <v>0</v>
      </c>
      <c r="P613" s="126">
        <f t="shared" si="84"/>
        <v>-4715.88</v>
      </c>
      <c r="Q613" s="128">
        <v>4715.88</v>
      </c>
      <c r="R613" s="126">
        <f>VLOOKUP(A613,РАСЧЕТ!A:BC,55,0)</f>
        <v>0</v>
      </c>
      <c r="S613" s="126">
        <f t="shared" si="85"/>
        <v>-4715.88</v>
      </c>
      <c r="T613" s="128">
        <v>4715.88</v>
      </c>
      <c r="U613" s="126">
        <f>VLOOKUP(A613,РАСЧЕТ!A:BD,56,0)</f>
        <v>0</v>
      </c>
      <c r="V613" s="126">
        <f t="shared" si="86"/>
        <v>-4715.88</v>
      </c>
      <c r="W613" s="80">
        <v>4715.88</v>
      </c>
      <c r="X613" s="81">
        <f>VLOOKUP(A613,РАСЧЕТ!A:BE,57,0)</f>
        <v>8274.7024552068178</v>
      </c>
      <c r="Y613" s="81">
        <f t="shared" si="87"/>
        <v>3558.8224552068177</v>
      </c>
      <c r="Z613" s="81" t="str">
        <f>VLOOKUP(A613,'10'!A:C,3,0)</f>
        <v>Начисление услуг УКС00001637 от 31.10.2023 0:00:03</v>
      </c>
      <c r="AA613" s="81" t="str">
        <f>VLOOKUP(A613,'10'!A:B,2,0)</f>
        <v>НАС/КС/ДУ-5-333 от 01.12.2021</v>
      </c>
      <c r="AB613" s="80">
        <v>4715.88</v>
      </c>
      <c r="AC613" s="81">
        <f>VLOOKUP(A613,РАСЧЕТ!A:BF,58,0)</f>
        <v>6702.8905479987234</v>
      </c>
      <c r="AD613" s="81">
        <f t="shared" si="88"/>
        <v>1987.0105479987233</v>
      </c>
      <c r="AE613" s="81" t="str">
        <f>VLOOKUP(A613,'11'!A:C,3,0)</f>
        <v>Начисление услуг УКС00001717 от 30.11.2023 23:59:59</v>
      </c>
      <c r="AF613" s="81" t="str">
        <f>VLOOKUP(A613,'11'!A:B,2,0)</f>
        <v>НАС/КС/ДУ-5-333 от 01.12.2021</v>
      </c>
      <c r="AG613" s="80">
        <v>4715.88</v>
      </c>
      <c r="AH613" s="120">
        <f>VLOOKUP(A613,РАСЧЕТ!A:BG,59,0)</f>
        <v>9074.9501973606621</v>
      </c>
      <c r="AI613" s="120">
        <f t="shared" si="89"/>
        <v>4359.070197360662</v>
      </c>
      <c r="AJ613" t="str">
        <f>VLOOKUP(A613,'12'!A:C,3,0)</f>
        <v>Начисление услуг УКС00001867 от 31.12.2023 23:59:59</v>
      </c>
      <c r="AK613" t="str">
        <f>VLOOKUP(A613,'12'!A:B,2,0)</f>
        <v>НАС/КС/ДУ-5-333 от 01.12.2021</v>
      </c>
    </row>
    <row r="614" spans="1:37" x14ac:dyDescent="0.3">
      <c r="A614" s="79" t="s">
        <v>2036</v>
      </c>
      <c r="B614" s="79" t="s">
        <v>461</v>
      </c>
      <c r="C614" s="80">
        <v>3019.37</v>
      </c>
      <c r="D614" s="81">
        <f>VLOOKUP(A614,РАСЧЕТ!A:AY,51,0)</f>
        <v>1269.3333332296816</v>
      </c>
      <c r="E614" s="81">
        <f t="shared" si="81"/>
        <v>-1750.0366667703183</v>
      </c>
      <c r="F614" s="81" t="str">
        <f>VLOOKUP(A614,'04'!A:C,3,0)</f>
        <v>Начисление услуг УКС00000640 от 30.04.2023 0:00:10</v>
      </c>
      <c r="G614" s="81" t="str">
        <f>VLOOKUP(A614,'04'!A:B,2,0)</f>
        <v>НАС/КС/ДУ-3-334 от 21.01.2022</v>
      </c>
      <c r="H614" s="128">
        <v>3019.37</v>
      </c>
      <c r="I614" s="126">
        <f>VLOOKUP(A614,РАСЧЕТ!A:AZ,52,0)</f>
        <v>0</v>
      </c>
      <c r="J614" s="126">
        <f t="shared" si="82"/>
        <v>-3019.37</v>
      </c>
      <c r="K614" s="128">
        <v>3019.37</v>
      </c>
      <c r="L614" s="126">
        <f>VLOOKUP(A614,РАСЧЕТ!A:BA,53,0)</f>
        <v>0</v>
      </c>
      <c r="M614" s="126">
        <f t="shared" si="83"/>
        <v>-3019.37</v>
      </c>
      <c r="N614" s="128">
        <v>3019.37</v>
      </c>
      <c r="O614" s="126">
        <f>VLOOKUP(A614,РАСЧЕТ!A:BB,54,0)</f>
        <v>0</v>
      </c>
      <c r="P614" s="126">
        <f t="shared" si="84"/>
        <v>-3019.37</v>
      </c>
      <c r="Q614" s="128">
        <v>3019.37</v>
      </c>
      <c r="R614" s="126">
        <f>VLOOKUP(A614,РАСЧЕТ!A:BC,55,0)</f>
        <v>0</v>
      </c>
      <c r="S614" s="126">
        <f t="shared" si="85"/>
        <v>-3019.37</v>
      </c>
      <c r="T614" s="128">
        <v>3019.37</v>
      </c>
      <c r="U614" s="126">
        <f>VLOOKUP(A614,РАСЧЕТ!A:BD,56,0)</f>
        <v>0</v>
      </c>
      <c r="V614" s="126">
        <f t="shared" si="86"/>
        <v>-3019.37</v>
      </c>
      <c r="W614" s="80">
        <v>3019.37</v>
      </c>
      <c r="X614" s="81">
        <f>VLOOKUP(A614,РАСЧЕТ!A:BE,57,0)</f>
        <v>8473.8436117396013</v>
      </c>
      <c r="Y614" s="81">
        <f t="shared" si="87"/>
        <v>5454.4736117396014</v>
      </c>
      <c r="Z614" s="81" t="str">
        <f>VLOOKUP(A614,'10'!A:C,3,0)</f>
        <v>Начисление услуг УКС00001637 от 31.10.2023 0:00:03</v>
      </c>
      <c r="AA614" s="81" t="str">
        <f>VLOOKUP(A614,'10'!A:B,2,0)</f>
        <v>НАС/КС/ДУ-3-334 от 21.01.2022</v>
      </c>
      <c r="AB614" s="80">
        <v>3019.37</v>
      </c>
      <c r="AC614" s="81">
        <f>VLOOKUP(A614,РАСЧЕТ!A:BF,58,0)</f>
        <v>6510.8586831782313</v>
      </c>
      <c r="AD614" s="81">
        <f t="shared" si="88"/>
        <v>3491.4886831782314</v>
      </c>
      <c r="AE614" s="81" t="str">
        <f>VLOOKUP(A614,'11'!A:C,3,0)</f>
        <v>Начисление услуг УКС00001717 от 30.11.2023 23:59:59</v>
      </c>
      <c r="AF614" s="81" t="str">
        <f>VLOOKUP(A614,'11'!A:B,2,0)</f>
        <v>НАС/КС/ДУ-3-334 от 21.01.2022</v>
      </c>
      <c r="AG614" s="80">
        <v>3019.37</v>
      </c>
      <c r="AH614" s="120">
        <f>VLOOKUP(A614,РАСЧЕТ!A:BG,59,0)</f>
        <v>8690.5552374106173</v>
      </c>
      <c r="AI614" s="120">
        <f t="shared" si="89"/>
        <v>5671.1852374106174</v>
      </c>
      <c r="AJ614" t="str">
        <f>VLOOKUP(A614,'12'!A:C,3,0)</f>
        <v>Начисление услуг УКС00001867 от 31.12.2023 23:59:59</v>
      </c>
      <c r="AK614" t="str">
        <f>VLOOKUP(A614,'12'!A:B,2,0)</f>
        <v>НАС/КС/ДУ-3-334 от 21.01.2022</v>
      </c>
    </row>
    <row r="615" spans="1:37" x14ac:dyDescent="0.3">
      <c r="A615" s="79" t="s">
        <v>1342</v>
      </c>
      <c r="B615" s="79" t="s">
        <v>425</v>
      </c>
      <c r="C615" s="80">
        <v>3006.48</v>
      </c>
      <c r="D615" s="81">
        <f>VLOOKUP(A615,РАСЧЕТ!A:AY,51,0)</f>
        <v>2535.6015178319185</v>
      </c>
      <c r="E615" s="81">
        <f t="shared" si="81"/>
        <v>-470.87848216808152</v>
      </c>
      <c r="F615" s="81" t="str">
        <f>VLOOKUP(A615,'04'!A:C,3,0)</f>
        <v>Начисление услуг УКС00000640 от 30.04.2023 0:00:10</v>
      </c>
      <c r="G615" s="81" t="str">
        <f>VLOOKUP(A615,'04'!A:B,2,0)</f>
        <v>НАС/КС/ДУ-3-335</v>
      </c>
      <c r="H615" s="128">
        <v>3006.48</v>
      </c>
      <c r="I615" s="126">
        <f>VLOOKUP(A615,РАСЧЕТ!A:AZ,52,0)</f>
        <v>0</v>
      </c>
      <c r="J615" s="126">
        <f t="shared" si="82"/>
        <v>-3006.48</v>
      </c>
      <c r="K615" s="128">
        <v>3006.48</v>
      </c>
      <c r="L615" s="126">
        <f>VLOOKUP(A615,РАСЧЕТ!A:BA,53,0)</f>
        <v>0</v>
      </c>
      <c r="M615" s="126">
        <f t="shared" si="83"/>
        <v>-3006.48</v>
      </c>
      <c r="N615" s="128">
        <v>3006.48</v>
      </c>
      <c r="O615" s="126">
        <f>VLOOKUP(A615,РАСЧЕТ!A:BB,54,0)</f>
        <v>0</v>
      </c>
      <c r="P615" s="126">
        <f t="shared" si="84"/>
        <v>-3006.48</v>
      </c>
      <c r="Q615" s="128">
        <v>3006.48</v>
      </c>
      <c r="R615" s="126">
        <f>VLOOKUP(A615,РАСЧЕТ!A:BC,55,0)</f>
        <v>0</v>
      </c>
      <c r="S615" s="126">
        <f t="shared" si="85"/>
        <v>-3006.48</v>
      </c>
      <c r="T615" s="128">
        <v>3006.48</v>
      </c>
      <c r="U615" s="126">
        <f>VLOOKUP(A615,РАСЧЕТ!A:BD,56,0)</f>
        <v>0</v>
      </c>
      <c r="V615" s="126">
        <f t="shared" si="86"/>
        <v>-3006.48</v>
      </c>
      <c r="W615" s="80">
        <v>3006.48</v>
      </c>
      <c r="X615" s="81">
        <f>VLOOKUP(A615,РАСЧЕТ!A:BE,57,0)</f>
        <v>3573.0059430320366</v>
      </c>
      <c r="Y615" s="81">
        <f t="shared" si="87"/>
        <v>566.52594303203659</v>
      </c>
      <c r="Z615" s="81" t="str">
        <f>VLOOKUP(A615,'10'!A:C,3,0)</f>
        <v>Начисление услуг УКС00001637 от 31.10.2023 0:00:03</v>
      </c>
      <c r="AA615" s="81" t="str">
        <f>VLOOKUP(A615,'10'!A:B,2,0)</f>
        <v>НАС/КС/ДУ-3-335</v>
      </c>
      <c r="AB615" s="80">
        <v>3006.48</v>
      </c>
      <c r="AC615" s="81">
        <f>VLOOKUP(A615,РАСЧЕТ!A:BF,58,0)</f>
        <v>3083.6938155992934</v>
      </c>
      <c r="AD615" s="81">
        <f t="shared" si="88"/>
        <v>77.213815599293412</v>
      </c>
      <c r="AE615" s="81" t="str">
        <f>VLOOKUP(A615,'11'!A:C,3,0)</f>
        <v>Начисление услуг УКС00001717 от 30.11.2023 23:59:59</v>
      </c>
      <c r="AF615" s="81" t="str">
        <f>VLOOKUP(A615,'11'!A:B,2,0)</f>
        <v>НАС/КС/ДУ-3-335</v>
      </c>
      <c r="AG615" s="80">
        <v>3006.48</v>
      </c>
      <c r="AH615" s="120">
        <f>VLOOKUP(A615,РАСЧЕТ!A:BG,59,0)</f>
        <v>4241.6519713471262</v>
      </c>
      <c r="AI615" s="120">
        <f t="shared" si="89"/>
        <v>1235.1719713471261</v>
      </c>
      <c r="AJ615" t="str">
        <f>VLOOKUP(A615,'12'!A:C,3,0)</f>
        <v>Начисление услуг УКС00001867 от 31.12.2023 23:59:59</v>
      </c>
      <c r="AK615" t="str">
        <f>VLOOKUP(A615,'12'!A:B,2,0)</f>
        <v>НАС/КС/ДУ-3-335</v>
      </c>
    </row>
    <row r="616" spans="1:37" x14ac:dyDescent="0.3">
      <c r="A616" s="79" t="s">
        <v>1353</v>
      </c>
      <c r="B616" s="79" t="s">
        <v>442</v>
      </c>
      <c r="C616" s="80">
        <v>4398.0600000000004</v>
      </c>
      <c r="D616" s="81">
        <f>VLOOKUP(A616,РАСЧЕТ!A:AY,51,0)</f>
        <v>3709.2227917998352</v>
      </c>
      <c r="E616" s="81">
        <f t="shared" si="81"/>
        <v>-688.83720820016515</v>
      </c>
      <c r="F616" s="81" t="str">
        <f>VLOOKUP(A616,'04'!A:C,3,0)</f>
        <v>Начисление услуг УКС00000640 от 30.04.2023 0:00:10</v>
      </c>
      <c r="G616" s="81" t="str">
        <f>VLOOKUP(A616,'04'!A:B,2,0)</f>
        <v>НАС/КС/ДУ-3-336</v>
      </c>
      <c r="H616" s="128">
        <v>4398.0600000000004</v>
      </c>
      <c r="I616" s="126">
        <f>VLOOKUP(A616,РАСЧЕТ!A:AZ,52,0)</f>
        <v>0</v>
      </c>
      <c r="J616" s="126">
        <f t="shared" si="82"/>
        <v>-4398.0600000000004</v>
      </c>
      <c r="K616" s="128">
        <v>4398.0600000000004</v>
      </c>
      <c r="L616" s="126">
        <f>VLOOKUP(A616,РАСЧЕТ!A:BA,53,0)</f>
        <v>0</v>
      </c>
      <c r="M616" s="126">
        <f t="shared" si="83"/>
        <v>-4398.0600000000004</v>
      </c>
      <c r="N616" s="128">
        <v>4398.0600000000004</v>
      </c>
      <c r="O616" s="126">
        <f>VLOOKUP(A616,РАСЧЕТ!A:BB,54,0)</f>
        <v>0</v>
      </c>
      <c r="P616" s="126">
        <f t="shared" si="84"/>
        <v>-4398.0600000000004</v>
      </c>
      <c r="Q616" s="128">
        <v>4398.0600000000004</v>
      </c>
      <c r="R616" s="126">
        <f>VLOOKUP(A616,РАСЧЕТ!A:BC,55,0)</f>
        <v>0</v>
      </c>
      <c r="S616" s="126">
        <f t="shared" si="85"/>
        <v>-4398.0600000000004</v>
      </c>
      <c r="T616" s="128">
        <v>4398.0600000000004</v>
      </c>
      <c r="U616" s="126">
        <f>VLOOKUP(A616,РАСЧЕТ!A:BD,56,0)</f>
        <v>0</v>
      </c>
      <c r="V616" s="126">
        <f t="shared" si="86"/>
        <v>-4398.0600000000004</v>
      </c>
      <c r="W616" s="80">
        <v>4398.0600000000004</v>
      </c>
      <c r="X616" s="81">
        <f>VLOOKUP(A616,РАСЧЕТ!A:BE,57,0)</f>
        <v>2280.1812642516516</v>
      </c>
      <c r="Y616" s="81">
        <f t="shared" si="87"/>
        <v>-2117.8787357483488</v>
      </c>
      <c r="Z616" s="81" t="str">
        <f>VLOOKUP(A616,'10'!A:C,3,0)</f>
        <v>Начисление услуг УКС00001637 от 31.10.2023 0:00:03</v>
      </c>
      <c r="AA616" s="81" t="str">
        <f>VLOOKUP(A616,'10'!A:B,2,0)</f>
        <v>НАС/КС/ДУ-3-336</v>
      </c>
      <c r="AB616" s="80">
        <v>4398.0600000000004</v>
      </c>
      <c r="AC616" s="81">
        <f>VLOOKUP(A616,РАСЧЕТ!A:BF,58,0)</f>
        <v>2451.9418475928619</v>
      </c>
      <c r="AD616" s="81">
        <f t="shared" si="88"/>
        <v>-1946.1181524071385</v>
      </c>
      <c r="AE616" s="81" t="str">
        <f>VLOOKUP(A616,'11'!A:C,3,0)</f>
        <v>Начисление услуг УКС00001717 от 30.11.2023 23:59:59</v>
      </c>
      <c r="AF616" s="81" t="str">
        <f>VLOOKUP(A616,'11'!A:B,2,0)</f>
        <v>НАС/КС/ДУ-3-336</v>
      </c>
      <c r="AG616" s="80">
        <v>4398.0600000000004</v>
      </c>
      <c r="AH616" s="120">
        <f>VLOOKUP(A616,РАСЧЕТ!A:BG,59,0)</f>
        <v>3532.6193024717513</v>
      </c>
      <c r="AI616" s="120">
        <f t="shared" si="89"/>
        <v>-865.44069752824907</v>
      </c>
      <c r="AJ616" t="str">
        <f>VLOOKUP(A616,'12'!A:C,3,0)</f>
        <v>Начисление услуг УКС00001867 от 31.12.2023 23:59:59</v>
      </c>
      <c r="AK616" t="str">
        <f>VLOOKUP(A616,'12'!A:B,2,0)</f>
        <v>НАС/КС/ДУ-3-336</v>
      </c>
    </row>
    <row r="617" spans="1:37" x14ac:dyDescent="0.3">
      <c r="A617" s="79" t="s">
        <v>1218</v>
      </c>
      <c r="B617" s="79" t="s">
        <v>491</v>
      </c>
      <c r="C617" s="80">
        <v>1486.06</v>
      </c>
      <c r="D617" s="81">
        <f>VLOOKUP(A617,РАСЧЕТ!A:AY,51,0)</f>
        <v>1253.3116073854912</v>
      </c>
      <c r="E617" s="81">
        <f t="shared" si="81"/>
        <v>-232.7483926145087</v>
      </c>
      <c r="F617" s="81" t="str">
        <f>VLOOKUP(A617,'04'!A:C,3,0)</f>
        <v>Начисление услуг УКС00000640 от 30.04.2023 0:00:10</v>
      </c>
      <c r="G617" s="81" t="str">
        <f>VLOOKUP(A617,'04'!A:B,2,0)</f>
        <v>НАС/КС/ДУ-3-337</v>
      </c>
      <c r="H617" s="128">
        <v>1486.06</v>
      </c>
      <c r="I617" s="126">
        <f>VLOOKUP(A617,РАСЧЕТ!A:AZ,52,0)</f>
        <v>0</v>
      </c>
      <c r="J617" s="126">
        <f t="shared" si="82"/>
        <v>-1486.06</v>
      </c>
      <c r="K617" s="128">
        <v>1486.06</v>
      </c>
      <c r="L617" s="126">
        <f>VLOOKUP(A617,РАСЧЕТ!A:BA,53,0)</f>
        <v>0</v>
      </c>
      <c r="M617" s="126">
        <f t="shared" si="83"/>
        <v>-1486.06</v>
      </c>
      <c r="N617" s="128">
        <v>1486.06</v>
      </c>
      <c r="O617" s="126">
        <f>VLOOKUP(A617,РАСЧЕТ!A:BB,54,0)</f>
        <v>0</v>
      </c>
      <c r="P617" s="126">
        <f t="shared" si="84"/>
        <v>-1486.06</v>
      </c>
      <c r="Q617" s="128">
        <v>1486.06</v>
      </c>
      <c r="R617" s="126">
        <f>VLOOKUP(A617,РАСЧЕТ!A:BC,55,0)</f>
        <v>0</v>
      </c>
      <c r="S617" s="126">
        <f t="shared" si="85"/>
        <v>-1486.06</v>
      </c>
      <c r="T617" s="128">
        <v>1486.06</v>
      </c>
      <c r="U617" s="126">
        <f>VLOOKUP(A617,РАСЧЕТ!A:BD,56,0)</f>
        <v>0</v>
      </c>
      <c r="V617" s="126">
        <f t="shared" si="86"/>
        <v>-1486.06</v>
      </c>
      <c r="W617" s="80">
        <v>1486.06</v>
      </c>
      <c r="X617" s="81">
        <f>VLOOKUP(A617,РАСЧЕТ!A:BE,57,0)</f>
        <v>2602.9905283445546</v>
      </c>
      <c r="Y617" s="81">
        <f t="shared" si="87"/>
        <v>1116.9305283445547</v>
      </c>
      <c r="Z617" s="81" t="str">
        <f>VLOOKUP(A617,'10'!A:C,3,0)</f>
        <v>Начисление услуг УКС00001637 от 31.10.2023 0:00:03</v>
      </c>
      <c r="AA617" s="81" t="str">
        <f>VLOOKUP(A617,'10'!A:B,2,0)</f>
        <v>НАС/КС/ДУ-3-337</v>
      </c>
      <c r="AB617" s="80">
        <v>1486.06</v>
      </c>
      <c r="AC617" s="81">
        <f>VLOOKUP(A617,РАСЧЕТ!A:BF,58,0)</f>
        <v>2109.0452893926113</v>
      </c>
      <c r="AD617" s="81">
        <f t="shared" si="88"/>
        <v>622.98528939261132</v>
      </c>
      <c r="AE617" s="81" t="str">
        <f>VLOOKUP(A617,'11'!A:C,3,0)</f>
        <v>Начисление услуг УКС00001717 от 30.11.2023 23:59:59</v>
      </c>
      <c r="AF617" s="81" t="str">
        <f>VLOOKUP(A617,'11'!A:B,2,0)</f>
        <v>НАС/КС/ДУ-3-337</v>
      </c>
      <c r="AG617" s="80">
        <v>1486.06</v>
      </c>
      <c r="AH617" s="120">
        <f>VLOOKUP(A617,РАСЧЕТ!A:BG,59,0)</f>
        <v>2855.5841284521848</v>
      </c>
      <c r="AI617" s="120">
        <f t="shared" si="89"/>
        <v>1369.5241284521849</v>
      </c>
      <c r="AJ617" t="str">
        <f>VLOOKUP(A617,'12'!A:C,3,0)</f>
        <v>Начисление услуг УКС00001867 от 31.12.2023 23:59:59</v>
      </c>
      <c r="AK617" t="str">
        <f>VLOOKUP(A617,'12'!A:B,2,0)</f>
        <v>НАС/КС/ДУ-3-337</v>
      </c>
    </row>
    <row r="618" spans="1:37" x14ac:dyDescent="0.3">
      <c r="A618" s="79" t="s">
        <v>1196</v>
      </c>
      <c r="B618" s="79" t="s">
        <v>479</v>
      </c>
      <c r="C618" s="80">
        <v>2641.41</v>
      </c>
      <c r="D618" s="81">
        <f>VLOOKUP(A618,РАСЧЕТ!A:AY,51,0)</f>
        <v>3459.2559671923955</v>
      </c>
      <c r="E618" s="81">
        <f t="shared" si="81"/>
        <v>817.84596719239562</v>
      </c>
      <c r="F618" s="81" t="str">
        <f>VLOOKUP(A618,'04'!A:C,3,0)</f>
        <v>Начисление услуг УКС00000640 от 30.04.2023 0:00:10</v>
      </c>
      <c r="G618" s="81" t="str">
        <f>VLOOKUP(A618,'04'!A:B,2,0)</f>
        <v>НАС/КС/ДУ-3-338</v>
      </c>
      <c r="H618" s="128">
        <v>2641.41</v>
      </c>
      <c r="I618" s="126">
        <f>VLOOKUP(A618,РАСЧЕТ!A:AZ,52,0)</f>
        <v>0</v>
      </c>
      <c r="J618" s="126">
        <f t="shared" si="82"/>
        <v>-2641.41</v>
      </c>
      <c r="K618" s="128">
        <v>2641.41</v>
      </c>
      <c r="L618" s="126">
        <f>VLOOKUP(A618,РАСЧЕТ!A:BA,53,0)</f>
        <v>0</v>
      </c>
      <c r="M618" s="126">
        <f t="shared" si="83"/>
        <v>-2641.41</v>
      </c>
      <c r="N618" s="128">
        <v>2641.41</v>
      </c>
      <c r="O618" s="126">
        <f>VLOOKUP(A618,РАСЧЕТ!A:BB,54,0)</f>
        <v>0</v>
      </c>
      <c r="P618" s="126">
        <f t="shared" si="84"/>
        <v>-2641.41</v>
      </c>
      <c r="Q618" s="128">
        <v>2641.41</v>
      </c>
      <c r="R618" s="126">
        <f>VLOOKUP(A618,РАСЧЕТ!A:BC,55,0)</f>
        <v>0</v>
      </c>
      <c r="S618" s="126">
        <f t="shared" si="85"/>
        <v>-2641.41</v>
      </c>
      <c r="T618" s="128">
        <v>2641.41</v>
      </c>
      <c r="U618" s="126">
        <f>VLOOKUP(A618,РАСЧЕТ!A:BD,56,0)</f>
        <v>0</v>
      </c>
      <c r="V618" s="126">
        <f t="shared" si="86"/>
        <v>-2641.41</v>
      </c>
      <c r="W618" s="80">
        <v>2641.41</v>
      </c>
      <c r="X618" s="81">
        <f>VLOOKUP(A618,РАСЧЕТ!A:BE,57,0)</f>
        <v>4477.5242495752736</v>
      </c>
      <c r="Y618" s="81">
        <f t="shared" si="87"/>
        <v>1836.1142495752738</v>
      </c>
      <c r="Z618" s="81" t="str">
        <f>VLOOKUP(A618,'10'!A:C,3,0)</f>
        <v>Начисление услуг УКС00001637 от 31.10.2023 0:00:03</v>
      </c>
      <c r="AA618" s="81" t="str">
        <f>VLOOKUP(A618,'10'!A:B,2,0)</f>
        <v>НАС/КС/ДУ-3-338</v>
      </c>
      <c r="AB618" s="80">
        <v>2641.41</v>
      </c>
      <c r="AC618" s="81">
        <f>VLOOKUP(A618,РАСЧЕТ!A:BF,58,0)</f>
        <v>3644.4922861625741</v>
      </c>
      <c r="AD618" s="81">
        <f t="shared" si="88"/>
        <v>1003.0822861625743</v>
      </c>
      <c r="AE618" s="81" t="str">
        <f>VLOOKUP(A618,'11'!A:C,3,0)</f>
        <v>Начисление услуг УКС00001717 от 30.11.2023 23:59:59</v>
      </c>
      <c r="AF618" s="81" t="str">
        <f>VLOOKUP(A618,'11'!A:B,2,0)</f>
        <v>НАС/КС/ДУ-3-338</v>
      </c>
      <c r="AG618" s="80">
        <v>2641.41</v>
      </c>
      <c r="AH618" s="120">
        <f>VLOOKUP(A618,РАСЧЕТ!A:BG,59,0)</f>
        <v>4940.3856553602982</v>
      </c>
      <c r="AI618" s="120">
        <f t="shared" si="89"/>
        <v>2298.9756553602983</v>
      </c>
      <c r="AJ618" t="str">
        <f>VLOOKUP(A618,'12'!A:C,3,0)</f>
        <v>Начисление услуг УКС00001867 от 31.12.2023 23:59:59</v>
      </c>
      <c r="AK618" t="str">
        <f>VLOOKUP(A618,'12'!A:B,2,0)</f>
        <v>НАС/КС/ДУ-3-338</v>
      </c>
    </row>
    <row r="619" spans="1:37" x14ac:dyDescent="0.3">
      <c r="A619" s="79" t="s">
        <v>652</v>
      </c>
      <c r="B619" s="79" t="s">
        <v>449</v>
      </c>
      <c r="C619" s="80">
        <v>1756.65</v>
      </c>
      <c r="D619" s="81">
        <f>VLOOKUP(A619,РАСЧЕТ!A:AY,51,0)</f>
        <v>1481.5157439903639</v>
      </c>
      <c r="E619" s="81">
        <f t="shared" si="81"/>
        <v>-275.13425600963615</v>
      </c>
      <c r="F619" s="81" t="str">
        <f>VLOOKUP(A619,'04'!A:C,3,0)</f>
        <v>Начисление услуг УКС00000640 от 30.04.2023 0:00:10</v>
      </c>
      <c r="G619" s="81" t="str">
        <f>VLOOKUP(A619,'04'!A:B,2,0)</f>
        <v>НАС/КС/ДУ-3-339 от 01.02.2022</v>
      </c>
      <c r="H619" s="128">
        <v>1756.65</v>
      </c>
      <c r="I619" s="126">
        <f>VLOOKUP(A619,РАСЧЕТ!A:AZ,52,0)</f>
        <v>0</v>
      </c>
      <c r="J619" s="126">
        <f t="shared" si="82"/>
        <v>-1756.65</v>
      </c>
      <c r="K619" s="128">
        <v>1756.65</v>
      </c>
      <c r="L619" s="126">
        <f>VLOOKUP(A619,РАСЧЕТ!A:BA,53,0)</f>
        <v>0</v>
      </c>
      <c r="M619" s="126">
        <f t="shared" si="83"/>
        <v>-1756.65</v>
      </c>
      <c r="N619" s="128">
        <v>1756.65</v>
      </c>
      <c r="O619" s="126">
        <f>VLOOKUP(A619,РАСЧЕТ!A:BB,54,0)</f>
        <v>0</v>
      </c>
      <c r="P619" s="126">
        <f t="shared" si="84"/>
        <v>-1756.65</v>
      </c>
      <c r="Q619" s="128">
        <v>1756.65</v>
      </c>
      <c r="R619" s="126">
        <f>VLOOKUP(A619,РАСЧЕТ!A:BC,55,0)</f>
        <v>0</v>
      </c>
      <c r="S619" s="126">
        <f t="shared" si="85"/>
        <v>-1756.65</v>
      </c>
      <c r="T619" s="128">
        <v>1756.65</v>
      </c>
      <c r="U619" s="126">
        <f>VLOOKUP(A619,РАСЧЕТ!A:BD,56,0)</f>
        <v>0</v>
      </c>
      <c r="V619" s="126">
        <f t="shared" si="86"/>
        <v>-1756.65</v>
      </c>
      <c r="W619" s="80">
        <v>1756.65</v>
      </c>
      <c r="X619" s="81">
        <f>VLOOKUP(A619,РАСЧЕТ!A:BE,57,0)</f>
        <v>2172.925052095356</v>
      </c>
      <c r="Y619" s="81">
        <f t="shared" si="87"/>
        <v>416.27505209535593</v>
      </c>
      <c r="Z619" s="81" t="str">
        <f>VLOOKUP(A619,'10'!A:C,3,0)</f>
        <v>Начисление услуг УКС00001637 от 31.10.2023 0:00:03</v>
      </c>
      <c r="AA619" s="81" t="str">
        <f>VLOOKUP(A619,'10'!A:B,2,0)</f>
        <v>НАС/КС/ДУ-3-339 от 01.02.2022</v>
      </c>
      <c r="AB619" s="80">
        <v>1756.65</v>
      </c>
      <c r="AC619" s="81">
        <f>VLOOKUP(A619,РАСЧЕТ!A:BF,58,0)</f>
        <v>1861.3430551210274</v>
      </c>
      <c r="AD619" s="81">
        <f t="shared" si="88"/>
        <v>104.69305512102733</v>
      </c>
      <c r="AE619" s="81" t="str">
        <f>VLOOKUP(A619,'11'!A:C,3,0)</f>
        <v>Начисление услуг УКС00001717 от 30.11.2023 23:59:59</v>
      </c>
      <c r="AF619" s="81" t="str">
        <f>VLOOKUP(A619,'11'!A:B,2,0)</f>
        <v>НАС/КС/ДУ-3-339 от 01.02.2022</v>
      </c>
      <c r="AG619" s="80">
        <v>1756.65</v>
      </c>
      <c r="AH619" s="120">
        <f>VLOOKUP(A619,РАСЧЕТ!A:BG,59,0)</f>
        <v>2555.667595071031</v>
      </c>
      <c r="AI619" s="120">
        <f t="shared" si="89"/>
        <v>799.01759507103088</v>
      </c>
      <c r="AJ619" t="str">
        <f>VLOOKUP(A619,'12'!A:C,3,0)</f>
        <v>Начисление услуг УКС00001867 от 31.12.2023 23:59:59</v>
      </c>
      <c r="AK619" t="str">
        <f>VLOOKUP(A619,'12'!A:B,2,0)</f>
        <v>НАС/КС/ДУ-3-339 от 01.02.2022</v>
      </c>
    </row>
    <row r="620" spans="1:37" x14ac:dyDescent="0.3">
      <c r="A620" s="79" t="s">
        <v>2040</v>
      </c>
      <c r="B620" s="79" t="s">
        <v>127</v>
      </c>
      <c r="C620" s="80">
        <v>1421.64</v>
      </c>
      <c r="D620" s="81">
        <f>VLOOKUP(A620,РАСЧЕТ!A:AY,51,0)</f>
        <v>1198.9772891462358</v>
      </c>
      <c r="E620" s="81">
        <f t="shared" si="81"/>
        <v>-222.66271085376434</v>
      </c>
      <c r="F620" s="81" t="str">
        <f>VLOOKUP(A620,'04'!A:C,3,0)</f>
        <v>Начисление услуг УКС00000640 от 30.04.2023 0:00:10</v>
      </c>
      <c r="G620" s="81" t="str">
        <f>VLOOKUP(A620,'04'!A:B,2,0)</f>
        <v>НАС/КС/ДУ-3-34/1</v>
      </c>
      <c r="H620" s="128">
        <v>1421.64</v>
      </c>
      <c r="I620" s="126">
        <f>VLOOKUP(A620,РАСЧЕТ!A:AZ,52,0)</f>
        <v>0</v>
      </c>
      <c r="J620" s="126">
        <f t="shared" si="82"/>
        <v>-1421.64</v>
      </c>
      <c r="K620" s="128">
        <v>1421.64</v>
      </c>
      <c r="L620" s="126">
        <f>VLOOKUP(A620,РАСЧЕТ!A:BA,53,0)</f>
        <v>0</v>
      </c>
      <c r="M620" s="126">
        <f t="shared" si="83"/>
        <v>-1421.64</v>
      </c>
      <c r="N620" s="128">
        <v>1421.64</v>
      </c>
      <c r="O620" s="126">
        <f>VLOOKUP(A620,РАСЧЕТ!A:BB,54,0)</f>
        <v>0</v>
      </c>
      <c r="P620" s="126">
        <f t="shared" si="84"/>
        <v>-1421.64</v>
      </c>
      <c r="Q620" s="128">
        <v>1421.64</v>
      </c>
      <c r="R620" s="126">
        <f>VLOOKUP(A620,РАСЧЕТ!A:BC,55,0)</f>
        <v>0</v>
      </c>
      <c r="S620" s="126">
        <f t="shared" si="85"/>
        <v>-1421.64</v>
      </c>
      <c r="T620" s="128">
        <v>1421.64</v>
      </c>
      <c r="U620" s="126">
        <f>VLOOKUP(A620,РАСЧЕТ!A:BD,56,0)</f>
        <v>0</v>
      </c>
      <c r="V620" s="126">
        <f t="shared" si="86"/>
        <v>-1421.64</v>
      </c>
      <c r="W620" s="80">
        <v>1421.64</v>
      </c>
      <c r="X620" s="81">
        <f>VLOOKUP(A620,РАСЧЕТ!A:BE,57,0)</f>
        <v>1727.0511576581403</v>
      </c>
      <c r="Y620" s="81">
        <f t="shared" si="87"/>
        <v>305.41115765814016</v>
      </c>
      <c r="Z620" s="81" t="str">
        <f>VLOOKUP(A620,'10'!A:C,3,0)</f>
        <v>Начисление услуг УКС00001637 от 31.10.2023 0:00:03</v>
      </c>
      <c r="AA620" s="81" t="str">
        <f>VLOOKUP(A620,'10'!A:B,2,0)</f>
        <v>НАС/КС/ДУ-3-34/1</v>
      </c>
      <c r="AB620" s="80">
        <v>1421.64</v>
      </c>
      <c r="AC620" s="81">
        <f>VLOOKUP(A620,РАСЧЕТ!A:BF,58,0)</f>
        <v>1484.3720268245163</v>
      </c>
      <c r="AD620" s="81">
        <f t="shared" si="88"/>
        <v>62.732026824516197</v>
      </c>
      <c r="AE620" s="81" t="str">
        <f>VLOOKUP(A620,'11'!A:C,3,0)</f>
        <v>Начисление услуг УКС00001717 от 30.11.2023 23:59:59</v>
      </c>
      <c r="AF620" s="81" t="str">
        <f>VLOOKUP(A620,'11'!A:B,2,0)</f>
        <v>НАС/КС/ДУ-3-34/1</v>
      </c>
      <c r="AG620" s="80">
        <v>1421.64</v>
      </c>
      <c r="AH620" s="120">
        <f>VLOOKUP(A620,РАСЧЕТ!A:BG,59,0)</f>
        <v>2039.7315112071549</v>
      </c>
      <c r="AI620" s="120">
        <f t="shared" si="89"/>
        <v>618.09151120715478</v>
      </c>
      <c r="AJ620" t="str">
        <f>VLOOKUP(A620,'12'!A:C,3,0)</f>
        <v>Начисление услуг УКС00001867 от 31.12.2023 23:59:59</v>
      </c>
      <c r="AK620" t="str">
        <f>VLOOKUP(A620,'12'!A:B,2,0)</f>
        <v>НАС/КС/ДУ-3-34/1</v>
      </c>
    </row>
    <row r="621" spans="1:37" x14ac:dyDescent="0.3">
      <c r="A621" s="79" t="s">
        <v>2119</v>
      </c>
      <c r="B621" s="79" t="s">
        <v>437</v>
      </c>
      <c r="C621" s="80">
        <v>1438.82</v>
      </c>
      <c r="D621" s="81">
        <f>VLOOKUP(A621,РАСЧЕТ!A:AY,51,0)</f>
        <v>1213.466440676704</v>
      </c>
      <c r="E621" s="81">
        <f t="shared" si="81"/>
        <v>-225.35355932329594</v>
      </c>
      <c r="F621" s="81" t="str">
        <f>VLOOKUP(A621,'04'!A:C,3,0)</f>
        <v>Начисление услуг УКС00000640 от 30.04.2023 0:00:10</v>
      </c>
      <c r="G621" s="81" t="str">
        <f>VLOOKUP(A621,'04'!A:B,2,0)</f>
        <v>НАС/КС//ДУ-3-340</v>
      </c>
      <c r="H621" s="128">
        <v>1438.82</v>
      </c>
      <c r="I621" s="126">
        <f>VLOOKUP(A621,РАСЧЕТ!A:AZ,52,0)</f>
        <v>0</v>
      </c>
      <c r="J621" s="126">
        <f t="shared" si="82"/>
        <v>-1438.82</v>
      </c>
      <c r="K621" s="128">
        <v>1438.82</v>
      </c>
      <c r="L621" s="126">
        <f>VLOOKUP(A621,РАСЧЕТ!A:BA,53,0)</f>
        <v>0</v>
      </c>
      <c r="M621" s="126">
        <f t="shared" si="83"/>
        <v>-1438.82</v>
      </c>
      <c r="N621" s="128">
        <v>1438.82</v>
      </c>
      <c r="O621" s="126">
        <f>VLOOKUP(A621,РАСЧЕТ!A:BB,54,0)</f>
        <v>0</v>
      </c>
      <c r="P621" s="126">
        <f t="shared" si="84"/>
        <v>-1438.82</v>
      </c>
      <c r="Q621" s="128">
        <v>1438.82</v>
      </c>
      <c r="R621" s="126">
        <f>VLOOKUP(A621,РАСЧЕТ!A:BC,55,0)</f>
        <v>0</v>
      </c>
      <c r="S621" s="126">
        <f t="shared" si="85"/>
        <v>-1438.82</v>
      </c>
      <c r="T621" s="128">
        <v>1438.82</v>
      </c>
      <c r="U621" s="126">
        <f>VLOOKUP(A621,РАСЧЕТ!A:BD,56,0)</f>
        <v>0</v>
      </c>
      <c r="V621" s="126">
        <f t="shared" si="86"/>
        <v>-1438.82</v>
      </c>
      <c r="W621" s="80">
        <v>1438.82</v>
      </c>
      <c r="X621" s="81">
        <f>VLOOKUP(A621,РАСЧЕТ!A:BE,57,0)</f>
        <v>1894.9089478330029</v>
      </c>
      <c r="Y621" s="81">
        <f t="shared" si="87"/>
        <v>456.08894783300298</v>
      </c>
      <c r="Z621" s="81" t="str">
        <f>VLOOKUP(A621,'10'!A:C,3,0)</f>
        <v>Начисление услуг УКС00001637 от 31.10.2023 0:00:03</v>
      </c>
      <c r="AA621" s="81" t="str">
        <f>VLOOKUP(A621,'10'!A:B,2,0)</f>
        <v>НАС/КС//ДУ-3-340</v>
      </c>
      <c r="AB621" s="80">
        <v>1438.82</v>
      </c>
      <c r="AC621" s="81">
        <f>VLOOKUP(A621,РАСЧЕТ!A:BF,58,0)</f>
        <v>1605.0229544775327</v>
      </c>
      <c r="AD621" s="81">
        <f t="shared" si="88"/>
        <v>166.20295447753278</v>
      </c>
      <c r="AE621" s="81" t="str">
        <f>VLOOKUP(A621,'11'!A:C,3,0)</f>
        <v>Начисление услуг УКС00001717 от 30.11.2023 23:59:59</v>
      </c>
      <c r="AF621" s="81" t="str">
        <f>VLOOKUP(A621,'11'!A:B,2,0)</f>
        <v>НАС/КС//ДУ-3-340</v>
      </c>
      <c r="AG621" s="80">
        <v>1438.82</v>
      </c>
      <c r="AH621" s="120">
        <f>VLOOKUP(A621,РАСЧЕТ!A:BG,59,0)</f>
        <v>2197.684692179153</v>
      </c>
      <c r="AI621" s="120">
        <f t="shared" si="89"/>
        <v>758.86469217915305</v>
      </c>
      <c r="AJ621" t="str">
        <f>VLOOKUP(A621,'12'!A:C,3,0)</f>
        <v>Начисление услуг УКС00001867 от 31.12.2023 23:59:59</v>
      </c>
      <c r="AK621" t="str">
        <f>VLOOKUP(A621,'12'!A:B,2,0)</f>
        <v>НАС/КС//ДУ-3-340</v>
      </c>
    </row>
    <row r="622" spans="1:37" x14ac:dyDescent="0.3">
      <c r="A622" s="79" t="s">
        <v>763</v>
      </c>
      <c r="B622" s="79" t="s">
        <v>426</v>
      </c>
      <c r="C622" s="80">
        <v>1430.23</v>
      </c>
      <c r="D622" s="81">
        <f>VLOOKUP(A622,РАСЧЕТ!A:AY,51,0)</f>
        <v>1763.5910378456385</v>
      </c>
      <c r="E622" s="81">
        <f t="shared" si="81"/>
        <v>333.36103784563852</v>
      </c>
      <c r="F622" s="81" t="str">
        <f>VLOOKUP(A622,'04'!A:C,3,0)</f>
        <v>Начисление услуг УКС00000640 от 30.04.2023 0:00:10</v>
      </c>
      <c r="G622" s="81" t="str">
        <f>VLOOKUP(A622,'04'!A:B,2,0)</f>
        <v>НАС/КС/ДУ-3-341</v>
      </c>
      <c r="H622" s="128">
        <v>1430.23</v>
      </c>
      <c r="I622" s="126">
        <f>VLOOKUP(A622,РАСЧЕТ!A:AZ,52,0)</f>
        <v>0</v>
      </c>
      <c r="J622" s="126">
        <f t="shared" si="82"/>
        <v>-1430.23</v>
      </c>
      <c r="K622" s="128">
        <v>1430.23</v>
      </c>
      <c r="L622" s="126">
        <f>VLOOKUP(A622,РАСЧЕТ!A:BA,53,0)</f>
        <v>0</v>
      </c>
      <c r="M622" s="126">
        <f t="shared" si="83"/>
        <v>-1430.23</v>
      </c>
      <c r="N622" s="128">
        <v>1430.23</v>
      </c>
      <c r="O622" s="126">
        <f>VLOOKUP(A622,РАСЧЕТ!A:BB,54,0)</f>
        <v>0</v>
      </c>
      <c r="P622" s="126">
        <f t="shared" si="84"/>
        <v>-1430.23</v>
      </c>
      <c r="Q622" s="128">
        <v>1430.23</v>
      </c>
      <c r="R622" s="126">
        <f>VLOOKUP(A622,РАСЧЕТ!A:BC,55,0)</f>
        <v>0</v>
      </c>
      <c r="S622" s="126">
        <f t="shared" si="85"/>
        <v>-1430.23</v>
      </c>
      <c r="T622" s="128">
        <v>1430.23</v>
      </c>
      <c r="U622" s="126">
        <f>VLOOKUP(A622,РАСЧЕТ!A:BD,56,0)</f>
        <v>0</v>
      </c>
      <c r="V622" s="126">
        <f t="shared" si="86"/>
        <v>-1430.23</v>
      </c>
      <c r="W622" s="80">
        <v>1430.23</v>
      </c>
      <c r="X622" s="81">
        <f>VLOOKUP(A622,РАСЧЕТ!A:BE,57,0)</f>
        <v>2302.2402092927055</v>
      </c>
      <c r="Y622" s="81">
        <f t="shared" si="87"/>
        <v>872.01020929270544</v>
      </c>
      <c r="Z622" s="81" t="str">
        <f>VLOOKUP(A622,'10'!A:C,3,0)</f>
        <v>Начисление услуг УКС00001637 от 31.10.2023 0:00:03</v>
      </c>
      <c r="AA622" s="81" t="str">
        <f>VLOOKUP(A622,'10'!A:B,2,0)</f>
        <v>НАС/КС/ДУ-3-341</v>
      </c>
      <c r="AB622" s="80">
        <v>1430.23</v>
      </c>
      <c r="AC622" s="81">
        <f>VLOOKUP(A622,РАСЧЕТ!A:BF,58,0)</f>
        <v>1887.984488826728</v>
      </c>
      <c r="AD622" s="81">
        <f t="shared" si="88"/>
        <v>457.75448882672799</v>
      </c>
      <c r="AE622" s="81" t="str">
        <f>VLOOKUP(A622,'11'!A:C,3,0)</f>
        <v>Начисление услуг УКС00001717 от 30.11.2023 23:59:59</v>
      </c>
      <c r="AF622" s="81" t="str">
        <f>VLOOKUP(A622,'11'!A:B,2,0)</f>
        <v>НАС/КС/ДУ-3-341</v>
      </c>
      <c r="AG622" s="80">
        <v>1430.23</v>
      </c>
      <c r="AH622" s="120">
        <f>VLOOKUP(A622,РАСЧЕТ!A:BG,59,0)</f>
        <v>2564.2361940361498</v>
      </c>
      <c r="AI622" s="120">
        <f t="shared" si="89"/>
        <v>1134.0061940361497</v>
      </c>
      <c r="AJ622" t="str">
        <f>VLOOKUP(A622,'12'!A:C,3,0)</f>
        <v>Начисление услуг УКС00001867 от 31.12.2023 23:59:59</v>
      </c>
      <c r="AK622" t="str">
        <f>VLOOKUP(A622,'12'!A:B,2,0)</f>
        <v>НАС/КС/ДУ-3-341</v>
      </c>
    </row>
    <row r="623" spans="1:37" x14ac:dyDescent="0.3">
      <c r="A623" s="79" t="s">
        <v>768</v>
      </c>
      <c r="B623" s="79" t="s">
        <v>486</v>
      </c>
      <c r="C623" s="80">
        <v>1752.35</v>
      </c>
      <c r="D623" s="81">
        <f>VLOOKUP(A623,РАСЧЕТ!A:AY,51,0)</f>
        <v>736.68278799105269</v>
      </c>
      <c r="E623" s="81">
        <f t="shared" si="81"/>
        <v>-1015.6672120089472</v>
      </c>
      <c r="F623" s="81" t="str">
        <f>VLOOKUP(A623,'04'!A:C,3,0)</f>
        <v>Начисление услуг УКС00000640 от 30.04.2023 0:00:10</v>
      </c>
      <c r="G623" s="81" t="str">
        <f>VLOOKUP(A623,'04'!A:B,2,0)</f>
        <v>НАС/КС/ДУ-3-342</v>
      </c>
      <c r="H623" s="128">
        <v>1752.35</v>
      </c>
      <c r="I623" s="126">
        <f>VLOOKUP(A623,РАСЧЕТ!A:AZ,52,0)</f>
        <v>0</v>
      </c>
      <c r="J623" s="126">
        <f t="shared" si="82"/>
        <v>-1752.35</v>
      </c>
      <c r="K623" s="128">
        <v>1752.35</v>
      </c>
      <c r="L623" s="126">
        <f>VLOOKUP(A623,РАСЧЕТ!A:BA,53,0)</f>
        <v>0</v>
      </c>
      <c r="M623" s="126">
        <f t="shared" si="83"/>
        <v>-1752.35</v>
      </c>
      <c r="N623" s="128">
        <v>1752.35</v>
      </c>
      <c r="O623" s="126">
        <f>VLOOKUP(A623,РАСЧЕТ!A:BB,54,0)</f>
        <v>0</v>
      </c>
      <c r="P623" s="126">
        <f t="shared" si="84"/>
        <v>-1752.35</v>
      </c>
      <c r="Q623" s="128">
        <v>1752.35</v>
      </c>
      <c r="R623" s="126">
        <f>VLOOKUP(A623,РАСЧЕТ!A:BC,55,0)</f>
        <v>0</v>
      </c>
      <c r="S623" s="126">
        <f t="shared" si="85"/>
        <v>-1752.35</v>
      </c>
      <c r="T623" s="128">
        <v>1752.35</v>
      </c>
      <c r="U623" s="126">
        <f>VLOOKUP(A623,РАСЧЕТ!A:BD,56,0)</f>
        <v>0</v>
      </c>
      <c r="V623" s="126">
        <f t="shared" si="86"/>
        <v>-1752.35</v>
      </c>
      <c r="W623" s="80">
        <v>1752.35</v>
      </c>
      <c r="X623" s="81">
        <f>VLOOKUP(A623,РАСЧЕТ!A:BE,57,0)</f>
        <v>3792.0080231163065</v>
      </c>
      <c r="Y623" s="81">
        <f t="shared" si="87"/>
        <v>2039.6580231163066</v>
      </c>
      <c r="Z623" s="81" t="str">
        <f>VLOOKUP(A623,'10'!A:C,3,0)</f>
        <v>Начисление услуг УКС00001637 от 31.10.2023 0:00:03</v>
      </c>
      <c r="AA623" s="81" t="str">
        <f>VLOOKUP(A623,'10'!A:B,2,0)</f>
        <v>НАС/КС/ДУ-3-342</v>
      </c>
      <c r="AB623" s="80">
        <v>1752.35</v>
      </c>
      <c r="AC623" s="81">
        <f>VLOOKUP(A623,РАСЧЕТ!A:BF,58,0)</f>
        <v>2991.9013272362308</v>
      </c>
      <c r="AD623" s="81">
        <f t="shared" si="88"/>
        <v>1239.5513272362309</v>
      </c>
      <c r="AE623" s="81" t="str">
        <f>VLOOKUP(A623,'11'!A:C,3,0)</f>
        <v>Начисление услуг УКС00001717 от 30.11.2023 23:59:59</v>
      </c>
      <c r="AF623" s="81" t="str">
        <f>VLOOKUP(A623,'11'!A:B,2,0)</f>
        <v>НАС/КС/ДУ-3-342</v>
      </c>
      <c r="AG623" s="80">
        <v>1752.35</v>
      </c>
      <c r="AH623" s="120">
        <f>VLOOKUP(A623,РАСЧЕТ!A:BG,59,0)</f>
        <v>4022.5975953515981</v>
      </c>
      <c r="AI623" s="120">
        <f t="shared" si="89"/>
        <v>2270.2475953515982</v>
      </c>
      <c r="AJ623" t="str">
        <f>VLOOKUP(A623,'12'!A:C,3,0)</f>
        <v>Начисление услуг УКС00001867 от 31.12.2023 23:59:59</v>
      </c>
      <c r="AK623" t="str">
        <f>VLOOKUP(A623,'12'!A:B,2,0)</f>
        <v>НАС/КС/ДУ-3-342</v>
      </c>
    </row>
    <row r="624" spans="1:37" x14ac:dyDescent="0.3">
      <c r="A624" s="79" t="s">
        <v>2144</v>
      </c>
      <c r="B624" s="79" t="s">
        <v>421</v>
      </c>
      <c r="C624" s="80">
        <v>2688.65</v>
      </c>
      <c r="D624" s="81">
        <f>VLOOKUP(A624,РАСЧЕТ!A:AY,51,0)</f>
        <v>2267.5522145182581</v>
      </c>
      <c r="E624" s="81">
        <f t="shared" si="81"/>
        <v>-421.09778548174199</v>
      </c>
      <c r="F624" s="81" t="str">
        <f>VLOOKUP(A624,'04'!A:C,3,0)</f>
        <v>Начисление услуг УКС00000640 от 30.04.2023 0:00:10</v>
      </c>
      <c r="G624" s="81" t="str">
        <f>VLOOKUP(A624,'04'!A:B,2,0)</f>
        <v>С24-НАСТР-3-2021/дом/Кв. 343</v>
      </c>
      <c r="H624" s="128">
        <v>2688.65</v>
      </c>
      <c r="I624" s="126">
        <f>VLOOKUP(A624,РАСЧЕТ!A:AZ,52,0)</f>
        <v>0</v>
      </c>
      <c r="J624" s="126">
        <f t="shared" si="82"/>
        <v>-2688.65</v>
      </c>
      <c r="K624" s="128">
        <v>2688.65</v>
      </c>
      <c r="L624" s="126">
        <f>VLOOKUP(A624,РАСЧЕТ!A:BA,53,0)</f>
        <v>0</v>
      </c>
      <c r="M624" s="126">
        <f t="shared" si="83"/>
        <v>-2688.65</v>
      </c>
      <c r="N624" s="128">
        <v>2688.65</v>
      </c>
      <c r="O624" s="126">
        <f>VLOOKUP(A624,РАСЧЕТ!A:BB,54,0)</f>
        <v>0</v>
      </c>
      <c r="P624" s="126">
        <f t="shared" si="84"/>
        <v>-2688.65</v>
      </c>
      <c r="Q624" s="128">
        <v>2688.65</v>
      </c>
      <c r="R624" s="126">
        <f>VLOOKUP(A624,РАСЧЕТ!A:BC,55,0)</f>
        <v>0</v>
      </c>
      <c r="S624" s="126">
        <f t="shared" si="85"/>
        <v>-2688.65</v>
      </c>
      <c r="T624" s="128">
        <v>2688.65</v>
      </c>
      <c r="U624" s="126">
        <f>VLOOKUP(A624,РАСЧЕТ!A:BD,56,0)</f>
        <v>0</v>
      </c>
      <c r="V624" s="126">
        <f t="shared" si="86"/>
        <v>-2688.65</v>
      </c>
      <c r="W624" s="80">
        <v>2688.65</v>
      </c>
      <c r="X624" s="81">
        <f>VLOOKUP(A624,РАСЧЕТ!A:BE,57,0)</f>
        <v>1393.9389369350918</v>
      </c>
      <c r="Y624" s="81">
        <f t="shared" si="87"/>
        <v>-1294.7110630649083</v>
      </c>
      <c r="Z624" s="81" t="str">
        <f>VLOOKUP(A624,'10'!A:C,3,0)</f>
        <v>Начисление услуг УКС00001637 от 31.10.2023 0:00:03</v>
      </c>
      <c r="AA624" s="81" t="str">
        <f>VLOOKUP(A624,'10'!A:B,2,0)</f>
        <v>С24-НАСТР-3-2021/дом/Кв. 343</v>
      </c>
      <c r="AB624" s="80">
        <v>2688.65</v>
      </c>
      <c r="AC624" s="81">
        <f>VLOOKUP(A624,РАСЧЕТ!A:BF,58,0)</f>
        <v>1498.94101229798</v>
      </c>
      <c r="AD624" s="81">
        <f t="shared" si="88"/>
        <v>-1189.7089877020201</v>
      </c>
      <c r="AE624" s="81" t="str">
        <f>VLOOKUP(A624,'11'!A:C,3,0)</f>
        <v>Начисление услуг УКС00001717 от 30.11.2023 23:59:59</v>
      </c>
      <c r="AF624" s="81" t="str">
        <f>VLOOKUP(A624,'11'!A:B,2,0)</f>
        <v>С24-НАСТР-3-2021/дом/Кв. 343</v>
      </c>
      <c r="AG624" s="80">
        <v>2688.65</v>
      </c>
      <c r="AH624" s="120">
        <f>VLOOKUP(A624,РАСЧЕТ!A:BG,59,0)</f>
        <v>2159.5895345188633</v>
      </c>
      <c r="AI624" s="120">
        <f t="shared" si="89"/>
        <v>-529.06046548113682</v>
      </c>
      <c r="AJ624" t="str">
        <f>VLOOKUP(A624,'12'!A:C,3,0)</f>
        <v>Начисление услуг УКС00001867 от 31.12.2023 23:59:59</v>
      </c>
      <c r="AK624" t="str">
        <f>VLOOKUP(A624,'12'!A:B,2,0)</f>
        <v>С24-НАСТР-3-2021/дом/Кв. 343</v>
      </c>
    </row>
    <row r="625" spans="1:37" x14ac:dyDescent="0.3">
      <c r="A625" s="79" t="s">
        <v>1605</v>
      </c>
      <c r="B625" s="79" t="s">
        <v>459</v>
      </c>
      <c r="C625" s="80">
        <v>1447.41</v>
      </c>
      <c r="D625" s="81">
        <f>VLOOKUP(A625,РАСЧЕТ!A:AY,51,0)</f>
        <v>3427.0635381200609</v>
      </c>
      <c r="E625" s="81">
        <f t="shared" si="81"/>
        <v>1979.6535381200608</v>
      </c>
      <c r="F625" s="81" t="str">
        <f>VLOOKUP(A625,'04'!A:C,3,0)</f>
        <v>Начисление услуг УКС00000640 от 30.04.2023 0:00:10</v>
      </c>
      <c r="G625" s="81" t="str">
        <f>VLOOKUP(A625,'04'!A:B,2,0)</f>
        <v>НАС/ЮБ/ДУ-3-344 от  17.12.2021 г.</v>
      </c>
      <c r="H625" s="128">
        <v>1447.41</v>
      </c>
      <c r="I625" s="126">
        <f>VLOOKUP(A625,РАСЧЕТ!A:AZ,52,0)</f>
        <v>0</v>
      </c>
      <c r="J625" s="126">
        <f t="shared" si="82"/>
        <v>-1447.41</v>
      </c>
      <c r="K625" s="128">
        <v>1447.41</v>
      </c>
      <c r="L625" s="126">
        <f>VLOOKUP(A625,РАСЧЕТ!A:BA,53,0)</f>
        <v>0</v>
      </c>
      <c r="M625" s="126">
        <f t="shared" si="83"/>
        <v>-1447.41</v>
      </c>
      <c r="N625" s="128">
        <v>1447.41</v>
      </c>
      <c r="O625" s="126">
        <f>VLOOKUP(A625,РАСЧЕТ!A:BB,54,0)</f>
        <v>0</v>
      </c>
      <c r="P625" s="126">
        <f t="shared" si="84"/>
        <v>-1447.41</v>
      </c>
      <c r="Q625" s="128">
        <v>1447.41</v>
      </c>
      <c r="R625" s="126">
        <f>VLOOKUP(A625,РАСЧЕТ!A:BC,55,0)</f>
        <v>0</v>
      </c>
      <c r="S625" s="126">
        <f t="shared" si="85"/>
        <v>-1447.41</v>
      </c>
      <c r="T625" s="128">
        <v>1447.41</v>
      </c>
      <c r="U625" s="126">
        <f>VLOOKUP(A625,РАСЧЕТ!A:BD,56,0)</f>
        <v>0</v>
      </c>
      <c r="V625" s="126">
        <f t="shared" si="86"/>
        <v>-1447.41</v>
      </c>
      <c r="W625" s="80">
        <v>1447.41</v>
      </c>
      <c r="X625" s="81">
        <f>VLOOKUP(A625,РАСЧЕТ!A:BE,57,0)</f>
        <v>2093.7773419059349</v>
      </c>
      <c r="Y625" s="81">
        <f t="shared" si="87"/>
        <v>646.36734190593484</v>
      </c>
      <c r="Z625" s="81" t="str">
        <f>VLOOKUP(A625,'10'!A:C,3,0)</f>
        <v>Начисление услуг УКС00001637 от 31.10.2023 0:00:03</v>
      </c>
      <c r="AA625" s="81" t="str">
        <f>VLOOKUP(A625,'10'!A:B,2,0)</f>
        <v>НАС/ЮБ/ДУ-3-344 от  17.12.2021 г.</v>
      </c>
      <c r="AB625" s="80">
        <v>1447.41</v>
      </c>
      <c r="AC625" s="81">
        <f>VLOOKUP(A625,РАСЧЕТ!A:BF,58,0)</f>
        <v>1745.6668301530306</v>
      </c>
      <c r="AD625" s="81">
        <f t="shared" si="88"/>
        <v>298.25683015303048</v>
      </c>
      <c r="AE625" s="81" t="str">
        <f>VLOOKUP(A625,'11'!A:C,3,0)</f>
        <v>Начисление услуг УКС00001717 от 30.11.2023 23:59:59</v>
      </c>
      <c r="AF625" s="81" t="str">
        <f>VLOOKUP(A625,'11'!A:B,2,0)</f>
        <v>НАС/ЮБ/ДУ-3-344 от  17.12.2021 г.</v>
      </c>
      <c r="AG625" s="80">
        <v>1447.41</v>
      </c>
      <c r="AH625" s="120">
        <f>VLOOKUP(A625,РАСЧЕТ!A:BG,59,0)</f>
        <v>2380.9009101525412</v>
      </c>
      <c r="AI625" s="120">
        <f t="shared" si="89"/>
        <v>933.49091015254112</v>
      </c>
      <c r="AJ625" t="str">
        <f>VLOOKUP(A625,'12'!A:C,3,0)</f>
        <v>Начисление услуг УКС00001867 от 31.12.2023 23:59:59</v>
      </c>
      <c r="AK625" t="str">
        <f>VLOOKUP(A625,'12'!A:B,2,0)</f>
        <v>НАС/ЮБ/ДУ-3-344 от  17.12.2021 г.</v>
      </c>
    </row>
    <row r="626" spans="1:37" x14ac:dyDescent="0.3">
      <c r="A626" s="79" t="s">
        <v>1409</v>
      </c>
      <c r="B626" s="79" t="s">
        <v>415</v>
      </c>
      <c r="C626" s="80">
        <v>1443.11</v>
      </c>
      <c r="D626" s="81">
        <f>VLOOKUP(A626,РАСЧЕТ!A:AY,51,0)</f>
        <v>1217.088728559321</v>
      </c>
      <c r="E626" s="81">
        <f t="shared" si="81"/>
        <v>-226.0212714406789</v>
      </c>
      <c r="F626" s="81" t="str">
        <f>VLOOKUP(A626,'04'!A:C,3,0)</f>
        <v>Начисление услуг УКС00000640 от 30.04.2023 0:00:10</v>
      </c>
      <c r="G626" s="81" t="str">
        <f>VLOOKUP(A626,'04'!A:B,2,0)</f>
        <v>НАС/ДУ-3-345 от 05.03.2022 г.</v>
      </c>
      <c r="H626" s="128">
        <v>1443.11</v>
      </c>
      <c r="I626" s="126">
        <f>VLOOKUP(A626,РАСЧЕТ!A:AZ,52,0)</f>
        <v>0</v>
      </c>
      <c r="J626" s="126">
        <f t="shared" si="82"/>
        <v>-1443.11</v>
      </c>
      <c r="K626" s="128">
        <v>1443.11</v>
      </c>
      <c r="L626" s="126">
        <f>VLOOKUP(A626,РАСЧЕТ!A:BA,53,0)</f>
        <v>0</v>
      </c>
      <c r="M626" s="126">
        <f t="shared" si="83"/>
        <v>-1443.11</v>
      </c>
      <c r="N626" s="128">
        <v>1443.11</v>
      </c>
      <c r="O626" s="126">
        <f>VLOOKUP(A626,РАСЧЕТ!A:BB,54,0)</f>
        <v>0</v>
      </c>
      <c r="P626" s="126">
        <f t="shared" si="84"/>
        <v>-1443.11</v>
      </c>
      <c r="Q626" s="128">
        <v>1443.11</v>
      </c>
      <c r="R626" s="126">
        <f>VLOOKUP(A626,РАСЧЕТ!A:BC,55,0)</f>
        <v>0</v>
      </c>
      <c r="S626" s="126">
        <f t="shared" si="85"/>
        <v>-1443.11</v>
      </c>
      <c r="T626" s="128">
        <v>1443.11</v>
      </c>
      <c r="U626" s="126">
        <f>VLOOKUP(A626,РАСЧЕТ!A:BD,56,0)</f>
        <v>0</v>
      </c>
      <c r="V626" s="126">
        <f t="shared" si="86"/>
        <v>-1443.11</v>
      </c>
      <c r="W626" s="80">
        <v>1443.11</v>
      </c>
      <c r="X626" s="81">
        <f>VLOOKUP(A626,РАСЧЕТ!A:BE,57,0)</f>
        <v>1741.9101751565274</v>
      </c>
      <c r="Y626" s="81">
        <f t="shared" si="87"/>
        <v>298.80017515652753</v>
      </c>
      <c r="Z626" s="81" t="str">
        <f>VLOOKUP(A626,'10'!A:C,3,0)</f>
        <v>Начисление услуг УКС00001637 от 31.10.2023 0:00:03</v>
      </c>
      <c r="AA626" s="81" t="str">
        <f>VLOOKUP(A626,'10'!A:B,2,0)</f>
        <v>НАС/ДУ-3-345 от 05.03.2022 г.</v>
      </c>
      <c r="AB626" s="80">
        <v>1443.11</v>
      </c>
      <c r="AC626" s="81">
        <f>VLOOKUP(A626,РАСЧЕТ!A:BF,58,0)</f>
        <v>1498.9476102266826</v>
      </c>
      <c r="AD626" s="81">
        <f t="shared" si="88"/>
        <v>55.837610226682727</v>
      </c>
      <c r="AE626" s="81" t="str">
        <f>VLOOKUP(A626,'11'!A:C,3,0)</f>
        <v>Начисление услуг УКС00001717 от 30.11.2023 23:59:59</v>
      </c>
      <c r="AF626" s="81" t="str">
        <f>VLOOKUP(A626,'11'!A:B,2,0)</f>
        <v>НАС/ДУ-3-345 от 05.03.2022 г.</v>
      </c>
      <c r="AG626" s="80">
        <v>1443.11</v>
      </c>
      <c r="AH626" s="120">
        <f>VLOOKUP(A626,РАСЧЕТ!A:BG,59,0)</f>
        <v>2060.3591538064493</v>
      </c>
      <c r="AI626" s="120">
        <f t="shared" si="89"/>
        <v>617.24915380644939</v>
      </c>
      <c r="AJ626" t="str">
        <f>VLOOKUP(A626,'12'!A:C,3,0)</f>
        <v>Начисление услуг УКС00001867 от 31.12.2023 23:59:59</v>
      </c>
      <c r="AK626" t="str">
        <f>VLOOKUP(A626,'12'!A:B,2,0)</f>
        <v>НАС/ДУ-3-345 от 05.03.2022 г.</v>
      </c>
    </row>
    <row r="627" spans="1:37" x14ac:dyDescent="0.3">
      <c r="A627" s="79" t="s">
        <v>1543</v>
      </c>
      <c r="B627" s="79" t="s">
        <v>446</v>
      </c>
      <c r="C627" s="80">
        <v>2602.7600000000002</v>
      </c>
      <c r="D627" s="81">
        <f>VLOOKUP(A627,РАСЧЕТ!A:AY,51,0)</f>
        <v>2911.5023315749463</v>
      </c>
      <c r="E627" s="81">
        <f t="shared" si="81"/>
        <v>308.74233157494609</v>
      </c>
      <c r="F627" s="81" t="str">
        <f>VLOOKUP(A627,'04'!A:C,3,0)</f>
        <v>Начисление услуг УКС00000640 от 30.04.2023 0:00:10</v>
      </c>
      <c r="G627" s="81" t="str">
        <f>VLOOKUP(A627,'04'!A:B,2,0)</f>
        <v>НАС/КС/ДУ-3-346</v>
      </c>
      <c r="H627" s="128">
        <v>2602.7600000000002</v>
      </c>
      <c r="I627" s="126">
        <f>VLOOKUP(A627,РАСЧЕТ!A:AZ,52,0)</f>
        <v>0</v>
      </c>
      <c r="J627" s="126">
        <f t="shared" si="82"/>
        <v>-2602.7600000000002</v>
      </c>
      <c r="K627" s="128">
        <v>2602.7600000000002</v>
      </c>
      <c r="L627" s="126">
        <f>VLOOKUP(A627,РАСЧЕТ!A:BA,53,0)</f>
        <v>0</v>
      </c>
      <c r="M627" s="126">
        <f t="shared" si="83"/>
        <v>-2602.7600000000002</v>
      </c>
      <c r="N627" s="128">
        <v>2602.7600000000002</v>
      </c>
      <c r="O627" s="126">
        <f>VLOOKUP(A627,РАСЧЕТ!A:BB,54,0)</f>
        <v>0</v>
      </c>
      <c r="P627" s="126">
        <f t="shared" si="84"/>
        <v>-2602.7600000000002</v>
      </c>
      <c r="Q627" s="128">
        <v>2602.7600000000002</v>
      </c>
      <c r="R627" s="126">
        <f>VLOOKUP(A627,РАСЧЕТ!A:BC,55,0)</f>
        <v>0</v>
      </c>
      <c r="S627" s="126">
        <f t="shared" si="85"/>
        <v>-2602.7600000000002</v>
      </c>
      <c r="T627" s="128">
        <v>2602.7600000000002</v>
      </c>
      <c r="U627" s="126">
        <f>VLOOKUP(A627,РАСЧЕТ!A:BD,56,0)</f>
        <v>0</v>
      </c>
      <c r="V627" s="126">
        <f t="shared" si="86"/>
        <v>-2602.7600000000002</v>
      </c>
      <c r="W627" s="80">
        <v>2602.7600000000002</v>
      </c>
      <c r="X627" s="81">
        <f>VLOOKUP(A627,РАСЧЕТ!A:BE,57,0)</f>
        <v>2280.694773191276</v>
      </c>
      <c r="Y627" s="81">
        <f t="shared" si="87"/>
        <v>-322.06522680872422</v>
      </c>
      <c r="Z627" s="81" t="str">
        <f>VLOOKUP(A627,'10'!A:C,3,0)</f>
        <v>Начисление услуг УКС00001637 от 31.10.2023 0:00:03</v>
      </c>
      <c r="AA627" s="81" t="str">
        <f>VLOOKUP(A627,'10'!A:B,2,0)</f>
        <v>НАС/КС/ДУ-3-346</v>
      </c>
      <c r="AB627" s="80">
        <v>2602.7600000000002</v>
      </c>
      <c r="AC627" s="81">
        <f>VLOOKUP(A627,РАСЧЕТ!A:BF,58,0)</f>
        <v>2101.826798396829</v>
      </c>
      <c r="AD627" s="81">
        <f t="shared" si="88"/>
        <v>-500.93320160317126</v>
      </c>
      <c r="AE627" s="81" t="str">
        <f>VLOOKUP(A627,'11'!A:C,3,0)</f>
        <v>Начисление услуг УКС00001717 от 30.11.2023 23:59:59</v>
      </c>
      <c r="AF627" s="81" t="str">
        <f>VLOOKUP(A627,'11'!A:B,2,0)</f>
        <v>НАС/КС/ДУ-3-346</v>
      </c>
      <c r="AG627" s="80">
        <v>2602.7600000000002</v>
      </c>
      <c r="AH627" s="120">
        <f>VLOOKUP(A627,РАСЧЕТ!A:BG,59,0)</f>
        <v>2935.1886018842197</v>
      </c>
      <c r="AI627" s="120">
        <f t="shared" si="89"/>
        <v>332.42860188421946</v>
      </c>
      <c r="AJ627" t="str">
        <f>VLOOKUP(A627,'12'!A:C,3,0)</f>
        <v>Начисление услуг УКС00001867 от 31.12.2023 23:59:59</v>
      </c>
      <c r="AK627" t="str">
        <f>VLOOKUP(A627,'12'!A:B,2,0)</f>
        <v>НАС/КС/ДУ-3-346</v>
      </c>
    </row>
    <row r="628" spans="1:37" x14ac:dyDescent="0.3">
      <c r="A628" s="79" t="s">
        <v>1935</v>
      </c>
      <c r="B628" s="79" t="s">
        <v>447</v>
      </c>
      <c r="C628" s="80">
        <v>1687.93</v>
      </c>
      <c r="D628" s="81">
        <f>VLOOKUP(A628,РАСЧЕТ!A:AY,51,0)</f>
        <v>1520.2755819619701</v>
      </c>
      <c r="E628" s="81">
        <f t="shared" si="81"/>
        <v>-167.65441803802992</v>
      </c>
      <c r="F628" s="81" t="str">
        <f>VLOOKUP(A628,'04'!A:C,3,0)</f>
        <v>Начисление услуг УКС00000640 от 30.04.2023 0:00:10</v>
      </c>
      <c r="G628" s="81" t="str">
        <f>VLOOKUP(A628,'04'!A:B,2,0)</f>
        <v>НАС/КС/ДУ-3-347</v>
      </c>
      <c r="H628" s="128">
        <v>1687.93</v>
      </c>
      <c r="I628" s="126">
        <f>VLOOKUP(A628,РАСЧЕТ!A:AZ,52,0)</f>
        <v>0</v>
      </c>
      <c r="J628" s="126">
        <f t="shared" si="82"/>
        <v>-1687.93</v>
      </c>
      <c r="K628" s="128">
        <v>1687.93</v>
      </c>
      <c r="L628" s="126">
        <f>VLOOKUP(A628,РАСЧЕТ!A:BA,53,0)</f>
        <v>0</v>
      </c>
      <c r="M628" s="126">
        <f t="shared" si="83"/>
        <v>-1687.93</v>
      </c>
      <c r="N628" s="128">
        <v>1687.93</v>
      </c>
      <c r="O628" s="126">
        <f>VLOOKUP(A628,РАСЧЕТ!A:BB,54,0)</f>
        <v>0</v>
      </c>
      <c r="P628" s="126">
        <f t="shared" si="84"/>
        <v>-1687.93</v>
      </c>
      <c r="Q628" s="128">
        <v>1687.93</v>
      </c>
      <c r="R628" s="126">
        <f>VLOOKUP(A628,РАСЧЕТ!A:BC,55,0)</f>
        <v>0</v>
      </c>
      <c r="S628" s="126">
        <f t="shared" si="85"/>
        <v>-1687.93</v>
      </c>
      <c r="T628" s="128">
        <v>1687.93</v>
      </c>
      <c r="U628" s="126">
        <f>VLOOKUP(A628,РАСЧЕТ!A:BD,56,0)</f>
        <v>0</v>
      </c>
      <c r="V628" s="126">
        <f t="shared" si="86"/>
        <v>-1687.93</v>
      </c>
      <c r="W628" s="80">
        <v>1687.93</v>
      </c>
      <c r="X628" s="81">
        <f>VLOOKUP(A628,РАСЧЕТ!A:BE,57,0)</f>
        <v>2874.7049861302971</v>
      </c>
      <c r="Y628" s="81">
        <f t="shared" si="87"/>
        <v>1186.7749861302971</v>
      </c>
      <c r="Z628" s="81" t="str">
        <f>VLOOKUP(A628,'10'!A:C,3,0)</f>
        <v>Начисление услуг УКС00001637 от 31.10.2023 0:00:03</v>
      </c>
      <c r="AA628" s="81" t="str">
        <f>VLOOKUP(A628,'10'!A:B,2,0)</f>
        <v>НАС/КС/ДУ-3-347</v>
      </c>
      <c r="AB628" s="80">
        <v>1687.93</v>
      </c>
      <c r="AC628" s="81">
        <f>VLOOKUP(A628,РАСЧЕТ!A:BF,58,0)</f>
        <v>2338.3236061072525</v>
      </c>
      <c r="AD628" s="81">
        <f t="shared" si="88"/>
        <v>650.39360610725248</v>
      </c>
      <c r="AE628" s="81" t="str">
        <f>VLOOKUP(A628,'11'!A:C,3,0)</f>
        <v>Начисление услуг УКС00001717 от 30.11.2023 23:59:59</v>
      </c>
      <c r="AF628" s="81" t="str">
        <f>VLOOKUP(A628,'11'!A:B,2,0)</f>
        <v>НАС/КС/ДУ-3-347</v>
      </c>
      <c r="AG628" s="80">
        <v>1687.93</v>
      </c>
      <c r="AH628" s="120">
        <f>VLOOKUP(A628,РАСЧЕТ!A:BG,59,0)</f>
        <v>3169.2319107568787</v>
      </c>
      <c r="AI628" s="120">
        <f t="shared" si="89"/>
        <v>1481.3019107568787</v>
      </c>
      <c r="AJ628" t="str">
        <f>VLOOKUP(A628,'12'!A:C,3,0)</f>
        <v>Начисление услуг УКС00001867 от 31.12.2023 23:59:59</v>
      </c>
      <c r="AK628" t="str">
        <f>VLOOKUP(A628,'12'!A:B,2,0)</f>
        <v>НАС/КС/ДУ-3-347</v>
      </c>
    </row>
    <row r="629" spans="1:37" x14ac:dyDescent="0.3">
      <c r="A629" s="79" t="s">
        <v>1632</v>
      </c>
      <c r="B629" s="79" t="s">
        <v>428</v>
      </c>
      <c r="C629" s="80">
        <v>1374.39</v>
      </c>
      <c r="D629" s="81">
        <f>VLOOKUP(A629,РАСЧЕТ!A:AY,51,0)</f>
        <v>1159.1321224374485</v>
      </c>
      <c r="E629" s="81">
        <f t="shared" si="81"/>
        <v>-215.25787756255158</v>
      </c>
      <c r="F629" s="81" t="str">
        <f>VLOOKUP(A629,'04'!A:C,3,0)</f>
        <v>Начисление услуг УКС00000640 от 30.04.2023 0:00:10</v>
      </c>
      <c r="G629" s="81" t="str">
        <f>VLOOKUP(A629,'04'!A:B,2,0)</f>
        <v>НАС/КС/ДУ-3-348 от 01.12.2021</v>
      </c>
      <c r="H629" s="128">
        <v>1374.39</v>
      </c>
      <c r="I629" s="126">
        <f>VLOOKUP(A629,РАСЧЕТ!A:AZ,52,0)</f>
        <v>0</v>
      </c>
      <c r="J629" s="126">
        <f t="shared" si="82"/>
        <v>-1374.39</v>
      </c>
      <c r="K629" s="128">
        <v>1374.39</v>
      </c>
      <c r="L629" s="126">
        <f>VLOOKUP(A629,РАСЧЕТ!A:BA,53,0)</f>
        <v>0</v>
      </c>
      <c r="M629" s="126">
        <f t="shared" si="83"/>
        <v>-1374.39</v>
      </c>
      <c r="N629" s="128">
        <v>1374.39</v>
      </c>
      <c r="O629" s="126">
        <f>VLOOKUP(A629,РАСЧЕТ!A:BB,54,0)</f>
        <v>0</v>
      </c>
      <c r="P629" s="126">
        <f t="shared" si="84"/>
        <v>-1374.39</v>
      </c>
      <c r="Q629" s="128">
        <v>1374.39</v>
      </c>
      <c r="R629" s="126">
        <f>VLOOKUP(A629,РАСЧЕТ!A:BC,55,0)</f>
        <v>0</v>
      </c>
      <c r="S629" s="126">
        <f t="shared" si="85"/>
        <v>-1374.39</v>
      </c>
      <c r="T629" s="128">
        <v>1374.39</v>
      </c>
      <c r="U629" s="126">
        <f>VLOOKUP(A629,РАСЧЕТ!A:BD,56,0)</f>
        <v>0</v>
      </c>
      <c r="V629" s="126">
        <f t="shared" si="86"/>
        <v>-1374.39</v>
      </c>
      <c r="W629" s="80">
        <v>1374.39</v>
      </c>
      <c r="X629" s="81">
        <f>VLOOKUP(A629,РАСЧЕТ!A:BE,57,0)</f>
        <v>2371.6074009199674</v>
      </c>
      <c r="Y629" s="81">
        <f t="shared" si="87"/>
        <v>997.2174009199673</v>
      </c>
      <c r="Z629" s="81" t="str">
        <f>VLOOKUP(A629,'10'!A:C,3,0)</f>
        <v>Начисление услуг УКС00001637 от 31.10.2023 0:00:03</v>
      </c>
      <c r="AA629" s="81" t="str">
        <f>VLOOKUP(A629,'10'!A:B,2,0)</f>
        <v>НАС/КС/ДУ-3-348 от 01.12.2021</v>
      </c>
      <c r="AB629" s="80">
        <v>1374.39</v>
      </c>
      <c r="AC629" s="81">
        <f>VLOOKUP(A629,РАСЧЕТ!A:BF,58,0)</f>
        <v>1925.5575862474527</v>
      </c>
      <c r="AD629" s="81">
        <f t="shared" si="88"/>
        <v>551.16758624745262</v>
      </c>
      <c r="AE629" s="81" t="str">
        <f>VLOOKUP(A629,'11'!A:C,3,0)</f>
        <v>Начисление услуг УКС00001717 от 30.11.2023 23:59:59</v>
      </c>
      <c r="AF629" s="81" t="str">
        <f>VLOOKUP(A629,'11'!A:B,2,0)</f>
        <v>НАС/КС/ДУ-3-348 от 01.12.2021</v>
      </c>
      <c r="AG629" s="80">
        <v>1374.39</v>
      </c>
      <c r="AH629" s="120">
        <f>VLOOKUP(A629,РАСЧЕТ!A:BG,59,0)</f>
        <v>2608.5510368227301</v>
      </c>
      <c r="AI629" s="120">
        <f t="shared" si="89"/>
        <v>1234.16103682273</v>
      </c>
      <c r="AJ629" t="str">
        <f>VLOOKUP(A629,'12'!A:C,3,0)</f>
        <v>Начисление услуг УКС00001867 от 31.12.2023 23:59:59</v>
      </c>
      <c r="AK629" t="str">
        <f>VLOOKUP(A629,'12'!A:B,2,0)</f>
        <v>НАС/КС/ДУ-3-348 от 01.12.2021</v>
      </c>
    </row>
    <row r="630" spans="1:37" x14ac:dyDescent="0.3">
      <c r="A630" s="79" t="s">
        <v>1240</v>
      </c>
      <c r="B630" s="79" t="s">
        <v>456</v>
      </c>
      <c r="C630" s="80">
        <v>1361.51</v>
      </c>
      <c r="D630" s="81">
        <f>VLOOKUP(A630,РАСЧЕТ!A:AY,51,0)</f>
        <v>1148.2652587895973</v>
      </c>
      <c r="E630" s="81">
        <f t="shared" si="81"/>
        <v>-213.24474121040271</v>
      </c>
      <c r="F630" s="81" t="str">
        <f>VLOOKUP(A630,'04'!A:C,3,0)</f>
        <v>Начисление услуг УКС00000640 от 30.04.2023 0:00:10</v>
      </c>
      <c r="G630" s="81" t="str">
        <f>VLOOKUP(A630,'04'!A:B,2,0)</f>
        <v>НАС/КС/ДУ-3-349</v>
      </c>
      <c r="H630" s="128">
        <v>1361.51</v>
      </c>
      <c r="I630" s="126">
        <f>VLOOKUP(A630,РАСЧЕТ!A:AZ,52,0)</f>
        <v>0</v>
      </c>
      <c r="J630" s="126">
        <f t="shared" si="82"/>
        <v>-1361.51</v>
      </c>
      <c r="K630" s="128">
        <v>1361.51</v>
      </c>
      <c r="L630" s="126">
        <f>VLOOKUP(A630,РАСЧЕТ!A:BA,53,0)</f>
        <v>0</v>
      </c>
      <c r="M630" s="126">
        <f t="shared" si="83"/>
        <v>-1361.51</v>
      </c>
      <c r="N630" s="128">
        <v>1361.51</v>
      </c>
      <c r="O630" s="126">
        <f>VLOOKUP(A630,РАСЧЕТ!A:BB,54,0)</f>
        <v>0</v>
      </c>
      <c r="P630" s="126">
        <f t="shared" si="84"/>
        <v>-1361.51</v>
      </c>
      <c r="Q630" s="128">
        <v>1361.51</v>
      </c>
      <c r="R630" s="126">
        <f>VLOOKUP(A630,РАСЧЕТ!A:BC,55,0)</f>
        <v>0</v>
      </c>
      <c r="S630" s="126">
        <f t="shared" si="85"/>
        <v>-1361.51</v>
      </c>
      <c r="T630" s="128">
        <v>1361.51</v>
      </c>
      <c r="U630" s="126">
        <f>VLOOKUP(A630,РАСЧЕТ!A:BD,56,0)</f>
        <v>0</v>
      </c>
      <c r="V630" s="126">
        <f t="shared" si="86"/>
        <v>-1361.51</v>
      </c>
      <c r="W630" s="80">
        <v>1361.51</v>
      </c>
      <c r="X630" s="81">
        <f>VLOOKUP(A630,РАСЧЕТ!A:BE,57,0)</f>
        <v>2923.3207061082712</v>
      </c>
      <c r="Y630" s="81">
        <f t="shared" si="87"/>
        <v>1561.8107061082712</v>
      </c>
      <c r="Z630" s="81" t="str">
        <f>VLOOKUP(A630,'10'!A:C,3,0)</f>
        <v>Начисление услуг УКС00001637 от 31.10.2023 0:00:03</v>
      </c>
      <c r="AA630" s="81" t="str">
        <f>VLOOKUP(A630,'10'!A:B,2,0)</f>
        <v>НАС/КС/ДУ-3-349</v>
      </c>
      <c r="AB630" s="80">
        <v>1361.51</v>
      </c>
      <c r="AC630" s="81">
        <f>VLOOKUP(A630,РАСЧЕТ!A:BF,58,0)</f>
        <v>2308.5731928693272</v>
      </c>
      <c r="AD630" s="81">
        <f t="shared" si="88"/>
        <v>947.06319286932717</v>
      </c>
      <c r="AE630" s="81" t="str">
        <f>VLOOKUP(A630,'11'!A:C,3,0)</f>
        <v>Начисление услуг УКС00001717 от 30.11.2023 23:59:59</v>
      </c>
      <c r="AF630" s="81" t="str">
        <f>VLOOKUP(A630,'11'!A:B,2,0)</f>
        <v>НАС/КС/ДУ-3-349</v>
      </c>
      <c r="AG630" s="80">
        <v>1361.51</v>
      </c>
      <c r="AH630" s="120">
        <f>VLOOKUP(A630,РАСЧЕТ!A:BG,59,0)</f>
        <v>3104.6134909126436</v>
      </c>
      <c r="AI630" s="120">
        <f t="shared" si="89"/>
        <v>1743.1034909126436</v>
      </c>
      <c r="AJ630" t="str">
        <f>VLOOKUP(A630,'12'!A:C,3,0)</f>
        <v>Начисление услуг УКС00001867 от 31.12.2023 23:59:59</v>
      </c>
      <c r="AK630" t="str">
        <f>VLOOKUP(A630,'12'!A:B,2,0)</f>
        <v>НАС/КС/ДУ-3-349</v>
      </c>
    </row>
    <row r="631" spans="1:37" x14ac:dyDescent="0.3">
      <c r="A631" s="79" t="s">
        <v>1515</v>
      </c>
      <c r="B631" s="79" t="s">
        <v>138</v>
      </c>
      <c r="C631" s="80">
        <v>1576.26</v>
      </c>
      <c r="D631" s="81">
        <f>VLOOKUP(A631,РАСЧЕТ!A:AY,51,0)</f>
        <v>1329.379652920449</v>
      </c>
      <c r="E631" s="81">
        <f t="shared" si="81"/>
        <v>-246.88034707955103</v>
      </c>
      <c r="F631" s="81" t="str">
        <f>VLOOKUP(A631,'04'!A:C,3,0)</f>
        <v>Начисление услуг УКС00000640 от 30.04.2023 0:00:10</v>
      </c>
      <c r="G631" s="81" t="str">
        <f>VLOOKUP(A631,'04'!A:B,2,0)</f>
        <v>НАС/КС/ДУ/3-35</v>
      </c>
      <c r="H631" s="128">
        <v>1576.26</v>
      </c>
      <c r="I631" s="126">
        <f>VLOOKUP(A631,РАСЧЕТ!A:AZ,52,0)</f>
        <v>0</v>
      </c>
      <c r="J631" s="126">
        <f t="shared" si="82"/>
        <v>-1576.26</v>
      </c>
      <c r="K631" s="128">
        <v>1576.26</v>
      </c>
      <c r="L631" s="126">
        <f>VLOOKUP(A631,РАСЧЕТ!A:BA,53,0)</f>
        <v>0</v>
      </c>
      <c r="M631" s="126">
        <f t="shared" si="83"/>
        <v>-1576.26</v>
      </c>
      <c r="N631" s="128">
        <v>1576.26</v>
      </c>
      <c r="O631" s="126">
        <f>VLOOKUP(A631,РАСЧЕТ!A:BB,54,0)</f>
        <v>0</v>
      </c>
      <c r="P631" s="126">
        <f t="shared" si="84"/>
        <v>-1576.26</v>
      </c>
      <c r="Q631" s="128">
        <v>1576.26</v>
      </c>
      <c r="R631" s="126">
        <f>VLOOKUP(A631,РАСЧЕТ!A:BC,55,0)</f>
        <v>0</v>
      </c>
      <c r="S631" s="126">
        <f t="shared" si="85"/>
        <v>-1576.26</v>
      </c>
      <c r="T631" s="128">
        <v>1576.26</v>
      </c>
      <c r="U631" s="126">
        <f>VLOOKUP(A631,РАСЧЕТ!A:BD,56,0)</f>
        <v>0</v>
      </c>
      <c r="V631" s="126">
        <f t="shared" si="86"/>
        <v>-1576.26</v>
      </c>
      <c r="W631" s="80">
        <v>1576.26</v>
      </c>
      <c r="X631" s="81">
        <f>VLOOKUP(A631,РАСЧЕТ!A:BE,57,0)</f>
        <v>2526.9410343471905</v>
      </c>
      <c r="Y631" s="81">
        <f t="shared" si="87"/>
        <v>950.68103434719046</v>
      </c>
      <c r="Z631" s="81" t="str">
        <f>VLOOKUP(A631,'10'!A:C,3,0)</f>
        <v>Начисление услуг УКС00001637 от 31.10.2023 0:00:03</v>
      </c>
      <c r="AA631" s="81" t="str">
        <f>VLOOKUP(A631,'10'!A:B,2,0)</f>
        <v>НАС/КС/ДУ/3-35</v>
      </c>
      <c r="AB631" s="80">
        <v>1576.26</v>
      </c>
      <c r="AC631" s="81">
        <f>VLOOKUP(A631,РАСЧЕТ!A:BF,58,0)</f>
        <v>2073.5103093701846</v>
      </c>
      <c r="AD631" s="81">
        <f t="shared" si="88"/>
        <v>497.2503093701846</v>
      </c>
      <c r="AE631" s="81" t="str">
        <f>VLOOKUP(A631,'11'!A:C,3,0)</f>
        <v>Начисление услуг УКС00001717 от 30.11.2023 23:59:59</v>
      </c>
      <c r="AF631" s="81" t="str">
        <f>VLOOKUP(A631,'11'!A:B,2,0)</f>
        <v>НАС/КС/ДУ/3-35</v>
      </c>
      <c r="AG631" s="80">
        <v>1576.26</v>
      </c>
      <c r="AH631" s="120">
        <f>VLOOKUP(A631,РАСЧЕТ!A:BG,59,0)</f>
        <v>2816.6520411713295</v>
      </c>
      <c r="AI631" s="120">
        <f t="shared" si="89"/>
        <v>1240.3920411713295</v>
      </c>
      <c r="AJ631" t="str">
        <f>VLOOKUP(A631,'12'!A:C,3,0)</f>
        <v>Начисление услуг УКС00001867 от 31.12.2023 23:59:59</v>
      </c>
      <c r="AK631" t="str">
        <f>VLOOKUP(A631,'12'!A:B,2,0)</f>
        <v>НАС/КС/ДУ/3-35</v>
      </c>
    </row>
    <row r="632" spans="1:37" x14ac:dyDescent="0.3">
      <c r="A632" s="79" t="s">
        <v>1124</v>
      </c>
      <c r="B632" s="79" t="s">
        <v>468</v>
      </c>
      <c r="C632" s="80">
        <v>1679.34</v>
      </c>
      <c r="D632" s="81">
        <f>VLOOKUP(A632,РАСЧЕТ!A:AY,51,0)</f>
        <v>1416.3145621032575</v>
      </c>
      <c r="E632" s="81">
        <f t="shared" si="81"/>
        <v>-263.02543789674246</v>
      </c>
      <c r="F632" s="81" t="str">
        <f>VLOOKUP(A632,'04'!A:C,3,0)</f>
        <v>Начисление услуг УКС00000640 от 30.04.2023 0:00:10</v>
      </c>
      <c r="G632" s="81" t="str">
        <f>VLOOKUP(A632,'04'!A:B,2,0)</f>
        <v>НАС/КС/ДУ-3-350</v>
      </c>
      <c r="H632" s="128">
        <v>1679.34</v>
      </c>
      <c r="I632" s="126">
        <f>VLOOKUP(A632,РАСЧЕТ!A:AZ,52,0)</f>
        <v>0</v>
      </c>
      <c r="J632" s="126">
        <f t="shared" si="82"/>
        <v>-1679.34</v>
      </c>
      <c r="K632" s="128">
        <v>1679.34</v>
      </c>
      <c r="L632" s="126">
        <f>VLOOKUP(A632,РАСЧЕТ!A:BA,53,0)</f>
        <v>0</v>
      </c>
      <c r="M632" s="126">
        <f t="shared" si="83"/>
        <v>-1679.34</v>
      </c>
      <c r="N632" s="128">
        <v>1679.34</v>
      </c>
      <c r="O632" s="126">
        <f>VLOOKUP(A632,РАСЧЕТ!A:BB,54,0)</f>
        <v>0</v>
      </c>
      <c r="P632" s="126">
        <f t="shared" si="84"/>
        <v>-1679.34</v>
      </c>
      <c r="Q632" s="128">
        <v>1679.34</v>
      </c>
      <c r="R632" s="126">
        <f>VLOOKUP(A632,РАСЧЕТ!A:BC,55,0)</f>
        <v>0</v>
      </c>
      <c r="S632" s="126">
        <f t="shared" si="85"/>
        <v>-1679.34</v>
      </c>
      <c r="T632" s="128">
        <v>1679.34</v>
      </c>
      <c r="U632" s="126">
        <f>VLOOKUP(A632,РАСЧЕТ!A:BD,56,0)</f>
        <v>0</v>
      </c>
      <c r="V632" s="126">
        <f t="shared" si="86"/>
        <v>-1679.34</v>
      </c>
      <c r="W632" s="80">
        <v>1679.34</v>
      </c>
      <c r="X632" s="81">
        <f>VLOOKUP(A632,РАСЧЕТ!A:BE,57,0)</f>
        <v>3163.2198267608628</v>
      </c>
      <c r="Y632" s="81">
        <f t="shared" si="87"/>
        <v>1483.8798267608629</v>
      </c>
      <c r="Z632" s="81" t="str">
        <f>VLOOKUP(A632,'10'!A:C,3,0)</f>
        <v>Начисление услуг УКС00001637 от 31.10.2023 0:00:03</v>
      </c>
      <c r="AA632" s="81" t="str">
        <f>VLOOKUP(A632,'10'!A:B,2,0)</f>
        <v>НАС/КС/ДУ-3-350</v>
      </c>
      <c r="AB632" s="80">
        <v>1679.34</v>
      </c>
      <c r="AC632" s="81">
        <f>VLOOKUP(A632,РАСЧЕТ!A:BF,58,0)</f>
        <v>2538.2575798109883</v>
      </c>
      <c r="AD632" s="81">
        <f t="shared" si="88"/>
        <v>858.9175798109884</v>
      </c>
      <c r="AE632" s="81" t="str">
        <f>VLOOKUP(A632,'11'!A:C,3,0)</f>
        <v>Начисление услуг УКС00001717 от 30.11.2023 23:59:59</v>
      </c>
      <c r="AF632" s="81" t="str">
        <f>VLOOKUP(A632,'11'!A:B,2,0)</f>
        <v>НАС/КС/ДУ-3-350</v>
      </c>
      <c r="AG632" s="80">
        <v>1679.34</v>
      </c>
      <c r="AH632" s="120">
        <f>VLOOKUP(A632,РАСЧЕТ!A:BG,59,0)</f>
        <v>3428.0277711161139</v>
      </c>
      <c r="AI632" s="120">
        <f t="shared" si="89"/>
        <v>1748.6877711161139</v>
      </c>
      <c r="AJ632" t="str">
        <f>VLOOKUP(A632,'12'!A:C,3,0)</f>
        <v>Начисление услуг УКС00001867 от 31.12.2023 23:59:59</v>
      </c>
      <c r="AK632" t="str">
        <f>VLOOKUP(A632,'12'!A:B,2,0)</f>
        <v>НАС/КС/ДУ-3-350</v>
      </c>
    </row>
    <row r="633" spans="1:37" x14ac:dyDescent="0.3">
      <c r="A633" s="79" t="s">
        <v>2367</v>
      </c>
      <c r="B633" s="79" t="s">
        <v>495</v>
      </c>
      <c r="C633" s="80">
        <v>2650</v>
      </c>
      <c r="D633" s="81">
        <f>VLOOKUP(A633,РАСЧЕТ!A:AY,51,0)</f>
        <v>3637.350557329607</v>
      </c>
      <c r="E633" s="81">
        <f t="shared" si="81"/>
        <v>987.350557329607</v>
      </c>
      <c r="F633" s="81" t="str">
        <f>VLOOKUP(A633,'04'!A:C,3,0)</f>
        <v>Начисление услуг УКС00000640 от 30.04.2023 0:00:10</v>
      </c>
      <c r="G633" s="81" t="str">
        <f>VLOOKUP(A633,'04'!A:B,2,0)</f>
        <v>НАС/КС/ДУ-3-351</v>
      </c>
      <c r="H633" s="128">
        <v>2650</v>
      </c>
      <c r="I633" s="126">
        <f>VLOOKUP(A633,РАСЧЕТ!A:AZ,52,0)</f>
        <v>0</v>
      </c>
      <c r="J633" s="126">
        <f t="shared" si="82"/>
        <v>-2650</v>
      </c>
      <c r="K633" s="128">
        <v>2650</v>
      </c>
      <c r="L633" s="126">
        <f>VLOOKUP(A633,РАСЧЕТ!A:BA,53,0)</f>
        <v>0</v>
      </c>
      <c r="M633" s="126">
        <f t="shared" si="83"/>
        <v>-2650</v>
      </c>
      <c r="N633" s="128">
        <v>2650</v>
      </c>
      <c r="O633" s="126">
        <f>VLOOKUP(A633,РАСЧЕТ!A:BB,54,0)</f>
        <v>0</v>
      </c>
      <c r="P633" s="126">
        <f t="shared" si="84"/>
        <v>-2650</v>
      </c>
      <c r="Q633" s="128">
        <v>2650</v>
      </c>
      <c r="R633" s="126">
        <f>VLOOKUP(A633,РАСЧЕТ!A:BC,55,0)</f>
        <v>0</v>
      </c>
      <c r="S633" s="126">
        <f t="shared" si="85"/>
        <v>-2650</v>
      </c>
      <c r="T633" s="128">
        <v>2650</v>
      </c>
      <c r="U633" s="126">
        <f>VLOOKUP(A633,РАСЧЕТ!A:BD,56,0)</f>
        <v>0</v>
      </c>
      <c r="V633" s="126">
        <f t="shared" si="86"/>
        <v>-2650</v>
      </c>
      <c r="W633" s="80">
        <v>2650</v>
      </c>
      <c r="X633" s="81">
        <f>VLOOKUP(A633,РАСЧЕТ!A:BE,57,0)</f>
        <v>4299.6343205278936</v>
      </c>
      <c r="Y633" s="81">
        <f t="shared" si="87"/>
        <v>1649.6343205278936</v>
      </c>
      <c r="Z633" s="81" t="str">
        <f>VLOOKUP(A633,'10'!A:C,3,0)</f>
        <v>Начисление услуг УКС00001637 от 31.10.2023 0:00:03</v>
      </c>
      <c r="AA633" s="81" t="str">
        <f>VLOOKUP(A633,'10'!A:B,2,0)</f>
        <v>НАС/КС/ДУ-3-351</v>
      </c>
      <c r="AB633" s="80">
        <v>2650</v>
      </c>
      <c r="AC633" s="81">
        <f>VLOOKUP(A633,РАСЧЕТ!A:BF,58,0)</f>
        <v>3521.8617398073184</v>
      </c>
      <c r="AD633" s="81">
        <f t="shared" si="88"/>
        <v>871.86173980731837</v>
      </c>
      <c r="AE633" s="81" t="str">
        <f>VLOOKUP(A633,'11'!A:C,3,0)</f>
        <v>Начисление услуг УКС00001717 от 30.11.2023 23:59:59</v>
      </c>
      <c r="AF633" s="81" t="str">
        <f>VLOOKUP(A633,'11'!A:B,2,0)</f>
        <v>НАС/КС/ДУ-3-351</v>
      </c>
      <c r="AG633" s="80">
        <v>2650</v>
      </c>
      <c r="AH633" s="120">
        <f>VLOOKUP(A633,РАСЧЕТ!A:BG,59,0)</f>
        <v>4781.9164857908963</v>
      </c>
      <c r="AI633" s="120">
        <f t="shared" si="89"/>
        <v>2131.9164857908963</v>
      </c>
      <c r="AJ633" t="str">
        <f>VLOOKUP(A633,'12'!A:C,3,0)</f>
        <v>Начисление услуг УКС00001867 от 31.12.2023 23:59:59</v>
      </c>
      <c r="AK633" t="str">
        <f>VLOOKUP(A633,'12'!A:B,2,0)</f>
        <v>НАС/КС/ДУ-3-351</v>
      </c>
    </row>
    <row r="634" spans="1:37" x14ac:dyDescent="0.3">
      <c r="A634" s="79" t="s">
        <v>705</v>
      </c>
      <c r="B634" s="79" t="s">
        <v>458</v>
      </c>
      <c r="C634" s="80">
        <v>1395.87</v>
      </c>
      <c r="D634" s="81">
        <f>VLOOKUP(A634,РАСЧЕТ!A:AY,51,0)</f>
        <v>586.8183972967945</v>
      </c>
      <c r="E634" s="81">
        <f t="shared" si="81"/>
        <v>-809.05160270320539</v>
      </c>
      <c r="F634" s="81" t="str">
        <f>VLOOKUP(A634,'04'!A:C,3,0)</f>
        <v>Начисление услуг УКС00000640 от 30.04.2023 0:00:10</v>
      </c>
      <c r="G634" s="81" t="str">
        <f>VLOOKUP(A634,'04'!A:B,2,0)</f>
        <v>НАС/КС/ДУ-3-352 от 11.11.2021 г.</v>
      </c>
      <c r="H634" s="128">
        <v>1395.87</v>
      </c>
      <c r="I634" s="126">
        <f>VLOOKUP(A634,РАСЧЕТ!A:AZ,52,0)</f>
        <v>0</v>
      </c>
      <c r="J634" s="126">
        <f t="shared" si="82"/>
        <v>-1395.87</v>
      </c>
      <c r="K634" s="128">
        <v>1395.87</v>
      </c>
      <c r="L634" s="126">
        <f>VLOOKUP(A634,РАСЧЕТ!A:BA,53,0)</f>
        <v>0</v>
      </c>
      <c r="M634" s="126">
        <f t="shared" si="83"/>
        <v>-1395.87</v>
      </c>
      <c r="N634" s="128">
        <v>1395.87</v>
      </c>
      <c r="O634" s="126">
        <f>VLOOKUP(A634,РАСЧЕТ!A:BB,54,0)</f>
        <v>0</v>
      </c>
      <c r="P634" s="126">
        <f t="shared" si="84"/>
        <v>-1395.87</v>
      </c>
      <c r="Q634" s="128">
        <v>1395.87</v>
      </c>
      <c r="R634" s="126">
        <f>VLOOKUP(A634,РАСЧЕТ!A:BC,55,0)</f>
        <v>0</v>
      </c>
      <c r="S634" s="126">
        <f t="shared" si="85"/>
        <v>-1395.87</v>
      </c>
      <c r="T634" s="128">
        <v>1395.87</v>
      </c>
      <c r="U634" s="126">
        <f>VLOOKUP(A634,РАСЧЕТ!A:BD,56,0)</f>
        <v>0</v>
      </c>
      <c r="V634" s="126">
        <f t="shared" si="86"/>
        <v>-1395.87</v>
      </c>
      <c r="W634" s="80">
        <v>1395.87</v>
      </c>
      <c r="X634" s="81">
        <f>VLOOKUP(A634,РАСЧЕТ!A:BE,57,0)</f>
        <v>2755.2225501835869</v>
      </c>
      <c r="Y634" s="81">
        <f t="shared" si="87"/>
        <v>1359.352550183587</v>
      </c>
      <c r="Z634" s="81" t="str">
        <f>VLOOKUP(A634,'10'!A:C,3,0)</f>
        <v>Начисление услуг УКС00001637 от 31.10.2023 0:00:03</v>
      </c>
      <c r="AA634" s="81" t="str">
        <f>VLOOKUP(A634,'10'!A:B,2,0)</f>
        <v>НАС/КС/ДУ-3-352 от 11.11.2021 г.</v>
      </c>
      <c r="AB634" s="80">
        <v>1395.87</v>
      </c>
      <c r="AC634" s="81">
        <f>VLOOKUP(A634,РАСЧЕТ!A:BF,58,0)</f>
        <v>2197.8157515677499</v>
      </c>
      <c r="AD634" s="81">
        <f t="shared" si="88"/>
        <v>801.94575156774999</v>
      </c>
      <c r="AE634" s="81" t="str">
        <f>VLOOKUP(A634,'11'!A:C,3,0)</f>
        <v>Начисление услуг УКС00001717 от 30.11.2023 23:59:59</v>
      </c>
      <c r="AF634" s="81" t="str">
        <f>VLOOKUP(A634,'11'!A:B,2,0)</f>
        <v>НАС/КС/ДУ-3-352 от 11.11.2021 г.</v>
      </c>
      <c r="AG634" s="80">
        <v>1395.87</v>
      </c>
      <c r="AH634" s="120">
        <f>VLOOKUP(A634,РАСЧЕТ!A:BG,59,0)</f>
        <v>2963.606810292401</v>
      </c>
      <c r="AI634" s="120">
        <f t="shared" si="89"/>
        <v>1567.7368102924011</v>
      </c>
      <c r="AJ634" t="str">
        <f>VLOOKUP(A634,'12'!A:C,3,0)</f>
        <v>Начисление услуг УКС00001867 от 31.12.2023 23:59:59</v>
      </c>
      <c r="AK634" t="str">
        <f>VLOOKUP(A634,'12'!A:B,2,0)</f>
        <v>НАС/КС/ДУ-3-352 от 11.11.2021 г.</v>
      </c>
    </row>
    <row r="635" spans="1:37" x14ac:dyDescent="0.3">
      <c r="A635" s="79" t="s">
        <v>1125</v>
      </c>
      <c r="B635" s="79" t="s">
        <v>444</v>
      </c>
      <c r="C635" s="80">
        <v>1443.11</v>
      </c>
      <c r="D635" s="81">
        <f>VLOOKUP(A635,РАСЧЕТ!A:AY,51,0)</f>
        <v>3205.1404230514554</v>
      </c>
      <c r="E635" s="81">
        <f t="shared" si="81"/>
        <v>1762.0304230514555</v>
      </c>
      <c r="F635" s="81" t="str">
        <f>VLOOKUP(A635,'04'!A:C,3,0)</f>
        <v>Начисление услуг УКС00000640 от 30.04.2023 0:00:10</v>
      </c>
      <c r="G635" s="81" t="str">
        <f>VLOOKUP(A635,'04'!A:B,2,0)</f>
        <v>НАС/КС/ДУ-3-353</v>
      </c>
      <c r="H635" s="128">
        <v>1443.11</v>
      </c>
      <c r="I635" s="126">
        <f>VLOOKUP(A635,РАСЧЕТ!A:AZ,52,0)</f>
        <v>0</v>
      </c>
      <c r="J635" s="126">
        <f t="shared" si="82"/>
        <v>-1443.11</v>
      </c>
      <c r="K635" s="128">
        <v>1443.11</v>
      </c>
      <c r="L635" s="126">
        <f>VLOOKUP(A635,РАСЧЕТ!A:BA,53,0)</f>
        <v>0</v>
      </c>
      <c r="M635" s="126">
        <f t="shared" si="83"/>
        <v>-1443.11</v>
      </c>
      <c r="N635" s="128">
        <v>1443.11</v>
      </c>
      <c r="O635" s="126">
        <f>VLOOKUP(A635,РАСЧЕТ!A:BB,54,0)</f>
        <v>0</v>
      </c>
      <c r="P635" s="126">
        <f t="shared" si="84"/>
        <v>-1443.11</v>
      </c>
      <c r="Q635" s="128">
        <v>1443.11</v>
      </c>
      <c r="R635" s="126">
        <f>VLOOKUP(A635,РАСЧЕТ!A:BC,55,0)</f>
        <v>0</v>
      </c>
      <c r="S635" s="126">
        <f t="shared" si="85"/>
        <v>-1443.11</v>
      </c>
      <c r="T635" s="128">
        <v>1443.11</v>
      </c>
      <c r="U635" s="126">
        <f>VLOOKUP(A635,РАСЧЕТ!A:BD,56,0)</f>
        <v>0</v>
      </c>
      <c r="V635" s="126">
        <f t="shared" si="86"/>
        <v>-1443.11</v>
      </c>
      <c r="W635" s="80">
        <v>1443.11</v>
      </c>
      <c r="X635" s="81">
        <f>VLOOKUP(A635,РАСЧЕТ!A:BE,57,0)</f>
        <v>1813.3996409134359</v>
      </c>
      <c r="Y635" s="81">
        <f t="shared" si="87"/>
        <v>370.28964091343596</v>
      </c>
      <c r="Z635" s="81" t="str">
        <f>VLOOKUP(A635,'10'!A:C,3,0)</f>
        <v>Начисление услуг УКС00001637 от 31.10.2023 0:00:03</v>
      </c>
      <c r="AA635" s="81" t="str">
        <f>VLOOKUP(A635,'10'!A:B,2,0)</f>
        <v>НАС/КС/ДУ-3-353</v>
      </c>
      <c r="AB635" s="80">
        <v>1443.11</v>
      </c>
      <c r="AC635" s="81">
        <f>VLOOKUP(A635,РАСЧЕТ!A:BF,58,0)</f>
        <v>1548.9036340845207</v>
      </c>
      <c r="AD635" s="81">
        <f t="shared" si="88"/>
        <v>105.79363408452082</v>
      </c>
      <c r="AE635" s="81" t="str">
        <f>VLOOKUP(A635,'11'!A:C,3,0)</f>
        <v>Начисление услуг УКС00001717 от 30.11.2023 23:59:59</v>
      </c>
      <c r="AF635" s="81" t="str">
        <f>VLOOKUP(A635,'11'!A:B,2,0)</f>
        <v>НАС/КС/ДУ-3-353</v>
      </c>
      <c r="AG635" s="80">
        <v>1443.11</v>
      </c>
      <c r="AH635" s="120">
        <f>VLOOKUP(A635,РАСЧЕТ!A:BG,59,0)</f>
        <v>2125.1935696995674</v>
      </c>
      <c r="AI635" s="120">
        <f t="shared" si="89"/>
        <v>682.08356969956753</v>
      </c>
      <c r="AJ635" t="str">
        <f>VLOOKUP(A635,'12'!A:C,3,0)</f>
        <v>Начисление услуг УКС00001867 от 31.12.2023 23:59:59</v>
      </c>
      <c r="AK635" t="str">
        <f>VLOOKUP(A635,'12'!A:B,2,0)</f>
        <v>НАС/КС/ДУ-3-353</v>
      </c>
    </row>
    <row r="636" spans="1:37" x14ac:dyDescent="0.3">
      <c r="A636" s="79" t="s">
        <v>2041</v>
      </c>
      <c r="B636" s="79" t="s">
        <v>417</v>
      </c>
      <c r="C636" s="80">
        <v>2602.7600000000002</v>
      </c>
      <c r="D636" s="81">
        <f>VLOOKUP(A636,РАСЧЕТ!A:AY,51,0)</f>
        <v>2793.3904915749463</v>
      </c>
      <c r="E636" s="81">
        <f t="shared" si="81"/>
        <v>190.63049157494606</v>
      </c>
      <c r="F636" s="81" t="str">
        <f>VLOOKUP(A636,'04'!A:C,3,0)</f>
        <v>Начисление услуг УКС00000640 от 30.04.2023 0:00:10</v>
      </c>
      <c r="G636" s="81" t="str">
        <f>VLOOKUP(A636,'04'!A:B,2,0)</f>
        <v>НАС/КС/ДУ-3-354 от 13.03.2022 г.</v>
      </c>
      <c r="H636" s="128">
        <v>2602.7600000000002</v>
      </c>
      <c r="I636" s="126">
        <f>VLOOKUP(A636,РАСЧЕТ!A:AZ,52,0)</f>
        <v>0</v>
      </c>
      <c r="J636" s="126">
        <f t="shared" si="82"/>
        <v>-2602.7600000000002</v>
      </c>
      <c r="K636" s="128">
        <v>2602.7600000000002</v>
      </c>
      <c r="L636" s="126">
        <f>VLOOKUP(A636,РАСЧЕТ!A:BA,53,0)</f>
        <v>0</v>
      </c>
      <c r="M636" s="126">
        <f t="shared" si="83"/>
        <v>-2602.7600000000002</v>
      </c>
      <c r="N636" s="128">
        <v>2602.7600000000002</v>
      </c>
      <c r="O636" s="126">
        <f>VLOOKUP(A636,РАСЧЕТ!A:BB,54,0)</f>
        <v>0</v>
      </c>
      <c r="P636" s="126">
        <f t="shared" si="84"/>
        <v>-2602.7600000000002</v>
      </c>
      <c r="Q636" s="128">
        <v>2602.7600000000002</v>
      </c>
      <c r="R636" s="126">
        <f>VLOOKUP(A636,РАСЧЕТ!A:BC,55,0)</f>
        <v>0</v>
      </c>
      <c r="S636" s="126">
        <f t="shared" si="85"/>
        <v>-2602.7600000000002</v>
      </c>
      <c r="T636" s="128">
        <v>2602.7600000000002</v>
      </c>
      <c r="U636" s="126">
        <f>VLOOKUP(A636,РАСЧЕТ!A:BD,56,0)</f>
        <v>0</v>
      </c>
      <c r="V636" s="126">
        <f t="shared" si="86"/>
        <v>-2602.7600000000002</v>
      </c>
      <c r="W636" s="80">
        <v>2602.7600000000002</v>
      </c>
      <c r="X636" s="81">
        <f>VLOOKUP(A636,РАСЧЕТ!A:BE,57,0)</f>
        <v>4074.2533803424208</v>
      </c>
      <c r="Y636" s="81">
        <f t="shared" si="87"/>
        <v>1471.4933803424206</v>
      </c>
      <c r="Z636" s="81" t="str">
        <f>VLOOKUP(A636,'10'!A:C,3,0)</f>
        <v>Начисление услуг УКС00001637 от 31.10.2023 0:00:03</v>
      </c>
      <c r="AA636" s="81" t="str">
        <f>VLOOKUP(A636,'10'!A:B,2,0)</f>
        <v>НАС/КС/ДУ-3-354 от 13.03.2022 г.</v>
      </c>
      <c r="AB636" s="80">
        <v>2602.7600000000002</v>
      </c>
      <c r="AC636" s="81">
        <f>VLOOKUP(A636,РАСЧЕТ!A:BF,58,0)</f>
        <v>3355.1451106911818</v>
      </c>
      <c r="AD636" s="81">
        <f t="shared" si="88"/>
        <v>752.38511069118158</v>
      </c>
      <c r="AE636" s="81" t="str">
        <f>VLOOKUP(A636,'11'!A:C,3,0)</f>
        <v>Начисление услуг УКС00001717 от 30.11.2023 23:59:59</v>
      </c>
      <c r="AF636" s="81" t="str">
        <f>VLOOKUP(A636,'11'!A:B,2,0)</f>
        <v>НАС/КС/ДУ-3-354 от 13.03.2022 г.</v>
      </c>
      <c r="AG636" s="80">
        <v>2602.7600000000002</v>
      </c>
      <c r="AH636" s="120">
        <f>VLOOKUP(A636,РАСЧЕТ!A:BG,59,0)</f>
        <v>4561.7824424387272</v>
      </c>
      <c r="AI636" s="120">
        <f t="shared" si="89"/>
        <v>1959.022442438727</v>
      </c>
      <c r="AJ636" t="str">
        <f>VLOOKUP(A636,'12'!A:C,3,0)</f>
        <v>Начисление услуг УКС00001867 от 31.12.2023 23:59:59</v>
      </c>
      <c r="AK636" t="str">
        <f>VLOOKUP(A636,'12'!A:B,2,0)</f>
        <v>НАС/КС/ДУ-3-354 от 13.03.2022 г.</v>
      </c>
    </row>
    <row r="637" spans="1:37" x14ac:dyDescent="0.3">
      <c r="A637" s="79" t="s">
        <v>706</v>
      </c>
      <c r="B637" s="79" t="s">
        <v>457</v>
      </c>
      <c r="C637" s="80">
        <v>1687.93</v>
      </c>
      <c r="D637" s="81">
        <f>VLOOKUP(A637,РАСЧЕТ!A:AY,51,0)</f>
        <v>1423.5591378684915</v>
      </c>
      <c r="E637" s="81">
        <f t="shared" si="81"/>
        <v>-264.3708621315086</v>
      </c>
      <c r="F637" s="81" t="str">
        <f>VLOOKUP(A637,'04'!A:C,3,0)</f>
        <v>Начисление услуг УКС00000640 от 30.04.2023 0:00:10</v>
      </c>
      <c r="G637" s="81" t="str">
        <f>VLOOKUP(A637,'04'!A:B,2,0)</f>
        <v>НАС/КС/ДУ-3-355 от 30.11.2021 г.</v>
      </c>
      <c r="H637" s="128">
        <v>1687.93</v>
      </c>
      <c r="I637" s="126">
        <f>VLOOKUP(A637,РАСЧЕТ!A:AZ,52,0)</f>
        <v>0</v>
      </c>
      <c r="J637" s="126">
        <f t="shared" si="82"/>
        <v>-1687.93</v>
      </c>
      <c r="K637" s="128">
        <v>1687.93</v>
      </c>
      <c r="L637" s="126">
        <f>VLOOKUP(A637,РАСЧЕТ!A:BA,53,0)</f>
        <v>0</v>
      </c>
      <c r="M637" s="126">
        <f t="shared" si="83"/>
        <v>-1687.93</v>
      </c>
      <c r="N637" s="128">
        <v>1687.93</v>
      </c>
      <c r="O637" s="126">
        <f>VLOOKUP(A637,РАСЧЕТ!A:BB,54,0)</f>
        <v>0</v>
      </c>
      <c r="P637" s="126">
        <f t="shared" si="84"/>
        <v>-1687.93</v>
      </c>
      <c r="Q637" s="128">
        <v>1687.93</v>
      </c>
      <c r="R637" s="126">
        <f>VLOOKUP(A637,РАСЧЕТ!A:BC,55,0)</f>
        <v>0</v>
      </c>
      <c r="S637" s="126">
        <f t="shared" si="85"/>
        <v>-1687.93</v>
      </c>
      <c r="T637" s="128">
        <v>1687.93</v>
      </c>
      <c r="U637" s="126">
        <f>VLOOKUP(A637,РАСЧЕТ!A:BD,56,0)</f>
        <v>0</v>
      </c>
      <c r="V637" s="126">
        <f t="shared" si="86"/>
        <v>-1687.93</v>
      </c>
      <c r="W637" s="80">
        <v>1687.93</v>
      </c>
      <c r="X637" s="81">
        <f>VLOOKUP(A637,РАСЧЕТ!A:BE,57,0)</f>
        <v>1452.0448315778374</v>
      </c>
      <c r="Y637" s="81">
        <f t="shared" si="87"/>
        <v>-235.88516842216268</v>
      </c>
      <c r="Z637" s="81" t="str">
        <f>VLOOKUP(A637,'10'!A:C,3,0)</f>
        <v>Начисление услуг УКС00001637 от 31.10.2023 0:00:03</v>
      </c>
      <c r="AA637" s="81" t="str">
        <f>VLOOKUP(A637,'10'!A:B,2,0)</f>
        <v>НАС/КС/ДУ-3-355 от 30.11.2021 г.</v>
      </c>
      <c r="AB637" s="80">
        <v>1687.93</v>
      </c>
      <c r="AC637" s="81">
        <f>VLOOKUP(A637,РАСЧЕТ!A:BF,58,0)</f>
        <v>1344.1849051119905</v>
      </c>
      <c r="AD637" s="81">
        <f t="shared" si="88"/>
        <v>-343.74509488800959</v>
      </c>
      <c r="AE637" s="81" t="str">
        <f>VLOOKUP(A637,'11'!A:C,3,0)</f>
        <v>Начисление услуг УКС00001717 от 30.11.2023 23:59:59</v>
      </c>
      <c r="AF637" s="81" t="str">
        <f>VLOOKUP(A637,'11'!A:B,2,0)</f>
        <v>НАС/КС/ДУ-3-355 от 30.11.2021 г.</v>
      </c>
      <c r="AG637" s="80">
        <v>1687.93</v>
      </c>
      <c r="AH637" s="120">
        <f>VLOOKUP(A637,РАСЧЕТ!A:BG,59,0)</f>
        <v>1879.0090903980777</v>
      </c>
      <c r="AI637" s="120">
        <f t="shared" si="89"/>
        <v>191.0790903980776</v>
      </c>
      <c r="AJ637" t="str">
        <f>VLOOKUP(A637,'12'!A:C,3,0)</f>
        <v>Начисление услуг УКС00001867 от 31.12.2023 23:59:59</v>
      </c>
      <c r="AK637" t="str">
        <f>VLOOKUP(A637,'12'!A:B,2,0)</f>
        <v>НАС/КС/ДУ-3-355 от 30.11.2021 г.</v>
      </c>
    </row>
    <row r="638" spans="1:37" x14ac:dyDescent="0.3">
      <c r="A638" s="79" t="s">
        <v>606</v>
      </c>
      <c r="B638" s="79" t="s">
        <v>472</v>
      </c>
      <c r="C638" s="80">
        <v>1374.39</v>
      </c>
      <c r="D638" s="81">
        <f>VLOOKUP(A638,РАСЧЕТ!A:AY,51,0)</f>
        <v>1159.1321224374485</v>
      </c>
      <c r="E638" s="81">
        <f t="shared" si="81"/>
        <v>-215.25787756255158</v>
      </c>
      <c r="F638" s="81" t="str">
        <f>VLOOKUP(A638,'04'!A:C,3,0)</f>
        <v>Начисление услуг УКС00000640 от 30.04.2023 0:00:10</v>
      </c>
      <c r="G638" s="81" t="str">
        <f>VLOOKUP(A638,'04'!A:B,2,0)</f>
        <v>НАС/КС/ДУ-3-356</v>
      </c>
      <c r="H638" s="128">
        <v>1374.39</v>
      </c>
      <c r="I638" s="126">
        <f>VLOOKUP(A638,РАСЧЕТ!A:AZ,52,0)</f>
        <v>0</v>
      </c>
      <c r="J638" s="126">
        <f t="shared" si="82"/>
        <v>-1374.39</v>
      </c>
      <c r="K638" s="128">
        <v>1374.39</v>
      </c>
      <c r="L638" s="126">
        <f>VLOOKUP(A638,РАСЧЕТ!A:BA,53,0)</f>
        <v>0</v>
      </c>
      <c r="M638" s="126">
        <f t="shared" si="83"/>
        <v>-1374.39</v>
      </c>
      <c r="N638" s="128">
        <v>1374.39</v>
      </c>
      <c r="O638" s="126">
        <f>VLOOKUP(A638,РАСЧЕТ!A:BB,54,0)</f>
        <v>0</v>
      </c>
      <c r="P638" s="126">
        <f t="shared" si="84"/>
        <v>-1374.39</v>
      </c>
      <c r="Q638" s="128">
        <v>1374.39</v>
      </c>
      <c r="R638" s="126">
        <f>VLOOKUP(A638,РАСЧЕТ!A:BC,55,0)</f>
        <v>0</v>
      </c>
      <c r="S638" s="126">
        <f t="shared" si="85"/>
        <v>-1374.39</v>
      </c>
      <c r="T638" s="128">
        <v>1374.39</v>
      </c>
      <c r="U638" s="126">
        <f>VLOOKUP(A638,РАСЧЕТ!A:BD,56,0)</f>
        <v>0</v>
      </c>
      <c r="V638" s="126">
        <f t="shared" si="86"/>
        <v>-1374.39</v>
      </c>
      <c r="W638" s="80">
        <v>1374.39</v>
      </c>
      <c r="X638" s="81">
        <f>VLOOKUP(A638,РАСЧЕТ!A:BE,57,0)</f>
        <v>1616.4790499482344</v>
      </c>
      <c r="Y638" s="81">
        <f t="shared" si="87"/>
        <v>242.08904994823433</v>
      </c>
      <c r="Z638" s="81" t="str">
        <f>VLOOKUP(A638,'10'!A:C,3,0)</f>
        <v>Начисление услуг УКС00001637 от 31.10.2023 0:00:03</v>
      </c>
      <c r="AA638" s="81" t="str">
        <f>VLOOKUP(A638,'10'!A:B,2,0)</f>
        <v>НАС/КС/ДУ-3-356</v>
      </c>
      <c r="AB638" s="80">
        <v>1374.39</v>
      </c>
      <c r="AC638" s="81">
        <f>VLOOKUP(A638,РАСЧЕТ!A:BF,58,0)</f>
        <v>1397.8825012895213</v>
      </c>
      <c r="AD638" s="81">
        <f t="shared" si="88"/>
        <v>23.492501289521215</v>
      </c>
      <c r="AE638" s="81" t="str">
        <f>VLOOKUP(A638,'11'!A:C,3,0)</f>
        <v>Начисление услуг УКС00001717 от 30.11.2023 23:59:59</v>
      </c>
      <c r="AF638" s="81" t="str">
        <f>VLOOKUP(A638,'11'!A:B,2,0)</f>
        <v>НАС/КС/ДУ-3-356</v>
      </c>
      <c r="AG638" s="80">
        <v>1374.39</v>
      </c>
      <c r="AH638" s="120">
        <f>VLOOKUP(A638,РАСЧЕТ!A:BG,59,0)</f>
        <v>1923.7185927523965</v>
      </c>
      <c r="AI638" s="120">
        <f t="shared" si="89"/>
        <v>549.32859275239639</v>
      </c>
      <c r="AJ638" t="str">
        <f>VLOOKUP(A638,'12'!A:C,3,0)</f>
        <v>Начисление услуг УКС00001867 от 31.12.2023 23:59:59</v>
      </c>
      <c r="AK638" t="str">
        <f>VLOOKUP(A638,'12'!A:B,2,0)</f>
        <v>НАС/КС/ДУ-3-356</v>
      </c>
    </row>
    <row r="639" spans="1:37" x14ac:dyDescent="0.3">
      <c r="A639" s="79" t="s">
        <v>1544</v>
      </c>
      <c r="B639" s="79" t="s">
        <v>419</v>
      </c>
      <c r="C639" s="80">
        <v>1361.51</v>
      </c>
      <c r="D639" s="81">
        <f>VLOOKUP(A639,РАСЧЕТ!A:AY,51,0)</f>
        <v>572.3736367479504</v>
      </c>
      <c r="E639" s="81">
        <f t="shared" si="81"/>
        <v>-789.13636325204959</v>
      </c>
      <c r="F639" s="81" t="str">
        <f>VLOOKUP(A639,'04'!A:C,3,0)</f>
        <v>Начисление услуг УКС00000640 от 30.04.2023 0:00:10</v>
      </c>
      <c r="G639" s="81" t="str">
        <f>VLOOKUP(A639,'04'!A:B,2,0)</f>
        <v>НАС/П/ДУ-3-357 от 05.03.2022 г.</v>
      </c>
      <c r="H639" s="128">
        <v>1361.51</v>
      </c>
      <c r="I639" s="126">
        <f>VLOOKUP(A639,РАСЧЕТ!A:AZ,52,0)</f>
        <v>0</v>
      </c>
      <c r="J639" s="126">
        <f t="shared" si="82"/>
        <v>-1361.51</v>
      </c>
      <c r="K639" s="128">
        <v>1361.51</v>
      </c>
      <c r="L639" s="126">
        <f>VLOOKUP(A639,РАСЧЕТ!A:BA,53,0)</f>
        <v>0</v>
      </c>
      <c r="M639" s="126">
        <f t="shared" si="83"/>
        <v>-1361.51</v>
      </c>
      <c r="N639" s="128">
        <v>1361.51</v>
      </c>
      <c r="O639" s="126">
        <f>VLOOKUP(A639,РАСЧЕТ!A:BB,54,0)</f>
        <v>0</v>
      </c>
      <c r="P639" s="126">
        <f t="shared" si="84"/>
        <v>-1361.51</v>
      </c>
      <c r="Q639" s="128">
        <v>1361.51</v>
      </c>
      <c r="R639" s="126">
        <f>VLOOKUP(A639,РАСЧЕТ!A:BC,55,0)</f>
        <v>0</v>
      </c>
      <c r="S639" s="126">
        <f t="shared" si="85"/>
        <v>-1361.51</v>
      </c>
      <c r="T639" s="128">
        <v>1361.51</v>
      </c>
      <c r="U639" s="126">
        <f>VLOOKUP(A639,РАСЧЕТ!A:BD,56,0)</f>
        <v>0</v>
      </c>
      <c r="V639" s="126">
        <f t="shared" si="86"/>
        <v>-1361.51</v>
      </c>
      <c r="W639" s="80">
        <v>1361.51</v>
      </c>
      <c r="X639" s="81">
        <f>VLOOKUP(A639,РАСЧЕТ!A:BE,57,0)</f>
        <v>2572.5784346630644</v>
      </c>
      <c r="Y639" s="81">
        <f t="shared" si="87"/>
        <v>1211.0684346630644</v>
      </c>
      <c r="Z639" s="81" t="str">
        <f>VLOOKUP(A639,'10'!A:C,3,0)</f>
        <v>Начисление услуг УКС00001637 от 31.10.2023 0:00:03</v>
      </c>
      <c r="AA639" s="81" t="str">
        <f>VLOOKUP(A639,'10'!A:B,2,0)</f>
        <v>НАС/П/ДУ-3-357 от 05.03.2022 г.</v>
      </c>
      <c r="AB639" s="80">
        <v>1361.51</v>
      </c>
      <c r="AC639" s="81">
        <f>VLOOKUP(A639,РАСЧЕТ!A:BF,58,0)</f>
        <v>2063.4784912268569</v>
      </c>
      <c r="AD639" s="81">
        <f t="shared" si="88"/>
        <v>701.96849122685694</v>
      </c>
      <c r="AE639" s="81" t="str">
        <f>VLOOKUP(A639,'11'!A:C,3,0)</f>
        <v>Начисление услуг УКС00001717 от 30.11.2023 23:59:59</v>
      </c>
      <c r="AF639" s="81" t="str">
        <f>VLOOKUP(A639,'11'!A:B,2,0)</f>
        <v>НАС/П/ДУ-3-357 от 05.03.2022 г.</v>
      </c>
      <c r="AG639" s="80">
        <v>1361.51</v>
      </c>
      <c r="AH639" s="120">
        <f>VLOOKUP(A639,РАСЧЕТ!A:BG,59,0)</f>
        <v>2786.5222860419722</v>
      </c>
      <c r="AI639" s="120">
        <f t="shared" si="89"/>
        <v>1425.0122860419722</v>
      </c>
      <c r="AJ639" t="str">
        <f>VLOOKUP(A639,'12'!A:C,3,0)</f>
        <v>Начисление услуг УКС00001867 от 31.12.2023 23:59:59</v>
      </c>
      <c r="AK639" t="str">
        <f>VLOOKUP(A639,'12'!A:B,2,0)</f>
        <v>НАС/П/ДУ-3-357 от 05.03.2022 г.</v>
      </c>
    </row>
    <row r="640" spans="1:37" x14ac:dyDescent="0.3">
      <c r="A640" s="79" t="s">
        <v>1358</v>
      </c>
      <c r="B640" s="79" t="s">
        <v>435</v>
      </c>
      <c r="C640" s="80">
        <v>1679.34</v>
      </c>
      <c r="D640" s="81">
        <f>VLOOKUP(A640,РАСЧЕТ!A:AY,51,0)</f>
        <v>1511.295671824759</v>
      </c>
      <c r="E640" s="81">
        <f t="shared" si="81"/>
        <v>-168.04432817524093</v>
      </c>
      <c r="F640" s="81" t="str">
        <f>VLOOKUP(A640,'04'!A:C,3,0)</f>
        <v>Начисление услуг УКС00000640 от 30.04.2023 0:00:10</v>
      </c>
      <c r="G640" s="81" t="str">
        <f>VLOOKUP(A640,'04'!A:B,2,0)</f>
        <v>НАС/КС/ДУ-3-358 от 01.12.2021 г.</v>
      </c>
      <c r="H640" s="128">
        <v>1679.34</v>
      </c>
      <c r="I640" s="126">
        <f>VLOOKUP(A640,РАСЧЕТ!A:AZ,52,0)</f>
        <v>0</v>
      </c>
      <c r="J640" s="126">
        <f t="shared" si="82"/>
        <v>-1679.34</v>
      </c>
      <c r="K640" s="128">
        <v>1679.34</v>
      </c>
      <c r="L640" s="126">
        <f>VLOOKUP(A640,РАСЧЕТ!A:BA,53,0)</f>
        <v>0</v>
      </c>
      <c r="M640" s="126">
        <f t="shared" si="83"/>
        <v>-1679.34</v>
      </c>
      <c r="N640" s="128">
        <v>1679.34</v>
      </c>
      <c r="O640" s="126">
        <f>VLOOKUP(A640,РАСЧЕТ!A:BB,54,0)</f>
        <v>0</v>
      </c>
      <c r="P640" s="126">
        <f t="shared" si="84"/>
        <v>-1679.34</v>
      </c>
      <c r="Q640" s="128">
        <v>1679.34</v>
      </c>
      <c r="R640" s="126">
        <f>VLOOKUP(A640,РАСЧЕТ!A:BC,55,0)</f>
        <v>0</v>
      </c>
      <c r="S640" s="126">
        <f t="shared" si="85"/>
        <v>-1679.34</v>
      </c>
      <c r="T640" s="128">
        <v>1679.34</v>
      </c>
      <c r="U640" s="126">
        <f>VLOOKUP(A640,РАСЧЕТ!A:BD,56,0)</f>
        <v>0</v>
      </c>
      <c r="V640" s="126">
        <f t="shared" si="86"/>
        <v>-1679.34</v>
      </c>
      <c r="W640" s="80">
        <v>1679.34</v>
      </c>
      <c r="X640" s="81">
        <f>VLOOKUP(A640,РАСЧЕТ!A:BE,57,0)</f>
        <v>1648.4476540938115</v>
      </c>
      <c r="Y640" s="81">
        <f t="shared" si="87"/>
        <v>-30.892345906188439</v>
      </c>
      <c r="Z640" s="81" t="str">
        <f>VLOOKUP(A640,'10'!A:C,3,0)</f>
        <v>Начисление услуг УКС00001637 от 31.10.2023 0:00:03</v>
      </c>
      <c r="AA640" s="81" t="str">
        <f>VLOOKUP(A640,'10'!A:B,2,0)</f>
        <v>НАС/КС/ДУ-3-358 от 01.12.2021 г.</v>
      </c>
      <c r="AB640" s="80">
        <v>1679.34</v>
      </c>
      <c r="AC640" s="81">
        <f>VLOOKUP(A640,РАСЧЕТ!A:BF,58,0)</f>
        <v>1479.7520504193128</v>
      </c>
      <c r="AD640" s="81">
        <f t="shared" si="88"/>
        <v>-199.58794958068711</v>
      </c>
      <c r="AE640" s="81" t="str">
        <f>VLOOKUP(A640,'11'!A:C,3,0)</f>
        <v>Начисление услуг УКС00001717 от 30.11.2023 23:59:59</v>
      </c>
      <c r="AF640" s="81" t="str">
        <f>VLOOKUP(A640,'11'!A:B,2,0)</f>
        <v>НАС/КС/ДУ-3-358 от 01.12.2021 г.</v>
      </c>
      <c r="AG640" s="80">
        <v>1679.34</v>
      </c>
      <c r="AH640" s="120">
        <f>VLOOKUP(A640,РАСЧЕТ!A:BG,59,0)</f>
        <v>2054.2677634533375</v>
      </c>
      <c r="AI640" s="120">
        <f t="shared" si="89"/>
        <v>374.92776345333755</v>
      </c>
      <c r="AJ640" t="str">
        <f>VLOOKUP(A640,'12'!A:C,3,0)</f>
        <v>Начисление услуг УКС00001867 от 31.12.2023 23:59:59</v>
      </c>
      <c r="AK640" t="str">
        <f>VLOOKUP(A640,'12'!A:B,2,0)</f>
        <v>НАС/КС/ДУ-3-358 от 01.12.2021 г.</v>
      </c>
    </row>
    <row r="641" spans="1:37" x14ac:dyDescent="0.3">
      <c r="A641" s="79" t="s">
        <v>1545</v>
      </c>
      <c r="B641" s="79" t="s">
        <v>464</v>
      </c>
      <c r="C641" s="80">
        <v>2650</v>
      </c>
      <c r="D641" s="81">
        <f>VLOOKUP(A641,РАСЧЕТ!A:AY,51,0)</f>
        <v>2234.9516235747055</v>
      </c>
      <c r="E641" s="81">
        <f t="shared" si="81"/>
        <v>-415.04837642529446</v>
      </c>
      <c r="F641" s="81" t="str">
        <f>VLOOKUP(A641,'04'!A:C,3,0)</f>
        <v>Начисление услуг УКС00000640 от 30.04.2023 0:00:10</v>
      </c>
      <c r="G641" s="81" t="str">
        <f>VLOOKUP(A641,'04'!A:B,2,0)</f>
        <v>НАС/КС/ДУ-3-359</v>
      </c>
      <c r="H641" s="128">
        <v>2650</v>
      </c>
      <c r="I641" s="126">
        <f>VLOOKUP(A641,РАСЧЕТ!A:AZ,52,0)</f>
        <v>0</v>
      </c>
      <c r="J641" s="126">
        <f t="shared" si="82"/>
        <v>-2650</v>
      </c>
      <c r="K641" s="128">
        <v>2650</v>
      </c>
      <c r="L641" s="126">
        <f>VLOOKUP(A641,РАСЧЕТ!A:BA,53,0)</f>
        <v>0</v>
      </c>
      <c r="M641" s="126">
        <f t="shared" si="83"/>
        <v>-2650</v>
      </c>
      <c r="N641" s="128">
        <v>2650</v>
      </c>
      <c r="O641" s="126">
        <f>VLOOKUP(A641,РАСЧЕТ!A:BB,54,0)</f>
        <v>0</v>
      </c>
      <c r="P641" s="126">
        <f t="shared" si="84"/>
        <v>-2650</v>
      </c>
      <c r="Q641" s="128">
        <v>2650</v>
      </c>
      <c r="R641" s="126">
        <f>VLOOKUP(A641,РАСЧЕТ!A:BC,55,0)</f>
        <v>0</v>
      </c>
      <c r="S641" s="126">
        <f t="shared" si="85"/>
        <v>-2650</v>
      </c>
      <c r="T641" s="128">
        <v>2650</v>
      </c>
      <c r="U641" s="126">
        <f>VLOOKUP(A641,РАСЧЕТ!A:BD,56,0)</f>
        <v>0</v>
      </c>
      <c r="V641" s="126">
        <f t="shared" si="86"/>
        <v>-2650</v>
      </c>
      <c r="W641" s="80">
        <v>2650</v>
      </c>
      <c r="X641" s="81">
        <f>VLOOKUP(A641,РАСЧЕТ!A:BE,57,0)</f>
        <v>3914.7900643938156</v>
      </c>
      <c r="Y641" s="81">
        <f t="shared" si="87"/>
        <v>1264.7900643938156</v>
      </c>
      <c r="Z641" s="81" t="str">
        <f>VLOOKUP(A641,'10'!A:C,3,0)</f>
        <v>Начисление услуг УКС00001637 от 31.10.2023 0:00:03</v>
      </c>
      <c r="AA641" s="81" t="str">
        <f>VLOOKUP(A641,'10'!A:B,2,0)</f>
        <v>НАС/КС/ДУ-3-359</v>
      </c>
      <c r="AB641" s="80">
        <v>2650</v>
      </c>
      <c r="AC641" s="81">
        <f>VLOOKUP(A641,РАСЧЕТ!A:BF,58,0)</f>
        <v>3252.9369599473139</v>
      </c>
      <c r="AD641" s="81">
        <f t="shared" si="88"/>
        <v>602.93695994731388</v>
      </c>
      <c r="AE641" s="81" t="str">
        <f>VLOOKUP(A641,'11'!A:C,3,0)</f>
        <v>Начисление услуг УКС00001717 от 30.11.2023 23:59:59</v>
      </c>
      <c r="AF641" s="81" t="str">
        <f>VLOOKUP(A641,'11'!A:B,2,0)</f>
        <v>НАС/КС/ДУ-3-359</v>
      </c>
      <c r="AG641" s="80">
        <v>2650</v>
      </c>
      <c r="AH641" s="120">
        <f>VLOOKUP(A641,РАСЧЕТ!A:BG,59,0)</f>
        <v>4432.8978955398779</v>
      </c>
      <c r="AI641" s="120">
        <f t="shared" si="89"/>
        <v>1782.8978955398779</v>
      </c>
      <c r="AJ641" t="str">
        <f>VLOOKUP(A641,'12'!A:C,3,0)</f>
        <v>Начисление услуг УКС00001867 от 31.12.2023 23:59:59</v>
      </c>
      <c r="AK641" t="str">
        <f>VLOOKUP(A641,'12'!A:B,2,0)</f>
        <v>НАС/КС/ДУ-3-359</v>
      </c>
    </row>
    <row r="642" spans="1:37" x14ac:dyDescent="0.3">
      <c r="A642" s="79" t="s">
        <v>2368</v>
      </c>
      <c r="B642" s="79" t="s">
        <v>247</v>
      </c>
      <c r="C642" s="80">
        <v>3367.26</v>
      </c>
      <c r="D642" s="81">
        <f>VLOOKUP(A642,РАСЧЕТ!A:AY,51,0)</f>
        <v>2839.8736999717489</v>
      </c>
      <c r="E642" s="81">
        <f t="shared" si="81"/>
        <v>-527.3863000282513</v>
      </c>
      <c r="F642" s="81" t="str">
        <f>VLOOKUP(A642,'04'!A:C,3,0)</f>
        <v>Начисление услуг УКС00000640 от 30.04.2023 0:00:10</v>
      </c>
      <c r="G642" s="81" t="str">
        <f>VLOOKUP(A642,'04'!A:B,2,0)</f>
        <v>НАС/КС/ДУ-3-36</v>
      </c>
      <c r="H642" s="128">
        <v>3367.26</v>
      </c>
      <c r="I642" s="126">
        <f>VLOOKUP(A642,РАСЧЕТ!A:AZ,52,0)</f>
        <v>0</v>
      </c>
      <c r="J642" s="126">
        <f t="shared" si="82"/>
        <v>-3367.26</v>
      </c>
      <c r="K642" s="128">
        <v>3367.26</v>
      </c>
      <c r="L642" s="126">
        <f>VLOOKUP(A642,РАСЧЕТ!A:BA,53,0)</f>
        <v>0</v>
      </c>
      <c r="M642" s="126">
        <f t="shared" si="83"/>
        <v>-3367.26</v>
      </c>
      <c r="N642" s="128">
        <v>3367.26</v>
      </c>
      <c r="O642" s="126">
        <f>VLOOKUP(A642,РАСЧЕТ!A:BB,54,0)</f>
        <v>0</v>
      </c>
      <c r="P642" s="126">
        <f t="shared" si="84"/>
        <v>-3367.26</v>
      </c>
      <c r="Q642" s="128">
        <v>3367.26</v>
      </c>
      <c r="R642" s="126">
        <f>VLOOKUP(A642,РАСЧЕТ!A:BC,55,0)</f>
        <v>0</v>
      </c>
      <c r="S642" s="126">
        <f t="shared" si="85"/>
        <v>-3367.26</v>
      </c>
      <c r="T642" s="128">
        <v>3367.26</v>
      </c>
      <c r="U642" s="126">
        <f>VLOOKUP(A642,РАСЧЕТ!A:BD,56,0)</f>
        <v>0</v>
      </c>
      <c r="V642" s="126">
        <f t="shared" si="86"/>
        <v>-3367.26</v>
      </c>
      <c r="W642" s="80">
        <v>3367.26</v>
      </c>
      <c r="X642" s="81">
        <f>VLOOKUP(A642,РАСЧЕТ!A:BE,57,0)</f>
        <v>4510.185406225306</v>
      </c>
      <c r="Y642" s="81">
        <f t="shared" si="87"/>
        <v>1142.9254062253058</v>
      </c>
      <c r="Z642" s="81" t="str">
        <f>VLOOKUP(A642,'10'!A:C,3,0)</f>
        <v>Начисление услуг УКС00001637 от 31.10.2023 0:00:03</v>
      </c>
      <c r="AA642" s="81" t="str">
        <f>VLOOKUP(A642,'10'!A:B,2,0)</f>
        <v>НАС/КС/ДУ-3-36</v>
      </c>
      <c r="AB642" s="80">
        <v>3367.26</v>
      </c>
      <c r="AC642" s="81">
        <f>VLOOKUP(A642,РАСЧЕТ!A:BF,58,0)</f>
        <v>3809.0143012044114</v>
      </c>
      <c r="AD642" s="81">
        <f t="shared" si="88"/>
        <v>441.75430120441115</v>
      </c>
      <c r="AE642" s="81" t="str">
        <f>VLOOKUP(A642,'11'!A:C,3,0)</f>
        <v>Начисление услуг УКС00001717 от 30.11.2023 23:59:59</v>
      </c>
      <c r="AF642" s="81" t="str">
        <f>VLOOKUP(A642,'11'!A:B,2,0)</f>
        <v>НАС/КС/ДУ-3-36</v>
      </c>
      <c r="AG642" s="80">
        <v>3367.26</v>
      </c>
      <c r="AH642" s="120">
        <f>VLOOKUP(A642,РАСЧЕТ!A:BG,59,0)</f>
        <v>5211.7395773461476</v>
      </c>
      <c r="AI642" s="120">
        <f t="shared" si="89"/>
        <v>1844.4795773461474</v>
      </c>
      <c r="AJ642" t="str">
        <f>VLOOKUP(A642,'12'!A:C,3,0)</f>
        <v>Начисление услуг УКС00001867 от 31.12.2023 23:59:59</v>
      </c>
      <c r="AK642" t="str">
        <f>VLOOKUP(A642,'12'!A:B,2,0)</f>
        <v>НАС/КС/ДУ-3-36</v>
      </c>
    </row>
    <row r="643" spans="1:37" x14ac:dyDescent="0.3">
      <c r="A643" s="79" t="s">
        <v>1479</v>
      </c>
      <c r="B643" s="79" t="s">
        <v>481</v>
      </c>
      <c r="C643" s="80">
        <v>1395.87</v>
      </c>
      <c r="D643" s="81">
        <f>VLOOKUP(A643,РАСЧЕТ!A:AY,51,0)</f>
        <v>1177.2435618505335</v>
      </c>
      <c r="E643" s="81">
        <f t="shared" ref="E643:E706" si="90">D643-C643</f>
        <v>-218.62643814946637</v>
      </c>
      <c r="F643" s="81" t="str">
        <f>VLOOKUP(A643,'04'!A:C,3,0)</f>
        <v>Начисление услуг УКС00000640 от 30.04.2023 0:00:10</v>
      </c>
      <c r="G643" s="81" t="str">
        <f>VLOOKUP(A643,'04'!A:B,2,0)</f>
        <v>НАС/ДУ-3-360 от 07.10.2021 г.</v>
      </c>
      <c r="H643" s="128">
        <v>1395.87</v>
      </c>
      <c r="I643" s="126">
        <f>VLOOKUP(A643,РАСЧЕТ!A:AZ,52,0)</f>
        <v>0</v>
      </c>
      <c r="J643" s="126">
        <f t="shared" ref="J643:J706" si="91">I643-H643</f>
        <v>-1395.87</v>
      </c>
      <c r="K643" s="128">
        <v>1395.87</v>
      </c>
      <c r="L643" s="126">
        <f>VLOOKUP(A643,РАСЧЕТ!A:BA,53,0)</f>
        <v>0</v>
      </c>
      <c r="M643" s="126">
        <f t="shared" ref="M643:M706" si="92">L643-K643</f>
        <v>-1395.87</v>
      </c>
      <c r="N643" s="128">
        <v>1395.87</v>
      </c>
      <c r="O643" s="126">
        <f>VLOOKUP(A643,РАСЧЕТ!A:BB,54,0)</f>
        <v>0</v>
      </c>
      <c r="P643" s="126">
        <f t="shared" ref="P643:P706" si="93">O643-N643</f>
        <v>-1395.87</v>
      </c>
      <c r="Q643" s="128">
        <v>1395.87</v>
      </c>
      <c r="R643" s="126">
        <f>VLOOKUP(A643,РАСЧЕТ!A:BC,55,0)</f>
        <v>0</v>
      </c>
      <c r="S643" s="126">
        <f t="shared" ref="S643:S706" si="94">R643-Q643</f>
        <v>-1395.87</v>
      </c>
      <c r="T643" s="128">
        <v>1395.87</v>
      </c>
      <c r="U643" s="126">
        <f>VLOOKUP(A643,РАСЧЕТ!A:BD,56,0)</f>
        <v>0</v>
      </c>
      <c r="V643" s="126">
        <f t="shared" ref="V643:V706" si="95">U643-T643</f>
        <v>-1395.87</v>
      </c>
      <c r="W643" s="80">
        <v>1395.87</v>
      </c>
      <c r="X643" s="81">
        <f>VLOOKUP(A643,РАСЧЕТ!A:BE,57,0)</f>
        <v>2046.5041321691422</v>
      </c>
      <c r="Y643" s="81">
        <f t="shared" ref="Y643:Y706" si="96">X643-W643</f>
        <v>650.63413216914228</v>
      </c>
      <c r="Z643" s="81" t="str">
        <f>VLOOKUP(A643,'10'!A:C,3,0)</f>
        <v>Начисление услуг УКС00001637 от 31.10.2023 0:00:03</v>
      </c>
      <c r="AA643" s="81" t="str">
        <f>VLOOKUP(A643,'10'!A:B,2,0)</f>
        <v>НАС/ДУ-3-360 от 07.10.2021 г.</v>
      </c>
      <c r="AB643" s="80">
        <v>1395.87</v>
      </c>
      <c r="AC643" s="81">
        <f>VLOOKUP(A643,РАСЧЕТ!A:BF,58,0)</f>
        <v>1702.571398795433</v>
      </c>
      <c r="AD643" s="81">
        <f t="shared" ref="AD643:AD706" si="97">AC643-AB643</f>
        <v>306.70139879543308</v>
      </c>
      <c r="AE643" s="81" t="str">
        <f>VLOOKUP(A643,'11'!A:C,3,0)</f>
        <v>Начисление услуг УКС00001717 от 30.11.2023 23:59:59</v>
      </c>
      <c r="AF643" s="81" t="str">
        <f>VLOOKUP(A643,'11'!A:B,2,0)</f>
        <v>НАС/ДУ-3-360 от 07.10.2021 г.</v>
      </c>
      <c r="AG643" s="80">
        <v>1395.87</v>
      </c>
      <c r="AH643" s="120">
        <f>VLOOKUP(A643,РАСЧЕТ!A:BG,59,0)</f>
        <v>2320.8639365254203</v>
      </c>
      <c r="AI643" s="120">
        <f t="shared" ref="AI643:AI706" si="98">AH643-AG643</f>
        <v>924.99393652542039</v>
      </c>
      <c r="AJ643" t="str">
        <f>VLOOKUP(A643,'12'!A:C,3,0)</f>
        <v>Начисление услуг УКС00001867 от 31.12.2023 23:59:59</v>
      </c>
      <c r="AK643" t="str">
        <f>VLOOKUP(A643,'12'!A:B,2,0)</f>
        <v>НАС/ДУ-3-360 от 07.10.2021 г.</v>
      </c>
    </row>
    <row r="644" spans="1:37" x14ac:dyDescent="0.3">
      <c r="A644" s="79" t="s">
        <v>2217</v>
      </c>
      <c r="B644" s="79" t="s">
        <v>469</v>
      </c>
      <c r="C644" s="80">
        <v>1443.11</v>
      </c>
      <c r="D644" s="81">
        <f>VLOOKUP(A644,РАСЧЕТ!A:AY,51,0)</f>
        <v>1217.088728559321</v>
      </c>
      <c r="E644" s="81">
        <f t="shared" si="90"/>
        <v>-226.0212714406789</v>
      </c>
      <c r="F644" s="81" t="str">
        <f>VLOOKUP(A644,'04'!A:C,3,0)</f>
        <v>Начисление услуг УКС00000640 от 30.04.2023 0:00:10</v>
      </c>
      <c r="G644" s="81" t="str">
        <f>VLOOKUP(A644,'04'!A:B,2,0)</f>
        <v>НАС/КС/ДУ-3-361 от 01.12.2021</v>
      </c>
      <c r="H644" s="128">
        <v>1443.11</v>
      </c>
      <c r="I644" s="126">
        <f>VLOOKUP(A644,РАСЧЕТ!A:AZ,52,0)</f>
        <v>0</v>
      </c>
      <c r="J644" s="126">
        <f t="shared" si="91"/>
        <v>-1443.11</v>
      </c>
      <c r="K644" s="128">
        <v>1443.11</v>
      </c>
      <c r="L644" s="126">
        <f>VLOOKUP(A644,РАСЧЕТ!A:BA,53,0)</f>
        <v>0</v>
      </c>
      <c r="M644" s="126">
        <f t="shared" si="92"/>
        <v>-1443.11</v>
      </c>
      <c r="N644" s="128">
        <v>1443.11</v>
      </c>
      <c r="O644" s="126">
        <f>VLOOKUP(A644,РАСЧЕТ!A:BB,54,0)</f>
        <v>0</v>
      </c>
      <c r="P644" s="126">
        <f t="shared" si="93"/>
        <v>-1443.11</v>
      </c>
      <c r="Q644" s="128">
        <v>1443.11</v>
      </c>
      <c r="R644" s="126">
        <f>VLOOKUP(A644,РАСЧЕТ!A:BC,55,0)</f>
        <v>0</v>
      </c>
      <c r="S644" s="126">
        <f t="shared" si="94"/>
        <v>-1443.11</v>
      </c>
      <c r="T644" s="128">
        <v>1443.11</v>
      </c>
      <c r="U644" s="126">
        <f>VLOOKUP(A644,РАСЧЕТ!A:BD,56,0)</f>
        <v>0</v>
      </c>
      <c r="V644" s="126">
        <f t="shared" si="95"/>
        <v>-1443.11</v>
      </c>
      <c r="W644" s="80">
        <v>1443.11</v>
      </c>
      <c r="X644" s="81">
        <f>VLOOKUP(A644,РАСЧЕТ!A:BE,57,0)</f>
        <v>2304.3932305870417</v>
      </c>
      <c r="Y644" s="81">
        <f t="shared" si="96"/>
        <v>861.28323058704177</v>
      </c>
      <c r="Z644" s="81" t="str">
        <f>VLOOKUP(A644,'10'!A:C,3,0)</f>
        <v>Начисление услуг УКС00001637 от 31.10.2023 0:00:03</v>
      </c>
      <c r="AA644" s="81" t="str">
        <f>VLOOKUP(A644,'10'!A:B,2,0)</f>
        <v>НАС/КС/ДУ-3-361 от 01.12.2021</v>
      </c>
      <c r="AB644" s="80">
        <v>1443.11</v>
      </c>
      <c r="AC644" s="81">
        <f>VLOOKUP(A644,РАСЧЕТ!A:BF,58,0)</f>
        <v>1892.0043583672434</v>
      </c>
      <c r="AD644" s="81">
        <f t="shared" si="97"/>
        <v>448.89435836724351</v>
      </c>
      <c r="AE644" s="81" t="str">
        <f>VLOOKUP(A644,'11'!A:C,3,0)</f>
        <v>Начисление услуг УКС00001717 от 30.11.2023 23:59:59</v>
      </c>
      <c r="AF644" s="81" t="str">
        <f>VLOOKUP(A644,'11'!A:B,2,0)</f>
        <v>НАС/КС/ДУ-3-361 от 01.12.2021</v>
      </c>
      <c r="AG644" s="80">
        <v>1443.11</v>
      </c>
      <c r="AH644" s="120">
        <f>VLOOKUP(A644,РАСЧЕТ!A:BG,59,0)</f>
        <v>2570.4799102353754</v>
      </c>
      <c r="AI644" s="120">
        <f t="shared" si="98"/>
        <v>1127.3699102353755</v>
      </c>
      <c r="AJ644" t="str">
        <f>VLOOKUP(A644,'12'!A:C,3,0)</f>
        <v>Начисление услуг УКС00001867 от 31.12.2023 23:59:59</v>
      </c>
      <c r="AK644" t="str">
        <f>VLOOKUP(A644,'12'!A:B,2,0)</f>
        <v>НАС/КС/ДУ-3-361 от 01.12.2021</v>
      </c>
    </row>
    <row r="645" spans="1:37" x14ac:dyDescent="0.3">
      <c r="A645" s="79" t="s">
        <v>1516</v>
      </c>
      <c r="B645" s="79" t="s">
        <v>473</v>
      </c>
      <c r="C645" s="80">
        <v>2602.7600000000002</v>
      </c>
      <c r="D645" s="81">
        <f>VLOOKUP(A645,РАСЧЕТ!A:AY,51,0)</f>
        <v>2195.1064568659181</v>
      </c>
      <c r="E645" s="81">
        <f t="shared" si="90"/>
        <v>-407.65354313408216</v>
      </c>
      <c r="F645" s="81" t="str">
        <f>VLOOKUP(A645,'04'!A:C,3,0)</f>
        <v>Начисление услуг УКС00000640 от 30.04.2023 0:00:10</v>
      </c>
      <c r="G645" s="81" t="str">
        <f>VLOOKUP(A645,'04'!A:B,2,0)</f>
        <v>НАС/КС/ДУ-3-362</v>
      </c>
      <c r="H645" s="128">
        <v>2602.7600000000002</v>
      </c>
      <c r="I645" s="126">
        <f>VLOOKUP(A645,РАСЧЕТ!A:AZ,52,0)</f>
        <v>0</v>
      </c>
      <c r="J645" s="126">
        <f t="shared" si="91"/>
        <v>-2602.7600000000002</v>
      </c>
      <c r="K645" s="128">
        <v>2602.7600000000002</v>
      </c>
      <c r="L645" s="126">
        <f>VLOOKUP(A645,РАСЧЕТ!A:BA,53,0)</f>
        <v>0</v>
      </c>
      <c r="M645" s="126">
        <f t="shared" si="92"/>
        <v>-2602.7600000000002</v>
      </c>
      <c r="N645" s="128">
        <v>2602.7600000000002</v>
      </c>
      <c r="O645" s="126">
        <f>VLOOKUP(A645,РАСЧЕТ!A:BB,54,0)</f>
        <v>0</v>
      </c>
      <c r="P645" s="126">
        <f t="shared" si="93"/>
        <v>-2602.7600000000002</v>
      </c>
      <c r="Q645" s="128">
        <v>2602.7600000000002</v>
      </c>
      <c r="R645" s="126">
        <f>VLOOKUP(A645,РАСЧЕТ!A:BC,55,0)</f>
        <v>0</v>
      </c>
      <c r="S645" s="126">
        <f t="shared" si="94"/>
        <v>-2602.7600000000002</v>
      </c>
      <c r="T645" s="128">
        <v>2602.7600000000002</v>
      </c>
      <c r="U645" s="126">
        <f>VLOOKUP(A645,РАСЧЕТ!A:BD,56,0)</f>
        <v>0</v>
      </c>
      <c r="V645" s="126">
        <f t="shared" si="95"/>
        <v>-2602.7600000000002</v>
      </c>
      <c r="W645" s="80">
        <v>2602.7600000000002</v>
      </c>
      <c r="X645" s="81">
        <f>VLOOKUP(A645,РАСЧЕТ!A:BE,57,0)</f>
        <v>4563.4670626404823</v>
      </c>
      <c r="Y645" s="81">
        <f t="shared" si="96"/>
        <v>1960.707062640482</v>
      </c>
      <c r="Z645" s="81" t="str">
        <f>VLOOKUP(A645,'10'!A:C,3,0)</f>
        <v>Начисление услуг УКС00001637 от 31.10.2023 0:00:03</v>
      </c>
      <c r="AA645" s="81" t="str">
        <f>VLOOKUP(A645,'10'!A:B,2,0)</f>
        <v>НАС/КС/ДУ-3-362</v>
      </c>
      <c r="AB645" s="80">
        <v>2602.7600000000002</v>
      </c>
      <c r="AC645" s="81">
        <f>VLOOKUP(A645,РАСЧЕТ!A:BF,58,0)</f>
        <v>3697.0020559866653</v>
      </c>
      <c r="AD645" s="81">
        <f t="shared" si="97"/>
        <v>1094.242055986665</v>
      </c>
      <c r="AE645" s="81" t="str">
        <f>VLOOKUP(A645,'11'!A:C,3,0)</f>
        <v>Начисление услуг УКС00001717 от 30.11.2023 23:59:59</v>
      </c>
      <c r="AF645" s="81" t="str">
        <f>VLOOKUP(A645,'11'!A:B,2,0)</f>
        <v>НАС/КС/ДУ-3-362</v>
      </c>
      <c r="AG645" s="80">
        <v>2602.7600000000002</v>
      </c>
      <c r="AH645" s="120">
        <f>VLOOKUP(A645,РАСЧЕТ!A:BG,59,0)</f>
        <v>5005.454569554201</v>
      </c>
      <c r="AI645" s="120">
        <f t="shared" si="98"/>
        <v>2402.6945695542008</v>
      </c>
      <c r="AJ645" t="str">
        <f>VLOOKUP(A645,'12'!A:C,3,0)</f>
        <v>Начисление услуг УКС00001867 от 31.12.2023 23:59:59</v>
      </c>
      <c r="AK645" t="str">
        <f>VLOOKUP(A645,'12'!A:B,2,0)</f>
        <v>НАС/КС/ДУ-3-362</v>
      </c>
    </row>
    <row r="646" spans="1:37" x14ac:dyDescent="0.3">
      <c r="A646" s="79" t="s">
        <v>624</v>
      </c>
      <c r="B646" s="79" t="s">
        <v>485</v>
      </c>
      <c r="C646" s="80">
        <v>1687.93</v>
      </c>
      <c r="D646" s="81">
        <f>VLOOKUP(A646,РАСЧЕТ!A:AY,51,0)</f>
        <v>709.59886196196999</v>
      </c>
      <c r="E646" s="81">
        <f t="shared" si="90"/>
        <v>-978.33113803803008</v>
      </c>
      <c r="F646" s="81" t="str">
        <f>VLOOKUP(A646,'04'!A:C,3,0)</f>
        <v>Начисление услуг УКС00000640 от 30.04.2023 0:00:10</v>
      </c>
      <c r="G646" s="81" t="str">
        <f>VLOOKUP(A646,'04'!A:B,2,0)</f>
        <v>НАС/КС/ДУ-3-363 от 25.11.2021 г.</v>
      </c>
      <c r="H646" s="128">
        <v>1687.93</v>
      </c>
      <c r="I646" s="126">
        <f>VLOOKUP(A646,РАСЧЕТ!A:AZ,52,0)</f>
        <v>0</v>
      </c>
      <c r="J646" s="126">
        <f t="shared" si="91"/>
        <v>-1687.93</v>
      </c>
      <c r="K646" s="128">
        <v>1687.93</v>
      </c>
      <c r="L646" s="126">
        <f>VLOOKUP(A646,РАСЧЕТ!A:BA,53,0)</f>
        <v>0</v>
      </c>
      <c r="M646" s="126">
        <f t="shared" si="92"/>
        <v>-1687.93</v>
      </c>
      <c r="N646" s="128">
        <v>1687.93</v>
      </c>
      <c r="O646" s="126">
        <f>VLOOKUP(A646,РАСЧЕТ!A:BB,54,0)</f>
        <v>0</v>
      </c>
      <c r="P646" s="126">
        <f t="shared" si="93"/>
        <v>-1687.93</v>
      </c>
      <c r="Q646" s="128">
        <v>1687.93</v>
      </c>
      <c r="R646" s="126">
        <f>VLOOKUP(A646,РАСЧЕТ!A:BC,55,0)</f>
        <v>0</v>
      </c>
      <c r="S646" s="126">
        <f t="shared" si="94"/>
        <v>-1687.93</v>
      </c>
      <c r="T646" s="128">
        <v>1687.93</v>
      </c>
      <c r="U646" s="126">
        <f>VLOOKUP(A646,РАСЧЕТ!A:BD,56,0)</f>
        <v>0</v>
      </c>
      <c r="V646" s="126">
        <f t="shared" si="95"/>
        <v>-1687.93</v>
      </c>
      <c r="W646" s="80">
        <v>1687.93</v>
      </c>
      <c r="X646" s="81">
        <f>VLOOKUP(A646,РАСЧЕТ!A:BE,57,0)</f>
        <v>1512.7954636410304</v>
      </c>
      <c r="Y646" s="81">
        <f t="shared" si="96"/>
        <v>-175.13453635896963</v>
      </c>
      <c r="Z646" s="81" t="str">
        <f>VLOOKUP(A646,'10'!A:C,3,0)</f>
        <v>Начисление услуг УКС00001637 от 31.10.2023 0:00:03</v>
      </c>
      <c r="AA646" s="81" t="str">
        <f>VLOOKUP(A646,'10'!A:B,2,0)</f>
        <v>НАС/КС/ДУ-3-363 от 25.11.2021 г.</v>
      </c>
      <c r="AB646" s="80">
        <v>1687.93</v>
      </c>
      <c r="AC646" s="81">
        <f>VLOOKUP(A646,РАСЧЕТ!A:BF,58,0)</f>
        <v>1386.6367543823051</v>
      </c>
      <c r="AD646" s="81">
        <f t="shared" si="97"/>
        <v>-301.29324561769499</v>
      </c>
      <c r="AE646" s="81" t="str">
        <f>VLOOKUP(A646,'11'!A:C,3,0)</f>
        <v>Начисление услуг УКС00001717 от 30.11.2023 23:59:59</v>
      </c>
      <c r="AF646" s="81" t="str">
        <f>VLOOKUP(A646,'11'!A:B,2,0)</f>
        <v>НАС/КС/ДУ-3-363 от 25.11.2021 г.</v>
      </c>
      <c r="AG646" s="80">
        <v>1687.93</v>
      </c>
      <c r="AH646" s="120">
        <f>VLOOKUP(A646,РАСЧЕТ!A:BG,59,0)</f>
        <v>1934.1043649710909</v>
      </c>
      <c r="AI646" s="120">
        <f t="shared" si="98"/>
        <v>246.17436497109088</v>
      </c>
      <c r="AJ646" t="str">
        <f>VLOOKUP(A646,'12'!A:C,3,0)</f>
        <v>Начисление услуг УКС00001867 от 31.12.2023 23:59:59</v>
      </c>
      <c r="AK646" t="str">
        <f>VLOOKUP(A646,'12'!A:B,2,0)</f>
        <v>НАС/КС/ДУ-3-363 от 25.11.2021 г.</v>
      </c>
    </row>
    <row r="647" spans="1:37" x14ac:dyDescent="0.3">
      <c r="A647" s="79" t="s">
        <v>1942</v>
      </c>
      <c r="B647" s="79" t="s">
        <v>497</v>
      </c>
      <c r="C647" s="80">
        <v>1374.39</v>
      </c>
      <c r="D647" s="81">
        <f>VLOOKUP(A647,РАСЧЕТ!A:AY,51,0)</f>
        <v>1159.1321224374485</v>
      </c>
      <c r="E647" s="81">
        <f t="shared" si="90"/>
        <v>-215.25787756255158</v>
      </c>
      <c r="F647" s="81" t="str">
        <f>VLOOKUP(A647,'04'!A:C,3,0)</f>
        <v>Начисление услуг УКС00000640 от 30.04.2023 0:00:10</v>
      </c>
      <c r="G647" s="81" t="str">
        <f>VLOOKUP(A647,'04'!A:B,2,0)</f>
        <v>НАС/КС/ДУ-3-364</v>
      </c>
      <c r="H647" s="128">
        <v>1374.39</v>
      </c>
      <c r="I647" s="126">
        <f>VLOOKUP(A647,РАСЧЕТ!A:AZ,52,0)</f>
        <v>0</v>
      </c>
      <c r="J647" s="126">
        <f t="shared" si="91"/>
        <v>-1374.39</v>
      </c>
      <c r="K647" s="128">
        <v>1374.39</v>
      </c>
      <c r="L647" s="126">
        <f>VLOOKUP(A647,РАСЧЕТ!A:BA,53,0)</f>
        <v>0</v>
      </c>
      <c r="M647" s="126">
        <f t="shared" si="92"/>
        <v>-1374.39</v>
      </c>
      <c r="N647" s="128">
        <v>1374.39</v>
      </c>
      <c r="O647" s="126">
        <f>VLOOKUP(A647,РАСЧЕТ!A:BB,54,0)</f>
        <v>0</v>
      </c>
      <c r="P647" s="126">
        <f t="shared" si="93"/>
        <v>-1374.39</v>
      </c>
      <c r="Q647" s="128">
        <v>1374.39</v>
      </c>
      <c r="R647" s="126">
        <f>VLOOKUP(A647,РАСЧЕТ!A:BC,55,0)</f>
        <v>0</v>
      </c>
      <c r="S647" s="126">
        <f t="shared" si="94"/>
        <v>-1374.39</v>
      </c>
      <c r="T647" s="128">
        <v>1374.39</v>
      </c>
      <c r="U647" s="126">
        <f>VLOOKUP(A647,РАСЧЕТ!A:BD,56,0)</f>
        <v>0</v>
      </c>
      <c r="V647" s="126">
        <f t="shared" si="95"/>
        <v>-1374.39</v>
      </c>
      <c r="W647" s="80">
        <v>1374.39</v>
      </c>
      <c r="X647" s="81">
        <f>VLOOKUP(A647,РАСЧЕТ!A:BE,57,0)</f>
        <v>2232.5319201816537</v>
      </c>
      <c r="Y647" s="81">
        <f t="shared" si="96"/>
        <v>858.14192018165363</v>
      </c>
      <c r="Z647" s="81" t="str">
        <f>VLOOKUP(A647,'10'!A:C,3,0)</f>
        <v>Начисление услуг УКС00001637 от 31.10.2023 0:00:03</v>
      </c>
      <c r="AA647" s="81" t="str">
        <f>VLOOKUP(A647,'10'!A:B,2,0)</f>
        <v>НАС/КС/ДУ-3-364</v>
      </c>
      <c r="AB647" s="80">
        <v>1374.39</v>
      </c>
      <c r="AC647" s="81">
        <f>VLOOKUP(A647,РАСЧЕТ!A:BF,58,0)</f>
        <v>1828.3732254434678</v>
      </c>
      <c r="AD647" s="81">
        <f t="shared" si="97"/>
        <v>453.98322544346775</v>
      </c>
      <c r="AE647" s="81" t="str">
        <f>VLOOKUP(A647,'11'!A:C,3,0)</f>
        <v>Начисление услуг УКС00001717 от 30.11.2023 23:59:59</v>
      </c>
      <c r="AF647" s="81" t="str">
        <f>VLOOKUP(A647,'11'!A:B,2,0)</f>
        <v>НАС/КС/ДУ-3-364</v>
      </c>
      <c r="AG647" s="80">
        <v>1374.39</v>
      </c>
      <c r="AH647" s="120">
        <f>VLOOKUP(A647,РАСЧЕТ!A:BG,59,0)</f>
        <v>2482.4222783650293</v>
      </c>
      <c r="AI647" s="120">
        <f t="shared" si="98"/>
        <v>1108.0322783650292</v>
      </c>
      <c r="AJ647" t="str">
        <f>VLOOKUP(A647,'12'!A:C,3,0)</f>
        <v>Начисление услуг УКС00001867 от 31.12.2023 23:59:59</v>
      </c>
      <c r="AK647" t="str">
        <f>VLOOKUP(A647,'12'!A:B,2,0)</f>
        <v>НАС/КС/ДУ-3-364</v>
      </c>
    </row>
    <row r="648" spans="1:37" x14ac:dyDescent="0.3">
      <c r="A648" s="79" t="s">
        <v>1410</v>
      </c>
      <c r="B648" s="79" t="s">
        <v>490</v>
      </c>
      <c r="C648" s="80">
        <v>1361.51</v>
      </c>
      <c r="D648" s="81">
        <f>VLOOKUP(A648,РАСЧЕТ!A:AY,51,0)</f>
        <v>572.3736367479504</v>
      </c>
      <c r="E648" s="81">
        <f t="shared" si="90"/>
        <v>-789.13636325204959</v>
      </c>
      <c r="F648" s="81" t="str">
        <f>VLOOKUP(A648,'04'!A:C,3,0)</f>
        <v>Начисление услуг УКС00000640 от 30.04.2023 0:00:10</v>
      </c>
      <c r="G648" s="81" t="str">
        <f>VLOOKUP(A648,'04'!A:B,2,0)</f>
        <v>НАС/КС/ДУ-3-365 от 18.11.2021</v>
      </c>
      <c r="H648" s="128">
        <v>1361.51</v>
      </c>
      <c r="I648" s="126">
        <f>VLOOKUP(A648,РАСЧЕТ!A:AZ,52,0)</f>
        <v>0</v>
      </c>
      <c r="J648" s="126">
        <f t="shared" si="91"/>
        <v>-1361.51</v>
      </c>
      <c r="K648" s="128">
        <v>1361.51</v>
      </c>
      <c r="L648" s="126">
        <f>VLOOKUP(A648,РАСЧЕТ!A:BA,53,0)</f>
        <v>0</v>
      </c>
      <c r="M648" s="126">
        <f t="shared" si="92"/>
        <v>-1361.51</v>
      </c>
      <c r="N648" s="128">
        <v>1361.51</v>
      </c>
      <c r="O648" s="126">
        <f>VLOOKUP(A648,РАСЧЕТ!A:BB,54,0)</f>
        <v>0</v>
      </c>
      <c r="P648" s="126">
        <f t="shared" si="93"/>
        <v>-1361.51</v>
      </c>
      <c r="Q648" s="128">
        <v>1361.51</v>
      </c>
      <c r="R648" s="126">
        <f>VLOOKUP(A648,РАСЧЕТ!A:BC,55,0)</f>
        <v>0</v>
      </c>
      <c r="S648" s="126">
        <f t="shared" si="94"/>
        <v>-1361.51</v>
      </c>
      <c r="T648" s="128">
        <v>1361.51</v>
      </c>
      <c r="U648" s="126">
        <f>VLOOKUP(A648,РАСЧЕТ!A:BD,56,0)</f>
        <v>0</v>
      </c>
      <c r="V648" s="126">
        <f t="shared" si="95"/>
        <v>-1361.51</v>
      </c>
      <c r="W648" s="80">
        <v>1361.51</v>
      </c>
      <c r="X648" s="81">
        <f>VLOOKUP(A648,РАСЧЕТ!A:BE,57,0)</f>
        <v>2218.1935059669154</v>
      </c>
      <c r="Y648" s="81">
        <f t="shared" si="96"/>
        <v>856.68350596691539</v>
      </c>
      <c r="Z648" s="81" t="str">
        <f>VLOOKUP(A648,'10'!A:C,3,0)</f>
        <v>Начисление услуг УКС00001637 от 31.10.2023 0:00:03</v>
      </c>
      <c r="AA648" s="81" t="str">
        <f>VLOOKUP(A648,'10'!A:B,2,0)</f>
        <v>НАС/КС/ДУ-3-365 от 18.11.2021</v>
      </c>
      <c r="AB648" s="80">
        <v>1361.51</v>
      </c>
      <c r="AC648" s="81">
        <f>VLOOKUP(A648,РАСЧЕТ!A:BF,58,0)</f>
        <v>1815.838342215221</v>
      </c>
      <c r="AD648" s="81">
        <f t="shared" si="97"/>
        <v>454.32834221522103</v>
      </c>
      <c r="AE648" s="81" t="str">
        <f>VLOOKUP(A648,'11'!A:C,3,0)</f>
        <v>Начисление услуг УКС00001717 от 30.11.2023 23:59:59</v>
      </c>
      <c r="AF648" s="81" t="str">
        <f>VLOOKUP(A648,'11'!A:B,2,0)</f>
        <v>НАС/КС/ДУ-3-365 от 18.11.2021</v>
      </c>
      <c r="AG648" s="80">
        <v>1361.51</v>
      </c>
      <c r="AH648" s="120">
        <f>VLOOKUP(A648,РАСЧЕТ!A:BG,59,0)</f>
        <v>2465.1275237497543</v>
      </c>
      <c r="AI648" s="120">
        <f t="shared" si="98"/>
        <v>1103.6175237497544</v>
      </c>
      <c r="AJ648" t="str">
        <f>VLOOKUP(A648,'12'!A:C,3,0)</f>
        <v>Начисление услуг УКС00001867 от 31.12.2023 23:59:59</v>
      </c>
      <c r="AK648" t="str">
        <f>VLOOKUP(A648,'12'!A:B,2,0)</f>
        <v>НАС/КС/ДУ-3-365 от 18.11.2021</v>
      </c>
    </row>
    <row r="649" spans="1:37" x14ac:dyDescent="0.3">
      <c r="A649" s="79" t="s">
        <v>1401</v>
      </c>
      <c r="B649" s="79" t="s">
        <v>453</v>
      </c>
      <c r="C649" s="80">
        <v>1679.34</v>
      </c>
      <c r="D649" s="81">
        <f>VLOOKUP(A649,РАСЧЕТ!A:AY,51,0)</f>
        <v>1416.3145621032575</v>
      </c>
      <c r="E649" s="81">
        <f t="shared" si="90"/>
        <v>-263.02543789674246</v>
      </c>
      <c r="F649" s="81" t="str">
        <f>VLOOKUP(A649,'04'!A:C,3,0)</f>
        <v>Начисление услуг УКС00000640 от 30.04.2023 0:00:10</v>
      </c>
      <c r="G649" s="81" t="str">
        <f>VLOOKUP(A649,'04'!A:B,2,0)</f>
        <v>НАС/КС/ДУ-3-366 от 30.06.2021 г.</v>
      </c>
      <c r="H649" s="128">
        <v>1679.34</v>
      </c>
      <c r="I649" s="126">
        <f>VLOOKUP(A649,РАСЧЕТ!A:AZ,52,0)</f>
        <v>0</v>
      </c>
      <c r="J649" s="126">
        <f t="shared" si="91"/>
        <v>-1679.34</v>
      </c>
      <c r="K649" s="128">
        <v>1679.34</v>
      </c>
      <c r="L649" s="126">
        <f>VLOOKUP(A649,РАСЧЕТ!A:BA,53,0)</f>
        <v>0</v>
      </c>
      <c r="M649" s="126">
        <f t="shared" si="92"/>
        <v>-1679.34</v>
      </c>
      <c r="N649" s="128">
        <v>1679.34</v>
      </c>
      <c r="O649" s="126">
        <f>VLOOKUP(A649,РАСЧЕТ!A:BB,54,0)</f>
        <v>0</v>
      </c>
      <c r="P649" s="126">
        <f t="shared" si="93"/>
        <v>-1679.34</v>
      </c>
      <c r="Q649" s="128">
        <v>1679.34</v>
      </c>
      <c r="R649" s="126">
        <f>VLOOKUP(A649,РАСЧЕТ!A:BC,55,0)</f>
        <v>0</v>
      </c>
      <c r="S649" s="126">
        <f t="shared" si="94"/>
        <v>-1679.34</v>
      </c>
      <c r="T649" s="128">
        <v>1679.34</v>
      </c>
      <c r="U649" s="126">
        <f>VLOOKUP(A649,РАСЧЕТ!A:BD,56,0)</f>
        <v>0</v>
      </c>
      <c r="V649" s="126">
        <f t="shared" si="95"/>
        <v>-1679.34</v>
      </c>
      <c r="W649" s="80">
        <v>1679.34</v>
      </c>
      <c r="X649" s="81">
        <f>VLOOKUP(A649,РАСЧЕТ!A:BE,57,0)</f>
        <v>870.65515070546462</v>
      </c>
      <c r="Y649" s="81">
        <f t="shared" si="96"/>
        <v>-808.6848492945353</v>
      </c>
      <c r="Z649" s="81" t="str">
        <f>VLOOKUP(A649,'10'!A:C,3,0)</f>
        <v>Начисление услуг УКС00001637 от 31.10.2023 0:00:03</v>
      </c>
      <c r="AA649" s="81" t="str">
        <f>VLOOKUP(A649,'10'!A:B,2,0)</f>
        <v>НАС/КС/ДУ-3-366 от 30.06.2021 г.</v>
      </c>
      <c r="AB649" s="80">
        <v>1679.34</v>
      </c>
      <c r="AC649" s="81">
        <f>VLOOKUP(A649,РАСЧЕТ!A:BF,58,0)</f>
        <v>936.23951407110258</v>
      </c>
      <c r="AD649" s="81">
        <f t="shared" si="97"/>
        <v>-743.10048592889734</v>
      </c>
      <c r="AE649" s="81" t="str">
        <f>VLOOKUP(A649,'11'!A:C,3,0)</f>
        <v>Начисление услуг УКС00001717 от 30.11.2023 23:59:59</v>
      </c>
      <c r="AF649" s="81" t="str">
        <f>VLOOKUP(A649,'11'!A:B,2,0)</f>
        <v>НАС/КС/ДУ-3-366 от 30.06.2021 г.</v>
      </c>
      <c r="AG649" s="80">
        <v>1679.34</v>
      </c>
      <c r="AH649" s="120">
        <f>VLOOKUP(A649,РАСЧЕТ!A:BG,59,0)</f>
        <v>1348.881003189897</v>
      </c>
      <c r="AI649" s="120">
        <f t="shared" si="98"/>
        <v>-330.45899681010292</v>
      </c>
      <c r="AJ649" t="str">
        <f>VLOOKUP(A649,'12'!A:C,3,0)</f>
        <v>Начисление услуг УКС00001867 от 31.12.2023 23:59:59</v>
      </c>
      <c r="AK649" t="str">
        <f>VLOOKUP(A649,'12'!A:B,2,0)</f>
        <v>НАС/КС/ДУ-3-366 от 30.06.2021 г.</v>
      </c>
    </row>
    <row r="650" spans="1:37" x14ac:dyDescent="0.3">
      <c r="A650" s="79" t="s">
        <v>1028</v>
      </c>
      <c r="B650" s="79" t="s">
        <v>484</v>
      </c>
      <c r="C650" s="80">
        <v>2650</v>
      </c>
      <c r="D650" s="81">
        <f>VLOOKUP(A650,РАСЧЕТ!A:AY,51,0)</f>
        <v>4448.0272773296074</v>
      </c>
      <c r="E650" s="81">
        <f t="shared" si="90"/>
        <v>1798.0272773296074</v>
      </c>
      <c r="F650" s="81" t="str">
        <f>VLOOKUP(A650,'04'!A:C,3,0)</f>
        <v>Начисление услуг УКС00000640 от 30.04.2023 0:00:10</v>
      </c>
      <c r="G650" s="81" t="str">
        <f>VLOOKUP(A650,'04'!A:B,2,0)</f>
        <v>НАС/КС/ДУ-3-367 от 18.11.2021</v>
      </c>
      <c r="H650" s="128">
        <v>2650</v>
      </c>
      <c r="I650" s="126">
        <f>VLOOKUP(A650,РАСЧЕТ!A:AZ,52,0)</f>
        <v>0</v>
      </c>
      <c r="J650" s="126">
        <f t="shared" si="91"/>
        <v>-2650</v>
      </c>
      <c r="K650" s="128">
        <v>2650</v>
      </c>
      <c r="L650" s="126">
        <f>VLOOKUP(A650,РАСЧЕТ!A:BA,53,0)</f>
        <v>0</v>
      </c>
      <c r="M650" s="126">
        <f t="shared" si="92"/>
        <v>-2650</v>
      </c>
      <c r="N650" s="128">
        <v>2650</v>
      </c>
      <c r="O650" s="126">
        <f>VLOOKUP(A650,РАСЧЕТ!A:BB,54,0)</f>
        <v>0</v>
      </c>
      <c r="P650" s="126">
        <f t="shared" si="93"/>
        <v>-2650</v>
      </c>
      <c r="Q650" s="128">
        <v>2650</v>
      </c>
      <c r="R650" s="126">
        <f>VLOOKUP(A650,РАСЧЕТ!A:BC,55,0)</f>
        <v>0</v>
      </c>
      <c r="S650" s="126">
        <f t="shared" si="94"/>
        <v>-2650</v>
      </c>
      <c r="T650" s="128">
        <v>2650</v>
      </c>
      <c r="U650" s="126">
        <f>VLOOKUP(A650,РАСЧЕТ!A:BD,56,0)</f>
        <v>0</v>
      </c>
      <c r="V650" s="126">
        <f t="shared" si="95"/>
        <v>-2650</v>
      </c>
      <c r="W650" s="80">
        <v>2650</v>
      </c>
      <c r="X650" s="81">
        <f>VLOOKUP(A650,РАСЧЕТ!A:BE,57,0)</f>
        <v>4467.5550861600805</v>
      </c>
      <c r="Y650" s="81">
        <f t="shared" si="96"/>
        <v>1817.5550861600805</v>
      </c>
      <c r="Z650" s="81" t="str">
        <f>VLOOKUP(A650,'10'!A:C,3,0)</f>
        <v>Начисление услуг УКС00001637 от 31.10.2023 0:00:03</v>
      </c>
      <c r="AA650" s="81" t="str">
        <f>VLOOKUP(A650,'10'!A:B,2,0)</f>
        <v>НАС/КС/ДУ-3-367 от 18.11.2021</v>
      </c>
      <c r="AB650" s="80">
        <v>2650</v>
      </c>
      <c r="AC650" s="81">
        <f>VLOOKUP(A650,РАСЧЕТ!A:BF,58,0)</f>
        <v>3639.2028569262038</v>
      </c>
      <c r="AD650" s="81">
        <f t="shared" si="97"/>
        <v>989.20285692620382</v>
      </c>
      <c r="AE650" s="81" t="str">
        <f>VLOOKUP(A650,'11'!A:C,3,0)</f>
        <v>Начисление услуг УКС00001717 от 30.11.2023 23:59:59</v>
      </c>
      <c r="AF650" s="81" t="str">
        <f>VLOOKUP(A650,'11'!A:B,2,0)</f>
        <v>НАС/КС/ДУ-3-367 от 18.11.2021</v>
      </c>
      <c r="AG650" s="80">
        <v>2650</v>
      </c>
      <c r="AH650" s="120">
        <f>VLOOKUP(A650,РАСЧЕТ!A:BG,59,0)</f>
        <v>4934.2052830398252</v>
      </c>
      <c r="AI650" s="120">
        <f t="shared" si="98"/>
        <v>2284.2052830398252</v>
      </c>
      <c r="AJ650" t="str">
        <f>VLOOKUP(A650,'12'!A:C,3,0)</f>
        <v>Начисление услуг УКС00001867 от 31.12.2023 23:59:59</v>
      </c>
      <c r="AK650" t="str">
        <f>VLOOKUP(A650,'12'!A:B,2,0)</f>
        <v>НАС/КС/ДУ-3-367 от 18.11.2021</v>
      </c>
    </row>
    <row r="651" spans="1:37" x14ac:dyDescent="0.3">
      <c r="A651" s="79" t="s">
        <v>1204</v>
      </c>
      <c r="B651" s="79" t="s">
        <v>443</v>
      </c>
      <c r="C651" s="80">
        <v>1395.87</v>
      </c>
      <c r="D651" s="81">
        <f>VLOOKUP(A651,РАСЧЕТ!A:AY,51,0)</f>
        <v>1177.2435618505335</v>
      </c>
      <c r="E651" s="81">
        <f t="shared" si="90"/>
        <v>-218.62643814946637</v>
      </c>
      <c r="F651" s="81" t="str">
        <f>VLOOKUP(A651,'04'!A:C,3,0)</f>
        <v>Начисление услуг УКС00000640 от 30.04.2023 0:00:10</v>
      </c>
      <c r="G651" s="81" t="str">
        <f>VLOOKUP(A651,'04'!A:B,2,0)</f>
        <v>НАС/КС/ДУ-3-368 от 10.11.2021 г.</v>
      </c>
      <c r="H651" s="128">
        <v>1395.87</v>
      </c>
      <c r="I651" s="126">
        <f>VLOOKUP(A651,РАСЧЕТ!A:AZ,52,0)</f>
        <v>0</v>
      </c>
      <c r="J651" s="126">
        <f t="shared" si="91"/>
        <v>-1395.87</v>
      </c>
      <c r="K651" s="128">
        <v>1395.87</v>
      </c>
      <c r="L651" s="126">
        <f>VLOOKUP(A651,РАСЧЕТ!A:BA,53,0)</f>
        <v>0</v>
      </c>
      <c r="M651" s="126">
        <f t="shared" si="92"/>
        <v>-1395.87</v>
      </c>
      <c r="N651" s="128">
        <v>1395.87</v>
      </c>
      <c r="O651" s="126">
        <f>VLOOKUP(A651,РАСЧЕТ!A:BB,54,0)</f>
        <v>0</v>
      </c>
      <c r="P651" s="126">
        <f t="shared" si="93"/>
        <v>-1395.87</v>
      </c>
      <c r="Q651" s="128">
        <v>1395.87</v>
      </c>
      <c r="R651" s="126">
        <f>VLOOKUP(A651,РАСЧЕТ!A:BC,55,0)</f>
        <v>0</v>
      </c>
      <c r="S651" s="126">
        <f t="shared" si="94"/>
        <v>-1395.87</v>
      </c>
      <c r="T651" s="128">
        <v>1395.87</v>
      </c>
      <c r="U651" s="126">
        <f>VLOOKUP(A651,РАСЧЕТ!A:BD,56,0)</f>
        <v>0</v>
      </c>
      <c r="V651" s="126">
        <f t="shared" si="95"/>
        <v>-1395.87</v>
      </c>
      <c r="W651" s="80">
        <v>1395.87</v>
      </c>
      <c r="X651" s="81">
        <f>VLOOKUP(A651,РАСЧЕТ!A:BE,57,0)</f>
        <v>2294.7796200056882</v>
      </c>
      <c r="Y651" s="81">
        <f t="shared" si="96"/>
        <v>898.90962000568834</v>
      </c>
      <c r="Z651" s="81" t="str">
        <f>VLOOKUP(A651,'10'!A:C,3,0)</f>
        <v>Начисление услуг УКС00001637 от 31.10.2023 0:00:03</v>
      </c>
      <c r="AA651" s="81" t="str">
        <f>VLOOKUP(A651,'10'!A:B,2,0)</f>
        <v>НАС/КС/ДУ-3-368 от 10.11.2021 г.</v>
      </c>
      <c r="AB651" s="80">
        <v>1395.87</v>
      </c>
      <c r="AC651" s="81">
        <f>VLOOKUP(A651,РАСЧЕТ!A:BF,58,0)</f>
        <v>1876.0634799343986</v>
      </c>
      <c r="AD651" s="81">
        <f t="shared" si="97"/>
        <v>480.19347993439874</v>
      </c>
      <c r="AE651" s="81" t="str">
        <f>VLOOKUP(A651,'11'!A:C,3,0)</f>
        <v>Начисление услуг УКС00001717 от 30.11.2023 23:59:59</v>
      </c>
      <c r="AF651" s="81" t="str">
        <f>VLOOKUP(A651,'11'!A:B,2,0)</f>
        <v>НАС/КС/ДУ-3-368 от 10.11.2021 г.</v>
      </c>
      <c r="AG651" s="80">
        <v>1395.87</v>
      </c>
      <c r="AH651" s="120">
        <f>VLOOKUP(A651,РАСЧЕТ!A:BG,59,0)</f>
        <v>2546.0271275499099</v>
      </c>
      <c r="AI651" s="120">
        <f t="shared" si="98"/>
        <v>1150.15712754991</v>
      </c>
      <c r="AJ651" t="str">
        <f>VLOOKUP(A651,'12'!A:C,3,0)</f>
        <v>Начисление услуг УКС00001867 от 31.12.2023 23:59:59</v>
      </c>
      <c r="AK651" t="str">
        <f>VLOOKUP(A651,'12'!A:B,2,0)</f>
        <v>НАС/КС/ДУ-3-368 от 10.11.2021 г.</v>
      </c>
    </row>
    <row r="652" spans="1:37" x14ac:dyDescent="0.3">
      <c r="A652" s="79" t="s">
        <v>2147</v>
      </c>
      <c r="B652" s="79" t="s">
        <v>501</v>
      </c>
      <c r="C652" s="80">
        <v>1443.11</v>
      </c>
      <c r="D652" s="81">
        <f>VLOOKUP(A652,РАСЧЕТ!A:AY,51,0)</f>
        <v>1527.4154230514555</v>
      </c>
      <c r="E652" s="81">
        <f t="shared" si="90"/>
        <v>84.305423051455591</v>
      </c>
      <c r="F652" s="81" t="str">
        <f>VLOOKUP(A652,'04'!A:C,3,0)</f>
        <v>Начисление услуг УКС00000640 от 30.04.2023 0:00:10</v>
      </c>
      <c r="G652" s="81" t="str">
        <f>VLOOKUP(A652,'04'!A:B,2,0)</f>
        <v>НАС/КС/ДУ-3-369 от 15.01.2022</v>
      </c>
      <c r="H652" s="128">
        <v>1443.11</v>
      </c>
      <c r="I652" s="126">
        <f>VLOOKUP(A652,РАСЧЕТ!A:AZ,52,0)</f>
        <v>0</v>
      </c>
      <c r="J652" s="126">
        <f t="shared" si="91"/>
        <v>-1443.11</v>
      </c>
      <c r="K652" s="128">
        <v>1443.11</v>
      </c>
      <c r="L652" s="126">
        <f>VLOOKUP(A652,РАСЧЕТ!A:BA,53,0)</f>
        <v>0</v>
      </c>
      <c r="M652" s="126">
        <f t="shared" si="92"/>
        <v>-1443.11</v>
      </c>
      <c r="N652" s="128">
        <v>1443.11</v>
      </c>
      <c r="O652" s="126">
        <f>VLOOKUP(A652,РАСЧЕТ!A:BB,54,0)</f>
        <v>0</v>
      </c>
      <c r="P652" s="126">
        <f t="shared" si="93"/>
        <v>-1443.11</v>
      </c>
      <c r="Q652" s="128">
        <v>1443.11</v>
      </c>
      <c r="R652" s="126">
        <f>VLOOKUP(A652,РАСЧЕТ!A:BC,55,0)</f>
        <v>0</v>
      </c>
      <c r="S652" s="126">
        <f t="shared" si="94"/>
        <v>-1443.11</v>
      </c>
      <c r="T652" s="128">
        <v>1443.11</v>
      </c>
      <c r="U652" s="126">
        <f>VLOOKUP(A652,РАСЧЕТ!A:BD,56,0)</f>
        <v>0</v>
      </c>
      <c r="V652" s="126">
        <f t="shared" si="95"/>
        <v>-1443.11</v>
      </c>
      <c r="W652" s="80">
        <v>1443.11</v>
      </c>
      <c r="X652" s="81">
        <f>VLOOKUP(A652,РАСЧЕТ!A:BE,57,0)</f>
        <v>8785.7170752609018</v>
      </c>
      <c r="Y652" s="81">
        <f t="shared" si="96"/>
        <v>7342.6070752609021</v>
      </c>
      <c r="Z652" s="81" t="str">
        <f>VLOOKUP(A652,'10'!A:C,3,0)</f>
        <v>Начисление услуг УКС00001637 от 31.10.2023 0:00:03</v>
      </c>
      <c r="AA652" s="81" t="str">
        <f>VLOOKUP(A652,'10'!A:B,2,0)</f>
        <v>НАС/КС/ДУ-3-369 от 15.01.2022</v>
      </c>
      <c r="AB652" s="80">
        <v>1443.11</v>
      </c>
      <c r="AC652" s="81">
        <f>VLOOKUP(A652,РАСЧЕТ!A:BF,58,0)</f>
        <v>6421.0795890576237</v>
      </c>
      <c r="AD652" s="81">
        <f t="shared" si="97"/>
        <v>4977.969589057624</v>
      </c>
      <c r="AE652" s="81" t="str">
        <f>VLOOKUP(A652,'11'!A:C,3,0)</f>
        <v>Начисление услуг УКС00001717 от 30.11.2023 23:59:59</v>
      </c>
      <c r="AF652" s="81" t="str">
        <f>VLOOKUP(A652,'11'!A:B,2,0)</f>
        <v>НАС/КС/ДУ-3-369 от 15.01.2022</v>
      </c>
      <c r="AG652" s="80">
        <v>1443.11</v>
      </c>
      <c r="AH652" s="120">
        <f>VLOOKUP(A652,РАСЧЕТ!A:BG,59,0)</f>
        <v>8448.4486603789992</v>
      </c>
      <c r="AI652" s="120">
        <f t="shared" si="98"/>
        <v>7005.3386603789995</v>
      </c>
      <c r="AJ652" t="str">
        <f>VLOOKUP(A652,'12'!A:C,3,0)</f>
        <v>Начисление услуг УКС00001867 от 31.12.2023 23:59:59</v>
      </c>
      <c r="AK652" t="str">
        <f>VLOOKUP(A652,'12'!A:B,2,0)</f>
        <v>НАС/КС/ДУ-3-369 от 15.01.2022</v>
      </c>
    </row>
    <row r="653" spans="1:37" x14ac:dyDescent="0.3">
      <c r="A653" s="79" t="s">
        <v>1247</v>
      </c>
      <c r="B653" s="79" t="s">
        <v>264</v>
      </c>
      <c r="C653" s="80">
        <v>3118.15</v>
      </c>
      <c r="D653" s="81">
        <f>VLOOKUP(A653,РАСЧЕТ!A:AY,51,0)</f>
        <v>2629.781002779961</v>
      </c>
      <c r="E653" s="81">
        <f t="shared" si="90"/>
        <v>-488.36899722003909</v>
      </c>
      <c r="F653" s="81" t="str">
        <f>VLOOKUP(A653,'04'!A:C,3,0)</f>
        <v>Начисление услуг УКС00000640 от 30.04.2023 0:00:10</v>
      </c>
      <c r="G653" s="81" t="str">
        <f>VLOOKUP(A653,'04'!A:B,2,0)</f>
        <v>НАС/КС/ДУ-3-37 ВТОР</v>
      </c>
      <c r="H653" s="128">
        <v>3118.15</v>
      </c>
      <c r="I653" s="126">
        <f>VLOOKUP(A653,РАСЧЕТ!A:AZ,52,0)</f>
        <v>0</v>
      </c>
      <c r="J653" s="126">
        <f t="shared" si="91"/>
        <v>-3118.15</v>
      </c>
      <c r="K653" s="128">
        <v>3118.15</v>
      </c>
      <c r="L653" s="126">
        <f>VLOOKUP(A653,РАСЧЕТ!A:BA,53,0)</f>
        <v>0</v>
      </c>
      <c r="M653" s="126">
        <f t="shared" si="92"/>
        <v>-3118.15</v>
      </c>
      <c r="N653" s="128">
        <v>3118.15</v>
      </c>
      <c r="O653" s="126">
        <f>VLOOKUP(A653,РАСЧЕТ!A:BB,54,0)</f>
        <v>0</v>
      </c>
      <c r="P653" s="126">
        <f t="shared" si="93"/>
        <v>-3118.15</v>
      </c>
      <c r="Q653" s="128">
        <v>3118.15</v>
      </c>
      <c r="R653" s="126">
        <f>VLOOKUP(A653,РАСЧЕТ!A:BC,55,0)</f>
        <v>0</v>
      </c>
      <c r="S653" s="126">
        <f t="shared" si="94"/>
        <v>-3118.15</v>
      </c>
      <c r="T653" s="128">
        <v>3118.15</v>
      </c>
      <c r="U653" s="126">
        <f>VLOOKUP(A653,РАСЧЕТ!A:BD,56,0)</f>
        <v>0</v>
      </c>
      <c r="V653" s="126">
        <f t="shared" si="95"/>
        <v>-3118.15</v>
      </c>
      <c r="W653" s="80">
        <v>3118.15</v>
      </c>
      <c r="X653" s="81">
        <f>VLOOKUP(A653,РАСЧЕТ!A:BE,57,0)</f>
        <v>2254.9851961571871</v>
      </c>
      <c r="Y653" s="81">
        <f t="shared" si="96"/>
        <v>-863.16480384281294</v>
      </c>
      <c r="Z653" s="81" t="str">
        <f>VLOOKUP(A653,'10'!A:C,3,0)</f>
        <v>Начисление услуг УКС00001637 от 31.10.2023 0:00:03</v>
      </c>
      <c r="AA653" s="81" t="str">
        <f>VLOOKUP(A653,'10'!A:B,2,0)</f>
        <v>НАС/КС/ДУ-3-37 ВТОР</v>
      </c>
      <c r="AB653" s="80">
        <v>3118.15</v>
      </c>
      <c r="AC653" s="81">
        <f>VLOOKUP(A653,РАСЧЕТ!A:BF,58,0)</f>
        <v>2184.4757509726519</v>
      </c>
      <c r="AD653" s="81">
        <f t="shared" si="97"/>
        <v>-933.6742490273482</v>
      </c>
      <c r="AE653" s="81" t="str">
        <f>VLOOKUP(A653,'11'!A:C,3,0)</f>
        <v>Начисление услуг УКС00001717 от 30.11.2023 23:59:59</v>
      </c>
      <c r="AF653" s="81" t="str">
        <f>VLOOKUP(A653,'11'!A:B,2,0)</f>
        <v>НАС/КС/ДУ-3-37 ВТОР</v>
      </c>
      <c r="AG653" s="80">
        <v>3118.15</v>
      </c>
      <c r="AH653" s="120">
        <f>VLOOKUP(A653,РАСЧЕТ!A:BG,59,0)</f>
        <v>3083.5172650478185</v>
      </c>
      <c r="AI653" s="120">
        <f t="shared" si="98"/>
        <v>-34.632734952181636</v>
      </c>
      <c r="AJ653" t="str">
        <f>VLOOKUP(A653,'12'!A:C,3,0)</f>
        <v>Начисление услуг УКС00001867 от 31.12.2023 23:59:59</v>
      </c>
      <c r="AK653" t="str">
        <f>VLOOKUP(A653,'12'!A:B,2,0)</f>
        <v>НАС/КС/ДУ-3-37 ВТОР</v>
      </c>
    </row>
    <row r="654" spans="1:37" x14ac:dyDescent="0.3">
      <c r="A654" s="79" t="s">
        <v>2148</v>
      </c>
      <c r="B654" s="79" t="s">
        <v>489</v>
      </c>
      <c r="C654" s="80">
        <v>2602.7600000000002</v>
      </c>
      <c r="D654" s="81">
        <f>VLOOKUP(A654,РАСЧЕТ!A:AY,51,0)</f>
        <v>2195.1064568659181</v>
      </c>
      <c r="E654" s="81">
        <f t="shared" si="90"/>
        <v>-407.65354313408216</v>
      </c>
      <c r="F654" s="81" t="str">
        <f>VLOOKUP(A654,'04'!A:C,3,0)</f>
        <v>Начисление услуг УКС00000640 от 30.04.2023 0:00:10</v>
      </c>
      <c r="G654" s="81" t="str">
        <f>VLOOKUP(A654,'04'!A:B,2,0)</f>
        <v>НАС/КР/ДУ-3-370 от 05.11.2021 г.</v>
      </c>
      <c r="H654" s="128">
        <v>2602.7600000000002</v>
      </c>
      <c r="I654" s="126">
        <f>VLOOKUP(A654,РАСЧЕТ!A:AZ,52,0)</f>
        <v>0</v>
      </c>
      <c r="J654" s="126">
        <f t="shared" si="91"/>
        <v>-2602.7600000000002</v>
      </c>
      <c r="K654" s="128">
        <v>2602.7600000000002</v>
      </c>
      <c r="L654" s="126">
        <f>VLOOKUP(A654,РАСЧЕТ!A:BA,53,0)</f>
        <v>0</v>
      </c>
      <c r="M654" s="126">
        <f t="shared" si="92"/>
        <v>-2602.7600000000002</v>
      </c>
      <c r="N654" s="128">
        <v>2602.7600000000002</v>
      </c>
      <c r="O654" s="126">
        <f>VLOOKUP(A654,РАСЧЕТ!A:BB,54,0)</f>
        <v>0</v>
      </c>
      <c r="P654" s="126">
        <f t="shared" si="93"/>
        <v>-2602.7600000000002</v>
      </c>
      <c r="Q654" s="128">
        <v>2602.7600000000002</v>
      </c>
      <c r="R654" s="126">
        <f>VLOOKUP(A654,РАСЧЕТ!A:BC,55,0)</f>
        <v>0</v>
      </c>
      <c r="S654" s="126">
        <f t="shared" si="94"/>
        <v>-2602.7600000000002</v>
      </c>
      <c r="T654" s="128">
        <v>2602.7600000000002</v>
      </c>
      <c r="U654" s="126">
        <f>VLOOKUP(A654,РАСЧЕТ!A:BD,56,0)</f>
        <v>0</v>
      </c>
      <c r="V654" s="126">
        <f t="shared" si="95"/>
        <v>-2602.7600000000002</v>
      </c>
      <c r="W654" s="80">
        <v>2602.7600000000002</v>
      </c>
      <c r="X654" s="81">
        <f>VLOOKUP(A654,РАСЧЕТ!A:BE,57,0)</f>
        <v>1349.4041466176766</v>
      </c>
      <c r="Y654" s="81">
        <f t="shared" si="96"/>
        <v>-1253.3558533823236</v>
      </c>
      <c r="Z654" s="81" t="str">
        <f>VLOOKUP(A654,'10'!A:C,3,0)</f>
        <v>Начисление услуг УКС00001637 от 31.10.2023 0:00:03</v>
      </c>
      <c r="AA654" s="81" t="str">
        <f>VLOOKUP(A654,'10'!A:B,2,0)</f>
        <v>НАС/КР/ДУ-3-370 от 05.11.2021 г.</v>
      </c>
      <c r="AB654" s="80">
        <v>2602.7600000000002</v>
      </c>
      <c r="AC654" s="81">
        <f>VLOOKUP(A654,РАСЧЕТ!A:BF,58,0)</f>
        <v>1451.051523087182</v>
      </c>
      <c r="AD654" s="81">
        <f t="shared" si="97"/>
        <v>-1151.7084769128182</v>
      </c>
      <c r="AE654" s="81" t="str">
        <f>VLOOKUP(A654,'11'!A:C,3,0)</f>
        <v>Начисление услуг УКС00001717 от 30.11.2023 23:59:59</v>
      </c>
      <c r="AF654" s="81" t="str">
        <f>VLOOKUP(A654,'11'!A:B,2,0)</f>
        <v>НАС/КР/ДУ-3-370 от 05.11.2021 г.</v>
      </c>
      <c r="AG654" s="80">
        <v>2602.7600000000002</v>
      </c>
      <c r="AH654" s="120">
        <f>VLOOKUP(A654,РАСЧЕТ!A:BG,59,0)</f>
        <v>2090.5930637674624</v>
      </c>
      <c r="AI654" s="120">
        <f t="shared" si="98"/>
        <v>-512.16693623253786</v>
      </c>
      <c r="AJ654" t="str">
        <f>VLOOKUP(A654,'12'!A:C,3,0)</f>
        <v>Начисление услуг УКС00001867 от 31.12.2023 23:59:59</v>
      </c>
      <c r="AK654" t="str">
        <f>VLOOKUP(A654,'12'!A:B,2,0)</f>
        <v>НАС/КР/ДУ-3-370 от 05.11.2021 г.</v>
      </c>
    </row>
    <row r="655" spans="1:37" x14ac:dyDescent="0.3">
      <c r="A655" s="79" t="s">
        <v>1943</v>
      </c>
      <c r="B655" s="79" t="s">
        <v>429</v>
      </c>
      <c r="C655" s="80">
        <v>1687.93</v>
      </c>
      <c r="D655" s="81">
        <f>VLOOKUP(A655,РАСЧЕТ!A:AY,51,0)</f>
        <v>1423.5591378684915</v>
      </c>
      <c r="E655" s="81">
        <f t="shared" si="90"/>
        <v>-264.3708621315086</v>
      </c>
      <c r="F655" s="81" t="str">
        <f>VLOOKUP(A655,'04'!A:C,3,0)</f>
        <v>Начисление услуг УКС00000640 от 30.04.2023 0:00:10</v>
      </c>
      <c r="G655" s="81" t="str">
        <f>VLOOKUP(A655,'04'!A:B,2,0)</f>
        <v>НАС/КС/ДУ-3-371 от 10.02.2022</v>
      </c>
      <c r="H655" s="128">
        <v>1687.93</v>
      </c>
      <c r="I655" s="126">
        <f>VLOOKUP(A655,РАСЧЕТ!A:AZ,52,0)</f>
        <v>0</v>
      </c>
      <c r="J655" s="126">
        <f t="shared" si="91"/>
        <v>-1687.93</v>
      </c>
      <c r="K655" s="128">
        <v>1687.93</v>
      </c>
      <c r="L655" s="126">
        <f>VLOOKUP(A655,РАСЧЕТ!A:BA,53,0)</f>
        <v>0</v>
      </c>
      <c r="M655" s="126">
        <f t="shared" si="92"/>
        <v>-1687.93</v>
      </c>
      <c r="N655" s="128">
        <v>1687.93</v>
      </c>
      <c r="O655" s="126">
        <f>VLOOKUP(A655,РАСЧЕТ!A:BB,54,0)</f>
        <v>0</v>
      </c>
      <c r="P655" s="126">
        <f t="shared" si="93"/>
        <v>-1687.93</v>
      </c>
      <c r="Q655" s="128">
        <v>1687.93</v>
      </c>
      <c r="R655" s="126">
        <f>VLOOKUP(A655,РАСЧЕТ!A:BC,55,0)</f>
        <v>0</v>
      </c>
      <c r="S655" s="126">
        <f t="shared" si="94"/>
        <v>-1687.93</v>
      </c>
      <c r="T655" s="128">
        <v>1687.93</v>
      </c>
      <c r="U655" s="126">
        <f>VLOOKUP(A655,РАСЧЕТ!A:BD,56,0)</f>
        <v>0</v>
      </c>
      <c r="V655" s="126">
        <f t="shared" si="95"/>
        <v>-1687.93</v>
      </c>
      <c r="W655" s="80">
        <v>1687.93</v>
      </c>
      <c r="X655" s="81">
        <f>VLOOKUP(A655,РАСЧЕТ!A:BE,57,0)</f>
        <v>2694.4524595067733</v>
      </c>
      <c r="Y655" s="81">
        <f t="shared" si="96"/>
        <v>1006.5224595067732</v>
      </c>
      <c r="Z655" s="81" t="str">
        <f>VLOOKUP(A655,'10'!A:C,3,0)</f>
        <v>Начисление услуг УКС00001637 от 31.10.2023 0:00:03</v>
      </c>
      <c r="AA655" s="81" t="str">
        <f>VLOOKUP(A655,'10'!A:B,2,0)</f>
        <v>НАС/КС/ДУ-3-371 от 10.02.2022</v>
      </c>
      <c r="AB655" s="80">
        <v>1687.93</v>
      </c>
      <c r="AC655" s="81">
        <f>VLOOKUP(A655,РАСЧЕТ!A:BF,58,0)</f>
        <v>2212.3651949609202</v>
      </c>
      <c r="AD655" s="81">
        <f t="shared" si="97"/>
        <v>524.43519496092017</v>
      </c>
      <c r="AE655" s="81" t="str">
        <f>VLOOKUP(A655,'11'!A:C,3,0)</f>
        <v>Начисление услуг УКС00001717 от 30.11.2023 23:59:59</v>
      </c>
      <c r="AF655" s="81" t="str">
        <f>VLOOKUP(A655,'11'!A:B,2,0)</f>
        <v>НАС/КС/ДУ-3-371 от 10.02.2022</v>
      </c>
      <c r="AG655" s="80">
        <v>1687.93</v>
      </c>
      <c r="AH655" s="120">
        <f>VLOOKUP(A655,РАСЧЕТ!A:BG,59,0)</f>
        <v>3005.7593326202104</v>
      </c>
      <c r="AI655" s="120">
        <f t="shared" si="98"/>
        <v>1317.8293326202104</v>
      </c>
      <c r="AJ655" t="str">
        <f>VLOOKUP(A655,'12'!A:C,3,0)</f>
        <v>Начисление услуг УКС00001867 от 31.12.2023 23:59:59</v>
      </c>
      <c r="AK655" t="str">
        <f>VLOOKUP(A655,'12'!A:B,2,0)</f>
        <v>НАС/КС/ДУ-3-371 от 10.02.2022</v>
      </c>
    </row>
    <row r="656" spans="1:37" x14ac:dyDescent="0.3">
      <c r="A656" s="79" t="s">
        <v>1310</v>
      </c>
      <c r="B656" s="79" t="s">
        <v>492</v>
      </c>
      <c r="C656" s="80">
        <v>1374.39</v>
      </c>
      <c r="D656" s="81">
        <f>VLOOKUP(A656,РАСЧЕТ!A:AY,51,0)</f>
        <v>1159.1321224374485</v>
      </c>
      <c r="E656" s="81">
        <f t="shared" si="90"/>
        <v>-215.25787756255158</v>
      </c>
      <c r="F656" s="81" t="str">
        <f>VLOOKUP(A656,'04'!A:C,3,0)</f>
        <v>Начисление услуг УКС00000640 от 30.04.2023 0:00:10</v>
      </c>
      <c r="G656" s="81" t="str">
        <f>VLOOKUP(A656,'04'!A:B,2,0)</f>
        <v>НАС/КС/ДУ/3-372 от 01.11.2021</v>
      </c>
      <c r="H656" s="128">
        <v>1374.39</v>
      </c>
      <c r="I656" s="126">
        <f>VLOOKUP(A656,РАСЧЕТ!A:AZ,52,0)</f>
        <v>0</v>
      </c>
      <c r="J656" s="126">
        <f t="shared" si="91"/>
        <v>-1374.39</v>
      </c>
      <c r="K656" s="128">
        <v>1374.39</v>
      </c>
      <c r="L656" s="126">
        <f>VLOOKUP(A656,РАСЧЕТ!A:BA,53,0)</f>
        <v>0</v>
      </c>
      <c r="M656" s="126">
        <f t="shared" si="92"/>
        <v>-1374.39</v>
      </c>
      <c r="N656" s="128">
        <v>1374.39</v>
      </c>
      <c r="O656" s="126">
        <f>VLOOKUP(A656,РАСЧЕТ!A:BB,54,0)</f>
        <v>0</v>
      </c>
      <c r="P656" s="126">
        <f t="shared" si="93"/>
        <v>-1374.39</v>
      </c>
      <c r="Q656" s="128">
        <v>1374.39</v>
      </c>
      <c r="R656" s="126">
        <f>VLOOKUP(A656,РАСЧЕТ!A:BC,55,0)</f>
        <v>0</v>
      </c>
      <c r="S656" s="126">
        <f t="shared" si="94"/>
        <v>-1374.39</v>
      </c>
      <c r="T656" s="128">
        <v>1374.39</v>
      </c>
      <c r="U656" s="126">
        <f>VLOOKUP(A656,РАСЧЕТ!A:BD,56,0)</f>
        <v>0</v>
      </c>
      <c r="V656" s="126">
        <f t="shared" si="95"/>
        <v>-1374.39</v>
      </c>
      <c r="W656" s="80">
        <v>1374.39</v>
      </c>
      <c r="X656" s="81">
        <f>VLOOKUP(A656,РАСЧЕТ!A:BE,57,0)</f>
        <v>712.55664507864105</v>
      </c>
      <c r="Y656" s="81">
        <f t="shared" si="96"/>
        <v>-661.83335492135905</v>
      </c>
      <c r="Z656" s="81" t="str">
        <f>VLOOKUP(A656,'10'!A:C,3,0)</f>
        <v>Начисление услуг УКС00001637 от 31.10.2023 0:00:03</v>
      </c>
      <c r="AA656" s="81" t="str">
        <f>VLOOKUP(A656,'10'!A:B,2,0)</f>
        <v>НАС/КС/ДУ/3-372 от 01.11.2021</v>
      </c>
      <c r="AB656" s="80">
        <v>1374.39</v>
      </c>
      <c r="AC656" s="81">
        <f>VLOOKUP(A656,РАСЧЕТ!A:BF,58,0)</f>
        <v>766.23182737276932</v>
      </c>
      <c r="AD656" s="81">
        <f t="shared" si="97"/>
        <v>-608.15817262723078</v>
      </c>
      <c r="AE656" s="81" t="str">
        <f>VLOOKUP(A656,'11'!A:C,3,0)</f>
        <v>Начисление услуг УКС00001717 от 30.11.2023 23:59:59</v>
      </c>
      <c r="AF656" s="81" t="str">
        <f>VLOOKUP(A656,'11'!A:B,2,0)</f>
        <v>НАС/КС/ДУ/3-372 от 01.11.2021</v>
      </c>
      <c r="AG656" s="80">
        <v>1374.39</v>
      </c>
      <c r="AH656" s="120">
        <f>VLOOKUP(A656,РАСЧЕТ!A:BG,59,0)</f>
        <v>1103.9435320224222</v>
      </c>
      <c r="AI656" s="120">
        <f t="shared" si="98"/>
        <v>-270.44646797757787</v>
      </c>
      <c r="AJ656" t="str">
        <f>VLOOKUP(A656,'12'!A:C,3,0)</f>
        <v>Начисление услуг УКС00001867 от 31.12.2023 23:59:59</v>
      </c>
      <c r="AK656" t="str">
        <f>VLOOKUP(A656,'12'!A:B,2,0)</f>
        <v>НАС/КС/ДУ/3-372 от 01.11.2021</v>
      </c>
    </row>
    <row r="657" spans="1:37" x14ac:dyDescent="0.3">
      <c r="A657" s="79" t="s">
        <v>2236</v>
      </c>
      <c r="B657" s="79" t="s">
        <v>427</v>
      </c>
      <c r="C657" s="80">
        <v>1361.51</v>
      </c>
      <c r="D657" s="81">
        <f>VLOOKUP(A657,РАСЧЕТ!A:AY,51,0)</f>
        <v>1148.2652587895973</v>
      </c>
      <c r="E657" s="81">
        <f t="shared" si="90"/>
        <v>-213.24474121040271</v>
      </c>
      <c r="F657" s="81" t="str">
        <f>VLOOKUP(A657,'04'!A:C,3,0)</f>
        <v>Начисление услуг УКС00000640 от 30.04.2023 0:00:10</v>
      </c>
      <c r="G657" s="81" t="str">
        <f>VLOOKUP(A657,'04'!A:B,2,0)</f>
        <v>НАС/КС/ДУ-3-373 от 26.11.2021 г.</v>
      </c>
      <c r="H657" s="128">
        <v>1361.51</v>
      </c>
      <c r="I657" s="126">
        <f>VLOOKUP(A657,РАСЧЕТ!A:AZ,52,0)</f>
        <v>0</v>
      </c>
      <c r="J657" s="126">
        <f t="shared" si="91"/>
        <v>-1361.51</v>
      </c>
      <c r="K657" s="128">
        <v>1361.51</v>
      </c>
      <c r="L657" s="126">
        <f>VLOOKUP(A657,РАСЧЕТ!A:BA,53,0)</f>
        <v>0</v>
      </c>
      <c r="M657" s="126">
        <f t="shared" si="92"/>
        <v>-1361.51</v>
      </c>
      <c r="N657" s="128">
        <v>1361.51</v>
      </c>
      <c r="O657" s="126">
        <f>VLOOKUP(A657,РАСЧЕТ!A:BB,54,0)</f>
        <v>0</v>
      </c>
      <c r="P657" s="126">
        <f t="shared" si="93"/>
        <v>-1361.51</v>
      </c>
      <c r="Q657" s="128">
        <v>1361.51</v>
      </c>
      <c r="R657" s="126">
        <f>VLOOKUP(A657,РАСЧЕТ!A:BC,55,0)</f>
        <v>0</v>
      </c>
      <c r="S657" s="126">
        <f t="shared" si="94"/>
        <v>-1361.51</v>
      </c>
      <c r="T657" s="128">
        <v>1361.51</v>
      </c>
      <c r="U657" s="126">
        <f>VLOOKUP(A657,РАСЧЕТ!A:BD,56,0)</f>
        <v>0</v>
      </c>
      <c r="V657" s="126">
        <f t="shared" si="95"/>
        <v>-1361.51</v>
      </c>
      <c r="W657" s="80">
        <v>1361.51</v>
      </c>
      <c r="X657" s="81">
        <f>VLOOKUP(A657,РАСЧЕТ!A:BE,57,0)</f>
        <v>1089.5847378549488</v>
      </c>
      <c r="Y657" s="81">
        <f t="shared" si="96"/>
        <v>-271.92526214505119</v>
      </c>
      <c r="Z657" s="81" t="str">
        <f>VLOOKUP(A657,'10'!A:C,3,0)</f>
        <v>Начисление услуг УКС00001637 от 31.10.2023 0:00:03</v>
      </c>
      <c r="AA657" s="81" t="str">
        <f>VLOOKUP(A657,'10'!A:B,2,0)</f>
        <v>НАС/КС/ДУ-3-373 от 26.11.2021 г.</v>
      </c>
      <c r="AB657" s="80">
        <v>1361.51</v>
      </c>
      <c r="AC657" s="81">
        <f>VLOOKUP(A657,РАСЧЕТ!A:BF,58,0)</f>
        <v>1027.1793985649358</v>
      </c>
      <c r="AD657" s="81">
        <f t="shared" si="97"/>
        <v>-334.33060143506418</v>
      </c>
      <c r="AE657" s="81" t="str">
        <f>VLOOKUP(A657,'11'!A:C,3,0)</f>
        <v>Начисление услуг УКС00001717 от 30.11.2023 23:59:59</v>
      </c>
      <c r="AF657" s="81" t="str">
        <f>VLOOKUP(A657,'11'!A:B,2,0)</f>
        <v>НАС/КС/ДУ-3-373 от 26.11.2021 г.</v>
      </c>
      <c r="AG657" s="80">
        <v>1361.51</v>
      </c>
      <c r="AH657" s="120">
        <f>VLOOKUP(A657,РАСЧЕТ!A:BG,59,0)</f>
        <v>1441.5824534703584</v>
      </c>
      <c r="AI657" s="120">
        <f t="shared" si="98"/>
        <v>80.072453470358369</v>
      </c>
      <c r="AJ657" t="str">
        <f>VLOOKUP(A657,'12'!A:C,3,0)</f>
        <v>Начисление услуг УКС00001867 от 31.12.2023 23:59:59</v>
      </c>
      <c r="AK657" t="str">
        <f>VLOOKUP(A657,'12'!A:B,2,0)</f>
        <v>НАС/КС/ДУ-3-373 от 26.11.2021 г.</v>
      </c>
    </row>
    <row r="658" spans="1:37" x14ac:dyDescent="0.3">
      <c r="A658" s="79" t="s">
        <v>2660</v>
      </c>
      <c r="B658" s="79" t="s">
        <v>477</v>
      </c>
      <c r="C658" s="80">
        <v>1679.34</v>
      </c>
      <c r="D658" s="81">
        <f>VLOOKUP(A658,РАСЧЕТ!A:AY,51,0)</f>
        <v>1416.3145621032575</v>
      </c>
      <c r="E658" s="81">
        <f t="shared" si="90"/>
        <v>-263.02543789674246</v>
      </c>
      <c r="F658" s="81" t="str">
        <f>VLOOKUP(A658,'04'!A:C,3,0)</f>
        <v>Начисление услуг УКС00000640 от 30.04.2023 0:00:10</v>
      </c>
      <c r="G658" s="81" t="str">
        <f>VLOOKUP(A658,'04'!A:B,2,0)</f>
        <v>НАС/КС/ДУ-3-374 от 16.12.2021 г.</v>
      </c>
      <c r="H658" s="126">
        <v>758.41</v>
      </c>
      <c r="I658" s="126">
        <f>VLOOKUP(A658,РАСЧЕТ!A:AZ,52,0)</f>
        <v>0</v>
      </c>
      <c r="J658" s="126">
        <f t="shared" si="91"/>
        <v>-758.41</v>
      </c>
      <c r="K658" s="127"/>
      <c r="L658" s="126">
        <f>VLOOKUP(A658,РАСЧЕТ!A:BA,53,0)</f>
        <v>0</v>
      </c>
      <c r="M658" s="126">
        <f t="shared" si="92"/>
        <v>0</v>
      </c>
      <c r="N658" s="126">
        <v>577.16</v>
      </c>
      <c r="O658" s="126">
        <f>VLOOKUP(A658,РАСЧЕТ!A:BB,54,0)</f>
        <v>0</v>
      </c>
      <c r="P658" s="126">
        <f t="shared" si="93"/>
        <v>-577.16</v>
      </c>
      <c r="Q658" s="127"/>
      <c r="R658" s="126">
        <f>VLOOKUP(A658,РАСЧЕТ!A:BC,55,0)</f>
        <v>0</v>
      </c>
      <c r="S658" s="126">
        <f t="shared" si="94"/>
        <v>0</v>
      </c>
      <c r="T658" s="127"/>
      <c r="U658" s="126">
        <f>VLOOKUP(A658,РАСЧЕТ!A:BD,56,0)</f>
        <v>0</v>
      </c>
      <c r="V658" s="126">
        <f t="shared" si="95"/>
        <v>0</v>
      </c>
      <c r="W658" s="82"/>
      <c r="X658" s="81">
        <f>VLOOKUP(A658,РАСЧЕТ!A:BE,57,0)</f>
        <v>0</v>
      </c>
      <c r="Y658" s="81">
        <f t="shared" si="96"/>
        <v>0</v>
      </c>
      <c r="Z658" s="81" t="e">
        <f>VLOOKUP(A658,'10'!A:C,3,0)</f>
        <v>#N/A</v>
      </c>
      <c r="AA658" s="81" t="e">
        <f>VLOOKUP(A658,'10'!A:B,2,0)</f>
        <v>#N/A</v>
      </c>
      <c r="AB658" s="82"/>
      <c r="AC658" s="81">
        <f>VLOOKUP(A658,РАСЧЕТ!A:BF,58,0)</f>
        <v>0</v>
      </c>
      <c r="AD658" s="81">
        <f t="shared" si="97"/>
        <v>0</v>
      </c>
      <c r="AE658" s="81" t="e">
        <f>VLOOKUP(A658,'11'!A:C,3,0)</f>
        <v>#N/A</v>
      </c>
      <c r="AF658" s="81" t="e">
        <f>VLOOKUP(A658,'11'!A:B,2,0)</f>
        <v>#N/A</v>
      </c>
      <c r="AG658" s="82"/>
      <c r="AH658" s="120">
        <f>VLOOKUP(A658,РАСЧЕТ!A:BG,59,0)</f>
        <v>0</v>
      </c>
      <c r="AI658" s="120">
        <f t="shared" si="98"/>
        <v>0</v>
      </c>
      <c r="AJ658" t="e">
        <f>VLOOKUP(A658,'12'!A:C,3,0)</f>
        <v>#N/A</v>
      </c>
      <c r="AK658" t="e">
        <f>VLOOKUP(A658,'12'!A:B,2,0)</f>
        <v>#N/A</v>
      </c>
    </row>
    <row r="659" spans="1:37" x14ac:dyDescent="0.3">
      <c r="A659" s="79" t="s">
        <v>2732</v>
      </c>
      <c r="B659" s="79" t="s">
        <v>477</v>
      </c>
      <c r="C659" s="82"/>
      <c r="D659" s="81">
        <f>VLOOKUP(A659,РАСЧЕТ!A:AY,51,0)</f>
        <v>0</v>
      </c>
      <c r="E659" s="81">
        <f t="shared" si="90"/>
        <v>0</v>
      </c>
      <c r="F659" s="81" t="e">
        <f>VLOOKUP(A659,'04'!A:C,3,0)</f>
        <v>#N/A</v>
      </c>
      <c r="G659" s="81" t="e">
        <f>VLOOKUP(A659,'04'!A:B,2,0)</f>
        <v>#N/A</v>
      </c>
      <c r="H659" s="126">
        <v>920.93</v>
      </c>
      <c r="I659" s="126">
        <f>VLOOKUP(A659,РАСЧЕТ!A:AZ,52,0)</f>
        <v>0</v>
      </c>
      <c r="J659" s="126">
        <f t="shared" si="91"/>
        <v>-920.93</v>
      </c>
      <c r="K659" s="128">
        <v>1679.34</v>
      </c>
      <c r="L659" s="126">
        <f>VLOOKUP(A659,РАСЧЕТ!A:BA,53,0)</f>
        <v>0</v>
      </c>
      <c r="M659" s="126">
        <f t="shared" si="92"/>
        <v>-1679.34</v>
      </c>
      <c r="N659" s="128">
        <v>1102.17</v>
      </c>
      <c r="O659" s="126">
        <f>VLOOKUP(A659,РАСЧЕТ!A:BB,54,0)</f>
        <v>0</v>
      </c>
      <c r="P659" s="126">
        <f t="shared" si="93"/>
        <v>-1102.17</v>
      </c>
      <c r="Q659" s="128">
        <v>1679.34</v>
      </c>
      <c r="R659" s="126">
        <f>VLOOKUP(A659,РАСЧЕТ!A:BC,55,0)</f>
        <v>0</v>
      </c>
      <c r="S659" s="126">
        <f t="shared" si="94"/>
        <v>-1679.34</v>
      </c>
      <c r="T659" s="128">
        <v>1679.34</v>
      </c>
      <c r="U659" s="126">
        <f>VLOOKUP(A659,РАСЧЕТ!A:BD,56,0)</f>
        <v>0</v>
      </c>
      <c r="V659" s="126">
        <f t="shared" si="95"/>
        <v>-1679.34</v>
      </c>
      <c r="W659" s="80">
        <v>1679.34</v>
      </c>
      <c r="X659" s="81">
        <f>VLOOKUP(A659,РАСЧЕТ!A:BE,57,0)</f>
        <v>2754.2348945155986</v>
      </c>
      <c r="Y659" s="81">
        <f t="shared" si="96"/>
        <v>1074.8948945155987</v>
      </c>
      <c r="Z659" s="81" t="str">
        <f>VLOOKUP(A659,'10'!A:C,3,0)</f>
        <v>Начисление услуг УКС00001637 от 31.10.2023 0:00:03</v>
      </c>
      <c r="AA659" s="81" t="str">
        <f>VLOOKUP(A659,'10'!A:B,2,0)</f>
        <v>НАС/КС/ДУ-3-374/Втор</v>
      </c>
      <c r="AB659" s="80">
        <v>1679.34</v>
      </c>
      <c r="AC659" s="81">
        <f>VLOOKUP(A659,РАСЧЕТ!A:BF,58,0)</f>
        <v>2252.4635706318622</v>
      </c>
      <c r="AD659" s="81">
        <f t="shared" si="97"/>
        <v>573.12357063186232</v>
      </c>
      <c r="AE659" s="81" t="str">
        <f>VLOOKUP(A659,'11'!A:C,3,0)</f>
        <v>Начисление услуг УКС00001717 от 30.11.2023 23:59:59</v>
      </c>
      <c r="AF659" s="81" t="str">
        <f>VLOOKUP(A659,'11'!A:B,2,0)</f>
        <v>НАС/КС/ДУ-3-374/Втор</v>
      </c>
      <c r="AG659" s="80">
        <v>1679.34</v>
      </c>
      <c r="AH659" s="120">
        <f>VLOOKUP(A659,РАСЧЕТ!A:BG,59,0)</f>
        <v>3057.1157925405018</v>
      </c>
      <c r="AI659" s="120">
        <f t="shared" si="98"/>
        <v>1377.7757925405019</v>
      </c>
      <c r="AJ659" t="str">
        <f>VLOOKUP(A659,'12'!A:C,3,0)</f>
        <v>Начисление услуг УКС00001867 от 31.12.2023 23:59:59</v>
      </c>
      <c r="AK659" t="str">
        <f>VLOOKUP(A659,'12'!A:B,2,0)</f>
        <v>НАС/КС/ДУ-3-374/Втор</v>
      </c>
    </row>
    <row r="660" spans="1:37" x14ac:dyDescent="0.3">
      <c r="A660" s="79" t="s">
        <v>2287</v>
      </c>
      <c r="B660" s="79" t="s">
        <v>494</v>
      </c>
      <c r="C660" s="80">
        <v>2650</v>
      </c>
      <c r="D660" s="81">
        <f>VLOOKUP(A660,РАСЧЕТ!A:AY,51,0)</f>
        <v>2234.9516235747055</v>
      </c>
      <c r="E660" s="81">
        <f t="shared" si="90"/>
        <v>-415.04837642529446</v>
      </c>
      <c r="F660" s="81" t="str">
        <f>VLOOKUP(A660,'04'!A:C,3,0)</f>
        <v>Начисление услуг УКС00000640 от 30.04.2023 0:00:10</v>
      </c>
      <c r="G660" s="81" t="str">
        <f>VLOOKUP(A660,'04'!A:B,2,0)</f>
        <v>НАС/КС/ДУ-3-375</v>
      </c>
      <c r="H660" s="128">
        <v>2650</v>
      </c>
      <c r="I660" s="126">
        <f>VLOOKUP(A660,РАСЧЕТ!A:AZ,52,0)</f>
        <v>0</v>
      </c>
      <c r="J660" s="126">
        <f t="shared" si="91"/>
        <v>-2650</v>
      </c>
      <c r="K660" s="128">
        <v>2650</v>
      </c>
      <c r="L660" s="126">
        <f>VLOOKUP(A660,РАСЧЕТ!A:BA,53,0)</f>
        <v>0</v>
      </c>
      <c r="M660" s="126">
        <f t="shared" si="92"/>
        <v>-2650</v>
      </c>
      <c r="N660" s="128">
        <v>2650</v>
      </c>
      <c r="O660" s="126">
        <f>VLOOKUP(A660,РАСЧЕТ!A:BB,54,0)</f>
        <v>0</v>
      </c>
      <c r="P660" s="126">
        <f t="shared" si="93"/>
        <v>-2650</v>
      </c>
      <c r="Q660" s="128">
        <v>2650</v>
      </c>
      <c r="R660" s="126">
        <f>VLOOKUP(A660,РАСЧЕТ!A:BC,55,0)</f>
        <v>0</v>
      </c>
      <c r="S660" s="126">
        <f t="shared" si="94"/>
        <v>-2650</v>
      </c>
      <c r="T660" s="128">
        <v>2650</v>
      </c>
      <c r="U660" s="126">
        <f>VLOOKUP(A660,РАСЧЕТ!A:BD,56,0)</f>
        <v>0</v>
      </c>
      <c r="V660" s="126">
        <f t="shared" si="95"/>
        <v>-2650</v>
      </c>
      <c r="W660" s="80">
        <v>2650</v>
      </c>
      <c r="X660" s="81">
        <f>VLOOKUP(A660,РАСЧЕТ!A:BE,57,0)</f>
        <v>4184.6995159007674</v>
      </c>
      <c r="Y660" s="81">
        <f t="shared" si="96"/>
        <v>1534.6995159007674</v>
      </c>
      <c r="Z660" s="81" t="str">
        <f>VLOOKUP(A660,'10'!A:C,3,0)</f>
        <v>Начисление услуг УКС00001637 от 31.10.2023 0:00:03</v>
      </c>
      <c r="AA660" s="81" t="str">
        <f>VLOOKUP(A660,'10'!A:B,2,0)</f>
        <v>НАС/КС/ДУ-3-375</v>
      </c>
      <c r="AB660" s="80">
        <v>2650</v>
      </c>
      <c r="AC660" s="81">
        <f>VLOOKUP(A660,РАСЧЕТ!A:BF,58,0)</f>
        <v>3441.546608322456</v>
      </c>
      <c r="AD660" s="81">
        <f t="shared" si="97"/>
        <v>791.546608322456</v>
      </c>
      <c r="AE660" s="81" t="str">
        <f>VLOOKUP(A660,'11'!A:C,3,0)</f>
        <v>Начисление услуг УКС00001717 от 30.11.2023 23:59:59</v>
      </c>
      <c r="AF660" s="81" t="str">
        <f>VLOOKUP(A660,'11'!A:B,2,0)</f>
        <v>НАС/КС/ДУ-3-375</v>
      </c>
      <c r="AG660" s="80">
        <v>2650</v>
      </c>
      <c r="AH660" s="120">
        <f>VLOOKUP(A660,РАСЧЕТ!A:BG,59,0)</f>
        <v>4677.6811156577905</v>
      </c>
      <c r="AI660" s="120">
        <f t="shared" si="98"/>
        <v>2027.6811156577905</v>
      </c>
      <c r="AJ660" t="str">
        <f>VLOOKUP(A660,'12'!A:C,3,0)</f>
        <v>Начисление услуг УКС00001867 от 31.12.2023 23:59:59</v>
      </c>
      <c r="AK660" t="str">
        <f>VLOOKUP(A660,'12'!A:B,2,0)</f>
        <v>НАС/КС/ДУ-3-375</v>
      </c>
    </row>
    <row r="661" spans="1:37" x14ac:dyDescent="0.3">
      <c r="A661" s="79" t="s">
        <v>1472</v>
      </c>
      <c r="B661" s="79" t="s">
        <v>450</v>
      </c>
      <c r="C661" s="80">
        <v>1395.87</v>
      </c>
      <c r="D661" s="81">
        <f>VLOOKUP(A661,РАСЧЕТ!A:AY,51,0)</f>
        <v>1177.2435618505335</v>
      </c>
      <c r="E661" s="81">
        <f t="shared" si="90"/>
        <v>-218.62643814946637</v>
      </c>
      <c r="F661" s="81" t="str">
        <f>VLOOKUP(A661,'04'!A:C,3,0)</f>
        <v>Начисление услуг УКС00000640 от 30.04.2023 0:00:10</v>
      </c>
      <c r="G661" s="81" t="str">
        <f>VLOOKUP(A661,'04'!A:B,2,0)</f>
        <v>НАС/КС/ДУ-3-376</v>
      </c>
      <c r="H661" s="128">
        <v>1395.87</v>
      </c>
      <c r="I661" s="126">
        <f>VLOOKUP(A661,РАСЧЕТ!A:AZ,52,0)</f>
        <v>0</v>
      </c>
      <c r="J661" s="126">
        <f t="shared" si="91"/>
        <v>-1395.87</v>
      </c>
      <c r="K661" s="128">
        <v>1395.87</v>
      </c>
      <c r="L661" s="126">
        <f>VLOOKUP(A661,РАСЧЕТ!A:BA,53,0)</f>
        <v>0</v>
      </c>
      <c r="M661" s="126">
        <f t="shared" si="92"/>
        <v>-1395.87</v>
      </c>
      <c r="N661" s="128">
        <v>1395.87</v>
      </c>
      <c r="O661" s="126">
        <f>VLOOKUP(A661,РАСЧЕТ!A:BB,54,0)</f>
        <v>0</v>
      </c>
      <c r="P661" s="126">
        <f t="shared" si="93"/>
        <v>-1395.87</v>
      </c>
      <c r="Q661" s="128">
        <v>1395.87</v>
      </c>
      <c r="R661" s="126">
        <f>VLOOKUP(A661,РАСЧЕТ!A:BC,55,0)</f>
        <v>0</v>
      </c>
      <c r="S661" s="126">
        <f t="shared" si="94"/>
        <v>-1395.87</v>
      </c>
      <c r="T661" s="128">
        <v>1395.87</v>
      </c>
      <c r="U661" s="126">
        <f>VLOOKUP(A661,РАСЧЕТ!A:BD,56,0)</f>
        <v>0</v>
      </c>
      <c r="V661" s="126">
        <f t="shared" si="95"/>
        <v>-1395.87</v>
      </c>
      <c r="W661" s="80">
        <v>1395.87</v>
      </c>
      <c r="X661" s="81">
        <f>VLOOKUP(A661,РАСЧЕТ!A:BE,57,0)</f>
        <v>1962.0286549799434</v>
      </c>
      <c r="Y661" s="81">
        <f t="shared" si="96"/>
        <v>566.15865497994355</v>
      </c>
      <c r="Z661" s="81" t="str">
        <f>VLOOKUP(A661,'10'!A:C,3,0)</f>
        <v>Начисление услуг УКС00001637 от 31.10.2023 0:00:03</v>
      </c>
      <c r="AA661" s="81" t="str">
        <f>VLOOKUP(A661,'10'!A:B,2,0)</f>
        <v>НАС/КС/ДУ-3-376</v>
      </c>
      <c r="AB661" s="80">
        <v>1395.87</v>
      </c>
      <c r="AC661" s="81">
        <f>VLOOKUP(A661,РАСЧЕТ!A:BF,58,0)</f>
        <v>1643.5408981589383</v>
      </c>
      <c r="AD661" s="81">
        <f t="shared" si="97"/>
        <v>247.67089815893837</v>
      </c>
      <c r="AE661" s="81" t="str">
        <f>VLOOKUP(A661,'11'!A:C,3,0)</f>
        <v>Начисление услуг УКС00001717 от 30.11.2023 23:59:59</v>
      </c>
      <c r="AF661" s="81" t="str">
        <f>VLOOKUP(A661,'11'!A:B,2,0)</f>
        <v>НАС/КС/ДУ-3-376</v>
      </c>
      <c r="AG661" s="80">
        <v>1395.87</v>
      </c>
      <c r="AH661" s="120">
        <f>VLOOKUP(A661,РАСЧЕТ!A:BG,59,0)</f>
        <v>2244.2523943511119</v>
      </c>
      <c r="AI661" s="120">
        <f t="shared" si="98"/>
        <v>848.382394351112</v>
      </c>
      <c r="AJ661" t="str">
        <f>VLOOKUP(A661,'12'!A:C,3,0)</f>
        <v>Начисление услуг УКС00001867 от 31.12.2023 23:59:59</v>
      </c>
      <c r="AK661" t="str">
        <f>VLOOKUP(A661,'12'!A:B,2,0)</f>
        <v>НАС/КС/ДУ-3-376</v>
      </c>
    </row>
    <row r="662" spans="1:37" x14ac:dyDescent="0.3">
      <c r="A662" s="79" t="s">
        <v>1624</v>
      </c>
      <c r="B662" s="79" t="s">
        <v>496</v>
      </c>
      <c r="C662" s="80">
        <v>1443.11</v>
      </c>
      <c r="D662" s="81">
        <f>VLOOKUP(A662,РАСЧЕТ!A:AY,51,0)</f>
        <v>1217.088728559321</v>
      </c>
      <c r="E662" s="81">
        <f t="shared" si="90"/>
        <v>-226.0212714406789</v>
      </c>
      <c r="F662" s="81" t="str">
        <f>VLOOKUP(A662,'04'!A:C,3,0)</f>
        <v>Начисление услуг УКС00000640 от 30.04.2023 0:00:10</v>
      </c>
      <c r="G662" s="81" t="str">
        <f>VLOOKUP(A662,'04'!A:B,2,0)</f>
        <v>НАС/КС/ДУ-3-377</v>
      </c>
      <c r="H662" s="128">
        <v>1443.11</v>
      </c>
      <c r="I662" s="126">
        <f>VLOOKUP(A662,РАСЧЕТ!A:AZ,52,0)</f>
        <v>0</v>
      </c>
      <c r="J662" s="126">
        <f t="shared" si="91"/>
        <v>-1443.11</v>
      </c>
      <c r="K662" s="128">
        <v>1443.11</v>
      </c>
      <c r="L662" s="126">
        <f>VLOOKUP(A662,РАСЧЕТ!A:BA,53,0)</f>
        <v>0</v>
      </c>
      <c r="M662" s="126">
        <f t="shared" si="92"/>
        <v>-1443.11</v>
      </c>
      <c r="N662" s="128">
        <v>1443.11</v>
      </c>
      <c r="O662" s="126">
        <f>VLOOKUP(A662,РАСЧЕТ!A:BB,54,0)</f>
        <v>0</v>
      </c>
      <c r="P662" s="126">
        <f t="shared" si="93"/>
        <v>-1443.11</v>
      </c>
      <c r="Q662" s="128">
        <v>1443.11</v>
      </c>
      <c r="R662" s="126">
        <f>VLOOKUP(A662,РАСЧЕТ!A:BC,55,0)</f>
        <v>0</v>
      </c>
      <c r="S662" s="126">
        <f t="shared" si="94"/>
        <v>-1443.11</v>
      </c>
      <c r="T662" s="128">
        <v>1443.11</v>
      </c>
      <c r="U662" s="126">
        <f>VLOOKUP(A662,РАСЧЕТ!A:BD,56,0)</f>
        <v>0</v>
      </c>
      <c r="V662" s="126">
        <f t="shared" si="95"/>
        <v>-1443.11</v>
      </c>
      <c r="W662" s="80">
        <v>1443.11</v>
      </c>
      <c r="X662" s="81">
        <f>VLOOKUP(A662,РАСЧЕТ!A:BE,57,0)</f>
        <v>2407.4121052080154</v>
      </c>
      <c r="Y662" s="81">
        <f t="shared" si="96"/>
        <v>964.30210520801552</v>
      </c>
      <c r="Z662" s="81" t="str">
        <f>VLOOKUP(A662,'10'!A:C,3,0)</f>
        <v>Начисление услуг УКС00001637 от 31.10.2023 0:00:03</v>
      </c>
      <c r="AA662" s="81" t="str">
        <f>VLOOKUP(A662,'10'!A:B,2,0)</f>
        <v>НАС/КС/ДУ-3-377</v>
      </c>
      <c r="AB662" s="80">
        <v>1443.11</v>
      </c>
      <c r="AC662" s="81">
        <f>VLOOKUP(A662,РАСЧЕТ!A:BF,58,0)</f>
        <v>1963.9927737776027</v>
      </c>
      <c r="AD662" s="81">
        <f t="shared" si="97"/>
        <v>520.88277377760278</v>
      </c>
      <c r="AE662" s="81" t="str">
        <f>VLOOKUP(A662,'11'!A:C,3,0)</f>
        <v>Начисление услуг УКС00001717 от 30.11.2023 23:59:59</v>
      </c>
      <c r="AF662" s="81" t="str">
        <f>VLOOKUP(A662,'11'!A:B,2,0)</f>
        <v>НАС/КС/ДУ-3-377</v>
      </c>
      <c r="AG662" s="80">
        <v>1443.11</v>
      </c>
      <c r="AH662" s="120">
        <f>VLOOKUP(A662,РАСЧЕТ!A:BG,59,0)</f>
        <v>2663.9086202040435</v>
      </c>
      <c r="AI662" s="120">
        <f t="shared" si="98"/>
        <v>1220.7986202040436</v>
      </c>
      <c r="AJ662" t="str">
        <f>VLOOKUP(A662,'12'!A:C,3,0)</f>
        <v>Начисление услуг УКС00001867 от 31.12.2023 23:59:59</v>
      </c>
      <c r="AK662" t="str">
        <f>VLOOKUP(A662,'12'!A:B,2,0)</f>
        <v>НАС/КС/ДУ-3-377</v>
      </c>
    </row>
    <row r="663" spans="1:37" x14ac:dyDescent="0.3">
      <c r="A663" s="79" t="s">
        <v>1235</v>
      </c>
      <c r="B663" s="79" t="s">
        <v>499</v>
      </c>
      <c r="C663" s="80">
        <v>2602.7600000000002</v>
      </c>
      <c r="D663" s="81">
        <f>VLOOKUP(A663,РАСЧЕТ!A:AY,51,0)</f>
        <v>2235.0436115749462</v>
      </c>
      <c r="E663" s="81">
        <f t="shared" si="90"/>
        <v>-367.71638842505399</v>
      </c>
      <c r="F663" s="81" t="str">
        <f>VLOOKUP(A663,'04'!A:C,3,0)</f>
        <v>Начисление услуг УКС00000640 от 30.04.2023 0:00:10</v>
      </c>
      <c r="G663" s="81" t="str">
        <f>VLOOKUP(A663,'04'!A:B,2,0)</f>
        <v>НАС/КС/ДУ-3-378 от 11.10.2021 г.</v>
      </c>
      <c r="H663" s="128">
        <v>2602.7600000000002</v>
      </c>
      <c r="I663" s="126">
        <f>VLOOKUP(A663,РАСЧЕТ!A:AZ,52,0)</f>
        <v>0</v>
      </c>
      <c r="J663" s="126">
        <f t="shared" si="91"/>
        <v>-2602.7600000000002</v>
      </c>
      <c r="K663" s="128">
        <v>2602.7600000000002</v>
      </c>
      <c r="L663" s="126">
        <f>VLOOKUP(A663,РАСЧЕТ!A:BA,53,0)</f>
        <v>0</v>
      </c>
      <c r="M663" s="126">
        <f t="shared" si="92"/>
        <v>-2602.7600000000002</v>
      </c>
      <c r="N663" s="128">
        <v>2602.7600000000002</v>
      </c>
      <c r="O663" s="126">
        <f>VLOOKUP(A663,РАСЧЕТ!A:BB,54,0)</f>
        <v>0</v>
      </c>
      <c r="P663" s="126">
        <f t="shared" si="93"/>
        <v>-2602.7600000000002</v>
      </c>
      <c r="Q663" s="128">
        <v>2602.7600000000002</v>
      </c>
      <c r="R663" s="126">
        <f>VLOOKUP(A663,РАСЧЕТ!A:BC,55,0)</f>
        <v>0</v>
      </c>
      <c r="S663" s="126">
        <f t="shared" si="94"/>
        <v>-2602.7600000000002</v>
      </c>
      <c r="T663" s="128">
        <v>2602.7600000000002</v>
      </c>
      <c r="U663" s="126">
        <f>VLOOKUP(A663,РАСЧЕТ!A:BD,56,0)</f>
        <v>0</v>
      </c>
      <c r="V663" s="126">
        <f t="shared" si="95"/>
        <v>-2602.7600000000002</v>
      </c>
      <c r="W663" s="80">
        <v>2602.7600000000002</v>
      </c>
      <c r="X663" s="81">
        <f>VLOOKUP(A663,РАСЧЕТ!A:BE,57,0)</f>
        <v>2763.8532951636375</v>
      </c>
      <c r="Y663" s="81">
        <f t="shared" si="96"/>
        <v>161.09329516363732</v>
      </c>
      <c r="Z663" s="81" t="str">
        <f>VLOOKUP(A663,'10'!A:C,3,0)</f>
        <v>Начисление услуг УКС00001637 от 31.10.2023 0:00:03</v>
      </c>
      <c r="AA663" s="81" t="str">
        <f>VLOOKUP(A663,'10'!A:B,2,0)</f>
        <v>НАС/КС/ДУ-3-378 от 11.10.2021 г.</v>
      </c>
      <c r="AB663" s="80">
        <v>2602.7600000000002</v>
      </c>
      <c r="AC663" s="81">
        <f>VLOOKUP(A663,РАСЧЕТ!A:BF,58,0)</f>
        <v>2439.4524666714115</v>
      </c>
      <c r="AD663" s="81">
        <f t="shared" si="97"/>
        <v>-163.30753332858876</v>
      </c>
      <c r="AE663" s="81" t="str">
        <f>VLOOKUP(A663,'11'!A:C,3,0)</f>
        <v>Начисление услуг УКС00001717 от 30.11.2023 23:59:59</v>
      </c>
      <c r="AF663" s="81" t="str">
        <f>VLOOKUP(A663,'11'!A:B,2,0)</f>
        <v>НАС/КС/ДУ-3-378 от 11.10.2021 г.</v>
      </c>
      <c r="AG663" s="80">
        <v>2602.7600000000002</v>
      </c>
      <c r="AH663" s="120">
        <f>VLOOKUP(A663,РАСЧЕТ!A:BG,59,0)</f>
        <v>3373.3692516372694</v>
      </c>
      <c r="AI663" s="120">
        <f t="shared" si="98"/>
        <v>770.60925163726915</v>
      </c>
      <c r="AJ663" t="str">
        <f>VLOOKUP(A663,'12'!A:C,3,0)</f>
        <v>Начисление услуг УКС00001867 от 31.12.2023 23:59:59</v>
      </c>
      <c r="AK663" t="str">
        <f>VLOOKUP(A663,'12'!A:B,2,0)</f>
        <v>НАС/КС/ДУ-3-378 от 11.10.2021 г.</v>
      </c>
    </row>
    <row r="664" spans="1:37" x14ac:dyDescent="0.3">
      <c r="A664" s="79" t="s">
        <v>1537</v>
      </c>
      <c r="B664" s="79" t="s">
        <v>431</v>
      </c>
      <c r="C664" s="80">
        <v>1687.93</v>
      </c>
      <c r="D664" s="81">
        <f>VLOOKUP(A664,РАСЧЕТ!A:AY,51,0)</f>
        <v>1423.5591378684915</v>
      </c>
      <c r="E664" s="81">
        <f t="shared" si="90"/>
        <v>-264.3708621315086</v>
      </c>
      <c r="F664" s="81" t="str">
        <f>VLOOKUP(A664,'04'!A:C,3,0)</f>
        <v>Начисление услуг УКС00000640 от 30.04.2023 0:00:10</v>
      </c>
      <c r="G664" s="81" t="str">
        <f>VLOOKUP(A664,'04'!A:B,2,0)</f>
        <v>НАС/КС/ДУ-3-379 от 23.11.2021 г.</v>
      </c>
      <c r="H664" s="128">
        <v>1687.93</v>
      </c>
      <c r="I664" s="126">
        <f>VLOOKUP(A664,РАСЧЕТ!A:AZ,52,0)</f>
        <v>0</v>
      </c>
      <c r="J664" s="126">
        <f t="shared" si="91"/>
        <v>-1687.93</v>
      </c>
      <c r="K664" s="128">
        <v>1687.93</v>
      </c>
      <c r="L664" s="126">
        <f>VLOOKUP(A664,РАСЧЕТ!A:BA,53,0)</f>
        <v>0</v>
      </c>
      <c r="M664" s="126">
        <f t="shared" si="92"/>
        <v>-1687.93</v>
      </c>
      <c r="N664" s="128">
        <v>1687.93</v>
      </c>
      <c r="O664" s="126">
        <f>VLOOKUP(A664,РАСЧЕТ!A:BB,54,0)</f>
        <v>0</v>
      </c>
      <c r="P664" s="126">
        <f t="shared" si="93"/>
        <v>-1687.93</v>
      </c>
      <c r="Q664" s="128">
        <v>1687.93</v>
      </c>
      <c r="R664" s="126">
        <f>VLOOKUP(A664,РАСЧЕТ!A:BC,55,0)</f>
        <v>0</v>
      </c>
      <c r="S664" s="126">
        <f t="shared" si="94"/>
        <v>-1687.93</v>
      </c>
      <c r="T664" s="128">
        <v>1687.93</v>
      </c>
      <c r="U664" s="126">
        <f>VLOOKUP(A664,РАСЧЕТ!A:BD,56,0)</f>
        <v>0</v>
      </c>
      <c r="V664" s="126">
        <f t="shared" si="95"/>
        <v>-1687.93</v>
      </c>
      <c r="W664" s="80">
        <v>1687.93</v>
      </c>
      <c r="X664" s="81">
        <f>VLOOKUP(A664,РАСЧЕТ!A:BE,57,0)</f>
        <v>1909.4486348949583</v>
      </c>
      <c r="Y664" s="81">
        <f t="shared" si="96"/>
        <v>221.51863489495827</v>
      </c>
      <c r="Z664" s="81" t="str">
        <f>VLOOKUP(A664,'10'!A:C,3,0)</f>
        <v>Начисление услуг УКС00001637 от 31.10.2023 0:00:03</v>
      </c>
      <c r="AA664" s="81" t="str">
        <f>VLOOKUP(A664,'10'!A:B,2,0)</f>
        <v>НАС/КС/ДУ-3-379 от 23.11.2021 г.</v>
      </c>
      <c r="AB664" s="80">
        <v>1687.93</v>
      </c>
      <c r="AC664" s="81">
        <f>VLOOKUP(A664,РАСЧЕТ!A:BF,58,0)</f>
        <v>1663.8134695339843</v>
      </c>
      <c r="AD664" s="81">
        <f t="shared" si="97"/>
        <v>-24.116530466015774</v>
      </c>
      <c r="AE664" s="81" t="str">
        <f>VLOOKUP(A664,'11'!A:C,3,0)</f>
        <v>Начисление услуг УКС00001717 от 30.11.2023 23:59:59</v>
      </c>
      <c r="AF664" s="81" t="str">
        <f>VLOOKUP(A664,'11'!A:B,2,0)</f>
        <v>НАС/КС/ДУ-3-379 от 23.11.2021 г.</v>
      </c>
      <c r="AG664" s="80">
        <v>1687.93</v>
      </c>
      <c r="AH664" s="120">
        <f>VLOOKUP(A664,РАСЧЕТ!A:BG,59,0)</f>
        <v>2293.8325626589626</v>
      </c>
      <c r="AI664" s="120">
        <f t="shared" si="98"/>
        <v>605.90256265896255</v>
      </c>
      <c r="AJ664" t="str">
        <f>VLOOKUP(A664,'12'!A:C,3,0)</f>
        <v>Начисление услуг УКС00001867 от 31.12.2023 23:59:59</v>
      </c>
      <c r="AK664" t="str">
        <f>VLOOKUP(A664,'12'!A:B,2,0)</f>
        <v>НАС/КС/ДУ-3-379 от 23.11.2021 г.</v>
      </c>
    </row>
    <row r="665" spans="1:37" x14ac:dyDescent="0.3">
      <c r="A665" s="79" t="s">
        <v>2369</v>
      </c>
      <c r="B665" s="79" t="s">
        <v>261</v>
      </c>
      <c r="C665" s="80">
        <v>2452.4299999999998</v>
      </c>
      <c r="D665" s="81">
        <f>VLOOKUP(A665,РАСЧЕТ!A:AY,51,0)</f>
        <v>2068.3263809743221</v>
      </c>
      <c r="E665" s="81">
        <f t="shared" si="90"/>
        <v>-384.10361902567774</v>
      </c>
      <c r="F665" s="81" t="str">
        <f>VLOOKUP(A665,'04'!A:C,3,0)</f>
        <v>Начисление услуг УКС00000640 от 30.04.2023 0:00:10</v>
      </c>
      <c r="G665" s="81" t="str">
        <f>VLOOKUP(A665,'04'!A:B,2,0)</f>
        <v>НАС/КС/ДУ-3-38</v>
      </c>
      <c r="H665" s="128">
        <v>2452.4299999999998</v>
      </c>
      <c r="I665" s="126">
        <f>VLOOKUP(A665,РАСЧЕТ!A:AZ,52,0)</f>
        <v>0</v>
      </c>
      <c r="J665" s="126">
        <f t="shared" si="91"/>
        <v>-2452.4299999999998</v>
      </c>
      <c r="K665" s="128">
        <v>2452.4299999999998</v>
      </c>
      <c r="L665" s="126">
        <f>VLOOKUP(A665,РАСЧЕТ!A:BA,53,0)</f>
        <v>0</v>
      </c>
      <c r="M665" s="126">
        <f t="shared" si="92"/>
        <v>-2452.4299999999998</v>
      </c>
      <c r="N665" s="128">
        <v>2452.4299999999998</v>
      </c>
      <c r="O665" s="126">
        <f>VLOOKUP(A665,РАСЧЕТ!A:BB,54,0)</f>
        <v>0</v>
      </c>
      <c r="P665" s="126">
        <f t="shared" si="93"/>
        <v>-2452.4299999999998</v>
      </c>
      <c r="Q665" s="128">
        <v>2452.4299999999998</v>
      </c>
      <c r="R665" s="126">
        <f>VLOOKUP(A665,РАСЧЕТ!A:BC,55,0)</f>
        <v>0</v>
      </c>
      <c r="S665" s="126">
        <f t="shared" si="94"/>
        <v>-2452.4299999999998</v>
      </c>
      <c r="T665" s="128">
        <v>2452.4299999999998</v>
      </c>
      <c r="U665" s="126">
        <f>VLOOKUP(A665,РАСЧЕТ!A:BD,56,0)</f>
        <v>0</v>
      </c>
      <c r="V665" s="126">
        <f t="shared" si="95"/>
        <v>-2452.4299999999998</v>
      </c>
      <c r="W665" s="80">
        <v>2452.4299999999998</v>
      </c>
      <c r="X665" s="81">
        <f>VLOOKUP(A665,РАСЧЕТ!A:BE,57,0)</f>
        <v>3419.9934952261569</v>
      </c>
      <c r="Y665" s="81">
        <f t="shared" si="96"/>
        <v>967.5634952261571</v>
      </c>
      <c r="Z665" s="81" t="str">
        <f>VLOOKUP(A665,'10'!A:C,3,0)</f>
        <v>Начисление услуг УКС00001637 от 31.10.2023 0:00:03</v>
      </c>
      <c r="AA665" s="81" t="str">
        <f>VLOOKUP(A665,'10'!A:B,2,0)</f>
        <v>НАС/КС/ДУ-3-38</v>
      </c>
      <c r="AB665" s="80">
        <v>2452.4299999999998</v>
      </c>
      <c r="AC665" s="81">
        <f>VLOOKUP(A665,РАСЧЕТ!A:BF,58,0)</f>
        <v>2868.6098606809824</v>
      </c>
      <c r="AD665" s="81">
        <f t="shared" si="97"/>
        <v>416.17986068098253</v>
      </c>
      <c r="AE665" s="81" t="str">
        <f>VLOOKUP(A665,'11'!A:C,3,0)</f>
        <v>Начисление услуг УКС00001717 от 30.11.2023 23:59:59</v>
      </c>
      <c r="AF665" s="81" t="str">
        <f>VLOOKUP(A665,'11'!A:B,2,0)</f>
        <v>НАС/КС/ДУ-3-38</v>
      </c>
      <c r="AG665" s="80">
        <v>2452.4299999999998</v>
      </c>
      <c r="AH665" s="120">
        <f>VLOOKUP(A665,РАСЧЕТ!A:BG,59,0)</f>
        <v>3918.3653877752877</v>
      </c>
      <c r="AI665" s="120">
        <f t="shared" si="98"/>
        <v>1465.9353877752878</v>
      </c>
      <c r="AJ665" t="str">
        <f>VLOOKUP(A665,'12'!A:C,3,0)</f>
        <v>Начисление услуг УКС00001867 от 31.12.2023 23:59:59</v>
      </c>
      <c r="AK665" t="str">
        <f>VLOOKUP(A665,'12'!A:B,2,0)</f>
        <v>НАС/КС/ДУ-3-38</v>
      </c>
    </row>
    <row r="666" spans="1:37" x14ac:dyDescent="0.3">
      <c r="A666" s="79" t="s">
        <v>732</v>
      </c>
      <c r="B666" s="79" t="s">
        <v>434</v>
      </c>
      <c r="C666" s="80">
        <v>1374.39</v>
      </c>
      <c r="D666" s="81">
        <f>VLOOKUP(A666,РАСЧЕТ!A:AY,51,0)</f>
        <v>1159.1321224374485</v>
      </c>
      <c r="E666" s="81">
        <f t="shared" si="90"/>
        <v>-215.25787756255158</v>
      </c>
      <c r="F666" s="81" t="str">
        <f>VLOOKUP(A666,'04'!A:C,3,0)</f>
        <v>Начисление услуг УКС00000640 от 30.04.2023 0:00:10</v>
      </c>
      <c r="G666" s="81" t="str">
        <f>VLOOKUP(A666,'04'!A:B,2,0)</f>
        <v>НАС/КС/ДУ/3-380 от 07.11.2021</v>
      </c>
      <c r="H666" s="128">
        <v>1374.39</v>
      </c>
      <c r="I666" s="126">
        <f>VLOOKUP(A666,РАСЧЕТ!A:AZ,52,0)</f>
        <v>0</v>
      </c>
      <c r="J666" s="126">
        <f t="shared" si="91"/>
        <v>-1374.39</v>
      </c>
      <c r="K666" s="128">
        <v>1374.39</v>
      </c>
      <c r="L666" s="126">
        <f>VLOOKUP(A666,РАСЧЕТ!A:BA,53,0)</f>
        <v>0</v>
      </c>
      <c r="M666" s="126">
        <f t="shared" si="92"/>
        <v>-1374.39</v>
      </c>
      <c r="N666" s="128">
        <v>1374.39</v>
      </c>
      <c r="O666" s="126">
        <f>VLOOKUP(A666,РАСЧЕТ!A:BB,54,0)</f>
        <v>0</v>
      </c>
      <c r="P666" s="126">
        <f t="shared" si="93"/>
        <v>-1374.39</v>
      </c>
      <c r="Q666" s="128">
        <v>1374.39</v>
      </c>
      <c r="R666" s="126">
        <f>VLOOKUP(A666,РАСЧЕТ!A:BC,55,0)</f>
        <v>0</v>
      </c>
      <c r="S666" s="126">
        <f t="shared" si="94"/>
        <v>-1374.39</v>
      </c>
      <c r="T666" s="128">
        <v>1374.39</v>
      </c>
      <c r="U666" s="126">
        <f>VLOOKUP(A666,РАСЧЕТ!A:BD,56,0)</f>
        <v>0</v>
      </c>
      <c r="V666" s="126">
        <f t="shared" si="95"/>
        <v>-1374.39</v>
      </c>
      <c r="W666" s="80">
        <v>1374.39</v>
      </c>
      <c r="X666" s="81">
        <f>VLOOKUP(A666,РАСЧЕТ!A:BE,57,0)</f>
        <v>2335.5507948026257</v>
      </c>
      <c r="Y666" s="81">
        <f t="shared" si="96"/>
        <v>961.16079480262556</v>
      </c>
      <c r="Z666" s="81" t="str">
        <f>VLOOKUP(A666,'10'!A:C,3,0)</f>
        <v>Начисление услуг УКС00001637 от 31.10.2023 0:00:03</v>
      </c>
      <c r="AA666" s="81" t="str">
        <f>VLOOKUP(A666,'10'!A:B,2,0)</f>
        <v>НАС/КС/ДУ/3-380 от 07.11.2021</v>
      </c>
      <c r="AB666" s="80">
        <v>1374.39</v>
      </c>
      <c r="AC666" s="81">
        <f>VLOOKUP(A666,РАСЧЕТ!A:BF,58,0)</f>
        <v>1900.3616408538264</v>
      </c>
      <c r="AD666" s="81">
        <f t="shared" si="97"/>
        <v>525.97164085382633</v>
      </c>
      <c r="AE666" s="81" t="str">
        <f>VLOOKUP(A666,'11'!A:C,3,0)</f>
        <v>Начисление услуг УКС00001717 от 30.11.2023 23:59:59</v>
      </c>
      <c r="AF666" s="81" t="str">
        <f>VLOOKUP(A666,'11'!A:B,2,0)</f>
        <v>НАС/КС/ДУ/3-380 от 07.11.2021</v>
      </c>
      <c r="AG666" s="80">
        <v>1374.39</v>
      </c>
      <c r="AH666" s="120">
        <f>VLOOKUP(A666,РАСЧЕТ!A:BG,59,0)</f>
        <v>2575.8509883336956</v>
      </c>
      <c r="AI666" s="120">
        <f t="shared" si="98"/>
        <v>1201.4609883336955</v>
      </c>
      <c r="AJ666" t="str">
        <f>VLOOKUP(A666,'12'!A:C,3,0)</f>
        <v>Начисление услуг УКС00001867 от 31.12.2023 23:59:59</v>
      </c>
      <c r="AK666" t="str">
        <f>VLOOKUP(A666,'12'!A:B,2,0)</f>
        <v>НАС/КС/ДУ/3-380 от 07.11.2021</v>
      </c>
    </row>
    <row r="667" spans="1:37" x14ac:dyDescent="0.3">
      <c r="A667" s="79" t="s">
        <v>1546</v>
      </c>
      <c r="B667" s="79" t="s">
        <v>445</v>
      </c>
      <c r="C667" s="80">
        <v>1361.51</v>
      </c>
      <c r="D667" s="81">
        <f>VLOOKUP(A667,РАСЧЕТ!A:AY,51,0)</f>
        <v>1148.2652587895973</v>
      </c>
      <c r="E667" s="81">
        <f t="shared" si="90"/>
        <v>-213.24474121040271</v>
      </c>
      <c r="F667" s="81" t="str">
        <f>VLOOKUP(A667,'04'!A:C,3,0)</f>
        <v>Начисление услуг УКС00000640 от 30.04.2023 0:00:10</v>
      </c>
      <c r="G667" s="81" t="str">
        <f>VLOOKUP(A667,'04'!A:B,2,0)</f>
        <v>НАС/КС/ДУ-3-381 от 11.11.2021 г.</v>
      </c>
      <c r="H667" s="128">
        <v>1361.51</v>
      </c>
      <c r="I667" s="126">
        <f>VLOOKUP(A667,РАСЧЕТ!A:AZ,52,0)</f>
        <v>0</v>
      </c>
      <c r="J667" s="126">
        <f t="shared" si="91"/>
        <v>-1361.51</v>
      </c>
      <c r="K667" s="128">
        <v>1361.51</v>
      </c>
      <c r="L667" s="126">
        <f>VLOOKUP(A667,РАСЧЕТ!A:BA,53,0)</f>
        <v>0</v>
      </c>
      <c r="M667" s="126">
        <f t="shared" si="92"/>
        <v>-1361.51</v>
      </c>
      <c r="N667" s="128">
        <v>1361.51</v>
      </c>
      <c r="O667" s="126">
        <f>VLOOKUP(A667,РАСЧЕТ!A:BB,54,0)</f>
        <v>0</v>
      </c>
      <c r="P667" s="126">
        <f t="shared" si="93"/>
        <v>-1361.51</v>
      </c>
      <c r="Q667" s="128">
        <v>1361.51</v>
      </c>
      <c r="R667" s="126">
        <f>VLOOKUP(A667,РАСЧЕТ!A:BC,55,0)</f>
        <v>0</v>
      </c>
      <c r="S667" s="126">
        <f t="shared" si="94"/>
        <v>-1361.51</v>
      </c>
      <c r="T667" s="128">
        <v>1361.51</v>
      </c>
      <c r="U667" s="126">
        <f>VLOOKUP(A667,РАСЧЕТ!A:BD,56,0)</f>
        <v>0</v>
      </c>
      <c r="V667" s="126">
        <f t="shared" si="95"/>
        <v>-1361.51</v>
      </c>
      <c r="W667" s="80">
        <v>1361.51</v>
      </c>
      <c r="X667" s="81">
        <f>VLOOKUP(A667,РАСЧЕТ!A:BE,57,0)</f>
        <v>2713.1622018814869</v>
      </c>
      <c r="Y667" s="81">
        <f t="shared" si="96"/>
        <v>1351.6522018814869</v>
      </c>
      <c r="Z667" s="81" t="str">
        <f>VLOOKUP(A667,'10'!A:C,3,0)</f>
        <v>Начисление услуг УКС00001637 от 31.10.2023 0:00:03</v>
      </c>
      <c r="AA667" s="81" t="str">
        <f>VLOOKUP(A667,'10'!A:B,2,0)</f>
        <v>НАС/КС/ДУ-3-381 от 11.11.2021 г.</v>
      </c>
      <c r="AB667" s="80">
        <v>1361.51</v>
      </c>
      <c r="AC667" s="81">
        <f>VLOOKUP(A667,РАСЧЕТ!A:BF,58,0)</f>
        <v>2161.716825432195</v>
      </c>
      <c r="AD667" s="81">
        <f t="shared" si="97"/>
        <v>800.20682543219505</v>
      </c>
      <c r="AE667" s="81" t="str">
        <f>VLOOKUP(A667,'11'!A:C,3,0)</f>
        <v>Начисление услуг УКС00001717 от 30.11.2023 23:59:59</v>
      </c>
      <c r="AF667" s="81" t="str">
        <f>VLOOKUP(A667,'11'!A:B,2,0)</f>
        <v>НАС/КС/ДУ-3-381 от 11.11.2021 г.</v>
      </c>
      <c r="AG667" s="80">
        <v>1361.51</v>
      </c>
      <c r="AH667" s="120">
        <f>VLOOKUP(A667,РАСЧЕТ!A:BG,59,0)</f>
        <v>2914.0189225765625</v>
      </c>
      <c r="AI667" s="120">
        <f t="shared" si="98"/>
        <v>1552.5089225765626</v>
      </c>
      <c r="AJ667" t="str">
        <f>VLOOKUP(A667,'12'!A:C,3,0)</f>
        <v>Начисление услуг УКС00001867 от 31.12.2023 23:59:59</v>
      </c>
      <c r="AK667" t="str">
        <f>VLOOKUP(A667,'12'!A:B,2,0)</f>
        <v>НАС/КС/ДУ-3-381 от 11.11.2021 г.</v>
      </c>
    </row>
    <row r="668" spans="1:37" x14ac:dyDescent="0.3">
      <c r="A668" s="79" t="s">
        <v>2332</v>
      </c>
      <c r="B668" s="79" t="s">
        <v>418</v>
      </c>
      <c r="C668" s="80">
        <v>1679.34</v>
      </c>
      <c r="D668" s="81">
        <f>VLOOKUP(A668,РАСЧЕТ!A:AY,51,0)</f>
        <v>1054.9544718247589</v>
      </c>
      <c r="E668" s="81">
        <f t="shared" si="90"/>
        <v>-624.38552817524101</v>
      </c>
      <c r="F668" s="81" t="str">
        <f>VLOOKUP(A668,'04'!A:C,3,0)</f>
        <v>Начисление услуг УКС00000640 от 30.04.2023 0:00:10</v>
      </c>
      <c r="G668" s="81" t="str">
        <f>VLOOKUP(A668,'04'!A:B,2,0)</f>
        <v>НАС/КС/ДУ-3-382 от 13.11.2021</v>
      </c>
      <c r="H668" s="128">
        <v>1679.34</v>
      </c>
      <c r="I668" s="126">
        <f>VLOOKUP(A668,РАСЧЕТ!A:AZ,52,0)</f>
        <v>0</v>
      </c>
      <c r="J668" s="126">
        <f t="shared" si="91"/>
        <v>-1679.34</v>
      </c>
      <c r="K668" s="128">
        <v>1679.34</v>
      </c>
      <c r="L668" s="126">
        <f>VLOOKUP(A668,РАСЧЕТ!A:BA,53,0)</f>
        <v>0</v>
      </c>
      <c r="M668" s="126">
        <f t="shared" si="92"/>
        <v>-1679.34</v>
      </c>
      <c r="N668" s="128">
        <v>1679.34</v>
      </c>
      <c r="O668" s="126">
        <f>VLOOKUP(A668,РАСЧЕТ!A:BB,54,0)</f>
        <v>0</v>
      </c>
      <c r="P668" s="126">
        <f t="shared" si="93"/>
        <v>-1679.34</v>
      </c>
      <c r="Q668" s="128">
        <v>1679.34</v>
      </c>
      <c r="R668" s="126">
        <f>VLOOKUP(A668,РАСЧЕТ!A:BC,55,0)</f>
        <v>0</v>
      </c>
      <c r="S668" s="126">
        <f t="shared" si="94"/>
        <v>-1679.34</v>
      </c>
      <c r="T668" s="128">
        <v>1679.34</v>
      </c>
      <c r="U668" s="126">
        <f>VLOOKUP(A668,РАСЧЕТ!A:BD,56,0)</f>
        <v>0</v>
      </c>
      <c r="V668" s="126">
        <f t="shared" si="95"/>
        <v>-1679.34</v>
      </c>
      <c r="W668" s="80">
        <v>1679.34</v>
      </c>
      <c r="X668" s="81">
        <f>VLOOKUP(A668,РАСЧЕТ!A:BE,57,0)</f>
        <v>2030.6476789376222</v>
      </c>
      <c r="Y668" s="81">
        <f t="shared" si="96"/>
        <v>351.30767893762231</v>
      </c>
      <c r="Z668" s="81" t="str">
        <f>VLOOKUP(A668,'10'!A:C,3,0)</f>
        <v>Начисление услуг УКС00001637 от 31.10.2023 0:00:03</v>
      </c>
      <c r="AA668" s="81" t="str">
        <f>VLOOKUP(A668,'10'!A:B,2,0)</f>
        <v>НАС/КС/ДУ-3-382 от 13.11.2021</v>
      </c>
      <c r="AB668" s="80">
        <v>1679.34</v>
      </c>
      <c r="AC668" s="81">
        <f>VLOOKUP(A668,РАСЧЕТ!A:BF,58,0)</f>
        <v>1746.8290715917453</v>
      </c>
      <c r="AD668" s="81">
        <f t="shared" si="97"/>
        <v>67.489071591745414</v>
      </c>
      <c r="AE668" s="81" t="str">
        <f>VLOOKUP(A668,'11'!A:C,3,0)</f>
        <v>Начисление услуг УКС00001717 от 30.11.2023 23:59:59</v>
      </c>
      <c r="AF668" s="81" t="str">
        <f>VLOOKUP(A668,'11'!A:B,2,0)</f>
        <v>НАС/КС/ДУ-3-382 от 13.11.2021</v>
      </c>
      <c r="AG668" s="80">
        <v>1679.34</v>
      </c>
      <c r="AH668" s="120">
        <f>VLOOKUP(A668,РАСЧЕТ!A:BG,59,0)</f>
        <v>2400.8882774370954</v>
      </c>
      <c r="AI668" s="120">
        <f t="shared" si="98"/>
        <v>721.54827743709552</v>
      </c>
      <c r="AJ668" t="str">
        <f>VLOOKUP(A668,'12'!A:C,3,0)</f>
        <v>Начисление услуг УКС00001867 от 31.12.2023 23:59:59</v>
      </c>
      <c r="AK668" t="str">
        <f>VLOOKUP(A668,'12'!A:B,2,0)</f>
        <v>НАС/КС/ДУ-3-382 от 13.11.2021</v>
      </c>
    </row>
    <row r="669" spans="1:37" x14ac:dyDescent="0.3">
      <c r="A669" s="79" t="s">
        <v>769</v>
      </c>
      <c r="B669" s="79" t="s">
        <v>438</v>
      </c>
      <c r="C669" s="80">
        <v>2650</v>
      </c>
      <c r="D669" s="81">
        <f>VLOOKUP(A669,РАСЧЕТ!A:AY,51,0)</f>
        <v>2150.2151173296065</v>
      </c>
      <c r="E669" s="81">
        <f t="shared" si="90"/>
        <v>-499.78488267039347</v>
      </c>
      <c r="F669" s="81" t="str">
        <f>VLOOKUP(A669,'04'!A:C,3,0)</f>
        <v>Начисление услуг УКС00000640 от 30.04.2023 0:00:10</v>
      </c>
      <c r="G669" s="81" t="str">
        <f>VLOOKUP(A669,'04'!A:B,2,0)</f>
        <v>НАС/КС/ДУ-3-383</v>
      </c>
      <c r="H669" s="128">
        <v>2650</v>
      </c>
      <c r="I669" s="126">
        <f>VLOOKUP(A669,РАСЧЕТ!A:AZ,52,0)</f>
        <v>0</v>
      </c>
      <c r="J669" s="126">
        <f t="shared" si="91"/>
        <v>-2650</v>
      </c>
      <c r="K669" s="128">
        <v>2650</v>
      </c>
      <c r="L669" s="126">
        <f>VLOOKUP(A669,РАСЧЕТ!A:BA,53,0)</f>
        <v>0</v>
      </c>
      <c r="M669" s="126">
        <f t="shared" si="92"/>
        <v>-2650</v>
      </c>
      <c r="N669" s="128">
        <v>2650</v>
      </c>
      <c r="O669" s="126">
        <f>VLOOKUP(A669,РАСЧЕТ!A:BB,54,0)</f>
        <v>0</v>
      </c>
      <c r="P669" s="126">
        <f t="shared" si="93"/>
        <v>-2650</v>
      </c>
      <c r="Q669" s="128">
        <v>2650</v>
      </c>
      <c r="R669" s="126">
        <f>VLOOKUP(A669,РАСЧЕТ!A:BC,55,0)</f>
        <v>0</v>
      </c>
      <c r="S669" s="126">
        <f t="shared" si="94"/>
        <v>-2650</v>
      </c>
      <c r="T669" s="128">
        <v>2650</v>
      </c>
      <c r="U669" s="126">
        <f>VLOOKUP(A669,РАСЧЕТ!A:BD,56,0)</f>
        <v>0</v>
      </c>
      <c r="V669" s="126">
        <f t="shared" si="95"/>
        <v>-2650</v>
      </c>
      <c r="W669" s="80">
        <v>2650</v>
      </c>
      <c r="X669" s="81">
        <f>VLOOKUP(A669,РАСЧЕТ!A:BE,57,0)</f>
        <v>3423.973886249622</v>
      </c>
      <c r="Y669" s="81">
        <f t="shared" si="96"/>
        <v>773.97388624962196</v>
      </c>
      <c r="Z669" s="81" t="str">
        <f>VLOOKUP(A669,'10'!A:C,3,0)</f>
        <v>Начисление услуг УКС00001637 от 31.10.2023 0:00:03</v>
      </c>
      <c r="AA669" s="81" t="str">
        <f>VLOOKUP(A669,'10'!A:B,2,0)</f>
        <v>НАС/КС/ДУ-3-383</v>
      </c>
      <c r="AB669" s="80">
        <v>2650</v>
      </c>
      <c r="AC669" s="81">
        <f>VLOOKUP(A669,РАСЧЕТ!A:BF,58,0)</f>
        <v>2909.9602088192664</v>
      </c>
      <c r="AD669" s="81">
        <f t="shared" si="97"/>
        <v>259.96020881926643</v>
      </c>
      <c r="AE669" s="81" t="str">
        <f>VLOOKUP(A669,'11'!A:C,3,0)</f>
        <v>Начисление услуг УКС00001717 от 30.11.2023 23:59:59</v>
      </c>
      <c r="AF669" s="81" t="str">
        <f>VLOOKUP(A669,'11'!A:B,2,0)</f>
        <v>НАС/КС/ДУ-3-383</v>
      </c>
      <c r="AG669" s="80">
        <v>2650</v>
      </c>
      <c r="AH669" s="120">
        <f>VLOOKUP(A669,РАСЧЕТ!A:BG,59,0)</f>
        <v>3987.7724510572211</v>
      </c>
      <c r="AI669" s="120">
        <f t="shared" si="98"/>
        <v>1337.7724510572211</v>
      </c>
      <c r="AJ669" t="str">
        <f>VLOOKUP(A669,'12'!A:C,3,0)</f>
        <v>Начисление услуг УКС00001867 от 31.12.2023 23:59:59</v>
      </c>
      <c r="AK669" t="str">
        <f>VLOOKUP(A669,'12'!A:B,2,0)</f>
        <v>НАС/КС/ДУ-3-383</v>
      </c>
    </row>
    <row r="670" spans="1:37" x14ac:dyDescent="0.3">
      <c r="A670" s="79" t="s">
        <v>1402</v>
      </c>
      <c r="B670" s="79" t="s">
        <v>441</v>
      </c>
      <c r="C670" s="81">
        <v>93.15</v>
      </c>
      <c r="D670" s="81">
        <f>VLOOKUP(A670,РАСЧЕТ!A:AY,51,0)</f>
        <v>39.121226486452969</v>
      </c>
      <c r="E670" s="81">
        <f t="shared" si="90"/>
        <v>-54.028773513547037</v>
      </c>
      <c r="F670" s="81" t="str">
        <f>VLOOKUP(A670,'04'!A:C,3,0)</f>
        <v>Начисление услуг УКС00000640 от 30.04.2023 0:00:10</v>
      </c>
      <c r="G670" s="81" t="str">
        <f>VLOOKUP(A670,'04'!A:B,2,0)</f>
        <v>НАС/КС/ДУ-3-384 от 18.12.2021</v>
      </c>
      <c r="H670" s="127"/>
      <c r="I670" s="126">
        <f>VLOOKUP(A670,РАСЧЕТ!A:AZ,52,0)</f>
        <v>0</v>
      </c>
      <c r="J670" s="126">
        <f t="shared" si="91"/>
        <v>0</v>
      </c>
      <c r="K670" s="127"/>
      <c r="L670" s="126">
        <f>VLOOKUP(A670,РАСЧЕТ!A:BA,53,0)</f>
        <v>0</v>
      </c>
      <c r="M670" s="126">
        <f t="shared" si="92"/>
        <v>0</v>
      </c>
      <c r="N670" s="127"/>
      <c r="O670" s="126">
        <f>VLOOKUP(A670,РАСЧЕТ!A:BB,54,0)</f>
        <v>0</v>
      </c>
      <c r="P670" s="126">
        <f t="shared" si="93"/>
        <v>0</v>
      </c>
      <c r="Q670" s="127"/>
      <c r="R670" s="126">
        <f>VLOOKUP(A670,РАСЧЕТ!A:BC,55,0)</f>
        <v>0</v>
      </c>
      <c r="S670" s="126">
        <f t="shared" si="94"/>
        <v>0</v>
      </c>
      <c r="T670" s="127"/>
      <c r="U670" s="126">
        <f>VLOOKUP(A670,РАСЧЕТ!A:BD,56,0)</f>
        <v>0</v>
      </c>
      <c r="V670" s="126">
        <f t="shared" si="95"/>
        <v>0</v>
      </c>
      <c r="W670" s="82"/>
      <c r="X670" s="81">
        <f>VLOOKUP(A670,РАСЧЕТ!A:BE,57,0)</f>
        <v>0</v>
      </c>
      <c r="Y670" s="81">
        <f t="shared" si="96"/>
        <v>0</v>
      </c>
      <c r="Z670" s="81" t="e">
        <f>VLOOKUP(A670,'10'!A:C,3,0)</f>
        <v>#N/A</v>
      </c>
      <c r="AA670" s="81" t="e">
        <f>VLOOKUP(A670,'10'!A:B,2,0)</f>
        <v>#N/A</v>
      </c>
      <c r="AB670" s="82"/>
      <c r="AC670" s="81">
        <f>VLOOKUP(A670,РАСЧЕТ!A:BF,58,0)</f>
        <v>0</v>
      </c>
      <c r="AD670" s="81">
        <f t="shared" si="97"/>
        <v>0</v>
      </c>
      <c r="AE670" s="81" t="e">
        <f>VLOOKUP(A670,'11'!A:C,3,0)</f>
        <v>#N/A</v>
      </c>
      <c r="AF670" s="81" t="e">
        <f>VLOOKUP(A670,'11'!A:B,2,0)</f>
        <v>#N/A</v>
      </c>
      <c r="AG670" s="82"/>
      <c r="AH670" s="120">
        <f>VLOOKUP(A670,РАСЧЕТ!A:BG,59,0)</f>
        <v>0</v>
      </c>
      <c r="AI670" s="120">
        <f t="shared" si="98"/>
        <v>0</v>
      </c>
      <c r="AJ670" t="e">
        <f>VLOOKUP(A670,'12'!A:C,3,0)</f>
        <v>#N/A</v>
      </c>
      <c r="AK670" t="e">
        <f>VLOOKUP(A670,'12'!A:B,2,0)</f>
        <v>#N/A</v>
      </c>
    </row>
    <row r="671" spans="1:37" x14ac:dyDescent="0.3">
      <c r="A671" s="79" t="s">
        <v>2709</v>
      </c>
      <c r="B671" s="79" t="s">
        <v>441</v>
      </c>
      <c r="C671" s="80">
        <v>1302.72</v>
      </c>
      <c r="D671" s="81">
        <f>VLOOKUP(A671,РАСЧЕТ!A:AY,51,0)</f>
        <v>547.6971708103415</v>
      </c>
      <c r="E671" s="81">
        <f t="shared" si="90"/>
        <v>-755.02282918965852</v>
      </c>
      <c r="F671" s="81" t="str">
        <f>VLOOKUP(A671,'04'!A:C,3,0)</f>
        <v>Начисление услуг УКС00000640 от 30.04.2023 0:00:10</v>
      </c>
      <c r="G671" s="81" t="str">
        <f>VLOOKUP(A671,'04'!A:B,2,0)</f>
        <v>КС/ДУ/3-384-ВТОР</v>
      </c>
      <c r="H671" s="128">
        <v>1395.87</v>
      </c>
      <c r="I671" s="126">
        <f>VLOOKUP(A671,РАСЧЕТ!A:AZ,52,0)</f>
        <v>0</v>
      </c>
      <c r="J671" s="126">
        <f t="shared" si="91"/>
        <v>-1395.87</v>
      </c>
      <c r="K671" s="128">
        <v>1395.87</v>
      </c>
      <c r="L671" s="126">
        <f>VLOOKUP(A671,РАСЧЕТ!A:BA,53,0)</f>
        <v>0</v>
      </c>
      <c r="M671" s="126">
        <f t="shared" si="92"/>
        <v>-1395.87</v>
      </c>
      <c r="N671" s="128">
        <v>1395.87</v>
      </c>
      <c r="O671" s="126">
        <f>VLOOKUP(A671,РАСЧЕТ!A:BB,54,0)</f>
        <v>0</v>
      </c>
      <c r="P671" s="126">
        <f t="shared" si="93"/>
        <v>-1395.87</v>
      </c>
      <c r="Q671" s="128">
        <v>1395.87</v>
      </c>
      <c r="R671" s="126">
        <f>VLOOKUP(A671,РАСЧЕТ!A:BC,55,0)</f>
        <v>0</v>
      </c>
      <c r="S671" s="126">
        <f t="shared" si="94"/>
        <v>-1395.87</v>
      </c>
      <c r="T671" s="128">
        <v>1395.87</v>
      </c>
      <c r="U671" s="126">
        <f>VLOOKUP(A671,РАСЧЕТ!A:BD,56,0)</f>
        <v>0</v>
      </c>
      <c r="V671" s="126">
        <f t="shared" si="95"/>
        <v>-1395.87</v>
      </c>
      <c r="W671" s="80">
        <v>1395.87</v>
      </c>
      <c r="X671" s="81">
        <f>VLOOKUP(A671,РАСЧЕТ!A:BE,57,0)</f>
        <v>1900.1658908295092</v>
      </c>
      <c r="Y671" s="81">
        <f t="shared" si="96"/>
        <v>504.29589082950929</v>
      </c>
      <c r="Z671" s="81" t="str">
        <f>VLOOKUP(A671,'10'!A:C,3,0)</f>
        <v>Начисление услуг УКС00001637 от 31.10.2023 0:00:03</v>
      </c>
      <c r="AA671" s="81" t="str">
        <f>VLOOKUP(A671,'10'!A:B,2,0)</f>
        <v>КС/ДУ/3-384-ВТОР</v>
      </c>
      <c r="AB671" s="80">
        <v>1395.87</v>
      </c>
      <c r="AC671" s="81">
        <f>VLOOKUP(A671,РАСЧЕТ!A:BF,58,0)</f>
        <v>1600.3119036617695</v>
      </c>
      <c r="AD671" s="81">
        <f t="shared" si="97"/>
        <v>204.44190366176963</v>
      </c>
      <c r="AE671" s="81" t="str">
        <f>VLOOKUP(A671,'11'!A:C,3,0)</f>
        <v>Начисление услуг УКС00001717 от 30.11.2023 23:59:59</v>
      </c>
      <c r="AF671" s="81" t="str">
        <f>VLOOKUP(A671,'11'!A:B,2,0)</f>
        <v>КС/ДУ/3-384-ВТОР</v>
      </c>
      <c r="AG671" s="80">
        <v>1395.87</v>
      </c>
      <c r="AH671" s="120">
        <f>VLOOKUP(A671,РАСЧЕТ!A:BG,59,0)</f>
        <v>2188.1485175524585</v>
      </c>
      <c r="AI671" s="120">
        <f t="shared" si="98"/>
        <v>792.27851755245865</v>
      </c>
      <c r="AJ671" t="str">
        <f>VLOOKUP(A671,'12'!A:C,3,0)</f>
        <v>Начисление услуг УКС00001867 от 31.12.2023 23:59:59</v>
      </c>
      <c r="AK671" t="str">
        <f>VLOOKUP(A671,'12'!A:B,2,0)</f>
        <v>КС/ДУ/3-384-ВТОР</v>
      </c>
    </row>
    <row r="672" spans="1:37" x14ac:dyDescent="0.3">
      <c r="A672" s="79" t="s">
        <v>2288</v>
      </c>
      <c r="B672" s="79" t="s">
        <v>498</v>
      </c>
      <c r="C672" s="80">
        <v>1443.11</v>
      </c>
      <c r="D672" s="81">
        <f>VLOOKUP(A672,РАСЧЕТ!A:AY,51,0)</f>
        <v>1217.088728559321</v>
      </c>
      <c r="E672" s="81">
        <f t="shared" si="90"/>
        <v>-226.0212714406789</v>
      </c>
      <c r="F672" s="81" t="str">
        <f>VLOOKUP(A672,'04'!A:C,3,0)</f>
        <v>Начисление услуг УКС00000640 от 30.04.2023 0:00:10</v>
      </c>
      <c r="G672" s="81" t="str">
        <f>VLOOKUP(A672,'04'!A:B,2,0)</f>
        <v>НАС/КС/ДУ-3-385</v>
      </c>
      <c r="H672" s="128">
        <v>1443.11</v>
      </c>
      <c r="I672" s="126">
        <f>VLOOKUP(A672,РАСЧЕТ!A:AZ,52,0)</f>
        <v>0</v>
      </c>
      <c r="J672" s="126">
        <f t="shared" si="91"/>
        <v>-1443.11</v>
      </c>
      <c r="K672" s="128">
        <v>1443.11</v>
      </c>
      <c r="L672" s="126">
        <f>VLOOKUP(A672,РАСЧЕТ!A:BA,53,0)</f>
        <v>0</v>
      </c>
      <c r="M672" s="126">
        <f t="shared" si="92"/>
        <v>-1443.11</v>
      </c>
      <c r="N672" s="128">
        <v>1443.11</v>
      </c>
      <c r="O672" s="126">
        <f>VLOOKUP(A672,РАСЧЕТ!A:BB,54,0)</f>
        <v>0</v>
      </c>
      <c r="P672" s="126">
        <f t="shared" si="93"/>
        <v>-1443.11</v>
      </c>
      <c r="Q672" s="128">
        <v>1443.11</v>
      </c>
      <c r="R672" s="126">
        <f>VLOOKUP(A672,РАСЧЕТ!A:BC,55,0)</f>
        <v>0</v>
      </c>
      <c r="S672" s="126">
        <f t="shared" si="94"/>
        <v>-1443.11</v>
      </c>
      <c r="T672" s="128">
        <v>1443.11</v>
      </c>
      <c r="U672" s="126">
        <f>VLOOKUP(A672,РАСЧЕТ!A:BD,56,0)</f>
        <v>0</v>
      </c>
      <c r="V672" s="126">
        <f t="shared" si="95"/>
        <v>-1443.11</v>
      </c>
      <c r="W672" s="80">
        <v>1443.11</v>
      </c>
      <c r="X672" s="81">
        <f>VLOOKUP(A672,РАСЧЕТ!A:BE,57,0)</f>
        <v>2435.2272013556772</v>
      </c>
      <c r="Y672" s="81">
        <f t="shared" si="96"/>
        <v>992.11720135567725</v>
      </c>
      <c r="Z672" s="81" t="str">
        <f>VLOOKUP(A672,'10'!A:C,3,0)</f>
        <v>Начисление услуг УКС00001637 от 31.10.2023 0:00:03</v>
      </c>
      <c r="AA672" s="81" t="str">
        <f>VLOOKUP(A672,'10'!A:B,2,0)</f>
        <v>НАС/КС/ДУ-3-385</v>
      </c>
      <c r="AB672" s="80">
        <v>1443.11</v>
      </c>
      <c r="AC672" s="81">
        <f>VLOOKUP(A672,РАСЧЕТ!A:BF,58,0)</f>
        <v>1983.4296459383991</v>
      </c>
      <c r="AD672" s="81">
        <f t="shared" si="97"/>
        <v>540.31964593839916</v>
      </c>
      <c r="AE672" s="81" t="str">
        <f>VLOOKUP(A672,'11'!A:C,3,0)</f>
        <v>Начисление услуг УКС00001717 от 30.11.2023 23:59:59</v>
      </c>
      <c r="AF672" s="81" t="str">
        <f>VLOOKUP(A672,'11'!A:B,2,0)</f>
        <v>НАС/КС/ДУ-3-385</v>
      </c>
      <c r="AG672" s="80">
        <v>1443.11</v>
      </c>
      <c r="AH672" s="120">
        <f>VLOOKUP(A672,РАСЧЕТ!A:BG,59,0)</f>
        <v>2689.1343718955832</v>
      </c>
      <c r="AI672" s="120">
        <f t="shared" si="98"/>
        <v>1246.0243718955833</v>
      </c>
      <c r="AJ672" t="str">
        <f>VLOOKUP(A672,'12'!A:C,3,0)</f>
        <v>Начисление услуг УКС00001867 от 31.12.2023 23:59:59</v>
      </c>
      <c r="AK672" t="str">
        <f>VLOOKUP(A672,'12'!A:B,2,0)</f>
        <v>НАС/КС/ДУ-3-385</v>
      </c>
    </row>
    <row r="673" spans="1:37" x14ac:dyDescent="0.3">
      <c r="A673" s="79" t="s">
        <v>1123</v>
      </c>
      <c r="B673" s="79" t="s">
        <v>420</v>
      </c>
      <c r="C673" s="80">
        <v>2602.7600000000002</v>
      </c>
      <c r="D673" s="81">
        <f>VLOOKUP(A673,РАСЧЕТ!A:AY,51,0)</f>
        <v>2195.1064568659181</v>
      </c>
      <c r="E673" s="81">
        <f t="shared" si="90"/>
        <v>-407.65354313408216</v>
      </c>
      <c r="F673" s="81" t="str">
        <f>VLOOKUP(A673,'04'!A:C,3,0)</f>
        <v>Начисление услуг УКС00000640 от 30.04.2023 0:00:10</v>
      </c>
      <c r="G673" s="81" t="str">
        <f>VLOOKUP(A673,'04'!A:B,2,0)</f>
        <v>НАС/КС/ДУ-3-386</v>
      </c>
      <c r="H673" s="128">
        <v>2602.7600000000002</v>
      </c>
      <c r="I673" s="126">
        <f>VLOOKUP(A673,РАСЧЕТ!A:AZ,52,0)</f>
        <v>0</v>
      </c>
      <c r="J673" s="126">
        <f t="shared" si="91"/>
        <v>-2602.7600000000002</v>
      </c>
      <c r="K673" s="128">
        <v>2602.7600000000002</v>
      </c>
      <c r="L673" s="126">
        <f>VLOOKUP(A673,РАСЧЕТ!A:BA,53,0)</f>
        <v>0</v>
      </c>
      <c r="M673" s="126">
        <f t="shared" si="92"/>
        <v>-2602.7600000000002</v>
      </c>
      <c r="N673" s="128">
        <v>2602.7600000000002</v>
      </c>
      <c r="O673" s="126">
        <f>VLOOKUP(A673,РАСЧЕТ!A:BB,54,0)</f>
        <v>0</v>
      </c>
      <c r="P673" s="126">
        <f t="shared" si="93"/>
        <v>-2602.7600000000002</v>
      </c>
      <c r="Q673" s="128">
        <v>2602.7600000000002</v>
      </c>
      <c r="R673" s="126">
        <f>VLOOKUP(A673,РАСЧЕТ!A:BC,55,0)</f>
        <v>0</v>
      </c>
      <c r="S673" s="126">
        <f t="shared" si="94"/>
        <v>-2602.7600000000002</v>
      </c>
      <c r="T673" s="128">
        <v>2602.7600000000002</v>
      </c>
      <c r="U673" s="126">
        <f>VLOOKUP(A673,РАСЧЕТ!A:BD,56,0)</f>
        <v>0</v>
      </c>
      <c r="V673" s="126">
        <f t="shared" si="95"/>
        <v>-2602.7600000000002</v>
      </c>
      <c r="W673" s="80">
        <v>2602.7600000000002</v>
      </c>
      <c r="X673" s="81">
        <f>VLOOKUP(A673,РАСЧЕТ!A:BE,57,0)</f>
        <v>3855.7273939943966</v>
      </c>
      <c r="Y673" s="81">
        <f t="shared" si="96"/>
        <v>1252.9673939943964</v>
      </c>
      <c r="Z673" s="81" t="str">
        <f>VLOOKUP(A673,'10'!A:C,3,0)</f>
        <v>Начисление услуг УКС00001637 от 31.10.2023 0:00:03</v>
      </c>
      <c r="AA673" s="81" t="str">
        <f>VLOOKUP(A673,'10'!A:B,2,0)</f>
        <v>НАС/КС/ДУ-3-386</v>
      </c>
      <c r="AB673" s="80">
        <v>2602.7600000000002</v>
      </c>
      <c r="AC673" s="81">
        <f>VLOOKUP(A673,РАСЧЕТ!A:BF,58,0)</f>
        <v>3202.4416421174983</v>
      </c>
      <c r="AD673" s="81">
        <f t="shared" si="97"/>
        <v>599.68164211749809</v>
      </c>
      <c r="AE673" s="81" t="str">
        <f>VLOOKUP(A673,'11'!A:C,3,0)</f>
        <v>Начисление услуг УКС00001717 от 30.11.2023 23:59:59</v>
      </c>
      <c r="AF673" s="81" t="str">
        <f>VLOOKUP(A673,'11'!A:B,2,0)</f>
        <v>НАС/КС/ДУ-3-386</v>
      </c>
      <c r="AG673" s="80">
        <v>2602.7600000000002</v>
      </c>
      <c r="AH673" s="120">
        <f>VLOOKUP(A673,РАСЧЕТ!A:BG,59,0)</f>
        <v>4363.5993320694542</v>
      </c>
      <c r="AI673" s="120">
        <f t="shared" si="98"/>
        <v>1760.839332069454</v>
      </c>
      <c r="AJ673" t="str">
        <f>VLOOKUP(A673,'12'!A:C,3,0)</f>
        <v>Начисление услуг УКС00001867 от 31.12.2023 23:59:59</v>
      </c>
      <c r="AK673" t="str">
        <f>VLOOKUP(A673,'12'!A:B,2,0)</f>
        <v>НАС/КС/ДУ-3-386</v>
      </c>
    </row>
    <row r="674" spans="1:37" x14ac:dyDescent="0.3">
      <c r="A674" s="79" t="s">
        <v>1517</v>
      </c>
      <c r="B674" s="79" t="s">
        <v>448</v>
      </c>
      <c r="C674" s="80">
        <v>1687.93</v>
      </c>
      <c r="D674" s="81">
        <f>VLOOKUP(A674,РАСЧЕТ!A:AY,51,0)</f>
        <v>1423.5591378684915</v>
      </c>
      <c r="E674" s="81">
        <f t="shared" si="90"/>
        <v>-264.3708621315086</v>
      </c>
      <c r="F674" s="81" t="str">
        <f>VLOOKUP(A674,'04'!A:C,3,0)</f>
        <v>Начисление услуг УКС00000640 от 30.04.2023 0:00:10</v>
      </c>
      <c r="G674" s="81" t="str">
        <f>VLOOKUP(A674,'04'!A:B,2,0)</f>
        <v>НАС/КС/ДУ-3-387</v>
      </c>
      <c r="H674" s="128">
        <v>1687.93</v>
      </c>
      <c r="I674" s="126">
        <f>VLOOKUP(A674,РАСЧЕТ!A:AZ,52,0)</f>
        <v>0</v>
      </c>
      <c r="J674" s="126">
        <f t="shared" si="91"/>
        <v>-1687.93</v>
      </c>
      <c r="K674" s="128">
        <v>1687.93</v>
      </c>
      <c r="L674" s="126">
        <f>VLOOKUP(A674,РАСЧЕТ!A:BA,53,0)</f>
        <v>0</v>
      </c>
      <c r="M674" s="126">
        <f t="shared" si="92"/>
        <v>-1687.93</v>
      </c>
      <c r="N674" s="128">
        <v>1687.93</v>
      </c>
      <c r="O674" s="126">
        <f>VLOOKUP(A674,РАСЧЕТ!A:BB,54,0)</f>
        <v>0</v>
      </c>
      <c r="P674" s="126">
        <f t="shared" si="93"/>
        <v>-1687.93</v>
      </c>
      <c r="Q674" s="128">
        <v>1687.93</v>
      </c>
      <c r="R674" s="126">
        <f>VLOOKUP(A674,РАСЧЕТ!A:BC,55,0)</f>
        <v>0</v>
      </c>
      <c r="S674" s="126">
        <f t="shared" si="94"/>
        <v>-1687.93</v>
      </c>
      <c r="T674" s="128">
        <v>1687.93</v>
      </c>
      <c r="U674" s="126">
        <f>VLOOKUP(A674,РАСЧЕТ!A:BD,56,0)</f>
        <v>0</v>
      </c>
      <c r="V674" s="126">
        <f t="shared" si="95"/>
        <v>-1687.93</v>
      </c>
      <c r="W674" s="80">
        <v>1687.93</v>
      </c>
      <c r="X674" s="81">
        <f>VLOOKUP(A674,РАСЧЕТ!A:BE,57,0)</f>
        <v>3142.5845641080077</v>
      </c>
      <c r="Y674" s="81">
        <f t="shared" si="96"/>
        <v>1454.6545641080077</v>
      </c>
      <c r="Z674" s="81" t="str">
        <f>VLOOKUP(A674,'10'!A:C,3,0)</f>
        <v>Начисление услуг УКС00001637 от 31.10.2023 0:00:03</v>
      </c>
      <c r="AA674" s="81" t="str">
        <f>VLOOKUP(A674,'10'!A:B,2,0)</f>
        <v>НАС/КС/ДУ-3-387</v>
      </c>
      <c r="AB674" s="80">
        <v>1687.93</v>
      </c>
      <c r="AC674" s="81">
        <f>VLOOKUP(A674,РАСЧЕТ!A:BF,58,0)</f>
        <v>2525.5148019959825</v>
      </c>
      <c r="AD674" s="81">
        <f t="shared" si="97"/>
        <v>837.58480199598239</v>
      </c>
      <c r="AE674" s="81" t="str">
        <f>VLOOKUP(A674,'11'!A:C,3,0)</f>
        <v>Начисление услуг УКС00001717 от 30.11.2023 23:59:59</v>
      </c>
      <c r="AF674" s="81" t="str">
        <f>VLOOKUP(A674,'11'!A:B,2,0)</f>
        <v>НАС/КС/ДУ-3-387</v>
      </c>
      <c r="AG674" s="80">
        <v>1687.93</v>
      </c>
      <c r="AH674" s="120">
        <f>VLOOKUP(A674,РАСЧЕТ!A:BG,59,0)</f>
        <v>3412.1742209839158</v>
      </c>
      <c r="AI674" s="120">
        <f t="shared" si="98"/>
        <v>1724.2442209839157</v>
      </c>
      <c r="AJ674" t="str">
        <f>VLOOKUP(A674,'12'!A:C,3,0)</f>
        <v>Начисление услуг УКС00001867 от 31.12.2023 23:59:59</v>
      </c>
      <c r="AK674" t="str">
        <f>VLOOKUP(A674,'12'!A:B,2,0)</f>
        <v>НАС/КС/ДУ-3-387</v>
      </c>
    </row>
    <row r="675" spans="1:37" x14ac:dyDescent="0.3">
      <c r="A675" s="79" t="s">
        <v>1563</v>
      </c>
      <c r="B675" s="79" t="s">
        <v>460</v>
      </c>
      <c r="C675" s="80">
        <v>1374.39</v>
      </c>
      <c r="D675" s="81">
        <f>VLOOKUP(A675,РАСЧЕТ!A:AY,51,0)</f>
        <v>6566.5975819537671</v>
      </c>
      <c r="E675" s="81">
        <f t="shared" si="90"/>
        <v>5192.2075819537667</v>
      </c>
      <c r="F675" s="81" t="str">
        <f>VLOOKUP(A675,'04'!A:C,3,0)</f>
        <v>Начисление услуг УКС00000640 от 30.04.2023 0:00:10</v>
      </c>
      <c r="G675" s="81" t="str">
        <f>VLOOKUP(A675,'04'!A:B,2,0)</f>
        <v>НАС/КС/ДУ-3-388</v>
      </c>
      <c r="H675" s="128">
        <v>1374.39</v>
      </c>
      <c r="I675" s="126">
        <f>VLOOKUP(A675,РАСЧЕТ!A:AZ,52,0)</f>
        <v>0</v>
      </c>
      <c r="J675" s="126">
        <f t="shared" si="91"/>
        <v>-1374.39</v>
      </c>
      <c r="K675" s="128">
        <v>1374.39</v>
      </c>
      <c r="L675" s="126">
        <f>VLOOKUP(A675,РАСЧЕТ!A:BA,53,0)</f>
        <v>0</v>
      </c>
      <c r="M675" s="126">
        <f t="shared" si="92"/>
        <v>-1374.39</v>
      </c>
      <c r="N675" s="128">
        <v>1374.39</v>
      </c>
      <c r="O675" s="126">
        <f>VLOOKUP(A675,РАСЧЕТ!A:BB,54,0)</f>
        <v>0</v>
      </c>
      <c r="P675" s="126">
        <f t="shared" si="93"/>
        <v>-1374.39</v>
      </c>
      <c r="Q675" s="128">
        <v>1374.39</v>
      </c>
      <c r="R675" s="126">
        <f>VLOOKUP(A675,РАСЧЕТ!A:BC,55,0)</f>
        <v>0</v>
      </c>
      <c r="S675" s="126">
        <f t="shared" si="94"/>
        <v>-1374.39</v>
      </c>
      <c r="T675" s="128">
        <v>1374.39</v>
      </c>
      <c r="U675" s="126">
        <f>VLOOKUP(A675,РАСЧЕТ!A:BD,56,0)</f>
        <v>0</v>
      </c>
      <c r="V675" s="126">
        <f t="shared" si="95"/>
        <v>-1374.39</v>
      </c>
      <c r="W675" s="80">
        <v>1374.39</v>
      </c>
      <c r="X675" s="81">
        <f>VLOOKUP(A675,РАСЧЕТ!A:BE,57,0)</f>
        <v>712.55664507864105</v>
      </c>
      <c r="Y675" s="81">
        <f t="shared" si="96"/>
        <v>-661.83335492135905</v>
      </c>
      <c r="Z675" s="81" t="str">
        <f>VLOOKUP(A675,'10'!A:C,3,0)</f>
        <v>Начисление услуг УКС00001637 от 31.10.2023 0:00:03</v>
      </c>
      <c r="AA675" s="81" t="str">
        <f>VLOOKUP(A675,'10'!A:B,2,0)</f>
        <v>НАС/КС/ДУ-3-388</v>
      </c>
      <c r="AB675" s="80">
        <v>1374.39</v>
      </c>
      <c r="AC675" s="81">
        <f>VLOOKUP(A675,РАСЧЕТ!A:BF,58,0)</f>
        <v>766.23182737276932</v>
      </c>
      <c r="AD675" s="81">
        <f t="shared" si="97"/>
        <v>-608.15817262723078</v>
      </c>
      <c r="AE675" s="81" t="str">
        <f>VLOOKUP(A675,'11'!A:C,3,0)</f>
        <v>Начисление услуг УКС00001717 от 30.11.2023 23:59:59</v>
      </c>
      <c r="AF675" s="81" t="str">
        <f>VLOOKUP(A675,'11'!A:B,2,0)</f>
        <v>НАС/КС/ДУ-3-388</v>
      </c>
      <c r="AG675" s="80">
        <v>1374.39</v>
      </c>
      <c r="AH675" s="120">
        <f>VLOOKUP(A675,РАСЧЕТ!A:BG,59,0)</f>
        <v>1103.9435320224222</v>
      </c>
      <c r="AI675" s="120">
        <f t="shared" si="98"/>
        <v>-270.44646797757787</v>
      </c>
      <c r="AJ675" t="str">
        <f>VLOOKUP(A675,'12'!A:C,3,0)</f>
        <v>Начисление услуг УКС00001867 от 31.12.2023 23:59:59</v>
      </c>
      <c r="AK675" t="str">
        <f>VLOOKUP(A675,'12'!A:B,2,0)</f>
        <v>НАС/КС/ДУ-3-388</v>
      </c>
    </row>
    <row r="676" spans="1:37" x14ac:dyDescent="0.3">
      <c r="A676" s="79" t="s">
        <v>1241</v>
      </c>
      <c r="B676" s="79" t="s">
        <v>471</v>
      </c>
      <c r="C676" s="80">
        <v>1361.51</v>
      </c>
      <c r="D676" s="81">
        <f>VLOOKUP(A676,РАСЧЕТ!A:AY,51,0)</f>
        <v>1148.2652587895973</v>
      </c>
      <c r="E676" s="81">
        <f t="shared" si="90"/>
        <v>-213.24474121040271</v>
      </c>
      <c r="F676" s="81" t="str">
        <f>VLOOKUP(A676,'04'!A:C,3,0)</f>
        <v>Начисление услуг УКС00000640 от 30.04.2023 0:00:10</v>
      </c>
      <c r="G676" s="81" t="str">
        <f>VLOOKUP(A676,'04'!A:B,2,0)</f>
        <v>НАС/КС/ДУ-3-389 от 24.11.2021 г.</v>
      </c>
      <c r="H676" s="128">
        <v>1361.51</v>
      </c>
      <c r="I676" s="126">
        <f>VLOOKUP(A676,РАСЧЕТ!A:AZ,52,0)</f>
        <v>0</v>
      </c>
      <c r="J676" s="126">
        <f t="shared" si="91"/>
        <v>-1361.51</v>
      </c>
      <c r="K676" s="128">
        <v>1361.51</v>
      </c>
      <c r="L676" s="126">
        <f>VLOOKUP(A676,РАСЧЕТ!A:BA,53,0)</f>
        <v>0</v>
      </c>
      <c r="M676" s="126">
        <f t="shared" si="92"/>
        <v>-1361.51</v>
      </c>
      <c r="N676" s="128">
        <v>1361.51</v>
      </c>
      <c r="O676" s="126">
        <f>VLOOKUP(A676,РАСЧЕТ!A:BB,54,0)</f>
        <v>0</v>
      </c>
      <c r="P676" s="126">
        <f t="shared" si="93"/>
        <v>-1361.51</v>
      </c>
      <c r="Q676" s="128">
        <v>1361.51</v>
      </c>
      <c r="R676" s="126">
        <f>VLOOKUP(A676,РАСЧЕТ!A:BC,55,0)</f>
        <v>0</v>
      </c>
      <c r="S676" s="126">
        <f t="shared" si="94"/>
        <v>-1361.51</v>
      </c>
      <c r="T676" s="128">
        <v>1361.51</v>
      </c>
      <c r="U676" s="126">
        <f>VLOOKUP(A676,РАСЧЕТ!A:BD,56,0)</f>
        <v>0</v>
      </c>
      <c r="V676" s="126">
        <f t="shared" si="95"/>
        <v>-1361.51</v>
      </c>
      <c r="W676" s="80">
        <v>1361.51</v>
      </c>
      <c r="X676" s="81">
        <f>VLOOKUP(A676,РАСЧЕТ!A:BE,57,0)</f>
        <v>3118.0263791419102</v>
      </c>
      <c r="Y676" s="81">
        <f t="shared" si="96"/>
        <v>1756.5163791419102</v>
      </c>
      <c r="Z676" s="81" t="str">
        <f>VLOOKUP(A676,'10'!A:C,3,0)</f>
        <v>Начисление услуг УКС00001637 от 31.10.2023 0:00:03</v>
      </c>
      <c r="AA676" s="81" t="str">
        <f>VLOOKUP(A676,'10'!A:B,2,0)</f>
        <v>НАС/КС/ДУ-3-389 от 24.11.2021 г.</v>
      </c>
      <c r="AB676" s="80">
        <v>1361.51</v>
      </c>
      <c r="AC676" s="81">
        <f>VLOOKUP(A676,РАСЧЕТ!A:BF,58,0)</f>
        <v>2444.6312979949057</v>
      </c>
      <c r="AD676" s="81">
        <f t="shared" si="97"/>
        <v>1083.1212979949057</v>
      </c>
      <c r="AE676" s="81" t="str">
        <f>VLOOKUP(A676,'11'!A:C,3,0)</f>
        <v>Начисление услуг УКС00001717 от 30.11.2023 23:59:59</v>
      </c>
      <c r="AF676" s="81" t="str">
        <f>VLOOKUP(A676,'11'!A:B,2,0)</f>
        <v>НАС/КС/ДУ-3-389 от 24.11.2021 г.</v>
      </c>
      <c r="AG676" s="80">
        <v>1361.51</v>
      </c>
      <c r="AH676" s="120">
        <f>VLOOKUP(A676,РАСЧЕТ!A:BG,59,0)</f>
        <v>3281.1937527534255</v>
      </c>
      <c r="AI676" s="120">
        <f t="shared" si="98"/>
        <v>1919.6837527534256</v>
      </c>
      <c r="AJ676" t="str">
        <f>VLOOKUP(A676,'12'!A:C,3,0)</f>
        <v>Начисление услуг УКС00001867 от 31.12.2023 23:59:59</v>
      </c>
      <c r="AK676" t="str">
        <f>VLOOKUP(A676,'12'!A:B,2,0)</f>
        <v>НАС/КС/ДУ-3-389 от 24.11.2021 г.</v>
      </c>
    </row>
    <row r="677" spans="1:37" x14ac:dyDescent="0.3">
      <c r="A677" s="79" t="s">
        <v>564</v>
      </c>
      <c r="B677" s="79" t="s">
        <v>331</v>
      </c>
      <c r="C677" s="80">
        <v>1421.64</v>
      </c>
      <c r="D677" s="81">
        <f>VLOOKUP(A677,РАСЧЕТ!A:AY,51,0)</f>
        <v>1279.4794077084277</v>
      </c>
      <c r="E677" s="81">
        <f t="shared" si="90"/>
        <v>-142.16059229157236</v>
      </c>
      <c r="F677" s="81" t="str">
        <f>VLOOKUP(A677,'04'!A:C,3,0)</f>
        <v>Начисление услуг УКС00000640 от 30.04.2023 0:00:10</v>
      </c>
      <c r="G677" s="81" t="str">
        <f>VLOOKUP(A677,'04'!A:B,2,0)</f>
        <v>НАС/КС/ДУ-3-39 от 11.02.2022</v>
      </c>
      <c r="H677" s="128">
        <v>1421.64</v>
      </c>
      <c r="I677" s="126">
        <f>VLOOKUP(A677,РАСЧЕТ!A:AZ,52,0)</f>
        <v>0</v>
      </c>
      <c r="J677" s="126">
        <f t="shared" si="91"/>
        <v>-1421.64</v>
      </c>
      <c r="K677" s="128">
        <v>1421.64</v>
      </c>
      <c r="L677" s="126">
        <f>VLOOKUP(A677,РАСЧЕТ!A:BA,53,0)</f>
        <v>0</v>
      </c>
      <c r="M677" s="126">
        <f t="shared" si="92"/>
        <v>-1421.64</v>
      </c>
      <c r="N677" s="128">
        <v>1421.64</v>
      </c>
      <c r="O677" s="126">
        <f>VLOOKUP(A677,РАСЧЕТ!A:BB,54,0)</f>
        <v>0</v>
      </c>
      <c r="P677" s="126">
        <f t="shared" si="93"/>
        <v>-1421.64</v>
      </c>
      <c r="Q677" s="128">
        <v>1421.64</v>
      </c>
      <c r="R677" s="126">
        <f>VLOOKUP(A677,РАСЧЕТ!A:BC,55,0)</f>
        <v>0</v>
      </c>
      <c r="S677" s="126">
        <f t="shared" si="94"/>
        <v>-1421.64</v>
      </c>
      <c r="T677" s="128">
        <v>1421.64</v>
      </c>
      <c r="U677" s="126">
        <f>VLOOKUP(A677,РАСЧЕТ!A:BD,56,0)</f>
        <v>0</v>
      </c>
      <c r="V677" s="126">
        <f t="shared" si="95"/>
        <v>-1421.64</v>
      </c>
      <c r="W677" s="80">
        <v>1421.64</v>
      </c>
      <c r="X677" s="81">
        <f>VLOOKUP(A677,РАСЧЕТ!A:BE,57,0)</f>
        <v>1871.2885893301334</v>
      </c>
      <c r="Y677" s="81">
        <f t="shared" si="96"/>
        <v>449.64858933013329</v>
      </c>
      <c r="Z677" s="81" t="str">
        <f>VLOOKUP(A677,'10'!A:C,3,0)</f>
        <v>Начисление услуг УКС00001637 от 31.10.2023 0:00:03</v>
      </c>
      <c r="AA677" s="81" t="str">
        <f>VLOOKUP(A677,'10'!A:B,2,0)</f>
        <v>НАС/КС/ДУ-3-39 от 11.02.2022</v>
      </c>
      <c r="AB677" s="80">
        <v>1421.64</v>
      </c>
      <c r="AC677" s="81">
        <f>VLOOKUP(A677,РАСЧЕТ!A:BF,58,0)</f>
        <v>1585.1635001067609</v>
      </c>
      <c r="AD677" s="81">
        <f t="shared" si="97"/>
        <v>163.52350010676082</v>
      </c>
      <c r="AE677" s="81" t="str">
        <f>VLOOKUP(A677,'11'!A:C,3,0)</f>
        <v>Начисление услуг УКС00001717 от 30.11.2023 23:59:59</v>
      </c>
      <c r="AF677" s="81" t="str">
        <f>VLOOKUP(A677,'11'!A:B,2,0)</f>
        <v>НАС/КС/ДУ-3-39 от 11.02.2022</v>
      </c>
      <c r="AG677" s="80">
        <v>1421.64</v>
      </c>
      <c r="AH677" s="120">
        <f>VLOOKUP(A677,РАСЧЕТ!A:BG,59,0)</f>
        <v>2170.5416876907238</v>
      </c>
      <c r="AI677" s="120">
        <f t="shared" si="98"/>
        <v>748.90168769072375</v>
      </c>
      <c r="AJ677" t="str">
        <f>VLOOKUP(A677,'12'!A:C,3,0)</f>
        <v>Начисление услуг УКС00001867 от 31.12.2023 23:59:59</v>
      </c>
      <c r="AK677" t="str">
        <f>VLOOKUP(A677,'12'!A:B,2,0)</f>
        <v>НАС/КС/ДУ-3-39 от 11.02.2022</v>
      </c>
    </row>
    <row r="678" spans="1:37" x14ac:dyDescent="0.3">
      <c r="A678" s="79" t="s">
        <v>1197</v>
      </c>
      <c r="B678" s="79" t="s">
        <v>439</v>
      </c>
      <c r="C678" s="80">
        <v>1679.34</v>
      </c>
      <c r="D678" s="81">
        <f>VLOOKUP(A678,РАСЧЕТ!A:AY,51,0)</f>
        <v>1416.3145621032575</v>
      </c>
      <c r="E678" s="81">
        <f t="shared" si="90"/>
        <v>-263.02543789674246</v>
      </c>
      <c r="F678" s="81" t="str">
        <f>VLOOKUP(A678,'04'!A:C,3,0)</f>
        <v>Начисление услуг УКС00000640 от 30.04.2023 0:00:10</v>
      </c>
      <c r="G678" s="81" t="str">
        <f>VLOOKUP(A678,'04'!A:B,2,0)</f>
        <v>НАС/КС/ДУ-3-390</v>
      </c>
      <c r="H678" s="128">
        <v>1679.34</v>
      </c>
      <c r="I678" s="126">
        <f>VLOOKUP(A678,РАСЧЕТ!A:AZ,52,0)</f>
        <v>0</v>
      </c>
      <c r="J678" s="126">
        <f t="shared" si="91"/>
        <v>-1679.34</v>
      </c>
      <c r="K678" s="128">
        <v>1679.34</v>
      </c>
      <c r="L678" s="126">
        <f>VLOOKUP(A678,РАСЧЕТ!A:BA,53,0)</f>
        <v>0</v>
      </c>
      <c r="M678" s="126">
        <f t="shared" si="92"/>
        <v>-1679.34</v>
      </c>
      <c r="N678" s="128">
        <v>1679.34</v>
      </c>
      <c r="O678" s="126">
        <f>VLOOKUP(A678,РАСЧЕТ!A:BB,54,0)</f>
        <v>0</v>
      </c>
      <c r="P678" s="126">
        <f t="shared" si="93"/>
        <v>-1679.34</v>
      </c>
      <c r="Q678" s="128">
        <v>1679.34</v>
      </c>
      <c r="R678" s="126">
        <f>VLOOKUP(A678,РАСЧЕТ!A:BC,55,0)</f>
        <v>0</v>
      </c>
      <c r="S678" s="126">
        <f t="shared" si="94"/>
        <v>-1679.34</v>
      </c>
      <c r="T678" s="128">
        <v>1679.34</v>
      </c>
      <c r="U678" s="126">
        <f>VLOOKUP(A678,РАСЧЕТ!A:BD,56,0)</f>
        <v>0</v>
      </c>
      <c r="V678" s="126">
        <f t="shared" si="95"/>
        <v>-1679.34</v>
      </c>
      <c r="W678" s="80">
        <v>1679.34</v>
      </c>
      <c r="X678" s="81">
        <f>VLOOKUP(A678,РАСЧЕТ!A:BE,57,0)</f>
        <v>1729.197092036916</v>
      </c>
      <c r="Y678" s="81">
        <f t="shared" si="96"/>
        <v>49.857092036916129</v>
      </c>
      <c r="Z678" s="81" t="str">
        <f>VLOOKUP(A678,'10'!A:C,3,0)</f>
        <v>Начисление услуг УКС00001637 от 31.10.2023 0:00:03</v>
      </c>
      <c r="AA678" s="81" t="str">
        <f>VLOOKUP(A678,'10'!A:B,2,0)</f>
        <v>НАС/КС/ДУ-3-390</v>
      </c>
      <c r="AB678" s="80">
        <v>1679.34</v>
      </c>
      <c r="AC678" s="81">
        <f>VLOOKUP(A678,РАСЧЕТ!A:BF,58,0)</f>
        <v>1536.1788372987901</v>
      </c>
      <c r="AD678" s="81">
        <f t="shared" si="97"/>
        <v>-143.16116270120983</v>
      </c>
      <c r="AE678" s="81" t="str">
        <f>VLOOKUP(A678,'11'!A:C,3,0)</f>
        <v>Начисление услуг УКС00001717 от 30.11.2023 23:59:59</v>
      </c>
      <c r="AF678" s="81" t="str">
        <f>VLOOKUP(A678,'11'!A:B,2,0)</f>
        <v>НАС/КС/ДУ-3-390</v>
      </c>
      <c r="AG678" s="80">
        <v>1679.34</v>
      </c>
      <c r="AH678" s="120">
        <f>VLOOKUP(A678,РАСЧЕТ!A:BG,59,0)</f>
        <v>2127.5001283522583</v>
      </c>
      <c r="AI678" s="120">
        <f t="shared" si="98"/>
        <v>448.16012835225843</v>
      </c>
      <c r="AJ678" t="str">
        <f>VLOOKUP(A678,'12'!A:C,3,0)</f>
        <v>Начисление услуг УКС00001867 от 31.12.2023 23:59:59</v>
      </c>
      <c r="AK678" t="str">
        <f>VLOOKUP(A678,'12'!A:B,2,0)</f>
        <v>НАС/КС/ДУ-3-390</v>
      </c>
    </row>
    <row r="679" spans="1:37" x14ac:dyDescent="0.3">
      <c r="A679" s="79" t="s">
        <v>685</v>
      </c>
      <c r="B679" s="79" t="s">
        <v>467</v>
      </c>
      <c r="C679" s="80">
        <v>2650</v>
      </c>
      <c r="D679" s="81">
        <f>VLOOKUP(A679,РАСЧЕТ!A:AY,51,0)</f>
        <v>2234.9516235747055</v>
      </c>
      <c r="E679" s="81">
        <f t="shared" si="90"/>
        <v>-415.04837642529446</v>
      </c>
      <c r="F679" s="81" t="str">
        <f>VLOOKUP(A679,'04'!A:C,3,0)</f>
        <v>Начисление услуг УКС00000640 от 30.04.2023 0:00:10</v>
      </c>
      <c r="G679" s="81" t="str">
        <f>VLOOKUP(A679,'04'!A:B,2,0)</f>
        <v>НАС/КС/ДУ/3-391 от 08.11.2021</v>
      </c>
      <c r="H679" s="128">
        <v>2650</v>
      </c>
      <c r="I679" s="126">
        <f>VLOOKUP(A679,РАСЧЕТ!A:AZ,52,0)</f>
        <v>0</v>
      </c>
      <c r="J679" s="126">
        <f t="shared" si="91"/>
        <v>-2650</v>
      </c>
      <c r="K679" s="128">
        <v>2650</v>
      </c>
      <c r="L679" s="126">
        <f>VLOOKUP(A679,РАСЧЕТ!A:BA,53,0)</f>
        <v>0</v>
      </c>
      <c r="M679" s="126">
        <f t="shared" si="92"/>
        <v>-2650</v>
      </c>
      <c r="N679" s="128">
        <v>2650</v>
      </c>
      <c r="O679" s="126">
        <f>VLOOKUP(A679,РАСЧЕТ!A:BB,54,0)</f>
        <v>0</v>
      </c>
      <c r="P679" s="126">
        <f t="shared" si="93"/>
        <v>-2650</v>
      </c>
      <c r="Q679" s="128">
        <v>2650</v>
      </c>
      <c r="R679" s="126">
        <f>VLOOKUP(A679,РАСЧЕТ!A:BC,55,0)</f>
        <v>0</v>
      </c>
      <c r="S679" s="126">
        <f t="shared" si="94"/>
        <v>-2650</v>
      </c>
      <c r="T679" s="128">
        <v>2650</v>
      </c>
      <c r="U679" s="126">
        <f>VLOOKUP(A679,РАСЧЕТ!A:BD,56,0)</f>
        <v>0</v>
      </c>
      <c r="V679" s="126">
        <f t="shared" si="95"/>
        <v>-2650</v>
      </c>
      <c r="W679" s="80">
        <v>2650</v>
      </c>
      <c r="X679" s="81">
        <f>VLOOKUP(A679,РАСЧЕТ!A:BE,57,0)</f>
        <v>4832.6882372666869</v>
      </c>
      <c r="Y679" s="81">
        <f t="shared" si="96"/>
        <v>2182.6882372666869</v>
      </c>
      <c r="Z679" s="81" t="str">
        <f>VLOOKUP(A679,'10'!A:C,3,0)</f>
        <v>Начисление услуг УКС00001637 от 31.10.2023 0:00:03</v>
      </c>
      <c r="AA679" s="81" t="str">
        <f>VLOOKUP(A679,'10'!A:B,2,0)</f>
        <v>НАС/КС/ДУ/3-391 от 08.11.2021</v>
      </c>
      <c r="AB679" s="80">
        <v>2650</v>
      </c>
      <c r="AC679" s="81">
        <f>VLOOKUP(A679,РАСЧЕТ!A:BF,58,0)</f>
        <v>3894.353741253613</v>
      </c>
      <c r="AD679" s="81">
        <f t="shared" si="97"/>
        <v>1244.353741253613</v>
      </c>
      <c r="AE679" s="81" t="str">
        <f>VLOOKUP(A679,'11'!A:C,3,0)</f>
        <v>Начисление услуг УКС00001717 от 30.11.2023 23:59:59</v>
      </c>
      <c r="AF679" s="81" t="str">
        <f>VLOOKUP(A679,'11'!A:B,2,0)</f>
        <v>НАС/КС/ДУ/3-391 от 08.11.2021</v>
      </c>
      <c r="AG679" s="80">
        <v>2650</v>
      </c>
      <c r="AH679" s="120">
        <f>VLOOKUP(A679,РАСЧЕТ!A:BG,59,0)</f>
        <v>5265.347701360708</v>
      </c>
      <c r="AI679" s="120">
        <f t="shared" si="98"/>
        <v>2615.347701360708</v>
      </c>
      <c r="AJ679" t="str">
        <f>VLOOKUP(A679,'12'!A:C,3,0)</f>
        <v>Начисление услуг УКС00001867 от 31.12.2023 23:59:59</v>
      </c>
      <c r="AK679" t="str">
        <f>VLOOKUP(A679,'12'!A:B,2,0)</f>
        <v>НАС/КС/ДУ/3-391 от 08.11.2021</v>
      </c>
    </row>
    <row r="680" spans="1:37" x14ac:dyDescent="0.3">
      <c r="A680" s="79" t="s">
        <v>2304</v>
      </c>
      <c r="B680" s="79" t="s">
        <v>436</v>
      </c>
      <c r="C680" s="80">
        <v>1395.87</v>
      </c>
      <c r="D680" s="81">
        <f>VLOOKUP(A680,РАСЧЕТ!A:AY,51,0)</f>
        <v>1177.2435618505335</v>
      </c>
      <c r="E680" s="81">
        <f t="shared" si="90"/>
        <v>-218.62643814946637</v>
      </c>
      <c r="F680" s="81" t="str">
        <f>VLOOKUP(A680,'04'!A:C,3,0)</f>
        <v>Начисление услуг УКС00000640 от 30.04.2023 0:00:10</v>
      </c>
      <c r="G680" s="81" t="str">
        <f>VLOOKUP(A680,'04'!A:B,2,0)</f>
        <v>НАС/КС/ДУ-3-392 от 11.11.2021 г.</v>
      </c>
      <c r="H680" s="128">
        <v>1395.87</v>
      </c>
      <c r="I680" s="126">
        <f>VLOOKUP(A680,РАСЧЕТ!A:AZ,52,0)</f>
        <v>0</v>
      </c>
      <c r="J680" s="126">
        <f t="shared" si="91"/>
        <v>-1395.87</v>
      </c>
      <c r="K680" s="128">
        <v>1395.87</v>
      </c>
      <c r="L680" s="126">
        <f>VLOOKUP(A680,РАСЧЕТ!A:BA,53,0)</f>
        <v>0</v>
      </c>
      <c r="M680" s="126">
        <f t="shared" si="92"/>
        <v>-1395.87</v>
      </c>
      <c r="N680" s="128">
        <v>1395.87</v>
      </c>
      <c r="O680" s="126">
        <f>VLOOKUP(A680,РАСЧЕТ!A:BB,54,0)</f>
        <v>0</v>
      </c>
      <c r="P680" s="126">
        <f t="shared" si="93"/>
        <v>-1395.87</v>
      </c>
      <c r="Q680" s="128">
        <v>1395.87</v>
      </c>
      <c r="R680" s="126">
        <f>VLOOKUP(A680,РАСЧЕТ!A:BC,55,0)</f>
        <v>0</v>
      </c>
      <c r="S680" s="126">
        <f t="shared" si="94"/>
        <v>-1395.87</v>
      </c>
      <c r="T680" s="128">
        <v>1395.87</v>
      </c>
      <c r="U680" s="126">
        <f>VLOOKUP(A680,РАСЧЕТ!A:BD,56,0)</f>
        <v>0</v>
      </c>
      <c r="V680" s="126">
        <f t="shared" si="95"/>
        <v>-1395.87</v>
      </c>
      <c r="W680" s="80">
        <v>1395.87</v>
      </c>
      <c r="X680" s="81">
        <f>VLOOKUP(A680,РАСЧЕТ!A:BE,57,0)</f>
        <v>1963.0588437261545</v>
      </c>
      <c r="Y680" s="81">
        <f t="shared" si="96"/>
        <v>567.18884372615457</v>
      </c>
      <c r="Z680" s="81" t="str">
        <f>VLOOKUP(A680,'10'!A:C,3,0)</f>
        <v>Начисление услуг УКС00001637 от 31.10.2023 0:00:03</v>
      </c>
      <c r="AA680" s="81" t="str">
        <f>VLOOKUP(A680,'10'!A:B,2,0)</f>
        <v>НАС/КС/ДУ-3-392 от 11.11.2021 г.</v>
      </c>
      <c r="AB680" s="80">
        <v>1395.87</v>
      </c>
      <c r="AC680" s="81">
        <f>VLOOKUP(A680,РАСЧЕТ!A:BF,58,0)</f>
        <v>1644.2607823130427</v>
      </c>
      <c r="AD680" s="81">
        <f t="shared" si="97"/>
        <v>248.39078231304279</v>
      </c>
      <c r="AE680" s="81" t="str">
        <f>VLOOKUP(A680,'11'!A:C,3,0)</f>
        <v>Начисление услуг УКС00001717 от 30.11.2023 23:59:59</v>
      </c>
      <c r="AF680" s="81" t="str">
        <f>VLOOKUP(A680,'11'!A:B,2,0)</f>
        <v>НАС/КС/ДУ-3-392 от 11.11.2021 г.</v>
      </c>
      <c r="AG680" s="80">
        <v>1395.87</v>
      </c>
      <c r="AH680" s="120">
        <f>VLOOKUP(A680,РАСЧЕТ!A:BG,59,0)</f>
        <v>2245.1866814507998</v>
      </c>
      <c r="AI680" s="120">
        <f t="shared" si="98"/>
        <v>849.31668145079993</v>
      </c>
      <c r="AJ680" t="str">
        <f>VLOOKUP(A680,'12'!A:C,3,0)</f>
        <v>Начисление услуг УКС00001867 от 31.12.2023 23:59:59</v>
      </c>
      <c r="AK680" t="str">
        <f>VLOOKUP(A680,'12'!A:B,2,0)</f>
        <v>НАС/КС/ДУ-3-392 от 11.11.2021 г.</v>
      </c>
    </row>
    <row r="681" spans="1:37" x14ac:dyDescent="0.3">
      <c r="A681" s="79" t="s">
        <v>686</v>
      </c>
      <c r="B681" s="79" t="s">
        <v>452</v>
      </c>
      <c r="C681" s="80">
        <v>1443.11</v>
      </c>
      <c r="D681" s="81">
        <f>VLOOKUP(A681,РАСЧЕТ!A:AY,51,0)</f>
        <v>1217.088728559321</v>
      </c>
      <c r="E681" s="81">
        <f t="shared" si="90"/>
        <v>-226.0212714406789</v>
      </c>
      <c r="F681" s="81" t="str">
        <f>VLOOKUP(A681,'04'!A:C,3,0)</f>
        <v>Начисление услуг УКС00000640 от 30.04.2023 0:00:10</v>
      </c>
      <c r="G681" s="81" t="str">
        <f>VLOOKUP(A681,'04'!A:B,2,0)</f>
        <v>НАС/СК/ДУ-3-393</v>
      </c>
      <c r="H681" s="128">
        <v>1443.11</v>
      </c>
      <c r="I681" s="126">
        <f>VLOOKUP(A681,РАСЧЕТ!A:AZ,52,0)</f>
        <v>0</v>
      </c>
      <c r="J681" s="126">
        <f t="shared" si="91"/>
        <v>-1443.11</v>
      </c>
      <c r="K681" s="128">
        <v>1443.11</v>
      </c>
      <c r="L681" s="126">
        <f>VLOOKUP(A681,РАСЧЕТ!A:BA,53,0)</f>
        <v>0</v>
      </c>
      <c r="M681" s="126">
        <f t="shared" si="92"/>
        <v>-1443.11</v>
      </c>
      <c r="N681" s="128">
        <v>1443.11</v>
      </c>
      <c r="O681" s="126">
        <f>VLOOKUP(A681,РАСЧЕТ!A:BB,54,0)</f>
        <v>0</v>
      </c>
      <c r="P681" s="126">
        <f t="shared" si="93"/>
        <v>-1443.11</v>
      </c>
      <c r="Q681" s="128">
        <v>1443.11</v>
      </c>
      <c r="R681" s="126">
        <f>VLOOKUP(A681,РАСЧЕТ!A:BC,55,0)</f>
        <v>0</v>
      </c>
      <c r="S681" s="126">
        <f t="shared" si="94"/>
        <v>-1443.11</v>
      </c>
      <c r="T681" s="128">
        <v>1443.11</v>
      </c>
      <c r="U681" s="126">
        <f>VLOOKUP(A681,РАСЧЕТ!A:BD,56,0)</f>
        <v>0</v>
      </c>
      <c r="V681" s="126">
        <f t="shared" si="95"/>
        <v>-1443.11</v>
      </c>
      <c r="W681" s="80">
        <v>1443.11</v>
      </c>
      <c r="X681" s="81">
        <f>VLOOKUP(A681,РАСЧЕТ!A:BE,57,0)</f>
        <v>1575.0195982705504</v>
      </c>
      <c r="Y681" s="81">
        <f t="shared" si="96"/>
        <v>131.90959827055053</v>
      </c>
      <c r="Z681" s="81" t="str">
        <f>VLOOKUP(A681,'10'!A:C,3,0)</f>
        <v>Начисление услуг УКС00001637 от 31.10.2023 0:00:03</v>
      </c>
      <c r="AA681" s="81" t="str">
        <f>VLOOKUP(A681,'10'!A:B,2,0)</f>
        <v>НАС/СК/ДУ-3-393</v>
      </c>
      <c r="AB681" s="80">
        <v>1443.11</v>
      </c>
      <c r="AC681" s="81">
        <f>VLOOKUP(A681,РАСЧЕТ!A:BF,58,0)</f>
        <v>1382.3263772619007</v>
      </c>
      <c r="AD681" s="81">
        <f t="shared" si="97"/>
        <v>-60.783622738099211</v>
      </c>
      <c r="AE681" s="81" t="str">
        <f>VLOOKUP(A681,'11'!A:C,3,0)</f>
        <v>Начисление услуг УКС00001717 от 30.11.2023 23:59:59</v>
      </c>
      <c r="AF681" s="81" t="str">
        <f>VLOOKUP(A681,'11'!A:B,2,0)</f>
        <v>НАС/СК/ДУ-3-393</v>
      </c>
      <c r="AG681" s="80">
        <v>1443.11</v>
      </c>
      <c r="AH681" s="120">
        <f>VLOOKUP(A681,РАСЧЕТ!A:BG,59,0)</f>
        <v>1909.0046436572072</v>
      </c>
      <c r="AI681" s="120">
        <f t="shared" si="98"/>
        <v>465.89464365720733</v>
      </c>
      <c r="AJ681" t="str">
        <f>VLOOKUP(A681,'12'!A:C,3,0)</f>
        <v>Начисление услуг УКС00001867 от 31.12.2023 23:59:59</v>
      </c>
      <c r="AK681" t="str">
        <f>VLOOKUP(A681,'12'!A:B,2,0)</f>
        <v>НАС/СК/ДУ-3-393</v>
      </c>
    </row>
    <row r="682" spans="1:37" x14ac:dyDescent="0.3">
      <c r="A682" s="79" t="s">
        <v>1051</v>
      </c>
      <c r="B682" s="79" t="s">
        <v>433</v>
      </c>
      <c r="C682" s="80">
        <v>2602.7600000000002</v>
      </c>
      <c r="D682" s="81">
        <f>VLOOKUP(A682,РАСЧЕТ!A:AY,51,0)</f>
        <v>1094.1906115749462</v>
      </c>
      <c r="E682" s="81">
        <f t="shared" si="90"/>
        <v>-1508.5693884250541</v>
      </c>
      <c r="F682" s="81" t="str">
        <f>VLOOKUP(A682,'04'!A:C,3,0)</f>
        <v>Начисление услуг УКС00000640 от 30.04.2023 0:00:10</v>
      </c>
      <c r="G682" s="81" t="str">
        <f>VLOOKUP(A682,'04'!A:B,2,0)</f>
        <v>НАС/КС/ДУ-3-394 от 22.01.2022</v>
      </c>
      <c r="H682" s="128">
        <v>2602.7600000000002</v>
      </c>
      <c r="I682" s="126">
        <f>VLOOKUP(A682,РАСЧЕТ!A:AZ,52,0)</f>
        <v>0</v>
      </c>
      <c r="J682" s="126">
        <f t="shared" si="91"/>
        <v>-2602.7600000000002</v>
      </c>
      <c r="K682" s="128">
        <v>2602.7600000000002</v>
      </c>
      <c r="L682" s="126">
        <f>VLOOKUP(A682,РАСЧЕТ!A:BA,53,0)</f>
        <v>0</v>
      </c>
      <c r="M682" s="126">
        <f t="shared" si="92"/>
        <v>-2602.7600000000002</v>
      </c>
      <c r="N682" s="128">
        <v>2602.7600000000002</v>
      </c>
      <c r="O682" s="126">
        <f>VLOOKUP(A682,РАСЧЕТ!A:BB,54,0)</f>
        <v>0</v>
      </c>
      <c r="P682" s="126">
        <f t="shared" si="93"/>
        <v>-2602.7600000000002</v>
      </c>
      <c r="Q682" s="128">
        <v>2602.7600000000002</v>
      </c>
      <c r="R682" s="126">
        <f>VLOOKUP(A682,РАСЧЕТ!A:BC,55,0)</f>
        <v>0</v>
      </c>
      <c r="S682" s="126">
        <f t="shared" si="94"/>
        <v>-2602.7600000000002</v>
      </c>
      <c r="T682" s="128">
        <v>2602.7600000000002</v>
      </c>
      <c r="U682" s="126">
        <f>VLOOKUP(A682,РАСЧЕТ!A:BD,56,0)</f>
        <v>0</v>
      </c>
      <c r="V682" s="126">
        <f t="shared" si="95"/>
        <v>-2602.7600000000002</v>
      </c>
      <c r="W682" s="80">
        <v>2602.7600000000002</v>
      </c>
      <c r="X682" s="81">
        <f>VLOOKUP(A682,РАСЧЕТ!A:BE,57,0)</f>
        <v>2406.3778002288623</v>
      </c>
      <c r="Y682" s="81">
        <f t="shared" si="96"/>
        <v>-196.38219977113795</v>
      </c>
      <c r="Z682" s="81" t="str">
        <f>VLOOKUP(A682,'10'!A:C,3,0)</f>
        <v>Начисление услуг УКС00001637 от 31.10.2023 0:00:03</v>
      </c>
      <c r="AA682" s="81" t="str">
        <f>VLOOKUP(A682,'10'!A:B,2,0)</f>
        <v>НАС/КС/ДУ-3-394 от 22.01.2022</v>
      </c>
      <c r="AB682" s="80">
        <v>2602.7600000000002</v>
      </c>
      <c r="AC682" s="81">
        <f>VLOOKUP(A682,РАСЧЕТ!A:BF,58,0)</f>
        <v>2189.6526651974668</v>
      </c>
      <c r="AD682" s="81">
        <f t="shared" si="97"/>
        <v>-413.10733480253339</v>
      </c>
      <c r="AE682" s="81" t="str">
        <f>VLOOKUP(A682,'11'!A:C,3,0)</f>
        <v>Начисление услуг УКС00001717 от 30.11.2023 23:59:59</v>
      </c>
      <c r="AF682" s="81" t="str">
        <f>VLOOKUP(A682,'11'!A:B,2,0)</f>
        <v>НАС/КС/ДУ-3-394 от 22.01.2022</v>
      </c>
      <c r="AG682" s="80">
        <v>2602.7600000000002</v>
      </c>
      <c r="AH682" s="120">
        <f>VLOOKUP(A682,РАСЧЕТ!A:BG,59,0)</f>
        <v>3049.1716280459941</v>
      </c>
      <c r="AI682" s="120">
        <f t="shared" si="98"/>
        <v>446.41162804599389</v>
      </c>
      <c r="AJ682" t="str">
        <f>VLOOKUP(A682,'12'!A:C,3,0)</f>
        <v>Начисление услуг УКС00001867 от 31.12.2023 23:59:59</v>
      </c>
      <c r="AK682" t="str">
        <f>VLOOKUP(A682,'12'!A:B,2,0)</f>
        <v>НАС/КС/ДУ-3-394 от 22.01.2022</v>
      </c>
    </row>
    <row r="683" spans="1:37" x14ac:dyDescent="0.3">
      <c r="A683" s="79" t="s">
        <v>1311</v>
      </c>
      <c r="B683" s="79" t="s">
        <v>432</v>
      </c>
      <c r="C683" s="80">
        <v>1687.93</v>
      </c>
      <c r="D683" s="81">
        <f>VLOOKUP(A683,РАСЧЕТ!A:AY,51,0)</f>
        <v>709.59886196196999</v>
      </c>
      <c r="E683" s="81">
        <f t="shared" si="90"/>
        <v>-978.33113803803008</v>
      </c>
      <c r="F683" s="81" t="str">
        <f>VLOOKUP(A683,'04'!A:C,3,0)</f>
        <v>Начисление услуг УКС00000640 от 30.04.2023 0:00:10</v>
      </c>
      <c r="G683" s="81" t="str">
        <f>VLOOKUP(A683,'04'!A:B,2,0)</f>
        <v>НАС/КС/ДУ-3-395</v>
      </c>
      <c r="H683" s="128">
        <v>1687.93</v>
      </c>
      <c r="I683" s="126">
        <f>VLOOKUP(A683,РАСЧЕТ!A:AZ,52,0)</f>
        <v>0</v>
      </c>
      <c r="J683" s="126">
        <f t="shared" si="91"/>
        <v>-1687.93</v>
      </c>
      <c r="K683" s="128">
        <v>1687.93</v>
      </c>
      <c r="L683" s="126">
        <f>VLOOKUP(A683,РАСЧЕТ!A:BA,53,0)</f>
        <v>0</v>
      </c>
      <c r="M683" s="126">
        <f t="shared" si="92"/>
        <v>-1687.93</v>
      </c>
      <c r="N683" s="128">
        <v>1687.93</v>
      </c>
      <c r="O683" s="126">
        <f>VLOOKUP(A683,РАСЧЕТ!A:BB,54,0)</f>
        <v>0</v>
      </c>
      <c r="P683" s="126">
        <f t="shared" si="93"/>
        <v>-1687.93</v>
      </c>
      <c r="Q683" s="128">
        <v>1687.93</v>
      </c>
      <c r="R683" s="126">
        <f>VLOOKUP(A683,РАСЧЕТ!A:BC,55,0)</f>
        <v>0</v>
      </c>
      <c r="S683" s="126">
        <f t="shared" si="94"/>
        <v>-1687.93</v>
      </c>
      <c r="T683" s="128">
        <v>1687.93</v>
      </c>
      <c r="U683" s="126">
        <f>VLOOKUP(A683,РАСЧЕТ!A:BD,56,0)</f>
        <v>0</v>
      </c>
      <c r="V683" s="126">
        <f t="shared" si="95"/>
        <v>-1687.93</v>
      </c>
      <c r="W683" s="80">
        <v>1687.93</v>
      </c>
      <c r="X683" s="81">
        <f>VLOOKUP(A683,РАСЧЕТ!A:BE,57,0)</f>
        <v>2754.1729028237569</v>
      </c>
      <c r="Y683" s="81">
        <f t="shared" si="96"/>
        <v>1066.2429028237568</v>
      </c>
      <c r="Z683" s="81" t="str">
        <f>VLOOKUP(A683,'10'!A:C,3,0)</f>
        <v>Начисление услуг УКС00001637 от 31.10.2023 0:00:03</v>
      </c>
      <c r="AA683" s="81" t="str">
        <f>VLOOKUP(A683,'10'!A:B,2,0)</f>
        <v>НАС/КС/ДУ-3-395</v>
      </c>
      <c r="AB683" s="80">
        <v>1687.93</v>
      </c>
      <c r="AC683" s="81">
        <f>VLOOKUP(A683,РАСЧЕТ!A:BF,58,0)</f>
        <v>2254.0971600771313</v>
      </c>
      <c r="AD683" s="81">
        <f t="shared" si="97"/>
        <v>566.16716007713126</v>
      </c>
      <c r="AE683" s="81" t="str">
        <f>VLOOKUP(A683,'11'!A:C,3,0)</f>
        <v>Начисление услуг УКС00001717 от 30.11.2023 23:59:59</v>
      </c>
      <c r="AF683" s="81" t="str">
        <f>VLOOKUP(A683,'11'!A:B,2,0)</f>
        <v>НАС/КС/ДУ-3-395</v>
      </c>
      <c r="AG683" s="80">
        <v>1687.93</v>
      </c>
      <c r="AH683" s="120">
        <f>VLOOKUP(A683,РАСЧЕТ!A:BG,59,0)</f>
        <v>3059.9203200935367</v>
      </c>
      <c r="AI683" s="120">
        <f t="shared" si="98"/>
        <v>1371.9903200935366</v>
      </c>
      <c r="AJ683" t="str">
        <f>VLOOKUP(A683,'12'!A:C,3,0)</f>
        <v>Начисление услуг УКС00001867 от 31.12.2023 23:59:59</v>
      </c>
      <c r="AK683" t="str">
        <f>VLOOKUP(A683,'12'!A:B,2,0)</f>
        <v>НАС/КС/ДУ-3-395</v>
      </c>
    </row>
    <row r="684" spans="1:37" x14ac:dyDescent="0.3">
      <c r="A684" s="79" t="s">
        <v>1236</v>
      </c>
      <c r="B684" s="79" t="s">
        <v>480</v>
      </c>
      <c r="C684" s="80">
        <v>1374.39</v>
      </c>
      <c r="D684" s="81">
        <f>VLOOKUP(A684,РАСЧЕТ!A:AY,51,0)</f>
        <v>1159.1321224374485</v>
      </c>
      <c r="E684" s="81">
        <f t="shared" si="90"/>
        <v>-215.25787756255158</v>
      </c>
      <c r="F684" s="81" t="str">
        <f>VLOOKUP(A684,'04'!A:C,3,0)</f>
        <v>Начисление услуг УКС00000640 от 30.04.2023 0:00:10</v>
      </c>
      <c r="G684" s="81" t="str">
        <f>VLOOKUP(A684,'04'!A:B,2,0)</f>
        <v>НАС/КС/ДУ-3-396</v>
      </c>
      <c r="H684" s="128">
        <v>1374.39</v>
      </c>
      <c r="I684" s="126">
        <f>VLOOKUP(A684,РАСЧЕТ!A:AZ,52,0)</f>
        <v>0</v>
      </c>
      <c r="J684" s="126">
        <f t="shared" si="91"/>
        <v>-1374.39</v>
      </c>
      <c r="K684" s="128">
        <v>1374.39</v>
      </c>
      <c r="L684" s="126">
        <f>VLOOKUP(A684,РАСЧЕТ!A:BA,53,0)</f>
        <v>0</v>
      </c>
      <c r="M684" s="126">
        <f t="shared" si="92"/>
        <v>-1374.39</v>
      </c>
      <c r="N684" s="128">
        <v>1374.39</v>
      </c>
      <c r="O684" s="126">
        <f>VLOOKUP(A684,РАСЧЕТ!A:BB,54,0)</f>
        <v>0</v>
      </c>
      <c r="P684" s="126">
        <f t="shared" si="93"/>
        <v>-1374.39</v>
      </c>
      <c r="Q684" s="128">
        <v>1374.39</v>
      </c>
      <c r="R684" s="126">
        <f>VLOOKUP(A684,РАСЧЕТ!A:BC,55,0)</f>
        <v>0</v>
      </c>
      <c r="S684" s="126">
        <f t="shared" si="94"/>
        <v>-1374.39</v>
      </c>
      <c r="T684" s="128">
        <v>1374.39</v>
      </c>
      <c r="U684" s="126">
        <f>VLOOKUP(A684,РАСЧЕТ!A:BD,56,0)</f>
        <v>0</v>
      </c>
      <c r="V684" s="126">
        <f t="shared" si="95"/>
        <v>-1374.39</v>
      </c>
      <c r="W684" s="80">
        <v>1374.39</v>
      </c>
      <c r="X684" s="81">
        <f>VLOOKUP(A684,РАСЧЕТ!A:BE,57,0)</f>
        <v>2148.0564429924575</v>
      </c>
      <c r="Y684" s="81">
        <f t="shared" si="96"/>
        <v>773.66644299245741</v>
      </c>
      <c r="Z684" s="81" t="str">
        <f>VLOOKUP(A684,'10'!A:C,3,0)</f>
        <v>Начисление услуг УКС00001637 от 31.10.2023 0:00:03</v>
      </c>
      <c r="AA684" s="81" t="str">
        <f>VLOOKUP(A684,'10'!A:B,2,0)</f>
        <v>НАС/КС/ДУ-3-396</v>
      </c>
      <c r="AB684" s="80">
        <v>1374.39</v>
      </c>
      <c r="AC684" s="81">
        <f>VLOOKUP(A684,РАСЧЕТ!A:BF,58,0)</f>
        <v>1769.342724806975</v>
      </c>
      <c r="AD684" s="81">
        <f t="shared" si="97"/>
        <v>394.95272480697486</v>
      </c>
      <c r="AE684" s="81" t="str">
        <f>VLOOKUP(A684,'11'!A:C,3,0)</f>
        <v>Начисление услуг УКС00001717 от 30.11.2023 23:59:59</v>
      </c>
      <c r="AF684" s="81" t="str">
        <f>VLOOKUP(A684,'11'!A:B,2,0)</f>
        <v>НАС/КС/ДУ-3-396</v>
      </c>
      <c r="AG684" s="80">
        <v>1374.39</v>
      </c>
      <c r="AH684" s="120">
        <f>VLOOKUP(A684,РАСЧЕТ!A:BG,59,0)</f>
        <v>2405.8107361907237</v>
      </c>
      <c r="AI684" s="120">
        <f t="shared" si="98"/>
        <v>1031.4207361907236</v>
      </c>
      <c r="AJ684" t="str">
        <f>VLOOKUP(A684,'12'!A:C,3,0)</f>
        <v>Начисление услуг УКС00001867 от 31.12.2023 23:59:59</v>
      </c>
      <c r="AK684" t="str">
        <f>VLOOKUP(A684,'12'!A:B,2,0)</f>
        <v>НАС/КС/ДУ-3-396</v>
      </c>
    </row>
    <row r="685" spans="1:37" x14ac:dyDescent="0.3">
      <c r="A685" s="79" t="s">
        <v>1633</v>
      </c>
      <c r="B685" s="79" t="s">
        <v>482</v>
      </c>
      <c r="C685" s="80">
        <v>1361.51</v>
      </c>
      <c r="D685" s="81">
        <f>VLOOKUP(A685,РАСЧЕТ!A:AY,51,0)</f>
        <v>1148.2652587895973</v>
      </c>
      <c r="E685" s="81">
        <f t="shared" si="90"/>
        <v>-213.24474121040271</v>
      </c>
      <c r="F685" s="81" t="str">
        <f>VLOOKUP(A685,'04'!A:C,3,0)</f>
        <v>Начисление услуг УКС00000640 от 30.04.2023 0:00:10</v>
      </c>
      <c r="G685" s="81" t="str">
        <f>VLOOKUP(A685,'04'!A:B,2,0)</f>
        <v>НАС/КС/ДУ/3-397 от 08.11.2021</v>
      </c>
      <c r="H685" s="128">
        <v>1361.51</v>
      </c>
      <c r="I685" s="126">
        <f>VLOOKUP(A685,РАСЧЕТ!A:AZ,52,0)</f>
        <v>0</v>
      </c>
      <c r="J685" s="126">
        <f t="shared" si="91"/>
        <v>-1361.51</v>
      </c>
      <c r="K685" s="127"/>
      <c r="L685" s="126">
        <f>VLOOKUP(A685,РАСЧЕТ!A:BA,53,0)</f>
        <v>0</v>
      </c>
      <c r="M685" s="126">
        <f t="shared" si="92"/>
        <v>0</v>
      </c>
      <c r="N685" s="127"/>
      <c r="O685" s="126">
        <f>VLOOKUP(A685,РАСЧЕТ!A:BB,54,0)</f>
        <v>0</v>
      </c>
      <c r="P685" s="126">
        <f t="shared" si="93"/>
        <v>0</v>
      </c>
      <c r="Q685" s="127"/>
      <c r="R685" s="126">
        <f>VLOOKUP(A685,РАСЧЕТ!A:BC,55,0)</f>
        <v>0</v>
      </c>
      <c r="S685" s="126">
        <f t="shared" si="94"/>
        <v>0</v>
      </c>
      <c r="T685" s="127"/>
      <c r="U685" s="126">
        <f>VLOOKUP(A685,РАСЧЕТ!A:BD,56,0)</f>
        <v>0</v>
      </c>
      <c r="V685" s="126">
        <f t="shared" si="95"/>
        <v>0</v>
      </c>
      <c r="W685" s="82"/>
      <c r="X685" s="81">
        <f>VLOOKUP(A685,РАСЧЕТ!A:BE,57,0)</f>
        <v>0</v>
      </c>
      <c r="Y685" s="81">
        <f t="shared" si="96"/>
        <v>0</v>
      </c>
      <c r="Z685" s="81" t="e">
        <f>VLOOKUP(A685,'10'!A:C,3,0)</f>
        <v>#N/A</v>
      </c>
      <c r="AA685" s="81" t="e">
        <f>VLOOKUP(A685,'10'!A:B,2,0)</f>
        <v>#N/A</v>
      </c>
      <c r="AB685" s="82"/>
      <c r="AC685" s="81">
        <f>VLOOKUP(A685,РАСЧЕТ!A:BF,58,0)</f>
        <v>0</v>
      </c>
      <c r="AD685" s="81">
        <f t="shared" si="97"/>
        <v>0</v>
      </c>
      <c r="AE685" s="81" t="e">
        <f>VLOOKUP(A685,'11'!A:C,3,0)</f>
        <v>#N/A</v>
      </c>
      <c r="AF685" s="81" t="e">
        <f>VLOOKUP(A685,'11'!A:B,2,0)</f>
        <v>#N/A</v>
      </c>
      <c r="AG685" s="82"/>
      <c r="AH685" s="120">
        <f>VLOOKUP(A685,РАСЧЕТ!A:BG,59,0)</f>
        <v>0</v>
      </c>
      <c r="AI685" s="120">
        <f t="shared" si="98"/>
        <v>0</v>
      </c>
      <c r="AJ685" t="e">
        <f>VLOOKUP(A685,'12'!A:C,3,0)</f>
        <v>#N/A</v>
      </c>
      <c r="AK685" t="e">
        <f>VLOOKUP(A685,'12'!A:B,2,0)</f>
        <v>#N/A</v>
      </c>
    </row>
    <row r="686" spans="1:37" x14ac:dyDescent="0.3">
      <c r="A686" s="79" t="s">
        <v>2739</v>
      </c>
      <c r="B686" s="79" t="s">
        <v>482</v>
      </c>
      <c r="C686" s="82"/>
      <c r="D686" s="81">
        <f>VLOOKUP(A686,РАСЧЕТ!A:AY,51,0)</f>
        <v>0</v>
      </c>
      <c r="E686" s="81">
        <f t="shared" si="90"/>
        <v>0</v>
      </c>
      <c r="F686" s="81" t="e">
        <f>VLOOKUP(A686,'04'!A:C,3,0)</f>
        <v>#N/A</v>
      </c>
      <c r="G686" s="81" t="e">
        <f>VLOOKUP(A686,'04'!A:B,2,0)</f>
        <v>#N/A</v>
      </c>
      <c r="H686" s="127"/>
      <c r="I686" s="126">
        <f>VLOOKUP(A686,РАСЧЕТ!A:AZ,52,0)</f>
        <v>0</v>
      </c>
      <c r="J686" s="126">
        <f t="shared" si="91"/>
        <v>0</v>
      </c>
      <c r="K686" s="128">
        <v>1361.51</v>
      </c>
      <c r="L686" s="126">
        <f>VLOOKUP(A686,РАСЧЕТ!A:BA,53,0)</f>
        <v>0</v>
      </c>
      <c r="M686" s="126">
        <f t="shared" si="92"/>
        <v>-1361.51</v>
      </c>
      <c r="N686" s="128">
        <v>1361.51</v>
      </c>
      <c r="O686" s="126">
        <f>VLOOKUP(A686,РАСЧЕТ!A:BB,54,0)</f>
        <v>0</v>
      </c>
      <c r="P686" s="126">
        <f t="shared" si="93"/>
        <v>-1361.51</v>
      </c>
      <c r="Q686" s="128">
        <v>1361.51</v>
      </c>
      <c r="R686" s="126">
        <f>VLOOKUP(A686,РАСЧЕТ!A:BC,55,0)</f>
        <v>0</v>
      </c>
      <c r="S686" s="126">
        <f t="shared" si="94"/>
        <v>-1361.51</v>
      </c>
      <c r="T686" s="128">
        <v>1361.51</v>
      </c>
      <c r="U686" s="126">
        <f>VLOOKUP(A686,РАСЧЕТ!A:BD,56,0)</f>
        <v>0</v>
      </c>
      <c r="V686" s="126">
        <f t="shared" si="95"/>
        <v>-1361.51</v>
      </c>
      <c r="W686" s="80">
        <v>1361.51</v>
      </c>
      <c r="X686" s="81">
        <f>VLOOKUP(A686,РАСЧЕТ!A:BE,57,0)</f>
        <v>1927.1281885234616</v>
      </c>
      <c r="Y686" s="81">
        <f t="shared" si="96"/>
        <v>565.61818852346164</v>
      </c>
      <c r="Z686" s="81" t="str">
        <f>VLOOKUP(A686,'10'!A:C,3,0)</f>
        <v>Начисление услуг УКС00001637 от 31.10.2023 0:00:03</v>
      </c>
      <c r="AA686" s="81" t="str">
        <f>VLOOKUP(A686,'10'!A:B,2,0)</f>
        <v>НАС/КС/ДУ/3-397-ВТОР</v>
      </c>
      <c r="AB686" s="80">
        <v>1361.51</v>
      </c>
      <c r="AC686" s="81">
        <f>VLOOKUP(A686,РАСЧЕТ!A:BF,58,0)</f>
        <v>1612.4452158511554</v>
      </c>
      <c r="AD686" s="81">
        <f t="shared" si="97"/>
        <v>250.93521585115536</v>
      </c>
      <c r="AE686" s="81" t="str">
        <f>VLOOKUP(A686,'11'!A:C,3,0)</f>
        <v>Начисление услуг УКС00001717 от 30.11.2023 23:59:59</v>
      </c>
      <c r="AF686" s="81" t="str">
        <f>VLOOKUP(A686,'11'!A:B,2,0)</f>
        <v>НАС/КС/ДУ/3-397-ВТОР</v>
      </c>
      <c r="AG686" s="80">
        <v>1361.51</v>
      </c>
      <c r="AH686" s="120">
        <f>VLOOKUP(A686,РАСЧЕТ!A:BG,59,0)</f>
        <v>2201.1578655156272</v>
      </c>
      <c r="AI686" s="120">
        <f t="shared" si="98"/>
        <v>839.64786551562725</v>
      </c>
      <c r="AJ686" t="str">
        <f>VLOOKUP(A686,'12'!A:C,3,0)</f>
        <v>Начисление услуг УКС00001867 от 31.12.2023 23:59:59</v>
      </c>
      <c r="AK686" t="str">
        <f>VLOOKUP(A686,'12'!A:B,2,0)</f>
        <v>НАС/КС/ДУ/3-397-ВТОР</v>
      </c>
    </row>
    <row r="687" spans="1:37" x14ac:dyDescent="0.3">
      <c r="A687" s="79" t="s">
        <v>1272</v>
      </c>
      <c r="B687" s="79" t="s">
        <v>476</v>
      </c>
      <c r="C687" s="80">
        <v>1679.34</v>
      </c>
      <c r="D687" s="81">
        <f>VLOOKUP(A687,РАСЧЕТ!A:AY,51,0)</f>
        <v>1416.3145621032575</v>
      </c>
      <c r="E687" s="81">
        <f t="shared" si="90"/>
        <v>-263.02543789674246</v>
      </c>
      <c r="F687" s="81" t="str">
        <f>VLOOKUP(A687,'04'!A:C,3,0)</f>
        <v>Начисление услуг УКС00000640 от 30.04.2023 0:00:10</v>
      </c>
      <c r="G687" s="81" t="str">
        <f>VLOOKUP(A687,'04'!A:B,2,0)</f>
        <v>НАС/КС/ДУ-3-398</v>
      </c>
      <c r="H687" s="128">
        <v>1679.34</v>
      </c>
      <c r="I687" s="126">
        <f>VLOOKUP(A687,РАСЧЕТ!A:AZ,52,0)</f>
        <v>0</v>
      </c>
      <c r="J687" s="126">
        <f t="shared" si="91"/>
        <v>-1679.34</v>
      </c>
      <c r="K687" s="128">
        <v>1679.34</v>
      </c>
      <c r="L687" s="126">
        <f>VLOOKUP(A687,РАСЧЕТ!A:BA,53,0)</f>
        <v>0</v>
      </c>
      <c r="M687" s="126">
        <f t="shared" si="92"/>
        <v>-1679.34</v>
      </c>
      <c r="N687" s="128">
        <v>1679.34</v>
      </c>
      <c r="O687" s="126">
        <f>VLOOKUP(A687,РАСЧЕТ!A:BB,54,0)</f>
        <v>0</v>
      </c>
      <c r="P687" s="126">
        <f t="shared" si="93"/>
        <v>-1679.34</v>
      </c>
      <c r="Q687" s="128">
        <v>1679.34</v>
      </c>
      <c r="R687" s="126">
        <f>VLOOKUP(A687,РАСЧЕТ!A:BC,55,0)</f>
        <v>0</v>
      </c>
      <c r="S687" s="126">
        <f t="shared" si="94"/>
        <v>-1679.34</v>
      </c>
      <c r="T687" s="128">
        <v>1679.34</v>
      </c>
      <c r="U687" s="126">
        <f>VLOOKUP(A687,РАСЧЕТ!A:BD,56,0)</f>
        <v>0</v>
      </c>
      <c r="V687" s="126">
        <f t="shared" si="95"/>
        <v>-1679.34</v>
      </c>
      <c r="W687" s="80">
        <v>1679.34</v>
      </c>
      <c r="X687" s="81">
        <f>VLOOKUP(A687,РАСЧЕТ!A:BE,57,0)</f>
        <v>2546.1367677812336</v>
      </c>
      <c r="Y687" s="81">
        <f t="shared" si="96"/>
        <v>866.79676778123371</v>
      </c>
      <c r="Z687" s="81" t="str">
        <f>VLOOKUP(A687,'10'!A:C,3,0)</f>
        <v>Начисление услуг УКС00001637 от 31.10.2023 0:00:03</v>
      </c>
      <c r="AA687" s="81" t="str">
        <f>VLOOKUP(A687,'10'!A:B,2,0)</f>
        <v>НАС/КС/ДУ-3-398</v>
      </c>
      <c r="AB687" s="80">
        <v>1679.34</v>
      </c>
      <c r="AC687" s="81">
        <f>VLOOKUP(A687,РАСЧЕТ!A:BF,58,0)</f>
        <v>2107.0469715029376</v>
      </c>
      <c r="AD687" s="81">
        <f t="shared" si="97"/>
        <v>427.70697150293768</v>
      </c>
      <c r="AE687" s="81" t="str">
        <f>VLOOKUP(A687,'11'!A:C,3,0)</f>
        <v>Начисление услуг УКС00001717 от 30.11.2023 23:59:59</v>
      </c>
      <c r="AF687" s="81" t="str">
        <f>VLOOKUP(A687,'11'!A:B,2,0)</f>
        <v>НАС/КС/ДУ-3-398</v>
      </c>
      <c r="AG687" s="80">
        <v>1679.34</v>
      </c>
      <c r="AH687" s="120">
        <f>VLOOKUP(A687,РАСЧЕТ!A:BG,59,0)</f>
        <v>2868.3897984037935</v>
      </c>
      <c r="AI687" s="120">
        <f t="shared" si="98"/>
        <v>1189.0497984037936</v>
      </c>
      <c r="AJ687" t="str">
        <f>VLOOKUP(A687,'12'!A:C,3,0)</f>
        <v>Начисление услуг УКС00001867 от 31.12.2023 23:59:59</v>
      </c>
      <c r="AK687" t="str">
        <f>VLOOKUP(A687,'12'!A:B,2,0)</f>
        <v>НАС/КС/ДУ-3-398</v>
      </c>
    </row>
    <row r="688" spans="1:37" x14ac:dyDescent="0.3">
      <c r="A688" s="79" t="s">
        <v>1145</v>
      </c>
      <c r="B688" s="79" t="s">
        <v>422</v>
      </c>
      <c r="C688" s="80">
        <v>2650</v>
      </c>
      <c r="D688" s="81">
        <f>VLOOKUP(A688,РАСЧЕТ!A:AY,51,0)</f>
        <v>2234.9516235747055</v>
      </c>
      <c r="E688" s="81">
        <f t="shared" si="90"/>
        <v>-415.04837642529446</v>
      </c>
      <c r="F688" s="81" t="str">
        <f>VLOOKUP(A688,'04'!A:C,3,0)</f>
        <v>Начисление услуг УКС00000640 от 30.04.2023 0:00:10</v>
      </c>
      <c r="G688" s="81" t="str">
        <f>VLOOKUP(A688,'04'!A:B,2,0)</f>
        <v>НАС/КС/ДУ-3-399</v>
      </c>
      <c r="H688" s="128">
        <v>2650</v>
      </c>
      <c r="I688" s="126">
        <f>VLOOKUP(A688,РАСЧЕТ!A:AZ,52,0)</f>
        <v>0</v>
      </c>
      <c r="J688" s="126">
        <f t="shared" si="91"/>
        <v>-2650</v>
      </c>
      <c r="K688" s="128">
        <v>2650</v>
      </c>
      <c r="L688" s="126">
        <f>VLOOKUP(A688,РАСЧЕТ!A:BA,53,0)</f>
        <v>0</v>
      </c>
      <c r="M688" s="126">
        <f t="shared" si="92"/>
        <v>-2650</v>
      </c>
      <c r="N688" s="128">
        <v>2650</v>
      </c>
      <c r="O688" s="126">
        <f>VLOOKUP(A688,РАСЧЕТ!A:BB,54,0)</f>
        <v>0</v>
      </c>
      <c r="P688" s="126">
        <f t="shared" si="93"/>
        <v>-2650</v>
      </c>
      <c r="Q688" s="128">
        <v>2650</v>
      </c>
      <c r="R688" s="126">
        <f>VLOOKUP(A688,РАСЧЕТ!A:BC,55,0)</f>
        <v>0</v>
      </c>
      <c r="S688" s="126">
        <f t="shared" si="94"/>
        <v>-2650</v>
      </c>
      <c r="T688" s="128">
        <v>2650</v>
      </c>
      <c r="U688" s="126">
        <f>VLOOKUP(A688,РАСЧЕТ!A:BD,56,0)</f>
        <v>0</v>
      </c>
      <c r="V688" s="126">
        <f t="shared" si="95"/>
        <v>-2650</v>
      </c>
      <c r="W688" s="80">
        <v>2650</v>
      </c>
      <c r="X688" s="81">
        <f>VLOOKUP(A688,РАСЧЕТ!A:BE,57,0)</f>
        <v>3461.507016061536</v>
      </c>
      <c r="Y688" s="81">
        <f t="shared" si="96"/>
        <v>811.50701606153598</v>
      </c>
      <c r="Z688" s="81" t="str">
        <f>VLOOKUP(A688,'10'!A:C,3,0)</f>
        <v>Начисление услуг УКС00001637 от 31.10.2023 0:00:03</v>
      </c>
      <c r="AA688" s="81" t="str">
        <f>VLOOKUP(A688,'10'!A:B,2,0)</f>
        <v>НАС/КС/ДУ-3-399</v>
      </c>
      <c r="AB688" s="80">
        <v>2650</v>
      </c>
      <c r="AC688" s="81">
        <f>VLOOKUP(A688,РАСЧЕТ!A:BF,58,0)</f>
        <v>2936.1879321417359</v>
      </c>
      <c r="AD688" s="81">
        <f t="shared" si="97"/>
        <v>286.18793214173593</v>
      </c>
      <c r="AE688" s="81" t="str">
        <f>VLOOKUP(A688,'11'!A:C,3,0)</f>
        <v>Начисление услуг УКС00001717 от 30.11.2023 23:59:59</v>
      </c>
      <c r="AF688" s="81" t="str">
        <f>VLOOKUP(A688,'11'!A:B,2,0)</f>
        <v>НАС/КС/ДУ-3-399</v>
      </c>
      <c r="AG688" s="80">
        <v>2650</v>
      </c>
      <c r="AH688" s="120">
        <f>VLOOKUP(A688,РАСЧЕТ!A:BG,59,0)</f>
        <v>4021.8115716777424</v>
      </c>
      <c r="AI688" s="120">
        <f t="shared" si="98"/>
        <v>1371.8115716777424</v>
      </c>
      <c r="AJ688" t="str">
        <f>VLOOKUP(A688,'12'!A:C,3,0)</f>
        <v>Начисление услуг УКС00001867 от 31.12.2023 23:59:59</v>
      </c>
      <c r="AK688" t="str">
        <f>VLOOKUP(A688,'12'!A:B,2,0)</f>
        <v>НАС/КС/ДУ-3-399</v>
      </c>
    </row>
    <row r="689" spans="1:37" x14ac:dyDescent="0.3">
      <c r="A689" s="79" t="s">
        <v>2309</v>
      </c>
      <c r="B689" s="79" t="s">
        <v>279</v>
      </c>
      <c r="C689" s="80">
        <v>1464.59</v>
      </c>
      <c r="D689" s="81">
        <f>VLOOKUP(A689,РАСЧЕТ!A:AY,51,0)</f>
        <v>1235.200167972406</v>
      </c>
      <c r="E689" s="81">
        <f t="shared" si="90"/>
        <v>-229.38983202759391</v>
      </c>
      <c r="F689" s="81" t="str">
        <f>VLOOKUP(A689,'04'!A:C,3,0)</f>
        <v>Начисление услуг УКС00000640 от 30.04.2023 0:00:10</v>
      </c>
      <c r="G689" s="81" t="str">
        <f>VLOOKUP(A689,'04'!A:B,2,0)</f>
        <v>НАС/КС/ДУ-3-4 от 11.04.2022 г.</v>
      </c>
      <c r="H689" s="128">
        <v>1464.59</v>
      </c>
      <c r="I689" s="126">
        <f>VLOOKUP(A689,РАСЧЕТ!A:AZ,52,0)</f>
        <v>0</v>
      </c>
      <c r="J689" s="126">
        <f t="shared" si="91"/>
        <v>-1464.59</v>
      </c>
      <c r="K689" s="128">
        <v>1464.59</v>
      </c>
      <c r="L689" s="126">
        <f>VLOOKUP(A689,РАСЧЕТ!A:BA,53,0)</f>
        <v>0</v>
      </c>
      <c r="M689" s="126">
        <f t="shared" si="92"/>
        <v>-1464.59</v>
      </c>
      <c r="N689" s="128">
        <v>1464.59</v>
      </c>
      <c r="O689" s="126">
        <f>VLOOKUP(A689,РАСЧЕТ!A:BB,54,0)</f>
        <v>0</v>
      </c>
      <c r="P689" s="126">
        <f t="shared" si="93"/>
        <v>-1464.59</v>
      </c>
      <c r="Q689" s="128">
        <v>1464.59</v>
      </c>
      <c r="R689" s="126">
        <f>VLOOKUP(A689,РАСЧЕТ!A:BC,55,0)</f>
        <v>0</v>
      </c>
      <c r="S689" s="126">
        <f t="shared" si="94"/>
        <v>-1464.59</v>
      </c>
      <c r="T689" s="128">
        <v>1464.59</v>
      </c>
      <c r="U689" s="126">
        <f>VLOOKUP(A689,РАСЧЕТ!A:BD,56,0)</f>
        <v>0</v>
      </c>
      <c r="V689" s="126">
        <f t="shared" si="95"/>
        <v>-1464.59</v>
      </c>
      <c r="W689" s="80">
        <v>1464.59</v>
      </c>
      <c r="X689" s="81">
        <f>VLOOKUP(A689,РАСЧЕТ!A:BE,57,0)</f>
        <v>1576.4861620682109</v>
      </c>
      <c r="Y689" s="81">
        <f t="shared" si="96"/>
        <v>111.89616206821097</v>
      </c>
      <c r="Z689" s="81" t="str">
        <f>VLOOKUP(A689,'10'!A:C,3,0)</f>
        <v>Начисление услуг УКС00001637 от 31.10.2023 0:00:03</v>
      </c>
      <c r="AA689" s="81" t="str">
        <f>VLOOKUP(A689,'10'!A:B,2,0)</f>
        <v>НАС/КС/ДУ-3-4 от 11.04.2022 г.</v>
      </c>
      <c r="AB689" s="80">
        <v>1464.59</v>
      </c>
      <c r="AC689" s="81">
        <f>VLOOKUP(A689,РАСЧЕТ!A:BF,58,0)</f>
        <v>1387.5434666607196</v>
      </c>
      <c r="AD689" s="81">
        <f t="shared" si="97"/>
        <v>-77.046533339280359</v>
      </c>
      <c r="AE689" s="81" t="str">
        <f>VLOOKUP(A689,'11'!A:C,3,0)</f>
        <v>Начисление услуг УКС00001717 от 30.11.2023 23:59:59</v>
      </c>
      <c r="AF689" s="81" t="str">
        <f>VLOOKUP(A689,'11'!A:B,2,0)</f>
        <v>НАС/КС/ДУ-3-4 от 11.04.2022 г.</v>
      </c>
      <c r="AG689" s="80">
        <v>1464.59</v>
      </c>
      <c r="AH689" s="120">
        <f>VLOOKUP(A689,РАСЧЕТ!A:BG,59,0)</f>
        <v>1917.4865539605746</v>
      </c>
      <c r="AI689" s="120">
        <f t="shared" si="98"/>
        <v>452.89655396057469</v>
      </c>
      <c r="AJ689" t="str">
        <f>VLOOKUP(A689,'12'!A:C,3,0)</f>
        <v>Начисление услуг УКС00001867 от 31.12.2023 23:59:59</v>
      </c>
      <c r="AK689" t="str">
        <f>VLOOKUP(A689,'12'!A:B,2,0)</f>
        <v>НАС/КС/ДУ-3-4 от 11.04.2022 г.</v>
      </c>
    </row>
    <row r="690" spans="1:37" x14ac:dyDescent="0.3">
      <c r="A690" s="79" t="s">
        <v>573</v>
      </c>
      <c r="B690" s="79" t="s">
        <v>137</v>
      </c>
      <c r="C690" s="80">
        <v>1421.64</v>
      </c>
      <c r="D690" s="81">
        <f>VLOOKUP(A690,РАСЧЕТ!A:AY,51,0)</f>
        <v>1198.9772891462358</v>
      </c>
      <c r="E690" s="81">
        <f t="shared" si="90"/>
        <v>-222.66271085376434</v>
      </c>
      <c r="F690" s="81" t="str">
        <f>VLOOKUP(A690,'04'!A:C,3,0)</f>
        <v>Начисление услуг УКС00000640 от 30.04.2023 0:00:10</v>
      </c>
      <c r="G690" s="81" t="str">
        <f>VLOOKUP(A690,'04'!A:B,2,0)</f>
        <v>НАС/КС/ДУ/3-40</v>
      </c>
      <c r="H690" s="128">
        <v>1421.64</v>
      </c>
      <c r="I690" s="126">
        <f>VLOOKUP(A690,РАСЧЕТ!A:AZ,52,0)</f>
        <v>0</v>
      </c>
      <c r="J690" s="126">
        <f t="shared" si="91"/>
        <v>-1421.64</v>
      </c>
      <c r="K690" s="128">
        <v>1421.64</v>
      </c>
      <c r="L690" s="126">
        <f>VLOOKUP(A690,РАСЧЕТ!A:BA,53,0)</f>
        <v>0</v>
      </c>
      <c r="M690" s="126">
        <f t="shared" si="92"/>
        <v>-1421.64</v>
      </c>
      <c r="N690" s="128">
        <v>1421.64</v>
      </c>
      <c r="O690" s="126">
        <f>VLOOKUP(A690,РАСЧЕТ!A:BB,54,0)</f>
        <v>0</v>
      </c>
      <c r="P690" s="126">
        <f t="shared" si="93"/>
        <v>-1421.64</v>
      </c>
      <c r="Q690" s="128">
        <v>1421.64</v>
      </c>
      <c r="R690" s="126">
        <f>VLOOKUP(A690,РАСЧЕТ!A:BC,55,0)</f>
        <v>0</v>
      </c>
      <c r="S690" s="126">
        <f t="shared" si="94"/>
        <v>-1421.64</v>
      </c>
      <c r="T690" s="128">
        <v>1421.64</v>
      </c>
      <c r="U690" s="126">
        <f>VLOOKUP(A690,РАСЧЕТ!A:BD,56,0)</f>
        <v>0</v>
      </c>
      <c r="V690" s="126">
        <f t="shared" si="95"/>
        <v>-1421.64</v>
      </c>
      <c r="W690" s="80">
        <v>1421.64</v>
      </c>
      <c r="X690" s="81">
        <f>VLOOKUP(A690,РАСЧЕТ!A:BE,57,0)</f>
        <v>2198.8776034221978</v>
      </c>
      <c r="Y690" s="81">
        <f t="shared" si="96"/>
        <v>777.23760342219771</v>
      </c>
      <c r="Z690" s="81" t="str">
        <f>VLOOKUP(A690,'10'!A:C,3,0)</f>
        <v>Начисление услуг УКС00001637 от 31.10.2023 0:00:03</v>
      </c>
      <c r="AA690" s="81" t="str">
        <f>VLOOKUP(A690,'10'!A:B,2,0)</f>
        <v>НАС/КС/ДУ/3-40</v>
      </c>
      <c r="AB690" s="80">
        <v>1421.64</v>
      </c>
      <c r="AC690" s="81">
        <f>VLOOKUP(A690,РАСЧЕТ!A:BF,58,0)</f>
        <v>1814.0789694039611</v>
      </c>
      <c r="AD690" s="81">
        <f t="shared" si="97"/>
        <v>392.43896940396098</v>
      </c>
      <c r="AE690" s="81" t="str">
        <f>VLOOKUP(A690,'11'!A:C,3,0)</f>
        <v>Начисление услуг УКС00001717 от 30.11.2023 23:59:59</v>
      </c>
      <c r="AF690" s="81" t="str">
        <f>VLOOKUP(A690,'11'!A:B,2,0)</f>
        <v>НАС/КС/ДУ/3-40</v>
      </c>
      <c r="AG690" s="80">
        <v>1421.64</v>
      </c>
      <c r="AH690" s="120">
        <f>VLOOKUP(A690,РАСЧЕТ!A:BG,59,0)</f>
        <v>2467.6350028636534</v>
      </c>
      <c r="AI690" s="120">
        <f t="shared" si="98"/>
        <v>1045.9950028636533</v>
      </c>
      <c r="AJ690" t="str">
        <f>VLOOKUP(A690,'12'!A:C,3,0)</f>
        <v>Начисление услуг УКС00001867 от 31.12.2023 23:59:59</v>
      </c>
      <c r="AK690" t="str">
        <f>VLOOKUP(A690,'12'!A:B,2,0)</f>
        <v>НАС/КС/ДУ/3-40</v>
      </c>
    </row>
    <row r="691" spans="1:37" x14ac:dyDescent="0.3">
      <c r="A691" s="79" t="s">
        <v>1473</v>
      </c>
      <c r="B691" s="79" t="s">
        <v>440</v>
      </c>
      <c r="C691" s="80">
        <v>1395.87</v>
      </c>
      <c r="D691" s="81">
        <f>VLOOKUP(A691,РАСЧЕТ!A:AY,51,0)</f>
        <v>1177.2435618505335</v>
      </c>
      <c r="E691" s="81">
        <f t="shared" si="90"/>
        <v>-218.62643814946637</v>
      </c>
      <c r="F691" s="81" t="str">
        <f>VLOOKUP(A691,'04'!A:C,3,0)</f>
        <v>Начисление услуг УКС00000640 от 30.04.2023 0:00:10</v>
      </c>
      <c r="G691" s="81" t="str">
        <f>VLOOKUP(A691,'04'!A:B,2,0)</f>
        <v>НАС/КС/ДУ-3-400 от 01.02.2022</v>
      </c>
      <c r="H691" s="128">
        <v>1395.87</v>
      </c>
      <c r="I691" s="126">
        <f>VLOOKUP(A691,РАСЧЕТ!A:AZ,52,0)</f>
        <v>0</v>
      </c>
      <c r="J691" s="126">
        <f t="shared" si="91"/>
        <v>-1395.87</v>
      </c>
      <c r="K691" s="128">
        <v>1395.87</v>
      </c>
      <c r="L691" s="126">
        <f>VLOOKUP(A691,РАСЧЕТ!A:BA,53,0)</f>
        <v>0</v>
      </c>
      <c r="M691" s="126">
        <f t="shared" si="92"/>
        <v>-1395.87</v>
      </c>
      <c r="N691" s="128">
        <v>1395.87</v>
      </c>
      <c r="O691" s="126">
        <f>VLOOKUP(A691,РАСЧЕТ!A:BB,54,0)</f>
        <v>0</v>
      </c>
      <c r="P691" s="126">
        <f t="shared" si="93"/>
        <v>-1395.87</v>
      </c>
      <c r="Q691" s="128">
        <v>1395.87</v>
      </c>
      <c r="R691" s="126">
        <f>VLOOKUP(A691,РАСЧЕТ!A:BC,55,0)</f>
        <v>0</v>
      </c>
      <c r="S691" s="126">
        <f t="shared" si="94"/>
        <v>-1395.87</v>
      </c>
      <c r="T691" s="128">
        <v>1395.87</v>
      </c>
      <c r="U691" s="126">
        <f>VLOOKUP(A691,РАСЧЕТ!A:BD,56,0)</f>
        <v>0</v>
      </c>
      <c r="V691" s="126">
        <f t="shared" si="95"/>
        <v>-1395.87</v>
      </c>
      <c r="W691" s="80">
        <v>1395.87</v>
      </c>
      <c r="X691" s="81">
        <f>VLOOKUP(A691,РАСЧЕТ!A:BE,57,0)</f>
        <v>2286.5381100360105</v>
      </c>
      <c r="Y691" s="81">
        <f t="shared" si="96"/>
        <v>890.6681100360106</v>
      </c>
      <c r="Z691" s="81" t="str">
        <f>VLOOKUP(A691,'10'!A:C,3,0)</f>
        <v>Начисление услуг УКС00001637 от 31.10.2023 0:00:03</v>
      </c>
      <c r="AA691" s="81" t="str">
        <f>VLOOKUP(A691,'10'!A:B,2,0)</f>
        <v>НАС/КС/ДУ-3-400 от 01.02.2022</v>
      </c>
      <c r="AB691" s="80">
        <v>1395.87</v>
      </c>
      <c r="AC691" s="81">
        <f>VLOOKUP(A691,РАСЧЕТ!A:BF,58,0)</f>
        <v>1870.3044067015701</v>
      </c>
      <c r="AD691" s="81">
        <f t="shared" si="97"/>
        <v>474.4344067015702</v>
      </c>
      <c r="AE691" s="81" t="str">
        <f>VLOOKUP(A691,'11'!A:C,3,0)</f>
        <v>Начисление услуг УКС00001717 от 30.11.2023 23:59:59</v>
      </c>
      <c r="AF691" s="81" t="str">
        <f>VLOOKUP(A691,'11'!A:B,2,0)</f>
        <v>НАС/КС/ДУ-3-400 от 01.02.2022</v>
      </c>
      <c r="AG691" s="80">
        <v>1395.87</v>
      </c>
      <c r="AH691" s="120">
        <f>VLOOKUP(A691,РАСЧЕТ!A:BG,59,0)</f>
        <v>2538.5528307524164</v>
      </c>
      <c r="AI691" s="120">
        <f t="shared" si="98"/>
        <v>1142.6828307524165</v>
      </c>
      <c r="AJ691" t="str">
        <f>VLOOKUP(A691,'12'!A:C,3,0)</f>
        <v>Начисление услуг УКС00001867 от 31.12.2023 23:59:59</v>
      </c>
      <c r="AK691" t="str">
        <f>VLOOKUP(A691,'12'!A:B,2,0)</f>
        <v>НАС/КС/ДУ-3-400 от 01.02.2022</v>
      </c>
    </row>
    <row r="692" spans="1:37" x14ac:dyDescent="0.3">
      <c r="A692" s="79" t="s">
        <v>1237</v>
      </c>
      <c r="B692" s="79" t="s">
        <v>500</v>
      </c>
      <c r="C692" s="80">
        <v>1443.11</v>
      </c>
      <c r="D692" s="81">
        <f>VLOOKUP(A692,РАСЧЕТ!A:AY,51,0)</f>
        <v>1049.5993430514552</v>
      </c>
      <c r="E692" s="81">
        <f t="shared" si="90"/>
        <v>-393.51065694854469</v>
      </c>
      <c r="F692" s="81" t="str">
        <f>VLOOKUP(A692,'04'!A:C,3,0)</f>
        <v>Начисление услуг УКС00000640 от 30.04.2023 0:00:10</v>
      </c>
      <c r="G692" s="81" t="str">
        <f>VLOOKUP(A692,'04'!A:B,2,0)</f>
        <v>НАС/КС/ДУ-3-401</v>
      </c>
      <c r="H692" s="128">
        <v>1443.11</v>
      </c>
      <c r="I692" s="126">
        <f>VLOOKUP(A692,РАСЧЕТ!A:AZ,52,0)</f>
        <v>0</v>
      </c>
      <c r="J692" s="126">
        <f t="shared" si="91"/>
        <v>-1443.11</v>
      </c>
      <c r="K692" s="128">
        <v>1443.11</v>
      </c>
      <c r="L692" s="126">
        <f>VLOOKUP(A692,РАСЧЕТ!A:BA,53,0)</f>
        <v>0</v>
      </c>
      <c r="M692" s="126">
        <f t="shared" si="92"/>
        <v>-1443.11</v>
      </c>
      <c r="N692" s="128">
        <v>1443.11</v>
      </c>
      <c r="O692" s="126">
        <f>VLOOKUP(A692,РАСЧЕТ!A:BB,54,0)</f>
        <v>0</v>
      </c>
      <c r="P692" s="126">
        <f t="shared" si="93"/>
        <v>-1443.11</v>
      </c>
      <c r="Q692" s="128">
        <v>1443.11</v>
      </c>
      <c r="R692" s="126">
        <f>VLOOKUP(A692,РАСЧЕТ!A:BC,55,0)</f>
        <v>0</v>
      </c>
      <c r="S692" s="126">
        <f t="shared" si="94"/>
        <v>-1443.11</v>
      </c>
      <c r="T692" s="128">
        <v>1443.11</v>
      </c>
      <c r="U692" s="126">
        <f>VLOOKUP(A692,РАСЧЕТ!A:BD,56,0)</f>
        <v>0</v>
      </c>
      <c r="V692" s="126">
        <f t="shared" si="95"/>
        <v>-1443.11</v>
      </c>
      <c r="W692" s="80">
        <v>1443.11</v>
      </c>
      <c r="X692" s="81">
        <f>VLOOKUP(A692,РАСЧЕТ!A:BE,57,0)</f>
        <v>1675.3543489213316</v>
      </c>
      <c r="Y692" s="81">
        <f t="shared" si="96"/>
        <v>232.24434892133172</v>
      </c>
      <c r="Z692" s="81" t="str">
        <f>VLOOKUP(A692,'10'!A:C,3,0)</f>
        <v>Начисление услуг УКС00001637 от 31.10.2023 0:00:03</v>
      </c>
      <c r="AA692" s="81" t="str">
        <f>VLOOKUP(A692,'10'!A:B,2,0)</f>
        <v>НАС/КС/ДУ-3-401</v>
      </c>
      <c r="AB692" s="80">
        <v>1443.11</v>
      </c>
      <c r="AC692" s="81">
        <f>VLOOKUP(A692,РАСЧЕТ!A:BF,58,0)</f>
        <v>1452.4391574346394</v>
      </c>
      <c r="AD692" s="81">
        <f t="shared" si="97"/>
        <v>9.3291574346394555</v>
      </c>
      <c r="AE692" s="81" t="str">
        <f>VLOOKUP(A692,'11'!A:C,3,0)</f>
        <v>Начисление услуг УКС00001717 от 30.11.2023 23:59:59</v>
      </c>
      <c r="AF692" s="81" t="str">
        <f>VLOOKUP(A692,'11'!A:B,2,0)</f>
        <v>НАС/КС/ДУ-3-401</v>
      </c>
      <c r="AG692" s="80">
        <v>1443.11</v>
      </c>
      <c r="AH692" s="120">
        <f>VLOOKUP(A692,РАСЧЕТ!A:BG,59,0)</f>
        <v>1999.9990983415528</v>
      </c>
      <c r="AI692" s="120">
        <f t="shared" si="98"/>
        <v>556.88909834155288</v>
      </c>
      <c r="AJ692" t="str">
        <f>VLOOKUP(A692,'12'!A:C,3,0)</f>
        <v>Начисление услуг УКС00001867 от 31.12.2023 23:59:59</v>
      </c>
      <c r="AK692" t="str">
        <f>VLOOKUP(A692,'12'!A:B,2,0)</f>
        <v>НАС/КС/ДУ-3-401</v>
      </c>
    </row>
    <row r="693" spans="1:37" x14ac:dyDescent="0.3">
      <c r="A693" s="79" t="s">
        <v>1343</v>
      </c>
      <c r="B693" s="79" t="s">
        <v>455</v>
      </c>
      <c r="C693" s="80">
        <v>2602.7600000000002</v>
      </c>
      <c r="D693" s="81">
        <f>VLOOKUP(A693,РАСЧЕТ!A:AY,51,0)</f>
        <v>2195.1064568659181</v>
      </c>
      <c r="E693" s="81">
        <f t="shared" si="90"/>
        <v>-407.65354313408216</v>
      </c>
      <c r="F693" s="81" t="str">
        <f>VLOOKUP(A693,'04'!A:C,3,0)</f>
        <v>Начисление услуг УКС00000640 от 30.04.2023 0:00:10</v>
      </c>
      <c r="G693" s="81" t="str">
        <f>VLOOKUP(A693,'04'!A:B,2,0)</f>
        <v>НАС/КС/ДУ-3-402 от 25.11.2021 г.</v>
      </c>
      <c r="H693" s="128">
        <v>2602.7600000000002</v>
      </c>
      <c r="I693" s="126">
        <f>VLOOKUP(A693,РАСЧЕТ!A:AZ,52,0)</f>
        <v>0</v>
      </c>
      <c r="J693" s="126">
        <f t="shared" si="91"/>
        <v>-2602.7600000000002</v>
      </c>
      <c r="K693" s="128">
        <v>2602.7600000000002</v>
      </c>
      <c r="L693" s="126">
        <f>VLOOKUP(A693,РАСЧЕТ!A:BA,53,0)</f>
        <v>0</v>
      </c>
      <c r="M693" s="126">
        <f t="shared" si="92"/>
        <v>-2602.7600000000002</v>
      </c>
      <c r="N693" s="128">
        <v>2602.7600000000002</v>
      </c>
      <c r="O693" s="126">
        <f>VLOOKUP(A693,РАСЧЕТ!A:BB,54,0)</f>
        <v>0</v>
      </c>
      <c r="P693" s="126">
        <f t="shared" si="93"/>
        <v>-2602.7600000000002</v>
      </c>
      <c r="Q693" s="128">
        <v>2602.7600000000002</v>
      </c>
      <c r="R693" s="126">
        <f>VLOOKUP(A693,РАСЧЕТ!A:BC,55,0)</f>
        <v>0</v>
      </c>
      <c r="S693" s="126">
        <f t="shared" si="94"/>
        <v>-2602.7600000000002</v>
      </c>
      <c r="T693" s="128">
        <v>2602.7600000000002</v>
      </c>
      <c r="U693" s="126">
        <f>VLOOKUP(A693,РАСЧЕТ!A:BD,56,0)</f>
        <v>0</v>
      </c>
      <c r="V693" s="126">
        <f t="shared" si="95"/>
        <v>-2602.7600000000002</v>
      </c>
      <c r="W693" s="80">
        <v>2602.7600000000002</v>
      </c>
      <c r="X693" s="81">
        <f>VLOOKUP(A693,РАСЧЕТ!A:BE,57,0)</f>
        <v>3096.4782880378248</v>
      </c>
      <c r="Y693" s="81">
        <f t="shared" si="96"/>
        <v>493.71828803782455</v>
      </c>
      <c r="Z693" s="81" t="str">
        <f>VLOOKUP(A693,'10'!A:C,3,0)</f>
        <v>Начисление услуг УКС00001637 от 31.10.2023 0:00:03</v>
      </c>
      <c r="AA693" s="81" t="str">
        <f>VLOOKUP(A693,'10'!A:B,2,0)</f>
        <v>НАС/КС/ДУ-3-402 от 25.11.2021 г.</v>
      </c>
      <c r="AB693" s="80">
        <v>2602.7600000000002</v>
      </c>
      <c r="AC693" s="81">
        <f>VLOOKUP(A693,РАСЧЕТ!A:BF,58,0)</f>
        <v>2671.8870205431522</v>
      </c>
      <c r="AD693" s="81">
        <f t="shared" si="97"/>
        <v>69.127020543151957</v>
      </c>
      <c r="AE693" s="81" t="str">
        <f>VLOOKUP(A693,'11'!A:C,3,0)</f>
        <v>Начисление услуг УКС00001717 от 30.11.2023 23:59:59</v>
      </c>
      <c r="AF693" s="81" t="str">
        <f>VLOOKUP(A693,'11'!A:B,2,0)</f>
        <v>НАС/КС/ДУ-3-402 от 25.11.2021 г.</v>
      </c>
      <c r="AG693" s="80">
        <v>2602.7600000000002</v>
      </c>
      <c r="AH693" s="120">
        <f>VLOOKUP(A693,РАСЧЕТ!A:BG,59,0)</f>
        <v>3675.029739600373</v>
      </c>
      <c r="AI693" s="120">
        <f t="shared" si="98"/>
        <v>1072.2697396003728</v>
      </c>
      <c r="AJ693" t="str">
        <f>VLOOKUP(A693,'12'!A:C,3,0)</f>
        <v>Начисление услуг УКС00001867 от 31.12.2023 23:59:59</v>
      </c>
      <c r="AK693" t="str">
        <f>VLOOKUP(A693,'12'!A:B,2,0)</f>
        <v>НАС/КС/ДУ-3-402 от 25.11.2021 г.</v>
      </c>
    </row>
    <row r="694" spans="1:37" x14ac:dyDescent="0.3">
      <c r="A694" s="79" t="s">
        <v>1251</v>
      </c>
      <c r="B694" s="79" t="s">
        <v>454</v>
      </c>
      <c r="C694" s="80">
        <v>1687.93</v>
      </c>
      <c r="D694" s="81">
        <f>VLOOKUP(A694,РАСЧЕТ!A:AY,51,0)</f>
        <v>1423.5591378684915</v>
      </c>
      <c r="E694" s="81">
        <f t="shared" si="90"/>
        <v>-264.3708621315086</v>
      </c>
      <c r="F694" s="81" t="str">
        <f>VLOOKUP(A694,'04'!A:C,3,0)</f>
        <v>Начисление услуг УКС00000640 от 30.04.2023 0:00:10</v>
      </c>
      <c r="G694" s="81" t="str">
        <f>VLOOKUP(A694,'04'!A:B,2,0)</f>
        <v>НАС/КС/ДУ-3-403 от 26.03.2022 г.</v>
      </c>
      <c r="H694" s="128">
        <v>1687.93</v>
      </c>
      <c r="I694" s="126">
        <f>VLOOKUP(A694,РАСЧЕТ!A:AZ,52,0)</f>
        <v>0</v>
      </c>
      <c r="J694" s="126">
        <f t="shared" si="91"/>
        <v>-1687.93</v>
      </c>
      <c r="K694" s="128">
        <v>1687.93</v>
      </c>
      <c r="L694" s="126">
        <f>VLOOKUP(A694,РАСЧЕТ!A:BA,53,0)</f>
        <v>0</v>
      </c>
      <c r="M694" s="126">
        <f t="shared" si="92"/>
        <v>-1687.93</v>
      </c>
      <c r="N694" s="128">
        <v>1687.93</v>
      </c>
      <c r="O694" s="126">
        <f>VLOOKUP(A694,РАСЧЕТ!A:BB,54,0)</f>
        <v>0</v>
      </c>
      <c r="P694" s="126">
        <f t="shared" si="93"/>
        <v>-1687.93</v>
      </c>
      <c r="Q694" s="128">
        <v>1687.93</v>
      </c>
      <c r="R694" s="126">
        <f>VLOOKUP(A694,РАСЧЕТ!A:BC,55,0)</f>
        <v>0</v>
      </c>
      <c r="S694" s="126">
        <f t="shared" si="94"/>
        <v>-1687.93</v>
      </c>
      <c r="T694" s="128">
        <v>1687.93</v>
      </c>
      <c r="U694" s="126">
        <f>VLOOKUP(A694,РАСЧЕТ!A:BD,56,0)</f>
        <v>0</v>
      </c>
      <c r="V694" s="126">
        <f t="shared" si="95"/>
        <v>-1687.93</v>
      </c>
      <c r="W694" s="80">
        <v>1687.93</v>
      </c>
      <c r="X694" s="81">
        <f>VLOOKUP(A694,РАСЧЕТ!A:BE,57,0)</f>
        <v>2828.3769965140395</v>
      </c>
      <c r="Y694" s="81">
        <f t="shared" si="96"/>
        <v>1140.4469965140395</v>
      </c>
      <c r="Z694" s="81" t="str">
        <f>VLOOKUP(A694,'10'!A:C,3,0)</f>
        <v>Начисление услуг УКС00001637 от 31.10.2023 0:00:03</v>
      </c>
      <c r="AA694" s="81" t="str">
        <f>VLOOKUP(A694,'10'!A:B,2,0)</f>
        <v>НАС/КС/ДУ-3-403 от 26.03.2022 г.</v>
      </c>
      <c r="AB694" s="80">
        <v>1687.93</v>
      </c>
      <c r="AC694" s="81">
        <f>VLOOKUP(A694,РАСЧЕТ!A:BF,58,0)</f>
        <v>2305.9501349943876</v>
      </c>
      <c r="AD694" s="81">
        <f t="shared" si="97"/>
        <v>618.02013499438749</v>
      </c>
      <c r="AE694" s="81" t="str">
        <f>VLOOKUP(A694,'11'!A:C,3,0)</f>
        <v>Начисление услуг УКС00001717 от 30.11.2023 23:59:59</v>
      </c>
      <c r="AF694" s="81" t="str">
        <f>VLOOKUP(A694,'11'!A:B,2,0)</f>
        <v>НАС/КС/ДУ-3-403 от 26.03.2022 г.</v>
      </c>
      <c r="AG694" s="80">
        <v>1687.93</v>
      </c>
      <c r="AH694" s="120">
        <f>VLOOKUP(A694,РАСЧЕТ!A:BG,59,0)</f>
        <v>3127.2166555794788</v>
      </c>
      <c r="AI694" s="120">
        <f t="shared" si="98"/>
        <v>1439.2866555794787</v>
      </c>
      <c r="AJ694" t="str">
        <f>VLOOKUP(A694,'12'!A:C,3,0)</f>
        <v>Начисление услуг УКС00001867 от 31.12.2023 23:59:59</v>
      </c>
      <c r="AK694" t="str">
        <f>VLOOKUP(A694,'12'!A:B,2,0)</f>
        <v>НАС/КС/ДУ-3-403 от 26.03.2022 г.</v>
      </c>
    </row>
    <row r="695" spans="1:37" x14ac:dyDescent="0.3">
      <c r="A695" s="79" t="s">
        <v>1289</v>
      </c>
      <c r="B695" s="79" t="s">
        <v>487</v>
      </c>
      <c r="C695" s="80">
        <v>1374.39</v>
      </c>
      <c r="D695" s="81">
        <f>VLOOKUP(A695,РАСЧЕТ!A:AY,51,0)</f>
        <v>1159.1321224374485</v>
      </c>
      <c r="E695" s="81">
        <f t="shared" si="90"/>
        <v>-215.25787756255158</v>
      </c>
      <c r="F695" s="81" t="str">
        <f>VLOOKUP(A695,'04'!A:C,3,0)</f>
        <v>Начисление услуг УКС00000640 от 30.04.2023 0:00:10</v>
      </c>
      <c r="G695" s="81" t="str">
        <f>VLOOKUP(A695,'04'!A:B,2,0)</f>
        <v>НАС/КС/ДУ-3-404 от 15.11.2021</v>
      </c>
      <c r="H695" s="128">
        <v>1374.39</v>
      </c>
      <c r="I695" s="126">
        <f>VLOOKUP(A695,РАСЧЕТ!A:AZ,52,0)</f>
        <v>0</v>
      </c>
      <c r="J695" s="126">
        <f t="shared" si="91"/>
        <v>-1374.39</v>
      </c>
      <c r="K695" s="128">
        <v>1374.39</v>
      </c>
      <c r="L695" s="126">
        <f>VLOOKUP(A695,РАСЧЕТ!A:BA,53,0)</f>
        <v>0</v>
      </c>
      <c r="M695" s="126">
        <f t="shared" si="92"/>
        <v>-1374.39</v>
      </c>
      <c r="N695" s="128">
        <v>1374.39</v>
      </c>
      <c r="O695" s="126">
        <f>VLOOKUP(A695,РАСЧЕТ!A:BB,54,0)</f>
        <v>0</v>
      </c>
      <c r="P695" s="126">
        <f t="shared" si="93"/>
        <v>-1374.39</v>
      </c>
      <c r="Q695" s="128">
        <v>1374.39</v>
      </c>
      <c r="R695" s="126">
        <f>VLOOKUP(A695,РАСЧЕТ!A:BC,55,0)</f>
        <v>0</v>
      </c>
      <c r="S695" s="126">
        <f t="shared" si="94"/>
        <v>-1374.39</v>
      </c>
      <c r="T695" s="128">
        <v>1374.39</v>
      </c>
      <c r="U695" s="126">
        <f>VLOOKUP(A695,РАСЧЕТ!A:BD,56,0)</f>
        <v>0</v>
      </c>
      <c r="V695" s="126">
        <f t="shared" si="95"/>
        <v>-1374.39</v>
      </c>
      <c r="W695" s="80">
        <v>1374.39</v>
      </c>
      <c r="X695" s="81">
        <f>VLOOKUP(A695,РАСЧЕТ!A:BE,57,0)</f>
        <v>1226.0375151347464</v>
      </c>
      <c r="Y695" s="81">
        <f t="shared" si="96"/>
        <v>-148.3524848652537</v>
      </c>
      <c r="Z695" s="81" t="str">
        <f>VLOOKUP(A695,'10'!A:C,3,0)</f>
        <v>Начисление услуг УКС00001637 от 31.10.2023 0:00:03</v>
      </c>
      <c r="AA695" s="81" t="str">
        <f>VLOOKUP(A695,'10'!A:B,2,0)</f>
        <v>НАС/КС/ДУ-3-404 от 15.11.2021</v>
      </c>
      <c r="AB695" s="80">
        <v>1374.39</v>
      </c>
      <c r="AC695" s="81">
        <f>VLOOKUP(A695,РАСЧЕТ!A:BF,58,0)</f>
        <v>1125.0464068842603</v>
      </c>
      <c r="AD695" s="81">
        <f t="shared" si="97"/>
        <v>-249.34359311573985</v>
      </c>
      <c r="AE695" s="81" t="str">
        <f>VLOOKUP(A695,'11'!A:C,3,0)</f>
        <v>Начисление услуг УКС00001717 от 30.11.2023 23:59:59</v>
      </c>
      <c r="AF695" s="81" t="str">
        <f>VLOOKUP(A695,'11'!A:B,2,0)</f>
        <v>НАС/КС/ДУ-3-404 от 15.11.2021</v>
      </c>
      <c r="AG695" s="80">
        <v>1374.39</v>
      </c>
      <c r="AH695" s="120">
        <f>VLOOKUP(A695,РАСЧЕТ!A:BG,59,0)</f>
        <v>1569.6237819711457</v>
      </c>
      <c r="AI695" s="120">
        <f t="shared" si="98"/>
        <v>195.23378197114562</v>
      </c>
      <c r="AJ695" t="str">
        <f>VLOOKUP(A695,'12'!A:C,3,0)</f>
        <v>Начисление услуг УКС00001867 от 31.12.2023 23:59:59</v>
      </c>
      <c r="AK695" t="str">
        <f>VLOOKUP(A695,'12'!A:B,2,0)</f>
        <v>НАС/КС/ДУ-3-404 от 15.11.2021</v>
      </c>
    </row>
    <row r="696" spans="1:37" x14ac:dyDescent="0.3">
      <c r="A696" s="79" t="s">
        <v>578</v>
      </c>
      <c r="B696" s="79" t="s">
        <v>412</v>
      </c>
      <c r="C696" s="80">
        <v>1361.51</v>
      </c>
      <c r="D696" s="81">
        <f>VLOOKUP(A696,РАСЧЕТ!A:AY,51,0)</f>
        <v>1047.5053567479504</v>
      </c>
      <c r="E696" s="81">
        <f t="shared" si="90"/>
        <v>-314.00464325204962</v>
      </c>
      <c r="F696" s="81" t="str">
        <f>VLOOKUP(A696,'04'!A:C,3,0)</f>
        <v>Начисление услуг УКС00000640 от 30.04.2023 0:00:10</v>
      </c>
      <c r="G696" s="81" t="str">
        <f>VLOOKUP(A696,'04'!A:B,2,0)</f>
        <v>НАС/КС/ДУ-3-405</v>
      </c>
      <c r="H696" s="128">
        <v>1361.51</v>
      </c>
      <c r="I696" s="126">
        <f>VLOOKUP(A696,РАСЧЕТ!A:AZ,52,0)</f>
        <v>0</v>
      </c>
      <c r="J696" s="126">
        <f t="shared" si="91"/>
        <v>-1361.51</v>
      </c>
      <c r="K696" s="128">
        <v>1361.51</v>
      </c>
      <c r="L696" s="126">
        <f>VLOOKUP(A696,РАСЧЕТ!A:BA,53,0)</f>
        <v>0</v>
      </c>
      <c r="M696" s="126">
        <f t="shared" si="92"/>
        <v>-1361.51</v>
      </c>
      <c r="N696" s="128">
        <v>1361.51</v>
      </c>
      <c r="O696" s="126">
        <f>VLOOKUP(A696,РАСЧЕТ!A:BB,54,0)</f>
        <v>0</v>
      </c>
      <c r="P696" s="126">
        <f t="shared" si="93"/>
        <v>-1361.51</v>
      </c>
      <c r="Q696" s="128">
        <v>1361.51</v>
      </c>
      <c r="R696" s="126">
        <f>VLOOKUP(A696,РАСЧЕТ!A:BC,55,0)</f>
        <v>0</v>
      </c>
      <c r="S696" s="126">
        <f t="shared" si="94"/>
        <v>-1361.51</v>
      </c>
      <c r="T696" s="128">
        <v>1361.51</v>
      </c>
      <c r="U696" s="126">
        <f>VLOOKUP(A696,РАСЧЕТ!A:BD,56,0)</f>
        <v>0</v>
      </c>
      <c r="V696" s="126">
        <f t="shared" si="95"/>
        <v>-1361.51</v>
      </c>
      <c r="W696" s="80">
        <v>1361.51</v>
      </c>
      <c r="X696" s="81">
        <f>VLOOKUP(A696,РАСЧЕТ!A:BE,57,0)</f>
        <v>1528.997234752605</v>
      </c>
      <c r="Y696" s="81">
        <f t="shared" si="96"/>
        <v>167.48723475260499</v>
      </c>
      <c r="Z696" s="81" t="str">
        <f>VLOOKUP(A696,'10'!A:C,3,0)</f>
        <v>Начисление услуг УКС00001637 от 31.10.2023 0:00:03</v>
      </c>
      <c r="AA696" s="81" t="str">
        <f>VLOOKUP(A696,'10'!A:B,2,0)</f>
        <v>НАС/КС/ДУ-3-405</v>
      </c>
      <c r="AB696" s="80">
        <v>1361.51</v>
      </c>
      <c r="AC696" s="81">
        <f>VLOOKUP(A696,РАСЧЕТ!A:BF,58,0)</f>
        <v>1334.2358431199189</v>
      </c>
      <c r="AD696" s="81">
        <f t="shared" si="97"/>
        <v>-27.274156880081136</v>
      </c>
      <c r="AE696" s="81" t="str">
        <f>VLOOKUP(A696,'11'!A:C,3,0)</f>
        <v>Начисление услуг УКС00001717 от 30.11.2023 23:59:59</v>
      </c>
      <c r="AF696" s="81" t="str">
        <f>VLOOKUP(A696,'11'!A:B,2,0)</f>
        <v>НАС/КС/ДУ-3-405</v>
      </c>
      <c r="AG696" s="80">
        <v>1361.51</v>
      </c>
      <c r="AH696" s="120">
        <f>VLOOKUP(A696,РАСЧЕТ!A:BG,59,0)</f>
        <v>1840.0894540593672</v>
      </c>
      <c r="AI696" s="120">
        <f t="shared" si="98"/>
        <v>478.57945405936721</v>
      </c>
      <c r="AJ696" t="str">
        <f>VLOOKUP(A696,'12'!A:C,3,0)</f>
        <v>Начисление услуг УКС00001867 от 31.12.2023 23:59:59</v>
      </c>
      <c r="AK696" t="str">
        <f>VLOOKUP(A696,'12'!A:B,2,0)</f>
        <v>НАС/КС/ДУ-3-405</v>
      </c>
    </row>
    <row r="697" spans="1:37" x14ac:dyDescent="0.3">
      <c r="A697" s="79" t="s">
        <v>1263</v>
      </c>
      <c r="B697" s="79" t="s">
        <v>466</v>
      </c>
      <c r="C697" s="80">
        <v>1679.34</v>
      </c>
      <c r="D697" s="81">
        <f>VLOOKUP(A697,РАСЧЕТ!A:AY,51,0)</f>
        <v>1416.3145621032575</v>
      </c>
      <c r="E697" s="81">
        <f t="shared" si="90"/>
        <v>-263.02543789674246</v>
      </c>
      <c r="F697" s="81" t="str">
        <f>VLOOKUP(A697,'04'!A:C,3,0)</f>
        <v>Начисление услуг УКС00000640 от 30.04.2023 0:00:10</v>
      </c>
      <c r="G697" s="81" t="str">
        <f>VLOOKUP(A697,'04'!A:B,2,0)</f>
        <v>НАС/КС/ДУ-3-406</v>
      </c>
      <c r="H697" s="128">
        <v>1679.34</v>
      </c>
      <c r="I697" s="126">
        <f>VLOOKUP(A697,РАСЧЕТ!A:AZ,52,0)</f>
        <v>0</v>
      </c>
      <c r="J697" s="126">
        <f t="shared" si="91"/>
        <v>-1679.34</v>
      </c>
      <c r="K697" s="128">
        <v>1679.34</v>
      </c>
      <c r="L697" s="126">
        <f>VLOOKUP(A697,РАСЧЕТ!A:BA,53,0)</f>
        <v>0</v>
      </c>
      <c r="M697" s="126">
        <f t="shared" si="92"/>
        <v>-1679.34</v>
      </c>
      <c r="N697" s="128">
        <v>1679.34</v>
      </c>
      <c r="O697" s="126">
        <f>VLOOKUP(A697,РАСЧЕТ!A:BB,54,0)</f>
        <v>0</v>
      </c>
      <c r="P697" s="126">
        <f t="shared" si="93"/>
        <v>-1679.34</v>
      </c>
      <c r="Q697" s="128">
        <v>1679.34</v>
      </c>
      <c r="R697" s="126">
        <f>VLOOKUP(A697,РАСЧЕТ!A:BC,55,0)</f>
        <v>0</v>
      </c>
      <c r="S697" s="126">
        <f t="shared" si="94"/>
        <v>-1679.34</v>
      </c>
      <c r="T697" s="128">
        <v>1679.34</v>
      </c>
      <c r="U697" s="126">
        <f>VLOOKUP(A697,РАСЧЕТ!A:BD,56,0)</f>
        <v>0</v>
      </c>
      <c r="V697" s="126">
        <f t="shared" si="95"/>
        <v>-1679.34</v>
      </c>
      <c r="W697" s="80">
        <v>1679.34</v>
      </c>
      <c r="X697" s="81">
        <f>VLOOKUP(A697,РАСЧЕТ!A:BE,57,0)</f>
        <v>870.65515070546462</v>
      </c>
      <c r="Y697" s="81">
        <f t="shared" si="96"/>
        <v>-808.6848492945353</v>
      </c>
      <c r="Z697" s="81" t="str">
        <f>VLOOKUP(A697,'10'!A:C,3,0)</f>
        <v>Начисление услуг УКС00001637 от 31.10.2023 0:00:03</v>
      </c>
      <c r="AA697" s="81" t="str">
        <f>VLOOKUP(A697,'10'!A:B,2,0)</f>
        <v>НАС/КС/ДУ-3-406</v>
      </c>
      <c r="AB697" s="80">
        <v>1679.34</v>
      </c>
      <c r="AC697" s="81">
        <f>VLOOKUP(A697,РАСЧЕТ!A:BF,58,0)</f>
        <v>936.23951407110258</v>
      </c>
      <c r="AD697" s="81">
        <f t="shared" si="97"/>
        <v>-743.10048592889734</v>
      </c>
      <c r="AE697" s="81" t="str">
        <f>VLOOKUP(A697,'11'!A:C,3,0)</f>
        <v>Начисление услуг УКС00001717 от 30.11.2023 23:59:59</v>
      </c>
      <c r="AF697" s="81" t="str">
        <f>VLOOKUP(A697,'11'!A:B,2,0)</f>
        <v>НАС/КС/ДУ-3-406</v>
      </c>
      <c r="AG697" s="80">
        <v>1679.34</v>
      </c>
      <c r="AH697" s="120">
        <f>VLOOKUP(A697,РАСЧЕТ!A:BG,59,0)</f>
        <v>1348.881003189897</v>
      </c>
      <c r="AI697" s="120">
        <f t="shared" si="98"/>
        <v>-330.45899681010292</v>
      </c>
      <c r="AJ697" t="str">
        <f>VLOOKUP(A697,'12'!A:C,3,0)</f>
        <v>Начисление услуг УКС00001867 от 31.12.2023 23:59:59</v>
      </c>
      <c r="AK697" t="str">
        <f>VLOOKUP(A697,'12'!A:B,2,0)</f>
        <v>НАС/КС/ДУ-3-406</v>
      </c>
    </row>
    <row r="698" spans="1:37" x14ac:dyDescent="0.3">
      <c r="A698" s="79" t="s">
        <v>1183</v>
      </c>
      <c r="B698" s="79" t="s">
        <v>474</v>
      </c>
      <c r="C698" s="80">
        <v>2650</v>
      </c>
      <c r="D698" s="81">
        <f>VLOOKUP(A698,РАСЧЕТ!A:AY,51,0)</f>
        <v>2234.9516235747055</v>
      </c>
      <c r="E698" s="81">
        <f t="shared" si="90"/>
        <v>-415.04837642529446</v>
      </c>
      <c r="F698" s="81" t="str">
        <f>VLOOKUP(A698,'04'!A:C,3,0)</f>
        <v>Начисление услуг УКС00000640 от 30.04.2023 0:00:10</v>
      </c>
      <c r="G698" s="81" t="str">
        <f>VLOOKUP(A698,'04'!A:B,2,0)</f>
        <v>НАС/КС/ДУ-3-407 от 22.11.2021</v>
      </c>
      <c r="H698" s="128">
        <v>2650</v>
      </c>
      <c r="I698" s="126">
        <f>VLOOKUP(A698,РАСЧЕТ!A:AZ,52,0)</f>
        <v>0</v>
      </c>
      <c r="J698" s="126">
        <f t="shared" si="91"/>
        <v>-2650</v>
      </c>
      <c r="K698" s="128">
        <v>2650</v>
      </c>
      <c r="L698" s="126">
        <f>VLOOKUP(A698,РАСЧЕТ!A:BA,53,0)</f>
        <v>0</v>
      </c>
      <c r="M698" s="126">
        <f t="shared" si="92"/>
        <v>-2650</v>
      </c>
      <c r="N698" s="128">
        <v>2650</v>
      </c>
      <c r="O698" s="126">
        <f>VLOOKUP(A698,РАСЧЕТ!A:BB,54,0)</f>
        <v>0</v>
      </c>
      <c r="P698" s="126">
        <f t="shared" si="93"/>
        <v>-2650</v>
      </c>
      <c r="Q698" s="128">
        <v>2650</v>
      </c>
      <c r="R698" s="126">
        <f>VLOOKUP(A698,РАСЧЕТ!A:BC,55,0)</f>
        <v>0</v>
      </c>
      <c r="S698" s="126">
        <f t="shared" si="94"/>
        <v>-2650</v>
      </c>
      <c r="T698" s="128">
        <v>2650</v>
      </c>
      <c r="U698" s="126">
        <f>VLOOKUP(A698,РАСЧЕТ!A:BD,56,0)</f>
        <v>0</v>
      </c>
      <c r="V698" s="126">
        <f t="shared" si="95"/>
        <v>-2650</v>
      </c>
      <c r="W698" s="80">
        <v>2650</v>
      </c>
      <c r="X698" s="81">
        <f>VLOOKUP(A698,РАСЧЕТ!A:BE,57,0)</f>
        <v>3371.8805951412878</v>
      </c>
      <c r="Y698" s="81">
        <f t="shared" si="96"/>
        <v>721.88059514128781</v>
      </c>
      <c r="Z698" s="81" t="str">
        <f>VLOOKUP(A698,'10'!A:C,3,0)</f>
        <v>Начисление услуг УКС00001637 от 31.10.2023 0:00:03</v>
      </c>
      <c r="AA698" s="81" t="str">
        <f>VLOOKUP(A698,'10'!A:B,2,0)</f>
        <v>НАС/КС/ДУ-3-407 от 22.11.2021</v>
      </c>
      <c r="AB698" s="80">
        <v>2650</v>
      </c>
      <c r="AC698" s="81">
        <f>VLOOKUP(A698,РАСЧЕТ!A:BF,58,0)</f>
        <v>2873.5580107347223</v>
      </c>
      <c r="AD698" s="81">
        <f t="shared" si="97"/>
        <v>223.5580107347223</v>
      </c>
      <c r="AE698" s="81" t="str">
        <f>VLOOKUP(A698,'11'!A:C,3,0)</f>
        <v>Начисление услуг УКС00001717 от 30.11.2023 23:59:59</v>
      </c>
      <c r="AF698" s="81" t="str">
        <f>VLOOKUP(A698,'11'!A:B,2,0)</f>
        <v>НАС/КС/ДУ-3-407 от 22.11.2021</v>
      </c>
      <c r="AG698" s="80">
        <v>2650</v>
      </c>
      <c r="AH698" s="120">
        <f>VLOOKUP(A698,РАСЧЕТ!A:BG,59,0)</f>
        <v>3940.5285940049998</v>
      </c>
      <c r="AI698" s="120">
        <f t="shared" si="98"/>
        <v>1290.5285940049998</v>
      </c>
      <c r="AJ698" t="str">
        <f>VLOOKUP(A698,'12'!A:C,3,0)</f>
        <v>Начисление услуг УКС00001867 от 31.12.2023 23:59:59</v>
      </c>
      <c r="AK698" t="str">
        <f>VLOOKUP(A698,'12'!A:B,2,0)</f>
        <v>НАС/КС/ДУ-3-407 от 22.11.2021</v>
      </c>
    </row>
    <row r="699" spans="1:37" x14ac:dyDescent="0.3">
      <c r="A699" s="79" t="s">
        <v>971</v>
      </c>
      <c r="B699" s="79" t="s">
        <v>414</v>
      </c>
      <c r="C699" s="80">
        <v>1395.87</v>
      </c>
      <c r="D699" s="81">
        <f>VLOOKUP(A699,РАСЧЕТ!A:AY,51,0)</f>
        <v>1177.2435618505335</v>
      </c>
      <c r="E699" s="81">
        <f t="shared" si="90"/>
        <v>-218.62643814946637</v>
      </c>
      <c r="F699" s="81" t="str">
        <f>VLOOKUP(A699,'04'!A:C,3,0)</f>
        <v>Начисление услуг УКС00000640 от 30.04.2023 0:00:10</v>
      </c>
      <c r="G699" s="81" t="str">
        <f>VLOOKUP(A699,'04'!A:B,2,0)</f>
        <v>НАС/КС/ДУ-3-408 от 21.11.2021</v>
      </c>
      <c r="H699" s="128">
        <v>1395.87</v>
      </c>
      <c r="I699" s="126">
        <f>VLOOKUP(A699,РАСЧЕТ!A:AZ,52,0)</f>
        <v>0</v>
      </c>
      <c r="J699" s="126">
        <f t="shared" si="91"/>
        <v>-1395.87</v>
      </c>
      <c r="K699" s="128">
        <v>1395.87</v>
      </c>
      <c r="L699" s="126">
        <f>VLOOKUP(A699,РАСЧЕТ!A:BA,53,0)</f>
        <v>0</v>
      </c>
      <c r="M699" s="126">
        <f t="shared" si="92"/>
        <v>-1395.87</v>
      </c>
      <c r="N699" s="128">
        <v>1395.87</v>
      </c>
      <c r="O699" s="126">
        <f>VLOOKUP(A699,РАСЧЕТ!A:BB,54,0)</f>
        <v>0</v>
      </c>
      <c r="P699" s="126">
        <f t="shared" si="93"/>
        <v>-1395.87</v>
      </c>
      <c r="Q699" s="128">
        <v>1395.87</v>
      </c>
      <c r="R699" s="126">
        <f>VLOOKUP(A699,РАСЧЕТ!A:BC,55,0)</f>
        <v>0</v>
      </c>
      <c r="S699" s="126">
        <f t="shared" si="94"/>
        <v>-1395.87</v>
      </c>
      <c r="T699" s="128">
        <v>1395.87</v>
      </c>
      <c r="U699" s="126">
        <f>VLOOKUP(A699,РАСЧЕТ!A:BD,56,0)</f>
        <v>0</v>
      </c>
      <c r="V699" s="126">
        <f t="shared" si="95"/>
        <v>-1395.87</v>
      </c>
      <c r="W699" s="80">
        <v>1395.87</v>
      </c>
      <c r="X699" s="81">
        <f>VLOOKUP(A699,РАСЧЕТ!A:BE,57,0)</f>
        <v>900.93424638392025</v>
      </c>
      <c r="Y699" s="81">
        <f t="shared" si="96"/>
        <v>-494.93575361607964</v>
      </c>
      <c r="Z699" s="81" t="str">
        <f>VLOOKUP(A699,'10'!A:C,3,0)</f>
        <v>Начисление услуг УКС00001637 от 31.10.2023 0:00:03</v>
      </c>
      <c r="AA699" s="81" t="str">
        <f>VLOOKUP(A699,'10'!A:B,2,0)</f>
        <v>НАС/КС/ДУ-3-408 от 21.11.2021</v>
      </c>
      <c r="AB699" s="80">
        <v>1395.87</v>
      </c>
      <c r="AC699" s="81">
        <f>VLOOKUP(A699,РАСЧЕТ!A:BF,58,0)</f>
        <v>902.06021943224027</v>
      </c>
      <c r="AD699" s="81">
        <f t="shared" si="97"/>
        <v>-493.80978056775962</v>
      </c>
      <c r="AE699" s="81" t="str">
        <f>VLOOKUP(A699,'11'!A:C,3,0)</f>
        <v>Начисление услуг УКС00001717 от 30.11.2023 23:59:59</v>
      </c>
      <c r="AF699" s="81" t="str">
        <f>VLOOKUP(A699,'11'!A:B,2,0)</f>
        <v>НАС/КС/ДУ-3-408 от 21.11.2021</v>
      </c>
      <c r="AG699" s="80">
        <v>1395.87</v>
      </c>
      <c r="AH699" s="120">
        <f>VLOOKUP(A699,РАСЧЕТ!A:BG,59,0)</f>
        <v>1281.9366816738348</v>
      </c>
      <c r="AI699" s="120">
        <f t="shared" si="98"/>
        <v>-113.93331832616514</v>
      </c>
      <c r="AJ699" t="str">
        <f>VLOOKUP(A699,'12'!A:C,3,0)</f>
        <v>Начисление услуг УКС00001867 от 31.12.2023 23:59:59</v>
      </c>
      <c r="AK699" t="str">
        <f>VLOOKUP(A699,'12'!A:B,2,0)</f>
        <v>НАС/КС/ДУ-3-408 от 21.11.2021</v>
      </c>
    </row>
    <row r="700" spans="1:37" x14ac:dyDescent="0.3">
      <c r="A700" s="79" t="s">
        <v>1677</v>
      </c>
      <c r="B700" s="79" t="s">
        <v>430</v>
      </c>
      <c r="C700" s="80">
        <v>1443.11</v>
      </c>
      <c r="D700" s="81">
        <f>VLOOKUP(A700,РАСЧЕТ!A:AY,51,0)</f>
        <v>606.67994305145521</v>
      </c>
      <c r="E700" s="81">
        <f t="shared" si="90"/>
        <v>-836.43005694854469</v>
      </c>
      <c r="F700" s="81" t="str">
        <f>VLOOKUP(A700,'04'!A:C,3,0)</f>
        <v>Начисление услуг УКС00000640 от 30.04.2023 0:00:10</v>
      </c>
      <c r="G700" s="81" t="str">
        <f>VLOOKUP(A700,'04'!A:B,2,0)</f>
        <v>НАС/КС/ДУ-3-409</v>
      </c>
      <c r="H700" s="128">
        <v>1443.11</v>
      </c>
      <c r="I700" s="126">
        <f>VLOOKUP(A700,РАСЧЕТ!A:AZ,52,0)</f>
        <v>0</v>
      </c>
      <c r="J700" s="126">
        <f t="shared" si="91"/>
        <v>-1443.11</v>
      </c>
      <c r="K700" s="128">
        <v>1443.11</v>
      </c>
      <c r="L700" s="126">
        <f>VLOOKUP(A700,РАСЧЕТ!A:BA,53,0)</f>
        <v>0</v>
      </c>
      <c r="M700" s="126">
        <f t="shared" si="92"/>
        <v>-1443.11</v>
      </c>
      <c r="N700" s="128">
        <v>1443.11</v>
      </c>
      <c r="O700" s="126">
        <f>VLOOKUP(A700,РАСЧЕТ!A:BB,54,0)</f>
        <v>0</v>
      </c>
      <c r="P700" s="126">
        <f t="shared" si="93"/>
        <v>-1443.11</v>
      </c>
      <c r="Q700" s="128">
        <v>1443.11</v>
      </c>
      <c r="R700" s="126">
        <f>VLOOKUP(A700,РАСЧЕТ!A:BC,55,0)</f>
        <v>0</v>
      </c>
      <c r="S700" s="126">
        <f t="shared" si="94"/>
        <v>-1443.11</v>
      </c>
      <c r="T700" s="128">
        <v>1443.11</v>
      </c>
      <c r="U700" s="126">
        <f>VLOOKUP(A700,РАСЧЕТ!A:BD,56,0)</f>
        <v>0</v>
      </c>
      <c r="V700" s="126">
        <f t="shared" si="95"/>
        <v>-1443.11</v>
      </c>
      <c r="W700" s="80">
        <v>1443.11</v>
      </c>
      <c r="X700" s="81">
        <f>VLOOKUP(A700,РАСЧЕТ!A:BE,57,0)</f>
        <v>1960.7166316214275</v>
      </c>
      <c r="Y700" s="81">
        <f t="shared" si="96"/>
        <v>517.6066316214276</v>
      </c>
      <c r="Z700" s="81" t="str">
        <f>VLOOKUP(A700,'10'!A:C,3,0)</f>
        <v>Начисление услуг УКС00001637 от 31.10.2023 0:00:03</v>
      </c>
      <c r="AA700" s="81" t="str">
        <f>VLOOKUP(A700,'10'!A:B,2,0)</f>
        <v>НАС/КС/ДУ-3-409</v>
      </c>
      <c r="AB700" s="80">
        <v>1443.11</v>
      </c>
      <c r="AC700" s="81">
        <f>VLOOKUP(A700,РАСЧЕТ!A:BF,58,0)</f>
        <v>1651.8470681213337</v>
      </c>
      <c r="AD700" s="81">
        <f t="shared" si="97"/>
        <v>208.73706812133378</v>
      </c>
      <c r="AE700" s="81" t="str">
        <f>VLOOKUP(A700,'11'!A:C,3,0)</f>
        <v>Начисление услуг УКС00001717 от 30.11.2023 23:59:59</v>
      </c>
      <c r="AF700" s="81" t="str">
        <f>VLOOKUP(A700,'11'!A:B,2,0)</f>
        <v>НАС/КС/ДУ-3-409</v>
      </c>
      <c r="AG700" s="80">
        <v>1443.11</v>
      </c>
      <c r="AH700" s="120">
        <f>VLOOKUP(A700,РАСЧЕТ!A:BG,59,0)</f>
        <v>2258.7966249547621</v>
      </c>
      <c r="AI700" s="120">
        <f t="shared" si="98"/>
        <v>815.68662495476224</v>
      </c>
      <c r="AJ700" t="str">
        <f>VLOOKUP(A700,'12'!A:C,3,0)</f>
        <v>Начисление услуг УКС00001867 от 31.12.2023 23:59:59</v>
      </c>
      <c r="AK700" t="str">
        <f>VLOOKUP(A700,'12'!A:B,2,0)</f>
        <v>НАС/КС/ДУ-3-409</v>
      </c>
    </row>
    <row r="701" spans="1:37" x14ac:dyDescent="0.3">
      <c r="A701" s="79" t="s">
        <v>1819</v>
      </c>
      <c r="B701" s="79" t="s">
        <v>332</v>
      </c>
      <c r="C701" s="80">
        <v>1576.26</v>
      </c>
      <c r="D701" s="81">
        <f>VLOOKUP(A701,РАСЧЕТ!A:AY,51,0)</f>
        <v>1604.8637501782264</v>
      </c>
      <c r="E701" s="81">
        <f t="shared" si="90"/>
        <v>28.603750178226392</v>
      </c>
      <c r="F701" s="81" t="str">
        <f>VLOOKUP(A701,'04'!A:C,3,0)</f>
        <v>Начисление услуг УКС00000640 от 30.04.2023 0:00:10</v>
      </c>
      <c r="G701" s="81" t="str">
        <f>VLOOKUP(A701,'04'!A:B,2,0)</f>
        <v>НАС/КС/ДУ/3-41</v>
      </c>
      <c r="H701" s="128">
        <v>1576.26</v>
      </c>
      <c r="I701" s="126">
        <f>VLOOKUP(A701,РАСЧЕТ!A:AZ,52,0)</f>
        <v>0</v>
      </c>
      <c r="J701" s="126">
        <f t="shared" si="91"/>
        <v>-1576.26</v>
      </c>
      <c r="K701" s="128">
        <v>1576.26</v>
      </c>
      <c r="L701" s="126">
        <f>VLOOKUP(A701,РАСЧЕТ!A:BA,53,0)</f>
        <v>0</v>
      </c>
      <c r="M701" s="126">
        <f t="shared" si="92"/>
        <v>-1576.26</v>
      </c>
      <c r="N701" s="128">
        <v>1576.26</v>
      </c>
      <c r="O701" s="126">
        <f>VLOOKUP(A701,РАСЧЕТ!A:BB,54,0)</f>
        <v>0</v>
      </c>
      <c r="P701" s="126">
        <f t="shared" si="93"/>
        <v>-1576.26</v>
      </c>
      <c r="Q701" s="128">
        <v>1576.26</v>
      </c>
      <c r="R701" s="126">
        <f>VLOOKUP(A701,РАСЧЕТ!A:BC,55,0)</f>
        <v>0</v>
      </c>
      <c r="S701" s="126">
        <f t="shared" si="94"/>
        <v>-1576.26</v>
      </c>
      <c r="T701" s="128">
        <v>1576.26</v>
      </c>
      <c r="U701" s="126">
        <f>VLOOKUP(A701,РАСЧЕТ!A:BD,56,0)</f>
        <v>0</v>
      </c>
      <c r="V701" s="126">
        <f t="shared" si="95"/>
        <v>-1576.26</v>
      </c>
      <c r="W701" s="80">
        <v>1576.26</v>
      </c>
      <c r="X701" s="81">
        <f>VLOOKUP(A701,РАСЧЕТ!A:BE,57,0)</f>
        <v>1946.3002681704329</v>
      </c>
      <c r="Y701" s="81">
        <f t="shared" si="96"/>
        <v>370.04026817043291</v>
      </c>
      <c r="Z701" s="81" t="str">
        <f>VLOOKUP(A701,'10'!A:C,3,0)</f>
        <v>Начисление услуг УКС00001637 от 31.10.2023 0:00:03</v>
      </c>
      <c r="AA701" s="81" t="str">
        <f>VLOOKUP(A701,'10'!A:B,2,0)</f>
        <v>НАС/КС/ДУ/3-41</v>
      </c>
      <c r="AB701" s="80">
        <v>1576.26</v>
      </c>
      <c r="AC701" s="81">
        <f>VLOOKUP(A701,РАСЧЕТ!A:BF,58,0)</f>
        <v>1667.7651599156802</v>
      </c>
      <c r="AD701" s="81">
        <f t="shared" si="97"/>
        <v>91.505159915680224</v>
      </c>
      <c r="AE701" s="81" t="str">
        <f>VLOOKUP(A701,'11'!A:C,3,0)</f>
        <v>Начисление услуг УКС00001717 от 30.11.2023 23:59:59</v>
      </c>
      <c r="AF701" s="81" t="str">
        <f>VLOOKUP(A701,'11'!A:B,2,0)</f>
        <v>НАС/КС/ДУ/3-41</v>
      </c>
      <c r="AG701" s="80">
        <v>1576.26</v>
      </c>
      <c r="AH701" s="120">
        <f>VLOOKUP(A701,РАСЧЕТ!A:BG,59,0)</f>
        <v>2290.0638995448139</v>
      </c>
      <c r="AI701" s="120">
        <f t="shared" si="98"/>
        <v>713.80389954481393</v>
      </c>
      <c r="AJ701" t="str">
        <f>VLOOKUP(A701,'12'!A:C,3,0)</f>
        <v>Начисление услуг УКС00001867 от 31.12.2023 23:59:59</v>
      </c>
      <c r="AK701" t="str">
        <f>VLOOKUP(A701,'12'!A:B,2,0)</f>
        <v>НАС/КС/ДУ/3-41</v>
      </c>
    </row>
    <row r="702" spans="1:37" x14ac:dyDescent="0.3">
      <c r="A702" s="79" t="s">
        <v>1152</v>
      </c>
      <c r="B702" s="79" t="s">
        <v>470</v>
      </c>
      <c r="C702" s="80">
        <v>2602.7600000000002</v>
      </c>
      <c r="D702" s="81">
        <f>VLOOKUP(A702,РАСЧЕТ!A:AY,51,0)</f>
        <v>2195.1064568659181</v>
      </c>
      <c r="E702" s="81">
        <f t="shared" si="90"/>
        <v>-407.65354313408216</v>
      </c>
      <c r="F702" s="81" t="str">
        <f>VLOOKUP(A702,'04'!A:C,3,0)</f>
        <v>Начисление услуг УКС00000640 от 30.04.2023 0:00:10</v>
      </c>
      <c r="G702" s="81" t="str">
        <f>VLOOKUP(A702,'04'!A:B,2,0)</f>
        <v>НАС/КС/ДУ-3-410</v>
      </c>
      <c r="H702" s="128">
        <v>2602.7600000000002</v>
      </c>
      <c r="I702" s="126">
        <f>VLOOKUP(A702,РАСЧЕТ!A:AZ,52,0)</f>
        <v>0</v>
      </c>
      <c r="J702" s="126">
        <f t="shared" si="91"/>
        <v>-2602.7600000000002</v>
      </c>
      <c r="K702" s="128">
        <v>2602.7600000000002</v>
      </c>
      <c r="L702" s="126">
        <f>VLOOKUP(A702,РАСЧЕТ!A:BA,53,0)</f>
        <v>0</v>
      </c>
      <c r="M702" s="126">
        <f t="shared" si="92"/>
        <v>-2602.7600000000002</v>
      </c>
      <c r="N702" s="128">
        <v>2602.7600000000002</v>
      </c>
      <c r="O702" s="126">
        <f>VLOOKUP(A702,РАСЧЕТ!A:BB,54,0)</f>
        <v>0</v>
      </c>
      <c r="P702" s="126">
        <f t="shared" si="93"/>
        <v>-2602.7600000000002</v>
      </c>
      <c r="Q702" s="128">
        <v>2602.7600000000002</v>
      </c>
      <c r="R702" s="126">
        <f>VLOOKUP(A702,РАСЧЕТ!A:BC,55,0)</f>
        <v>0</v>
      </c>
      <c r="S702" s="126">
        <f t="shared" si="94"/>
        <v>-2602.7600000000002</v>
      </c>
      <c r="T702" s="128">
        <v>2602.7600000000002</v>
      </c>
      <c r="U702" s="126">
        <f>VLOOKUP(A702,РАСЧЕТ!A:BD,56,0)</f>
        <v>0</v>
      </c>
      <c r="V702" s="126">
        <f t="shared" si="95"/>
        <v>-2602.7600000000002</v>
      </c>
      <c r="W702" s="80">
        <v>2602.7600000000002</v>
      </c>
      <c r="X702" s="81">
        <f>VLOOKUP(A702,РАСЧЕТ!A:BE,57,0)</f>
        <v>1349.4041466176766</v>
      </c>
      <c r="Y702" s="81">
        <f t="shared" si="96"/>
        <v>-1253.3558533823236</v>
      </c>
      <c r="Z702" s="81" t="str">
        <f>VLOOKUP(A702,'10'!A:C,3,0)</f>
        <v>Начисление услуг УКС00001637 от 31.10.2023 0:00:03</v>
      </c>
      <c r="AA702" s="81" t="str">
        <f>VLOOKUP(A702,'10'!A:B,2,0)</f>
        <v>НАС/КС/ДУ-3-410</v>
      </c>
      <c r="AB702" s="80">
        <v>2602.7600000000002</v>
      </c>
      <c r="AC702" s="81">
        <f>VLOOKUP(A702,РАСЧЕТ!A:BF,58,0)</f>
        <v>1451.051523087182</v>
      </c>
      <c r="AD702" s="81">
        <f t="shared" si="97"/>
        <v>-1151.7084769128182</v>
      </c>
      <c r="AE702" s="81" t="str">
        <f>VLOOKUP(A702,'11'!A:C,3,0)</f>
        <v>Начисление услуг УКС00001717 от 30.11.2023 23:59:59</v>
      </c>
      <c r="AF702" s="81" t="str">
        <f>VLOOKUP(A702,'11'!A:B,2,0)</f>
        <v>НАС/КС/ДУ-3-410</v>
      </c>
      <c r="AG702" s="80">
        <v>2602.7600000000002</v>
      </c>
      <c r="AH702" s="120">
        <f>VLOOKUP(A702,РАСЧЕТ!A:BG,59,0)</f>
        <v>2090.5930637674624</v>
      </c>
      <c r="AI702" s="120">
        <f t="shared" si="98"/>
        <v>-512.16693623253786</v>
      </c>
      <c r="AJ702" t="str">
        <f>VLOOKUP(A702,'12'!A:C,3,0)</f>
        <v>Начисление услуг УКС00001867 от 31.12.2023 23:59:59</v>
      </c>
      <c r="AK702" t="str">
        <f>VLOOKUP(A702,'12'!A:B,2,0)</f>
        <v>НАС/КС/ДУ-3-410</v>
      </c>
    </row>
    <row r="703" spans="1:37" x14ac:dyDescent="0.3">
      <c r="A703" s="79" t="s">
        <v>1035</v>
      </c>
      <c r="B703" s="79" t="s">
        <v>488</v>
      </c>
      <c r="C703" s="80">
        <v>1687.93</v>
      </c>
      <c r="D703" s="81">
        <f>VLOOKUP(A703,РАСЧЕТ!A:AY,51,0)</f>
        <v>1423.5591378684915</v>
      </c>
      <c r="E703" s="81">
        <f t="shared" si="90"/>
        <v>-264.3708621315086</v>
      </c>
      <c r="F703" s="81" t="str">
        <f>VLOOKUP(A703,'04'!A:C,3,0)</f>
        <v>Начисление услуг УКС00000640 от 30.04.2023 0:00:10</v>
      </c>
      <c r="G703" s="81" t="str">
        <f>VLOOKUP(A703,'04'!A:B,2,0)</f>
        <v>НАС/КС/ДУ-3-411 от 02.03.2022 г.</v>
      </c>
      <c r="H703" s="128">
        <v>1687.93</v>
      </c>
      <c r="I703" s="126">
        <f>VLOOKUP(A703,РАСЧЕТ!A:AZ,52,0)</f>
        <v>0</v>
      </c>
      <c r="J703" s="126">
        <f t="shared" si="91"/>
        <v>-1687.93</v>
      </c>
      <c r="K703" s="128">
        <v>1687.93</v>
      </c>
      <c r="L703" s="126">
        <f>VLOOKUP(A703,РАСЧЕТ!A:BA,53,0)</f>
        <v>0</v>
      </c>
      <c r="M703" s="126">
        <f t="shared" si="92"/>
        <v>-1687.93</v>
      </c>
      <c r="N703" s="128">
        <v>1687.93</v>
      </c>
      <c r="O703" s="126">
        <f>VLOOKUP(A703,РАСЧЕТ!A:BB,54,0)</f>
        <v>0</v>
      </c>
      <c r="P703" s="126">
        <f t="shared" si="93"/>
        <v>-1687.93</v>
      </c>
      <c r="Q703" s="128">
        <v>1687.93</v>
      </c>
      <c r="R703" s="126">
        <f>VLOOKUP(A703,РАСЧЕТ!A:BC,55,0)</f>
        <v>0</v>
      </c>
      <c r="S703" s="126">
        <f t="shared" si="94"/>
        <v>-1687.93</v>
      </c>
      <c r="T703" s="128">
        <v>1687.93</v>
      </c>
      <c r="U703" s="126">
        <f>VLOOKUP(A703,РАСЧЕТ!A:BD,56,0)</f>
        <v>0</v>
      </c>
      <c r="V703" s="126">
        <f t="shared" si="95"/>
        <v>-1687.93</v>
      </c>
      <c r="W703" s="80">
        <v>1687.93</v>
      </c>
      <c r="X703" s="81">
        <f>VLOOKUP(A703,РАСЧЕТ!A:BE,57,0)</f>
        <v>3333.1694821568067</v>
      </c>
      <c r="Y703" s="81">
        <f t="shared" si="96"/>
        <v>1645.2394821568066</v>
      </c>
      <c r="Z703" s="81" t="str">
        <f>VLOOKUP(A703,'10'!A:C,3,0)</f>
        <v>Начисление услуг УКС00001637 от 31.10.2023 0:00:03</v>
      </c>
      <c r="AA703" s="81" t="str">
        <f>VLOOKUP(A703,'10'!A:B,2,0)</f>
        <v>НАС/КС/ДУ-3-411 от 02.03.2022 г.</v>
      </c>
      <c r="AB703" s="80">
        <v>1687.93</v>
      </c>
      <c r="AC703" s="81">
        <f>VLOOKUP(A703,РАСЧЕТ!A:BF,58,0)</f>
        <v>2658.693370505146</v>
      </c>
      <c r="AD703" s="81">
        <f t="shared" si="97"/>
        <v>970.76337050514599</v>
      </c>
      <c r="AE703" s="81" t="str">
        <f>VLOOKUP(A703,'11'!A:C,3,0)</f>
        <v>Начисление услуг УКС00001717 от 30.11.2023 23:59:59</v>
      </c>
      <c r="AF703" s="81" t="str">
        <f>VLOOKUP(A703,'11'!A:B,2,0)</f>
        <v>НАС/КС/ДУ-3-411 от 02.03.2022 г.</v>
      </c>
      <c r="AG703" s="80">
        <v>1687.93</v>
      </c>
      <c r="AH703" s="120">
        <f>VLOOKUP(A703,РАСЧЕТ!A:BG,59,0)</f>
        <v>3585.0173344259497</v>
      </c>
      <c r="AI703" s="120">
        <f t="shared" si="98"/>
        <v>1897.0873344259496</v>
      </c>
      <c r="AJ703" t="str">
        <f>VLOOKUP(A703,'12'!A:C,3,0)</f>
        <v>Начисление услуг УКС00001867 от 31.12.2023 23:59:59</v>
      </c>
      <c r="AK703" t="str">
        <f>VLOOKUP(A703,'12'!A:B,2,0)</f>
        <v>НАС/КС/ДУ-3-411 от 02.03.2022 г.</v>
      </c>
    </row>
    <row r="704" spans="1:37" x14ac:dyDescent="0.3">
      <c r="A704" s="79" t="s">
        <v>720</v>
      </c>
      <c r="B704" s="79" t="s">
        <v>462</v>
      </c>
      <c r="C704" s="80">
        <v>1374.39</v>
      </c>
      <c r="D704" s="81">
        <f>VLOOKUP(A704,РАСЧЕТ!A:AY,51,0)</f>
        <v>1600.531581953767</v>
      </c>
      <c r="E704" s="81">
        <f t="shared" si="90"/>
        <v>226.14158195376694</v>
      </c>
      <c r="F704" s="81" t="str">
        <f>VLOOKUP(A704,'04'!A:C,3,0)</f>
        <v>Начисление услуг УКС00000640 от 30.04.2023 0:00:10</v>
      </c>
      <c r="G704" s="81" t="str">
        <f>VLOOKUP(A704,'04'!A:B,2,0)</f>
        <v>НАС/КС/ДУ-3-412</v>
      </c>
      <c r="H704" s="128">
        <v>1374.39</v>
      </c>
      <c r="I704" s="126">
        <f>VLOOKUP(A704,РАСЧЕТ!A:AZ,52,0)</f>
        <v>0</v>
      </c>
      <c r="J704" s="126">
        <f t="shared" si="91"/>
        <v>-1374.39</v>
      </c>
      <c r="K704" s="128">
        <v>1374.39</v>
      </c>
      <c r="L704" s="126">
        <f>VLOOKUP(A704,РАСЧЕТ!A:BA,53,0)</f>
        <v>0</v>
      </c>
      <c r="M704" s="126">
        <f t="shared" si="92"/>
        <v>-1374.39</v>
      </c>
      <c r="N704" s="128">
        <v>1374.39</v>
      </c>
      <c r="O704" s="126">
        <f>VLOOKUP(A704,РАСЧЕТ!A:BB,54,0)</f>
        <v>0</v>
      </c>
      <c r="P704" s="126">
        <f t="shared" si="93"/>
        <v>-1374.39</v>
      </c>
      <c r="Q704" s="128">
        <v>1374.39</v>
      </c>
      <c r="R704" s="126">
        <f>VLOOKUP(A704,РАСЧЕТ!A:BC,55,0)</f>
        <v>0</v>
      </c>
      <c r="S704" s="126">
        <f t="shared" si="94"/>
        <v>-1374.39</v>
      </c>
      <c r="T704" s="128">
        <v>1374.39</v>
      </c>
      <c r="U704" s="126">
        <f>VLOOKUP(A704,РАСЧЕТ!A:BD,56,0)</f>
        <v>0</v>
      </c>
      <c r="V704" s="126">
        <f t="shared" si="95"/>
        <v>-1374.39</v>
      </c>
      <c r="W704" s="80">
        <v>1374.39</v>
      </c>
      <c r="X704" s="81">
        <f>VLOOKUP(A704,РАСЧЕТ!A:BE,57,0)</f>
        <v>1645.9076491446581</v>
      </c>
      <c r="Y704" s="81">
        <f t="shared" si="96"/>
        <v>271.51764914465798</v>
      </c>
      <c r="Z704" s="81" t="str">
        <f>VLOOKUP(A704,'10'!A:C,3,0)</f>
        <v>Начисление услуг УКС00001637 от 31.10.2023 0:00:03</v>
      </c>
      <c r="AA704" s="81" t="str">
        <f>VLOOKUP(A704,'10'!A:B,2,0)</f>
        <v>НАС/КС/ДУ-3-412</v>
      </c>
      <c r="AB704" s="80">
        <v>1374.39</v>
      </c>
      <c r="AC704" s="81">
        <f>VLOOKUP(A704,РАСЧЕТ!A:BF,58,0)</f>
        <v>1418.4468709906221</v>
      </c>
      <c r="AD704" s="81">
        <f t="shared" si="97"/>
        <v>44.056870990621974</v>
      </c>
      <c r="AE704" s="81" t="str">
        <f>VLOOKUP(A704,'11'!A:C,3,0)</f>
        <v>Начисление услуг УКС00001717 от 30.11.2023 23:59:59</v>
      </c>
      <c r="AF704" s="81" t="str">
        <f>VLOOKUP(A704,'11'!A:B,2,0)</f>
        <v>НАС/КС/ДУ-3-412</v>
      </c>
      <c r="AG704" s="80">
        <v>1374.39</v>
      </c>
      <c r="AH704" s="120">
        <f>VLOOKUP(A704,РАСЧЕТ!A:BG,59,0)</f>
        <v>1950.4076443385518</v>
      </c>
      <c r="AI704" s="120">
        <f t="shared" si="98"/>
        <v>576.01764433855169</v>
      </c>
      <c r="AJ704" t="str">
        <f>VLOOKUP(A704,'12'!A:C,3,0)</f>
        <v>Начисление услуг УКС00001867 от 31.12.2023 23:59:59</v>
      </c>
      <c r="AK704" t="str">
        <f>VLOOKUP(A704,'12'!A:B,2,0)</f>
        <v>НАС/КС/ДУ-3-412</v>
      </c>
    </row>
    <row r="705" spans="1:37" x14ac:dyDescent="0.3">
      <c r="A705" s="79" t="s">
        <v>2655</v>
      </c>
      <c r="B705" s="79" t="s">
        <v>2656</v>
      </c>
      <c r="C705" s="80">
        <v>1361.51</v>
      </c>
      <c r="D705" s="81">
        <f>VLOOKUP(A705,РАСЧЕТ!A:AY,51,0)</f>
        <v>1780.3356367479503</v>
      </c>
      <c r="E705" s="81">
        <f t="shared" si="90"/>
        <v>418.82563674795028</v>
      </c>
      <c r="F705" s="81" t="str">
        <f>VLOOKUP(A705,'04'!A:C,3,0)</f>
        <v>Начисление услуг УКС00000640 от 30.04.2023 0:00:10</v>
      </c>
      <c r="G705" s="81" t="str">
        <f>VLOOKUP(A705,'04'!A:B,2,0)</f>
        <v>НАС/КС/ДУ-3-413 от 18.11.2021</v>
      </c>
      <c r="H705" s="128">
        <v>1361.51</v>
      </c>
      <c r="I705" s="126">
        <f>VLOOKUP(A705,РАСЧЕТ!A:AZ,52,0)</f>
        <v>0</v>
      </c>
      <c r="J705" s="126">
        <f t="shared" si="91"/>
        <v>-1361.51</v>
      </c>
      <c r="K705" s="128">
        <v>1361.51</v>
      </c>
      <c r="L705" s="126">
        <f>VLOOKUP(A705,РАСЧЕТ!A:BA,53,0)</f>
        <v>0</v>
      </c>
      <c r="M705" s="126">
        <f t="shared" si="92"/>
        <v>-1361.51</v>
      </c>
      <c r="N705" s="128">
        <v>1361.51</v>
      </c>
      <c r="O705" s="126">
        <f>VLOOKUP(A705,РАСЧЕТ!A:BB,54,0)</f>
        <v>0</v>
      </c>
      <c r="P705" s="126">
        <f t="shared" si="93"/>
        <v>-1361.51</v>
      </c>
      <c r="Q705" s="128">
        <v>1361.51</v>
      </c>
      <c r="R705" s="126">
        <f>VLOOKUP(A705,РАСЧЕТ!A:BC,55,0)</f>
        <v>0</v>
      </c>
      <c r="S705" s="126">
        <f t="shared" si="94"/>
        <v>-1361.51</v>
      </c>
      <c r="T705" s="128">
        <v>1361.51</v>
      </c>
      <c r="U705" s="126">
        <f>VLOOKUP(A705,РАСЧЕТ!A:BD,56,0)</f>
        <v>0</v>
      </c>
      <c r="V705" s="126">
        <f t="shared" si="95"/>
        <v>-1361.51</v>
      </c>
      <c r="W705" s="80">
        <v>1361.51</v>
      </c>
      <c r="X705" s="81">
        <f>VLOOKUP(A705,РАСЧЕТ!A:BE,57,0)</f>
        <v>1600.0802582410765</v>
      </c>
      <c r="Y705" s="81">
        <f t="shared" si="96"/>
        <v>238.57025824107654</v>
      </c>
      <c r="Z705" s="81" t="str">
        <f>VLOOKUP(A705,'10'!A:C,3,0)</f>
        <v>Начисление услуг УКС00001637 от 31.10.2023 0:00:03</v>
      </c>
      <c r="AA705" s="81" t="str">
        <f>VLOOKUP(A705,'10'!A:B,2,0)</f>
        <v>НАС/КС/ДУ-3-413 от 18.11.2021</v>
      </c>
      <c r="AB705" s="80">
        <v>1361.51</v>
      </c>
      <c r="AC705" s="81">
        <f>VLOOKUP(A705,РАСЧЕТ!A:BF,58,0)</f>
        <v>1383.9078497530666</v>
      </c>
      <c r="AD705" s="81">
        <f t="shared" si="97"/>
        <v>22.397849753066566</v>
      </c>
      <c r="AE705" s="81" t="str">
        <f>VLOOKUP(A705,'11'!A:C,3,0)</f>
        <v>Начисление услуг УКС00001717 от 30.11.2023 23:59:59</v>
      </c>
      <c r="AF705" s="81" t="str">
        <f>VLOOKUP(A705,'11'!A:B,2,0)</f>
        <v>НАС/КС/ДУ-3-413 от 18.11.2021</v>
      </c>
      <c r="AG705" s="80">
        <v>1361.51</v>
      </c>
      <c r="AH705" s="120">
        <f>VLOOKUP(A705,РАСЧЕТ!A:BG,59,0)</f>
        <v>1904.5552639377481</v>
      </c>
      <c r="AI705" s="120">
        <f t="shared" si="98"/>
        <v>543.04526393774813</v>
      </c>
      <c r="AJ705" t="str">
        <f>VLOOKUP(A705,'12'!A:C,3,0)</f>
        <v>Начисление услуг УКС00001867 от 31.12.2023 23:59:59</v>
      </c>
      <c r="AK705" t="str">
        <f>VLOOKUP(A705,'12'!A:B,2,0)</f>
        <v>НАС/КС/ДУ-3-413 от 18.11.2021</v>
      </c>
    </row>
    <row r="706" spans="1:37" x14ac:dyDescent="0.3">
      <c r="A706" s="79" t="s">
        <v>972</v>
      </c>
      <c r="B706" s="79" t="s">
        <v>973</v>
      </c>
      <c r="C706" s="80">
        <v>1679.34</v>
      </c>
      <c r="D706" s="81">
        <f>VLOOKUP(A706,РАСЧЕТ!A:AY,51,0)</f>
        <v>705.98767182475899</v>
      </c>
      <c r="E706" s="81">
        <f t="shared" si="90"/>
        <v>-973.35232817524093</v>
      </c>
      <c r="F706" s="81" t="str">
        <f>VLOOKUP(A706,'04'!A:C,3,0)</f>
        <v>Начисление услуг УКС00000640 от 30.04.2023 0:00:10</v>
      </c>
      <c r="G706" s="81" t="str">
        <f>VLOOKUP(A706,'04'!A:B,2,0)</f>
        <v>НАС/КС/ДУ-3-414 от 01.12.2021</v>
      </c>
      <c r="H706" s="128">
        <v>1679.34</v>
      </c>
      <c r="I706" s="126">
        <f>VLOOKUP(A706,РАСЧЕТ!A:AZ,52,0)</f>
        <v>0</v>
      </c>
      <c r="J706" s="126">
        <f t="shared" si="91"/>
        <v>-1679.34</v>
      </c>
      <c r="K706" s="128">
        <v>1679.34</v>
      </c>
      <c r="L706" s="126">
        <f>VLOOKUP(A706,РАСЧЕТ!A:BA,53,0)</f>
        <v>0</v>
      </c>
      <c r="M706" s="126">
        <f t="shared" si="92"/>
        <v>-1679.34</v>
      </c>
      <c r="N706" s="128">
        <v>1679.34</v>
      </c>
      <c r="O706" s="126">
        <f>VLOOKUP(A706,РАСЧЕТ!A:BB,54,0)</f>
        <v>0</v>
      </c>
      <c r="P706" s="126">
        <f t="shared" si="93"/>
        <v>-1679.34</v>
      </c>
      <c r="Q706" s="128">
        <v>1679.34</v>
      </c>
      <c r="R706" s="126">
        <f>VLOOKUP(A706,РАСЧЕТ!A:BC,55,0)</f>
        <v>0</v>
      </c>
      <c r="S706" s="126">
        <f t="shared" si="94"/>
        <v>-1679.34</v>
      </c>
      <c r="T706" s="128">
        <v>1679.34</v>
      </c>
      <c r="U706" s="126">
        <f>VLOOKUP(A706,РАСЧЕТ!A:BD,56,0)</f>
        <v>0</v>
      </c>
      <c r="V706" s="126">
        <f t="shared" si="95"/>
        <v>-1679.34</v>
      </c>
      <c r="W706" s="80">
        <v>1679.34</v>
      </c>
      <c r="X706" s="81">
        <f>VLOOKUP(A706,РАСЧЕТ!A:BE,57,0)</f>
        <v>1083.9042211708791</v>
      </c>
      <c r="Y706" s="81">
        <f t="shared" si="96"/>
        <v>-595.43577882912086</v>
      </c>
      <c r="Z706" s="81" t="str">
        <f>VLOOKUP(A706,'10'!A:C,3,0)</f>
        <v>Начисление услуг УКС00001637 от 31.10.2023 0:00:03</v>
      </c>
      <c r="AA706" s="81" t="str">
        <f>VLOOKUP(A706,'10'!A:B,2,0)</f>
        <v>НАС/КС/ДУ-3-414 от 01.12.2021</v>
      </c>
      <c r="AB706" s="80">
        <v>1679.34</v>
      </c>
      <c r="AC706" s="81">
        <f>VLOOKUP(A706,РАСЧЕТ!A:BF,58,0)</f>
        <v>1085.2555339705457</v>
      </c>
      <c r="AD706" s="81">
        <f t="shared" si="97"/>
        <v>-594.08446602945423</v>
      </c>
      <c r="AE706" s="81" t="str">
        <f>VLOOKUP(A706,'11'!A:C,3,0)</f>
        <v>Начисление услуг УКС00001717 от 30.11.2023 23:59:59</v>
      </c>
      <c r="AF706" s="81" t="str">
        <f>VLOOKUP(A706,'11'!A:B,2,0)</f>
        <v>НАС/КС/ДУ-3-414 от 01.12.2021</v>
      </c>
      <c r="AG706" s="80">
        <v>1679.34</v>
      </c>
      <c r="AH706" s="120">
        <f>VLOOKUP(A706,РАСЧЕТ!A:BG,59,0)</f>
        <v>1542.2784328250391</v>
      </c>
      <c r="AI706" s="120">
        <f t="shared" si="98"/>
        <v>-137.06156717496083</v>
      </c>
      <c r="AJ706" t="str">
        <f>VLOOKUP(A706,'12'!A:C,3,0)</f>
        <v>Начисление услуг УКС00001867 от 31.12.2023 23:59:59</v>
      </c>
      <c r="AK706" t="str">
        <f>VLOOKUP(A706,'12'!A:B,2,0)</f>
        <v>НАС/КС/ДУ-3-414 от 01.12.2021</v>
      </c>
    </row>
    <row r="707" spans="1:37" x14ac:dyDescent="0.3">
      <c r="A707" s="79" t="s">
        <v>1524</v>
      </c>
      <c r="B707" s="79" t="s">
        <v>1525</v>
      </c>
      <c r="C707" s="80">
        <v>2650</v>
      </c>
      <c r="D707" s="81">
        <f>VLOOKUP(A707,РАСЧЕТ!A:AY,51,0)</f>
        <v>2724.6681573296069</v>
      </c>
      <c r="E707" s="81">
        <f t="shared" ref="E707:E770" si="99">D707-C707</f>
        <v>74.668157329606856</v>
      </c>
      <c r="F707" s="81" t="str">
        <f>VLOOKUP(A707,'04'!A:C,3,0)</f>
        <v>Начисление услуг УКС00000640 от 30.04.2023 0:00:10</v>
      </c>
      <c r="G707" s="81" t="str">
        <f>VLOOKUP(A707,'04'!A:B,2,0)</f>
        <v>НАС/КС/ДУ-3-415</v>
      </c>
      <c r="H707" s="128">
        <v>2650</v>
      </c>
      <c r="I707" s="126">
        <f>VLOOKUP(A707,РАСЧЕТ!A:AZ,52,0)</f>
        <v>0</v>
      </c>
      <c r="J707" s="126">
        <f t="shared" ref="J707:J770" si="100">I707-H707</f>
        <v>-2650</v>
      </c>
      <c r="K707" s="128">
        <v>2650</v>
      </c>
      <c r="L707" s="126">
        <f>VLOOKUP(A707,РАСЧЕТ!A:BA,53,0)</f>
        <v>0</v>
      </c>
      <c r="M707" s="126">
        <f t="shared" ref="M707:M770" si="101">L707-K707</f>
        <v>-2650</v>
      </c>
      <c r="N707" s="128">
        <v>2650</v>
      </c>
      <c r="O707" s="126">
        <f>VLOOKUP(A707,РАСЧЕТ!A:BB,54,0)</f>
        <v>0</v>
      </c>
      <c r="P707" s="126">
        <f t="shared" ref="P707:P770" si="102">O707-N707</f>
        <v>-2650</v>
      </c>
      <c r="Q707" s="128">
        <v>2650</v>
      </c>
      <c r="R707" s="126">
        <f>VLOOKUP(A707,РАСЧЕТ!A:BC,55,0)</f>
        <v>0</v>
      </c>
      <c r="S707" s="126">
        <f t="shared" ref="S707:S770" si="103">R707-Q707</f>
        <v>-2650</v>
      </c>
      <c r="T707" s="128">
        <v>2650</v>
      </c>
      <c r="U707" s="126">
        <f>VLOOKUP(A707,РАСЧЕТ!A:BD,56,0)</f>
        <v>0</v>
      </c>
      <c r="V707" s="126">
        <f t="shared" ref="V707:V770" si="104">U707-T707</f>
        <v>-2650</v>
      </c>
      <c r="W707" s="80">
        <v>2650</v>
      </c>
      <c r="X707" s="81">
        <f>VLOOKUP(A707,РАСЧЕТ!A:BE,57,0)</f>
        <v>3128.3097160874295</v>
      </c>
      <c r="Y707" s="81">
        <f t="shared" ref="Y707:Y770" si="105">X707-W707</f>
        <v>478.30971608742948</v>
      </c>
      <c r="Z707" s="81" t="str">
        <f>VLOOKUP(A707,'10'!A:C,3,0)</f>
        <v>Начисление услуг УКС00001637 от 31.10.2023 0:00:03</v>
      </c>
      <c r="AA707" s="81" t="str">
        <f>VLOOKUP(A707,'10'!A:B,2,0)</f>
        <v>НАС/КС/ДУ-3-415</v>
      </c>
      <c r="AB707" s="80">
        <v>2650</v>
      </c>
      <c r="AC707" s="81">
        <f>VLOOKUP(A707,РАСЧЕТ!A:BF,58,0)</f>
        <v>2703.353456591537</v>
      </c>
      <c r="AD707" s="81">
        <f t="shared" ref="AD707:AD770" si="106">AC707-AB707</f>
        <v>53.353456591536997</v>
      </c>
      <c r="AE707" s="81" t="str">
        <f>VLOOKUP(A707,'11'!A:C,3,0)</f>
        <v>Начисление услуг УКС00001717 от 30.11.2023 23:59:59</v>
      </c>
      <c r="AF707" s="81" t="str">
        <f>VLOOKUP(A707,'11'!A:B,2,0)</f>
        <v>НАС/КС/ДУ-3-415</v>
      </c>
      <c r="AG707" s="80">
        <v>2650</v>
      </c>
      <c r="AH707" s="120">
        <f>VLOOKUP(A707,РАСЧЕТ!A:BG,59,0)</f>
        <v>3719.6320534471456</v>
      </c>
      <c r="AI707" s="120">
        <f t="shared" ref="AI707:AI770" si="107">AH707-AG707</f>
        <v>1069.6320534471456</v>
      </c>
      <c r="AJ707" t="str">
        <f>VLOOKUP(A707,'12'!A:C,3,0)</f>
        <v>Начисление услуг УКС00001867 от 31.12.2023 23:59:59</v>
      </c>
      <c r="AK707" t="str">
        <f>VLOOKUP(A707,'12'!A:B,2,0)</f>
        <v>НАС/КС/ДУ-3-415</v>
      </c>
    </row>
    <row r="708" spans="1:37" x14ac:dyDescent="0.3">
      <c r="A708" s="79" t="s">
        <v>2069</v>
      </c>
      <c r="B708" s="79" t="s">
        <v>2070</v>
      </c>
      <c r="C708" s="80">
        <v>1395.87</v>
      </c>
      <c r="D708" s="81">
        <f>VLOOKUP(A708,РАСЧЕТ!A:AY,51,0)</f>
        <v>1177.2435618505335</v>
      </c>
      <c r="E708" s="81">
        <f t="shared" si="99"/>
        <v>-218.62643814946637</v>
      </c>
      <c r="F708" s="81" t="str">
        <f>VLOOKUP(A708,'04'!A:C,3,0)</f>
        <v>Начисление услуг УКС00000640 от 30.04.2023 0:00:10</v>
      </c>
      <c r="G708" s="81" t="str">
        <f>VLOOKUP(A708,'04'!A:B,2,0)</f>
        <v>НАС/КС/ДУ-3-416</v>
      </c>
      <c r="H708" s="128">
        <v>1395.87</v>
      </c>
      <c r="I708" s="126">
        <f>VLOOKUP(A708,РАСЧЕТ!A:AZ,52,0)</f>
        <v>0</v>
      </c>
      <c r="J708" s="126">
        <f t="shared" si="100"/>
        <v>-1395.87</v>
      </c>
      <c r="K708" s="128">
        <v>1395.87</v>
      </c>
      <c r="L708" s="126">
        <f>VLOOKUP(A708,РАСЧЕТ!A:BA,53,0)</f>
        <v>0</v>
      </c>
      <c r="M708" s="126">
        <f t="shared" si="101"/>
        <v>-1395.87</v>
      </c>
      <c r="N708" s="128">
        <v>1395.87</v>
      </c>
      <c r="O708" s="126">
        <f>VLOOKUP(A708,РАСЧЕТ!A:BB,54,0)</f>
        <v>0</v>
      </c>
      <c r="P708" s="126">
        <f t="shared" si="102"/>
        <v>-1395.87</v>
      </c>
      <c r="Q708" s="128">
        <v>1395.87</v>
      </c>
      <c r="R708" s="126">
        <f>VLOOKUP(A708,РАСЧЕТ!A:BC,55,0)</f>
        <v>0</v>
      </c>
      <c r="S708" s="126">
        <f t="shared" si="103"/>
        <v>-1395.87</v>
      </c>
      <c r="T708" s="128">
        <v>1395.87</v>
      </c>
      <c r="U708" s="126">
        <f>VLOOKUP(A708,РАСЧЕТ!A:BD,56,0)</f>
        <v>0</v>
      </c>
      <c r="V708" s="126">
        <f t="shared" si="104"/>
        <v>-1395.87</v>
      </c>
      <c r="W708" s="80">
        <v>1395.87</v>
      </c>
      <c r="X708" s="81">
        <f>VLOOKUP(A708,РАСЧЕТ!A:BE,57,0)</f>
        <v>2458.5796306530351</v>
      </c>
      <c r="Y708" s="81">
        <f t="shared" si="105"/>
        <v>1062.7096306530352</v>
      </c>
      <c r="Z708" s="81" t="str">
        <f>VLOOKUP(A708,'10'!A:C,3,0)</f>
        <v>Начисление услуг УКС00001637 от 31.10.2023 0:00:03</v>
      </c>
      <c r="AA708" s="81" t="str">
        <f>VLOOKUP(A708,'10'!A:B,2,0)</f>
        <v>НАС/КС/ДУ-3-416</v>
      </c>
      <c r="AB708" s="80">
        <v>1395.87</v>
      </c>
      <c r="AC708" s="81">
        <f>VLOOKUP(A708,РАСЧЕТ!A:BF,58,0)</f>
        <v>1990.5250604368696</v>
      </c>
      <c r="AD708" s="81">
        <f t="shared" si="106"/>
        <v>594.65506043686969</v>
      </c>
      <c r="AE708" s="81" t="str">
        <f>VLOOKUP(A708,'11'!A:C,3,0)</f>
        <v>Начисление услуг УКС00001717 от 30.11.2023 23:59:59</v>
      </c>
      <c r="AF708" s="81" t="str">
        <f>VLOOKUP(A708,'11'!A:B,2,0)</f>
        <v>НАС/КС/ДУ-3-416</v>
      </c>
      <c r="AG708" s="80">
        <v>1395.87</v>
      </c>
      <c r="AH708" s="120">
        <f>VLOOKUP(A708,РАСЧЕТ!A:BG,59,0)</f>
        <v>2694.5787764000916</v>
      </c>
      <c r="AI708" s="120">
        <f t="shared" si="107"/>
        <v>1298.7087764000917</v>
      </c>
      <c r="AJ708" t="str">
        <f>VLOOKUP(A708,'12'!A:C,3,0)</f>
        <v>Начисление услуг УКС00001867 от 31.12.2023 23:59:59</v>
      </c>
      <c r="AK708" t="str">
        <f>VLOOKUP(A708,'12'!A:B,2,0)</f>
        <v>НАС/КС/ДУ-3-416</v>
      </c>
    </row>
    <row r="709" spans="1:37" x14ac:dyDescent="0.3">
      <c r="A709" s="79" t="s">
        <v>1109</v>
      </c>
      <c r="B709" s="79" t="s">
        <v>1110</v>
      </c>
      <c r="C709" s="80">
        <v>1443.11</v>
      </c>
      <c r="D709" s="81">
        <f>VLOOKUP(A709,РАСЧЕТ!A:AY,51,0)</f>
        <v>1217.088728559321</v>
      </c>
      <c r="E709" s="81">
        <f t="shared" si="99"/>
        <v>-226.0212714406789</v>
      </c>
      <c r="F709" s="81" t="str">
        <f>VLOOKUP(A709,'04'!A:C,3,0)</f>
        <v>Начисление услуг УКС00000640 от 30.04.2023 0:00:10</v>
      </c>
      <c r="G709" s="81" t="str">
        <f>VLOOKUP(A709,'04'!A:B,2,0)</f>
        <v>НАС/КС/ДУ-3-417</v>
      </c>
      <c r="H709" s="128">
        <v>1443.11</v>
      </c>
      <c r="I709" s="126">
        <f>VLOOKUP(A709,РАСЧЕТ!A:AZ,52,0)</f>
        <v>0</v>
      </c>
      <c r="J709" s="126">
        <f t="shared" si="100"/>
        <v>-1443.11</v>
      </c>
      <c r="K709" s="128">
        <v>1443.11</v>
      </c>
      <c r="L709" s="126">
        <f>VLOOKUP(A709,РАСЧЕТ!A:BA,53,0)</f>
        <v>0</v>
      </c>
      <c r="M709" s="126">
        <f t="shared" si="101"/>
        <v>-1443.11</v>
      </c>
      <c r="N709" s="128">
        <v>1443.11</v>
      </c>
      <c r="O709" s="126">
        <f>VLOOKUP(A709,РАСЧЕТ!A:BB,54,0)</f>
        <v>0</v>
      </c>
      <c r="P709" s="126">
        <f t="shared" si="102"/>
        <v>-1443.11</v>
      </c>
      <c r="Q709" s="128">
        <v>1443.11</v>
      </c>
      <c r="R709" s="126">
        <f>VLOOKUP(A709,РАСЧЕТ!A:BC,55,0)</f>
        <v>0</v>
      </c>
      <c r="S709" s="126">
        <f t="shared" si="103"/>
        <v>-1443.11</v>
      </c>
      <c r="T709" s="128">
        <v>1443.11</v>
      </c>
      <c r="U709" s="126">
        <f>VLOOKUP(A709,РАСЧЕТ!A:BD,56,0)</f>
        <v>0</v>
      </c>
      <c r="V709" s="126">
        <f t="shared" si="104"/>
        <v>-1443.11</v>
      </c>
      <c r="W709" s="80">
        <v>1443.11</v>
      </c>
      <c r="X709" s="81">
        <f>VLOOKUP(A709,РАСЧЕТ!A:BE,57,0)</f>
        <v>748.18447733257312</v>
      </c>
      <c r="Y709" s="81">
        <f t="shared" si="105"/>
        <v>-694.92552266742678</v>
      </c>
      <c r="Z709" s="81" t="str">
        <f>VLOOKUP(A709,'10'!A:C,3,0)</f>
        <v>Начисление услуг УКС00001637 от 31.10.2023 0:00:03</v>
      </c>
      <c r="AA709" s="81" t="str">
        <f>VLOOKUP(A709,'10'!A:B,2,0)</f>
        <v>НАС/КС/ДУ-3-417</v>
      </c>
      <c r="AB709" s="80">
        <v>1443.11</v>
      </c>
      <c r="AC709" s="81">
        <f>VLOOKUP(A709,РАСЧЕТ!A:BF,58,0)</f>
        <v>804.54341874140789</v>
      </c>
      <c r="AD709" s="81">
        <f t="shared" si="106"/>
        <v>-638.56658125859201</v>
      </c>
      <c r="AE709" s="81" t="str">
        <f>VLOOKUP(A709,'11'!A:C,3,0)</f>
        <v>Начисление услуг УКС00001717 от 30.11.2023 23:59:59</v>
      </c>
      <c r="AF709" s="81" t="str">
        <f>VLOOKUP(A709,'11'!A:B,2,0)</f>
        <v>НАС/КС/ДУ-3-417</v>
      </c>
      <c r="AG709" s="80">
        <v>1443.11</v>
      </c>
      <c r="AH709" s="120">
        <f>VLOOKUP(A709,РАСЧЕТ!A:BG,59,0)</f>
        <v>1159.1407086235433</v>
      </c>
      <c r="AI709" s="120">
        <f t="shared" si="107"/>
        <v>-283.96929137645657</v>
      </c>
      <c r="AJ709" t="str">
        <f>VLOOKUP(A709,'12'!A:C,3,0)</f>
        <v>Начисление услуг УКС00001867 от 31.12.2023 23:59:59</v>
      </c>
      <c r="AK709" t="str">
        <f>VLOOKUP(A709,'12'!A:B,2,0)</f>
        <v>НАС/КС/ДУ-3-417</v>
      </c>
    </row>
    <row r="710" spans="1:37" x14ac:dyDescent="0.3">
      <c r="A710" s="79" t="s">
        <v>1103</v>
      </c>
      <c r="B710" s="79" t="s">
        <v>1104</v>
      </c>
      <c r="C710" s="80">
        <v>2602.7600000000002</v>
      </c>
      <c r="D710" s="81">
        <f>VLOOKUP(A710,РАСЧЕТ!A:AY,51,0)</f>
        <v>2195.1064568659181</v>
      </c>
      <c r="E710" s="81">
        <f t="shared" si="99"/>
        <v>-407.65354313408216</v>
      </c>
      <c r="F710" s="81" t="str">
        <f>VLOOKUP(A710,'04'!A:C,3,0)</f>
        <v>Начисление услуг УКС00000640 от 30.04.2023 0:00:10</v>
      </c>
      <c r="G710" s="81" t="str">
        <f>VLOOKUP(A710,'04'!A:B,2,0)</f>
        <v>НАС/КС/ДУ-3-418 от 01.01.2022</v>
      </c>
      <c r="H710" s="128">
        <v>2602.7600000000002</v>
      </c>
      <c r="I710" s="126">
        <f>VLOOKUP(A710,РАСЧЕТ!A:AZ,52,0)</f>
        <v>0</v>
      </c>
      <c r="J710" s="126">
        <f t="shared" si="100"/>
        <v>-2602.7600000000002</v>
      </c>
      <c r="K710" s="128">
        <v>2602.7600000000002</v>
      </c>
      <c r="L710" s="126">
        <f>VLOOKUP(A710,РАСЧЕТ!A:BA,53,0)</f>
        <v>0</v>
      </c>
      <c r="M710" s="126">
        <f t="shared" si="101"/>
        <v>-2602.7600000000002</v>
      </c>
      <c r="N710" s="128">
        <v>2602.7600000000002</v>
      </c>
      <c r="O710" s="126">
        <f>VLOOKUP(A710,РАСЧЕТ!A:BB,54,0)</f>
        <v>0</v>
      </c>
      <c r="P710" s="126">
        <f t="shared" si="102"/>
        <v>-2602.7600000000002</v>
      </c>
      <c r="Q710" s="128">
        <v>2602.7600000000002</v>
      </c>
      <c r="R710" s="126">
        <f>VLOOKUP(A710,РАСЧЕТ!A:BC,55,0)</f>
        <v>0</v>
      </c>
      <c r="S710" s="126">
        <f t="shared" si="103"/>
        <v>-2602.7600000000002</v>
      </c>
      <c r="T710" s="128">
        <v>2602.7600000000002</v>
      </c>
      <c r="U710" s="126">
        <f>VLOOKUP(A710,РАСЧЕТ!A:BD,56,0)</f>
        <v>0</v>
      </c>
      <c r="V710" s="126">
        <f t="shared" si="104"/>
        <v>-2602.7600000000002</v>
      </c>
      <c r="W710" s="80">
        <v>2602.7600000000002</v>
      </c>
      <c r="X710" s="81">
        <f>VLOOKUP(A710,РАСЧЕТ!A:BE,57,0)</f>
        <v>1802.5612227984009</v>
      </c>
      <c r="Y710" s="81">
        <f t="shared" si="105"/>
        <v>-800.19877720159934</v>
      </c>
      <c r="Z710" s="81" t="str">
        <f>VLOOKUP(A710,'10'!A:C,3,0)</f>
        <v>Начисление услуг УКС00001637 от 31.10.2023 0:00:03</v>
      </c>
      <c r="AA710" s="81" t="str">
        <f>VLOOKUP(A710,'10'!A:B,2,0)</f>
        <v>НАС/КС/ДУ-3-418 от 01.01.2022</v>
      </c>
      <c r="AB710" s="80">
        <v>2602.7600000000002</v>
      </c>
      <c r="AC710" s="81">
        <f>VLOOKUP(A710,РАСЧЕТ!A:BF,58,0)</f>
        <v>1767.7125229890419</v>
      </c>
      <c r="AD710" s="81">
        <f t="shared" si="106"/>
        <v>-835.04747701095835</v>
      </c>
      <c r="AE710" s="81" t="str">
        <f>VLOOKUP(A710,'11'!A:C,3,0)</f>
        <v>Начисление услуг УКС00001717 от 30.11.2023 23:59:59</v>
      </c>
      <c r="AF710" s="81" t="str">
        <f>VLOOKUP(A710,'11'!A:B,2,0)</f>
        <v>НАС/КС/ДУ-3-418 от 01.01.2022</v>
      </c>
      <c r="AG710" s="80">
        <v>2602.7600000000002</v>
      </c>
      <c r="AH710" s="120">
        <f>VLOOKUP(A710,РАСЧЕТ!A:BG,59,0)</f>
        <v>2501.5651423939062</v>
      </c>
      <c r="AI710" s="120">
        <f t="shared" si="107"/>
        <v>-101.19485760609405</v>
      </c>
      <c r="AJ710" t="str">
        <f>VLOOKUP(A710,'12'!A:C,3,0)</f>
        <v>Начисление услуг УКС00001867 от 31.12.2023 23:59:59</v>
      </c>
      <c r="AK710" t="str">
        <f>VLOOKUP(A710,'12'!A:B,2,0)</f>
        <v>НАС/КС/ДУ-3-418 от 01.01.2022</v>
      </c>
    </row>
    <row r="711" spans="1:37" x14ac:dyDescent="0.3">
      <c r="A711" s="79" t="s">
        <v>1036</v>
      </c>
      <c r="B711" s="79" t="s">
        <v>1037</v>
      </c>
      <c r="C711" s="80">
        <v>1687.93</v>
      </c>
      <c r="D711" s="81">
        <f>VLOOKUP(A711,РАСЧЕТ!A:AY,51,0)</f>
        <v>1219.6272619619699</v>
      </c>
      <c r="E711" s="81">
        <f t="shared" si="99"/>
        <v>-468.30273803803016</v>
      </c>
      <c r="F711" s="81" t="str">
        <f>VLOOKUP(A711,'04'!A:C,3,0)</f>
        <v>Начисление услуг УКС00000640 от 30.04.2023 0:00:10</v>
      </c>
      <c r="G711" s="81" t="str">
        <f>VLOOKUP(A711,'04'!A:B,2,0)</f>
        <v>НАС/КС/ДУ-3-419</v>
      </c>
      <c r="H711" s="128">
        <v>1687.93</v>
      </c>
      <c r="I711" s="126">
        <f>VLOOKUP(A711,РАСЧЕТ!A:AZ,52,0)</f>
        <v>0</v>
      </c>
      <c r="J711" s="126">
        <f t="shared" si="100"/>
        <v>-1687.93</v>
      </c>
      <c r="K711" s="128">
        <v>1687.93</v>
      </c>
      <c r="L711" s="126">
        <f>VLOOKUP(A711,РАСЧЕТ!A:BA,53,0)</f>
        <v>0</v>
      </c>
      <c r="M711" s="126">
        <f t="shared" si="101"/>
        <v>-1687.93</v>
      </c>
      <c r="N711" s="128">
        <v>1687.93</v>
      </c>
      <c r="O711" s="126">
        <f>VLOOKUP(A711,РАСЧЕТ!A:BB,54,0)</f>
        <v>0</v>
      </c>
      <c r="P711" s="126">
        <f t="shared" si="102"/>
        <v>-1687.93</v>
      </c>
      <c r="Q711" s="128">
        <v>1687.93</v>
      </c>
      <c r="R711" s="126">
        <f>VLOOKUP(A711,РАСЧЕТ!A:BC,55,0)</f>
        <v>0</v>
      </c>
      <c r="S711" s="126">
        <f t="shared" si="103"/>
        <v>-1687.93</v>
      </c>
      <c r="T711" s="128">
        <v>1687.93</v>
      </c>
      <c r="U711" s="126">
        <f>VLOOKUP(A711,РАСЧЕТ!A:BD,56,0)</f>
        <v>0</v>
      </c>
      <c r="V711" s="126">
        <f t="shared" si="104"/>
        <v>-1687.93</v>
      </c>
      <c r="W711" s="80">
        <v>1687.93</v>
      </c>
      <c r="X711" s="81">
        <f>VLOOKUP(A711,РАСЧЕТ!A:BE,57,0)</f>
        <v>1067.7539252784259</v>
      </c>
      <c r="Y711" s="81">
        <f t="shared" si="105"/>
        <v>-620.1760747215742</v>
      </c>
      <c r="Z711" s="81" t="str">
        <f>VLOOKUP(A711,'10'!A:C,3,0)</f>
        <v>Начисление услуг УКС00001637 от 31.10.2023 0:00:03</v>
      </c>
      <c r="AA711" s="81" t="str">
        <f>VLOOKUP(A711,'10'!A:B,2,0)</f>
        <v>НАС/КС/ДУ-3-419</v>
      </c>
      <c r="AB711" s="80">
        <v>1687.93</v>
      </c>
      <c r="AC711" s="81">
        <f>VLOOKUP(A711,РАСЧЕТ!A:BF,58,0)</f>
        <v>1075.6467998095536</v>
      </c>
      <c r="AD711" s="81">
        <f t="shared" si="106"/>
        <v>-612.28320019044645</v>
      </c>
      <c r="AE711" s="81" t="str">
        <f>VLOOKUP(A711,'11'!A:C,3,0)</f>
        <v>Начисление услуг УКС00001717 от 30.11.2023 23:59:59</v>
      </c>
      <c r="AF711" s="81" t="str">
        <f>VLOOKUP(A711,'11'!A:B,2,0)</f>
        <v>НАС/КС/ДУ-3-419</v>
      </c>
      <c r="AG711" s="80">
        <v>1687.93</v>
      </c>
      <c r="AH711" s="120">
        <f>VLOOKUP(A711,РАСЧЕТ!A:BG,59,0)</f>
        <v>1530.4923379064458</v>
      </c>
      <c r="AI711" s="120">
        <f t="shared" si="107"/>
        <v>-157.43766209355431</v>
      </c>
      <c r="AJ711" t="str">
        <f>VLOOKUP(A711,'12'!A:C,3,0)</f>
        <v>Начисление услуг УКС00001867 от 31.12.2023 23:59:59</v>
      </c>
      <c r="AK711" t="str">
        <f>VLOOKUP(A711,'12'!A:B,2,0)</f>
        <v>НАС/КС/ДУ-3-419</v>
      </c>
    </row>
    <row r="712" spans="1:37" x14ac:dyDescent="0.3">
      <c r="A712" s="79" t="s">
        <v>997</v>
      </c>
      <c r="B712" s="79" t="s">
        <v>193</v>
      </c>
      <c r="C712" s="80">
        <v>3367.26</v>
      </c>
      <c r="D712" s="81">
        <f>VLOOKUP(A712,РАСЧЕТ!A:AY,51,0)</f>
        <v>2839.8736999717489</v>
      </c>
      <c r="E712" s="81">
        <f t="shared" si="99"/>
        <v>-527.3863000282513</v>
      </c>
      <c r="F712" s="81" t="str">
        <f>VLOOKUP(A712,'04'!A:C,3,0)</f>
        <v>Начисление услуг УКС00000640 от 30.04.2023 0:00:10</v>
      </c>
      <c r="G712" s="81" t="str">
        <f>VLOOKUP(A712,'04'!A:B,2,0)</f>
        <v>НАС/КС/ДУ-3-42 от 09.04.2022 г.</v>
      </c>
      <c r="H712" s="128">
        <v>3367.26</v>
      </c>
      <c r="I712" s="126">
        <f>VLOOKUP(A712,РАСЧЕТ!A:AZ,52,0)</f>
        <v>0</v>
      </c>
      <c r="J712" s="126">
        <f t="shared" si="100"/>
        <v>-3367.26</v>
      </c>
      <c r="K712" s="128">
        <v>3367.26</v>
      </c>
      <c r="L712" s="126">
        <f>VLOOKUP(A712,РАСЧЕТ!A:BA,53,0)</f>
        <v>0</v>
      </c>
      <c r="M712" s="126">
        <f t="shared" si="101"/>
        <v>-3367.26</v>
      </c>
      <c r="N712" s="128">
        <v>3367.26</v>
      </c>
      <c r="O712" s="126">
        <f>VLOOKUP(A712,РАСЧЕТ!A:BB,54,0)</f>
        <v>0</v>
      </c>
      <c r="P712" s="126">
        <f t="shared" si="102"/>
        <v>-3367.26</v>
      </c>
      <c r="Q712" s="128">
        <v>3367.26</v>
      </c>
      <c r="R712" s="126">
        <f>VLOOKUP(A712,РАСЧЕТ!A:BC,55,0)</f>
        <v>0</v>
      </c>
      <c r="S712" s="126">
        <f t="shared" si="103"/>
        <v>-3367.26</v>
      </c>
      <c r="T712" s="128">
        <v>3367.26</v>
      </c>
      <c r="U712" s="126">
        <f>VLOOKUP(A712,РАСЧЕТ!A:BD,56,0)</f>
        <v>0</v>
      </c>
      <c r="V712" s="126">
        <f t="shared" si="104"/>
        <v>-3367.26</v>
      </c>
      <c r="W712" s="80">
        <v>3367.26</v>
      </c>
      <c r="X712" s="81">
        <f>VLOOKUP(A712,РАСЧЕТ!A:BE,57,0)</f>
        <v>2079.9701539165503</v>
      </c>
      <c r="Y712" s="81">
        <f t="shared" si="105"/>
        <v>-1287.2898460834499</v>
      </c>
      <c r="Z712" s="81" t="str">
        <f>VLOOKUP(A712,'10'!A:C,3,0)</f>
        <v>Начисление услуг УКС00001637 от 31.10.2023 0:00:03</v>
      </c>
      <c r="AA712" s="81" t="str">
        <f>VLOOKUP(A712,'10'!A:B,2,0)</f>
        <v>НАС/КС/ДУ-3-42 от 09.04.2022 г.</v>
      </c>
      <c r="AB712" s="80">
        <v>3367.26</v>
      </c>
      <c r="AC712" s="81">
        <f>VLOOKUP(A712,РАСЧЕТ!A:BF,58,0)</f>
        <v>2110.807581674042</v>
      </c>
      <c r="AD712" s="81">
        <f t="shared" si="106"/>
        <v>-1256.4524183259582</v>
      </c>
      <c r="AE712" s="81" t="str">
        <f>VLOOKUP(A712,'11'!A:C,3,0)</f>
        <v>Начисление услуг УКС00001717 от 30.11.2023 23:59:59</v>
      </c>
      <c r="AF712" s="81" t="str">
        <f>VLOOKUP(A712,'11'!A:B,2,0)</f>
        <v>НАС/КС/ДУ-3-42 от 09.04.2022 г.</v>
      </c>
      <c r="AG712" s="80">
        <v>3367.26</v>
      </c>
      <c r="AH712" s="120">
        <f>VLOOKUP(A712,РАСЧЕТ!A:BG,59,0)</f>
        <v>3007.756309185278</v>
      </c>
      <c r="AI712" s="120">
        <f t="shared" si="107"/>
        <v>-359.50369081472218</v>
      </c>
      <c r="AJ712" t="str">
        <f>VLOOKUP(A712,'12'!A:C,3,0)</f>
        <v>Начисление услуг УКС00001867 от 31.12.2023 23:59:59</v>
      </c>
      <c r="AK712" t="str">
        <f>VLOOKUP(A712,'12'!A:B,2,0)</f>
        <v>НАС/КС/ДУ-3-42 от 09.04.2022 г.</v>
      </c>
    </row>
    <row r="713" spans="1:37" x14ac:dyDescent="0.3">
      <c r="A713" s="79" t="s">
        <v>998</v>
      </c>
      <c r="B713" s="79" t="s">
        <v>999</v>
      </c>
      <c r="C713" s="80">
        <v>1374.39</v>
      </c>
      <c r="D713" s="81">
        <f>VLOOKUP(A713,РАСЧЕТ!A:AY,51,0)</f>
        <v>577.7904219537669</v>
      </c>
      <c r="E713" s="81">
        <f t="shared" si="99"/>
        <v>-796.5995780462332</v>
      </c>
      <c r="F713" s="81" t="str">
        <f>VLOOKUP(A713,'04'!A:C,3,0)</f>
        <v>Начисление услуг УКС00000640 от 30.04.2023 0:00:10</v>
      </c>
      <c r="G713" s="81" t="str">
        <f>VLOOKUP(A713,'04'!A:B,2,0)</f>
        <v>НАС/КС/ДУ-3-420</v>
      </c>
      <c r="H713" s="128">
        <v>1374.39</v>
      </c>
      <c r="I713" s="126">
        <f>VLOOKUP(A713,РАСЧЕТ!A:AZ,52,0)</f>
        <v>0</v>
      </c>
      <c r="J713" s="126">
        <f t="shared" si="100"/>
        <v>-1374.39</v>
      </c>
      <c r="K713" s="128">
        <v>1374.39</v>
      </c>
      <c r="L713" s="126">
        <f>VLOOKUP(A713,РАСЧЕТ!A:BA,53,0)</f>
        <v>0</v>
      </c>
      <c r="M713" s="126">
        <f t="shared" si="101"/>
        <v>-1374.39</v>
      </c>
      <c r="N713" s="128">
        <v>1374.39</v>
      </c>
      <c r="O713" s="126">
        <f>VLOOKUP(A713,РАСЧЕТ!A:BB,54,0)</f>
        <v>0</v>
      </c>
      <c r="P713" s="126">
        <f t="shared" si="102"/>
        <v>-1374.39</v>
      </c>
      <c r="Q713" s="128">
        <v>1374.39</v>
      </c>
      <c r="R713" s="126">
        <f>VLOOKUP(A713,РАСЧЕТ!A:BC,55,0)</f>
        <v>0</v>
      </c>
      <c r="S713" s="126">
        <f t="shared" si="103"/>
        <v>-1374.39</v>
      </c>
      <c r="T713" s="128">
        <v>1374.39</v>
      </c>
      <c r="U713" s="126">
        <f>VLOOKUP(A713,РАСЧЕТ!A:BD,56,0)</f>
        <v>0</v>
      </c>
      <c r="V713" s="126">
        <f t="shared" si="104"/>
        <v>-1374.39</v>
      </c>
      <c r="W713" s="80">
        <v>1374.39</v>
      </c>
      <c r="X713" s="81">
        <f>VLOOKUP(A713,РАСЧЕТ!A:BE,57,0)</f>
        <v>1954.9642730075784</v>
      </c>
      <c r="Y713" s="81">
        <f t="shared" si="105"/>
        <v>580.57427300757831</v>
      </c>
      <c r="Z713" s="81" t="str">
        <f>VLOOKUP(A713,'10'!A:C,3,0)</f>
        <v>Начисление услуг УКС00001637 от 31.10.2023 0:00:03</v>
      </c>
      <c r="AA713" s="81" t="str">
        <f>VLOOKUP(A713,'10'!A:B,2,0)</f>
        <v>НАС/КС/ДУ-3-420</v>
      </c>
      <c r="AB713" s="80">
        <v>1374.39</v>
      </c>
      <c r="AC713" s="81">
        <f>VLOOKUP(A713,РАСЧЕТ!A:BF,58,0)</f>
        <v>1634.4121172217001</v>
      </c>
      <c r="AD713" s="81">
        <f t="shared" si="106"/>
        <v>260.0221172217</v>
      </c>
      <c r="AE713" s="81" t="str">
        <f>VLOOKUP(A713,'11'!A:C,3,0)</f>
        <v>Начисление услуг УКС00001717 от 30.11.2023 23:59:59</v>
      </c>
      <c r="AF713" s="81" t="str">
        <f>VLOOKUP(A713,'11'!A:B,2,0)</f>
        <v>НАС/КС/ДУ-3-420</v>
      </c>
      <c r="AG713" s="80">
        <v>1374.39</v>
      </c>
      <c r="AH713" s="120">
        <f>VLOOKUP(A713,РАСЧЕТ!A:BG,59,0)</f>
        <v>2230.6937742445557</v>
      </c>
      <c r="AI713" s="120">
        <f t="shared" si="107"/>
        <v>856.3037742445556</v>
      </c>
      <c r="AJ713" t="str">
        <f>VLOOKUP(A713,'12'!A:C,3,0)</f>
        <v>Начисление услуг УКС00001867 от 31.12.2023 23:59:59</v>
      </c>
      <c r="AK713" t="str">
        <f>VLOOKUP(A713,'12'!A:B,2,0)</f>
        <v>НАС/КС/ДУ-3-420</v>
      </c>
    </row>
    <row r="714" spans="1:37" x14ac:dyDescent="0.3">
      <c r="A714" s="79" t="s">
        <v>2597</v>
      </c>
      <c r="B714" s="79" t="s">
        <v>2598</v>
      </c>
      <c r="C714" s="80">
        <v>1361.51</v>
      </c>
      <c r="D714" s="81">
        <f>VLOOKUP(A714,РАСЧЕТ!A:AY,51,0)</f>
        <v>1745.4389567479502</v>
      </c>
      <c r="E714" s="81">
        <f t="shared" si="99"/>
        <v>383.92895674795022</v>
      </c>
      <c r="F714" s="81" t="str">
        <f>VLOOKUP(A714,'04'!A:C,3,0)</f>
        <v>Начисление услуг УКС00000640 от 30.04.2023 0:00:10</v>
      </c>
      <c r="G714" s="81" t="str">
        <f>VLOOKUP(A714,'04'!A:B,2,0)</f>
        <v xml:space="preserve">НАС/КС/ДУ-3-421 </v>
      </c>
      <c r="H714" s="128">
        <v>1361.51</v>
      </c>
      <c r="I714" s="126">
        <f>VLOOKUP(A714,РАСЧЕТ!A:AZ,52,0)</f>
        <v>0</v>
      </c>
      <c r="J714" s="126">
        <f t="shared" si="100"/>
        <v>-1361.51</v>
      </c>
      <c r="K714" s="128">
        <v>1361.51</v>
      </c>
      <c r="L714" s="126">
        <f>VLOOKUP(A714,РАСЧЕТ!A:BA,53,0)</f>
        <v>0</v>
      </c>
      <c r="M714" s="126">
        <f t="shared" si="101"/>
        <v>-1361.51</v>
      </c>
      <c r="N714" s="128">
        <v>1361.51</v>
      </c>
      <c r="O714" s="126">
        <f>VLOOKUP(A714,РАСЧЕТ!A:BB,54,0)</f>
        <v>0</v>
      </c>
      <c r="P714" s="126">
        <f t="shared" si="102"/>
        <v>-1361.51</v>
      </c>
      <c r="Q714" s="128">
        <v>1361.51</v>
      </c>
      <c r="R714" s="126">
        <f>VLOOKUP(A714,РАСЧЕТ!A:BC,55,0)</f>
        <v>0</v>
      </c>
      <c r="S714" s="126">
        <f t="shared" si="103"/>
        <v>-1361.51</v>
      </c>
      <c r="T714" s="128">
        <v>1361.51</v>
      </c>
      <c r="U714" s="126">
        <f>VLOOKUP(A714,РАСЧЕТ!A:BD,56,0)</f>
        <v>0</v>
      </c>
      <c r="V714" s="126">
        <f t="shared" si="104"/>
        <v>-1361.51</v>
      </c>
      <c r="W714" s="80">
        <v>1361.51</v>
      </c>
      <c r="X714" s="81">
        <f>VLOOKUP(A714,РАСЧЕТ!A:BE,57,0)</f>
        <v>1502.2123273511513</v>
      </c>
      <c r="Y714" s="81">
        <f t="shared" si="105"/>
        <v>140.70232735115133</v>
      </c>
      <c r="Z714" s="81" t="str">
        <f>VLOOKUP(A714,'10'!A:C,3,0)</f>
        <v>Начисление услуг УКС00001637 от 31.10.2023 0:00:03</v>
      </c>
      <c r="AA714" s="81" t="str">
        <f>VLOOKUP(A714,'10'!A:B,2,0)</f>
        <v xml:space="preserve">НАС/КС/ДУ-3-421 </v>
      </c>
      <c r="AB714" s="80">
        <v>1361.51</v>
      </c>
      <c r="AC714" s="81">
        <f>VLOOKUP(A714,РАСЧЕТ!A:BF,58,0)</f>
        <v>1315.5188551132248</v>
      </c>
      <c r="AD714" s="81">
        <f t="shared" si="106"/>
        <v>-45.991144886775146</v>
      </c>
      <c r="AE714" s="81" t="str">
        <f>VLOOKUP(A714,'11'!A:C,3,0)</f>
        <v>Начисление услуг УКС00001717 от 30.11.2023 23:59:59</v>
      </c>
      <c r="AF714" s="81" t="str">
        <f>VLOOKUP(A714,'11'!A:B,2,0)</f>
        <v xml:space="preserve">НАС/КС/ДУ-3-421 </v>
      </c>
      <c r="AG714" s="80">
        <v>1361.51</v>
      </c>
      <c r="AH714" s="120">
        <f>VLOOKUP(A714,РАСЧЕТ!A:BG,59,0)</f>
        <v>1815.7979894675132</v>
      </c>
      <c r="AI714" s="120">
        <f t="shared" si="107"/>
        <v>454.28798946751317</v>
      </c>
      <c r="AJ714" t="str">
        <f>VLOOKUP(A714,'12'!A:C,3,0)</f>
        <v>Начисление услуг УКС00001867 от 31.12.2023 23:59:59</v>
      </c>
      <c r="AK714" t="str">
        <f>VLOOKUP(A714,'12'!A:B,2,0)</f>
        <v xml:space="preserve">НАС/КС/ДУ-3-421 </v>
      </c>
    </row>
    <row r="715" spans="1:37" x14ac:dyDescent="0.3">
      <c r="A715" s="79" t="s">
        <v>1175</v>
      </c>
      <c r="B715" s="79" t="s">
        <v>1176</v>
      </c>
      <c r="C715" s="80">
        <v>1679.34</v>
      </c>
      <c r="D715" s="81">
        <f>VLOOKUP(A715,РАСЧЕТ!A:AY,51,0)</f>
        <v>1416.3145621032575</v>
      </c>
      <c r="E715" s="81">
        <f t="shared" si="99"/>
        <v>-263.02543789674246</v>
      </c>
      <c r="F715" s="81" t="str">
        <f>VLOOKUP(A715,'04'!A:C,3,0)</f>
        <v>Начисление услуг УКС00000640 от 30.04.2023 0:00:10</v>
      </c>
      <c r="G715" s="81" t="str">
        <f>VLOOKUP(A715,'04'!A:B,2,0)</f>
        <v>НАС/КС/ДУ-3-422</v>
      </c>
      <c r="H715" s="128">
        <v>1679.34</v>
      </c>
      <c r="I715" s="126">
        <f>VLOOKUP(A715,РАСЧЕТ!A:AZ,52,0)</f>
        <v>0</v>
      </c>
      <c r="J715" s="126">
        <f t="shared" si="100"/>
        <v>-1679.34</v>
      </c>
      <c r="K715" s="128">
        <v>1679.34</v>
      </c>
      <c r="L715" s="126">
        <f>VLOOKUP(A715,РАСЧЕТ!A:BA,53,0)</f>
        <v>0</v>
      </c>
      <c r="M715" s="126">
        <f t="shared" si="101"/>
        <v>-1679.34</v>
      </c>
      <c r="N715" s="128">
        <v>1679.34</v>
      </c>
      <c r="O715" s="126">
        <f>VLOOKUP(A715,РАСЧЕТ!A:BB,54,0)</f>
        <v>0</v>
      </c>
      <c r="P715" s="126">
        <f t="shared" si="102"/>
        <v>-1679.34</v>
      </c>
      <c r="Q715" s="128">
        <v>1679.34</v>
      </c>
      <c r="R715" s="126">
        <f>VLOOKUP(A715,РАСЧЕТ!A:BC,55,0)</f>
        <v>0</v>
      </c>
      <c r="S715" s="126">
        <f t="shared" si="103"/>
        <v>-1679.34</v>
      </c>
      <c r="T715" s="128">
        <v>1679.34</v>
      </c>
      <c r="U715" s="126">
        <f>VLOOKUP(A715,РАСЧЕТ!A:BD,56,0)</f>
        <v>0</v>
      </c>
      <c r="V715" s="126">
        <f t="shared" si="104"/>
        <v>-1679.34</v>
      </c>
      <c r="W715" s="80">
        <v>1679.34</v>
      </c>
      <c r="X715" s="81">
        <f>VLOOKUP(A715,РАСЧЕТ!A:BE,57,0)</f>
        <v>1511.8272665866634</v>
      </c>
      <c r="Y715" s="81">
        <f t="shared" si="105"/>
        <v>-167.51273341333649</v>
      </c>
      <c r="Z715" s="81" t="str">
        <f>VLOOKUP(A715,'10'!A:C,3,0)</f>
        <v>Начисление услуг УКС00001637 от 31.10.2023 0:00:03</v>
      </c>
      <c r="AA715" s="81" t="str">
        <f>VLOOKUP(A715,'10'!A:B,2,0)</f>
        <v>НАС/КС/ДУ-3-422</v>
      </c>
      <c r="AB715" s="80">
        <v>1679.34</v>
      </c>
      <c r="AC715" s="81">
        <f>VLOOKUP(A715,РАСЧЕТ!A:BF,58,0)</f>
        <v>1384.2832807829329</v>
      </c>
      <c r="AD715" s="81">
        <f t="shared" si="106"/>
        <v>-295.05671921706698</v>
      </c>
      <c r="AE715" s="81" t="str">
        <f>VLOOKUP(A715,'11'!A:C,3,0)</f>
        <v>Начисление услуг УКС00001717 от 30.11.2023 23:59:59</v>
      </c>
      <c r="AF715" s="81" t="str">
        <f>VLOOKUP(A715,'11'!A:B,2,0)</f>
        <v>НАС/КС/ДУ-3-422</v>
      </c>
      <c r="AG715" s="80">
        <v>1679.34</v>
      </c>
      <c r="AH715" s="120">
        <f>VLOOKUP(A715,РАСЧЕТ!A:BG,59,0)</f>
        <v>1930.3655503183704</v>
      </c>
      <c r="AI715" s="120">
        <f t="shared" si="107"/>
        <v>251.02555031837051</v>
      </c>
      <c r="AJ715" t="str">
        <f>VLOOKUP(A715,'12'!A:C,3,0)</f>
        <v>Начисление услуг УКС00001867 от 31.12.2023 23:59:59</v>
      </c>
      <c r="AK715" t="str">
        <f>VLOOKUP(A715,'12'!A:B,2,0)</f>
        <v>НАС/КС/ДУ-3-422</v>
      </c>
    </row>
    <row r="716" spans="1:37" x14ac:dyDescent="0.3">
      <c r="A716" s="79" t="s">
        <v>819</v>
      </c>
      <c r="B716" s="79" t="s">
        <v>820</v>
      </c>
      <c r="C716" s="80">
        <v>2650</v>
      </c>
      <c r="D716" s="81">
        <f>VLOOKUP(A716,РАСЧЕТ!A:AY,51,0)</f>
        <v>3801.0965173296067</v>
      </c>
      <c r="E716" s="81">
        <f t="shared" si="99"/>
        <v>1151.0965173296067</v>
      </c>
      <c r="F716" s="81" t="str">
        <f>VLOOKUP(A716,'04'!A:C,3,0)</f>
        <v>Начисление услуг УКС00000640 от 30.04.2023 0:00:10</v>
      </c>
      <c r="G716" s="81" t="str">
        <f>VLOOKUP(A716,'04'!A:B,2,0)</f>
        <v>НАС/КС/ДУ/3-423 от 14.12.2021</v>
      </c>
      <c r="H716" s="128">
        <v>2650</v>
      </c>
      <c r="I716" s="126">
        <f>VLOOKUP(A716,РАСЧЕТ!A:AZ,52,0)</f>
        <v>0</v>
      </c>
      <c r="J716" s="126">
        <f t="shared" si="100"/>
        <v>-2650</v>
      </c>
      <c r="K716" s="128">
        <v>2650</v>
      </c>
      <c r="L716" s="126">
        <f>VLOOKUP(A716,РАСЧЕТ!A:BA,53,0)</f>
        <v>0</v>
      </c>
      <c r="M716" s="126">
        <f t="shared" si="101"/>
        <v>-2650</v>
      </c>
      <c r="N716" s="128">
        <v>2650</v>
      </c>
      <c r="O716" s="126">
        <f>VLOOKUP(A716,РАСЧЕТ!A:BB,54,0)</f>
        <v>0</v>
      </c>
      <c r="P716" s="126">
        <f t="shared" si="102"/>
        <v>-2650</v>
      </c>
      <c r="Q716" s="128">
        <v>2650</v>
      </c>
      <c r="R716" s="126">
        <f>VLOOKUP(A716,РАСЧЕТ!A:BC,55,0)</f>
        <v>0</v>
      </c>
      <c r="S716" s="126">
        <f t="shared" si="103"/>
        <v>-2650</v>
      </c>
      <c r="T716" s="128">
        <v>2650</v>
      </c>
      <c r="U716" s="126">
        <f>VLOOKUP(A716,РАСЧЕТ!A:BD,56,0)</f>
        <v>0</v>
      </c>
      <c r="V716" s="126">
        <f t="shared" si="104"/>
        <v>-2650</v>
      </c>
      <c r="W716" s="80">
        <v>2650</v>
      </c>
      <c r="X716" s="81">
        <f>VLOOKUP(A716,РАСЧЕТ!A:BE,57,0)</f>
        <v>1657.2001864999306</v>
      </c>
      <c r="Y716" s="81">
        <f t="shared" si="105"/>
        <v>-992.79981350006938</v>
      </c>
      <c r="Z716" s="81" t="str">
        <f>VLOOKUP(A716,'10'!A:C,3,0)</f>
        <v>Начисление услуг УКС00001637 от 31.10.2023 0:00:03</v>
      </c>
      <c r="AA716" s="81" t="str">
        <f>VLOOKUP(A716,'10'!A:B,2,0)</f>
        <v>НАС/КС/ДУ/3-423 от 14.12.2021</v>
      </c>
      <c r="AB716" s="80">
        <v>2650</v>
      </c>
      <c r="AC716" s="81">
        <f>VLOOKUP(A716,РАСЧЕТ!A:BF,58,0)</f>
        <v>1675.3588845316078</v>
      </c>
      <c r="AD716" s="81">
        <f t="shared" si="106"/>
        <v>-974.64111546839217</v>
      </c>
      <c r="AE716" s="81" t="str">
        <f>VLOOKUP(A716,'11'!A:C,3,0)</f>
        <v>Начисление услуг УКС00001717 от 30.11.2023 23:59:59</v>
      </c>
      <c r="AF716" s="81" t="str">
        <f>VLOOKUP(A716,'11'!A:B,2,0)</f>
        <v>НАС/КС/ДУ/3-423 от 14.12.2021</v>
      </c>
      <c r="AG716" s="80">
        <v>2650</v>
      </c>
      <c r="AH716" s="120">
        <f>VLOOKUP(A716,РАСЧЕТ!A:BG,59,0)</f>
        <v>2385.4700750945685</v>
      </c>
      <c r="AI716" s="120">
        <f t="shared" si="107"/>
        <v>-264.52992490543147</v>
      </c>
      <c r="AJ716" t="str">
        <f>VLOOKUP(A716,'12'!A:C,3,0)</f>
        <v>Начисление услуг УКС00001867 от 31.12.2023 23:59:59</v>
      </c>
      <c r="AK716" t="str">
        <f>VLOOKUP(A716,'12'!A:B,2,0)</f>
        <v>НАС/КС/ДУ/3-423 от 14.12.2021</v>
      </c>
    </row>
    <row r="717" spans="1:37" x14ac:dyDescent="0.3">
      <c r="A717" s="79" t="s">
        <v>2003</v>
      </c>
      <c r="B717" s="79" t="s">
        <v>2004</v>
      </c>
      <c r="C717" s="80">
        <v>1395.87</v>
      </c>
      <c r="D717" s="81">
        <f>VLOOKUP(A717,РАСЧЕТ!A:AY,51,0)</f>
        <v>1177.2435618505335</v>
      </c>
      <c r="E717" s="81">
        <f t="shared" si="99"/>
        <v>-218.62643814946637</v>
      </c>
      <c r="F717" s="81" t="str">
        <f>VLOOKUP(A717,'04'!A:C,3,0)</f>
        <v>Начисление услуг УКС00000640 от 30.04.2023 0:00:10</v>
      </c>
      <c r="G717" s="81" t="str">
        <f>VLOOKUP(A717,'04'!A:B,2,0)</f>
        <v>НАС/КС/ДУ-3-424</v>
      </c>
      <c r="H717" s="128">
        <v>1395.87</v>
      </c>
      <c r="I717" s="126">
        <f>VLOOKUP(A717,РАСЧЕТ!A:AZ,52,0)</f>
        <v>0</v>
      </c>
      <c r="J717" s="126">
        <f t="shared" si="100"/>
        <v>-1395.87</v>
      </c>
      <c r="K717" s="128">
        <v>1395.87</v>
      </c>
      <c r="L717" s="126">
        <f>VLOOKUP(A717,РАСЧЕТ!A:BA,53,0)</f>
        <v>0</v>
      </c>
      <c r="M717" s="126">
        <f t="shared" si="101"/>
        <v>-1395.87</v>
      </c>
      <c r="N717" s="128">
        <v>1395.87</v>
      </c>
      <c r="O717" s="126">
        <f>VLOOKUP(A717,РАСЧЕТ!A:BB,54,0)</f>
        <v>0</v>
      </c>
      <c r="P717" s="126">
        <f t="shared" si="102"/>
        <v>-1395.87</v>
      </c>
      <c r="Q717" s="128">
        <v>1395.87</v>
      </c>
      <c r="R717" s="126">
        <f>VLOOKUP(A717,РАСЧЕТ!A:BC,55,0)</f>
        <v>0</v>
      </c>
      <c r="S717" s="126">
        <f t="shared" si="103"/>
        <v>-1395.87</v>
      </c>
      <c r="T717" s="128">
        <v>1395.87</v>
      </c>
      <c r="U717" s="126">
        <f>VLOOKUP(A717,РАСЧЕТ!A:BD,56,0)</f>
        <v>0</v>
      </c>
      <c r="V717" s="126">
        <f t="shared" si="104"/>
        <v>-1395.87</v>
      </c>
      <c r="W717" s="80">
        <v>1395.87</v>
      </c>
      <c r="X717" s="81">
        <f>VLOOKUP(A717,РАСЧЕТ!A:BE,57,0)</f>
        <v>4605.4929777541174</v>
      </c>
      <c r="Y717" s="81">
        <f t="shared" si="105"/>
        <v>3209.6229777541175</v>
      </c>
      <c r="Z717" s="81" t="str">
        <f>VLOOKUP(A717,'10'!A:C,3,0)</f>
        <v>Начисление услуг УКС00001637 от 31.10.2023 0:00:03</v>
      </c>
      <c r="AA717" s="81" t="str">
        <f>VLOOKUP(A717,'10'!A:B,2,0)</f>
        <v>НАС/КС/ДУ-3-424</v>
      </c>
      <c r="AB717" s="80">
        <v>1395.87</v>
      </c>
      <c r="AC717" s="81">
        <f>VLOOKUP(A717,РАСЧЕТ!A:BF,58,0)</f>
        <v>3490.7636375887528</v>
      </c>
      <c r="AD717" s="81">
        <f t="shared" si="106"/>
        <v>2094.8936375887529</v>
      </c>
      <c r="AE717" s="81" t="str">
        <f>VLOOKUP(A717,'11'!A:C,3,0)</f>
        <v>Начисление услуг УКС00001717 от 30.11.2023 23:59:59</v>
      </c>
      <c r="AF717" s="81" t="str">
        <f>VLOOKUP(A717,'11'!A:B,2,0)</f>
        <v>НАС/КС/ДУ-3-424</v>
      </c>
      <c r="AG717" s="80">
        <v>1395.87</v>
      </c>
      <c r="AH717" s="120">
        <f>VLOOKUP(A717,РАСЧЕТ!A:BG,59,0)</f>
        <v>4641.6330921471272</v>
      </c>
      <c r="AI717" s="120">
        <f t="shared" si="107"/>
        <v>3245.7630921471273</v>
      </c>
      <c r="AJ717" t="str">
        <f>VLOOKUP(A717,'12'!A:C,3,0)</f>
        <v>Начисление услуг УКС00001867 от 31.12.2023 23:59:59</v>
      </c>
      <c r="AK717" t="str">
        <f>VLOOKUP(A717,'12'!A:B,2,0)</f>
        <v>НАС/КС/ДУ-3-424</v>
      </c>
    </row>
    <row r="718" spans="1:37" x14ac:dyDescent="0.3">
      <c r="A718" s="79" t="s">
        <v>2462</v>
      </c>
      <c r="B718" s="79" t="s">
        <v>2463</v>
      </c>
      <c r="C718" s="80">
        <v>1443.11</v>
      </c>
      <c r="D718" s="81">
        <f>VLOOKUP(A718,РАСЧЕТ!A:AY,51,0)</f>
        <v>1217.088728559321</v>
      </c>
      <c r="E718" s="81">
        <f t="shared" si="99"/>
        <v>-226.0212714406789</v>
      </c>
      <c r="F718" s="81" t="str">
        <f>VLOOKUP(A718,'04'!A:C,3,0)</f>
        <v>Начисление услуг УКС00000640 от 30.04.2023 0:00:10</v>
      </c>
      <c r="G718" s="81" t="str">
        <f>VLOOKUP(A718,'04'!A:B,2,0)</f>
        <v>НАС/КС/ДУ-3-425</v>
      </c>
      <c r="H718" s="128">
        <v>1443.11</v>
      </c>
      <c r="I718" s="126">
        <f>VLOOKUP(A718,РАСЧЕТ!A:AZ,52,0)</f>
        <v>0</v>
      </c>
      <c r="J718" s="126">
        <f t="shared" si="100"/>
        <v>-1443.11</v>
      </c>
      <c r="K718" s="128">
        <v>1443.11</v>
      </c>
      <c r="L718" s="126">
        <f>VLOOKUP(A718,РАСЧЕТ!A:BA,53,0)</f>
        <v>0</v>
      </c>
      <c r="M718" s="126">
        <f t="shared" si="101"/>
        <v>-1443.11</v>
      </c>
      <c r="N718" s="128">
        <v>1443.11</v>
      </c>
      <c r="O718" s="126">
        <f>VLOOKUP(A718,РАСЧЕТ!A:BB,54,0)</f>
        <v>0</v>
      </c>
      <c r="P718" s="126">
        <f t="shared" si="102"/>
        <v>-1443.11</v>
      </c>
      <c r="Q718" s="128">
        <v>1443.11</v>
      </c>
      <c r="R718" s="126">
        <f>VLOOKUP(A718,РАСЧЕТ!A:BC,55,0)</f>
        <v>0</v>
      </c>
      <c r="S718" s="126">
        <f t="shared" si="103"/>
        <v>-1443.11</v>
      </c>
      <c r="T718" s="128">
        <v>1443.11</v>
      </c>
      <c r="U718" s="126">
        <f>VLOOKUP(A718,РАСЧЕТ!A:BD,56,0)</f>
        <v>0</v>
      </c>
      <c r="V718" s="126">
        <f t="shared" si="104"/>
        <v>-1443.11</v>
      </c>
      <c r="W718" s="80">
        <v>1443.11</v>
      </c>
      <c r="X718" s="81">
        <f>VLOOKUP(A718,РАСЧЕТ!A:BE,57,0)</f>
        <v>748.18447733257312</v>
      </c>
      <c r="Y718" s="81">
        <f t="shared" si="105"/>
        <v>-694.92552266742678</v>
      </c>
      <c r="Z718" s="81" t="str">
        <f>VLOOKUP(A718,'10'!A:C,3,0)</f>
        <v>Начисление услуг УКС00001637 от 31.10.2023 0:00:03</v>
      </c>
      <c r="AA718" s="81" t="str">
        <f>VLOOKUP(A718,'10'!A:B,2,0)</f>
        <v>НАС/КС/ДУ-3-425</v>
      </c>
      <c r="AB718" s="80">
        <v>1443.11</v>
      </c>
      <c r="AC718" s="81">
        <f>VLOOKUP(A718,РАСЧЕТ!A:BF,58,0)</f>
        <v>804.54341874140789</v>
      </c>
      <c r="AD718" s="81">
        <f t="shared" si="106"/>
        <v>-638.56658125859201</v>
      </c>
      <c r="AE718" s="81" t="str">
        <f>VLOOKUP(A718,'11'!A:C,3,0)</f>
        <v>Начисление услуг УКС00001717 от 30.11.2023 23:59:59</v>
      </c>
      <c r="AF718" s="81" t="str">
        <f>VLOOKUP(A718,'11'!A:B,2,0)</f>
        <v>НАС/КС/ДУ-3-425</v>
      </c>
      <c r="AG718" s="80">
        <v>1443.11</v>
      </c>
      <c r="AH718" s="120">
        <f>VLOOKUP(A718,РАСЧЕТ!A:BG,59,0)</f>
        <v>1159.1407086235433</v>
      </c>
      <c r="AI718" s="120">
        <f t="shared" si="107"/>
        <v>-283.96929137645657</v>
      </c>
      <c r="AJ718" t="str">
        <f>VLOOKUP(A718,'12'!A:C,3,0)</f>
        <v>Начисление услуг УКС00001867 от 31.12.2023 23:59:59</v>
      </c>
      <c r="AK718" t="str">
        <f>VLOOKUP(A718,'12'!A:B,2,0)</f>
        <v>НАС/КС/ДУ-3-425</v>
      </c>
    </row>
    <row r="719" spans="1:37" x14ac:dyDescent="0.3">
      <c r="A719" s="79" t="s">
        <v>2009</v>
      </c>
      <c r="B719" s="79" t="s">
        <v>2010</v>
      </c>
      <c r="C719" s="80">
        <v>2602.7600000000002</v>
      </c>
      <c r="D719" s="81">
        <f>VLOOKUP(A719,РАСЧЕТ!A:AY,51,0)</f>
        <v>1094.1906115749462</v>
      </c>
      <c r="E719" s="81">
        <f t="shared" si="99"/>
        <v>-1508.5693884250541</v>
      </c>
      <c r="F719" s="81" t="str">
        <f>VLOOKUP(A719,'04'!A:C,3,0)</f>
        <v>Начисление услуг УКС00000640 от 30.04.2023 0:00:10</v>
      </c>
      <c r="G719" s="81" t="str">
        <f>VLOOKUP(A719,'04'!A:B,2,0)</f>
        <v>НАС/КС/ДУ-3-426</v>
      </c>
      <c r="H719" s="128">
        <v>2602.7600000000002</v>
      </c>
      <c r="I719" s="126">
        <f>VLOOKUP(A719,РАСЧЕТ!A:AZ,52,0)</f>
        <v>0</v>
      </c>
      <c r="J719" s="126">
        <f t="shared" si="100"/>
        <v>-2602.7600000000002</v>
      </c>
      <c r="K719" s="128">
        <v>2602.7600000000002</v>
      </c>
      <c r="L719" s="126">
        <f>VLOOKUP(A719,РАСЧЕТ!A:BA,53,0)</f>
        <v>0</v>
      </c>
      <c r="M719" s="126">
        <f t="shared" si="101"/>
        <v>-2602.7600000000002</v>
      </c>
      <c r="N719" s="128">
        <v>2602.7600000000002</v>
      </c>
      <c r="O719" s="126">
        <f>VLOOKUP(A719,РАСЧЕТ!A:BB,54,0)</f>
        <v>0</v>
      </c>
      <c r="P719" s="126">
        <f t="shared" si="102"/>
        <v>-2602.7600000000002</v>
      </c>
      <c r="Q719" s="128">
        <v>2602.7600000000002</v>
      </c>
      <c r="R719" s="126">
        <f>VLOOKUP(A719,РАСЧЕТ!A:BC,55,0)</f>
        <v>0</v>
      </c>
      <c r="S719" s="126">
        <f t="shared" si="103"/>
        <v>-2602.7600000000002</v>
      </c>
      <c r="T719" s="128">
        <v>2602.7600000000002</v>
      </c>
      <c r="U719" s="126">
        <f>VLOOKUP(A719,РАСЧЕТ!A:BD,56,0)</f>
        <v>0</v>
      </c>
      <c r="V719" s="126">
        <f t="shared" si="104"/>
        <v>-2602.7600000000002</v>
      </c>
      <c r="W719" s="80">
        <v>2602.7600000000002</v>
      </c>
      <c r="X719" s="81">
        <f>VLOOKUP(A719,РАСЧЕТ!A:BE,57,0)</f>
        <v>3155.3250187233371</v>
      </c>
      <c r="Y719" s="81">
        <f t="shared" si="105"/>
        <v>552.56501872333683</v>
      </c>
      <c r="Z719" s="81" t="str">
        <f>VLOOKUP(A719,'10'!A:C,3,0)</f>
        <v>Начисление услуг УКС00001637 от 31.10.2023 0:00:03</v>
      </c>
      <c r="AA719" s="81" t="str">
        <f>VLOOKUP(A719,'10'!A:B,2,0)</f>
        <v>НАС/КС/ДУ-3-426</v>
      </c>
      <c r="AB719" s="80">
        <v>2602.7600000000002</v>
      </c>
      <c r="AC719" s="81">
        <f>VLOOKUP(A719,РАСЧЕТ!A:BF,58,0)</f>
        <v>2713.0084452307765</v>
      </c>
      <c r="AD719" s="81">
        <f t="shared" si="106"/>
        <v>110.24844523077627</v>
      </c>
      <c r="AE719" s="81" t="str">
        <f>VLOOKUP(A719,'11'!A:C,3,0)</f>
        <v>Начисление услуг УКС00001717 от 30.11.2023 23:59:59</v>
      </c>
      <c r="AF719" s="81" t="str">
        <f>VLOOKUP(A719,'11'!A:B,2,0)</f>
        <v>НАС/КС/ДУ-3-426</v>
      </c>
      <c r="AG719" s="80">
        <v>2602.7600000000002</v>
      </c>
      <c r="AH719" s="120">
        <f>VLOOKUP(A719,РАСЧЕТ!A:BG,59,0)</f>
        <v>3728.3983495182079</v>
      </c>
      <c r="AI719" s="120">
        <f t="shared" si="107"/>
        <v>1125.6383495182076</v>
      </c>
      <c r="AJ719" t="str">
        <f>VLOOKUP(A719,'12'!A:C,3,0)</f>
        <v>Начисление услуг УКС00001867 от 31.12.2023 23:59:59</v>
      </c>
      <c r="AK719" t="str">
        <f>VLOOKUP(A719,'12'!A:B,2,0)</f>
        <v>НАС/КС/ДУ-3-426</v>
      </c>
    </row>
    <row r="720" spans="1:37" x14ac:dyDescent="0.3">
      <c r="A720" s="79" t="s">
        <v>2648</v>
      </c>
      <c r="B720" s="79" t="s">
        <v>2649</v>
      </c>
      <c r="C720" s="80">
        <v>1687.93</v>
      </c>
      <c r="D720" s="81">
        <f>VLOOKUP(A720,РАСЧЕТ!A:AY,51,0)</f>
        <v>1423.5591378684915</v>
      </c>
      <c r="E720" s="81">
        <f t="shared" si="99"/>
        <v>-264.3708621315086</v>
      </c>
      <c r="F720" s="81" t="str">
        <f>VLOOKUP(A720,'04'!A:C,3,0)</f>
        <v>Начисление услуг УКС00000640 от 30.04.2023 0:00:10</v>
      </c>
      <c r="G720" s="81" t="str">
        <f>VLOOKUP(A720,'04'!A:B,2,0)</f>
        <v>НАС/КС/ДУ-3-427</v>
      </c>
      <c r="H720" s="128">
        <v>1687.93</v>
      </c>
      <c r="I720" s="126">
        <f>VLOOKUP(A720,РАСЧЕТ!A:AZ,52,0)</f>
        <v>0</v>
      </c>
      <c r="J720" s="126">
        <f t="shared" si="100"/>
        <v>-1687.93</v>
      </c>
      <c r="K720" s="128">
        <v>1687.93</v>
      </c>
      <c r="L720" s="126">
        <f>VLOOKUP(A720,РАСЧЕТ!A:BA,53,0)</f>
        <v>0</v>
      </c>
      <c r="M720" s="126">
        <f t="shared" si="101"/>
        <v>-1687.93</v>
      </c>
      <c r="N720" s="128">
        <v>1687.93</v>
      </c>
      <c r="O720" s="126">
        <f>VLOOKUP(A720,РАСЧЕТ!A:BB,54,0)</f>
        <v>0</v>
      </c>
      <c r="P720" s="126">
        <f t="shared" si="102"/>
        <v>-1687.93</v>
      </c>
      <c r="Q720" s="128">
        <v>1687.93</v>
      </c>
      <c r="R720" s="126">
        <f>VLOOKUP(A720,РАСЧЕТ!A:BC,55,0)</f>
        <v>0</v>
      </c>
      <c r="S720" s="126">
        <f t="shared" si="103"/>
        <v>-1687.93</v>
      </c>
      <c r="T720" s="128">
        <v>1687.93</v>
      </c>
      <c r="U720" s="126">
        <f>VLOOKUP(A720,РАСЧЕТ!A:BD,56,0)</f>
        <v>0</v>
      </c>
      <c r="V720" s="126">
        <f t="shared" si="104"/>
        <v>-1687.93</v>
      </c>
      <c r="W720" s="80">
        <v>1687.93</v>
      </c>
      <c r="X720" s="81">
        <f>VLOOKUP(A720,РАСЧЕТ!A:BE,57,0)</f>
        <v>2833.5279402450892</v>
      </c>
      <c r="Y720" s="81">
        <f t="shared" si="105"/>
        <v>1145.5979402450891</v>
      </c>
      <c r="Z720" s="81" t="str">
        <f>VLOOKUP(A720,'10'!A:C,3,0)</f>
        <v>Начисление услуг УКС00001637 от 31.10.2023 0:00:03</v>
      </c>
      <c r="AA720" s="81" t="str">
        <f>VLOOKUP(A720,'10'!A:B,2,0)</f>
        <v>НАС/КС/ДУ-3-427</v>
      </c>
      <c r="AB720" s="80">
        <v>1687.93</v>
      </c>
      <c r="AC720" s="81">
        <f>VLOOKUP(A720,РАСЧЕТ!A:BF,58,0)</f>
        <v>2309.5495557649065</v>
      </c>
      <c r="AD720" s="81">
        <f t="shared" si="106"/>
        <v>621.61955576490641</v>
      </c>
      <c r="AE720" s="81" t="str">
        <f>VLOOKUP(A720,'11'!A:C,3,0)</f>
        <v>Начисление услуг УКС00001717 от 30.11.2023 23:59:59</v>
      </c>
      <c r="AF720" s="81" t="str">
        <f>VLOOKUP(A720,'11'!A:B,2,0)</f>
        <v>НАС/КС/ДУ-3-427</v>
      </c>
      <c r="AG720" s="80">
        <v>1687.93</v>
      </c>
      <c r="AH720" s="120">
        <f>VLOOKUP(A720,РАСЧЕТ!A:BG,59,0)</f>
        <v>3131.888091077913</v>
      </c>
      <c r="AI720" s="120">
        <f t="shared" si="107"/>
        <v>1443.958091077913</v>
      </c>
      <c r="AJ720" t="str">
        <f>VLOOKUP(A720,'12'!A:C,3,0)</f>
        <v>Начисление услуг УКС00001867 от 31.12.2023 23:59:59</v>
      </c>
      <c r="AK720" t="str">
        <f>VLOOKUP(A720,'12'!A:B,2,0)</f>
        <v>НАС/КС/ДУ-3-427</v>
      </c>
    </row>
    <row r="721" spans="1:37" x14ac:dyDescent="0.3">
      <c r="A721" s="79" t="s">
        <v>2093</v>
      </c>
      <c r="B721" s="79" t="s">
        <v>2094</v>
      </c>
      <c r="C721" s="80">
        <v>1374.39</v>
      </c>
      <c r="D721" s="81">
        <f>VLOOKUP(A721,РАСЧЕТ!A:AY,51,0)</f>
        <v>1159.1321224374485</v>
      </c>
      <c r="E721" s="81">
        <f t="shared" si="99"/>
        <v>-215.25787756255158</v>
      </c>
      <c r="F721" s="81" t="str">
        <f>VLOOKUP(A721,'04'!A:C,3,0)</f>
        <v>Начисление услуг УКС00000640 от 30.04.2023 0:00:10</v>
      </c>
      <c r="G721" s="81" t="str">
        <f>VLOOKUP(A721,'04'!A:B,2,0)</f>
        <v>НАС/КС/ДУ-3-428 от 22.12.2021</v>
      </c>
      <c r="H721" s="128">
        <v>1374.39</v>
      </c>
      <c r="I721" s="126">
        <f>VLOOKUP(A721,РАСЧЕТ!A:AZ,52,0)</f>
        <v>0</v>
      </c>
      <c r="J721" s="126">
        <f t="shared" si="100"/>
        <v>-1374.39</v>
      </c>
      <c r="K721" s="128">
        <v>1374.39</v>
      </c>
      <c r="L721" s="126">
        <f>VLOOKUP(A721,РАСЧЕТ!A:BA,53,0)</f>
        <v>0</v>
      </c>
      <c r="M721" s="126">
        <f t="shared" si="101"/>
        <v>-1374.39</v>
      </c>
      <c r="N721" s="128">
        <v>1374.39</v>
      </c>
      <c r="O721" s="126">
        <f>VLOOKUP(A721,РАСЧЕТ!A:BB,54,0)</f>
        <v>0</v>
      </c>
      <c r="P721" s="126">
        <f t="shared" si="102"/>
        <v>-1374.39</v>
      </c>
      <c r="Q721" s="128">
        <v>1374.39</v>
      </c>
      <c r="R721" s="126">
        <f>VLOOKUP(A721,РАСЧЕТ!A:BC,55,0)</f>
        <v>0</v>
      </c>
      <c r="S721" s="126">
        <f t="shared" si="103"/>
        <v>-1374.39</v>
      </c>
      <c r="T721" s="128">
        <v>1374.39</v>
      </c>
      <c r="U721" s="126">
        <f>VLOOKUP(A721,РАСЧЕТ!A:BD,56,0)</f>
        <v>0</v>
      </c>
      <c r="V721" s="126">
        <f t="shared" si="104"/>
        <v>-1374.39</v>
      </c>
      <c r="W721" s="80">
        <v>1374.39</v>
      </c>
      <c r="X721" s="81">
        <f>VLOOKUP(A721,РАСЧЕТ!A:BE,57,0)</f>
        <v>1745.2526432244508</v>
      </c>
      <c r="Y721" s="81">
        <f t="shared" si="105"/>
        <v>370.86264322445072</v>
      </c>
      <c r="Z721" s="81" t="str">
        <f>VLOOKUP(A721,'10'!A:C,3,0)</f>
        <v>Начисление услуг УКС00001637 от 31.10.2023 0:00:03</v>
      </c>
      <c r="AA721" s="81" t="str">
        <f>VLOOKUP(A721,'10'!A:B,2,0)</f>
        <v>НАС/КС/ДУ-3-428 от 22.12.2021</v>
      </c>
      <c r="AB721" s="80">
        <v>1374.39</v>
      </c>
      <c r="AC721" s="81">
        <f>VLOOKUP(A721,РАСЧЕТ!A:BF,58,0)</f>
        <v>1487.8680205524695</v>
      </c>
      <c r="AD721" s="81">
        <f t="shared" si="106"/>
        <v>113.47802055246939</v>
      </c>
      <c r="AE721" s="81" t="str">
        <f>VLOOKUP(A721,'11'!A:C,3,0)</f>
        <v>Начисление услуг УКС00001717 от 30.11.2023 23:59:59</v>
      </c>
      <c r="AF721" s="81" t="str">
        <f>VLOOKUP(A721,'11'!A:B,2,0)</f>
        <v>НАС/КС/ДУ-3-428 от 22.12.2021</v>
      </c>
      <c r="AG721" s="80">
        <v>1374.39</v>
      </c>
      <c r="AH721" s="120">
        <f>VLOOKUP(A721,РАСЧЕТ!A:BG,59,0)</f>
        <v>2040.5044802132311</v>
      </c>
      <c r="AI721" s="120">
        <f t="shared" si="107"/>
        <v>666.11448021323099</v>
      </c>
      <c r="AJ721" t="str">
        <f>VLOOKUP(A721,'12'!A:C,3,0)</f>
        <v>Начисление услуг УКС00001867 от 31.12.2023 23:59:59</v>
      </c>
      <c r="AK721" t="str">
        <f>VLOOKUP(A721,'12'!A:B,2,0)</f>
        <v>НАС/КС/ДУ-3-428 от 22.12.2021</v>
      </c>
    </row>
    <row r="722" spans="1:37" x14ac:dyDescent="0.3">
      <c r="A722" s="79" t="s">
        <v>1198</v>
      </c>
      <c r="B722" s="79" t="s">
        <v>1199</v>
      </c>
      <c r="C722" s="80">
        <v>1361.51</v>
      </c>
      <c r="D722" s="81">
        <f>VLOOKUP(A722,РАСЧЕТ!A:AY,51,0)</f>
        <v>572.3736367479504</v>
      </c>
      <c r="E722" s="81">
        <f t="shared" si="99"/>
        <v>-789.13636325204959</v>
      </c>
      <c r="F722" s="81" t="str">
        <f>VLOOKUP(A722,'04'!A:C,3,0)</f>
        <v>Начисление услуг УКС00000640 от 30.04.2023 0:00:10</v>
      </c>
      <c r="G722" s="81" t="str">
        <f>VLOOKUP(A722,'04'!A:B,2,0)</f>
        <v>НАС/КС/ДУ-3-429</v>
      </c>
      <c r="H722" s="128">
        <v>1361.51</v>
      </c>
      <c r="I722" s="126">
        <f>VLOOKUP(A722,РАСЧЕТ!A:AZ,52,0)</f>
        <v>0</v>
      </c>
      <c r="J722" s="126">
        <f t="shared" si="100"/>
        <v>-1361.51</v>
      </c>
      <c r="K722" s="128">
        <v>1361.51</v>
      </c>
      <c r="L722" s="126">
        <f>VLOOKUP(A722,РАСЧЕТ!A:BA,53,0)</f>
        <v>0</v>
      </c>
      <c r="M722" s="126">
        <f t="shared" si="101"/>
        <v>-1361.51</v>
      </c>
      <c r="N722" s="128">
        <v>1361.51</v>
      </c>
      <c r="O722" s="126">
        <f>VLOOKUP(A722,РАСЧЕТ!A:BB,54,0)</f>
        <v>0</v>
      </c>
      <c r="P722" s="126">
        <f t="shared" si="102"/>
        <v>-1361.51</v>
      </c>
      <c r="Q722" s="128">
        <v>1361.51</v>
      </c>
      <c r="R722" s="126">
        <f>VLOOKUP(A722,РАСЧЕТ!A:BC,55,0)</f>
        <v>0</v>
      </c>
      <c r="S722" s="126">
        <f t="shared" si="103"/>
        <v>-1361.51</v>
      </c>
      <c r="T722" s="128">
        <v>1361.51</v>
      </c>
      <c r="U722" s="126">
        <f>VLOOKUP(A722,РАСЧЕТ!A:BD,56,0)</f>
        <v>0</v>
      </c>
      <c r="V722" s="126">
        <f t="shared" si="104"/>
        <v>-1361.51</v>
      </c>
      <c r="W722" s="80">
        <v>1361.51</v>
      </c>
      <c r="X722" s="81">
        <f>VLOOKUP(A722,РАСЧЕТ!A:BE,57,0)</f>
        <v>4263.1181671932318</v>
      </c>
      <c r="Y722" s="81">
        <f t="shared" si="105"/>
        <v>2901.6081671932316</v>
      </c>
      <c r="Z722" s="81" t="str">
        <f>VLOOKUP(A722,'10'!A:C,3,0)</f>
        <v>Начисление услуг УКС00001637 от 31.10.2023 0:00:03</v>
      </c>
      <c r="AA722" s="81" t="str">
        <f>VLOOKUP(A722,'10'!A:B,2,0)</f>
        <v>НАС/КС/ДУ-3-429</v>
      </c>
      <c r="AB722" s="80">
        <v>1361.51</v>
      </c>
      <c r="AC722" s="81">
        <f>VLOOKUP(A722,РАСЧЕТ!A:BF,58,0)</f>
        <v>3244.8083881108482</v>
      </c>
      <c r="AD722" s="81">
        <f t="shared" si="106"/>
        <v>1883.2983881108482</v>
      </c>
      <c r="AE722" s="81" t="str">
        <f>VLOOKUP(A722,'11'!A:C,3,0)</f>
        <v>Начисление услуг УКС00001717 от 30.11.2023 23:59:59</v>
      </c>
      <c r="AF722" s="81" t="str">
        <f>VLOOKUP(A722,'11'!A:B,2,0)</f>
        <v>НАС/КС/ДУ-3-429</v>
      </c>
      <c r="AG722" s="80">
        <v>1361.51</v>
      </c>
      <c r="AH722" s="120">
        <f>VLOOKUP(A722,РАСЧЕТ!A:BG,59,0)</f>
        <v>4319.6874166278085</v>
      </c>
      <c r="AI722" s="120">
        <f t="shared" si="107"/>
        <v>2958.1774166278083</v>
      </c>
      <c r="AJ722" t="str">
        <f>VLOOKUP(A722,'12'!A:C,3,0)</f>
        <v>Начисление услуг УКС00001867 от 31.12.2023 23:59:59</v>
      </c>
      <c r="AK722" t="str">
        <f>VLOOKUP(A722,'12'!A:B,2,0)</f>
        <v>НАС/КС/ДУ-3-429</v>
      </c>
    </row>
    <row r="723" spans="1:37" x14ac:dyDescent="0.3">
      <c r="A723" s="79" t="s">
        <v>2097</v>
      </c>
      <c r="B723" s="79" t="s">
        <v>333</v>
      </c>
      <c r="C723" s="80">
        <v>3118.15</v>
      </c>
      <c r="D723" s="81">
        <f>VLOOKUP(A723,РАСЧЕТ!A:AY,51,0)</f>
        <v>2629.781002779961</v>
      </c>
      <c r="E723" s="81">
        <f t="shared" si="99"/>
        <v>-488.36899722003909</v>
      </c>
      <c r="F723" s="81" t="str">
        <f>VLOOKUP(A723,'04'!A:C,3,0)</f>
        <v>Начисление услуг УКС00000640 от 30.04.2023 0:00:10</v>
      </c>
      <c r="G723" s="81" t="str">
        <f>VLOOKUP(A723,'04'!A:B,2,0)</f>
        <v>НАС/КС/ДУ-3-43</v>
      </c>
      <c r="H723" s="128">
        <v>3118.15</v>
      </c>
      <c r="I723" s="126">
        <f>VLOOKUP(A723,РАСЧЕТ!A:AZ,52,0)</f>
        <v>0</v>
      </c>
      <c r="J723" s="126">
        <f t="shared" si="100"/>
        <v>-3118.15</v>
      </c>
      <c r="K723" s="128">
        <v>3118.15</v>
      </c>
      <c r="L723" s="126">
        <f>VLOOKUP(A723,РАСЧЕТ!A:BA,53,0)</f>
        <v>0</v>
      </c>
      <c r="M723" s="126">
        <f t="shared" si="101"/>
        <v>-3118.15</v>
      </c>
      <c r="N723" s="128">
        <v>3118.15</v>
      </c>
      <c r="O723" s="126">
        <f>VLOOKUP(A723,РАСЧЕТ!A:BB,54,0)</f>
        <v>0</v>
      </c>
      <c r="P723" s="126">
        <f t="shared" si="102"/>
        <v>-3118.15</v>
      </c>
      <c r="Q723" s="128">
        <v>3118.15</v>
      </c>
      <c r="R723" s="126">
        <f>VLOOKUP(A723,РАСЧЕТ!A:BC,55,0)</f>
        <v>0</v>
      </c>
      <c r="S723" s="126">
        <f t="shared" si="103"/>
        <v>-3118.15</v>
      </c>
      <c r="T723" s="128">
        <v>3118.15</v>
      </c>
      <c r="U723" s="126">
        <f>VLOOKUP(A723,РАСЧЕТ!A:BD,56,0)</f>
        <v>0</v>
      </c>
      <c r="V723" s="126">
        <f t="shared" si="104"/>
        <v>-3118.15</v>
      </c>
      <c r="W723" s="80">
        <v>3118.15</v>
      </c>
      <c r="X723" s="81">
        <f>VLOOKUP(A723,РАСЧЕТ!A:BE,57,0)</f>
        <v>4900.5098964237777</v>
      </c>
      <c r="Y723" s="81">
        <f t="shared" si="105"/>
        <v>1782.3598964237776</v>
      </c>
      <c r="Z723" s="81" t="str">
        <f>VLOOKUP(A723,'10'!A:C,3,0)</f>
        <v>Начисление услуг УКС00001637 от 31.10.2023 0:00:03</v>
      </c>
      <c r="AA723" s="81" t="str">
        <f>VLOOKUP(A723,'10'!A:B,2,0)</f>
        <v>НАС/КС/ДУ-3-43</v>
      </c>
      <c r="AB723" s="80">
        <v>1455.14</v>
      </c>
      <c r="AC723" s="81">
        <f>VLOOKUP(A723,РАСЧЕТ!A:BF,58,0)</f>
        <v>1882.1311873983136</v>
      </c>
      <c r="AD723" s="81">
        <f t="shared" si="106"/>
        <v>426.99118739831351</v>
      </c>
      <c r="AE723" s="81" t="str">
        <f>VLOOKUP(A723,'11'!A:C,3,0)</f>
        <v>Начисление услуг УКС00001717 от 30.11.2023 23:59:59</v>
      </c>
      <c r="AF723" s="81" t="str">
        <f>VLOOKUP(A723,'11'!A:B,2,0)</f>
        <v>НАС/КС/ДУ-3-43</v>
      </c>
      <c r="AG723" s="82"/>
      <c r="AH723" s="120">
        <f>VLOOKUP(A723,РАСЧЕТ!A:BG,59,0)</f>
        <v>0</v>
      </c>
      <c r="AI723" s="120">
        <f t="shared" si="107"/>
        <v>0</v>
      </c>
      <c r="AJ723" t="e">
        <f>VLOOKUP(A723,'12'!A:C,3,0)</f>
        <v>#N/A</v>
      </c>
      <c r="AK723" t="e">
        <f>VLOOKUP(A723,'12'!A:B,2,0)</f>
        <v>#N/A</v>
      </c>
    </row>
    <row r="724" spans="1:37" x14ac:dyDescent="0.3">
      <c r="A724" s="79" t="s">
        <v>2796</v>
      </c>
      <c r="B724" s="79" t="s">
        <v>333</v>
      </c>
      <c r="C724" s="82"/>
      <c r="D724" s="81">
        <f>VLOOKUP(A724,РАСЧЕТ!A:AY,51,0)</f>
        <v>0</v>
      </c>
      <c r="E724" s="81">
        <f t="shared" si="99"/>
        <v>0</v>
      </c>
      <c r="F724" s="81" t="e">
        <f>VLOOKUP(A724,'04'!A:C,3,0)</f>
        <v>#N/A</v>
      </c>
      <c r="G724" s="81" t="e">
        <f>VLOOKUP(A724,'04'!A:B,2,0)</f>
        <v>#N/A</v>
      </c>
      <c r="H724" s="127"/>
      <c r="I724" s="126">
        <f>VLOOKUP(A724,РАСЧЕТ!A:AZ,52,0)</f>
        <v>0</v>
      </c>
      <c r="J724" s="126">
        <f t="shared" si="100"/>
        <v>0</v>
      </c>
      <c r="K724" s="127"/>
      <c r="L724" s="126">
        <f>VLOOKUP(A724,РАСЧЕТ!A:BA,53,0)</f>
        <v>0</v>
      </c>
      <c r="M724" s="126">
        <f t="shared" si="101"/>
        <v>0</v>
      </c>
      <c r="N724" s="127"/>
      <c r="O724" s="126">
        <f>VLOOKUP(A724,РАСЧЕТ!A:BB,54,0)</f>
        <v>0</v>
      </c>
      <c r="P724" s="126">
        <f t="shared" si="102"/>
        <v>0</v>
      </c>
      <c r="Q724" s="127"/>
      <c r="R724" s="126">
        <f>VLOOKUP(A724,РАСЧЕТ!A:BC,55,0)</f>
        <v>0</v>
      </c>
      <c r="S724" s="126">
        <f t="shared" si="103"/>
        <v>0</v>
      </c>
      <c r="T724" s="127"/>
      <c r="U724" s="126">
        <f>VLOOKUP(A724,РАСЧЕТ!A:BD,56,0)</f>
        <v>0</v>
      </c>
      <c r="V724" s="126">
        <f t="shared" si="104"/>
        <v>0</v>
      </c>
      <c r="W724" s="82"/>
      <c r="X724" s="81">
        <f>VLOOKUP(A724,РАСЧЕТ!A:BE,57,0)</f>
        <v>0</v>
      </c>
      <c r="Y724" s="81">
        <f t="shared" si="105"/>
        <v>0</v>
      </c>
      <c r="Z724" s="81" t="e">
        <f>VLOOKUP(A724,'10'!A:C,3,0)</f>
        <v>#N/A</v>
      </c>
      <c r="AA724" s="81" t="e">
        <f>VLOOKUP(A724,'10'!A:B,2,0)</f>
        <v>#N/A</v>
      </c>
      <c r="AB724" s="80">
        <v>1663.01</v>
      </c>
      <c r="AC724" s="81">
        <f>VLOOKUP(A724,РАСЧЕТ!A:BF,58,0)</f>
        <v>2151.0070713123582</v>
      </c>
      <c r="AD724" s="81">
        <f t="shared" si="106"/>
        <v>487.99707131235823</v>
      </c>
      <c r="AE724" s="81" t="str">
        <f>VLOOKUP(A724,'11'!A:C,3,0)</f>
        <v>Начисление услуг УКС00001717 от 30.11.2023 23:59:59</v>
      </c>
      <c r="AF724" s="81" t="str">
        <f>VLOOKUP(A724,'11'!A:B,2,0)</f>
        <v>НАС/КС/ДУ-3-43/ВТОР</v>
      </c>
      <c r="AG724" s="80">
        <v>3118.15</v>
      </c>
      <c r="AH724" s="120">
        <f>VLOOKUP(A724,РАСЧЕТ!A:BG,59,0)</f>
        <v>5482.7665370432051</v>
      </c>
      <c r="AI724" s="120">
        <f t="shared" si="107"/>
        <v>2364.616537043205</v>
      </c>
      <c r="AJ724" t="str">
        <f>VLOOKUP(A724,'12'!A:C,3,0)</f>
        <v>Начисление услуг УКС00001867 от 31.12.2023 23:59:59</v>
      </c>
      <c r="AK724" t="str">
        <f>VLOOKUP(A724,'12'!A:B,2,0)</f>
        <v>НАС/КС/ДУ-3-43/ВТОР</v>
      </c>
    </row>
    <row r="725" spans="1:37" x14ac:dyDescent="0.3">
      <c r="A725" s="79" t="s">
        <v>560</v>
      </c>
      <c r="B725" s="79" t="s">
        <v>561</v>
      </c>
      <c r="C725" s="80">
        <v>1679.34</v>
      </c>
      <c r="D725" s="81">
        <f>VLOOKUP(A725,РАСЧЕТ!A:AY,51,0)</f>
        <v>1416.3145621032575</v>
      </c>
      <c r="E725" s="81">
        <f t="shared" si="99"/>
        <v>-263.02543789674246</v>
      </c>
      <c r="F725" s="81" t="str">
        <f>VLOOKUP(A725,'04'!A:C,3,0)</f>
        <v>Начисление услуг УКС00000640 от 30.04.2023 0:00:10</v>
      </c>
      <c r="G725" s="81" t="str">
        <f>VLOOKUP(A725,'04'!A:B,2,0)</f>
        <v>НАС/КС/ДУ-3-430</v>
      </c>
      <c r="H725" s="128">
        <v>1679.34</v>
      </c>
      <c r="I725" s="126">
        <f>VLOOKUP(A725,РАСЧЕТ!A:AZ,52,0)</f>
        <v>0</v>
      </c>
      <c r="J725" s="126">
        <f t="shared" si="100"/>
        <v>-1679.34</v>
      </c>
      <c r="K725" s="128">
        <v>1679.34</v>
      </c>
      <c r="L725" s="126">
        <f>VLOOKUP(A725,РАСЧЕТ!A:BA,53,0)</f>
        <v>0</v>
      </c>
      <c r="M725" s="126">
        <f t="shared" si="101"/>
        <v>-1679.34</v>
      </c>
      <c r="N725" s="128">
        <v>1679.34</v>
      </c>
      <c r="O725" s="126">
        <f>VLOOKUP(A725,РАСЧЕТ!A:BB,54,0)</f>
        <v>0</v>
      </c>
      <c r="P725" s="126">
        <f t="shared" si="102"/>
        <v>-1679.34</v>
      </c>
      <c r="Q725" s="128">
        <v>1679.34</v>
      </c>
      <c r="R725" s="126">
        <f>VLOOKUP(A725,РАСЧЕТ!A:BC,55,0)</f>
        <v>0</v>
      </c>
      <c r="S725" s="126">
        <f t="shared" si="103"/>
        <v>-1679.34</v>
      </c>
      <c r="T725" s="128">
        <v>1679.34</v>
      </c>
      <c r="U725" s="126">
        <f>VLOOKUP(A725,РАСЧЕТ!A:BD,56,0)</f>
        <v>0</v>
      </c>
      <c r="V725" s="126">
        <f t="shared" si="104"/>
        <v>-1679.34</v>
      </c>
      <c r="W725" s="80">
        <v>1679.34</v>
      </c>
      <c r="X725" s="81">
        <f>VLOOKUP(A725,РАСЧЕТ!A:BE,57,0)</f>
        <v>2890.2198090152838</v>
      </c>
      <c r="Y725" s="81">
        <f t="shared" si="105"/>
        <v>1210.8798090152839</v>
      </c>
      <c r="Z725" s="81" t="str">
        <f>VLOOKUP(A725,'10'!A:C,3,0)</f>
        <v>Начисление услуг УКС00001637 от 31.10.2023 0:00:03</v>
      </c>
      <c r="AA725" s="81" t="str">
        <f>VLOOKUP(A725,'10'!A:B,2,0)</f>
        <v>НАС/КС/ДУ-3-430</v>
      </c>
      <c r="AB725" s="80">
        <v>1679.34</v>
      </c>
      <c r="AC725" s="81">
        <f>VLOOKUP(A725,РАСЧЕТ!A:BF,58,0)</f>
        <v>2347.4882789735366</v>
      </c>
      <c r="AD725" s="81">
        <f t="shared" si="106"/>
        <v>668.14827897353666</v>
      </c>
      <c r="AE725" s="81" t="str">
        <f>VLOOKUP(A725,'11'!A:C,3,0)</f>
        <v>Начисление услуг УКС00001717 от 30.11.2023 23:59:59</v>
      </c>
      <c r="AF725" s="81" t="str">
        <f>VLOOKUP(A725,'11'!A:B,2,0)</f>
        <v>НАС/КС/ДУ-3-430</v>
      </c>
      <c r="AG725" s="80">
        <v>1679.34</v>
      </c>
      <c r="AH725" s="120">
        <f>VLOOKUP(A725,РАСЧЕТ!A:BG,59,0)</f>
        <v>3180.4416896991438</v>
      </c>
      <c r="AI725" s="120">
        <f t="shared" si="107"/>
        <v>1501.1016896991439</v>
      </c>
      <c r="AJ725" t="str">
        <f>VLOOKUP(A725,'12'!A:C,3,0)</f>
        <v>Начисление услуг УКС00001867 от 31.12.2023 23:59:59</v>
      </c>
      <c r="AK725" t="str">
        <f>VLOOKUP(A725,'12'!A:B,2,0)</f>
        <v>НАС/КС/ДУ-3-430</v>
      </c>
    </row>
    <row r="726" spans="1:37" x14ac:dyDescent="0.3">
      <c r="A726" s="79" t="s">
        <v>2548</v>
      </c>
      <c r="B726" s="79" t="s">
        <v>2549</v>
      </c>
      <c r="C726" s="80">
        <v>2650</v>
      </c>
      <c r="D726" s="81">
        <f>VLOOKUP(A726,РАСЧЕТ!A:AY,51,0)</f>
        <v>2234.9516235747055</v>
      </c>
      <c r="E726" s="81">
        <f t="shared" si="99"/>
        <v>-415.04837642529446</v>
      </c>
      <c r="F726" s="81" t="str">
        <f>VLOOKUP(A726,'04'!A:C,3,0)</f>
        <v>Начисление услуг УКС00000640 от 30.04.2023 0:00:10</v>
      </c>
      <c r="G726" s="81" t="str">
        <f>VLOOKUP(A726,'04'!A:B,2,0)</f>
        <v>НАС/КС/ДУ-3-431 от 02.04.2022 г.</v>
      </c>
      <c r="H726" s="128">
        <v>2650</v>
      </c>
      <c r="I726" s="126">
        <f>VLOOKUP(A726,РАСЧЕТ!A:AZ,52,0)</f>
        <v>0</v>
      </c>
      <c r="J726" s="126">
        <f t="shared" si="100"/>
        <v>-2650</v>
      </c>
      <c r="K726" s="128">
        <v>2650</v>
      </c>
      <c r="L726" s="126">
        <f>VLOOKUP(A726,РАСЧЕТ!A:BA,53,0)</f>
        <v>0</v>
      </c>
      <c r="M726" s="126">
        <f t="shared" si="101"/>
        <v>-2650</v>
      </c>
      <c r="N726" s="128">
        <v>2650</v>
      </c>
      <c r="O726" s="126">
        <f>VLOOKUP(A726,РАСЧЕТ!A:BB,54,0)</f>
        <v>0</v>
      </c>
      <c r="P726" s="126">
        <f t="shared" si="102"/>
        <v>-2650</v>
      </c>
      <c r="Q726" s="128">
        <v>2650</v>
      </c>
      <c r="R726" s="126">
        <f>VLOOKUP(A726,РАСЧЕТ!A:BC,55,0)</f>
        <v>0</v>
      </c>
      <c r="S726" s="126">
        <f t="shared" si="103"/>
        <v>-2650</v>
      </c>
      <c r="T726" s="128">
        <v>2650</v>
      </c>
      <c r="U726" s="126">
        <f>VLOOKUP(A726,РАСЧЕТ!A:BD,56,0)</f>
        <v>0</v>
      </c>
      <c r="V726" s="126">
        <f t="shared" si="104"/>
        <v>-2650</v>
      </c>
      <c r="W726" s="80">
        <v>2650</v>
      </c>
      <c r="X726" s="81">
        <f>VLOOKUP(A726,РАСЧЕТ!A:BE,57,0)</f>
        <v>3781.895716132763</v>
      </c>
      <c r="Y726" s="81">
        <f t="shared" si="105"/>
        <v>1131.895716132763</v>
      </c>
      <c r="Z726" s="81" t="str">
        <f>VLOOKUP(A726,'10'!A:C,3,0)</f>
        <v>Начисление услуг УКС00001637 от 31.10.2023 0:00:03</v>
      </c>
      <c r="AA726" s="81" t="str">
        <f>VLOOKUP(A726,'10'!A:B,2,0)</f>
        <v>НАС/КС/ДУ-3-431 от 02.04.2022 г.</v>
      </c>
      <c r="AB726" s="80">
        <v>2650</v>
      </c>
      <c r="AC726" s="81">
        <f>VLOOKUP(A726,РАСЧЕТ!A:BF,58,0)</f>
        <v>3160.0719040679523</v>
      </c>
      <c r="AD726" s="81">
        <f t="shared" si="106"/>
        <v>510.07190406795235</v>
      </c>
      <c r="AE726" s="81" t="str">
        <f>VLOOKUP(A726,'11'!A:C,3,0)</f>
        <v>Начисление услуг УКС00001717 от 30.11.2023 23:59:59</v>
      </c>
      <c r="AF726" s="81" t="str">
        <f>VLOOKUP(A726,'11'!A:B,2,0)</f>
        <v>НАС/КС/ДУ-3-431 от 02.04.2022 г.</v>
      </c>
      <c r="AG726" s="80">
        <v>2650</v>
      </c>
      <c r="AH726" s="120">
        <f>VLOOKUP(A726,РАСЧЕТ!A:BG,59,0)</f>
        <v>4312.3748596802989</v>
      </c>
      <c r="AI726" s="120">
        <f t="shared" si="107"/>
        <v>1662.3748596802989</v>
      </c>
      <c r="AJ726" t="str">
        <f>VLOOKUP(A726,'12'!A:C,3,0)</f>
        <v>Начисление услуг УКС00001867 от 31.12.2023 23:59:59</v>
      </c>
      <c r="AK726" t="str">
        <f>VLOOKUP(A726,'12'!A:B,2,0)</f>
        <v>НАС/КС/ДУ-3-431 от 02.04.2022 г.</v>
      </c>
    </row>
    <row r="727" spans="1:37" x14ac:dyDescent="0.3">
      <c r="A727" s="79" t="s">
        <v>2130</v>
      </c>
      <c r="B727" s="79" t="s">
        <v>2131</v>
      </c>
      <c r="C727" s="80">
        <v>1395.87</v>
      </c>
      <c r="D727" s="81">
        <f>VLOOKUP(A727,РАСЧЕТ!A:AY,51,0)</f>
        <v>1177.2435618505335</v>
      </c>
      <c r="E727" s="81">
        <f t="shared" si="99"/>
        <v>-218.62643814946637</v>
      </c>
      <c r="F727" s="81" t="str">
        <f>VLOOKUP(A727,'04'!A:C,3,0)</f>
        <v>Начисление услуг УКС00000640 от 30.04.2023 0:00:10</v>
      </c>
      <c r="G727" s="81" t="str">
        <f>VLOOKUP(A727,'04'!A:B,2,0)</f>
        <v>НАС/КС/ДУ-3-432 от 25.11.2021 г.</v>
      </c>
      <c r="H727" s="128">
        <v>1395.87</v>
      </c>
      <c r="I727" s="126">
        <f>VLOOKUP(A727,РАСЧЕТ!A:AZ,52,0)</f>
        <v>0</v>
      </c>
      <c r="J727" s="126">
        <f t="shared" si="100"/>
        <v>-1395.87</v>
      </c>
      <c r="K727" s="128">
        <v>1395.87</v>
      </c>
      <c r="L727" s="126">
        <f>VLOOKUP(A727,РАСЧЕТ!A:BA,53,0)</f>
        <v>0</v>
      </c>
      <c r="M727" s="126">
        <f t="shared" si="101"/>
        <v>-1395.87</v>
      </c>
      <c r="N727" s="128">
        <v>1395.87</v>
      </c>
      <c r="O727" s="126">
        <f>VLOOKUP(A727,РАСЧЕТ!A:BB,54,0)</f>
        <v>0</v>
      </c>
      <c r="P727" s="126">
        <f t="shared" si="102"/>
        <v>-1395.87</v>
      </c>
      <c r="Q727" s="128">
        <v>1395.87</v>
      </c>
      <c r="R727" s="126">
        <f>VLOOKUP(A727,РАСЧЕТ!A:BC,55,0)</f>
        <v>0</v>
      </c>
      <c r="S727" s="126">
        <f t="shared" si="103"/>
        <v>-1395.87</v>
      </c>
      <c r="T727" s="128">
        <v>1395.87</v>
      </c>
      <c r="U727" s="126">
        <f>VLOOKUP(A727,РАСЧЕТ!A:BD,56,0)</f>
        <v>0</v>
      </c>
      <c r="V727" s="126">
        <f t="shared" si="104"/>
        <v>-1395.87</v>
      </c>
      <c r="W727" s="80">
        <v>1395.87</v>
      </c>
      <c r="X727" s="81">
        <f>VLOOKUP(A727,РАСЧЕТ!A:BE,57,0)</f>
        <v>1623.0965574769427</v>
      </c>
      <c r="Y727" s="81">
        <f t="shared" si="105"/>
        <v>227.22655747694284</v>
      </c>
      <c r="Z727" s="81" t="str">
        <f>VLOOKUP(A727,'10'!A:C,3,0)</f>
        <v>Начисление услуг УКС00001637 от 31.10.2023 0:00:03</v>
      </c>
      <c r="AA727" s="81" t="str">
        <f>VLOOKUP(A727,'10'!A:B,2,0)</f>
        <v>НАС/КС/ДУ-3-432 от 25.11.2021 г.</v>
      </c>
      <c r="AB727" s="80">
        <v>1395.87</v>
      </c>
      <c r="AC727" s="81">
        <f>VLOOKUP(A727,РАСЧЕТ!A:BF,58,0)</f>
        <v>1406.6990114588577</v>
      </c>
      <c r="AD727" s="81">
        <f t="shared" si="106"/>
        <v>10.829011458857849</v>
      </c>
      <c r="AE727" s="81" t="str">
        <f>VLOOKUP(A727,'11'!A:C,3,0)</f>
        <v>Начисление услуг УКС00001717 от 30.11.2023 23:59:59</v>
      </c>
      <c r="AF727" s="81" t="str">
        <f>VLOOKUP(A727,'11'!A:B,2,0)</f>
        <v>НАС/КС/ДУ-3-432 от 25.11.2021 г.</v>
      </c>
      <c r="AG727" s="80">
        <v>1395.87</v>
      </c>
      <c r="AH727" s="120">
        <f>VLOOKUP(A727,РАСЧЕТ!A:BG,59,0)</f>
        <v>1936.871938554196</v>
      </c>
      <c r="AI727" s="120">
        <f t="shared" si="107"/>
        <v>541.00193855419616</v>
      </c>
      <c r="AJ727" t="str">
        <f>VLOOKUP(A727,'12'!A:C,3,0)</f>
        <v>Начисление услуг УКС00001867 от 31.12.2023 23:59:59</v>
      </c>
      <c r="AK727" t="str">
        <f>VLOOKUP(A727,'12'!A:B,2,0)</f>
        <v>НАС/КС/ДУ-3-432 от 25.11.2021 г.</v>
      </c>
    </row>
    <row r="728" spans="1:37" x14ac:dyDescent="0.3">
      <c r="A728" s="79" t="s">
        <v>1257</v>
      </c>
      <c r="B728" s="79" t="s">
        <v>1258</v>
      </c>
      <c r="C728" s="80">
        <v>1443.11</v>
      </c>
      <c r="D728" s="81">
        <f>VLOOKUP(A728,РАСЧЕТ!A:AY,51,0)</f>
        <v>606.67994305145521</v>
      </c>
      <c r="E728" s="81">
        <f t="shared" si="99"/>
        <v>-836.43005694854469</v>
      </c>
      <c r="F728" s="81" t="str">
        <f>VLOOKUP(A728,'04'!A:C,3,0)</f>
        <v>Начисление услуг УКС00000640 от 30.04.2023 0:00:10</v>
      </c>
      <c r="G728" s="81" t="str">
        <f>VLOOKUP(A728,'04'!A:B,2,0)</f>
        <v>НАС/КС/ДУ-3-433 от 21.11.2021</v>
      </c>
      <c r="H728" s="128">
        <v>1443.11</v>
      </c>
      <c r="I728" s="126">
        <f>VLOOKUP(A728,РАСЧЕТ!A:AZ,52,0)</f>
        <v>0</v>
      </c>
      <c r="J728" s="126">
        <f t="shared" si="100"/>
        <v>-1443.11</v>
      </c>
      <c r="K728" s="128">
        <v>1443.11</v>
      </c>
      <c r="L728" s="126">
        <f>VLOOKUP(A728,РАСЧЕТ!A:BA,53,0)</f>
        <v>0</v>
      </c>
      <c r="M728" s="126">
        <f t="shared" si="101"/>
        <v>-1443.11</v>
      </c>
      <c r="N728" s="128">
        <v>1443.11</v>
      </c>
      <c r="O728" s="126">
        <f>VLOOKUP(A728,РАСЧЕТ!A:BB,54,0)</f>
        <v>0</v>
      </c>
      <c r="P728" s="126">
        <f t="shared" si="102"/>
        <v>-1443.11</v>
      </c>
      <c r="Q728" s="128">
        <v>1443.11</v>
      </c>
      <c r="R728" s="126">
        <f>VLOOKUP(A728,РАСЧЕТ!A:BC,55,0)</f>
        <v>0</v>
      </c>
      <c r="S728" s="126">
        <f t="shared" si="103"/>
        <v>-1443.11</v>
      </c>
      <c r="T728" s="128">
        <v>1443.11</v>
      </c>
      <c r="U728" s="126">
        <f>VLOOKUP(A728,РАСЧЕТ!A:BD,56,0)</f>
        <v>0</v>
      </c>
      <c r="V728" s="126">
        <f t="shared" si="104"/>
        <v>-1443.11</v>
      </c>
      <c r="W728" s="80">
        <v>1443.11</v>
      </c>
      <c r="X728" s="81">
        <f>VLOOKUP(A728,РАСЧЕТ!A:BE,57,0)</f>
        <v>2547.9242169609747</v>
      </c>
      <c r="Y728" s="81">
        <f t="shared" si="105"/>
        <v>1104.8142169609748</v>
      </c>
      <c r="Z728" s="81" t="str">
        <f>VLOOKUP(A728,'10'!A:C,3,0)</f>
        <v>Начисление услуг УКС00001637 от 31.10.2023 0:00:03</v>
      </c>
      <c r="AA728" s="81" t="str">
        <f>VLOOKUP(A728,'10'!A:B,2,0)</f>
        <v>НАС/КС/ДУ-3-433 от 21.11.2021</v>
      </c>
      <c r="AB728" s="80">
        <v>1443.11</v>
      </c>
      <c r="AC728" s="81">
        <f>VLOOKUP(A728,РАСЧЕТ!A:BF,58,0)</f>
        <v>2062.1810359603805</v>
      </c>
      <c r="AD728" s="81">
        <f t="shared" si="106"/>
        <v>619.07103596038064</v>
      </c>
      <c r="AE728" s="81" t="str">
        <f>VLOOKUP(A728,'11'!A:C,3,0)</f>
        <v>Начисление услуг УКС00001717 от 30.11.2023 23:59:59</v>
      </c>
      <c r="AF728" s="81" t="str">
        <f>VLOOKUP(A728,'11'!A:B,2,0)</f>
        <v>НАС/КС/ДУ-3-433 от 21.11.2021</v>
      </c>
      <c r="AG728" s="80">
        <v>1443.11</v>
      </c>
      <c r="AH728" s="120">
        <f>VLOOKUP(A728,РАСЧЕТ!A:BG,59,0)</f>
        <v>2791.3402717761692</v>
      </c>
      <c r="AI728" s="120">
        <f t="shared" si="107"/>
        <v>1348.2302717761693</v>
      </c>
      <c r="AJ728" t="str">
        <f>VLOOKUP(A728,'12'!A:C,3,0)</f>
        <v>Начисление услуг УКС00001867 от 31.12.2023 23:59:59</v>
      </c>
      <c r="AK728" t="str">
        <f>VLOOKUP(A728,'12'!A:B,2,0)</f>
        <v>НАС/КС/ДУ-3-433 от 21.11.2021</v>
      </c>
    </row>
    <row r="729" spans="1:37" x14ac:dyDescent="0.3">
      <c r="A729" s="79" t="s">
        <v>1919</v>
      </c>
      <c r="B729" s="79" t="s">
        <v>1920</v>
      </c>
      <c r="C729" s="80">
        <v>2602.7600000000002</v>
      </c>
      <c r="D729" s="81">
        <f>VLOOKUP(A729,РАСЧЕТ!A:AY,51,0)</f>
        <v>2195.1064568659181</v>
      </c>
      <c r="E729" s="81">
        <f t="shared" si="99"/>
        <v>-407.65354313408216</v>
      </c>
      <c r="F729" s="81" t="str">
        <f>VLOOKUP(A729,'04'!A:C,3,0)</f>
        <v>Начисление услуг УКС00000640 от 30.04.2023 0:00:10</v>
      </c>
      <c r="G729" s="81" t="str">
        <f>VLOOKUP(A729,'04'!A:B,2,0)</f>
        <v>НАС/КС/ДУ-3-434 от 01.01.2022</v>
      </c>
      <c r="H729" s="128">
        <v>2602.7600000000002</v>
      </c>
      <c r="I729" s="126">
        <f>VLOOKUP(A729,РАСЧЕТ!A:AZ,52,0)</f>
        <v>0</v>
      </c>
      <c r="J729" s="126">
        <f t="shared" si="100"/>
        <v>-2602.7600000000002</v>
      </c>
      <c r="K729" s="128">
        <v>2602.7600000000002</v>
      </c>
      <c r="L729" s="126">
        <f>VLOOKUP(A729,РАСЧЕТ!A:BA,53,0)</f>
        <v>0</v>
      </c>
      <c r="M729" s="126">
        <f t="shared" si="101"/>
        <v>-2602.7600000000002</v>
      </c>
      <c r="N729" s="128">
        <v>2602.7600000000002</v>
      </c>
      <c r="O729" s="126">
        <f>VLOOKUP(A729,РАСЧЕТ!A:BB,54,0)</f>
        <v>0</v>
      </c>
      <c r="P729" s="126">
        <f t="shared" si="102"/>
        <v>-2602.7600000000002</v>
      </c>
      <c r="Q729" s="128">
        <v>2602.7600000000002</v>
      </c>
      <c r="R729" s="126">
        <f>VLOOKUP(A729,РАСЧЕТ!A:BC,55,0)</f>
        <v>0</v>
      </c>
      <c r="S729" s="126">
        <f t="shared" si="103"/>
        <v>-2602.7600000000002</v>
      </c>
      <c r="T729" s="128">
        <v>2602.7600000000002</v>
      </c>
      <c r="U729" s="126">
        <f>VLOOKUP(A729,РАСЧЕТ!A:BD,56,0)</f>
        <v>0</v>
      </c>
      <c r="V729" s="126">
        <f t="shared" si="104"/>
        <v>-2602.7600000000002</v>
      </c>
      <c r="W729" s="80">
        <v>2602.7600000000002</v>
      </c>
      <c r="X729" s="81">
        <f>VLOOKUP(A729,РАСЧЕТ!A:BE,57,0)</f>
        <v>4465.5991317505586</v>
      </c>
      <c r="Y729" s="81">
        <f t="shared" si="105"/>
        <v>1862.8391317505584</v>
      </c>
      <c r="Z729" s="81" t="str">
        <f>VLOOKUP(A729,'10'!A:C,3,0)</f>
        <v>Начисление услуг УКС00001637 от 31.10.2023 0:00:03</v>
      </c>
      <c r="AA729" s="81" t="str">
        <f>VLOOKUP(A729,'10'!A:B,2,0)</f>
        <v>НАС/КС/ДУ-3-434 от 01.01.2022</v>
      </c>
      <c r="AB729" s="80">
        <v>2602.7600000000002</v>
      </c>
      <c r="AC729" s="81">
        <f>VLOOKUP(A729,РАСЧЕТ!A:BF,58,0)</f>
        <v>3628.6130613468245</v>
      </c>
      <c r="AD729" s="81">
        <f t="shared" si="106"/>
        <v>1025.8530613468242</v>
      </c>
      <c r="AE729" s="81" t="str">
        <f>VLOOKUP(A729,'11'!A:C,3,0)</f>
        <v>Начисление услуг УКС00001717 от 30.11.2023 23:59:59</v>
      </c>
      <c r="AF729" s="81" t="str">
        <f>VLOOKUP(A729,'11'!A:B,2,0)</f>
        <v>НАС/КС/ДУ-3-434 от 01.01.2022</v>
      </c>
      <c r="AG729" s="80">
        <v>2602.7600000000002</v>
      </c>
      <c r="AH729" s="120">
        <f>VLOOKUP(A729,РАСЧЕТ!A:BG,59,0)</f>
        <v>4916.6972950839672</v>
      </c>
      <c r="AI729" s="120">
        <f t="shared" si="107"/>
        <v>2313.937295083967</v>
      </c>
      <c r="AJ729" t="str">
        <f>VLOOKUP(A729,'12'!A:C,3,0)</f>
        <v>Начисление услуг УКС00001867 от 31.12.2023 23:59:59</v>
      </c>
      <c r="AK729" t="str">
        <f>VLOOKUP(A729,'12'!A:B,2,0)</f>
        <v>НАС/КС/ДУ-3-434 от 01.01.2022</v>
      </c>
    </row>
    <row r="730" spans="1:37" x14ac:dyDescent="0.3">
      <c r="A730" s="79" t="s">
        <v>1116</v>
      </c>
      <c r="B730" s="79" t="s">
        <v>1117</v>
      </c>
      <c r="C730" s="80">
        <v>1687.93</v>
      </c>
      <c r="D730" s="81">
        <f>VLOOKUP(A730,РАСЧЕТ!A:AY,51,0)</f>
        <v>2220.8935419619697</v>
      </c>
      <c r="E730" s="81">
        <f t="shared" si="99"/>
        <v>532.96354196196967</v>
      </c>
      <c r="F730" s="81" t="str">
        <f>VLOOKUP(A730,'04'!A:C,3,0)</f>
        <v>Начисление услуг УКС00000640 от 30.04.2023 0:00:10</v>
      </c>
      <c r="G730" s="81" t="str">
        <f>VLOOKUP(A730,'04'!A:B,2,0)</f>
        <v>НАС/КС/ДУ-3-435 от 01.12.2021</v>
      </c>
      <c r="H730" s="128">
        <v>1687.93</v>
      </c>
      <c r="I730" s="126">
        <f>VLOOKUP(A730,РАСЧЕТ!A:AZ,52,0)</f>
        <v>0</v>
      </c>
      <c r="J730" s="126">
        <f t="shared" si="100"/>
        <v>-1687.93</v>
      </c>
      <c r="K730" s="128">
        <v>1687.93</v>
      </c>
      <c r="L730" s="126">
        <f>VLOOKUP(A730,РАСЧЕТ!A:BA,53,0)</f>
        <v>0</v>
      </c>
      <c r="M730" s="126">
        <f t="shared" si="101"/>
        <v>-1687.93</v>
      </c>
      <c r="N730" s="128">
        <v>1687.93</v>
      </c>
      <c r="O730" s="126">
        <f>VLOOKUP(A730,РАСЧЕТ!A:BB,54,0)</f>
        <v>0</v>
      </c>
      <c r="P730" s="126">
        <f t="shared" si="102"/>
        <v>-1687.93</v>
      </c>
      <c r="Q730" s="128">
        <v>1687.93</v>
      </c>
      <c r="R730" s="126">
        <f>VLOOKUP(A730,РАСЧЕТ!A:BC,55,0)</f>
        <v>0</v>
      </c>
      <c r="S730" s="126">
        <f t="shared" si="103"/>
        <v>-1687.93</v>
      </c>
      <c r="T730" s="128">
        <v>1687.93</v>
      </c>
      <c r="U730" s="126">
        <f>VLOOKUP(A730,РАСЧЕТ!A:BD,56,0)</f>
        <v>0</v>
      </c>
      <c r="V730" s="126">
        <f t="shared" si="104"/>
        <v>-1687.93</v>
      </c>
      <c r="W730" s="80">
        <v>1687.93</v>
      </c>
      <c r="X730" s="81">
        <f>VLOOKUP(A730,РАСЧЕТ!A:BE,57,0)</f>
        <v>2301.9200432376829</v>
      </c>
      <c r="Y730" s="81">
        <f t="shared" si="105"/>
        <v>613.99004323768281</v>
      </c>
      <c r="Z730" s="81" t="str">
        <f>VLOOKUP(A730,'10'!A:C,3,0)</f>
        <v>Начисление услуг УКС00001637 от 31.10.2023 0:00:03</v>
      </c>
      <c r="AA730" s="81" t="str">
        <f>VLOOKUP(A730,'10'!A:B,2,0)</f>
        <v>НАС/КС/ДУ-3-435 от 01.12.2021</v>
      </c>
      <c r="AB730" s="80">
        <v>1687.93</v>
      </c>
      <c r="AC730" s="81">
        <f>VLOOKUP(A730,РАСЧЕТ!A:BF,58,0)</f>
        <v>1938.0680164256537</v>
      </c>
      <c r="AD730" s="81">
        <f t="shared" si="106"/>
        <v>250.13801642565363</v>
      </c>
      <c r="AE730" s="81" t="str">
        <f>VLOOKUP(A730,'11'!A:C,3,0)</f>
        <v>Начисление услуг УКС00001717 от 30.11.2023 23:59:59</v>
      </c>
      <c r="AF730" s="81" t="str">
        <f>VLOOKUP(A730,'11'!A:B,2,0)</f>
        <v>НАС/КС/ДУ-3-435 от 01.12.2021</v>
      </c>
      <c r="AG730" s="80">
        <v>1687.93</v>
      </c>
      <c r="AH730" s="120">
        <f>VLOOKUP(A730,РАСЧЕТ!A:BG,59,0)</f>
        <v>2649.7682833310837</v>
      </c>
      <c r="AI730" s="120">
        <f t="shared" si="107"/>
        <v>961.83828333108363</v>
      </c>
      <c r="AJ730" t="str">
        <f>VLOOKUP(A730,'12'!A:C,3,0)</f>
        <v>Начисление услуг УКС00001867 от 31.12.2023 23:59:59</v>
      </c>
      <c r="AK730" t="str">
        <f>VLOOKUP(A730,'12'!A:B,2,0)</f>
        <v>НАС/КС/ДУ-3-435 от 01.12.2021</v>
      </c>
    </row>
    <row r="731" spans="1:37" x14ac:dyDescent="0.3">
      <c r="A731" s="79" t="s">
        <v>2022</v>
      </c>
      <c r="B731" s="79" t="s">
        <v>2023</v>
      </c>
      <c r="C731" s="80">
        <v>1374.39</v>
      </c>
      <c r="D731" s="81">
        <f>VLOOKUP(A731,РАСЧЕТ!A:AY,51,0)</f>
        <v>765.69562195376682</v>
      </c>
      <c r="E731" s="81">
        <f t="shared" si="99"/>
        <v>-608.69437804623328</v>
      </c>
      <c r="F731" s="81" t="str">
        <f>VLOOKUP(A731,'04'!A:C,3,0)</f>
        <v>Начисление услуг УКС00000640 от 30.04.2023 0:00:10</v>
      </c>
      <c r="G731" s="81" t="str">
        <f>VLOOKUP(A731,'04'!A:B,2,0)</f>
        <v>НАС/КС/ДУ-3-436 от 22.01.2022</v>
      </c>
      <c r="H731" s="128">
        <v>1374.39</v>
      </c>
      <c r="I731" s="126">
        <f>VLOOKUP(A731,РАСЧЕТ!A:AZ,52,0)</f>
        <v>0</v>
      </c>
      <c r="J731" s="126">
        <f t="shared" si="100"/>
        <v>-1374.39</v>
      </c>
      <c r="K731" s="128">
        <v>1374.39</v>
      </c>
      <c r="L731" s="126">
        <f>VLOOKUP(A731,РАСЧЕТ!A:BA,53,0)</f>
        <v>0</v>
      </c>
      <c r="M731" s="126">
        <f t="shared" si="101"/>
        <v>-1374.39</v>
      </c>
      <c r="N731" s="128">
        <v>1374.39</v>
      </c>
      <c r="O731" s="126">
        <f>VLOOKUP(A731,РАСЧЕТ!A:BB,54,0)</f>
        <v>0</v>
      </c>
      <c r="P731" s="126">
        <f t="shared" si="102"/>
        <v>-1374.39</v>
      </c>
      <c r="Q731" s="128">
        <v>1374.39</v>
      </c>
      <c r="R731" s="126">
        <f>VLOOKUP(A731,РАСЧЕТ!A:BC,55,0)</f>
        <v>0</v>
      </c>
      <c r="S731" s="126">
        <f t="shared" si="103"/>
        <v>-1374.39</v>
      </c>
      <c r="T731" s="128">
        <v>1374.39</v>
      </c>
      <c r="U731" s="126">
        <f>VLOOKUP(A731,РАСЧЕТ!A:BD,56,0)</f>
        <v>0</v>
      </c>
      <c r="V731" s="126">
        <f t="shared" si="104"/>
        <v>-1374.39</v>
      </c>
      <c r="W731" s="80">
        <v>1374.39</v>
      </c>
      <c r="X731" s="81">
        <f>VLOOKUP(A731,РАСЧЕТ!A:BE,57,0)</f>
        <v>839.26986086243744</v>
      </c>
      <c r="Y731" s="81">
        <f t="shared" si="105"/>
        <v>-535.12013913756266</v>
      </c>
      <c r="Z731" s="81" t="str">
        <f>VLOOKUP(A731,'10'!A:C,3,0)</f>
        <v>Начисление услуг УКС00001637 от 31.10.2023 0:00:03</v>
      </c>
      <c r="AA731" s="81" t="str">
        <f>VLOOKUP(A731,'10'!A:B,2,0)</f>
        <v>НАС/КС/ДУ-3-436 от 22.01.2022</v>
      </c>
      <c r="AB731" s="80">
        <v>1374.39</v>
      </c>
      <c r="AC731" s="81">
        <f>VLOOKUP(A731,РАСЧЕТ!A:BF,58,0)</f>
        <v>854.77757832751047</v>
      </c>
      <c r="AD731" s="81">
        <f t="shared" si="106"/>
        <v>-519.61242167248963</v>
      </c>
      <c r="AE731" s="81" t="str">
        <f>VLOOKUP(A731,'11'!A:C,3,0)</f>
        <v>Начисление услуг УКС00001717 от 30.11.2023 23:59:59</v>
      </c>
      <c r="AF731" s="81" t="str">
        <f>VLOOKUP(A731,'11'!A:B,2,0)</f>
        <v>НАС/КС/ДУ-3-436 от 22.01.2022</v>
      </c>
      <c r="AG731" s="80">
        <v>1374.39</v>
      </c>
      <c r="AH731" s="120">
        <f>VLOOKUP(A731,РАСЧЕТ!A:BG,59,0)</f>
        <v>1218.860845283883</v>
      </c>
      <c r="AI731" s="120">
        <f t="shared" si="107"/>
        <v>-155.52915471611709</v>
      </c>
      <c r="AJ731" t="str">
        <f>VLOOKUP(A731,'12'!A:C,3,0)</f>
        <v>Начисление услуг УКС00001867 от 31.12.2023 23:59:59</v>
      </c>
      <c r="AK731" t="str">
        <f>VLOOKUP(A731,'12'!A:B,2,0)</f>
        <v>НАС/КС/ДУ-3-436 от 22.01.2022</v>
      </c>
    </row>
    <row r="732" spans="1:37" x14ac:dyDescent="0.3">
      <c r="A732" s="79" t="s">
        <v>2136</v>
      </c>
      <c r="B732" s="79" t="s">
        <v>2137</v>
      </c>
      <c r="C732" s="80">
        <v>1361.51</v>
      </c>
      <c r="D732" s="81">
        <f>VLOOKUP(A732,РАСЧЕТ!A:AY,51,0)</f>
        <v>1148.2652587895973</v>
      </c>
      <c r="E732" s="81">
        <f t="shared" si="99"/>
        <v>-213.24474121040271</v>
      </c>
      <c r="F732" s="81" t="str">
        <f>VLOOKUP(A732,'04'!A:C,3,0)</f>
        <v>Начисление услуг УКС00000640 от 30.04.2023 0:00:10</v>
      </c>
      <c r="G732" s="81" t="str">
        <f>VLOOKUP(A732,'04'!A:B,2,0)</f>
        <v>НАС/КС/ДУ-3-437</v>
      </c>
      <c r="H732" s="128">
        <v>1361.51</v>
      </c>
      <c r="I732" s="126">
        <f>VLOOKUP(A732,РАСЧЕТ!A:AZ,52,0)</f>
        <v>0</v>
      </c>
      <c r="J732" s="126">
        <f t="shared" si="100"/>
        <v>-1361.51</v>
      </c>
      <c r="K732" s="128">
        <v>1361.51</v>
      </c>
      <c r="L732" s="126">
        <f>VLOOKUP(A732,РАСЧЕТ!A:BA,53,0)</f>
        <v>0</v>
      </c>
      <c r="M732" s="126">
        <f t="shared" si="101"/>
        <v>-1361.51</v>
      </c>
      <c r="N732" s="128">
        <v>1361.51</v>
      </c>
      <c r="O732" s="126">
        <f>VLOOKUP(A732,РАСЧЕТ!A:BB,54,0)</f>
        <v>0</v>
      </c>
      <c r="P732" s="126">
        <f t="shared" si="102"/>
        <v>-1361.51</v>
      </c>
      <c r="Q732" s="128">
        <v>1361.51</v>
      </c>
      <c r="R732" s="126">
        <f>VLOOKUP(A732,РАСЧЕТ!A:BC,55,0)</f>
        <v>0</v>
      </c>
      <c r="S732" s="126">
        <f t="shared" si="103"/>
        <v>-1361.51</v>
      </c>
      <c r="T732" s="128">
        <v>1361.51</v>
      </c>
      <c r="U732" s="126">
        <f>VLOOKUP(A732,РАСЧЕТ!A:BD,56,0)</f>
        <v>0</v>
      </c>
      <c r="V732" s="126">
        <f t="shared" si="104"/>
        <v>-1361.51</v>
      </c>
      <c r="W732" s="80">
        <v>1361.51</v>
      </c>
      <c r="X732" s="81">
        <f>VLOOKUP(A732,РАСЧЕТ!A:BE,57,0)</f>
        <v>1258.5356922333444</v>
      </c>
      <c r="Y732" s="81">
        <f t="shared" si="105"/>
        <v>-102.97430776665556</v>
      </c>
      <c r="Z732" s="81" t="str">
        <f>VLOOKUP(A732,'10'!A:C,3,0)</f>
        <v>Начисление услуг УКС00001637 от 31.10.2023 0:00:03</v>
      </c>
      <c r="AA732" s="81" t="str">
        <f>VLOOKUP(A732,'10'!A:B,2,0)</f>
        <v>НАС/КС/ДУ-3-437</v>
      </c>
      <c r="AB732" s="80">
        <v>1361.51</v>
      </c>
      <c r="AC732" s="81">
        <f>VLOOKUP(A732,РАСЧЕТ!A:BF,58,0)</f>
        <v>1145.2403998379245</v>
      </c>
      <c r="AD732" s="81">
        <f t="shared" si="106"/>
        <v>-216.26960016207545</v>
      </c>
      <c r="AE732" s="81" t="str">
        <f>VLOOKUP(A732,'11'!A:C,3,0)</f>
        <v>Начисление услуг УКС00001717 от 30.11.2023 23:59:59</v>
      </c>
      <c r="AF732" s="81" t="str">
        <f>VLOOKUP(A732,'11'!A:B,2,0)</f>
        <v>НАС/КС/ДУ-3-437</v>
      </c>
      <c r="AG732" s="80">
        <v>1361.51</v>
      </c>
      <c r="AH732" s="120">
        <f>VLOOKUP(A732,РАСЧЕТ!A:BG,59,0)</f>
        <v>1594.8055378189731</v>
      </c>
      <c r="AI732" s="120">
        <f t="shared" si="107"/>
        <v>233.29553781897312</v>
      </c>
      <c r="AJ732" t="str">
        <f>VLOOKUP(A732,'12'!A:C,3,0)</f>
        <v>Начисление услуг УКС00001867 от 31.12.2023 23:59:59</v>
      </c>
      <c r="AK732" t="str">
        <f>VLOOKUP(A732,'12'!A:B,2,0)</f>
        <v>НАС/КС/ДУ-3-437</v>
      </c>
    </row>
    <row r="733" spans="1:37" x14ac:dyDescent="0.3">
      <c r="A733" s="79" t="s">
        <v>1824</v>
      </c>
      <c r="B733" s="79" t="s">
        <v>1825</v>
      </c>
      <c r="C733" s="80">
        <v>1679.34</v>
      </c>
      <c r="D733" s="81">
        <f>VLOOKUP(A733,РАСЧЕТ!A:AY,51,0)</f>
        <v>1416.3145621032575</v>
      </c>
      <c r="E733" s="81">
        <f t="shared" si="99"/>
        <v>-263.02543789674246</v>
      </c>
      <c r="F733" s="81" t="str">
        <f>VLOOKUP(A733,'04'!A:C,3,0)</f>
        <v>Начисление услуг УКС00000640 от 30.04.2023 0:00:10</v>
      </c>
      <c r="G733" s="81" t="str">
        <f>VLOOKUP(A733,'04'!A:B,2,0)</f>
        <v>НАС/КС/ДУ-3-438</v>
      </c>
      <c r="H733" s="128">
        <v>1679.34</v>
      </c>
      <c r="I733" s="126">
        <f>VLOOKUP(A733,РАСЧЕТ!A:AZ,52,0)</f>
        <v>0</v>
      </c>
      <c r="J733" s="126">
        <f t="shared" si="100"/>
        <v>-1679.34</v>
      </c>
      <c r="K733" s="128">
        <v>1679.34</v>
      </c>
      <c r="L733" s="126">
        <f>VLOOKUP(A733,РАСЧЕТ!A:BA,53,0)</f>
        <v>0</v>
      </c>
      <c r="M733" s="126">
        <f t="shared" si="101"/>
        <v>-1679.34</v>
      </c>
      <c r="N733" s="128">
        <v>1679.34</v>
      </c>
      <c r="O733" s="126">
        <f>VLOOKUP(A733,РАСЧЕТ!A:BB,54,0)</f>
        <v>0</v>
      </c>
      <c r="P733" s="126">
        <f t="shared" si="102"/>
        <v>-1679.34</v>
      </c>
      <c r="Q733" s="128">
        <v>1679.34</v>
      </c>
      <c r="R733" s="126">
        <f>VLOOKUP(A733,РАСЧЕТ!A:BC,55,0)</f>
        <v>0</v>
      </c>
      <c r="S733" s="126">
        <f t="shared" si="103"/>
        <v>-1679.34</v>
      </c>
      <c r="T733" s="128">
        <v>1679.34</v>
      </c>
      <c r="U733" s="126">
        <f>VLOOKUP(A733,РАСЧЕТ!A:BD,56,0)</f>
        <v>0</v>
      </c>
      <c r="V733" s="126">
        <f t="shared" si="104"/>
        <v>-1679.34</v>
      </c>
      <c r="W733" s="80">
        <v>1679.34</v>
      </c>
      <c r="X733" s="81">
        <f>VLOOKUP(A733,РАСЧЕТ!A:BE,57,0)</f>
        <v>2604.8575263151888</v>
      </c>
      <c r="Y733" s="81">
        <f t="shared" si="105"/>
        <v>925.51752631518889</v>
      </c>
      <c r="Z733" s="81" t="str">
        <f>VLOOKUP(A733,'10'!A:C,3,0)</f>
        <v>Начисление услуг УКС00001637 от 31.10.2023 0:00:03</v>
      </c>
      <c r="AA733" s="81" t="str">
        <f>VLOOKUP(A733,'10'!A:B,2,0)</f>
        <v>НАС/КС/ДУ-3-438</v>
      </c>
      <c r="AB733" s="80">
        <v>1679.34</v>
      </c>
      <c r="AC733" s="81">
        <f>VLOOKUP(A733,РАСЧЕТ!A:BF,58,0)</f>
        <v>2148.0803682868423</v>
      </c>
      <c r="AD733" s="81">
        <f t="shared" si="106"/>
        <v>468.74036828684234</v>
      </c>
      <c r="AE733" s="81" t="str">
        <f>VLOOKUP(A733,'11'!A:C,3,0)</f>
        <v>Начисление услуг УКС00001717 от 30.11.2023 23:59:59</v>
      </c>
      <c r="AF733" s="81" t="str">
        <f>VLOOKUP(A733,'11'!A:B,2,0)</f>
        <v>НАС/КС/ДУ-3-438</v>
      </c>
      <c r="AG733" s="80">
        <v>1679.34</v>
      </c>
      <c r="AH733" s="120">
        <f>VLOOKUP(A733,РАСЧЕТ!A:BG,59,0)</f>
        <v>2921.6441630859345</v>
      </c>
      <c r="AI733" s="120">
        <f t="shared" si="107"/>
        <v>1242.3041630859345</v>
      </c>
      <c r="AJ733" t="str">
        <f>VLOOKUP(A733,'12'!A:C,3,0)</f>
        <v>Начисление услуг УКС00001867 от 31.12.2023 23:59:59</v>
      </c>
      <c r="AK733" t="str">
        <f>VLOOKUP(A733,'12'!A:B,2,0)</f>
        <v>НАС/КС/ДУ-3-438</v>
      </c>
    </row>
    <row r="734" spans="1:37" x14ac:dyDescent="0.3">
      <c r="A734" s="79" t="s">
        <v>2434</v>
      </c>
      <c r="B734" s="79" t="s">
        <v>2435</v>
      </c>
      <c r="C734" s="80">
        <v>2650</v>
      </c>
      <c r="D734" s="81">
        <f>VLOOKUP(A734,РАСЧЕТ!A:AY,51,0)</f>
        <v>1301.9573573296068</v>
      </c>
      <c r="E734" s="81">
        <f t="shared" si="99"/>
        <v>-1348.0426426703932</v>
      </c>
      <c r="F734" s="81" t="str">
        <f>VLOOKUP(A734,'04'!A:C,3,0)</f>
        <v>Начисление услуг УКС00000640 от 30.04.2023 0:00:10</v>
      </c>
      <c r="G734" s="81" t="str">
        <f>VLOOKUP(A734,'04'!A:B,2,0)</f>
        <v>НАС/КС/ДУ-3-439 от 09.03.2022 г.</v>
      </c>
      <c r="H734" s="128">
        <v>2650</v>
      </c>
      <c r="I734" s="126">
        <f>VLOOKUP(A734,РАСЧЕТ!A:AZ,52,0)</f>
        <v>0</v>
      </c>
      <c r="J734" s="126">
        <f t="shared" si="100"/>
        <v>-2650</v>
      </c>
      <c r="K734" s="128">
        <v>2650</v>
      </c>
      <c r="L734" s="126">
        <f>VLOOKUP(A734,РАСЧЕТ!A:BA,53,0)</f>
        <v>0</v>
      </c>
      <c r="M734" s="126">
        <f t="shared" si="101"/>
        <v>-2650</v>
      </c>
      <c r="N734" s="128">
        <v>2650</v>
      </c>
      <c r="O734" s="126">
        <f>VLOOKUP(A734,РАСЧЕТ!A:BB,54,0)</f>
        <v>0</v>
      </c>
      <c r="P734" s="126">
        <f t="shared" si="102"/>
        <v>-2650</v>
      </c>
      <c r="Q734" s="128">
        <v>2650</v>
      </c>
      <c r="R734" s="126">
        <f>VLOOKUP(A734,РАСЧЕТ!A:BC,55,0)</f>
        <v>0</v>
      </c>
      <c r="S734" s="126">
        <f t="shared" si="103"/>
        <v>-2650</v>
      </c>
      <c r="T734" s="128">
        <v>2650</v>
      </c>
      <c r="U734" s="126">
        <f>VLOOKUP(A734,РАСЧЕТ!A:BD,56,0)</f>
        <v>0</v>
      </c>
      <c r="V734" s="126">
        <f t="shared" si="104"/>
        <v>-2650</v>
      </c>
      <c r="W734" s="80">
        <v>2650</v>
      </c>
      <c r="X734" s="81">
        <f>VLOOKUP(A734,РАСЧЕТ!A:BE,57,0)</f>
        <v>2569.9474156417541</v>
      </c>
      <c r="Y734" s="81">
        <f t="shared" si="105"/>
        <v>-80.052584358245895</v>
      </c>
      <c r="Z734" s="81" t="str">
        <f>VLOOKUP(A734,'10'!A:C,3,0)</f>
        <v>Начисление услуг УКС00001637 от 31.10.2023 0:00:03</v>
      </c>
      <c r="AA734" s="81" t="str">
        <f>VLOOKUP(A734,'10'!A:B,2,0)</f>
        <v>НАС/КС/ДУ-3-439 от 09.03.2022 г.</v>
      </c>
      <c r="AB734" s="80">
        <v>2650</v>
      </c>
      <c r="AC734" s="81">
        <f>VLOOKUP(A734,РАСЧЕТ!A:BF,58,0)</f>
        <v>2313.17624506739</v>
      </c>
      <c r="AD734" s="81">
        <f t="shared" si="106"/>
        <v>-336.82375493260997</v>
      </c>
      <c r="AE734" s="81" t="str">
        <f>VLOOKUP(A734,'11'!A:C,3,0)</f>
        <v>Начисление услуг УКС00001717 от 30.11.2023 23:59:59</v>
      </c>
      <c r="AF734" s="81" t="str">
        <f>VLOOKUP(A734,'11'!A:B,2,0)</f>
        <v>НАС/КС/ДУ-3-439 от 09.03.2022 г.</v>
      </c>
      <c r="AG734" s="80">
        <v>2650</v>
      </c>
      <c r="AH734" s="120">
        <f>VLOOKUP(A734,РАСЧЕТ!A:BG,59,0)</f>
        <v>3213.2484454169658</v>
      </c>
      <c r="AI734" s="120">
        <f t="shared" si="107"/>
        <v>563.24844541696575</v>
      </c>
      <c r="AJ734" t="str">
        <f>VLOOKUP(A734,'12'!A:C,3,0)</f>
        <v>Начисление услуг УКС00001867 от 31.12.2023 23:59:59</v>
      </c>
      <c r="AK734" t="str">
        <f>VLOOKUP(A734,'12'!A:B,2,0)</f>
        <v>НАС/КС/ДУ-3-439 от 09.03.2022 г.</v>
      </c>
    </row>
    <row r="735" spans="1:37" x14ac:dyDescent="0.3">
      <c r="A735" s="79" t="s">
        <v>1921</v>
      </c>
      <c r="B735" s="79" t="s">
        <v>225</v>
      </c>
      <c r="C735" s="80">
        <v>2452.4299999999998</v>
      </c>
      <c r="D735" s="81">
        <f>VLOOKUP(A735,РАСЧЕТ!A:AY,51,0)</f>
        <v>2068.3263809743221</v>
      </c>
      <c r="E735" s="81">
        <f t="shared" si="99"/>
        <v>-384.10361902567774</v>
      </c>
      <c r="F735" s="81" t="str">
        <f>VLOOKUP(A735,'04'!A:C,3,0)</f>
        <v>Начисление услуг УКС00000640 от 30.04.2023 0:00:10</v>
      </c>
      <c r="G735" s="81" t="str">
        <f>VLOOKUP(A735,'04'!A:B,2,0)</f>
        <v>НАС/КС/ДУ-3-44</v>
      </c>
      <c r="H735" s="128">
        <v>2452.4299999999998</v>
      </c>
      <c r="I735" s="126">
        <f>VLOOKUP(A735,РАСЧЕТ!A:AZ,52,0)</f>
        <v>0</v>
      </c>
      <c r="J735" s="126">
        <f t="shared" si="100"/>
        <v>-2452.4299999999998</v>
      </c>
      <c r="K735" s="128">
        <v>2452.4299999999998</v>
      </c>
      <c r="L735" s="126">
        <f>VLOOKUP(A735,РАСЧЕТ!A:BA,53,0)</f>
        <v>0</v>
      </c>
      <c r="M735" s="126">
        <f t="shared" si="101"/>
        <v>-2452.4299999999998</v>
      </c>
      <c r="N735" s="128">
        <v>2452.4299999999998</v>
      </c>
      <c r="O735" s="126">
        <f>VLOOKUP(A735,РАСЧЕТ!A:BB,54,0)</f>
        <v>0</v>
      </c>
      <c r="P735" s="126">
        <f t="shared" si="102"/>
        <v>-2452.4299999999998</v>
      </c>
      <c r="Q735" s="128">
        <v>2452.4299999999998</v>
      </c>
      <c r="R735" s="126">
        <f>VLOOKUP(A735,РАСЧЕТ!A:BC,55,0)</f>
        <v>0</v>
      </c>
      <c r="S735" s="126">
        <f t="shared" si="103"/>
        <v>-2452.4299999999998</v>
      </c>
      <c r="T735" s="128">
        <v>2452.4299999999998</v>
      </c>
      <c r="U735" s="126">
        <f>VLOOKUP(A735,РАСЧЕТ!A:BD,56,0)</f>
        <v>0</v>
      </c>
      <c r="V735" s="126">
        <f t="shared" si="104"/>
        <v>-2452.4299999999998</v>
      </c>
      <c r="W735" s="80">
        <v>2452.4299999999998</v>
      </c>
      <c r="X735" s="81">
        <f>VLOOKUP(A735,РАСЧЕТ!A:BE,57,0)</f>
        <v>2841.027419856287</v>
      </c>
      <c r="Y735" s="81">
        <f t="shared" si="105"/>
        <v>388.59741985628716</v>
      </c>
      <c r="Z735" s="81" t="str">
        <f>VLOOKUP(A735,'10'!A:C,3,0)</f>
        <v>Начисление услуг УКС00001637 от 31.10.2023 0:00:03</v>
      </c>
      <c r="AA735" s="81" t="str">
        <f>VLOOKUP(A735,'10'!A:B,2,0)</f>
        <v>НАС/КС/ДУ-3-44</v>
      </c>
      <c r="AB735" s="80">
        <v>2452.4299999999998</v>
      </c>
      <c r="AC735" s="81">
        <f>VLOOKUP(A735,РАСЧЕТ!A:BF,58,0)</f>
        <v>2464.0349660747647</v>
      </c>
      <c r="AD735" s="81">
        <f t="shared" si="106"/>
        <v>11.604966074764889</v>
      </c>
      <c r="AE735" s="81" t="str">
        <f>VLOOKUP(A735,'11'!A:C,3,0)</f>
        <v>Начисление услуг УКС00001717 от 30.11.2023 23:59:59</v>
      </c>
      <c r="AF735" s="81" t="str">
        <f>VLOOKUP(A735,'11'!A:B,2,0)</f>
        <v>НАС/КС/ДУ-3-44</v>
      </c>
      <c r="AG735" s="80">
        <v>2452.4299999999998</v>
      </c>
      <c r="AH735" s="120">
        <f>VLOOKUP(A735,РАСЧЕТ!A:BG,59,0)</f>
        <v>3393.2960377513755</v>
      </c>
      <c r="AI735" s="120">
        <f t="shared" si="107"/>
        <v>940.86603775137564</v>
      </c>
      <c r="AJ735" t="str">
        <f>VLOOKUP(A735,'12'!A:C,3,0)</f>
        <v>Начисление услуг УКС00001867 от 31.12.2023 23:59:59</v>
      </c>
      <c r="AK735" t="str">
        <f>VLOOKUP(A735,'12'!A:B,2,0)</f>
        <v>НАС/КС/ДУ-3-44</v>
      </c>
    </row>
    <row r="736" spans="1:37" x14ac:dyDescent="0.3">
      <c r="A736" s="79" t="s">
        <v>1111</v>
      </c>
      <c r="B736" s="79" t="s">
        <v>1112</v>
      </c>
      <c r="C736" s="80">
        <v>1395.87</v>
      </c>
      <c r="D736" s="81">
        <f>VLOOKUP(A736,РАСЧЕТ!A:AY,51,0)</f>
        <v>1751.8306372967945</v>
      </c>
      <c r="E736" s="81">
        <f t="shared" si="99"/>
        <v>355.96063729679463</v>
      </c>
      <c r="F736" s="81" t="str">
        <f>VLOOKUP(A736,'04'!A:C,3,0)</f>
        <v>Начисление услуг УКС00000640 от 30.04.2023 0:00:10</v>
      </c>
      <c r="G736" s="81" t="str">
        <f>VLOOKUP(A736,'04'!A:B,2,0)</f>
        <v>НАС/КС/ДУ-3-440</v>
      </c>
      <c r="H736" s="128">
        <v>1395.87</v>
      </c>
      <c r="I736" s="126">
        <f>VLOOKUP(A736,РАСЧЕТ!A:AZ,52,0)</f>
        <v>0</v>
      </c>
      <c r="J736" s="126">
        <f t="shared" si="100"/>
        <v>-1395.87</v>
      </c>
      <c r="K736" s="128">
        <v>1395.87</v>
      </c>
      <c r="L736" s="126">
        <f>VLOOKUP(A736,РАСЧЕТ!A:BA,53,0)</f>
        <v>0</v>
      </c>
      <c r="M736" s="126">
        <f t="shared" si="101"/>
        <v>-1395.87</v>
      </c>
      <c r="N736" s="128">
        <v>1395.87</v>
      </c>
      <c r="O736" s="126">
        <f>VLOOKUP(A736,РАСЧЕТ!A:BB,54,0)</f>
        <v>0</v>
      </c>
      <c r="P736" s="126">
        <f t="shared" si="102"/>
        <v>-1395.87</v>
      </c>
      <c r="Q736" s="128">
        <v>1395.87</v>
      </c>
      <c r="R736" s="126">
        <f>VLOOKUP(A736,РАСЧЕТ!A:BC,55,0)</f>
        <v>0</v>
      </c>
      <c r="S736" s="126">
        <f t="shared" si="103"/>
        <v>-1395.87</v>
      </c>
      <c r="T736" s="128">
        <v>1395.87</v>
      </c>
      <c r="U736" s="126">
        <f>VLOOKUP(A736,РАСЧЕТ!A:BD,56,0)</f>
        <v>0</v>
      </c>
      <c r="V736" s="126">
        <f t="shared" si="104"/>
        <v>-1395.87</v>
      </c>
      <c r="W736" s="80">
        <v>1395.87</v>
      </c>
      <c r="X736" s="81">
        <f>VLOOKUP(A736,РАСЧЕТ!A:BE,57,0)</f>
        <v>2243.2187433173485</v>
      </c>
      <c r="Y736" s="81">
        <f t="shared" si="105"/>
        <v>847.34874331734864</v>
      </c>
      <c r="Z736" s="81" t="str">
        <f>VLOOKUP(A736,'10'!A:C,3,0)</f>
        <v>Начисление услуг УКС00001637 от 31.10.2023 0:00:03</v>
      </c>
      <c r="AA736" s="81" t="str">
        <f>VLOOKUP(A736,'10'!A:B,2,0)</f>
        <v>НАС/КС/ДУ-3-440</v>
      </c>
      <c r="AB736" s="80">
        <v>1395.87</v>
      </c>
      <c r="AC736" s="81">
        <f>VLOOKUP(A736,РАСЧЕТ!A:BF,58,0)</f>
        <v>1840.0333269782641</v>
      </c>
      <c r="AD736" s="81">
        <f t="shared" si="106"/>
        <v>444.16332697826419</v>
      </c>
      <c r="AE736" s="81" t="str">
        <f>VLOOKUP(A736,'11'!A:C,3,0)</f>
        <v>Начисление услуг УКС00001717 от 30.11.2023 23:59:59</v>
      </c>
      <c r="AF736" s="81" t="str">
        <f>VLOOKUP(A736,'11'!A:B,2,0)</f>
        <v>НАС/КС/ДУ-3-440</v>
      </c>
      <c r="AG736" s="80">
        <v>1395.87</v>
      </c>
      <c r="AH736" s="120">
        <f>VLOOKUP(A736,РАСЧЕТ!A:BG,59,0)</f>
        <v>2499.2661217481204</v>
      </c>
      <c r="AI736" s="120">
        <f t="shared" si="107"/>
        <v>1103.3961217481205</v>
      </c>
      <c r="AJ736" t="str">
        <f>VLOOKUP(A736,'12'!A:C,3,0)</f>
        <v>Начисление услуг УКС00001867 от 31.12.2023 23:59:59</v>
      </c>
      <c r="AK736" t="str">
        <f>VLOOKUP(A736,'12'!A:B,2,0)</f>
        <v>НАС/КС/ДУ-3-440</v>
      </c>
    </row>
    <row r="737" spans="1:37" x14ac:dyDescent="0.3">
      <c r="A737" s="79" t="s">
        <v>1987</v>
      </c>
      <c r="B737" s="79" t="s">
        <v>1988</v>
      </c>
      <c r="C737" s="80">
        <v>1443.11</v>
      </c>
      <c r="D737" s="81">
        <f>VLOOKUP(A737,РАСЧЕТ!A:AY,51,0)</f>
        <v>1438.8315430514554</v>
      </c>
      <c r="E737" s="81">
        <f t="shared" si="99"/>
        <v>-4.2784569485445445</v>
      </c>
      <c r="F737" s="81" t="str">
        <f>VLOOKUP(A737,'04'!A:C,3,0)</f>
        <v>Начисление услуг УКС00000640 от 30.04.2023 0:00:10</v>
      </c>
      <c r="G737" s="81" t="str">
        <f>VLOOKUP(A737,'04'!A:B,2,0)</f>
        <v>НАС/КС/ДУ-3-441 от 01.01.2022</v>
      </c>
      <c r="H737" s="128">
        <v>1443.11</v>
      </c>
      <c r="I737" s="126">
        <f>VLOOKUP(A737,РАСЧЕТ!A:AZ,52,0)</f>
        <v>0</v>
      </c>
      <c r="J737" s="126">
        <f t="shared" si="100"/>
        <v>-1443.11</v>
      </c>
      <c r="K737" s="128">
        <v>1443.11</v>
      </c>
      <c r="L737" s="126">
        <f>VLOOKUP(A737,РАСЧЕТ!A:BA,53,0)</f>
        <v>0</v>
      </c>
      <c r="M737" s="126">
        <f t="shared" si="101"/>
        <v>-1443.11</v>
      </c>
      <c r="N737" s="128">
        <v>1443.11</v>
      </c>
      <c r="O737" s="126">
        <f>VLOOKUP(A737,РАСЧЕТ!A:BB,54,0)</f>
        <v>0</v>
      </c>
      <c r="P737" s="126">
        <f t="shared" si="102"/>
        <v>-1443.11</v>
      </c>
      <c r="Q737" s="128">
        <v>1443.11</v>
      </c>
      <c r="R737" s="126">
        <f>VLOOKUP(A737,РАСЧЕТ!A:BC,55,0)</f>
        <v>0</v>
      </c>
      <c r="S737" s="126">
        <f t="shared" si="103"/>
        <v>-1443.11</v>
      </c>
      <c r="T737" s="128">
        <v>1443.11</v>
      </c>
      <c r="U737" s="126">
        <f>VLOOKUP(A737,РАСЧЕТ!A:BD,56,0)</f>
        <v>0</v>
      </c>
      <c r="V737" s="126">
        <f t="shared" si="104"/>
        <v>-1443.11</v>
      </c>
      <c r="W737" s="80">
        <v>1443.11</v>
      </c>
      <c r="X737" s="81">
        <f>VLOOKUP(A737,РАСЧЕТ!A:BE,57,0)</f>
        <v>748.18447733257312</v>
      </c>
      <c r="Y737" s="81">
        <f t="shared" si="105"/>
        <v>-694.92552266742678</v>
      </c>
      <c r="Z737" s="81" t="str">
        <f>VLOOKUP(A737,'10'!A:C,3,0)</f>
        <v>Начисление услуг УКС00001637 от 31.10.2023 0:00:03</v>
      </c>
      <c r="AA737" s="81" t="str">
        <f>VLOOKUP(A737,'10'!A:B,2,0)</f>
        <v>НАС/КС/ДУ-3-441 от 01.01.2022</v>
      </c>
      <c r="AB737" s="80">
        <v>1443.11</v>
      </c>
      <c r="AC737" s="81">
        <f>VLOOKUP(A737,РАСЧЕТ!A:BF,58,0)</f>
        <v>804.54341874140789</v>
      </c>
      <c r="AD737" s="81">
        <f t="shared" si="106"/>
        <v>-638.56658125859201</v>
      </c>
      <c r="AE737" s="81" t="str">
        <f>VLOOKUP(A737,'11'!A:C,3,0)</f>
        <v>Начисление услуг УКС00001717 от 30.11.2023 23:59:59</v>
      </c>
      <c r="AF737" s="81" t="str">
        <f>VLOOKUP(A737,'11'!A:B,2,0)</f>
        <v>НАС/КС/ДУ-3-441 от 01.01.2022</v>
      </c>
      <c r="AG737" s="80">
        <v>1443.11</v>
      </c>
      <c r="AH737" s="120">
        <f>VLOOKUP(A737,РАСЧЕТ!A:BG,59,0)</f>
        <v>1159.1407086235433</v>
      </c>
      <c r="AI737" s="120">
        <f t="shared" si="107"/>
        <v>-283.96929137645657</v>
      </c>
      <c r="AJ737" t="str">
        <f>VLOOKUP(A737,'12'!A:C,3,0)</f>
        <v>Начисление услуг УКС00001867 от 31.12.2023 23:59:59</v>
      </c>
      <c r="AK737" t="str">
        <f>VLOOKUP(A737,'12'!A:B,2,0)</f>
        <v>НАС/КС/ДУ-3-441 от 01.01.2022</v>
      </c>
    </row>
    <row r="738" spans="1:37" x14ac:dyDescent="0.3">
      <c r="A738" s="79" t="s">
        <v>1118</v>
      </c>
      <c r="B738" s="79" t="s">
        <v>1119</v>
      </c>
      <c r="C738" s="80">
        <v>2602.7600000000002</v>
      </c>
      <c r="D738" s="81">
        <f>VLOOKUP(A738,РАСЧЕТ!A:AY,51,0)</f>
        <v>1094.1906115749462</v>
      </c>
      <c r="E738" s="81">
        <f t="shared" si="99"/>
        <v>-1508.5693884250541</v>
      </c>
      <c r="F738" s="81" t="str">
        <f>VLOOKUP(A738,'04'!A:C,3,0)</f>
        <v>Начисление услуг УКС00000640 от 30.04.2023 0:00:10</v>
      </c>
      <c r="G738" s="81" t="str">
        <f>VLOOKUP(A738,'04'!A:B,2,0)</f>
        <v>НАС/КС/ДУ-3-442</v>
      </c>
      <c r="H738" s="128">
        <v>2602.7600000000002</v>
      </c>
      <c r="I738" s="126">
        <f>VLOOKUP(A738,РАСЧЕТ!A:AZ,52,0)</f>
        <v>0</v>
      </c>
      <c r="J738" s="126">
        <f t="shared" si="100"/>
        <v>-2602.7600000000002</v>
      </c>
      <c r="K738" s="128">
        <v>2602.7600000000002</v>
      </c>
      <c r="L738" s="126">
        <f>VLOOKUP(A738,РАСЧЕТ!A:BA,53,0)</f>
        <v>0</v>
      </c>
      <c r="M738" s="126">
        <f t="shared" si="101"/>
        <v>-2602.7600000000002</v>
      </c>
      <c r="N738" s="128">
        <v>2602.7600000000002</v>
      </c>
      <c r="O738" s="126">
        <f>VLOOKUP(A738,РАСЧЕТ!A:BB,54,0)</f>
        <v>0</v>
      </c>
      <c r="P738" s="126">
        <f t="shared" si="102"/>
        <v>-2602.7600000000002</v>
      </c>
      <c r="Q738" s="128">
        <v>2602.7600000000002</v>
      </c>
      <c r="R738" s="126">
        <f>VLOOKUP(A738,РАСЧЕТ!A:BC,55,0)</f>
        <v>0</v>
      </c>
      <c r="S738" s="126">
        <f t="shared" si="103"/>
        <v>-2602.7600000000002</v>
      </c>
      <c r="T738" s="128">
        <v>2602.7600000000002</v>
      </c>
      <c r="U738" s="126">
        <f>VLOOKUP(A738,РАСЧЕТ!A:BD,56,0)</f>
        <v>0</v>
      </c>
      <c r="V738" s="126">
        <f t="shared" si="104"/>
        <v>-2602.7600000000002</v>
      </c>
      <c r="W738" s="80">
        <v>2602.7600000000002</v>
      </c>
      <c r="X738" s="81">
        <f>VLOOKUP(A738,РАСЧЕТ!A:BE,57,0)</f>
        <v>3565.3401397148095</v>
      </c>
      <c r="Y738" s="81">
        <f t="shared" si="105"/>
        <v>962.58013971480932</v>
      </c>
      <c r="Z738" s="81" t="str">
        <f>VLOOKUP(A738,'10'!A:C,3,0)</f>
        <v>Начисление услуг УКС00001637 от 31.10.2023 0:00:03</v>
      </c>
      <c r="AA738" s="81" t="str">
        <f>VLOOKUP(A738,'10'!A:B,2,0)</f>
        <v>НАС/КС/ДУ-3-442</v>
      </c>
      <c r="AB738" s="80">
        <v>2602.7600000000002</v>
      </c>
      <c r="AC738" s="81">
        <f>VLOOKUP(A738,РАСЧЕТ!A:BF,58,0)</f>
        <v>2999.5223385640061</v>
      </c>
      <c r="AD738" s="81">
        <f t="shared" si="106"/>
        <v>396.76233856400586</v>
      </c>
      <c r="AE738" s="81" t="str">
        <f>VLOOKUP(A738,'11'!A:C,3,0)</f>
        <v>Начисление услуг УКС00001717 от 30.11.2023 23:59:59</v>
      </c>
      <c r="AF738" s="81" t="str">
        <f>VLOOKUP(A738,'11'!A:B,2,0)</f>
        <v>НАС/КС/ДУ-3-442</v>
      </c>
      <c r="AG738" s="80">
        <v>2602.7600000000002</v>
      </c>
      <c r="AH738" s="120">
        <f>VLOOKUP(A738,РАСЧЕТ!A:BG,59,0)</f>
        <v>4100.2446151935046</v>
      </c>
      <c r="AI738" s="120">
        <f t="shared" si="107"/>
        <v>1497.4846151935044</v>
      </c>
      <c r="AJ738" t="str">
        <f>VLOOKUP(A738,'12'!A:C,3,0)</f>
        <v>Начисление услуг УКС00001867 от 31.12.2023 23:59:59</v>
      </c>
      <c r="AK738" t="str">
        <f>VLOOKUP(A738,'12'!A:B,2,0)</f>
        <v>НАС/КС/ДУ-3-442</v>
      </c>
    </row>
    <row r="739" spans="1:37" x14ac:dyDescent="0.3">
      <c r="A739" s="79" t="s">
        <v>1008</v>
      </c>
      <c r="B739" s="79" t="s">
        <v>1009</v>
      </c>
      <c r="C739" s="80">
        <v>1687.93</v>
      </c>
      <c r="D739" s="81">
        <f>VLOOKUP(A739,РАСЧЕТ!A:AY,51,0)</f>
        <v>1423.5591378684915</v>
      </c>
      <c r="E739" s="81">
        <f t="shared" si="99"/>
        <v>-264.3708621315086</v>
      </c>
      <c r="F739" s="81" t="str">
        <f>VLOOKUP(A739,'04'!A:C,3,0)</f>
        <v>Начисление услуг УКС00000640 от 30.04.2023 0:00:10</v>
      </c>
      <c r="G739" s="81" t="str">
        <f>VLOOKUP(A739,'04'!A:B,2,0)</f>
        <v>НАС/КС/ДУ-3-443 от 13.11.2021</v>
      </c>
      <c r="H739" s="128">
        <v>1687.93</v>
      </c>
      <c r="I739" s="126">
        <f>VLOOKUP(A739,РАСЧЕТ!A:AZ,52,0)</f>
        <v>0</v>
      </c>
      <c r="J739" s="126">
        <f t="shared" si="100"/>
        <v>-1687.93</v>
      </c>
      <c r="K739" s="128">
        <v>1687.93</v>
      </c>
      <c r="L739" s="126">
        <f>VLOOKUP(A739,РАСЧЕТ!A:BA,53,0)</f>
        <v>0</v>
      </c>
      <c r="M739" s="126">
        <f t="shared" si="101"/>
        <v>-1687.93</v>
      </c>
      <c r="N739" s="128">
        <v>1687.93</v>
      </c>
      <c r="O739" s="126">
        <f>VLOOKUP(A739,РАСЧЕТ!A:BB,54,0)</f>
        <v>0</v>
      </c>
      <c r="P739" s="126">
        <f t="shared" si="102"/>
        <v>-1687.93</v>
      </c>
      <c r="Q739" s="128">
        <v>1687.93</v>
      </c>
      <c r="R739" s="126">
        <f>VLOOKUP(A739,РАСЧЕТ!A:BC,55,0)</f>
        <v>0</v>
      </c>
      <c r="S739" s="126">
        <f t="shared" si="103"/>
        <v>-1687.93</v>
      </c>
      <c r="T739" s="128">
        <v>1687.93</v>
      </c>
      <c r="U739" s="126">
        <f>VLOOKUP(A739,РАСЧЕТ!A:BD,56,0)</f>
        <v>0</v>
      </c>
      <c r="V739" s="126">
        <f t="shared" si="104"/>
        <v>-1687.93</v>
      </c>
      <c r="W739" s="80">
        <v>1687.93</v>
      </c>
      <c r="X739" s="81">
        <f>VLOOKUP(A739,РАСЧЕТ!A:BE,57,0)</f>
        <v>2278.2562060380419</v>
      </c>
      <c r="Y739" s="81">
        <f t="shared" si="105"/>
        <v>590.32620603804185</v>
      </c>
      <c r="Z739" s="81" t="str">
        <f>VLOOKUP(A739,'10'!A:C,3,0)</f>
        <v>Начисление услуг УКС00001637 от 31.10.2023 0:00:03</v>
      </c>
      <c r="AA739" s="81" t="str">
        <f>VLOOKUP(A739,'10'!A:B,2,0)</f>
        <v>НАС/КС/ДУ-3-443 от 13.11.2021</v>
      </c>
      <c r="AB739" s="80">
        <v>1687.93</v>
      </c>
      <c r="AC739" s="81">
        <f>VLOOKUP(A739,РАСЧЕТ!A:BF,58,0)</f>
        <v>1921.5319967030698</v>
      </c>
      <c r="AD739" s="81">
        <f t="shared" si="106"/>
        <v>233.60199670306974</v>
      </c>
      <c r="AE739" s="81" t="str">
        <f>VLOOKUP(A739,'11'!A:C,3,0)</f>
        <v>Начисление услуг УКС00001717 от 30.11.2023 23:59:59</v>
      </c>
      <c r="AF739" s="81" t="str">
        <f>VLOOKUP(A739,'11'!A:B,2,0)</f>
        <v>НАС/КС/ДУ-3-443 от 13.11.2021</v>
      </c>
      <c r="AG739" s="80">
        <v>1687.93</v>
      </c>
      <c r="AH739" s="120">
        <f>VLOOKUP(A739,РАСЧЕТ!A:BG,59,0)</f>
        <v>2628.3073443467929</v>
      </c>
      <c r="AI739" s="120">
        <f t="shared" si="107"/>
        <v>940.37734434679282</v>
      </c>
      <c r="AJ739" t="str">
        <f>VLOOKUP(A739,'12'!A:C,3,0)</f>
        <v>Начисление услуг УКС00001867 от 31.12.2023 23:59:59</v>
      </c>
      <c r="AK739" t="str">
        <f>VLOOKUP(A739,'12'!A:B,2,0)</f>
        <v>НАС/КС/ДУ-3-443 от 13.11.2021</v>
      </c>
    </row>
    <row r="740" spans="1:37" x14ac:dyDescent="0.3">
      <c r="A740" s="79" t="s">
        <v>1177</v>
      </c>
      <c r="B740" s="79" t="s">
        <v>1178</v>
      </c>
      <c r="C740" s="80">
        <v>1374.39</v>
      </c>
      <c r="D740" s="81">
        <f>VLOOKUP(A740,РАСЧЕТ!A:AY,51,0)</f>
        <v>1159.1321224374485</v>
      </c>
      <c r="E740" s="81">
        <f t="shared" si="99"/>
        <v>-215.25787756255158</v>
      </c>
      <c r="F740" s="81" t="str">
        <f>VLOOKUP(A740,'04'!A:C,3,0)</f>
        <v>Начисление услуг УКС00000640 от 30.04.2023 0:00:10</v>
      </c>
      <c r="G740" s="81" t="str">
        <f>VLOOKUP(A740,'04'!A:B,2,0)</f>
        <v>НАС/КС/ДУ-3-444</v>
      </c>
      <c r="H740" s="128">
        <v>1374.39</v>
      </c>
      <c r="I740" s="126">
        <f>VLOOKUP(A740,РАСЧЕТ!A:AZ,52,0)</f>
        <v>0</v>
      </c>
      <c r="J740" s="126">
        <f t="shared" si="100"/>
        <v>-1374.39</v>
      </c>
      <c r="K740" s="128">
        <v>1374.39</v>
      </c>
      <c r="L740" s="126">
        <f>VLOOKUP(A740,РАСЧЕТ!A:BA,53,0)</f>
        <v>0</v>
      </c>
      <c r="M740" s="126">
        <f t="shared" si="101"/>
        <v>-1374.39</v>
      </c>
      <c r="N740" s="128">
        <v>1374.39</v>
      </c>
      <c r="O740" s="126">
        <f>VLOOKUP(A740,РАСЧЕТ!A:BB,54,0)</f>
        <v>0</v>
      </c>
      <c r="P740" s="126">
        <f t="shared" si="102"/>
        <v>-1374.39</v>
      </c>
      <c r="Q740" s="128">
        <v>1374.39</v>
      </c>
      <c r="R740" s="126">
        <f>VLOOKUP(A740,РАСЧЕТ!A:BC,55,0)</f>
        <v>0</v>
      </c>
      <c r="S740" s="126">
        <f t="shared" si="103"/>
        <v>-1374.39</v>
      </c>
      <c r="T740" s="128">
        <v>1374.39</v>
      </c>
      <c r="U740" s="126">
        <f>VLOOKUP(A740,РАСЧЕТ!A:BD,56,0)</f>
        <v>0</v>
      </c>
      <c r="V740" s="126">
        <f t="shared" si="104"/>
        <v>-1374.39</v>
      </c>
      <c r="W740" s="80">
        <v>1374.39</v>
      </c>
      <c r="X740" s="81">
        <f>VLOOKUP(A740,РАСЧЕТ!A:BE,57,0)</f>
        <v>2198.5356915567322</v>
      </c>
      <c r="Y740" s="81">
        <f t="shared" si="105"/>
        <v>824.14569155673212</v>
      </c>
      <c r="Z740" s="81" t="str">
        <f>VLOOKUP(A740,'10'!A:C,3,0)</f>
        <v>Начисление услуг УКС00001637 от 31.10.2023 0:00:03</v>
      </c>
      <c r="AA740" s="81" t="str">
        <f>VLOOKUP(A740,'10'!A:B,2,0)</f>
        <v>НАС/КС/ДУ-3-444</v>
      </c>
      <c r="AB740" s="80">
        <v>1374.39</v>
      </c>
      <c r="AC740" s="81">
        <f>VLOOKUP(A740,РАСЧЕТ!A:BF,58,0)</f>
        <v>1804.6170483580493</v>
      </c>
      <c r="AD740" s="81">
        <f t="shared" si="106"/>
        <v>430.22704835804916</v>
      </c>
      <c r="AE740" s="81" t="str">
        <f>VLOOKUP(A740,'11'!A:C,3,0)</f>
        <v>Начисление услуг УКС00001717 от 30.11.2023 23:59:59</v>
      </c>
      <c r="AF740" s="81" t="str">
        <f>VLOOKUP(A740,'11'!A:B,2,0)</f>
        <v>НАС/КС/ДУ-3-444</v>
      </c>
      <c r="AG740" s="80">
        <v>1374.39</v>
      </c>
      <c r="AH740" s="120">
        <f>VLOOKUP(A740,РАСЧЕТ!A:BG,59,0)</f>
        <v>2451.5908040753684</v>
      </c>
      <c r="AI740" s="120">
        <f t="shared" si="107"/>
        <v>1077.2008040753683</v>
      </c>
      <c r="AJ740" t="str">
        <f>VLOOKUP(A740,'12'!A:C,3,0)</f>
        <v>Начисление услуг УКС00001867 от 31.12.2023 23:59:59</v>
      </c>
      <c r="AK740" t="str">
        <f>VLOOKUP(A740,'12'!A:B,2,0)</f>
        <v>НАС/КС/ДУ-3-444</v>
      </c>
    </row>
    <row r="741" spans="1:37" x14ac:dyDescent="0.3">
      <c r="A741" s="79" t="s">
        <v>1526</v>
      </c>
      <c r="B741" s="79" t="s">
        <v>1527</v>
      </c>
      <c r="C741" s="80">
        <v>1361.51</v>
      </c>
      <c r="D741" s="81">
        <f>VLOOKUP(A741,РАСЧЕТ!A:AY,51,0)</f>
        <v>1584.3773567479504</v>
      </c>
      <c r="E741" s="81">
        <f t="shared" si="99"/>
        <v>222.86735674795045</v>
      </c>
      <c r="F741" s="81" t="str">
        <f>VLOOKUP(A741,'04'!A:C,3,0)</f>
        <v>Начисление услуг УКС00000640 от 30.04.2023 0:00:10</v>
      </c>
      <c r="G741" s="81" t="str">
        <f>VLOOKUP(A741,'04'!A:B,2,0)</f>
        <v>НАС/КС/ДУ-3-445</v>
      </c>
      <c r="H741" s="128">
        <v>1361.51</v>
      </c>
      <c r="I741" s="126">
        <f>VLOOKUP(A741,РАСЧЕТ!A:AZ,52,0)</f>
        <v>0</v>
      </c>
      <c r="J741" s="126">
        <f t="shared" si="100"/>
        <v>-1361.51</v>
      </c>
      <c r="K741" s="128">
        <v>1361.51</v>
      </c>
      <c r="L741" s="126">
        <f>VLOOKUP(A741,РАСЧЕТ!A:BA,53,0)</f>
        <v>0</v>
      </c>
      <c r="M741" s="126">
        <f t="shared" si="101"/>
        <v>-1361.51</v>
      </c>
      <c r="N741" s="128">
        <v>1361.51</v>
      </c>
      <c r="O741" s="126">
        <f>VLOOKUP(A741,РАСЧЕТ!A:BB,54,0)</f>
        <v>0</v>
      </c>
      <c r="P741" s="126">
        <f t="shared" si="102"/>
        <v>-1361.51</v>
      </c>
      <c r="Q741" s="128">
        <v>1361.51</v>
      </c>
      <c r="R741" s="126">
        <f>VLOOKUP(A741,РАСЧЕТ!A:BC,55,0)</f>
        <v>0</v>
      </c>
      <c r="S741" s="126">
        <f t="shared" si="103"/>
        <v>-1361.51</v>
      </c>
      <c r="T741" s="128">
        <v>1361.51</v>
      </c>
      <c r="U741" s="126">
        <f>VLOOKUP(A741,РАСЧЕТ!A:BD,56,0)</f>
        <v>0</v>
      </c>
      <c r="V741" s="126">
        <f t="shared" si="104"/>
        <v>-1361.51</v>
      </c>
      <c r="W741" s="80">
        <v>1361.51</v>
      </c>
      <c r="X741" s="81">
        <f>VLOOKUP(A741,РАСЧЕТ!A:BE,57,0)</f>
        <v>1068.5028651968544</v>
      </c>
      <c r="Y741" s="81">
        <f t="shared" si="105"/>
        <v>-293.00713480314562</v>
      </c>
      <c r="Z741" s="81" t="str">
        <f>VLOOKUP(A741,'10'!A:C,3,0)</f>
        <v>Начисление услуг УКС00001637 от 31.10.2023 0:00:03</v>
      </c>
      <c r="AA741" s="81" t="str">
        <f>VLOOKUP(A741,'10'!A:B,2,0)</f>
        <v>НАС/КС/ДУ-3-445</v>
      </c>
      <c r="AB741" s="80">
        <v>1361.51</v>
      </c>
      <c r="AC741" s="81">
        <f>VLOOKUP(A741,РАСЧЕТ!A:BF,58,0)</f>
        <v>1012.4476262356134</v>
      </c>
      <c r="AD741" s="81">
        <f t="shared" si="106"/>
        <v>-349.06237376438662</v>
      </c>
      <c r="AE741" s="81" t="str">
        <f>VLOOKUP(A741,'11'!A:C,3,0)</f>
        <v>Начисление услуг УКС00001717 от 30.11.2023 23:59:59</v>
      </c>
      <c r="AF741" s="81" t="str">
        <f>VLOOKUP(A741,'11'!A:B,2,0)</f>
        <v>НАС/КС/ДУ-3-445</v>
      </c>
      <c r="AG741" s="80">
        <v>1361.51</v>
      </c>
      <c r="AH741" s="120">
        <f>VLOOKUP(A741,РАСЧЕТ!A:BG,59,0)</f>
        <v>1422.4631204994223</v>
      </c>
      <c r="AI741" s="120">
        <f t="shared" si="107"/>
        <v>60.953120499422312</v>
      </c>
      <c r="AJ741" t="str">
        <f>VLOOKUP(A741,'12'!A:C,3,0)</f>
        <v>Начисление услуг УКС00001867 от 31.12.2023 23:59:59</v>
      </c>
      <c r="AK741" t="str">
        <f>VLOOKUP(A741,'12'!A:B,2,0)</f>
        <v>НАС/КС/ДУ-3-445</v>
      </c>
    </row>
    <row r="742" spans="1:37" x14ac:dyDescent="0.3">
      <c r="A742" s="79" t="s">
        <v>1461</v>
      </c>
      <c r="B742" s="79" t="s">
        <v>1462</v>
      </c>
      <c r="C742" s="80">
        <v>1679.34</v>
      </c>
      <c r="D742" s="81">
        <f>VLOOKUP(A742,РАСЧЕТ!A:AY,51,0)</f>
        <v>705.98767182475899</v>
      </c>
      <c r="E742" s="81">
        <f t="shared" si="99"/>
        <v>-973.35232817524093</v>
      </c>
      <c r="F742" s="81" t="str">
        <f>VLOOKUP(A742,'04'!A:C,3,0)</f>
        <v>Начисление услуг УКС00000640 от 30.04.2023 0:00:10</v>
      </c>
      <c r="G742" s="81" t="str">
        <f>VLOOKUP(A742,'04'!A:B,2,0)</f>
        <v>НАС/КС/ДУ-3-446 от 22.11.2021</v>
      </c>
      <c r="H742" s="128">
        <v>1679.34</v>
      </c>
      <c r="I742" s="126">
        <f>VLOOKUP(A742,РАСЧЕТ!A:AZ,52,0)</f>
        <v>0</v>
      </c>
      <c r="J742" s="126">
        <f t="shared" si="100"/>
        <v>-1679.34</v>
      </c>
      <c r="K742" s="128">
        <v>1679.34</v>
      </c>
      <c r="L742" s="126">
        <f>VLOOKUP(A742,РАСЧЕТ!A:BA,53,0)</f>
        <v>0</v>
      </c>
      <c r="M742" s="126">
        <f t="shared" si="101"/>
        <v>-1679.34</v>
      </c>
      <c r="N742" s="128">
        <v>1679.34</v>
      </c>
      <c r="O742" s="126">
        <f>VLOOKUP(A742,РАСЧЕТ!A:BB,54,0)</f>
        <v>0</v>
      </c>
      <c r="P742" s="126">
        <f t="shared" si="102"/>
        <v>-1679.34</v>
      </c>
      <c r="Q742" s="128">
        <v>1679.34</v>
      </c>
      <c r="R742" s="126">
        <f>VLOOKUP(A742,РАСЧЕТ!A:BC,55,0)</f>
        <v>0</v>
      </c>
      <c r="S742" s="126">
        <f t="shared" si="103"/>
        <v>-1679.34</v>
      </c>
      <c r="T742" s="128">
        <v>1679.34</v>
      </c>
      <c r="U742" s="126">
        <f>VLOOKUP(A742,РАСЧЕТ!A:BD,56,0)</f>
        <v>0</v>
      </c>
      <c r="V742" s="126">
        <f t="shared" si="104"/>
        <v>-1679.34</v>
      </c>
      <c r="W742" s="80">
        <v>1679.34</v>
      </c>
      <c r="X742" s="81">
        <f>VLOOKUP(A742,РАСЧЕТ!A:BE,57,0)</f>
        <v>2721.9043276443531</v>
      </c>
      <c r="Y742" s="81">
        <f t="shared" si="105"/>
        <v>1042.5643276443532</v>
      </c>
      <c r="Z742" s="81" t="str">
        <f>VLOOKUP(A742,'10'!A:C,3,0)</f>
        <v>Начисление услуг УКС00001637 от 31.10.2023 0:00:03</v>
      </c>
      <c r="AA742" s="81" t="str">
        <f>VLOOKUP(A742,'10'!A:B,2,0)</f>
        <v>НАС/КС/ДУ-3-446 от 22.11.2021</v>
      </c>
      <c r="AB742" s="80">
        <v>1679.34</v>
      </c>
      <c r="AC742" s="81">
        <f>VLOOKUP(A742,РАСЧЕТ!A:BF,58,0)</f>
        <v>2229.8713389952554</v>
      </c>
      <c r="AD742" s="81">
        <f t="shared" si="106"/>
        <v>550.53133899525551</v>
      </c>
      <c r="AE742" s="81" t="str">
        <f>VLOOKUP(A742,'11'!A:C,3,0)</f>
        <v>Начисление услуг УКС00001717 от 30.11.2023 23:59:59</v>
      </c>
      <c r="AF742" s="81" t="str">
        <f>VLOOKUP(A742,'11'!A:B,2,0)</f>
        <v>НАС/КС/ДУ-3-446 от 22.11.2021</v>
      </c>
      <c r="AG742" s="80">
        <v>1679.34</v>
      </c>
      <c r="AH742" s="120">
        <f>VLOOKUP(A742,РАСЧЕТ!A:BG,59,0)</f>
        <v>3027.7949213268566</v>
      </c>
      <c r="AI742" s="120">
        <f t="shared" si="107"/>
        <v>1348.4549213268567</v>
      </c>
      <c r="AJ742" t="str">
        <f>VLOOKUP(A742,'12'!A:C,3,0)</f>
        <v>Начисление услуг УКС00001867 от 31.12.2023 23:59:59</v>
      </c>
      <c r="AK742" t="str">
        <f>VLOOKUP(A742,'12'!A:B,2,0)</f>
        <v>НАС/КС/ДУ-3-446 от 22.11.2021</v>
      </c>
    </row>
    <row r="743" spans="1:37" x14ac:dyDescent="0.3">
      <c r="A743" s="79" t="s">
        <v>2530</v>
      </c>
      <c r="B743" s="79" t="s">
        <v>2531</v>
      </c>
      <c r="C743" s="80">
        <v>2650</v>
      </c>
      <c r="D743" s="81">
        <f>VLOOKUP(A743,РАСЧЕТ!A:AY,51,0)</f>
        <v>1919.3601573296069</v>
      </c>
      <c r="E743" s="81">
        <f t="shared" si="99"/>
        <v>-730.63984267039314</v>
      </c>
      <c r="F743" s="81" t="str">
        <f>VLOOKUP(A743,'04'!A:C,3,0)</f>
        <v>Начисление услуг УКС00000640 от 30.04.2023 0:00:10</v>
      </c>
      <c r="G743" s="81" t="str">
        <f>VLOOKUP(A743,'04'!A:B,2,0)</f>
        <v>НАС/КС/ДУ-3-447 от 26.11.2021 г.</v>
      </c>
      <c r="H743" s="128">
        <v>2650</v>
      </c>
      <c r="I743" s="126">
        <f>VLOOKUP(A743,РАСЧЕТ!A:AZ,52,0)</f>
        <v>0</v>
      </c>
      <c r="J743" s="126">
        <f t="shared" si="100"/>
        <v>-2650</v>
      </c>
      <c r="K743" s="128">
        <v>2650</v>
      </c>
      <c r="L743" s="126">
        <f>VLOOKUP(A743,РАСЧЕТ!A:BA,53,0)</f>
        <v>0</v>
      </c>
      <c r="M743" s="126">
        <f t="shared" si="101"/>
        <v>-2650</v>
      </c>
      <c r="N743" s="128">
        <v>2650</v>
      </c>
      <c r="O743" s="126">
        <f>VLOOKUP(A743,РАСЧЕТ!A:BB,54,0)</f>
        <v>0</v>
      </c>
      <c r="P743" s="126">
        <f t="shared" si="102"/>
        <v>-2650</v>
      </c>
      <c r="Q743" s="128">
        <v>2650</v>
      </c>
      <c r="R743" s="126">
        <f>VLOOKUP(A743,РАСЧЕТ!A:BC,55,0)</f>
        <v>0</v>
      </c>
      <c r="S743" s="126">
        <f t="shared" si="103"/>
        <v>-2650</v>
      </c>
      <c r="T743" s="128">
        <v>2650</v>
      </c>
      <c r="U743" s="126">
        <f>VLOOKUP(A743,РАСЧЕТ!A:BD,56,0)</f>
        <v>0</v>
      </c>
      <c r="V743" s="126">
        <f t="shared" si="104"/>
        <v>-2650</v>
      </c>
      <c r="W743" s="80">
        <v>2650</v>
      </c>
      <c r="X743" s="81">
        <f>VLOOKUP(A743,РАСЧЕТ!A:BE,57,0)</f>
        <v>3232.358779454612</v>
      </c>
      <c r="Y743" s="81">
        <f t="shared" si="105"/>
        <v>582.35877945461198</v>
      </c>
      <c r="Z743" s="81" t="str">
        <f>VLOOKUP(A743,'10'!A:C,3,0)</f>
        <v>Начисление услуг УКС00001637 от 31.10.2023 0:00:03</v>
      </c>
      <c r="AA743" s="81" t="str">
        <f>VLOOKUP(A743,'10'!A:B,2,0)</f>
        <v>НАС/КС/ДУ-3-447 от 26.11.2021 г.</v>
      </c>
      <c r="AB743" s="80">
        <v>2650</v>
      </c>
      <c r="AC743" s="81">
        <f>VLOOKUP(A743,РАСЧЕТ!A:BF,58,0)</f>
        <v>2776.0617561559989</v>
      </c>
      <c r="AD743" s="81">
        <f t="shared" si="106"/>
        <v>126.06175615599886</v>
      </c>
      <c r="AE743" s="81" t="str">
        <f>VLOOKUP(A743,'11'!A:C,3,0)</f>
        <v>Начисление услуг УКС00001717 от 30.11.2023 23:59:59</v>
      </c>
      <c r="AF743" s="81" t="str">
        <f>VLOOKUP(A743,'11'!A:B,2,0)</f>
        <v>НАС/КС/ДУ-3-447 от 26.11.2021 г.</v>
      </c>
      <c r="AG743" s="80">
        <v>2650</v>
      </c>
      <c r="AH743" s="120">
        <f>VLOOKUP(A743,РАСЧЕТ!A:BG,59,0)</f>
        <v>3813.9950505154993</v>
      </c>
      <c r="AI743" s="120">
        <f t="shared" si="107"/>
        <v>1163.9950505154993</v>
      </c>
      <c r="AJ743" t="str">
        <f>VLOOKUP(A743,'12'!A:C,3,0)</f>
        <v>Начисление услуг УКС00001867 от 31.12.2023 23:59:59</v>
      </c>
      <c r="AK743" t="str">
        <f>VLOOKUP(A743,'12'!A:B,2,0)</f>
        <v>НАС/КС/ДУ-3-447 от 26.11.2021 г.</v>
      </c>
    </row>
    <row r="744" spans="1:37" x14ac:dyDescent="0.3">
      <c r="A744" s="79" t="s">
        <v>1079</v>
      </c>
      <c r="B744" s="79" t="s">
        <v>1080</v>
      </c>
      <c r="C744" s="80">
        <v>1395.87</v>
      </c>
      <c r="D744" s="81">
        <f>VLOOKUP(A744,РАСЧЕТ!A:AY,51,0)</f>
        <v>1177.2435618505335</v>
      </c>
      <c r="E744" s="81">
        <f t="shared" si="99"/>
        <v>-218.62643814946637</v>
      </c>
      <c r="F744" s="81" t="str">
        <f>VLOOKUP(A744,'04'!A:C,3,0)</f>
        <v>Начисление услуг УКС00000640 от 30.04.2023 0:00:10</v>
      </c>
      <c r="G744" s="81" t="str">
        <f>VLOOKUP(A744,'04'!A:B,2,0)</f>
        <v>НАС/КС/ДУ-3-448.</v>
      </c>
      <c r="H744" s="128">
        <v>1395.87</v>
      </c>
      <c r="I744" s="126">
        <f>VLOOKUP(A744,РАСЧЕТ!A:AZ,52,0)</f>
        <v>0</v>
      </c>
      <c r="J744" s="126">
        <f t="shared" si="100"/>
        <v>-1395.87</v>
      </c>
      <c r="K744" s="128">
        <v>1395.87</v>
      </c>
      <c r="L744" s="126">
        <f>VLOOKUP(A744,РАСЧЕТ!A:BA,53,0)</f>
        <v>0</v>
      </c>
      <c r="M744" s="126">
        <f t="shared" si="101"/>
        <v>-1395.87</v>
      </c>
      <c r="N744" s="128">
        <v>1395.87</v>
      </c>
      <c r="O744" s="126">
        <f>VLOOKUP(A744,РАСЧЕТ!A:BB,54,0)</f>
        <v>0</v>
      </c>
      <c r="P744" s="126">
        <f t="shared" si="102"/>
        <v>-1395.87</v>
      </c>
      <c r="Q744" s="128">
        <v>1395.87</v>
      </c>
      <c r="R744" s="126">
        <f>VLOOKUP(A744,РАСЧЕТ!A:BC,55,0)</f>
        <v>0</v>
      </c>
      <c r="S744" s="126">
        <f t="shared" si="103"/>
        <v>-1395.87</v>
      </c>
      <c r="T744" s="128">
        <v>1395.87</v>
      </c>
      <c r="U744" s="126">
        <f>VLOOKUP(A744,РАСЧЕТ!A:BD,56,0)</f>
        <v>0</v>
      </c>
      <c r="V744" s="126">
        <f t="shared" si="104"/>
        <v>-1395.87</v>
      </c>
      <c r="W744" s="80">
        <v>1395.87</v>
      </c>
      <c r="X744" s="81">
        <f>VLOOKUP(A744,РАСЧЕТ!A:BE,57,0)</f>
        <v>2781.0287082166819</v>
      </c>
      <c r="Y744" s="81">
        <f t="shared" si="105"/>
        <v>1385.158708216682</v>
      </c>
      <c r="Z744" s="81" t="str">
        <f>VLOOKUP(A744,'10'!A:C,3,0)</f>
        <v>Начисление услуг УКС00001637 от 31.10.2023 0:00:03</v>
      </c>
      <c r="AA744" s="81" t="str">
        <f>VLOOKUP(A744,'10'!A:B,2,0)</f>
        <v>НАС/КС/ДУ-3-448.</v>
      </c>
      <c r="AB744" s="80">
        <v>1395.87</v>
      </c>
      <c r="AC744" s="81">
        <f>VLOOKUP(A744,РАСЧЕТ!A:BF,58,0)</f>
        <v>2215.8488006712942</v>
      </c>
      <c r="AD744" s="81">
        <f t="shared" si="106"/>
        <v>819.97880067129427</v>
      </c>
      <c r="AE744" s="81" t="str">
        <f>VLOOKUP(A744,'11'!A:C,3,0)</f>
        <v>Начисление услуг УКС00001717 от 30.11.2023 23:59:59</v>
      </c>
      <c r="AF744" s="81" t="str">
        <f>VLOOKUP(A744,'11'!A:B,2,0)</f>
        <v>НАС/КС/ДУ-3-448.</v>
      </c>
      <c r="AG744" s="80">
        <v>1395.87</v>
      </c>
      <c r="AH744" s="120">
        <f>VLOOKUP(A744,РАСЧЕТ!A:BG,59,0)</f>
        <v>2987.010638602022</v>
      </c>
      <c r="AI744" s="120">
        <f t="shared" si="107"/>
        <v>1591.1406386020221</v>
      </c>
      <c r="AJ744" t="str">
        <f>VLOOKUP(A744,'12'!A:C,3,0)</f>
        <v>Начисление услуг УКС00001867 от 31.12.2023 23:59:59</v>
      </c>
      <c r="AK744" t="str">
        <f>VLOOKUP(A744,'12'!A:B,2,0)</f>
        <v>НАС/КС/ДУ-3-448.</v>
      </c>
    </row>
    <row r="745" spans="1:37" x14ac:dyDescent="0.3">
      <c r="A745" s="79" t="s">
        <v>2100</v>
      </c>
      <c r="B745" s="79" t="s">
        <v>2101</v>
      </c>
      <c r="C745" s="80">
        <v>1443.11</v>
      </c>
      <c r="D745" s="81">
        <f>VLOOKUP(A745,РАСЧЕТ!A:AY,51,0)</f>
        <v>1217.088728559321</v>
      </c>
      <c r="E745" s="81">
        <f t="shared" si="99"/>
        <v>-226.0212714406789</v>
      </c>
      <c r="F745" s="81" t="str">
        <f>VLOOKUP(A745,'04'!A:C,3,0)</f>
        <v>Начисление услуг УКС00000640 от 30.04.2023 0:00:10</v>
      </c>
      <c r="G745" s="81" t="str">
        <f>VLOOKUP(A745,'04'!A:B,2,0)</f>
        <v>НАС/КС/ДУ-3-449</v>
      </c>
      <c r="H745" s="128">
        <v>1443.11</v>
      </c>
      <c r="I745" s="126">
        <f>VLOOKUP(A745,РАСЧЕТ!A:AZ,52,0)</f>
        <v>0</v>
      </c>
      <c r="J745" s="126">
        <f t="shared" si="100"/>
        <v>-1443.11</v>
      </c>
      <c r="K745" s="128">
        <v>1443.11</v>
      </c>
      <c r="L745" s="126">
        <f>VLOOKUP(A745,РАСЧЕТ!A:BA,53,0)</f>
        <v>0</v>
      </c>
      <c r="M745" s="126">
        <f t="shared" si="101"/>
        <v>-1443.11</v>
      </c>
      <c r="N745" s="128">
        <v>1443.11</v>
      </c>
      <c r="O745" s="126">
        <f>VLOOKUP(A745,РАСЧЕТ!A:BB,54,0)</f>
        <v>0</v>
      </c>
      <c r="P745" s="126">
        <f t="shared" si="102"/>
        <v>-1443.11</v>
      </c>
      <c r="Q745" s="128">
        <v>1443.11</v>
      </c>
      <c r="R745" s="126">
        <f>VLOOKUP(A745,РАСЧЕТ!A:BC,55,0)</f>
        <v>0</v>
      </c>
      <c r="S745" s="126">
        <f t="shared" si="103"/>
        <v>-1443.11</v>
      </c>
      <c r="T745" s="128">
        <v>1443.11</v>
      </c>
      <c r="U745" s="126">
        <f>VLOOKUP(A745,РАСЧЕТ!A:BD,56,0)</f>
        <v>0</v>
      </c>
      <c r="V745" s="126">
        <f t="shared" si="104"/>
        <v>-1443.11</v>
      </c>
      <c r="W745" s="80">
        <v>1443.11</v>
      </c>
      <c r="X745" s="81">
        <f>VLOOKUP(A745,РАСЧЕТ!A:BE,57,0)</f>
        <v>1958.2498118605713</v>
      </c>
      <c r="Y745" s="81">
        <f t="shared" si="105"/>
        <v>515.1398118605714</v>
      </c>
      <c r="Z745" s="81" t="str">
        <f>VLOOKUP(A745,'10'!A:C,3,0)</f>
        <v>Начисление услуг УКС00001637 от 31.10.2023 0:00:03</v>
      </c>
      <c r="AA745" s="81" t="str">
        <f>VLOOKUP(A745,'10'!A:B,2,0)</f>
        <v>НАС/КС/ДУ-3-449</v>
      </c>
      <c r="AB745" s="80">
        <v>1443.11</v>
      </c>
      <c r="AC745" s="81">
        <f>VLOOKUP(A745,РАСЧЕТ!A:BF,58,0)</f>
        <v>1650.1232825884367</v>
      </c>
      <c r="AD745" s="81">
        <f t="shared" si="106"/>
        <v>207.01328258843682</v>
      </c>
      <c r="AE745" s="81" t="str">
        <f>VLOOKUP(A745,'11'!A:C,3,0)</f>
        <v>Начисление услуг УКС00001717 от 30.11.2023 23:59:59</v>
      </c>
      <c r="AF745" s="81" t="str">
        <f>VLOOKUP(A745,'11'!A:B,2,0)</f>
        <v>НАС/КС/ДУ-3-449</v>
      </c>
      <c r="AG745" s="80">
        <v>1443.11</v>
      </c>
      <c r="AH745" s="120">
        <f>VLOOKUP(A745,РАСЧЕТ!A:BG,59,0)</f>
        <v>2256.5594447406515</v>
      </c>
      <c r="AI745" s="120">
        <f t="shared" si="107"/>
        <v>813.44944474065164</v>
      </c>
      <c r="AJ745" t="str">
        <f>VLOOKUP(A745,'12'!A:C,3,0)</f>
        <v>Начисление услуг УКС00001867 от 31.12.2023 23:59:59</v>
      </c>
      <c r="AK745" t="str">
        <f>VLOOKUP(A745,'12'!A:B,2,0)</f>
        <v>НАС/КС/ДУ-3-449</v>
      </c>
    </row>
    <row r="746" spans="1:37" x14ac:dyDescent="0.3">
      <c r="A746" s="79" t="s">
        <v>1074</v>
      </c>
      <c r="B746" s="79" t="s">
        <v>294</v>
      </c>
      <c r="C746" s="80">
        <v>1421.64</v>
      </c>
      <c r="D746" s="81">
        <f>VLOOKUP(A746,РАСЧЕТ!A:AY,51,0)</f>
        <v>1198.9772891462358</v>
      </c>
      <c r="E746" s="81">
        <f t="shared" si="99"/>
        <v>-222.66271085376434</v>
      </c>
      <c r="F746" s="81" t="str">
        <f>VLOOKUP(A746,'04'!A:C,3,0)</f>
        <v>Начисление услуг УКС00000640 от 30.04.2023 0:00:10</v>
      </c>
      <c r="G746" s="81" t="str">
        <f>VLOOKUP(A746,'04'!A:B,2,0)</f>
        <v>НАС/КС/ДУ-3-45</v>
      </c>
      <c r="H746" s="128">
        <v>1421.64</v>
      </c>
      <c r="I746" s="126">
        <f>VLOOKUP(A746,РАСЧЕТ!A:AZ,52,0)</f>
        <v>0</v>
      </c>
      <c r="J746" s="126">
        <f t="shared" si="100"/>
        <v>-1421.64</v>
      </c>
      <c r="K746" s="128">
        <v>1421.64</v>
      </c>
      <c r="L746" s="126">
        <f>VLOOKUP(A746,РАСЧЕТ!A:BA,53,0)</f>
        <v>0</v>
      </c>
      <c r="M746" s="126">
        <f t="shared" si="101"/>
        <v>-1421.64</v>
      </c>
      <c r="N746" s="128">
        <v>1421.64</v>
      </c>
      <c r="O746" s="126">
        <f>VLOOKUP(A746,РАСЧЕТ!A:BB,54,0)</f>
        <v>0</v>
      </c>
      <c r="P746" s="126">
        <f t="shared" si="102"/>
        <v>-1421.64</v>
      </c>
      <c r="Q746" s="128">
        <v>1421.64</v>
      </c>
      <c r="R746" s="126">
        <f>VLOOKUP(A746,РАСЧЕТ!A:BC,55,0)</f>
        <v>0</v>
      </c>
      <c r="S746" s="126">
        <f t="shared" si="103"/>
        <v>-1421.64</v>
      </c>
      <c r="T746" s="128">
        <v>1421.64</v>
      </c>
      <c r="U746" s="126">
        <f>VLOOKUP(A746,РАСЧЕТ!A:BD,56,0)</f>
        <v>0</v>
      </c>
      <c r="V746" s="126">
        <f t="shared" si="104"/>
        <v>-1421.64</v>
      </c>
      <c r="W746" s="80">
        <v>1421.64</v>
      </c>
      <c r="X746" s="81">
        <f>VLOOKUP(A746,РАСЧЕТ!A:BE,57,0)</f>
        <v>1918.6662644531505</v>
      </c>
      <c r="Y746" s="81">
        <f t="shared" si="105"/>
        <v>497.02626445315036</v>
      </c>
      <c r="Z746" s="81" t="str">
        <f>VLOOKUP(A746,'10'!A:C,3,0)</f>
        <v>Начисление услуг УКС00001637 от 31.10.2023 0:00:03</v>
      </c>
      <c r="AA746" s="81" t="str">
        <f>VLOOKUP(A746,'10'!A:B,2,0)</f>
        <v>НАС/КС/ДУ-3-45</v>
      </c>
      <c r="AB746" s="80">
        <v>1421.64</v>
      </c>
      <c r="AC746" s="81">
        <f>VLOOKUP(A746,РАСЧЕТ!A:BF,58,0)</f>
        <v>1618.2704794877843</v>
      </c>
      <c r="AD746" s="81">
        <f t="shared" si="106"/>
        <v>196.63047948778421</v>
      </c>
      <c r="AE746" s="81" t="str">
        <f>VLOOKUP(A746,'11'!A:C,3,0)</f>
        <v>Начисление услуг УКС00001717 от 30.11.2023 23:59:59</v>
      </c>
      <c r="AF746" s="81" t="str">
        <f>VLOOKUP(A746,'11'!A:B,2,0)</f>
        <v>НАС/КС/ДУ-3-45</v>
      </c>
      <c r="AG746" s="80">
        <v>1421.64</v>
      </c>
      <c r="AH746" s="120">
        <f>VLOOKUP(A746,РАСЧЕТ!A:BG,59,0)</f>
        <v>2213.5089117488769</v>
      </c>
      <c r="AI746" s="120">
        <f t="shared" si="107"/>
        <v>791.86891174887683</v>
      </c>
      <c r="AJ746" t="str">
        <f>VLOOKUP(A746,'12'!A:C,3,0)</f>
        <v>Начисление услуг УКС00001867 от 31.12.2023 23:59:59</v>
      </c>
      <c r="AK746" t="str">
        <f>VLOOKUP(A746,'12'!A:B,2,0)</f>
        <v>НАС/КС/ДУ-3-45</v>
      </c>
    </row>
    <row r="747" spans="1:37" x14ac:dyDescent="0.3">
      <c r="A747" s="79" t="s">
        <v>894</v>
      </c>
      <c r="B747" s="79" t="s">
        <v>895</v>
      </c>
      <c r="C747" s="80">
        <v>2602.7600000000002</v>
      </c>
      <c r="D747" s="81">
        <f>VLOOKUP(A747,РАСЧЕТ!A:AY,51,0)</f>
        <v>2195.1064568659181</v>
      </c>
      <c r="E747" s="81">
        <f t="shared" si="99"/>
        <v>-407.65354313408216</v>
      </c>
      <c r="F747" s="81" t="str">
        <f>VLOOKUP(A747,'04'!A:C,3,0)</f>
        <v>Начисление услуг УКС00000640 от 30.04.2023 0:00:10</v>
      </c>
      <c r="G747" s="81" t="str">
        <f>VLOOKUP(A747,'04'!A:B,2,0)</f>
        <v>НАС/КС/ДУ-3-450</v>
      </c>
      <c r="H747" s="128">
        <v>2602.7600000000002</v>
      </c>
      <c r="I747" s="126">
        <f>VLOOKUP(A747,РАСЧЕТ!A:AZ,52,0)</f>
        <v>0</v>
      </c>
      <c r="J747" s="126">
        <f t="shared" si="100"/>
        <v>-2602.7600000000002</v>
      </c>
      <c r="K747" s="128">
        <v>2602.7600000000002</v>
      </c>
      <c r="L747" s="126">
        <f>VLOOKUP(A747,РАСЧЕТ!A:BA,53,0)</f>
        <v>0</v>
      </c>
      <c r="M747" s="126">
        <f t="shared" si="101"/>
        <v>-2602.7600000000002</v>
      </c>
      <c r="N747" s="128">
        <v>2602.7600000000002</v>
      </c>
      <c r="O747" s="126">
        <f>VLOOKUP(A747,РАСЧЕТ!A:BB,54,0)</f>
        <v>0</v>
      </c>
      <c r="P747" s="126">
        <f t="shared" si="102"/>
        <v>-2602.7600000000002</v>
      </c>
      <c r="Q747" s="128">
        <v>2602.7600000000002</v>
      </c>
      <c r="R747" s="126">
        <f>VLOOKUP(A747,РАСЧЕТ!A:BC,55,0)</f>
        <v>0</v>
      </c>
      <c r="S747" s="126">
        <f t="shared" si="103"/>
        <v>-2602.7600000000002</v>
      </c>
      <c r="T747" s="128">
        <v>2602.7600000000002</v>
      </c>
      <c r="U747" s="126">
        <f>VLOOKUP(A747,РАСЧЕТ!A:BD,56,0)</f>
        <v>0</v>
      </c>
      <c r="V747" s="126">
        <f t="shared" si="104"/>
        <v>-2602.7600000000002</v>
      </c>
      <c r="W747" s="80">
        <v>2602.7600000000002</v>
      </c>
      <c r="X747" s="81">
        <f>VLOOKUP(A747,РАСЧЕТ!A:BE,57,0)</f>
        <v>3417.8971768552619</v>
      </c>
      <c r="Y747" s="81">
        <f t="shared" si="105"/>
        <v>815.13717685526171</v>
      </c>
      <c r="Z747" s="81" t="str">
        <f>VLOOKUP(A747,'10'!A:C,3,0)</f>
        <v>Начисление услуг УКС00001637 от 31.10.2023 0:00:03</v>
      </c>
      <c r="AA747" s="81" t="str">
        <f>VLOOKUP(A747,'10'!A:B,2,0)</f>
        <v>НАС/КС/ДУ-3-450</v>
      </c>
      <c r="AB747" s="80">
        <v>2602.7600000000002</v>
      </c>
      <c r="AC747" s="81">
        <f>VLOOKUP(A747,РАСЧЕТ!A:BF,58,0)</f>
        <v>2896.490876623473</v>
      </c>
      <c r="AD747" s="81">
        <f t="shared" si="106"/>
        <v>293.7308766234728</v>
      </c>
      <c r="AE747" s="81" t="str">
        <f>VLOOKUP(A747,'11'!A:C,3,0)</f>
        <v>Начисление услуг УКС00001717 от 30.11.2023 23:59:59</v>
      </c>
      <c r="AF747" s="81" t="str">
        <f>VLOOKUP(A747,'11'!A:B,2,0)</f>
        <v>НАС/КС/ДУ-3-450</v>
      </c>
      <c r="AG747" s="80">
        <v>2602.7600000000002</v>
      </c>
      <c r="AH747" s="120">
        <f>VLOOKUP(A747,РАСЧЕТ!A:BG,59,0)</f>
        <v>3966.5273147026173</v>
      </c>
      <c r="AI747" s="120">
        <f t="shared" si="107"/>
        <v>1363.7673147026171</v>
      </c>
      <c r="AJ747" t="str">
        <f>VLOOKUP(A747,'12'!A:C,3,0)</f>
        <v>Начисление услуг УКС00001867 от 31.12.2023 23:59:59</v>
      </c>
      <c r="AK747" t="str">
        <f>VLOOKUP(A747,'12'!A:B,2,0)</f>
        <v>НАС/КС/ДУ-3-450</v>
      </c>
    </row>
    <row r="748" spans="1:37" x14ac:dyDescent="0.3">
      <c r="A748" s="79" t="s">
        <v>1120</v>
      </c>
      <c r="B748" s="79" t="s">
        <v>1121</v>
      </c>
      <c r="C748" s="80">
        <v>1687.93</v>
      </c>
      <c r="D748" s="81">
        <f>VLOOKUP(A748,РАСЧЕТ!A:AY,51,0)</f>
        <v>1163.2557019619701</v>
      </c>
      <c r="E748" s="81">
        <f t="shared" si="99"/>
        <v>-524.67429803802997</v>
      </c>
      <c r="F748" s="81" t="str">
        <f>VLOOKUP(A748,'04'!A:C,3,0)</f>
        <v>Начисление услуг УКС00000640 от 30.04.2023 0:00:10</v>
      </c>
      <c r="G748" s="81" t="str">
        <f>VLOOKUP(A748,'04'!A:B,2,0)</f>
        <v>НАС/КС/ДУ-3-451 от 01.12.2021</v>
      </c>
      <c r="H748" s="128">
        <v>1687.93</v>
      </c>
      <c r="I748" s="126">
        <f>VLOOKUP(A748,РАСЧЕТ!A:AZ,52,0)</f>
        <v>0</v>
      </c>
      <c r="J748" s="126">
        <f t="shared" si="100"/>
        <v>-1687.93</v>
      </c>
      <c r="K748" s="128">
        <v>1687.93</v>
      </c>
      <c r="L748" s="126">
        <f>VLOOKUP(A748,РАСЧЕТ!A:BA,53,0)</f>
        <v>0</v>
      </c>
      <c r="M748" s="126">
        <f t="shared" si="101"/>
        <v>-1687.93</v>
      </c>
      <c r="N748" s="128">
        <v>1687.93</v>
      </c>
      <c r="O748" s="126">
        <f>VLOOKUP(A748,РАСЧЕТ!A:BB,54,0)</f>
        <v>0</v>
      </c>
      <c r="P748" s="126">
        <f t="shared" si="102"/>
        <v>-1687.93</v>
      </c>
      <c r="Q748" s="128">
        <v>1687.93</v>
      </c>
      <c r="R748" s="126">
        <f>VLOOKUP(A748,РАСЧЕТ!A:BC,55,0)</f>
        <v>0</v>
      </c>
      <c r="S748" s="126">
        <f t="shared" si="103"/>
        <v>-1687.93</v>
      </c>
      <c r="T748" s="128">
        <v>1687.93</v>
      </c>
      <c r="U748" s="126">
        <f>VLOOKUP(A748,РАСЧЕТ!A:BD,56,0)</f>
        <v>0</v>
      </c>
      <c r="V748" s="126">
        <f t="shared" si="104"/>
        <v>-1687.93</v>
      </c>
      <c r="W748" s="80">
        <v>1687.93</v>
      </c>
      <c r="X748" s="81">
        <f>VLOOKUP(A748,РАСЧЕТ!A:BE,57,0)</f>
        <v>1816.7011437729009</v>
      </c>
      <c r="Y748" s="81">
        <f t="shared" si="105"/>
        <v>128.77114377290081</v>
      </c>
      <c r="Z748" s="81" t="str">
        <f>VLOOKUP(A748,'10'!A:C,3,0)</f>
        <v>Начисление услуг УКС00001637 от 31.10.2023 0:00:03</v>
      </c>
      <c r="AA748" s="81" t="str">
        <f>VLOOKUP(A748,'10'!A:B,2,0)</f>
        <v>НАС/КС/ДУ-3-451 от 01.12.2021</v>
      </c>
      <c r="AB748" s="80">
        <v>1687.93</v>
      </c>
      <c r="AC748" s="81">
        <f>VLOOKUP(A748,РАСЧЕТ!A:BF,58,0)</f>
        <v>1599.002579842864</v>
      </c>
      <c r="AD748" s="81">
        <f t="shared" si="106"/>
        <v>-88.927420157136112</v>
      </c>
      <c r="AE748" s="81" t="str">
        <f>VLOOKUP(A748,'11'!A:C,3,0)</f>
        <v>Начисление услуг УКС00001717 от 30.11.2023 23:59:59</v>
      </c>
      <c r="AF748" s="81" t="str">
        <f>VLOOKUP(A748,'11'!A:B,2,0)</f>
        <v>НАС/КС/ДУ-3-451 от 01.12.2021</v>
      </c>
      <c r="AG748" s="80">
        <v>1687.93</v>
      </c>
      <c r="AH748" s="120">
        <f>VLOOKUP(A748,РАСЧЕТ!A:BG,59,0)</f>
        <v>2209.7190593786599</v>
      </c>
      <c r="AI748" s="120">
        <f t="shared" si="107"/>
        <v>521.78905937865989</v>
      </c>
      <c r="AJ748" t="str">
        <f>VLOOKUP(A748,'12'!A:C,3,0)</f>
        <v>Начисление услуг УКС00001867 от 31.12.2023 23:59:59</v>
      </c>
      <c r="AK748" t="str">
        <f>VLOOKUP(A748,'12'!A:B,2,0)</f>
        <v>НАС/КС/ДУ-3-451 от 01.12.2021</v>
      </c>
    </row>
    <row r="749" spans="1:37" x14ac:dyDescent="0.3">
      <c r="A749" s="79" t="s">
        <v>770</v>
      </c>
      <c r="B749" s="79" t="s">
        <v>771</v>
      </c>
      <c r="C749" s="80">
        <v>1374.39</v>
      </c>
      <c r="D749" s="81">
        <f>VLOOKUP(A749,РАСЧЕТ!A:AY,51,0)</f>
        <v>1159.1321224374485</v>
      </c>
      <c r="E749" s="81">
        <f t="shared" si="99"/>
        <v>-215.25787756255158</v>
      </c>
      <c r="F749" s="81" t="str">
        <f>VLOOKUP(A749,'04'!A:C,3,0)</f>
        <v>Начисление услуг УКС00000640 от 30.04.2023 0:00:10</v>
      </c>
      <c r="G749" s="81" t="str">
        <f>VLOOKUP(A749,'04'!A:B,2,0)</f>
        <v>НАС/КС/ДУ-3-452 от 07.12.2021</v>
      </c>
      <c r="H749" s="128">
        <v>1374.39</v>
      </c>
      <c r="I749" s="126">
        <f>VLOOKUP(A749,РАСЧЕТ!A:AZ,52,0)</f>
        <v>0</v>
      </c>
      <c r="J749" s="126">
        <f t="shared" si="100"/>
        <v>-1374.39</v>
      </c>
      <c r="K749" s="128">
        <v>1374.39</v>
      </c>
      <c r="L749" s="126">
        <f>VLOOKUP(A749,РАСЧЕТ!A:BA,53,0)</f>
        <v>0</v>
      </c>
      <c r="M749" s="126">
        <f t="shared" si="101"/>
        <v>-1374.39</v>
      </c>
      <c r="N749" s="128">
        <v>1374.39</v>
      </c>
      <c r="O749" s="126">
        <f>VLOOKUP(A749,РАСЧЕТ!A:BB,54,0)</f>
        <v>0</v>
      </c>
      <c r="P749" s="126">
        <f t="shared" si="102"/>
        <v>-1374.39</v>
      </c>
      <c r="Q749" s="128">
        <v>1374.39</v>
      </c>
      <c r="R749" s="126">
        <f>VLOOKUP(A749,РАСЧЕТ!A:BC,55,0)</f>
        <v>0</v>
      </c>
      <c r="S749" s="126">
        <f t="shared" si="103"/>
        <v>-1374.39</v>
      </c>
      <c r="T749" s="128">
        <v>1374.39</v>
      </c>
      <c r="U749" s="126">
        <f>VLOOKUP(A749,РАСЧЕТ!A:BD,56,0)</f>
        <v>0</v>
      </c>
      <c r="V749" s="126">
        <f t="shared" si="104"/>
        <v>-1374.39</v>
      </c>
      <c r="W749" s="80">
        <v>1374.39</v>
      </c>
      <c r="X749" s="81">
        <f>VLOOKUP(A749,РАСЧЕТ!A:BE,57,0)</f>
        <v>1659.7469772890429</v>
      </c>
      <c r="Y749" s="81">
        <f t="shared" si="105"/>
        <v>285.35697728904279</v>
      </c>
      <c r="Z749" s="81" t="str">
        <f>VLOOKUP(A749,'10'!A:C,3,0)</f>
        <v>Начисление услуг УКС00001637 от 31.10.2023 0:00:03</v>
      </c>
      <c r="AA749" s="81" t="str">
        <f>VLOOKUP(A749,'10'!A:B,2,0)</f>
        <v>НАС/КС/ДУ-3-452 от 07.12.2021</v>
      </c>
      <c r="AB749" s="80">
        <v>1374.39</v>
      </c>
      <c r="AC749" s="81">
        <f>VLOOKUP(A749,РАСЧЕТ!A:BF,58,0)</f>
        <v>1428.1176357618713</v>
      </c>
      <c r="AD749" s="81">
        <f t="shared" si="106"/>
        <v>53.72763576187117</v>
      </c>
      <c r="AE749" s="81" t="str">
        <f>VLOOKUP(A749,'11'!A:C,3,0)</f>
        <v>Начисление услуг УКС00001717 от 30.11.2023 23:59:59</v>
      </c>
      <c r="AF749" s="81" t="str">
        <f>VLOOKUP(A749,'11'!A:B,2,0)</f>
        <v>НАС/КС/ДУ-3-452 от 07.12.2021</v>
      </c>
      <c r="AG749" s="80">
        <v>1374.39</v>
      </c>
      <c r="AH749" s="120">
        <f>VLOOKUP(A749,РАСЧЕТ!A:BG,59,0)</f>
        <v>1962.9586509392363</v>
      </c>
      <c r="AI749" s="120">
        <f t="shared" si="107"/>
        <v>588.56865093923625</v>
      </c>
      <c r="AJ749" t="str">
        <f>VLOOKUP(A749,'12'!A:C,3,0)</f>
        <v>Начисление услуг УКС00001867 от 31.12.2023 23:59:59</v>
      </c>
      <c r="AK749" t="str">
        <f>VLOOKUP(A749,'12'!A:B,2,0)</f>
        <v>НАС/КС/ДУ-3-452 от 07.12.2021</v>
      </c>
    </row>
    <row r="750" spans="1:37" x14ac:dyDescent="0.3">
      <c r="A750" s="79" t="s">
        <v>1826</v>
      </c>
      <c r="B750" s="79" t="s">
        <v>1827</v>
      </c>
      <c r="C750" s="80">
        <v>1361.51</v>
      </c>
      <c r="D750" s="81">
        <f>VLOOKUP(A750,РАСЧЕТ!A:AY,51,0)</f>
        <v>1148.2652587895973</v>
      </c>
      <c r="E750" s="81">
        <f t="shared" si="99"/>
        <v>-213.24474121040271</v>
      </c>
      <c r="F750" s="81" t="str">
        <f>VLOOKUP(A750,'04'!A:C,3,0)</f>
        <v>Начисление услуг УКС00000640 от 30.04.2023 0:00:10</v>
      </c>
      <c r="G750" s="81" t="str">
        <f>VLOOKUP(A750,'04'!A:B,2,0)</f>
        <v>НАС/КС/ДУ-3-453 от 26.11.2021 г</v>
      </c>
      <c r="H750" s="128">
        <v>1361.51</v>
      </c>
      <c r="I750" s="126">
        <f>VLOOKUP(A750,РАСЧЕТ!A:AZ,52,0)</f>
        <v>0</v>
      </c>
      <c r="J750" s="126">
        <f t="shared" si="100"/>
        <v>-1361.51</v>
      </c>
      <c r="K750" s="128">
        <v>1361.51</v>
      </c>
      <c r="L750" s="126">
        <f>VLOOKUP(A750,РАСЧЕТ!A:BA,53,0)</f>
        <v>0</v>
      </c>
      <c r="M750" s="126">
        <f t="shared" si="101"/>
        <v>-1361.51</v>
      </c>
      <c r="N750" s="128">
        <v>1361.51</v>
      </c>
      <c r="O750" s="126">
        <f>VLOOKUP(A750,РАСЧЕТ!A:BB,54,0)</f>
        <v>0</v>
      </c>
      <c r="P750" s="126">
        <f t="shared" si="102"/>
        <v>-1361.51</v>
      </c>
      <c r="Q750" s="128">
        <v>1361.51</v>
      </c>
      <c r="R750" s="126">
        <f>VLOOKUP(A750,РАСЧЕТ!A:BC,55,0)</f>
        <v>0</v>
      </c>
      <c r="S750" s="126">
        <f t="shared" si="103"/>
        <v>-1361.51</v>
      </c>
      <c r="T750" s="128">
        <v>1361.51</v>
      </c>
      <c r="U750" s="126">
        <f>VLOOKUP(A750,РАСЧЕТ!A:BD,56,0)</f>
        <v>0</v>
      </c>
      <c r="V750" s="126">
        <f t="shared" si="104"/>
        <v>-1361.51</v>
      </c>
      <c r="W750" s="80">
        <v>1361.51</v>
      </c>
      <c r="X750" s="81">
        <f>VLOOKUP(A750,РАСЧЕТ!A:BE,57,0)</f>
        <v>1878.7093174516044</v>
      </c>
      <c r="Y750" s="81">
        <f t="shared" si="105"/>
        <v>517.19931745160443</v>
      </c>
      <c r="Z750" s="81" t="str">
        <f>VLOOKUP(A750,'10'!A:C,3,0)</f>
        <v>Начисление услуг УКС00001637 от 31.10.2023 0:00:03</v>
      </c>
      <c r="AA750" s="81" t="str">
        <f>VLOOKUP(A750,'10'!A:B,2,0)</f>
        <v>НАС/КС/ДУ-3-453 от 26.11.2021 г</v>
      </c>
      <c r="AB750" s="80">
        <v>1361.51</v>
      </c>
      <c r="AC750" s="81">
        <f>VLOOKUP(A750,РАСЧЕТ!A:BF,58,0)</f>
        <v>1578.6106606082869</v>
      </c>
      <c r="AD750" s="81">
        <f t="shared" si="106"/>
        <v>217.10066060828694</v>
      </c>
      <c r="AE750" s="81" t="str">
        <f>VLOOKUP(A750,'11'!A:C,3,0)</f>
        <v>Начисление услуг УКС00001717 от 30.11.2023 23:59:59</v>
      </c>
      <c r="AF750" s="81" t="str">
        <f>VLOOKUP(A750,'11'!A:B,2,0)</f>
        <v>НАС/КС/ДУ-3-453 от 26.11.2021 г</v>
      </c>
      <c r="AG750" s="80">
        <v>1361.51</v>
      </c>
      <c r="AH750" s="120">
        <f>VLOOKUP(A750,РАСЧЕТ!A:BG,59,0)</f>
        <v>2157.2463718303538</v>
      </c>
      <c r="AI750" s="120">
        <f t="shared" si="107"/>
        <v>795.73637183035385</v>
      </c>
      <c r="AJ750" t="str">
        <f>VLOOKUP(A750,'12'!A:C,3,0)</f>
        <v>Начисление услуг УКС00001867 от 31.12.2023 23:59:59</v>
      </c>
      <c r="AK750" t="str">
        <f>VLOOKUP(A750,'12'!A:B,2,0)</f>
        <v>НАС/КС/ДУ-3-453 от 26.11.2021 г</v>
      </c>
    </row>
    <row r="751" spans="1:37" x14ac:dyDescent="0.3">
      <c r="A751" s="79" t="s">
        <v>821</v>
      </c>
      <c r="B751" s="79" t="s">
        <v>822</v>
      </c>
      <c r="C751" s="80">
        <v>1679.34</v>
      </c>
      <c r="D751" s="81">
        <f>VLOOKUP(A751,РАСЧЕТ!A:AY,51,0)</f>
        <v>1416.3145621032575</v>
      </c>
      <c r="E751" s="81">
        <f t="shared" si="99"/>
        <v>-263.02543789674246</v>
      </c>
      <c r="F751" s="81" t="str">
        <f>VLOOKUP(A751,'04'!A:C,3,0)</f>
        <v>Начисление услуг УКС00000640 от 30.04.2023 0:00:10</v>
      </c>
      <c r="G751" s="81" t="str">
        <f>VLOOKUP(A751,'04'!A:B,2,0)</f>
        <v>НАС/КС/ДУ-3-454 от 10.03.2022 г.</v>
      </c>
      <c r="H751" s="128">
        <v>1679.34</v>
      </c>
      <c r="I751" s="126">
        <f>VLOOKUP(A751,РАСЧЕТ!A:AZ,52,0)</f>
        <v>0</v>
      </c>
      <c r="J751" s="126">
        <f t="shared" si="100"/>
        <v>-1679.34</v>
      </c>
      <c r="K751" s="128">
        <v>1679.34</v>
      </c>
      <c r="L751" s="126">
        <f>VLOOKUP(A751,РАСЧЕТ!A:BA,53,0)</f>
        <v>0</v>
      </c>
      <c r="M751" s="126">
        <f t="shared" si="101"/>
        <v>-1679.34</v>
      </c>
      <c r="N751" s="128">
        <v>1679.34</v>
      </c>
      <c r="O751" s="126">
        <f>VLOOKUP(A751,РАСЧЕТ!A:BB,54,0)</f>
        <v>0</v>
      </c>
      <c r="P751" s="126">
        <f t="shared" si="102"/>
        <v>-1679.34</v>
      </c>
      <c r="Q751" s="128">
        <v>1679.34</v>
      </c>
      <c r="R751" s="126">
        <f>VLOOKUP(A751,РАСЧЕТ!A:BC,55,0)</f>
        <v>0</v>
      </c>
      <c r="S751" s="126">
        <f t="shared" si="103"/>
        <v>-1679.34</v>
      </c>
      <c r="T751" s="128">
        <v>1679.34</v>
      </c>
      <c r="U751" s="126">
        <f>VLOOKUP(A751,РАСЧЕТ!A:BD,56,0)</f>
        <v>0</v>
      </c>
      <c r="V751" s="126">
        <f t="shared" si="104"/>
        <v>-1679.34</v>
      </c>
      <c r="W751" s="80">
        <v>1679.34</v>
      </c>
      <c r="X751" s="81">
        <f>VLOOKUP(A751,РАСЧЕТ!A:BE,57,0)</f>
        <v>2661.5179073567238</v>
      </c>
      <c r="Y751" s="81">
        <f t="shared" si="105"/>
        <v>982.17790735672384</v>
      </c>
      <c r="Z751" s="81" t="str">
        <f>VLOOKUP(A751,'10'!A:C,3,0)</f>
        <v>Начисление услуг УКС00001637 от 31.10.2023 0:00:03</v>
      </c>
      <c r="AA751" s="81" t="str">
        <f>VLOOKUP(A751,'10'!A:B,2,0)</f>
        <v>НАС/КС/ДУ-3-454 от 10.03.2022 г.</v>
      </c>
      <c r="AB751" s="80">
        <v>1679.34</v>
      </c>
      <c r="AC751" s="81">
        <f>VLOOKUP(A751,РАСЧЕТ!A:BF,58,0)</f>
        <v>2187.6739967625399</v>
      </c>
      <c r="AD751" s="81">
        <f t="shared" si="106"/>
        <v>508.33399676253998</v>
      </c>
      <c r="AE751" s="81" t="str">
        <f>VLOOKUP(A751,'11'!A:C,3,0)</f>
        <v>Начисление услуг УКС00001717 от 30.11.2023 23:59:59</v>
      </c>
      <c r="AF751" s="81" t="str">
        <f>VLOOKUP(A751,'11'!A:B,2,0)</f>
        <v>НАС/КС/ДУ-3-454 от 10.03.2022 г.</v>
      </c>
      <c r="AG751" s="80">
        <v>1679.34</v>
      </c>
      <c r="AH751" s="120">
        <f>VLOOKUP(A751,РАСЧЕТ!A:BG,59,0)</f>
        <v>2973.0299535687013</v>
      </c>
      <c r="AI751" s="120">
        <f t="shared" si="107"/>
        <v>1293.6899535687014</v>
      </c>
      <c r="AJ751" t="str">
        <f>VLOOKUP(A751,'12'!A:C,3,0)</f>
        <v>Начисление услуг УКС00001867 от 31.12.2023 23:59:59</v>
      </c>
      <c r="AK751" t="str">
        <f>VLOOKUP(A751,'12'!A:B,2,0)</f>
        <v>НАС/КС/ДУ-3-454 от 10.03.2022 г.</v>
      </c>
    </row>
    <row r="752" spans="1:37" x14ac:dyDescent="0.3">
      <c r="A752" s="79" t="s">
        <v>1098</v>
      </c>
      <c r="B752" s="79" t="s">
        <v>1099</v>
      </c>
      <c r="C752" s="80">
        <v>2650</v>
      </c>
      <c r="D752" s="81">
        <f>VLOOKUP(A752,РАСЧЕТ!A:AY,51,0)</f>
        <v>2234.9516235747055</v>
      </c>
      <c r="E752" s="81">
        <f t="shared" si="99"/>
        <v>-415.04837642529446</v>
      </c>
      <c r="F752" s="81" t="str">
        <f>VLOOKUP(A752,'04'!A:C,3,0)</f>
        <v>Начисление услуг УКС00000640 от 30.04.2023 0:00:10</v>
      </c>
      <c r="G752" s="81" t="str">
        <f>VLOOKUP(A752,'04'!A:B,2,0)</f>
        <v>НАС/КС/ДУ-3-455</v>
      </c>
      <c r="H752" s="128">
        <v>2650</v>
      </c>
      <c r="I752" s="126">
        <f>VLOOKUP(A752,РАСЧЕТ!A:AZ,52,0)</f>
        <v>0</v>
      </c>
      <c r="J752" s="126">
        <f t="shared" si="100"/>
        <v>-2650</v>
      </c>
      <c r="K752" s="128">
        <v>2650</v>
      </c>
      <c r="L752" s="126">
        <f>VLOOKUP(A752,РАСЧЕТ!A:BA,53,0)</f>
        <v>0</v>
      </c>
      <c r="M752" s="126">
        <f t="shared" si="101"/>
        <v>-2650</v>
      </c>
      <c r="N752" s="128">
        <v>2650</v>
      </c>
      <c r="O752" s="126">
        <f>VLOOKUP(A752,РАСЧЕТ!A:BB,54,0)</f>
        <v>0</v>
      </c>
      <c r="P752" s="126">
        <f t="shared" si="102"/>
        <v>-2650</v>
      </c>
      <c r="Q752" s="128">
        <v>2650</v>
      </c>
      <c r="R752" s="126">
        <f>VLOOKUP(A752,РАСЧЕТ!A:BC,55,0)</f>
        <v>0</v>
      </c>
      <c r="S752" s="126">
        <f t="shared" si="103"/>
        <v>-2650</v>
      </c>
      <c r="T752" s="128">
        <v>2650</v>
      </c>
      <c r="U752" s="126">
        <f>VLOOKUP(A752,РАСЧЕТ!A:BD,56,0)</f>
        <v>0</v>
      </c>
      <c r="V752" s="126">
        <f t="shared" si="104"/>
        <v>-2650</v>
      </c>
      <c r="W752" s="80">
        <v>2650</v>
      </c>
      <c r="X752" s="81">
        <f>VLOOKUP(A752,РАСЧЕТ!A:BE,57,0)</f>
        <v>3297.7070054141882</v>
      </c>
      <c r="Y752" s="81">
        <f t="shared" si="105"/>
        <v>647.70700541418819</v>
      </c>
      <c r="Z752" s="81" t="str">
        <f>VLOOKUP(A752,'10'!A:C,3,0)</f>
        <v>Начисление услуг УКС00001637 от 31.10.2023 0:00:03</v>
      </c>
      <c r="AA752" s="81" t="str">
        <f>VLOOKUP(A752,'10'!A:B,2,0)</f>
        <v>НАС/КС/ДУ-3-455</v>
      </c>
      <c r="AB752" s="80">
        <v>2650</v>
      </c>
      <c r="AC752" s="81">
        <f>VLOOKUP(A752,РАСЧЕТ!A:BF,58,0)</f>
        <v>2821.7263516392645</v>
      </c>
      <c r="AD752" s="81">
        <f t="shared" si="106"/>
        <v>171.72635163926452</v>
      </c>
      <c r="AE752" s="81" t="str">
        <f>VLOOKUP(A752,'11'!A:C,3,0)</f>
        <v>Начисление услуг УКС00001717 от 30.11.2023 23:59:59</v>
      </c>
      <c r="AF752" s="81" t="str">
        <f>VLOOKUP(A752,'11'!A:B,2,0)</f>
        <v>НАС/КС/ДУ-3-455</v>
      </c>
      <c r="AG752" s="80">
        <v>2650</v>
      </c>
      <c r="AH752" s="120">
        <f>VLOOKUP(A752,РАСЧЕТ!A:BG,59,0)</f>
        <v>3873.2599228275599</v>
      </c>
      <c r="AI752" s="120">
        <f t="shared" si="107"/>
        <v>1223.2599228275599</v>
      </c>
      <c r="AJ752" t="str">
        <f>VLOOKUP(A752,'12'!A:C,3,0)</f>
        <v>Начисление услуг УКС00001867 от 31.12.2023 23:59:59</v>
      </c>
      <c r="AK752" t="str">
        <f>VLOOKUP(A752,'12'!A:B,2,0)</f>
        <v>НАС/КС/ДУ-3-455</v>
      </c>
    </row>
    <row r="753" spans="1:37" x14ac:dyDescent="0.3">
      <c r="A753" s="79" t="s">
        <v>2161</v>
      </c>
      <c r="B753" s="79" t="s">
        <v>2162</v>
      </c>
      <c r="C753" s="80">
        <v>1395.87</v>
      </c>
      <c r="D753" s="81">
        <f>VLOOKUP(A753,РАСЧЕТ!A:AY,51,0)</f>
        <v>586.8183972967945</v>
      </c>
      <c r="E753" s="81">
        <f t="shared" si="99"/>
        <v>-809.05160270320539</v>
      </c>
      <c r="F753" s="81" t="str">
        <f>VLOOKUP(A753,'04'!A:C,3,0)</f>
        <v>Начисление услуг УКС00000640 от 30.04.2023 0:00:10</v>
      </c>
      <c r="G753" s="81" t="str">
        <f>VLOOKUP(A753,'04'!A:B,2,0)</f>
        <v>НАС/КС/ДУ-3А-456 от 02.04.2022 г.</v>
      </c>
      <c r="H753" s="128">
        <v>1395.87</v>
      </c>
      <c r="I753" s="126">
        <f>VLOOKUP(A753,РАСЧЕТ!A:AZ,52,0)</f>
        <v>0</v>
      </c>
      <c r="J753" s="126">
        <f t="shared" si="100"/>
        <v>-1395.87</v>
      </c>
      <c r="K753" s="128">
        <v>1395.87</v>
      </c>
      <c r="L753" s="126">
        <f>VLOOKUP(A753,РАСЧЕТ!A:BA,53,0)</f>
        <v>0</v>
      </c>
      <c r="M753" s="126">
        <f t="shared" si="101"/>
        <v>-1395.87</v>
      </c>
      <c r="N753" s="128">
        <v>1395.87</v>
      </c>
      <c r="O753" s="126">
        <f>VLOOKUP(A753,РАСЧЕТ!A:BB,54,0)</f>
        <v>0</v>
      </c>
      <c r="P753" s="126">
        <f t="shared" si="102"/>
        <v>-1395.87</v>
      </c>
      <c r="Q753" s="128">
        <v>1395.87</v>
      </c>
      <c r="R753" s="126">
        <f>VLOOKUP(A753,РАСЧЕТ!A:BC,55,0)</f>
        <v>0</v>
      </c>
      <c r="S753" s="126">
        <f t="shared" si="103"/>
        <v>-1395.87</v>
      </c>
      <c r="T753" s="128">
        <v>1395.87</v>
      </c>
      <c r="U753" s="126">
        <f>VLOOKUP(A753,РАСЧЕТ!A:BD,56,0)</f>
        <v>0</v>
      </c>
      <c r="V753" s="126">
        <f t="shared" si="104"/>
        <v>-1395.87</v>
      </c>
      <c r="W753" s="80">
        <v>1395.87</v>
      </c>
      <c r="X753" s="81">
        <f>VLOOKUP(A753,РАСЧЕТ!A:BE,57,0)</f>
        <v>1993.9130667345942</v>
      </c>
      <c r="Y753" s="81">
        <f t="shared" si="105"/>
        <v>598.04306673459428</v>
      </c>
      <c r="Z753" s="81" t="str">
        <f>VLOOKUP(A753,'10'!A:C,3,0)</f>
        <v>Начисление услуг УКС00001637 от 31.10.2023 0:00:03</v>
      </c>
      <c r="AA753" s="81" t="str">
        <f>VLOOKUP(A753,'10'!A:B,2,0)</f>
        <v>НАС/КС/ДУ-3А-456 от 02.04.2022 г.</v>
      </c>
      <c r="AB753" s="80">
        <v>1395.87</v>
      </c>
      <c r="AC753" s="81">
        <f>VLOOKUP(A753,РАСЧЕТ!A:BF,58,0)</f>
        <v>1665.8213616851961</v>
      </c>
      <c r="AD753" s="81">
        <f t="shared" si="106"/>
        <v>269.95136168519616</v>
      </c>
      <c r="AE753" s="81" t="str">
        <f>VLOOKUP(A753,'11'!A:C,3,0)</f>
        <v>Начисление услуг УКС00001717 от 30.11.2023 23:59:59</v>
      </c>
      <c r="AF753" s="81" t="str">
        <f>VLOOKUP(A753,'11'!A:B,2,0)</f>
        <v>НАС/КС/ДУ-3А-456 от 02.04.2022 г.</v>
      </c>
      <c r="AG753" s="80">
        <v>1395.87</v>
      </c>
      <c r="AH753" s="120">
        <f>VLOOKUP(A753,РАСЧЕТ!A:BG,59,0)</f>
        <v>2273.1686436239456</v>
      </c>
      <c r="AI753" s="120">
        <f t="shared" si="107"/>
        <v>877.29864362394574</v>
      </c>
      <c r="AJ753" t="str">
        <f>VLOOKUP(A753,'12'!A:C,3,0)</f>
        <v>Начисление услуг УКС00001867 от 31.12.2023 23:59:59</v>
      </c>
      <c r="AK753" t="str">
        <f>VLOOKUP(A753,'12'!A:B,2,0)</f>
        <v>НАС/КС/ДУ-3А-456 от 02.04.2022 г.</v>
      </c>
    </row>
    <row r="754" spans="1:37" x14ac:dyDescent="0.3">
      <c r="A754" s="79" t="s">
        <v>721</v>
      </c>
      <c r="B754" s="79" t="s">
        <v>722</v>
      </c>
      <c r="C754" s="80">
        <v>1443.11</v>
      </c>
      <c r="D754" s="81">
        <f>VLOOKUP(A754,РАСЧЕТ!A:AY,51,0)</f>
        <v>1217.088728559321</v>
      </c>
      <c r="E754" s="81">
        <f t="shared" si="99"/>
        <v>-226.0212714406789</v>
      </c>
      <c r="F754" s="81" t="str">
        <f>VLOOKUP(A754,'04'!A:C,3,0)</f>
        <v>Начисление услуг УКС00000640 от 30.04.2023 0:00:10</v>
      </c>
      <c r="G754" s="81" t="str">
        <f>VLOOKUP(A754,'04'!A:B,2,0)</f>
        <v>НАС/КС/ДУ-3-457 от 10.03.2022 г.</v>
      </c>
      <c r="H754" s="128">
        <v>1443.11</v>
      </c>
      <c r="I754" s="126">
        <f>VLOOKUP(A754,РАСЧЕТ!A:AZ,52,0)</f>
        <v>0</v>
      </c>
      <c r="J754" s="126">
        <f t="shared" si="100"/>
        <v>-1443.11</v>
      </c>
      <c r="K754" s="128">
        <v>1443.11</v>
      </c>
      <c r="L754" s="126">
        <f>VLOOKUP(A754,РАСЧЕТ!A:BA,53,0)</f>
        <v>0</v>
      </c>
      <c r="M754" s="126">
        <f t="shared" si="101"/>
        <v>-1443.11</v>
      </c>
      <c r="N754" s="128">
        <v>1443.11</v>
      </c>
      <c r="O754" s="126">
        <f>VLOOKUP(A754,РАСЧЕТ!A:BB,54,0)</f>
        <v>0</v>
      </c>
      <c r="P754" s="126">
        <f t="shared" si="102"/>
        <v>-1443.11</v>
      </c>
      <c r="Q754" s="128">
        <v>1443.11</v>
      </c>
      <c r="R754" s="126">
        <f>VLOOKUP(A754,РАСЧЕТ!A:BC,55,0)</f>
        <v>0</v>
      </c>
      <c r="S754" s="126">
        <f t="shared" si="103"/>
        <v>-1443.11</v>
      </c>
      <c r="T754" s="128">
        <v>1443.11</v>
      </c>
      <c r="U754" s="126">
        <f>VLOOKUP(A754,РАСЧЕТ!A:BD,56,0)</f>
        <v>0</v>
      </c>
      <c r="V754" s="126">
        <f t="shared" si="104"/>
        <v>-1443.11</v>
      </c>
      <c r="W754" s="80">
        <v>1443.11</v>
      </c>
      <c r="X754" s="81">
        <f>VLOOKUP(A754,РАСЧЕТ!A:BE,57,0)</f>
        <v>1556.4762008387759</v>
      </c>
      <c r="Y754" s="81">
        <f t="shared" si="105"/>
        <v>113.36620083877597</v>
      </c>
      <c r="Z754" s="81" t="str">
        <f>VLOOKUP(A754,'10'!A:C,3,0)</f>
        <v>Начисление услуг УКС00001637 от 31.10.2023 0:00:03</v>
      </c>
      <c r="AA754" s="81" t="str">
        <f>VLOOKUP(A754,'10'!A:B,2,0)</f>
        <v>НАС/КС/ДУ-3-457 от 10.03.2022 г.</v>
      </c>
      <c r="AB754" s="80">
        <v>1443.11</v>
      </c>
      <c r="AC754" s="81">
        <f>VLOOKUP(A754,РАСЧЕТ!A:BF,58,0)</f>
        <v>1369.3684624880364</v>
      </c>
      <c r="AD754" s="81">
        <f t="shared" si="106"/>
        <v>-73.741537511963543</v>
      </c>
      <c r="AE754" s="81" t="str">
        <f>VLOOKUP(A754,'11'!A:C,3,0)</f>
        <v>Начисление услуг УКС00001717 от 30.11.2023 23:59:59</v>
      </c>
      <c r="AF754" s="81" t="str">
        <f>VLOOKUP(A754,'11'!A:B,2,0)</f>
        <v>НАС/КС/ДУ-3-457 от 10.03.2022 г.</v>
      </c>
      <c r="AG754" s="80">
        <v>1443.11</v>
      </c>
      <c r="AH754" s="120">
        <f>VLOOKUP(A754,РАСЧЕТ!A:BG,59,0)</f>
        <v>1892.1874758628478</v>
      </c>
      <c r="AI754" s="120">
        <f t="shared" si="107"/>
        <v>449.0774758628479</v>
      </c>
      <c r="AJ754" t="str">
        <f>VLOOKUP(A754,'12'!A:C,3,0)</f>
        <v>Начисление услуг УКС00001867 от 31.12.2023 23:59:59</v>
      </c>
      <c r="AK754" t="str">
        <f>VLOOKUP(A754,'12'!A:B,2,0)</f>
        <v>НАС/КС/ДУ-3-457 от 10.03.2022 г.</v>
      </c>
    </row>
    <row r="755" spans="1:37" x14ac:dyDescent="0.3">
      <c r="A755" s="79" t="s">
        <v>1294</v>
      </c>
      <c r="B755" s="79" t="s">
        <v>1295</v>
      </c>
      <c r="C755" s="80">
        <v>2602.7600000000002</v>
      </c>
      <c r="D755" s="81">
        <f>VLOOKUP(A755,РАСЧЕТ!A:AY,51,0)</f>
        <v>3963.7714515749462</v>
      </c>
      <c r="E755" s="81">
        <f t="shared" si="99"/>
        <v>1361.011451574946</v>
      </c>
      <c r="F755" s="81" t="str">
        <f>VLOOKUP(A755,'04'!A:C,3,0)</f>
        <v>Начисление услуг УКС00000640 от 30.04.2023 0:00:10</v>
      </c>
      <c r="G755" s="81" t="str">
        <f>VLOOKUP(A755,'04'!A:B,2,0)</f>
        <v>НАС/КС/ДУ-3-458</v>
      </c>
      <c r="H755" s="128">
        <v>2602.7600000000002</v>
      </c>
      <c r="I755" s="126">
        <f>VLOOKUP(A755,РАСЧЕТ!A:AZ,52,0)</f>
        <v>0</v>
      </c>
      <c r="J755" s="126">
        <f t="shared" si="100"/>
        <v>-2602.7600000000002</v>
      </c>
      <c r="K755" s="128">
        <v>2602.7600000000002</v>
      </c>
      <c r="L755" s="126">
        <f>VLOOKUP(A755,РАСЧЕТ!A:BA,53,0)</f>
        <v>0</v>
      </c>
      <c r="M755" s="126">
        <f t="shared" si="101"/>
        <v>-2602.7600000000002</v>
      </c>
      <c r="N755" s="128">
        <v>2602.7600000000002</v>
      </c>
      <c r="O755" s="126">
        <f>VLOOKUP(A755,РАСЧЕТ!A:BB,54,0)</f>
        <v>0</v>
      </c>
      <c r="P755" s="126">
        <f t="shared" si="102"/>
        <v>-2602.7600000000002</v>
      </c>
      <c r="Q755" s="128">
        <v>2602.7600000000002</v>
      </c>
      <c r="R755" s="126">
        <f>VLOOKUP(A755,РАСЧЕТ!A:BC,55,0)</f>
        <v>0</v>
      </c>
      <c r="S755" s="126">
        <f t="shared" si="103"/>
        <v>-2602.7600000000002</v>
      </c>
      <c r="T755" s="128">
        <v>2602.7600000000002</v>
      </c>
      <c r="U755" s="126">
        <f>VLOOKUP(A755,РАСЧЕТ!A:BD,56,0)</f>
        <v>0</v>
      </c>
      <c r="V755" s="126">
        <f t="shared" si="104"/>
        <v>-2602.7600000000002</v>
      </c>
      <c r="W755" s="80">
        <v>2602.7600000000002</v>
      </c>
      <c r="X755" s="81">
        <f>VLOOKUP(A755,РАСЧЕТ!A:BE,57,0)</f>
        <v>1349.4041466176766</v>
      </c>
      <c r="Y755" s="81">
        <f t="shared" si="105"/>
        <v>-1253.3558533823236</v>
      </c>
      <c r="Z755" s="81" t="str">
        <f>VLOOKUP(A755,'10'!A:C,3,0)</f>
        <v>Начисление услуг УКС00001637 от 31.10.2023 0:00:03</v>
      </c>
      <c r="AA755" s="81" t="str">
        <f>VLOOKUP(A755,'10'!A:B,2,0)</f>
        <v>НАС/КС/ДУ-3-458</v>
      </c>
      <c r="AB755" s="80">
        <v>2602.7600000000002</v>
      </c>
      <c r="AC755" s="81">
        <f>VLOOKUP(A755,РАСЧЕТ!A:BF,58,0)</f>
        <v>1451.051523087182</v>
      </c>
      <c r="AD755" s="81">
        <f t="shared" si="106"/>
        <v>-1151.7084769128182</v>
      </c>
      <c r="AE755" s="81" t="str">
        <f>VLOOKUP(A755,'11'!A:C,3,0)</f>
        <v>Начисление услуг УКС00001717 от 30.11.2023 23:59:59</v>
      </c>
      <c r="AF755" s="81" t="str">
        <f>VLOOKUP(A755,'11'!A:B,2,0)</f>
        <v>НАС/КС/ДУ-3-458</v>
      </c>
      <c r="AG755" s="80">
        <v>2602.7600000000002</v>
      </c>
      <c r="AH755" s="120">
        <f>VLOOKUP(A755,РАСЧЕТ!A:BG,59,0)</f>
        <v>2090.5930637674624</v>
      </c>
      <c r="AI755" s="120">
        <f t="shared" si="107"/>
        <v>-512.16693623253786</v>
      </c>
      <c r="AJ755" t="str">
        <f>VLOOKUP(A755,'12'!A:C,3,0)</f>
        <v>Начисление услуг УКС00001867 от 31.12.2023 23:59:59</v>
      </c>
      <c r="AK755" t="str">
        <f>VLOOKUP(A755,'12'!A:B,2,0)</f>
        <v>НАС/КС/ДУ-3-458</v>
      </c>
    </row>
    <row r="756" spans="1:37" x14ac:dyDescent="0.3">
      <c r="A756" s="79" t="s">
        <v>1006</v>
      </c>
      <c r="B756" s="79" t="s">
        <v>1007</v>
      </c>
      <c r="C756" s="80">
        <v>1687.93</v>
      </c>
      <c r="D756" s="81">
        <f>VLOOKUP(A756,РАСЧЕТ!A:AY,51,0)</f>
        <v>1423.5591378684915</v>
      </c>
      <c r="E756" s="81">
        <f t="shared" si="99"/>
        <v>-264.3708621315086</v>
      </c>
      <c r="F756" s="81" t="str">
        <f>VLOOKUP(A756,'04'!A:C,3,0)</f>
        <v>Начисление услуг УКС00000640 от 30.04.2023 0:00:10</v>
      </c>
      <c r="G756" s="81" t="str">
        <f>VLOOKUP(A756,'04'!A:B,2,0)</f>
        <v>НАС/КС/ДУ-3-459 от 02.04.2022 г.</v>
      </c>
      <c r="H756" s="128">
        <v>1687.93</v>
      </c>
      <c r="I756" s="126">
        <f>VLOOKUP(A756,РАСЧЕТ!A:AZ,52,0)</f>
        <v>0</v>
      </c>
      <c r="J756" s="126">
        <f t="shared" si="100"/>
        <v>-1687.93</v>
      </c>
      <c r="K756" s="128">
        <v>1687.93</v>
      </c>
      <c r="L756" s="126">
        <f>VLOOKUP(A756,РАСЧЕТ!A:BA,53,0)</f>
        <v>0</v>
      </c>
      <c r="M756" s="126">
        <f t="shared" si="101"/>
        <v>-1687.93</v>
      </c>
      <c r="N756" s="128">
        <v>1687.93</v>
      </c>
      <c r="O756" s="126">
        <f>VLOOKUP(A756,РАСЧЕТ!A:BB,54,0)</f>
        <v>0</v>
      </c>
      <c r="P756" s="126">
        <f t="shared" si="102"/>
        <v>-1687.93</v>
      </c>
      <c r="Q756" s="128">
        <v>1687.93</v>
      </c>
      <c r="R756" s="126">
        <f>VLOOKUP(A756,РАСЧЕТ!A:BC,55,0)</f>
        <v>0</v>
      </c>
      <c r="S756" s="126">
        <f t="shared" si="103"/>
        <v>-1687.93</v>
      </c>
      <c r="T756" s="128">
        <v>1687.93</v>
      </c>
      <c r="U756" s="126">
        <f>VLOOKUP(A756,РАСЧЕТ!A:BD,56,0)</f>
        <v>0</v>
      </c>
      <c r="V756" s="126">
        <f t="shared" si="104"/>
        <v>-1687.93</v>
      </c>
      <c r="W756" s="80">
        <v>1687.93</v>
      </c>
      <c r="X756" s="81">
        <f>VLOOKUP(A756,РАСЧЕТ!A:BE,57,0)</f>
        <v>1040.9995218401539</v>
      </c>
      <c r="Y756" s="81">
        <f t="shared" si="105"/>
        <v>-646.93047815984619</v>
      </c>
      <c r="Z756" s="81" t="str">
        <f>VLOOKUP(A756,'10'!A:C,3,0)</f>
        <v>Начисление услуг УКС00001637 от 31.10.2023 0:00:03</v>
      </c>
      <c r="AA756" s="81" t="str">
        <f>VLOOKUP(A756,'10'!A:B,2,0)</f>
        <v>НАС/КС/ДУ-3-459 от 02.04.2022 г.</v>
      </c>
      <c r="AB756" s="80">
        <v>1687.93</v>
      </c>
      <c r="AC756" s="81">
        <f>VLOOKUP(A756,РАСЧЕТ!A:BF,58,0)</f>
        <v>1056.9511276246571</v>
      </c>
      <c r="AD756" s="81">
        <f t="shared" si="106"/>
        <v>-630.97887237534292</v>
      </c>
      <c r="AE756" s="81" t="str">
        <f>VLOOKUP(A756,'11'!A:C,3,0)</f>
        <v>Начисление услуг УКС00001717 от 30.11.2023 23:59:59</v>
      </c>
      <c r="AF756" s="81" t="str">
        <f>VLOOKUP(A756,'11'!A:B,2,0)</f>
        <v>НАС/КС/ДУ-3-459 от 02.04.2022 г.</v>
      </c>
      <c r="AG756" s="80">
        <v>1687.93</v>
      </c>
      <c r="AH756" s="120">
        <f>VLOOKUP(A756,РАСЧЕТ!A:BG,59,0)</f>
        <v>1506.2285376230932</v>
      </c>
      <c r="AI756" s="120">
        <f t="shared" si="107"/>
        <v>-181.70146237690687</v>
      </c>
      <c r="AJ756" t="str">
        <f>VLOOKUP(A756,'12'!A:C,3,0)</f>
        <v>Начисление услуг УКС00001867 от 31.12.2023 23:59:59</v>
      </c>
      <c r="AK756" t="str">
        <f>VLOOKUP(A756,'12'!A:B,2,0)</f>
        <v>НАС/КС/ДУ-3-459 от 02.04.2022 г.</v>
      </c>
    </row>
    <row r="757" spans="1:37" x14ac:dyDescent="0.3">
      <c r="A757" s="79" t="s">
        <v>2606</v>
      </c>
      <c r="B757" s="79" t="s">
        <v>93</v>
      </c>
      <c r="C757" s="80">
        <v>1421.64</v>
      </c>
      <c r="D757" s="81">
        <f>VLOOKUP(A757,РАСЧЕТ!A:AY,51,0)</f>
        <v>597.65196770842772</v>
      </c>
      <c r="E757" s="81">
        <f t="shared" si="99"/>
        <v>-823.98803229157238</v>
      </c>
      <c r="F757" s="81" t="str">
        <f>VLOOKUP(A757,'04'!A:C,3,0)</f>
        <v>Начисление услуг УКС00000640 от 30.04.2023 0:00:10</v>
      </c>
      <c r="G757" s="81" t="str">
        <f>VLOOKUP(A757,'04'!A:B,2,0)</f>
        <v>НАС/КС/ДУ-3-46</v>
      </c>
      <c r="H757" s="128">
        <v>1421.64</v>
      </c>
      <c r="I757" s="126">
        <f>VLOOKUP(A757,РАСЧЕТ!A:AZ,52,0)</f>
        <v>0</v>
      </c>
      <c r="J757" s="126">
        <f t="shared" si="100"/>
        <v>-1421.64</v>
      </c>
      <c r="K757" s="128">
        <v>1421.64</v>
      </c>
      <c r="L757" s="126">
        <f>VLOOKUP(A757,РАСЧЕТ!A:BA,53,0)</f>
        <v>0</v>
      </c>
      <c r="M757" s="126">
        <f t="shared" si="101"/>
        <v>-1421.64</v>
      </c>
      <c r="N757" s="128">
        <v>1421.64</v>
      </c>
      <c r="O757" s="126">
        <f>VLOOKUP(A757,РАСЧЕТ!A:BB,54,0)</f>
        <v>0</v>
      </c>
      <c r="P757" s="126">
        <f t="shared" si="102"/>
        <v>-1421.64</v>
      </c>
      <c r="Q757" s="128">
        <v>1421.64</v>
      </c>
      <c r="R757" s="126">
        <f>VLOOKUP(A757,РАСЧЕТ!A:BC,55,0)</f>
        <v>0</v>
      </c>
      <c r="S757" s="126">
        <f t="shared" si="103"/>
        <v>-1421.64</v>
      </c>
      <c r="T757" s="127"/>
      <c r="U757" s="126">
        <f>VLOOKUP(A757,РАСЧЕТ!A:BD,56,0)</f>
        <v>0</v>
      </c>
      <c r="V757" s="126">
        <f t="shared" si="104"/>
        <v>0</v>
      </c>
      <c r="W757" s="82"/>
      <c r="X757" s="81">
        <f>VLOOKUP(A757,РАСЧЕТ!A:BE,57,0)</f>
        <v>0</v>
      </c>
      <c r="Y757" s="81">
        <f t="shared" si="105"/>
        <v>0</v>
      </c>
      <c r="Z757" s="81" t="e">
        <f>VLOOKUP(A757,'10'!A:C,3,0)</f>
        <v>#N/A</v>
      </c>
      <c r="AA757" s="81" t="e">
        <f>VLOOKUP(A757,'10'!A:B,2,0)</f>
        <v>#N/A</v>
      </c>
      <c r="AB757" s="82"/>
      <c r="AC757" s="81">
        <f>VLOOKUP(A757,РАСЧЕТ!A:BF,58,0)</f>
        <v>0</v>
      </c>
      <c r="AD757" s="81">
        <f t="shared" si="106"/>
        <v>0</v>
      </c>
      <c r="AE757" s="81" t="e">
        <f>VLOOKUP(A757,'11'!A:C,3,0)</f>
        <v>#N/A</v>
      </c>
      <c r="AF757" s="81" t="e">
        <f>VLOOKUP(A757,'11'!A:B,2,0)</f>
        <v>#N/A</v>
      </c>
      <c r="AG757" s="82"/>
      <c r="AH757" s="120">
        <f>VLOOKUP(A757,РАСЧЕТ!A:BG,59,0)</f>
        <v>0</v>
      </c>
      <c r="AI757" s="120">
        <f t="shared" si="107"/>
        <v>0</v>
      </c>
      <c r="AJ757" t="e">
        <f>VLOOKUP(A757,'12'!A:C,3,0)</f>
        <v>#N/A</v>
      </c>
      <c r="AK757" t="e">
        <f>VLOOKUP(A757,'12'!A:B,2,0)</f>
        <v>#N/A</v>
      </c>
    </row>
    <row r="758" spans="1:37" x14ac:dyDescent="0.3">
      <c r="A758" s="79" t="s">
        <v>2780</v>
      </c>
      <c r="B758" s="79" t="s">
        <v>93</v>
      </c>
      <c r="C758" s="82"/>
      <c r="D758" s="81">
        <f>VLOOKUP(A758,РАСЧЕТ!A:AY,51,0)</f>
        <v>0</v>
      </c>
      <c r="E758" s="81">
        <f t="shared" si="99"/>
        <v>0</v>
      </c>
      <c r="F758" s="81" t="e">
        <f>VLOOKUP(A758,'04'!A:C,3,0)</f>
        <v>#N/A</v>
      </c>
      <c r="G758" s="81" t="e">
        <f>VLOOKUP(A758,'04'!A:B,2,0)</f>
        <v>#N/A</v>
      </c>
      <c r="H758" s="127"/>
      <c r="I758" s="126">
        <f>VLOOKUP(A758,РАСЧЕТ!A:AZ,52,0)</f>
        <v>0</v>
      </c>
      <c r="J758" s="126">
        <f t="shared" si="100"/>
        <v>0</v>
      </c>
      <c r="K758" s="127"/>
      <c r="L758" s="126">
        <f>VLOOKUP(A758,РАСЧЕТ!A:BA,53,0)</f>
        <v>0</v>
      </c>
      <c r="M758" s="126">
        <f t="shared" si="101"/>
        <v>0</v>
      </c>
      <c r="N758" s="127"/>
      <c r="O758" s="126">
        <f>VLOOKUP(A758,РАСЧЕТ!A:BB,54,0)</f>
        <v>0</v>
      </c>
      <c r="P758" s="126">
        <f t="shared" si="102"/>
        <v>0</v>
      </c>
      <c r="Q758" s="127"/>
      <c r="R758" s="126">
        <f>VLOOKUP(A758,РАСЧЕТ!A:BC,55,0)</f>
        <v>0</v>
      </c>
      <c r="S758" s="126">
        <f t="shared" si="103"/>
        <v>0</v>
      </c>
      <c r="T758" s="128">
        <v>1421.63</v>
      </c>
      <c r="U758" s="126">
        <f>VLOOKUP(A758,РАСЧЕТ!A:BD,56,0)</f>
        <v>0</v>
      </c>
      <c r="V758" s="126">
        <f t="shared" si="104"/>
        <v>-1421.63</v>
      </c>
      <c r="W758" s="80">
        <v>1421.64</v>
      </c>
      <c r="X758" s="81">
        <f>VLOOKUP(A758,РАСЧЕТ!A:BE,57,0)</f>
        <v>1681.7338600275436</v>
      </c>
      <c r="Y758" s="81">
        <f t="shared" si="105"/>
        <v>260.09386002754354</v>
      </c>
      <c r="Z758" s="81" t="str">
        <f>VLOOKUP(A758,'10'!A:C,3,0)</f>
        <v>Начисление услуг УКС00001637 от 31.10.2023 0:00:03</v>
      </c>
      <c r="AA758" s="81" t="str">
        <f>VLOOKUP(A758,'10'!A:B,2,0)</f>
        <v>НАС/КС/ДУ-3-46/ВТОР</v>
      </c>
      <c r="AB758" s="80">
        <v>1421.64</v>
      </c>
      <c r="AC758" s="81">
        <f>VLOOKUP(A758,РАСЧЕТ!A:BF,58,0)</f>
        <v>1452.7048157517011</v>
      </c>
      <c r="AD758" s="81">
        <f t="shared" si="106"/>
        <v>31.064815751700962</v>
      </c>
      <c r="AE758" s="81" t="str">
        <f>VLOOKUP(A758,'11'!A:C,3,0)</f>
        <v>Начисление услуг УКС00001717 от 30.11.2023 23:59:59</v>
      </c>
      <c r="AF758" s="81" t="str">
        <f>VLOOKUP(A758,'11'!A:B,2,0)</f>
        <v>НАС/КС/ДУ-3-46/ВТОР</v>
      </c>
      <c r="AG758" s="80">
        <v>1421.64</v>
      </c>
      <c r="AH758" s="120">
        <f>VLOOKUP(A758,РАСЧЕТ!A:BG,59,0)</f>
        <v>1998.6328613483761</v>
      </c>
      <c r="AI758" s="120">
        <f t="shared" si="107"/>
        <v>576.99286134837598</v>
      </c>
      <c r="AJ758" t="str">
        <f>VLOOKUP(A758,'12'!A:C,3,0)</f>
        <v>Начисление услуг УКС00001867 от 31.12.2023 23:59:59</v>
      </c>
      <c r="AK758" t="str">
        <f>VLOOKUP(A758,'12'!A:B,2,0)</f>
        <v>НАС/КС/ДУ-3-46/ВТОР</v>
      </c>
    </row>
    <row r="759" spans="1:37" x14ac:dyDescent="0.3">
      <c r="A759" s="79" t="s">
        <v>1995</v>
      </c>
      <c r="B759" s="79" t="s">
        <v>1996</v>
      </c>
      <c r="C759" s="80">
        <v>1374.39</v>
      </c>
      <c r="D759" s="81">
        <f>VLOOKUP(A759,РАСЧЕТ!A:AY,51,0)</f>
        <v>577.7904219537669</v>
      </c>
      <c r="E759" s="81">
        <f t="shared" si="99"/>
        <v>-796.5995780462332</v>
      </c>
      <c r="F759" s="81" t="str">
        <f>VLOOKUP(A759,'04'!A:C,3,0)</f>
        <v>Начисление услуг УКС00000640 от 30.04.2023 0:00:10</v>
      </c>
      <c r="G759" s="81" t="str">
        <f>VLOOKUP(A759,'04'!A:B,2,0)</f>
        <v>НАС/КС/ДУ-3А-460</v>
      </c>
      <c r="H759" s="128">
        <v>1374.39</v>
      </c>
      <c r="I759" s="126">
        <f>VLOOKUP(A759,РАСЧЕТ!A:AZ,52,0)</f>
        <v>0</v>
      </c>
      <c r="J759" s="126">
        <f t="shared" si="100"/>
        <v>-1374.39</v>
      </c>
      <c r="K759" s="128">
        <v>1374.39</v>
      </c>
      <c r="L759" s="126">
        <f>VLOOKUP(A759,РАСЧЕТ!A:BA,53,0)</f>
        <v>0</v>
      </c>
      <c r="M759" s="126">
        <f t="shared" si="101"/>
        <v>-1374.39</v>
      </c>
      <c r="N759" s="128">
        <v>1374.39</v>
      </c>
      <c r="O759" s="126">
        <f>VLOOKUP(A759,РАСЧЕТ!A:BB,54,0)</f>
        <v>0</v>
      </c>
      <c r="P759" s="126">
        <f t="shared" si="102"/>
        <v>-1374.39</v>
      </c>
      <c r="Q759" s="128">
        <v>1374.39</v>
      </c>
      <c r="R759" s="126">
        <f>VLOOKUP(A759,РАСЧЕТ!A:BC,55,0)</f>
        <v>0</v>
      </c>
      <c r="S759" s="126">
        <f t="shared" si="103"/>
        <v>-1374.39</v>
      </c>
      <c r="T759" s="128">
        <v>1374.39</v>
      </c>
      <c r="U759" s="126">
        <f>VLOOKUP(A759,РАСЧЕТ!A:BD,56,0)</f>
        <v>0</v>
      </c>
      <c r="V759" s="126">
        <f t="shared" si="104"/>
        <v>-1374.39</v>
      </c>
      <c r="W759" s="80">
        <v>1374.39</v>
      </c>
      <c r="X759" s="81">
        <f>VLOOKUP(A759,РАСЧЕТ!A:BE,57,0)</f>
        <v>2041.5001276891956</v>
      </c>
      <c r="Y759" s="81">
        <f t="shared" si="105"/>
        <v>667.11012768919545</v>
      </c>
      <c r="Z759" s="81" t="str">
        <f>VLOOKUP(A759,'10'!A:C,3,0)</f>
        <v>Начисление услуг УКС00001637 от 31.10.2023 0:00:03</v>
      </c>
      <c r="AA759" s="81" t="str">
        <f>VLOOKUP(A759,'10'!A:B,2,0)</f>
        <v>НАС/КС/ДУ-3А-460</v>
      </c>
      <c r="AB759" s="80">
        <v>1374.39</v>
      </c>
      <c r="AC759" s="81">
        <f>VLOOKUP(A759,РАСЧЕТ!A:BF,58,0)</f>
        <v>1694.8823861664014</v>
      </c>
      <c r="AD759" s="81">
        <f t="shared" si="106"/>
        <v>320.49238616640127</v>
      </c>
      <c r="AE759" s="81" t="str">
        <f>VLOOKUP(A759,'11'!A:C,3,0)</f>
        <v>Начисление услуг УКС00001717 от 30.11.2023 23:59:59</v>
      </c>
      <c r="AF759" s="81" t="str">
        <f>VLOOKUP(A759,'11'!A:B,2,0)</f>
        <v>НАС/КС/ДУ-3А-460</v>
      </c>
      <c r="AG759" s="80">
        <v>1374.39</v>
      </c>
      <c r="AH759" s="120">
        <f>VLOOKUP(A759,РАСЧЕТ!A:BG,59,0)</f>
        <v>2309.1738906182359</v>
      </c>
      <c r="AI759" s="120">
        <f t="shared" si="107"/>
        <v>934.78389061823577</v>
      </c>
      <c r="AJ759" t="str">
        <f>VLOOKUP(A759,'12'!A:C,3,0)</f>
        <v>Начисление услуг УКС00001867 от 31.12.2023 23:59:59</v>
      </c>
      <c r="AK759" t="str">
        <f>VLOOKUP(A759,'12'!A:B,2,0)</f>
        <v>НАС/КС/ДУ-3А-460</v>
      </c>
    </row>
    <row r="760" spans="1:37" x14ac:dyDescent="0.3">
      <c r="A760" s="79" t="s">
        <v>2098</v>
      </c>
      <c r="B760" s="79" t="s">
        <v>2099</v>
      </c>
      <c r="C760" s="80">
        <v>1361.51</v>
      </c>
      <c r="D760" s="81">
        <f>VLOOKUP(A760,РАСЧЕТ!A:AY,51,0)</f>
        <v>0</v>
      </c>
      <c r="E760" s="81">
        <f t="shared" si="99"/>
        <v>-1361.51</v>
      </c>
      <c r="F760" s="81" t="str">
        <f>VLOOKUP(A760,'04'!A:C,3,0)</f>
        <v>Начисление услуг УКС00000640 от 30.04.2023 0:00:10</v>
      </c>
      <c r="G760" s="81" t="str">
        <f>VLOOKUP(A760,'04'!A:B,2,0)</f>
        <v>С24-НАСТР-3-2021/дом/Кв. 461</v>
      </c>
      <c r="H760" s="128">
        <v>1361.51</v>
      </c>
      <c r="I760" s="126">
        <f>VLOOKUP(A760,РАСЧЕТ!A:AZ,52,0)</f>
        <v>0</v>
      </c>
      <c r="J760" s="126">
        <f t="shared" si="100"/>
        <v>-1361.51</v>
      </c>
      <c r="K760" s="127"/>
      <c r="L760" s="126">
        <f>VLOOKUP(A760,РАСЧЕТ!A:BA,53,0)</f>
        <v>0</v>
      </c>
      <c r="M760" s="126">
        <f t="shared" si="101"/>
        <v>0</v>
      </c>
      <c r="N760" s="127"/>
      <c r="O760" s="126">
        <f>VLOOKUP(A760,РАСЧЕТ!A:BB,54,0)</f>
        <v>0</v>
      </c>
      <c r="P760" s="126">
        <f t="shared" si="102"/>
        <v>0</v>
      </c>
      <c r="Q760" s="127"/>
      <c r="R760" s="126">
        <f>VLOOKUP(A760,РАСЧЕТ!A:BC,55,0)</f>
        <v>0</v>
      </c>
      <c r="S760" s="126">
        <f t="shared" si="103"/>
        <v>0</v>
      </c>
      <c r="T760" s="127"/>
      <c r="U760" s="126">
        <f>VLOOKUP(A760,РАСЧЕТ!A:BD,56,0)</f>
        <v>0</v>
      </c>
      <c r="V760" s="126">
        <f t="shared" si="104"/>
        <v>0</v>
      </c>
      <c r="W760" s="82"/>
      <c r="X760" s="81">
        <f>VLOOKUP(A760,РАСЧЕТ!A:BE,57,0)</f>
        <v>0</v>
      </c>
      <c r="Y760" s="81">
        <f t="shared" si="105"/>
        <v>0</v>
      </c>
      <c r="Z760" s="81" t="e">
        <f>VLOOKUP(A760,'10'!A:C,3,0)</f>
        <v>#N/A</v>
      </c>
      <c r="AA760" s="81" t="e">
        <f>VLOOKUP(A760,'10'!A:B,2,0)</f>
        <v>#N/A</v>
      </c>
      <c r="AB760" s="82"/>
      <c r="AC760" s="81">
        <f>VLOOKUP(A760,РАСЧЕТ!A:BF,58,0)</f>
        <v>0</v>
      </c>
      <c r="AD760" s="81">
        <f t="shared" si="106"/>
        <v>0</v>
      </c>
      <c r="AE760" s="81" t="e">
        <f>VLOOKUP(A760,'11'!A:C,3,0)</f>
        <v>#N/A</v>
      </c>
      <c r="AF760" s="81" t="e">
        <f>VLOOKUP(A760,'11'!A:B,2,0)</f>
        <v>#N/A</v>
      </c>
      <c r="AG760" s="82"/>
      <c r="AH760" s="120">
        <f>VLOOKUP(A760,РАСЧЕТ!A:BG,59,0)</f>
        <v>0</v>
      </c>
      <c r="AI760" s="120">
        <f t="shared" si="107"/>
        <v>0</v>
      </c>
      <c r="AJ760" t="e">
        <f>VLOOKUP(A760,'12'!A:C,3,0)</f>
        <v>#N/A</v>
      </c>
      <c r="AK760" t="e">
        <f>VLOOKUP(A760,'12'!A:B,2,0)</f>
        <v>#N/A</v>
      </c>
    </row>
    <row r="761" spans="1:37" x14ac:dyDescent="0.3">
      <c r="A761" s="79" t="s">
        <v>2745</v>
      </c>
      <c r="B761" s="79" t="s">
        <v>2099</v>
      </c>
      <c r="C761" s="82"/>
      <c r="D761" s="81">
        <f>VLOOKUP(A761,РАСЧЕТ!A:AY,51,0)</f>
        <v>572.3736367479504</v>
      </c>
      <c r="E761" s="81">
        <f t="shared" si="99"/>
        <v>572.3736367479504</v>
      </c>
      <c r="F761" s="81" t="e">
        <f>VLOOKUP(A761,'04'!A:C,3,0)</f>
        <v>#N/A</v>
      </c>
      <c r="G761" s="81" t="e">
        <f>VLOOKUP(A761,'04'!A:B,2,0)</f>
        <v>#N/A</v>
      </c>
      <c r="H761" s="127"/>
      <c r="I761" s="126">
        <f>VLOOKUP(A761,РАСЧЕТ!A:AZ,52,0)</f>
        <v>0</v>
      </c>
      <c r="J761" s="126">
        <f t="shared" si="100"/>
        <v>0</v>
      </c>
      <c r="K761" s="128">
        <v>1361.51</v>
      </c>
      <c r="L761" s="126">
        <f>VLOOKUP(A761,РАСЧЕТ!A:BA,53,0)</f>
        <v>0</v>
      </c>
      <c r="M761" s="126">
        <f t="shared" si="101"/>
        <v>-1361.51</v>
      </c>
      <c r="N761" s="128">
        <v>1361.51</v>
      </c>
      <c r="O761" s="126">
        <f>VLOOKUP(A761,РАСЧЕТ!A:BB,54,0)</f>
        <v>0</v>
      </c>
      <c r="P761" s="126">
        <f t="shared" si="102"/>
        <v>-1361.51</v>
      </c>
      <c r="Q761" s="128">
        <v>1361.51</v>
      </c>
      <c r="R761" s="126">
        <f>VLOOKUP(A761,РАСЧЕТ!A:BC,55,0)</f>
        <v>0</v>
      </c>
      <c r="S761" s="126">
        <f t="shared" si="103"/>
        <v>-1361.51</v>
      </c>
      <c r="T761" s="128">
        <v>1361.51</v>
      </c>
      <c r="U761" s="126">
        <f>VLOOKUP(A761,РАСЧЕТ!A:BD,56,0)</f>
        <v>0</v>
      </c>
      <c r="V761" s="126">
        <f t="shared" si="104"/>
        <v>-1361.51</v>
      </c>
      <c r="W761" s="80">
        <v>1361.51</v>
      </c>
      <c r="X761" s="81">
        <f>VLOOKUP(A761,РАСЧЕТ!A:BE,57,0)</f>
        <v>705.87642653102876</v>
      </c>
      <c r="Y761" s="81">
        <f t="shared" si="105"/>
        <v>-655.63357346897124</v>
      </c>
      <c r="Z761" s="81" t="str">
        <f>VLOOKUP(A761,'10'!A:C,3,0)</f>
        <v>Начисление услуг УКС00001637 от 31.10.2023 0:00:03</v>
      </c>
      <c r="AA761" s="81" t="str">
        <f>VLOOKUP(A761,'10'!A:B,2,0)</f>
        <v>НАС/КС/ДУ-3-461</v>
      </c>
      <c r="AB761" s="80">
        <v>1361.51</v>
      </c>
      <c r="AC761" s="81">
        <f>VLOOKUP(A761,РАСЧЕТ!A:BF,58,0)</f>
        <v>759.0484039911496</v>
      </c>
      <c r="AD761" s="81">
        <f t="shared" si="106"/>
        <v>-602.46159600885039</v>
      </c>
      <c r="AE761" s="81" t="str">
        <f>VLOOKUP(A761,'11'!A:C,3,0)</f>
        <v>Начисление услуг УКС00001717 от 30.11.2023 23:59:59</v>
      </c>
      <c r="AF761" s="81" t="str">
        <f>VLOOKUP(A761,'11'!A:B,2,0)</f>
        <v>НАС/КС/ДУ-3-461</v>
      </c>
      <c r="AG761" s="80">
        <v>1361.51</v>
      </c>
      <c r="AH761" s="120">
        <f>VLOOKUP(A761,РАСЧЕТ!A:BG,59,0)</f>
        <v>1093.5940614097119</v>
      </c>
      <c r="AI761" s="120">
        <f t="shared" si="107"/>
        <v>-267.91593859028808</v>
      </c>
      <c r="AJ761" t="str">
        <f>VLOOKUP(A761,'12'!A:C,3,0)</f>
        <v>Начисление услуг УКС00001867 от 31.12.2023 23:59:59</v>
      </c>
      <c r="AK761" t="str">
        <f>VLOOKUP(A761,'12'!A:B,2,0)</f>
        <v>НАС/КС/ДУ-3-461</v>
      </c>
    </row>
    <row r="762" spans="1:37" x14ac:dyDescent="0.3">
      <c r="A762" s="79" t="s">
        <v>847</v>
      </c>
      <c r="B762" s="79" t="s">
        <v>848</v>
      </c>
      <c r="C762" s="80">
        <v>1679.34</v>
      </c>
      <c r="D762" s="81">
        <f>VLOOKUP(A762,РАСЧЕТ!A:AY,51,0)</f>
        <v>1416.3145621032575</v>
      </c>
      <c r="E762" s="81">
        <f t="shared" si="99"/>
        <v>-263.02543789674246</v>
      </c>
      <c r="F762" s="81" t="str">
        <f>VLOOKUP(A762,'04'!A:C,3,0)</f>
        <v>Начисление услуг УКС00000640 от 30.04.2023 0:00:10</v>
      </c>
      <c r="G762" s="81" t="str">
        <f>VLOOKUP(A762,'04'!A:B,2,0)</f>
        <v>НАС/КС/ДУ-3-462</v>
      </c>
      <c r="H762" s="128">
        <v>1679.34</v>
      </c>
      <c r="I762" s="126">
        <f>VLOOKUP(A762,РАСЧЕТ!A:AZ,52,0)</f>
        <v>0</v>
      </c>
      <c r="J762" s="126">
        <f t="shared" si="100"/>
        <v>-1679.34</v>
      </c>
      <c r="K762" s="128">
        <v>1679.34</v>
      </c>
      <c r="L762" s="126">
        <f>VLOOKUP(A762,РАСЧЕТ!A:BA,53,0)</f>
        <v>0</v>
      </c>
      <c r="M762" s="126">
        <f t="shared" si="101"/>
        <v>-1679.34</v>
      </c>
      <c r="N762" s="128">
        <v>1679.34</v>
      </c>
      <c r="O762" s="126">
        <f>VLOOKUP(A762,РАСЧЕТ!A:BB,54,0)</f>
        <v>0</v>
      </c>
      <c r="P762" s="126">
        <f t="shared" si="102"/>
        <v>-1679.34</v>
      </c>
      <c r="Q762" s="128">
        <v>1679.34</v>
      </c>
      <c r="R762" s="126">
        <f>VLOOKUP(A762,РАСЧЕТ!A:BC,55,0)</f>
        <v>0</v>
      </c>
      <c r="S762" s="126">
        <f t="shared" si="103"/>
        <v>-1679.34</v>
      </c>
      <c r="T762" s="128">
        <v>1679.34</v>
      </c>
      <c r="U762" s="126">
        <f>VLOOKUP(A762,РАСЧЕТ!A:BD,56,0)</f>
        <v>0</v>
      </c>
      <c r="V762" s="126">
        <f t="shared" si="104"/>
        <v>-1679.34</v>
      </c>
      <c r="W762" s="80">
        <v>1679.34</v>
      </c>
      <c r="X762" s="81">
        <f>VLOOKUP(A762,РАСЧЕТ!A:BE,57,0)</f>
        <v>2556.4386552433307</v>
      </c>
      <c r="Y762" s="81">
        <f t="shared" si="105"/>
        <v>877.09865524333077</v>
      </c>
      <c r="Z762" s="81" t="str">
        <f>VLOOKUP(A762,'10'!A:C,3,0)</f>
        <v>Начисление услуг УКС00001637 от 31.10.2023 0:00:03</v>
      </c>
      <c r="AA762" s="81" t="str">
        <f>VLOOKUP(A762,'10'!A:B,2,0)</f>
        <v>НАС/КС/ДУ-3-462</v>
      </c>
      <c r="AB762" s="80">
        <v>1679.34</v>
      </c>
      <c r="AC762" s="81">
        <f>VLOOKUP(A762,РАСЧЕТ!A:BF,58,0)</f>
        <v>2114.2458130439732</v>
      </c>
      <c r="AD762" s="81">
        <f t="shared" si="106"/>
        <v>434.90581304397324</v>
      </c>
      <c r="AE762" s="81" t="str">
        <f>VLOOKUP(A762,'11'!A:C,3,0)</f>
        <v>Начисление услуг УКС00001717 от 30.11.2023 23:59:59</v>
      </c>
      <c r="AF762" s="81" t="str">
        <f>VLOOKUP(A762,'11'!A:B,2,0)</f>
        <v>НАС/КС/ДУ-3-462</v>
      </c>
      <c r="AG762" s="80">
        <v>1679.34</v>
      </c>
      <c r="AH762" s="120">
        <f>VLOOKUP(A762,РАСЧЕТ!A:BG,59,0)</f>
        <v>2877.7326694006597</v>
      </c>
      <c r="AI762" s="120">
        <f t="shared" si="107"/>
        <v>1198.3926694006598</v>
      </c>
      <c r="AJ762" t="str">
        <f>VLOOKUP(A762,'12'!A:C,3,0)</f>
        <v>Начисление услуг УКС00001867 от 31.12.2023 23:59:59</v>
      </c>
      <c r="AK762" t="str">
        <f>VLOOKUP(A762,'12'!A:B,2,0)</f>
        <v>НАС/КС/ДУ-3-462</v>
      </c>
    </row>
    <row r="763" spans="1:37" x14ac:dyDescent="0.3">
      <c r="A763" s="79" t="s">
        <v>2079</v>
      </c>
      <c r="B763" s="79" t="s">
        <v>2080</v>
      </c>
      <c r="C763" s="80">
        <v>2650</v>
      </c>
      <c r="D763" s="81">
        <f>VLOOKUP(A763,РАСЧЕТ!A:AY,51,0)</f>
        <v>2234.9516235747055</v>
      </c>
      <c r="E763" s="81">
        <f t="shared" si="99"/>
        <v>-415.04837642529446</v>
      </c>
      <c r="F763" s="81" t="str">
        <f>VLOOKUP(A763,'04'!A:C,3,0)</f>
        <v>Начисление услуг УКС00000640 от 30.04.2023 0:00:10</v>
      </c>
      <c r="G763" s="81" t="str">
        <f>VLOOKUP(A763,'04'!A:B,2,0)</f>
        <v>НАС/КС/ДУ-3-463 от 17.11.2021 г.</v>
      </c>
      <c r="H763" s="128">
        <v>2650</v>
      </c>
      <c r="I763" s="126">
        <f>VLOOKUP(A763,РАСЧЕТ!A:AZ,52,0)</f>
        <v>0</v>
      </c>
      <c r="J763" s="126">
        <f t="shared" si="100"/>
        <v>-2650</v>
      </c>
      <c r="K763" s="128">
        <v>2650</v>
      </c>
      <c r="L763" s="126">
        <f>VLOOKUP(A763,РАСЧЕТ!A:BA,53,0)</f>
        <v>0</v>
      </c>
      <c r="M763" s="126">
        <f t="shared" si="101"/>
        <v>-2650</v>
      </c>
      <c r="N763" s="128">
        <v>2650</v>
      </c>
      <c r="O763" s="126">
        <f>VLOOKUP(A763,РАСЧЕТ!A:BB,54,0)</f>
        <v>0</v>
      </c>
      <c r="P763" s="126">
        <f t="shared" si="102"/>
        <v>-2650</v>
      </c>
      <c r="Q763" s="128">
        <v>2650</v>
      </c>
      <c r="R763" s="126">
        <f>VLOOKUP(A763,РАСЧЕТ!A:BC,55,0)</f>
        <v>0</v>
      </c>
      <c r="S763" s="126">
        <f t="shared" si="103"/>
        <v>-2650</v>
      </c>
      <c r="T763" s="128">
        <v>2650</v>
      </c>
      <c r="U763" s="126">
        <f>VLOOKUP(A763,РАСЧЕТ!A:BD,56,0)</f>
        <v>0</v>
      </c>
      <c r="V763" s="126">
        <f t="shared" si="104"/>
        <v>-2650</v>
      </c>
      <c r="W763" s="80">
        <v>2650</v>
      </c>
      <c r="X763" s="81">
        <f>VLOOKUP(A763,РАСЧЕТ!A:BE,57,0)</f>
        <v>4232.0881982264127</v>
      </c>
      <c r="Y763" s="81">
        <f t="shared" si="105"/>
        <v>1582.0881982264127</v>
      </c>
      <c r="Z763" s="81" t="str">
        <f>VLOOKUP(A763,'10'!A:C,3,0)</f>
        <v>Начисление услуг УКС00001637 от 31.10.2023 0:00:03</v>
      </c>
      <c r="AA763" s="81" t="str">
        <f>VLOOKUP(A763,'10'!A:B,2,0)</f>
        <v>НАС/КС/ДУ-3-463 от 17.11.2021 г.</v>
      </c>
      <c r="AB763" s="80">
        <v>2650</v>
      </c>
      <c r="AC763" s="81">
        <f>VLOOKUP(A763,РАСЧЕТ!A:BF,58,0)</f>
        <v>3474.6612794112198</v>
      </c>
      <c r="AD763" s="81">
        <f t="shared" si="106"/>
        <v>824.66127941121977</v>
      </c>
      <c r="AE763" s="81" t="str">
        <f>VLOOKUP(A763,'11'!A:C,3,0)</f>
        <v>Начисление услуг УКС00001717 от 30.11.2023 23:59:59</v>
      </c>
      <c r="AF763" s="81" t="str">
        <f>VLOOKUP(A763,'11'!A:B,2,0)</f>
        <v>НАС/КС/ДУ-3-463 от 17.11.2021 г.</v>
      </c>
      <c r="AG763" s="80">
        <v>2650</v>
      </c>
      <c r="AH763" s="120">
        <f>VLOOKUP(A763,РАСЧЕТ!A:BG,59,0)</f>
        <v>4720.6583222433746</v>
      </c>
      <c r="AI763" s="120">
        <f t="shared" si="107"/>
        <v>2070.6583222433746</v>
      </c>
      <c r="AJ763" t="str">
        <f>VLOOKUP(A763,'12'!A:C,3,0)</f>
        <v>Начисление услуг УКС00001867 от 31.12.2023 23:59:59</v>
      </c>
      <c r="AK763" t="str">
        <f>VLOOKUP(A763,'12'!A:B,2,0)</f>
        <v>НАС/КС/ДУ-3-463 от 17.11.2021 г.</v>
      </c>
    </row>
    <row r="764" spans="1:37" x14ac:dyDescent="0.3">
      <c r="A764" s="79" t="s">
        <v>1296</v>
      </c>
      <c r="B764" s="79" t="s">
        <v>1297</v>
      </c>
      <c r="C764" s="80">
        <v>1395.87</v>
      </c>
      <c r="D764" s="81">
        <f>VLOOKUP(A764,РАСЧЕТ!A:AY,51,0)</f>
        <v>1177.2435618505335</v>
      </c>
      <c r="E764" s="81">
        <f t="shared" si="99"/>
        <v>-218.62643814946637</v>
      </c>
      <c r="F764" s="81" t="str">
        <f>VLOOKUP(A764,'04'!A:C,3,0)</f>
        <v>Начисление услуг УКС00000640 от 30.04.2023 0:00:10</v>
      </c>
      <c r="G764" s="81" t="str">
        <f>VLOOKUP(A764,'04'!A:B,2,0)</f>
        <v>НАС/КС/ДУ-3-464</v>
      </c>
      <c r="H764" s="128">
        <v>1395.87</v>
      </c>
      <c r="I764" s="126">
        <f>VLOOKUP(A764,РАСЧЕТ!A:AZ,52,0)</f>
        <v>0</v>
      </c>
      <c r="J764" s="126">
        <f t="shared" si="100"/>
        <v>-1395.87</v>
      </c>
      <c r="K764" s="128">
        <v>1395.87</v>
      </c>
      <c r="L764" s="126">
        <f>VLOOKUP(A764,РАСЧЕТ!A:BA,53,0)</f>
        <v>0</v>
      </c>
      <c r="M764" s="126">
        <f t="shared" si="101"/>
        <v>-1395.87</v>
      </c>
      <c r="N764" s="128">
        <v>1395.87</v>
      </c>
      <c r="O764" s="126">
        <f>VLOOKUP(A764,РАСЧЕТ!A:BB,54,0)</f>
        <v>0</v>
      </c>
      <c r="P764" s="126">
        <f t="shared" si="102"/>
        <v>-1395.87</v>
      </c>
      <c r="Q764" s="128">
        <v>1395.87</v>
      </c>
      <c r="R764" s="126">
        <f>VLOOKUP(A764,РАСЧЕТ!A:BC,55,0)</f>
        <v>0</v>
      </c>
      <c r="S764" s="126">
        <f t="shared" si="103"/>
        <v>-1395.87</v>
      </c>
      <c r="T764" s="128">
        <v>1395.87</v>
      </c>
      <c r="U764" s="126">
        <f>VLOOKUP(A764,РАСЧЕТ!A:BD,56,0)</f>
        <v>0</v>
      </c>
      <c r="V764" s="126">
        <f t="shared" si="104"/>
        <v>-1395.87</v>
      </c>
      <c r="W764" s="80">
        <v>1395.87</v>
      </c>
      <c r="X764" s="81">
        <f>VLOOKUP(A764,РАСЧЕТ!A:BE,57,0)</f>
        <v>1873.4324228059072</v>
      </c>
      <c r="Y764" s="81">
        <f t="shared" si="105"/>
        <v>477.56242280590732</v>
      </c>
      <c r="Z764" s="81" t="str">
        <f>VLOOKUP(A764,'10'!A:C,3,0)</f>
        <v>Начисление услуг УКС00001637 от 31.10.2023 0:00:03</v>
      </c>
      <c r="AA764" s="81" t="str">
        <f>VLOOKUP(A764,'10'!A:B,2,0)</f>
        <v>НАС/КС/ДУ-3-464</v>
      </c>
      <c r="AB764" s="80">
        <v>1395.87</v>
      </c>
      <c r="AC764" s="81">
        <f>VLOOKUP(A764,РАСЧЕТ!A:BF,58,0)</f>
        <v>1581.6308609060297</v>
      </c>
      <c r="AD764" s="81">
        <f t="shared" si="106"/>
        <v>185.76086090602985</v>
      </c>
      <c r="AE764" s="81" t="str">
        <f>VLOOKUP(A764,'11'!A:C,3,0)</f>
        <v>Начисление услуг УКС00001717 от 30.11.2023 23:59:59</v>
      </c>
      <c r="AF764" s="81" t="str">
        <f>VLOOKUP(A764,'11'!A:B,2,0)</f>
        <v>НАС/КС/ДУ-3-464</v>
      </c>
      <c r="AG764" s="80">
        <v>1395.87</v>
      </c>
      <c r="AH764" s="120">
        <f>VLOOKUP(A764,РАСЧЕТ!A:BG,59,0)</f>
        <v>2163.9037037780586</v>
      </c>
      <c r="AI764" s="120">
        <f t="shared" si="107"/>
        <v>768.03370377805868</v>
      </c>
      <c r="AJ764" t="str">
        <f>VLOOKUP(A764,'12'!A:C,3,0)</f>
        <v>Начисление услуг УКС00001867 от 31.12.2023 23:59:59</v>
      </c>
      <c r="AK764" t="str">
        <f>VLOOKUP(A764,'12'!A:B,2,0)</f>
        <v>НАС/КС/ДУ-3-464</v>
      </c>
    </row>
    <row r="765" spans="1:37" x14ac:dyDescent="0.3">
      <c r="A765" s="79" t="s">
        <v>521</v>
      </c>
      <c r="B765" s="79" t="s">
        <v>522</v>
      </c>
      <c r="C765" s="80">
        <v>1443.11</v>
      </c>
      <c r="D765" s="81">
        <f>VLOOKUP(A765,РАСЧЕТ!A:AY,51,0)</f>
        <v>1194.5547830514552</v>
      </c>
      <c r="E765" s="81">
        <f t="shared" si="99"/>
        <v>-248.55521694854474</v>
      </c>
      <c r="F765" s="81" t="str">
        <f>VLOOKUP(A765,'04'!A:C,3,0)</f>
        <v>Начисление услуг УКС00000640 от 30.04.2023 0:00:10</v>
      </c>
      <c r="G765" s="81" t="str">
        <f>VLOOKUP(A765,'04'!A:B,2,0)</f>
        <v>НАС/КС/ДУ-3-465 от 16.12.2021</v>
      </c>
      <c r="H765" s="128">
        <v>1443.11</v>
      </c>
      <c r="I765" s="126">
        <f>VLOOKUP(A765,РАСЧЕТ!A:AZ,52,0)</f>
        <v>0</v>
      </c>
      <c r="J765" s="126">
        <f t="shared" si="100"/>
        <v>-1443.11</v>
      </c>
      <c r="K765" s="128">
        <v>1443.11</v>
      </c>
      <c r="L765" s="126">
        <f>VLOOKUP(A765,РАСЧЕТ!A:BA,53,0)</f>
        <v>0</v>
      </c>
      <c r="M765" s="126">
        <f t="shared" si="101"/>
        <v>-1443.11</v>
      </c>
      <c r="N765" s="128">
        <v>1443.11</v>
      </c>
      <c r="O765" s="126">
        <f>VLOOKUP(A765,РАСЧЕТ!A:BB,54,0)</f>
        <v>0</v>
      </c>
      <c r="P765" s="126">
        <f t="shared" si="102"/>
        <v>-1443.11</v>
      </c>
      <c r="Q765" s="128">
        <v>1443.11</v>
      </c>
      <c r="R765" s="126">
        <f>VLOOKUP(A765,РАСЧЕТ!A:BC,55,0)</f>
        <v>0</v>
      </c>
      <c r="S765" s="126">
        <f t="shared" si="103"/>
        <v>-1443.11</v>
      </c>
      <c r="T765" s="128">
        <v>1443.11</v>
      </c>
      <c r="U765" s="126">
        <f>VLOOKUP(A765,РАСЧЕТ!A:BD,56,0)</f>
        <v>0</v>
      </c>
      <c r="V765" s="126">
        <f t="shared" si="104"/>
        <v>-1443.11</v>
      </c>
      <c r="W765" s="80">
        <v>1443.11</v>
      </c>
      <c r="X765" s="81">
        <f>VLOOKUP(A765,РАСЧЕТ!A:BE,57,0)</f>
        <v>2074.0373937044974</v>
      </c>
      <c r="Y765" s="81">
        <f t="shared" si="105"/>
        <v>630.92739370449749</v>
      </c>
      <c r="Z765" s="81" t="str">
        <f>VLOOKUP(A765,'10'!A:C,3,0)</f>
        <v>Начисление услуг УКС00001637 от 31.10.2023 0:00:03</v>
      </c>
      <c r="AA765" s="81" t="str">
        <f>VLOOKUP(A765,'10'!A:B,2,0)</f>
        <v>НАС/КС/ДУ-3-465 от 16.12.2021</v>
      </c>
      <c r="AB765" s="80">
        <v>1443.11</v>
      </c>
      <c r="AC765" s="81">
        <f>VLOOKUP(A765,РАСЧЕТ!A:BF,58,0)</f>
        <v>1731.0343250727285</v>
      </c>
      <c r="AD765" s="81">
        <f t="shared" si="106"/>
        <v>287.92432507272861</v>
      </c>
      <c r="AE765" s="81" t="str">
        <f>VLOOKUP(A765,'11'!A:C,3,0)</f>
        <v>Начисление услуг УКС00001717 от 30.11.2023 23:59:59</v>
      </c>
      <c r="AF765" s="81" t="str">
        <f>VLOOKUP(A765,'11'!A:B,2,0)</f>
        <v>НАС/КС/ДУ-3-465 от 16.12.2021</v>
      </c>
      <c r="AG765" s="80">
        <v>1443.11</v>
      </c>
      <c r="AH765" s="120">
        <f>VLOOKUP(A765,РАСЧЕТ!A:BG,59,0)</f>
        <v>2361.5682059202964</v>
      </c>
      <c r="AI765" s="120">
        <f t="shared" si="107"/>
        <v>918.45820592029645</v>
      </c>
      <c r="AJ765" t="str">
        <f>VLOOKUP(A765,'12'!A:C,3,0)</f>
        <v>Начисление услуг УКС00001867 от 31.12.2023 23:59:59</v>
      </c>
      <c r="AK765" t="str">
        <f>VLOOKUP(A765,'12'!A:B,2,0)</f>
        <v>НАС/КС/ДУ-3-465 от 16.12.2021</v>
      </c>
    </row>
    <row r="766" spans="1:37" x14ac:dyDescent="0.3">
      <c r="A766" s="79" t="s">
        <v>1956</v>
      </c>
      <c r="B766" s="79" t="s">
        <v>1957</v>
      </c>
      <c r="C766" s="80">
        <v>2602.7600000000002</v>
      </c>
      <c r="D766" s="81">
        <f>VLOOKUP(A766,РАСЧЕТ!A:AY,51,0)</f>
        <v>2195.1064568659181</v>
      </c>
      <c r="E766" s="81">
        <f t="shared" si="99"/>
        <v>-407.65354313408216</v>
      </c>
      <c r="F766" s="81" t="str">
        <f>VLOOKUP(A766,'04'!A:C,3,0)</f>
        <v>Начисление услуг УКС00000640 от 30.04.2023 0:00:10</v>
      </c>
      <c r="G766" s="81" t="str">
        <f>VLOOKUP(A766,'04'!A:B,2,0)</f>
        <v>НАС/КС/ДУ-3-466</v>
      </c>
      <c r="H766" s="128">
        <v>2602.7600000000002</v>
      </c>
      <c r="I766" s="126">
        <f>VLOOKUP(A766,РАСЧЕТ!A:AZ,52,0)</f>
        <v>0</v>
      </c>
      <c r="J766" s="126">
        <f t="shared" si="100"/>
        <v>-2602.7600000000002</v>
      </c>
      <c r="K766" s="128">
        <v>2602.7600000000002</v>
      </c>
      <c r="L766" s="126">
        <f>VLOOKUP(A766,РАСЧЕТ!A:BA,53,0)</f>
        <v>0</v>
      </c>
      <c r="M766" s="126">
        <f t="shared" si="101"/>
        <v>-2602.7600000000002</v>
      </c>
      <c r="N766" s="128">
        <v>2602.7600000000002</v>
      </c>
      <c r="O766" s="126">
        <f>VLOOKUP(A766,РАСЧЕТ!A:BB,54,0)</f>
        <v>0</v>
      </c>
      <c r="P766" s="126">
        <f t="shared" si="102"/>
        <v>-2602.7600000000002</v>
      </c>
      <c r="Q766" s="128">
        <v>2602.7600000000002</v>
      </c>
      <c r="R766" s="126">
        <f>VLOOKUP(A766,РАСЧЕТ!A:BC,55,0)</f>
        <v>0</v>
      </c>
      <c r="S766" s="126">
        <f t="shared" si="103"/>
        <v>-2602.7600000000002</v>
      </c>
      <c r="T766" s="128">
        <v>2602.7600000000002</v>
      </c>
      <c r="U766" s="126">
        <f>VLOOKUP(A766,РАСЧЕТ!A:BD,56,0)</f>
        <v>0</v>
      </c>
      <c r="V766" s="126">
        <f t="shared" si="104"/>
        <v>-2602.7600000000002</v>
      </c>
      <c r="W766" s="80">
        <v>2602.7600000000002</v>
      </c>
      <c r="X766" s="81">
        <f>VLOOKUP(A766,РАСЧЕТ!A:BE,57,0)</f>
        <v>3669.2632309304363</v>
      </c>
      <c r="Y766" s="81">
        <f t="shared" si="105"/>
        <v>1066.5032309304361</v>
      </c>
      <c r="Z766" s="81" t="str">
        <f>VLOOKUP(A766,'10'!A:C,3,0)</f>
        <v>Начисление услуг УКС00001637 от 31.10.2023 0:00:03</v>
      </c>
      <c r="AA766" s="81" t="str">
        <f>VLOOKUP(A766,'10'!A:B,2,0)</f>
        <v>НАС/КС/ДУ-3-466</v>
      </c>
      <c r="AB766" s="80">
        <v>2602.7600000000002</v>
      </c>
      <c r="AC766" s="81">
        <f>VLOOKUP(A766,РАСЧЕТ!A:BF,58,0)</f>
        <v>3072.1426102247497</v>
      </c>
      <c r="AD766" s="81">
        <f t="shared" si="106"/>
        <v>469.38261022474944</v>
      </c>
      <c r="AE766" s="81" t="str">
        <f>VLOOKUP(A766,'11'!A:C,3,0)</f>
        <v>Начисление услуг УКС00001717 от 30.11.2023 23:59:59</v>
      </c>
      <c r="AF766" s="81" t="str">
        <f>VLOOKUP(A766,'11'!A:B,2,0)</f>
        <v>НАС/КС/ДУ-3-466</v>
      </c>
      <c r="AG766" s="80">
        <v>2602.7600000000002</v>
      </c>
      <c r="AH766" s="120">
        <f>VLOOKUP(A766,РАСЧЕТ!A:BG,59,0)</f>
        <v>4194.4933670261662</v>
      </c>
      <c r="AI766" s="120">
        <f t="shared" si="107"/>
        <v>1591.733367026166</v>
      </c>
      <c r="AJ766" t="str">
        <f>VLOOKUP(A766,'12'!A:C,3,0)</f>
        <v>Начисление услуг УКС00001867 от 31.12.2023 23:59:59</v>
      </c>
      <c r="AK766" t="str">
        <f>VLOOKUP(A766,'12'!A:B,2,0)</f>
        <v>НАС/КС/ДУ-3-466</v>
      </c>
    </row>
    <row r="767" spans="1:37" x14ac:dyDescent="0.3">
      <c r="A767" s="79" t="s">
        <v>644</v>
      </c>
      <c r="B767" s="79" t="s">
        <v>645</v>
      </c>
      <c r="C767" s="80">
        <v>1687.93</v>
      </c>
      <c r="D767" s="81">
        <f>VLOOKUP(A767,РАСЧЕТ!A:AY,51,0)</f>
        <v>1190.09930196197</v>
      </c>
      <c r="E767" s="81">
        <f t="shared" si="99"/>
        <v>-497.83069803803005</v>
      </c>
      <c r="F767" s="81" t="str">
        <f>VLOOKUP(A767,'04'!A:C,3,0)</f>
        <v>Начисление услуг УКС00000640 от 30.04.2023 0:00:10</v>
      </c>
      <c r="G767" s="81" t="str">
        <f>VLOOKUP(A767,'04'!A:B,2,0)</f>
        <v>НАС/КС/ДУ-3-467</v>
      </c>
      <c r="H767" s="128">
        <v>1687.93</v>
      </c>
      <c r="I767" s="126">
        <f>VLOOKUP(A767,РАСЧЕТ!A:AZ,52,0)</f>
        <v>0</v>
      </c>
      <c r="J767" s="126">
        <f t="shared" si="100"/>
        <v>-1687.93</v>
      </c>
      <c r="K767" s="128">
        <v>1687.93</v>
      </c>
      <c r="L767" s="126">
        <f>VLOOKUP(A767,РАСЧЕТ!A:BA,53,0)</f>
        <v>0</v>
      </c>
      <c r="M767" s="126">
        <f t="shared" si="101"/>
        <v>-1687.93</v>
      </c>
      <c r="N767" s="128">
        <v>1687.93</v>
      </c>
      <c r="O767" s="126">
        <f>VLOOKUP(A767,РАСЧЕТ!A:BB,54,0)</f>
        <v>0</v>
      </c>
      <c r="P767" s="126">
        <f t="shared" si="102"/>
        <v>-1687.93</v>
      </c>
      <c r="Q767" s="128">
        <v>1687.93</v>
      </c>
      <c r="R767" s="126">
        <f>VLOOKUP(A767,РАСЧЕТ!A:BC,55,0)</f>
        <v>0</v>
      </c>
      <c r="S767" s="126">
        <f t="shared" si="103"/>
        <v>-1687.93</v>
      </c>
      <c r="T767" s="128">
        <v>1687.93</v>
      </c>
      <c r="U767" s="126">
        <f>VLOOKUP(A767,РАСЧЕТ!A:BD,56,0)</f>
        <v>0</v>
      </c>
      <c r="V767" s="126">
        <f t="shared" si="104"/>
        <v>-1687.93</v>
      </c>
      <c r="W767" s="80">
        <v>1687.93</v>
      </c>
      <c r="X767" s="81">
        <f>VLOOKUP(A767,РАСЧЕТ!A:BE,57,0)</f>
        <v>2190.6596586470337</v>
      </c>
      <c r="Y767" s="81">
        <f t="shared" si="105"/>
        <v>502.7296586470336</v>
      </c>
      <c r="Z767" s="81" t="str">
        <f>VLOOKUP(A767,'10'!A:C,3,0)</f>
        <v>Начисление услуг УКС00001637 от 31.10.2023 0:00:03</v>
      </c>
      <c r="AA767" s="81" t="str">
        <f>VLOOKUP(A767,'10'!A:B,2,0)</f>
        <v>НАС/КС/ДУ-3-467</v>
      </c>
      <c r="AB767" s="80">
        <v>1687.93</v>
      </c>
      <c r="AC767" s="81">
        <f>VLOOKUP(A767,РАСЧЕТ!A:BF,58,0)</f>
        <v>1860.3205277824679</v>
      </c>
      <c r="AD767" s="81">
        <f t="shared" si="106"/>
        <v>172.39052778246787</v>
      </c>
      <c r="AE767" s="81" t="str">
        <f>VLOOKUP(A767,'11'!A:C,3,0)</f>
        <v>Начисление услуг УКС00001717 от 30.11.2023 23:59:59</v>
      </c>
      <c r="AF767" s="81" t="str">
        <f>VLOOKUP(A767,'11'!A:B,2,0)</f>
        <v>НАС/КС/ДУ-3-467</v>
      </c>
      <c r="AG767" s="80">
        <v>1687.93</v>
      </c>
      <c r="AH767" s="120">
        <f>VLOOKUP(A767,РАСЧЕТ!A:BG,59,0)</f>
        <v>2548.865276564924</v>
      </c>
      <c r="AI767" s="120">
        <f t="shared" si="107"/>
        <v>860.93527656492392</v>
      </c>
      <c r="AJ767" t="str">
        <f>VLOOKUP(A767,'12'!A:C,3,0)</f>
        <v>Начисление услуг УКС00001867 от 31.12.2023 23:59:59</v>
      </c>
      <c r="AK767" t="str">
        <f>VLOOKUP(A767,'12'!A:B,2,0)</f>
        <v>НАС/КС/ДУ-3-467</v>
      </c>
    </row>
    <row r="768" spans="1:37" x14ac:dyDescent="0.3">
      <c r="A768" s="79" t="s">
        <v>2689</v>
      </c>
      <c r="B768" s="79" t="s">
        <v>2269</v>
      </c>
      <c r="C768" s="80">
        <v>1374.39</v>
      </c>
      <c r="D768" s="81">
        <f>VLOOKUP(A768,РАСЧЕТ!A:AY,51,0)</f>
        <v>577.7904219537669</v>
      </c>
      <c r="E768" s="81">
        <f t="shared" si="99"/>
        <v>-796.5995780462332</v>
      </c>
      <c r="F768" s="81" t="str">
        <f>VLOOKUP(A768,'04'!A:C,3,0)</f>
        <v>Начисление услуг УКС00000640 от 30.04.2023 0:00:10</v>
      </c>
      <c r="G768" s="81" t="str">
        <f>VLOOKUP(A768,'04'!A:B,2,0)</f>
        <v>НАС/КС/ДУ-3-468</v>
      </c>
      <c r="H768" s="128">
        <v>1374.39</v>
      </c>
      <c r="I768" s="126">
        <f>VLOOKUP(A768,РАСЧЕТ!A:AZ,52,0)</f>
        <v>0</v>
      </c>
      <c r="J768" s="126">
        <f t="shared" si="100"/>
        <v>-1374.39</v>
      </c>
      <c r="K768" s="128">
        <v>1374.39</v>
      </c>
      <c r="L768" s="126">
        <f>VLOOKUP(A768,РАСЧЕТ!A:BA,53,0)</f>
        <v>0</v>
      </c>
      <c r="M768" s="126">
        <f t="shared" si="101"/>
        <v>-1374.39</v>
      </c>
      <c r="N768" s="128">
        <v>1374.39</v>
      </c>
      <c r="O768" s="126">
        <f>VLOOKUP(A768,РАСЧЕТ!A:BB,54,0)</f>
        <v>0</v>
      </c>
      <c r="P768" s="126">
        <f t="shared" si="102"/>
        <v>-1374.39</v>
      </c>
      <c r="Q768" s="128">
        <v>1374.39</v>
      </c>
      <c r="R768" s="126">
        <f>VLOOKUP(A768,РАСЧЕТ!A:BC,55,0)</f>
        <v>0</v>
      </c>
      <c r="S768" s="126">
        <f t="shared" si="103"/>
        <v>-1374.39</v>
      </c>
      <c r="T768" s="128">
        <v>1374.39</v>
      </c>
      <c r="U768" s="126">
        <f>VLOOKUP(A768,РАСЧЕТ!A:BD,56,0)</f>
        <v>0</v>
      </c>
      <c r="V768" s="126">
        <f t="shared" si="104"/>
        <v>-1374.39</v>
      </c>
      <c r="W768" s="80">
        <v>1374.39</v>
      </c>
      <c r="X768" s="81">
        <f>VLOOKUP(A768,РАСЧЕТ!A:BE,57,0)</f>
        <v>712.55664507864105</v>
      </c>
      <c r="Y768" s="81">
        <f t="shared" si="105"/>
        <v>-661.83335492135905</v>
      </c>
      <c r="Z768" s="81" t="str">
        <f>VLOOKUP(A768,'10'!A:C,3,0)</f>
        <v>Начисление услуг УКС00001637 от 31.10.2023 0:00:03</v>
      </c>
      <c r="AA768" s="81" t="str">
        <f>VLOOKUP(A768,'10'!A:B,2,0)</f>
        <v>НАС/КС/ДУ-3-468</v>
      </c>
      <c r="AB768" s="80">
        <v>1374.39</v>
      </c>
      <c r="AC768" s="81">
        <f>VLOOKUP(A768,РАСЧЕТ!A:BF,58,0)</f>
        <v>766.23182737276932</v>
      </c>
      <c r="AD768" s="81">
        <f t="shared" si="106"/>
        <v>-608.15817262723078</v>
      </c>
      <c r="AE768" s="81" t="str">
        <f>VLOOKUP(A768,'11'!A:C,3,0)</f>
        <v>Начисление услуг УКС00001717 от 30.11.2023 23:59:59</v>
      </c>
      <c r="AF768" s="81" t="str">
        <f>VLOOKUP(A768,'11'!A:B,2,0)</f>
        <v>НАС/КС/ДУ-3-468</v>
      </c>
      <c r="AG768" s="80">
        <v>1374.39</v>
      </c>
      <c r="AH768" s="120">
        <f>VLOOKUP(A768,РАСЧЕТ!A:BG,59,0)</f>
        <v>1103.9435320224222</v>
      </c>
      <c r="AI768" s="120">
        <f t="shared" si="107"/>
        <v>-270.44646797757787</v>
      </c>
      <c r="AJ768" t="str">
        <f>VLOOKUP(A768,'12'!A:C,3,0)</f>
        <v>Начисление услуг УКС00001867 от 31.12.2023 23:59:59</v>
      </c>
      <c r="AK768" t="str">
        <f>VLOOKUP(A768,'12'!A:B,2,0)</f>
        <v>НАС/КС/ДУ-3-468</v>
      </c>
    </row>
    <row r="769" spans="1:37" x14ac:dyDescent="0.3">
      <c r="A769" s="79" t="s">
        <v>1528</v>
      </c>
      <c r="B769" s="79" t="s">
        <v>1529</v>
      </c>
      <c r="C769" s="80">
        <v>1361.51</v>
      </c>
      <c r="D769" s="81">
        <f>VLOOKUP(A769,РАСЧЕТ!A:AY,51,0)</f>
        <v>1148.2652587895973</v>
      </c>
      <c r="E769" s="81">
        <f t="shared" si="99"/>
        <v>-213.24474121040271</v>
      </c>
      <c r="F769" s="81" t="str">
        <f>VLOOKUP(A769,'04'!A:C,3,0)</f>
        <v>Начисление услуг УКС00000640 от 30.04.2023 0:00:10</v>
      </c>
      <c r="G769" s="81" t="str">
        <f>VLOOKUP(A769,'04'!A:B,2,0)</f>
        <v>НАС/КС/ДУ-3-469</v>
      </c>
      <c r="H769" s="128">
        <v>1361.51</v>
      </c>
      <c r="I769" s="126">
        <f>VLOOKUP(A769,РАСЧЕТ!A:AZ,52,0)</f>
        <v>0</v>
      </c>
      <c r="J769" s="126">
        <f t="shared" si="100"/>
        <v>-1361.51</v>
      </c>
      <c r="K769" s="128">
        <v>1361.51</v>
      </c>
      <c r="L769" s="126">
        <f>VLOOKUP(A769,РАСЧЕТ!A:BA,53,0)</f>
        <v>0</v>
      </c>
      <c r="M769" s="126">
        <f t="shared" si="101"/>
        <v>-1361.51</v>
      </c>
      <c r="N769" s="128">
        <v>1361.51</v>
      </c>
      <c r="O769" s="126">
        <f>VLOOKUP(A769,РАСЧЕТ!A:BB,54,0)</f>
        <v>0</v>
      </c>
      <c r="P769" s="126">
        <f t="shared" si="102"/>
        <v>-1361.51</v>
      </c>
      <c r="Q769" s="128">
        <v>1361.51</v>
      </c>
      <c r="R769" s="126">
        <f>VLOOKUP(A769,РАСЧЕТ!A:BC,55,0)</f>
        <v>0</v>
      </c>
      <c r="S769" s="126">
        <f t="shared" si="103"/>
        <v>-1361.51</v>
      </c>
      <c r="T769" s="128">
        <v>1361.51</v>
      </c>
      <c r="U769" s="126">
        <f>VLOOKUP(A769,РАСЧЕТ!A:BD,56,0)</f>
        <v>0</v>
      </c>
      <c r="V769" s="126">
        <f t="shared" si="104"/>
        <v>-1361.51</v>
      </c>
      <c r="W769" s="80">
        <v>1361.51</v>
      </c>
      <c r="X769" s="81">
        <f>VLOOKUP(A769,РАСЧЕТ!A:BE,57,0)</f>
        <v>1427.486646611741</v>
      </c>
      <c r="Y769" s="81">
        <f t="shared" si="105"/>
        <v>65.976646611740989</v>
      </c>
      <c r="Z769" s="81" t="str">
        <f>VLOOKUP(A769,'10'!A:C,3,0)</f>
        <v>Начисление услуг УКС00001637 от 31.10.2023 0:00:03</v>
      </c>
      <c r="AA769" s="81" t="str">
        <f>VLOOKUP(A769,'10'!A:B,2,0)</f>
        <v>НАС/КС/ДУ-3-469</v>
      </c>
      <c r="AB769" s="80">
        <v>1361.51</v>
      </c>
      <c r="AC769" s="81">
        <f>VLOOKUP(A769,РАСЧЕТ!A:BF,58,0)</f>
        <v>1263.3014011109137</v>
      </c>
      <c r="AD769" s="81">
        <f t="shared" si="106"/>
        <v>-98.208598889086261</v>
      </c>
      <c r="AE769" s="81" t="str">
        <f>VLOOKUP(A769,'11'!A:C,3,0)</f>
        <v>Начисление услуг УКС00001717 от 30.11.2023 23:59:59</v>
      </c>
      <c r="AF769" s="81" t="str">
        <f>VLOOKUP(A769,'11'!A:B,2,0)</f>
        <v>НАС/КС/ДУ-3-469</v>
      </c>
      <c r="AG769" s="80">
        <v>1361.51</v>
      </c>
      <c r="AH769" s="120">
        <f>VLOOKUP(A769,РАСЧЕТ!A:BG,59,0)</f>
        <v>1748.0286221675888</v>
      </c>
      <c r="AI769" s="120">
        <f t="shared" si="107"/>
        <v>386.51862216758877</v>
      </c>
      <c r="AJ769" t="str">
        <f>VLOOKUP(A769,'12'!A:C,3,0)</f>
        <v>Начисление услуг УКС00001867 от 31.12.2023 23:59:59</v>
      </c>
      <c r="AK769" t="str">
        <f>VLOOKUP(A769,'12'!A:B,2,0)</f>
        <v>НАС/КС/ДУ-3-469</v>
      </c>
    </row>
    <row r="770" spans="1:37" x14ac:dyDescent="0.3">
      <c r="A770" s="79" t="s">
        <v>838</v>
      </c>
      <c r="B770" s="79" t="s">
        <v>260</v>
      </c>
      <c r="C770" s="80">
        <v>1576.26</v>
      </c>
      <c r="D770" s="81">
        <f>VLOOKUP(A770,РАСЧЕТ!A:AY,51,0)</f>
        <v>1329.379652920449</v>
      </c>
      <c r="E770" s="81">
        <f t="shared" si="99"/>
        <v>-246.88034707955103</v>
      </c>
      <c r="F770" s="81" t="str">
        <f>VLOOKUP(A770,'04'!A:C,3,0)</f>
        <v>Начисление услуг УКС00000640 от 30.04.2023 0:00:10</v>
      </c>
      <c r="G770" s="81" t="str">
        <f>VLOOKUP(A770,'04'!A:B,2,0)</f>
        <v>НАС/КС/ДУ/3-47</v>
      </c>
      <c r="H770" s="128">
        <v>1576.26</v>
      </c>
      <c r="I770" s="126">
        <f>VLOOKUP(A770,РАСЧЕТ!A:AZ,52,0)</f>
        <v>0</v>
      </c>
      <c r="J770" s="126">
        <f t="shared" si="100"/>
        <v>-1576.26</v>
      </c>
      <c r="K770" s="128">
        <v>1576.26</v>
      </c>
      <c r="L770" s="126">
        <f>VLOOKUP(A770,РАСЧЕТ!A:BA,53,0)</f>
        <v>0</v>
      </c>
      <c r="M770" s="126">
        <f t="shared" si="101"/>
        <v>-1576.26</v>
      </c>
      <c r="N770" s="128">
        <v>1576.26</v>
      </c>
      <c r="O770" s="126">
        <f>VLOOKUP(A770,РАСЧЕТ!A:BB,54,0)</f>
        <v>0</v>
      </c>
      <c r="P770" s="126">
        <f t="shared" si="102"/>
        <v>-1576.26</v>
      </c>
      <c r="Q770" s="128">
        <v>1576.26</v>
      </c>
      <c r="R770" s="126">
        <f>VLOOKUP(A770,РАСЧЕТ!A:BC,55,0)</f>
        <v>0</v>
      </c>
      <c r="S770" s="126">
        <f t="shared" si="103"/>
        <v>-1576.26</v>
      </c>
      <c r="T770" s="128">
        <v>1576.26</v>
      </c>
      <c r="U770" s="126">
        <f>VLOOKUP(A770,РАСЧЕТ!A:BD,56,0)</f>
        <v>0</v>
      </c>
      <c r="V770" s="126">
        <f t="shared" si="104"/>
        <v>-1576.26</v>
      </c>
      <c r="W770" s="80">
        <v>1576.26</v>
      </c>
      <c r="X770" s="81">
        <f>VLOOKUP(A770,РАСЧЕТ!A:BE,57,0)</f>
        <v>2099.4127046701506</v>
      </c>
      <c r="Y770" s="81">
        <f t="shared" si="105"/>
        <v>523.15270467015057</v>
      </c>
      <c r="Z770" s="81" t="str">
        <f>VLOOKUP(A770,'10'!A:C,3,0)</f>
        <v>Начисление услуг УКС00001637 от 31.10.2023 0:00:03</v>
      </c>
      <c r="AA770" s="81" t="str">
        <f>VLOOKUP(A770,'10'!A:B,2,0)</f>
        <v>НАС/КС/ДУ/3-47</v>
      </c>
      <c r="AB770" s="80">
        <v>1576.26</v>
      </c>
      <c r="AC770" s="81">
        <f>VLOOKUP(A770,РАСЧЕТ!A:BF,58,0)</f>
        <v>1774.7583854171937</v>
      </c>
      <c r="AD770" s="81">
        <f t="shared" si="106"/>
        <v>198.49838541719373</v>
      </c>
      <c r="AE770" s="81" t="str">
        <f>VLOOKUP(A770,'11'!A:C,3,0)</f>
        <v>Начисление услуг УКС00001717 от 30.11.2023 23:59:59</v>
      </c>
      <c r="AF770" s="81" t="str">
        <f>VLOOKUP(A770,'11'!A:B,2,0)</f>
        <v>НАС/КС/ДУ/3-47</v>
      </c>
      <c r="AG770" s="80">
        <v>1576.26</v>
      </c>
      <c r="AH770" s="120">
        <f>VLOOKUP(A770,РАСЧЕТ!A:BG,59,0)</f>
        <v>2428.9228948013579</v>
      </c>
      <c r="AI770" s="120">
        <f t="shared" si="107"/>
        <v>852.66289480135788</v>
      </c>
      <c r="AJ770" t="str">
        <f>VLOOKUP(A770,'12'!A:C,3,0)</f>
        <v>Начисление услуг УКС00001867 от 31.12.2023 23:59:59</v>
      </c>
      <c r="AK770" t="str">
        <f>VLOOKUP(A770,'12'!A:B,2,0)</f>
        <v>НАС/КС/ДУ/3-47</v>
      </c>
    </row>
    <row r="771" spans="1:37" x14ac:dyDescent="0.3">
      <c r="A771" s="79" t="s">
        <v>1071</v>
      </c>
      <c r="B771" s="79" t="s">
        <v>1072</v>
      </c>
      <c r="C771" s="80">
        <v>1679.34</v>
      </c>
      <c r="D771" s="81">
        <f>VLOOKUP(A771,РАСЧЕТ!A:AY,51,0)</f>
        <v>1416.3145621032575</v>
      </c>
      <c r="E771" s="81">
        <f t="shared" ref="E771:E834" si="108">D771-C771</f>
        <v>-263.02543789674246</v>
      </c>
      <c r="F771" s="81" t="str">
        <f>VLOOKUP(A771,'04'!A:C,3,0)</f>
        <v>Начисление услуг УКС00000640 от 30.04.2023 0:00:10</v>
      </c>
      <c r="G771" s="81" t="str">
        <f>VLOOKUP(A771,'04'!A:B,2,0)</f>
        <v>НАС/КС/ДУ-3-470</v>
      </c>
      <c r="H771" s="128">
        <v>1679.34</v>
      </c>
      <c r="I771" s="126">
        <f>VLOOKUP(A771,РАСЧЕТ!A:AZ,52,0)</f>
        <v>0</v>
      </c>
      <c r="J771" s="126">
        <f t="shared" ref="J771:J834" si="109">I771-H771</f>
        <v>-1679.34</v>
      </c>
      <c r="K771" s="128">
        <v>1679.34</v>
      </c>
      <c r="L771" s="126">
        <f>VLOOKUP(A771,РАСЧЕТ!A:BA,53,0)</f>
        <v>0</v>
      </c>
      <c r="M771" s="126">
        <f t="shared" ref="M771:M834" si="110">L771-K771</f>
        <v>-1679.34</v>
      </c>
      <c r="N771" s="128">
        <v>1679.34</v>
      </c>
      <c r="O771" s="126">
        <f>VLOOKUP(A771,РАСЧЕТ!A:BB,54,0)</f>
        <v>0</v>
      </c>
      <c r="P771" s="126">
        <f t="shared" ref="P771:P834" si="111">O771-N771</f>
        <v>-1679.34</v>
      </c>
      <c r="Q771" s="128">
        <v>1679.34</v>
      </c>
      <c r="R771" s="126">
        <f>VLOOKUP(A771,РАСЧЕТ!A:BC,55,0)</f>
        <v>0</v>
      </c>
      <c r="S771" s="126">
        <f t="shared" ref="S771:S834" si="112">R771-Q771</f>
        <v>-1679.34</v>
      </c>
      <c r="T771" s="128">
        <v>1679.34</v>
      </c>
      <c r="U771" s="126">
        <f>VLOOKUP(A771,РАСЧЕТ!A:BD,56,0)</f>
        <v>0</v>
      </c>
      <c r="V771" s="126">
        <f t="shared" ref="V771:V834" si="113">U771-T771</f>
        <v>-1679.34</v>
      </c>
      <c r="W771" s="80">
        <v>1679.34</v>
      </c>
      <c r="X771" s="81">
        <f>VLOOKUP(A771,РАСЧЕТ!A:BE,57,0)</f>
        <v>870.65515070546462</v>
      </c>
      <c r="Y771" s="81">
        <f t="shared" ref="Y771:Y834" si="114">X771-W771</f>
        <v>-808.6848492945353</v>
      </c>
      <c r="Z771" s="81" t="str">
        <f>VLOOKUP(A771,'10'!A:C,3,0)</f>
        <v>Начисление услуг УКС00001637 от 31.10.2023 0:00:03</v>
      </c>
      <c r="AA771" s="81" t="str">
        <f>VLOOKUP(A771,'10'!A:B,2,0)</f>
        <v>НАС/КС/ДУ-3-470</v>
      </c>
      <c r="AB771" s="80">
        <v>1679.34</v>
      </c>
      <c r="AC771" s="81">
        <f>VLOOKUP(A771,РАСЧЕТ!A:BF,58,0)</f>
        <v>936.23951407110258</v>
      </c>
      <c r="AD771" s="81">
        <f t="shared" ref="AD771:AD834" si="115">AC771-AB771</f>
        <v>-743.10048592889734</v>
      </c>
      <c r="AE771" s="81" t="str">
        <f>VLOOKUP(A771,'11'!A:C,3,0)</f>
        <v>Начисление услуг УКС00001717 от 30.11.2023 23:59:59</v>
      </c>
      <c r="AF771" s="81" t="str">
        <f>VLOOKUP(A771,'11'!A:B,2,0)</f>
        <v>НАС/КС/ДУ-3-470</v>
      </c>
      <c r="AG771" s="80">
        <v>1679.34</v>
      </c>
      <c r="AH771" s="120">
        <f>VLOOKUP(A771,РАСЧЕТ!A:BG,59,0)</f>
        <v>1348.881003189897</v>
      </c>
      <c r="AI771" s="120">
        <f t="shared" ref="AI771:AI834" si="116">AH771-AG771</f>
        <v>-330.45899681010292</v>
      </c>
      <c r="AJ771" t="str">
        <f>VLOOKUP(A771,'12'!A:C,3,0)</f>
        <v>Начисление услуг УКС00001867 от 31.12.2023 23:59:59</v>
      </c>
      <c r="AK771" t="str">
        <f>VLOOKUP(A771,'12'!A:B,2,0)</f>
        <v>НАС/КС/ДУ-3-470</v>
      </c>
    </row>
    <row r="772" spans="1:37" x14ac:dyDescent="0.3">
      <c r="A772" s="79" t="s">
        <v>1304</v>
      </c>
      <c r="B772" s="79" t="s">
        <v>1305</v>
      </c>
      <c r="C772" s="80">
        <v>2650</v>
      </c>
      <c r="D772" s="81">
        <f>VLOOKUP(A772,РАСЧЕТ!A:AY,51,0)</f>
        <v>2234.9516235747055</v>
      </c>
      <c r="E772" s="81">
        <f t="shared" si="108"/>
        <v>-415.04837642529446</v>
      </c>
      <c r="F772" s="81" t="str">
        <f>VLOOKUP(A772,'04'!A:C,3,0)</f>
        <v>Начисление услуг УКС00000640 от 30.04.2023 0:00:10</v>
      </c>
      <c r="G772" s="81" t="str">
        <f>VLOOKUP(A772,'04'!A:B,2,0)</f>
        <v>НАС/КС/ДУ-3-471</v>
      </c>
      <c r="H772" s="128">
        <v>2650</v>
      </c>
      <c r="I772" s="126">
        <f>VLOOKUP(A772,РАСЧЕТ!A:AZ,52,0)</f>
        <v>0</v>
      </c>
      <c r="J772" s="126">
        <f t="shared" si="109"/>
        <v>-2650</v>
      </c>
      <c r="K772" s="128">
        <v>2650</v>
      </c>
      <c r="L772" s="126">
        <f>VLOOKUP(A772,РАСЧЕТ!A:BA,53,0)</f>
        <v>0</v>
      </c>
      <c r="M772" s="126">
        <f t="shared" si="110"/>
        <v>-2650</v>
      </c>
      <c r="N772" s="128">
        <v>2650</v>
      </c>
      <c r="O772" s="126">
        <f>VLOOKUP(A772,РАСЧЕТ!A:BB,54,0)</f>
        <v>0</v>
      </c>
      <c r="P772" s="126">
        <f t="shared" si="111"/>
        <v>-2650</v>
      </c>
      <c r="Q772" s="128">
        <v>2650</v>
      </c>
      <c r="R772" s="126">
        <f>VLOOKUP(A772,РАСЧЕТ!A:BC,55,0)</f>
        <v>0</v>
      </c>
      <c r="S772" s="126">
        <f t="shared" si="112"/>
        <v>-2650</v>
      </c>
      <c r="T772" s="128">
        <v>2650</v>
      </c>
      <c r="U772" s="126">
        <f>VLOOKUP(A772,РАСЧЕТ!A:BD,56,0)</f>
        <v>0</v>
      </c>
      <c r="V772" s="126">
        <f t="shared" si="113"/>
        <v>-2650</v>
      </c>
      <c r="W772" s="80">
        <v>2650</v>
      </c>
      <c r="X772" s="81">
        <f>VLOOKUP(A772,РАСЧЕТ!A:BE,57,0)</f>
        <v>3878.733458276477</v>
      </c>
      <c r="Y772" s="81">
        <f t="shared" si="114"/>
        <v>1228.733458276477</v>
      </c>
      <c r="Z772" s="81" t="str">
        <f>VLOOKUP(A772,'10'!A:C,3,0)</f>
        <v>Начисление услуг УКС00001637 от 31.10.2023 0:00:03</v>
      </c>
      <c r="AA772" s="81" t="str">
        <f>VLOOKUP(A772,'10'!A:B,2,0)</f>
        <v>НАС/КС/ДУ-3-471</v>
      </c>
      <c r="AB772" s="80">
        <v>2650</v>
      </c>
      <c r="AC772" s="81">
        <f>VLOOKUP(A772,РАСЧЕТ!A:BF,58,0)</f>
        <v>3227.7410145536896</v>
      </c>
      <c r="AD772" s="81">
        <f t="shared" si="115"/>
        <v>577.74101455368964</v>
      </c>
      <c r="AE772" s="81" t="str">
        <f>VLOOKUP(A772,'11'!A:C,3,0)</f>
        <v>Начисление услуг УКС00001717 от 30.11.2023 23:59:59</v>
      </c>
      <c r="AF772" s="81" t="str">
        <f>VLOOKUP(A772,'11'!A:B,2,0)</f>
        <v>НАС/КС/ДУ-3-471</v>
      </c>
      <c r="AG772" s="80">
        <v>2650</v>
      </c>
      <c r="AH772" s="120">
        <f>VLOOKUP(A772,РАСЧЕТ!A:BG,59,0)</f>
        <v>4400.1978470508466</v>
      </c>
      <c r="AI772" s="120">
        <f t="shared" si="116"/>
        <v>1750.1978470508466</v>
      </c>
      <c r="AJ772" t="str">
        <f>VLOOKUP(A772,'12'!A:C,3,0)</f>
        <v>Начисление услуг УКС00001867 от 31.12.2023 23:59:59</v>
      </c>
      <c r="AK772" t="str">
        <f>VLOOKUP(A772,'12'!A:B,2,0)</f>
        <v>НАС/КС/ДУ-3-471</v>
      </c>
    </row>
    <row r="773" spans="1:37" x14ac:dyDescent="0.3">
      <c r="A773" s="79" t="s">
        <v>1200</v>
      </c>
      <c r="B773" s="79" t="s">
        <v>1201</v>
      </c>
      <c r="C773" s="80">
        <v>1395.87</v>
      </c>
      <c r="D773" s="81">
        <f>VLOOKUP(A773,РАСЧЕТ!A:AY,51,0)</f>
        <v>1177.2435618505335</v>
      </c>
      <c r="E773" s="81">
        <f t="shared" si="108"/>
        <v>-218.62643814946637</v>
      </c>
      <c r="F773" s="81" t="str">
        <f>VLOOKUP(A773,'04'!A:C,3,0)</f>
        <v>Начисление услуг УКС00000640 от 30.04.2023 0:00:10</v>
      </c>
      <c r="G773" s="81" t="str">
        <f>VLOOKUP(A773,'04'!A:B,2,0)</f>
        <v>НАС/КС/ДУ-3-472</v>
      </c>
      <c r="H773" s="128">
        <v>1395.87</v>
      </c>
      <c r="I773" s="126">
        <f>VLOOKUP(A773,РАСЧЕТ!A:AZ,52,0)</f>
        <v>0</v>
      </c>
      <c r="J773" s="126">
        <f t="shared" si="109"/>
        <v>-1395.87</v>
      </c>
      <c r="K773" s="128">
        <v>1395.87</v>
      </c>
      <c r="L773" s="126">
        <f>VLOOKUP(A773,РАСЧЕТ!A:BA,53,0)</f>
        <v>0</v>
      </c>
      <c r="M773" s="126">
        <f t="shared" si="110"/>
        <v>-1395.87</v>
      </c>
      <c r="N773" s="128">
        <v>1395.87</v>
      </c>
      <c r="O773" s="126">
        <f>VLOOKUP(A773,РАСЧЕТ!A:BB,54,0)</f>
        <v>0</v>
      </c>
      <c r="P773" s="126">
        <f t="shared" si="111"/>
        <v>-1395.87</v>
      </c>
      <c r="Q773" s="128">
        <v>1395.87</v>
      </c>
      <c r="R773" s="126">
        <f>VLOOKUP(A773,РАСЧЕТ!A:BC,55,0)</f>
        <v>0</v>
      </c>
      <c r="S773" s="126">
        <f t="shared" si="112"/>
        <v>-1395.87</v>
      </c>
      <c r="T773" s="128">
        <v>1395.87</v>
      </c>
      <c r="U773" s="126">
        <f>VLOOKUP(A773,РАСЧЕТ!A:BD,56,0)</f>
        <v>0</v>
      </c>
      <c r="V773" s="126">
        <f t="shared" si="113"/>
        <v>-1395.87</v>
      </c>
      <c r="W773" s="80">
        <v>1395.87</v>
      </c>
      <c r="X773" s="81">
        <f>VLOOKUP(A773,РАСЧЕТ!A:BE,57,0)</f>
        <v>2159.8248942522132</v>
      </c>
      <c r="Y773" s="81">
        <f t="shared" si="114"/>
        <v>763.95489425221331</v>
      </c>
      <c r="Z773" s="81" t="str">
        <f>VLOOKUP(A773,'10'!A:C,3,0)</f>
        <v>Начисление услуг УКС00001637 от 31.10.2023 0:00:03</v>
      </c>
      <c r="AA773" s="81" t="str">
        <f>VLOOKUP(A773,'10'!A:B,2,0)</f>
        <v>НАС/КС/ДУ-3-472</v>
      </c>
      <c r="AB773" s="80">
        <v>1395.87</v>
      </c>
      <c r="AC773" s="81">
        <f>VLOOKUP(A773,РАСЧЕТ!A:BF,58,0)</f>
        <v>1781.7586557468283</v>
      </c>
      <c r="AD773" s="81">
        <f t="shared" si="115"/>
        <v>385.88865574682836</v>
      </c>
      <c r="AE773" s="81" t="str">
        <f>VLOOKUP(A773,'11'!A:C,3,0)</f>
        <v>Начисление услуг УКС00001717 от 30.11.2023 23:59:59</v>
      </c>
      <c r="AF773" s="81" t="str">
        <f>VLOOKUP(A773,'11'!A:B,2,0)</f>
        <v>НАС/КС/ДУ-3-472</v>
      </c>
      <c r="AG773" s="80">
        <v>1395.87</v>
      </c>
      <c r="AH773" s="120">
        <f>VLOOKUP(A773,РАСЧЕТ!A:BG,59,0)</f>
        <v>2423.635517490955</v>
      </c>
      <c r="AI773" s="120">
        <f t="shared" si="116"/>
        <v>1027.7655174909551</v>
      </c>
      <c r="AJ773" t="str">
        <f>VLOOKUP(A773,'12'!A:C,3,0)</f>
        <v>Начисление услуг УКС00001867 от 31.12.2023 23:59:59</v>
      </c>
      <c r="AK773" t="str">
        <f>VLOOKUP(A773,'12'!A:B,2,0)</f>
        <v>НАС/КС/ДУ-3-472</v>
      </c>
    </row>
    <row r="774" spans="1:37" x14ac:dyDescent="0.3">
      <c r="A774" s="79" t="s">
        <v>2607</v>
      </c>
      <c r="B774" s="79" t="s">
        <v>2608</v>
      </c>
      <c r="C774" s="80">
        <v>1443.11</v>
      </c>
      <c r="D774" s="81">
        <f>VLOOKUP(A774,РАСЧЕТ!A:AY,51,0)</f>
        <v>1217.088728559321</v>
      </c>
      <c r="E774" s="81">
        <f t="shared" si="108"/>
        <v>-226.0212714406789</v>
      </c>
      <c r="F774" s="81" t="str">
        <f>VLOOKUP(A774,'04'!A:C,3,0)</f>
        <v>Начисление услуг УКС00000640 от 30.04.2023 0:00:10</v>
      </c>
      <c r="G774" s="81" t="str">
        <f>VLOOKUP(A774,'04'!A:B,2,0)</f>
        <v>НАС/КС/ДУ-3-473/1</v>
      </c>
      <c r="H774" s="128">
        <v>1443.11</v>
      </c>
      <c r="I774" s="126">
        <f>VLOOKUP(A774,РАСЧЕТ!A:AZ,52,0)</f>
        <v>0</v>
      </c>
      <c r="J774" s="126">
        <f t="shared" si="109"/>
        <v>-1443.11</v>
      </c>
      <c r="K774" s="128">
        <v>1443.11</v>
      </c>
      <c r="L774" s="126">
        <f>VLOOKUP(A774,РАСЧЕТ!A:BA,53,0)</f>
        <v>0</v>
      </c>
      <c r="M774" s="126">
        <f t="shared" si="110"/>
        <v>-1443.11</v>
      </c>
      <c r="N774" s="128">
        <v>1443.11</v>
      </c>
      <c r="O774" s="126">
        <f>VLOOKUP(A774,РАСЧЕТ!A:BB,54,0)</f>
        <v>0</v>
      </c>
      <c r="P774" s="126">
        <f t="shared" si="111"/>
        <v>-1443.11</v>
      </c>
      <c r="Q774" s="128">
        <v>1443.11</v>
      </c>
      <c r="R774" s="126">
        <f>VLOOKUP(A774,РАСЧЕТ!A:BC,55,0)</f>
        <v>0</v>
      </c>
      <c r="S774" s="126">
        <f t="shared" si="112"/>
        <v>-1443.11</v>
      </c>
      <c r="T774" s="128">
        <v>1443.11</v>
      </c>
      <c r="U774" s="126">
        <f>VLOOKUP(A774,РАСЧЕТ!A:BD,56,0)</f>
        <v>0</v>
      </c>
      <c r="V774" s="126">
        <f t="shared" si="113"/>
        <v>-1443.11</v>
      </c>
      <c r="W774" s="80">
        <v>1443.11</v>
      </c>
      <c r="X774" s="81">
        <f>VLOOKUP(A774,РАСЧЕТ!A:BE,57,0)</f>
        <v>2107.6271800609829</v>
      </c>
      <c r="Y774" s="81">
        <f t="shared" si="114"/>
        <v>664.51718006098304</v>
      </c>
      <c r="Z774" s="81" t="str">
        <f>VLOOKUP(A774,'10'!A:C,3,0)</f>
        <v>Начисление услуг УКС00001637 от 31.10.2023 0:00:03</v>
      </c>
      <c r="AA774" s="81" t="str">
        <f>VLOOKUP(A774,'10'!A:B,2,0)</f>
        <v>НАС/КС/ДУ-3-473/1</v>
      </c>
      <c r="AB774" s="80">
        <v>1443.11</v>
      </c>
      <c r="AC774" s="81">
        <f>VLOOKUP(A774,РАСЧЕТ!A:BF,58,0)</f>
        <v>1754.5064849334576</v>
      </c>
      <c r="AD774" s="81">
        <f t="shared" si="115"/>
        <v>311.39648493345771</v>
      </c>
      <c r="AE774" s="81" t="str">
        <f>VLOOKUP(A774,'11'!A:C,3,0)</f>
        <v>Начисление услуг УКС00001717 от 30.11.2023 23:59:59</v>
      </c>
      <c r="AF774" s="81" t="str">
        <f>VLOOKUP(A774,'11'!A:B,2,0)</f>
        <v>НАС/КС/ДУ-3-473/1</v>
      </c>
      <c r="AG774" s="80">
        <v>1443.11</v>
      </c>
      <c r="AH774" s="120">
        <f>VLOOKUP(A774,РАСЧЕТ!A:BG,59,0)</f>
        <v>2392.0310741952203</v>
      </c>
      <c r="AI774" s="120">
        <f t="shared" si="116"/>
        <v>948.9210741952204</v>
      </c>
      <c r="AJ774" t="str">
        <f>VLOOKUP(A774,'12'!A:C,3,0)</f>
        <v>Начисление услуг УКС00001867 от 31.12.2023 23:59:59</v>
      </c>
      <c r="AK774" t="str">
        <f>VLOOKUP(A774,'12'!A:B,2,0)</f>
        <v>НАС/КС/ДУ-3-473/1</v>
      </c>
    </row>
    <row r="775" spans="1:37" x14ac:dyDescent="0.3">
      <c r="A775" s="79" t="s">
        <v>2665</v>
      </c>
      <c r="B775" s="79" t="s">
        <v>2666</v>
      </c>
      <c r="C775" s="80">
        <v>2602.7600000000002</v>
      </c>
      <c r="D775" s="81">
        <f>VLOOKUP(A775,РАСЧЕТ!A:AY,51,0)</f>
        <v>2195.1064568659181</v>
      </c>
      <c r="E775" s="81">
        <f t="shared" si="108"/>
        <v>-407.65354313408216</v>
      </c>
      <c r="F775" s="81" t="str">
        <f>VLOOKUP(A775,'04'!A:C,3,0)</f>
        <v>Начисление услуг УКС00000640 от 30.04.2023 0:00:10</v>
      </c>
      <c r="G775" s="81" t="str">
        <f>VLOOKUP(A775,'04'!A:B,2,0)</f>
        <v>НАС/КС/ДУ-3-474 от 14.12.2021</v>
      </c>
      <c r="H775" s="128">
        <v>2602.7600000000002</v>
      </c>
      <c r="I775" s="126">
        <f>VLOOKUP(A775,РАСЧЕТ!A:AZ,52,0)</f>
        <v>0</v>
      </c>
      <c r="J775" s="126">
        <f t="shared" si="109"/>
        <v>-2602.7600000000002</v>
      </c>
      <c r="K775" s="128">
        <v>2602.7600000000002</v>
      </c>
      <c r="L775" s="126">
        <f>VLOOKUP(A775,РАСЧЕТ!A:BA,53,0)</f>
        <v>0</v>
      </c>
      <c r="M775" s="126">
        <f t="shared" si="110"/>
        <v>-2602.7600000000002</v>
      </c>
      <c r="N775" s="128">
        <v>2602.7600000000002</v>
      </c>
      <c r="O775" s="126">
        <f>VLOOKUP(A775,РАСЧЕТ!A:BB,54,0)</f>
        <v>0</v>
      </c>
      <c r="P775" s="126">
        <f t="shared" si="111"/>
        <v>-2602.7600000000002</v>
      </c>
      <c r="Q775" s="128">
        <v>2602.7600000000002</v>
      </c>
      <c r="R775" s="126">
        <f>VLOOKUP(A775,РАСЧЕТ!A:BC,55,0)</f>
        <v>0</v>
      </c>
      <c r="S775" s="126">
        <f t="shared" si="112"/>
        <v>-2602.7600000000002</v>
      </c>
      <c r="T775" s="128">
        <v>2602.7600000000002</v>
      </c>
      <c r="U775" s="126">
        <f>VLOOKUP(A775,РАСЧЕТ!A:BD,56,0)</f>
        <v>0</v>
      </c>
      <c r="V775" s="126">
        <f t="shared" si="113"/>
        <v>-2602.7600000000002</v>
      </c>
      <c r="W775" s="80">
        <v>2602.7600000000002</v>
      </c>
      <c r="X775" s="81">
        <f>VLOOKUP(A775,РАСЧЕТ!A:BE,57,0)</f>
        <v>4053.5236332666655</v>
      </c>
      <c r="Y775" s="81">
        <f t="shared" si="114"/>
        <v>1450.7636332666652</v>
      </c>
      <c r="Z775" s="81" t="str">
        <f>VLOOKUP(A775,'10'!A:C,3,0)</f>
        <v>Начисление услуг УКС00001637 от 31.10.2023 0:00:03</v>
      </c>
      <c r="AA775" s="81" t="str">
        <f>VLOOKUP(A775,'10'!A:B,2,0)</f>
        <v>НАС/КС/ДУ-3-474 от 14.12.2021</v>
      </c>
      <c r="AB775" s="80">
        <v>2602.7600000000002</v>
      </c>
      <c r="AC775" s="81">
        <f>VLOOKUP(A775,РАСЧЕТ!A:BF,58,0)</f>
        <v>3340.6593997053878</v>
      </c>
      <c r="AD775" s="81">
        <f t="shared" si="115"/>
        <v>737.89939970538762</v>
      </c>
      <c r="AE775" s="81" t="str">
        <f>VLOOKUP(A775,'11'!A:C,3,0)</f>
        <v>Начисление услуг УКС00001717 от 30.11.2023 23:59:59</v>
      </c>
      <c r="AF775" s="81" t="str">
        <f>VLOOKUP(A775,'11'!A:B,2,0)</f>
        <v>НАС/КС/ДУ-3-474 от 14.12.2021</v>
      </c>
      <c r="AG775" s="80">
        <v>2602.7600000000002</v>
      </c>
      <c r="AH775" s="120">
        <f>VLOOKUP(A775,РАСЧЕТ!A:BG,59,0)</f>
        <v>4542.9824552092969</v>
      </c>
      <c r="AI775" s="120">
        <f t="shared" si="116"/>
        <v>1940.2224552092966</v>
      </c>
      <c r="AJ775" t="str">
        <f>VLOOKUP(A775,'12'!A:C,3,0)</f>
        <v>Начисление услуг УКС00001867 от 31.12.2023 23:59:59</v>
      </c>
      <c r="AK775" t="str">
        <f>VLOOKUP(A775,'12'!A:B,2,0)</f>
        <v>НАС/КС/ДУ-3-474 от 14.12.2021</v>
      </c>
    </row>
    <row r="776" spans="1:37" x14ac:dyDescent="0.3">
      <c r="A776" s="79" t="s">
        <v>2679</v>
      </c>
      <c r="B776" s="79" t="s">
        <v>2680</v>
      </c>
      <c r="C776" s="80">
        <v>1687.93</v>
      </c>
      <c r="D776" s="81">
        <f>VLOOKUP(A776,РАСЧЕТ!A:AY,51,0)</f>
        <v>1423.5591378684915</v>
      </c>
      <c r="E776" s="81">
        <f t="shared" si="108"/>
        <v>-264.3708621315086</v>
      </c>
      <c r="F776" s="81" t="str">
        <f>VLOOKUP(A776,'04'!A:C,3,0)</f>
        <v>Начисление услуг УКС00000640 от 30.04.2023 0:00:10</v>
      </c>
      <c r="G776" s="81" t="str">
        <f>VLOOKUP(A776,'04'!A:B,2,0)</f>
        <v>НАС/КС/ДУ-3-475</v>
      </c>
      <c r="H776" s="128">
        <v>1687.93</v>
      </c>
      <c r="I776" s="126">
        <f>VLOOKUP(A776,РАСЧЕТ!A:AZ,52,0)</f>
        <v>0</v>
      </c>
      <c r="J776" s="126">
        <f t="shared" si="109"/>
        <v>-1687.93</v>
      </c>
      <c r="K776" s="128">
        <v>1687.93</v>
      </c>
      <c r="L776" s="126">
        <f>VLOOKUP(A776,РАСЧЕТ!A:BA,53,0)</f>
        <v>0</v>
      </c>
      <c r="M776" s="126">
        <f t="shared" si="110"/>
        <v>-1687.93</v>
      </c>
      <c r="N776" s="128">
        <v>1687.93</v>
      </c>
      <c r="O776" s="126">
        <f>VLOOKUP(A776,РАСЧЕТ!A:BB,54,0)</f>
        <v>0</v>
      </c>
      <c r="P776" s="126">
        <f t="shared" si="111"/>
        <v>-1687.93</v>
      </c>
      <c r="Q776" s="128">
        <v>1687.93</v>
      </c>
      <c r="R776" s="126">
        <f>VLOOKUP(A776,РАСЧЕТ!A:BC,55,0)</f>
        <v>0</v>
      </c>
      <c r="S776" s="126">
        <f t="shared" si="112"/>
        <v>-1687.93</v>
      </c>
      <c r="T776" s="128">
        <v>1687.93</v>
      </c>
      <c r="U776" s="126">
        <f>VLOOKUP(A776,РАСЧЕТ!A:BD,56,0)</f>
        <v>0</v>
      </c>
      <c r="V776" s="126">
        <f t="shared" si="113"/>
        <v>-1687.93</v>
      </c>
      <c r="W776" s="80">
        <v>1687.93</v>
      </c>
      <c r="X776" s="81">
        <f>VLOOKUP(A776,РАСЧЕТ!A:BE,57,0)</f>
        <v>2645.0033996887055</v>
      </c>
      <c r="Y776" s="81">
        <f t="shared" si="114"/>
        <v>957.07339968870542</v>
      </c>
      <c r="Z776" s="81" t="str">
        <f>VLOOKUP(A776,'10'!A:C,3,0)</f>
        <v>Начисление услуг УКС00001637 от 31.10.2023 0:00:03</v>
      </c>
      <c r="AA776" s="81" t="str">
        <f>VLOOKUP(A776,'10'!A:B,2,0)</f>
        <v>НАС/КС/ДУ-3-475</v>
      </c>
      <c r="AB776" s="80">
        <v>1687.93</v>
      </c>
      <c r="AC776" s="81">
        <f>VLOOKUP(A776,РАСЧЕТ!A:BF,58,0)</f>
        <v>2177.8107555639472</v>
      </c>
      <c r="AD776" s="81">
        <f t="shared" si="115"/>
        <v>489.8807555639471</v>
      </c>
      <c r="AE776" s="81" t="str">
        <f>VLOOKUP(A776,'11'!A:C,3,0)</f>
        <v>Начисление услуг УКС00001717 от 30.11.2023 23:59:59</v>
      </c>
      <c r="AF776" s="81" t="str">
        <f>VLOOKUP(A776,'11'!A:B,2,0)</f>
        <v>НАС/КС/ДУ-3-475</v>
      </c>
      <c r="AG776" s="80">
        <v>1687.93</v>
      </c>
      <c r="AH776" s="120">
        <f>VLOOKUP(A776,РАСЧЕТ!A:BG,59,0)</f>
        <v>2960.9135518352491</v>
      </c>
      <c r="AI776" s="120">
        <f t="shared" si="116"/>
        <v>1272.983551835249</v>
      </c>
      <c r="AJ776" t="str">
        <f>VLOOKUP(A776,'12'!A:C,3,0)</f>
        <v>Начисление услуг УКС00001867 от 31.12.2023 23:59:59</v>
      </c>
      <c r="AK776" t="str">
        <f>VLOOKUP(A776,'12'!A:B,2,0)</f>
        <v>НАС/КС/ДУ-3-475</v>
      </c>
    </row>
    <row r="777" spans="1:37" x14ac:dyDescent="0.3">
      <c r="A777" s="79" t="s">
        <v>1113</v>
      </c>
      <c r="B777" s="79" t="s">
        <v>1114</v>
      </c>
      <c r="C777" s="80">
        <v>1374.39</v>
      </c>
      <c r="D777" s="81">
        <f>VLOOKUP(A777,РАСЧЕТ!A:AY,51,0)</f>
        <v>1159.1321224374485</v>
      </c>
      <c r="E777" s="81">
        <f t="shared" si="108"/>
        <v>-215.25787756255158</v>
      </c>
      <c r="F777" s="81" t="str">
        <f>VLOOKUP(A777,'04'!A:C,3,0)</f>
        <v>Начисление услуг УКС00000640 от 30.04.2023 0:00:10</v>
      </c>
      <c r="G777" s="81" t="str">
        <f>VLOOKUP(A777,'04'!A:B,2,0)</f>
        <v>НАС/КС/ДУ-3-476</v>
      </c>
      <c r="H777" s="128">
        <v>1374.39</v>
      </c>
      <c r="I777" s="126">
        <f>VLOOKUP(A777,РАСЧЕТ!A:AZ,52,0)</f>
        <v>0</v>
      </c>
      <c r="J777" s="126">
        <f t="shared" si="109"/>
        <v>-1374.39</v>
      </c>
      <c r="K777" s="128">
        <v>1374.39</v>
      </c>
      <c r="L777" s="126">
        <f>VLOOKUP(A777,РАСЧЕТ!A:BA,53,0)</f>
        <v>0</v>
      </c>
      <c r="M777" s="126">
        <f t="shared" si="110"/>
        <v>-1374.39</v>
      </c>
      <c r="N777" s="128">
        <v>1374.39</v>
      </c>
      <c r="O777" s="126">
        <f>VLOOKUP(A777,РАСЧЕТ!A:BB,54,0)</f>
        <v>0</v>
      </c>
      <c r="P777" s="126">
        <f t="shared" si="111"/>
        <v>-1374.39</v>
      </c>
      <c r="Q777" s="128">
        <v>1374.39</v>
      </c>
      <c r="R777" s="126">
        <f>VLOOKUP(A777,РАСЧЕТ!A:BC,55,0)</f>
        <v>0</v>
      </c>
      <c r="S777" s="126">
        <f t="shared" si="112"/>
        <v>-1374.39</v>
      </c>
      <c r="T777" s="128">
        <v>1374.39</v>
      </c>
      <c r="U777" s="126">
        <f>VLOOKUP(A777,РАСЧЕТ!A:BD,56,0)</f>
        <v>0</v>
      </c>
      <c r="V777" s="126">
        <f t="shared" si="113"/>
        <v>-1374.39</v>
      </c>
      <c r="W777" s="80">
        <v>1374.39</v>
      </c>
      <c r="X777" s="81">
        <f>VLOOKUP(A777,РАСЧЕТ!A:BE,57,0)</f>
        <v>2120.2413468447921</v>
      </c>
      <c r="Y777" s="81">
        <f t="shared" si="114"/>
        <v>745.85134684479203</v>
      </c>
      <c r="Z777" s="81" t="str">
        <f>VLOOKUP(A777,'10'!A:C,3,0)</f>
        <v>Начисление услуг УКС00001637 от 31.10.2023 0:00:03</v>
      </c>
      <c r="AA777" s="81" t="str">
        <f>VLOOKUP(A777,'10'!A:B,2,0)</f>
        <v>НАС/КС/ДУ-3-476</v>
      </c>
      <c r="AB777" s="80">
        <v>1374.39</v>
      </c>
      <c r="AC777" s="81">
        <f>VLOOKUP(A777,РАСЧЕТ!A:BF,58,0)</f>
        <v>1749.9058526461761</v>
      </c>
      <c r="AD777" s="81">
        <f t="shared" si="115"/>
        <v>375.51585264617597</v>
      </c>
      <c r="AE777" s="81" t="str">
        <f>VLOOKUP(A777,'11'!A:C,3,0)</f>
        <v>Начисление услуг УКС00001717 от 30.11.2023 23:59:59</v>
      </c>
      <c r="AF777" s="81" t="str">
        <f>VLOOKUP(A777,'11'!A:B,2,0)</f>
        <v>НАС/КС/ДУ-3-476</v>
      </c>
      <c r="AG777" s="80">
        <v>1374.39</v>
      </c>
      <c r="AH777" s="120">
        <f>VLOOKUP(A777,РАСЧЕТ!A:BG,59,0)</f>
        <v>2380.5849844991803</v>
      </c>
      <c r="AI777" s="120">
        <f t="shared" si="116"/>
        <v>1006.1949844991802</v>
      </c>
      <c r="AJ777" t="str">
        <f>VLOOKUP(A777,'12'!A:C,3,0)</f>
        <v>Начисление услуг УКС00001867 от 31.12.2023 23:59:59</v>
      </c>
      <c r="AK777" t="str">
        <f>VLOOKUP(A777,'12'!A:B,2,0)</f>
        <v>НАС/КС/ДУ-3-476</v>
      </c>
    </row>
    <row r="778" spans="1:37" x14ac:dyDescent="0.3">
      <c r="A778" s="79" t="s">
        <v>778</v>
      </c>
      <c r="B778" s="79" t="s">
        <v>779</v>
      </c>
      <c r="C778" s="80">
        <v>1361.51</v>
      </c>
      <c r="D778" s="81">
        <f>VLOOKUP(A778,РАСЧЕТ!A:AY,51,0)</f>
        <v>1148.2652587895973</v>
      </c>
      <c r="E778" s="81">
        <f t="shared" si="108"/>
        <v>-213.24474121040271</v>
      </c>
      <c r="F778" s="81" t="str">
        <f>VLOOKUP(A778,'04'!A:C,3,0)</f>
        <v>Начисление услуг УКС00000640 от 30.04.2023 0:00:10</v>
      </c>
      <c r="G778" s="81" t="str">
        <f>VLOOKUP(A778,'04'!A:B,2,0)</f>
        <v>НАС/КС/ДУ-3-477 от 02.04.2022 г.</v>
      </c>
      <c r="H778" s="128">
        <v>1361.51</v>
      </c>
      <c r="I778" s="126">
        <f>VLOOKUP(A778,РАСЧЕТ!A:AZ,52,0)</f>
        <v>0</v>
      </c>
      <c r="J778" s="126">
        <f t="shared" si="109"/>
        <v>-1361.51</v>
      </c>
      <c r="K778" s="128">
        <v>1361.51</v>
      </c>
      <c r="L778" s="126">
        <f>VLOOKUP(A778,РАСЧЕТ!A:BA,53,0)</f>
        <v>0</v>
      </c>
      <c r="M778" s="126">
        <f t="shared" si="110"/>
        <v>-1361.51</v>
      </c>
      <c r="N778" s="128">
        <v>1361.51</v>
      </c>
      <c r="O778" s="126">
        <f>VLOOKUP(A778,РАСЧЕТ!A:BB,54,0)</f>
        <v>0</v>
      </c>
      <c r="P778" s="126">
        <f t="shared" si="111"/>
        <v>-1361.51</v>
      </c>
      <c r="Q778" s="128">
        <v>1361.51</v>
      </c>
      <c r="R778" s="126">
        <f>VLOOKUP(A778,РАСЧЕТ!A:BC,55,0)</f>
        <v>0</v>
      </c>
      <c r="S778" s="126">
        <f t="shared" si="112"/>
        <v>-1361.51</v>
      </c>
      <c r="T778" s="128">
        <v>1361.51</v>
      </c>
      <c r="U778" s="126">
        <f>VLOOKUP(A778,РАСЧЕТ!A:BD,56,0)</f>
        <v>0</v>
      </c>
      <c r="V778" s="126">
        <f t="shared" si="113"/>
        <v>-1361.51</v>
      </c>
      <c r="W778" s="80">
        <v>1361.51</v>
      </c>
      <c r="X778" s="81">
        <f>VLOOKUP(A778,РАСЧЕТ!A:BE,57,0)</f>
        <v>705.87642653102876</v>
      </c>
      <c r="Y778" s="81">
        <f t="shared" si="114"/>
        <v>-655.63357346897124</v>
      </c>
      <c r="Z778" s="81" t="str">
        <f>VLOOKUP(A778,'10'!A:C,3,0)</f>
        <v>Начисление услуг УКС00001637 от 31.10.2023 0:00:03</v>
      </c>
      <c r="AA778" s="81" t="str">
        <f>VLOOKUP(A778,'10'!A:B,2,0)</f>
        <v>НАС/КС/ДУ-3-477 от 02.04.2022 г.</v>
      </c>
      <c r="AB778" s="80">
        <v>1361.51</v>
      </c>
      <c r="AC778" s="81">
        <f>VLOOKUP(A778,РАСЧЕТ!A:BF,58,0)</f>
        <v>759.0484039911496</v>
      </c>
      <c r="AD778" s="81">
        <f t="shared" si="115"/>
        <v>-602.46159600885039</v>
      </c>
      <c r="AE778" s="81" t="str">
        <f>VLOOKUP(A778,'11'!A:C,3,0)</f>
        <v>Начисление услуг УКС00001717 от 30.11.2023 23:59:59</v>
      </c>
      <c r="AF778" s="81" t="str">
        <f>VLOOKUP(A778,'11'!A:B,2,0)</f>
        <v>НАС/КС/ДУ-3-477 от 02.04.2022 г.</v>
      </c>
      <c r="AG778" s="80">
        <v>1361.51</v>
      </c>
      <c r="AH778" s="120">
        <f>VLOOKUP(A778,РАСЧЕТ!A:BG,59,0)</f>
        <v>1093.5940614097119</v>
      </c>
      <c r="AI778" s="120">
        <f t="shared" si="116"/>
        <v>-267.91593859028808</v>
      </c>
      <c r="AJ778" t="str">
        <f>VLOOKUP(A778,'12'!A:C,3,0)</f>
        <v>Начисление услуг УКС00001867 от 31.12.2023 23:59:59</v>
      </c>
      <c r="AK778" t="str">
        <f>VLOOKUP(A778,'12'!A:B,2,0)</f>
        <v>НАС/КС/ДУ-3-477 от 02.04.2022 г.</v>
      </c>
    </row>
    <row r="779" spans="1:37" x14ac:dyDescent="0.3">
      <c r="A779" s="79" t="s">
        <v>2001</v>
      </c>
      <c r="B779" s="79" t="s">
        <v>2002</v>
      </c>
      <c r="C779" s="80">
        <v>1679.34</v>
      </c>
      <c r="D779" s="81">
        <f>VLOOKUP(A779,РАСЧЕТ!A:AY,51,0)</f>
        <v>1416.3145621032575</v>
      </c>
      <c r="E779" s="81">
        <f t="shared" si="108"/>
        <v>-263.02543789674246</v>
      </c>
      <c r="F779" s="81" t="str">
        <f>VLOOKUP(A779,'04'!A:C,3,0)</f>
        <v>Начисление услуг УКС00000640 от 30.04.2023 0:00:10</v>
      </c>
      <c r="G779" s="81" t="str">
        <f>VLOOKUP(A779,'04'!A:B,2,0)</f>
        <v>НАС/КС/ДУ-3-478</v>
      </c>
      <c r="H779" s="128">
        <v>1679.34</v>
      </c>
      <c r="I779" s="126">
        <f>VLOOKUP(A779,РАСЧЕТ!A:AZ,52,0)</f>
        <v>0</v>
      </c>
      <c r="J779" s="126">
        <f t="shared" si="109"/>
        <v>-1679.34</v>
      </c>
      <c r="K779" s="128">
        <v>1679.34</v>
      </c>
      <c r="L779" s="126">
        <f>VLOOKUP(A779,РАСЧЕТ!A:BA,53,0)</f>
        <v>0</v>
      </c>
      <c r="M779" s="126">
        <f t="shared" si="110"/>
        <v>-1679.34</v>
      </c>
      <c r="N779" s="128">
        <v>1679.34</v>
      </c>
      <c r="O779" s="126">
        <f>VLOOKUP(A779,РАСЧЕТ!A:BB,54,0)</f>
        <v>0</v>
      </c>
      <c r="P779" s="126">
        <f t="shared" si="111"/>
        <v>-1679.34</v>
      </c>
      <c r="Q779" s="128">
        <v>1679.34</v>
      </c>
      <c r="R779" s="126">
        <f>VLOOKUP(A779,РАСЧЕТ!A:BC,55,0)</f>
        <v>0</v>
      </c>
      <c r="S779" s="126">
        <f t="shared" si="112"/>
        <v>-1679.34</v>
      </c>
      <c r="T779" s="128">
        <v>1679.34</v>
      </c>
      <c r="U779" s="126">
        <f>VLOOKUP(A779,РАСЧЕТ!A:BD,56,0)</f>
        <v>0</v>
      </c>
      <c r="V779" s="126">
        <f t="shared" si="113"/>
        <v>-1679.34</v>
      </c>
      <c r="W779" s="80">
        <v>1679.34</v>
      </c>
      <c r="X779" s="81">
        <f>VLOOKUP(A779,РАСЧЕТ!A:BE,57,0)</f>
        <v>2311.2537336454147</v>
      </c>
      <c r="Y779" s="81">
        <f t="shared" si="114"/>
        <v>631.91373364541482</v>
      </c>
      <c r="Z779" s="81" t="str">
        <f>VLOOKUP(A779,'10'!A:C,3,0)</f>
        <v>Начисление услуг УКС00001637 от 31.10.2023 0:00:03</v>
      </c>
      <c r="AA779" s="81" t="str">
        <f>VLOOKUP(A779,'10'!A:B,2,0)</f>
        <v>НАС/КС/ДУ-3-478</v>
      </c>
      <c r="AB779" s="80">
        <v>1679.34</v>
      </c>
      <c r="AC779" s="81">
        <f>VLOOKUP(A779,РАСЧЕТ!A:BF,58,0)</f>
        <v>1942.9133843673192</v>
      </c>
      <c r="AD779" s="81">
        <f t="shared" si="115"/>
        <v>263.57338436731925</v>
      </c>
      <c r="AE779" s="81" t="str">
        <f>VLOOKUP(A779,'11'!A:C,3,0)</f>
        <v>Начисление услуг УКС00001717 от 30.11.2023 23:59:59</v>
      </c>
      <c r="AF779" s="81" t="str">
        <f>VLOOKUP(A779,'11'!A:B,2,0)</f>
        <v>НАС/КС/ДУ-3-478</v>
      </c>
      <c r="AG779" s="80">
        <v>1679.34</v>
      </c>
      <c r="AH779" s="120">
        <f>VLOOKUP(A779,РАСЧЕТ!A:BG,59,0)</f>
        <v>2655.3723396752312</v>
      </c>
      <c r="AI779" s="120">
        <f t="shared" si="116"/>
        <v>976.03233967523124</v>
      </c>
      <c r="AJ779" t="str">
        <f>VLOOKUP(A779,'12'!A:C,3,0)</f>
        <v>Начисление услуг УКС00001867 от 31.12.2023 23:59:59</v>
      </c>
      <c r="AK779" t="str">
        <f>VLOOKUP(A779,'12'!A:B,2,0)</f>
        <v>НАС/КС/ДУ-3-478</v>
      </c>
    </row>
    <row r="780" spans="1:37" x14ac:dyDescent="0.3">
      <c r="A780" s="79" t="s">
        <v>1452</v>
      </c>
      <c r="B780" s="79" t="s">
        <v>1453</v>
      </c>
      <c r="C780" s="80">
        <v>2650</v>
      </c>
      <c r="D780" s="81">
        <f>VLOOKUP(A780,РАСЧЕТ!A:AY,51,0)</f>
        <v>2234.9516235747055</v>
      </c>
      <c r="E780" s="81">
        <f t="shared" si="108"/>
        <v>-415.04837642529446</v>
      </c>
      <c r="F780" s="81" t="str">
        <f>VLOOKUP(A780,'04'!A:C,3,0)</f>
        <v>Начисление услуг УКС00000640 от 30.04.2023 0:00:10</v>
      </c>
      <c r="G780" s="81" t="str">
        <f>VLOOKUP(A780,'04'!A:B,2,0)</f>
        <v>НАС/КС/ДУ-3-479 от 21.11.2021</v>
      </c>
      <c r="H780" s="128">
        <v>2650</v>
      </c>
      <c r="I780" s="126">
        <f>VLOOKUP(A780,РАСЧЕТ!A:AZ,52,0)</f>
        <v>0</v>
      </c>
      <c r="J780" s="126">
        <f t="shared" si="109"/>
        <v>-2650</v>
      </c>
      <c r="K780" s="128">
        <v>2650</v>
      </c>
      <c r="L780" s="126">
        <f>VLOOKUP(A780,РАСЧЕТ!A:BA,53,0)</f>
        <v>0</v>
      </c>
      <c r="M780" s="126">
        <f t="shared" si="110"/>
        <v>-2650</v>
      </c>
      <c r="N780" s="128">
        <v>2650</v>
      </c>
      <c r="O780" s="126">
        <f>VLOOKUP(A780,РАСЧЕТ!A:BB,54,0)</f>
        <v>0</v>
      </c>
      <c r="P780" s="126">
        <f t="shared" si="111"/>
        <v>-2650</v>
      </c>
      <c r="Q780" s="128">
        <v>2650</v>
      </c>
      <c r="R780" s="126">
        <f>VLOOKUP(A780,РАСЧЕТ!A:BC,55,0)</f>
        <v>0</v>
      </c>
      <c r="S780" s="126">
        <f t="shared" si="112"/>
        <v>-2650</v>
      </c>
      <c r="T780" s="128">
        <v>2650</v>
      </c>
      <c r="U780" s="126">
        <f>VLOOKUP(A780,РАСЧЕТ!A:BD,56,0)</f>
        <v>0</v>
      </c>
      <c r="V780" s="126">
        <f t="shared" si="113"/>
        <v>-2650</v>
      </c>
      <c r="W780" s="80">
        <v>2650</v>
      </c>
      <c r="X780" s="81">
        <f>VLOOKUP(A780,РАСЧЕТ!A:BE,57,0)</f>
        <v>1373.898281292255</v>
      </c>
      <c r="Y780" s="81">
        <f t="shared" si="114"/>
        <v>-1276.101718707745</v>
      </c>
      <c r="Z780" s="81" t="str">
        <f>VLOOKUP(A780,'10'!A:C,3,0)</f>
        <v>Начисление услуг УКС00001637 от 31.10.2023 0:00:03</v>
      </c>
      <c r="AA780" s="81" t="str">
        <f>VLOOKUP(A780,'10'!A:B,2,0)</f>
        <v>НАС/КС/ДУ-3-479 от 21.11.2021</v>
      </c>
      <c r="AB780" s="80">
        <v>2650</v>
      </c>
      <c r="AC780" s="81">
        <f>VLOOKUP(A780,РАСЧЕТ!A:BF,58,0)</f>
        <v>1477.3907421531208</v>
      </c>
      <c r="AD780" s="81">
        <f t="shared" si="115"/>
        <v>-1172.6092578468792</v>
      </c>
      <c r="AE780" s="81" t="str">
        <f>VLOOKUP(A780,'11'!A:C,3,0)</f>
        <v>Начисление услуг УКС00001717 от 30.11.2023 23:59:59</v>
      </c>
      <c r="AF780" s="81" t="str">
        <f>VLOOKUP(A780,'11'!A:B,2,0)</f>
        <v>НАС/КС/ДУ-3-479 от 21.11.2021</v>
      </c>
      <c r="AG780" s="80">
        <v>2650</v>
      </c>
      <c r="AH780" s="120">
        <f>VLOOKUP(A780,РАСЧЕТ!A:BG,59,0)</f>
        <v>2128.5411226807328</v>
      </c>
      <c r="AI780" s="120">
        <f t="shared" si="116"/>
        <v>-521.45887731926723</v>
      </c>
      <c r="AJ780" t="str">
        <f>VLOOKUP(A780,'12'!A:C,3,0)</f>
        <v>Начисление услуг УКС00001867 от 31.12.2023 23:59:59</v>
      </c>
      <c r="AK780" t="str">
        <f>VLOOKUP(A780,'12'!A:B,2,0)</f>
        <v>НАС/КС/ДУ-3-479 от 21.11.2021</v>
      </c>
    </row>
    <row r="781" spans="1:37" x14ac:dyDescent="0.3">
      <c r="A781" s="79" t="s">
        <v>1115</v>
      </c>
      <c r="B781" s="79" t="s">
        <v>135</v>
      </c>
      <c r="C781" s="80">
        <v>3367.26</v>
      </c>
      <c r="D781" s="81">
        <f>VLOOKUP(A781,РАСЧЕТ!A:AY,51,0)</f>
        <v>2839.8736999717489</v>
      </c>
      <c r="E781" s="81">
        <f t="shared" si="108"/>
        <v>-527.3863000282513</v>
      </c>
      <c r="F781" s="81" t="str">
        <f>VLOOKUP(A781,'04'!A:C,3,0)</f>
        <v>Начисление услуг УКС00000640 от 30.04.2023 0:00:10</v>
      </c>
      <c r="G781" s="81" t="str">
        <f>VLOOKUP(A781,'04'!A:B,2,0)</f>
        <v>НАС/КС/ДУ-3-48</v>
      </c>
      <c r="H781" s="128">
        <v>3367.26</v>
      </c>
      <c r="I781" s="126">
        <f>VLOOKUP(A781,РАСЧЕТ!A:AZ,52,0)</f>
        <v>0</v>
      </c>
      <c r="J781" s="126">
        <f t="shared" si="109"/>
        <v>-3367.26</v>
      </c>
      <c r="K781" s="128">
        <v>3367.26</v>
      </c>
      <c r="L781" s="126">
        <f>VLOOKUP(A781,РАСЧЕТ!A:BA,53,0)</f>
        <v>0</v>
      </c>
      <c r="M781" s="126">
        <f t="shared" si="110"/>
        <v>-3367.26</v>
      </c>
      <c r="N781" s="128">
        <v>3367.26</v>
      </c>
      <c r="O781" s="126">
        <f>VLOOKUP(A781,РАСЧЕТ!A:BB,54,0)</f>
        <v>0</v>
      </c>
      <c r="P781" s="126">
        <f t="shared" si="111"/>
        <v>-3367.26</v>
      </c>
      <c r="Q781" s="128">
        <v>3367.26</v>
      </c>
      <c r="R781" s="126">
        <f>VLOOKUP(A781,РАСЧЕТ!A:BC,55,0)</f>
        <v>0</v>
      </c>
      <c r="S781" s="126">
        <f t="shared" si="112"/>
        <v>-3367.26</v>
      </c>
      <c r="T781" s="128">
        <v>3367.26</v>
      </c>
      <c r="U781" s="126">
        <f>VLOOKUP(A781,РАСЧЕТ!A:BD,56,0)</f>
        <v>0</v>
      </c>
      <c r="V781" s="126">
        <f t="shared" si="113"/>
        <v>-3367.26</v>
      </c>
      <c r="W781" s="80">
        <v>3367.26</v>
      </c>
      <c r="X781" s="81">
        <f>VLOOKUP(A781,РАСЧЕТ!A:BE,57,0)</f>
        <v>2496.1664073852826</v>
      </c>
      <c r="Y781" s="81">
        <f t="shared" si="114"/>
        <v>-871.09359261471764</v>
      </c>
      <c r="Z781" s="81" t="str">
        <f>VLOOKUP(A781,'10'!A:C,3,0)</f>
        <v>Начисление услуг УКС00001637 от 31.10.2023 0:00:03</v>
      </c>
      <c r="AA781" s="81" t="str">
        <f>VLOOKUP(A781,'10'!A:B,2,0)</f>
        <v>НАС/КС/ДУ-3-48</v>
      </c>
      <c r="AB781" s="80">
        <v>3367.26</v>
      </c>
      <c r="AC781" s="81">
        <f>VLOOKUP(A781,РАСЧЕТ!A:BF,58,0)</f>
        <v>2401.6407799318931</v>
      </c>
      <c r="AD781" s="81">
        <f t="shared" si="115"/>
        <v>-965.6192200681071</v>
      </c>
      <c r="AE781" s="81" t="str">
        <f>VLOOKUP(A781,'11'!A:C,3,0)</f>
        <v>Начисление услуг УКС00001717 от 30.11.2023 23:59:59</v>
      </c>
      <c r="AF781" s="81" t="str">
        <f>VLOOKUP(A781,'11'!A:B,2,0)</f>
        <v>НАС/КС/ДУ-3-48</v>
      </c>
      <c r="AG781" s="80">
        <v>3367.26</v>
      </c>
      <c r="AH781" s="120">
        <f>VLOOKUP(A781,РАСЧЕТ!A:BG,59,0)</f>
        <v>3385.2082974586965</v>
      </c>
      <c r="AI781" s="120">
        <f t="shared" si="116"/>
        <v>17.948297458696288</v>
      </c>
      <c r="AJ781" t="str">
        <f>VLOOKUP(A781,'12'!A:C,3,0)</f>
        <v>Начисление услуг УКС00001867 от 31.12.2023 23:59:59</v>
      </c>
      <c r="AK781" t="str">
        <f>VLOOKUP(A781,'12'!A:B,2,0)</f>
        <v>НАС/КС/ДУ-3-48</v>
      </c>
    </row>
    <row r="782" spans="1:37" x14ac:dyDescent="0.3">
      <c r="A782" s="79" t="s">
        <v>2149</v>
      </c>
      <c r="B782" s="79" t="s">
        <v>2150</v>
      </c>
      <c r="C782" s="80">
        <v>1395.87</v>
      </c>
      <c r="D782" s="81">
        <f>VLOOKUP(A782,РАСЧЕТ!A:AY,51,0)</f>
        <v>1177.2435618505335</v>
      </c>
      <c r="E782" s="81">
        <f t="shared" si="108"/>
        <v>-218.62643814946637</v>
      </c>
      <c r="F782" s="81" t="str">
        <f>VLOOKUP(A782,'04'!A:C,3,0)</f>
        <v>Начисление услуг УКС00000640 от 30.04.2023 0:00:10</v>
      </c>
      <c r="G782" s="81" t="str">
        <f>VLOOKUP(A782,'04'!A:B,2,0)</f>
        <v>НАС/КС/ДУ-3-408.</v>
      </c>
      <c r="H782" s="128">
        <v>1395.87</v>
      </c>
      <c r="I782" s="126">
        <f>VLOOKUP(A782,РАСЧЕТ!A:AZ,52,0)</f>
        <v>0</v>
      </c>
      <c r="J782" s="126">
        <f t="shared" si="109"/>
        <v>-1395.87</v>
      </c>
      <c r="K782" s="128">
        <v>1395.87</v>
      </c>
      <c r="L782" s="126">
        <f>VLOOKUP(A782,РАСЧЕТ!A:BA,53,0)</f>
        <v>0</v>
      </c>
      <c r="M782" s="126">
        <f t="shared" si="110"/>
        <v>-1395.87</v>
      </c>
      <c r="N782" s="128">
        <v>1395.87</v>
      </c>
      <c r="O782" s="126">
        <f>VLOOKUP(A782,РАСЧЕТ!A:BB,54,0)</f>
        <v>0</v>
      </c>
      <c r="P782" s="126">
        <f t="shared" si="111"/>
        <v>-1395.87</v>
      </c>
      <c r="Q782" s="128">
        <v>1395.87</v>
      </c>
      <c r="R782" s="126">
        <f>VLOOKUP(A782,РАСЧЕТ!A:BC,55,0)</f>
        <v>0</v>
      </c>
      <c r="S782" s="126">
        <f t="shared" si="112"/>
        <v>-1395.87</v>
      </c>
      <c r="T782" s="128">
        <v>1395.87</v>
      </c>
      <c r="U782" s="126">
        <f>VLOOKUP(A782,РАСЧЕТ!A:BD,56,0)</f>
        <v>0</v>
      </c>
      <c r="V782" s="126">
        <f t="shared" si="113"/>
        <v>-1395.87</v>
      </c>
      <c r="W782" s="80">
        <v>1395.87</v>
      </c>
      <c r="X782" s="81">
        <f>VLOOKUP(A782,РАСЧЕТ!A:BE,57,0)</f>
        <v>723.69034265799485</v>
      </c>
      <c r="Y782" s="81">
        <f t="shared" si="114"/>
        <v>-672.17965734200504</v>
      </c>
      <c r="Z782" s="81" t="str">
        <f>VLOOKUP(A782,'10'!A:C,3,0)</f>
        <v>Начисление услуг УКС00001637 от 31.10.2023 0:00:03</v>
      </c>
      <c r="AA782" s="81" t="str">
        <f>VLOOKUP(A782,'10'!A:B,2,0)</f>
        <v>НАС/КС/ДУ-3-408.</v>
      </c>
      <c r="AB782" s="80">
        <v>1395.87</v>
      </c>
      <c r="AC782" s="81">
        <f>VLOOKUP(A782,РАСЧЕТ!A:BF,58,0)</f>
        <v>778.20419967546889</v>
      </c>
      <c r="AD782" s="81">
        <f t="shared" si="115"/>
        <v>-617.66580032453101</v>
      </c>
      <c r="AE782" s="81" t="str">
        <f>VLOOKUP(A782,'11'!A:C,3,0)</f>
        <v>Начисление услуг УКС00001717 от 30.11.2023 23:59:59</v>
      </c>
      <c r="AF782" s="81" t="str">
        <f>VLOOKUP(A782,'11'!A:B,2,0)</f>
        <v>НАС/КС/ДУ-3-408.</v>
      </c>
      <c r="AG782" s="80">
        <v>1395.87</v>
      </c>
      <c r="AH782" s="120">
        <f>VLOOKUP(A782,РАСЧЕТ!A:BG,59,0)</f>
        <v>1121.1926497102725</v>
      </c>
      <c r="AI782" s="120">
        <f t="shared" si="116"/>
        <v>-274.67735028972743</v>
      </c>
      <c r="AJ782" t="str">
        <f>VLOOKUP(A782,'12'!A:C,3,0)</f>
        <v>Начисление услуг УКС00001867 от 31.12.2023 23:59:59</v>
      </c>
      <c r="AK782" t="str">
        <f>VLOOKUP(A782,'12'!A:B,2,0)</f>
        <v>НАС/КС/ДУ-3-408.</v>
      </c>
    </row>
    <row r="783" spans="1:37" x14ac:dyDescent="0.3">
      <c r="A783" s="79" t="s">
        <v>523</v>
      </c>
      <c r="B783" s="79" t="s">
        <v>524</v>
      </c>
      <c r="C783" s="80">
        <v>1443.11</v>
      </c>
      <c r="D783" s="81">
        <f>VLOOKUP(A783,РАСЧЕТ!A:AY,51,0)</f>
        <v>875.11594305145525</v>
      </c>
      <c r="E783" s="81">
        <f t="shared" si="108"/>
        <v>-567.99405694854465</v>
      </c>
      <c r="F783" s="81" t="str">
        <f>VLOOKUP(A783,'04'!A:C,3,0)</f>
        <v>Начисление услуг УКС00000640 от 30.04.2023 0:00:10</v>
      </c>
      <c r="G783" s="81" t="str">
        <f>VLOOKUP(A783,'04'!A:B,2,0)</f>
        <v>НАС/КС/ДУ-3-481 от 05.12.2021</v>
      </c>
      <c r="H783" s="128">
        <v>1443.11</v>
      </c>
      <c r="I783" s="126">
        <f>VLOOKUP(A783,РАСЧЕТ!A:AZ,52,0)</f>
        <v>0</v>
      </c>
      <c r="J783" s="126">
        <f t="shared" si="109"/>
        <v>-1443.11</v>
      </c>
      <c r="K783" s="128">
        <v>1443.11</v>
      </c>
      <c r="L783" s="126">
        <f>VLOOKUP(A783,РАСЧЕТ!A:BA,53,0)</f>
        <v>0</v>
      </c>
      <c r="M783" s="126">
        <f t="shared" si="110"/>
        <v>-1443.11</v>
      </c>
      <c r="N783" s="128">
        <v>1443.11</v>
      </c>
      <c r="O783" s="126">
        <f>VLOOKUP(A783,РАСЧЕТ!A:BB,54,0)</f>
        <v>0</v>
      </c>
      <c r="P783" s="126">
        <f t="shared" si="111"/>
        <v>-1443.11</v>
      </c>
      <c r="Q783" s="128">
        <v>1443.11</v>
      </c>
      <c r="R783" s="126">
        <f>VLOOKUP(A783,РАСЧЕТ!A:BC,55,0)</f>
        <v>0</v>
      </c>
      <c r="S783" s="126">
        <f t="shared" si="112"/>
        <v>-1443.11</v>
      </c>
      <c r="T783" s="128">
        <v>1443.11</v>
      </c>
      <c r="U783" s="126">
        <f>VLOOKUP(A783,РАСЧЕТ!A:BD,56,0)</f>
        <v>0</v>
      </c>
      <c r="V783" s="126">
        <f t="shared" si="113"/>
        <v>-1443.11</v>
      </c>
      <c r="W783" s="80">
        <v>1443.11</v>
      </c>
      <c r="X783" s="81">
        <f>VLOOKUP(A783,РАСЧЕТ!A:BE,57,0)</f>
        <v>1787.6449222581925</v>
      </c>
      <c r="Y783" s="81">
        <f t="shared" si="114"/>
        <v>344.53492225819264</v>
      </c>
      <c r="Z783" s="81" t="str">
        <f>VLOOKUP(A783,'10'!A:C,3,0)</f>
        <v>Начисление услуг УКС00001637 от 31.10.2023 0:00:03</v>
      </c>
      <c r="AA783" s="81" t="str">
        <f>VLOOKUP(A783,'10'!A:B,2,0)</f>
        <v>НАС/КС/ДУ-3-481 от 05.12.2021</v>
      </c>
      <c r="AB783" s="80">
        <v>1443.11</v>
      </c>
      <c r="AC783" s="81">
        <f>VLOOKUP(A783,РАСЧЕТ!A:BF,58,0)</f>
        <v>1530.9065302319309</v>
      </c>
      <c r="AD783" s="81">
        <f t="shared" si="115"/>
        <v>87.796530231931001</v>
      </c>
      <c r="AE783" s="81" t="str">
        <f>VLOOKUP(A783,'11'!A:C,3,0)</f>
        <v>Начисление услуг УКС00001717 от 30.11.2023 23:59:59</v>
      </c>
      <c r="AF783" s="81" t="str">
        <f>VLOOKUP(A783,'11'!A:B,2,0)</f>
        <v>НАС/КС/ДУ-3-481 от 05.12.2021</v>
      </c>
      <c r="AG783" s="80">
        <v>1443.11</v>
      </c>
      <c r="AH783" s="120">
        <f>VLOOKUP(A783,РАСЧЕТ!A:BG,59,0)</f>
        <v>2101.8363922074009</v>
      </c>
      <c r="AI783" s="120">
        <f t="shared" si="116"/>
        <v>658.72639220740098</v>
      </c>
      <c r="AJ783" t="str">
        <f>VLOOKUP(A783,'12'!A:C,3,0)</f>
        <v>Начисление услуг УКС00001867 от 31.12.2023 23:59:59</v>
      </c>
      <c r="AK783" t="str">
        <f>VLOOKUP(A783,'12'!A:B,2,0)</f>
        <v>НАС/КС/ДУ-3-481 от 05.12.2021</v>
      </c>
    </row>
    <row r="784" spans="1:37" x14ac:dyDescent="0.3">
      <c r="A784" s="79" t="s">
        <v>1463</v>
      </c>
      <c r="B784" s="79" t="s">
        <v>1464</v>
      </c>
      <c r="C784" s="80">
        <v>2602.7600000000002</v>
      </c>
      <c r="D784" s="81">
        <f>VLOOKUP(A784,РАСЧЕТ!A:AY,51,0)</f>
        <v>2195.1064568659181</v>
      </c>
      <c r="E784" s="81">
        <f t="shared" si="108"/>
        <v>-407.65354313408216</v>
      </c>
      <c r="F784" s="81" t="str">
        <f>VLOOKUP(A784,'04'!A:C,3,0)</f>
        <v>Начисление услуг УКС00000640 от 30.04.2023 0:00:10</v>
      </c>
      <c r="G784" s="81" t="str">
        <f>VLOOKUP(A784,'04'!A:B,2,0)</f>
        <v>НАС/КС/ДУ-4-482</v>
      </c>
      <c r="H784" s="128">
        <v>2602.7600000000002</v>
      </c>
      <c r="I784" s="126">
        <f>VLOOKUP(A784,РАСЧЕТ!A:AZ,52,0)</f>
        <v>0</v>
      </c>
      <c r="J784" s="126">
        <f t="shared" si="109"/>
        <v>-2602.7600000000002</v>
      </c>
      <c r="K784" s="128">
        <v>2602.7600000000002</v>
      </c>
      <c r="L784" s="126">
        <f>VLOOKUP(A784,РАСЧЕТ!A:BA,53,0)</f>
        <v>0</v>
      </c>
      <c r="M784" s="126">
        <f t="shared" si="110"/>
        <v>-2602.7600000000002</v>
      </c>
      <c r="N784" s="128">
        <v>2602.7600000000002</v>
      </c>
      <c r="O784" s="126">
        <f>VLOOKUP(A784,РАСЧЕТ!A:BB,54,0)</f>
        <v>0</v>
      </c>
      <c r="P784" s="126">
        <f t="shared" si="111"/>
        <v>-2602.7600000000002</v>
      </c>
      <c r="Q784" s="128">
        <v>2602.7600000000002</v>
      </c>
      <c r="R784" s="126">
        <f>VLOOKUP(A784,РАСЧЕТ!A:BC,55,0)</f>
        <v>0</v>
      </c>
      <c r="S784" s="126">
        <f t="shared" si="112"/>
        <v>-2602.7600000000002</v>
      </c>
      <c r="T784" s="128">
        <v>2602.7600000000002</v>
      </c>
      <c r="U784" s="126">
        <f>VLOOKUP(A784,РАСЧЕТ!A:BD,56,0)</f>
        <v>0</v>
      </c>
      <c r="V784" s="126">
        <f t="shared" si="113"/>
        <v>-2602.7600000000002</v>
      </c>
      <c r="W784" s="80">
        <v>2602.7600000000002</v>
      </c>
      <c r="X784" s="81">
        <f>VLOOKUP(A784,РАСЧЕТ!A:BE,57,0)</f>
        <v>4285.3161011638549</v>
      </c>
      <c r="Y784" s="81">
        <f t="shared" si="114"/>
        <v>1682.5561011638547</v>
      </c>
      <c r="Z784" s="81" t="str">
        <f>VLOOKUP(A784,'10'!A:C,3,0)</f>
        <v>Начисление услуг УКС00001637 от 31.10.2023 0:00:03</v>
      </c>
      <c r="AA784" s="81" t="str">
        <f>VLOOKUP(A784,'10'!A:B,2,0)</f>
        <v>НАС/КС/ДУ-4-482</v>
      </c>
      <c r="AB784" s="80">
        <v>2602.7600000000002</v>
      </c>
      <c r="AC784" s="81">
        <f>VLOOKUP(A784,РАСЧЕТ!A:BF,58,0)</f>
        <v>3502.633334378696</v>
      </c>
      <c r="AD784" s="81">
        <f t="shared" si="115"/>
        <v>899.87333437869574</v>
      </c>
      <c r="AE784" s="81" t="str">
        <f>VLOOKUP(A784,'11'!A:C,3,0)</f>
        <v>Начисление услуг УКС00001717 от 30.11.2023 23:59:59</v>
      </c>
      <c r="AF784" s="81" t="str">
        <f>VLOOKUP(A784,'11'!A:B,2,0)</f>
        <v>НАС/КС/ДУ-4-482</v>
      </c>
      <c r="AG784" s="80">
        <v>2602.7600000000002</v>
      </c>
      <c r="AH784" s="120">
        <f>VLOOKUP(A784,РАСЧЕТ!A:BG,59,0)</f>
        <v>4753.1970526387977</v>
      </c>
      <c r="AI784" s="120">
        <f t="shared" si="116"/>
        <v>2150.4370526387975</v>
      </c>
      <c r="AJ784" t="str">
        <f>VLOOKUP(A784,'12'!A:C,3,0)</f>
        <v>Начисление услуг УКС00001867 от 31.12.2023 23:59:59</v>
      </c>
      <c r="AK784" t="str">
        <f>VLOOKUP(A784,'12'!A:B,2,0)</f>
        <v>НАС/КС/ДУ-4-482</v>
      </c>
    </row>
    <row r="785" spans="1:37" x14ac:dyDescent="0.3">
      <c r="A785" s="79" t="s">
        <v>754</v>
      </c>
      <c r="B785" s="79" t="s">
        <v>755</v>
      </c>
      <c r="C785" s="80">
        <v>1687.93</v>
      </c>
      <c r="D785" s="81">
        <f>VLOOKUP(A785,РАСЧЕТ!A:AY,51,0)</f>
        <v>1423.5591378684915</v>
      </c>
      <c r="E785" s="81">
        <f t="shared" si="108"/>
        <v>-264.3708621315086</v>
      </c>
      <c r="F785" s="81" t="str">
        <f>VLOOKUP(A785,'04'!A:C,3,0)</f>
        <v>Начисление услуг УКС00000640 от 30.04.2023 0:00:10</v>
      </c>
      <c r="G785" s="81" t="str">
        <f>VLOOKUP(A785,'04'!A:B,2,0)</f>
        <v>НАС/КС/ДУ-3-483 от 01.12.2021</v>
      </c>
      <c r="H785" s="128">
        <v>1687.93</v>
      </c>
      <c r="I785" s="126">
        <f>VLOOKUP(A785,РАСЧЕТ!A:AZ,52,0)</f>
        <v>0</v>
      </c>
      <c r="J785" s="126">
        <f t="shared" si="109"/>
        <v>-1687.93</v>
      </c>
      <c r="K785" s="128">
        <v>1687.93</v>
      </c>
      <c r="L785" s="126">
        <f>VLOOKUP(A785,РАСЧЕТ!A:BA,53,0)</f>
        <v>0</v>
      </c>
      <c r="M785" s="126">
        <f t="shared" si="110"/>
        <v>-1687.93</v>
      </c>
      <c r="N785" s="128">
        <v>1687.93</v>
      </c>
      <c r="O785" s="126">
        <f>VLOOKUP(A785,РАСЧЕТ!A:BB,54,0)</f>
        <v>0</v>
      </c>
      <c r="P785" s="126">
        <f t="shared" si="111"/>
        <v>-1687.93</v>
      </c>
      <c r="Q785" s="128">
        <v>1687.93</v>
      </c>
      <c r="R785" s="126">
        <f>VLOOKUP(A785,РАСЧЕТ!A:BC,55,0)</f>
        <v>0</v>
      </c>
      <c r="S785" s="126">
        <f t="shared" si="112"/>
        <v>-1687.93</v>
      </c>
      <c r="T785" s="128">
        <v>1687.93</v>
      </c>
      <c r="U785" s="126">
        <f>VLOOKUP(A785,РАСЧЕТ!A:BD,56,0)</f>
        <v>0</v>
      </c>
      <c r="V785" s="126">
        <f t="shared" si="113"/>
        <v>-1687.93</v>
      </c>
      <c r="W785" s="80">
        <v>1687.93</v>
      </c>
      <c r="X785" s="81">
        <f>VLOOKUP(A785,РАСЧЕТ!A:BE,57,0)</f>
        <v>1554.0335174525999</v>
      </c>
      <c r="Y785" s="81">
        <f t="shared" si="114"/>
        <v>-133.89648254740018</v>
      </c>
      <c r="Z785" s="81" t="str">
        <f>VLOOKUP(A785,'10'!A:C,3,0)</f>
        <v>Начисление услуг УКС00001637 от 31.10.2023 0:00:03</v>
      </c>
      <c r="AA785" s="81" t="str">
        <f>VLOOKUP(A785,'10'!A:B,2,0)</f>
        <v>НАС/КС/ДУ-3-483 от 01.12.2021</v>
      </c>
      <c r="AB785" s="80">
        <v>1687.93</v>
      </c>
      <c r="AC785" s="81">
        <f>VLOOKUP(A785,РАСЧЕТ!A:BF,58,0)</f>
        <v>1415.4534363682449</v>
      </c>
      <c r="AD785" s="81">
        <f t="shared" si="115"/>
        <v>-272.4765636317552</v>
      </c>
      <c r="AE785" s="81" t="str">
        <f>VLOOKUP(A785,'11'!A:C,3,0)</f>
        <v>Начисление услуг УКС00001717 от 30.11.2023 23:59:59</v>
      </c>
      <c r="AF785" s="81" t="str">
        <f>VLOOKUP(A785,'11'!A:B,2,0)</f>
        <v>НАС/КС/ДУ-3-483 от 01.12.2021</v>
      </c>
      <c r="AG785" s="80">
        <v>1687.93</v>
      </c>
      <c r="AH785" s="120">
        <f>VLOOKUP(A785,РАСЧЕТ!A:BG,59,0)</f>
        <v>1971.5035132670578</v>
      </c>
      <c r="AI785" s="120">
        <f t="shared" si="116"/>
        <v>283.57351326705771</v>
      </c>
      <c r="AJ785" t="str">
        <f>VLOOKUP(A785,'12'!A:C,3,0)</f>
        <v>Начисление услуг УКС00001867 от 31.12.2023 23:59:59</v>
      </c>
      <c r="AK785" t="str">
        <f>VLOOKUP(A785,'12'!A:B,2,0)</f>
        <v>НАС/КС/ДУ-3-483 от 01.12.2021</v>
      </c>
    </row>
    <row r="786" spans="1:37" x14ac:dyDescent="0.3">
      <c r="A786" s="79" t="s">
        <v>849</v>
      </c>
      <c r="B786" s="79" t="s">
        <v>850</v>
      </c>
      <c r="C786" s="80">
        <v>1374.39</v>
      </c>
      <c r="D786" s="81">
        <f>VLOOKUP(A786,РАСЧЕТ!A:AY,51,0)</f>
        <v>1159.1321224374485</v>
      </c>
      <c r="E786" s="81">
        <f t="shared" si="108"/>
        <v>-215.25787756255158</v>
      </c>
      <c r="F786" s="81" t="str">
        <f>VLOOKUP(A786,'04'!A:C,3,0)</f>
        <v>Начисление услуг УКС00000640 от 30.04.2023 0:00:10</v>
      </c>
      <c r="G786" s="81" t="str">
        <f>VLOOKUP(A786,'04'!A:B,2,0)</f>
        <v>НАС/КС/ДУ-3-484 от 09.03.2022 г.</v>
      </c>
      <c r="H786" s="128">
        <v>1374.39</v>
      </c>
      <c r="I786" s="126">
        <f>VLOOKUP(A786,РАСЧЕТ!A:AZ,52,0)</f>
        <v>0</v>
      </c>
      <c r="J786" s="126">
        <f t="shared" si="109"/>
        <v>-1374.39</v>
      </c>
      <c r="K786" s="128">
        <v>1374.39</v>
      </c>
      <c r="L786" s="126">
        <f>VLOOKUP(A786,РАСЧЕТ!A:BA,53,0)</f>
        <v>0</v>
      </c>
      <c r="M786" s="126">
        <f t="shared" si="110"/>
        <v>-1374.39</v>
      </c>
      <c r="N786" s="128">
        <v>1374.39</v>
      </c>
      <c r="O786" s="126">
        <f>VLOOKUP(A786,РАСЧЕТ!A:BB,54,0)</f>
        <v>0</v>
      </c>
      <c r="P786" s="126">
        <f t="shared" si="111"/>
        <v>-1374.39</v>
      </c>
      <c r="Q786" s="128">
        <v>1374.39</v>
      </c>
      <c r="R786" s="126">
        <f>VLOOKUP(A786,РАСЧЕТ!A:BC,55,0)</f>
        <v>0</v>
      </c>
      <c r="S786" s="126">
        <f t="shared" si="112"/>
        <v>-1374.39</v>
      </c>
      <c r="T786" s="128">
        <v>1374.39</v>
      </c>
      <c r="U786" s="126">
        <f>VLOOKUP(A786,РАСЧЕТ!A:BD,56,0)</f>
        <v>0</v>
      </c>
      <c r="V786" s="126">
        <f t="shared" si="113"/>
        <v>-1374.39</v>
      </c>
      <c r="W786" s="80">
        <v>1374.39</v>
      </c>
      <c r="X786" s="81">
        <f>VLOOKUP(A786,РАСЧЕТ!A:BE,57,0)</f>
        <v>712.55664507864105</v>
      </c>
      <c r="Y786" s="81">
        <f t="shared" si="114"/>
        <v>-661.83335492135905</v>
      </c>
      <c r="Z786" s="81" t="str">
        <f>VLOOKUP(A786,'10'!A:C,3,0)</f>
        <v>Начисление услуг УКС00001637 от 31.10.2023 0:00:03</v>
      </c>
      <c r="AA786" s="81" t="str">
        <f>VLOOKUP(A786,'10'!A:B,2,0)</f>
        <v>НАС/КС/ДУ-3-484 от 09.03.2022 г.</v>
      </c>
      <c r="AB786" s="80">
        <v>1374.39</v>
      </c>
      <c r="AC786" s="81">
        <f>VLOOKUP(A786,РАСЧЕТ!A:BF,58,0)</f>
        <v>766.23182737276932</v>
      </c>
      <c r="AD786" s="81">
        <f t="shared" si="115"/>
        <v>-608.15817262723078</v>
      </c>
      <c r="AE786" s="81" t="str">
        <f>VLOOKUP(A786,'11'!A:C,3,0)</f>
        <v>Начисление услуг УКС00001717 от 30.11.2023 23:59:59</v>
      </c>
      <c r="AF786" s="81" t="str">
        <f>VLOOKUP(A786,'11'!A:B,2,0)</f>
        <v>НАС/КС/ДУ-3-484 от 09.03.2022 г.</v>
      </c>
      <c r="AG786" s="80">
        <v>1374.39</v>
      </c>
      <c r="AH786" s="120">
        <f>VLOOKUP(A786,РАСЧЕТ!A:BG,59,0)</f>
        <v>1103.9435320224222</v>
      </c>
      <c r="AI786" s="120">
        <f t="shared" si="116"/>
        <v>-270.44646797757787</v>
      </c>
      <c r="AJ786" t="str">
        <f>VLOOKUP(A786,'12'!A:C,3,0)</f>
        <v>Начисление услуг УКС00001867 от 31.12.2023 23:59:59</v>
      </c>
      <c r="AK786" t="str">
        <f>VLOOKUP(A786,'12'!A:B,2,0)</f>
        <v>НАС/КС/ДУ-3-484 от 09.03.2022 г.</v>
      </c>
    </row>
    <row r="787" spans="1:37" x14ac:dyDescent="0.3">
      <c r="A787" s="79" t="s">
        <v>2181</v>
      </c>
      <c r="B787" s="79" t="s">
        <v>2182</v>
      </c>
      <c r="C787" s="80">
        <v>1361.51</v>
      </c>
      <c r="D787" s="81">
        <f>VLOOKUP(A787,РАСЧЕТ!A:AY,51,0)</f>
        <v>1146.8266767479504</v>
      </c>
      <c r="E787" s="81">
        <f t="shared" si="108"/>
        <v>-214.6833232520496</v>
      </c>
      <c r="F787" s="81" t="str">
        <f>VLOOKUP(A787,'04'!A:C,3,0)</f>
        <v>Начисление услуг УКС00000640 от 30.04.2023 0:00:10</v>
      </c>
      <c r="G787" s="81" t="str">
        <f>VLOOKUP(A787,'04'!A:B,2,0)</f>
        <v>НАС/КС/ДУ-3-485 от 01.01.2022</v>
      </c>
      <c r="H787" s="128">
        <v>1361.51</v>
      </c>
      <c r="I787" s="126">
        <f>VLOOKUP(A787,РАСЧЕТ!A:AZ,52,0)</f>
        <v>0</v>
      </c>
      <c r="J787" s="126">
        <f t="shared" si="109"/>
        <v>-1361.51</v>
      </c>
      <c r="K787" s="128">
        <v>1361.51</v>
      </c>
      <c r="L787" s="126">
        <f>VLOOKUP(A787,РАСЧЕТ!A:BA,53,0)</f>
        <v>0</v>
      </c>
      <c r="M787" s="126">
        <f t="shared" si="110"/>
        <v>-1361.51</v>
      </c>
      <c r="N787" s="128">
        <v>1361.51</v>
      </c>
      <c r="O787" s="126">
        <f>VLOOKUP(A787,РАСЧЕТ!A:BB,54,0)</f>
        <v>0</v>
      </c>
      <c r="P787" s="126">
        <f t="shared" si="111"/>
        <v>-1361.51</v>
      </c>
      <c r="Q787" s="128">
        <v>1361.51</v>
      </c>
      <c r="R787" s="126">
        <f>VLOOKUP(A787,РАСЧЕТ!A:BC,55,0)</f>
        <v>0</v>
      </c>
      <c r="S787" s="126">
        <f t="shared" si="112"/>
        <v>-1361.51</v>
      </c>
      <c r="T787" s="128">
        <v>1361.51</v>
      </c>
      <c r="U787" s="126">
        <f>VLOOKUP(A787,РАСЧЕТ!A:BD,56,0)</f>
        <v>0</v>
      </c>
      <c r="V787" s="126">
        <f t="shared" si="113"/>
        <v>-1361.51</v>
      </c>
      <c r="W787" s="80">
        <v>1361.51</v>
      </c>
      <c r="X787" s="81">
        <f>VLOOKUP(A787,РАСЧЕТ!A:BE,57,0)</f>
        <v>2706.5029716703275</v>
      </c>
      <c r="Y787" s="81">
        <f t="shared" si="114"/>
        <v>1344.9929716703275</v>
      </c>
      <c r="Z787" s="81" t="str">
        <f>VLOOKUP(A787,'10'!A:C,3,0)</f>
        <v>Начисление услуг УКС00001637 от 31.10.2023 0:00:03</v>
      </c>
      <c r="AA787" s="81" t="str">
        <f>VLOOKUP(A787,'10'!A:B,2,0)</f>
        <v>НАС/КС/ДУ-3-485 от 01.01.2022</v>
      </c>
      <c r="AB787" s="80">
        <v>1361.51</v>
      </c>
      <c r="AC787" s="81">
        <f>VLOOKUP(A787,РАСЧЕТ!A:BF,58,0)</f>
        <v>2157.063431260322</v>
      </c>
      <c r="AD787" s="81">
        <f t="shared" si="115"/>
        <v>795.55343126032199</v>
      </c>
      <c r="AE787" s="81" t="str">
        <f>VLOOKUP(A787,'11'!A:C,3,0)</f>
        <v>Начисление услуг УКС00001717 от 30.11.2023 23:59:59</v>
      </c>
      <c r="AF787" s="81" t="str">
        <f>VLOOKUP(A787,'11'!A:B,2,0)</f>
        <v>НАС/КС/ДУ-3-485 от 01.01.2022</v>
      </c>
      <c r="AG787" s="80">
        <v>1361.51</v>
      </c>
      <c r="AH787" s="120">
        <f>VLOOKUP(A787,РАСЧЕТ!A:BG,59,0)</f>
        <v>2907.9796090012383</v>
      </c>
      <c r="AI787" s="120">
        <f t="shared" si="116"/>
        <v>1546.4696090012383</v>
      </c>
      <c r="AJ787" t="str">
        <f>VLOOKUP(A787,'12'!A:C,3,0)</f>
        <v>Начисление услуг УКС00001867 от 31.12.2023 23:59:59</v>
      </c>
      <c r="AK787" t="str">
        <f>VLOOKUP(A787,'12'!A:B,2,0)</f>
        <v>НАС/КС/ДУ-3-485 от 01.01.2022</v>
      </c>
    </row>
    <row r="788" spans="1:37" x14ac:dyDescent="0.3">
      <c r="A788" s="79" t="s">
        <v>910</v>
      </c>
      <c r="B788" s="79" t="s">
        <v>911</v>
      </c>
      <c r="C788" s="80">
        <v>1679.34</v>
      </c>
      <c r="D788" s="81">
        <f>VLOOKUP(A788,РАСЧЕТ!A:AY,51,0)</f>
        <v>1416.3145621032575</v>
      </c>
      <c r="E788" s="81">
        <f t="shared" si="108"/>
        <v>-263.02543789674246</v>
      </c>
      <c r="F788" s="81" t="str">
        <f>VLOOKUP(A788,'04'!A:C,3,0)</f>
        <v>Начисление услуг УКС00000640 от 30.04.2023 0:00:10</v>
      </c>
      <c r="G788" s="81" t="str">
        <f>VLOOKUP(A788,'04'!A:B,2,0)</f>
        <v>НАС/КС/ДУ-3-486 от 11.04.2022 г.</v>
      </c>
      <c r="H788" s="128">
        <v>1679.34</v>
      </c>
      <c r="I788" s="126">
        <f>VLOOKUP(A788,РАСЧЕТ!A:AZ,52,0)</f>
        <v>0</v>
      </c>
      <c r="J788" s="126">
        <f t="shared" si="109"/>
        <v>-1679.34</v>
      </c>
      <c r="K788" s="128">
        <v>1679.34</v>
      </c>
      <c r="L788" s="126">
        <f>VLOOKUP(A788,РАСЧЕТ!A:BA,53,0)</f>
        <v>0</v>
      </c>
      <c r="M788" s="126">
        <f t="shared" si="110"/>
        <v>-1679.34</v>
      </c>
      <c r="N788" s="128">
        <v>1679.34</v>
      </c>
      <c r="O788" s="126">
        <f>VLOOKUP(A788,РАСЧЕТ!A:BB,54,0)</f>
        <v>0</v>
      </c>
      <c r="P788" s="126">
        <f t="shared" si="111"/>
        <v>-1679.34</v>
      </c>
      <c r="Q788" s="128">
        <v>1679.34</v>
      </c>
      <c r="R788" s="126">
        <f>VLOOKUP(A788,РАСЧЕТ!A:BC,55,0)</f>
        <v>0</v>
      </c>
      <c r="S788" s="126">
        <f t="shared" si="112"/>
        <v>-1679.34</v>
      </c>
      <c r="T788" s="128">
        <v>1679.34</v>
      </c>
      <c r="U788" s="126">
        <f>VLOOKUP(A788,РАСЧЕТ!A:BD,56,0)</f>
        <v>0</v>
      </c>
      <c r="V788" s="126">
        <f t="shared" si="113"/>
        <v>-1679.34</v>
      </c>
      <c r="W788" s="80">
        <v>1679.34</v>
      </c>
      <c r="X788" s="81">
        <f>VLOOKUP(A788,РАСЧЕТ!A:BE,57,0)</f>
        <v>870.65515070546462</v>
      </c>
      <c r="Y788" s="81">
        <f t="shared" si="114"/>
        <v>-808.6848492945353</v>
      </c>
      <c r="Z788" s="81" t="str">
        <f>VLOOKUP(A788,'10'!A:C,3,0)</f>
        <v>Начисление услуг УКС00001637 от 31.10.2023 0:00:03</v>
      </c>
      <c r="AA788" s="81" t="str">
        <f>VLOOKUP(A788,'10'!A:B,2,0)</f>
        <v>НАС/КС/ДУ-3-486 от 11.04.2022 г.</v>
      </c>
      <c r="AB788" s="80">
        <v>1679.34</v>
      </c>
      <c r="AC788" s="81">
        <f>VLOOKUP(A788,РАСЧЕТ!A:BF,58,0)</f>
        <v>936.23951407110258</v>
      </c>
      <c r="AD788" s="81">
        <f t="shared" si="115"/>
        <v>-743.10048592889734</v>
      </c>
      <c r="AE788" s="81" t="str">
        <f>VLOOKUP(A788,'11'!A:C,3,0)</f>
        <v>Начисление услуг УКС00001717 от 30.11.2023 23:59:59</v>
      </c>
      <c r="AF788" s="81" t="str">
        <f>VLOOKUP(A788,'11'!A:B,2,0)</f>
        <v>НАС/КС/ДУ-3-486 от 11.04.2022 г.</v>
      </c>
      <c r="AG788" s="80">
        <v>1679.34</v>
      </c>
      <c r="AH788" s="120">
        <f>VLOOKUP(A788,РАСЧЕТ!A:BG,59,0)</f>
        <v>1348.881003189897</v>
      </c>
      <c r="AI788" s="120">
        <f t="shared" si="116"/>
        <v>-330.45899681010292</v>
      </c>
      <c r="AJ788" t="str">
        <f>VLOOKUP(A788,'12'!A:C,3,0)</f>
        <v>Начисление услуг УКС00001867 от 31.12.2023 23:59:59</v>
      </c>
      <c r="AK788" t="str">
        <f>VLOOKUP(A788,'12'!A:B,2,0)</f>
        <v>НАС/КС/ДУ-3-486 от 11.04.2022 г.</v>
      </c>
    </row>
    <row r="789" spans="1:37" x14ac:dyDescent="0.3">
      <c r="A789" s="79" t="s">
        <v>1131</v>
      </c>
      <c r="B789" s="79" t="s">
        <v>1132</v>
      </c>
      <c r="C789" s="80">
        <v>2650</v>
      </c>
      <c r="D789" s="81">
        <f>VLOOKUP(A789,РАСЧЕТ!A:AY,51,0)</f>
        <v>2234.9516235747055</v>
      </c>
      <c r="E789" s="81">
        <f t="shared" si="108"/>
        <v>-415.04837642529446</v>
      </c>
      <c r="F789" s="81" t="str">
        <f>VLOOKUP(A789,'04'!A:C,3,0)</f>
        <v>Начисление услуг УКС00000640 от 30.04.2023 0:00:10</v>
      </c>
      <c r="G789" s="81" t="str">
        <f>VLOOKUP(A789,'04'!A:B,2,0)</f>
        <v>НАС/КС/ДУ-3-487</v>
      </c>
      <c r="H789" s="128">
        <v>2650</v>
      </c>
      <c r="I789" s="126">
        <f>VLOOKUP(A789,РАСЧЕТ!A:AZ,52,0)</f>
        <v>0</v>
      </c>
      <c r="J789" s="126">
        <f t="shared" si="109"/>
        <v>-2650</v>
      </c>
      <c r="K789" s="128">
        <v>2650</v>
      </c>
      <c r="L789" s="126">
        <f>VLOOKUP(A789,РАСЧЕТ!A:BA,53,0)</f>
        <v>0</v>
      </c>
      <c r="M789" s="126">
        <f t="shared" si="110"/>
        <v>-2650</v>
      </c>
      <c r="N789" s="128">
        <v>2650</v>
      </c>
      <c r="O789" s="126">
        <f>VLOOKUP(A789,РАСЧЕТ!A:BB,54,0)</f>
        <v>0</v>
      </c>
      <c r="P789" s="126">
        <f t="shared" si="111"/>
        <v>-2650</v>
      </c>
      <c r="Q789" s="128">
        <v>2650</v>
      </c>
      <c r="R789" s="126">
        <f>VLOOKUP(A789,РАСЧЕТ!A:BC,55,0)</f>
        <v>0</v>
      </c>
      <c r="S789" s="126">
        <f t="shared" si="112"/>
        <v>-2650</v>
      </c>
      <c r="T789" s="128">
        <v>2650</v>
      </c>
      <c r="U789" s="126">
        <f>VLOOKUP(A789,РАСЧЕТ!A:BD,56,0)</f>
        <v>0</v>
      </c>
      <c r="V789" s="126">
        <f t="shared" si="113"/>
        <v>-2650</v>
      </c>
      <c r="W789" s="80">
        <v>2650</v>
      </c>
      <c r="X789" s="81">
        <f>VLOOKUP(A789,РАСЧЕТ!A:BE,57,0)</f>
        <v>1373.898281292255</v>
      </c>
      <c r="Y789" s="81">
        <f t="shared" si="114"/>
        <v>-1276.101718707745</v>
      </c>
      <c r="Z789" s="81" t="str">
        <f>VLOOKUP(A789,'10'!A:C,3,0)</f>
        <v>Начисление услуг УКС00001637 от 31.10.2023 0:00:03</v>
      </c>
      <c r="AA789" s="81" t="str">
        <f>VLOOKUP(A789,'10'!A:B,2,0)</f>
        <v>НАС/КС/ДУ-3-487</v>
      </c>
      <c r="AB789" s="80">
        <v>2650</v>
      </c>
      <c r="AC789" s="81">
        <f>VLOOKUP(A789,РАСЧЕТ!A:BF,58,0)</f>
        <v>1477.3907421531208</v>
      </c>
      <c r="AD789" s="81">
        <f t="shared" si="115"/>
        <v>-1172.6092578468792</v>
      </c>
      <c r="AE789" s="81" t="str">
        <f>VLOOKUP(A789,'11'!A:C,3,0)</f>
        <v>Начисление услуг УКС00001717 от 30.11.2023 23:59:59</v>
      </c>
      <c r="AF789" s="81" t="str">
        <f>VLOOKUP(A789,'11'!A:B,2,0)</f>
        <v>НАС/КС/ДУ-3-487</v>
      </c>
      <c r="AG789" s="80">
        <v>2650</v>
      </c>
      <c r="AH789" s="120">
        <f>VLOOKUP(A789,РАСЧЕТ!A:BG,59,0)</f>
        <v>2128.5411226807328</v>
      </c>
      <c r="AI789" s="120">
        <f t="shared" si="116"/>
        <v>-521.45887731926723</v>
      </c>
      <c r="AJ789" t="str">
        <f>VLOOKUP(A789,'12'!A:C,3,0)</f>
        <v>Начисление услуг УКС00001867 от 31.12.2023 23:59:59</v>
      </c>
      <c r="AK789" t="str">
        <f>VLOOKUP(A789,'12'!A:B,2,0)</f>
        <v>НАС/КС/ДУ-3-487</v>
      </c>
    </row>
    <row r="790" spans="1:37" x14ac:dyDescent="0.3">
      <c r="A790" s="79" t="s">
        <v>1010</v>
      </c>
      <c r="B790" s="79" t="s">
        <v>1011</v>
      </c>
      <c r="C790" s="80">
        <v>1395.87</v>
      </c>
      <c r="D790" s="81">
        <f>VLOOKUP(A790,РАСЧЕТ!A:AY,51,0)</f>
        <v>1177.2435618505335</v>
      </c>
      <c r="E790" s="81">
        <f t="shared" si="108"/>
        <v>-218.62643814946637</v>
      </c>
      <c r="F790" s="81" t="str">
        <f>VLOOKUP(A790,'04'!A:C,3,0)</f>
        <v>Начисление услуг УКС00000640 от 30.04.2023 0:00:10</v>
      </c>
      <c r="G790" s="81" t="str">
        <f>VLOOKUP(A790,'04'!A:B,2,0)</f>
        <v>НАС/КС/ДУ-3-488</v>
      </c>
      <c r="H790" s="128">
        <v>1395.87</v>
      </c>
      <c r="I790" s="126">
        <f>VLOOKUP(A790,РАСЧЕТ!A:AZ,52,0)</f>
        <v>0</v>
      </c>
      <c r="J790" s="126">
        <f t="shared" si="109"/>
        <v>-1395.87</v>
      </c>
      <c r="K790" s="128">
        <v>1395.87</v>
      </c>
      <c r="L790" s="126">
        <f>VLOOKUP(A790,РАСЧЕТ!A:BA,53,0)</f>
        <v>0</v>
      </c>
      <c r="M790" s="126">
        <f t="shared" si="110"/>
        <v>-1395.87</v>
      </c>
      <c r="N790" s="128">
        <v>1395.87</v>
      </c>
      <c r="O790" s="126">
        <f>VLOOKUP(A790,РАСЧЕТ!A:BB,54,0)</f>
        <v>0</v>
      </c>
      <c r="P790" s="126">
        <f t="shared" si="111"/>
        <v>-1395.87</v>
      </c>
      <c r="Q790" s="128">
        <v>1395.87</v>
      </c>
      <c r="R790" s="126">
        <f>VLOOKUP(A790,РАСЧЕТ!A:BC,55,0)</f>
        <v>0</v>
      </c>
      <c r="S790" s="126">
        <f t="shared" si="112"/>
        <v>-1395.87</v>
      </c>
      <c r="T790" s="128">
        <v>1395.87</v>
      </c>
      <c r="U790" s="126">
        <f>VLOOKUP(A790,РАСЧЕТ!A:BD,56,0)</f>
        <v>0</v>
      </c>
      <c r="V790" s="126">
        <f t="shared" si="113"/>
        <v>-1395.87</v>
      </c>
      <c r="W790" s="80">
        <v>1395.87</v>
      </c>
      <c r="X790" s="81">
        <f>VLOOKUP(A790,РАСЧЕТ!A:BE,57,0)</f>
        <v>723.69034265799485</v>
      </c>
      <c r="Y790" s="81">
        <f t="shared" si="114"/>
        <v>-672.17965734200504</v>
      </c>
      <c r="Z790" s="81" t="str">
        <f>VLOOKUP(A790,'10'!A:C,3,0)</f>
        <v>Начисление услуг УКС00001637 от 31.10.2023 0:00:03</v>
      </c>
      <c r="AA790" s="81" t="str">
        <f>VLOOKUP(A790,'10'!A:B,2,0)</f>
        <v>НАС/КС/ДУ-3-488</v>
      </c>
      <c r="AB790" s="80">
        <v>1395.87</v>
      </c>
      <c r="AC790" s="81">
        <f>VLOOKUP(A790,РАСЧЕТ!A:BF,58,0)</f>
        <v>778.20419967546889</v>
      </c>
      <c r="AD790" s="81">
        <f t="shared" si="115"/>
        <v>-617.66580032453101</v>
      </c>
      <c r="AE790" s="81" t="str">
        <f>VLOOKUP(A790,'11'!A:C,3,0)</f>
        <v>Начисление услуг УКС00001717 от 30.11.2023 23:59:59</v>
      </c>
      <c r="AF790" s="81" t="str">
        <f>VLOOKUP(A790,'11'!A:B,2,0)</f>
        <v>НАС/КС/ДУ-3-488</v>
      </c>
      <c r="AG790" s="80">
        <v>1395.87</v>
      </c>
      <c r="AH790" s="120">
        <f>VLOOKUP(A790,РАСЧЕТ!A:BG,59,0)</f>
        <v>1121.1926497102725</v>
      </c>
      <c r="AI790" s="120">
        <f t="shared" si="116"/>
        <v>-274.67735028972743</v>
      </c>
      <c r="AJ790" t="str">
        <f>VLOOKUP(A790,'12'!A:C,3,0)</f>
        <v>Начисление услуг УКС00001867 от 31.12.2023 23:59:59</v>
      </c>
      <c r="AK790" t="str">
        <f>VLOOKUP(A790,'12'!A:B,2,0)</f>
        <v>НАС/КС/ДУ-3-488</v>
      </c>
    </row>
    <row r="791" spans="1:37" x14ac:dyDescent="0.3">
      <c r="A791" s="79" t="s">
        <v>2138</v>
      </c>
      <c r="B791" s="79" t="s">
        <v>2139</v>
      </c>
      <c r="C791" s="80">
        <v>1443.11</v>
      </c>
      <c r="D791" s="81">
        <f>VLOOKUP(A791,РАСЧЕТ!A:AY,51,0)</f>
        <v>1217.088728559321</v>
      </c>
      <c r="E791" s="81">
        <f t="shared" si="108"/>
        <v>-226.0212714406789</v>
      </c>
      <c r="F791" s="81" t="str">
        <f>VLOOKUP(A791,'04'!A:C,3,0)</f>
        <v>Начисление услуг УКС00000640 от 30.04.2023 0:00:10</v>
      </c>
      <c r="G791" s="81" t="str">
        <f>VLOOKUP(A791,'04'!A:B,2,0)</f>
        <v>НАС/КС/ДУ-3-489.</v>
      </c>
      <c r="H791" s="128">
        <v>1443.11</v>
      </c>
      <c r="I791" s="126">
        <f>VLOOKUP(A791,РАСЧЕТ!A:AZ,52,0)</f>
        <v>0</v>
      </c>
      <c r="J791" s="126">
        <f t="shared" si="109"/>
        <v>-1443.11</v>
      </c>
      <c r="K791" s="126">
        <v>48.05</v>
      </c>
      <c r="L791" s="126">
        <f>VLOOKUP(A791,РАСЧЕТ!A:BA,53,0)</f>
        <v>0</v>
      </c>
      <c r="M791" s="126">
        <f t="shared" si="110"/>
        <v>-48.05</v>
      </c>
      <c r="N791" s="127"/>
      <c r="O791" s="126">
        <f>VLOOKUP(A791,РАСЧЕТ!A:BB,54,0)</f>
        <v>0</v>
      </c>
      <c r="P791" s="126">
        <f t="shared" si="111"/>
        <v>0</v>
      </c>
      <c r="Q791" s="127"/>
      <c r="R791" s="126">
        <f>VLOOKUP(A791,РАСЧЕТ!A:BC,55,0)</f>
        <v>0</v>
      </c>
      <c r="S791" s="126">
        <f t="shared" si="112"/>
        <v>0</v>
      </c>
      <c r="T791" s="127"/>
      <c r="U791" s="126">
        <f>VLOOKUP(A791,РАСЧЕТ!A:BD,56,0)</f>
        <v>0</v>
      </c>
      <c r="V791" s="126">
        <f t="shared" si="113"/>
        <v>0</v>
      </c>
      <c r="W791" s="82"/>
      <c r="X791" s="81">
        <f>VLOOKUP(A791,РАСЧЕТ!A:BE,57,0)</f>
        <v>0</v>
      </c>
      <c r="Y791" s="81">
        <f t="shared" si="114"/>
        <v>0</v>
      </c>
      <c r="Z791" s="81" t="e">
        <f>VLOOKUP(A791,'10'!A:C,3,0)</f>
        <v>#N/A</v>
      </c>
      <c r="AA791" s="81" t="e">
        <f>VLOOKUP(A791,'10'!A:B,2,0)</f>
        <v>#N/A</v>
      </c>
      <c r="AB791" s="82"/>
      <c r="AC791" s="81">
        <f>VLOOKUP(A791,РАСЧЕТ!A:BF,58,0)</f>
        <v>0</v>
      </c>
      <c r="AD791" s="81">
        <f t="shared" si="115"/>
        <v>0</v>
      </c>
      <c r="AE791" s="81" t="e">
        <f>VLOOKUP(A791,'11'!A:C,3,0)</f>
        <v>#N/A</v>
      </c>
      <c r="AF791" s="81" t="e">
        <f>VLOOKUP(A791,'11'!A:B,2,0)</f>
        <v>#N/A</v>
      </c>
      <c r="AG791" s="82"/>
      <c r="AH791" s="120">
        <f>VLOOKUP(A791,РАСЧЕТ!A:BG,59,0)</f>
        <v>0</v>
      </c>
      <c r="AI791" s="120">
        <f t="shared" si="116"/>
        <v>0</v>
      </c>
      <c r="AJ791" t="e">
        <f>VLOOKUP(A791,'12'!A:C,3,0)</f>
        <v>#N/A</v>
      </c>
      <c r="AK791" t="e">
        <f>VLOOKUP(A791,'12'!A:B,2,0)</f>
        <v>#N/A</v>
      </c>
    </row>
    <row r="792" spans="1:37" x14ac:dyDescent="0.3">
      <c r="A792" s="79" t="s">
        <v>2744</v>
      </c>
      <c r="B792" s="79" t="s">
        <v>2139</v>
      </c>
      <c r="C792" s="82"/>
      <c r="D792" s="81">
        <f>VLOOKUP(A792,РАСЧЕТ!A:AY,51,0)</f>
        <v>0</v>
      </c>
      <c r="E792" s="81">
        <f t="shared" si="108"/>
        <v>0</v>
      </c>
      <c r="F792" s="81" t="e">
        <f>VLOOKUP(A792,'04'!A:C,3,0)</f>
        <v>#N/A</v>
      </c>
      <c r="G792" s="81" t="e">
        <f>VLOOKUP(A792,'04'!A:B,2,0)</f>
        <v>#N/A</v>
      </c>
      <c r="H792" s="127"/>
      <c r="I792" s="126">
        <f>VLOOKUP(A792,РАСЧЕТ!A:AZ,52,0)</f>
        <v>0</v>
      </c>
      <c r="J792" s="126">
        <f t="shared" si="109"/>
        <v>0</v>
      </c>
      <c r="K792" s="128">
        <v>1395.06</v>
      </c>
      <c r="L792" s="126">
        <f>VLOOKUP(A792,РАСЧЕТ!A:BA,53,0)</f>
        <v>0</v>
      </c>
      <c r="M792" s="126">
        <f t="shared" si="110"/>
        <v>-1395.06</v>
      </c>
      <c r="N792" s="128">
        <v>1443.11</v>
      </c>
      <c r="O792" s="126">
        <f>VLOOKUP(A792,РАСЧЕТ!A:BB,54,0)</f>
        <v>0</v>
      </c>
      <c r="P792" s="126">
        <f t="shared" si="111"/>
        <v>-1443.11</v>
      </c>
      <c r="Q792" s="128">
        <v>1443.11</v>
      </c>
      <c r="R792" s="126">
        <f>VLOOKUP(A792,РАСЧЕТ!A:BC,55,0)</f>
        <v>0</v>
      </c>
      <c r="S792" s="126">
        <f t="shared" si="112"/>
        <v>-1443.11</v>
      </c>
      <c r="T792" s="128">
        <v>1443.11</v>
      </c>
      <c r="U792" s="126">
        <f>VLOOKUP(A792,РАСЧЕТ!A:BD,56,0)</f>
        <v>0</v>
      </c>
      <c r="V792" s="126">
        <f t="shared" si="113"/>
        <v>-1443.11</v>
      </c>
      <c r="W792" s="80">
        <v>1443.11</v>
      </c>
      <c r="X792" s="81">
        <f>VLOOKUP(A792,РАСЧЕТ!A:BE,57,0)</f>
        <v>2072.6007626898522</v>
      </c>
      <c r="Y792" s="81">
        <f t="shared" si="114"/>
        <v>629.49076268985232</v>
      </c>
      <c r="Z792" s="81" t="str">
        <f>VLOOKUP(A792,'10'!A:C,3,0)</f>
        <v>Начисление услуг УКС00001637 от 31.10.2023 0:00:03</v>
      </c>
      <c r="AA792" s="81" t="str">
        <f>VLOOKUP(A792,'10'!A:B,2,0)</f>
        <v>НАС/КС/ДУ-3-489/Втор</v>
      </c>
      <c r="AB792" s="80">
        <v>1443.11</v>
      </c>
      <c r="AC792" s="81">
        <f>VLOOKUP(A792,РАСЧЕТ!A:BF,58,0)</f>
        <v>1730.0304236939355</v>
      </c>
      <c r="AD792" s="81">
        <f t="shared" si="115"/>
        <v>286.92042369393562</v>
      </c>
      <c r="AE792" s="81" t="str">
        <f>VLOOKUP(A792,'11'!A:C,3,0)</f>
        <v>Начисление услуг УКС00001717 от 30.11.2023 23:59:59</v>
      </c>
      <c r="AF792" s="81" t="str">
        <f>VLOOKUP(A792,'11'!A:B,2,0)</f>
        <v>НАС/КС/ДУ-3-489/Втор</v>
      </c>
      <c r="AG792" s="80">
        <v>1443.11</v>
      </c>
      <c r="AH792" s="120">
        <f>VLOOKUP(A792,РАСЧЕТ!A:BG,59,0)</f>
        <v>2360.2653128058732</v>
      </c>
      <c r="AI792" s="120">
        <f t="shared" si="116"/>
        <v>917.15531280587334</v>
      </c>
      <c r="AJ792" t="str">
        <f>VLOOKUP(A792,'12'!A:C,3,0)</f>
        <v>Начисление услуг УКС00001867 от 31.12.2023 23:59:59</v>
      </c>
      <c r="AK792" t="str">
        <f>VLOOKUP(A792,'12'!A:B,2,0)</f>
        <v>НАС/КС/ДУ-3-489/Втор</v>
      </c>
    </row>
    <row r="793" spans="1:37" x14ac:dyDescent="0.3">
      <c r="A793" s="79" t="s">
        <v>2599</v>
      </c>
      <c r="B793" s="79" t="s">
        <v>205</v>
      </c>
      <c r="C793" s="80">
        <v>3118.15</v>
      </c>
      <c r="D793" s="81">
        <f>VLOOKUP(A793,РАСЧЕТ!A:AY,51,0)</f>
        <v>1310.8620198076085</v>
      </c>
      <c r="E793" s="81">
        <f t="shared" si="108"/>
        <v>-1807.2879801923916</v>
      </c>
      <c r="F793" s="81" t="str">
        <f>VLOOKUP(A793,'04'!A:C,3,0)</f>
        <v>Начисление услуг УКС00000640 от 30.04.2023 0:00:10</v>
      </c>
      <c r="G793" s="81" t="str">
        <f>VLOOKUP(A793,'04'!A:B,2,0)</f>
        <v>НАС/КС/ДУ/3-49</v>
      </c>
      <c r="H793" s="128">
        <v>3118.15</v>
      </c>
      <c r="I793" s="126">
        <f>VLOOKUP(A793,РАСЧЕТ!A:AZ,52,0)</f>
        <v>0</v>
      </c>
      <c r="J793" s="126">
        <f t="shared" si="109"/>
        <v>-3118.15</v>
      </c>
      <c r="K793" s="128">
        <v>3118.15</v>
      </c>
      <c r="L793" s="126">
        <f>VLOOKUP(A793,РАСЧЕТ!A:BA,53,0)</f>
        <v>0</v>
      </c>
      <c r="M793" s="126">
        <f t="shared" si="110"/>
        <v>-3118.15</v>
      </c>
      <c r="N793" s="128">
        <v>3118.15</v>
      </c>
      <c r="O793" s="126">
        <f>VLOOKUP(A793,РАСЧЕТ!A:BB,54,0)</f>
        <v>0</v>
      </c>
      <c r="P793" s="126">
        <f t="shared" si="111"/>
        <v>-3118.15</v>
      </c>
      <c r="Q793" s="128">
        <v>3118.15</v>
      </c>
      <c r="R793" s="126">
        <f>VLOOKUP(A793,РАСЧЕТ!A:BC,55,0)</f>
        <v>0</v>
      </c>
      <c r="S793" s="126">
        <f t="shared" si="112"/>
        <v>-3118.15</v>
      </c>
      <c r="T793" s="128">
        <v>3118.15</v>
      </c>
      <c r="U793" s="126">
        <f>VLOOKUP(A793,РАСЧЕТ!A:BD,56,0)</f>
        <v>0</v>
      </c>
      <c r="V793" s="126">
        <f t="shared" si="113"/>
        <v>-3118.15</v>
      </c>
      <c r="W793" s="80">
        <v>3118.15</v>
      </c>
      <c r="X793" s="81">
        <f>VLOOKUP(A793,РАСЧЕТ!A:BE,57,0)</f>
        <v>5563.2659752516493</v>
      </c>
      <c r="Y793" s="81">
        <f t="shared" si="114"/>
        <v>2445.1159752516492</v>
      </c>
      <c r="Z793" s="81" t="str">
        <f>VLOOKUP(A793,'10'!A:C,3,0)</f>
        <v>Начисление услуг УКС00001637 от 31.10.2023 0:00:03</v>
      </c>
      <c r="AA793" s="81" t="str">
        <f>VLOOKUP(A793,'10'!A:B,2,0)</f>
        <v>НАС/КС/ДУ/3-49</v>
      </c>
      <c r="AB793" s="80">
        <v>3118.15</v>
      </c>
      <c r="AC793" s="81">
        <f>VLOOKUP(A793,РАСЧЕТ!A:BF,58,0)</f>
        <v>4496.2646527228262</v>
      </c>
      <c r="AD793" s="81">
        <f t="shared" si="115"/>
        <v>1378.1146527228261</v>
      </c>
      <c r="AE793" s="81" t="str">
        <f>VLOOKUP(A793,'11'!A:C,3,0)</f>
        <v>Начисление услуг УКС00001717 от 30.11.2023 23:59:59</v>
      </c>
      <c r="AF793" s="81" t="str">
        <f>VLOOKUP(A793,'11'!A:B,2,0)</f>
        <v>НАС/КС/ДУ/3-49</v>
      </c>
      <c r="AG793" s="80">
        <v>3118.15</v>
      </c>
      <c r="AH793" s="120">
        <f>VLOOKUP(A793,РАСЧЕТ!A:BG,59,0)</f>
        <v>6083.82576717553</v>
      </c>
      <c r="AI793" s="120">
        <f t="shared" si="116"/>
        <v>2965.6757671755299</v>
      </c>
      <c r="AJ793" t="str">
        <f>VLOOKUP(A793,'12'!A:C,3,0)</f>
        <v>Начисление услуг УКС00001867 от 31.12.2023 23:59:59</v>
      </c>
      <c r="AK793" t="str">
        <f>VLOOKUP(A793,'12'!A:B,2,0)</f>
        <v>НАС/КС/ДУ/3-49</v>
      </c>
    </row>
    <row r="794" spans="1:37" x14ac:dyDescent="0.3">
      <c r="A794" s="79" t="s">
        <v>1012</v>
      </c>
      <c r="B794" s="79" t="s">
        <v>1013</v>
      </c>
      <c r="C794" s="80">
        <v>2602.7600000000002</v>
      </c>
      <c r="D794" s="81">
        <f>VLOOKUP(A794,РАСЧЕТ!A:AY,51,0)</f>
        <v>1405.5763715749461</v>
      </c>
      <c r="E794" s="81">
        <f t="shared" si="108"/>
        <v>-1197.1836284250542</v>
      </c>
      <c r="F794" s="81" t="str">
        <f>VLOOKUP(A794,'04'!A:C,3,0)</f>
        <v>Начисление услуг УКС00000640 от 30.04.2023 0:00:10</v>
      </c>
      <c r="G794" s="81" t="str">
        <f>VLOOKUP(A794,'04'!A:B,2,0)</f>
        <v>НАС/КС/ДУ-3-490</v>
      </c>
      <c r="H794" s="128">
        <v>2602.7600000000002</v>
      </c>
      <c r="I794" s="126">
        <f>VLOOKUP(A794,РАСЧЕТ!A:AZ,52,0)</f>
        <v>0</v>
      </c>
      <c r="J794" s="126">
        <f t="shared" si="109"/>
        <v>-2602.7600000000002</v>
      </c>
      <c r="K794" s="128">
        <v>2602.7600000000002</v>
      </c>
      <c r="L794" s="126">
        <f>VLOOKUP(A794,РАСЧЕТ!A:BA,53,0)</f>
        <v>0</v>
      </c>
      <c r="M794" s="126">
        <f t="shared" si="110"/>
        <v>-2602.7600000000002</v>
      </c>
      <c r="N794" s="128">
        <v>2602.7600000000002</v>
      </c>
      <c r="O794" s="126">
        <f>VLOOKUP(A794,РАСЧЕТ!A:BB,54,0)</f>
        <v>0</v>
      </c>
      <c r="P794" s="126">
        <f t="shared" si="111"/>
        <v>-2602.7600000000002</v>
      </c>
      <c r="Q794" s="128">
        <v>2602.7600000000002</v>
      </c>
      <c r="R794" s="126">
        <f>VLOOKUP(A794,РАСЧЕТ!A:BC,55,0)</f>
        <v>0</v>
      </c>
      <c r="S794" s="126">
        <f t="shared" si="112"/>
        <v>-2602.7600000000002</v>
      </c>
      <c r="T794" s="128">
        <v>2602.7600000000002</v>
      </c>
      <c r="U794" s="126">
        <f>VLOOKUP(A794,РАСЧЕТ!A:BD,56,0)</f>
        <v>0</v>
      </c>
      <c r="V794" s="126">
        <f t="shared" si="113"/>
        <v>-2602.7600000000002</v>
      </c>
      <c r="W794" s="80">
        <v>2602.7600000000002</v>
      </c>
      <c r="X794" s="81">
        <f>VLOOKUP(A794,РАСЧЕТ!A:BE,57,0)</f>
        <v>2514.5476185808834</v>
      </c>
      <c r="Y794" s="81">
        <f t="shared" si="114"/>
        <v>-88.212381419116809</v>
      </c>
      <c r="Z794" s="81" t="str">
        <f>VLOOKUP(A794,'10'!A:C,3,0)</f>
        <v>Начисление услуг УКС00001637 от 31.10.2023 0:00:03</v>
      </c>
      <c r="AA794" s="81" t="str">
        <f>VLOOKUP(A794,'10'!A:B,2,0)</f>
        <v>НАС/КС/ДУ-3-490</v>
      </c>
      <c r="AB794" s="80">
        <v>2602.7600000000002</v>
      </c>
      <c r="AC794" s="81">
        <f>VLOOKUP(A794,РАСЧЕТ!A:BF,58,0)</f>
        <v>2265.2405013783432</v>
      </c>
      <c r="AD794" s="81">
        <f t="shared" si="115"/>
        <v>-337.51949862165702</v>
      </c>
      <c r="AE794" s="81" t="str">
        <f>VLOOKUP(A794,'11'!A:C,3,0)</f>
        <v>Начисление услуг УКС00001717 от 30.11.2023 23:59:59</v>
      </c>
      <c r="AF794" s="81" t="str">
        <f>VLOOKUP(A794,'11'!A:B,2,0)</f>
        <v>НАС/КС/ДУ-3-490</v>
      </c>
      <c r="AG794" s="80">
        <v>2602.7600000000002</v>
      </c>
      <c r="AH794" s="120">
        <f>VLOOKUP(A794,РАСЧЕТ!A:BG,59,0)</f>
        <v>3147.2717735130946</v>
      </c>
      <c r="AI794" s="120">
        <f t="shared" si="116"/>
        <v>544.51177351309434</v>
      </c>
      <c r="AJ794" t="str">
        <f>VLOOKUP(A794,'12'!A:C,3,0)</f>
        <v>Начисление услуг УКС00001867 от 31.12.2023 23:59:59</v>
      </c>
      <c r="AK794" t="str">
        <f>VLOOKUP(A794,'12'!A:B,2,0)</f>
        <v>НАС/КС/ДУ-3-490</v>
      </c>
    </row>
    <row r="795" spans="1:37" x14ac:dyDescent="0.3">
      <c r="A795" s="79" t="s">
        <v>2512</v>
      </c>
      <c r="B795" s="79" t="s">
        <v>2513</v>
      </c>
      <c r="C795" s="80">
        <v>1687.93</v>
      </c>
      <c r="D795" s="81">
        <f>VLOOKUP(A795,РАСЧЕТ!A:AY,51,0)</f>
        <v>1423.5591378684915</v>
      </c>
      <c r="E795" s="81">
        <f t="shared" si="108"/>
        <v>-264.3708621315086</v>
      </c>
      <c r="F795" s="81" t="str">
        <f>VLOOKUP(A795,'04'!A:C,3,0)</f>
        <v>Начисление услуг УКС00000640 от 30.04.2023 0:00:10</v>
      </c>
      <c r="G795" s="81" t="str">
        <f>VLOOKUP(A795,'04'!A:B,2,0)</f>
        <v>НАС/КС/ДУ-3-491 ВТОР</v>
      </c>
      <c r="H795" s="128">
        <v>1687.93</v>
      </c>
      <c r="I795" s="126">
        <f>VLOOKUP(A795,РАСЧЕТ!A:AZ,52,0)</f>
        <v>0</v>
      </c>
      <c r="J795" s="126">
        <f t="shared" si="109"/>
        <v>-1687.93</v>
      </c>
      <c r="K795" s="128">
        <v>1687.93</v>
      </c>
      <c r="L795" s="126">
        <f>VLOOKUP(A795,РАСЧЕТ!A:BA,53,0)</f>
        <v>0</v>
      </c>
      <c r="M795" s="126">
        <f t="shared" si="110"/>
        <v>-1687.93</v>
      </c>
      <c r="N795" s="126">
        <v>490.04</v>
      </c>
      <c r="O795" s="126">
        <f>VLOOKUP(A795,РАСЧЕТ!A:BB,54,0)</f>
        <v>0</v>
      </c>
      <c r="P795" s="126">
        <f t="shared" si="111"/>
        <v>-490.04</v>
      </c>
      <c r="Q795" s="127"/>
      <c r="R795" s="126">
        <f>VLOOKUP(A795,РАСЧЕТ!A:BC,55,0)</f>
        <v>0</v>
      </c>
      <c r="S795" s="126">
        <f t="shared" si="112"/>
        <v>0</v>
      </c>
      <c r="T795" s="127"/>
      <c r="U795" s="126">
        <f>VLOOKUP(A795,РАСЧЕТ!A:BD,56,0)</f>
        <v>0</v>
      </c>
      <c r="V795" s="126">
        <f t="shared" si="113"/>
        <v>0</v>
      </c>
      <c r="W795" s="82"/>
      <c r="X795" s="81">
        <f>VLOOKUP(A795,РАСЧЕТ!A:BE,57,0)</f>
        <v>0</v>
      </c>
      <c r="Y795" s="81">
        <f t="shared" si="114"/>
        <v>0</v>
      </c>
      <c r="Z795" s="81" t="e">
        <f>VLOOKUP(A795,'10'!A:C,3,0)</f>
        <v>#N/A</v>
      </c>
      <c r="AA795" s="81" t="e">
        <f>VLOOKUP(A795,'10'!A:B,2,0)</f>
        <v>#N/A</v>
      </c>
      <c r="AB795" s="82"/>
      <c r="AC795" s="81">
        <f>VLOOKUP(A795,РАСЧЕТ!A:BF,58,0)</f>
        <v>0</v>
      </c>
      <c r="AD795" s="81">
        <f t="shared" si="115"/>
        <v>0</v>
      </c>
      <c r="AE795" s="81" t="e">
        <f>VLOOKUP(A795,'11'!A:C,3,0)</f>
        <v>#N/A</v>
      </c>
      <c r="AF795" s="81" t="e">
        <f>VLOOKUP(A795,'11'!A:B,2,0)</f>
        <v>#N/A</v>
      </c>
      <c r="AG795" s="82"/>
      <c r="AH795" s="120">
        <f>VLOOKUP(A795,РАСЧЕТ!A:BG,59,0)</f>
        <v>0</v>
      </c>
      <c r="AI795" s="120">
        <f t="shared" si="116"/>
        <v>0</v>
      </c>
      <c r="AJ795" t="e">
        <f>VLOOKUP(A795,'12'!A:C,3,0)</f>
        <v>#N/A</v>
      </c>
      <c r="AK795" t="e">
        <f>VLOOKUP(A795,'12'!A:B,2,0)</f>
        <v>#N/A</v>
      </c>
    </row>
    <row r="796" spans="1:37" x14ac:dyDescent="0.3">
      <c r="A796" s="79" t="s">
        <v>2761</v>
      </c>
      <c r="B796" s="79" t="s">
        <v>2513</v>
      </c>
      <c r="C796" s="82"/>
      <c r="D796" s="81">
        <f>VLOOKUP(A796,РАСЧЕТ!A:AY,51,0)</f>
        <v>0</v>
      </c>
      <c r="E796" s="81">
        <f t="shared" si="108"/>
        <v>0</v>
      </c>
      <c r="F796" s="81" t="e">
        <f>VLOOKUP(A796,'04'!A:C,3,0)</f>
        <v>#N/A</v>
      </c>
      <c r="G796" s="81" t="e">
        <f>VLOOKUP(A796,'04'!A:B,2,0)</f>
        <v>#N/A</v>
      </c>
      <c r="H796" s="127"/>
      <c r="I796" s="126">
        <f>VLOOKUP(A796,РАСЧЕТ!A:AZ,52,0)</f>
        <v>0</v>
      </c>
      <c r="J796" s="126">
        <f t="shared" si="109"/>
        <v>0</v>
      </c>
      <c r="K796" s="127"/>
      <c r="L796" s="126">
        <f>VLOOKUP(A796,РАСЧЕТ!A:BA,53,0)</f>
        <v>0</v>
      </c>
      <c r="M796" s="126">
        <f t="shared" si="110"/>
        <v>0</v>
      </c>
      <c r="N796" s="128">
        <v>1197.8900000000001</v>
      </c>
      <c r="O796" s="126">
        <f>VLOOKUP(A796,РАСЧЕТ!A:BB,54,0)</f>
        <v>0</v>
      </c>
      <c r="P796" s="126">
        <f t="shared" si="111"/>
        <v>-1197.8900000000001</v>
      </c>
      <c r="Q796" s="128">
        <v>1687.92</v>
      </c>
      <c r="R796" s="126">
        <f>VLOOKUP(A796,РАСЧЕТ!A:BC,55,0)</f>
        <v>0</v>
      </c>
      <c r="S796" s="126">
        <f t="shared" si="112"/>
        <v>-1687.92</v>
      </c>
      <c r="T796" s="128">
        <v>1687.93</v>
      </c>
      <c r="U796" s="126">
        <f>VLOOKUP(A796,РАСЧЕТ!A:BD,56,0)</f>
        <v>0</v>
      </c>
      <c r="V796" s="126">
        <f t="shared" si="113"/>
        <v>-1687.93</v>
      </c>
      <c r="W796" s="80">
        <v>1687.93</v>
      </c>
      <c r="X796" s="81">
        <f>VLOOKUP(A796,РАСЧЕТ!A:BE,57,0)</f>
        <v>2816.0147315595223</v>
      </c>
      <c r="Y796" s="81">
        <f t="shared" si="114"/>
        <v>1128.0847315595222</v>
      </c>
      <c r="Z796" s="81" t="str">
        <f>VLOOKUP(A796,'10'!A:C,3,0)</f>
        <v>Начисление услуг УКС00001637 от 31.10.2023 0:00:03</v>
      </c>
      <c r="AA796" s="81" t="str">
        <f>VLOOKUP(A796,'10'!A:B,2,0)</f>
        <v>НАС/КС/ДУ/3-491-ВТОР</v>
      </c>
      <c r="AB796" s="80">
        <v>1687.93</v>
      </c>
      <c r="AC796" s="81">
        <f>VLOOKUP(A796,РАСЧЕТ!A:BF,58,0)</f>
        <v>2297.3115251451441</v>
      </c>
      <c r="AD796" s="81">
        <f t="shared" si="115"/>
        <v>609.381525145144</v>
      </c>
      <c r="AE796" s="81" t="str">
        <f>VLOOKUP(A796,'11'!A:C,3,0)</f>
        <v>Начисление услуг УКС00001717 от 30.11.2023 23:59:59</v>
      </c>
      <c r="AF796" s="81" t="str">
        <f>VLOOKUP(A796,'11'!A:B,2,0)</f>
        <v>НАС/КС/ДУ/3-491-ВТОР</v>
      </c>
      <c r="AG796" s="80">
        <v>1687.93</v>
      </c>
      <c r="AH796" s="120">
        <f>VLOOKUP(A796,РАСЧЕТ!A:BG,59,0)</f>
        <v>3116.0052103832386</v>
      </c>
      <c r="AI796" s="120">
        <f t="shared" si="116"/>
        <v>1428.0752103832385</v>
      </c>
      <c r="AJ796" t="str">
        <f>VLOOKUP(A796,'12'!A:C,3,0)</f>
        <v>Начисление услуг УКС00001867 от 31.12.2023 23:59:59</v>
      </c>
      <c r="AK796" t="str">
        <f>VLOOKUP(A796,'12'!A:B,2,0)</f>
        <v>НАС/КС/ДУ/3-491-ВТОР</v>
      </c>
    </row>
    <row r="797" spans="1:37" x14ac:dyDescent="0.3">
      <c r="A797" s="79" t="s">
        <v>1224</v>
      </c>
      <c r="B797" s="79" t="s">
        <v>1225</v>
      </c>
      <c r="C797" s="80">
        <v>1374.39</v>
      </c>
      <c r="D797" s="81">
        <f>VLOOKUP(A797,РАСЧЕТ!A:AY,51,0)</f>
        <v>1407.257661953767</v>
      </c>
      <c r="E797" s="81">
        <f t="shared" si="108"/>
        <v>32.867661953766856</v>
      </c>
      <c r="F797" s="81" t="str">
        <f>VLOOKUP(A797,'04'!A:C,3,0)</f>
        <v>Начисление услуг УКС00000640 от 30.04.2023 0:00:10</v>
      </c>
      <c r="G797" s="81" t="str">
        <f>VLOOKUP(A797,'04'!A:B,2,0)</f>
        <v>НАС/КС/ДУ-3-492 от 11.03.2022 г.</v>
      </c>
      <c r="H797" s="128">
        <v>1374.39</v>
      </c>
      <c r="I797" s="126">
        <f>VLOOKUP(A797,РАСЧЕТ!A:AZ,52,0)</f>
        <v>0</v>
      </c>
      <c r="J797" s="126">
        <f t="shared" si="109"/>
        <v>-1374.39</v>
      </c>
      <c r="K797" s="128">
        <v>1374.39</v>
      </c>
      <c r="L797" s="126">
        <f>VLOOKUP(A797,РАСЧЕТ!A:BA,53,0)</f>
        <v>0</v>
      </c>
      <c r="M797" s="126">
        <f t="shared" si="110"/>
        <v>-1374.39</v>
      </c>
      <c r="N797" s="128">
        <v>1374.39</v>
      </c>
      <c r="O797" s="126">
        <f>VLOOKUP(A797,РАСЧЕТ!A:BB,54,0)</f>
        <v>0</v>
      </c>
      <c r="P797" s="126">
        <f t="shared" si="111"/>
        <v>-1374.39</v>
      </c>
      <c r="Q797" s="128">
        <v>1374.39</v>
      </c>
      <c r="R797" s="126">
        <f>VLOOKUP(A797,РАСЧЕТ!A:BC,55,0)</f>
        <v>0</v>
      </c>
      <c r="S797" s="126">
        <f t="shared" si="112"/>
        <v>-1374.39</v>
      </c>
      <c r="T797" s="128">
        <v>1374.39</v>
      </c>
      <c r="U797" s="126">
        <f>VLOOKUP(A797,РАСЧЕТ!A:BD,56,0)</f>
        <v>0</v>
      </c>
      <c r="V797" s="126">
        <f t="shared" si="113"/>
        <v>-1374.39</v>
      </c>
      <c r="W797" s="80">
        <v>1374.39</v>
      </c>
      <c r="X797" s="81">
        <f>VLOOKUP(A797,РАСЧЕТ!A:BE,57,0)</f>
        <v>1573.7944369099773</v>
      </c>
      <c r="Y797" s="81">
        <f t="shared" si="114"/>
        <v>199.40443690997722</v>
      </c>
      <c r="Z797" s="81" t="str">
        <f>VLOOKUP(A797,'10'!A:C,3,0)</f>
        <v>Начисление услуг УКС00001637 от 31.10.2023 0:00:03</v>
      </c>
      <c r="AA797" s="81" t="str">
        <f>VLOOKUP(A797,'10'!A:B,2,0)</f>
        <v>НАС/КС/ДУ-3-492 от 11.03.2022 г.</v>
      </c>
      <c r="AB797" s="80">
        <v>1374.39</v>
      </c>
      <c r="AC797" s="81">
        <f>VLOOKUP(A797,РАСЧЕТ!A:BF,58,0)</f>
        <v>1368.0549802033713</v>
      </c>
      <c r="AD797" s="81">
        <f t="shared" si="115"/>
        <v>-6.3350197966287851</v>
      </c>
      <c r="AE797" s="81" t="str">
        <f>VLOOKUP(A797,'11'!A:C,3,0)</f>
        <v>Начисление услуг УКС00001717 от 30.11.2023 23:59:59</v>
      </c>
      <c r="AF797" s="81" t="str">
        <f>VLOOKUP(A797,'11'!A:B,2,0)</f>
        <v>НАС/КС/ДУ-3-492 от 11.03.2022 г.</v>
      </c>
      <c r="AG797" s="80">
        <v>1374.39</v>
      </c>
      <c r="AH797" s="120">
        <f>VLOOKUP(A797,РАСЧЕТ!A:BG,59,0)</f>
        <v>1885.0075473604845</v>
      </c>
      <c r="AI797" s="120">
        <f t="shared" si="116"/>
        <v>510.61754736048442</v>
      </c>
      <c r="AJ797" t="str">
        <f>VLOOKUP(A797,'12'!A:C,3,0)</f>
        <v>Начисление услуг УКС00001867 от 31.12.2023 23:59:59</v>
      </c>
      <c r="AK797" t="str">
        <f>VLOOKUP(A797,'12'!A:B,2,0)</f>
        <v>НАС/КС/ДУ-3-492 от 11.03.2022 г.</v>
      </c>
    </row>
    <row r="798" spans="1:37" x14ac:dyDescent="0.3">
      <c r="A798" s="79" t="s">
        <v>2290</v>
      </c>
      <c r="B798" s="79" t="s">
        <v>2291</v>
      </c>
      <c r="C798" s="80">
        <v>1361.51</v>
      </c>
      <c r="D798" s="81">
        <f>VLOOKUP(A798,РАСЧЕТ!A:AY,51,0)</f>
        <v>977.71199674795037</v>
      </c>
      <c r="E798" s="81">
        <f t="shared" si="108"/>
        <v>-383.79800325204963</v>
      </c>
      <c r="F798" s="81" t="str">
        <f>VLOOKUP(A798,'04'!A:C,3,0)</f>
        <v>Начисление услуг УКС00000640 от 30.04.2023 0:00:10</v>
      </c>
      <c r="G798" s="81" t="str">
        <f>VLOOKUP(A798,'04'!A:B,2,0)</f>
        <v xml:space="preserve">НАС/КС/ДУ-3-493 </v>
      </c>
      <c r="H798" s="128">
        <v>1361.51</v>
      </c>
      <c r="I798" s="126">
        <f>VLOOKUP(A798,РАСЧЕТ!A:AZ,52,0)</f>
        <v>0</v>
      </c>
      <c r="J798" s="126">
        <f t="shared" si="109"/>
        <v>-1361.51</v>
      </c>
      <c r="K798" s="128">
        <v>1361.51</v>
      </c>
      <c r="L798" s="126">
        <f>VLOOKUP(A798,РАСЧЕТ!A:BA,53,0)</f>
        <v>0</v>
      </c>
      <c r="M798" s="126">
        <f t="shared" si="110"/>
        <v>-1361.51</v>
      </c>
      <c r="N798" s="128">
        <v>1361.51</v>
      </c>
      <c r="O798" s="126">
        <f>VLOOKUP(A798,РАСЧЕТ!A:BB,54,0)</f>
        <v>0</v>
      </c>
      <c r="P798" s="126">
        <f t="shared" si="111"/>
        <v>-1361.51</v>
      </c>
      <c r="Q798" s="128">
        <v>1361.51</v>
      </c>
      <c r="R798" s="126">
        <f>VLOOKUP(A798,РАСЧЕТ!A:BC,55,0)</f>
        <v>0</v>
      </c>
      <c r="S798" s="126">
        <f t="shared" si="112"/>
        <v>-1361.51</v>
      </c>
      <c r="T798" s="128">
        <v>1361.51</v>
      </c>
      <c r="U798" s="126">
        <f>VLOOKUP(A798,РАСЧЕТ!A:BD,56,0)</f>
        <v>0</v>
      </c>
      <c r="V798" s="126">
        <f t="shared" si="113"/>
        <v>-1361.51</v>
      </c>
      <c r="W798" s="80">
        <v>1361.51</v>
      </c>
      <c r="X798" s="81">
        <f>VLOOKUP(A798,РАСЧЕТ!A:BE,57,0)</f>
        <v>1663.9519605060802</v>
      </c>
      <c r="Y798" s="81">
        <f t="shared" si="114"/>
        <v>302.44196050608025</v>
      </c>
      <c r="Z798" s="81" t="str">
        <f>VLOOKUP(A798,'10'!A:C,3,0)</f>
        <v>Начисление услуг УКС00001637 от 31.10.2023 0:00:03</v>
      </c>
      <c r="AA798" s="81" t="str">
        <f>VLOOKUP(A798,'10'!A:B,2,0)</f>
        <v xml:space="preserve">НАС/КС/ДУ-3-493 </v>
      </c>
      <c r="AB798" s="80">
        <v>1361.51</v>
      </c>
      <c r="AC798" s="81">
        <f>VLOOKUP(A798,РАСЧЕТ!A:BF,58,0)</f>
        <v>1428.5406673074895</v>
      </c>
      <c r="AD798" s="81">
        <f t="shared" si="115"/>
        <v>67.030667307489466</v>
      </c>
      <c r="AE798" s="81" t="str">
        <f>VLOOKUP(A798,'11'!A:C,3,0)</f>
        <v>Начисление услуг УКС00001717 от 30.11.2023 23:59:59</v>
      </c>
      <c r="AF798" s="81" t="str">
        <f>VLOOKUP(A798,'11'!A:B,2,0)</f>
        <v xml:space="preserve">НАС/КС/ДУ-3-493 </v>
      </c>
      <c r="AG798" s="80">
        <v>1361.51</v>
      </c>
      <c r="AH798" s="120">
        <f>VLOOKUP(A798,РАСЧЕТ!A:BG,59,0)</f>
        <v>1962.4810641183226</v>
      </c>
      <c r="AI798" s="120">
        <f t="shared" si="116"/>
        <v>600.9710641183226</v>
      </c>
      <c r="AJ798" t="str">
        <f>VLOOKUP(A798,'12'!A:C,3,0)</f>
        <v>Начисление услуг УКС00001867 от 31.12.2023 23:59:59</v>
      </c>
      <c r="AK798" t="str">
        <f>VLOOKUP(A798,'12'!A:B,2,0)</f>
        <v xml:space="preserve">НАС/КС/ДУ-3-493 </v>
      </c>
    </row>
    <row r="799" spans="1:37" x14ac:dyDescent="0.3">
      <c r="A799" s="79" t="s">
        <v>780</v>
      </c>
      <c r="B799" s="79" t="s">
        <v>781</v>
      </c>
      <c r="C799" s="80">
        <v>1679.34</v>
      </c>
      <c r="D799" s="81">
        <f>VLOOKUP(A799,РАСЧЕТ!A:AY,51,0)</f>
        <v>1416.3145621032575</v>
      </c>
      <c r="E799" s="81">
        <f t="shared" si="108"/>
        <v>-263.02543789674246</v>
      </c>
      <c r="F799" s="81" t="str">
        <f>VLOOKUP(A799,'04'!A:C,3,0)</f>
        <v>Начисление услуг УКС00000640 от 30.04.2023 0:00:10</v>
      </c>
      <c r="G799" s="81" t="str">
        <f>VLOOKUP(A799,'04'!A:B,2,0)</f>
        <v>НАС/КС/ДУ-3-494 от 22.12.2021</v>
      </c>
      <c r="H799" s="128">
        <v>1679.34</v>
      </c>
      <c r="I799" s="126">
        <f>VLOOKUP(A799,РАСЧЕТ!A:AZ,52,0)</f>
        <v>0</v>
      </c>
      <c r="J799" s="126">
        <f t="shared" si="109"/>
        <v>-1679.34</v>
      </c>
      <c r="K799" s="128">
        <v>1679.34</v>
      </c>
      <c r="L799" s="126">
        <f>VLOOKUP(A799,РАСЧЕТ!A:BA,53,0)</f>
        <v>0</v>
      </c>
      <c r="M799" s="126">
        <f t="shared" si="110"/>
        <v>-1679.34</v>
      </c>
      <c r="N799" s="128">
        <v>1679.34</v>
      </c>
      <c r="O799" s="126">
        <f>VLOOKUP(A799,РАСЧЕТ!A:BB,54,0)</f>
        <v>0</v>
      </c>
      <c r="P799" s="126">
        <f t="shared" si="111"/>
        <v>-1679.34</v>
      </c>
      <c r="Q799" s="128">
        <v>1679.34</v>
      </c>
      <c r="R799" s="126">
        <f>VLOOKUP(A799,РАСЧЕТ!A:BC,55,0)</f>
        <v>0</v>
      </c>
      <c r="S799" s="126">
        <f t="shared" si="112"/>
        <v>-1679.34</v>
      </c>
      <c r="T799" s="128">
        <v>1679.34</v>
      </c>
      <c r="U799" s="126">
        <f>VLOOKUP(A799,РАСЧЕТ!A:BD,56,0)</f>
        <v>0</v>
      </c>
      <c r="V799" s="126">
        <f t="shared" si="113"/>
        <v>-1679.34</v>
      </c>
      <c r="W799" s="80">
        <v>1679.34</v>
      </c>
      <c r="X799" s="81">
        <f>VLOOKUP(A799,РАСЧЕТ!A:BE,57,0)</f>
        <v>870.65515070546462</v>
      </c>
      <c r="Y799" s="81">
        <f t="shared" si="114"/>
        <v>-808.6848492945353</v>
      </c>
      <c r="Z799" s="81" t="str">
        <f>VLOOKUP(A799,'10'!A:C,3,0)</f>
        <v>Начисление услуг УКС00001637 от 31.10.2023 0:00:03</v>
      </c>
      <c r="AA799" s="81" t="str">
        <f>VLOOKUP(A799,'10'!A:B,2,0)</f>
        <v>НАС/КС/ДУ-3-494 от 22.12.2021</v>
      </c>
      <c r="AB799" s="80">
        <v>1679.34</v>
      </c>
      <c r="AC799" s="81">
        <f>VLOOKUP(A799,РАСЧЕТ!A:BF,58,0)</f>
        <v>936.23951407110258</v>
      </c>
      <c r="AD799" s="81">
        <f t="shared" si="115"/>
        <v>-743.10048592889734</v>
      </c>
      <c r="AE799" s="81" t="str">
        <f>VLOOKUP(A799,'11'!A:C,3,0)</f>
        <v>Начисление услуг УКС00001717 от 30.11.2023 23:59:59</v>
      </c>
      <c r="AF799" s="81" t="str">
        <f>VLOOKUP(A799,'11'!A:B,2,0)</f>
        <v>НАС/КС/ДУ-3-494 от 22.12.2021</v>
      </c>
      <c r="AG799" s="80">
        <v>1679.34</v>
      </c>
      <c r="AH799" s="120">
        <f>VLOOKUP(A799,РАСЧЕТ!A:BG,59,0)</f>
        <v>1348.881003189897</v>
      </c>
      <c r="AI799" s="120">
        <f t="shared" si="116"/>
        <v>-330.45899681010292</v>
      </c>
      <c r="AJ799" t="str">
        <f>VLOOKUP(A799,'12'!A:C,3,0)</f>
        <v>Начисление услуг УКС00001867 от 31.12.2023 23:59:59</v>
      </c>
      <c r="AK799" t="str">
        <f>VLOOKUP(A799,'12'!A:B,2,0)</f>
        <v>НАС/КС/ДУ-3-494 от 22.12.2021</v>
      </c>
    </row>
    <row r="800" spans="1:37" x14ac:dyDescent="0.3">
      <c r="A800" s="79" t="s">
        <v>2353</v>
      </c>
      <c r="B800" s="79" t="s">
        <v>2354</v>
      </c>
      <c r="C800" s="80">
        <v>2650</v>
      </c>
      <c r="D800" s="81">
        <f>VLOOKUP(A800,РАСЧЕТ!A:AY,51,0)</f>
        <v>2234.9516235747055</v>
      </c>
      <c r="E800" s="81">
        <f t="shared" si="108"/>
        <v>-415.04837642529446</v>
      </c>
      <c r="F800" s="81" t="str">
        <f>VLOOKUP(A800,'04'!A:C,3,0)</f>
        <v>Начисление услуг УКС00000640 от 30.04.2023 0:00:10</v>
      </c>
      <c r="G800" s="81" t="str">
        <f>VLOOKUP(A800,'04'!A:B,2,0)</f>
        <v>НАС/КС/ДУ-3-495 от 22.03.2022 г.</v>
      </c>
      <c r="H800" s="128">
        <v>2650</v>
      </c>
      <c r="I800" s="126">
        <f>VLOOKUP(A800,РАСЧЕТ!A:AZ,52,0)</f>
        <v>0</v>
      </c>
      <c r="J800" s="126">
        <f t="shared" si="109"/>
        <v>-2650</v>
      </c>
      <c r="K800" s="128">
        <v>2650</v>
      </c>
      <c r="L800" s="126">
        <f>VLOOKUP(A800,РАСЧЕТ!A:BA,53,0)</f>
        <v>0</v>
      </c>
      <c r="M800" s="126">
        <f t="shared" si="110"/>
        <v>-2650</v>
      </c>
      <c r="N800" s="128">
        <v>2650</v>
      </c>
      <c r="O800" s="126">
        <f>VLOOKUP(A800,РАСЧЕТ!A:BB,54,0)</f>
        <v>0</v>
      </c>
      <c r="P800" s="126">
        <f t="shared" si="111"/>
        <v>-2650</v>
      </c>
      <c r="Q800" s="128">
        <v>2650</v>
      </c>
      <c r="R800" s="126">
        <f>VLOOKUP(A800,РАСЧЕТ!A:BC,55,0)</f>
        <v>0</v>
      </c>
      <c r="S800" s="126">
        <f t="shared" si="112"/>
        <v>-2650</v>
      </c>
      <c r="T800" s="128">
        <v>2650</v>
      </c>
      <c r="U800" s="126">
        <f>VLOOKUP(A800,РАСЧЕТ!A:BD,56,0)</f>
        <v>0</v>
      </c>
      <c r="V800" s="126">
        <f t="shared" si="113"/>
        <v>-2650</v>
      </c>
      <c r="W800" s="80">
        <v>2650</v>
      </c>
      <c r="X800" s="81">
        <f>VLOOKUP(A800,РАСЧЕТ!A:BE,57,0)</f>
        <v>3811.7711897728427</v>
      </c>
      <c r="Y800" s="81">
        <f t="shared" si="114"/>
        <v>1161.7711897728427</v>
      </c>
      <c r="Z800" s="81" t="str">
        <f>VLOOKUP(A800,'10'!A:C,3,0)</f>
        <v>Начисление услуг УКС00001637 от 31.10.2023 0:00:03</v>
      </c>
      <c r="AA800" s="81" t="str">
        <f>VLOOKUP(A800,'10'!A:B,2,0)</f>
        <v>НАС/КС/ДУ-3-495 от 22.03.2022 г.</v>
      </c>
      <c r="AB800" s="80">
        <v>2650</v>
      </c>
      <c r="AC800" s="81">
        <f>VLOOKUP(A800,РАСЧЕТ!A:BF,58,0)</f>
        <v>3180.9485445369555</v>
      </c>
      <c r="AD800" s="81">
        <f t="shared" si="115"/>
        <v>530.94854453695552</v>
      </c>
      <c r="AE800" s="81" t="str">
        <f>VLOOKUP(A800,'11'!A:C,3,0)</f>
        <v>Начисление услуг УКС00001717 от 30.11.2023 23:59:59</v>
      </c>
      <c r="AF800" s="81" t="str">
        <f>VLOOKUP(A800,'11'!A:B,2,0)</f>
        <v>НАС/КС/ДУ-3-495 от 22.03.2022 г.</v>
      </c>
      <c r="AG800" s="80">
        <v>2650</v>
      </c>
      <c r="AH800" s="120">
        <f>VLOOKUP(A800,РАСЧЕТ!A:BG,59,0)</f>
        <v>4339.4691855712108</v>
      </c>
      <c r="AI800" s="120">
        <f t="shared" si="116"/>
        <v>1689.4691855712108</v>
      </c>
      <c r="AJ800" t="str">
        <f>VLOOKUP(A800,'12'!A:C,3,0)</f>
        <v>Начисление услуг УКС00001867 от 31.12.2023 23:59:59</v>
      </c>
      <c r="AK800" t="str">
        <f>VLOOKUP(A800,'12'!A:B,2,0)</f>
        <v>НАС/КС/ДУ-3-495 от 22.03.2022 г.</v>
      </c>
    </row>
    <row r="801" spans="1:37" x14ac:dyDescent="0.3">
      <c r="A801" s="79" t="s">
        <v>1843</v>
      </c>
      <c r="B801" s="79" t="s">
        <v>1844</v>
      </c>
      <c r="C801" s="80">
        <v>1395.87</v>
      </c>
      <c r="D801" s="81">
        <f>VLOOKUP(A801,РАСЧЕТ!A:AY,51,0)</f>
        <v>1177.2435618505335</v>
      </c>
      <c r="E801" s="81">
        <f t="shared" si="108"/>
        <v>-218.62643814946637</v>
      </c>
      <c r="F801" s="81" t="str">
        <f>VLOOKUP(A801,'04'!A:C,3,0)</f>
        <v>Начисление услуг УКС00000640 от 30.04.2023 0:00:10</v>
      </c>
      <c r="G801" s="81" t="str">
        <f>VLOOKUP(A801,'04'!A:B,2,0)</f>
        <v>НАС/КС/ДУ-3-496 от 01.12.2021</v>
      </c>
      <c r="H801" s="128">
        <v>1395.87</v>
      </c>
      <c r="I801" s="126">
        <f>VLOOKUP(A801,РАСЧЕТ!A:AZ,52,0)</f>
        <v>0</v>
      </c>
      <c r="J801" s="126">
        <f t="shared" si="109"/>
        <v>-1395.87</v>
      </c>
      <c r="K801" s="128">
        <v>1395.87</v>
      </c>
      <c r="L801" s="126">
        <f>VLOOKUP(A801,РАСЧЕТ!A:BA,53,0)</f>
        <v>0</v>
      </c>
      <c r="M801" s="126">
        <f t="shared" si="110"/>
        <v>-1395.87</v>
      </c>
      <c r="N801" s="128">
        <v>1395.87</v>
      </c>
      <c r="O801" s="126">
        <f>VLOOKUP(A801,РАСЧЕТ!A:BB,54,0)</f>
        <v>0</v>
      </c>
      <c r="P801" s="126">
        <f t="shared" si="111"/>
        <v>-1395.87</v>
      </c>
      <c r="Q801" s="128">
        <v>1395.87</v>
      </c>
      <c r="R801" s="126">
        <f>VLOOKUP(A801,РАСЧЕТ!A:BC,55,0)</f>
        <v>0</v>
      </c>
      <c r="S801" s="126">
        <f t="shared" si="112"/>
        <v>-1395.87</v>
      </c>
      <c r="T801" s="128">
        <v>1395.87</v>
      </c>
      <c r="U801" s="126">
        <f>VLOOKUP(A801,РАСЧЕТ!A:BD,56,0)</f>
        <v>0</v>
      </c>
      <c r="V801" s="126">
        <f t="shared" si="113"/>
        <v>-1395.87</v>
      </c>
      <c r="W801" s="80">
        <v>1395.87</v>
      </c>
      <c r="X801" s="81">
        <f>VLOOKUP(A801,РАСЧЕТ!A:BE,57,0)</f>
        <v>1996.0248836048659</v>
      </c>
      <c r="Y801" s="81">
        <f t="shared" si="114"/>
        <v>600.15488360486597</v>
      </c>
      <c r="Z801" s="81" t="str">
        <f>VLOOKUP(A801,'10'!A:C,3,0)</f>
        <v>Начисление услуг УКС00001637 от 31.10.2023 0:00:03</v>
      </c>
      <c r="AA801" s="81" t="str">
        <f>VLOOKUP(A801,'10'!A:B,2,0)</f>
        <v>НАС/КС/ДУ-3-496 от 01.12.2021</v>
      </c>
      <c r="AB801" s="80">
        <v>1395.87</v>
      </c>
      <c r="AC801" s="81">
        <f>VLOOKUP(A801,РАСЧЕТ!A:BF,58,0)</f>
        <v>1667.2970752443575</v>
      </c>
      <c r="AD801" s="81">
        <f t="shared" si="115"/>
        <v>271.42707524435764</v>
      </c>
      <c r="AE801" s="81" t="str">
        <f>VLOOKUP(A801,'11'!A:C,3,0)</f>
        <v>Начисление услуг УКС00001717 от 30.11.2023 23:59:59</v>
      </c>
      <c r="AF801" s="81" t="str">
        <f>VLOOKUP(A801,'11'!A:B,2,0)</f>
        <v>НАС/КС/ДУ-3-496 от 01.12.2021</v>
      </c>
      <c r="AG801" s="80">
        <v>1395.87</v>
      </c>
      <c r="AH801" s="120">
        <f>VLOOKUP(A801,РАСЧЕТ!A:BG,59,0)</f>
        <v>2275.0838686407737</v>
      </c>
      <c r="AI801" s="120">
        <f t="shared" si="116"/>
        <v>879.21386864077385</v>
      </c>
      <c r="AJ801" t="str">
        <f>VLOOKUP(A801,'12'!A:C,3,0)</f>
        <v>Начисление услуг УКС00001867 от 31.12.2023 23:59:59</v>
      </c>
      <c r="AK801" t="str">
        <f>VLOOKUP(A801,'12'!A:B,2,0)</f>
        <v>НАС/КС/ДУ-3-496 от 01.12.2021</v>
      </c>
    </row>
    <row r="802" spans="1:37" x14ac:dyDescent="0.3">
      <c r="A802" s="79" t="s">
        <v>2405</v>
      </c>
      <c r="B802" s="79" t="s">
        <v>2406</v>
      </c>
      <c r="C802" s="80">
        <v>2044.41</v>
      </c>
      <c r="D802" s="81">
        <f>VLOOKUP(A802,РАСЧЕТ!A:AY,51,0)</f>
        <v>859.46325265622829</v>
      </c>
      <c r="E802" s="81">
        <f t="shared" si="108"/>
        <v>-1184.9467473437717</v>
      </c>
      <c r="F802" s="81" t="str">
        <f>VLOOKUP(A802,'04'!A:C,3,0)</f>
        <v>Начисление услуг УКС00000640 от 30.04.2023 0:00:10</v>
      </c>
      <c r="G802" s="81" t="str">
        <f>VLOOKUP(A802,'04'!A:B,2,0)</f>
        <v>НАС/КС/ДУ-3-497</v>
      </c>
      <c r="H802" s="128">
        <v>2044.41</v>
      </c>
      <c r="I802" s="126">
        <f>VLOOKUP(A802,РАСЧЕТ!A:AZ,52,0)</f>
        <v>0</v>
      </c>
      <c r="J802" s="126">
        <f t="shared" si="109"/>
        <v>-2044.41</v>
      </c>
      <c r="K802" s="128">
        <v>2044.41</v>
      </c>
      <c r="L802" s="126">
        <f>VLOOKUP(A802,РАСЧЕТ!A:BA,53,0)</f>
        <v>0</v>
      </c>
      <c r="M802" s="126">
        <f t="shared" si="110"/>
        <v>-2044.41</v>
      </c>
      <c r="N802" s="128">
        <v>2044.41</v>
      </c>
      <c r="O802" s="126">
        <f>VLOOKUP(A802,РАСЧЕТ!A:BB,54,0)</f>
        <v>0</v>
      </c>
      <c r="P802" s="126">
        <f t="shared" si="111"/>
        <v>-2044.41</v>
      </c>
      <c r="Q802" s="128">
        <v>2044.41</v>
      </c>
      <c r="R802" s="126">
        <f>VLOOKUP(A802,РАСЧЕТ!A:BC,55,0)</f>
        <v>0</v>
      </c>
      <c r="S802" s="126">
        <f t="shared" si="112"/>
        <v>-2044.41</v>
      </c>
      <c r="T802" s="128">
        <v>2044.41</v>
      </c>
      <c r="U802" s="126">
        <f>VLOOKUP(A802,РАСЧЕТ!A:BD,56,0)</f>
        <v>0</v>
      </c>
      <c r="V802" s="126">
        <f t="shared" si="113"/>
        <v>-2044.41</v>
      </c>
      <c r="W802" s="80">
        <v>2044.41</v>
      </c>
      <c r="X802" s="81">
        <f>VLOOKUP(A802,РАСЧЕТ!A:BE,57,0)</f>
        <v>2585.6375426910918</v>
      </c>
      <c r="Y802" s="81">
        <f t="shared" si="114"/>
        <v>541.22754269109168</v>
      </c>
      <c r="Z802" s="81" t="str">
        <f>VLOOKUP(A802,'10'!A:C,3,0)</f>
        <v>Начисление услуг УКС00001637 от 31.10.2023 0:00:03</v>
      </c>
      <c r="AA802" s="81" t="str">
        <f>VLOOKUP(A802,'10'!A:B,2,0)</f>
        <v>НАС/КС/ДУ-3-497</v>
      </c>
      <c r="AB802" s="81">
        <v>954.06</v>
      </c>
      <c r="AC802" s="81">
        <f>VLOOKUP(A802,РАСЧЕТ!A:BF,58,0)</f>
        <v>1029.4285285407257</v>
      </c>
      <c r="AD802" s="81">
        <f t="shared" si="115"/>
        <v>75.36852854072572</v>
      </c>
      <c r="AE802" s="81" t="str">
        <f>VLOOKUP(A802,'11'!A:C,3,0)</f>
        <v>Начисление услуг УКС00001717 от 30.11.2023 23:59:59</v>
      </c>
      <c r="AF802" s="81" t="str">
        <f>VLOOKUP(A802,'11'!A:B,2,0)</f>
        <v>НАС/КС/ДУ-3-497</v>
      </c>
      <c r="AG802" s="82"/>
      <c r="AH802" s="120">
        <f>VLOOKUP(A802,РАСЧЕТ!A:BG,59,0)</f>
        <v>0</v>
      </c>
      <c r="AI802" s="120">
        <f t="shared" si="116"/>
        <v>0</v>
      </c>
      <c r="AJ802" t="e">
        <f>VLOOKUP(A802,'12'!A:C,3,0)</f>
        <v>#N/A</v>
      </c>
      <c r="AK802" t="e">
        <f>VLOOKUP(A802,'12'!A:B,2,0)</f>
        <v>#N/A</v>
      </c>
    </row>
    <row r="803" spans="1:37" x14ac:dyDescent="0.3">
      <c r="A803" s="79" t="s">
        <v>2800</v>
      </c>
      <c r="B803" s="79" t="s">
        <v>2406</v>
      </c>
      <c r="C803" s="82"/>
      <c r="D803" s="81">
        <f>VLOOKUP(A803,РАСЧЕТ!A:AY,51,0)</f>
        <v>0</v>
      </c>
      <c r="E803" s="81">
        <f t="shared" si="108"/>
        <v>0</v>
      </c>
      <c r="F803" s="81" t="e">
        <f>VLOOKUP(A803,'04'!A:C,3,0)</f>
        <v>#N/A</v>
      </c>
      <c r="G803" s="81" t="e">
        <f>VLOOKUP(A803,'04'!A:B,2,0)</f>
        <v>#N/A</v>
      </c>
      <c r="H803" s="127"/>
      <c r="I803" s="126">
        <f>VLOOKUP(A803,РАСЧЕТ!A:AZ,52,0)</f>
        <v>0</v>
      </c>
      <c r="J803" s="126">
        <f t="shared" si="109"/>
        <v>0</v>
      </c>
      <c r="K803" s="127"/>
      <c r="L803" s="126">
        <f>VLOOKUP(A803,РАСЧЕТ!A:BA,53,0)</f>
        <v>0</v>
      </c>
      <c r="M803" s="126">
        <f t="shared" si="110"/>
        <v>0</v>
      </c>
      <c r="N803" s="127"/>
      <c r="O803" s="126">
        <f>VLOOKUP(A803,РАСЧЕТ!A:BB,54,0)</f>
        <v>0</v>
      </c>
      <c r="P803" s="126">
        <f t="shared" si="111"/>
        <v>0</v>
      </c>
      <c r="Q803" s="127"/>
      <c r="R803" s="126">
        <f>VLOOKUP(A803,РАСЧЕТ!A:BC,55,0)</f>
        <v>0</v>
      </c>
      <c r="S803" s="126">
        <f t="shared" si="112"/>
        <v>0</v>
      </c>
      <c r="T803" s="127"/>
      <c r="U803" s="126">
        <f>VLOOKUP(A803,РАСЧЕТ!A:BD,56,0)</f>
        <v>0</v>
      </c>
      <c r="V803" s="126">
        <f t="shared" si="113"/>
        <v>0</v>
      </c>
      <c r="W803" s="82"/>
      <c r="X803" s="81">
        <f>VLOOKUP(A803,РАСЧЕТ!A:BE,57,0)</f>
        <v>0</v>
      </c>
      <c r="Y803" s="81">
        <f t="shared" si="114"/>
        <v>0</v>
      </c>
      <c r="Z803" s="81" t="e">
        <f>VLOOKUP(A803,'10'!A:C,3,0)</f>
        <v>#N/A</v>
      </c>
      <c r="AA803" s="81" t="e">
        <f>VLOOKUP(A803,'10'!A:B,2,0)</f>
        <v>#N/A</v>
      </c>
      <c r="AB803" s="80">
        <v>1090.3499999999999</v>
      </c>
      <c r="AC803" s="81">
        <f>VLOOKUP(A803,РАСЧЕТ!A:BF,58,0)</f>
        <v>1176.4897469036864</v>
      </c>
      <c r="AD803" s="81">
        <f t="shared" si="115"/>
        <v>86.1397469036865</v>
      </c>
      <c r="AE803" s="81" t="str">
        <f>VLOOKUP(A803,'11'!A:C,3,0)</f>
        <v>Начисление услуг УКС00001717 от 30.11.2023 23:59:59</v>
      </c>
      <c r="AF803" s="81" t="str">
        <f>VLOOKUP(A803,'11'!A:B,2,0)</f>
        <v>НАС/КС/ДУ-3-497ВТОР</v>
      </c>
      <c r="AG803" s="80">
        <v>2044.41</v>
      </c>
      <c r="AH803" s="120">
        <f>VLOOKUP(A803,РАСЧЕТ!A:BG,59,0)</f>
        <v>3025.7951985193222</v>
      </c>
      <c r="AI803" s="120">
        <f t="shared" si="116"/>
        <v>981.3851985193221</v>
      </c>
      <c r="AJ803" t="str">
        <f>VLOOKUP(A803,'12'!A:C,3,0)</f>
        <v>Начисление услуг УКС00001867 от 31.12.2023 23:59:59</v>
      </c>
      <c r="AK803" t="str">
        <f>VLOOKUP(A803,'12'!A:B,2,0)</f>
        <v>НАС/КС/ДУ-3-497ВТОР</v>
      </c>
    </row>
    <row r="804" spans="1:37" x14ac:dyDescent="0.3">
      <c r="A804" s="79" t="s">
        <v>562</v>
      </c>
      <c r="B804" s="79" t="s">
        <v>563</v>
      </c>
      <c r="C804" s="80">
        <v>3659.32</v>
      </c>
      <c r="D804" s="81">
        <f>VLOOKUP(A804,РАСЧЕТ!A:AY,51,0)</f>
        <v>3086.1892759897064</v>
      </c>
      <c r="E804" s="81">
        <f t="shared" si="108"/>
        <v>-573.13072401029376</v>
      </c>
      <c r="F804" s="81" t="str">
        <f>VLOOKUP(A804,'04'!A:C,3,0)</f>
        <v>Начисление услуг УКС00000640 от 30.04.2023 0:00:10</v>
      </c>
      <c r="G804" s="81" t="str">
        <f>VLOOKUP(A804,'04'!A:B,2,0)</f>
        <v>НАС/КС/ДУ-3-498 от 19.02.2022 г.</v>
      </c>
      <c r="H804" s="128">
        <v>3659.32</v>
      </c>
      <c r="I804" s="126">
        <f>VLOOKUP(A804,РАСЧЕТ!A:AZ,52,0)</f>
        <v>0</v>
      </c>
      <c r="J804" s="126">
        <f t="shared" si="109"/>
        <v>-3659.32</v>
      </c>
      <c r="K804" s="128">
        <v>3659.32</v>
      </c>
      <c r="L804" s="126">
        <f>VLOOKUP(A804,РАСЧЕТ!A:BA,53,0)</f>
        <v>0</v>
      </c>
      <c r="M804" s="126">
        <f t="shared" si="110"/>
        <v>-3659.32</v>
      </c>
      <c r="N804" s="128">
        <v>3659.32</v>
      </c>
      <c r="O804" s="126">
        <f>VLOOKUP(A804,РАСЧЕТ!A:BB,54,0)</f>
        <v>0</v>
      </c>
      <c r="P804" s="126">
        <f t="shared" si="111"/>
        <v>-3659.32</v>
      </c>
      <c r="Q804" s="128">
        <v>3659.32</v>
      </c>
      <c r="R804" s="126">
        <f>VLOOKUP(A804,РАСЧЕТ!A:BC,55,0)</f>
        <v>0</v>
      </c>
      <c r="S804" s="126">
        <f t="shared" si="112"/>
        <v>-3659.32</v>
      </c>
      <c r="T804" s="128">
        <v>3659.32</v>
      </c>
      <c r="U804" s="126">
        <f>VLOOKUP(A804,РАСЧЕТ!A:BD,56,0)</f>
        <v>0</v>
      </c>
      <c r="V804" s="126">
        <f t="shared" si="113"/>
        <v>-3659.32</v>
      </c>
      <c r="W804" s="80">
        <v>3659.32</v>
      </c>
      <c r="X804" s="81">
        <f>VLOOKUP(A804,РАСЧЕТ!A:BE,57,0)</f>
        <v>2407.5297811829537</v>
      </c>
      <c r="Y804" s="81">
        <f t="shared" si="114"/>
        <v>-1251.7902188170465</v>
      </c>
      <c r="Z804" s="81" t="str">
        <f>VLOOKUP(A804,'10'!A:C,3,0)</f>
        <v>Начисление услуг УКС00001637 от 31.10.2023 0:00:03</v>
      </c>
      <c r="AA804" s="81" t="str">
        <f>VLOOKUP(A804,'10'!A:B,2,0)</f>
        <v>НАС/КС/ДУ-3-498 от 19.02.2022 г.</v>
      </c>
      <c r="AB804" s="80">
        <v>3659.32</v>
      </c>
      <c r="AC804" s="81">
        <f>VLOOKUP(A804,РАСЧЕТ!A:BF,58,0)</f>
        <v>2396.7174059133122</v>
      </c>
      <c r="AD804" s="81">
        <f t="shared" si="115"/>
        <v>-1262.602594086688</v>
      </c>
      <c r="AE804" s="81" t="str">
        <f>VLOOKUP(A804,'11'!A:C,3,0)</f>
        <v>Начисление услуг УКС00001717 от 30.11.2023 23:59:59</v>
      </c>
      <c r="AF804" s="81" t="str">
        <f>VLOOKUP(A804,'11'!A:B,2,0)</f>
        <v>НАС/КС/ДУ-3-498 от 19.02.2022 г.</v>
      </c>
      <c r="AG804" s="80">
        <v>3659.32</v>
      </c>
      <c r="AH804" s="120">
        <f>VLOOKUP(A804,РАСЧЕТ!A:BG,59,0)</f>
        <v>3402.0884172775113</v>
      </c>
      <c r="AI804" s="120">
        <f t="shared" si="116"/>
        <v>-257.23158272248884</v>
      </c>
      <c r="AJ804" t="str">
        <f>VLOOKUP(A804,'12'!A:C,3,0)</f>
        <v>Начисление услуг УКС00001867 от 31.12.2023 23:59:59</v>
      </c>
      <c r="AK804" t="str">
        <f>VLOOKUP(A804,'12'!A:B,2,0)</f>
        <v>НАС/КС/ДУ-3-498 от 19.02.2022 г.</v>
      </c>
    </row>
    <row r="805" spans="1:37" x14ac:dyDescent="0.3">
      <c r="A805" s="79" t="s">
        <v>1040</v>
      </c>
      <c r="B805" s="79" t="s">
        <v>1041</v>
      </c>
      <c r="C805" s="80">
        <v>2400.89</v>
      </c>
      <c r="D805" s="81">
        <f>VLOOKUP(A805,РАСЧЕТ!A:AY,51,0)</f>
        <v>1009.3276433504866</v>
      </c>
      <c r="E805" s="81">
        <f t="shared" si="108"/>
        <v>-1391.5623566495133</v>
      </c>
      <c r="F805" s="81" t="str">
        <f>VLOOKUP(A805,'04'!A:C,3,0)</f>
        <v>Начисление услуг УКС00000640 от 30.04.2023 0:00:10</v>
      </c>
      <c r="G805" s="81" t="str">
        <f>VLOOKUP(A805,'04'!A:B,2,0)</f>
        <v>НАС/КС/ДУ-3-499 от 26.03.2022 г.</v>
      </c>
      <c r="H805" s="128">
        <v>2400.89</v>
      </c>
      <c r="I805" s="126">
        <f>VLOOKUP(A805,РАСЧЕТ!A:AZ,52,0)</f>
        <v>0</v>
      </c>
      <c r="J805" s="126">
        <f t="shared" si="109"/>
        <v>-2400.89</v>
      </c>
      <c r="K805" s="128">
        <v>2400.89</v>
      </c>
      <c r="L805" s="126">
        <f>VLOOKUP(A805,РАСЧЕТ!A:BA,53,0)</f>
        <v>0</v>
      </c>
      <c r="M805" s="126">
        <f t="shared" si="110"/>
        <v>-2400.89</v>
      </c>
      <c r="N805" s="128">
        <v>2400.89</v>
      </c>
      <c r="O805" s="126">
        <f>VLOOKUP(A805,РАСЧЕТ!A:BB,54,0)</f>
        <v>0</v>
      </c>
      <c r="P805" s="126">
        <f t="shared" si="111"/>
        <v>-2400.89</v>
      </c>
      <c r="Q805" s="128">
        <v>2400.89</v>
      </c>
      <c r="R805" s="126">
        <f>VLOOKUP(A805,РАСЧЕТ!A:BC,55,0)</f>
        <v>0</v>
      </c>
      <c r="S805" s="126">
        <f t="shared" si="112"/>
        <v>-2400.89</v>
      </c>
      <c r="T805" s="128">
        <v>2400.89</v>
      </c>
      <c r="U805" s="126">
        <f>VLOOKUP(A805,РАСЧЕТ!A:BD,56,0)</f>
        <v>0</v>
      </c>
      <c r="V805" s="126">
        <f t="shared" si="113"/>
        <v>-2400.89</v>
      </c>
      <c r="W805" s="80">
        <v>2400.89</v>
      </c>
      <c r="X805" s="81">
        <f>VLOOKUP(A805,РАСЧЕТ!A:BE,57,0)</f>
        <v>3398.8720576963001</v>
      </c>
      <c r="Y805" s="81">
        <f t="shared" si="114"/>
        <v>997.98205769630022</v>
      </c>
      <c r="Z805" s="81" t="str">
        <f>VLOOKUP(A805,'10'!A:C,3,0)</f>
        <v>Начисление услуг УКС00001637 от 31.10.2023 0:00:03</v>
      </c>
      <c r="AA805" s="81" t="str">
        <f>VLOOKUP(A805,'10'!A:B,2,0)</f>
        <v>НАС/КС/ДУ-3-499 от 26.03.2022 г.</v>
      </c>
      <c r="AB805" s="80">
        <v>2400.89</v>
      </c>
      <c r="AC805" s="81">
        <f>VLOOKUP(A805,РАСЧЕТ!A:BF,58,0)</f>
        <v>2843.7889896724137</v>
      </c>
      <c r="AD805" s="81">
        <f t="shared" si="115"/>
        <v>442.89898967241379</v>
      </c>
      <c r="AE805" s="81" t="str">
        <f>VLOOKUP(A805,'11'!A:C,3,0)</f>
        <v>Начисление услуг УКС00001717 от 30.11.2023 23:59:59</v>
      </c>
      <c r="AF805" s="81" t="str">
        <f>VLOOKUP(A805,'11'!A:B,2,0)</f>
        <v>НАС/КС/ДУ-3-499 от 26.03.2022 г.</v>
      </c>
      <c r="AG805" s="80">
        <v>2400.89</v>
      </c>
      <c r="AH805" s="120">
        <f>VLOOKUP(A805,РАСЧЕТ!A:BG,59,0)</f>
        <v>3882.0456829465102</v>
      </c>
      <c r="AI805" s="120">
        <f t="shared" si="116"/>
        <v>1481.1556829465103</v>
      </c>
      <c r="AJ805" t="str">
        <f>VLOOKUP(A805,'12'!A:C,3,0)</f>
        <v>Начисление услуг УКС00001867 от 31.12.2023 23:59:59</v>
      </c>
      <c r="AK805" t="str">
        <f>VLOOKUP(A805,'12'!A:B,2,0)</f>
        <v>НАС/КС/ДУ-3-499 от 26.03.2022 г.</v>
      </c>
    </row>
    <row r="806" spans="1:37" x14ac:dyDescent="0.3">
      <c r="A806" s="79" t="s">
        <v>1465</v>
      </c>
      <c r="B806" s="79" t="s">
        <v>323</v>
      </c>
      <c r="C806" s="80">
        <v>1644.98</v>
      </c>
      <c r="D806" s="81">
        <f>VLOOKUP(A806,РАСЧЕТ!A:AY,51,0)</f>
        <v>1387.336259042321</v>
      </c>
      <c r="E806" s="81">
        <f t="shared" si="108"/>
        <v>-257.64374095767903</v>
      </c>
      <c r="F806" s="81" t="str">
        <f>VLOOKUP(A806,'04'!A:C,3,0)</f>
        <v>Начисление услуг УКС00000640 от 30.04.2023 0:00:10</v>
      </c>
      <c r="G806" s="81" t="str">
        <f>VLOOKUP(A806,'04'!A:B,2,0)</f>
        <v>НАС/КС/ДУ-3-5 от 17.12.2021 г.</v>
      </c>
      <c r="H806" s="128">
        <v>1644.98</v>
      </c>
      <c r="I806" s="126">
        <f>VLOOKUP(A806,РАСЧЕТ!A:AZ,52,0)</f>
        <v>0</v>
      </c>
      <c r="J806" s="126">
        <f t="shared" si="109"/>
        <v>-1644.98</v>
      </c>
      <c r="K806" s="128">
        <v>1644.98</v>
      </c>
      <c r="L806" s="126">
        <f>VLOOKUP(A806,РАСЧЕТ!A:BA,53,0)</f>
        <v>0</v>
      </c>
      <c r="M806" s="126">
        <f t="shared" si="110"/>
        <v>-1644.98</v>
      </c>
      <c r="N806" s="128">
        <v>1644.98</v>
      </c>
      <c r="O806" s="126">
        <f>VLOOKUP(A806,РАСЧЕТ!A:BB,54,0)</f>
        <v>0</v>
      </c>
      <c r="P806" s="126">
        <f t="shared" si="111"/>
        <v>-1644.98</v>
      </c>
      <c r="Q806" s="128">
        <v>1644.98</v>
      </c>
      <c r="R806" s="126">
        <f>VLOOKUP(A806,РАСЧЕТ!A:BC,55,0)</f>
        <v>0</v>
      </c>
      <c r="S806" s="126">
        <f t="shared" si="112"/>
        <v>-1644.98</v>
      </c>
      <c r="T806" s="128">
        <v>1644.98</v>
      </c>
      <c r="U806" s="126">
        <f>VLOOKUP(A806,РАСЧЕТ!A:BD,56,0)</f>
        <v>0</v>
      </c>
      <c r="V806" s="126">
        <f t="shared" si="113"/>
        <v>-1644.98</v>
      </c>
      <c r="W806" s="80">
        <v>1644.98</v>
      </c>
      <c r="X806" s="81">
        <f>VLOOKUP(A806,РАСЧЕТ!A:BE,57,0)</f>
        <v>2490.6325264005554</v>
      </c>
      <c r="Y806" s="81">
        <f t="shared" si="114"/>
        <v>845.65252640055542</v>
      </c>
      <c r="Z806" s="81" t="str">
        <f>VLOOKUP(A806,'10'!A:C,3,0)</f>
        <v>Начисление услуг УКС00001637 от 31.10.2023 0:00:03</v>
      </c>
      <c r="AA806" s="81" t="str">
        <f>VLOOKUP(A806,'10'!A:B,2,0)</f>
        <v>НАС/КС/ДУ-3-5 от 17.12.2021 г.</v>
      </c>
      <c r="AB806" s="80">
        <v>1644.98</v>
      </c>
      <c r="AC806" s="81">
        <f>VLOOKUP(A806,РАСЧЕТ!A:BF,58,0)</f>
        <v>2061.5536061130824</v>
      </c>
      <c r="AD806" s="81">
        <f t="shared" si="115"/>
        <v>416.57360611308241</v>
      </c>
      <c r="AE806" s="81" t="str">
        <f>VLOOKUP(A806,'11'!A:C,3,0)</f>
        <v>Начисление услуг УКС00001717 от 30.11.2023 23:59:59</v>
      </c>
      <c r="AF806" s="81" t="str">
        <f>VLOOKUP(A806,'11'!A:B,2,0)</f>
        <v>НАС/КС/ДУ-3-5 от 17.12.2021 г.</v>
      </c>
      <c r="AG806" s="80">
        <v>1644.98</v>
      </c>
      <c r="AH806" s="120">
        <f>VLOOKUP(A806,РАСЧЕТ!A:BG,59,0)</f>
        <v>2806.6095275745743</v>
      </c>
      <c r="AI806" s="120">
        <f t="shared" si="116"/>
        <v>1161.6295275745742</v>
      </c>
      <c r="AJ806" t="str">
        <f>VLOOKUP(A806,'12'!A:C,3,0)</f>
        <v>Начисление услуг УКС00001867 от 31.12.2023 23:59:59</v>
      </c>
      <c r="AK806" t="str">
        <f>VLOOKUP(A806,'12'!A:B,2,0)</f>
        <v>НАС/КС/ДУ-3-5 от 17.12.2021 г.</v>
      </c>
    </row>
    <row r="807" spans="1:37" x14ac:dyDescent="0.3">
      <c r="A807" s="79" t="s">
        <v>2011</v>
      </c>
      <c r="B807" s="79" t="s">
        <v>252</v>
      </c>
      <c r="C807" s="80">
        <v>2452.4299999999998</v>
      </c>
      <c r="D807" s="81">
        <f>VLOOKUP(A807,РАСЧЕТ!A:AY,51,0)</f>
        <v>2068.3263809743221</v>
      </c>
      <c r="E807" s="81">
        <f t="shared" si="108"/>
        <v>-384.10361902567774</v>
      </c>
      <c r="F807" s="81" t="str">
        <f>VLOOKUP(A807,'04'!A:C,3,0)</f>
        <v>Начисление услуг УКС00000640 от 30.04.2023 0:00:10</v>
      </c>
      <c r="G807" s="81" t="str">
        <f>VLOOKUP(A807,'04'!A:B,2,0)</f>
        <v>НАС/КС/ДУ/3-50</v>
      </c>
      <c r="H807" s="128">
        <v>2452.4299999999998</v>
      </c>
      <c r="I807" s="126">
        <f>VLOOKUP(A807,РАСЧЕТ!A:AZ,52,0)</f>
        <v>0</v>
      </c>
      <c r="J807" s="126">
        <f t="shared" si="109"/>
        <v>-2452.4299999999998</v>
      </c>
      <c r="K807" s="128">
        <v>2452.4299999999998</v>
      </c>
      <c r="L807" s="126">
        <f>VLOOKUP(A807,РАСЧЕТ!A:BA,53,0)</f>
        <v>0</v>
      </c>
      <c r="M807" s="126">
        <f t="shared" si="110"/>
        <v>-2452.4299999999998</v>
      </c>
      <c r="N807" s="128">
        <v>2452.4299999999998</v>
      </c>
      <c r="O807" s="126">
        <f>VLOOKUP(A807,РАСЧЕТ!A:BB,54,0)</f>
        <v>0</v>
      </c>
      <c r="P807" s="126">
        <f t="shared" si="111"/>
        <v>-2452.4299999999998</v>
      </c>
      <c r="Q807" s="128">
        <v>2452.4299999999998</v>
      </c>
      <c r="R807" s="126">
        <f>VLOOKUP(A807,РАСЧЕТ!A:BC,55,0)</f>
        <v>0</v>
      </c>
      <c r="S807" s="126">
        <f t="shared" si="112"/>
        <v>-2452.4299999999998</v>
      </c>
      <c r="T807" s="128">
        <v>2452.4299999999998</v>
      </c>
      <c r="U807" s="126">
        <f>VLOOKUP(A807,РАСЧЕТ!A:BD,56,0)</f>
        <v>0</v>
      </c>
      <c r="V807" s="126">
        <f t="shared" si="113"/>
        <v>-2452.4299999999998</v>
      </c>
      <c r="W807" s="80">
        <v>2452.4299999999998</v>
      </c>
      <c r="X807" s="81">
        <f>VLOOKUP(A807,РАСЧЕТ!A:BE,57,0)</f>
        <v>1271.4682635622003</v>
      </c>
      <c r="Y807" s="81">
        <f t="shared" si="114"/>
        <v>-1180.9617364377996</v>
      </c>
      <c r="Z807" s="81" t="str">
        <f>VLOOKUP(A807,'10'!A:C,3,0)</f>
        <v>Начисление услуг УКС00001637 от 31.10.2023 0:00:03</v>
      </c>
      <c r="AA807" s="81" t="str">
        <f>VLOOKUP(A807,'10'!A:B,2,0)</f>
        <v>НАС/КС/ДУ/3-50</v>
      </c>
      <c r="AB807" s="80">
        <v>2452.4299999999998</v>
      </c>
      <c r="AC807" s="81">
        <f>VLOOKUP(A807,РАСЧЕТ!A:BF,58,0)</f>
        <v>1367.2449169682852</v>
      </c>
      <c r="AD807" s="81">
        <f t="shared" si="115"/>
        <v>-1085.1850830317146</v>
      </c>
      <c r="AE807" s="81" t="str">
        <f>VLOOKUP(A807,'11'!A:C,3,0)</f>
        <v>Начисление услуг УКС00001717 от 30.11.2023 23:59:59</v>
      </c>
      <c r="AF807" s="81" t="str">
        <f>VLOOKUP(A807,'11'!A:B,2,0)</f>
        <v>НАС/КС/ДУ/3-50</v>
      </c>
      <c r="AG807" s="80">
        <v>2452.4299999999998</v>
      </c>
      <c r="AH807" s="120">
        <f>VLOOKUP(A807,РАСЧЕТ!A:BG,59,0)</f>
        <v>1969.8492399525098</v>
      </c>
      <c r="AI807" s="120">
        <f t="shared" si="116"/>
        <v>-482.58076004749</v>
      </c>
      <c r="AJ807" t="str">
        <f>VLOOKUP(A807,'12'!A:C,3,0)</f>
        <v>Начисление услуг УКС00001867 от 31.12.2023 23:59:59</v>
      </c>
      <c r="AK807" t="str">
        <f>VLOOKUP(A807,'12'!A:B,2,0)</f>
        <v>НАС/КС/ДУ/3-50</v>
      </c>
    </row>
    <row r="808" spans="1:37" x14ac:dyDescent="0.3">
      <c r="A808" s="79" t="s">
        <v>1845</v>
      </c>
      <c r="B808" s="79" t="s">
        <v>1846</v>
      </c>
      <c r="C808" s="80">
        <v>1967.1</v>
      </c>
      <c r="D808" s="81">
        <f>VLOOKUP(A808,РАСЧЕТ!A:AY,51,0)</f>
        <v>826.96254142132886</v>
      </c>
      <c r="E808" s="81">
        <f t="shared" si="108"/>
        <v>-1140.1374585786712</v>
      </c>
      <c r="F808" s="81" t="str">
        <f>VLOOKUP(A808,'04'!A:C,3,0)</f>
        <v>Начисление услуг УКС00000640 от 30.04.2023 0:00:10</v>
      </c>
      <c r="G808" s="81" t="str">
        <f>VLOOKUP(A808,'04'!A:B,2,0)</f>
        <v>НАС/КС/ДУ-3-500 от 07.12.2021</v>
      </c>
      <c r="H808" s="128">
        <v>1967.1</v>
      </c>
      <c r="I808" s="126">
        <f>VLOOKUP(A808,РАСЧЕТ!A:AZ,52,0)</f>
        <v>0</v>
      </c>
      <c r="J808" s="126">
        <f t="shared" si="109"/>
        <v>-1967.1</v>
      </c>
      <c r="K808" s="128">
        <v>1967.1</v>
      </c>
      <c r="L808" s="126">
        <f>VLOOKUP(A808,РАСЧЕТ!A:BA,53,0)</f>
        <v>0</v>
      </c>
      <c r="M808" s="126">
        <f t="shared" si="110"/>
        <v>-1967.1</v>
      </c>
      <c r="N808" s="128">
        <v>1967.1</v>
      </c>
      <c r="O808" s="126">
        <f>VLOOKUP(A808,РАСЧЕТ!A:BB,54,0)</f>
        <v>0</v>
      </c>
      <c r="P808" s="126">
        <f t="shared" si="111"/>
        <v>-1967.1</v>
      </c>
      <c r="Q808" s="128">
        <v>1967.1</v>
      </c>
      <c r="R808" s="126">
        <f>VLOOKUP(A808,РАСЧЕТ!A:BC,55,0)</f>
        <v>0</v>
      </c>
      <c r="S808" s="126">
        <f t="shared" si="112"/>
        <v>-1967.1</v>
      </c>
      <c r="T808" s="128">
        <v>1967.1</v>
      </c>
      <c r="U808" s="126">
        <f>VLOOKUP(A808,РАСЧЕТ!A:BD,56,0)</f>
        <v>0</v>
      </c>
      <c r="V808" s="126">
        <f t="shared" si="113"/>
        <v>-1967.1</v>
      </c>
      <c r="W808" s="80">
        <v>1967.1</v>
      </c>
      <c r="X808" s="81">
        <f>VLOOKUP(A808,РАСЧЕТ!A:BE,57,0)</f>
        <v>3716.8808358458841</v>
      </c>
      <c r="Y808" s="81">
        <f t="shared" si="114"/>
        <v>1749.7808358458842</v>
      </c>
      <c r="Z808" s="81" t="str">
        <f>VLOOKUP(A808,'10'!A:C,3,0)</f>
        <v>Начисление услуг УКС00001637 от 31.10.2023 0:00:03</v>
      </c>
      <c r="AA808" s="81" t="str">
        <f>VLOOKUP(A808,'10'!A:B,2,0)</f>
        <v>НАС/КС/ДУ-3-500 от 07.12.2021</v>
      </c>
      <c r="AB808" s="80">
        <v>1967.1</v>
      </c>
      <c r="AC808" s="81">
        <f>VLOOKUP(A808,РАСЧЕТ!A:BF,58,0)</f>
        <v>2981.3260183704765</v>
      </c>
      <c r="AD808" s="81">
        <f t="shared" si="115"/>
        <v>1014.2260183704766</v>
      </c>
      <c r="AE808" s="81" t="str">
        <f>VLOOKUP(A808,'11'!A:C,3,0)</f>
        <v>Начисление услуг УКС00001717 от 30.11.2023 23:59:59</v>
      </c>
      <c r="AF808" s="81" t="str">
        <f>VLOOKUP(A808,'11'!A:B,2,0)</f>
        <v>НАС/КС/ДУ-3-500 от 07.12.2021</v>
      </c>
      <c r="AG808" s="80">
        <v>1967.1</v>
      </c>
      <c r="AH808" s="120">
        <f>VLOOKUP(A808,РАСЧЕТ!A:BG,59,0)</f>
        <v>4025.9828071868133</v>
      </c>
      <c r="AI808" s="120">
        <f t="shared" si="116"/>
        <v>2058.8828071868134</v>
      </c>
      <c r="AJ808" t="str">
        <f>VLOOKUP(A808,'12'!A:C,3,0)</f>
        <v>Начисление услуг УКС00001867 от 31.12.2023 23:59:59</v>
      </c>
      <c r="AK808" t="str">
        <f>VLOOKUP(A808,'12'!A:B,2,0)</f>
        <v>НАС/КС/ДУ-3-500 от 07.12.2021</v>
      </c>
    </row>
    <row r="809" spans="1:37" x14ac:dyDescent="0.3">
      <c r="A809" s="79" t="s">
        <v>2520</v>
      </c>
      <c r="B809" s="79" t="s">
        <v>2521</v>
      </c>
      <c r="C809" s="80">
        <v>1945.62</v>
      </c>
      <c r="D809" s="81">
        <f>VLOOKUP(A809,РАСЧЕТ!A:AY,51,0)</f>
        <v>1640.8964108255129</v>
      </c>
      <c r="E809" s="81">
        <f t="shared" si="108"/>
        <v>-304.72358917448696</v>
      </c>
      <c r="F809" s="81" t="str">
        <f>VLOOKUP(A809,'04'!A:C,3,0)</f>
        <v>Начисление услуг УКС00000640 от 30.04.2023 0:00:10</v>
      </c>
      <c r="G809" s="81" t="str">
        <f>VLOOKUP(A809,'04'!A:B,2,0)</f>
        <v>НАС/КС/ДУ-3-501</v>
      </c>
      <c r="H809" s="128">
        <v>1945.62</v>
      </c>
      <c r="I809" s="126">
        <f>VLOOKUP(A809,РАСЧЕТ!A:AZ,52,0)</f>
        <v>0</v>
      </c>
      <c r="J809" s="126">
        <f t="shared" si="109"/>
        <v>-1945.62</v>
      </c>
      <c r="K809" s="128">
        <v>1945.62</v>
      </c>
      <c r="L809" s="126">
        <f>VLOOKUP(A809,РАСЧЕТ!A:BA,53,0)</f>
        <v>0</v>
      </c>
      <c r="M809" s="126">
        <f t="shared" si="110"/>
        <v>-1945.62</v>
      </c>
      <c r="N809" s="128">
        <v>1945.62</v>
      </c>
      <c r="O809" s="126">
        <f>VLOOKUP(A809,РАСЧЕТ!A:BB,54,0)</f>
        <v>0</v>
      </c>
      <c r="P809" s="126">
        <f t="shared" si="111"/>
        <v>-1945.62</v>
      </c>
      <c r="Q809" s="128">
        <v>1945.62</v>
      </c>
      <c r="R809" s="126">
        <f>VLOOKUP(A809,РАСЧЕТ!A:BC,55,0)</f>
        <v>0</v>
      </c>
      <c r="S809" s="126">
        <f t="shared" si="112"/>
        <v>-1945.62</v>
      </c>
      <c r="T809" s="128">
        <v>1945.62</v>
      </c>
      <c r="U809" s="126">
        <f>VLOOKUP(A809,РАСЧЕТ!A:BD,56,0)</f>
        <v>0</v>
      </c>
      <c r="V809" s="126">
        <f t="shared" si="113"/>
        <v>-1945.62</v>
      </c>
      <c r="W809" s="80">
        <v>1945.62</v>
      </c>
      <c r="X809" s="81">
        <f>VLOOKUP(A809,РАСЧЕТ!A:BE,57,0)</f>
        <v>2314.398369041739</v>
      </c>
      <c r="Y809" s="81">
        <f t="shared" si="114"/>
        <v>368.7783690417391</v>
      </c>
      <c r="Z809" s="81" t="str">
        <f>VLOOKUP(A809,'10'!A:C,3,0)</f>
        <v>Начисление услуг УКС00001637 от 31.10.2023 0:00:03</v>
      </c>
      <c r="AA809" s="81" t="str">
        <f>VLOOKUP(A809,'10'!A:B,2,0)</f>
        <v>НАС/КС/ДУ-3-501</v>
      </c>
      <c r="AB809" s="80">
        <v>1945.62</v>
      </c>
      <c r="AC809" s="81">
        <f>VLOOKUP(A809,РАСЧЕТ!A:BF,58,0)</f>
        <v>1997.0949842627622</v>
      </c>
      <c r="AD809" s="81">
        <f t="shared" si="115"/>
        <v>51.474984262762291</v>
      </c>
      <c r="AE809" s="81" t="str">
        <f>VLOOKUP(A809,'11'!A:C,3,0)</f>
        <v>Начисление услуг УКС00001717 от 30.11.2023 23:59:59</v>
      </c>
      <c r="AF809" s="81" t="str">
        <f>VLOOKUP(A809,'11'!A:B,2,0)</f>
        <v>НАС/КС/ДУ-3-501</v>
      </c>
      <c r="AG809" s="80">
        <v>1945.62</v>
      </c>
      <c r="AH809" s="120">
        <f>VLOOKUP(A809,РАСЧЕТ!A:BG,59,0)</f>
        <v>2746.9074357815571</v>
      </c>
      <c r="AI809" s="120">
        <f t="shared" si="116"/>
        <v>801.28743578155718</v>
      </c>
      <c r="AJ809" t="str">
        <f>VLOOKUP(A809,'12'!A:C,3,0)</f>
        <v>Начисление услуг УКС00001867 от 31.12.2023 23:59:59</v>
      </c>
      <c r="AK809" t="str">
        <f>VLOOKUP(A809,'12'!A:B,2,0)</f>
        <v>НАС/КС/ДУ-3-501</v>
      </c>
    </row>
    <row r="810" spans="1:37" x14ac:dyDescent="0.3">
      <c r="A810" s="79" t="s">
        <v>2191</v>
      </c>
      <c r="B810" s="79" t="s">
        <v>2192</v>
      </c>
      <c r="C810" s="80">
        <v>2413.7800000000002</v>
      </c>
      <c r="D810" s="81">
        <f>VLOOKUP(A810,РАСЧЕТ!A:AY,51,0)</f>
        <v>2035.7257900307688</v>
      </c>
      <c r="E810" s="81">
        <f t="shared" si="108"/>
        <v>-378.05420996923135</v>
      </c>
      <c r="F810" s="81" t="str">
        <f>VLOOKUP(A810,'04'!A:C,3,0)</f>
        <v>Начисление услуг УКС00000640 от 30.04.2023 0:00:10</v>
      </c>
      <c r="G810" s="81" t="str">
        <f>VLOOKUP(A810,'04'!A:B,2,0)</f>
        <v>НАС/КС/ДУ-3-502 от 15.11.2021</v>
      </c>
      <c r="H810" s="128">
        <v>2413.7800000000002</v>
      </c>
      <c r="I810" s="126">
        <f>VLOOKUP(A810,РАСЧЕТ!A:AZ,52,0)</f>
        <v>0</v>
      </c>
      <c r="J810" s="126">
        <f t="shared" si="109"/>
        <v>-2413.7800000000002</v>
      </c>
      <c r="K810" s="128">
        <v>2413.7800000000002</v>
      </c>
      <c r="L810" s="126">
        <f>VLOOKUP(A810,РАСЧЕТ!A:BA,53,0)</f>
        <v>0</v>
      </c>
      <c r="M810" s="126">
        <f t="shared" si="110"/>
        <v>-2413.7800000000002</v>
      </c>
      <c r="N810" s="128">
        <v>2413.7800000000002</v>
      </c>
      <c r="O810" s="126">
        <f>VLOOKUP(A810,РАСЧЕТ!A:BB,54,0)</f>
        <v>0</v>
      </c>
      <c r="P810" s="126">
        <f t="shared" si="111"/>
        <v>-2413.7800000000002</v>
      </c>
      <c r="Q810" s="128">
        <v>2413.7800000000002</v>
      </c>
      <c r="R810" s="126">
        <f>VLOOKUP(A810,РАСЧЕТ!A:BC,55,0)</f>
        <v>0</v>
      </c>
      <c r="S810" s="126">
        <f t="shared" si="112"/>
        <v>-2413.7800000000002</v>
      </c>
      <c r="T810" s="128">
        <v>2413.7800000000002</v>
      </c>
      <c r="U810" s="126">
        <f>VLOOKUP(A810,РАСЧЕТ!A:BD,56,0)</f>
        <v>0</v>
      </c>
      <c r="V810" s="126">
        <f t="shared" si="113"/>
        <v>-2413.7800000000002</v>
      </c>
      <c r="W810" s="80">
        <v>2413.7800000000002</v>
      </c>
      <c r="X810" s="81">
        <f>VLOOKUP(A810,РАСЧЕТ!A:BE,57,0)</f>
        <v>3222.8540451059703</v>
      </c>
      <c r="Y810" s="81">
        <f t="shared" si="114"/>
        <v>809.07404510597007</v>
      </c>
      <c r="Z810" s="81" t="str">
        <f>VLOOKUP(A810,'10'!A:C,3,0)</f>
        <v>Начисление услуг УКС00001637 от 31.10.2023 0:00:03</v>
      </c>
      <c r="AA810" s="81" t="str">
        <f>VLOOKUP(A810,'10'!A:B,2,0)</f>
        <v>НАС/КС/ДУ-3-502 от 15.11.2021</v>
      </c>
      <c r="AB810" s="80">
        <v>2413.7800000000002</v>
      </c>
      <c r="AC810" s="81">
        <f>VLOOKUP(A810,РАСЧЕТ!A:BF,58,0)</f>
        <v>2723.3049714683502</v>
      </c>
      <c r="AD810" s="81">
        <f t="shared" si="115"/>
        <v>309.52497146835003</v>
      </c>
      <c r="AE810" s="81" t="str">
        <f>VLOOKUP(A810,'11'!A:C,3,0)</f>
        <v>Начисление услуг УКС00001717 от 30.11.2023 23:59:59</v>
      </c>
      <c r="AF810" s="81" t="str">
        <f>VLOOKUP(A810,'11'!A:B,2,0)</f>
        <v>НАС/КС/ДУ-3-502 от 15.11.2021</v>
      </c>
      <c r="AG810" s="80">
        <v>2413.7800000000002</v>
      </c>
      <c r="AH810" s="120">
        <f>VLOOKUP(A810,РАСЧЕТ!A:BG,59,0)</f>
        <v>3726.7045448083823</v>
      </c>
      <c r="AI810" s="120">
        <f t="shared" si="116"/>
        <v>1312.9245448083821</v>
      </c>
      <c r="AJ810" t="str">
        <f>VLOOKUP(A810,'12'!A:C,3,0)</f>
        <v>Начисление услуг УКС00001867 от 31.12.2023 23:59:59</v>
      </c>
      <c r="AK810" t="str">
        <f>VLOOKUP(A810,'12'!A:B,2,0)</f>
        <v>НАС/КС/ДУ-3-502 от 15.11.2021</v>
      </c>
    </row>
    <row r="811" spans="1:37" x14ac:dyDescent="0.3">
      <c r="A811" s="79" t="s">
        <v>2355</v>
      </c>
      <c r="B811" s="79" t="s">
        <v>2356</v>
      </c>
      <c r="C811" s="80">
        <v>3706.56</v>
      </c>
      <c r="D811" s="81">
        <f>VLOOKUP(A811,РАСЧЕТ!A:AY,51,0)</f>
        <v>1558.2285442065652</v>
      </c>
      <c r="E811" s="81">
        <f t="shared" si="108"/>
        <v>-2148.3314557934345</v>
      </c>
      <c r="F811" s="81" t="str">
        <f>VLOOKUP(A811,'04'!A:C,3,0)</f>
        <v>Начисление услуг УКС00000640 от 30.04.2023 0:00:10</v>
      </c>
      <c r="G811" s="81" t="str">
        <f>VLOOKUP(A811,'04'!A:B,2,0)</f>
        <v>НАС/КС/ДУ-3-503 от 01.12.2021</v>
      </c>
      <c r="H811" s="128">
        <v>3706.56</v>
      </c>
      <c r="I811" s="126">
        <f>VLOOKUP(A811,РАСЧЕТ!A:AZ,52,0)</f>
        <v>0</v>
      </c>
      <c r="J811" s="126">
        <f t="shared" si="109"/>
        <v>-3706.56</v>
      </c>
      <c r="K811" s="128">
        <v>3706.56</v>
      </c>
      <c r="L811" s="126">
        <f>VLOOKUP(A811,РАСЧЕТ!A:BA,53,0)</f>
        <v>0</v>
      </c>
      <c r="M811" s="126">
        <f t="shared" si="110"/>
        <v>-3706.56</v>
      </c>
      <c r="N811" s="128">
        <v>3706.56</v>
      </c>
      <c r="O811" s="126">
        <f>VLOOKUP(A811,РАСЧЕТ!A:BB,54,0)</f>
        <v>0</v>
      </c>
      <c r="P811" s="126">
        <f t="shared" si="111"/>
        <v>-3706.56</v>
      </c>
      <c r="Q811" s="128">
        <v>3706.56</v>
      </c>
      <c r="R811" s="126">
        <f>VLOOKUP(A811,РАСЧЕТ!A:BC,55,0)</f>
        <v>0</v>
      </c>
      <c r="S811" s="126">
        <f t="shared" si="112"/>
        <v>-3706.56</v>
      </c>
      <c r="T811" s="128">
        <v>3706.56</v>
      </c>
      <c r="U811" s="126">
        <f>VLOOKUP(A811,РАСЧЕТ!A:BD,56,0)</f>
        <v>0</v>
      </c>
      <c r="V811" s="126">
        <f t="shared" si="113"/>
        <v>-3706.56</v>
      </c>
      <c r="W811" s="80">
        <v>3706.56</v>
      </c>
      <c r="X811" s="81">
        <f>VLOOKUP(A811,РАСЧЕТ!A:BE,57,0)</f>
        <v>3639.0008421280841</v>
      </c>
      <c r="Y811" s="81">
        <f t="shared" si="114"/>
        <v>-67.559157871915886</v>
      </c>
      <c r="Z811" s="81" t="str">
        <f>VLOOKUP(A811,'10'!A:C,3,0)</f>
        <v>Начисление услуг УКС00001637 от 31.10.2023 0:00:03</v>
      </c>
      <c r="AA811" s="81" t="str">
        <f>VLOOKUP(A811,'10'!A:B,2,0)</f>
        <v>НАС/КС/ДУ-3-503 от 01.12.2021</v>
      </c>
      <c r="AB811" s="80">
        <v>3706.56</v>
      </c>
      <c r="AC811" s="81">
        <f>VLOOKUP(A811,РАСЧЕТ!A:BF,58,0)</f>
        <v>3266.4783443366236</v>
      </c>
      <c r="AD811" s="81">
        <f t="shared" si="115"/>
        <v>-440.0816556633763</v>
      </c>
      <c r="AE811" s="81" t="str">
        <f>VLOOKUP(A811,'11'!A:C,3,0)</f>
        <v>Начисление услуг УКС00001717 от 30.11.2023 23:59:59</v>
      </c>
      <c r="AF811" s="81" t="str">
        <f>VLOOKUP(A811,'11'!A:B,2,0)</f>
        <v>НАС/КС/ДУ-3-503 от 01.12.2021</v>
      </c>
      <c r="AG811" s="80">
        <v>3706.56</v>
      </c>
      <c r="AH811" s="120">
        <f>VLOOKUP(A811,РАСЧЕТ!A:BG,59,0)</f>
        <v>4534.6543081006612</v>
      </c>
      <c r="AI811" s="120">
        <f t="shared" si="116"/>
        <v>828.09430810066124</v>
      </c>
      <c r="AJ811" t="str">
        <f>VLOOKUP(A811,'12'!A:C,3,0)</f>
        <v>Начисление услуг УКС00001867 от 31.12.2023 23:59:59</v>
      </c>
      <c r="AK811" t="str">
        <f>VLOOKUP(A811,'12'!A:B,2,0)</f>
        <v>НАС/КС/ДУ-3-503 от 01.12.2021</v>
      </c>
    </row>
    <row r="812" spans="1:37" x14ac:dyDescent="0.3">
      <c r="A812" s="79" t="s">
        <v>2407</v>
      </c>
      <c r="B812" s="79" t="s">
        <v>2408</v>
      </c>
      <c r="C812" s="80">
        <v>1988.57</v>
      </c>
      <c r="D812" s="81">
        <f>VLOOKUP(A812,РАСЧЕТ!A:AY,51,0)</f>
        <v>1677.1192896516829</v>
      </c>
      <c r="E812" s="81">
        <f t="shared" si="108"/>
        <v>-311.45071034831699</v>
      </c>
      <c r="F812" s="81" t="str">
        <f>VLOOKUP(A812,'04'!A:C,3,0)</f>
        <v>Начисление услуг УКС00000640 от 30.04.2023 0:00:10</v>
      </c>
      <c r="G812" s="81" t="str">
        <f>VLOOKUP(A812,'04'!A:B,2,0)</f>
        <v>НАС/КС/ДУ-3-504 от 23.11.2021г.</v>
      </c>
      <c r="H812" s="128">
        <v>1988.57</v>
      </c>
      <c r="I812" s="126">
        <f>VLOOKUP(A812,РАСЧЕТ!A:AZ,52,0)</f>
        <v>0</v>
      </c>
      <c r="J812" s="126">
        <f t="shared" si="109"/>
        <v>-1988.57</v>
      </c>
      <c r="K812" s="128">
        <v>1988.57</v>
      </c>
      <c r="L812" s="126">
        <f>VLOOKUP(A812,РАСЧЕТ!A:BA,53,0)</f>
        <v>0</v>
      </c>
      <c r="M812" s="126">
        <f t="shared" si="110"/>
        <v>-1988.57</v>
      </c>
      <c r="N812" s="128">
        <v>1988.57</v>
      </c>
      <c r="O812" s="126">
        <f>VLOOKUP(A812,РАСЧЕТ!A:BB,54,0)</f>
        <v>0</v>
      </c>
      <c r="P812" s="126">
        <f t="shared" si="111"/>
        <v>-1988.57</v>
      </c>
      <c r="Q812" s="128">
        <v>1988.57</v>
      </c>
      <c r="R812" s="126">
        <f>VLOOKUP(A812,РАСЧЕТ!A:BC,55,0)</f>
        <v>0</v>
      </c>
      <c r="S812" s="126">
        <f t="shared" si="112"/>
        <v>-1988.57</v>
      </c>
      <c r="T812" s="128">
        <v>1988.57</v>
      </c>
      <c r="U812" s="126">
        <f>VLOOKUP(A812,РАСЧЕТ!A:BD,56,0)</f>
        <v>0</v>
      </c>
      <c r="V812" s="126">
        <f t="shared" si="113"/>
        <v>-1988.57</v>
      </c>
      <c r="W812" s="80">
        <v>1988.57</v>
      </c>
      <c r="X812" s="81">
        <f>VLOOKUP(A812,РАСЧЕТ!A:BE,57,0)</f>
        <v>2713.9541639278063</v>
      </c>
      <c r="Y812" s="81">
        <f t="shared" si="114"/>
        <v>725.38416392780641</v>
      </c>
      <c r="Z812" s="81" t="str">
        <f>VLOOKUP(A812,'10'!A:C,3,0)</f>
        <v>Начисление услуг УКС00001637 от 31.10.2023 0:00:03</v>
      </c>
      <c r="AA812" s="81" t="str">
        <f>VLOOKUP(A812,'10'!A:B,2,0)</f>
        <v>НАС/КС/ДУ-3-504 от 23.11.2021г.</v>
      </c>
      <c r="AB812" s="80">
        <v>1988.57</v>
      </c>
      <c r="AC812" s="81">
        <f>VLOOKUP(A812,РАСЧЕТ!A:BF,58,0)</f>
        <v>2284.6845623902827</v>
      </c>
      <c r="AD812" s="81">
        <f t="shared" si="115"/>
        <v>296.1145623902828</v>
      </c>
      <c r="AE812" s="81" t="str">
        <f>VLOOKUP(A812,'11'!A:C,3,0)</f>
        <v>Начисление услуг УКС00001717 от 30.11.2023 23:59:59</v>
      </c>
      <c r="AF812" s="81" t="str">
        <f>VLOOKUP(A812,'11'!A:B,2,0)</f>
        <v>НАС/КС/ДУ-3-504 от 23.11.2021г.</v>
      </c>
      <c r="AG812" s="80">
        <v>1988.57</v>
      </c>
      <c r="AH812" s="120">
        <f>VLOOKUP(A812,РАСЧЕТ!A:BG,59,0)</f>
        <v>3123.5717897676618</v>
      </c>
      <c r="AI812" s="120">
        <f t="shared" si="116"/>
        <v>1135.0017897676619</v>
      </c>
      <c r="AJ812" t="str">
        <f>VLOOKUP(A812,'12'!A:C,3,0)</f>
        <v>Начисление услуг УКС00001867 от 31.12.2023 23:59:59</v>
      </c>
      <c r="AK812" t="str">
        <f>VLOOKUP(A812,'12'!A:B,2,0)</f>
        <v>НАС/КС/ДУ-3-504 от 23.11.2021г.</v>
      </c>
    </row>
    <row r="813" spans="1:37" x14ac:dyDescent="0.3">
      <c r="A813" s="79" t="s">
        <v>2163</v>
      </c>
      <c r="B813" s="79" t="s">
        <v>2164</v>
      </c>
      <c r="C813" s="80">
        <v>3216.08</v>
      </c>
      <c r="D813" s="81">
        <f>VLOOKUP(A813,РАСЧЕТ!A:AY,51,0)</f>
        <v>2712.3691665036295</v>
      </c>
      <c r="E813" s="81">
        <f t="shared" si="108"/>
        <v>-503.71083349637047</v>
      </c>
      <c r="F813" s="81" t="str">
        <f>VLOOKUP(A813,'04'!A:C,3,0)</f>
        <v>Корректировка начислений УКС00000028 от 15.01.2024 0:00:00</v>
      </c>
      <c r="G813" s="81" t="str">
        <f>VLOOKUP(A813,'04'!A:B,2,0)</f>
        <v>ДУ ЗПИФ Развитие Красная сосна 3/дом/Кв. 505</v>
      </c>
      <c r="H813" s="127"/>
      <c r="I813" s="126">
        <f>VLOOKUP(A813,РАСЧЕТ!A:AZ,52,0)</f>
        <v>0</v>
      </c>
      <c r="J813" s="126">
        <f t="shared" si="109"/>
        <v>0</v>
      </c>
      <c r="K813" s="127"/>
      <c r="L813" s="126">
        <f>VLOOKUP(A813,РАСЧЕТ!A:BA,53,0)</f>
        <v>0</v>
      </c>
      <c r="M813" s="126">
        <f t="shared" si="110"/>
        <v>0</v>
      </c>
      <c r="N813" s="127"/>
      <c r="O813" s="126">
        <f>VLOOKUP(A813,РАСЧЕТ!A:BB,54,0)</f>
        <v>0</v>
      </c>
      <c r="P813" s="126">
        <f t="shared" si="111"/>
        <v>0</v>
      </c>
      <c r="Q813" s="127"/>
      <c r="R813" s="126">
        <f>VLOOKUP(A813,РАСЧЕТ!A:BC,55,0)</f>
        <v>0</v>
      </c>
      <c r="S813" s="126">
        <f t="shared" si="112"/>
        <v>0</v>
      </c>
      <c r="T813" s="127"/>
      <c r="U813" s="126">
        <f>VLOOKUP(A813,РАСЧЕТ!A:BD,56,0)</f>
        <v>0</v>
      </c>
      <c r="V813" s="126">
        <f t="shared" si="113"/>
        <v>0</v>
      </c>
      <c r="W813" s="82"/>
      <c r="X813" s="81">
        <f>VLOOKUP(A813,РАСЧЕТ!A:BE,57,0)</f>
        <v>0</v>
      </c>
      <c r="Y813" s="81">
        <f t="shared" si="114"/>
        <v>0</v>
      </c>
      <c r="Z813" s="81" t="e">
        <f>VLOOKUP(A813,'10'!A:C,3,0)</f>
        <v>#N/A</v>
      </c>
      <c r="AA813" s="81" t="e">
        <f>VLOOKUP(A813,'10'!A:B,2,0)</f>
        <v>#N/A</v>
      </c>
      <c r="AB813" s="82"/>
      <c r="AC813" s="81">
        <f>VLOOKUP(A813,РАСЧЕТ!A:BF,58,0)</f>
        <v>0</v>
      </c>
      <c r="AD813" s="81">
        <f t="shared" si="115"/>
        <v>0</v>
      </c>
      <c r="AE813" s="81" t="e">
        <f>VLOOKUP(A813,'11'!A:C,3,0)</f>
        <v>#N/A</v>
      </c>
      <c r="AF813" s="81" t="e">
        <f>VLOOKUP(A813,'11'!A:B,2,0)</f>
        <v>#N/A</v>
      </c>
      <c r="AG813" s="82"/>
      <c r="AH813" s="120">
        <f>VLOOKUP(A813,РАСЧЕТ!A:BG,59,0)</f>
        <v>0</v>
      </c>
      <c r="AI813" s="120">
        <f t="shared" si="116"/>
        <v>0</v>
      </c>
      <c r="AJ813" t="e">
        <f>VLOOKUP(A813,'12'!A:C,3,0)</f>
        <v>#N/A</v>
      </c>
      <c r="AK813" t="e">
        <f>VLOOKUP(A813,'12'!A:B,2,0)</f>
        <v>#N/A</v>
      </c>
    </row>
    <row r="814" spans="1:37" x14ac:dyDescent="0.3">
      <c r="A814" s="79" t="s">
        <v>2718</v>
      </c>
      <c r="B814" s="79" t="s">
        <v>2164</v>
      </c>
      <c r="C814" s="81">
        <v>357.34</v>
      </c>
      <c r="D814" s="81">
        <f>VLOOKUP(A814,РАСЧЕТ!A:AY,51,0)</f>
        <v>301.37435183373657</v>
      </c>
      <c r="E814" s="81">
        <f t="shared" si="108"/>
        <v>-55.965648166263406</v>
      </c>
      <c r="F814" s="81" t="str">
        <f>VLOOKUP(A814,'04'!A:C,3,0)</f>
        <v>Ввод начального сальдо УКС00000005 от 15.01.2024 0:00:00</v>
      </c>
      <c r="G814" s="81" t="str">
        <f>VLOOKUP(A814,'04'!A:B,2,0)</f>
        <v>НАС/КС/ДУ-3-505</v>
      </c>
      <c r="H814" s="128">
        <v>3573.42</v>
      </c>
      <c r="I814" s="126">
        <f>VLOOKUP(A814,РАСЧЕТ!A:AZ,52,0)</f>
        <v>0</v>
      </c>
      <c r="J814" s="126">
        <f t="shared" si="109"/>
        <v>-3573.42</v>
      </c>
      <c r="K814" s="128">
        <v>3573.42</v>
      </c>
      <c r="L814" s="126">
        <f>VLOOKUP(A814,РАСЧЕТ!A:BA,53,0)</f>
        <v>0</v>
      </c>
      <c r="M814" s="126">
        <f t="shared" si="110"/>
        <v>-3573.42</v>
      </c>
      <c r="N814" s="128">
        <v>3573.42</v>
      </c>
      <c r="O814" s="126">
        <f>VLOOKUP(A814,РАСЧЕТ!A:BB,54,0)</f>
        <v>0</v>
      </c>
      <c r="P814" s="126">
        <f t="shared" si="111"/>
        <v>-3573.42</v>
      </c>
      <c r="Q814" s="128">
        <v>3573.42</v>
      </c>
      <c r="R814" s="126">
        <f>VLOOKUP(A814,РАСЧЕТ!A:BC,55,0)</f>
        <v>0</v>
      </c>
      <c r="S814" s="126">
        <f t="shared" si="112"/>
        <v>-3573.42</v>
      </c>
      <c r="T814" s="128">
        <v>3573.42</v>
      </c>
      <c r="U814" s="126">
        <f>VLOOKUP(A814,РАСЧЕТ!A:BD,56,0)</f>
        <v>0</v>
      </c>
      <c r="V814" s="126">
        <f t="shared" si="113"/>
        <v>-3573.42</v>
      </c>
      <c r="W814" s="80">
        <v>3573.42</v>
      </c>
      <c r="X814" s="81">
        <f>VLOOKUP(A814,РАСЧЕТ!A:BE,57,0)</f>
        <v>4468.2221508890379</v>
      </c>
      <c r="Y814" s="81">
        <f t="shared" si="114"/>
        <v>894.80215088903788</v>
      </c>
      <c r="Z814" s="81" t="str">
        <f>VLOOKUP(A814,'10'!A:C,3,0)</f>
        <v>Начисление услуг УКС00001637 от 31.10.2023 0:00:03</v>
      </c>
      <c r="AA814" s="81" t="str">
        <f>VLOOKUP(A814,'10'!A:B,2,0)</f>
        <v>НАС/КС/ДУ-3-505</v>
      </c>
      <c r="AB814" s="80">
        <v>3573.42</v>
      </c>
      <c r="AC814" s="81">
        <f>VLOOKUP(A814,РАСЧЕТ!A:BF,58,0)</f>
        <v>3819.9366614498404</v>
      </c>
      <c r="AD814" s="81">
        <f t="shared" si="115"/>
        <v>246.51666144984029</v>
      </c>
      <c r="AE814" s="81" t="str">
        <f>VLOOKUP(A814,'11'!A:C,3,0)</f>
        <v>Начисление услуг УКС00001717 от 30.11.2023 23:59:59</v>
      </c>
      <c r="AF814" s="81" t="str">
        <f>VLOOKUP(A814,'11'!A:B,2,0)</f>
        <v>НАС/КС/ДУ-3-505</v>
      </c>
      <c r="AG814" s="80">
        <v>3573.42</v>
      </c>
      <c r="AH814" s="120">
        <f>VLOOKUP(A814,РАСЧЕТ!A:BG,59,0)</f>
        <v>5242.3406980355194</v>
      </c>
      <c r="AI814" s="120">
        <f t="shared" si="116"/>
        <v>1668.9206980355193</v>
      </c>
      <c r="AJ814" t="str">
        <f>VLOOKUP(A814,'12'!A:C,3,0)</f>
        <v>Начисление услуг УКС00001867 от 31.12.2023 23:59:59</v>
      </c>
      <c r="AK814" t="str">
        <f>VLOOKUP(A814,'12'!A:B,2,0)</f>
        <v>НАС/КС/ДУ-3-505</v>
      </c>
    </row>
    <row r="815" spans="1:37" x14ac:dyDescent="0.3">
      <c r="A815" s="79" t="s">
        <v>1140</v>
      </c>
      <c r="B815" s="79" t="s">
        <v>1141</v>
      </c>
      <c r="C815" s="80">
        <v>1533.31</v>
      </c>
      <c r="D815" s="81">
        <f>VLOOKUP(A815,РАСЧЕТ!A:AY,51,0)</f>
        <v>1293.1567740942785</v>
      </c>
      <c r="E815" s="81">
        <f t="shared" si="108"/>
        <v>-240.15322590572146</v>
      </c>
      <c r="F815" s="81" t="str">
        <f>VLOOKUP(A815,'04'!A:C,3,0)</f>
        <v>Начисление услуг УКС00000640 от 30.04.2023 0:00:10</v>
      </c>
      <c r="G815" s="81" t="str">
        <f>VLOOKUP(A815,'04'!A:B,2,0)</f>
        <v>ДУ ЗПИФ ДиР Красная сосна 3/дом/Кв. 506</v>
      </c>
      <c r="H815" s="128">
        <v>1533.31</v>
      </c>
      <c r="I815" s="126">
        <f>VLOOKUP(A815,РАСЧЕТ!A:AZ,52,0)</f>
        <v>0</v>
      </c>
      <c r="J815" s="126">
        <f t="shared" si="109"/>
        <v>-1533.31</v>
      </c>
      <c r="K815" s="128">
        <v>1533.31</v>
      </c>
      <c r="L815" s="126">
        <f>VLOOKUP(A815,РАСЧЕТ!A:BA,53,0)</f>
        <v>0</v>
      </c>
      <c r="M815" s="126">
        <f t="shared" si="110"/>
        <v>-1533.31</v>
      </c>
      <c r="N815" s="128">
        <v>1533.31</v>
      </c>
      <c r="O815" s="126">
        <f>VLOOKUP(A815,РАСЧЕТ!A:BB,54,0)</f>
        <v>0</v>
      </c>
      <c r="P815" s="126">
        <f t="shared" si="111"/>
        <v>-1533.31</v>
      </c>
      <c r="Q815" s="128">
        <v>1533.31</v>
      </c>
      <c r="R815" s="126">
        <f>VLOOKUP(A815,РАСЧЕТ!A:BC,55,0)</f>
        <v>0</v>
      </c>
      <c r="S815" s="126">
        <f t="shared" si="112"/>
        <v>-1533.31</v>
      </c>
      <c r="T815" s="128">
        <v>1277.76</v>
      </c>
      <c r="U815" s="126">
        <f>VLOOKUP(A815,РАСЧЕТ!A:BD,56,0)</f>
        <v>0</v>
      </c>
      <c r="V815" s="126">
        <f t="shared" si="113"/>
        <v>-1277.76</v>
      </c>
      <c r="W815" s="82"/>
      <c r="X815" s="81">
        <f>VLOOKUP(A815,РАСЧЕТ!A:BE,57,0)</f>
        <v>0</v>
      </c>
      <c r="Y815" s="81">
        <f t="shared" si="114"/>
        <v>0</v>
      </c>
      <c r="Z815" s="81" t="e">
        <f>VLOOKUP(A815,'10'!A:C,3,0)</f>
        <v>#N/A</v>
      </c>
      <c r="AA815" s="81" t="e">
        <f>VLOOKUP(A815,'10'!A:B,2,0)</f>
        <v>#N/A</v>
      </c>
      <c r="AB815" s="82"/>
      <c r="AC815" s="81">
        <f>VLOOKUP(A815,РАСЧЕТ!A:BF,58,0)</f>
        <v>0</v>
      </c>
      <c r="AD815" s="81">
        <f t="shared" si="115"/>
        <v>0</v>
      </c>
      <c r="AE815" s="81" t="e">
        <f>VLOOKUP(A815,'11'!A:C,3,0)</f>
        <v>#N/A</v>
      </c>
      <c r="AF815" s="81" t="e">
        <f>VLOOKUP(A815,'11'!A:B,2,0)</f>
        <v>#N/A</v>
      </c>
      <c r="AG815" s="82"/>
      <c r="AH815" s="120">
        <f>VLOOKUP(A815,РАСЧЕТ!A:BG,59,0)</f>
        <v>0</v>
      </c>
      <c r="AI815" s="120">
        <f t="shared" si="116"/>
        <v>0</v>
      </c>
      <c r="AJ815" t="e">
        <f>VLOOKUP(A815,'12'!A:C,3,0)</f>
        <v>#N/A</v>
      </c>
      <c r="AK815" t="e">
        <f>VLOOKUP(A815,'12'!A:B,2,0)</f>
        <v>#N/A</v>
      </c>
    </row>
    <row r="816" spans="1:37" x14ac:dyDescent="0.3">
      <c r="A816" s="79" t="s">
        <v>2770</v>
      </c>
      <c r="B816" s="79" t="s">
        <v>1141</v>
      </c>
      <c r="C816" s="82"/>
      <c r="D816" s="81">
        <f>VLOOKUP(A816,РАСЧЕТ!A:AY,51,0)</f>
        <v>0</v>
      </c>
      <c r="E816" s="81">
        <f t="shared" si="108"/>
        <v>0</v>
      </c>
      <c r="F816" s="81" t="e">
        <f>VLOOKUP(A816,'04'!A:C,3,0)</f>
        <v>#N/A</v>
      </c>
      <c r="G816" s="81" t="e">
        <f>VLOOKUP(A816,'04'!A:B,2,0)</f>
        <v>#N/A</v>
      </c>
      <c r="H816" s="127"/>
      <c r="I816" s="126">
        <f>VLOOKUP(A816,РАСЧЕТ!A:AZ,52,0)</f>
        <v>0</v>
      </c>
      <c r="J816" s="126">
        <f t="shared" si="109"/>
        <v>0</v>
      </c>
      <c r="K816" s="127"/>
      <c r="L816" s="126">
        <f>VLOOKUP(A816,РАСЧЕТ!A:BA,53,0)</f>
        <v>0</v>
      </c>
      <c r="M816" s="126">
        <f t="shared" si="110"/>
        <v>0</v>
      </c>
      <c r="N816" s="127"/>
      <c r="O816" s="126">
        <f>VLOOKUP(A816,РАСЧЕТ!A:BB,54,0)</f>
        <v>0</v>
      </c>
      <c r="P816" s="126">
        <f t="shared" si="111"/>
        <v>0</v>
      </c>
      <c r="Q816" s="127"/>
      <c r="R816" s="126">
        <f>VLOOKUP(A816,РАСЧЕТ!A:BC,55,0)</f>
        <v>0</v>
      </c>
      <c r="S816" s="126">
        <f t="shared" si="112"/>
        <v>0</v>
      </c>
      <c r="T816" s="126">
        <v>255.55</v>
      </c>
      <c r="U816" s="126">
        <f>VLOOKUP(A816,РАСЧЕТ!A:BD,56,0)</f>
        <v>0</v>
      </c>
      <c r="V816" s="126">
        <f t="shared" si="113"/>
        <v>-255.55</v>
      </c>
      <c r="W816" s="80">
        <v>1533.31</v>
      </c>
      <c r="X816" s="81">
        <f>VLOOKUP(A816,РАСЧЕТ!A:BE,57,0)</f>
        <v>796.38137935815041</v>
      </c>
      <c r="Y816" s="81">
        <f t="shared" si="114"/>
        <v>-736.92862064184953</v>
      </c>
      <c r="Z816" s="81" t="str">
        <f>VLOOKUP(A816,'10'!A:C,3,0)</f>
        <v>Начисление услуг УКС00001637 от 31.10.2023 0:00:03</v>
      </c>
      <c r="AA816" s="81" t="str">
        <f>VLOOKUP(A816,'10'!A:B,2,0)</f>
        <v>НАС/КС/ДУ-3-506</v>
      </c>
      <c r="AB816" s="80">
        <v>1533.31</v>
      </c>
      <c r="AC816" s="81">
        <f>VLOOKUP(A816,РАСЧЕТ!A:BF,58,0)</f>
        <v>855.83040414082541</v>
      </c>
      <c r="AD816" s="81">
        <f t="shared" si="115"/>
        <v>-677.47959585917454</v>
      </c>
      <c r="AE816" s="81" t="str">
        <f>VLOOKUP(A816,'11'!A:C,3,0)</f>
        <v>Начисление услуг УКС00001717 от 30.11.2023 23:59:59</v>
      </c>
      <c r="AF816" s="81" t="str">
        <f>VLOOKUP(A816,'11'!A:B,2,0)</f>
        <v>НАС/КС/ДУ-3-506</v>
      </c>
      <c r="AG816" s="80">
        <v>1533.31</v>
      </c>
      <c r="AH816" s="120">
        <f>VLOOKUP(A816,РАСЧЕТ!A:BG,59,0)</f>
        <v>1232.8887543900387</v>
      </c>
      <c r="AI816" s="120">
        <f t="shared" si="116"/>
        <v>-300.42124560996126</v>
      </c>
      <c r="AJ816" t="str">
        <f>VLOOKUP(A816,'12'!A:C,3,0)</f>
        <v>Начисление услуг УКС00001867 от 31.12.2023 23:59:59</v>
      </c>
      <c r="AK816" t="str">
        <f>VLOOKUP(A816,'12'!A:B,2,0)</f>
        <v>НАС/КС/ДУ-3-506</v>
      </c>
    </row>
    <row r="817" spans="1:37" x14ac:dyDescent="0.3">
      <c r="A817" s="79" t="s">
        <v>1179</v>
      </c>
      <c r="B817" s="79" t="s">
        <v>1180</v>
      </c>
      <c r="C817" s="80">
        <v>1361.51</v>
      </c>
      <c r="D817" s="81">
        <f>VLOOKUP(A817,РАСЧЕТ!A:AY,51,0)</f>
        <v>1148.2652587895973</v>
      </c>
      <c r="E817" s="81">
        <f t="shared" si="108"/>
        <v>-213.24474121040271</v>
      </c>
      <c r="F817" s="81" t="str">
        <f>VLOOKUP(A817,'04'!A:C,3,0)</f>
        <v>Начисление услуг УКС00000640 от 30.04.2023 0:00:10</v>
      </c>
      <c r="G817" s="81" t="str">
        <f>VLOOKUP(A817,'04'!A:B,2,0)</f>
        <v>НАС/КС/ДУ-3-507</v>
      </c>
      <c r="H817" s="128">
        <v>1361.51</v>
      </c>
      <c r="I817" s="126">
        <f>VLOOKUP(A817,РАСЧЕТ!A:AZ,52,0)</f>
        <v>0</v>
      </c>
      <c r="J817" s="126">
        <f t="shared" si="109"/>
        <v>-1361.51</v>
      </c>
      <c r="K817" s="128">
        <v>1361.51</v>
      </c>
      <c r="L817" s="126">
        <f>VLOOKUP(A817,РАСЧЕТ!A:BA,53,0)</f>
        <v>0</v>
      </c>
      <c r="M817" s="126">
        <f t="shared" si="110"/>
        <v>-1361.51</v>
      </c>
      <c r="N817" s="128">
        <v>1361.51</v>
      </c>
      <c r="O817" s="126">
        <f>VLOOKUP(A817,РАСЧЕТ!A:BB,54,0)</f>
        <v>0</v>
      </c>
      <c r="P817" s="126">
        <f t="shared" si="111"/>
        <v>-1361.51</v>
      </c>
      <c r="Q817" s="128">
        <v>1361.51</v>
      </c>
      <c r="R817" s="126">
        <f>VLOOKUP(A817,РАСЧЕТ!A:BC,55,0)</f>
        <v>0</v>
      </c>
      <c r="S817" s="126">
        <f t="shared" si="112"/>
        <v>-1361.51</v>
      </c>
      <c r="T817" s="128">
        <v>1361.51</v>
      </c>
      <c r="U817" s="126">
        <f>VLOOKUP(A817,РАСЧЕТ!A:BD,56,0)</f>
        <v>0</v>
      </c>
      <c r="V817" s="126">
        <f t="shared" si="113"/>
        <v>-1361.51</v>
      </c>
      <c r="W817" s="80">
        <v>1361.51</v>
      </c>
      <c r="X817" s="81">
        <f>VLOOKUP(A817,РАСЧЕТ!A:BE,57,0)</f>
        <v>2413.3772767344553</v>
      </c>
      <c r="Y817" s="81">
        <f t="shared" si="114"/>
        <v>1051.8672767344553</v>
      </c>
      <c r="Z817" s="81" t="str">
        <f>VLOOKUP(A817,'10'!A:C,3,0)</f>
        <v>Начисление услуг УКС00001637 от 31.10.2023 0:00:03</v>
      </c>
      <c r="AA817" s="81" t="str">
        <f>VLOOKUP(A817,'10'!A:B,2,0)</f>
        <v>НАС/КС/ДУ-3-507</v>
      </c>
      <c r="AB817" s="80">
        <v>1361.51</v>
      </c>
      <c r="AC817" s="81">
        <f>VLOOKUP(A817,РАСЧЕТ!A:BF,58,0)</f>
        <v>1952.2305365880509</v>
      </c>
      <c r="AD817" s="81">
        <f t="shared" si="115"/>
        <v>590.72053658805089</v>
      </c>
      <c r="AE817" s="81" t="str">
        <f>VLOOKUP(A817,'11'!A:C,3,0)</f>
        <v>Начисление услуг УКС00001717 от 30.11.2023 23:59:59</v>
      </c>
      <c r="AF817" s="81" t="str">
        <f>VLOOKUP(A817,'11'!A:B,2,0)</f>
        <v>НАС/КС/ДУ-3-507</v>
      </c>
      <c r="AG817" s="80">
        <v>1361.51</v>
      </c>
      <c r="AH817" s="120">
        <f>VLOOKUP(A817,РАСЧЕТ!A:BG,59,0)</f>
        <v>2642.1413765677394</v>
      </c>
      <c r="AI817" s="120">
        <f t="shared" si="116"/>
        <v>1280.6313765677394</v>
      </c>
      <c r="AJ817" t="str">
        <f>VLOOKUP(A817,'12'!A:C,3,0)</f>
        <v>Начисление услуг УКС00001867 от 31.12.2023 23:59:59</v>
      </c>
      <c r="AK817" t="str">
        <f>VLOOKUP(A817,'12'!A:B,2,0)</f>
        <v>НАС/КС/ДУ-3-507</v>
      </c>
    </row>
    <row r="818" spans="1:37" x14ac:dyDescent="0.3">
      <c r="A818" s="79" t="s">
        <v>2642</v>
      </c>
      <c r="B818" s="79" t="s">
        <v>2643</v>
      </c>
      <c r="C818" s="80">
        <v>1533.31</v>
      </c>
      <c r="D818" s="81">
        <f>VLOOKUP(A818,РАСЧЕТ!A:AY,51,0)</f>
        <v>1293.1567740942785</v>
      </c>
      <c r="E818" s="81">
        <f t="shared" si="108"/>
        <v>-240.15322590572146</v>
      </c>
      <c r="F818" s="81" t="str">
        <f>VLOOKUP(A818,'04'!A:C,3,0)</f>
        <v>Начисление услуг УКС00000640 от 30.04.2023 0:00:10</v>
      </c>
      <c r="G818" s="81" t="str">
        <f>VLOOKUP(A818,'04'!A:B,2,0)</f>
        <v>НАС/КС/ДУ-3-508</v>
      </c>
      <c r="H818" s="128">
        <v>1533.31</v>
      </c>
      <c r="I818" s="126">
        <f>VLOOKUP(A818,РАСЧЕТ!A:AZ,52,0)</f>
        <v>0</v>
      </c>
      <c r="J818" s="126">
        <f t="shared" si="109"/>
        <v>-1533.31</v>
      </c>
      <c r="K818" s="128">
        <v>1533.31</v>
      </c>
      <c r="L818" s="126">
        <f>VLOOKUP(A818,РАСЧЕТ!A:BA,53,0)</f>
        <v>0</v>
      </c>
      <c r="M818" s="126">
        <f t="shared" si="110"/>
        <v>-1533.31</v>
      </c>
      <c r="N818" s="128">
        <v>1533.31</v>
      </c>
      <c r="O818" s="126">
        <f>VLOOKUP(A818,РАСЧЕТ!A:BB,54,0)</f>
        <v>0</v>
      </c>
      <c r="P818" s="126">
        <f t="shared" si="111"/>
        <v>-1533.31</v>
      </c>
      <c r="Q818" s="128">
        <v>1533.31</v>
      </c>
      <c r="R818" s="126">
        <f>VLOOKUP(A818,РАСЧЕТ!A:BC,55,0)</f>
        <v>0</v>
      </c>
      <c r="S818" s="126">
        <f t="shared" si="112"/>
        <v>-1533.31</v>
      </c>
      <c r="T818" s="128">
        <v>1533.31</v>
      </c>
      <c r="U818" s="126">
        <f>VLOOKUP(A818,РАСЧЕТ!A:BD,56,0)</f>
        <v>0</v>
      </c>
      <c r="V818" s="126">
        <f t="shared" si="113"/>
        <v>-1533.31</v>
      </c>
      <c r="W818" s="80">
        <v>1533.31</v>
      </c>
      <c r="X818" s="81">
        <f>VLOOKUP(A818,РАСЧЕТ!A:BE,57,0)</f>
        <v>2256.1588327373383</v>
      </c>
      <c r="Y818" s="81">
        <f t="shared" si="114"/>
        <v>722.8488327373384</v>
      </c>
      <c r="Z818" s="81" t="str">
        <f>VLOOKUP(A818,'10'!A:C,3,0)</f>
        <v>Начисление услуг УКС00001637 от 31.10.2023 0:00:03</v>
      </c>
      <c r="AA818" s="81" t="str">
        <f>VLOOKUP(A818,'10'!A:B,2,0)</f>
        <v>НАС/КС/ДУ-3-508</v>
      </c>
      <c r="AB818" s="80">
        <v>1533.31</v>
      </c>
      <c r="AC818" s="81">
        <f>VLOOKUP(A818,РАСЧЕТ!A:BF,58,0)</f>
        <v>1875.9062505056122</v>
      </c>
      <c r="AD818" s="81">
        <f t="shared" si="115"/>
        <v>342.59625050561226</v>
      </c>
      <c r="AE818" s="81" t="str">
        <f>VLOOKUP(A818,'11'!A:C,3,0)</f>
        <v>Начисление услуг УКС00001717 от 30.11.2023 23:59:59</v>
      </c>
      <c r="AF818" s="81" t="str">
        <f>VLOOKUP(A818,'11'!A:B,2,0)</f>
        <v>НАС/КС/ДУ-3-508</v>
      </c>
      <c r="AG818" s="80">
        <v>1533.31</v>
      </c>
      <c r="AH818" s="120">
        <f>VLOOKUP(A818,РАСЧЕТ!A:BG,59,0)</f>
        <v>2556.7735746460589</v>
      </c>
      <c r="AI818" s="120">
        <f t="shared" si="116"/>
        <v>1023.463574646059</v>
      </c>
      <c r="AJ818" t="str">
        <f>VLOOKUP(A818,'12'!A:C,3,0)</f>
        <v>Начисление услуг УКС00001867 от 31.12.2023 23:59:59</v>
      </c>
      <c r="AK818" t="str">
        <f>VLOOKUP(A818,'12'!A:B,2,0)</f>
        <v>НАС/КС/ДУ-3-508</v>
      </c>
    </row>
    <row r="819" spans="1:37" x14ac:dyDescent="0.3">
      <c r="A819" s="79" t="s">
        <v>1044</v>
      </c>
      <c r="B819" s="79" t="s">
        <v>1045</v>
      </c>
      <c r="C819" s="80">
        <v>3294.25</v>
      </c>
      <c r="D819" s="81">
        <f>VLOOKUP(A819,РАСЧЕТ!A:AY,51,0)</f>
        <v>3258.574697620435</v>
      </c>
      <c r="E819" s="81">
        <f t="shared" si="108"/>
        <v>-35.675302379564982</v>
      </c>
      <c r="F819" s="81" t="str">
        <f>VLOOKUP(A819,'04'!A:C,3,0)</f>
        <v>Начисление услуг УКС00000640 от 30.04.2023 0:00:10</v>
      </c>
      <c r="G819" s="81" t="str">
        <f>VLOOKUP(A819,'04'!A:B,2,0)</f>
        <v>НАС/ДУ-3-509 от 07.10.2021 г.</v>
      </c>
      <c r="H819" s="128">
        <v>3294.25</v>
      </c>
      <c r="I819" s="126">
        <f>VLOOKUP(A819,РАСЧЕТ!A:AZ,52,0)</f>
        <v>0</v>
      </c>
      <c r="J819" s="126">
        <f t="shared" si="109"/>
        <v>-3294.25</v>
      </c>
      <c r="K819" s="128">
        <v>3294.25</v>
      </c>
      <c r="L819" s="126">
        <f>VLOOKUP(A819,РАСЧЕТ!A:BA,53,0)</f>
        <v>0</v>
      </c>
      <c r="M819" s="126">
        <f t="shared" si="110"/>
        <v>-3294.25</v>
      </c>
      <c r="N819" s="128">
        <v>3294.25</v>
      </c>
      <c r="O819" s="126">
        <f>VLOOKUP(A819,РАСЧЕТ!A:BB,54,0)</f>
        <v>0</v>
      </c>
      <c r="P819" s="126">
        <f t="shared" si="111"/>
        <v>-3294.25</v>
      </c>
      <c r="Q819" s="128">
        <v>3294.25</v>
      </c>
      <c r="R819" s="126">
        <f>VLOOKUP(A819,РАСЧЕТ!A:BC,55,0)</f>
        <v>0</v>
      </c>
      <c r="S819" s="126">
        <f t="shared" si="112"/>
        <v>-3294.25</v>
      </c>
      <c r="T819" s="128">
        <v>3294.25</v>
      </c>
      <c r="U819" s="126">
        <f>VLOOKUP(A819,РАСЧЕТ!A:BD,56,0)</f>
        <v>0</v>
      </c>
      <c r="V819" s="126">
        <f t="shared" si="113"/>
        <v>-3294.25</v>
      </c>
      <c r="W819" s="80">
        <v>3294.25</v>
      </c>
      <c r="X819" s="81">
        <f>VLOOKUP(A819,РАСЧЕТ!A:BE,57,0)</f>
        <v>7347.162405424936</v>
      </c>
      <c r="Y819" s="81">
        <f t="shared" si="114"/>
        <v>4052.912405424936</v>
      </c>
      <c r="Z819" s="81" t="str">
        <f>VLOOKUP(A819,'10'!A:C,3,0)</f>
        <v>Начисление услуг УКС00001637 от 31.10.2023 0:00:03</v>
      </c>
      <c r="AA819" s="81" t="str">
        <f>VLOOKUP(A819,'10'!A:B,2,0)</f>
        <v>НАС/ДУ-3-509 от 07.10.2021 г.</v>
      </c>
      <c r="AB819" s="80">
        <v>3294.25</v>
      </c>
      <c r="AC819" s="81">
        <f>VLOOKUP(A819,РАСЧЕТ!A:BF,58,0)</f>
        <v>5777.2077707971584</v>
      </c>
      <c r="AD819" s="81">
        <f t="shared" si="115"/>
        <v>2482.9577707971584</v>
      </c>
      <c r="AE819" s="81" t="str">
        <f>VLOOKUP(A819,'11'!A:C,3,0)</f>
        <v>Начисление услуг УКС00001717 от 30.11.2023 23:59:59</v>
      </c>
      <c r="AF819" s="81" t="str">
        <f>VLOOKUP(A819,'11'!A:B,2,0)</f>
        <v>НАС/ДУ-3-509 от 07.10.2021 г.</v>
      </c>
      <c r="AG819" s="80">
        <v>3294.25</v>
      </c>
      <c r="AH819" s="120">
        <f>VLOOKUP(A819,РАСЧЕТ!A:BG,59,0)</f>
        <v>7760.3022370011113</v>
      </c>
      <c r="AI819" s="120">
        <f t="shared" si="116"/>
        <v>4466.0522370011113</v>
      </c>
      <c r="AJ819" t="str">
        <f>VLOOKUP(A819,'12'!A:C,3,0)</f>
        <v>Начисление услуг УКС00001867 от 31.12.2023 23:59:59</v>
      </c>
      <c r="AK819" t="str">
        <f>VLOOKUP(A819,'12'!A:B,2,0)</f>
        <v>НАС/ДУ-3-509 от 07.10.2021 г.</v>
      </c>
    </row>
    <row r="820" spans="1:37" x14ac:dyDescent="0.3">
      <c r="A820" s="79" t="s">
        <v>2169</v>
      </c>
      <c r="B820" s="79" t="s">
        <v>287</v>
      </c>
      <c r="C820" s="80">
        <v>1421.64</v>
      </c>
      <c r="D820" s="81">
        <f>VLOOKUP(A820,РАСЧЕТ!A:AY,51,0)</f>
        <v>1198.9772891462358</v>
      </c>
      <c r="E820" s="81">
        <f t="shared" si="108"/>
        <v>-222.66271085376434</v>
      </c>
      <c r="F820" s="81" t="str">
        <f>VLOOKUP(A820,'04'!A:C,3,0)</f>
        <v>Начисление услуг УКС00000640 от 30.04.2023 0:00:10</v>
      </c>
      <c r="G820" s="81" t="str">
        <f>VLOOKUP(A820,'04'!A:B,2,0)</f>
        <v>НАС/КС/ДУ/3-51</v>
      </c>
      <c r="H820" s="128">
        <v>1421.64</v>
      </c>
      <c r="I820" s="126">
        <f>VLOOKUP(A820,РАСЧЕТ!A:AZ,52,0)</f>
        <v>0</v>
      </c>
      <c r="J820" s="126">
        <f t="shared" si="109"/>
        <v>-1421.64</v>
      </c>
      <c r="K820" s="128">
        <v>1421.64</v>
      </c>
      <c r="L820" s="126">
        <f>VLOOKUP(A820,РАСЧЕТ!A:BA,53,0)</f>
        <v>0</v>
      </c>
      <c r="M820" s="126">
        <f t="shared" si="110"/>
        <v>-1421.64</v>
      </c>
      <c r="N820" s="128">
        <v>1421.64</v>
      </c>
      <c r="O820" s="126">
        <f>VLOOKUP(A820,РАСЧЕТ!A:BB,54,0)</f>
        <v>0</v>
      </c>
      <c r="P820" s="126">
        <f t="shared" si="111"/>
        <v>-1421.64</v>
      </c>
      <c r="Q820" s="128">
        <v>1421.64</v>
      </c>
      <c r="R820" s="126">
        <f>VLOOKUP(A820,РАСЧЕТ!A:BC,55,0)</f>
        <v>0</v>
      </c>
      <c r="S820" s="126">
        <f t="shared" si="112"/>
        <v>-1421.64</v>
      </c>
      <c r="T820" s="128">
        <v>1421.64</v>
      </c>
      <c r="U820" s="126">
        <f>VLOOKUP(A820,РАСЧЕТ!A:BD,56,0)</f>
        <v>0</v>
      </c>
      <c r="V820" s="126">
        <f t="shared" si="113"/>
        <v>-1421.64</v>
      </c>
      <c r="W820" s="80">
        <v>1421.64</v>
      </c>
      <c r="X820" s="81">
        <f>VLOOKUP(A820,РАСЧЕТ!A:BE,57,0)</f>
        <v>737.05077975321944</v>
      </c>
      <c r="Y820" s="81">
        <f t="shared" si="114"/>
        <v>-684.58922024678066</v>
      </c>
      <c r="Z820" s="81" t="str">
        <f>VLOOKUP(A820,'10'!A:C,3,0)</f>
        <v>Начисление услуг УКС00001637 от 31.10.2023 0:00:03</v>
      </c>
      <c r="AA820" s="81" t="str">
        <f>VLOOKUP(A820,'10'!A:B,2,0)</f>
        <v>НАС/КС/ДУ/3-51</v>
      </c>
      <c r="AB820" s="80">
        <v>1421.64</v>
      </c>
      <c r="AC820" s="81">
        <f>VLOOKUP(A820,РАСЧЕТ!A:BF,58,0)</f>
        <v>792.57104643870821</v>
      </c>
      <c r="AD820" s="81">
        <f t="shared" si="115"/>
        <v>-629.06895356129189</v>
      </c>
      <c r="AE820" s="81" t="str">
        <f>VLOOKUP(A820,'11'!A:C,3,0)</f>
        <v>Начисление услуг УКС00001717 от 30.11.2023 23:59:59</v>
      </c>
      <c r="AF820" s="81" t="str">
        <f>VLOOKUP(A820,'11'!A:B,2,0)</f>
        <v>НАС/КС/ДУ/3-51</v>
      </c>
      <c r="AG820" s="80">
        <v>1421.64</v>
      </c>
      <c r="AH820" s="120">
        <f>VLOOKUP(A820,РАСЧЕТ!A:BG,59,0)</f>
        <v>1141.8915909356931</v>
      </c>
      <c r="AI820" s="120">
        <f t="shared" si="116"/>
        <v>-279.748409064307</v>
      </c>
      <c r="AJ820" t="str">
        <f>VLOOKUP(A820,'12'!A:C,3,0)</f>
        <v>Начисление услуг УКС00001867 от 31.12.2023 23:59:59</v>
      </c>
      <c r="AK820" t="str">
        <f>VLOOKUP(A820,'12'!A:B,2,0)</f>
        <v>НАС/КС/ДУ/3-51</v>
      </c>
    </row>
    <row r="821" spans="1:37" x14ac:dyDescent="0.3">
      <c r="A821" s="79" t="s">
        <v>2702</v>
      </c>
      <c r="B821" s="79" t="s">
        <v>2082</v>
      </c>
      <c r="C821" s="80">
        <v>3513.29</v>
      </c>
      <c r="D821" s="81">
        <f>VLOOKUP(A821,РАСЧЕТ!A:AY,51,0)</f>
        <v>2963.0314879807279</v>
      </c>
      <c r="E821" s="81">
        <f t="shared" si="108"/>
        <v>-550.25851201927208</v>
      </c>
      <c r="F821" s="81" t="str">
        <f>VLOOKUP(A821,'04'!A:C,3,0)</f>
        <v>Начисление услуг УКС00000640 от 30.04.2023 0:00:10</v>
      </c>
      <c r="G821" s="81" t="str">
        <f>VLOOKUP(A821,'04'!A:B,2,0)</f>
        <v>НАС/КС/ДУ-3-510</v>
      </c>
      <c r="H821" s="128">
        <v>3513.29</v>
      </c>
      <c r="I821" s="126">
        <f>VLOOKUP(A821,РАСЧЕТ!A:AZ,52,0)</f>
        <v>0</v>
      </c>
      <c r="J821" s="126">
        <f t="shared" si="109"/>
        <v>-3513.29</v>
      </c>
      <c r="K821" s="128">
        <v>3513.29</v>
      </c>
      <c r="L821" s="126">
        <f>VLOOKUP(A821,РАСЧЕТ!A:BA,53,0)</f>
        <v>0</v>
      </c>
      <c r="M821" s="126">
        <f t="shared" si="110"/>
        <v>-3513.29</v>
      </c>
      <c r="N821" s="128">
        <v>3513.29</v>
      </c>
      <c r="O821" s="126">
        <f>VLOOKUP(A821,РАСЧЕТ!A:BB,54,0)</f>
        <v>0</v>
      </c>
      <c r="P821" s="126">
        <f t="shared" si="111"/>
        <v>-3513.29</v>
      </c>
      <c r="Q821" s="128">
        <v>1133.3399999999999</v>
      </c>
      <c r="R821" s="126">
        <f>VLOOKUP(A821,РАСЧЕТ!A:BC,55,0)</f>
        <v>0</v>
      </c>
      <c r="S821" s="126">
        <f t="shared" si="112"/>
        <v>-1133.3399999999999</v>
      </c>
      <c r="T821" s="127"/>
      <c r="U821" s="126">
        <f>VLOOKUP(A821,РАСЧЕТ!A:BD,56,0)</f>
        <v>0</v>
      </c>
      <c r="V821" s="126">
        <f t="shared" si="113"/>
        <v>0</v>
      </c>
      <c r="W821" s="82"/>
      <c r="X821" s="81">
        <f>VLOOKUP(A821,РАСЧЕТ!A:BE,57,0)</f>
        <v>0</v>
      </c>
      <c r="Y821" s="81">
        <f t="shared" si="114"/>
        <v>0</v>
      </c>
      <c r="Z821" s="81" t="e">
        <f>VLOOKUP(A821,'10'!A:C,3,0)</f>
        <v>#N/A</v>
      </c>
      <c r="AA821" s="81" t="e">
        <f>VLOOKUP(A821,'10'!A:B,2,0)</f>
        <v>#N/A</v>
      </c>
      <c r="AB821" s="82"/>
      <c r="AC821" s="81">
        <f>VLOOKUP(A821,РАСЧЕТ!A:BF,58,0)</f>
        <v>0</v>
      </c>
      <c r="AD821" s="81">
        <f t="shared" si="115"/>
        <v>0</v>
      </c>
      <c r="AE821" s="81" t="e">
        <f>VLOOKUP(A821,'11'!A:C,3,0)</f>
        <v>#N/A</v>
      </c>
      <c r="AF821" s="81" t="e">
        <f>VLOOKUP(A821,'11'!A:B,2,0)</f>
        <v>#N/A</v>
      </c>
      <c r="AG821" s="82"/>
      <c r="AH821" s="120">
        <f>VLOOKUP(A821,РАСЧЕТ!A:BG,59,0)</f>
        <v>0</v>
      </c>
      <c r="AI821" s="120">
        <f t="shared" si="116"/>
        <v>0</v>
      </c>
      <c r="AJ821" t="e">
        <f>VLOOKUP(A821,'12'!A:C,3,0)</f>
        <v>#N/A</v>
      </c>
      <c r="AK821" t="e">
        <f>VLOOKUP(A821,'12'!A:B,2,0)</f>
        <v>#N/A</v>
      </c>
    </row>
    <row r="822" spans="1:37" x14ac:dyDescent="0.3">
      <c r="A822" s="79" t="s">
        <v>2768</v>
      </c>
      <c r="B822" s="79" t="s">
        <v>2082</v>
      </c>
      <c r="C822" s="82"/>
      <c r="D822" s="81">
        <f>VLOOKUP(A822,РАСЧЕТ!A:AY,51,0)</f>
        <v>0</v>
      </c>
      <c r="E822" s="81">
        <f t="shared" si="108"/>
        <v>0</v>
      </c>
      <c r="F822" s="81" t="e">
        <f>VLOOKUP(A822,'04'!A:C,3,0)</f>
        <v>#N/A</v>
      </c>
      <c r="G822" s="81" t="e">
        <f>VLOOKUP(A822,'04'!A:B,2,0)</f>
        <v>#N/A</v>
      </c>
      <c r="H822" s="127"/>
      <c r="I822" s="126">
        <f>VLOOKUP(A822,РАСЧЕТ!A:AZ,52,0)</f>
        <v>0</v>
      </c>
      <c r="J822" s="126">
        <f t="shared" si="109"/>
        <v>0</v>
      </c>
      <c r="K822" s="127"/>
      <c r="L822" s="126">
        <f>VLOOKUP(A822,РАСЧЕТ!A:BA,53,0)</f>
        <v>0</v>
      </c>
      <c r="M822" s="126">
        <f t="shared" si="110"/>
        <v>0</v>
      </c>
      <c r="N822" s="127"/>
      <c r="O822" s="126">
        <f>VLOOKUP(A822,РАСЧЕТ!A:BB,54,0)</f>
        <v>0</v>
      </c>
      <c r="P822" s="126">
        <f t="shared" si="111"/>
        <v>0</v>
      </c>
      <c r="Q822" s="128">
        <v>2379.9499999999998</v>
      </c>
      <c r="R822" s="126">
        <f>VLOOKUP(A822,РАСЧЕТ!A:BC,55,0)</f>
        <v>0</v>
      </c>
      <c r="S822" s="126">
        <f t="shared" si="112"/>
        <v>-2379.9499999999998</v>
      </c>
      <c r="T822" s="128">
        <v>3513.29</v>
      </c>
      <c r="U822" s="126">
        <f>VLOOKUP(A822,РАСЧЕТ!A:BD,56,0)</f>
        <v>0</v>
      </c>
      <c r="V822" s="126">
        <f t="shared" si="113"/>
        <v>-3513.29</v>
      </c>
      <c r="W822" s="80">
        <v>3513.29</v>
      </c>
      <c r="X822" s="81">
        <f>VLOOKUP(A822,РАСЧЕТ!A:BE,57,0)</f>
        <v>4297.431233118853</v>
      </c>
      <c r="Y822" s="81">
        <f t="shared" si="114"/>
        <v>784.14123311885305</v>
      </c>
      <c r="Z822" s="81" t="str">
        <f>VLOOKUP(A822,'10'!A:C,3,0)</f>
        <v>Начисление услуг УКС00001637 от 31.10.2023 0:00:03</v>
      </c>
      <c r="AA822" s="81" t="str">
        <f>VLOOKUP(A822,'10'!A:B,2,0)</f>
        <v>НАС/КС/ДУ-3-510/ВТОР</v>
      </c>
      <c r="AB822" s="80">
        <v>3513.29</v>
      </c>
      <c r="AC822" s="81">
        <f>VLOOKUP(A822,РАСЧЕТ!A:BF,58,0)</f>
        <v>3688.8515549991853</v>
      </c>
      <c r="AD822" s="81">
        <f t="shared" si="115"/>
        <v>175.56155499918532</v>
      </c>
      <c r="AE822" s="81" t="str">
        <f>VLOOKUP(A822,'11'!A:C,3,0)</f>
        <v>Начисление услуг УКС00001717 от 30.11.2023 23:59:59</v>
      </c>
      <c r="AF822" s="81" t="str">
        <f>VLOOKUP(A822,'11'!A:B,2,0)</f>
        <v>НАС/КС/ДУ-3-510/ВТОР</v>
      </c>
      <c r="AG822" s="80">
        <v>3513.29</v>
      </c>
      <c r="AH822" s="120">
        <f>VLOOKUP(A822,РАСЧЕТ!A:BG,59,0)</f>
        <v>5067.4236964567863</v>
      </c>
      <c r="AI822" s="120">
        <f t="shared" si="116"/>
        <v>1554.1336964567863</v>
      </c>
      <c r="AJ822" t="str">
        <f>VLOOKUP(A822,'12'!A:C,3,0)</f>
        <v>Начисление услуг УКС00001867 от 31.12.2023 23:59:59</v>
      </c>
      <c r="AK822" t="str">
        <f>VLOOKUP(A822,'12'!A:B,2,0)</f>
        <v>НАС/КС/ДУ-3-510/ВТОР</v>
      </c>
    </row>
    <row r="823" spans="1:37" x14ac:dyDescent="0.3">
      <c r="A823" s="79" t="s">
        <v>1230</v>
      </c>
      <c r="B823" s="79" t="s">
        <v>1231</v>
      </c>
      <c r="C823" s="80">
        <v>1477.47</v>
      </c>
      <c r="D823" s="81">
        <f>VLOOKUP(A823,РАСЧЕТ!A:AY,51,0)</f>
        <v>621.12470360029943</v>
      </c>
      <c r="E823" s="81">
        <f t="shared" si="108"/>
        <v>-856.3452963997006</v>
      </c>
      <c r="F823" s="81" t="str">
        <f>VLOOKUP(A823,'04'!A:C,3,0)</f>
        <v>Начисление услуг УКС00000640 от 30.04.2023 0:00:10</v>
      </c>
      <c r="G823" s="81" t="str">
        <f>VLOOKUP(A823,'04'!A:B,2,0)</f>
        <v>НАС/КС/ДУ-3-511 от 03.12.2021 г.</v>
      </c>
      <c r="H823" s="128">
        <v>1477.47</v>
      </c>
      <c r="I823" s="126">
        <f>VLOOKUP(A823,РАСЧЕТ!A:AZ,52,0)</f>
        <v>0</v>
      </c>
      <c r="J823" s="126">
        <f t="shared" si="109"/>
        <v>-1477.47</v>
      </c>
      <c r="K823" s="128">
        <v>1477.47</v>
      </c>
      <c r="L823" s="126">
        <f>VLOOKUP(A823,РАСЧЕТ!A:BA,53,0)</f>
        <v>0</v>
      </c>
      <c r="M823" s="126">
        <f t="shared" si="110"/>
        <v>-1477.47</v>
      </c>
      <c r="N823" s="128">
        <v>1477.47</v>
      </c>
      <c r="O823" s="126">
        <f>VLOOKUP(A823,РАСЧЕТ!A:BB,54,0)</f>
        <v>0</v>
      </c>
      <c r="P823" s="126">
        <f t="shared" si="111"/>
        <v>-1477.47</v>
      </c>
      <c r="Q823" s="128">
        <v>1477.47</v>
      </c>
      <c r="R823" s="126">
        <f>VLOOKUP(A823,РАСЧЕТ!A:BC,55,0)</f>
        <v>0</v>
      </c>
      <c r="S823" s="126">
        <f t="shared" si="112"/>
        <v>-1477.47</v>
      </c>
      <c r="T823" s="128">
        <v>1477.47</v>
      </c>
      <c r="U823" s="126">
        <f>VLOOKUP(A823,РАСЧЕТ!A:BD,56,0)</f>
        <v>0</v>
      </c>
      <c r="V823" s="126">
        <f t="shared" si="113"/>
        <v>-1477.47</v>
      </c>
      <c r="W823" s="80">
        <v>1477.47</v>
      </c>
      <c r="X823" s="81">
        <f>VLOOKUP(A823,РАСЧЕТ!A:BE,57,0)</f>
        <v>2361.7607613384153</v>
      </c>
      <c r="Y823" s="81">
        <f t="shared" si="114"/>
        <v>884.29076133841522</v>
      </c>
      <c r="Z823" s="81" t="str">
        <f>VLOOKUP(A823,'10'!A:C,3,0)</f>
        <v>Начисление услуг УКС00001637 от 31.10.2023 0:00:03</v>
      </c>
      <c r="AA823" s="81" t="str">
        <f>VLOOKUP(A823,'10'!A:B,2,0)</f>
        <v>НАС/КС/ДУ-3-511 от 03.12.2021 г.</v>
      </c>
      <c r="AB823" s="80">
        <v>1477.47</v>
      </c>
      <c r="AC823" s="81">
        <f>VLOOKUP(A823,РАСЧЕТ!A:BF,58,0)</f>
        <v>1938.79976913219</v>
      </c>
      <c r="AD823" s="81">
        <f t="shared" si="115"/>
        <v>461.32976913218999</v>
      </c>
      <c r="AE823" s="81" t="str">
        <f>VLOOKUP(A823,'11'!A:C,3,0)</f>
        <v>Начисление услуг УКС00001717 от 30.11.2023 23:59:59</v>
      </c>
      <c r="AF823" s="81" t="str">
        <f>VLOOKUP(A823,'11'!A:B,2,0)</f>
        <v>НАС/КС/ДУ-3-511 от 03.12.2021 г.</v>
      </c>
      <c r="AG823" s="80">
        <v>1477.47</v>
      </c>
      <c r="AH823" s="120">
        <f>VLOOKUP(A823,РАСЧЕТ!A:BG,59,0)</f>
        <v>2633.9500143387681</v>
      </c>
      <c r="AI823" s="120">
        <f t="shared" si="116"/>
        <v>1156.4800143387681</v>
      </c>
      <c r="AJ823" t="str">
        <f>VLOOKUP(A823,'12'!A:C,3,0)</f>
        <v>Начисление услуг УКС00001867 от 31.12.2023 23:59:59</v>
      </c>
      <c r="AK823" t="str">
        <f>VLOOKUP(A823,'12'!A:B,2,0)</f>
        <v>НАС/КС/ДУ-3-511 от 03.12.2021 г.</v>
      </c>
    </row>
    <row r="824" spans="1:37" x14ac:dyDescent="0.3">
      <c r="A824" s="79" t="s">
        <v>1046</v>
      </c>
      <c r="B824" s="79" t="s">
        <v>1047</v>
      </c>
      <c r="C824" s="80">
        <v>1318.56</v>
      </c>
      <c r="D824" s="81">
        <f>VLOOKUP(A824,РАСЧЕТ!A:AY,51,0)</f>
        <v>1112.042379963427</v>
      </c>
      <c r="E824" s="81">
        <f t="shared" si="108"/>
        <v>-206.51762003657291</v>
      </c>
      <c r="F824" s="81" t="str">
        <f>VLOOKUP(A824,'04'!A:C,3,0)</f>
        <v>Начисление услуг УКС00000640 от 30.04.2023 0:00:10</v>
      </c>
      <c r="G824" s="81" t="str">
        <f>VLOOKUP(A824,'04'!A:B,2,0)</f>
        <v>НАС/КС/ДУ-3-512</v>
      </c>
      <c r="H824" s="128">
        <v>1318.56</v>
      </c>
      <c r="I824" s="126">
        <f>VLOOKUP(A824,РАСЧЕТ!A:AZ,52,0)</f>
        <v>0</v>
      </c>
      <c r="J824" s="126">
        <f t="shared" si="109"/>
        <v>-1318.56</v>
      </c>
      <c r="K824" s="128">
        <v>1318.56</v>
      </c>
      <c r="L824" s="126">
        <f>VLOOKUP(A824,РАСЧЕТ!A:BA,53,0)</f>
        <v>0</v>
      </c>
      <c r="M824" s="126">
        <f t="shared" si="110"/>
        <v>-1318.56</v>
      </c>
      <c r="N824" s="128">
        <v>1318.56</v>
      </c>
      <c r="O824" s="126">
        <f>VLOOKUP(A824,РАСЧЕТ!A:BB,54,0)</f>
        <v>0</v>
      </c>
      <c r="P824" s="126">
        <f t="shared" si="111"/>
        <v>-1318.56</v>
      </c>
      <c r="Q824" s="128">
        <v>1318.56</v>
      </c>
      <c r="R824" s="126">
        <f>VLOOKUP(A824,РАСЧЕТ!A:BC,55,0)</f>
        <v>0</v>
      </c>
      <c r="S824" s="126">
        <f t="shared" si="112"/>
        <v>-1318.56</v>
      </c>
      <c r="T824" s="128">
        <v>1318.56</v>
      </c>
      <c r="U824" s="126">
        <f>VLOOKUP(A824,РАСЧЕТ!A:BD,56,0)</f>
        <v>0</v>
      </c>
      <c r="V824" s="126">
        <f t="shared" si="113"/>
        <v>-1318.56</v>
      </c>
      <c r="W824" s="80">
        <v>1318.56</v>
      </c>
      <c r="X824" s="81">
        <f>VLOOKUP(A824,РАСЧЕТ!A:BE,57,0)</f>
        <v>1797.4818451443434</v>
      </c>
      <c r="Y824" s="81">
        <f t="shared" si="114"/>
        <v>478.92184514434348</v>
      </c>
      <c r="Z824" s="81" t="str">
        <f>VLOOKUP(A824,'10'!A:C,3,0)</f>
        <v>Начисление услуг УКС00001637 от 31.10.2023 0:00:03</v>
      </c>
      <c r="AA824" s="81" t="str">
        <f>VLOOKUP(A824,'10'!A:B,2,0)</f>
        <v>НАС/КС/ДУ-3-512</v>
      </c>
      <c r="AB824" s="80">
        <v>1318.56</v>
      </c>
      <c r="AC824" s="81">
        <f>VLOOKUP(A824,РАСЧЕТ!A:BF,58,0)</f>
        <v>1513.4652860987756</v>
      </c>
      <c r="AD824" s="81">
        <f t="shared" si="115"/>
        <v>194.9052860987756</v>
      </c>
      <c r="AE824" s="81" t="str">
        <f>VLOOKUP(A824,'11'!A:C,3,0)</f>
        <v>Начисление услуг УКС00001717 от 30.11.2023 23:59:59</v>
      </c>
      <c r="AF824" s="81" t="str">
        <f>VLOOKUP(A824,'11'!A:B,2,0)</f>
        <v>НАС/КС/ДУ-3-512</v>
      </c>
      <c r="AG824" s="80">
        <v>1318.56</v>
      </c>
      <c r="AH824" s="120">
        <f>VLOOKUP(A824,РАСЧЕТ!A:BG,59,0)</f>
        <v>2069.2767316474319</v>
      </c>
      <c r="AI824" s="120">
        <f t="shared" si="116"/>
        <v>750.71673164743197</v>
      </c>
      <c r="AJ824" t="str">
        <f>VLOOKUP(A824,'12'!A:C,3,0)</f>
        <v>Начисление услуг УКС00001867 от 31.12.2023 23:59:59</v>
      </c>
      <c r="AK824" t="str">
        <f>VLOOKUP(A824,'12'!A:B,2,0)</f>
        <v>НАС/КС/ДУ-3-512</v>
      </c>
    </row>
    <row r="825" spans="1:37" x14ac:dyDescent="0.3">
      <c r="A825" s="79" t="s">
        <v>2550</v>
      </c>
      <c r="B825" s="79" t="s">
        <v>2551</v>
      </c>
      <c r="C825" s="80">
        <v>1473.18</v>
      </c>
      <c r="D825" s="81">
        <f>VLOOKUP(A825,РАСЧЕТ!A:AY,51,0)</f>
        <v>1242.44474373764</v>
      </c>
      <c r="E825" s="81">
        <f t="shared" si="108"/>
        <v>-230.73525626236005</v>
      </c>
      <c r="F825" s="81" t="str">
        <f>VLOOKUP(A825,'04'!A:C,3,0)</f>
        <v>Начисление услуг УКС00000640 от 30.04.2023 0:00:10</v>
      </c>
      <c r="G825" s="81" t="str">
        <f>VLOOKUP(A825,'04'!A:B,2,0)</f>
        <v>НАС/ДУ-3-513 от 23.10.21</v>
      </c>
      <c r="H825" s="128">
        <v>1473.18</v>
      </c>
      <c r="I825" s="126">
        <f>VLOOKUP(A825,РАСЧЕТ!A:AZ,52,0)</f>
        <v>0</v>
      </c>
      <c r="J825" s="126">
        <f t="shared" si="109"/>
        <v>-1473.18</v>
      </c>
      <c r="K825" s="128">
        <v>1473.18</v>
      </c>
      <c r="L825" s="126">
        <f>VLOOKUP(A825,РАСЧЕТ!A:BA,53,0)</f>
        <v>0</v>
      </c>
      <c r="M825" s="126">
        <f t="shared" si="110"/>
        <v>-1473.18</v>
      </c>
      <c r="N825" s="128">
        <v>1473.18</v>
      </c>
      <c r="O825" s="126">
        <f>VLOOKUP(A825,РАСЧЕТ!A:BB,54,0)</f>
        <v>0</v>
      </c>
      <c r="P825" s="126">
        <f t="shared" si="111"/>
        <v>-1473.18</v>
      </c>
      <c r="Q825" s="128">
        <v>1473.18</v>
      </c>
      <c r="R825" s="126">
        <f>VLOOKUP(A825,РАСЧЕТ!A:BC,55,0)</f>
        <v>0</v>
      </c>
      <c r="S825" s="126">
        <f t="shared" si="112"/>
        <v>-1473.18</v>
      </c>
      <c r="T825" s="128">
        <v>1473.18</v>
      </c>
      <c r="U825" s="126">
        <f>VLOOKUP(A825,РАСЧЕТ!A:BD,56,0)</f>
        <v>0</v>
      </c>
      <c r="V825" s="126">
        <f t="shared" si="113"/>
        <v>-1473.18</v>
      </c>
      <c r="W825" s="80">
        <v>1473.18</v>
      </c>
      <c r="X825" s="81">
        <f>VLOOKUP(A825,РАСЧЕТ!A:BE,57,0)</f>
        <v>1811.3377084753681</v>
      </c>
      <c r="Y825" s="81">
        <f t="shared" si="114"/>
        <v>338.15770847536805</v>
      </c>
      <c r="Z825" s="81" t="str">
        <f>VLOOKUP(A825,'10'!A:C,3,0)</f>
        <v>Начисление услуг УКС00001637 от 31.10.2023 0:00:03</v>
      </c>
      <c r="AA825" s="81" t="str">
        <f>VLOOKUP(A825,'10'!A:B,2,0)</f>
        <v>НАС/ДУ-3-513 от 23.10.21</v>
      </c>
      <c r="AB825" s="80">
        <v>1473.18</v>
      </c>
      <c r="AC825" s="81">
        <f>VLOOKUP(A825,РАСЧЕТ!A:BF,58,0)</f>
        <v>1553.3319590634037</v>
      </c>
      <c r="AD825" s="81">
        <f t="shared" si="115"/>
        <v>80.151959063403638</v>
      </c>
      <c r="AE825" s="81" t="str">
        <f>VLOOKUP(A825,'11'!A:C,3,0)</f>
        <v>Начисление услуг УКС00001717 от 30.11.2023 23:59:59</v>
      </c>
      <c r="AF825" s="81" t="str">
        <f>VLOOKUP(A825,'11'!A:B,2,0)</f>
        <v>НАС/ДУ-3-513 от 23.10.21</v>
      </c>
      <c r="AG825" s="80">
        <v>1473.18</v>
      </c>
      <c r="AH825" s="120">
        <f>VLOOKUP(A825,РАСЧЕТ!A:BG,59,0)</f>
        <v>2133.3362045506719</v>
      </c>
      <c r="AI825" s="120">
        <f t="shared" si="116"/>
        <v>660.15620455067187</v>
      </c>
      <c r="AJ825" t="str">
        <f>VLOOKUP(A825,'12'!A:C,3,0)</f>
        <v>Начисление услуг УКС00001867 от 31.12.2023 23:59:59</v>
      </c>
      <c r="AK825" t="str">
        <f>VLOOKUP(A825,'12'!A:B,2,0)</f>
        <v>НАС/ДУ-3-513 от 23.10.21</v>
      </c>
    </row>
    <row r="826" spans="1:37" x14ac:dyDescent="0.3">
      <c r="A826" s="79" t="s">
        <v>2270</v>
      </c>
      <c r="B826" s="79" t="s">
        <v>2271</v>
      </c>
      <c r="C826" s="80">
        <v>3251.3</v>
      </c>
      <c r="D826" s="81">
        <f>VLOOKUP(A826,РАСЧЕТ!A:AY,51,0)</f>
        <v>1366.8354669343798</v>
      </c>
      <c r="E826" s="81">
        <f t="shared" si="108"/>
        <v>-1884.4645330656203</v>
      </c>
      <c r="F826" s="81" t="str">
        <f>VLOOKUP(A826,'04'!A:C,3,0)</f>
        <v>Начисление услуг УКС00000640 от 30.04.2023 0:00:10</v>
      </c>
      <c r="G826" s="81" t="str">
        <f>VLOOKUP(A826,'04'!A:B,2,0)</f>
        <v>НАС/КС/ДУ-3-514</v>
      </c>
      <c r="H826" s="128">
        <v>3251.3</v>
      </c>
      <c r="I826" s="126">
        <f>VLOOKUP(A826,РАСЧЕТ!A:AZ,52,0)</f>
        <v>0</v>
      </c>
      <c r="J826" s="126">
        <f t="shared" si="109"/>
        <v>-3251.3</v>
      </c>
      <c r="K826" s="128">
        <v>3251.3</v>
      </c>
      <c r="L826" s="126">
        <f>VLOOKUP(A826,РАСЧЕТ!A:BA,53,0)</f>
        <v>0</v>
      </c>
      <c r="M826" s="126">
        <f t="shared" si="110"/>
        <v>-3251.3</v>
      </c>
      <c r="N826" s="128">
        <v>3251.3</v>
      </c>
      <c r="O826" s="126">
        <f>VLOOKUP(A826,РАСЧЕТ!A:BB,54,0)</f>
        <v>0</v>
      </c>
      <c r="P826" s="126">
        <f t="shared" si="111"/>
        <v>-3251.3</v>
      </c>
      <c r="Q826" s="128">
        <v>3251.3</v>
      </c>
      <c r="R826" s="126">
        <f>VLOOKUP(A826,РАСЧЕТ!A:BC,55,0)</f>
        <v>0</v>
      </c>
      <c r="S826" s="126">
        <f t="shared" si="112"/>
        <v>-3251.3</v>
      </c>
      <c r="T826" s="128">
        <v>3251.3</v>
      </c>
      <c r="U826" s="126">
        <f>VLOOKUP(A826,РАСЧЕТ!A:BD,56,0)</f>
        <v>0</v>
      </c>
      <c r="V826" s="126">
        <f t="shared" si="113"/>
        <v>-3251.3</v>
      </c>
      <c r="W826" s="80">
        <v>3251.3</v>
      </c>
      <c r="X826" s="81">
        <f>VLOOKUP(A826,РАСЧЕТ!A:BE,57,0)</f>
        <v>4175.608013103084</v>
      </c>
      <c r="Y826" s="81">
        <f t="shared" si="114"/>
        <v>924.30801310308379</v>
      </c>
      <c r="Z826" s="81" t="str">
        <f>VLOOKUP(A826,'10'!A:C,3,0)</f>
        <v>Начисление услуг УКС00001637 от 31.10.2023 0:00:03</v>
      </c>
      <c r="AA826" s="81" t="str">
        <f>VLOOKUP(A826,'10'!A:B,2,0)</f>
        <v>НАС/КС/ДУ-3-514</v>
      </c>
      <c r="AB826" s="80">
        <v>3251.3</v>
      </c>
      <c r="AC826" s="81">
        <f>VLOOKUP(A826,РАСЧЕТ!A:BF,58,0)</f>
        <v>3552.5771670970871</v>
      </c>
      <c r="AD826" s="81">
        <f t="shared" si="115"/>
        <v>301.27716709708693</v>
      </c>
      <c r="AE826" s="81" t="str">
        <f>VLOOKUP(A826,'11'!A:C,3,0)</f>
        <v>Начисление услуг УКС00001717 от 30.11.2023 23:59:59</v>
      </c>
      <c r="AF826" s="81" t="str">
        <f>VLOOKUP(A826,'11'!A:B,2,0)</f>
        <v>НАС/КС/ДУ-3-514</v>
      </c>
      <c r="AG826" s="80">
        <v>3251.3</v>
      </c>
      <c r="AH826" s="120">
        <f>VLOOKUP(A826,РАСЧЕТ!A:BG,59,0)</f>
        <v>4869.6883378832435</v>
      </c>
      <c r="AI826" s="120">
        <f t="shared" si="116"/>
        <v>1618.3883378832434</v>
      </c>
      <c r="AJ826" t="str">
        <f>VLOOKUP(A826,'12'!A:C,3,0)</f>
        <v>Начисление услуг УКС00001867 от 31.12.2023 23:59:59</v>
      </c>
      <c r="AK826" t="str">
        <f>VLOOKUP(A826,'12'!A:B,2,0)</f>
        <v>НАС/КС/ДУ-3-514</v>
      </c>
    </row>
    <row r="827" spans="1:37" x14ac:dyDescent="0.3">
      <c r="A827" s="79" t="s">
        <v>2441</v>
      </c>
      <c r="B827" s="79" t="s">
        <v>2442</v>
      </c>
      <c r="C827" s="80">
        <v>3513.29</v>
      </c>
      <c r="D827" s="81">
        <f>VLOOKUP(A827,РАСЧЕТ!A:AY,51,0)</f>
        <v>2963.0314879807279</v>
      </c>
      <c r="E827" s="81">
        <f t="shared" si="108"/>
        <v>-550.25851201927208</v>
      </c>
      <c r="F827" s="81" t="str">
        <f>VLOOKUP(A827,'04'!A:C,3,0)</f>
        <v>Начисление услуг УКС00000640 от 30.04.2023 0:00:10</v>
      </c>
      <c r="G827" s="81" t="str">
        <f>VLOOKUP(A827,'04'!A:B,2,0)</f>
        <v>НАС/КС/ДУ-3-515</v>
      </c>
      <c r="H827" s="128">
        <v>3513.29</v>
      </c>
      <c r="I827" s="126">
        <f>VLOOKUP(A827,РАСЧЕТ!A:AZ,52,0)</f>
        <v>0</v>
      </c>
      <c r="J827" s="126">
        <f t="shared" si="109"/>
        <v>-3513.29</v>
      </c>
      <c r="K827" s="128">
        <v>3513.29</v>
      </c>
      <c r="L827" s="126">
        <f>VLOOKUP(A827,РАСЧЕТ!A:BA,53,0)</f>
        <v>0</v>
      </c>
      <c r="M827" s="126">
        <f t="shared" si="110"/>
        <v>-3513.29</v>
      </c>
      <c r="N827" s="128">
        <v>3513.29</v>
      </c>
      <c r="O827" s="126">
        <f>VLOOKUP(A827,РАСЧЕТ!A:BB,54,0)</f>
        <v>0</v>
      </c>
      <c r="P827" s="126">
        <f t="shared" si="111"/>
        <v>-3513.29</v>
      </c>
      <c r="Q827" s="128">
        <v>3513.29</v>
      </c>
      <c r="R827" s="126">
        <f>VLOOKUP(A827,РАСЧЕТ!A:BC,55,0)</f>
        <v>0</v>
      </c>
      <c r="S827" s="126">
        <f t="shared" si="112"/>
        <v>-3513.29</v>
      </c>
      <c r="T827" s="128">
        <v>3513.29</v>
      </c>
      <c r="U827" s="126">
        <f>VLOOKUP(A827,РАСЧЕТ!A:BD,56,0)</f>
        <v>0</v>
      </c>
      <c r="V827" s="126">
        <f t="shared" si="113"/>
        <v>-3513.29</v>
      </c>
      <c r="W827" s="80">
        <v>3513.29</v>
      </c>
      <c r="X827" s="81">
        <f>VLOOKUP(A827,РАСЧЕТ!A:BE,57,0)</f>
        <v>2611.0122555735202</v>
      </c>
      <c r="Y827" s="81">
        <f t="shared" si="114"/>
        <v>-902.27774442647979</v>
      </c>
      <c r="Z827" s="81" t="str">
        <f>VLOOKUP(A827,'10'!A:C,3,0)</f>
        <v>Начисление услуг УКС00001637 от 31.10.2023 0:00:03</v>
      </c>
      <c r="AA827" s="81" t="str">
        <f>VLOOKUP(A827,'10'!A:B,2,0)</f>
        <v>НАС/КС/ДУ-3-515</v>
      </c>
      <c r="AB827" s="80">
        <v>3513.29</v>
      </c>
      <c r="AC827" s="81">
        <f>VLOOKUP(A827,РАСЧЕТ!A:BF,58,0)</f>
        <v>2510.4011947316062</v>
      </c>
      <c r="AD827" s="81">
        <f t="shared" si="115"/>
        <v>-1002.8888052683938</v>
      </c>
      <c r="AE827" s="81" t="str">
        <f>VLOOKUP(A827,'11'!A:C,3,0)</f>
        <v>Начисление услуг УКС00001717 от 30.11.2023 23:59:59</v>
      </c>
      <c r="AF827" s="81" t="str">
        <f>VLOOKUP(A827,'11'!A:B,2,0)</f>
        <v>НАС/КС/ДУ-3-515</v>
      </c>
      <c r="AG827" s="80">
        <v>3513.29</v>
      </c>
      <c r="AH827" s="120">
        <f>VLOOKUP(A827,РАСЧЕТ!A:BG,59,0)</f>
        <v>3537.9957142696949</v>
      </c>
      <c r="AI827" s="120">
        <f t="shared" si="116"/>
        <v>24.705714269694909</v>
      </c>
      <c r="AJ827" t="str">
        <f>VLOOKUP(A827,'12'!A:C,3,0)</f>
        <v>Начисление услуг УКС00001867 от 31.12.2023 23:59:59</v>
      </c>
      <c r="AK827" t="str">
        <f>VLOOKUP(A827,'12'!A:B,2,0)</f>
        <v>НАС/КС/ДУ-3-515</v>
      </c>
    </row>
    <row r="828" spans="1:37" x14ac:dyDescent="0.3">
      <c r="A828" s="79" t="s">
        <v>525</v>
      </c>
      <c r="B828" s="79" t="s">
        <v>526</v>
      </c>
      <c r="C828" s="80">
        <v>1477.47</v>
      </c>
      <c r="D828" s="81">
        <f>VLOOKUP(A828,РАСЧЕТ!A:AY,51,0)</f>
        <v>1533.8071036002993</v>
      </c>
      <c r="E828" s="81">
        <f t="shared" si="108"/>
        <v>56.337103600299315</v>
      </c>
      <c r="F828" s="81" t="str">
        <f>VLOOKUP(A828,'04'!A:C,3,0)</f>
        <v>Начисление услуг УКС00000640 от 30.04.2023 0:00:10</v>
      </c>
      <c r="G828" s="81" t="str">
        <f>VLOOKUP(A828,'04'!A:B,2,0)</f>
        <v>НАС/КС/ДУ-3-516 от 28.03.2022 г.</v>
      </c>
      <c r="H828" s="128">
        <v>1477.47</v>
      </c>
      <c r="I828" s="126">
        <f>VLOOKUP(A828,РАСЧЕТ!A:AZ,52,0)</f>
        <v>0</v>
      </c>
      <c r="J828" s="126">
        <f t="shared" si="109"/>
        <v>-1477.47</v>
      </c>
      <c r="K828" s="128">
        <v>1477.47</v>
      </c>
      <c r="L828" s="126">
        <f>VLOOKUP(A828,РАСЧЕТ!A:BA,53,0)</f>
        <v>0</v>
      </c>
      <c r="M828" s="126">
        <f t="shared" si="110"/>
        <v>-1477.47</v>
      </c>
      <c r="N828" s="128">
        <v>1477.47</v>
      </c>
      <c r="O828" s="126">
        <f>VLOOKUP(A828,РАСЧЕТ!A:BB,54,0)</f>
        <v>0</v>
      </c>
      <c r="P828" s="126">
        <f t="shared" si="111"/>
        <v>-1477.47</v>
      </c>
      <c r="Q828" s="128">
        <v>1477.47</v>
      </c>
      <c r="R828" s="126">
        <f>VLOOKUP(A828,РАСЧЕТ!A:BC,55,0)</f>
        <v>0</v>
      </c>
      <c r="S828" s="126">
        <f t="shared" si="112"/>
        <v>-1477.47</v>
      </c>
      <c r="T828" s="128">
        <v>1477.47</v>
      </c>
      <c r="U828" s="126">
        <f>VLOOKUP(A828,РАСЧЕТ!A:BD,56,0)</f>
        <v>0</v>
      </c>
      <c r="V828" s="126">
        <f t="shared" si="113"/>
        <v>-1477.47</v>
      </c>
      <c r="W828" s="80">
        <v>1477.47</v>
      </c>
      <c r="X828" s="81">
        <f>VLOOKUP(A828,РАСЧЕТ!A:BE,57,0)</f>
        <v>1930.1116766765351</v>
      </c>
      <c r="Y828" s="81">
        <f t="shared" si="114"/>
        <v>452.6416766765351</v>
      </c>
      <c r="Z828" s="81" t="str">
        <f>VLOOKUP(A828,'10'!A:C,3,0)</f>
        <v>Начисление услуг УКС00001637 от 31.10.2023 0:00:03</v>
      </c>
      <c r="AA828" s="81" t="str">
        <f>VLOOKUP(A828,'10'!A:B,2,0)</f>
        <v>НАС/КС/ДУ-3-516 от 28.03.2022 г.</v>
      </c>
      <c r="AB828" s="80">
        <v>1477.47</v>
      </c>
      <c r="AC828" s="81">
        <f>VLOOKUP(A828,РАСЧЕТ!A:BF,58,0)</f>
        <v>1637.168308562784</v>
      </c>
      <c r="AD828" s="81">
        <f t="shared" si="115"/>
        <v>159.69830856278395</v>
      </c>
      <c r="AE828" s="81" t="str">
        <f>VLOOKUP(A828,'11'!A:C,3,0)</f>
        <v>Начисление услуг УКС00001717 от 30.11.2023 23:59:59</v>
      </c>
      <c r="AF828" s="81" t="str">
        <f>VLOOKUP(A828,'11'!A:B,2,0)</f>
        <v>НАС/КС/ДУ-3-516 от 28.03.2022 г.</v>
      </c>
      <c r="AG828" s="80">
        <v>1477.47</v>
      </c>
      <c r="AH828" s="120">
        <f>VLOOKUP(A828,РАСЧЕТ!A:BG,59,0)</f>
        <v>2242.4837195700484</v>
      </c>
      <c r="AI828" s="120">
        <f t="shared" si="116"/>
        <v>765.01371957004835</v>
      </c>
      <c r="AJ828" t="str">
        <f>VLOOKUP(A828,'12'!A:C,3,0)</f>
        <v>Начисление услуг УКС00001867 от 31.12.2023 23:59:59</v>
      </c>
      <c r="AK828" t="str">
        <f>VLOOKUP(A828,'12'!A:B,2,0)</f>
        <v>НАС/КС/ДУ-3-516 от 28.03.2022 г.</v>
      </c>
    </row>
    <row r="829" spans="1:37" x14ac:dyDescent="0.3">
      <c r="A829" s="79" t="s">
        <v>2344</v>
      </c>
      <c r="B829" s="79" t="s">
        <v>2345</v>
      </c>
      <c r="C829" s="80">
        <v>1318.56</v>
      </c>
      <c r="D829" s="81">
        <f>VLOOKUP(A829,РАСЧЕТ!A:AY,51,0)</f>
        <v>1112.042379963427</v>
      </c>
      <c r="E829" s="81">
        <f t="shared" si="108"/>
        <v>-206.51762003657291</v>
      </c>
      <c r="F829" s="81" t="str">
        <f>VLOOKUP(A829,'04'!A:C,3,0)</f>
        <v>Начисление услуг УКС00000640 от 30.04.2023 0:00:10</v>
      </c>
      <c r="G829" s="81" t="str">
        <f>VLOOKUP(A829,'04'!A:B,2,0)</f>
        <v>НАС/КС/ДУ-3-517 от 15.10.2021 г.</v>
      </c>
      <c r="H829" s="128">
        <v>1318.56</v>
      </c>
      <c r="I829" s="126">
        <f>VLOOKUP(A829,РАСЧЕТ!A:AZ,52,0)</f>
        <v>0</v>
      </c>
      <c r="J829" s="126">
        <f t="shared" si="109"/>
        <v>-1318.56</v>
      </c>
      <c r="K829" s="128">
        <v>1318.56</v>
      </c>
      <c r="L829" s="126">
        <f>VLOOKUP(A829,РАСЧЕТ!A:BA,53,0)</f>
        <v>0</v>
      </c>
      <c r="M829" s="126">
        <f t="shared" si="110"/>
        <v>-1318.56</v>
      </c>
      <c r="N829" s="128">
        <v>1318.56</v>
      </c>
      <c r="O829" s="126">
        <f>VLOOKUP(A829,РАСЧЕТ!A:BB,54,0)</f>
        <v>0</v>
      </c>
      <c r="P829" s="126">
        <f t="shared" si="111"/>
        <v>-1318.56</v>
      </c>
      <c r="Q829" s="128">
        <v>1318.56</v>
      </c>
      <c r="R829" s="126">
        <f>VLOOKUP(A829,РАСЧЕТ!A:BC,55,0)</f>
        <v>0</v>
      </c>
      <c r="S829" s="126">
        <f t="shared" si="112"/>
        <v>-1318.56</v>
      </c>
      <c r="T829" s="128">
        <v>1318.56</v>
      </c>
      <c r="U829" s="126">
        <f>VLOOKUP(A829,РАСЧЕТ!A:BD,56,0)</f>
        <v>0</v>
      </c>
      <c r="V829" s="126">
        <f t="shared" si="113"/>
        <v>-1318.56</v>
      </c>
      <c r="W829" s="80">
        <v>1318.56</v>
      </c>
      <c r="X829" s="81">
        <f>VLOOKUP(A829,РАСЧЕТ!A:BE,57,0)</f>
        <v>1152.5836900170518</v>
      </c>
      <c r="Y829" s="81">
        <f t="shared" si="114"/>
        <v>-165.97630998294812</v>
      </c>
      <c r="Z829" s="81" t="str">
        <f>VLOOKUP(A829,'10'!A:C,3,0)</f>
        <v>Начисление услуг УКС00001637 от 31.10.2023 0:00:03</v>
      </c>
      <c r="AA829" s="81" t="str">
        <f>VLOOKUP(A829,'10'!A:B,2,0)</f>
        <v>НАС/КС/ДУ-3-517 от 15.10.2021 г.</v>
      </c>
      <c r="AB829" s="80">
        <v>1318.56</v>
      </c>
      <c r="AC829" s="81">
        <f>VLOOKUP(A829,РАСЧЕТ!A:BF,58,0)</f>
        <v>1062.8178056299282</v>
      </c>
      <c r="AD829" s="81">
        <f t="shared" si="115"/>
        <v>-255.74219437007173</v>
      </c>
      <c r="AE829" s="81" t="str">
        <f>VLOOKUP(A829,'11'!A:C,3,0)</f>
        <v>Начисление услуг УКС00001717 от 30.11.2023 23:59:59</v>
      </c>
      <c r="AF829" s="81" t="str">
        <f>VLOOKUP(A829,'11'!A:B,2,0)</f>
        <v>НАС/КС/ДУ-3-517 от 15.10.2021 г.</v>
      </c>
      <c r="AG829" s="80">
        <v>1318.56</v>
      </c>
      <c r="AH829" s="120">
        <f>VLOOKUP(A829,РАСЧЕТ!A:BG,59,0)</f>
        <v>1484.4130072435721</v>
      </c>
      <c r="AI829" s="120">
        <f t="shared" si="116"/>
        <v>165.85300724357216</v>
      </c>
      <c r="AJ829" t="str">
        <f>VLOOKUP(A829,'12'!A:C,3,0)</f>
        <v>Начисление услуг УКС00001867 от 31.12.2023 23:59:59</v>
      </c>
      <c r="AK829" t="str">
        <f>VLOOKUP(A829,'12'!A:B,2,0)</f>
        <v>НАС/КС/ДУ-3-517 от 15.10.2021 г.</v>
      </c>
    </row>
    <row r="830" spans="1:37" x14ac:dyDescent="0.3">
      <c r="A830" s="79" t="s">
        <v>646</v>
      </c>
      <c r="B830" s="79" t="s">
        <v>647</v>
      </c>
      <c r="C830" s="80">
        <v>1473.18</v>
      </c>
      <c r="D830" s="81">
        <f>VLOOKUP(A830,РАСЧЕТ!A:AY,51,0)</f>
        <v>619.31910853169381</v>
      </c>
      <c r="E830" s="81">
        <f t="shared" si="108"/>
        <v>-853.86089146830625</v>
      </c>
      <c r="F830" s="81" t="str">
        <f>VLOOKUP(A830,'04'!A:C,3,0)</f>
        <v>Начисление услуг УКС00000640 от 30.04.2023 0:00:10</v>
      </c>
      <c r="G830" s="81" t="str">
        <f>VLOOKUP(A830,'04'!A:B,2,0)</f>
        <v>НАС/ДУ-3-518 от 01.11.2021 г.</v>
      </c>
      <c r="H830" s="128">
        <v>1473.18</v>
      </c>
      <c r="I830" s="126">
        <f>VLOOKUP(A830,РАСЧЕТ!A:AZ,52,0)</f>
        <v>0</v>
      </c>
      <c r="J830" s="126">
        <f t="shared" si="109"/>
        <v>-1473.18</v>
      </c>
      <c r="K830" s="128">
        <v>1473.18</v>
      </c>
      <c r="L830" s="126">
        <f>VLOOKUP(A830,РАСЧЕТ!A:BA,53,0)</f>
        <v>0</v>
      </c>
      <c r="M830" s="126">
        <f t="shared" si="110"/>
        <v>-1473.18</v>
      </c>
      <c r="N830" s="128">
        <v>1473.18</v>
      </c>
      <c r="O830" s="126">
        <f>VLOOKUP(A830,РАСЧЕТ!A:BB,54,0)</f>
        <v>0</v>
      </c>
      <c r="P830" s="126">
        <f t="shared" si="111"/>
        <v>-1473.18</v>
      </c>
      <c r="Q830" s="128">
        <v>1473.18</v>
      </c>
      <c r="R830" s="126">
        <f>VLOOKUP(A830,РАСЧЕТ!A:BC,55,0)</f>
        <v>0</v>
      </c>
      <c r="S830" s="126">
        <f t="shared" si="112"/>
        <v>-1473.18</v>
      </c>
      <c r="T830" s="128">
        <v>1473.18</v>
      </c>
      <c r="U830" s="126">
        <f>VLOOKUP(A830,РАСЧЕТ!A:BD,56,0)</f>
        <v>0</v>
      </c>
      <c r="V830" s="126">
        <f t="shared" si="113"/>
        <v>-1473.18</v>
      </c>
      <c r="W830" s="80">
        <v>1473.18</v>
      </c>
      <c r="X830" s="81">
        <f>VLOOKUP(A830,РАСЧЕТ!A:BE,57,0)</f>
        <v>2117.4396664632559</v>
      </c>
      <c r="Y830" s="81">
        <f t="shared" si="114"/>
        <v>644.25966646325583</v>
      </c>
      <c r="Z830" s="81" t="str">
        <f>VLOOKUP(A830,'10'!A:C,3,0)</f>
        <v>Начисление услуг УКС00001637 от 31.10.2023 0:00:03</v>
      </c>
      <c r="AA830" s="81" t="str">
        <f>VLOOKUP(A830,'10'!A:B,2,0)</f>
        <v>НАС/ДУ-3-518 от 01.11.2021 г.</v>
      </c>
      <c r="AB830" s="80">
        <v>1473.18</v>
      </c>
      <c r="AC830" s="81">
        <f>VLOOKUP(A830,РАСЧЕТ!A:BF,58,0)</f>
        <v>1767.2325184573053</v>
      </c>
      <c r="AD830" s="81">
        <f t="shared" si="115"/>
        <v>294.05251845730527</v>
      </c>
      <c r="AE830" s="81" t="str">
        <f>VLOOKUP(A830,'11'!A:C,3,0)</f>
        <v>Начисление услуг УКС00001717 от 30.11.2023 23:59:59</v>
      </c>
      <c r="AF830" s="81" t="str">
        <f>VLOOKUP(A830,'11'!A:B,2,0)</f>
        <v>НАС/ДУ-3-518 от 01.11.2021 г.</v>
      </c>
      <c r="AG830" s="80">
        <v>1473.18</v>
      </c>
      <c r="AH830" s="120">
        <f>VLOOKUP(A830,РАСЧЕТ!A:BG,59,0)</f>
        <v>2410.942722374828</v>
      </c>
      <c r="AI830" s="120">
        <f t="shared" si="116"/>
        <v>937.76272237482794</v>
      </c>
      <c r="AJ830" t="str">
        <f>VLOOKUP(A830,'12'!A:C,3,0)</f>
        <v>Начисление услуг УКС00001867 от 31.12.2023 23:59:59</v>
      </c>
      <c r="AK830" t="str">
        <f>VLOOKUP(A830,'12'!A:B,2,0)</f>
        <v>НАС/ДУ-3-518 от 01.11.2021 г.</v>
      </c>
    </row>
    <row r="831" spans="1:37" x14ac:dyDescent="0.3">
      <c r="A831" s="79" t="s">
        <v>2413</v>
      </c>
      <c r="B831" s="79" t="s">
        <v>2414</v>
      </c>
      <c r="C831" s="80">
        <v>3251.3</v>
      </c>
      <c r="D831" s="81">
        <f>VLOOKUP(A831,РАСЧЕТ!A:AY,51,0)</f>
        <v>2742.071927141089</v>
      </c>
      <c r="E831" s="81">
        <f t="shared" si="108"/>
        <v>-509.22807285891122</v>
      </c>
      <c r="F831" s="81" t="str">
        <f>VLOOKUP(A831,'04'!A:C,3,0)</f>
        <v>Начисление услуг УКС00000640 от 30.04.2023 0:00:10</v>
      </c>
      <c r="G831" s="81" t="str">
        <f>VLOOKUP(A831,'04'!A:B,2,0)</f>
        <v>НАС/КС/ДУ-3-519</v>
      </c>
      <c r="H831" s="128">
        <v>3251.3</v>
      </c>
      <c r="I831" s="126">
        <f>VLOOKUP(A831,РАСЧЕТ!A:AZ,52,0)</f>
        <v>0</v>
      </c>
      <c r="J831" s="126">
        <f t="shared" si="109"/>
        <v>-3251.3</v>
      </c>
      <c r="K831" s="128">
        <v>3251.3</v>
      </c>
      <c r="L831" s="126">
        <f>VLOOKUP(A831,РАСЧЕТ!A:BA,53,0)</f>
        <v>0</v>
      </c>
      <c r="M831" s="126">
        <f t="shared" si="110"/>
        <v>-3251.3</v>
      </c>
      <c r="N831" s="128">
        <v>3251.3</v>
      </c>
      <c r="O831" s="126">
        <f>VLOOKUP(A831,РАСЧЕТ!A:BB,54,0)</f>
        <v>0</v>
      </c>
      <c r="P831" s="126">
        <f t="shared" si="111"/>
        <v>-3251.3</v>
      </c>
      <c r="Q831" s="128">
        <v>3251.3</v>
      </c>
      <c r="R831" s="126">
        <f>VLOOKUP(A831,РАСЧЕТ!A:BC,55,0)</f>
        <v>0</v>
      </c>
      <c r="S831" s="126">
        <f t="shared" si="112"/>
        <v>-3251.3</v>
      </c>
      <c r="T831" s="128">
        <v>3251.3</v>
      </c>
      <c r="U831" s="126">
        <f>VLOOKUP(A831,РАСЧЕТ!A:BD,56,0)</f>
        <v>0</v>
      </c>
      <c r="V831" s="126">
        <f t="shared" si="113"/>
        <v>-3251.3</v>
      </c>
      <c r="W831" s="80">
        <v>3251.3</v>
      </c>
      <c r="X831" s="81">
        <f>VLOOKUP(A831,РАСЧЕТ!A:BE,57,0)</f>
        <v>3571.5934483920714</v>
      </c>
      <c r="Y831" s="81">
        <f t="shared" si="114"/>
        <v>320.29344839207124</v>
      </c>
      <c r="Z831" s="81" t="str">
        <f>VLOOKUP(A831,'10'!A:C,3,0)</f>
        <v>Начисление услуг УКС00001637 от 31.10.2023 0:00:03</v>
      </c>
      <c r="AA831" s="81" t="str">
        <f>VLOOKUP(A831,'10'!A:B,2,0)</f>
        <v>НАС/КС/ДУ-3-519</v>
      </c>
      <c r="AB831" s="80">
        <v>3251.3</v>
      </c>
      <c r="AC831" s="81">
        <f>VLOOKUP(A831,РАСЧЕТ!A:BF,58,0)</f>
        <v>3130.4986736336064</v>
      </c>
      <c r="AD831" s="81">
        <f t="shared" si="115"/>
        <v>-120.80132636639382</v>
      </c>
      <c r="AE831" s="81" t="str">
        <f>VLOOKUP(A831,'11'!A:C,3,0)</f>
        <v>Начисление услуг УКС00001717 от 30.11.2023 23:59:59</v>
      </c>
      <c r="AF831" s="81" t="str">
        <f>VLOOKUP(A831,'11'!A:B,2,0)</f>
        <v>НАС/КС/ДУ-3-519</v>
      </c>
      <c r="AG831" s="80">
        <v>3251.3</v>
      </c>
      <c r="AH831" s="120">
        <f>VLOOKUP(A831,РАСЧЕТ!A:BG,59,0)</f>
        <v>4321.9022958510241</v>
      </c>
      <c r="AI831" s="120">
        <f t="shared" si="116"/>
        <v>1070.6022958510239</v>
      </c>
      <c r="AJ831" t="str">
        <f>VLOOKUP(A831,'12'!A:C,3,0)</f>
        <v>Начисление услуг УКС00001867 от 31.12.2023 23:59:59</v>
      </c>
      <c r="AK831" t="str">
        <f>VLOOKUP(A831,'12'!A:B,2,0)</f>
        <v>НАС/КС/ДУ-3-519</v>
      </c>
    </row>
    <row r="832" spans="1:37" x14ac:dyDescent="0.3">
      <c r="A832" s="79" t="s">
        <v>1965</v>
      </c>
      <c r="B832" s="79" t="s">
        <v>217</v>
      </c>
      <c r="C832" s="80">
        <v>1421.64</v>
      </c>
      <c r="D832" s="81">
        <f>VLOOKUP(A832,РАСЧЕТ!A:AY,51,0)</f>
        <v>1198.9772891462358</v>
      </c>
      <c r="E832" s="81">
        <f t="shared" si="108"/>
        <v>-222.66271085376434</v>
      </c>
      <c r="F832" s="81" t="str">
        <f>VLOOKUP(A832,'04'!A:C,3,0)</f>
        <v>Начисление услуг УКС00000640 от 30.04.2023 0:00:10</v>
      </c>
      <c r="G832" s="81" t="str">
        <f>VLOOKUP(A832,'04'!A:B,2,0)</f>
        <v>НАС/КС/ДУ-3-15.</v>
      </c>
      <c r="H832" s="128">
        <v>1421.64</v>
      </c>
      <c r="I832" s="126">
        <f>VLOOKUP(A832,РАСЧЕТ!A:AZ,52,0)</f>
        <v>0</v>
      </c>
      <c r="J832" s="126">
        <f t="shared" si="109"/>
        <v>-1421.64</v>
      </c>
      <c r="K832" s="128">
        <v>1421.64</v>
      </c>
      <c r="L832" s="126">
        <f>VLOOKUP(A832,РАСЧЕТ!A:BA,53,0)</f>
        <v>0</v>
      </c>
      <c r="M832" s="126">
        <f t="shared" si="110"/>
        <v>-1421.64</v>
      </c>
      <c r="N832" s="128">
        <v>1421.64</v>
      </c>
      <c r="O832" s="126">
        <f>VLOOKUP(A832,РАСЧЕТ!A:BB,54,0)</f>
        <v>0</v>
      </c>
      <c r="P832" s="126">
        <f t="shared" si="111"/>
        <v>-1421.64</v>
      </c>
      <c r="Q832" s="128">
        <v>1421.64</v>
      </c>
      <c r="R832" s="126">
        <f>VLOOKUP(A832,РАСЧЕТ!A:BC,55,0)</f>
        <v>0</v>
      </c>
      <c r="S832" s="126">
        <f t="shared" si="112"/>
        <v>-1421.64</v>
      </c>
      <c r="T832" s="128">
        <v>1421.64</v>
      </c>
      <c r="U832" s="126">
        <f>VLOOKUP(A832,РАСЧЕТ!A:BD,56,0)</f>
        <v>0</v>
      </c>
      <c r="V832" s="126">
        <f t="shared" si="113"/>
        <v>-1421.64</v>
      </c>
      <c r="W832" s="80">
        <v>1421.64</v>
      </c>
      <c r="X832" s="81">
        <f>VLOOKUP(A832,РАСЧЕТ!A:BE,57,0)</f>
        <v>737.05077975321944</v>
      </c>
      <c r="Y832" s="81">
        <f t="shared" si="114"/>
        <v>-684.58922024678066</v>
      </c>
      <c r="Z832" s="81" t="str">
        <f>VLOOKUP(A832,'10'!A:C,3,0)</f>
        <v>Начисление услуг УКС00001637 от 31.10.2023 0:00:03</v>
      </c>
      <c r="AA832" s="81" t="str">
        <f>VLOOKUP(A832,'10'!A:B,2,0)</f>
        <v>НАС/КС/ДУ-3-15.</v>
      </c>
      <c r="AB832" s="80">
        <v>1421.64</v>
      </c>
      <c r="AC832" s="81">
        <f>VLOOKUP(A832,РАСЧЕТ!A:BF,58,0)</f>
        <v>792.57104643870821</v>
      </c>
      <c r="AD832" s="81">
        <f t="shared" si="115"/>
        <v>-629.06895356129189</v>
      </c>
      <c r="AE832" s="81" t="str">
        <f>VLOOKUP(A832,'11'!A:C,3,0)</f>
        <v>Начисление услуг УКС00001717 от 30.11.2023 23:59:59</v>
      </c>
      <c r="AF832" s="81" t="str">
        <f>VLOOKUP(A832,'11'!A:B,2,0)</f>
        <v>НАС/КС/ДУ-3-15.</v>
      </c>
      <c r="AG832" s="80">
        <v>1421.64</v>
      </c>
      <c r="AH832" s="120">
        <f>VLOOKUP(A832,РАСЧЕТ!A:BG,59,0)</f>
        <v>1141.8915909356931</v>
      </c>
      <c r="AI832" s="120">
        <f t="shared" si="116"/>
        <v>-279.748409064307</v>
      </c>
      <c r="AJ832" t="str">
        <f>VLOOKUP(A832,'12'!A:C,3,0)</f>
        <v>Начисление услуг УКС00001867 от 31.12.2023 23:59:59</v>
      </c>
      <c r="AK832" t="str">
        <f>VLOOKUP(A832,'12'!A:B,2,0)</f>
        <v>НАС/КС/ДУ-3-15.</v>
      </c>
    </row>
    <row r="833" spans="1:37" x14ac:dyDescent="0.3">
      <c r="A833" s="79" t="s">
        <v>2581</v>
      </c>
      <c r="B833" s="79" t="s">
        <v>2582</v>
      </c>
      <c r="C833" s="80">
        <v>3513.29</v>
      </c>
      <c r="D833" s="81">
        <f>VLOOKUP(A833,РАСЧЕТ!A:AY,51,0)</f>
        <v>2963.0314879807279</v>
      </c>
      <c r="E833" s="81">
        <f t="shared" si="108"/>
        <v>-550.25851201927208</v>
      </c>
      <c r="F833" s="81" t="str">
        <f>VLOOKUP(A833,'04'!A:C,3,0)</f>
        <v>Начисление услуг УКС00000640 от 30.04.2023 0:00:10</v>
      </c>
      <c r="G833" s="81" t="str">
        <f>VLOOKUP(A833,'04'!A:B,2,0)</f>
        <v>НАС/КС/ДУ-3-520</v>
      </c>
      <c r="H833" s="128">
        <v>3513.29</v>
      </c>
      <c r="I833" s="126">
        <f>VLOOKUP(A833,РАСЧЕТ!A:AZ,52,0)</f>
        <v>0</v>
      </c>
      <c r="J833" s="126">
        <f t="shared" si="109"/>
        <v>-3513.29</v>
      </c>
      <c r="K833" s="128">
        <v>3513.29</v>
      </c>
      <c r="L833" s="126">
        <f>VLOOKUP(A833,РАСЧЕТ!A:BA,53,0)</f>
        <v>0</v>
      </c>
      <c r="M833" s="126">
        <f t="shared" si="110"/>
        <v>-3513.29</v>
      </c>
      <c r="N833" s="128">
        <v>3513.29</v>
      </c>
      <c r="O833" s="126">
        <f>VLOOKUP(A833,РАСЧЕТ!A:BB,54,0)</f>
        <v>0</v>
      </c>
      <c r="P833" s="126">
        <f t="shared" si="111"/>
        <v>-3513.29</v>
      </c>
      <c r="Q833" s="128">
        <v>3513.29</v>
      </c>
      <c r="R833" s="126">
        <f>VLOOKUP(A833,РАСЧЕТ!A:BC,55,0)</f>
        <v>0</v>
      </c>
      <c r="S833" s="126">
        <f t="shared" si="112"/>
        <v>-3513.29</v>
      </c>
      <c r="T833" s="128">
        <v>3513.29</v>
      </c>
      <c r="U833" s="126">
        <f>VLOOKUP(A833,РАСЧЕТ!A:BD,56,0)</f>
        <v>0</v>
      </c>
      <c r="V833" s="126">
        <f t="shared" si="113"/>
        <v>-3513.29</v>
      </c>
      <c r="W833" s="80">
        <v>3513.29</v>
      </c>
      <c r="X833" s="81">
        <f>VLOOKUP(A833,РАСЧЕТ!A:BE,57,0)</f>
        <v>3398.0764576777547</v>
      </c>
      <c r="Y833" s="81">
        <f t="shared" si="114"/>
        <v>-115.2135423222453</v>
      </c>
      <c r="Z833" s="81" t="str">
        <f>VLOOKUP(A833,'10'!A:C,3,0)</f>
        <v>Начисление услуг УКС00001637 от 31.10.2023 0:00:03</v>
      </c>
      <c r="AA833" s="81" t="str">
        <f>VLOOKUP(A833,'10'!A:B,2,0)</f>
        <v>НАС/КС/ДУ-3-520</v>
      </c>
      <c r="AB833" s="80">
        <v>3513.29</v>
      </c>
      <c r="AC833" s="81">
        <f>VLOOKUP(A833,РАСЧЕТ!A:BF,58,0)</f>
        <v>3060.3926884667494</v>
      </c>
      <c r="AD833" s="81">
        <f t="shared" si="115"/>
        <v>-452.89731153325056</v>
      </c>
      <c r="AE833" s="81" t="str">
        <f>VLOOKUP(A833,'11'!A:C,3,0)</f>
        <v>Начисление услуг УКС00001717 от 30.11.2023 23:59:59</v>
      </c>
      <c r="AF833" s="81" t="str">
        <f>VLOOKUP(A833,'11'!A:B,2,0)</f>
        <v>НАС/КС/ДУ-3-520</v>
      </c>
      <c r="AG833" s="80">
        <v>3513.29</v>
      </c>
      <c r="AH833" s="120">
        <f>VLOOKUP(A833,РАСЧЕТ!A:BG,59,0)</f>
        <v>4251.7910584303154</v>
      </c>
      <c r="AI833" s="120">
        <f t="shared" si="116"/>
        <v>738.50105843031542</v>
      </c>
      <c r="AJ833" t="str">
        <f>VLOOKUP(A833,'12'!A:C,3,0)</f>
        <v>Начисление услуг УКС00001867 от 31.12.2023 23:59:59</v>
      </c>
      <c r="AK833" t="str">
        <f>VLOOKUP(A833,'12'!A:B,2,0)</f>
        <v>НАС/КС/ДУ-3-520</v>
      </c>
    </row>
    <row r="834" spans="1:37" x14ac:dyDescent="0.3">
      <c r="A834" s="79" t="s">
        <v>2690</v>
      </c>
      <c r="B834" s="79" t="s">
        <v>2568</v>
      </c>
      <c r="C834" s="80">
        <v>1477.47</v>
      </c>
      <c r="D834" s="81">
        <f>VLOOKUP(A834,РАСЧЕТ!A:AY,51,0)</f>
        <v>9820.4264236003</v>
      </c>
      <c r="E834" s="81">
        <f t="shared" si="108"/>
        <v>8342.9564236003007</v>
      </c>
      <c r="F834" s="81" t="str">
        <f>VLOOKUP(A834,'04'!A:C,3,0)</f>
        <v>Начисление услуг УКС00000640 от 30.04.2023 0:00:10</v>
      </c>
      <c r="G834" s="81" t="str">
        <f>VLOOKUP(A834,'04'!A:B,2,0)</f>
        <v>НАС/КС/ДУ/3-521-ВТОР</v>
      </c>
      <c r="H834" s="128">
        <v>1477.47</v>
      </c>
      <c r="I834" s="126">
        <f>VLOOKUP(A834,РАСЧЕТ!A:AZ,52,0)</f>
        <v>0</v>
      </c>
      <c r="J834" s="126">
        <f t="shared" si="109"/>
        <v>-1477.47</v>
      </c>
      <c r="K834" s="128">
        <v>1477.47</v>
      </c>
      <c r="L834" s="126">
        <f>VLOOKUP(A834,РАСЧЕТ!A:BA,53,0)</f>
        <v>0</v>
      </c>
      <c r="M834" s="126">
        <f t="shared" si="110"/>
        <v>-1477.47</v>
      </c>
      <c r="N834" s="128">
        <v>1477.47</v>
      </c>
      <c r="O834" s="126">
        <f>VLOOKUP(A834,РАСЧЕТ!A:BB,54,0)</f>
        <v>0</v>
      </c>
      <c r="P834" s="126">
        <f t="shared" si="111"/>
        <v>-1477.47</v>
      </c>
      <c r="Q834" s="128">
        <v>1477.47</v>
      </c>
      <c r="R834" s="126">
        <f>VLOOKUP(A834,РАСЧЕТ!A:BC,55,0)</f>
        <v>0</v>
      </c>
      <c r="S834" s="126">
        <f t="shared" si="112"/>
        <v>-1477.47</v>
      </c>
      <c r="T834" s="128">
        <v>1477.47</v>
      </c>
      <c r="U834" s="126">
        <f>VLOOKUP(A834,РАСЧЕТ!A:BD,56,0)</f>
        <v>0</v>
      </c>
      <c r="V834" s="126">
        <f t="shared" si="113"/>
        <v>-1477.47</v>
      </c>
      <c r="W834" s="80">
        <v>1477.47</v>
      </c>
      <c r="X834" s="81">
        <f>VLOOKUP(A834,РАСЧЕТ!A:BE,57,0)</f>
        <v>765.99839345953922</v>
      </c>
      <c r="Y834" s="81">
        <f t="shared" si="114"/>
        <v>-711.47160654046081</v>
      </c>
      <c r="Z834" s="81" t="str">
        <f>VLOOKUP(A834,'10'!A:C,3,0)</f>
        <v>Начисление услуг УКС00001637 от 31.10.2023 0:00:03</v>
      </c>
      <c r="AA834" s="81" t="str">
        <f>VLOOKUP(A834,'10'!A:B,2,0)</f>
        <v>НАС/КС/ДУ/3-521-ВТОР</v>
      </c>
      <c r="AB834" s="80">
        <v>1477.47</v>
      </c>
      <c r="AC834" s="81">
        <f>VLOOKUP(A834,РАСЧЕТ!A:BF,58,0)</f>
        <v>823.69921442572706</v>
      </c>
      <c r="AD834" s="81">
        <f t="shared" si="115"/>
        <v>-653.77078557427296</v>
      </c>
      <c r="AE834" s="81" t="str">
        <f>VLOOKUP(A834,'11'!A:C,3,0)</f>
        <v>Начисление услуг УКС00001717 от 30.11.2023 23:59:59</v>
      </c>
      <c r="AF834" s="81" t="str">
        <f>VLOOKUP(A834,'11'!A:B,2,0)</f>
        <v>НАС/КС/ДУ/3-521-ВТОР</v>
      </c>
      <c r="AG834" s="80">
        <v>1477.47</v>
      </c>
      <c r="AH834" s="120">
        <f>VLOOKUP(A834,РАСЧЕТ!A:BG,59,0)</f>
        <v>1186.7392969241039</v>
      </c>
      <c r="AI834" s="120">
        <f t="shared" si="116"/>
        <v>-290.73070307589614</v>
      </c>
      <c r="AJ834" t="str">
        <f>VLOOKUP(A834,'12'!A:C,3,0)</f>
        <v>Начисление услуг УКС00001867 от 31.12.2023 23:59:59</v>
      </c>
      <c r="AK834" t="str">
        <f>VLOOKUP(A834,'12'!A:B,2,0)</f>
        <v>НАС/КС/ДУ/3-521-ВТОР</v>
      </c>
    </row>
    <row r="835" spans="1:37" x14ac:dyDescent="0.3">
      <c r="A835" s="79" t="s">
        <v>729</v>
      </c>
      <c r="B835" s="79" t="s">
        <v>730</v>
      </c>
      <c r="C835" s="80">
        <v>1318.56</v>
      </c>
      <c r="D835" s="81">
        <f>VLOOKUP(A835,РАСЧЕТ!A:AY,51,0)</f>
        <v>1112.042379963427</v>
      </c>
      <c r="E835" s="81">
        <f t="shared" ref="E835:E898" si="117">D835-C835</f>
        <v>-206.51762003657291</v>
      </c>
      <c r="F835" s="81" t="str">
        <f>VLOOKUP(A835,'04'!A:C,3,0)</f>
        <v>Начисление услуг УКС00000640 от 30.04.2023 0:00:10</v>
      </c>
      <c r="G835" s="81" t="str">
        <f>VLOOKUP(A835,'04'!A:B,2,0)</f>
        <v>НАС/КС/ДУ-3-522</v>
      </c>
      <c r="H835" s="128">
        <v>1318.56</v>
      </c>
      <c r="I835" s="126">
        <f>VLOOKUP(A835,РАСЧЕТ!A:AZ,52,0)</f>
        <v>0</v>
      </c>
      <c r="J835" s="126">
        <f t="shared" ref="J835:J898" si="118">I835-H835</f>
        <v>-1318.56</v>
      </c>
      <c r="K835" s="128">
        <v>1318.56</v>
      </c>
      <c r="L835" s="126">
        <f>VLOOKUP(A835,РАСЧЕТ!A:BA,53,0)</f>
        <v>0</v>
      </c>
      <c r="M835" s="126">
        <f t="shared" ref="M835:M898" si="119">L835-K835</f>
        <v>-1318.56</v>
      </c>
      <c r="N835" s="128">
        <v>1318.56</v>
      </c>
      <c r="O835" s="126">
        <f>VLOOKUP(A835,РАСЧЕТ!A:BB,54,0)</f>
        <v>0</v>
      </c>
      <c r="P835" s="126">
        <f t="shared" ref="P835:P898" si="120">O835-N835</f>
        <v>-1318.56</v>
      </c>
      <c r="Q835" s="128">
        <v>1318.56</v>
      </c>
      <c r="R835" s="126">
        <f>VLOOKUP(A835,РАСЧЕТ!A:BC,55,0)</f>
        <v>0</v>
      </c>
      <c r="S835" s="126">
        <f t="shared" ref="S835:S898" si="121">R835-Q835</f>
        <v>-1318.56</v>
      </c>
      <c r="T835" s="128">
        <v>1318.56</v>
      </c>
      <c r="U835" s="126">
        <f>VLOOKUP(A835,РАСЧЕТ!A:BD,56,0)</f>
        <v>0</v>
      </c>
      <c r="V835" s="126">
        <f t="shared" ref="V835:V898" si="122">U835-T835</f>
        <v>-1318.56</v>
      </c>
      <c r="W835" s="80">
        <v>1318.56</v>
      </c>
      <c r="X835" s="81">
        <f>VLOOKUP(A835,РАСЧЕТ!A:BE,57,0)</f>
        <v>1328.7459656189151</v>
      </c>
      <c r="Y835" s="81">
        <f t="shared" ref="Y835:Y898" si="123">X835-W835</f>
        <v>10.185965618915134</v>
      </c>
      <c r="Z835" s="81" t="str">
        <f>VLOOKUP(A835,'10'!A:C,3,0)</f>
        <v>Начисление услуг УКС00001637 от 31.10.2023 0:00:03</v>
      </c>
      <c r="AA835" s="81" t="str">
        <f>VLOOKUP(A835,'10'!A:B,2,0)</f>
        <v>НАС/КС/ДУ-3-522</v>
      </c>
      <c r="AB835" s="80">
        <v>1318.56</v>
      </c>
      <c r="AC835" s="81">
        <f>VLOOKUP(A835,РАСЧЕТ!A:BF,58,0)</f>
        <v>1185.9179959816415</v>
      </c>
      <c r="AD835" s="81">
        <f t="shared" ref="AD835:AD898" si="124">AC835-AB835</f>
        <v>-132.64200401835842</v>
      </c>
      <c r="AE835" s="81" t="str">
        <f>VLOOKUP(A835,'11'!A:C,3,0)</f>
        <v>Начисление услуг УКС00001717 от 30.11.2023 23:59:59</v>
      </c>
      <c r="AF835" s="81" t="str">
        <f>VLOOKUP(A835,'11'!A:B,2,0)</f>
        <v>НАС/КС/ДУ-3-522</v>
      </c>
      <c r="AG835" s="80">
        <v>1318.56</v>
      </c>
      <c r="AH835" s="120">
        <f>VLOOKUP(A835,РАСЧЕТ!A:BG,59,0)</f>
        <v>1644.1761012899933</v>
      </c>
      <c r="AI835" s="120">
        <f t="shared" ref="AI835:AI898" si="125">AH835-AG835</f>
        <v>325.61610128999337</v>
      </c>
      <c r="AJ835" t="str">
        <f>VLOOKUP(A835,'12'!A:C,3,0)</f>
        <v>Начисление услуг УКС00001867 от 31.12.2023 23:59:59</v>
      </c>
      <c r="AK835" t="str">
        <f>VLOOKUP(A835,'12'!A:B,2,0)</f>
        <v>НАС/КС/ДУ-3-522</v>
      </c>
    </row>
    <row r="836" spans="1:37" x14ac:dyDescent="0.3">
      <c r="A836" s="79" t="s">
        <v>2667</v>
      </c>
      <c r="B836" s="79" t="s">
        <v>2668</v>
      </c>
      <c r="C836" s="80">
        <v>1473.18</v>
      </c>
      <c r="D836" s="81">
        <f>VLOOKUP(A836,РАСЧЕТ!A:AY,51,0)</f>
        <v>619.31910853169381</v>
      </c>
      <c r="E836" s="81">
        <f t="shared" si="117"/>
        <v>-853.86089146830625</v>
      </c>
      <c r="F836" s="81" t="str">
        <f>VLOOKUP(A836,'04'!A:C,3,0)</f>
        <v>Начисление услуг УКС00000640 от 30.04.2023 0:00:10</v>
      </c>
      <c r="G836" s="81" t="str">
        <f>VLOOKUP(A836,'04'!A:B,2,0)</f>
        <v>НАС/КС/ДУ/3-523 от 01.11.2021</v>
      </c>
      <c r="H836" s="128">
        <v>1473.18</v>
      </c>
      <c r="I836" s="126">
        <f>VLOOKUP(A836,РАСЧЕТ!A:AZ,52,0)</f>
        <v>0</v>
      </c>
      <c r="J836" s="126">
        <f t="shared" si="118"/>
        <v>-1473.18</v>
      </c>
      <c r="K836" s="128">
        <v>1473.18</v>
      </c>
      <c r="L836" s="126">
        <f>VLOOKUP(A836,РАСЧЕТ!A:BA,53,0)</f>
        <v>0</v>
      </c>
      <c r="M836" s="126">
        <f t="shared" si="119"/>
        <v>-1473.18</v>
      </c>
      <c r="N836" s="128">
        <v>1473.18</v>
      </c>
      <c r="O836" s="126">
        <f>VLOOKUP(A836,РАСЧЕТ!A:BB,54,0)</f>
        <v>0</v>
      </c>
      <c r="P836" s="126">
        <f t="shared" si="120"/>
        <v>-1473.18</v>
      </c>
      <c r="Q836" s="128">
        <v>1473.18</v>
      </c>
      <c r="R836" s="126">
        <f>VLOOKUP(A836,РАСЧЕТ!A:BC,55,0)</f>
        <v>0</v>
      </c>
      <c r="S836" s="126">
        <f t="shared" si="121"/>
        <v>-1473.18</v>
      </c>
      <c r="T836" s="128">
        <v>1473.18</v>
      </c>
      <c r="U836" s="126">
        <f>VLOOKUP(A836,РАСЧЕТ!A:BD,56,0)</f>
        <v>0</v>
      </c>
      <c r="V836" s="126">
        <f t="shared" si="122"/>
        <v>-1473.18</v>
      </c>
      <c r="W836" s="80">
        <v>1473.18</v>
      </c>
      <c r="X836" s="81">
        <f>VLOOKUP(A836,РАСЧЕТ!A:BE,57,0)</f>
        <v>1737.3000191118656</v>
      </c>
      <c r="Y836" s="81">
        <f t="shared" si="123"/>
        <v>264.12001911186553</v>
      </c>
      <c r="Z836" s="81" t="str">
        <f>VLOOKUP(A836,'10'!A:C,3,0)</f>
        <v>Начисление услуг УКС00001637 от 31.10.2023 0:00:03</v>
      </c>
      <c r="AA836" s="81" t="str">
        <f>VLOOKUP(A836,'10'!A:B,2,0)</f>
        <v>НАС/КС/ДУ/3-523 от 01.11.2021</v>
      </c>
      <c r="AB836" s="80">
        <v>1473.18</v>
      </c>
      <c r="AC836" s="81">
        <f>VLOOKUP(A836,РАСЧЕТ!A:BF,58,0)</f>
        <v>1501.5952655930803</v>
      </c>
      <c r="AD836" s="81">
        <f t="shared" si="124"/>
        <v>28.415265593080221</v>
      </c>
      <c r="AE836" s="81" t="str">
        <f>VLOOKUP(A836,'11'!A:C,3,0)</f>
        <v>Начисление услуг УКС00001717 от 30.11.2023 23:59:59</v>
      </c>
      <c r="AF836" s="81" t="str">
        <f>VLOOKUP(A836,'11'!A:B,2,0)</f>
        <v>НАС/КС/ДУ/3-523 от 01.11.2021</v>
      </c>
      <c r="AG836" s="80">
        <v>1473.18</v>
      </c>
      <c r="AH836" s="120">
        <f>VLOOKUP(A836,РАСЧЕТ!A:BG,59,0)</f>
        <v>2066.1907825904441</v>
      </c>
      <c r="AI836" s="120">
        <f t="shared" si="125"/>
        <v>593.01078259044402</v>
      </c>
      <c r="AJ836" t="str">
        <f>VLOOKUP(A836,'12'!A:C,3,0)</f>
        <v>Начисление услуг УКС00001867 от 31.12.2023 23:59:59</v>
      </c>
      <c r="AK836" t="str">
        <f>VLOOKUP(A836,'12'!A:B,2,0)</f>
        <v>НАС/КС/ДУ/3-523 от 01.11.2021</v>
      </c>
    </row>
    <row r="837" spans="1:37" x14ac:dyDescent="0.3">
      <c r="A837" s="79" t="s">
        <v>2552</v>
      </c>
      <c r="B837" s="79" t="s">
        <v>2553</v>
      </c>
      <c r="C837" s="80">
        <v>3251.3</v>
      </c>
      <c r="D837" s="81">
        <f>VLOOKUP(A837,РАСЧЕТ!A:AY,51,0)</f>
        <v>2742.071927141089</v>
      </c>
      <c r="E837" s="81">
        <f t="shared" si="117"/>
        <v>-509.22807285891122</v>
      </c>
      <c r="F837" s="81" t="str">
        <f>VLOOKUP(A837,'04'!A:C,3,0)</f>
        <v>Начисление услуг УКС00000640 от 30.04.2023 0:00:10</v>
      </c>
      <c r="G837" s="81" t="str">
        <f>VLOOKUP(A837,'04'!A:B,2,0)</f>
        <v>НАС/КС/ДУ-3-524</v>
      </c>
      <c r="H837" s="128">
        <v>3251.3</v>
      </c>
      <c r="I837" s="126">
        <f>VLOOKUP(A837,РАСЧЕТ!A:AZ,52,0)</f>
        <v>0</v>
      </c>
      <c r="J837" s="126">
        <f t="shared" si="118"/>
        <v>-3251.3</v>
      </c>
      <c r="K837" s="128">
        <v>3251.3</v>
      </c>
      <c r="L837" s="126">
        <f>VLOOKUP(A837,РАСЧЕТ!A:BA,53,0)</f>
        <v>0</v>
      </c>
      <c r="M837" s="126">
        <f t="shared" si="119"/>
        <v>-3251.3</v>
      </c>
      <c r="N837" s="128">
        <v>3251.3</v>
      </c>
      <c r="O837" s="126">
        <f>VLOOKUP(A837,РАСЧЕТ!A:BB,54,0)</f>
        <v>0</v>
      </c>
      <c r="P837" s="126">
        <f t="shared" si="120"/>
        <v>-3251.3</v>
      </c>
      <c r="Q837" s="128">
        <v>3251.3</v>
      </c>
      <c r="R837" s="126">
        <f>VLOOKUP(A837,РАСЧЕТ!A:BC,55,0)</f>
        <v>0</v>
      </c>
      <c r="S837" s="126">
        <f t="shared" si="121"/>
        <v>-3251.3</v>
      </c>
      <c r="T837" s="128">
        <v>3251.3</v>
      </c>
      <c r="U837" s="126">
        <f>VLOOKUP(A837,РАСЧЕТ!A:BD,56,0)</f>
        <v>0</v>
      </c>
      <c r="V837" s="126">
        <f t="shared" si="122"/>
        <v>-3251.3</v>
      </c>
      <c r="W837" s="80">
        <v>3251.3</v>
      </c>
      <c r="X837" s="81">
        <f>VLOOKUP(A837,РАСЧЕТ!A:BE,57,0)</f>
        <v>4175.2840536709737</v>
      </c>
      <c r="Y837" s="81">
        <f t="shared" si="123"/>
        <v>923.98405367097348</v>
      </c>
      <c r="Z837" s="81" t="str">
        <f>VLOOKUP(A837,'10'!A:C,3,0)</f>
        <v>Начисление услуг УКС00001637 от 31.10.2023 0:00:03</v>
      </c>
      <c r="AA837" s="81" t="str">
        <f>VLOOKUP(A837,'10'!A:B,2,0)</f>
        <v>НАС/КС/ДУ-3-524</v>
      </c>
      <c r="AB837" s="80">
        <v>3251.3</v>
      </c>
      <c r="AC837" s="81">
        <f>VLOOKUP(A837,РАСЧЕТ!A:BF,58,0)</f>
        <v>3552.3507879383101</v>
      </c>
      <c r="AD837" s="81">
        <f t="shared" si="124"/>
        <v>301.0507879383099</v>
      </c>
      <c r="AE837" s="81" t="str">
        <f>VLOOKUP(A837,'11'!A:C,3,0)</f>
        <v>Начисление услуг УКС00001717 от 30.11.2023 23:59:59</v>
      </c>
      <c r="AF837" s="81" t="str">
        <f>VLOOKUP(A837,'11'!A:B,2,0)</f>
        <v>НАС/КС/ДУ-3-524</v>
      </c>
      <c r="AG837" s="80">
        <v>3251.3</v>
      </c>
      <c r="AH837" s="120">
        <f>VLOOKUP(A837,РАСЧЕТ!A:BG,59,0)</f>
        <v>4869.3945362674158</v>
      </c>
      <c r="AI837" s="120">
        <f t="shared" si="125"/>
        <v>1618.0945362674156</v>
      </c>
      <c r="AJ837" t="str">
        <f>VLOOKUP(A837,'12'!A:C,3,0)</f>
        <v>Начисление услуг УКС00001867 от 31.12.2023 23:59:59</v>
      </c>
      <c r="AK837" t="str">
        <f>VLOOKUP(A837,'12'!A:B,2,0)</f>
        <v>НАС/КС/ДУ-3-524</v>
      </c>
    </row>
    <row r="838" spans="1:37" x14ac:dyDescent="0.3">
      <c r="A838" s="79" t="s">
        <v>1386</v>
      </c>
      <c r="B838" s="79" t="s">
        <v>1387</v>
      </c>
      <c r="C838" s="80">
        <v>3513.29</v>
      </c>
      <c r="D838" s="81">
        <f>VLOOKUP(A838,РАСЧЕТ!A:AY,51,0)</f>
        <v>2963.0314879807279</v>
      </c>
      <c r="E838" s="81">
        <f t="shared" si="117"/>
        <v>-550.25851201927208</v>
      </c>
      <c r="F838" s="81" t="str">
        <f>VLOOKUP(A838,'04'!A:C,3,0)</f>
        <v>Начисление услуг УКС00000640 от 30.04.2023 0:00:10</v>
      </c>
      <c r="G838" s="81" t="str">
        <f>VLOOKUP(A838,'04'!A:B,2,0)</f>
        <v>НАС/КС/ДУ-3-525</v>
      </c>
      <c r="H838" s="128">
        <v>3513.29</v>
      </c>
      <c r="I838" s="126">
        <f>VLOOKUP(A838,РАСЧЕТ!A:AZ,52,0)</f>
        <v>0</v>
      </c>
      <c r="J838" s="126">
        <f t="shared" si="118"/>
        <v>-3513.29</v>
      </c>
      <c r="K838" s="128">
        <v>3513.29</v>
      </c>
      <c r="L838" s="126">
        <f>VLOOKUP(A838,РАСЧЕТ!A:BA,53,0)</f>
        <v>0</v>
      </c>
      <c r="M838" s="126">
        <f t="shared" si="119"/>
        <v>-3513.29</v>
      </c>
      <c r="N838" s="128">
        <v>3513.29</v>
      </c>
      <c r="O838" s="126">
        <f>VLOOKUP(A838,РАСЧЕТ!A:BB,54,0)</f>
        <v>0</v>
      </c>
      <c r="P838" s="126">
        <f t="shared" si="120"/>
        <v>-3513.29</v>
      </c>
      <c r="Q838" s="128">
        <v>3513.29</v>
      </c>
      <c r="R838" s="126">
        <f>VLOOKUP(A838,РАСЧЕТ!A:BC,55,0)</f>
        <v>0</v>
      </c>
      <c r="S838" s="126">
        <f t="shared" si="121"/>
        <v>-3513.29</v>
      </c>
      <c r="T838" s="128">
        <v>3513.29</v>
      </c>
      <c r="U838" s="126">
        <f>VLOOKUP(A838,РАСЧЕТ!A:BD,56,0)</f>
        <v>0</v>
      </c>
      <c r="V838" s="126">
        <f t="shared" si="122"/>
        <v>-3513.29</v>
      </c>
      <c r="W838" s="80">
        <v>3513.29</v>
      </c>
      <c r="X838" s="81">
        <f>VLOOKUP(A838,РАСЧЕТ!A:BE,57,0)</f>
        <v>6370.170990492833</v>
      </c>
      <c r="Y838" s="81">
        <f t="shared" si="123"/>
        <v>2856.880990492833</v>
      </c>
      <c r="Z838" s="81" t="str">
        <f>VLOOKUP(A838,'10'!A:C,3,0)</f>
        <v>Начисление услуг УКС00001637 от 31.10.2023 0:00:03</v>
      </c>
      <c r="AA838" s="81" t="str">
        <f>VLOOKUP(A838,'10'!A:B,2,0)</f>
        <v>НАС/КС/ДУ-3-525</v>
      </c>
      <c r="AB838" s="80">
        <v>3513.29</v>
      </c>
      <c r="AC838" s="81">
        <f>VLOOKUP(A838,РАСЧЕТ!A:BF,58,0)</f>
        <v>5137.2584730556091</v>
      </c>
      <c r="AD838" s="81">
        <f t="shared" si="124"/>
        <v>1623.9684730556091</v>
      </c>
      <c r="AE838" s="81" t="str">
        <f>VLOOKUP(A838,'11'!A:C,3,0)</f>
        <v>Начисление услуг УКС00001717 от 30.11.2023 23:59:59</v>
      </c>
      <c r="AF838" s="81" t="str">
        <f>VLOOKUP(A838,'11'!A:B,2,0)</f>
        <v>НАС/КС/ДУ-3-525</v>
      </c>
      <c r="AG838" s="80">
        <v>3513.29</v>
      </c>
      <c r="AH838" s="120">
        <f>VLOOKUP(A838,РАСЧЕТ!A:BG,59,0)</f>
        <v>6947.2093410263797</v>
      </c>
      <c r="AI838" s="120">
        <f t="shared" si="125"/>
        <v>3433.9193410263797</v>
      </c>
      <c r="AJ838" t="str">
        <f>VLOOKUP(A838,'12'!A:C,3,0)</f>
        <v>Начисление услуг УКС00001867 от 31.12.2023 23:59:59</v>
      </c>
      <c r="AK838" t="str">
        <f>VLOOKUP(A838,'12'!A:B,2,0)</f>
        <v>НАС/КС/ДУ-3-525</v>
      </c>
    </row>
    <row r="839" spans="1:37" x14ac:dyDescent="0.3">
      <c r="A839" s="79" t="s">
        <v>527</v>
      </c>
      <c r="B839" s="79" t="s">
        <v>528</v>
      </c>
      <c r="C839" s="80">
        <v>1477.47</v>
      </c>
      <c r="D839" s="81">
        <f>VLOOKUP(A839,РАСЧЕТ!A:AY,51,0)</f>
        <v>1246.067031620257</v>
      </c>
      <c r="E839" s="81">
        <f t="shared" si="117"/>
        <v>-231.40296837974302</v>
      </c>
      <c r="F839" s="81" t="str">
        <f>VLOOKUP(A839,'04'!A:C,3,0)</f>
        <v>Начисление услуг УКС00000640 от 30.04.2023 0:00:10</v>
      </c>
      <c r="G839" s="81" t="str">
        <f>VLOOKUP(A839,'04'!A:B,2,0)</f>
        <v>НАС/КС/ДУ/3-526 от 07.11.2021</v>
      </c>
      <c r="H839" s="128">
        <v>1477.47</v>
      </c>
      <c r="I839" s="126">
        <f>VLOOKUP(A839,РАСЧЕТ!A:AZ,52,0)</f>
        <v>0</v>
      </c>
      <c r="J839" s="126">
        <f t="shared" si="118"/>
        <v>-1477.47</v>
      </c>
      <c r="K839" s="128">
        <v>1477.47</v>
      </c>
      <c r="L839" s="126">
        <f>VLOOKUP(A839,РАСЧЕТ!A:BA,53,0)</f>
        <v>0</v>
      </c>
      <c r="M839" s="126">
        <f t="shared" si="119"/>
        <v>-1477.47</v>
      </c>
      <c r="N839" s="128">
        <v>1477.47</v>
      </c>
      <c r="O839" s="126">
        <f>VLOOKUP(A839,РАСЧЕТ!A:BB,54,0)</f>
        <v>0</v>
      </c>
      <c r="P839" s="126">
        <f t="shared" si="120"/>
        <v>-1477.47</v>
      </c>
      <c r="Q839" s="128">
        <v>1477.47</v>
      </c>
      <c r="R839" s="126">
        <f>VLOOKUP(A839,РАСЧЕТ!A:BC,55,0)</f>
        <v>0</v>
      </c>
      <c r="S839" s="126">
        <f t="shared" si="121"/>
        <v>-1477.47</v>
      </c>
      <c r="T839" s="128">
        <v>1477.47</v>
      </c>
      <c r="U839" s="126">
        <f>VLOOKUP(A839,РАСЧЕТ!A:BD,56,0)</f>
        <v>0</v>
      </c>
      <c r="V839" s="126">
        <f t="shared" si="122"/>
        <v>-1477.47</v>
      </c>
      <c r="W839" s="80">
        <v>1477.47</v>
      </c>
      <c r="X839" s="81">
        <f>VLOOKUP(A839,РАСЧЕТ!A:BE,57,0)</f>
        <v>1107.1879565766851</v>
      </c>
      <c r="Y839" s="81">
        <f t="shared" si="123"/>
        <v>-370.28204342331492</v>
      </c>
      <c r="Z839" s="81" t="str">
        <f>VLOOKUP(A839,'10'!A:C,3,0)</f>
        <v>Начисление услуг УКС00001637 от 31.10.2023 0:00:03</v>
      </c>
      <c r="AA839" s="81" t="str">
        <f>VLOOKUP(A839,'10'!A:B,2,0)</f>
        <v>НАС/КС/ДУ/3-526 от 07.11.2021</v>
      </c>
      <c r="AB839" s="80">
        <v>1477.47</v>
      </c>
      <c r="AC839" s="81">
        <f>VLOOKUP(A839,РАСЧЕТ!A:BF,58,0)</f>
        <v>1062.1185923671321</v>
      </c>
      <c r="AD839" s="81">
        <f t="shared" si="124"/>
        <v>-415.3514076328679</v>
      </c>
      <c r="AE839" s="81" t="str">
        <f>VLOOKUP(A839,'11'!A:C,3,0)</f>
        <v>Начисление услуг УКС00001717 от 30.11.2023 23:59:59</v>
      </c>
      <c r="AF839" s="81" t="str">
        <f>VLOOKUP(A839,'11'!A:B,2,0)</f>
        <v>НАС/КС/ДУ/3-526 от 07.11.2021</v>
      </c>
      <c r="AG839" s="80">
        <v>1477.47</v>
      </c>
      <c r="AH839" s="120">
        <f>VLOOKUP(A839,РАСЧЕТ!A:BG,59,0)</f>
        <v>1496.1670678455948</v>
      </c>
      <c r="AI839" s="120">
        <f t="shared" si="125"/>
        <v>18.697067845594802</v>
      </c>
      <c r="AJ839" t="str">
        <f>VLOOKUP(A839,'12'!A:C,3,0)</f>
        <v>Начисление услуг УКС00001867 от 31.12.2023 23:59:59</v>
      </c>
      <c r="AK839" t="str">
        <f>VLOOKUP(A839,'12'!A:B,2,0)</f>
        <v>НАС/КС/ДУ/3-526 от 07.11.2021</v>
      </c>
    </row>
    <row r="840" spans="1:37" x14ac:dyDescent="0.3">
      <c r="A840" s="79" t="s">
        <v>2577</v>
      </c>
      <c r="B840" s="79" t="s">
        <v>2578</v>
      </c>
      <c r="C840" s="80">
        <v>1318.56</v>
      </c>
      <c r="D840" s="81">
        <f>VLOOKUP(A840,РАСЧЕТ!A:AY,51,0)</f>
        <v>1112.042379963427</v>
      </c>
      <c r="E840" s="81">
        <f t="shared" si="117"/>
        <v>-206.51762003657291</v>
      </c>
      <c r="F840" s="81" t="str">
        <f>VLOOKUP(A840,'04'!A:C,3,0)</f>
        <v>Начисление услуг УКС00000640 от 30.04.2023 0:00:10</v>
      </c>
      <c r="G840" s="81" t="str">
        <f>VLOOKUP(A840,'04'!A:B,2,0)</f>
        <v>НАС/КС/ДУ-3-527 от 21.11.2021</v>
      </c>
      <c r="H840" s="128">
        <v>1318.56</v>
      </c>
      <c r="I840" s="126">
        <f>VLOOKUP(A840,РАСЧЕТ!A:AZ,52,0)</f>
        <v>0</v>
      </c>
      <c r="J840" s="126">
        <f t="shared" si="118"/>
        <v>-1318.56</v>
      </c>
      <c r="K840" s="128">
        <v>1318.56</v>
      </c>
      <c r="L840" s="126">
        <f>VLOOKUP(A840,РАСЧЕТ!A:BA,53,0)</f>
        <v>0</v>
      </c>
      <c r="M840" s="126">
        <f t="shared" si="119"/>
        <v>-1318.56</v>
      </c>
      <c r="N840" s="128">
        <v>1318.56</v>
      </c>
      <c r="O840" s="126">
        <f>VLOOKUP(A840,РАСЧЕТ!A:BB,54,0)</f>
        <v>0</v>
      </c>
      <c r="P840" s="126">
        <f t="shared" si="120"/>
        <v>-1318.56</v>
      </c>
      <c r="Q840" s="128">
        <v>1318.56</v>
      </c>
      <c r="R840" s="126">
        <f>VLOOKUP(A840,РАСЧЕТ!A:BC,55,0)</f>
        <v>0</v>
      </c>
      <c r="S840" s="126">
        <f t="shared" si="121"/>
        <v>-1318.56</v>
      </c>
      <c r="T840" s="128">
        <v>1318.56</v>
      </c>
      <c r="U840" s="126">
        <f>VLOOKUP(A840,РАСЧЕТ!A:BD,56,0)</f>
        <v>0</v>
      </c>
      <c r="V840" s="126">
        <f t="shared" si="122"/>
        <v>-1318.56</v>
      </c>
      <c r="W840" s="80">
        <v>1318.56</v>
      </c>
      <c r="X840" s="81">
        <f>VLOOKUP(A840,РАСЧЕТ!A:BE,57,0)</f>
        <v>1807.7837326064405</v>
      </c>
      <c r="Y840" s="81">
        <f t="shared" si="123"/>
        <v>489.22373260644054</v>
      </c>
      <c r="Z840" s="81" t="str">
        <f>VLOOKUP(A840,'10'!A:C,3,0)</f>
        <v>Начисление услуг УКС00001637 от 31.10.2023 0:00:03</v>
      </c>
      <c r="AA840" s="81" t="str">
        <f>VLOOKUP(A840,'10'!A:B,2,0)</f>
        <v>НАС/КС/ДУ-3-527 от 21.11.2021</v>
      </c>
      <c r="AB840" s="80">
        <v>1318.56</v>
      </c>
      <c r="AC840" s="81">
        <f>VLOOKUP(A840,РАСЧЕТ!A:BF,58,0)</f>
        <v>1520.6641276398111</v>
      </c>
      <c r="AD840" s="81">
        <f t="shared" si="124"/>
        <v>202.10412763981117</v>
      </c>
      <c r="AE840" s="81" t="str">
        <f>VLOOKUP(A840,'11'!A:C,3,0)</f>
        <v>Начисление услуг УКС00001717 от 30.11.2023 23:59:59</v>
      </c>
      <c r="AF840" s="81" t="str">
        <f>VLOOKUP(A840,'11'!A:B,2,0)</f>
        <v>НАС/КС/ДУ-3-527 от 21.11.2021</v>
      </c>
      <c r="AG840" s="80">
        <v>1318.56</v>
      </c>
      <c r="AH840" s="120">
        <f>VLOOKUP(A840,РАСЧЕТ!A:BG,59,0)</f>
        <v>2078.6196026442981</v>
      </c>
      <c r="AI840" s="120">
        <f t="shared" si="125"/>
        <v>760.05960264429814</v>
      </c>
      <c r="AJ840" t="str">
        <f>VLOOKUP(A840,'12'!A:C,3,0)</f>
        <v>Начисление услуг УКС00001867 от 31.12.2023 23:59:59</v>
      </c>
      <c r="AK840" t="str">
        <f>VLOOKUP(A840,'12'!A:B,2,0)</f>
        <v>НАС/КС/ДУ-3-527 от 21.11.2021</v>
      </c>
    </row>
    <row r="841" spans="1:37" x14ac:dyDescent="0.3">
      <c r="A841" s="79" t="s">
        <v>2226</v>
      </c>
      <c r="B841" s="79" t="s">
        <v>2227</v>
      </c>
      <c r="C841" s="80">
        <v>1473.18</v>
      </c>
      <c r="D841" s="81">
        <f>VLOOKUP(A841,РАСЧЕТ!A:AY,51,0)</f>
        <v>1242.44474373764</v>
      </c>
      <c r="E841" s="81">
        <f t="shared" si="117"/>
        <v>-230.73525626236005</v>
      </c>
      <c r="F841" s="81" t="str">
        <f>VLOOKUP(A841,'04'!A:C,3,0)</f>
        <v>Начисление услуг УКС00000640 от 30.04.2023 0:00:10</v>
      </c>
      <c r="G841" s="81" t="str">
        <f>VLOOKUP(A841,'04'!A:B,2,0)</f>
        <v>НАС/КС/ДУ-3-528</v>
      </c>
      <c r="H841" s="128">
        <v>1473.18</v>
      </c>
      <c r="I841" s="126">
        <f>VLOOKUP(A841,РАСЧЕТ!A:AZ,52,0)</f>
        <v>0</v>
      </c>
      <c r="J841" s="126">
        <f t="shared" si="118"/>
        <v>-1473.18</v>
      </c>
      <c r="K841" s="128">
        <v>1473.18</v>
      </c>
      <c r="L841" s="126">
        <f>VLOOKUP(A841,РАСЧЕТ!A:BA,53,0)</f>
        <v>0</v>
      </c>
      <c r="M841" s="126">
        <f t="shared" si="119"/>
        <v>-1473.18</v>
      </c>
      <c r="N841" s="128">
        <v>1473.18</v>
      </c>
      <c r="O841" s="126">
        <f>VLOOKUP(A841,РАСЧЕТ!A:BB,54,0)</f>
        <v>0</v>
      </c>
      <c r="P841" s="126">
        <f t="shared" si="120"/>
        <v>-1473.18</v>
      </c>
      <c r="Q841" s="128">
        <v>1473.18</v>
      </c>
      <c r="R841" s="126">
        <f>VLOOKUP(A841,РАСЧЕТ!A:BC,55,0)</f>
        <v>0</v>
      </c>
      <c r="S841" s="126">
        <f t="shared" si="121"/>
        <v>-1473.18</v>
      </c>
      <c r="T841" s="128">
        <v>1473.18</v>
      </c>
      <c r="U841" s="126">
        <f>VLOOKUP(A841,РАСЧЕТ!A:BD,56,0)</f>
        <v>0</v>
      </c>
      <c r="V841" s="126">
        <f t="shared" si="122"/>
        <v>-1473.18</v>
      </c>
      <c r="W841" s="80">
        <v>1473.18</v>
      </c>
      <c r="X841" s="81">
        <f>VLOOKUP(A841,РАСЧЕТ!A:BE,57,0)</f>
        <v>2264.6207568076493</v>
      </c>
      <c r="Y841" s="81">
        <f t="shared" si="123"/>
        <v>791.44075680764922</v>
      </c>
      <c r="Z841" s="81" t="str">
        <f>VLOOKUP(A841,'10'!A:C,3,0)</f>
        <v>Начисление услуг УКС00001637 от 31.10.2023 0:00:03</v>
      </c>
      <c r="AA841" s="81" t="str">
        <f>VLOOKUP(A841,'10'!A:B,2,0)</f>
        <v>НАС/КС/ДУ-3-528</v>
      </c>
      <c r="AB841" s="80">
        <v>1473.18</v>
      </c>
      <c r="AC841" s="81">
        <f>VLOOKUP(A841,РАСЧЕТ!A:BF,58,0)</f>
        <v>1870.0809868689832</v>
      </c>
      <c r="AD841" s="81">
        <f t="shared" si="124"/>
        <v>396.90098686898318</v>
      </c>
      <c r="AE841" s="81" t="str">
        <f>VLOOKUP(A841,'11'!A:C,3,0)</f>
        <v>Начисление услуг УКС00001717 от 30.11.2023 23:59:59</v>
      </c>
      <c r="AF841" s="81" t="str">
        <f>VLOOKUP(A841,'11'!A:B,2,0)</f>
        <v>НАС/КС/ДУ-3-528</v>
      </c>
      <c r="AG841" s="80">
        <v>1473.18</v>
      </c>
      <c r="AH841" s="120">
        <f>VLOOKUP(A841,РАСЧЕТ!A:BG,59,0)</f>
        <v>2544.4225284128092</v>
      </c>
      <c r="AI841" s="120">
        <f t="shared" si="125"/>
        <v>1071.2425284128092</v>
      </c>
      <c r="AJ841" t="str">
        <f>VLOOKUP(A841,'12'!A:C,3,0)</f>
        <v>Начисление услуг УКС00001867 от 31.12.2023 23:59:59</v>
      </c>
      <c r="AK841" t="str">
        <f>VLOOKUP(A841,'12'!A:B,2,0)</f>
        <v>НАС/КС/ДУ-3-528</v>
      </c>
    </row>
    <row r="842" spans="1:37" x14ac:dyDescent="0.3">
      <c r="A842" s="79" t="s">
        <v>1634</v>
      </c>
      <c r="B842" s="79" t="s">
        <v>1635</v>
      </c>
      <c r="C842" s="80">
        <v>3251.3</v>
      </c>
      <c r="D842" s="81">
        <f>VLOOKUP(A842,РАСЧЕТ!A:AY,51,0)</f>
        <v>2742.071927141089</v>
      </c>
      <c r="E842" s="81">
        <f t="shared" si="117"/>
        <v>-509.22807285891122</v>
      </c>
      <c r="F842" s="81" t="str">
        <f>VLOOKUP(A842,'04'!A:C,3,0)</f>
        <v>Начисление услуг УКС00000640 от 30.04.2023 0:00:10</v>
      </c>
      <c r="G842" s="81" t="str">
        <f>VLOOKUP(A842,'04'!A:B,2,0)</f>
        <v>НАС/КС/ДУ-3-529</v>
      </c>
      <c r="H842" s="128">
        <v>3251.3</v>
      </c>
      <c r="I842" s="126">
        <f>VLOOKUP(A842,РАСЧЕТ!A:AZ,52,0)</f>
        <v>0</v>
      </c>
      <c r="J842" s="126">
        <f t="shared" si="118"/>
        <v>-3251.3</v>
      </c>
      <c r="K842" s="128">
        <v>3251.3</v>
      </c>
      <c r="L842" s="126">
        <f>VLOOKUP(A842,РАСЧЕТ!A:BA,53,0)</f>
        <v>0</v>
      </c>
      <c r="M842" s="126">
        <f t="shared" si="119"/>
        <v>-3251.3</v>
      </c>
      <c r="N842" s="128">
        <v>3251.3</v>
      </c>
      <c r="O842" s="126">
        <f>VLOOKUP(A842,РАСЧЕТ!A:BB,54,0)</f>
        <v>0</v>
      </c>
      <c r="P842" s="126">
        <f t="shared" si="120"/>
        <v>-3251.3</v>
      </c>
      <c r="Q842" s="128">
        <v>3251.3</v>
      </c>
      <c r="R842" s="126">
        <f>VLOOKUP(A842,РАСЧЕТ!A:BC,55,0)</f>
        <v>0</v>
      </c>
      <c r="S842" s="126">
        <f t="shared" si="121"/>
        <v>-3251.3</v>
      </c>
      <c r="T842" s="128">
        <v>3251.3</v>
      </c>
      <c r="U842" s="126">
        <f>VLOOKUP(A842,РАСЧЕТ!A:BD,56,0)</f>
        <v>0</v>
      </c>
      <c r="V842" s="126">
        <f t="shared" si="122"/>
        <v>-3251.3</v>
      </c>
      <c r="W842" s="80">
        <v>3251.3</v>
      </c>
      <c r="X842" s="81">
        <f>VLOOKUP(A842,РАСЧЕТ!A:BE,57,0)</f>
        <v>4854.1784374231866</v>
      </c>
      <c r="Y842" s="81">
        <f t="shared" si="123"/>
        <v>1602.8784374231864</v>
      </c>
      <c r="Z842" s="81" t="str">
        <f>VLOOKUP(A842,'10'!A:C,3,0)</f>
        <v>Начисление услуг УКС00001637 от 31.10.2023 0:00:03</v>
      </c>
      <c r="AA842" s="81" t="str">
        <f>VLOOKUP(A842,'10'!A:B,2,0)</f>
        <v>НАС/КС/ДУ-3-529</v>
      </c>
      <c r="AB842" s="80">
        <v>3251.3</v>
      </c>
      <c r="AC842" s="81">
        <f>VLOOKUP(A842,РАСЧЕТ!A:BF,58,0)</f>
        <v>4026.754445492576</v>
      </c>
      <c r="AD842" s="81">
        <f t="shared" si="124"/>
        <v>775.45444549257581</v>
      </c>
      <c r="AE842" s="81" t="str">
        <f>VLOOKUP(A842,'11'!A:C,3,0)</f>
        <v>Начисление услуг УКС00001717 от 30.11.2023 23:59:59</v>
      </c>
      <c r="AF842" s="81" t="str">
        <f>VLOOKUP(A842,'11'!A:B,2,0)</f>
        <v>НАС/КС/ДУ-3-529</v>
      </c>
      <c r="AG842" s="80">
        <v>3251.3</v>
      </c>
      <c r="AH842" s="120">
        <f>VLOOKUP(A842,РАСЧЕТ!A:BG,59,0)</f>
        <v>5485.0897349609359</v>
      </c>
      <c r="AI842" s="120">
        <f t="shared" si="125"/>
        <v>2233.7897349609357</v>
      </c>
      <c r="AJ842" t="str">
        <f>VLOOKUP(A842,'12'!A:C,3,0)</f>
        <v>Начисление услуг УКС00001867 от 31.12.2023 23:59:59</v>
      </c>
      <c r="AK842" t="str">
        <f>VLOOKUP(A842,'12'!A:B,2,0)</f>
        <v>НАС/КС/ДУ-3-529</v>
      </c>
    </row>
    <row r="843" spans="1:37" x14ac:dyDescent="0.3">
      <c r="A843" s="79" t="s">
        <v>2276</v>
      </c>
      <c r="B843" s="79" t="s">
        <v>132</v>
      </c>
      <c r="C843" s="80">
        <v>1576.26</v>
      </c>
      <c r="D843" s="81">
        <f>VLOOKUP(A843,РАСЧЕТ!A:AY,51,0)</f>
        <v>1329.379652920449</v>
      </c>
      <c r="E843" s="81">
        <f t="shared" si="117"/>
        <v>-246.88034707955103</v>
      </c>
      <c r="F843" s="81" t="str">
        <f>VLOOKUP(A843,'04'!A:C,3,0)</f>
        <v>Начисление услуг УКС00000640 от 30.04.2023 0:00:10</v>
      </c>
      <c r="G843" s="81" t="str">
        <f>VLOOKUP(A843,'04'!A:B,2,0)</f>
        <v>НАС/КС/ДУ-3-53</v>
      </c>
      <c r="H843" s="128">
        <v>1576.26</v>
      </c>
      <c r="I843" s="126">
        <f>VLOOKUP(A843,РАСЧЕТ!A:AZ,52,0)</f>
        <v>0</v>
      </c>
      <c r="J843" s="126">
        <f t="shared" si="118"/>
        <v>-1576.26</v>
      </c>
      <c r="K843" s="128">
        <v>1576.26</v>
      </c>
      <c r="L843" s="126">
        <f>VLOOKUP(A843,РАСЧЕТ!A:BA,53,0)</f>
        <v>0</v>
      </c>
      <c r="M843" s="126">
        <f t="shared" si="119"/>
        <v>-1576.26</v>
      </c>
      <c r="N843" s="128">
        <v>1576.26</v>
      </c>
      <c r="O843" s="126">
        <f>VLOOKUP(A843,РАСЧЕТ!A:BB,54,0)</f>
        <v>0</v>
      </c>
      <c r="P843" s="126">
        <f t="shared" si="120"/>
        <v>-1576.26</v>
      </c>
      <c r="Q843" s="128">
        <v>1576.26</v>
      </c>
      <c r="R843" s="126">
        <f>VLOOKUP(A843,РАСЧЕТ!A:BC,55,0)</f>
        <v>0</v>
      </c>
      <c r="S843" s="126">
        <f t="shared" si="121"/>
        <v>-1576.26</v>
      </c>
      <c r="T843" s="128">
        <v>1576.26</v>
      </c>
      <c r="U843" s="126">
        <f>VLOOKUP(A843,РАСЧЕТ!A:BD,56,0)</f>
        <v>0</v>
      </c>
      <c r="V843" s="126">
        <f t="shared" si="122"/>
        <v>-1576.26</v>
      </c>
      <c r="W843" s="80">
        <v>1576.26</v>
      </c>
      <c r="X843" s="81">
        <f>VLOOKUP(A843,РАСЧЕТ!A:BE,57,0)</f>
        <v>817.21340232456657</v>
      </c>
      <c r="Y843" s="81">
        <f t="shared" si="123"/>
        <v>-759.04659767543342</v>
      </c>
      <c r="Z843" s="81" t="str">
        <f>VLOOKUP(A843,'10'!A:C,3,0)</f>
        <v>Начисление услуг УКС00001637 от 31.10.2023 0:00:03</v>
      </c>
      <c r="AA843" s="81" t="str">
        <f>VLOOKUP(A843,'10'!A:B,2,0)</f>
        <v>НАС/КС/ДУ-3-53</v>
      </c>
      <c r="AB843" s="80">
        <v>1576.26</v>
      </c>
      <c r="AC843" s="81">
        <f>VLOOKUP(A843,РАСЧЕТ!A:BF,58,0)</f>
        <v>878.77212701814483</v>
      </c>
      <c r="AD843" s="81">
        <f t="shared" si="124"/>
        <v>-697.48787298185516</v>
      </c>
      <c r="AE843" s="81" t="str">
        <f>VLOOKUP(A843,'11'!A:C,3,0)</f>
        <v>Начисление услуг УКС00001717 от 30.11.2023 23:59:59</v>
      </c>
      <c r="AF843" s="81" t="str">
        <f>VLOOKUP(A843,'11'!A:B,2,0)</f>
        <v>НАС/КС/ДУ-3-53</v>
      </c>
      <c r="AG843" s="80">
        <v>1576.26</v>
      </c>
      <c r="AH843" s="120">
        <f>VLOOKUP(A843,РАСЧЕТ!A:BG,59,0)</f>
        <v>1266.0852382882156</v>
      </c>
      <c r="AI843" s="120">
        <f t="shared" si="125"/>
        <v>-310.17476171178441</v>
      </c>
      <c r="AJ843" t="str">
        <f>VLOOKUP(A843,'12'!A:C,3,0)</f>
        <v>Начисление услуг УКС00001867 от 31.12.2023 23:59:59</v>
      </c>
      <c r="AK843" t="str">
        <f>VLOOKUP(A843,'12'!A:B,2,0)</f>
        <v>НАС/КС/ДУ-3-53</v>
      </c>
    </row>
    <row r="844" spans="1:37" x14ac:dyDescent="0.3">
      <c r="A844" s="79" t="s">
        <v>855</v>
      </c>
      <c r="B844" s="79" t="s">
        <v>856</v>
      </c>
      <c r="C844" s="80">
        <v>3513.29</v>
      </c>
      <c r="D844" s="81">
        <f>VLOOKUP(A844,РАСЧЕТ!A:AY,51,0)</f>
        <v>2963.0314879807279</v>
      </c>
      <c r="E844" s="81">
        <f t="shared" si="117"/>
        <v>-550.25851201927208</v>
      </c>
      <c r="F844" s="81" t="str">
        <f>VLOOKUP(A844,'04'!A:C,3,0)</f>
        <v>Начисление услуг УКС00000640 от 30.04.2023 0:00:10</v>
      </c>
      <c r="G844" s="81" t="str">
        <f>VLOOKUP(A844,'04'!A:B,2,0)</f>
        <v>НАС/ДУ-3-530 от 07.10.2021 г.</v>
      </c>
      <c r="H844" s="128">
        <v>3513.29</v>
      </c>
      <c r="I844" s="126">
        <f>VLOOKUP(A844,РАСЧЕТ!A:AZ,52,0)</f>
        <v>0</v>
      </c>
      <c r="J844" s="126">
        <f t="shared" si="118"/>
        <v>-3513.29</v>
      </c>
      <c r="K844" s="128">
        <v>3513.29</v>
      </c>
      <c r="L844" s="126">
        <f>VLOOKUP(A844,РАСЧЕТ!A:BA,53,0)</f>
        <v>0</v>
      </c>
      <c r="M844" s="126">
        <f t="shared" si="119"/>
        <v>-3513.29</v>
      </c>
      <c r="N844" s="128">
        <v>3513.29</v>
      </c>
      <c r="O844" s="126">
        <f>VLOOKUP(A844,РАСЧЕТ!A:BB,54,0)</f>
        <v>0</v>
      </c>
      <c r="P844" s="126">
        <f t="shared" si="120"/>
        <v>-3513.29</v>
      </c>
      <c r="Q844" s="128">
        <v>3513.29</v>
      </c>
      <c r="R844" s="126">
        <f>VLOOKUP(A844,РАСЧЕТ!A:BC,55,0)</f>
        <v>0</v>
      </c>
      <c r="S844" s="126">
        <f t="shared" si="121"/>
        <v>-3513.29</v>
      </c>
      <c r="T844" s="128">
        <v>3513.29</v>
      </c>
      <c r="U844" s="126">
        <f>VLOOKUP(A844,РАСЧЕТ!A:BD,56,0)</f>
        <v>0</v>
      </c>
      <c r="V844" s="126">
        <f t="shared" si="122"/>
        <v>-3513.29</v>
      </c>
      <c r="W844" s="80">
        <v>3513.29</v>
      </c>
      <c r="X844" s="81">
        <f>VLOOKUP(A844,РАСЧЕТ!A:BE,57,0)</f>
        <v>4830.0388149092842</v>
      </c>
      <c r="Y844" s="81">
        <f t="shared" si="123"/>
        <v>1316.7488149092842</v>
      </c>
      <c r="Z844" s="81" t="str">
        <f>VLOOKUP(A844,'10'!A:C,3,0)</f>
        <v>Начисление услуг УКС00001637 от 31.10.2023 0:00:03</v>
      </c>
      <c r="AA844" s="81" t="str">
        <f>VLOOKUP(A844,'10'!A:B,2,0)</f>
        <v>НАС/ДУ-3-530 от 07.10.2021 г.</v>
      </c>
      <c r="AB844" s="80">
        <v>3513.29</v>
      </c>
      <c r="AC844" s="81">
        <f>VLOOKUP(A844,РАСЧЕТ!A:BF,58,0)</f>
        <v>4061.0316626707422</v>
      </c>
      <c r="AD844" s="81">
        <f t="shared" si="124"/>
        <v>547.74166267074224</v>
      </c>
      <c r="AE844" s="81" t="str">
        <f>VLOOKUP(A844,'11'!A:C,3,0)</f>
        <v>Начисление услуг УКС00001717 от 30.11.2023 23:59:59</v>
      </c>
      <c r="AF844" s="81" t="str">
        <f>VLOOKUP(A844,'11'!A:B,2,0)</f>
        <v>НАС/ДУ-3-530 от 07.10.2021 г.</v>
      </c>
      <c r="AG844" s="80">
        <v>3513.29</v>
      </c>
      <c r="AH844" s="120">
        <f>VLOOKUP(A844,РАСЧЕТ!A:BG,59,0)</f>
        <v>5550.4501269947987</v>
      </c>
      <c r="AI844" s="120">
        <f t="shared" si="125"/>
        <v>2037.1601269947987</v>
      </c>
      <c r="AJ844" t="str">
        <f>VLOOKUP(A844,'12'!A:C,3,0)</f>
        <v>Начисление услуг УКС00001867 от 31.12.2023 23:59:59</v>
      </c>
      <c r="AK844" t="str">
        <f>VLOOKUP(A844,'12'!A:B,2,0)</f>
        <v>НАС/ДУ-3-530 от 07.10.2021 г.</v>
      </c>
    </row>
    <row r="845" spans="1:37" x14ac:dyDescent="0.3">
      <c r="A845" s="79" t="s">
        <v>2193</v>
      </c>
      <c r="B845" s="79" t="s">
        <v>2194</v>
      </c>
      <c r="C845" s="80">
        <v>1477.47</v>
      </c>
      <c r="D845" s="81">
        <f>VLOOKUP(A845,РАСЧЕТ!A:AY,51,0)</f>
        <v>1246.067031620257</v>
      </c>
      <c r="E845" s="81">
        <f t="shared" si="117"/>
        <v>-231.40296837974302</v>
      </c>
      <c r="F845" s="81" t="str">
        <f>VLOOKUP(A845,'04'!A:C,3,0)</f>
        <v>Начисление услуг УКС00000640 от 30.04.2023 0:00:10</v>
      </c>
      <c r="G845" s="81" t="str">
        <f>VLOOKUP(A845,'04'!A:B,2,0)</f>
        <v>НАС/КС/ДУ-3-531</v>
      </c>
      <c r="H845" s="128">
        <v>1477.47</v>
      </c>
      <c r="I845" s="126">
        <f>VLOOKUP(A845,РАСЧЕТ!A:AZ,52,0)</f>
        <v>0</v>
      </c>
      <c r="J845" s="126">
        <f t="shared" si="118"/>
        <v>-1477.47</v>
      </c>
      <c r="K845" s="128">
        <v>1477.47</v>
      </c>
      <c r="L845" s="126">
        <f>VLOOKUP(A845,РАСЧЕТ!A:BA,53,0)</f>
        <v>0</v>
      </c>
      <c r="M845" s="126">
        <f t="shared" si="119"/>
        <v>-1477.47</v>
      </c>
      <c r="N845" s="128">
        <v>1477.47</v>
      </c>
      <c r="O845" s="126">
        <f>VLOOKUP(A845,РАСЧЕТ!A:BB,54,0)</f>
        <v>0</v>
      </c>
      <c r="P845" s="126">
        <f t="shared" si="120"/>
        <v>-1477.47</v>
      </c>
      <c r="Q845" s="128">
        <v>1477.47</v>
      </c>
      <c r="R845" s="126">
        <f>VLOOKUP(A845,РАСЧЕТ!A:BC,55,0)</f>
        <v>0</v>
      </c>
      <c r="S845" s="126">
        <f t="shared" si="121"/>
        <v>-1477.47</v>
      </c>
      <c r="T845" s="128">
        <v>1477.47</v>
      </c>
      <c r="U845" s="126">
        <f>VLOOKUP(A845,РАСЧЕТ!A:BD,56,0)</f>
        <v>0</v>
      </c>
      <c r="V845" s="126">
        <f t="shared" si="122"/>
        <v>-1477.47</v>
      </c>
      <c r="W845" s="80">
        <v>1477.47</v>
      </c>
      <c r="X845" s="81">
        <f>VLOOKUP(A845,РАСЧЕТ!A:BE,57,0)</f>
        <v>2491.7616314825646</v>
      </c>
      <c r="Y845" s="81">
        <f t="shared" si="123"/>
        <v>1014.2916314825645</v>
      </c>
      <c r="Z845" s="81" t="str">
        <f>VLOOKUP(A845,'10'!A:C,3,0)</f>
        <v>Начисление услуг УКС00001637 от 31.10.2023 0:00:03</v>
      </c>
      <c r="AA845" s="81" t="str">
        <f>VLOOKUP(A845,'10'!A:B,2,0)</f>
        <v>НАС/КС/ДУ-3-531</v>
      </c>
      <c r="AB845" s="80">
        <v>1477.47</v>
      </c>
      <c r="AC845" s="81">
        <f>VLOOKUP(A845,РАСЧЕТ!A:BF,58,0)</f>
        <v>2029.6428954823577</v>
      </c>
      <c r="AD845" s="81">
        <f t="shared" si="124"/>
        <v>552.17289548235772</v>
      </c>
      <c r="AE845" s="81" t="str">
        <f>VLOOKUP(A845,'11'!A:C,3,0)</f>
        <v>Начисление услуг УКС00001717 от 30.11.2023 23:59:59</v>
      </c>
      <c r="AF845" s="81" t="str">
        <f>VLOOKUP(A845,'11'!A:B,2,0)</f>
        <v>НАС/КС/ДУ-3-531</v>
      </c>
      <c r="AG845" s="80">
        <v>1477.47</v>
      </c>
      <c r="AH845" s="120">
        <f>VLOOKUP(A845,РАСЧЕТ!A:BG,59,0)</f>
        <v>2751.8489298244886</v>
      </c>
      <c r="AI845" s="120">
        <f t="shared" si="125"/>
        <v>1274.3789298244885</v>
      </c>
      <c r="AJ845" t="str">
        <f>VLOOKUP(A845,'12'!A:C,3,0)</f>
        <v>Начисление услуг УКС00001867 от 31.12.2023 23:59:59</v>
      </c>
      <c r="AK845" t="str">
        <f>VLOOKUP(A845,'12'!A:B,2,0)</f>
        <v>НАС/КС/ДУ-3-531</v>
      </c>
    </row>
    <row r="846" spans="1:37" x14ac:dyDescent="0.3">
      <c r="A846" s="79" t="s">
        <v>912</v>
      </c>
      <c r="B846" s="79" t="s">
        <v>913</v>
      </c>
      <c r="C846" s="80">
        <v>1318.56</v>
      </c>
      <c r="D846" s="81">
        <f>VLOOKUP(A846,РАСЧЕТ!A:AY,51,0)</f>
        <v>1112.042379963427</v>
      </c>
      <c r="E846" s="81">
        <f t="shared" si="117"/>
        <v>-206.51762003657291</v>
      </c>
      <c r="F846" s="81" t="str">
        <f>VLOOKUP(A846,'04'!A:C,3,0)</f>
        <v>Начисление услуг УКС00000640 от 30.04.2023 0:00:10</v>
      </c>
      <c r="G846" s="81" t="str">
        <f>VLOOKUP(A846,'04'!A:B,2,0)</f>
        <v>НАС/КС/ДУ/3-532 от 10.10.2021</v>
      </c>
      <c r="H846" s="128">
        <v>1318.56</v>
      </c>
      <c r="I846" s="126">
        <f>VLOOKUP(A846,РАСЧЕТ!A:AZ,52,0)</f>
        <v>0</v>
      </c>
      <c r="J846" s="126">
        <f t="shared" si="118"/>
        <v>-1318.56</v>
      </c>
      <c r="K846" s="128">
        <v>1318.56</v>
      </c>
      <c r="L846" s="126">
        <f>VLOOKUP(A846,РАСЧЕТ!A:BA,53,0)</f>
        <v>0</v>
      </c>
      <c r="M846" s="126">
        <f t="shared" si="119"/>
        <v>-1318.56</v>
      </c>
      <c r="N846" s="128">
        <v>1318.56</v>
      </c>
      <c r="O846" s="126">
        <f>VLOOKUP(A846,РАСЧЕТ!A:BB,54,0)</f>
        <v>0</v>
      </c>
      <c r="P846" s="126">
        <f t="shared" si="120"/>
        <v>-1318.56</v>
      </c>
      <c r="Q846" s="128">
        <v>1318.56</v>
      </c>
      <c r="R846" s="126">
        <f>VLOOKUP(A846,РАСЧЕТ!A:BC,55,0)</f>
        <v>0</v>
      </c>
      <c r="S846" s="126">
        <f t="shared" si="121"/>
        <v>-1318.56</v>
      </c>
      <c r="T846" s="128">
        <v>1318.56</v>
      </c>
      <c r="U846" s="126">
        <f>VLOOKUP(A846,РАСЧЕТ!A:BD,56,0)</f>
        <v>0</v>
      </c>
      <c r="V846" s="126">
        <f t="shared" si="122"/>
        <v>-1318.56</v>
      </c>
      <c r="W846" s="80">
        <v>1318.56</v>
      </c>
      <c r="X846" s="81">
        <f>VLOOKUP(A846,РАСЧЕТ!A:BE,57,0)</f>
        <v>1703.7346692392575</v>
      </c>
      <c r="Y846" s="81">
        <f t="shared" si="123"/>
        <v>385.17466923925758</v>
      </c>
      <c r="Z846" s="81" t="str">
        <f>VLOOKUP(A846,'10'!A:C,3,0)</f>
        <v>Начисление услуг УКС00001637 от 31.10.2023 0:00:03</v>
      </c>
      <c r="AA846" s="81" t="str">
        <f>VLOOKUP(A846,'10'!A:B,2,0)</f>
        <v>НАС/КС/ДУ/3-532 от 10.10.2021</v>
      </c>
      <c r="AB846" s="80">
        <v>1318.56</v>
      </c>
      <c r="AC846" s="81">
        <f>VLOOKUP(A846,РАСЧЕТ!A:BF,58,0)</f>
        <v>1447.9558280753486</v>
      </c>
      <c r="AD846" s="81">
        <f t="shared" si="124"/>
        <v>129.39582807534862</v>
      </c>
      <c r="AE846" s="81" t="str">
        <f>VLOOKUP(A846,'11'!A:C,3,0)</f>
        <v>Начисление услуг УКС00001717 от 30.11.2023 23:59:59</v>
      </c>
      <c r="AF846" s="81" t="str">
        <f>VLOOKUP(A846,'11'!A:B,2,0)</f>
        <v>НАС/КС/ДУ/3-532 от 10.10.2021</v>
      </c>
      <c r="AG846" s="80">
        <v>1318.56</v>
      </c>
      <c r="AH846" s="120">
        <f>VLOOKUP(A846,РАСЧЕТ!A:BG,59,0)</f>
        <v>1984.2566055759437</v>
      </c>
      <c r="AI846" s="120">
        <f t="shared" si="125"/>
        <v>665.69660557594375</v>
      </c>
      <c r="AJ846" t="str">
        <f>VLOOKUP(A846,'12'!A:C,3,0)</f>
        <v>Начисление услуг УКС00001867 от 31.12.2023 23:59:59</v>
      </c>
      <c r="AK846" t="str">
        <f>VLOOKUP(A846,'12'!A:B,2,0)</f>
        <v>НАС/КС/ДУ/3-532 от 10.10.2021</v>
      </c>
    </row>
    <row r="847" spans="1:37" x14ac:dyDescent="0.3">
      <c r="A847" s="79" t="s">
        <v>2195</v>
      </c>
      <c r="B847" s="79" t="s">
        <v>2196</v>
      </c>
      <c r="C847" s="80">
        <v>1473.18</v>
      </c>
      <c r="D847" s="81">
        <f>VLOOKUP(A847,РАСЧЕТ!A:AY,51,0)</f>
        <v>1242.44474373764</v>
      </c>
      <c r="E847" s="81">
        <f t="shared" si="117"/>
        <v>-230.73525626236005</v>
      </c>
      <c r="F847" s="81" t="str">
        <f>VLOOKUP(A847,'04'!A:C,3,0)</f>
        <v>Начисление услуг УКС00000640 от 30.04.2023 0:00:10</v>
      </c>
      <c r="G847" s="81" t="str">
        <f>VLOOKUP(A847,'04'!A:B,2,0)</f>
        <v>НАС/КС/ДУ-3-533</v>
      </c>
      <c r="H847" s="128">
        <v>1473.18</v>
      </c>
      <c r="I847" s="126">
        <f>VLOOKUP(A847,РАСЧЕТ!A:AZ,52,0)</f>
        <v>0</v>
      </c>
      <c r="J847" s="126">
        <f t="shared" si="118"/>
        <v>-1473.18</v>
      </c>
      <c r="K847" s="127"/>
      <c r="L847" s="126">
        <f>VLOOKUP(A847,РАСЧЕТ!A:BA,53,0)</f>
        <v>0</v>
      </c>
      <c r="M847" s="126">
        <f t="shared" si="119"/>
        <v>0</v>
      </c>
      <c r="N847" s="127"/>
      <c r="O847" s="126">
        <f>VLOOKUP(A847,РАСЧЕТ!A:BB,54,0)</f>
        <v>0</v>
      </c>
      <c r="P847" s="126">
        <f t="shared" si="120"/>
        <v>0</v>
      </c>
      <c r="Q847" s="127"/>
      <c r="R847" s="126">
        <f>VLOOKUP(A847,РАСЧЕТ!A:BC,55,0)</f>
        <v>0</v>
      </c>
      <c r="S847" s="126">
        <f t="shared" si="121"/>
        <v>0</v>
      </c>
      <c r="T847" s="127"/>
      <c r="U847" s="126">
        <f>VLOOKUP(A847,РАСЧЕТ!A:BD,56,0)</f>
        <v>0</v>
      </c>
      <c r="V847" s="126">
        <f t="shared" si="122"/>
        <v>0</v>
      </c>
      <c r="W847" s="82"/>
      <c r="X847" s="81">
        <f>VLOOKUP(A847,РАСЧЕТ!A:BE,57,0)</f>
        <v>0</v>
      </c>
      <c r="Y847" s="81">
        <f t="shared" si="123"/>
        <v>0</v>
      </c>
      <c r="Z847" s="81" t="e">
        <f>VLOOKUP(A847,'10'!A:C,3,0)</f>
        <v>#N/A</v>
      </c>
      <c r="AA847" s="81" t="e">
        <f>VLOOKUP(A847,'10'!A:B,2,0)</f>
        <v>#N/A</v>
      </c>
      <c r="AB847" s="82"/>
      <c r="AC847" s="81">
        <f>VLOOKUP(A847,РАСЧЕТ!A:BF,58,0)</f>
        <v>0</v>
      </c>
      <c r="AD847" s="81">
        <f t="shared" si="124"/>
        <v>0</v>
      </c>
      <c r="AE847" s="81" t="e">
        <f>VLOOKUP(A847,'11'!A:C,3,0)</f>
        <v>#N/A</v>
      </c>
      <c r="AF847" s="81" t="e">
        <f>VLOOKUP(A847,'11'!A:B,2,0)</f>
        <v>#N/A</v>
      </c>
      <c r="AG847" s="82"/>
      <c r="AH847" s="120">
        <f>VLOOKUP(A847,РАСЧЕТ!A:BG,59,0)</f>
        <v>0</v>
      </c>
      <c r="AI847" s="120">
        <f t="shared" si="125"/>
        <v>0</v>
      </c>
      <c r="AJ847" t="e">
        <f>VLOOKUP(A847,'12'!A:C,3,0)</f>
        <v>#N/A</v>
      </c>
      <c r="AK847" t="e">
        <f>VLOOKUP(A847,'12'!A:B,2,0)</f>
        <v>#N/A</v>
      </c>
    </row>
    <row r="848" spans="1:37" x14ac:dyDescent="0.3">
      <c r="A848" s="79" t="s">
        <v>2749</v>
      </c>
      <c r="B848" s="79" t="s">
        <v>2196</v>
      </c>
      <c r="C848" s="82"/>
      <c r="D848" s="81">
        <f>VLOOKUP(A848,РАСЧЕТ!A:AY,51,0)</f>
        <v>0</v>
      </c>
      <c r="E848" s="81">
        <f t="shared" si="117"/>
        <v>0</v>
      </c>
      <c r="F848" s="81" t="e">
        <f>VLOOKUP(A848,'04'!A:C,3,0)</f>
        <v>#N/A</v>
      </c>
      <c r="G848" s="81" t="e">
        <f>VLOOKUP(A848,'04'!A:B,2,0)</f>
        <v>#N/A</v>
      </c>
      <c r="H848" s="127"/>
      <c r="I848" s="126">
        <f>VLOOKUP(A848,РАСЧЕТ!A:AZ,52,0)</f>
        <v>0</v>
      </c>
      <c r="J848" s="126">
        <f t="shared" si="118"/>
        <v>0</v>
      </c>
      <c r="K848" s="128">
        <v>1473.17</v>
      </c>
      <c r="L848" s="126">
        <f>VLOOKUP(A848,РАСЧЕТ!A:BA,53,0)</f>
        <v>0</v>
      </c>
      <c r="M848" s="126">
        <f t="shared" si="119"/>
        <v>-1473.17</v>
      </c>
      <c r="N848" s="128">
        <v>1473.18</v>
      </c>
      <c r="O848" s="126">
        <f>VLOOKUP(A848,РАСЧЕТ!A:BB,54,0)</f>
        <v>0</v>
      </c>
      <c r="P848" s="126">
        <f t="shared" si="120"/>
        <v>-1473.18</v>
      </c>
      <c r="Q848" s="128">
        <v>1473.18</v>
      </c>
      <c r="R848" s="126">
        <f>VLOOKUP(A848,РАСЧЕТ!A:BC,55,0)</f>
        <v>0</v>
      </c>
      <c r="S848" s="126">
        <f t="shared" si="121"/>
        <v>-1473.18</v>
      </c>
      <c r="T848" s="128">
        <v>1473.18</v>
      </c>
      <c r="U848" s="126">
        <f>VLOOKUP(A848,РАСЧЕТ!A:BD,56,0)</f>
        <v>0</v>
      </c>
      <c r="V848" s="126">
        <f t="shared" si="122"/>
        <v>-1473.18</v>
      </c>
      <c r="W848" s="80">
        <v>1473.18</v>
      </c>
      <c r="X848" s="81">
        <f>VLOOKUP(A848,РАСЧЕТ!A:BE,57,0)</f>
        <v>2281.103776747007</v>
      </c>
      <c r="Y848" s="81">
        <f t="shared" si="123"/>
        <v>807.92377674700697</v>
      </c>
      <c r="Z848" s="81" t="str">
        <f>VLOOKUP(A848,'10'!A:C,3,0)</f>
        <v>Начисление услуг УКС00001637 от 31.10.2023 0:00:03</v>
      </c>
      <c r="AA848" s="81" t="str">
        <f>VLOOKUP(A848,'10'!A:B,2,0)</f>
        <v>НАС/КС/ДУ-3-533/Втор</v>
      </c>
      <c r="AB848" s="80">
        <v>1473.18</v>
      </c>
      <c r="AC848" s="81">
        <f>VLOOKUP(A848,РАСЧЕТ!A:BF,58,0)</f>
        <v>1881.5991333346419</v>
      </c>
      <c r="AD848" s="81">
        <f t="shared" si="124"/>
        <v>408.41913333464186</v>
      </c>
      <c r="AE848" s="81" t="str">
        <f>VLOOKUP(A848,'11'!A:C,3,0)</f>
        <v>Начисление услуг УКС00001717 от 30.11.2023 23:59:59</v>
      </c>
      <c r="AF848" s="81" t="str">
        <f>VLOOKUP(A848,'11'!A:B,2,0)</f>
        <v>НАС/КС/ДУ-3-533/Втор</v>
      </c>
      <c r="AG848" s="80">
        <v>1473.18</v>
      </c>
      <c r="AH848" s="120">
        <f>VLOOKUP(A848,РАСЧЕТ!A:BG,59,0)</f>
        <v>2559.3711220077976</v>
      </c>
      <c r="AI848" s="120">
        <f t="shared" si="125"/>
        <v>1086.1911220077975</v>
      </c>
      <c r="AJ848" t="str">
        <f>VLOOKUP(A848,'12'!A:C,3,0)</f>
        <v>Начисление услуг УКС00001867 от 31.12.2023 23:59:59</v>
      </c>
      <c r="AK848" t="str">
        <f>VLOOKUP(A848,'12'!A:B,2,0)</f>
        <v>НАС/КС/ДУ-3-533/Втор</v>
      </c>
    </row>
    <row r="849" spans="1:37" x14ac:dyDescent="0.3">
      <c r="A849" s="79" t="s">
        <v>1425</v>
      </c>
      <c r="B849" s="79" t="s">
        <v>1426</v>
      </c>
      <c r="C849" s="80">
        <v>3251.3</v>
      </c>
      <c r="D849" s="81">
        <f>VLOOKUP(A849,РАСЧЕТ!A:AY,51,0)</f>
        <v>1828.5453869343796</v>
      </c>
      <c r="E849" s="81">
        <f t="shared" si="117"/>
        <v>-1422.7546130656206</v>
      </c>
      <c r="F849" s="81" t="str">
        <f>VLOOKUP(A849,'04'!A:C,3,0)</f>
        <v>Начисление услуг УКС00000640 от 30.04.2023 0:00:10</v>
      </c>
      <c r="G849" s="81" t="str">
        <f>VLOOKUP(A849,'04'!A:B,2,0)</f>
        <v>НАС/КС/ДУ-3-534</v>
      </c>
      <c r="H849" s="128">
        <v>3251.3</v>
      </c>
      <c r="I849" s="126">
        <f>VLOOKUP(A849,РАСЧЕТ!A:AZ,52,0)</f>
        <v>0</v>
      </c>
      <c r="J849" s="126">
        <f t="shared" si="118"/>
        <v>-3251.3</v>
      </c>
      <c r="K849" s="128">
        <v>3251.3</v>
      </c>
      <c r="L849" s="126">
        <f>VLOOKUP(A849,РАСЧЕТ!A:BA,53,0)</f>
        <v>0</v>
      </c>
      <c r="M849" s="126">
        <f t="shared" si="119"/>
        <v>-3251.3</v>
      </c>
      <c r="N849" s="128">
        <v>3251.3</v>
      </c>
      <c r="O849" s="126">
        <f>VLOOKUP(A849,РАСЧЕТ!A:BB,54,0)</f>
        <v>0</v>
      </c>
      <c r="P849" s="126">
        <f t="shared" si="120"/>
        <v>-3251.3</v>
      </c>
      <c r="Q849" s="128">
        <v>3251.3</v>
      </c>
      <c r="R849" s="126">
        <f>VLOOKUP(A849,РАСЧЕТ!A:BC,55,0)</f>
        <v>0</v>
      </c>
      <c r="S849" s="126">
        <f t="shared" si="121"/>
        <v>-3251.3</v>
      </c>
      <c r="T849" s="128">
        <v>3251.3</v>
      </c>
      <c r="U849" s="126">
        <f>VLOOKUP(A849,РАСЧЕТ!A:BD,56,0)</f>
        <v>0</v>
      </c>
      <c r="V849" s="126">
        <f t="shared" si="122"/>
        <v>-3251.3</v>
      </c>
      <c r="W849" s="80">
        <v>3251.3</v>
      </c>
      <c r="X849" s="81">
        <f>VLOOKUP(A849,РАСЧЕТ!A:BE,57,0)</f>
        <v>3638.8796763278115</v>
      </c>
      <c r="Y849" s="81">
        <f t="shared" si="123"/>
        <v>387.57967632781128</v>
      </c>
      <c r="Z849" s="81" t="str">
        <f>VLOOKUP(A849,'10'!A:C,3,0)</f>
        <v>Начисление услуг УКС00001637 от 31.10.2023 0:00:03</v>
      </c>
      <c r="AA849" s="81" t="str">
        <f>VLOOKUP(A849,'10'!A:B,2,0)</f>
        <v>НАС/КС/ДУ-3-534</v>
      </c>
      <c r="AB849" s="80">
        <v>3251.3</v>
      </c>
      <c r="AC849" s="81">
        <f>VLOOKUP(A849,РАСЧЕТ!A:BF,58,0)</f>
        <v>3177.5175228091148</v>
      </c>
      <c r="AD849" s="81">
        <f t="shared" si="124"/>
        <v>-73.782477190885402</v>
      </c>
      <c r="AE849" s="81" t="str">
        <f>VLOOKUP(A849,'11'!A:C,3,0)</f>
        <v>Начисление услуг УКС00001717 от 30.11.2023 23:59:59</v>
      </c>
      <c r="AF849" s="81" t="str">
        <f>VLOOKUP(A849,'11'!A:B,2,0)</f>
        <v>НАС/КС/ДУ-3-534</v>
      </c>
      <c r="AG849" s="80">
        <v>3251.3</v>
      </c>
      <c r="AH849" s="120">
        <f>VLOOKUP(A849,РАСЧЕТ!A:BG,59,0)</f>
        <v>4382.9247589464812</v>
      </c>
      <c r="AI849" s="120">
        <f t="shared" si="125"/>
        <v>1131.6247589464811</v>
      </c>
      <c r="AJ849" t="str">
        <f>VLOOKUP(A849,'12'!A:C,3,0)</f>
        <v>Начисление услуг УКС00001867 от 31.12.2023 23:59:59</v>
      </c>
      <c r="AK849" t="str">
        <f>VLOOKUP(A849,'12'!A:B,2,0)</f>
        <v>НАС/КС/ДУ-3-534</v>
      </c>
    </row>
    <row r="850" spans="1:37" x14ac:dyDescent="0.3">
      <c r="A850" s="79" t="s">
        <v>1048</v>
      </c>
      <c r="B850" s="79" t="s">
        <v>1049</v>
      </c>
      <c r="C850" s="80">
        <v>3513.29</v>
      </c>
      <c r="D850" s="81">
        <f>VLOOKUP(A850,РАСЧЕТ!A:AY,51,0)</f>
        <v>2963.0314879807279</v>
      </c>
      <c r="E850" s="81">
        <f t="shared" si="117"/>
        <v>-550.25851201927208</v>
      </c>
      <c r="F850" s="81" t="str">
        <f>VLOOKUP(A850,'04'!A:C,3,0)</f>
        <v>Начисление услуг УКС00000640 от 30.04.2023 0:00:10</v>
      </c>
      <c r="G850" s="81" t="str">
        <f>VLOOKUP(A850,'04'!A:B,2,0)</f>
        <v>НАС/КС/ДУ-3-535</v>
      </c>
      <c r="H850" s="128">
        <v>3513.29</v>
      </c>
      <c r="I850" s="126">
        <f>VLOOKUP(A850,РАСЧЕТ!A:AZ,52,0)</f>
        <v>0</v>
      </c>
      <c r="J850" s="126">
        <f t="shared" si="118"/>
        <v>-3513.29</v>
      </c>
      <c r="K850" s="128">
        <v>3513.29</v>
      </c>
      <c r="L850" s="126">
        <f>VLOOKUP(A850,РАСЧЕТ!A:BA,53,0)</f>
        <v>0</v>
      </c>
      <c r="M850" s="126">
        <f t="shared" si="119"/>
        <v>-3513.29</v>
      </c>
      <c r="N850" s="128">
        <v>3513.29</v>
      </c>
      <c r="O850" s="126">
        <f>VLOOKUP(A850,РАСЧЕТ!A:BB,54,0)</f>
        <v>0</v>
      </c>
      <c r="P850" s="126">
        <f t="shared" si="120"/>
        <v>-3513.29</v>
      </c>
      <c r="Q850" s="128">
        <v>3513.29</v>
      </c>
      <c r="R850" s="126">
        <f>VLOOKUP(A850,РАСЧЕТ!A:BC,55,0)</f>
        <v>0</v>
      </c>
      <c r="S850" s="126">
        <f t="shared" si="121"/>
        <v>-3513.29</v>
      </c>
      <c r="T850" s="128">
        <v>3513.29</v>
      </c>
      <c r="U850" s="126">
        <f>VLOOKUP(A850,РАСЧЕТ!A:BD,56,0)</f>
        <v>0</v>
      </c>
      <c r="V850" s="126">
        <f t="shared" si="122"/>
        <v>-3513.29</v>
      </c>
      <c r="W850" s="80">
        <v>3513.29</v>
      </c>
      <c r="X850" s="81">
        <f>VLOOKUP(A850,РАСЧЕТ!A:BE,57,0)</f>
        <v>2693.4273552703007</v>
      </c>
      <c r="Y850" s="81">
        <f t="shared" si="123"/>
        <v>-819.86264472969924</v>
      </c>
      <c r="Z850" s="81" t="str">
        <f>VLOOKUP(A850,'10'!A:C,3,0)</f>
        <v>Начисление услуг УКС00001637 от 31.10.2023 0:00:03</v>
      </c>
      <c r="AA850" s="81" t="str">
        <f>VLOOKUP(A850,'10'!A:B,2,0)</f>
        <v>НАС/КС/ДУ-3-535</v>
      </c>
      <c r="AB850" s="80">
        <v>3513.29</v>
      </c>
      <c r="AC850" s="81">
        <f>VLOOKUP(A850,РАСЧЕТ!A:BF,58,0)</f>
        <v>2567.9919270598948</v>
      </c>
      <c r="AD850" s="81">
        <f t="shared" si="124"/>
        <v>-945.29807294010516</v>
      </c>
      <c r="AE850" s="81" t="str">
        <f>VLOOKUP(A850,'11'!A:C,3,0)</f>
        <v>Начисление услуг УКС00001717 от 30.11.2023 23:59:59</v>
      </c>
      <c r="AF850" s="81" t="str">
        <f>VLOOKUP(A850,'11'!A:B,2,0)</f>
        <v>НАС/КС/ДУ-3-535</v>
      </c>
      <c r="AG850" s="80">
        <v>3513.29</v>
      </c>
      <c r="AH850" s="120">
        <f>VLOOKUP(A850,РАСЧЕТ!A:BG,59,0)</f>
        <v>3612.7386822446306</v>
      </c>
      <c r="AI850" s="120">
        <f t="shared" si="125"/>
        <v>99.448682244630618</v>
      </c>
      <c r="AJ850" t="str">
        <f>VLOOKUP(A850,'12'!A:C,3,0)</f>
        <v>Начисление услуг УКС00001867 от 31.12.2023 23:59:59</v>
      </c>
      <c r="AK850" t="str">
        <f>VLOOKUP(A850,'12'!A:B,2,0)</f>
        <v>НАС/КС/ДУ-3-535</v>
      </c>
    </row>
    <row r="851" spans="1:37" x14ac:dyDescent="0.3">
      <c r="A851" s="79" t="s">
        <v>1431</v>
      </c>
      <c r="B851" s="79" t="s">
        <v>1432</v>
      </c>
      <c r="C851" s="80">
        <v>1477.47</v>
      </c>
      <c r="D851" s="81">
        <f>VLOOKUP(A851,РАСЧЕТ!A:AY,51,0)</f>
        <v>1246.067031620257</v>
      </c>
      <c r="E851" s="81">
        <f t="shared" si="117"/>
        <v>-231.40296837974302</v>
      </c>
      <c r="F851" s="81" t="str">
        <f>VLOOKUP(A851,'04'!A:C,3,0)</f>
        <v>Начисление услуг УКС00000640 от 30.04.2023 0:00:10</v>
      </c>
      <c r="G851" s="81" t="str">
        <f>VLOOKUP(A851,'04'!A:B,2,0)</f>
        <v>НАС/КС/3-536 от 01.11.2021</v>
      </c>
      <c r="H851" s="128">
        <v>1477.47</v>
      </c>
      <c r="I851" s="126">
        <f>VLOOKUP(A851,РАСЧЕТ!A:AZ,52,0)</f>
        <v>0</v>
      </c>
      <c r="J851" s="126">
        <f t="shared" si="118"/>
        <v>-1477.47</v>
      </c>
      <c r="K851" s="128">
        <v>1477.47</v>
      </c>
      <c r="L851" s="126">
        <f>VLOOKUP(A851,РАСЧЕТ!A:BA,53,0)</f>
        <v>0</v>
      </c>
      <c r="M851" s="126">
        <f t="shared" si="119"/>
        <v>-1477.47</v>
      </c>
      <c r="N851" s="128">
        <v>1477.47</v>
      </c>
      <c r="O851" s="126">
        <f>VLOOKUP(A851,РАСЧЕТ!A:BB,54,0)</f>
        <v>0</v>
      </c>
      <c r="P851" s="126">
        <f t="shared" si="120"/>
        <v>-1477.47</v>
      </c>
      <c r="Q851" s="128">
        <v>1477.47</v>
      </c>
      <c r="R851" s="126">
        <f>VLOOKUP(A851,РАСЧЕТ!A:BC,55,0)</f>
        <v>0</v>
      </c>
      <c r="S851" s="126">
        <f t="shared" si="121"/>
        <v>-1477.47</v>
      </c>
      <c r="T851" s="128">
        <v>1477.47</v>
      </c>
      <c r="U851" s="126">
        <f>VLOOKUP(A851,РАСЧЕТ!A:BD,56,0)</f>
        <v>0</v>
      </c>
      <c r="V851" s="126">
        <f t="shared" si="122"/>
        <v>-1477.47</v>
      </c>
      <c r="W851" s="80">
        <v>1477.47</v>
      </c>
      <c r="X851" s="81">
        <f>VLOOKUP(A851,РАСЧЕТ!A:BE,57,0)</f>
        <v>2419.6484192478829</v>
      </c>
      <c r="Y851" s="81">
        <f t="shared" si="123"/>
        <v>942.17841924788286</v>
      </c>
      <c r="Z851" s="81" t="str">
        <f>VLOOKUP(A851,'10'!A:C,3,0)</f>
        <v>Начисление услуг УКС00001637 от 31.10.2023 0:00:03</v>
      </c>
      <c r="AA851" s="81" t="str">
        <f>VLOOKUP(A851,'10'!A:B,2,0)</f>
        <v>НАС/КС/3-536 от 01.11.2021</v>
      </c>
      <c r="AB851" s="80">
        <v>1477.47</v>
      </c>
      <c r="AC851" s="81">
        <f>VLOOKUP(A851,РАСЧЕТ!A:BF,58,0)</f>
        <v>1979.2510046951058</v>
      </c>
      <c r="AD851" s="81">
        <f t="shared" si="124"/>
        <v>501.78100469510582</v>
      </c>
      <c r="AE851" s="81" t="str">
        <f>VLOOKUP(A851,'11'!A:C,3,0)</f>
        <v>Начисление услуг УКС00001717 от 30.11.2023 23:59:59</v>
      </c>
      <c r="AF851" s="81" t="str">
        <f>VLOOKUP(A851,'11'!A:B,2,0)</f>
        <v>НАС/КС/3-536 от 01.11.2021</v>
      </c>
      <c r="AG851" s="80">
        <v>1477.47</v>
      </c>
      <c r="AH851" s="120">
        <f>VLOOKUP(A851,РАСЧЕТ!A:BG,59,0)</f>
        <v>2686.4488328464208</v>
      </c>
      <c r="AI851" s="120">
        <f t="shared" si="125"/>
        <v>1208.9788328464208</v>
      </c>
      <c r="AJ851" t="str">
        <f>VLOOKUP(A851,'12'!A:C,3,0)</f>
        <v>Начисление услуг УКС00001867 от 31.12.2023 23:59:59</v>
      </c>
      <c r="AK851" t="str">
        <f>VLOOKUP(A851,'12'!A:B,2,0)</f>
        <v>НАС/КС/3-536 от 01.11.2021</v>
      </c>
    </row>
    <row r="852" spans="1:37" x14ac:dyDescent="0.3">
      <c r="A852" s="79" t="s">
        <v>961</v>
      </c>
      <c r="B852" s="79" t="s">
        <v>962</v>
      </c>
      <c r="C852" s="80">
        <v>1318.56</v>
      </c>
      <c r="D852" s="81">
        <f>VLOOKUP(A852,РАСЧЕТ!A:AY,51,0)</f>
        <v>1338.1508060618951</v>
      </c>
      <c r="E852" s="81">
        <f t="shared" si="117"/>
        <v>19.590806061895137</v>
      </c>
      <c r="F852" s="81" t="str">
        <f>VLOOKUP(A852,'04'!A:C,3,0)</f>
        <v>Начисление услуг УКС00000640 от 30.04.2023 0:00:10</v>
      </c>
      <c r="G852" s="81" t="str">
        <f>VLOOKUP(A852,'04'!A:B,2,0)</f>
        <v>НАС/КС/ДУ/3-537 от 03.10.2021</v>
      </c>
      <c r="H852" s="128">
        <v>1318.56</v>
      </c>
      <c r="I852" s="126">
        <f>VLOOKUP(A852,РАСЧЕТ!A:AZ,52,0)</f>
        <v>0</v>
      </c>
      <c r="J852" s="126">
        <f t="shared" si="118"/>
        <v>-1318.56</v>
      </c>
      <c r="K852" s="128">
        <v>1318.56</v>
      </c>
      <c r="L852" s="126">
        <f>VLOOKUP(A852,РАСЧЕТ!A:BA,53,0)</f>
        <v>0</v>
      </c>
      <c r="M852" s="126">
        <f t="shared" si="119"/>
        <v>-1318.56</v>
      </c>
      <c r="N852" s="128">
        <v>1318.56</v>
      </c>
      <c r="O852" s="126">
        <f>VLOOKUP(A852,РАСЧЕТ!A:BB,54,0)</f>
        <v>0</v>
      </c>
      <c r="P852" s="126">
        <f t="shared" si="120"/>
        <v>-1318.56</v>
      </c>
      <c r="Q852" s="128">
        <v>1318.56</v>
      </c>
      <c r="R852" s="126">
        <f>VLOOKUP(A852,РАСЧЕТ!A:BC,55,0)</f>
        <v>0</v>
      </c>
      <c r="S852" s="126">
        <f t="shared" si="121"/>
        <v>-1318.56</v>
      </c>
      <c r="T852" s="128">
        <v>1318.56</v>
      </c>
      <c r="U852" s="126">
        <f>VLOOKUP(A852,РАСЧЕТ!A:BD,56,0)</f>
        <v>0</v>
      </c>
      <c r="V852" s="126">
        <f t="shared" si="122"/>
        <v>-1318.56</v>
      </c>
      <c r="W852" s="80">
        <v>1318.56</v>
      </c>
      <c r="X852" s="81">
        <f>VLOOKUP(A852,РАСЧЕТ!A:BE,57,0)</f>
        <v>860.80149572039534</v>
      </c>
      <c r="Y852" s="81">
        <f t="shared" si="123"/>
        <v>-457.75850427960461</v>
      </c>
      <c r="Z852" s="81" t="str">
        <f>VLOOKUP(A852,'10'!A:C,3,0)</f>
        <v>Начисление услуг УКС00001637 от 31.10.2023 0:00:03</v>
      </c>
      <c r="AA852" s="81" t="str">
        <f>VLOOKUP(A852,'10'!A:B,2,0)</f>
        <v>НАС/КС/ДУ/3-537 от 03.10.2021</v>
      </c>
      <c r="AB852" s="80">
        <v>1318.56</v>
      </c>
      <c r="AC852" s="81">
        <f>VLOOKUP(A852,РАСЧЕТ!A:BF,58,0)</f>
        <v>858.92373389156819</v>
      </c>
      <c r="AD852" s="81">
        <f t="shared" si="124"/>
        <v>-459.63626610843176</v>
      </c>
      <c r="AE852" s="81" t="str">
        <f>VLOOKUP(A852,'11'!A:C,3,0)</f>
        <v>Начисление услуг УКС00001717 от 30.11.2023 23:59:59</v>
      </c>
      <c r="AF852" s="81" t="str">
        <f>VLOOKUP(A852,'11'!A:B,2,0)</f>
        <v>НАС/КС/ДУ/3-537 от 03.10.2021</v>
      </c>
      <c r="AG852" s="80">
        <v>1318.56</v>
      </c>
      <c r="AH852" s="120">
        <f>VLOOKUP(A852,РАСЧЕТ!A:BG,59,0)</f>
        <v>1219.7932071801199</v>
      </c>
      <c r="AI852" s="120">
        <f t="shared" si="125"/>
        <v>-98.766792819880038</v>
      </c>
      <c r="AJ852" t="str">
        <f>VLOOKUP(A852,'12'!A:C,3,0)</f>
        <v>Начисление услуг УКС00001867 от 31.12.2023 23:59:59</v>
      </c>
      <c r="AK852" t="str">
        <f>VLOOKUP(A852,'12'!A:B,2,0)</f>
        <v>НАС/КС/ДУ/3-537 от 03.10.2021</v>
      </c>
    </row>
    <row r="853" spans="1:37" x14ac:dyDescent="0.3">
      <c r="A853" s="79" t="s">
        <v>2183</v>
      </c>
      <c r="B853" s="79" t="s">
        <v>2184</v>
      </c>
      <c r="C853" s="80">
        <v>1473.18</v>
      </c>
      <c r="D853" s="81">
        <f>VLOOKUP(A853,РАСЧЕТ!A:AY,51,0)</f>
        <v>1242.44474373764</v>
      </c>
      <c r="E853" s="81">
        <f t="shared" si="117"/>
        <v>-230.73525626236005</v>
      </c>
      <c r="F853" s="81" t="str">
        <f>VLOOKUP(A853,'04'!A:C,3,0)</f>
        <v>Начисление услуг УКС00000640 от 30.04.2023 0:00:10</v>
      </c>
      <c r="G853" s="81" t="str">
        <f>VLOOKUP(A853,'04'!A:B,2,0)</f>
        <v>НАС/КС/ДУ-3-538 от 17.11.2021 г.</v>
      </c>
      <c r="H853" s="128">
        <v>1473.18</v>
      </c>
      <c r="I853" s="126">
        <f>VLOOKUP(A853,РАСЧЕТ!A:AZ,52,0)</f>
        <v>0</v>
      </c>
      <c r="J853" s="126">
        <f t="shared" si="118"/>
        <v>-1473.18</v>
      </c>
      <c r="K853" s="128">
        <v>1473.18</v>
      </c>
      <c r="L853" s="126">
        <f>VLOOKUP(A853,РАСЧЕТ!A:BA,53,0)</f>
        <v>0</v>
      </c>
      <c r="M853" s="126">
        <f t="shared" si="119"/>
        <v>-1473.18</v>
      </c>
      <c r="N853" s="128">
        <v>1473.18</v>
      </c>
      <c r="O853" s="126">
        <f>VLOOKUP(A853,РАСЧЕТ!A:BB,54,0)</f>
        <v>0</v>
      </c>
      <c r="P853" s="126">
        <f t="shared" si="120"/>
        <v>-1473.18</v>
      </c>
      <c r="Q853" s="128">
        <v>1473.18</v>
      </c>
      <c r="R853" s="126">
        <f>VLOOKUP(A853,РАСЧЕТ!A:BC,55,0)</f>
        <v>0</v>
      </c>
      <c r="S853" s="126">
        <f t="shared" si="121"/>
        <v>-1473.18</v>
      </c>
      <c r="T853" s="128">
        <v>1473.18</v>
      </c>
      <c r="U853" s="126">
        <f>VLOOKUP(A853,РАСЧЕТ!A:BD,56,0)</f>
        <v>0</v>
      </c>
      <c r="V853" s="126">
        <f t="shared" si="122"/>
        <v>-1473.18</v>
      </c>
      <c r="W853" s="80">
        <v>1473.18</v>
      </c>
      <c r="X853" s="81">
        <f>VLOOKUP(A853,РАСЧЕТ!A:BE,57,0)</f>
        <v>3253.6019531689913</v>
      </c>
      <c r="Y853" s="81">
        <f t="shared" si="123"/>
        <v>1780.4219531689912</v>
      </c>
      <c r="Z853" s="81" t="str">
        <f>VLOOKUP(A853,'10'!A:C,3,0)</f>
        <v>Начисление услуг УКС00001637 от 31.10.2023 0:00:03</v>
      </c>
      <c r="AA853" s="81" t="str">
        <f>VLOOKUP(A853,'10'!A:B,2,0)</f>
        <v>НАС/КС/ДУ-3-538 от 17.11.2021 г.</v>
      </c>
      <c r="AB853" s="80">
        <v>1473.18</v>
      </c>
      <c r="AC853" s="81">
        <f>VLOOKUP(A853,РАСЧЕТ!A:BF,58,0)</f>
        <v>2561.1697748084298</v>
      </c>
      <c r="AD853" s="81">
        <f t="shared" si="124"/>
        <v>1087.9897748084297</v>
      </c>
      <c r="AE853" s="81" t="str">
        <f>VLOOKUP(A853,'11'!A:C,3,0)</f>
        <v>Начисление услуг УКС00001717 от 30.11.2023 23:59:59</v>
      </c>
      <c r="AF853" s="81" t="str">
        <f>VLOOKUP(A853,'11'!A:B,2,0)</f>
        <v>НАС/КС/ДУ-3-538 от 17.11.2021 г.</v>
      </c>
      <c r="AG853" s="80">
        <v>1473.18</v>
      </c>
      <c r="AH853" s="120">
        <f>VLOOKUP(A853,РАСЧЕТ!A:BG,59,0)</f>
        <v>3441.3381441120187</v>
      </c>
      <c r="AI853" s="120">
        <f t="shared" si="125"/>
        <v>1968.1581441120186</v>
      </c>
      <c r="AJ853" t="str">
        <f>VLOOKUP(A853,'12'!A:C,3,0)</f>
        <v>Начисление услуг УКС00001867 от 31.12.2023 23:59:59</v>
      </c>
      <c r="AK853" t="str">
        <f>VLOOKUP(A853,'12'!A:B,2,0)</f>
        <v>НАС/КС/ДУ-3-538 от 17.11.2021 г.</v>
      </c>
    </row>
    <row r="854" spans="1:37" x14ac:dyDescent="0.3">
      <c r="A854" s="79" t="s">
        <v>2583</v>
      </c>
      <c r="B854" s="79" t="s">
        <v>2584</v>
      </c>
      <c r="C854" s="80">
        <v>3251.3</v>
      </c>
      <c r="D854" s="81">
        <f>VLOOKUP(A854,РАСЧЕТ!A:AY,51,0)</f>
        <v>2258.0429869343802</v>
      </c>
      <c r="E854" s="81">
        <f t="shared" si="117"/>
        <v>-993.25701306561996</v>
      </c>
      <c r="F854" s="81" t="str">
        <f>VLOOKUP(A854,'04'!A:C,3,0)</f>
        <v>Начисление услуг УКС00000640 от 30.04.2023 0:00:10</v>
      </c>
      <c r="G854" s="81" t="str">
        <f>VLOOKUP(A854,'04'!A:B,2,0)</f>
        <v>НАС/КС/ДУ-3-539</v>
      </c>
      <c r="H854" s="128">
        <v>3251.3</v>
      </c>
      <c r="I854" s="126">
        <f>VLOOKUP(A854,РАСЧЕТ!A:AZ,52,0)</f>
        <v>0</v>
      </c>
      <c r="J854" s="126">
        <f t="shared" si="118"/>
        <v>-3251.3</v>
      </c>
      <c r="K854" s="128">
        <v>3251.3</v>
      </c>
      <c r="L854" s="126">
        <f>VLOOKUP(A854,РАСЧЕТ!A:BA,53,0)</f>
        <v>0</v>
      </c>
      <c r="M854" s="126">
        <f t="shared" si="119"/>
        <v>-3251.3</v>
      </c>
      <c r="N854" s="128">
        <v>3251.3</v>
      </c>
      <c r="O854" s="126">
        <f>VLOOKUP(A854,РАСЧЕТ!A:BB,54,0)</f>
        <v>0</v>
      </c>
      <c r="P854" s="126">
        <f t="shared" si="120"/>
        <v>-3251.3</v>
      </c>
      <c r="Q854" s="128">
        <v>3251.3</v>
      </c>
      <c r="R854" s="126">
        <f>VLOOKUP(A854,РАСЧЕТ!A:BC,55,0)</f>
        <v>0</v>
      </c>
      <c r="S854" s="126">
        <f t="shared" si="121"/>
        <v>-3251.3</v>
      </c>
      <c r="T854" s="128">
        <v>3251.3</v>
      </c>
      <c r="U854" s="126">
        <f>VLOOKUP(A854,РАСЧЕТ!A:BD,56,0)</f>
        <v>0</v>
      </c>
      <c r="V854" s="126">
        <f t="shared" si="122"/>
        <v>-3251.3</v>
      </c>
      <c r="W854" s="80">
        <v>3251.3</v>
      </c>
      <c r="X854" s="81">
        <f>VLOOKUP(A854,РАСЧЕТ!A:BE,57,0)</f>
        <v>1846.3512579228784</v>
      </c>
      <c r="Y854" s="81">
        <f t="shared" si="123"/>
        <v>-1404.9487420771218</v>
      </c>
      <c r="Z854" s="81" t="str">
        <f>VLOOKUP(A854,'10'!A:C,3,0)</f>
        <v>Начисление услуг УКС00001637 от 31.10.2023 0:00:03</v>
      </c>
      <c r="AA854" s="81" t="str">
        <f>VLOOKUP(A854,'10'!A:B,2,0)</f>
        <v>НАС/КС/ДУ-3-539</v>
      </c>
      <c r="AB854" s="80">
        <v>3251.3</v>
      </c>
      <c r="AC854" s="81">
        <f>VLOOKUP(A854,РАСЧЕТ!A:BF,58,0)</f>
        <v>1924.9190946688675</v>
      </c>
      <c r="AD854" s="81">
        <f t="shared" si="124"/>
        <v>-1326.3809053311327</v>
      </c>
      <c r="AE854" s="81" t="str">
        <f>VLOOKUP(A854,'11'!A:C,3,0)</f>
        <v>Начисление услуг УКС00001717 от 30.11.2023 23:59:59</v>
      </c>
      <c r="AF854" s="81" t="str">
        <f>VLOOKUP(A854,'11'!A:B,2,0)</f>
        <v>НАС/КС/ДУ-3-539</v>
      </c>
      <c r="AG854" s="80">
        <v>3251.3</v>
      </c>
      <c r="AH854" s="120">
        <f>VLOOKUP(A854,РАСЧЕТ!A:BG,59,0)</f>
        <v>2757.2652054916634</v>
      </c>
      <c r="AI854" s="120">
        <f t="shared" si="125"/>
        <v>-494.03479450833674</v>
      </c>
      <c r="AJ854" t="str">
        <f>VLOOKUP(A854,'12'!A:C,3,0)</f>
        <v>Начисление услуг УКС00001867 от 31.12.2023 23:59:59</v>
      </c>
      <c r="AK854" t="str">
        <f>VLOOKUP(A854,'12'!A:B,2,0)</f>
        <v>НАС/КС/ДУ-3-539</v>
      </c>
    </row>
    <row r="855" spans="1:37" x14ac:dyDescent="0.3">
      <c r="A855" s="79" t="s">
        <v>943</v>
      </c>
      <c r="B855" s="79" t="s">
        <v>221</v>
      </c>
      <c r="C855" s="80">
        <v>3367.26</v>
      </c>
      <c r="D855" s="81">
        <f>VLOOKUP(A855,РАСЧЕТ!A:AY,51,0)</f>
        <v>2839.8736999717489</v>
      </c>
      <c r="E855" s="81">
        <f t="shared" si="117"/>
        <v>-527.3863000282513</v>
      </c>
      <c r="F855" s="81" t="str">
        <f>VLOOKUP(A855,'04'!A:C,3,0)</f>
        <v>Начисление услуг УКС00000640 от 30.04.2023 0:00:10</v>
      </c>
      <c r="G855" s="81" t="str">
        <f>VLOOKUP(A855,'04'!A:B,2,0)</f>
        <v>НАС/КС/ДУ-3-54 от 19.02.2022 г.</v>
      </c>
      <c r="H855" s="128">
        <v>3367.26</v>
      </c>
      <c r="I855" s="126">
        <f>VLOOKUP(A855,РАСЧЕТ!A:AZ,52,0)</f>
        <v>0</v>
      </c>
      <c r="J855" s="126">
        <f t="shared" si="118"/>
        <v>-3367.26</v>
      </c>
      <c r="K855" s="128">
        <v>3367.26</v>
      </c>
      <c r="L855" s="126">
        <f>VLOOKUP(A855,РАСЧЕТ!A:BA,53,0)</f>
        <v>0</v>
      </c>
      <c r="M855" s="126">
        <f t="shared" si="119"/>
        <v>-3367.26</v>
      </c>
      <c r="N855" s="128">
        <v>3367.26</v>
      </c>
      <c r="O855" s="126">
        <f>VLOOKUP(A855,РАСЧЕТ!A:BB,54,0)</f>
        <v>0</v>
      </c>
      <c r="P855" s="126">
        <f t="shared" si="120"/>
        <v>-3367.26</v>
      </c>
      <c r="Q855" s="128">
        <v>3367.26</v>
      </c>
      <c r="R855" s="126">
        <f>VLOOKUP(A855,РАСЧЕТ!A:BC,55,0)</f>
        <v>0</v>
      </c>
      <c r="S855" s="126">
        <f t="shared" si="121"/>
        <v>-3367.26</v>
      </c>
      <c r="T855" s="128">
        <v>3367.26</v>
      </c>
      <c r="U855" s="126">
        <f>VLOOKUP(A855,РАСЧЕТ!A:BD,56,0)</f>
        <v>0</v>
      </c>
      <c r="V855" s="126">
        <f t="shared" si="122"/>
        <v>-3367.26</v>
      </c>
      <c r="W855" s="80">
        <v>3367.26</v>
      </c>
      <c r="X855" s="81">
        <f>VLOOKUP(A855,РАСЧЕТ!A:BE,57,0)</f>
        <v>1745.7637804426708</v>
      </c>
      <c r="Y855" s="81">
        <f t="shared" si="123"/>
        <v>-1621.4962195573294</v>
      </c>
      <c r="Z855" s="81" t="str">
        <f>VLOOKUP(A855,'10'!A:C,3,0)</f>
        <v>Начисление услуг УКС00001637 от 31.10.2023 0:00:03</v>
      </c>
      <c r="AA855" s="81" t="str">
        <f>VLOOKUP(A855,'10'!A:B,2,0)</f>
        <v>НАС/КС/ДУ-3-54 от 19.02.2022 г.</v>
      </c>
      <c r="AB855" s="80">
        <v>3367.26</v>
      </c>
      <c r="AC855" s="81">
        <f>VLOOKUP(A855,РАСЧЕТ!A:BF,58,0)</f>
        <v>1877.2679770632849</v>
      </c>
      <c r="AD855" s="81">
        <f t="shared" si="124"/>
        <v>-1489.9920229367153</v>
      </c>
      <c r="AE855" s="81" t="str">
        <f>VLOOKUP(A855,'11'!A:C,3,0)</f>
        <v>Начисление услуг УКС00001717 от 30.11.2023 23:59:59</v>
      </c>
      <c r="AF855" s="81" t="str">
        <f>VLOOKUP(A855,'11'!A:B,2,0)</f>
        <v>НАС/КС/ДУ-3-54 от 19.02.2022 г.</v>
      </c>
      <c r="AG855" s="80">
        <v>3367.26</v>
      </c>
      <c r="AH855" s="120">
        <f>VLOOKUP(A855,РАСЧЕТ!A:BG,59,0)</f>
        <v>2704.6616534549344</v>
      </c>
      <c r="AI855" s="120">
        <f t="shared" si="125"/>
        <v>-662.59834654506585</v>
      </c>
      <c r="AJ855" t="str">
        <f>VLOOKUP(A855,'12'!A:C,3,0)</f>
        <v>Начисление услуг УКС00001867 от 31.12.2023 23:59:59</v>
      </c>
      <c r="AK855" t="str">
        <f>VLOOKUP(A855,'12'!A:B,2,0)</f>
        <v>НАС/КС/ДУ-3-54 от 19.02.2022 г.</v>
      </c>
    </row>
    <row r="856" spans="1:37" x14ac:dyDescent="0.3">
      <c r="A856" s="79" t="s">
        <v>1786</v>
      </c>
      <c r="B856" s="79" t="s">
        <v>1787</v>
      </c>
      <c r="C856" s="80">
        <v>3513.29</v>
      </c>
      <c r="D856" s="81">
        <f>VLOOKUP(A856,РАСЧЕТ!A:AY,51,0)</f>
        <v>2963.0314879807279</v>
      </c>
      <c r="E856" s="81">
        <f t="shared" si="117"/>
        <v>-550.25851201927208</v>
      </c>
      <c r="F856" s="81" t="str">
        <f>VLOOKUP(A856,'04'!A:C,3,0)</f>
        <v>Начисление услуг УКС00000640 от 30.04.2023 0:00:10</v>
      </c>
      <c r="G856" s="81" t="str">
        <f>VLOOKUP(A856,'04'!A:B,2,0)</f>
        <v>НАС/КС/ДУ-3-540</v>
      </c>
      <c r="H856" s="128">
        <v>3513.29</v>
      </c>
      <c r="I856" s="126">
        <f>VLOOKUP(A856,РАСЧЕТ!A:AZ,52,0)</f>
        <v>0</v>
      </c>
      <c r="J856" s="126">
        <f t="shared" si="118"/>
        <v>-3513.29</v>
      </c>
      <c r="K856" s="128">
        <v>3513.29</v>
      </c>
      <c r="L856" s="126">
        <f>VLOOKUP(A856,РАСЧЕТ!A:BA,53,0)</f>
        <v>0</v>
      </c>
      <c r="M856" s="126">
        <f t="shared" si="119"/>
        <v>-3513.29</v>
      </c>
      <c r="N856" s="128">
        <v>3513.29</v>
      </c>
      <c r="O856" s="126">
        <f>VLOOKUP(A856,РАСЧЕТ!A:BB,54,0)</f>
        <v>0</v>
      </c>
      <c r="P856" s="126">
        <f t="shared" si="120"/>
        <v>-3513.29</v>
      </c>
      <c r="Q856" s="128">
        <v>3513.29</v>
      </c>
      <c r="R856" s="126">
        <f>VLOOKUP(A856,РАСЧЕТ!A:BC,55,0)</f>
        <v>0</v>
      </c>
      <c r="S856" s="126">
        <f t="shared" si="121"/>
        <v>-3513.29</v>
      </c>
      <c r="T856" s="128">
        <v>3513.29</v>
      </c>
      <c r="U856" s="126">
        <f>VLOOKUP(A856,РАСЧЕТ!A:BD,56,0)</f>
        <v>0</v>
      </c>
      <c r="V856" s="126">
        <f t="shared" si="122"/>
        <v>-3513.29</v>
      </c>
      <c r="W856" s="80">
        <v>3513.29</v>
      </c>
      <c r="X856" s="81">
        <f>VLOOKUP(A856,РАСЧЕТ!A:BE,57,0)</f>
        <v>3813.2425224002791</v>
      </c>
      <c r="Y856" s="81">
        <f t="shared" si="123"/>
        <v>299.95252240027912</v>
      </c>
      <c r="Z856" s="81" t="str">
        <f>VLOOKUP(A856,'10'!A:C,3,0)</f>
        <v>Начисление услуг УКС00001637 от 31.10.2023 0:00:03</v>
      </c>
      <c r="AA856" s="81" t="str">
        <f>VLOOKUP(A856,'10'!A:B,2,0)</f>
        <v>НАС/КС/ДУ-3-540</v>
      </c>
      <c r="AB856" s="80">
        <v>3513.29</v>
      </c>
      <c r="AC856" s="81">
        <f>VLOOKUP(A856,РАСЧЕТ!A:BF,58,0)</f>
        <v>3350.5060025704975</v>
      </c>
      <c r="AD856" s="81">
        <f t="shared" si="124"/>
        <v>-162.78399742950251</v>
      </c>
      <c r="AE856" s="81" t="str">
        <f>VLOOKUP(A856,'11'!A:C,3,0)</f>
        <v>Начисление услуг УКС00001717 от 30.11.2023 23:59:59</v>
      </c>
      <c r="AF856" s="81" t="str">
        <f>VLOOKUP(A856,'11'!A:B,2,0)</f>
        <v>НАС/КС/ДУ-3-540</v>
      </c>
      <c r="AG856" s="80">
        <v>3513.29</v>
      </c>
      <c r="AH856" s="120">
        <f>VLOOKUP(A856,РАСЧЕТ!A:BG,59,0)</f>
        <v>4628.3087596040477</v>
      </c>
      <c r="AI856" s="120">
        <f t="shared" si="125"/>
        <v>1115.0187596040478</v>
      </c>
      <c r="AJ856" t="str">
        <f>VLOOKUP(A856,'12'!A:C,3,0)</f>
        <v>Начисление услуг УКС00001867 от 31.12.2023 23:59:59</v>
      </c>
      <c r="AK856" t="str">
        <f>VLOOKUP(A856,'12'!A:B,2,0)</f>
        <v>НАС/КС/ДУ-3-540</v>
      </c>
    </row>
    <row r="857" spans="1:37" x14ac:dyDescent="0.3">
      <c r="A857" s="79" t="s">
        <v>1678</v>
      </c>
      <c r="B857" s="79" t="s">
        <v>1679</v>
      </c>
      <c r="C857" s="80">
        <v>1477.47</v>
      </c>
      <c r="D857" s="81">
        <f>VLOOKUP(A857,РАСЧЕТ!A:AY,51,0)</f>
        <v>1246.067031620257</v>
      </c>
      <c r="E857" s="81">
        <f t="shared" si="117"/>
        <v>-231.40296837974302</v>
      </c>
      <c r="F857" s="81" t="str">
        <f>VLOOKUP(A857,'04'!A:C,3,0)</f>
        <v>Начисление услуг УКС00000640 от 30.04.2023 0:00:10</v>
      </c>
      <c r="G857" s="81" t="str">
        <f>VLOOKUP(A857,'04'!A:B,2,0)</f>
        <v>НАС/КС/ДУ-3-541</v>
      </c>
      <c r="H857" s="128">
        <v>1477.47</v>
      </c>
      <c r="I857" s="126">
        <f>VLOOKUP(A857,РАСЧЕТ!A:AZ,52,0)</f>
        <v>0</v>
      </c>
      <c r="J857" s="126">
        <f t="shared" si="118"/>
        <v>-1477.47</v>
      </c>
      <c r="K857" s="128">
        <v>1477.47</v>
      </c>
      <c r="L857" s="126">
        <f>VLOOKUP(A857,РАСЧЕТ!A:BA,53,0)</f>
        <v>0</v>
      </c>
      <c r="M857" s="126">
        <f t="shared" si="119"/>
        <v>-1477.47</v>
      </c>
      <c r="N857" s="126">
        <v>857.89</v>
      </c>
      <c r="O857" s="126">
        <f>VLOOKUP(A857,РАСЧЕТ!A:BB,54,0)</f>
        <v>0</v>
      </c>
      <c r="P857" s="126">
        <f t="shared" si="120"/>
        <v>-857.89</v>
      </c>
      <c r="Q857" s="127"/>
      <c r="R857" s="126">
        <f>VLOOKUP(A857,РАСЧЕТ!A:BC,55,0)</f>
        <v>0</v>
      </c>
      <c r="S857" s="126">
        <f t="shared" si="121"/>
        <v>0</v>
      </c>
      <c r="T857" s="127"/>
      <c r="U857" s="126">
        <f>VLOOKUP(A857,РАСЧЕТ!A:BD,56,0)</f>
        <v>0</v>
      </c>
      <c r="V857" s="126">
        <f t="shared" si="122"/>
        <v>0</v>
      </c>
      <c r="W857" s="82"/>
      <c r="X857" s="81">
        <f>VLOOKUP(A857,РАСЧЕТ!A:BE,57,0)</f>
        <v>0</v>
      </c>
      <c r="Y857" s="81">
        <f t="shared" si="123"/>
        <v>0</v>
      </c>
      <c r="Z857" s="81" t="e">
        <f>VLOOKUP(A857,'10'!A:C,3,0)</f>
        <v>#N/A</v>
      </c>
      <c r="AA857" s="81" t="e">
        <f>VLOOKUP(A857,'10'!A:B,2,0)</f>
        <v>#N/A</v>
      </c>
      <c r="AB857" s="82"/>
      <c r="AC857" s="81">
        <f>VLOOKUP(A857,РАСЧЕТ!A:BF,58,0)</f>
        <v>0</v>
      </c>
      <c r="AD857" s="81">
        <f t="shared" si="124"/>
        <v>0</v>
      </c>
      <c r="AE857" s="81" t="e">
        <f>VLOOKUP(A857,'11'!A:C,3,0)</f>
        <v>#N/A</v>
      </c>
      <c r="AF857" s="81" t="e">
        <f>VLOOKUP(A857,'11'!A:B,2,0)</f>
        <v>#N/A</v>
      </c>
      <c r="AG857" s="82"/>
      <c r="AH857" s="120">
        <f>VLOOKUP(A857,РАСЧЕТ!A:BG,59,0)</f>
        <v>0</v>
      </c>
      <c r="AI857" s="120">
        <f t="shared" si="125"/>
        <v>0</v>
      </c>
      <c r="AJ857" t="e">
        <f>VLOOKUP(A857,'12'!A:C,3,0)</f>
        <v>#N/A</v>
      </c>
      <c r="AK857" t="e">
        <f>VLOOKUP(A857,'12'!A:B,2,0)</f>
        <v>#N/A</v>
      </c>
    </row>
    <row r="858" spans="1:37" x14ac:dyDescent="0.3">
      <c r="A858" s="79" t="s">
        <v>2755</v>
      </c>
      <c r="B858" s="79" t="s">
        <v>1679</v>
      </c>
      <c r="C858" s="82"/>
      <c r="D858" s="81">
        <f>VLOOKUP(A858,РАСЧЕТ!A:AY,51,0)</f>
        <v>0</v>
      </c>
      <c r="E858" s="81">
        <f t="shared" si="117"/>
        <v>0</v>
      </c>
      <c r="F858" s="81" t="e">
        <f>VLOOKUP(A858,'04'!A:C,3,0)</f>
        <v>#N/A</v>
      </c>
      <c r="G858" s="81" t="e">
        <f>VLOOKUP(A858,'04'!A:B,2,0)</f>
        <v>#N/A</v>
      </c>
      <c r="H858" s="127"/>
      <c r="I858" s="126">
        <f>VLOOKUP(A858,РАСЧЕТ!A:AZ,52,0)</f>
        <v>0</v>
      </c>
      <c r="J858" s="126">
        <f t="shared" si="118"/>
        <v>0</v>
      </c>
      <c r="K858" s="127"/>
      <c r="L858" s="126">
        <f>VLOOKUP(A858,РАСЧЕТ!A:BA,53,0)</f>
        <v>0</v>
      </c>
      <c r="M858" s="126">
        <f t="shared" si="119"/>
        <v>0</v>
      </c>
      <c r="N858" s="126">
        <v>619.58000000000004</v>
      </c>
      <c r="O858" s="126">
        <f>VLOOKUP(A858,РАСЧЕТ!A:BB,54,0)</f>
        <v>0</v>
      </c>
      <c r="P858" s="126">
        <f t="shared" si="120"/>
        <v>-619.58000000000004</v>
      </c>
      <c r="Q858" s="128">
        <v>1477.47</v>
      </c>
      <c r="R858" s="126">
        <f>VLOOKUP(A858,РАСЧЕТ!A:BC,55,0)</f>
        <v>0</v>
      </c>
      <c r="S858" s="126">
        <f t="shared" si="121"/>
        <v>-1477.47</v>
      </c>
      <c r="T858" s="128">
        <v>1477.47</v>
      </c>
      <c r="U858" s="126">
        <f>VLOOKUP(A858,РАСЧЕТ!A:BD,56,0)</f>
        <v>0</v>
      </c>
      <c r="V858" s="126">
        <f t="shared" si="122"/>
        <v>-1477.47</v>
      </c>
      <c r="W858" s="80">
        <v>1477.47</v>
      </c>
      <c r="X858" s="81">
        <f>VLOOKUP(A858,РАСЧЕТ!A:BE,57,0)</f>
        <v>1607.8596872346145</v>
      </c>
      <c r="Y858" s="81">
        <f t="shared" si="123"/>
        <v>130.38968723461448</v>
      </c>
      <c r="Z858" s="81" t="str">
        <f>VLOOKUP(A858,'10'!A:C,3,0)</f>
        <v>Начисление услуг УКС00001637 от 31.10.2023 0:00:03</v>
      </c>
      <c r="AA858" s="81" t="str">
        <f>VLOOKUP(A858,'10'!A:B,2,0)</f>
        <v>НАС/КС/ДУ/3-541</v>
      </c>
      <c r="AB858" s="80">
        <v>1477.47</v>
      </c>
      <c r="AC858" s="81">
        <f>VLOOKUP(A858,РАСЧЕТ!A:BF,58,0)</f>
        <v>1411.982291261477</v>
      </c>
      <c r="AD858" s="81">
        <f t="shared" si="124"/>
        <v>-65.487708738522997</v>
      </c>
      <c r="AE858" s="81" t="str">
        <f>VLOOKUP(A858,'11'!A:C,3,0)</f>
        <v>Начисление услуг УКС00001717 от 30.11.2023 23:59:59</v>
      </c>
      <c r="AF858" s="81" t="str">
        <f>VLOOKUP(A858,'11'!A:B,2,0)</f>
        <v>НАС/КС/ДУ/3-541</v>
      </c>
      <c r="AG858" s="80">
        <v>1477.47</v>
      </c>
      <c r="AH858" s="120">
        <f>VLOOKUP(A858,РАСЧЕТ!A:BG,59,0)</f>
        <v>1950.2305982933199</v>
      </c>
      <c r="AI858" s="120">
        <f t="shared" si="125"/>
        <v>472.76059829331984</v>
      </c>
      <c r="AJ858" t="str">
        <f>VLOOKUP(A858,'12'!A:C,3,0)</f>
        <v>Начисление услуг УКС00001867 от 31.12.2023 23:59:59</v>
      </c>
      <c r="AK858" t="str">
        <f>VLOOKUP(A858,'12'!A:B,2,0)</f>
        <v>НАС/КС/ДУ/3-541</v>
      </c>
    </row>
    <row r="859" spans="1:37" x14ac:dyDescent="0.3">
      <c r="A859" s="79" t="s">
        <v>1756</v>
      </c>
      <c r="B859" s="79" t="s">
        <v>1757</v>
      </c>
      <c r="C859" s="80">
        <v>1318.56</v>
      </c>
      <c r="D859" s="81">
        <f>VLOOKUP(A859,РАСЧЕТ!A:AY,51,0)</f>
        <v>1458.9470060618953</v>
      </c>
      <c r="E859" s="81">
        <f t="shared" si="117"/>
        <v>140.38700606189536</v>
      </c>
      <c r="F859" s="81" t="str">
        <f>VLOOKUP(A859,'04'!A:C,3,0)</f>
        <v>Начисление услуг УКС00000640 от 30.04.2023 0:00:10</v>
      </c>
      <c r="G859" s="81" t="str">
        <f>VLOOKUP(A859,'04'!A:B,2,0)</f>
        <v>НАС/КС/ДУ-3-542</v>
      </c>
      <c r="H859" s="128">
        <v>1318.56</v>
      </c>
      <c r="I859" s="126">
        <f>VLOOKUP(A859,РАСЧЕТ!A:AZ,52,0)</f>
        <v>0</v>
      </c>
      <c r="J859" s="126">
        <f t="shared" si="118"/>
        <v>-1318.56</v>
      </c>
      <c r="K859" s="128">
        <v>1318.56</v>
      </c>
      <c r="L859" s="126">
        <f>VLOOKUP(A859,РАСЧЕТ!A:BA,53,0)</f>
        <v>0</v>
      </c>
      <c r="M859" s="126">
        <f t="shared" si="119"/>
        <v>-1318.56</v>
      </c>
      <c r="N859" s="128">
        <v>1318.56</v>
      </c>
      <c r="O859" s="126">
        <f>VLOOKUP(A859,РАСЧЕТ!A:BB,54,0)</f>
        <v>0</v>
      </c>
      <c r="P859" s="126">
        <f t="shared" si="120"/>
        <v>-1318.56</v>
      </c>
      <c r="Q859" s="128">
        <v>1318.56</v>
      </c>
      <c r="R859" s="126">
        <f>VLOOKUP(A859,РАСЧЕТ!A:BC,55,0)</f>
        <v>0</v>
      </c>
      <c r="S859" s="126">
        <f t="shared" si="121"/>
        <v>-1318.56</v>
      </c>
      <c r="T859" s="128">
        <v>1318.56</v>
      </c>
      <c r="U859" s="126">
        <f>VLOOKUP(A859,РАСЧЕТ!A:BD,56,0)</f>
        <v>0</v>
      </c>
      <c r="V859" s="126">
        <f t="shared" si="122"/>
        <v>-1318.56</v>
      </c>
      <c r="W859" s="80">
        <v>1318.56</v>
      </c>
      <c r="X859" s="81">
        <f>VLOOKUP(A859,РАСЧЕТ!A:BE,57,0)</f>
        <v>1622.1109791693868</v>
      </c>
      <c r="Y859" s="81">
        <f t="shared" si="123"/>
        <v>303.55097916938689</v>
      </c>
      <c r="Z859" s="81" t="str">
        <f>VLOOKUP(A859,'10'!A:C,3,0)</f>
        <v>Начисление услуг УКС00001637 от 31.10.2023 0:00:03</v>
      </c>
      <c r="AA859" s="81" t="str">
        <f>VLOOKUP(A859,'10'!A:B,2,0)</f>
        <v>НАС/КС/ДУ-3-542</v>
      </c>
      <c r="AB859" s="80">
        <v>1318.56</v>
      </c>
      <c r="AC859" s="81">
        <f>VLOOKUP(A859,РАСЧЕТ!A:BF,58,0)</f>
        <v>1390.9181237741218</v>
      </c>
      <c r="AD859" s="81">
        <f t="shared" si="124"/>
        <v>72.35812377412185</v>
      </c>
      <c r="AE859" s="81" t="str">
        <f>VLOOKUP(A859,'11'!A:C,3,0)</f>
        <v>Начисление услуг УКС00001717 от 30.11.2023 23:59:59</v>
      </c>
      <c r="AF859" s="81" t="str">
        <f>VLOOKUP(A859,'11'!A:B,2,0)</f>
        <v>НАС/КС/ДУ-3-542</v>
      </c>
      <c r="AG859" s="80">
        <v>1318.56</v>
      </c>
      <c r="AH859" s="120">
        <f>VLOOKUP(A859,РАСЧЕТ!A:BG,59,0)</f>
        <v>1910.2313738485743</v>
      </c>
      <c r="AI859" s="120">
        <f t="shared" si="125"/>
        <v>591.67137384857438</v>
      </c>
      <c r="AJ859" t="str">
        <f>VLOOKUP(A859,'12'!A:C,3,0)</f>
        <v>Начисление услуг УКС00001867 от 31.12.2023 23:59:59</v>
      </c>
      <c r="AK859" t="str">
        <f>VLOOKUP(A859,'12'!A:B,2,0)</f>
        <v>НАС/КС/ДУ-3-542</v>
      </c>
    </row>
    <row r="860" spans="1:37" x14ac:dyDescent="0.3">
      <c r="A860" s="79" t="s">
        <v>1853</v>
      </c>
      <c r="B860" s="79" t="s">
        <v>1854</v>
      </c>
      <c r="C860" s="80">
        <v>1473.18</v>
      </c>
      <c r="D860" s="81">
        <f>VLOOKUP(A860,РАСЧЕТ!A:AY,51,0)</f>
        <v>1242.44474373764</v>
      </c>
      <c r="E860" s="81">
        <f t="shared" si="117"/>
        <v>-230.73525626236005</v>
      </c>
      <c r="F860" s="81" t="str">
        <f>VLOOKUP(A860,'04'!A:C,3,0)</f>
        <v>Начисление услуг УКС00000640 от 30.04.2023 0:00:10</v>
      </c>
      <c r="G860" s="81" t="str">
        <f>VLOOKUP(A860,'04'!A:B,2,0)</f>
        <v>НАС/КС/ДУ-3-543/1</v>
      </c>
      <c r="H860" s="128">
        <v>1473.18</v>
      </c>
      <c r="I860" s="126">
        <f>VLOOKUP(A860,РАСЧЕТ!A:AZ,52,0)</f>
        <v>0</v>
      </c>
      <c r="J860" s="126">
        <f t="shared" si="118"/>
        <v>-1473.18</v>
      </c>
      <c r="K860" s="128">
        <v>1473.18</v>
      </c>
      <c r="L860" s="126">
        <f>VLOOKUP(A860,РАСЧЕТ!A:BA,53,0)</f>
        <v>0</v>
      </c>
      <c r="M860" s="126">
        <f t="shared" si="119"/>
        <v>-1473.18</v>
      </c>
      <c r="N860" s="128">
        <v>1473.18</v>
      </c>
      <c r="O860" s="126">
        <f>VLOOKUP(A860,РАСЧЕТ!A:BB,54,0)</f>
        <v>0</v>
      </c>
      <c r="P860" s="126">
        <f t="shared" si="120"/>
        <v>-1473.18</v>
      </c>
      <c r="Q860" s="128">
        <v>1473.18</v>
      </c>
      <c r="R860" s="126">
        <f>VLOOKUP(A860,РАСЧЕТ!A:BC,55,0)</f>
        <v>0</v>
      </c>
      <c r="S860" s="126">
        <f t="shared" si="121"/>
        <v>-1473.18</v>
      </c>
      <c r="T860" s="128">
        <v>1473.18</v>
      </c>
      <c r="U860" s="126">
        <f>VLOOKUP(A860,РАСЧЕТ!A:BD,56,0)</f>
        <v>0</v>
      </c>
      <c r="V860" s="126">
        <f t="shared" si="122"/>
        <v>-1473.18</v>
      </c>
      <c r="W860" s="80">
        <v>1473.18</v>
      </c>
      <c r="X860" s="81">
        <f>VLOOKUP(A860,РАСЧЕТ!A:BE,57,0)</f>
        <v>1831.9414833995622</v>
      </c>
      <c r="Y860" s="81">
        <f t="shared" si="123"/>
        <v>358.76148339956217</v>
      </c>
      <c r="Z860" s="81" t="str">
        <f>VLOOKUP(A860,'10'!A:C,3,0)</f>
        <v>Начисление услуг УКС00001637 от 31.10.2023 0:00:03</v>
      </c>
      <c r="AA860" s="81" t="str">
        <f>VLOOKUP(A860,'10'!A:B,2,0)</f>
        <v>НАС/КС/ДУ-3-543/1</v>
      </c>
      <c r="AB860" s="80">
        <v>1473.18</v>
      </c>
      <c r="AC860" s="81">
        <f>VLOOKUP(A860,РАСЧЕТ!A:BF,58,0)</f>
        <v>1567.7296421454753</v>
      </c>
      <c r="AD860" s="81">
        <f t="shared" si="124"/>
        <v>94.549642145475218</v>
      </c>
      <c r="AE860" s="81" t="str">
        <f>VLOOKUP(A860,'11'!A:C,3,0)</f>
        <v>Начисление услуг УКС00001717 от 30.11.2023 23:59:59</v>
      </c>
      <c r="AF860" s="81" t="str">
        <f>VLOOKUP(A860,'11'!A:B,2,0)</f>
        <v>НАС/КС/ДУ-3-543/1</v>
      </c>
      <c r="AG860" s="80">
        <v>1473.18</v>
      </c>
      <c r="AH860" s="120">
        <f>VLOOKUP(A860,РАСЧЕТ!A:BG,59,0)</f>
        <v>2152.0219465444047</v>
      </c>
      <c r="AI860" s="120">
        <f t="shared" si="125"/>
        <v>678.84194654440466</v>
      </c>
      <c r="AJ860" t="str">
        <f>VLOOKUP(A860,'12'!A:C,3,0)</f>
        <v>Начисление услуг УКС00001867 от 31.12.2023 23:59:59</v>
      </c>
      <c r="AK860" t="str">
        <f>VLOOKUP(A860,'12'!A:B,2,0)</f>
        <v>НАС/КС/ДУ-3-543/1</v>
      </c>
    </row>
    <row r="861" spans="1:37" x14ac:dyDescent="0.3">
      <c r="A861" s="79" t="s">
        <v>978</v>
      </c>
      <c r="B861" s="79" t="s">
        <v>979</v>
      </c>
      <c r="C861" s="80">
        <v>3251.3</v>
      </c>
      <c r="D861" s="81">
        <f>VLOOKUP(A861,РАСЧЕТ!A:AY,51,0)</f>
        <v>2742.071927141089</v>
      </c>
      <c r="E861" s="81">
        <f t="shared" si="117"/>
        <v>-509.22807285891122</v>
      </c>
      <c r="F861" s="81" t="str">
        <f>VLOOKUP(A861,'04'!A:C,3,0)</f>
        <v>Начисление услуг УКС00000640 от 30.04.2023 0:00:10</v>
      </c>
      <c r="G861" s="81" t="str">
        <f>VLOOKUP(A861,'04'!A:B,2,0)</f>
        <v>НАС/КС/ДУ-3-544 от 18.01.2022</v>
      </c>
      <c r="H861" s="128">
        <v>3251.3</v>
      </c>
      <c r="I861" s="126">
        <f>VLOOKUP(A861,РАСЧЕТ!A:AZ,52,0)</f>
        <v>0</v>
      </c>
      <c r="J861" s="126">
        <f t="shared" si="118"/>
        <v>-3251.3</v>
      </c>
      <c r="K861" s="128">
        <v>3251.3</v>
      </c>
      <c r="L861" s="126">
        <f>VLOOKUP(A861,РАСЧЕТ!A:BA,53,0)</f>
        <v>0</v>
      </c>
      <c r="M861" s="126">
        <f t="shared" si="119"/>
        <v>-3251.3</v>
      </c>
      <c r="N861" s="128">
        <v>3251.3</v>
      </c>
      <c r="O861" s="126">
        <f>VLOOKUP(A861,РАСЧЕТ!A:BB,54,0)</f>
        <v>0</v>
      </c>
      <c r="P861" s="126">
        <f t="shared" si="120"/>
        <v>-3251.3</v>
      </c>
      <c r="Q861" s="128">
        <v>3251.3</v>
      </c>
      <c r="R861" s="126">
        <f>VLOOKUP(A861,РАСЧЕТ!A:BC,55,0)</f>
        <v>0</v>
      </c>
      <c r="S861" s="126">
        <f t="shared" si="121"/>
        <v>-3251.3</v>
      </c>
      <c r="T861" s="128">
        <v>3251.3</v>
      </c>
      <c r="U861" s="126">
        <f>VLOOKUP(A861,РАСЧЕТ!A:BD,56,0)</f>
        <v>0</v>
      </c>
      <c r="V861" s="126">
        <f t="shared" si="122"/>
        <v>-3251.3</v>
      </c>
      <c r="W861" s="80">
        <v>3251.3</v>
      </c>
      <c r="X861" s="81">
        <f>VLOOKUP(A861,РАСЧЕТ!A:BE,57,0)</f>
        <v>3422.2160801916602</v>
      </c>
      <c r="Y861" s="81">
        <f t="shared" si="123"/>
        <v>170.91608019166006</v>
      </c>
      <c r="Z861" s="81" t="str">
        <f>VLOOKUP(A861,'10'!A:C,3,0)</f>
        <v>Начисление услуг УКС00001637 от 31.10.2023 0:00:03</v>
      </c>
      <c r="AA861" s="81" t="str">
        <f>VLOOKUP(A861,'10'!A:B,2,0)</f>
        <v>НАС/КС/ДУ-3-544 от 18.01.2022</v>
      </c>
      <c r="AB861" s="80">
        <v>3251.3</v>
      </c>
      <c r="AC861" s="81">
        <f>VLOOKUP(A861,РАСЧЕТ!A:BF,58,0)</f>
        <v>3026.1154712885855</v>
      </c>
      <c r="AD861" s="81">
        <f t="shared" si="124"/>
        <v>-225.18452871141471</v>
      </c>
      <c r="AE861" s="81" t="str">
        <f>VLOOKUP(A861,'11'!A:C,3,0)</f>
        <v>Начисление услуг УКС00001717 от 30.11.2023 23:59:59</v>
      </c>
      <c r="AF861" s="81" t="str">
        <f>VLOOKUP(A861,'11'!A:B,2,0)</f>
        <v>НАС/КС/ДУ-3-544 от 18.01.2022</v>
      </c>
      <c r="AG861" s="80">
        <v>3251.3</v>
      </c>
      <c r="AH861" s="120">
        <f>VLOOKUP(A861,РАСЧЕТ!A:BG,59,0)</f>
        <v>4186.4306663964562</v>
      </c>
      <c r="AI861" s="120">
        <f t="shared" si="125"/>
        <v>935.13066639645604</v>
      </c>
      <c r="AJ861" t="str">
        <f>VLOOKUP(A861,'12'!A:C,3,0)</f>
        <v>Начисление услуг УКС00001867 от 31.12.2023 23:59:59</v>
      </c>
      <c r="AK861" t="str">
        <f>VLOOKUP(A861,'12'!A:B,2,0)</f>
        <v>НАС/КС/ДУ-3-544 от 18.01.2022</v>
      </c>
    </row>
    <row r="862" spans="1:37" x14ac:dyDescent="0.3">
      <c r="A862" s="79" t="s">
        <v>1762</v>
      </c>
      <c r="B862" s="79" t="s">
        <v>1763</v>
      </c>
      <c r="C862" s="80">
        <v>3513.29</v>
      </c>
      <c r="D862" s="81">
        <f>VLOOKUP(A862,РАСЧЕТ!A:AY,51,0)</f>
        <v>1476.9767661193166</v>
      </c>
      <c r="E862" s="81">
        <f t="shared" si="117"/>
        <v>-2036.3132338806834</v>
      </c>
      <c r="F862" s="81" t="str">
        <f>VLOOKUP(A862,'04'!A:C,3,0)</f>
        <v>Начисление услуг УКС00000640 от 30.04.2023 0:00:10</v>
      </c>
      <c r="G862" s="81" t="str">
        <f>VLOOKUP(A862,'04'!A:B,2,0)</f>
        <v>НАС/КС/ДУ/3-545 от 03.10.2021</v>
      </c>
      <c r="H862" s="128">
        <v>3513.29</v>
      </c>
      <c r="I862" s="126">
        <f>VLOOKUP(A862,РАСЧЕТ!A:AZ,52,0)</f>
        <v>0</v>
      </c>
      <c r="J862" s="126">
        <f t="shared" si="118"/>
        <v>-3513.29</v>
      </c>
      <c r="K862" s="128">
        <v>3513.29</v>
      </c>
      <c r="L862" s="126">
        <f>VLOOKUP(A862,РАСЧЕТ!A:BA,53,0)</f>
        <v>0</v>
      </c>
      <c r="M862" s="126">
        <f t="shared" si="119"/>
        <v>-3513.29</v>
      </c>
      <c r="N862" s="128">
        <v>3513.29</v>
      </c>
      <c r="O862" s="126">
        <f>VLOOKUP(A862,РАСЧЕТ!A:BB,54,0)</f>
        <v>0</v>
      </c>
      <c r="P862" s="126">
        <f t="shared" si="120"/>
        <v>-3513.29</v>
      </c>
      <c r="Q862" s="128">
        <v>3513.29</v>
      </c>
      <c r="R862" s="126">
        <f>VLOOKUP(A862,РАСЧЕТ!A:BC,55,0)</f>
        <v>0</v>
      </c>
      <c r="S862" s="126">
        <f t="shared" si="121"/>
        <v>-3513.29</v>
      </c>
      <c r="T862" s="128">
        <v>3513.29</v>
      </c>
      <c r="U862" s="126">
        <f>VLOOKUP(A862,РАСЧЕТ!A:BD,56,0)</f>
        <v>0</v>
      </c>
      <c r="V862" s="126">
        <f t="shared" si="122"/>
        <v>-3513.29</v>
      </c>
      <c r="W862" s="80">
        <v>3513.29</v>
      </c>
      <c r="X862" s="81">
        <f>VLOOKUP(A862,РАСЧЕТ!A:BE,57,0)</f>
        <v>5219.0354089819721</v>
      </c>
      <c r="Y862" s="81">
        <f t="shared" si="123"/>
        <v>1705.7454089819721</v>
      </c>
      <c r="Z862" s="81" t="str">
        <f>VLOOKUP(A862,'10'!A:C,3,0)</f>
        <v>Начисление услуг УКС00001637 от 31.10.2023 0:00:03</v>
      </c>
      <c r="AA862" s="81" t="str">
        <f>VLOOKUP(A862,'10'!A:B,2,0)</f>
        <v>НАС/КС/ДУ/3-545 от 03.10.2021</v>
      </c>
      <c r="AB862" s="80">
        <v>3513.29</v>
      </c>
      <c r="AC862" s="81">
        <f>VLOOKUP(A862,РАСЧЕТ!A:BF,58,0)</f>
        <v>4332.8580489552842</v>
      </c>
      <c r="AD862" s="81">
        <f t="shared" si="124"/>
        <v>819.56804895528421</v>
      </c>
      <c r="AE862" s="81" t="str">
        <f>VLOOKUP(A862,'11'!A:C,3,0)</f>
        <v>Начисление услуг УКС00001717 от 30.11.2023 23:59:59</v>
      </c>
      <c r="AF862" s="81" t="str">
        <f>VLOOKUP(A862,'11'!A:B,2,0)</f>
        <v>НАС/КС/ДУ/3-545 от 03.10.2021</v>
      </c>
      <c r="AG862" s="80">
        <v>3513.29</v>
      </c>
      <c r="AH862" s="120">
        <f>VLOOKUP(A862,РАСЧЕТ!A:BG,59,0)</f>
        <v>5903.2345084989793</v>
      </c>
      <c r="AI862" s="120">
        <f t="shared" si="125"/>
        <v>2389.9445084989793</v>
      </c>
      <c r="AJ862" t="str">
        <f>VLOOKUP(A862,'12'!A:C,3,0)</f>
        <v>Начисление услуг УКС00001867 от 31.12.2023 23:59:59</v>
      </c>
      <c r="AK862" t="str">
        <f>VLOOKUP(A862,'12'!A:B,2,0)</f>
        <v>НАС/КС/ДУ/3-545 от 03.10.2021</v>
      </c>
    </row>
    <row r="863" spans="1:37" x14ac:dyDescent="0.3">
      <c r="A863" s="79" t="s">
        <v>933</v>
      </c>
      <c r="B863" s="79" t="s">
        <v>934</v>
      </c>
      <c r="C863" s="80">
        <v>1477.47</v>
      </c>
      <c r="D863" s="81">
        <f>VLOOKUP(A863,РАСЧЕТ!A:AY,51,0)</f>
        <v>1246.067031620257</v>
      </c>
      <c r="E863" s="81">
        <f t="shared" si="117"/>
        <v>-231.40296837974302</v>
      </c>
      <c r="F863" s="81" t="str">
        <f>VLOOKUP(A863,'04'!A:C,3,0)</f>
        <v>Начисление услуг УКС00000640 от 30.04.2023 0:00:10</v>
      </c>
      <c r="G863" s="81" t="str">
        <f>VLOOKUP(A863,'04'!A:B,2,0)</f>
        <v>НАС/КС/ДУ-3-546 от 03.12.2021 г.</v>
      </c>
      <c r="H863" s="128">
        <v>1477.47</v>
      </c>
      <c r="I863" s="126">
        <f>VLOOKUP(A863,РАСЧЕТ!A:AZ,52,0)</f>
        <v>0</v>
      </c>
      <c r="J863" s="126">
        <f t="shared" si="118"/>
        <v>-1477.47</v>
      </c>
      <c r="K863" s="128">
        <v>1477.47</v>
      </c>
      <c r="L863" s="126">
        <f>VLOOKUP(A863,РАСЧЕТ!A:BA,53,0)</f>
        <v>0</v>
      </c>
      <c r="M863" s="126">
        <f t="shared" si="119"/>
        <v>-1477.47</v>
      </c>
      <c r="N863" s="128">
        <v>1477.47</v>
      </c>
      <c r="O863" s="126">
        <f>VLOOKUP(A863,РАСЧЕТ!A:BB,54,0)</f>
        <v>0</v>
      </c>
      <c r="P863" s="126">
        <f t="shared" si="120"/>
        <v>-1477.47</v>
      </c>
      <c r="Q863" s="128">
        <v>1477.47</v>
      </c>
      <c r="R863" s="126">
        <f>VLOOKUP(A863,РАСЧЕТ!A:BC,55,0)</f>
        <v>0</v>
      </c>
      <c r="S863" s="126">
        <f t="shared" si="121"/>
        <v>-1477.47</v>
      </c>
      <c r="T863" s="128">
        <v>1477.47</v>
      </c>
      <c r="U863" s="126">
        <f>VLOOKUP(A863,РАСЧЕТ!A:BD,56,0)</f>
        <v>0</v>
      </c>
      <c r="V863" s="126">
        <f t="shared" si="122"/>
        <v>-1477.47</v>
      </c>
      <c r="W863" s="80">
        <v>1477.47</v>
      </c>
      <c r="X863" s="81">
        <f>VLOOKUP(A863,РАСЧЕТ!A:BE,57,0)</f>
        <v>2132.2257590553686</v>
      </c>
      <c r="Y863" s="81">
        <f t="shared" si="123"/>
        <v>654.75575905536857</v>
      </c>
      <c r="Z863" s="81" t="str">
        <f>VLOOKUP(A863,'10'!A:C,3,0)</f>
        <v>Начисление услуг УКС00001637 от 31.10.2023 0:00:03</v>
      </c>
      <c r="AA863" s="81" t="str">
        <f>VLOOKUP(A863,'10'!A:B,2,0)</f>
        <v>НАС/КС/ДУ-3-546 от 03.12.2021 г.</v>
      </c>
      <c r="AB863" s="80">
        <v>1477.47</v>
      </c>
      <c r="AC863" s="81">
        <f>VLOOKUP(A863,РАСЧЕТ!A:BF,58,0)</f>
        <v>1778.403325700205</v>
      </c>
      <c r="AD863" s="81">
        <f t="shared" si="124"/>
        <v>300.93332570020493</v>
      </c>
      <c r="AE863" s="81" t="str">
        <f>VLOOKUP(A863,'11'!A:C,3,0)</f>
        <v>Начисление услуг УКС00001717 от 30.11.2023 23:59:59</v>
      </c>
      <c r="AF863" s="81" t="str">
        <f>VLOOKUP(A863,'11'!A:B,2,0)</f>
        <v>НАС/КС/ДУ-3-546 от 03.12.2021 г.</v>
      </c>
      <c r="AG863" s="80">
        <v>1477.47</v>
      </c>
      <c r="AH863" s="120">
        <f>VLOOKUP(A863,РАСЧЕТ!A:BG,59,0)</f>
        <v>2425.7827320338388</v>
      </c>
      <c r="AI863" s="120">
        <f t="shared" si="125"/>
        <v>948.31273203383876</v>
      </c>
      <c r="AJ863" t="str">
        <f>VLOOKUP(A863,'12'!A:C,3,0)</f>
        <v>Начисление услуг УКС00001867 от 31.12.2023 23:59:59</v>
      </c>
      <c r="AK863" t="str">
        <f>VLOOKUP(A863,'12'!A:B,2,0)</f>
        <v>НАС/КС/ДУ-3-546 от 03.12.2021 г.</v>
      </c>
    </row>
    <row r="864" spans="1:37" x14ac:dyDescent="0.3">
      <c r="A864" s="79" t="s">
        <v>2637</v>
      </c>
      <c r="B864" s="79" t="s">
        <v>2638</v>
      </c>
      <c r="C864" s="80">
        <v>1318.56</v>
      </c>
      <c r="D864" s="81">
        <f>VLOOKUP(A864,РАСЧЕТ!A:AY,51,0)</f>
        <v>1112.042379963427</v>
      </c>
      <c r="E864" s="81">
        <f t="shared" si="117"/>
        <v>-206.51762003657291</v>
      </c>
      <c r="F864" s="81" t="str">
        <f>VLOOKUP(A864,'04'!A:C,3,0)</f>
        <v>Начисление услуг УКС00000640 от 30.04.2023 0:00:10</v>
      </c>
      <c r="G864" s="81" t="str">
        <f>VLOOKUP(A864,'04'!A:B,2,0)</f>
        <v>НАС/КС/ДУ-3-547.</v>
      </c>
      <c r="H864" s="128">
        <v>1318.56</v>
      </c>
      <c r="I864" s="126">
        <f>VLOOKUP(A864,РАСЧЕТ!A:AZ,52,0)</f>
        <v>0</v>
      </c>
      <c r="J864" s="126">
        <f t="shared" si="118"/>
        <v>-1318.56</v>
      </c>
      <c r="K864" s="128">
        <v>1318.56</v>
      </c>
      <c r="L864" s="126">
        <f>VLOOKUP(A864,РАСЧЕТ!A:BA,53,0)</f>
        <v>0</v>
      </c>
      <c r="M864" s="126">
        <f t="shared" si="119"/>
        <v>-1318.56</v>
      </c>
      <c r="N864" s="128">
        <v>1318.56</v>
      </c>
      <c r="O864" s="126">
        <f>VLOOKUP(A864,РАСЧЕТ!A:BB,54,0)</f>
        <v>0</v>
      </c>
      <c r="P864" s="126">
        <f t="shared" si="120"/>
        <v>-1318.56</v>
      </c>
      <c r="Q864" s="128">
        <v>1318.56</v>
      </c>
      <c r="R864" s="126">
        <f>VLOOKUP(A864,РАСЧЕТ!A:BC,55,0)</f>
        <v>0</v>
      </c>
      <c r="S864" s="126">
        <f t="shared" si="121"/>
        <v>-1318.56</v>
      </c>
      <c r="T864" s="128">
        <v>1318.56</v>
      </c>
      <c r="U864" s="126">
        <f>VLOOKUP(A864,РАСЧЕТ!A:BD,56,0)</f>
        <v>0</v>
      </c>
      <c r="V864" s="126">
        <f t="shared" si="122"/>
        <v>-1318.56</v>
      </c>
      <c r="W864" s="80">
        <v>1318.56</v>
      </c>
      <c r="X864" s="81">
        <f>VLOOKUP(A864,РАСЧЕТ!A:BE,57,0)</f>
        <v>683.60903137232117</v>
      </c>
      <c r="Y864" s="81">
        <f t="shared" si="123"/>
        <v>-634.95096862767878</v>
      </c>
      <c r="Z864" s="81" t="str">
        <f>VLOOKUP(A864,'10'!A:C,3,0)</f>
        <v>Начисление услуг УКС00001637 от 31.10.2023 0:00:03</v>
      </c>
      <c r="AA864" s="81" t="str">
        <f>VLOOKUP(A864,'10'!A:B,2,0)</f>
        <v>НАС/КС/ДУ-3-547.</v>
      </c>
      <c r="AB864" s="80">
        <v>1318.56</v>
      </c>
      <c r="AC864" s="81">
        <f>VLOOKUP(A864,РАСЧЕТ!A:BF,58,0)</f>
        <v>735.10365938575057</v>
      </c>
      <c r="AD864" s="81">
        <f t="shared" si="124"/>
        <v>-583.45634061424937</v>
      </c>
      <c r="AE864" s="81" t="str">
        <f>VLOOKUP(A864,'11'!A:C,3,0)</f>
        <v>Начисление услуг УКС00001717 от 30.11.2023 23:59:59</v>
      </c>
      <c r="AF864" s="81" t="str">
        <f>VLOOKUP(A864,'11'!A:B,2,0)</f>
        <v>НАС/КС/ДУ-3-547.</v>
      </c>
      <c r="AG864" s="80">
        <v>1318.56</v>
      </c>
      <c r="AH864" s="120">
        <f>VLOOKUP(A864,РАСЧЕТ!A:BG,59,0)</f>
        <v>1059.0958260340112</v>
      </c>
      <c r="AI864" s="120">
        <f t="shared" si="125"/>
        <v>-259.46417396598872</v>
      </c>
      <c r="AJ864" t="str">
        <f>VLOOKUP(A864,'12'!A:C,3,0)</f>
        <v>Начисление услуг УКС00001867 от 31.12.2023 23:59:59</v>
      </c>
      <c r="AK864" t="str">
        <f>VLOOKUP(A864,'12'!A:B,2,0)</f>
        <v>НАС/КС/ДУ-3-547.</v>
      </c>
    </row>
    <row r="865" spans="1:37" x14ac:dyDescent="0.3">
      <c r="A865" s="79" t="s">
        <v>2502</v>
      </c>
      <c r="B865" s="79" t="s">
        <v>2503</v>
      </c>
      <c r="C865" s="80">
        <v>1473.18</v>
      </c>
      <c r="D865" s="81">
        <f>VLOOKUP(A865,РАСЧЕТ!A:AY,51,0)</f>
        <v>1242.44474373764</v>
      </c>
      <c r="E865" s="81">
        <f t="shared" si="117"/>
        <v>-230.73525626236005</v>
      </c>
      <c r="F865" s="81" t="str">
        <f>VLOOKUP(A865,'04'!A:C,3,0)</f>
        <v>Начисление услуг УКС00000640 от 30.04.2023 0:00:10</v>
      </c>
      <c r="G865" s="81" t="str">
        <f>VLOOKUP(A865,'04'!A:B,2,0)</f>
        <v>НАС/КС/ДУ-3-548.</v>
      </c>
      <c r="H865" s="128">
        <v>1473.18</v>
      </c>
      <c r="I865" s="126">
        <f>VLOOKUP(A865,РАСЧЕТ!A:AZ,52,0)</f>
        <v>0</v>
      </c>
      <c r="J865" s="126">
        <f t="shared" si="118"/>
        <v>-1473.18</v>
      </c>
      <c r="K865" s="128">
        <v>1473.18</v>
      </c>
      <c r="L865" s="126">
        <f>VLOOKUP(A865,РАСЧЕТ!A:BA,53,0)</f>
        <v>0</v>
      </c>
      <c r="M865" s="126">
        <f t="shared" si="119"/>
        <v>-1473.18</v>
      </c>
      <c r="N865" s="128">
        <v>1473.18</v>
      </c>
      <c r="O865" s="126">
        <f>VLOOKUP(A865,РАСЧЕТ!A:BB,54,0)</f>
        <v>0</v>
      </c>
      <c r="P865" s="126">
        <f t="shared" si="120"/>
        <v>-1473.18</v>
      </c>
      <c r="Q865" s="128">
        <v>1473.18</v>
      </c>
      <c r="R865" s="126">
        <f>VLOOKUP(A865,РАСЧЕТ!A:BC,55,0)</f>
        <v>0</v>
      </c>
      <c r="S865" s="126">
        <f t="shared" si="121"/>
        <v>-1473.18</v>
      </c>
      <c r="T865" s="128">
        <v>1473.18</v>
      </c>
      <c r="U865" s="126">
        <f>VLOOKUP(A865,РАСЧЕТ!A:BD,56,0)</f>
        <v>0</v>
      </c>
      <c r="V865" s="126">
        <f t="shared" si="122"/>
        <v>-1473.18</v>
      </c>
      <c r="W865" s="80">
        <v>1473.18</v>
      </c>
      <c r="X865" s="81">
        <f>VLOOKUP(A865,РАСЧЕТ!A:BE,57,0)</f>
        <v>763.77165394366841</v>
      </c>
      <c r="Y865" s="81">
        <f t="shared" si="123"/>
        <v>-709.40834605633165</v>
      </c>
      <c r="Z865" s="81" t="str">
        <f>VLOOKUP(A865,'10'!A:C,3,0)</f>
        <v>Начисление услуг УКС00001637 от 31.10.2023 0:00:03</v>
      </c>
      <c r="AA865" s="81" t="str">
        <f>VLOOKUP(A865,'10'!A:B,2,0)</f>
        <v>НАС/КС/ДУ-3-548.</v>
      </c>
      <c r="AB865" s="80">
        <v>1473.18</v>
      </c>
      <c r="AC865" s="81">
        <f>VLOOKUP(A865,РАСЧЕТ!A:BF,58,0)</f>
        <v>821.30473996518697</v>
      </c>
      <c r="AD865" s="81">
        <f t="shared" si="124"/>
        <v>-651.8752600348131</v>
      </c>
      <c r="AE865" s="81" t="str">
        <f>VLOOKUP(A865,'11'!A:C,3,0)</f>
        <v>Начисление услуг УКС00001717 от 30.11.2023 23:59:59</v>
      </c>
      <c r="AF865" s="81" t="str">
        <f>VLOOKUP(A865,'11'!A:B,2,0)</f>
        <v>НАС/КС/ДУ-3-548.</v>
      </c>
      <c r="AG865" s="80">
        <v>1473.18</v>
      </c>
      <c r="AH865" s="120">
        <f>VLOOKUP(A865,РАСЧЕТ!A:BG,59,0)</f>
        <v>1183.2894733865337</v>
      </c>
      <c r="AI865" s="120">
        <f t="shared" si="125"/>
        <v>-289.89052661346636</v>
      </c>
      <c r="AJ865" t="str">
        <f>VLOOKUP(A865,'12'!A:C,3,0)</f>
        <v>Начисление услуг УКС00001867 от 31.12.2023 23:59:59</v>
      </c>
      <c r="AK865" t="str">
        <f>VLOOKUP(A865,'12'!A:B,2,0)</f>
        <v>НАС/КС/ДУ-3-548.</v>
      </c>
    </row>
    <row r="866" spans="1:37" x14ac:dyDescent="0.3">
      <c r="A866" s="79" t="s">
        <v>1058</v>
      </c>
      <c r="B866" s="79" t="s">
        <v>1059</v>
      </c>
      <c r="C866" s="80">
        <v>3251.3</v>
      </c>
      <c r="D866" s="81">
        <f>VLOOKUP(A866,РАСЧЕТ!A:AY,51,0)</f>
        <v>2698.2780269343798</v>
      </c>
      <c r="E866" s="81">
        <f t="shared" si="117"/>
        <v>-553.02197306562039</v>
      </c>
      <c r="F866" s="81" t="str">
        <f>VLOOKUP(A866,'04'!A:C,3,0)</f>
        <v>Начисление услуг УКС00000640 от 30.04.2023 0:00:10</v>
      </c>
      <c r="G866" s="81" t="str">
        <f>VLOOKUP(A866,'04'!A:B,2,0)</f>
        <v>НАС/КС/ДУ/3-549</v>
      </c>
      <c r="H866" s="128">
        <v>3251.3</v>
      </c>
      <c r="I866" s="126">
        <f>VLOOKUP(A866,РАСЧЕТ!A:AZ,52,0)</f>
        <v>0</v>
      </c>
      <c r="J866" s="126">
        <f t="shared" si="118"/>
        <v>-3251.3</v>
      </c>
      <c r="K866" s="128">
        <v>3251.3</v>
      </c>
      <c r="L866" s="126">
        <f>VLOOKUP(A866,РАСЧЕТ!A:BA,53,0)</f>
        <v>0</v>
      </c>
      <c r="M866" s="126">
        <f t="shared" si="119"/>
        <v>-3251.3</v>
      </c>
      <c r="N866" s="128">
        <v>3251.3</v>
      </c>
      <c r="O866" s="126">
        <f>VLOOKUP(A866,РАСЧЕТ!A:BB,54,0)</f>
        <v>0</v>
      </c>
      <c r="P866" s="126">
        <f t="shared" si="120"/>
        <v>-3251.3</v>
      </c>
      <c r="Q866" s="128">
        <v>3251.3</v>
      </c>
      <c r="R866" s="126">
        <f>VLOOKUP(A866,РАСЧЕТ!A:BC,55,0)</f>
        <v>0</v>
      </c>
      <c r="S866" s="126">
        <f t="shared" si="121"/>
        <v>-3251.3</v>
      </c>
      <c r="T866" s="128">
        <v>3251.3</v>
      </c>
      <c r="U866" s="126">
        <f>VLOOKUP(A866,РАСЧЕТ!A:BD,56,0)</f>
        <v>0</v>
      </c>
      <c r="V866" s="126">
        <f t="shared" si="122"/>
        <v>-3251.3</v>
      </c>
      <c r="W866" s="80">
        <v>3251.3</v>
      </c>
      <c r="X866" s="81">
        <f>VLOOKUP(A866,РАСЧЕТ!A:BE,57,0)</f>
        <v>3515.2570267826477</v>
      </c>
      <c r="Y866" s="81">
        <f t="shared" si="123"/>
        <v>263.95702678264752</v>
      </c>
      <c r="Z866" s="81" t="str">
        <f>VLOOKUP(A866,'10'!A:C,3,0)</f>
        <v>Начисление услуг УКС00001637 от 31.10.2023 0:00:03</v>
      </c>
      <c r="AA866" s="81" t="str">
        <f>VLOOKUP(A866,'10'!A:B,2,0)</f>
        <v>НАС/КС/ДУ/3-549</v>
      </c>
      <c r="AB866" s="80">
        <v>3251.3</v>
      </c>
      <c r="AC866" s="81">
        <f>VLOOKUP(A866,РАСЧЕТ!A:BF,58,0)</f>
        <v>3091.1314243166871</v>
      </c>
      <c r="AD866" s="81">
        <f t="shared" si="124"/>
        <v>-160.16857568331307</v>
      </c>
      <c r="AE866" s="81" t="str">
        <f>VLOOKUP(A866,'11'!A:C,3,0)</f>
        <v>Начисление услуг УКС00001717 от 30.11.2023 23:59:59</v>
      </c>
      <c r="AF866" s="81" t="str">
        <f>VLOOKUP(A866,'11'!A:B,2,0)</f>
        <v>НАС/КС/ДУ/3-549</v>
      </c>
      <c r="AG866" s="80">
        <v>3251.3</v>
      </c>
      <c r="AH866" s="120">
        <f>VLOOKUP(A866,РАСЧЕТ!A:BG,59,0)</f>
        <v>4270.8103069840845</v>
      </c>
      <c r="AI866" s="120">
        <f t="shared" si="125"/>
        <v>1019.5103069840843</v>
      </c>
      <c r="AJ866" t="str">
        <f>VLOOKUP(A866,'12'!A:C,3,0)</f>
        <v>Начисление услуг УКС00001867 от 31.12.2023 23:59:59</v>
      </c>
      <c r="AK866" t="str">
        <f>VLOOKUP(A866,'12'!A:B,2,0)</f>
        <v>НАС/КС/ДУ/3-549</v>
      </c>
    </row>
    <row r="867" spans="1:37" x14ac:dyDescent="0.3">
      <c r="A867" s="79" t="s">
        <v>1690</v>
      </c>
      <c r="B867" s="79" t="s">
        <v>339</v>
      </c>
      <c r="C867" s="80">
        <v>3118.15</v>
      </c>
      <c r="D867" s="81">
        <f>VLOOKUP(A867,РАСЧЕТ!A:AY,51,0)</f>
        <v>2629.781002779961</v>
      </c>
      <c r="E867" s="81">
        <f t="shared" si="117"/>
        <v>-488.36899722003909</v>
      </c>
      <c r="F867" s="81" t="str">
        <f>VLOOKUP(A867,'04'!A:C,3,0)</f>
        <v>Начисление услуг УКС00000640 от 30.04.2023 0:00:10</v>
      </c>
      <c r="G867" s="81" t="str">
        <f>VLOOKUP(A867,'04'!A:B,2,0)</f>
        <v>НАС/КС/ДУ/3-55</v>
      </c>
      <c r="H867" s="128">
        <v>3118.15</v>
      </c>
      <c r="I867" s="126">
        <f>VLOOKUP(A867,РАСЧЕТ!A:AZ,52,0)</f>
        <v>0</v>
      </c>
      <c r="J867" s="126">
        <f t="shared" si="118"/>
        <v>-3118.15</v>
      </c>
      <c r="K867" s="128">
        <v>3118.15</v>
      </c>
      <c r="L867" s="126">
        <f>VLOOKUP(A867,РАСЧЕТ!A:BA,53,0)</f>
        <v>0</v>
      </c>
      <c r="M867" s="126">
        <f t="shared" si="119"/>
        <v>-3118.15</v>
      </c>
      <c r="N867" s="128">
        <v>3118.15</v>
      </c>
      <c r="O867" s="126">
        <f>VLOOKUP(A867,РАСЧЕТ!A:BB,54,0)</f>
        <v>0</v>
      </c>
      <c r="P867" s="126">
        <f t="shared" si="120"/>
        <v>-3118.15</v>
      </c>
      <c r="Q867" s="128">
        <v>3118.15</v>
      </c>
      <c r="R867" s="126">
        <f>VLOOKUP(A867,РАСЧЕТ!A:BC,55,0)</f>
        <v>0</v>
      </c>
      <c r="S867" s="126">
        <f t="shared" si="121"/>
        <v>-3118.15</v>
      </c>
      <c r="T867" s="128">
        <v>3118.15</v>
      </c>
      <c r="U867" s="126">
        <f>VLOOKUP(A867,РАСЧЕТ!A:BD,56,0)</f>
        <v>0</v>
      </c>
      <c r="V867" s="126">
        <f t="shared" si="122"/>
        <v>-3118.15</v>
      </c>
      <c r="W867" s="80">
        <v>3118.15</v>
      </c>
      <c r="X867" s="81">
        <f>VLOOKUP(A867,РАСЧЕТ!A:BE,57,0)</f>
        <v>4071.2079557249417</v>
      </c>
      <c r="Y867" s="81">
        <f t="shared" si="123"/>
        <v>953.05795572494162</v>
      </c>
      <c r="Z867" s="81" t="str">
        <f>VLOOKUP(A867,'10'!A:C,3,0)</f>
        <v>Начисление услуг УКС00001637 от 31.10.2023 0:00:03</v>
      </c>
      <c r="AA867" s="81" t="str">
        <f>VLOOKUP(A867,'10'!A:B,2,0)</f>
        <v>НАС/КС/ДУ/3-55</v>
      </c>
      <c r="AB867" s="80">
        <v>3118.15</v>
      </c>
      <c r="AC867" s="81">
        <f>VLOOKUP(A867,РАСЧЕТ!A:BF,58,0)</f>
        <v>3453.6315146572801</v>
      </c>
      <c r="AD867" s="81">
        <f t="shared" si="124"/>
        <v>335.48151465728006</v>
      </c>
      <c r="AE867" s="81" t="str">
        <f>VLOOKUP(A867,'11'!A:C,3,0)</f>
        <v>Начисление услуг УКС00001717 от 30.11.2023 23:59:59</v>
      </c>
      <c r="AF867" s="81" t="str">
        <f>VLOOKUP(A867,'11'!A:B,2,0)</f>
        <v>НАС/КС/ДУ/3-55</v>
      </c>
      <c r="AG867" s="80">
        <v>3118.15</v>
      </c>
      <c r="AH867" s="120">
        <f>VLOOKUP(A867,РАСЧЕТ!A:BG,59,0)</f>
        <v>4730.6654217954283</v>
      </c>
      <c r="AI867" s="120">
        <f t="shared" si="125"/>
        <v>1612.5154217954282</v>
      </c>
      <c r="AJ867" t="str">
        <f>VLOOKUP(A867,'12'!A:C,3,0)</f>
        <v>Начисление услуг УКС00001867 от 31.12.2023 23:59:59</v>
      </c>
      <c r="AK867" t="str">
        <f>VLOOKUP(A867,'12'!A:B,2,0)</f>
        <v>НАС/КС/ДУ/3-55</v>
      </c>
    </row>
    <row r="868" spans="1:37" x14ac:dyDescent="0.3">
      <c r="A868" s="79" t="s">
        <v>1878</v>
      </c>
      <c r="B868" s="79" t="s">
        <v>1879</v>
      </c>
      <c r="C868" s="80">
        <v>3513.29</v>
      </c>
      <c r="D868" s="81">
        <f>VLOOKUP(A868,РАСЧЕТ!A:AY,51,0)</f>
        <v>2507.7710061193166</v>
      </c>
      <c r="E868" s="81">
        <f t="shared" si="117"/>
        <v>-1005.5189938806834</v>
      </c>
      <c r="F868" s="81" t="str">
        <f>VLOOKUP(A868,'04'!A:C,3,0)</f>
        <v>Начисление услуг УКС00000640 от 30.04.2023 0:00:10</v>
      </c>
      <c r="G868" s="81" t="str">
        <f>VLOOKUP(A868,'04'!A:B,2,0)</f>
        <v>НАС/КС/ДУ/3-550 от 16.10.2021</v>
      </c>
      <c r="H868" s="128">
        <v>3513.29</v>
      </c>
      <c r="I868" s="126">
        <f>VLOOKUP(A868,РАСЧЕТ!A:AZ,52,0)</f>
        <v>0</v>
      </c>
      <c r="J868" s="126">
        <f t="shared" si="118"/>
        <v>-3513.29</v>
      </c>
      <c r="K868" s="128">
        <v>3513.29</v>
      </c>
      <c r="L868" s="126">
        <f>VLOOKUP(A868,РАСЧЕТ!A:BA,53,0)</f>
        <v>0</v>
      </c>
      <c r="M868" s="126">
        <f t="shared" si="119"/>
        <v>-3513.29</v>
      </c>
      <c r="N868" s="128">
        <v>3513.29</v>
      </c>
      <c r="O868" s="126">
        <f>VLOOKUP(A868,РАСЧЕТ!A:BB,54,0)</f>
        <v>0</v>
      </c>
      <c r="P868" s="126">
        <f t="shared" si="120"/>
        <v>-3513.29</v>
      </c>
      <c r="Q868" s="128">
        <v>3513.29</v>
      </c>
      <c r="R868" s="126">
        <f>VLOOKUP(A868,РАСЧЕТ!A:BC,55,0)</f>
        <v>0</v>
      </c>
      <c r="S868" s="126">
        <f t="shared" si="121"/>
        <v>-3513.29</v>
      </c>
      <c r="T868" s="128">
        <v>3513.29</v>
      </c>
      <c r="U868" s="126">
        <f>VLOOKUP(A868,РАСЧЕТ!A:BD,56,0)</f>
        <v>0</v>
      </c>
      <c r="V868" s="126">
        <f t="shared" si="122"/>
        <v>-3513.29</v>
      </c>
      <c r="W868" s="80">
        <v>3513.29</v>
      </c>
      <c r="X868" s="81">
        <f>VLOOKUP(A868,РАСЧЕТ!A:BE,57,0)</f>
        <v>4000.3221222158577</v>
      </c>
      <c r="Y868" s="81">
        <f t="shared" si="123"/>
        <v>487.03212221585773</v>
      </c>
      <c r="Z868" s="81" t="str">
        <f>VLOOKUP(A868,'10'!A:C,3,0)</f>
        <v>Начисление услуг УКС00001637 от 31.10.2023 0:00:03</v>
      </c>
      <c r="AA868" s="81" t="str">
        <f>VLOOKUP(A868,'10'!A:B,2,0)</f>
        <v>НАС/КС/ДУ/3-550 от 16.10.2021</v>
      </c>
      <c r="AB868" s="80">
        <v>3513.29</v>
      </c>
      <c r="AC868" s="81">
        <f>VLOOKUP(A868,РАСЧЕТ!A:BF,58,0)</f>
        <v>3481.2350946507349</v>
      </c>
      <c r="AD868" s="81">
        <f t="shared" si="124"/>
        <v>-32.054905349265027</v>
      </c>
      <c r="AE868" s="81" t="str">
        <f>VLOOKUP(A868,'11'!A:C,3,0)</f>
        <v>Начисление услуг УКС00001717 от 30.11.2023 23:59:59</v>
      </c>
      <c r="AF868" s="81" t="str">
        <f>VLOOKUP(A868,'11'!A:B,2,0)</f>
        <v>НАС/КС/ДУ/3-550 от 16.10.2021</v>
      </c>
      <c r="AG868" s="80">
        <v>3513.29</v>
      </c>
      <c r="AH868" s="120">
        <f>VLOOKUP(A868,РАСЧЕТ!A:BG,59,0)</f>
        <v>4797.9728695696385</v>
      </c>
      <c r="AI868" s="120">
        <f t="shared" si="125"/>
        <v>1284.6828695696386</v>
      </c>
      <c r="AJ868" t="str">
        <f>VLOOKUP(A868,'12'!A:C,3,0)</f>
        <v>Начисление услуг УКС00001867 от 31.12.2023 23:59:59</v>
      </c>
      <c r="AK868" t="str">
        <f>VLOOKUP(A868,'12'!A:B,2,0)</f>
        <v>НАС/КС/ДУ/3-550 от 16.10.2021</v>
      </c>
    </row>
    <row r="869" spans="1:37" x14ac:dyDescent="0.3">
      <c r="A869" s="79" t="s">
        <v>1788</v>
      </c>
      <c r="B869" s="79" t="s">
        <v>1789</v>
      </c>
      <c r="C869" s="80">
        <v>1477.47</v>
      </c>
      <c r="D869" s="81">
        <f>VLOOKUP(A869,РАСЧЕТ!A:AY,51,0)</f>
        <v>1246.067031620257</v>
      </c>
      <c r="E869" s="81">
        <f t="shared" si="117"/>
        <v>-231.40296837974302</v>
      </c>
      <c r="F869" s="81" t="str">
        <f>VLOOKUP(A869,'04'!A:C,3,0)</f>
        <v>Начисление услуг УКС00000640 от 30.04.2023 0:00:10</v>
      </c>
      <c r="G869" s="81" t="str">
        <f>VLOOKUP(A869,'04'!A:B,2,0)</f>
        <v>НАС/КС/ДУ-3-551</v>
      </c>
      <c r="H869" s="128">
        <v>1477.47</v>
      </c>
      <c r="I869" s="126">
        <f>VLOOKUP(A869,РАСЧЕТ!A:AZ,52,0)</f>
        <v>0</v>
      </c>
      <c r="J869" s="126">
        <f t="shared" si="118"/>
        <v>-1477.47</v>
      </c>
      <c r="K869" s="128">
        <v>1477.47</v>
      </c>
      <c r="L869" s="126">
        <f>VLOOKUP(A869,РАСЧЕТ!A:BA,53,0)</f>
        <v>0</v>
      </c>
      <c r="M869" s="126">
        <f t="shared" si="119"/>
        <v>-1477.47</v>
      </c>
      <c r="N869" s="128">
        <v>1477.47</v>
      </c>
      <c r="O869" s="126">
        <f>VLOOKUP(A869,РАСЧЕТ!A:BB,54,0)</f>
        <v>0</v>
      </c>
      <c r="P869" s="126">
        <f t="shared" si="120"/>
        <v>-1477.47</v>
      </c>
      <c r="Q869" s="128">
        <v>1477.47</v>
      </c>
      <c r="R869" s="126">
        <f>VLOOKUP(A869,РАСЧЕТ!A:BC,55,0)</f>
        <v>0</v>
      </c>
      <c r="S869" s="126">
        <f t="shared" si="121"/>
        <v>-1477.47</v>
      </c>
      <c r="T869" s="128">
        <v>1477.47</v>
      </c>
      <c r="U869" s="126">
        <f>VLOOKUP(A869,РАСЧЕТ!A:BD,56,0)</f>
        <v>0</v>
      </c>
      <c r="V869" s="126">
        <f t="shared" si="122"/>
        <v>-1477.47</v>
      </c>
      <c r="W869" s="80">
        <v>1477.47</v>
      </c>
      <c r="X869" s="81">
        <f>VLOOKUP(A869,РАСЧЕТ!A:BE,57,0)</f>
        <v>1349.2823119359716</v>
      </c>
      <c r="Y869" s="81">
        <f t="shared" si="123"/>
        <v>-128.18768806402841</v>
      </c>
      <c r="Z869" s="81" t="str">
        <f>VLOOKUP(A869,'10'!A:C,3,0)</f>
        <v>Начисление услуг УКС00001637 от 31.10.2023 0:00:03</v>
      </c>
      <c r="AA869" s="81" t="str">
        <f>VLOOKUP(A869,'10'!A:B,2,0)</f>
        <v>НАС/КС/ДУ-3-551</v>
      </c>
      <c r="AB869" s="80">
        <v>1477.47</v>
      </c>
      <c r="AC869" s="81">
        <f>VLOOKUP(A869,РАСЧЕТ!A:BF,58,0)</f>
        <v>1231.2913685814756</v>
      </c>
      <c r="AD869" s="81">
        <f t="shared" si="124"/>
        <v>-246.17863141852445</v>
      </c>
      <c r="AE869" s="81" t="str">
        <f>VLOOKUP(A869,'11'!A:C,3,0)</f>
        <v>Начисление услуг УКС00001717 от 30.11.2023 23:59:59</v>
      </c>
      <c r="AF869" s="81" t="str">
        <f>VLOOKUP(A869,'11'!A:B,2,0)</f>
        <v>НАС/КС/ДУ-3-551</v>
      </c>
      <c r="AG869" s="80">
        <v>1477.47</v>
      </c>
      <c r="AH869" s="120">
        <f>VLOOKUP(A869,РАСЧЕТ!A:BG,59,0)</f>
        <v>1715.7245362719634</v>
      </c>
      <c r="AI869" s="120">
        <f t="shared" si="125"/>
        <v>238.25453627196339</v>
      </c>
      <c r="AJ869" t="str">
        <f>VLOOKUP(A869,'12'!A:C,3,0)</f>
        <v>Начисление услуг УКС00001867 от 31.12.2023 23:59:59</v>
      </c>
      <c r="AK869" t="str">
        <f>VLOOKUP(A869,'12'!A:B,2,0)</f>
        <v>НАС/КС/ДУ-3-551</v>
      </c>
    </row>
    <row r="870" spans="1:37" x14ac:dyDescent="0.3">
      <c r="A870" s="79" t="s">
        <v>1673</v>
      </c>
      <c r="B870" s="79" t="s">
        <v>1674</v>
      </c>
      <c r="C870" s="80">
        <v>1318.56</v>
      </c>
      <c r="D870" s="81">
        <f>VLOOKUP(A870,РАСЧЕТ!A:AY,51,0)</f>
        <v>1112.042379963427</v>
      </c>
      <c r="E870" s="81">
        <f t="shared" si="117"/>
        <v>-206.51762003657291</v>
      </c>
      <c r="F870" s="81" t="str">
        <f>VLOOKUP(A870,'04'!A:C,3,0)</f>
        <v>Начисление услуг УКС00000640 от 30.04.2023 0:00:10</v>
      </c>
      <c r="G870" s="81" t="str">
        <f>VLOOKUP(A870,'04'!A:B,2,0)</f>
        <v>НАС/КС/ДУ-3-552.</v>
      </c>
      <c r="H870" s="128">
        <v>1318.56</v>
      </c>
      <c r="I870" s="126">
        <f>VLOOKUP(A870,РАСЧЕТ!A:AZ,52,0)</f>
        <v>0</v>
      </c>
      <c r="J870" s="126">
        <f t="shared" si="118"/>
        <v>-1318.56</v>
      </c>
      <c r="K870" s="128">
        <v>1318.56</v>
      </c>
      <c r="L870" s="126">
        <f>VLOOKUP(A870,РАСЧЕТ!A:BA,53,0)</f>
        <v>0</v>
      </c>
      <c r="M870" s="126">
        <f t="shared" si="119"/>
        <v>-1318.56</v>
      </c>
      <c r="N870" s="128">
        <v>1318.56</v>
      </c>
      <c r="O870" s="126">
        <f>VLOOKUP(A870,РАСЧЕТ!A:BB,54,0)</f>
        <v>0</v>
      </c>
      <c r="P870" s="126">
        <f t="shared" si="120"/>
        <v>-1318.56</v>
      </c>
      <c r="Q870" s="128">
        <v>1318.56</v>
      </c>
      <c r="R870" s="126">
        <f>VLOOKUP(A870,РАСЧЕТ!A:BC,55,0)</f>
        <v>0</v>
      </c>
      <c r="S870" s="126">
        <f t="shared" si="121"/>
        <v>-1318.56</v>
      </c>
      <c r="T870" s="128">
        <v>1318.56</v>
      </c>
      <c r="U870" s="126">
        <f>VLOOKUP(A870,РАСЧЕТ!A:BD,56,0)</f>
        <v>0</v>
      </c>
      <c r="V870" s="126">
        <f t="shared" si="122"/>
        <v>-1318.56</v>
      </c>
      <c r="W870" s="80">
        <v>1318.56</v>
      </c>
      <c r="X870" s="81">
        <f>VLOOKUP(A870,РАСЧЕТ!A:BE,57,0)</f>
        <v>1613.0780595728011</v>
      </c>
      <c r="Y870" s="81">
        <f t="shared" si="123"/>
        <v>294.51805957280112</v>
      </c>
      <c r="Z870" s="81" t="str">
        <f>VLOOKUP(A870,'10'!A:C,3,0)</f>
        <v>Начисление услуг УКС00001637 от 31.10.2023 0:00:03</v>
      </c>
      <c r="AA870" s="81" t="str">
        <f>VLOOKUP(A870,'10'!A:B,2,0)</f>
        <v>НАС/КС/ДУ-3-552.</v>
      </c>
      <c r="AB870" s="80">
        <v>1318.56</v>
      </c>
      <c r="AC870" s="81">
        <f>VLOOKUP(A870,РАСЧЕТ!A:BF,58,0)</f>
        <v>1384.6060225142326</v>
      </c>
      <c r="AD870" s="81">
        <f t="shared" si="124"/>
        <v>66.046022514232618</v>
      </c>
      <c r="AE870" s="81" t="str">
        <f>VLOOKUP(A870,'11'!A:C,3,0)</f>
        <v>Начисление услуг УКС00001717 от 30.11.2023 23:59:59</v>
      </c>
      <c r="AF870" s="81" t="str">
        <f>VLOOKUP(A870,'11'!A:B,2,0)</f>
        <v>НАС/КС/ДУ-3-552.</v>
      </c>
      <c r="AG870" s="80">
        <v>1318.56</v>
      </c>
      <c r="AH870" s="120">
        <f>VLOOKUP(A870,РАСЧЕТ!A:BG,59,0)</f>
        <v>1902.0393408035161</v>
      </c>
      <c r="AI870" s="120">
        <f t="shared" si="125"/>
        <v>583.47934080351615</v>
      </c>
      <c r="AJ870" t="str">
        <f>VLOOKUP(A870,'12'!A:C,3,0)</f>
        <v>Начисление услуг УКС00001867 от 31.12.2023 23:59:59</v>
      </c>
      <c r="AK870" t="str">
        <f>VLOOKUP(A870,'12'!A:B,2,0)</f>
        <v>НАС/КС/ДУ-3-552.</v>
      </c>
    </row>
    <row r="871" spans="1:37" x14ac:dyDescent="0.3">
      <c r="A871" s="79" t="s">
        <v>1874</v>
      </c>
      <c r="B871" s="79" t="s">
        <v>1875</v>
      </c>
      <c r="C871" s="80">
        <v>1473.18</v>
      </c>
      <c r="D871" s="81">
        <f>VLOOKUP(A871,РАСЧЕТ!A:AY,51,0)</f>
        <v>1242.44474373764</v>
      </c>
      <c r="E871" s="81">
        <f t="shared" si="117"/>
        <v>-230.73525626236005</v>
      </c>
      <c r="F871" s="81" t="str">
        <f>VLOOKUP(A871,'04'!A:C,3,0)</f>
        <v>Начисление услуг УКС00000640 от 30.04.2023 0:00:10</v>
      </c>
      <c r="G871" s="81" t="str">
        <f>VLOOKUP(A871,'04'!A:B,2,0)</f>
        <v>НАС/КС/ДУ-3-553 от 15.10.2021 г.</v>
      </c>
      <c r="H871" s="128">
        <v>1473.18</v>
      </c>
      <c r="I871" s="126">
        <f>VLOOKUP(A871,РАСЧЕТ!A:AZ,52,0)</f>
        <v>0</v>
      </c>
      <c r="J871" s="126">
        <f t="shared" si="118"/>
        <v>-1473.18</v>
      </c>
      <c r="K871" s="128">
        <v>1473.18</v>
      </c>
      <c r="L871" s="126">
        <f>VLOOKUP(A871,РАСЧЕТ!A:BA,53,0)</f>
        <v>0</v>
      </c>
      <c r="M871" s="126">
        <f t="shared" si="119"/>
        <v>-1473.18</v>
      </c>
      <c r="N871" s="128">
        <v>1473.18</v>
      </c>
      <c r="O871" s="126">
        <f>VLOOKUP(A871,РАСЧЕТ!A:BB,54,0)</f>
        <v>0</v>
      </c>
      <c r="P871" s="126">
        <f t="shared" si="120"/>
        <v>-1473.18</v>
      </c>
      <c r="Q871" s="128">
        <v>1473.18</v>
      </c>
      <c r="R871" s="126">
        <f>VLOOKUP(A871,РАСЧЕТ!A:BC,55,0)</f>
        <v>0</v>
      </c>
      <c r="S871" s="126">
        <f t="shared" si="121"/>
        <v>-1473.18</v>
      </c>
      <c r="T871" s="128">
        <v>1473.18</v>
      </c>
      <c r="U871" s="126">
        <f>VLOOKUP(A871,РАСЧЕТ!A:BD,56,0)</f>
        <v>0</v>
      </c>
      <c r="V871" s="126">
        <f t="shared" si="122"/>
        <v>-1473.18</v>
      </c>
      <c r="W871" s="80">
        <v>1473.18</v>
      </c>
      <c r="X871" s="81">
        <f>VLOOKUP(A871,РАСЧЕТ!A:BE,57,0)</f>
        <v>2116.2735773534478</v>
      </c>
      <c r="Y871" s="81">
        <f t="shared" si="123"/>
        <v>643.0935773534477</v>
      </c>
      <c r="Z871" s="81" t="str">
        <f>VLOOKUP(A871,'10'!A:C,3,0)</f>
        <v>Начисление услуг УКС00001637 от 31.10.2023 0:00:03</v>
      </c>
      <c r="AA871" s="81" t="str">
        <f>VLOOKUP(A871,'10'!A:B,2,0)</f>
        <v>НАС/КС/ДУ-3-553 от 15.10.2021 г.</v>
      </c>
      <c r="AB871" s="80">
        <v>1473.18</v>
      </c>
      <c r="AC871" s="81">
        <f>VLOOKUP(A871,РАСЧЕТ!A:BF,58,0)</f>
        <v>1766.4176686780661</v>
      </c>
      <c r="AD871" s="81">
        <f t="shared" si="124"/>
        <v>293.23766867806603</v>
      </c>
      <c r="AE871" s="81" t="str">
        <f>VLOOKUP(A871,'11'!A:C,3,0)</f>
        <v>Начисление услуг УКС00001717 от 30.11.2023 23:59:59</v>
      </c>
      <c r="AF871" s="81" t="str">
        <f>VLOOKUP(A871,'11'!A:B,2,0)</f>
        <v>НАС/КС/ДУ-3-553 от 15.10.2021 г.</v>
      </c>
      <c r="AG871" s="80">
        <v>1473.18</v>
      </c>
      <c r="AH871" s="120">
        <f>VLOOKUP(A871,РАСЧЕТ!A:BG,59,0)</f>
        <v>2409.8851860579275</v>
      </c>
      <c r="AI871" s="120">
        <f t="shared" si="125"/>
        <v>936.70518605792745</v>
      </c>
      <c r="AJ871" t="str">
        <f>VLOOKUP(A871,'12'!A:C,3,0)</f>
        <v>Начисление услуг УКС00001867 от 31.12.2023 23:59:59</v>
      </c>
      <c r="AK871" t="str">
        <f>VLOOKUP(A871,'12'!A:B,2,0)</f>
        <v>НАС/КС/ДУ-3-553 от 15.10.2021 г.</v>
      </c>
    </row>
    <row r="872" spans="1:37" x14ac:dyDescent="0.3">
      <c r="A872" s="79" t="s">
        <v>1890</v>
      </c>
      <c r="B872" s="79" t="s">
        <v>1891</v>
      </c>
      <c r="C872" s="80">
        <v>3251.3</v>
      </c>
      <c r="D872" s="81">
        <f>VLOOKUP(A872,РАСЧЕТ!A:AY,51,0)</f>
        <v>2742.071927141089</v>
      </c>
      <c r="E872" s="81">
        <f t="shared" si="117"/>
        <v>-509.22807285891122</v>
      </c>
      <c r="F872" s="81" t="str">
        <f>VLOOKUP(A872,'04'!A:C,3,0)</f>
        <v>Начисление услуг УКС00000640 от 30.04.2023 0:00:10</v>
      </c>
      <c r="G872" s="81" t="str">
        <f>VLOOKUP(A872,'04'!A:B,2,0)</f>
        <v>НАС/КС/ДУ-3-554 от 22.01.2022</v>
      </c>
      <c r="H872" s="128">
        <v>3251.3</v>
      </c>
      <c r="I872" s="126">
        <f>VLOOKUP(A872,РАСЧЕТ!A:AZ,52,0)</f>
        <v>0</v>
      </c>
      <c r="J872" s="126">
        <f t="shared" si="118"/>
        <v>-3251.3</v>
      </c>
      <c r="K872" s="128">
        <v>3251.3</v>
      </c>
      <c r="L872" s="126">
        <f>VLOOKUP(A872,РАСЧЕТ!A:BA,53,0)</f>
        <v>0</v>
      </c>
      <c r="M872" s="126">
        <f t="shared" si="119"/>
        <v>-3251.3</v>
      </c>
      <c r="N872" s="128">
        <v>3251.3</v>
      </c>
      <c r="O872" s="126">
        <f>VLOOKUP(A872,РАСЧЕТ!A:BB,54,0)</f>
        <v>0</v>
      </c>
      <c r="P872" s="126">
        <f t="shared" si="120"/>
        <v>-3251.3</v>
      </c>
      <c r="Q872" s="128">
        <v>3251.3</v>
      </c>
      <c r="R872" s="126">
        <f>VLOOKUP(A872,РАСЧЕТ!A:BC,55,0)</f>
        <v>0</v>
      </c>
      <c r="S872" s="126">
        <f t="shared" si="121"/>
        <v>-3251.3</v>
      </c>
      <c r="T872" s="128">
        <v>3251.3</v>
      </c>
      <c r="U872" s="126">
        <f>VLOOKUP(A872,РАСЧЕТ!A:BD,56,0)</f>
        <v>0</v>
      </c>
      <c r="V872" s="126">
        <f t="shared" si="122"/>
        <v>-3251.3</v>
      </c>
      <c r="W872" s="80">
        <v>3251.3</v>
      </c>
      <c r="X872" s="81">
        <f>VLOOKUP(A872,РАСЧЕТ!A:BE,57,0)</f>
        <v>3467.5443850248885</v>
      </c>
      <c r="Y872" s="81">
        <f t="shared" si="123"/>
        <v>216.24438502488829</v>
      </c>
      <c r="Z872" s="81" t="str">
        <f>VLOOKUP(A872,'10'!A:C,3,0)</f>
        <v>Начисление услуг УКС00001637 от 31.10.2023 0:00:03</v>
      </c>
      <c r="AA872" s="81" t="str">
        <f>VLOOKUP(A872,'10'!A:B,2,0)</f>
        <v>НАС/КС/ДУ-3-554 от 22.01.2022</v>
      </c>
      <c r="AB872" s="80">
        <v>3251.3</v>
      </c>
      <c r="AC872" s="81">
        <f>VLOOKUP(A872,РАСЧЕТ!A:BF,58,0)</f>
        <v>3057.790374069144</v>
      </c>
      <c r="AD872" s="81">
        <f t="shared" si="124"/>
        <v>-193.50962593085615</v>
      </c>
      <c r="AE872" s="81" t="str">
        <f>VLOOKUP(A872,'11'!A:C,3,0)</f>
        <v>Начисление услуг УКС00001717 от 30.11.2023 23:59:59</v>
      </c>
      <c r="AF872" s="81" t="str">
        <f>VLOOKUP(A872,'11'!A:B,2,0)</f>
        <v>НАС/КС/ДУ-3-554 от 22.01.2022</v>
      </c>
      <c r="AG872" s="80">
        <v>3251.3</v>
      </c>
      <c r="AH872" s="120">
        <f>VLOOKUP(A872,РАСЧЕТ!A:BG,59,0)</f>
        <v>4227.5392987826699</v>
      </c>
      <c r="AI872" s="120">
        <f t="shared" si="125"/>
        <v>976.23929878266972</v>
      </c>
      <c r="AJ872" t="str">
        <f>VLOOKUP(A872,'12'!A:C,3,0)</f>
        <v>Начисление услуг УКС00001867 от 31.12.2023 23:59:59</v>
      </c>
      <c r="AK872" t="str">
        <f>VLOOKUP(A872,'12'!A:B,2,0)</f>
        <v>НАС/КС/ДУ-3-554 от 22.01.2022</v>
      </c>
    </row>
    <row r="873" spans="1:37" x14ac:dyDescent="0.3">
      <c r="A873" s="79" t="s">
        <v>1892</v>
      </c>
      <c r="B873" s="79" t="s">
        <v>1893</v>
      </c>
      <c r="C873" s="80">
        <v>3513.29</v>
      </c>
      <c r="D873" s="81">
        <f>VLOOKUP(A873,РАСЧЕТ!A:AY,51,0)</f>
        <v>2963.0314879807279</v>
      </c>
      <c r="E873" s="81">
        <f t="shared" si="117"/>
        <v>-550.25851201927208</v>
      </c>
      <c r="F873" s="81" t="str">
        <f>VLOOKUP(A873,'04'!A:C,3,0)</f>
        <v>Начисление услуг УКС00000640 от 30.04.2023 0:00:10</v>
      </c>
      <c r="G873" s="81" t="str">
        <f>VLOOKUP(A873,'04'!A:B,2,0)</f>
        <v>НАС/КС/ДУ-3-555 от 01.12.2021 г.</v>
      </c>
      <c r="H873" s="126">
        <v>226.66</v>
      </c>
      <c r="I873" s="126">
        <f>VLOOKUP(A873,РАСЧЕТ!A:AZ,52,0)</f>
        <v>0</v>
      </c>
      <c r="J873" s="126">
        <f t="shared" si="118"/>
        <v>-226.66</v>
      </c>
      <c r="K873" s="127"/>
      <c r="L873" s="126">
        <f>VLOOKUP(A873,РАСЧЕТ!A:BA,53,0)</f>
        <v>0</v>
      </c>
      <c r="M873" s="126">
        <f t="shared" si="119"/>
        <v>0</v>
      </c>
      <c r="N873" s="127"/>
      <c r="O873" s="126">
        <f>VLOOKUP(A873,РАСЧЕТ!A:BB,54,0)</f>
        <v>0</v>
      </c>
      <c r="P873" s="126">
        <f t="shared" si="120"/>
        <v>0</v>
      </c>
      <c r="Q873" s="127"/>
      <c r="R873" s="126">
        <f>VLOOKUP(A873,РАСЧЕТ!A:BC,55,0)</f>
        <v>0</v>
      </c>
      <c r="S873" s="126">
        <f t="shared" si="121"/>
        <v>0</v>
      </c>
      <c r="T873" s="127"/>
      <c r="U873" s="126">
        <f>VLOOKUP(A873,РАСЧЕТ!A:BD,56,0)</f>
        <v>0</v>
      </c>
      <c r="V873" s="126">
        <f t="shared" si="122"/>
        <v>0</v>
      </c>
      <c r="W873" s="82"/>
      <c r="X873" s="81">
        <f>VLOOKUP(A873,РАСЧЕТ!A:BE,57,0)</f>
        <v>0</v>
      </c>
      <c r="Y873" s="81">
        <f t="shared" si="123"/>
        <v>0</v>
      </c>
      <c r="Z873" s="81" t="e">
        <f>VLOOKUP(A873,'10'!A:C,3,0)</f>
        <v>#N/A</v>
      </c>
      <c r="AA873" s="81" t="e">
        <f>VLOOKUP(A873,'10'!A:B,2,0)</f>
        <v>#N/A</v>
      </c>
      <c r="AB873" s="82"/>
      <c r="AC873" s="81">
        <f>VLOOKUP(A873,РАСЧЕТ!A:BF,58,0)</f>
        <v>0</v>
      </c>
      <c r="AD873" s="81">
        <f t="shared" si="124"/>
        <v>0</v>
      </c>
      <c r="AE873" s="81" t="e">
        <f>VLOOKUP(A873,'11'!A:C,3,0)</f>
        <v>#N/A</v>
      </c>
      <c r="AF873" s="81" t="e">
        <f>VLOOKUP(A873,'11'!A:B,2,0)</f>
        <v>#N/A</v>
      </c>
      <c r="AG873" s="82"/>
      <c r="AH873" s="120">
        <f>VLOOKUP(A873,РАСЧЕТ!A:BG,59,0)</f>
        <v>0</v>
      </c>
      <c r="AI873" s="120">
        <f t="shared" si="125"/>
        <v>0</v>
      </c>
      <c r="AJ873" t="e">
        <f>VLOOKUP(A873,'12'!A:C,3,0)</f>
        <v>#N/A</v>
      </c>
      <c r="AK873" t="e">
        <f>VLOOKUP(A873,'12'!A:B,2,0)</f>
        <v>#N/A</v>
      </c>
    </row>
    <row r="874" spans="1:37" x14ac:dyDescent="0.3">
      <c r="A874" s="79" t="s">
        <v>2729</v>
      </c>
      <c r="B874" s="79" t="s">
        <v>1893</v>
      </c>
      <c r="C874" s="82"/>
      <c r="D874" s="81">
        <f>VLOOKUP(A874,РАСЧЕТ!A:AY,51,0)</f>
        <v>0</v>
      </c>
      <c r="E874" s="81">
        <f t="shared" si="117"/>
        <v>0</v>
      </c>
      <c r="F874" s="81" t="e">
        <f>VLOOKUP(A874,'04'!A:C,3,0)</f>
        <v>#N/A</v>
      </c>
      <c r="G874" s="81" t="e">
        <f>VLOOKUP(A874,'04'!A:B,2,0)</f>
        <v>#N/A</v>
      </c>
      <c r="H874" s="128">
        <v>3286.63</v>
      </c>
      <c r="I874" s="126">
        <f>VLOOKUP(A874,РАСЧЕТ!A:AZ,52,0)</f>
        <v>0</v>
      </c>
      <c r="J874" s="126">
        <f t="shared" si="118"/>
        <v>-3286.63</v>
      </c>
      <c r="K874" s="128">
        <v>3513.29</v>
      </c>
      <c r="L874" s="126">
        <f>VLOOKUP(A874,РАСЧЕТ!A:BA,53,0)</f>
        <v>0</v>
      </c>
      <c r="M874" s="126">
        <f t="shared" si="119"/>
        <v>-3513.29</v>
      </c>
      <c r="N874" s="128">
        <v>3513.29</v>
      </c>
      <c r="O874" s="126">
        <f>VLOOKUP(A874,РАСЧЕТ!A:BB,54,0)</f>
        <v>0</v>
      </c>
      <c r="P874" s="126">
        <f t="shared" si="120"/>
        <v>-3513.29</v>
      </c>
      <c r="Q874" s="128">
        <v>3513.29</v>
      </c>
      <c r="R874" s="126">
        <f>VLOOKUP(A874,РАСЧЕТ!A:BC,55,0)</f>
        <v>0</v>
      </c>
      <c r="S874" s="126">
        <f t="shared" si="121"/>
        <v>-3513.29</v>
      </c>
      <c r="T874" s="128">
        <v>3513.29</v>
      </c>
      <c r="U874" s="126">
        <f>VLOOKUP(A874,РАСЧЕТ!A:BD,56,0)</f>
        <v>0</v>
      </c>
      <c r="V874" s="126">
        <f t="shared" si="122"/>
        <v>-3513.29</v>
      </c>
      <c r="W874" s="80">
        <v>3513.29</v>
      </c>
      <c r="X874" s="81">
        <f>VLOOKUP(A874,РАСЧЕТ!A:BE,57,0)</f>
        <v>1821.4729239822761</v>
      </c>
      <c r="Y874" s="81">
        <f t="shared" si="123"/>
        <v>-1691.8170760177238</v>
      </c>
      <c r="Z874" s="81" t="str">
        <f>VLOOKUP(A874,'10'!A:C,3,0)</f>
        <v>Начисление услуг УКС00001637 от 31.10.2023 0:00:03</v>
      </c>
      <c r="AA874" s="81" t="str">
        <f>VLOOKUP(A874,'10'!A:B,2,0)</f>
        <v>НАС/КС/ДУ-3-555/Втор</v>
      </c>
      <c r="AB874" s="80">
        <v>3513.29</v>
      </c>
      <c r="AC874" s="81">
        <f>VLOOKUP(A874,РАСЧЕТ!A:BF,58,0)</f>
        <v>1958.6801087216415</v>
      </c>
      <c r="AD874" s="81">
        <f t="shared" si="124"/>
        <v>-1554.6098912783584</v>
      </c>
      <c r="AE874" s="81" t="str">
        <f>VLOOKUP(A874,'11'!A:C,3,0)</f>
        <v>Начисление услуг УКС00001717 от 30.11.2023 23:59:59</v>
      </c>
      <c r="AF874" s="81" t="str">
        <f>VLOOKUP(A874,'11'!A:B,2,0)</f>
        <v>НАС/КС/ДУ-3-555/Втор</v>
      </c>
      <c r="AG874" s="80">
        <v>3513.29</v>
      </c>
      <c r="AH874" s="120">
        <f>VLOOKUP(A874,РАСЧЕТ!A:BG,59,0)</f>
        <v>2821.9556537323169</v>
      </c>
      <c r="AI874" s="120">
        <f t="shared" si="125"/>
        <v>-691.33434626768303</v>
      </c>
      <c r="AJ874" t="str">
        <f>VLOOKUP(A874,'12'!A:C,3,0)</f>
        <v>Начисление услуг УКС00001867 от 31.12.2023 23:59:59</v>
      </c>
      <c r="AK874" t="str">
        <f>VLOOKUP(A874,'12'!A:B,2,0)</f>
        <v>НАС/КС/ДУ-3-555/Втор</v>
      </c>
    </row>
    <row r="875" spans="1:37" x14ac:dyDescent="0.3">
      <c r="A875" s="79" t="s">
        <v>1772</v>
      </c>
      <c r="B875" s="79" t="s">
        <v>1773</v>
      </c>
      <c r="C875" s="81">
        <v>787.98</v>
      </c>
      <c r="D875" s="81">
        <f>VLOOKUP(A875,РАСЧЕТ!A:AY,51,0)</f>
        <v>331.26650858682632</v>
      </c>
      <c r="E875" s="81">
        <f t="shared" si="117"/>
        <v>-456.7134914131737</v>
      </c>
      <c r="F875" s="81" t="str">
        <f>VLOOKUP(A875,'04'!A:C,3,0)</f>
        <v>Корректировка начислений УКС00001888 от 01.05.2023 0:00:00</v>
      </c>
      <c r="G875" s="81" t="str">
        <f>VLOOKUP(A875,'04'!A:B,2,0)</f>
        <v>НАС/КС/ДУ-3-556</v>
      </c>
      <c r="H875" s="127"/>
      <c r="I875" s="126">
        <f>VLOOKUP(A875,РАСЧЕТ!A:AZ,52,0)</f>
        <v>0</v>
      </c>
      <c r="J875" s="126">
        <f t="shared" si="118"/>
        <v>0</v>
      </c>
      <c r="K875" s="127"/>
      <c r="L875" s="126">
        <f>VLOOKUP(A875,РАСЧЕТ!A:BA,53,0)</f>
        <v>0</v>
      </c>
      <c r="M875" s="126">
        <f t="shared" si="119"/>
        <v>0</v>
      </c>
      <c r="N875" s="127"/>
      <c r="O875" s="126">
        <f>VLOOKUP(A875,РАСЧЕТ!A:BB,54,0)</f>
        <v>0</v>
      </c>
      <c r="P875" s="126">
        <f t="shared" si="120"/>
        <v>0</v>
      </c>
      <c r="Q875" s="127"/>
      <c r="R875" s="126">
        <f>VLOOKUP(A875,РАСЧЕТ!A:BC,55,0)</f>
        <v>0</v>
      </c>
      <c r="S875" s="126">
        <f t="shared" si="121"/>
        <v>0</v>
      </c>
      <c r="T875" s="127"/>
      <c r="U875" s="126">
        <f>VLOOKUP(A875,РАСЧЕТ!A:BD,56,0)</f>
        <v>0</v>
      </c>
      <c r="V875" s="126">
        <f t="shared" si="122"/>
        <v>0</v>
      </c>
      <c r="W875" s="82"/>
      <c r="X875" s="81">
        <f>VLOOKUP(A875,РАСЧЕТ!A:BE,57,0)</f>
        <v>0</v>
      </c>
      <c r="Y875" s="81">
        <f t="shared" si="123"/>
        <v>0</v>
      </c>
      <c r="Z875" s="81" t="e">
        <f>VLOOKUP(A875,'10'!A:C,3,0)</f>
        <v>#N/A</v>
      </c>
      <c r="AA875" s="81" t="e">
        <f>VLOOKUP(A875,'10'!A:B,2,0)</f>
        <v>#N/A</v>
      </c>
      <c r="AB875" s="82"/>
      <c r="AC875" s="81">
        <f>VLOOKUP(A875,РАСЧЕТ!A:BF,58,0)</f>
        <v>0</v>
      </c>
      <c r="AD875" s="81">
        <f t="shared" si="124"/>
        <v>0</v>
      </c>
      <c r="AE875" s="81" t="e">
        <f>VLOOKUP(A875,'11'!A:C,3,0)</f>
        <v>#N/A</v>
      </c>
      <c r="AF875" s="81" t="e">
        <f>VLOOKUP(A875,'11'!A:B,2,0)</f>
        <v>#N/A</v>
      </c>
      <c r="AG875" s="82"/>
      <c r="AH875" s="120">
        <f>VLOOKUP(A875,РАСЧЕТ!A:BG,59,0)</f>
        <v>0</v>
      </c>
      <c r="AI875" s="120">
        <f t="shared" si="125"/>
        <v>0</v>
      </c>
      <c r="AJ875" t="e">
        <f>VLOOKUP(A875,'12'!A:C,3,0)</f>
        <v>#N/A</v>
      </c>
      <c r="AK875" t="e">
        <f>VLOOKUP(A875,'12'!A:B,2,0)</f>
        <v>#N/A</v>
      </c>
    </row>
    <row r="876" spans="1:37" x14ac:dyDescent="0.3">
      <c r="A876" s="79" t="s">
        <v>2714</v>
      </c>
      <c r="B876" s="79" t="s">
        <v>1773</v>
      </c>
      <c r="C876" s="81">
        <v>689.49</v>
      </c>
      <c r="D876" s="81">
        <f>VLOOKUP(A876,РАСЧЕТ!A:AY,51,0)</f>
        <v>289.85819501347305</v>
      </c>
      <c r="E876" s="81">
        <f t="shared" si="117"/>
        <v>-399.63180498652696</v>
      </c>
      <c r="F876" s="81" t="str">
        <f>VLOOKUP(A876,'04'!A:C,3,0)</f>
        <v>Ввод начального сальдо УКС00001446 от 01.05.2023 0:00:00</v>
      </c>
      <c r="G876" s="81" t="str">
        <f>VLOOKUP(A876,'04'!A:B,2,0)</f>
        <v>НАС/КС/ДУ-3-556 втор</v>
      </c>
      <c r="H876" s="128">
        <v>1477.47</v>
      </c>
      <c r="I876" s="126">
        <f>VLOOKUP(A876,РАСЧЕТ!A:AZ,52,0)</f>
        <v>0</v>
      </c>
      <c r="J876" s="126">
        <f t="shared" si="118"/>
        <v>-1477.47</v>
      </c>
      <c r="K876" s="128">
        <v>1477.47</v>
      </c>
      <c r="L876" s="126">
        <f>VLOOKUP(A876,РАСЧЕТ!A:BA,53,0)</f>
        <v>0</v>
      </c>
      <c r="M876" s="126">
        <f t="shared" si="119"/>
        <v>-1477.47</v>
      </c>
      <c r="N876" s="128">
        <v>1477.47</v>
      </c>
      <c r="O876" s="126">
        <f>VLOOKUP(A876,РАСЧЕТ!A:BB,54,0)</f>
        <v>0</v>
      </c>
      <c r="P876" s="126">
        <f t="shared" si="120"/>
        <v>-1477.47</v>
      </c>
      <c r="Q876" s="128">
        <v>1477.47</v>
      </c>
      <c r="R876" s="126">
        <f>VLOOKUP(A876,РАСЧЕТ!A:BC,55,0)</f>
        <v>0</v>
      </c>
      <c r="S876" s="126">
        <f t="shared" si="121"/>
        <v>-1477.47</v>
      </c>
      <c r="T876" s="128">
        <v>1477.47</v>
      </c>
      <c r="U876" s="126">
        <f>VLOOKUP(A876,РАСЧЕТ!A:BD,56,0)</f>
        <v>0</v>
      </c>
      <c r="V876" s="126">
        <f t="shared" si="122"/>
        <v>-1477.47</v>
      </c>
      <c r="W876" s="80">
        <v>1477.47</v>
      </c>
      <c r="X876" s="81">
        <f>VLOOKUP(A876,РАСЧЕТ!A:BE,57,0)</f>
        <v>1594.2701454121641</v>
      </c>
      <c r="Y876" s="81">
        <f t="shared" si="123"/>
        <v>116.80014541216406</v>
      </c>
      <c r="Z876" s="81" t="str">
        <f>VLOOKUP(A876,'10'!A:C,3,0)</f>
        <v>Начисление услуг УКС00001637 от 31.10.2023 0:00:03</v>
      </c>
      <c r="AA876" s="81" t="str">
        <f>VLOOKUP(A876,'10'!A:B,2,0)</f>
        <v>НАС/КС/ДУ-3-556 втор</v>
      </c>
      <c r="AB876" s="80">
        <v>1477.47</v>
      </c>
      <c r="AC876" s="81">
        <f>VLOOKUP(A876,РАСЧЕТ!A:BF,58,0)</f>
        <v>1402.4860743250142</v>
      </c>
      <c r="AD876" s="81">
        <f t="shared" si="124"/>
        <v>-74.983925674985812</v>
      </c>
      <c r="AE876" s="81" t="str">
        <f>VLOOKUP(A876,'11'!A:C,3,0)</f>
        <v>Начисление услуг УКС00001717 от 30.11.2023 23:59:59</v>
      </c>
      <c r="AF876" s="81" t="str">
        <f>VLOOKUP(A876,'11'!A:B,2,0)</f>
        <v>НАС/КС/ДУ-3-556 втор</v>
      </c>
      <c r="AG876" s="80">
        <v>1477.47</v>
      </c>
      <c r="AH876" s="120">
        <f>VLOOKUP(A876,РАСЧЕТ!A:BG,59,0)</f>
        <v>1937.9061250721927</v>
      </c>
      <c r="AI876" s="120">
        <f t="shared" si="125"/>
        <v>460.43612507219268</v>
      </c>
      <c r="AJ876" t="str">
        <f>VLOOKUP(A876,'12'!A:C,3,0)</f>
        <v>Начисление услуг УКС00001867 от 31.12.2023 23:59:59</v>
      </c>
      <c r="AK876" t="str">
        <f>VLOOKUP(A876,'12'!A:B,2,0)</f>
        <v>НАС/КС/ДУ-3-556 втор</v>
      </c>
    </row>
    <row r="877" spans="1:37" x14ac:dyDescent="0.3">
      <c r="A877" s="79" t="s">
        <v>1800</v>
      </c>
      <c r="B877" s="79" t="s">
        <v>1801</v>
      </c>
      <c r="C877" s="80">
        <v>1318.56</v>
      </c>
      <c r="D877" s="81">
        <f>VLOOKUP(A877,РАСЧЕТ!A:AY,51,0)</f>
        <v>554.31768606189507</v>
      </c>
      <c r="E877" s="81">
        <f t="shared" si="117"/>
        <v>-764.24231393810487</v>
      </c>
      <c r="F877" s="81" t="str">
        <f>VLOOKUP(A877,'04'!A:C,3,0)</f>
        <v>Начисление услуг УКС00000640 от 30.04.2023 0:00:10</v>
      </c>
      <c r="G877" s="81" t="str">
        <f>VLOOKUP(A877,'04'!A:B,2,0)</f>
        <v>НАС/КС/ДУ-3-557 от 15.10.2021 г.</v>
      </c>
      <c r="H877" s="128">
        <v>1318.56</v>
      </c>
      <c r="I877" s="126">
        <f>VLOOKUP(A877,РАСЧЕТ!A:AZ,52,0)</f>
        <v>0</v>
      </c>
      <c r="J877" s="126">
        <f t="shared" si="118"/>
        <v>-1318.56</v>
      </c>
      <c r="K877" s="128">
        <v>1318.56</v>
      </c>
      <c r="L877" s="126">
        <f>VLOOKUP(A877,РАСЧЕТ!A:BA,53,0)</f>
        <v>0</v>
      </c>
      <c r="M877" s="126">
        <f t="shared" si="119"/>
        <v>-1318.56</v>
      </c>
      <c r="N877" s="128">
        <v>1318.56</v>
      </c>
      <c r="O877" s="126">
        <f>VLOOKUP(A877,РАСЧЕТ!A:BB,54,0)</f>
        <v>0</v>
      </c>
      <c r="P877" s="126">
        <f t="shared" si="120"/>
        <v>-1318.56</v>
      </c>
      <c r="Q877" s="128">
        <v>1318.56</v>
      </c>
      <c r="R877" s="126">
        <f>VLOOKUP(A877,РАСЧЕТ!A:BC,55,0)</f>
        <v>0</v>
      </c>
      <c r="S877" s="126">
        <f t="shared" si="121"/>
        <v>-1318.56</v>
      </c>
      <c r="T877" s="128">
        <v>1318.56</v>
      </c>
      <c r="U877" s="126">
        <f>VLOOKUP(A877,РАСЧЕТ!A:BD,56,0)</f>
        <v>0</v>
      </c>
      <c r="V877" s="126">
        <f t="shared" si="122"/>
        <v>-1318.56</v>
      </c>
      <c r="W877" s="80">
        <v>1318.56</v>
      </c>
      <c r="X877" s="81">
        <f>VLOOKUP(A877,РАСЧЕТ!A:BE,57,0)</f>
        <v>1733.3713637600383</v>
      </c>
      <c r="Y877" s="81">
        <f t="shared" si="123"/>
        <v>414.81136376003838</v>
      </c>
      <c r="Z877" s="81" t="str">
        <f>VLOOKUP(A877,'10'!A:C,3,0)</f>
        <v>Начисление услуг УКС00001637 от 31.10.2023 0:00:03</v>
      </c>
      <c r="AA877" s="81" t="str">
        <f>VLOOKUP(A877,'10'!A:B,2,0)</f>
        <v>НАС/КС/ДУ-3-557 от 15.10.2021 г.</v>
      </c>
      <c r="AB877" s="80">
        <v>1318.56</v>
      </c>
      <c r="AC877" s="81">
        <f>VLOOKUP(A877,РАСЧЕТ!A:BF,58,0)</f>
        <v>1468.6656124173098</v>
      </c>
      <c r="AD877" s="81">
        <f t="shared" si="124"/>
        <v>150.10561241730989</v>
      </c>
      <c r="AE877" s="81" t="str">
        <f>VLOOKUP(A877,'11'!A:C,3,0)</f>
        <v>Начисление услуг УКС00001717 от 30.11.2023 23:59:59</v>
      </c>
      <c r="AF877" s="81" t="str">
        <f>VLOOKUP(A877,'11'!A:B,2,0)</f>
        <v>НАС/КС/ДУ-3-557 от 15.10.2021 г.</v>
      </c>
      <c r="AG877" s="80">
        <v>1318.56</v>
      </c>
      <c r="AH877" s="120">
        <f>VLOOKUP(A877,РАСЧЕТ!A:BG,59,0)</f>
        <v>2011.1343806147354</v>
      </c>
      <c r="AI877" s="120">
        <f t="shared" si="125"/>
        <v>692.57438061473545</v>
      </c>
      <c r="AJ877" t="str">
        <f>VLOOKUP(A877,'12'!A:C,3,0)</f>
        <v>Начисление услуг УКС00001867 от 31.12.2023 23:59:59</v>
      </c>
      <c r="AK877" t="str">
        <f>VLOOKUP(A877,'12'!A:B,2,0)</f>
        <v>НАС/КС/ДУ-3-557 от 15.10.2021 г.</v>
      </c>
    </row>
    <row r="878" spans="1:37" x14ac:dyDescent="0.3">
      <c r="A878" s="79" t="s">
        <v>1807</v>
      </c>
      <c r="B878" s="79" t="s">
        <v>1808</v>
      </c>
      <c r="C878" s="80">
        <v>1473.18</v>
      </c>
      <c r="D878" s="81">
        <f>VLOOKUP(A878,РАСЧЕТ!A:AY,51,0)</f>
        <v>2015.1863085316938</v>
      </c>
      <c r="E878" s="81">
        <f t="shared" si="117"/>
        <v>542.00630853169378</v>
      </c>
      <c r="F878" s="81" t="str">
        <f>VLOOKUP(A878,'04'!A:C,3,0)</f>
        <v>Начисление услуг УКС00000640 от 30.04.2023 0:00:10</v>
      </c>
      <c r="G878" s="81" t="str">
        <f>VLOOKUP(A878,'04'!A:B,2,0)</f>
        <v>НАС/КР/ДУ-3-558 от 10.11.2021 г.</v>
      </c>
      <c r="H878" s="128">
        <v>1473.18</v>
      </c>
      <c r="I878" s="126">
        <f>VLOOKUP(A878,РАСЧЕТ!A:AZ,52,0)</f>
        <v>0</v>
      </c>
      <c r="J878" s="126">
        <f t="shared" si="118"/>
        <v>-1473.18</v>
      </c>
      <c r="K878" s="128">
        <v>1473.18</v>
      </c>
      <c r="L878" s="126">
        <f>VLOOKUP(A878,РАСЧЕТ!A:BA,53,0)</f>
        <v>0</v>
      </c>
      <c r="M878" s="126">
        <f t="shared" si="119"/>
        <v>-1473.18</v>
      </c>
      <c r="N878" s="128">
        <v>1473.18</v>
      </c>
      <c r="O878" s="126">
        <f>VLOOKUP(A878,РАСЧЕТ!A:BB,54,0)</f>
        <v>0</v>
      </c>
      <c r="P878" s="126">
        <f t="shared" si="120"/>
        <v>-1473.18</v>
      </c>
      <c r="Q878" s="128">
        <v>1473.18</v>
      </c>
      <c r="R878" s="126">
        <f>VLOOKUP(A878,РАСЧЕТ!A:BC,55,0)</f>
        <v>0</v>
      </c>
      <c r="S878" s="126">
        <f t="shared" si="121"/>
        <v>-1473.18</v>
      </c>
      <c r="T878" s="128">
        <v>1473.18</v>
      </c>
      <c r="U878" s="126">
        <f>VLOOKUP(A878,РАСЧЕТ!A:BD,56,0)</f>
        <v>0</v>
      </c>
      <c r="V878" s="126">
        <f t="shared" si="122"/>
        <v>-1473.18</v>
      </c>
      <c r="W878" s="80">
        <v>1473.18</v>
      </c>
      <c r="X878" s="81">
        <f>VLOOKUP(A878,РАСЧЕТ!A:BE,57,0)</f>
        <v>1238.6886659463551</v>
      </c>
      <c r="Y878" s="81">
        <f t="shared" si="123"/>
        <v>-234.49133405364501</v>
      </c>
      <c r="Z878" s="81" t="str">
        <f>VLOOKUP(A878,'10'!A:C,3,0)</f>
        <v>Начисление услуг УКС00001637 от 31.10.2023 0:00:03</v>
      </c>
      <c r="AA878" s="81" t="str">
        <f>VLOOKUP(A878,'10'!A:B,2,0)</f>
        <v>НАС/КР/ДУ-3-558 от 10.11.2021 г.</v>
      </c>
      <c r="AB878" s="80">
        <v>1473.18</v>
      </c>
      <c r="AC878" s="81">
        <f>VLOOKUP(A878,РАСЧЕТ!A:BF,58,0)</f>
        <v>1153.1713350069426</v>
      </c>
      <c r="AD878" s="81">
        <f t="shared" si="124"/>
        <v>-320.00866499305744</v>
      </c>
      <c r="AE878" s="81" t="str">
        <f>VLOOKUP(A878,'11'!A:C,3,0)</f>
        <v>Начисление услуг УКС00001717 от 30.11.2023 23:59:59</v>
      </c>
      <c r="AF878" s="81" t="str">
        <f>VLOOKUP(A878,'11'!A:B,2,0)</f>
        <v>НАС/КР/ДУ-3-558 от 10.11.2021 г.</v>
      </c>
      <c r="AG878" s="80">
        <v>1473.18</v>
      </c>
      <c r="AH878" s="120">
        <f>VLOOKUP(A878,РАСЧЕТ!A:BG,59,0)</f>
        <v>1613.9958263420924</v>
      </c>
      <c r="AI878" s="120">
        <f t="shared" si="125"/>
        <v>140.81582634209235</v>
      </c>
      <c r="AJ878" t="str">
        <f>VLOOKUP(A878,'12'!A:C,3,0)</f>
        <v>Начисление услуг УКС00001867 от 31.12.2023 23:59:59</v>
      </c>
      <c r="AK878" t="str">
        <f>VLOOKUP(A878,'12'!A:B,2,0)</f>
        <v>НАС/КР/ДУ-3-558 от 10.11.2021 г.</v>
      </c>
    </row>
    <row r="879" spans="1:37" x14ac:dyDescent="0.3">
      <c r="A879" s="79" t="s">
        <v>2532</v>
      </c>
      <c r="B879" s="79" t="s">
        <v>2533</v>
      </c>
      <c r="C879" s="80">
        <v>3251.3</v>
      </c>
      <c r="D879" s="81">
        <f>VLOOKUP(A879,РАСЧЕТ!A:AY,51,0)</f>
        <v>2742.071927141089</v>
      </c>
      <c r="E879" s="81">
        <f t="shared" si="117"/>
        <v>-509.22807285891122</v>
      </c>
      <c r="F879" s="81" t="str">
        <f>VLOOKUP(A879,'04'!A:C,3,0)</f>
        <v>Начисление услуг УКС00000640 от 30.04.2023 0:00:10</v>
      </c>
      <c r="G879" s="81" t="str">
        <f>VLOOKUP(A879,'04'!A:B,2,0)</f>
        <v>НАС/КС/ДУ-3-559 от 22.11.2021</v>
      </c>
      <c r="H879" s="128">
        <v>3251.3</v>
      </c>
      <c r="I879" s="126">
        <f>VLOOKUP(A879,РАСЧЕТ!A:AZ,52,0)</f>
        <v>0</v>
      </c>
      <c r="J879" s="126">
        <f t="shared" si="118"/>
        <v>-3251.3</v>
      </c>
      <c r="K879" s="128">
        <v>3251.3</v>
      </c>
      <c r="L879" s="126">
        <f>VLOOKUP(A879,РАСЧЕТ!A:BA,53,0)</f>
        <v>0</v>
      </c>
      <c r="M879" s="126">
        <f t="shared" si="119"/>
        <v>-3251.3</v>
      </c>
      <c r="N879" s="128">
        <v>3251.3</v>
      </c>
      <c r="O879" s="126">
        <f>VLOOKUP(A879,РАСЧЕТ!A:BB,54,0)</f>
        <v>0</v>
      </c>
      <c r="P879" s="126">
        <f t="shared" si="120"/>
        <v>-3251.3</v>
      </c>
      <c r="Q879" s="128">
        <v>3251.3</v>
      </c>
      <c r="R879" s="126">
        <f>VLOOKUP(A879,РАСЧЕТ!A:BC,55,0)</f>
        <v>0</v>
      </c>
      <c r="S879" s="126">
        <f t="shared" si="121"/>
        <v>-3251.3</v>
      </c>
      <c r="T879" s="128">
        <v>3251.3</v>
      </c>
      <c r="U879" s="126">
        <f>VLOOKUP(A879,РАСЧЕТ!A:BD,56,0)</f>
        <v>0</v>
      </c>
      <c r="V879" s="126">
        <f t="shared" si="122"/>
        <v>-3251.3</v>
      </c>
      <c r="W879" s="80">
        <v>3251.3</v>
      </c>
      <c r="X879" s="81">
        <f>VLOOKUP(A879,РАСЧЕТ!A:BE,57,0)</f>
        <v>4845.9369274535093</v>
      </c>
      <c r="Y879" s="81">
        <f t="shared" si="123"/>
        <v>1594.6369274535091</v>
      </c>
      <c r="Z879" s="81" t="str">
        <f>VLOOKUP(A879,'10'!A:C,3,0)</f>
        <v>Начисление услуг УКС00001637 от 31.10.2023 0:00:03</v>
      </c>
      <c r="AA879" s="81" t="str">
        <f>VLOOKUP(A879,'10'!A:B,2,0)</f>
        <v>НАС/КС/ДУ-3-559 от 22.11.2021</v>
      </c>
      <c r="AB879" s="80">
        <v>3251.3</v>
      </c>
      <c r="AC879" s="81">
        <f>VLOOKUP(A879,РАСЧЕТ!A:BF,58,0)</f>
        <v>4020.9953722597479</v>
      </c>
      <c r="AD879" s="81">
        <f t="shared" si="124"/>
        <v>769.69537225974773</v>
      </c>
      <c r="AE879" s="81" t="str">
        <f>VLOOKUP(A879,'11'!A:C,3,0)</f>
        <v>Начисление услуг УКС00001717 от 30.11.2023 23:59:59</v>
      </c>
      <c r="AF879" s="81" t="str">
        <f>VLOOKUP(A879,'11'!A:B,2,0)</f>
        <v>НАС/КС/ДУ-3-559 от 22.11.2021</v>
      </c>
      <c r="AG879" s="80">
        <v>3251.3</v>
      </c>
      <c r="AH879" s="120">
        <f>VLOOKUP(A879,РАСЧЕТ!A:BG,59,0)</f>
        <v>5477.6154381634433</v>
      </c>
      <c r="AI879" s="120">
        <f t="shared" si="125"/>
        <v>2226.3154381634431</v>
      </c>
      <c r="AJ879" t="str">
        <f>VLOOKUP(A879,'12'!A:C,3,0)</f>
        <v>Начисление услуг УКС00001867 от 31.12.2023 23:59:59</v>
      </c>
      <c r="AK879" t="str">
        <f>VLOOKUP(A879,'12'!A:B,2,0)</f>
        <v>НАС/КС/ДУ-3-559 от 22.11.2021</v>
      </c>
    </row>
    <row r="880" spans="1:37" x14ac:dyDescent="0.3">
      <c r="A880" s="79" t="s">
        <v>1802</v>
      </c>
      <c r="B880" s="79" t="s">
        <v>360</v>
      </c>
      <c r="C880" s="80">
        <v>2452.4299999999998</v>
      </c>
      <c r="D880" s="81">
        <f>VLOOKUP(A880,РАСЧЕТ!A:AY,51,0)</f>
        <v>2068.3263809743221</v>
      </c>
      <c r="E880" s="81">
        <f t="shared" si="117"/>
        <v>-384.10361902567774</v>
      </c>
      <c r="F880" s="81" t="str">
        <f>VLOOKUP(A880,'04'!A:C,3,0)</f>
        <v>Начисление услуг УКС00000640 от 30.04.2023 0:00:10</v>
      </c>
      <c r="G880" s="81" t="str">
        <f>VLOOKUP(A880,'04'!A:B,2,0)</f>
        <v>НАС/КС/ДУ-3-56</v>
      </c>
      <c r="H880" s="126">
        <v>79.19</v>
      </c>
      <c r="I880" s="126">
        <f>VLOOKUP(A880,РАСЧЕТ!A:AZ,52,0)</f>
        <v>0</v>
      </c>
      <c r="J880" s="126">
        <f t="shared" si="118"/>
        <v>-79.19</v>
      </c>
      <c r="K880" s="127"/>
      <c r="L880" s="126">
        <f>VLOOKUP(A880,РАСЧЕТ!A:BA,53,0)</f>
        <v>0</v>
      </c>
      <c r="M880" s="126">
        <f t="shared" si="119"/>
        <v>0</v>
      </c>
      <c r="N880" s="127"/>
      <c r="O880" s="126">
        <f>VLOOKUP(A880,РАСЧЕТ!A:BB,54,0)</f>
        <v>0</v>
      </c>
      <c r="P880" s="126">
        <f t="shared" si="120"/>
        <v>0</v>
      </c>
      <c r="Q880" s="127"/>
      <c r="R880" s="126">
        <f>VLOOKUP(A880,РАСЧЕТ!A:BC,55,0)</f>
        <v>0</v>
      </c>
      <c r="S880" s="126">
        <f t="shared" si="121"/>
        <v>0</v>
      </c>
      <c r="T880" s="127"/>
      <c r="U880" s="126">
        <f>VLOOKUP(A880,РАСЧЕТ!A:BD,56,0)</f>
        <v>0</v>
      </c>
      <c r="V880" s="126">
        <f t="shared" si="122"/>
        <v>0</v>
      </c>
      <c r="W880" s="82"/>
      <c r="X880" s="81">
        <f>VLOOKUP(A880,РАСЧЕТ!A:BE,57,0)</f>
        <v>0</v>
      </c>
      <c r="Y880" s="81">
        <f t="shared" si="123"/>
        <v>0</v>
      </c>
      <c r="Z880" s="81" t="e">
        <f>VLOOKUP(A880,'10'!A:C,3,0)</f>
        <v>#N/A</v>
      </c>
      <c r="AA880" s="81" t="e">
        <f>VLOOKUP(A880,'10'!A:B,2,0)</f>
        <v>#N/A</v>
      </c>
      <c r="AB880" s="82"/>
      <c r="AC880" s="81">
        <f>VLOOKUP(A880,РАСЧЕТ!A:BF,58,0)</f>
        <v>0</v>
      </c>
      <c r="AD880" s="81">
        <f t="shared" si="124"/>
        <v>0</v>
      </c>
      <c r="AE880" s="81" t="e">
        <f>VLOOKUP(A880,'11'!A:C,3,0)</f>
        <v>#N/A</v>
      </c>
      <c r="AF880" s="81" t="e">
        <f>VLOOKUP(A880,'11'!A:B,2,0)</f>
        <v>#N/A</v>
      </c>
      <c r="AG880" s="82"/>
      <c r="AH880" s="120">
        <f>VLOOKUP(A880,РАСЧЕТ!A:BG,59,0)</f>
        <v>0</v>
      </c>
      <c r="AI880" s="120">
        <f t="shared" si="125"/>
        <v>0</v>
      </c>
      <c r="AJ880" t="e">
        <f>VLOOKUP(A880,'12'!A:C,3,0)</f>
        <v>#N/A</v>
      </c>
      <c r="AK880" t="e">
        <f>VLOOKUP(A880,'12'!A:B,2,0)</f>
        <v>#N/A</v>
      </c>
    </row>
    <row r="881" spans="1:37" x14ac:dyDescent="0.3">
      <c r="A881" s="79" t="s">
        <v>2728</v>
      </c>
      <c r="B881" s="79" t="s">
        <v>360</v>
      </c>
      <c r="C881" s="82"/>
      <c r="D881" s="81">
        <f>VLOOKUP(A881,РАСЧЕТ!A:AY,51,0)</f>
        <v>0</v>
      </c>
      <c r="E881" s="81">
        <f t="shared" si="117"/>
        <v>0</v>
      </c>
      <c r="F881" s="81" t="e">
        <f>VLOOKUP(A881,'04'!A:C,3,0)</f>
        <v>#N/A</v>
      </c>
      <c r="G881" s="81" t="e">
        <f>VLOOKUP(A881,'04'!A:B,2,0)</f>
        <v>#N/A</v>
      </c>
      <c r="H881" s="128">
        <v>2373.5100000000002</v>
      </c>
      <c r="I881" s="126">
        <f>VLOOKUP(A881,РАСЧЕТ!A:AZ,52,0)</f>
        <v>0</v>
      </c>
      <c r="J881" s="126">
        <f t="shared" si="118"/>
        <v>-2373.5100000000002</v>
      </c>
      <c r="K881" s="128">
        <v>2452.4299999999998</v>
      </c>
      <c r="L881" s="126">
        <f>VLOOKUP(A881,РАСЧЕТ!A:BA,53,0)</f>
        <v>0</v>
      </c>
      <c r="M881" s="126">
        <f t="shared" si="119"/>
        <v>-2452.4299999999998</v>
      </c>
      <c r="N881" s="128">
        <v>2452.4299999999998</v>
      </c>
      <c r="O881" s="126">
        <f>VLOOKUP(A881,РАСЧЕТ!A:BB,54,0)</f>
        <v>0</v>
      </c>
      <c r="P881" s="126">
        <f t="shared" si="120"/>
        <v>-2452.4299999999998</v>
      </c>
      <c r="Q881" s="128">
        <v>2452.4299999999998</v>
      </c>
      <c r="R881" s="126">
        <f>VLOOKUP(A881,РАСЧЕТ!A:BC,55,0)</f>
        <v>0</v>
      </c>
      <c r="S881" s="126">
        <f t="shared" si="121"/>
        <v>-2452.4299999999998</v>
      </c>
      <c r="T881" s="128">
        <v>2452.4299999999998</v>
      </c>
      <c r="U881" s="126">
        <f>VLOOKUP(A881,РАСЧЕТ!A:BD,56,0)</f>
        <v>0</v>
      </c>
      <c r="V881" s="126">
        <f t="shared" si="122"/>
        <v>-2452.4299999999998</v>
      </c>
      <c r="W881" s="80">
        <v>2452.4299999999998</v>
      </c>
      <c r="X881" s="81">
        <f>VLOOKUP(A881,РАСЧЕТ!A:BE,57,0)</f>
        <v>3484.8953862373683</v>
      </c>
      <c r="Y881" s="81">
        <f t="shared" si="123"/>
        <v>1032.4653862373684</v>
      </c>
      <c r="Z881" s="81" t="str">
        <f>VLOOKUP(A881,'10'!A:C,3,0)</f>
        <v>Начисление услуг УКС00001637 от 31.10.2023 0:00:03</v>
      </c>
      <c r="AA881" s="81" t="str">
        <f>VLOOKUP(A881,'10'!A:B,2,0)</f>
        <v>НАС/ПР/ДУ/3-56-ВТОР</v>
      </c>
      <c r="AB881" s="80">
        <v>2452.4299999999998</v>
      </c>
      <c r="AC881" s="81">
        <f>VLOOKUP(A881,РАСЧЕТ!A:BF,58,0)</f>
        <v>2913.9625623895081</v>
      </c>
      <c r="AD881" s="81">
        <f t="shared" si="124"/>
        <v>461.53256238950826</v>
      </c>
      <c r="AE881" s="81" t="str">
        <f>VLOOKUP(A881,'11'!A:C,3,0)</f>
        <v>Начисление услуг УКС00001717 от 30.11.2023 23:59:59</v>
      </c>
      <c r="AF881" s="81" t="str">
        <f>VLOOKUP(A881,'11'!A:B,2,0)</f>
        <v>НАС/ПР/ДУ/3-56-ВТОР</v>
      </c>
      <c r="AG881" s="80">
        <v>2452.4299999999998</v>
      </c>
      <c r="AH881" s="120">
        <f>VLOOKUP(A881,РАСЧЕТ!A:BG,59,0)</f>
        <v>3977.2254750555476</v>
      </c>
      <c r="AI881" s="120">
        <f t="shared" si="125"/>
        <v>1524.7954750555477</v>
      </c>
      <c r="AJ881" t="str">
        <f>VLOOKUP(A881,'12'!A:C,3,0)</f>
        <v>Начисление услуг УКС00001867 от 31.12.2023 23:59:59</v>
      </c>
      <c r="AK881" t="str">
        <f>VLOOKUP(A881,'12'!A:B,2,0)</f>
        <v>НАС/ПР/ДУ/3-56-ВТОР</v>
      </c>
    </row>
    <row r="882" spans="1:37" x14ac:dyDescent="0.3">
      <c r="A882" s="79" t="s">
        <v>944</v>
      </c>
      <c r="B882" s="79" t="s">
        <v>945</v>
      </c>
      <c r="C882" s="80">
        <v>3513.29</v>
      </c>
      <c r="D882" s="81">
        <f>VLOOKUP(A882,РАСЧЕТ!A:AY,51,0)</f>
        <v>2963.0314879807279</v>
      </c>
      <c r="E882" s="81">
        <f t="shared" si="117"/>
        <v>-550.25851201927208</v>
      </c>
      <c r="F882" s="81" t="str">
        <f>VLOOKUP(A882,'04'!A:C,3,0)</f>
        <v>Начисление услуг УКС00000640 от 30.04.2023 0:00:10</v>
      </c>
      <c r="G882" s="81" t="str">
        <f>VLOOKUP(A882,'04'!A:B,2,0)</f>
        <v>НАС/КР/ДУ-3-560 от 09.11.2021 г.</v>
      </c>
      <c r="H882" s="128">
        <v>3513.29</v>
      </c>
      <c r="I882" s="126">
        <f>VLOOKUP(A882,РАСЧЕТ!A:AZ,52,0)</f>
        <v>0</v>
      </c>
      <c r="J882" s="126">
        <f t="shared" si="118"/>
        <v>-3513.29</v>
      </c>
      <c r="K882" s="128">
        <v>3513.29</v>
      </c>
      <c r="L882" s="126">
        <f>VLOOKUP(A882,РАСЧЕТ!A:BA,53,0)</f>
        <v>0</v>
      </c>
      <c r="M882" s="126">
        <f t="shared" si="119"/>
        <v>-3513.29</v>
      </c>
      <c r="N882" s="128">
        <v>3513.29</v>
      </c>
      <c r="O882" s="126">
        <f>VLOOKUP(A882,РАСЧЕТ!A:BB,54,0)</f>
        <v>0</v>
      </c>
      <c r="P882" s="126">
        <f t="shared" si="120"/>
        <v>-3513.29</v>
      </c>
      <c r="Q882" s="128">
        <v>3513.29</v>
      </c>
      <c r="R882" s="126">
        <f>VLOOKUP(A882,РАСЧЕТ!A:BC,55,0)</f>
        <v>0</v>
      </c>
      <c r="S882" s="126">
        <f t="shared" si="121"/>
        <v>-3513.29</v>
      </c>
      <c r="T882" s="128">
        <v>3513.29</v>
      </c>
      <c r="U882" s="126">
        <f>VLOOKUP(A882,РАСЧЕТ!A:BD,56,0)</f>
        <v>0</v>
      </c>
      <c r="V882" s="126">
        <f t="shared" si="122"/>
        <v>-3513.29</v>
      </c>
      <c r="W882" s="80">
        <v>3513.29</v>
      </c>
      <c r="X882" s="81">
        <f>VLOOKUP(A882,РАСЧЕТ!A:BE,57,0)</f>
        <v>1821.4729239822761</v>
      </c>
      <c r="Y882" s="81">
        <f t="shared" si="123"/>
        <v>-1691.8170760177238</v>
      </c>
      <c r="Z882" s="81" t="str">
        <f>VLOOKUP(A882,'10'!A:C,3,0)</f>
        <v>Начисление услуг УКС00001637 от 31.10.2023 0:00:03</v>
      </c>
      <c r="AA882" s="81" t="str">
        <f>VLOOKUP(A882,'10'!A:B,2,0)</f>
        <v>НАС/КР/ДУ-3-560 от 09.11.2021 г.</v>
      </c>
      <c r="AB882" s="80">
        <v>3513.29</v>
      </c>
      <c r="AC882" s="81">
        <f>VLOOKUP(A882,РАСЧЕТ!A:BF,58,0)</f>
        <v>1958.6801087216415</v>
      </c>
      <c r="AD882" s="81">
        <f t="shared" si="124"/>
        <v>-1554.6098912783584</v>
      </c>
      <c r="AE882" s="81" t="str">
        <f>VLOOKUP(A882,'11'!A:C,3,0)</f>
        <v>Начисление услуг УКС00001717 от 30.11.2023 23:59:59</v>
      </c>
      <c r="AF882" s="81" t="str">
        <f>VLOOKUP(A882,'11'!A:B,2,0)</f>
        <v>НАС/КР/ДУ-3-560 от 09.11.2021 г.</v>
      </c>
      <c r="AG882" s="80">
        <v>3513.29</v>
      </c>
      <c r="AH882" s="120">
        <f>VLOOKUP(A882,РАСЧЕТ!A:BG,59,0)</f>
        <v>2821.9556537323169</v>
      </c>
      <c r="AI882" s="120">
        <f t="shared" si="125"/>
        <v>-691.33434626768303</v>
      </c>
      <c r="AJ882" t="str">
        <f>VLOOKUP(A882,'12'!A:C,3,0)</f>
        <v>Начисление услуг УКС00001867 от 31.12.2023 23:59:59</v>
      </c>
      <c r="AK882" t="str">
        <f>VLOOKUP(A882,'12'!A:B,2,0)</f>
        <v>НАС/КР/ДУ-3-560 от 09.11.2021 г.</v>
      </c>
    </row>
    <row r="883" spans="1:37" x14ac:dyDescent="0.3">
      <c r="A883" s="79" t="s">
        <v>2523</v>
      </c>
      <c r="B883" s="79" t="s">
        <v>2524</v>
      </c>
      <c r="C883" s="80">
        <v>1477.47</v>
      </c>
      <c r="D883" s="81">
        <f>VLOOKUP(A883,РАСЧЕТ!A:AY,51,0)</f>
        <v>1246.067031620257</v>
      </c>
      <c r="E883" s="81">
        <f t="shared" si="117"/>
        <v>-231.40296837974302</v>
      </c>
      <c r="F883" s="81" t="str">
        <f>VLOOKUP(A883,'04'!A:C,3,0)</f>
        <v>Начисление услуг УКС00000640 от 30.04.2023 0:00:10</v>
      </c>
      <c r="G883" s="81" t="str">
        <f>VLOOKUP(A883,'04'!A:B,2,0)</f>
        <v>НАС/КС/ДУ/3-561 от 01.11.2021</v>
      </c>
      <c r="H883" s="128">
        <v>1477.47</v>
      </c>
      <c r="I883" s="126">
        <f>VLOOKUP(A883,РАСЧЕТ!A:AZ,52,0)</f>
        <v>0</v>
      </c>
      <c r="J883" s="126">
        <f t="shared" si="118"/>
        <v>-1477.47</v>
      </c>
      <c r="K883" s="128">
        <v>1477.47</v>
      </c>
      <c r="L883" s="126">
        <f>VLOOKUP(A883,РАСЧЕТ!A:BA,53,0)</f>
        <v>0</v>
      </c>
      <c r="M883" s="126">
        <f t="shared" si="119"/>
        <v>-1477.47</v>
      </c>
      <c r="N883" s="128">
        <v>1477.47</v>
      </c>
      <c r="O883" s="126">
        <f>VLOOKUP(A883,РАСЧЕТ!A:BB,54,0)</f>
        <v>0</v>
      </c>
      <c r="P883" s="126">
        <f t="shared" si="120"/>
        <v>-1477.47</v>
      </c>
      <c r="Q883" s="128">
        <v>1477.47</v>
      </c>
      <c r="R883" s="126">
        <f>VLOOKUP(A883,РАСЧЕТ!A:BC,55,0)</f>
        <v>0</v>
      </c>
      <c r="S883" s="126">
        <f t="shared" si="121"/>
        <v>-1477.47</v>
      </c>
      <c r="T883" s="128">
        <v>1477.47</v>
      </c>
      <c r="U883" s="126">
        <f>VLOOKUP(A883,РАСЧЕТ!A:BD,56,0)</f>
        <v>0</v>
      </c>
      <c r="V883" s="126">
        <f t="shared" si="122"/>
        <v>-1477.47</v>
      </c>
      <c r="W883" s="80">
        <v>1477.47</v>
      </c>
      <c r="X883" s="81">
        <f>VLOOKUP(A883,РАСЧЕТ!A:BE,57,0)</f>
        <v>2102.3502854152871</v>
      </c>
      <c r="Y883" s="81">
        <f t="shared" si="123"/>
        <v>624.88028541528706</v>
      </c>
      <c r="Z883" s="81" t="str">
        <f>VLOOKUP(A883,'10'!A:C,3,0)</f>
        <v>Начисление услуг УКС00001637 от 31.10.2023 0:00:03</v>
      </c>
      <c r="AA883" s="81" t="str">
        <f>VLOOKUP(A883,'10'!A:B,2,0)</f>
        <v>НАС/КС/ДУ/3-561 от 01.11.2021</v>
      </c>
      <c r="AB883" s="80">
        <v>1477.47</v>
      </c>
      <c r="AC883" s="81">
        <f>VLOOKUP(A883,РАСЧЕТ!A:BF,58,0)</f>
        <v>1757.5266852312011</v>
      </c>
      <c r="AD883" s="81">
        <f t="shared" si="124"/>
        <v>280.05668523120107</v>
      </c>
      <c r="AE883" s="81" t="str">
        <f>VLOOKUP(A883,'11'!A:C,3,0)</f>
        <v>Начисление услуг УКС00001717 от 30.11.2023 23:59:59</v>
      </c>
      <c r="AF883" s="81" t="str">
        <f>VLOOKUP(A883,'11'!A:B,2,0)</f>
        <v>НАС/КС/ДУ/3-561 от 01.11.2021</v>
      </c>
      <c r="AG883" s="80">
        <v>1477.47</v>
      </c>
      <c r="AH883" s="120">
        <f>VLOOKUP(A883,РАСЧЕТ!A:BG,59,0)</f>
        <v>2398.6884061429255</v>
      </c>
      <c r="AI883" s="120">
        <f t="shared" si="125"/>
        <v>921.21840614292546</v>
      </c>
      <c r="AJ883" t="str">
        <f>VLOOKUP(A883,'12'!A:C,3,0)</f>
        <v>Начисление услуг УКС00001867 от 31.12.2023 23:59:59</v>
      </c>
      <c r="AK883" t="str">
        <f>VLOOKUP(A883,'12'!A:B,2,0)</f>
        <v>НАС/КС/ДУ/3-561 от 01.11.2021</v>
      </c>
    </row>
    <row r="884" spans="1:37" x14ac:dyDescent="0.3">
      <c r="A884" s="79" t="s">
        <v>1665</v>
      </c>
      <c r="B884" s="79" t="s">
        <v>1666</v>
      </c>
      <c r="C884" s="80">
        <v>1318.56</v>
      </c>
      <c r="D884" s="81">
        <f>VLOOKUP(A884,РАСЧЕТ!A:AY,51,0)</f>
        <v>1112.042379963427</v>
      </c>
      <c r="E884" s="81">
        <f t="shared" si="117"/>
        <v>-206.51762003657291</v>
      </c>
      <c r="F884" s="81" t="str">
        <f>VLOOKUP(A884,'04'!A:C,3,0)</f>
        <v>Начисление услуг УКС00000640 от 30.04.2023 0:00:10</v>
      </c>
      <c r="G884" s="81" t="str">
        <f>VLOOKUP(A884,'04'!A:B,2,0)</f>
        <v>НАС/КС/ДУ/3-562-ВТОР</v>
      </c>
      <c r="H884" s="128">
        <v>1318.56</v>
      </c>
      <c r="I884" s="126">
        <f>VLOOKUP(A884,РАСЧЕТ!A:AZ,52,0)</f>
        <v>0</v>
      </c>
      <c r="J884" s="126">
        <f t="shared" si="118"/>
        <v>-1318.56</v>
      </c>
      <c r="K884" s="128">
        <v>1318.56</v>
      </c>
      <c r="L884" s="126">
        <f>VLOOKUP(A884,РАСЧЕТ!A:BA,53,0)</f>
        <v>0</v>
      </c>
      <c r="M884" s="126">
        <f t="shared" si="119"/>
        <v>-1318.56</v>
      </c>
      <c r="N884" s="128">
        <v>1318.56</v>
      </c>
      <c r="O884" s="126">
        <f>VLOOKUP(A884,РАСЧЕТ!A:BB,54,0)</f>
        <v>0</v>
      </c>
      <c r="P884" s="126">
        <f t="shared" si="120"/>
        <v>-1318.56</v>
      </c>
      <c r="Q884" s="128">
        <v>1318.56</v>
      </c>
      <c r="R884" s="126">
        <f>VLOOKUP(A884,РАСЧЕТ!A:BC,55,0)</f>
        <v>0</v>
      </c>
      <c r="S884" s="126">
        <f t="shared" si="121"/>
        <v>-1318.56</v>
      </c>
      <c r="T884" s="128">
        <v>1318.56</v>
      </c>
      <c r="U884" s="126">
        <f>VLOOKUP(A884,РАСЧЕТ!A:BD,56,0)</f>
        <v>0</v>
      </c>
      <c r="V884" s="126">
        <f t="shared" si="122"/>
        <v>-1318.56</v>
      </c>
      <c r="W884" s="80">
        <v>1318.56</v>
      </c>
      <c r="X884" s="81">
        <f>VLOOKUP(A884,РАСЧЕТ!A:BE,57,0)</f>
        <v>1934.4969483902375</v>
      </c>
      <c r="Y884" s="81">
        <f t="shared" si="123"/>
        <v>615.9369483902376</v>
      </c>
      <c r="Z884" s="81" t="str">
        <f>VLOOKUP(A884,'10'!A:C,3,0)</f>
        <v>Начисление услуг УКС00001637 от 31.10.2023 0:00:03</v>
      </c>
      <c r="AA884" s="81" t="str">
        <f>VLOOKUP(A884,'10'!A:B,2,0)</f>
        <v>НАС/КС/ДУ/3-562-ВТОР</v>
      </c>
      <c r="AB884" s="80">
        <v>1318.56</v>
      </c>
      <c r="AC884" s="81">
        <f>VLOOKUP(A884,РАСЧЕТ!A:BF,58,0)</f>
        <v>1609.2098785945532</v>
      </c>
      <c r="AD884" s="81">
        <f t="shared" si="124"/>
        <v>290.64987859455323</v>
      </c>
      <c r="AE884" s="81" t="str">
        <f>VLOOKUP(A884,'11'!A:C,3,0)</f>
        <v>Начисление услуг УКС00001717 от 30.11.2023 23:59:59</v>
      </c>
      <c r="AF884" s="81" t="str">
        <f>VLOOKUP(A884,'11'!A:B,2,0)</f>
        <v>НАС/КС/ДУ/3-562-ВТОР</v>
      </c>
      <c r="AG884" s="80">
        <v>1318.56</v>
      </c>
      <c r="AH884" s="120">
        <f>VLOOKUP(A884,РАСЧЕТ!A:BG,59,0)</f>
        <v>2193.5369159057595</v>
      </c>
      <c r="AI884" s="120">
        <f t="shared" si="125"/>
        <v>874.9769159057596</v>
      </c>
      <c r="AJ884" t="str">
        <f>VLOOKUP(A884,'12'!A:C,3,0)</f>
        <v>Начисление услуг УКС00001867 от 31.12.2023 23:59:59</v>
      </c>
      <c r="AK884" t="str">
        <f>VLOOKUP(A884,'12'!A:B,2,0)</f>
        <v>НАС/КС/ДУ/3-562-ВТОР</v>
      </c>
    </row>
    <row r="885" spans="1:37" x14ac:dyDescent="0.3">
      <c r="A885" s="79" t="s">
        <v>2120</v>
      </c>
      <c r="B885" s="79" t="s">
        <v>2121</v>
      </c>
      <c r="C885" s="80">
        <v>1473.18</v>
      </c>
      <c r="D885" s="81">
        <f>VLOOKUP(A885,РАСЧЕТ!A:AY,51,0)</f>
        <v>1242.44474373764</v>
      </c>
      <c r="E885" s="81">
        <f t="shared" si="117"/>
        <v>-230.73525626236005</v>
      </c>
      <c r="F885" s="81" t="str">
        <f>VLOOKUP(A885,'04'!A:C,3,0)</f>
        <v>Начисление услуг УКС00000640 от 30.04.2023 0:00:10</v>
      </c>
      <c r="G885" s="81" t="str">
        <f>VLOOKUP(A885,'04'!A:B,2,0)</f>
        <v>НАС/КС/ДУ-3-563</v>
      </c>
      <c r="H885" s="128">
        <v>1473.18</v>
      </c>
      <c r="I885" s="126">
        <f>VLOOKUP(A885,РАСЧЕТ!A:AZ,52,0)</f>
        <v>0</v>
      </c>
      <c r="J885" s="126">
        <f t="shared" si="118"/>
        <v>-1473.18</v>
      </c>
      <c r="K885" s="128">
        <v>1473.18</v>
      </c>
      <c r="L885" s="126">
        <f>VLOOKUP(A885,РАСЧЕТ!A:BA,53,0)</f>
        <v>0</v>
      </c>
      <c r="M885" s="126">
        <f t="shared" si="119"/>
        <v>-1473.18</v>
      </c>
      <c r="N885" s="128">
        <v>1473.18</v>
      </c>
      <c r="O885" s="126">
        <f>VLOOKUP(A885,РАСЧЕТ!A:BB,54,0)</f>
        <v>0</v>
      </c>
      <c r="P885" s="126">
        <f t="shared" si="120"/>
        <v>-1473.18</v>
      </c>
      <c r="Q885" s="128">
        <v>1473.18</v>
      </c>
      <c r="R885" s="126">
        <f>VLOOKUP(A885,РАСЧЕТ!A:BC,55,0)</f>
        <v>0</v>
      </c>
      <c r="S885" s="126">
        <f t="shared" si="121"/>
        <v>-1473.18</v>
      </c>
      <c r="T885" s="128">
        <v>1473.18</v>
      </c>
      <c r="U885" s="126">
        <f>VLOOKUP(A885,РАСЧЕТ!A:BD,56,0)</f>
        <v>0</v>
      </c>
      <c r="V885" s="126">
        <f t="shared" si="122"/>
        <v>-1473.18</v>
      </c>
      <c r="W885" s="80">
        <v>1473.18</v>
      </c>
      <c r="X885" s="81">
        <f>VLOOKUP(A885,РАСЧЕТ!A:BE,57,0)</f>
        <v>1155.1074771397689</v>
      </c>
      <c r="Y885" s="81">
        <f t="shared" si="123"/>
        <v>-318.07252286023117</v>
      </c>
      <c r="Z885" s="81" t="str">
        <f>VLOOKUP(A885,'10'!A:C,3,0)</f>
        <v>Начисление услуг УКС00001637 от 31.10.2023 0:00:03</v>
      </c>
      <c r="AA885" s="81" t="str">
        <f>VLOOKUP(A885,'10'!A:B,2,0)</f>
        <v>НАС/КС/ДУ-3-563</v>
      </c>
      <c r="AB885" s="80">
        <v>1473.18</v>
      </c>
      <c r="AC885" s="81">
        <f>VLOOKUP(A885,РАСЧЕТ!A:BF,58,0)</f>
        <v>1094.7657528994164</v>
      </c>
      <c r="AD885" s="81">
        <f t="shared" si="124"/>
        <v>-378.41424710058368</v>
      </c>
      <c r="AE885" s="81" t="str">
        <f>VLOOKUP(A885,'11'!A:C,3,0)</f>
        <v>Начисление услуг УКС00001717 от 30.11.2023 23:59:59</v>
      </c>
      <c r="AF885" s="81" t="str">
        <f>VLOOKUP(A885,'11'!A:B,2,0)</f>
        <v>НАС/КС/ДУ-3-563</v>
      </c>
      <c r="AG885" s="80">
        <v>1473.18</v>
      </c>
      <c r="AH885" s="120">
        <f>VLOOKUP(A885,РАСЧЕТ!A:BG,59,0)</f>
        <v>1538.195322050258</v>
      </c>
      <c r="AI885" s="120">
        <f t="shared" si="125"/>
        <v>65.015322050257964</v>
      </c>
      <c r="AJ885" t="str">
        <f>VLOOKUP(A885,'12'!A:C,3,0)</f>
        <v>Начисление услуг УКС00001867 от 31.12.2023 23:59:59</v>
      </c>
      <c r="AK885" t="str">
        <f>VLOOKUP(A885,'12'!A:B,2,0)</f>
        <v>НАС/КС/ДУ-3-563</v>
      </c>
    </row>
    <row r="886" spans="1:37" x14ac:dyDescent="0.3">
      <c r="A886" s="79" t="s">
        <v>1734</v>
      </c>
      <c r="B886" s="79" t="s">
        <v>1735</v>
      </c>
      <c r="C886" s="80">
        <v>3251.3</v>
      </c>
      <c r="D886" s="81">
        <f>VLOOKUP(A886,РАСЧЕТ!A:AY,51,0)</f>
        <v>2742.071927141089</v>
      </c>
      <c r="E886" s="81">
        <f t="shared" si="117"/>
        <v>-509.22807285891122</v>
      </c>
      <c r="F886" s="81" t="str">
        <f>VLOOKUP(A886,'04'!A:C,3,0)</f>
        <v>Начисление услуг УКС00000640 от 30.04.2023 0:00:10</v>
      </c>
      <c r="G886" s="81" t="str">
        <f>VLOOKUP(A886,'04'!A:B,2,0)</f>
        <v>НАС/КС/ДУ-3А-564</v>
      </c>
      <c r="H886" s="128">
        <v>3251.3</v>
      </c>
      <c r="I886" s="126">
        <f>VLOOKUP(A886,РАСЧЕТ!A:AZ,52,0)</f>
        <v>0</v>
      </c>
      <c r="J886" s="126">
        <f t="shared" si="118"/>
        <v>-3251.3</v>
      </c>
      <c r="K886" s="128">
        <v>3251.3</v>
      </c>
      <c r="L886" s="126">
        <f>VLOOKUP(A886,РАСЧЕТ!A:BA,53,0)</f>
        <v>0</v>
      </c>
      <c r="M886" s="126">
        <f t="shared" si="119"/>
        <v>-3251.3</v>
      </c>
      <c r="N886" s="128">
        <v>3251.3</v>
      </c>
      <c r="O886" s="126">
        <f>VLOOKUP(A886,РАСЧЕТ!A:BB,54,0)</f>
        <v>0</v>
      </c>
      <c r="P886" s="126">
        <f t="shared" si="120"/>
        <v>-3251.3</v>
      </c>
      <c r="Q886" s="128">
        <v>3251.3</v>
      </c>
      <c r="R886" s="126">
        <f>VLOOKUP(A886,РАСЧЕТ!A:BC,55,0)</f>
        <v>0</v>
      </c>
      <c r="S886" s="126">
        <f t="shared" si="121"/>
        <v>-3251.3</v>
      </c>
      <c r="T886" s="128">
        <v>3251.3</v>
      </c>
      <c r="U886" s="126">
        <f>VLOOKUP(A886,РАСЧЕТ!A:BD,56,0)</f>
        <v>0</v>
      </c>
      <c r="V886" s="126">
        <f t="shared" si="122"/>
        <v>-3251.3</v>
      </c>
      <c r="W886" s="80">
        <v>3251.3</v>
      </c>
      <c r="X886" s="81">
        <f>VLOOKUP(A886,РАСЧЕТ!A:BE,57,0)</f>
        <v>2646.4839542957316</v>
      </c>
      <c r="Y886" s="81">
        <f t="shared" si="123"/>
        <v>-604.81604570426862</v>
      </c>
      <c r="Z886" s="81" t="str">
        <f>VLOOKUP(A886,'10'!A:C,3,0)</f>
        <v>Начисление услуг УКС00001637 от 31.10.2023 0:00:03</v>
      </c>
      <c r="AA886" s="81" t="str">
        <f>VLOOKUP(A886,'10'!A:B,2,0)</f>
        <v>НАС/КС/ДУ-3А-564</v>
      </c>
      <c r="AB886" s="80">
        <v>3251.3</v>
      </c>
      <c r="AC886" s="81">
        <f>VLOOKUP(A886,РАСЧЕТ!A:BF,58,0)</f>
        <v>2484.0427032485818</v>
      </c>
      <c r="AD886" s="81">
        <f t="shared" si="124"/>
        <v>-767.25729675141838</v>
      </c>
      <c r="AE886" s="81" t="str">
        <f>VLOOKUP(A886,'11'!A:C,3,0)</f>
        <v>Начисление услуг УКС00001717 от 30.11.2023 23:59:59</v>
      </c>
      <c r="AF886" s="81" t="str">
        <f>VLOOKUP(A886,'11'!A:B,2,0)</f>
        <v>НАС/КС/ДУ-3А-564</v>
      </c>
      <c r="AG886" s="80">
        <v>3251.3</v>
      </c>
      <c r="AH886" s="120">
        <f>VLOOKUP(A886,РАСЧЕТ!A:BG,59,0)</f>
        <v>3482.912480332388</v>
      </c>
      <c r="AI886" s="120">
        <f t="shared" si="125"/>
        <v>231.6124803323878</v>
      </c>
      <c r="AJ886" t="str">
        <f>VLOOKUP(A886,'12'!A:C,3,0)</f>
        <v>Начисление услуг УКС00001867 от 31.12.2023 23:59:59</v>
      </c>
      <c r="AK886" t="str">
        <f>VLOOKUP(A886,'12'!A:B,2,0)</f>
        <v>НАС/КС/ДУ-3А-564</v>
      </c>
    </row>
    <row r="887" spans="1:37" x14ac:dyDescent="0.3">
      <c r="A887" s="79" t="s">
        <v>1704</v>
      </c>
      <c r="B887" s="79" t="s">
        <v>1705</v>
      </c>
      <c r="C887" s="80">
        <v>3513.29</v>
      </c>
      <c r="D887" s="81">
        <f>VLOOKUP(A887,РАСЧЕТ!A:AY,51,0)</f>
        <v>2963.0314879807279</v>
      </c>
      <c r="E887" s="81">
        <f t="shared" si="117"/>
        <v>-550.25851201927208</v>
      </c>
      <c r="F887" s="81" t="str">
        <f>VLOOKUP(A887,'04'!A:C,3,0)</f>
        <v>Начисление услуг УКС00000640 от 30.04.2023 0:00:10</v>
      </c>
      <c r="G887" s="81" t="str">
        <f>VLOOKUP(A887,'04'!A:B,2,0)</f>
        <v>НАС/КС/ДУ-3-565</v>
      </c>
      <c r="H887" s="128">
        <v>3513.29</v>
      </c>
      <c r="I887" s="126">
        <f>VLOOKUP(A887,РАСЧЕТ!A:AZ,52,0)</f>
        <v>0</v>
      </c>
      <c r="J887" s="126">
        <f t="shared" si="118"/>
        <v>-3513.29</v>
      </c>
      <c r="K887" s="128">
        <v>3513.29</v>
      </c>
      <c r="L887" s="126">
        <f>VLOOKUP(A887,РАСЧЕТ!A:BA,53,0)</f>
        <v>0</v>
      </c>
      <c r="M887" s="126">
        <f t="shared" si="119"/>
        <v>-3513.29</v>
      </c>
      <c r="N887" s="128">
        <v>3513.29</v>
      </c>
      <c r="O887" s="126">
        <f>VLOOKUP(A887,РАСЧЕТ!A:BB,54,0)</f>
        <v>0</v>
      </c>
      <c r="P887" s="126">
        <f t="shared" si="120"/>
        <v>-3513.29</v>
      </c>
      <c r="Q887" s="128">
        <v>3513.29</v>
      </c>
      <c r="R887" s="126">
        <f>VLOOKUP(A887,РАСЧЕТ!A:BC,55,0)</f>
        <v>0</v>
      </c>
      <c r="S887" s="126">
        <f t="shared" si="121"/>
        <v>-3513.29</v>
      </c>
      <c r="T887" s="128">
        <v>3513.29</v>
      </c>
      <c r="U887" s="126">
        <f>VLOOKUP(A887,РАСЧЕТ!A:BD,56,0)</f>
        <v>0</v>
      </c>
      <c r="V887" s="126">
        <f t="shared" si="122"/>
        <v>-3513.29</v>
      </c>
      <c r="W887" s="80">
        <v>3513.29</v>
      </c>
      <c r="X887" s="81">
        <f>VLOOKUP(A887,РАСЧЕТ!A:BE,57,0)</f>
        <v>4352.0312366679691</v>
      </c>
      <c r="Y887" s="81">
        <f t="shared" si="123"/>
        <v>838.74123666796913</v>
      </c>
      <c r="Z887" s="81" t="str">
        <f>VLOOKUP(A887,'10'!A:C,3,0)</f>
        <v>Начисление услуг УКС00001637 от 31.10.2023 0:00:03</v>
      </c>
      <c r="AA887" s="81" t="str">
        <f>VLOOKUP(A887,'10'!A:B,2,0)</f>
        <v>НАС/КС/ДУ-3-565</v>
      </c>
      <c r="AB887" s="80">
        <v>3513.29</v>
      </c>
      <c r="AC887" s="81">
        <f>VLOOKUP(A887,РАСЧЕТ!A:BF,58,0)</f>
        <v>3727.0054151666759</v>
      </c>
      <c r="AD887" s="81">
        <f t="shared" si="124"/>
        <v>213.71541516667594</v>
      </c>
      <c r="AE887" s="81" t="str">
        <f>VLOOKUP(A887,'11'!A:C,3,0)</f>
        <v>Начисление услуг УКС00001717 от 30.11.2023 23:59:59</v>
      </c>
      <c r="AF887" s="81" t="str">
        <f>VLOOKUP(A887,'11'!A:B,2,0)</f>
        <v>НАС/КС/ДУ-3-565</v>
      </c>
      <c r="AG887" s="80">
        <v>3513.29</v>
      </c>
      <c r="AH887" s="120">
        <f>VLOOKUP(A887,РАСЧЕТ!A:BG,59,0)</f>
        <v>5116.9409127401805</v>
      </c>
      <c r="AI887" s="120">
        <f t="shared" si="125"/>
        <v>1603.6509127401805</v>
      </c>
      <c r="AJ887" t="str">
        <f>VLOOKUP(A887,'12'!A:C,3,0)</f>
        <v>Начисление услуг УКС00001867 от 31.12.2023 23:59:59</v>
      </c>
      <c r="AK887" t="str">
        <f>VLOOKUP(A887,'12'!A:B,2,0)</f>
        <v>НАС/КС/ДУ-3-565</v>
      </c>
    </row>
    <row r="888" spans="1:37" x14ac:dyDescent="0.3">
      <c r="A888" s="79" t="s">
        <v>1714</v>
      </c>
      <c r="B888" s="79" t="s">
        <v>1715</v>
      </c>
      <c r="C888" s="80">
        <v>1477.47</v>
      </c>
      <c r="D888" s="81">
        <f>VLOOKUP(A888,РАСЧЕТ!A:AY,51,0)</f>
        <v>621.12470360029943</v>
      </c>
      <c r="E888" s="81">
        <f t="shared" si="117"/>
        <v>-856.3452963997006</v>
      </c>
      <c r="F888" s="81" t="str">
        <f>VLOOKUP(A888,'04'!A:C,3,0)</f>
        <v>Начисление услуг УКС00000640 от 30.04.2023 0:00:10</v>
      </c>
      <c r="G888" s="81" t="str">
        <f>VLOOKUP(A888,'04'!A:B,2,0)</f>
        <v>НАС/КС/ДУ-3-566</v>
      </c>
      <c r="H888" s="128">
        <v>1477.47</v>
      </c>
      <c r="I888" s="126">
        <f>VLOOKUP(A888,РАСЧЕТ!A:AZ,52,0)</f>
        <v>0</v>
      </c>
      <c r="J888" s="126">
        <f t="shared" si="118"/>
        <v>-1477.47</v>
      </c>
      <c r="K888" s="128">
        <v>1477.47</v>
      </c>
      <c r="L888" s="126">
        <f>VLOOKUP(A888,РАСЧЕТ!A:BA,53,0)</f>
        <v>0</v>
      </c>
      <c r="M888" s="126">
        <f t="shared" si="119"/>
        <v>-1477.47</v>
      </c>
      <c r="N888" s="128">
        <v>1477.47</v>
      </c>
      <c r="O888" s="126">
        <f>VLOOKUP(A888,РАСЧЕТ!A:BB,54,0)</f>
        <v>0</v>
      </c>
      <c r="P888" s="126">
        <f t="shared" si="120"/>
        <v>-1477.47</v>
      </c>
      <c r="Q888" s="128">
        <v>1477.47</v>
      </c>
      <c r="R888" s="126">
        <f>VLOOKUP(A888,РАСЧЕТ!A:BC,55,0)</f>
        <v>0</v>
      </c>
      <c r="S888" s="126">
        <f t="shared" si="121"/>
        <v>-1477.47</v>
      </c>
      <c r="T888" s="128">
        <v>1477.47</v>
      </c>
      <c r="U888" s="126">
        <f>VLOOKUP(A888,РАСЧЕТ!A:BD,56,0)</f>
        <v>0</v>
      </c>
      <c r="V888" s="126">
        <f t="shared" si="122"/>
        <v>-1477.47</v>
      </c>
      <c r="W888" s="80">
        <v>1477.47</v>
      </c>
      <c r="X888" s="81">
        <f>VLOOKUP(A888,РАСЧЕТ!A:BE,57,0)</f>
        <v>2694.5117263641564</v>
      </c>
      <c r="Y888" s="81">
        <f t="shared" si="123"/>
        <v>1217.0417263641564</v>
      </c>
      <c r="Z888" s="81" t="str">
        <f>VLOOKUP(A888,'10'!A:C,3,0)</f>
        <v>Начисление услуг УКС00001637 от 31.10.2023 0:00:03</v>
      </c>
      <c r="AA888" s="81" t="str">
        <f>VLOOKUP(A888,'10'!A:B,2,0)</f>
        <v>НАС/КС/ДУ-3-566</v>
      </c>
      <c r="AB888" s="80">
        <v>1477.47</v>
      </c>
      <c r="AC888" s="81">
        <f>VLOOKUP(A888,РАСЧЕТ!A:BF,58,0)</f>
        <v>2171.3223509076483</v>
      </c>
      <c r="AD888" s="81">
        <f t="shared" si="124"/>
        <v>693.85235090764832</v>
      </c>
      <c r="AE888" s="81" t="str">
        <f>VLOOKUP(A888,'11'!A:C,3,0)</f>
        <v>Начисление услуг УКС00001717 от 30.11.2023 23:59:59</v>
      </c>
      <c r="AF888" s="81" t="str">
        <f>VLOOKUP(A888,'11'!A:B,2,0)</f>
        <v>НАС/КС/ДУ-3-566</v>
      </c>
      <c r="AG888" s="80">
        <v>1477.47</v>
      </c>
      <c r="AH888" s="120">
        <f>VLOOKUP(A888,РАСЧЕТ!A:BG,59,0)</f>
        <v>2935.724747537563</v>
      </c>
      <c r="AI888" s="120">
        <f t="shared" si="125"/>
        <v>1458.2547475375629</v>
      </c>
      <c r="AJ888" t="str">
        <f>VLOOKUP(A888,'12'!A:C,3,0)</f>
        <v>Начисление услуг УКС00001867 от 31.12.2023 23:59:59</v>
      </c>
      <c r="AK888" t="str">
        <f>VLOOKUP(A888,'12'!A:B,2,0)</f>
        <v>НАС/КС/ДУ-3-566</v>
      </c>
    </row>
    <row r="889" spans="1:37" x14ac:dyDescent="0.3">
      <c r="A889" s="79" t="s">
        <v>2619</v>
      </c>
      <c r="B889" s="79" t="s">
        <v>2620</v>
      </c>
      <c r="C889" s="80">
        <v>1318.56</v>
      </c>
      <c r="D889" s="81">
        <f>VLOOKUP(A889,РАСЧЕТ!A:AY,51,0)</f>
        <v>777.11956606189506</v>
      </c>
      <c r="E889" s="81">
        <f t="shared" si="117"/>
        <v>-541.44043393810489</v>
      </c>
      <c r="F889" s="81" t="str">
        <f>VLOOKUP(A889,'04'!A:C,3,0)</f>
        <v>Начисление услуг УКС00000640 от 30.04.2023 0:00:10</v>
      </c>
      <c r="G889" s="81" t="str">
        <f>VLOOKUP(A889,'04'!A:B,2,0)</f>
        <v>НАС/КС/ДУ-3-567</v>
      </c>
      <c r="H889" s="128">
        <v>1318.56</v>
      </c>
      <c r="I889" s="126">
        <f>VLOOKUP(A889,РАСЧЕТ!A:AZ,52,0)</f>
        <v>0</v>
      </c>
      <c r="J889" s="126">
        <f t="shared" si="118"/>
        <v>-1318.56</v>
      </c>
      <c r="K889" s="128">
        <v>1318.56</v>
      </c>
      <c r="L889" s="126">
        <f>VLOOKUP(A889,РАСЧЕТ!A:BA,53,0)</f>
        <v>0</v>
      </c>
      <c r="M889" s="126">
        <f t="shared" si="119"/>
        <v>-1318.56</v>
      </c>
      <c r="N889" s="128">
        <v>1318.56</v>
      </c>
      <c r="O889" s="126">
        <f>VLOOKUP(A889,РАСЧЕТ!A:BB,54,0)</f>
        <v>0</v>
      </c>
      <c r="P889" s="126">
        <f t="shared" si="120"/>
        <v>-1318.56</v>
      </c>
      <c r="Q889" s="128">
        <v>1318.56</v>
      </c>
      <c r="R889" s="126">
        <f>VLOOKUP(A889,РАСЧЕТ!A:BC,55,0)</f>
        <v>0</v>
      </c>
      <c r="S889" s="126">
        <f t="shared" si="121"/>
        <v>-1318.56</v>
      </c>
      <c r="T889" s="128">
        <v>1318.56</v>
      </c>
      <c r="U889" s="126">
        <f>VLOOKUP(A889,РАСЧЕТ!A:BD,56,0)</f>
        <v>0</v>
      </c>
      <c r="V889" s="126">
        <f t="shared" si="122"/>
        <v>-1318.56</v>
      </c>
      <c r="W889" s="80">
        <v>1318.56</v>
      </c>
      <c r="X889" s="81">
        <f>VLOOKUP(A889,РАСЧЕТ!A:BE,57,0)</f>
        <v>1442.8581373288937</v>
      </c>
      <c r="Y889" s="81">
        <f t="shared" si="123"/>
        <v>124.29813732889374</v>
      </c>
      <c r="Z889" s="81" t="str">
        <f>VLOOKUP(A889,'10'!A:C,3,0)</f>
        <v>Начисление услуг УКС00001637 от 31.10.2023 0:00:03</v>
      </c>
      <c r="AA889" s="81" t="str">
        <f>VLOOKUP(A889,'10'!A:B,2,0)</f>
        <v>НАС/КС/ДУ-3-567</v>
      </c>
      <c r="AB889" s="80">
        <v>1318.56</v>
      </c>
      <c r="AC889" s="81">
        <f>VLOOKUP(A889,РАСЧЕТ!A:BF,58,0)</f>
        <v>1265.658280960097</v>
      </c>
      <c r="AD889" s="81">
        <f t="shared" si="124"/>
        <v>-52.9017190399029</v>
      </c>
      <c r="AE889" s="81" t="str">
        <f>VLOOKUP(A889,'11'!A:C,3,0)</f>
        <v>Начисление услуг УКС00001717 от 30.11.2023 23:59:59</v>
      </c>
      <c r="AF889" s="81" t="str">
        <f>VLOOKUP(A889,'11'!A:B,2,0)</f>
        <v>НАС/КС/ДУ-3-567</v>
      </c>
      <c r="AG889" s="80">
        <v>1318.56</v>
      </c>
      <c r="AH889" s="120">
        <f>VLOOKUP(A889,РАСЧЕТ!A:BG,59,0)</f>
        <v>1747.6654185030927</v>
      </c>
      <c r="AI889" s="120">
        <f t="shared" si="125"/>
        <v>429.10541850309278</v>
      </c>
      <c r="AJ889" t="str">
        <f>VLOOKUP(A889,'12'!A:C,3,0)</f>
        <v>Начисление услуг УКС00001867 от 31.12.2023 23:59:59</v>
      </c>
      <c r="AK889" t="str">
        <f>VLOOKUP(A889,'12'!A:B,2,0)</f>
        <v>НАС/КС/ДУ-3-567</v>
      </c>
    </row>
    <row r="890" spans="1:37" x14ac:dyDescent="0.3">
      <c r="A890" s="79" t="s">
        <v>1740</v>
      </c>
      <c r="B890" s="79" t="s">
        <v>1741</v>
      </c>
      <c r="C890" s="80">
        <v>1473.18</v>
      </c>
      <c r="D890" s="81">
        <f>VLOOKUP(A890,РАСЧЕТ!A:AY,51,0)</f>
        <v>1242.44474373764</v>
      </c>
      <c r="E890" s="81">
        <f t="shared" si="117"/>
        <v>-230.73525626236005</v>
      </c>
      <c r="F890" s="81" t="str">
        <f>VLOOKUP(A890,'04'!A:C,3,0)</f>
        <v>Начисление услуг УКС00000640 от 30.04.2023 0:00:10</v>
      </c>
      <c r="G890" s="81" t="str">
        <f>VLOOKUP(A890,'04'!A:B,2,0)</f>
        <v>НАС/КС/ДУ-3-568</v>
      </c>
      <c r="H890" s="128">
        <v>1473.18</v>
      </c>
      <c r="I890" s="126">
        <f>VLOOKUP(A890,РАСЧЕТ!A:AZ,52,0)</f>
        <v>0</v>
      </c>
      <c r="J890" s="126">
        <f t="shared" si="118"/>
        <v>-1473.18</v>
      </c>
      <c r="K890" s="128">
        <v>1473.18</v>
      </c>
      <c r="L890" s="126">
        <f>VLOOKUP(A890,РАСЧЕТ!A:BA,53,0)</f>
        <v>0</v>
      </c>
      <c r="M890" s="126">
        <f t="shared" si="119"/>
        <v>-1473.18</v>
      </c>
      <c r="N890" s="128">
        <v>1473.18</v>
      </c>
      <c r="O890" s="126">
        <f>VLOOKUP(A890,РАСЧЕТ!A:BB,54,0)</f>
        <v>0</v>
      </c>
      <c r="P890" s="126">
        <f t="shared" si="120"/>
        <v>-1473.18</v>
      </c>
      <c r="Q890" s="128">
        <v>1473.18</v>
      </c>
      <c r="R890" s="126">
        <f>VLOOKUP(A890,РАСЧЕТ!A:BC,55,0)</f>
        <v>0</v>
      </c>
      <c r="S890" s="126">
        <f t="shared" si="121"/>
        <v>-1473.18</v>
      </c>
      <c r="T890" s="128">
        <v>1473.18</v>
      </c>
      <c r="U890" s="126">
        <f>VLOOKUP(A890,РАСЧЕТ!A:BD,56,0)</f>
        <v>0</v>
      </c>
      <c r="V890" s="126">
        <f t="shared" si="122"/>
        <v>-1473.18</v>
      </c>
      <c r="W890" s="80">
        <v>1473.18</v>
      </c>
      <c r="X890" s="81">
        <f>VLOOKUP(A890,РАСЧЕТ!A:BE,57,0)</f>
        <v>1700.0773238847166</v>
      </c>
      <c r="Y890" s="81">
        <f t="shared" si="123"/>
        <v>226.89732388471657</v>
      </c>
      <c r="Z890" s="81" t="str">
        <f>VLOOKUP(A890,'10'!A:C,3,0)</f>
        <v>Начисление услуг УКС00001637 от 31.10.2023 0:00:03</v>
      </c>
      <c r="AA890" s="81" t="str">
        <f>VLOOKUP(A890,'10'!A:B,2,0)</f>
        <v>НАС/КС/ДУ-3-568</v>
      </c>
      <c r="AB890" s="80">
        <v>1473.18</v>
      </c>
      <c r="AC890" s="81">
        <f>VLOOKUP(A890,РАСЧЕТ!A:BF,58,0)</f>
        <v>1475.5844704202157</v>
      </c>
      <c r="AD890" s="81">
        <f t="shared" si="124"/>
        <v>2.4044704202156026</v>
      </c>
      <c r="AE890" s="81" t="str">
        <f>VLOOKUP(A890,'11'!A:C,3,0)</f>
        <v>Начисление услуг УКС00001717 от 30.11.2023 23:59:59</v>
      </c>
      <c r="AF890" s="81" t="str">
        <f>VLOOKUP(A890,'11'!A:B,2,0)</f>
        <v>НАС/КС/ДУ-3-568</v>
      </c>
      <c r="AG890" s="80">
        <v>1473.18</v>
      </c>
      <c r="AH890" s="120">
        <f>VLOOKUP(A890,РАСЧЕТ!A:BG,59,0)</f>
        <v>2032.43319778451</v>
      </c>
      <c r="AI890" s="120">
        <f t="shared" si="125"/>
        <v>559.25319778450989</v>
      </c>
      <c r="AJ890" t="str">
        <f>VLOOKUP(A890,'12'!A:C,3,0)</f>
        <v>Начисление услуг УКС00001867 от 31.12.2023 23:59:59</v>
      </c>
      <c r="AK890" t="str">
        <f>VLOOKUP(A890,'12'!A:B,2,0)</f>
        <v>НАС/КС/ДУ-3-568</v>
      </c>
    </row>
    <row r="891" spans="1:37" x14ac:dyDescent="0.3">
      <c r="A891" s="79" t="s">
        <v>2494</v>
      </c>
      <c r="B891" s="79" t="s">
        <v>2495</v>
      </c>
      <c r="C891" s="80">
        <v>3251.3</v>
      </c>
      <c r="D891" s="81">
        <f>VLOOKUP(A891,РАСЧЕТ!A:AY,51,0)</f>
        <v>4453.84946693438</v>
      </c>
      <c r="E891" s="81">
        <f t="shared" si="117"/>
        <v>1202.5494669343798</v>
      </c>
      <c r="F891" s="81" t="str">
        <f>VLOOKUP(A891,'04'!A:C,3,0)</f>
        <v>Начисление услуг УКС00000640 от 30.04.2023 0:00:10</v>
      </c>
      <c r="G891" s="81" t="str">
        <f>VLOOKUP(A891,'04'!A:B,2,0)</f>
        <v>НАС/КС/ДУ/3-569 от 09.10.2021</v>
      </c>
      <c r="H891" s="128">
        <v>3251.3</v>
      </c>
      <c r="I891" s="126">
        <f>VLOOKUP(A891,РАСЧЕТ!A:AZ,52,0)</f>
        <v>0</v>
      </c>
      <c r="J891" s="126">
        <f t="shared" si="118"/>
        <v>-3251.3</v>
      </c>
      <c r="K891" s="128">
        <v>3251.3</v>
      </c>
      <c r="L891" s="126">
        <f>VLOOKUP(A891,РАСЧЕТ!A:BA,53,0)</f>
        <v>0</v>
      </c>
      <c r="M891" s="126">
        <f t="shared" si="119"/>
        <v>-3251.3</v>
      </c>
      <c r="N891" s="128">
        <v>3251.3</v>
      </c>
      <c r="O891" s="126">
        <f>VLOOKUP(A891,РАСЧЕТ!A:BB,54,0)</f>
        <v>0</v>
      </c>
      <c r="P891" s="126">
        <f t="shared" si="120"/>
        <v>-3251.3</v>
      </c>
      <c r="Q891" s="128">
        <v>3251.3</v>
      </c>
      <c r="R891" s="126">
        <f>VLOOKUP(A891,РАСЧЕТ!A:BC,55,0)</f>
        <v>0</v>
      </c>
      <c r="S891" s="126">
        <f t="shared" si="121"/>
        <v>-3251.3</v>
      </c>
      <c r="T891" s="128">
        <v>3251.3</v>
      </c>
      <c r="U891" s="126">
        <f>VLOOKUP(A891,РАСЧЕТ!A:BD,56,0)</f>
        <v>0</v>
      </c>
      <c r="V891" s="126">
        <f t="shared" si="122"/>
        <v>-3251.3</v>
      </c>
      <c r="W891" s="80">
        <v>3251.3</v>
      </c>
      <c r="X891" s="81">
        <f>VLOOKUP(A891,РАСЧЕТ!A:BE,57,0)</f>
        <v>3575.0079740628084</v>
      </c>
      <c r="Y891" s="81">
        <f t="shared" si="123"/>
        <v>323.70797406280826</v>
      </c>
      <c r="Z891" s="81" t="str">
        <f>VLOOKUP(A891,'10'!A:C,3,0)</f>
        <v>Начисление услуг УКС00001637 от 31.10.2023 0:00:03</v>
      </c>
      <c r="AA891" s="81" t="str">
        <f>VLOOKUP(A891,'10'!A:B,2,0)</f>
        <v>НАС/КС/ДУ/3-569 от 09.10.2021</v>
      </c>
      <c r="AB891" s="80">
        <v>3251.3</v>
      </c>
      <c r="AC891" s="81">
        <f>VLOOKUP(A891,РАСЧЕТ!A:BF,58,0)</f>
        <v>3132.884705254693</v>
      </c>
      <c r="AD891" s="81">
        <f t="shared" si="124"/>
        <v>-118.41529474530716</v>
      </c>
      <c r="AE891" s="81" t="str">
        <f>VLOOKUP(A891,'11'!A:C,3,0)</f>
        <v>Начисление услуг УКС00001717 от 30.11.2023 23:59:59</v>
      </c>
      <c r="AF891" s="81" t="str">
        <f>VLOOKUP(A891,'11'!A:B,2,0)</f>
        <v>НАС/КС/ДУ/3-569 от 09.10.2021</v>
      </c>
      <c r="AG891" s="80">
        <v>3251.3</v>
      </c>
      <c r="AH891" s="120">
        <f>VLOOKUP(A891,РАСЧЕТ!A:BG,59,0)</f>
        <v>4324.9989587659084</v>
      </c>
      <c r="AI891" s="120">
        <f t="shared" si="125"/>
        <v>1073.6989587659082</v>
      </c>
      <c r="AJ891" t="str">
        <f>VLOOKUP(A891,'12'!A:C,3,0)</f>
        <v>Начисление услуг УКС00001867 от 31.12.2023 23:59:59</v>
      </c>
      <c r="AK891" t="str">
        <f>VLOOKUP(A891,'12'!A:B,2,0)</f>
        <v>НАС/КС/ДУ/3-569 от 09.10.2021</v>
      </c>
    </row>
    <row r="892" spans="1:37" x14ac:dyDescent="0.3">
      <c r="A892" s="79" t="s">
        <v>1832</v>
      </c>
      <c r="B892" s="79" t="s">
        <v>284</v>
      </c>
      <c r="C892" s="80">
        <v>1421.64</v>
      </c>
      <c r="D892" s="81">
        <f>VLOOKUP(A892,РАСЧЕТ!A:AY,51,0)</f>
        <v>1198.9772891462358</v>
      </c>
      <c r="E892" s="81">
        <f t="shared" si="117"/>
        <v>-222.66271085376434</v>
      </c>
      <c r="F892" s="81" t="str">
        <f>VLOOKUP(A892,'04'!A:C,3,0)</f>
        <v>Начисление услуг УКС00000640 от 30.04.2023 0:00:10</v>
      </c>
      <c r="G892" s="81" t="str">
        <f>VLOOKUP(A892,'04'!A:B,2,0)</f>
        <v>НАС/КС/ДУ/3-57</v>
      </c>
      <c r="H892" s="128">
        <v>1421.64</v>
      </c>
      <c r="I892" s="126">
        <f>VLOOKUP(A892,РАСЧЕТ!A:AZ,52,0)</f>
        <v>0</v>
      </c>
      <c r="J892" s="126">
        <f t="shared" si="118"/>
        <v>-1421.64</v>
      </c>
      <c r="K892" s="128">
        <v>1421.64</v>
      </c>
      <c r="L892" s="126">
        <f>VLOOKUP(A892,РАСЧЕТ!A:BA,53,0)</f>
        <v>0</v>
      </c>
      <c r="M892" s="126">
        <f t="shared" si="119"/>
        <v>-1421.64</v>
      </c>
      <c r="N892" s="128">
        <v>1421.64</v>
      </c>
      <c r="O892" s="126">
        <f>VLOOKUP(A892,РАСЧЕТ!A:BB,54,0)</f>
        <v>0</v>
      </c>
      <c r="P892" s="126">
        <f t="shared" si="120"/>
        <v>-1421.64</v>
      </c>
      <c r="Q892" s="128">
        <v>1421.64</v>
      </c>
      <c r="R892" s="126">
        <f>VLOOKUP(A892,РАСЧЕТ!A:BC,55,0)</f>
        <v>0</v>
      </c>
      <c r="S892" s="126">
        <f t="shared" si="121"/>
        <v>-1421.64</v>
      </c>
      <c r="T892" s="128">
        <v>1421.64</v>
      </c>
      <c r="U892" s="126">
        <f>VLOOKUP(A892,РАСЧЕТ!A:BD,56,0)</f>
        <v>0</v>
      </c>
      <c r="V892" s="126">
        <f t="shared" si="122"/>
        <v>-1421.64</v>
      </c>
      <c r="W892" s="80">
        <v>1421.64</v>
      </c>
      <c r="X892" s="81">
        <f>VLOOKUP(A892,РАСЧЕТ!A:BE,57,0)</f>
        <v>737.05077975321944</v>
      </c>
      <c r="Y892" s="81">
        <f t="shared" si="123"/>
        <v>-684.58922024678066</v>
      </c>
      <c r="Z892" s="81" t="str">
        <f>VLOOKUP(A892,'10'!A:C,3,0)</f>
        <v>Начисление услуг УКС00001637 от 31.10.2023 0:00:03</v>
      </c>
      <c r="AA892" s="81" t="str">
        <f>VLOOKUP(A892,'10'!A:B,2,0)</f>
        <v>НАС/КС/ДУ/3-57</v>
      </c>
      <c r="AB892" s="80">
        <v>1421.64</v>
      </c>
      <c r="AC892" s="81">
        <f>VLOOKUP(A892,РАСЧЕТ!A:BF,58,0)</f>
        <v>792.57104643870821</v>
      </c>
      <c r="AD892" s="81">
        <f t="shared" si="124"/>
        <v>-629.06895356129189</v>
      </c>
      <c r="AE892" s="81" t="str">
        <f>VLOOKUP(A892,'11'!A:C,3,0)</f>
        <v>Начисление услуг УКС00001717 от 30.11.2023 23:59:59</v>
      </c>
      <c r="AF892" s="81" t="str">
        <f>VLOOKUP(A892,'11'!A:B,2,0)</f>
        <v>НАС/КС/ДУ/3-57</v>
      </c>
      <c r="AG892" s="80">
        <v>1421.64</v>
      </c>
      <c r="AH892" s="120">
        <f>VLOOKUP(A892,РАСЧЕТ!A:BG,59,0)</f>
        <v>1141.8915909356931</v>
      </c>
      <c r="AI892" s="120">
        <f t="shared" si="125"/>
        <v>-279.748409064307</v>
      </c>
      <c r="AJ892" t="str">
        <f>VLOOKUP(A892,'12'!A:C,3,0)</f>
        <v>Начисление услуг УКС00001867 от 31.12.2023 23:59:59</v>
      </c>
      <c r="AK892" t="str">
        <f>VLOOKUP(A892,'12'!A:B,2,0)</f>
        <v>НАС/КС/ДУ/3-57</v>
      </c>
    </row>
    <row r="893" spans="1:37" x14ac:dyDescent="0.3">
      <c r="A893" s="79" t="s">
        <v>2480</v>
      </c>
      <c r="B893" s="79" t="s">
        <v>2481</v>
      </c>
      <c r="C893" s="80">
        <v>3513.29</v>
      </c>
      <c r="D893" s="81">
        <f>VLOOKUP(A893,РАСЧЕТ!A:AY,51,0)</f>
        <v>2963.0314879807279</v>
      </c>
      <c r="E893" s="81">
        <f t="shared" si="117"/>
        <v>-550.25851201927208</v>
      </c>
      <c r="F893" s="81" t="str">
        <f>VLOOKUP(A893,'04'!A:C,3,0)</f>
        <v>Начисление услуг УКС00000640 от 30.04.2023 0:00:10</v>
      </c>
      <c r="G893" s="81" t="str">
        <f>VLOOKUP(A893,'04'!A:B,2,0)</f>
        <v>НАС/КС/ДУ-3-570 от 01.01.2022</v>
      </c>
      <c r="H893" s="128">
        <v>3513.29</v>
      </c>
      <c r="I893" s="126">
        <f>VLOOKUP(A893,РАСЧЕТ!A:AZ,52,0)</f>
        <v>0</v>
      </c>
      <c r="J893" s="126">
        <f t="shared" si="118"/>
        <v>-3513.29</v>
      </c>
      <c r="K893" s="128">
        <v>3513.29</v>
      </c>
      <c r="L893" s="126">
        <f>VLOOKUP(A893,РАСЧЕТ!A:BA,53,0)</f>
        <v>0</v>
      </c>
      <c r="M893" s="126">
        <f t="shared" si="119"/>
        <v>-3513.29</v>
      </c>
      <c r="N893" s="128">
        <v>3513.29</v>
      </c>
      <c r="O893" s="126">
        <f>VLOOKUP(A893,РАСЧЕТ!A:BB,54,0)</f>
        <v>0</v>
      </c>
      <c r="P893" s="126">
        <f t="shared" si="120"/>
        <v>-3513.29</v>
      </c>
      <c r="Q893" s="128">
        <v>2606.63</v>
      </c>
      <c r="R893" s="126">
        <f>VLOOKUP(A893,РАСЧЕТ!A:BC,55,0)</f>
        <v>0</v>
      </c>
      <c r="S893" s="126">
        <f t="shared" si="121"/>
        <v>-2606.63</v>
      </c>
      <c r="T893" s="127"/>
      <c r="U893" s="126">
        <f>VLOOKUP(A893,РАСЧЕТ!A:BD,56,0)</f>
        <v>0</v>
      </c>
      <c r="V893" s="126">
        <f t="shared" si="122"/>
        <v>0</v>
      </c>
      <c r="W893" s="82"/>
      <c r="X893" s="81">
        <f>VLOOKUP(A893,РАСЧЕТ!A:BE,57,0)</f>
        <v>0</v>
      </c>
      <c r="Y893" s="81">
        <f t="shared" si="123"/>
        <v>0</v>
      </c>
      <c r="Z893" s="81" t="e">
        <f>VLOOKUP(A893,'10'!A:C,3,0)</f>
        <v>#N/A</v>
      </c>
      <c r="AA893" s="81" t="e">
        <f>VLOOKUP(A893,'10'!A:B,2,0)</f>
        <v>#N/A</v>
      </c>
      <c r="AB893" s="82"/>
      <c r="AC893" s="81">
        <f>VLOOKUP(A893,РАСЧЕТ!A:BF,58,0)</f>
        <v>0</v>
      </c>
      <c r="AD893" s="81">
        <f t="shared" si="124"/>
        <v>0</v>
      </c>
      <c r="AE893" s="81" t="e">
        <f>VLOOKUP(A893,'11'!A:C,3,0)</f>
        <v>#N/A</v>
      </c>
      <c r="AF893" s="81" t="e">
        <f>VLOOKUP(A893,'11'!A:B,2,0)</f>
        <v>#N/A</v>
      </c>
      <c r="AG893" s="82"/>
      <c r="AH893" s="120">
        <f>VLOOKUP(A893,РАСЧЕТ!A:BG,59,0)</f>
        <v>0</v>
      </c>
      <c r="AI893" s="120">
        <f t="shared" si="125"/>
        <v>0</v>
      </c>
      <c r="AJ893" t="e">
        <f>VLOOKUP(A893,'12'!A:C,3,0)</f>
        <v>#N/A</v>
      </c>
      <c r="AK893" t="e">
        <f>VLOOKUP(A893,'12'!A:B,2,0)</f>
        <v>#N/A</v>
      </c>
    </row>
    <row r="894" spans="1:37" x14ac:dyDescent="0.3">
      <c r="A894" s="79" t="s">
        <v>2769</v>
      </c>
      <c r="B894" s="79" t="s">
        <v>2481</v>
      </c>
      <c r="C894" s="82"/>
      <c r="D894" s="81">
        <f>VLOOKUP(A894,РАСЧЕТ!A:AY,51,0)</f>
        <v>0</v>
      </c>
      <c r="E894" s="81">
        <f t="shared" si="117"/>
        <v>0</v>
      </c>
      <c r="F894" s="81" t="e">
        <f>VLOOKUP(A894,'04'!A:C,3,0)</f>
        <v>#N/A</v>
      </c>
      <c r="G894" s="81" t="e">
        <f>VLOOKUP(A894,'04'!A:B,2,0)</f>
        <v>#N/A</v>
      </c>
      <c r="H894" s="127"/>
      <c r="I894" s="126">
        <f>VLOOKUP(A894,РАСЧЕТ!A:AZ,52,0)</f>
        <v>0</v>
      </c>
      <c r="J894" s="126">
        <f t="shared" si="118"/>
        <v>0</v>
      </c>
      <c r="K894" s="127"/>
      <c r="L894" s="126">
        <f>VLOOKUP(A894,РАСЧЕТ!A:BA,53,0)</f>
        <v>0</v>
      </c>
      <c r="M894" s="126">
        <f t="shared" si="119"/>
        <v>0</v>
      </c>
      <c r="N894" s="127"/>
      <c r="O894" s="126">
        <f>VLOOKUP(A894,РАСЧЕТ!A:BB,54,0)</f>
        <v>0</v>
      </c>
      <c r="P894" s="126">
        <f t="shared" si="120"/>
        <v>0</v>
      </c>
      <c r="Q894" s="126">
        <v>906.66</v>
      </c>
      <c r="R894" s="126">
        <f>VLOOKUP(A894,РАСЧЕТ!A:BC,55,0)</f>
        <v>0</v>
      </c>
      <c r="S894" s="126">
        <f t="shared" si="121"/>
        <v>-906.66</v>
      </c>
      <c r="T894" s="128">
        <v>3513.29</v>
      </c>
      <c r="U894" s="126">
        <f>VLOOKUP(A894,РАСЧЕТ!A:BD,56,0)</f>
        <v>0</v>
      </c>
      <c r="V894" s="126">
        <f t="shared" si="122"/>
        <v>-3513.29</v>
      </c>
      <c r="W894" s="80">
        <v>3513.29</v>
      </c>
      <c r="X894" s="81">
        <f>VLOOKUP(A894,РАСЧЕТ!A:BE,57,0)</f>
        <v>1821.4729239822761</v>
      </c>
      <c r="Y894" s="81">
        <f t="shared" si="123"/>
        <v>-1691.8170760177238</v>
      </c>
      <c r="Z894" s="81" t="str">
        <f>VLOOKUP(A894,'10'!A:C,3,0)</f>
        <v>Начисление услуг УКС00001637 от 31.10.2023 0:00:03</v>
      </c>
      <c r="AA894" s="81" t="str">
        <f>VLOOKUP(A894,'10'!A:B,2,0)</f>
        <v>НАС/КС/ДУ-3-570/ВТОР</v>
      </c>
      <c r="AB894" s="80">
        <v>3513.29</v>
      </c>
      <c r="AC894" s="81">
        <f>VLOOKUP(A894,РАСЧЕТ!A:BF,58,0)</f>
        <v>1958.6801087216415</v>
      </c>
      <c r="AD894" s="81">
        <f t="shared" si="124"/>
        <v>-1554.6098912783584</v>
      </c>
      <c r="AE894" s="81" t="str">
        <f>VLOOKUP(A894,'11'!A:C,3,0)</f>
        <v>Начисление услуг УКС00001717 от 30.11.2023 23:59:59</v>
      </c>
      <c r="AF894" s="81" t="str">
        <f>VLOOKUP(A894,'11'!A:B,2,0)</f>
        <v>НАС/КС/ДУ-3-570/ВТОР</v>
      </c>
      <c r="AG894" s="80">
        <v>1359.98</v>
      </c>
      <c r="AH894" s="120">
        <f>VLOOKUP(A894,РАСЧЕТ!A:BG,59,0)</f>
        <v>1092.3699304770262</v>
      </c>
      <c r="AI894" s="120">
        <f t="shared" si="125"/>
        <v>-267.61006952297384</v>
      </c>
      <c r="AJ894" t="str">
        <f>VLOOKUP(A894,'12'!A:C,3,0)</f>
        <v>Корректировка начислений УКС00000263 от 20.02.2024 0:00:00</v>
      </c>
      <c r="AK894" t="str">
        <f>VLOOKUP(A894,'12'!A:B,2,0)</f>
        <v>НАС/КС/ДУ-3-570/ВТОР</v>
      </c>
    </row>
    <row r="895" spans="1:37" x14ac:dyDescent="0.3">
      <c r="A895" s="79" t="s">
        <v>2801</v>
      </c>
      <c r="B895" s="79" t="s">
        <v>2481</v>
      </c>
      <c r="C895" s="82"/>
      <c r="D895" s="81">
        <f>VLOOKUP(A895,РАСЧЕТ!A:AY,51,0)</f>
        <v>0</v>
      </c>
      <c r="E895" s="81">
        <f t="shared" si="117"/>
        <v>0</v>
      </c>
      <c r="F895" s="81" t="e">
        <f>VLOOKUP(A895,'04'!A:C,3,0)</f>
        <v>#N/A</v>
      </c>
      <c r="G895" s="81" t="e">
        <f>VLOOKUP(A895,'04'!A:B,2,0)</f>
        <v>#N/A</v>
      </c>
      <c r="H895" s="127"/>
      <c r="I895" s="126">
        <f>VLOOKUP(A895,РАСЧЕТ!A:AZ,52,0)</f>
        <v>0</v>
      </c>
      <c r="J895" s="126">
        <f t="shared" si="118"/>
        <v>0</v>
      </c>
      <c r="K895" s="127"/>
      <c r="L895" s="126">
        <f>VLOOKUP(A895,РАСЧЕТ!A:BA,53,0)</f>
        <v>0</v>
      </c>
      <c r="M895" s="126">
        <f t="shared" si="119"/>
        <v>0</v>
      </c>
      <c r="N895" s="127"/>
      <c r="O895" s="126">
        <f>VLOOKUP(A895,РАСЧЕТ!A:BB,54,0)</f>
        <v>0</v>
      </c>
      <c r="P895" s="126">
        <f t="shared" si="120"/>
        <v>0</v>
      </c>
      <c r="Q895" s="127"/>
      <c r="R895" s="126">
        <f>VLOOKUP(A895,РАСЧЕТ!A:BC,55,0)</f>
        <v>0</v>
      </c>
      <c r="S895" s="126">
        <f t="shared" si="121"/>
        <v>0</v>
      </c>
      <c r="T895" s="127"/>
      <c r="U895" s="126">
        <f>VLOOKUP(A895,РАСЧЕТ!A:BD,56,0)</f>
        <v>0</v>
      </c>
      <c r="V895" s="126">
        <f t="shared" si="122"/>
        <v>0</v>
      </c>
      <c r="W895" s="82"/>
      <c r="X895" s="81">
        <f>VLOOKUP(A895,РАСЧЕТ!A:BE,57,0)</f>
        <v>0</v>
      </c>
      <c r="Y895" s="81">
        <f t="shared" si="123"/>
        <v>0</v>
      </c>
      <c r="Z895" s="81" t="e">
        <f>VLOOKUP(A895,'10'!A:C,3,0)</f>
        <v>#N/A</v>
      </c>
      <c r="AA895" s="81" t="e">
        <f>VLOOKUP(A895,'10'!A:B,2,0)</f>
        <v>#N/A</v>
      </c>
      <c r="AB895" s="82"/>
      <c r="AC895" s="81">
        <f>VLOOKUP(A895,РАСЧЕТ!A:BF,58,0)</f>
        <v>0</v>
      </c>
      <c r="AD895" s="81">
        <f t="shared" si="124"/>
        <v>0</v>
      </c>
      <c r="AE895" s="81" t="e">
        <f>VLOOKUP(A895,'11'!A:C,3,0)</f>
        <v>#N/A</v>
      </c>
      <c r="AF895" s="81" t="e">
        <f>VLOOKUP(A895,'11'!A:B,2,0)</f>
        <v>#N/A</v>
      </c>
      <c r="AG895" s="80">
        <v>2153.31</v>
      </c>
      <c r="AH895" s="120">
        <f>VLOOKUP(A895,РАСЧЕТ!A:BG,59,0)</f>
        <v>1729.5857232552912</v>
      </c>
      <c r="AI895" s="120">
        <f t="shared" si="125"/>
        <v>-423.72427674470873</v>
      </c>
      <c r="AJ895" t="str">
        <f>VLOOKUP(A895,'12'!A:C,3,0)</f>
        <v>Ввод начального сальдо УКС00000195 от 20.02.2024 0:00:00</v>
      </c>
      <c r="AK895" t="str">
        <f>VLOOKUP(A895,'12'!A:B,2,0)</f>
        <v>НАС/КС/ДУ-3-570/ВТОР1</v>
      </c>
    </row>
    <row r="896" spans="1:37" x14ac:dyDescent="0.3">
      <c r="A896" s="79" t="s">
        <v>2534</v>
      </c>
      <c r="B896" s="79" t="s">
        <v>2535</v>
      </c>
      <c r="C896" s="80">
        <v>1477.47</v>
      </c>
      <c r="D896" s="81">
        <f>VLOOKUP(A896,РАСЧЕТ!A:AY,51,0)</f>
        <v>1246.067031620257</v>
      </c>
      <c r="E896" s="81">
        <f t="shared" si="117"/>
        <v>-231.40296837974302</v>
      </c>
      <c r="F896" s="81" t="str">
        <f>VLOOKUP(A896,'04'!A:C,3,0)</f>
        <v>Начисление услуг УКС00000640 от 30.04.2023 0:00:10</v>
      </c>
      <c r="G896" s="81" t="str">
        <f>VLOOKUP(A896,'04'!A:B,2,0)</f>
        <v>НАС/КС/ДУ-3-571</v>
      </c>
      <c r="H896" s="128">
        <v>1477.47</v>
      </c>
      <c r="I896" s="126">
        <f>VLOOKUP(A896,РАСЧЕТ!A:AZ,52,0)</f>
        <v>0</v>
      </c>
      <c r="J896" s="126">
        <f t="shared" si="118"/>
        <v>-1477.47</v>
      </c>
      <c r="K896" s="128">
        <v>1477.47</v>
      </c>
      <c r="L896" s="126">
        <f>VLOOKUP(A896,РАСЧЕТ!A:BA,53,0)</f>
        <v>0</v>
      </c>
      <c r="M896" s="126">
        <f t="shared" si="119"/>
        <v>-1477.47</v>
      </c>
      <c r="N896" s="128">
        <v>1477.47</v>
      </c>
      <c r="O896" s="126">
        <f>VLOOKUP(A896,РАСЧЕТ!A:BB,54,0)</f>
        <v>0</v>
      </c>
      <c r="P896" s="126">
        <f t="shared" si="120"/>
        <v>-1477.47</v>
      </c>
      <c r="Q896" s="128">
        <v>1477.47</v>
      </c>
      <c r="R896" s="126">
        <f>VLOOKUP(A896,РАСЧЕТ!A:BC,55,0)</f>
        <v>0</v>
      </c>
      <c r="S896" s="126">
        <f t="shared" si="121"/>
        <v>-1477.47</v>
      </c>
      <c r="T896" s="128">
        <v>1477.47</v>
      </c>
      <c r="U896" s="126">
        <f>VLOOKUP(A896,РАСЧЕТ!A:BD,56,0)</f>
        <v>0</v>
      </c>
      <c r="V896" s="126">
        <f t="shared" si="122"/>
        <v>-1477.47</v>
      </c>
      <c r="W896" s="80">
        <v>1477.47</v>
      </c>
      <c r="X896" s="81">
        <f>VLOOKUP(A896,РАСЧЕТ!A:BE,57,0)</f>
        <v>1923.0974435747926</v>
      </c>
      <c r="Y896" s="81">
        <f t="shared" si="123"/>
        <v>445.62744357479255</v>
      </c>
      <c r="Z896" s="81" t="str">
        <f>VLOOKUP(A896,'10'!A:C,3,0)</f>
        <v>Начисление услуг УКС00001637 от 31.10.2023 0:00:03</v>
      </c>
      <c r="AA896" s="81" t="str">
        <f>VLOOKUP(A896,'10'!A:B,2,0)</f>
        <v>НАС/КС/ДУ-3-571</v>
      </c>
      <c r="AB896" s="80">
        <v>1477.47</v>
      </c>
      <c r="AC896" s="81">
        <f>VLOOKUP(A896,РАСЧЕТ!A:BF,58,0)</f>
        <v>1632.2668424171759</v>
      </c>
      <c r="AD896" s="81">
        <f t="shared" si="124"/>
        <v>154.79684241717587</v>
      </c>
      <c r="AE896" s="81" t="str">
        <f>VLOOKUP(A896,'11'!A:C,3,0)</f>
        <v>Начисление услуг УКС00001717 от 30.11.2023 23:59:59</v>
      </c>
      <c r="AF896" s="81" t="str">
        <f>VLOOKUP(A896,'11'!A:B,2,0)</f>
        <v>НАС/КС/ДУ-3-571</v>
      </c>
      <c r="AG896" s="80">
        <v>1477.47</v>
      </c>
      <c r="AH896" s="120">
        <f>VLOOKUP(A896,РАСЧЕТ!A:BG,59,0)</f>
        <v>2236.122450797443</v>
      </c>
      <c r="AI896" s="120">
        <f t="shared" si="125"/>
        <v>758.65245079744295</v>
      </c>
      <c r="AJ896" t="str">
        <f>VLOOKUP(A896,'12'!A:C,3,0)</f>
        <v>Начисление услуг УКС00001867 от 31.12.2023 23:59:59</v>
      </c>
      <c r="AK896" t="str">
        <f>VLOOKUP(A896,'12'!A:B,2,0)</f>
        <v>НАС/КС/ДУ-3-571</v>
      </c>
    </row>
    <row r="897" spans="1:37" x14ac:dyDescent="0.3">
      <c r="A897" s="79" t="s">
        <v>1790</v>
      </c>
      <c r="B897" s="79" t="s">
        <v>1791</v>
      </c>
      <c r="C897" s="80">
        <v>1318.56</v>
      </c>
      <c r="D897" s="81">
        <f>VLOOKUP(A897,РАСЧЕТ!A:AY,51,0)</f>
        <v>554.31768606189507</v>
      </c>
      <c r="E897" s="81">
        <f t="shared" si="117"/>
        <v>-764.24231393810487</v>
      </c>
      <c r="F897" s="81" t="str">
        <f>VLOOKUP(A897,'04'!A:C,3,0)</f>
        <v>Начисление услуг УКС00000640 от 30.04.2023 0:00:10</v>
      </c>
      <c r="G897" s="81" t="str">
        <f>VLOOKUP(A897,'04'!A:B,2,0)</f>
        <v>НАС/КС/ДУ-3-572</v>
      </c>
      <c r="H897" s="128">
        <v>1318.56</v>
      </c>
      <c r="I897" s="126">
        <f>VLOOKUP(A897,РАСЧЕТ!A:AZ,52,0)</f>
        <v>0</v>
      </c>
      <c r="J897" s="126">
        <f t="shared" si="118"/>
        <v>-1318.56</v>
      </c>
      <c r="K897" s="128">
        <v>1318.56</v>
      </c>
      <c r="L897" s="126">
        <f>VLOOKUP(A897,РАСЧЕТ!A:BA,53,0)</f>
        <v>0</v>
      </c>
      <c r="M897" s="126">
        <f t="shared" si="119"/>
        <v>-1318.56</v>
      </c>
      <c r="N897" s="128">
        <v>1318.56</v>
      </c>
      <c r="O897" s="126">
        <f>VLOOKUP(A897,РАСЧЕТ!A:BB,54,0)</f>
        <v>0</v>
      </c>
      <c r="P897" s="126">
        <f t="shared" si="120"/>
        <v>-1318.56</v>
      </c>
      <c r="Q897" s="128">
        <v>1318.56</v>
      </c>
      <c r="R897" s="126">
        <f>VLOOKUP(A897,РАСЧЕТ!A:BC,55,0)</f>
        <v>0</v>
      </c>
      <c r="S897" s="126">
        <f t="shared" si="121"/>
        <v>-1318.56</v>
      </c>
      <c r="T897" s="128">
        <v>1318.56</v>
      </c>
      <c r="U897" s="126">
        <f>VLOOKUP(A897,РАСЧЕТ!A:BD,56,0)</f>
        <v>0</v>
      </c>
      <c r="V897" s="126">
        <f t="shared" si="122"/>
        <v>-1318.56</v>
      </c>
      <c r="W897" s="80">
        <v>1318.56</v>
      </c>
      <c r="X897" s="81">
        <f>VLOOKUP(A897,РАСЧЕТ!A:BE,57,0)</f>
        <v>2020.7940239525531</v>
      </c>
      <c r="Y897" s="81">
        <f t="shared" si="123"/>
        <v>702.23402395255312</v>
      </c>
      <c r="Z897" s="81" t="str">
        <f>VLOOKUP(A897,'10'!A:C,3,0)</f>
        <v>Начисление услуг УКС00001637 от 31.10.2023 0:00:03</v>
      </c>
      <c r="AA897" s="81" t="str">
        <f>VLOOKUP(A897,'10'!A:B,2,0)</f>
        <v>НАС/КС/ДУ-3-572</v>
      </c>
      <c r="AB897" s="80">
        <v>1318.56</v>
      </c>
      <c r="AC897" s="81">
        <f>VLOOKUP(A897,РАСЧЕТ!A:BF,58,0)</f>
        <v>1669.5132914122112</v>
      </c>
      <c r="AD897" s="81">
        <f t="shared" si="124"/>
        <v>350.95329141221123</v>
      </c>
      <c r="AE897" s="81" t="str">
        <f>VLOOKUP(A897,'11'!A:C,3,0)</f>
        <v>Начисление услуг УКС00001717 от 30.11.2023 23:59:59</v>
      </c>
      <c r="AF897" s="81" t="str">
        <f>VLOOKUP(A897,'11'!A:B,2,0)</f>
        <v>НАС/КС/ДУ-3-572</v>
      </c>
      <c r="AG897" s="80">
        <v>1318.56</v>
      </c>
      <c r="AH897" s="120">
        <f>VLOOKUP(A897,РАСЧЕТ!A:BG,59,0)</f>
        <v>2271.8004814273181</v>
      </c>
      <c r="AI897" s="120">
        <f t="shared" si="125"/>
        <v>953.24048142731817</v>
      </c>
      <c r="AJ897" t="str">
        <f>VLOOKUP(A897,'12'!A:C,3,0)</f>
        <v>Начисление услуг УКС00001867 от 31.12.2023 23:59:59</v>
      </c>
      <c r="AK897" t="str">
        <f>VLOOKUP(A897,'12'!A:B,2,0)</f>
        <v>НАС/КС/ДУ-3-572</v>
      </c>
    </row>
    <row r="898" spans="1:37" x14ac:dyDescent="0.3">
      <c r="A898" s="79" t="s">
        <v>2621</v>
      </c>
      <c r="B898" s="79" t="s">
        <v>2622</v>
      </c>
      <c r="C898" s="80">
        <v>1473.18</v>
      </c>
      <c r="D898" s="81">
        <f>VLOOKUP(A898,РАСЧЕТ!A:AY,51,0)</f>
        <v>1242.44474373764</v>
      </c>
      <c r="E898" s="81">
        <f t="shared" si="117"/>
        <v>-230.73525626236005</v>
      </c>
      <c r="F898" s="81" t="str">
        <f>VLOOKUP(A898,'04'!A:C,3,0)</f>
        <v>Начисление услуг УКС00000640 от 30.04.2023 0:00:10</v>
      </c>
      <c r="G898" s="81" t="str">
        <f>VLOOKUP(A898,'04'!A:B,2,0)</f>
        <v>НАС/КС/ДУ-3-573 от 16.12.2021 г.</v>
      </c>
      <c r="H898" s="128">
        <v>1473.18</v>
      </c>
      <c r="I898" s="126">
        <f>VLOOKUP(A898,РАСЧЕТ!A:AZ,52,0)</f>
        <v>0</v>
      </c>
      <c r="J898" s="126">
        <f t="shared" si="118"/>
        <v>-1473.18</v>
      </c>
      <c r="K898" s="128">
        <v>1473.18</v>
      </c>
      <c r="L898" s="126">
        <f>VLOOKUP(A898,РАСЧЕТ!A:BA,53,0)</f>
        <v>0</v>
      </c>
      <c r="M898" s="126">
        <f t="shared" si="119"/>
        <v>-1473.18</v>
      </c>
      <c r="N898" s="128">
        <v>1473.18</v>
      </c>
      <c r="O898" s="126">
        <f>VLOOKUP(A898,РАСЧЕТ!A:BB,54,0)</f>
        <v>0</v>
      </c>
      <c r="P898" s="126">
        <f t="shared" si="120"/>
        <v>-1473.18</v>
      </c>
      <c r="Q898" s="128">
        <v>1473.18</v>
      </c>
      <c r="R898" s="126">
        <f>VLOOKUP(A898,РАСЧЕТ!A:BC,55,0)</f>
        <v>0</v>
      </c>
      <c r="S898" s="126">
        <f t="shared" si="121"/>
        <v>-1473.18</v>
      </c>
      <c r="T898" s="128">
        <v>1473.18</v>
      </c>
      <c r="U898" s="126">
        <f>VLOOKUP(A898,РАСЧЕТ!A:BD,56,0)</f>
        <v>0</v>
      </c>
      <c r="V898" s="126">
        <f t="shared" si="122"/>
        <v>-1473.18</v>
      </c>
      <c r="W898" s="80">
        <v>1473.18</v>
      </c>
      <c r="X898" s="81">
        <f>VLOOKUP(A898,РАСЧЕТ!A:BE,57,0)</f>
        <v>2932.1830643515573</v>
      </c>
      <c r="Y898" s="81">
        <f t="shared" si="123"/>
        <v>1459.0030643515572</v>
      </c>
      <c r="Z898" s="81" t="str">
        <f>VLOOKUP(A898,'10'!A:C,3,0)</f>
        <v>Начисление услуг УКС00001637 от 31.10.2023 0:00:03</v>
      </c>
      <c r="AA898" s="81" t="str">
        <f>VLOOKUP(A898,'10'!A:B,2,0)</f>
        <v>НАС/КС/ДУ-3-573 от 16.12.2021 г.</v>
      </c>
      <c r="AB898" s="80">
        <v>1473.18</v>
      </c>
      <c r="AC898" s="81">
        <f>VLOOKUP(A898,РАСЧЕТ!A:BF,58,0)</f>
        <v>2336.5659187281112</v>
      </c>
      <c r="AD898" s="81">
        <f t="shared" si="124"/>
        <v>863.38591872811116</v>
      </c>
      <c r="AE898" s="81" t="str">
        <f>VLOOKUP(A898,'11'!A:C,3,0)</f>
        <v>Начисление услуг УКС00001717 от 30.11.2023 23:59:59</v>
      </c>
      <c r="AF898" s="81" t="str">
        <f>VLOOKUP(A898,'11'!A:B,2,0)</f>
        <v>НАС/КС/ДУ-3-573 от 16.12.2021 г.</v>
      </c>
      <c r="AG898" s="80">
        <v>1473.18</v>
      </c>
      <c r="AH898" s="120">
        <f>VLOOKUP(A898,РАСЧЕТ!A:BG,59,0)</f>
        <v>3149.840569009777</v>
      </c>
      <c r="AI898" s="120">
        <f t="shared" si="125"/>
        <v>1676.660569009777</v>
      </c>
      <c r="AJ898" t="str">
        <f>VLOOKUP(A898,'12'!A:C,3,0)</f>
        <v>Начисление услуг УКС00001867 от 31.12.2023 23:59:59</v>
      </c>
      <c r="AK898" t="str">
        <f>VLOOKUP(A898,'12'!A:B,2,0)</f>
        <v>НАС/КС/ДУ-3-573 от 16.12.2021 г.</v>
      </c>
    </row>
    <row r="899" spans="1:37" x14ac:dyDescent="0.3">
      <c r="A899" s="79" t="s">
        <v>2613</v>
      </c>
      <c r="B899" s="79" t="s">
        <v>2614</v>
      </c>
      <c r="C899" s="80">
        <v>3251.3</v>
      </c>
      <c r="D899" s="81">
        <f>VLOOKUP(A899,РАСЧЕТ!A:AY,51,0)</f>
        <v>2742.071927141089</v>
      </c>
      <c r="E899" s="81">
        <f t="shared" ref="E899:E962" si="126">D899-C899</f>
        <v>-509.22807285891122</v>
      </c>
      <c r="F899" s="81" t="str">
        <f>VLOOKUP(A899,'04'!A:C,3,0)</f>
        <v>Начисление услуг УКС00000640 от 30.04.2023 0:00:10</v>
      </c>
      <c r="G899" s="81" t="str">
        <f>VLOOKUP(A899,'04'!A:B,2,0)</f>
        <v>НАС/КС/ДУ/3-574 от 09.10.2021</v>
      </c>
      <c r="H899" s="128">
        <v>3251.3</v>
      </c>
      <c r="I899" s="126">
        <f>VLOOKUP(A899,РАСЧЕТ!A:AZ,52,0)</f>
        <v>0</v>
      </c>
      <c r="J899" s="126">
        <f t="shared" ref="J899:J962" si="127">I899-H899</f>
        <v>-3251.3</v>
      </c>
      <c r="K899" s="128">
        <v>3251.3</v>
      </c>
      <c r="L899" s="126">
        <f>VLOOKUP(A899,РАСЧЕТ!A:BA,53,0)</f>
        <v>0</v>
      </c>
      <c r="M899" s="126">
        <f t="shared" ref="M899:M962" si="128">L899-K899</f>
        <v>-3251.3</v>
      </c>
      <c r="N899" s="128">
        <v>3251.3</v>
      </c>
      <c r="O899" s="126">
        <f>VLOOKUP(A899,РАСЧЕТ!A:BB,54,0)</f>
        <v>0</v>
      </c>
      <c r="P899" s="126">
        <f t="shared" ref="P899:P962" si="129">O899-N899</f>
        <v>-3251.3</v>
      </c>
      <c r="Q899" s="128">
        <v>3251.3</v>
      </c>
      <c r="R899" s="126">
        <f>VLOOKUP(A899,РАСЧЕТ!A:BC,55,0)</f>
        <v>0</v>
      </c>
      <c r="S899" s="126">
        <f t="shared" ref="S899:S962" si="130">R899-Q899</f>
        <v>-3251.3</v>
      </c>
      <c r="T899" s="128">
        <v>3251.3</v>
      </c>
      <c r="U899" s="126">
        <f>VLOOKUP(A899,РАСЧЕТ!A:BD,56,0)</f>
        <v>0</v>
      </c>
      <c r="V899" s="126">
        <f t="shared" ref="V899:V962" si="131">U899-T899</f>
        <v>-3251.3</v>
      </c>
      <c r="W899" s="80">
        <v>3251.3</v>
      </c>
      <c r="X899" s="81">
        <f>VLOOKUP(A899,РАСЧЕТ!A:BE,57,0)</f>
        <v>3248.1141820822172</v>
      </c>
      <c r="Y899" s="81">
        <f t="shared" ref="Y899:Y962" si="132">X899-W899</f>
        <v>-3.1858179177829697</v>
      </c>
      <c r="Z899" s="81" t="str">
        <f>VLOOKUP(A899,'10'!A:C,3,0)</f>
        <v>Начисление услуг УКС00001637 от 31.10.2023 0:00:03</v>
      </c>
      <c r="AA899" s="81" t="str">
        <f>VLOOKUP(A899,'10'!A:B,2,0)</f>
        <v>НАС/КС/ДУ/3-574 от 09.10.2021</v>
      </c>
      <c r="AB899" s="80">
        <v>3251.3</v>
      </c>
      <c r="AC899" s="81">
        <f>VLOOKUP(A899,РАСЧЕТ!A:BF,58,0)</f>
        <v>2904.4550492450799</v>
      </c>
      <c r="AD899" s="81">
        <f t="shared" ref="AD899:AD962" si="133">AC899-AB899</f>
        <v>-346.84495075492032</v>
      </c>
      <c r="AE899" s="81" t="str">
        <f>VLOOKUP(A899,'11'!A:C,3,0)</f>
        <v>Начисление услуг УКС00001717 от 30.11.2023 23:59:59</v>
      </c>
      <c r="AF899" s="81" t="str">
        <f>VLOOKUP(A899,'11'!A:B,2,0)</f>
        <v>НАС/КС/ДУ/3-574 от 09.10.2021</v>
      </c>
      <c r="AG899" s="80">
        <v>3251.3</v>
      </c>
      <c r="AH899" s="120">
        <f>VLOOKUP(A899,РАСЧЕТ!A:BG,59,0)</f>
        <v>4028.5361465494088</v>
      </c>
      <c r="AI899" s="120">
        <f t="shared" ref="AI899:AI962" si="134">AH899-AG899</f>
        <v>777.23614654940866</v>
      </c>
      <c r="AJ899" t="str">
        <f>VLOOKUP(A899,'12'!A:C,3,0)</f>
        <v>Начисление услуг УКС00001867 от 31.12.2023 23:59:59</v>
      </c>
      <c r="AK899" t="str">
        <f>VLOOKUP(A899,'12'!A:B,2,0)</f>
        <v>НАС/КС/ДУ/3-574 от 09.10.2021</v>
      </c>
    </row>
    <row r="900" spans="1:37" x14ac:dyDescent="0.3">
      <c r="A900" s="79" t="s">
        <v>2639</v>
      </c>
      <c r="B900" s="79" t="s">
        <v>2640</v>
      </c>
      <c r="C900" s="80">
        <v>3513.29</v>
      </c>
      <c r="D900" s="81">
        <f>VLOOKUP(A900,РАСЧЕТ!A:AY,51,0)</f>
        <v>5417.6172461193173</v>
      </c>
      <c r="E900" s="81">
        <f t="shared" si="126"/>
        <v>1904.3272461193174</v>
      </c>
      <c r="F900" s="81" t="str">
        <f>VLOOKUP(A900,'04'!A:C,3,0)</f>
        <v>Начисление услуг УКС00000640 от 30.04.2023 0:00:10</v>
      </c>
      <c r="G900" s="81" t="str">
        <f>VLOOKUP(A900,'04'!A:B,2,0)</f>
        <v>НАС/КС/ДУ-3-575..</v>
      </c>
      <c r="H900" s="128">
        <v>3513.29</v>
      </c>
      <c r="I900" s="126">
        <f>VLOOKUP(A900,РАСЧЕТ!A:AZ,52,0)</f>
        <v>0</v>
      </c>
      <c r="J900" s="126">
        <f t="shared" si="127"/>
        <v>-3513.29</v>
      </c>
      <c r="K900" s="128">
        <v>3513.29</v>
      </c>
      <c r="L900" s="126">
        <f>VLOOKUP(A900,РАСЧЕТ!A:BA,53,0)</f>
        <v>0</v>
      </c>
      <c r="M900" s="126">
        <f t="shared" si="128"/>
        <v>-3513.29</v>
      </c>
      <c r="N900" s="128">
        <v>3513.29</v>
      </c>
      <c r="O900" s="126">
        <f>VLOOKUP(A900,РАСЧЕТ!A:BB,54,0)</f>
        <v>0</v>
      </c>
      <c r="P900" s="126">
        <f t="shared" si="129"/>
        <v>-3513.29</v>
      </c>
      <c r="Q900" s="128">
        <v>3513.29</v>
      </c>
      <c r="R900" s="126">
        <f>VLOOKUP(A900,РАСЧЕТ!A:BC,55,0)</f>
        <v>0</v>
      </c>
      <c r="S900" s="126">
        <f t="shared" si="130"/>
        <v>-3513.29</v>
      </c>
      <c r="T900" s="128">
        <v>3513.29</v>
      </c>
      <c r="U900" s="126">
        <f>VLOOKUP(A900,РАСЧЕТ!A:BD,56,0)</f>
        <v>0</v>
      </c>
      <c r="V900" s="126">
        <f t="shared" si="131"/>
        <v>-3513.29</v>
      </c>
      <c r="W900" s="80">
        <v>3513.29</v>
      </c>
      <c r="X900" s="81">
        <f>VLOOKUP(A900,РАСЧЕТ!A:BE,57,0)</f>
        <v>2874.3258226086223</v>
      </c>
      <c r="Y900" s="81">
        <f t="shared" si="132"/>
        <v>-638.96417739137769</v>
      </c>
      <c r="Z900" s="81" t="str">
        <f>VLOOKUP(A900,'10'!A:C,3,0)</f>
        <v>Начисление услуг УКС00001637 от 31.10.2023 0:00:03</v>
      </c>
      <c r="AA900" s="81" t="str">
        <f>VLOOKUP(A900,'10'!A:B,2,0)</f>
        <v>НАС/КС/ДУ-3-575..</v>
      </c>
      <c r="AB900" s="80">
        <v>3513.29</v>
      </c>
      <c r="AC900" s="81">
        <f>VLOOKUP(A900,РАСЧЕТ!A:BF,58,0)</f>
        <v>2694.4017142155112</v>
      </c>
      <c r="AD900" s="81">
        <f t="shared" si="133"/>
        <v>-818.88828578448874</v>
      </c>
      <c r="AE900" s="81" t="str">
        <f>VLOOKUP(A900,'11'!A:C,3,0)</f>
        <v>Начисление услуг УКС00001717 от 30.11.2023 23:59:59</v>
      </c>
      <c r="AF900" s="81" t="str">
        <f>VLOOKUP(A900,'11'!A:B,2,0)</f>
        <v>НАС/КС/ДУ-3-575..</v>
      </c>
      <c r="AG900" s="80">
        <v>3513.29</v>
      </c>
      <c r="AH900" s="120">
        <f>VLOOKUP(A900,РАСЧЕТ!A:BG,59,0)</f>
        <v>3776.797069612101</v>
      </c>
      <c r="AI900" s="120">
        <f t="shared" si="134"/>
        <v>263.50706961210108</v>
      </c>
      <c r="AJ900" t="str">
        <f>VLOOKUP(A900,'12'!A:C,3,0)</f>
        <v>Начисление услуг УКС00001867 от 31.12.2023 23:59:59</v>
      </c>
      <c r="AK900" t="str">
        <f>VLOOKUP(A900,'12'!A:B,2,0)</f>
        <v>НАС/КС/ДУ-3-575..</v>
      </c>
    </row>
    <row r="901" spans="1:37" x14ac:dyDescent="0.3">
      <c r="A901" s="79" t="s">
        <v>1796</v>
      </c>
      <c r="B901" s="79" t="s">
        <v>1797</v>
      </c>
      <c r="C901" s="80">
        <v>1477.47</v>
      </c>
      <c r="D901" s="81">
        <f>VLOOKUP(A901,РАСЧЕТ!A:AY,51,0)</f>
        <v>1246.067031620257</v>
      </c>
      <c r="E901" s="81">
        <f t="shared" si="126"/>
        <v>-231.40296837974302</v>
      </c>
      <c r="F901" s="81" t="str">
        <f>VLOOKUP(A901,'04'!A:C,3,0)</f>
        <v>Начисление услуг УКС00000640 от 30.04.2023 0:00:10</v>
      </c>
      <c r="G901" s="81" t="str">
        <f>VLOOKUP(A901,'04'!A:B,2,0)</f>
        <v>НАС/КС/ДУ-3-576</v>
      </c>
      <c r="H901" s="128">
        <v>1477.47</v>
      </c>
      <c r="I901" s="126">
        <f>VLOOKUP(A901,РАСЧЕТ!A:AZ,52,0)</f>
        <v>0</v>
      </c>
      <c r="J901" s="126">
        <f t="shared" si="127"/>
        <v>-1477.47</v>
      </c>
      <c r="K901" s="128">
        <v>1477.47</v>
      </c>
      <c r="L901" s="126">
        <f>VLOOKUP(A901,РАСЧЕТ!A:BA,53,0)</f>
        <v>0</v>
      </c>
      <c r="M901" s="126">
        <f t="shared" si="128"/>
        <v>-1477.47</v>
      </c>
      <c r="N901" s="128">
        <v>1477.47</v>
      </c>
      <c r="O901" s="126">
        <f>VLOOKUP(A901,РАСЧЕТ!A:BB,54,0)</f>
        <v>0</v>
      </c>
      <c r="P901" s="126">
        <f t="shared" si="129"/>
        <v>-1477.47</v>
      </c>
      <c r="Q901" s="128">
        <v>1477.47</v>
      </c>
      <c r="R901" s="126">
        <f>VLOOKUP(A901,РАСЧЕТ!A:BC,55,0)</f>
        <v>0</v>
      </c>
      <c r="S901" s="126">
        <f t="shared" si="130"/>
        <v>-1477.47</v>
      </c>
      <c r="T901" s="128">
        <v>1477.47</v>
      </c>
      <c r="U901" s="126">
        <f>VLOOKUP(A901,РАСЧЕТ!A:BD,56,0)</f>
        <v>0</v>
      </c>
      <c r="V901" s="126">
        <f t="shared" si="131"/>
        <v>-1477.47</v>
      </c>
      <c r="W901" s="80">
        <v>1477.47</v>
      </c>
      <c r="X901" s="81">
        <f>VLOOKUP(A901,РАСЧЕТ!A:BE,57,0)</f>
        <v>2028.1766956881856</v>
      </c>
      <c r="Y901" s="81">
        <f t="shared" si="132"/>
        <v>550.70669568818562</v>
      </c>
      <c r="Z901" s="81" t="str">
        <f>VLOOKUP(A901,'10'!A:C,3,0)</f>
        <v>Начисление услуг УКС00001637 от 31.10.2023 0:00:03</v>
      </c>
      <c r="AA901" s="81" t="str">
        <f>VLOOKUP(A901,'10'!A:B,2,0)</f>
        <v>НАС/КС/ДУ-3-576</v>
      </c>
      <c r="AB901" s="80">
        <v>1477.47</v>
      </c>
      <c r="AC901" s="81">
        <f>VLOOKUP(A901,РАСЧЕТ!A:BF,58,0)</f>
        <v>1705.6950261357422</v>
      </c>
      <c r="AD901" s="81">
        <f t="shared" si="133"/>
        <v>228.22502613574216</v>
      </c>
      <c r="AE901" s="81" t="str">
        <f>VLOOKUP(A901,'11'!A:C,3,0)</f>
        <v>Начисление услуг УКС00001717 от 30.11.2023 23:59:59</v>
      </c>
      <c r="AF901" s="81" t="str">
        <f>VLOOKUP(A901,'11'!A:B,2,0)</f>
        <v>НАС/КС/ДУ-3-576</v>
      </c>
      <c r="AG901" s="80">
        <v>1477.47</v>
      </c>
      <c r="AH901" s="120">
        <f>VLOOKUP(A901,РАСЧЕТ!A:BG,59,0)</f>
        <v>2331.4197349654846</v>
      </c>
      <c r="AI901" s="120">
        <f t="shared" si="134"/>
        <v>853.94973496548459</v>
      </c>
      <c r="AJ901" t="str">
        <f>VLOOKUP(A901,'12'!A:C,3,0)</f>
        <v>Начисление услуг УКС00001867 от 31.12.2023 23:59:59</v>
      </c>
      <c r="AK901" t="str">
        <f>VLOOKUP(A901,'12'!A:B,2,0)</f>
        <v>НАС/КС/ДУ-3-576</v>
      </c>
    </row>
    <row r="902" spans="1:37" x14ac:dyDescent="0.3">
      <c r="A902" s="79" t="s">
        <v>2496</v>
      </c>
      <c r="B902" s="79" t="s">
        <v>2497</v>
      </c>
      <c r="C902" s="80">
        <v>1318.56</v>
      </c>
      <c r="D902" s="81">
        <f>VLOOKUP(A902,РАСЧЕТ!A:AY,51,0)</f>
        <v>1112.042379963427</v>
      </c>
      <c r="E902" s="81">
        <f t="shared" si="126"/>
        <v>-206.51762003657291</v>
      </c>
      <c r="F902" s="81" t="str">
        <f>VLOOKUP(A902,'04'!A:C,3,0)</f>
        <v>Начисление услуг УКС00000640 от 30.04.2023 0:00:10</v>
      </c>
      <c r="G902" s="81" t="str">
        <f>VLOOKUP(A902,'04'!A:B,2,0)</f>
        <v>НАС/КС/ДУ-3-577.</v>
      </c>
      <c r="H902" s="128">
        <v>1318.56</v>
      </c>
      <c r="I902" s="126">
        <f>VLOOKUP(A902,РАСЧЕТ!A:AZ,52,0)</f>
        <v>0</v>
      </c>
      <c r="J902" s="126">
        <f t="shared" si="127"/>
        <v>-1318.56</v>
      </c>
      <c r="K902" s="128">
        <v>1318.56</v>
      </c>
      <c r="L902" s="126">
        <f>VLOOKUP(A902,РАСЧЕТ!A:BA,53,0)</f>
        <v>0</v>
      </c>
      <c r="M902" s="126">
        <f t="shared" si="128"/>
        <v>-1318.56</v>
      </c>
      <c r="N902" s="128">
        <v>1318.56</v>
      </c>
      <c r="O902" s="126">
        <f>VLOOKUP(A902,РАСЧЕТ!A:BB,54,0)</f>
        <v>0</v>
      </c>
      <c r="P902" s="126">
        <f t="shared" si="129"/>
        <v>-1318.56</v>
      </c>
      <c r="Q902" s="128">
        <v>1318.56</v>
      </c>
      <c r="R902" s="126">
        <f>VLOOKUP(A902,РАСЧЕТ!A:BC,55,0)</f>
        <v>0</v>
      </c>
      <c r="S902" s="126">
        <f t="shared" si="130"/>
        <v>-1318.56</v>
      </c>
      <c r="T902" s="128">
        <v>1318.56</v>
      </c>
      <c r="U902" s="126">
        <f>VLOOKUP(A902,РАСЧЕТ!A:BD,56,0)</f>
        <v>0</v>
      </c>
      <c r="V902" s="126">
        <f t="shared" si="131"/>
        <v>-1318.56</v>
      </c>
      <c r="W902" s="80">
        <v>1318.56</v>
      </c>
      <c r="X902" s="81">
        <f>VLOOKUP(A902,РАСЧЕТ!A:BE,57,0)</f>
        <v>683.60903137232117</v>
      </c>
      <c r="Y902" s="81">
        <f t="shared" si="132"/>
        <v>-634.95096862767878</v>
      </c>
      <c r="Z902" s="81" t="str">
        <f>VLOOKUP(A902,'10'!A:C,3,0)</f>
        <v>Начисление услуг УКС00001637 от 31.10.2023 0:00:03</v>
      </c>
      <c r="AA902" s="81" t="str">
        <f>VLOOKUP(A902,'10'!A:B,2,0)</f>
        <v>НАС/КС/ДУ-3-577.</v>
      </c>
      <c r="AB902" s="80">
        <v>1318.56</v>
      </c>
      <c r="AC902" s="81">
        <f>VLOOKUP(A902,РАСЧЕТ!A:BF,58,0)</f>
        <v>735.10365938575057</v>
      </c>
      <c r="AD902" s="81">
        <f t="shared" si="133"/>
        <v>-583.45634061424937</v>
      </c>
      <c r="AE902" s="81" t="str">
        <f>VLOOKUP(A902,'11'!A:C,3,0)</f>
        <v>Начисление услуг УКС00001717 от 30.11.2023 23:59:59</v>
      </c>
      <c r="AF902" s="81" t="str">
        <f>VLOOKUP(A902,'11'!A:B,2,0)</f>
        <v>НАС/КС/ДУ-3-577.</v>
      </c>
      <c r="AG902" s="80">
        <v>1318.56</v>
      </c>
      <c r="AH902" s="120">
        <f>VLOOKUP(A902,РАСЧЕТ!A:BG,59,0)</f>
        <v>1059.0958260340112</v>
      </c>
      <c r="AI902" s="120">
        <f t="shared" si="134"/>
        <v>-259.46417396598872</v>
      </c>
      <c r="AJ902" t="str">
        <f>VLOOKUP(A902,'12'!A:C,3,0)</f>
        <v>Начисление услуг УКС00001867 от 31.12.2023 23:59:59</v>
      </c>
      <c r="AK902" t="str">
        <f>VLOOKUP(A902,'12'!A:B,2,0)</f>
        <v>НАС/КС/ДУ-3-577.</v>
      </c>
    </row>
    <row r="903" spans="1:37" x14ac:dyDescent="0.3">
      <c r="A903" s="79" t="s">
        <v>2688</v>
      </c>
      <c r="B903" s="79" t="s">
        <v>1949</v>
      </c>
      <c r="C903" s="80">
        <v>1473.18</v>
      </c>
      <c r="D903" s="81">
        <f>VLOOKUP(A903,РАСЧЕТ!A:AY,51,0)</f>
        <v>1242.44474373764</v>
      </c>
      <c r="E903" s="81">
        <f t="shared" si="126"/>
        <v>-230.73525626236005</v>
      </c>
      <c r="F903" s="81" t="str">
        <f>VLOOKUP(A903,'04'!A:C,3,0)</f>
        <v>Начисление услуг УКС00000640 от 30.04.2023 0:00:10</v>
      </c>
      <c r="G903" s="81" t="str">
        <f>VLOOKUP(A903,'04'!A:B,2,0)</f>
        <v>НАС/КС/ДУ-3-578/ВТОР2</v>
      </c>
      <c r="H903" s="128">
        <v>1473.18</v>
      </c>
      <c r="I903" s="126">
        <f>VLOOKUP(A903,РАСЧЕТ!A:AZ,52,0)</f>
        <v>0</v>
      </c>
      <c r="J903" s="126">
        <f t="shared" si="127"/>
        <v>-1473.18</v>
      </c>
      <c r="K903" s="128">
        <v>1473.18</v>
      </c>
      <c r="L903" s="126">
        <f>VLOOKUP(A903,РАСЧЕТ!A:BA,53,0)</f>
        <v>0</v>
      </c>
      <c r="M903" s="126">
        <f t="shared" si="128"/>
        <v>-1473.18</v>
      </c>
      <c r="N903" s="128">
        <v>1473.18</v>
      </c>
      <c r="O903" s="126">
        <f>VLOOKUP(A903,РАСЧЕТ!A:BB,54,0)</f>
        <v>0</v>
      </c>
      <c r="P903" s="126">
        <f t="shared" si="129"/>
        <v>-1473.18</v>
      </c>
      <c r="Q903" s="128">
        <v>1473.18</v>
      </c>
      <c r="R903" s="126">
        <f>VLOOKUP(A903,РАСЧЕТ!A:BC,55,0)</f>
        <v>0</v>
      </c>
      <c r="S903" s="126">
        <f t="shared" si="130"/>
        <v>-1473.18</v>
      </c>
      <c r="T903" s="128">
        <v>1473.18</v>
      </c>
      <c r="U903" s="126">
        <f>VLOOKUP(A903,РАСЧЕТ!A:BD,56,0)</f>
        <v>0</v>
      </c>
      <c r="V903" s="126">
        <f t="shared" si="131"/>
        <v>-1473.18</v>
      </c>
      <c r="W903" s="80">
        <v>1473.18</v>
      </c>
      <c r="X903" s="81">
        <f>VLOOKUP(A903,РАСЧЕТ!A:BE,57,0)</f>
        <v>2087.4282924595759</v>
      </c>
      <c r="Y903" s="81">
        <f t="shared" si="132"/>
        <v>614.24829245957585</v>
      </c>
      <c r="Z903" s="81" t="str">
        <f>VLOOKUP(A903,'10'!A:C,3,0)</f>
        <v>Начисление услуг УКС00001637 от 31.10.2023 0:00:03</v>
      </c>
      <c r="AA903" s="81" t="str">
        <f>VLOOKUP(A903,'10'!A:B,2,0)</f>
        <v>НАС/КС/ДУ-3-578/ВТОР2</v>
      </c>
      <c r="AB903" s="80">
        <v>1473.18</v>
      </c>
      <c r="AC903" s="81">
        <f>VLOOKUP(A903,РАСЧЕТ!A:BF,58,0)</f>
        <v>1746.260912363166</v>
      </c>
      <c r="AD903" s="81">
        <f t="shared" si="133"/>
        <v>273.08091236316591</v>
      </c>
      <c r="AE903" s="81" t="str">
        <f>VLOOKUP(A903,'11'!A:C,3,0)</f>
        <v>Начисление услуг УКС00001717 от 30.11.2023 23:59:59</v>
      </c>
      <c r="AF903" s="81" t="str">
        <f>VLOOKUP(A903,'11'!A:B,2,0)</f>
        <v>НАС/КС/ДУ-3-578/ВТОР2</v>
      </c>
      <c r="AG903" s="80">
        <v>1473.18</v>
      </c>
      <c r="AH903" s="120">
        <f>VLOOKUP(A903,РАСЧЕТ!A:BG,59,0)</f>
        <v>2383.7251472667012</v>
      </c>
      <c r="AI903" s="120">
        <f t="shared" si="134"/>
        <v>910.54514726670118</v>
      </c>
      <c r="AJ903" t="str">
        <f>VLOOKUP(A903,'12'!A:C,3,0)</f>
        <v>Начисление услуг УКС00001867 от 31.12.2023 23:59:59</v>
      </c>
      <c r="AK903" t="str">
        <f>VLOOKUP(A903,'12'!A:B,2,0)</f>
        <v>НАС/КС/ДУ-3-578/ВТОР2</v>
      </c>
    </row>
    <row r="904" spans="1:37" x14ac:dyDescent="0.3">
      <c r="A904" s="79" t="s">
        <v>1651</v>
      </c>
      <c r="B904" s="79" t="s">
        <v>1652</v>
      </c>
      <c r="C904" s="80">
        <v>3251.3</v>
      </c>
      <c r="D904" s="81">
        <f>VLOOKUP(A904,РАСЧЕТ!A:AY,51,0)</f>
        <v>2742.071927141089</v>
      </c>
      <c r="E904" s="81">
        <f t="shared" si="126"/>
        <v>-509.22807285891122</v>
      </c>
      <c r="F904" s="81" t="str">
        <f>VLOOKUP(A904,'04'!A:C,3,0)</f>
        <v>Начисление услуг УКС00000640 от 30.04.2023 0:00:10</v>
      </c>
      <c r="G904" s="81" t="str">
        <f>VLOOKUP(A904,'04'!A:B,2,0)</f>
        <v>НАС/КС/ДУ-3-579</v>
      </c>
      <c r="H904" s="128">
        <v>3251.3</v>
      </c>
      <c r="I904" s="126">
        <f>VLOOKUP(A904,РАСЧЕТ!A:AZ,52,0)</f>
        <v>0</v>
      </c>
      <c r="J904" s="126">
        <f t="shared" si="127"/>
        <v>-3251.3</v>
      </c>
      <c r="K904" s="128">
        <v>3251.3</v>
      </c>
      <c r="L904" s="126">
        <f>VLOOKUP(A904,РАСЧЕТ!A:BA,53,0)</f>
        <v>0</v>
      </c>
      <c r="M904" s="126">
        <f t="shared" si="128"/>
        <v>-3251.3</v>
      </c>
      <c r="N904" s="128">
        <v>3251.3</v>
      </c>
      <c r="O904" s="126">
        <f>VLOOKUP(A904,РАСЧЕТ!A:BB,54,0)</f>
        <v>0</v>
      </c>
      <c r="P904" s="126">
        <f t="shared" si="129"/>
        <v>-3251.3</v>
      </c>
      <c r="Q904" s="128">
        <v>3251.3</v>
      </c>
      <c r="R904" s="126">
        <f>VLOOKUP(A904,РАСЧЕТ!A:BC,55,0)</f>
        <v>0</v>
      </c>
      <c r="S904" s="126">
        <f t="shared" si="130"/>
        <v>-3251.3</v>
      </c>
      <c r="T904" s="128">
        <v>3251.3</v>
      </c>
      <c r="U904" s="126">
        <f>VLOOKUP(A904,РАСЧЕТ!A:BD,56,0)</f>
        <v>0</v>
      </c>
      <c r="V904" s="126">
        <f t="shared" si="131"/>
        <v>-3251.3</v>
      </c>
      <c r="W904" s="80">
        <v>3251.3</v>
      </c>
      <c r="X904" s="81">
        <f>VLOOKUP(A904,РАСЧЕТ!A:BE,57,0)</f>
        <v>4105.2312189287113</v>
      </c>
      <c r="Y904" s="81">
        <f t="shared" si="132"/>
        <v>853.93121892871113</v>
      </c>
      <c r="Z904" s="81" t="str">
        <f>VLOOKUP(A904,'10'!A:C,3,0)</f>
        <v>Начисление услуг УКС00001637 от 31.10.2023 0:00:03</v>
      </c>
      <c r="AA904" s="81" t="str">
        <f>VLOOKUP(A904,'10'!A:B,2,0)</f>
        <v>НАС/КС/ДУ-3-579</v>
      </c>
      <c r="AB904" s="80">
        <v>3251.3</v>
      </c>
      <c r="AC904" s="81">
        <f>VLOOKUP(A904,РАСЧЕТ!A:BF,58,0)</f>
        <v>3503.3986654592654</v>
      </c>
      <c r="AD904" s="81">
        <f t="shared" si="133"/>
        <v>252.09866545926525</v>
      </c>
      <c r="AE904" s="81" t="str">
        <f>VLOOKUP(A904,'11'!A:C,3,0)</f>
        <v>Начисление услуг УКС00001717 от 30.11.2023 23:59:59</v>
      </c>
      <c r="AF904" s="81" t="str">
        <f>VLOOKUP(A904,'11'!A:B,2,0)</f>
        <v>НАС/КС/ДУ-3-579</v>
      </c>
      <c r="AG904" s="80">
        <v>3251.3</v>
      </c>
      <c r="AH904" s="120">
        <f>VLOOKUP(A904,РАСЧЕТ!A:BG,59,0)</f>
        <v>4805.8630134887217</v>
      </c>
      <c r="AI904" s="120">
        <f t="shared" si="134"/>
        <v>1554.5630134887215</v>
      </c>
      <c r="AJ904" t="str">
        <f>VLOOKUP(A904,'12'!A:C,3,0)</f>
        <v>Начисление услуг УКС00001867 от 31.12.2023 23:59:59</v>
      </c>
      <c r="AK904" t="str">
        <f>VLOOKUP(A904,'12'!A:B,2,0)</f>
        <v>НАС/КС/ДУ-3-579</v>
      </c>
    </row>
    <row r="905" spans="1:37" x14ac:dyDescent="0.3">
      <c r="A905" s="79" t="s">
        <v>2641</v>
      </c>
      <c r="B905" s="79" t="s">
        <v>334</v>
      </c>
      <c r="C905" s="80">
        <v>1421.64</v>
      </c>
      <c r="D905" s="81">
        <f>VLOOKUP(A905,РАСЧЕТ!A:AY,51,0)</f>
        <v>1198.9772891462358</v>
      </c>
      <c r="E905" s="81">
        <f t="shared" si="126"/>
        <v>-222.66271085376434</v>
      </c>
      <c r="F905" s="81" t="str">
        <f>VLOOKUP(A905,'04'!A:C,3,0)</f>
        <v>Начисление услуг УКС00000640 от 30.04.2023 0:00:10</v>
      </c>
      <c r="G905" s="81" t="str">
        <f>VLOOKUP(A905,'04'!A:B,2,0)</f>
        <v>НАС/КС/ДУ/3-58</v>
      </c>
      <c r="H905" s="128">
        <v>1421.64</v>
      </c>
      <c r="I905" s="126">
        <f>VLOOKUP(A905,РАСЧЕТ!A:AZ,52,0)</f>
        <v>0</v>
      </c>
      <c r="J905" s="126">
        <f t="shared" si="127"/>
        <v>-1421.64</v>
      </c>
      <c r="K905" s="128">
        <v>1421.64</v>
      </c>
      <c r="L905" s="126">
        <f>VLOOKUP(A905,РАСЧЕТ!A:BA,53,0)</f>
        <v>0</v>
      </c>
      <c r="M905" s="126">
        <f t="shared" si="128"/>
        <v>-1421.64</v>
      </c>
      <c r="N905" s="128">
        <v>1421.64</v>
      </c>
      <c r="O905" s="126">
        <f>VLOOKUP(A905,РАСЧЕТ!A:BB,54,0)</f>
        <v>0</v>
      </c>
      <c r="P905" s="126">
        <f t="shared" si="129"/>
        <v>-1421.64</v>
      </c>
      <c r="Q905" s="128">
        <v>1421.64</v>
      </c>
      <c r="R905" s="126">
        <f>VLOOKUP(A905,РАСЧЕТ!A:BC,55,0)</f>
        <v>0</v>
      </c>
      <c r="S905" s="126">
        <f t="shared" si="130"/>
        <v>-1421.64</v>
      </c>
      <c r="T905" s="128">
        <v>1421.64</v>
      </c>
      <c r="U905" s="126">
        <f>VLOOKUP(A905,РАСЧЕТ!A:BD,56,0)</f>
        <v>0</v>
      </c>
      <c r="V905" s="126">
        <f t="shared" si="131"/>
        <v>-1421.64</v>
      </c>
      <c r="W905" s="80">
        <v>1421.64</v>
      </c>
      <c r="X905" s="81">
        <f>VLOOKUP(A905,РАСЧЕТ!A:BE,57,0)</f>
        <v>2114.4021262329998</v>
      </c>
      <c r="Y905" s="81">
        <f t="shared" si="132"/>
        <v>692.76212623299966</v>
      </c>
      <c r="Z905" s="81" t="str">
        <f>VLOOKUP(A905,'10'!A:C,3,0)</f>
        <v>Начисление услуг УКС00001637 от 31.10.2023 0:00:03</v>
      </c>
      <c r="AA905" s="81" t="str">
        <f>VLOOKUP(A905,'10'!A:B,2,0)</f>
        <v>НАС/КС/ДУ/3-58</v>
      </c>
      <c r="AB905" s="80">
        <v>1421.64</v>
      </c>
      <c r="AC905" s="81">
        <f>VLOOKUP(A905,РАСЧЕТ!A:BF,58,0)</f>
        <v>1755.0484687674666</v>
      </c>
      <c r="AD905" s="81">
        <f t="shared" si="133"/>
        <v>333.4084687674665</v>
      </c>
      <c r="AE905" s="81" t="str">
        <f>VLOOKUP(A905,'11'!A:C,3,0)</f>
        <v>Начисление услуг УКС00001717 от 30.11.2023 23:59:59</v>
      </c>
      <c r="AF905" s="81" t="str">
        <f>VLOOKUP(A905,'11'!A:B,2,0)</f>
        <v>НАС/КС/ДУ/3-58</v>
      </c>
      <c r="AG905" s="80">
        <v>1421.64</v>
      </c>
      <c r="AH905" s="120">
        <f>VLOOKUP(A905,РАСЧЕТ!A:BG,59,0)</f>
        <v>2391.0234606893459</v>
      </c>
      <c r="AI905" s="120">
        <f t="shared" si="134"/>
        <v>969.38346068934584</v>
      </c>
      <c r="AJ905" t="str">
        <f>VLOOKUP(A905,'12'!A:C,3,0)</f>
        <v>Начисление услуг УКС00001867 от 31.12.2023 23:59:59</v>
      </c>
      <c r="AK905" t="str">
        <f>VLOOKUP(A905,'12'!A:B,2,0)</f>
        <v>НАС/КС/ДУ/3-58</v>
      </c>
    </row>
    <row r="906" spans="1:37" x14ac:dyDescent="0.3">
      <c r="A906" s="79" t="s">
        <v>1746</v>
      </c>
      <c r="B906" s="79" t="s">
        <v>1747</v>
      </c>
      <c r="C906" s="80">
        <v>3513.29</v>
      </c>
      <c r="D906" s="81">
        <f>VLOOKUP(A906,РАСЧЕТ!A:AY,51,0)</f>
        <v>1476.9767661193166</v>
      </c>
      <c r="E906" s="81">
        <f t="shared" si="126"/>
        <v>-2036.3132338806834</v>
      </c>
      <c r="F906" s="81" t="str">
        <f>VLOOKUP(A906,'04'!A:C,3,0)</f>
        <v>Начисление услуг УКС00000640 от 30.04.2023 0:00:10</v>
      </c>
      <c r="G906" s="81" t="str">
        <f>VLOOKUP(A906,'04'!A:B,2,0)</f>
        <v>НАС/КС/дУ/3-580 от 09.10.2021</v>
      </c>
      <c r="H906" s="128">
        <v>3513.29</v>
      </c>
      <c r="I906" s="126">
        <f>VLOOKUP(A906,РАСЧЕТ!A:AZ,52,0)</f>
        <v>0</v>
      </c>
      <c r="J906" s="126">
        <f t="shared" si="127"/>
        <v>-3513.29</v>
      </c>
      <c r="K906" s="128">
        <v>3513.29</v>
      </c>
      <c r="L906" s="126">
        <f>VLOOKUP(A906,РАСЧЕТ!A:BA,53,0)</f>
        <v>0</v>
      </c>
      <c r="M906" s="126">
        <f t="shared" si="128"/>
        <v>-3513.29</v>
      </c>
      <c r="N906" s="128">
        <v>3513.29</v>
      </c>
      <c r="O906" s="126">
        <f>VLOOKUP(A906,РАСЧЕТ!A:BB,54,0)</f>
        <v>0</v>
      </c>
      <c r="P906" s="126">
        <f t="shared" si="129"/>
        <v>-3513.29</v>
      </c>
      <c r="Q906" s="128">
        <v>3513.29</v>
      </c>
      <c r="R906" s="126">
        <f>VLOOKUP(A906,РАСЧЕТ!A:BC,55,0)</f>
        <v>0</v>
      </c>
      <c r="S906" s="126">
        <f t="shared" si="130"/>
        <v>-3513.29</v>
      </c>
      <c r="T906" s="128">
        <v>3513.29</v>
      </c>
      <c r="U906" s="126">
        <f>VLOOKUP(A906,РАСЧЕТ!A:BD,56,0)</f>
        <v>0</v>
      </c>
      <c r="V906" s="126">
        <f t="shared" si="131"/>
        <v>-3513.29</v>
      </c>
      <c r="W906" s="80">
        <v>3513.29</v>
      </c>
      <c r="X906" s="81">
        <f>VLOOKUP(A906,РАСЧЕТ!A:BE,57,0)</f>
        <v>4382.5221470596707</v>
      </c>
      <c r="Y906" s="81">
        <f t="shared" si="132"/>
        <v>869.23214705967075</v>
      </c>
      <c r="Z906" s="81" t="str">
        <f>VLOOKUP(A906,'10'!A:C,3,0)</f>
        <v>Начисление услуг УКС00001637 от 31.10.2023 0:00:03</v>
      </c>
      <c r="AA906" s="81" t="str">
        <f>VLOOKUP(A906,'10'!A:B,2,0)</f>
        <v>НАС/КС/дУ/3-580 от 09.10.2021</v>
      </c>
      <c r="AB906" s="80">
        <v>3513.29</v>
      </c>
      <c r="AC906" s="81">
        <f>VLOOKUP(A906,РАСЧЕТ!A:BF,58,0)</f>
        <v>3748.3121158231684</v>
      </c>
      <c r="AD906" s="81">
        <f t="shared" si="133"/>
        <v>235.02211582316841</v>
      </c>
      <c r="AE906" s="81" t="str">
        <f>VLOOKUP(A906,'11'!A:C,3,0)</f>
        <v>Начисление услуг УКС00001717 от 30.11.2023 23:59:59</v>
      </c>
      <c r="AF906" s="81" t="str">
        <f>VLOOKUP(A906,'11'!A:B,2,0)</f>
        <v>НАС/КС/дУ/3-580 от 09.10.2021</v>
      </c>
      <c r="AG906" s="80">
        <v>3513.29</v>
      </c>
      <c r="AH906" s="120">
        <f>VLOOKUP(A906,РАСЧЕТ!A:BG,59,0)</f>
        <v>5144.5933835533979</v>
      </c>
      <c r="AI906" s="120">
        <f t="shared" si="134"/>
        <v>1631.3033835533979</v>
      </c>
      <c r="AJ906" t="str">
        <f>VLOOKUP(A906,'12'!A:C,3,0)</f>
        <v>Начисление услуг УКС00001867 от 31.12.2023 23:59:59</v>
      </c>
      <c r="AK906" t="str">
        <f>VLOOKUP(A906,'12'!A:B,2,0)</f>
        <v>НАС/КС/дУ/3-580 от 09.10.2021</v>
      </c>
    </row>
    <row r="907" spans="1:37" x14ac:dyDescent="0.3">
      <c r="A907" s="79" t="s">
        <v>1908</v>
      </c>
      <c r="B907" s="79" t="s">
        <v>1909</v>
      </c>
      <c r="C907" s="80">
        <v>1477.47</v>
      </c>
      <c r="D907" s="81">
        <f>VLOOKUP(A907,РАСЧЕТ!A:AY,51,0)</f>
        <v>1480.1199036002993</v>
      </c>
      <c r="E907" s="81">
        <f t="shared" si="126"/>
        <v>2.6499036002992398</v>
      </c>
      <c r="F907" s="81" t="str">
        <f>VLOOKUP(A907,'04'!A:C,3,0)</f>
        <v>Начисление услуг УКС00000640 от 30.04.2023 0:00:10</v>
      </c>
      <c r="G907" s="81" t="str">
        <f>VLOOKUP(A907,'04'!A:B,2,0)</f>
        <v>НАС/КС/ДУ-581 от 21.11.2021</v>
      </c>
      <c r="H907" s="128">
        <v>1477.47</v>
      </c>
      <c r="I907" s="126">
        <f>VLOOKUP(A907,РАСЧЕТ!A:AZ,52,0)</f>
        <v>0</v>
      </c>
      <c r="J907" s="126">
        <f t="shared" si="127"/>
        <v>-1477.47</v>
      </c>
      <c r="K907" s="128">
        <v>1477.47</v>
      </c>
      <c r="L907" s="126">
        <f>VLOOKUP(A907,РАСЧЕТ!A:BA,53,0)</f>
        <v>0</v>
      </c>
      <c r="M907" s="126">
        <f t="shared" si="128"/>
        <v>-1477.47</v>
      </c>
      <c r="N907" s="128">
        <v>1477.47</v>
      </c>
      <c r="O907" s="126">
        <f>VLOOKUP(A907,РАСЧЕТ!A:BB,54,0)</f>
        <v>0</v>
      </c>
      <c r="P907" s="126">
        <f t="shared" si="129"/>
        <v>-1477.47</v>
      </c>
      <c r="Q907" s="128">
        <v>1477.47</v>
      </c>
      <c r="R907" s="126">
        <f>VLOOKUP(A907,РАСЧЕТ!A:BC,55,0)</f>
        <v>0</v>
      </c>
      <c r="S907" s="126">
        <f t="shared" si="130"/>
        <v>-1477.47</v>
      </c>
      <c r="T907" s="128">
        <v>1477.47</v>
      </c>
      <c r="U907" s="126">
        <f>VLOOKUP(A907,РАСЧЕТ!A:BD,56,0)</f>
        <v>0</v>
      </c>
      <c r="V907" s="126">
        <f t="shared" si="131"/>
        <v>-1477.47</v>
      </c>
      <c r="W907" s="80">
        <v>1477.47</v>
      </c>
      <c r="X907" s="81">
        <f>VLOOKUP(A907,РАСЧЕТ!A:BE,57,0)</f>
        <v>2016.6475313581541</v>
      </c>
      <c r="Y907" s="81">
        <f t="shared" si="132"/>
        <v>539.17753135815406</v>
      </c>
      <c r="Z907" s="81" t="str">
        <f>VLOOKUP(A907,'10'!A:C,3,0)</f>
        <v>Начисление услуг УКС00001637 от 31.10.2023 0:00:03</v>
      </c>
      <c r="AA907" s="81" t="str">
        <f>VLOOKUP(A907,'10'!A:B,2,0)</f>
        <v>НАС/КС/ДУ-581 от 21.11.2021</v>
      </c>
      <c r="AB907" s="80">
        <v>1477.47</v>
      </c>
      <c r="AC907" s="81">
        <f>VLOOKUP(A907,РАСЧЕТ!A:BF,58,0)</f>
        <v>1697.6385775074866</v>
      </c>
      <c r="AD907" s="81">
        <f t="shared" si="133"/>
        <v>220.16857750748659</v>
      </c>
      <c r="AE907" s="81" t="str">
        <f>VLOOKUP(A907,'11'!A:C,3,0)</f>
        <v>Начисление услуг УКС00001717 от 30.11.2023 23:59:59</v>
      </c>
      <c r="AF907" s="81" t="str">
        <f>VLOOKUP(A907,'11'!A:B,2,0)</f>
        <v>НАС/КС/ДУ-581 от 21.11.2021</v>
      </c>
      <c r="AG907" s="80">
        <v>1477.47</v>
      </c>
      <c r="AH907" s="120">
        <f>VLOOKUP(A907,РАСЧЕТ!A:BG,59,0)</f>
        <v>2320.9638359437308</v>
      </c>
      <c r="AI907" s="120">
        <f t="shared" si="134"/>
        <v>843.4938359437308</v>
      </c>
      <c r="AJ907" t="str">
        <f>VLOOKUP(A907,'12'!A:C,3,0)</f>
        <v>Начисление услуг УКС00001867 от 31.12.2023 23:59:59</v>
      </c>
      <c r="AK907" t="str">
        <f>VLOOKUP(A907,'12'!A:B,2,0)</f>
        <v>НАС/КС/ДУ-581 от 21.11.2021</v>
      </c>
    </row>
    <row r="908" spans="1:37" x14ac:dyDescent="0.3">
      <c r="A908" s="79" t="s">
        <v>1706</v>
      </c>
      <c r="B908" s="79" t="s">
        <v>1707</v>
      </c>
      <c r="C908" s="80">
        <v>1318.56</v>
      </c>
      <c r="D908" s="81">
        <f>VLOOKUP(A908,РАСЧЕТ!A:AY,51,0)</f>
        <v>1112.042379963427</v>
      </c>
      <c r="E908" s="81">
        <f t="shared" si="126"/>
        <v>-206.51762003657291</v>
      </c>
      <c r="F908" s="81" t="str">
        <f>VLOOKUP(A908,'04'!A:C,3,0)</f>
        <v>Начисление услуг УКС00000640 от 30.04.2023 0:00:10</v>
      </c>
      <c r="G908" s="81" t="str">
        <f>VLOOKUP(A908,'04'!A:B,2,0)</f>
        <v>НАС/КС/ДУ-4-582 от 23.11.2021 г.</v>
      </c>
      <c r="H908" s="128">
        <v>1318.56</v>
      </c>
      <c r="I908" s="126">
        <f>VLOOKUP(A908,РАСЧЕТ!A:AZ,52,0)</f>
        <v>0</v>
      </c>
      <c r="J908" s="126">
        <f t="shared" si="127"/>
        <v>-1318.56</v>
      </c>
      <c r="K908" s="128">
        <v>1318.56</v>
      </c>
      <c r="L908" s="126">
        <f>VLOOKUP(A908,РАСЧЕТ!A:BA,53,0)</f>
        <v>0</v>
      </c>
      <c r="M908" s="126">
        <f t="shared" si="128"/>
        <v>-1318.56</v>
      </c>
      <c r="N908" s="128">
        <v>1318.56</v>
      </c>
      <c r="O908" s="126">
        <f>VLOOKUP(A908,РАСЧЕТ!A:BB,54,0)</f>
        <v>0</v>
      </c>
      <c r="P908" s="126">
        <f t="shared" si="129"/>
        <v>-1318.56</v>
      </c>
      <c r="Q908" s="128">
        <v>1318.56</v>
      </c>
      <c r="R908" s="126">
        <f>VLOOKUP(A908,РАСЧЕТ!A:BC,55,0)</f>
        <v>0</v>
      </c>
      <c r="S908" s="126">
        <f t="shared" si="130"/>
        <v>-1318.56</v>
      </c>
      <c r="T908" s="128">
        <v>1318.56</v>
      </c>
      <c r="U908" s="126">
        <f>VLOOKUP(A908,РАСЧЕТ!A:BD,56,0)</f>
        <v>0</v>
      </c>
      <c r="V908" s="126">
        <f t="shared" si="131"/>
        <v>-1318.56</v>
      </c>
      <c r="W908" s="80">
        <v>1318.56</v>
      </c>
      <c r="X908" s="81">
        <f>VLOOKUP(A908,РАСЧЕТ!A:BE,57,0)</f>
        <v>1871.6554348714442</v>
      </c>
      <c r="Y908" s="81">
        <f t="shared" si="132"/>
        <v>553.09543487144424</v>
      </c>
      <c r="Z908" s="81" t="str">
        <f>VLOOKUP(A908,'10'!A:C,3,0)</f>
        <v>Начисление услуг УКС00001637 от 31.10.2023 0:00:03</v>
      </c>
      <c r="AA908" s="81" t="str">
        <f>VLOOKUP(A908,'10'!A:B,2,0)</f>
        <v>НАС/КС/ДУ-4-582 от 23.11.2021 г.</v>
      </c>
      <c r="AB908" s="80">
        <v>1318.56</v>
      </c>
      <c r="AC908" s="81">
        <f>VLOOKUP(A908,РАСЧЕТ!A:BF,58,0)</f>
        <v>1565.296945194234</v>
      </c>
      <c r="AD908" s="81">
        <f t="shared" si="133"/>
        <v>246.73694519423407</v>
      </c>
      <c r="AE908" s="81" t="str">
        <f>VLOOKUP(A908,'11'!A:C,3,0)</f>
        <v>Начисление услуг УКС00001717 от 30.11.2023 23:59:59</v>
      </c>
      <c r="AF908" s="81" t="str">
        <f>VLOOKUP(A908,'11'!A:B,2,0)</f>
        <v>НАС/КС/ДУ-4-582 от 23.11.2021 г.</v>
      </c>
      <c r="AG908" s="80">
        <v>1318.56</v>
      </c>
      <c r="AH908" s="120">
        <f>VLOOKUP(A908,РАСЧЕТ!A:BG,59,0)</f>
        <v>2136.5454028248723</v>
      </c>
      <c r="AI908" s="120">
        <f t="shared" si="134"/>
        <v>817.98540282487238</v>
      </c>
      <c r="AJ908" t="str">
        <f>VLOOKUP(A908,'12'!A:C,3,0)</f>
        <v>Начисление услуг УКС00001867 от 31.12.2023 23:59:59</v>
      </c>
      <c r="AK908" t="str">
        <f>VLOOKUP(A908,'12'!A:B,2,0)</f>
        <v>НАС/КС/ДУ-4-582 от 23.11.2021 г.</v>
      </c>
    </row>
    <row r="909" spans="1:37" x14ac:dyDescent="0.3">
      <c r="A909" s="79" t="s">
        <v>1758</v>
      </c>
      <c r="B909" s="79" t="s">
        <v>1759</v>
      </c>
      <c r="C909" s="80">
        <v>1473.18</v>
      </c>
      <c r="D909" s="81">
        <f>VLOOKUP(A909,РАСЧЕТ!A:AY,51,0)</f>
        <v>1242.44474373764</v>
      </c>
      <c r="E909" s="81">
        <f t="shared" si="126"/>
        <v>-230.73525626236005</v>
      </c>
      <c r="F909" s="81" t="str">
        <f>VLOOKUP(A909,'04'!A:C,3,0)</f>
        <v>Начисление услуг УКС00000640 от 30.04.2023 0:00:10</v>
      </c>
      <c r="G909" s="81" t="str">
        <f>VLOOKUP(A909,'04'!A:B,2,0)</f>
        <v>НАС/ДУ-3-583 от 23.10.21</v>
      </c>
      <c r="H909" s="128">
        <v>1473.18</v>
      </c>
      <c r="I909" s="126">
        <f>VLOOKUP(A909,РАСЧЕТ!A:AZ,52,0)</f>
        <v>0</v>
      </c>
      <c r="J909" s="126">
        <f t="shared" si="127"/>
        <v>-1473.18</v>
      </c>
      <c r="K909" s="128">
        <v>1473.18</v>
      </c>
      <c r="L909" s="126">
        <f>VLOOKUP(A909,РАСЧЕТ!A:BA,53,0)</f>
        <v>0</v>
      </c>
      <c r="M909" s="126">
        <f t="shared" si="128"/>
        <v>-1473.18</v>
      </c>
      <c r="N909" s="128">
        <v>1473.18</v>
      </c>
      <c r="O909" s="126">
        <f>VLOOKUP(A909,РАСЧЕТ!A:BB,54,0)</f>
        <v>0</v>
      </c>
      <c r="P909" s="126">
        <f t="shared" si="129"/>
        <v>-1473.18</v>
      </c>
      <c r="Q909" s="128">
        <v>1473.18</v>
      </c>
      <c r="R909" s="126">
        <f>VLOOKUP(A909,РАСЧЕТ!A:BC,55,0)</f>
        <v>0</v>
      </c>
      <c r="S909" s="126">
        <f t="shared" si="130"/>
        <v>-1473.18</v>
      </c>
      <c r="T909" s="128">
        <v>1473.18</v>
      </c>
      <c r="U909" s="126">
        <f>VLOOKUP(A909,РАСЧЕТ!A:BD,56,0)</f>
        <v>0</v>
      </c>
      <c r="V909" s="126">
        <f t="shared" si="131"/>
        <v>-1473.18</v>
      </c>
      <c r="W909" s="80">
        <v>1473.18</v>
      </c>
      <c r="X909" s="81">
        <f>VLOOKUP(A909,РАСЧЕТ!A:BE,57,0)</f>
        <v>2372.7905751596718</v>
      </c>
      <c r="Y909" s="81">
        <f t="shared" si="132"/>
        <v>899.61057515967173</v>
      </c>
      <c r="Z909" s="81" t="str">
        <f>VLOOKUP(A909,'10'!A:C,3,0)</f>
        <v>Начисление услуг УКС00001637 от 31.10.2023 0:00:03</v>
      </c>
      <c r="AA909" s="81" t="str">
        <f>VLOOKUP(A909,'10'!A:B,2,0)</f>
        <v>НАС/ДУ-3-583 от 23.10.21</v>
      </c>
      <c r="AB909" s="80">
        <v>1473.18</v>
      </c>
      <c r="AC909" s="81">
        <f>VLOOKUP(A909,РАСЧЕТ!A:BF,58,0)</f>
        <v>1945.6688230498607</v>
      </c>
      <c r="AD909" s="81">
        <f t="shared" si="133"/>
        <v>472.48882304986068</v>
      </c>
      <c r="AE909" s="81" t="str">
        <f>VLOOKUP(A909,'11'!A:C,3,0)</f>
        <v>Начисление услуг УКС00001717 от 30.11.2023 23:59:59</v>
      </c>
      <c r="AF909" s="81" t="str">
        <f>VLOOKUP(A909,'11'!A:B,2,0)</f>
        <v>НАС/ДУ-3-583 от 23.10.21</v>
      </c>
      <c r="AG909" s="80">
        <v>1473.18</v>
      </c>
      <c r="AH909" s="120">
        <f>VLOOKUP(A909,РАСЧЕТ!A:BG,59,0)</f>
        <v>2642.5226738799106</v>
      </c>
      <c r="AI909" s="120">
        <f t="shared" si="134"/>
        <v>1169.3426738799105</v>
      </c>
      <c r="AJ909" t="str">
        <f>VLOOKUP(A909,'12'!A:C,3,0)</f>
        <v>Начисление услуг УКС00001867 от 31.12.2023 23:59:59</v>
      </c>
      <c r="AK909" t="str">
        <f>VLOOKUP(A909,'12'!A:B,2,0)</f>
        <v>НАС/ДУ-3-583 от 23.10.21</v>
      </c>
    </row>
    <row r="910" spans="1:37" x14ac:dyDescent="0.3">
      <c r="A910" s="79" t="s">
        <v>1686</v>
      </c>
      <c r="B910" s="79" t="s">
        <v>1687</v>
      </c>
      <c r="C910" s="80">
        <v>3251.3</v>
      </c>
      <c r="D910" s="81">
        <f>VLOOKUP(A910,РАСЧЕТ!A:AY,51,0)</f>
        <v>2742.071927141089</v>
      </c>
      <c r="E910" s="81">
        <f t="shared" si="126"/>
        <v>-509.22807285891122</v>
      </c>
      <c r="F910" s="81" t="str">
        <f>VLOOKUP(A910,'04'!A:C,3,0)</f>
        <v>Начисление услуг УКС00000640 от 30.04.2023 0:00:10</v>
      </c>
      <c r="G910" s="81" t="str">
        <f>VLOOKUP(A910,'04'!A:B,2,0)</f>
        <v>НАС/ДУ-3-584 от 23.10.21</v>
      </c>
      <c r="H910" s="128">
        <v>3251.3</v>
      </c>
      <c r="I910" s="126">
        <f>VLOOKUP(A910,РАСЧЕТ!A:AZ,52,0)</f>
        <v>0</v>
      </c>
      <c r="J910" s="126">
        <f t="shared" si="127"/>
        <v>-3251.3</v>
      </c>
      <c r="K910" s="128">
        <v>3251.3</v>
      </c>
      <c r="L910" s="126">
        <f>VLOOKUP(A910,РАСЧЕТ!A:BA,53,0)</f>
        <v>0</v>
      </c>
      <c r="M910" s="126">
        <f t="shared" si="128"/>
        <v>-3251.3</v>
      </c>
      <c r="N910" s="128">
        <v>3251.3</v>
      </c>
      <c r="O910" s="126">
        <f>VLOOKUP(A910,РАСЧЕТ!A:BB,54,0)</f>
        <v>0</v>
      </c>
      <c r="P910" s="126">
        <f t="shared" si="129"/>
        <v>-3251.3</v>
      </c>
      <c r="Q910" s="128">
        <v>3251.3</v>
      </c>
      <c r="R910" s="126">
        <f>VLOOKUP(A910,РАСЧЕТ!A:BC,55,0)</f>
        <v>0</v>
      </c>
      <c r="S910" s="126">
        <f t="shared" si="130"/>
        <v>-3251.3</v>
      </c>
      <c r="T910" s="128">
        <v>3251.3</v>
      </c>
      <c r="U910" s="126">
        <f>VLOOKUP(A910,РАСЧЕТ!A:BD,56,0)</f>
        <v>0</v>
      </c>
      <c r="V910" s="126">
        <f t="shared" si="131"/>
        <v>-3251.3</v>
      </c>
      <c r="W910" s="80">
        <v>3251.3</v>
      </c>
      <c r="X910" s="81">
        <f>VLOOKUP(A910,РАСЧЕТ!A:BE,57,0)</f>
        <v>2635.1518780874253</v>
      </c>
      <c r="Y910" s="81">
        <f t="shared" si="132"/>
        <v>-616.14812191257488</v>
      </c>
      <c r="Z910" s="81" t="str">
        <f>VLOOKUP(A910,'10'!A:C,3,0)</f>
        <v>Начисление услуг УКС00001637 от 31.10.2023 0:00:03</v>
      </c>
      <c r="AA910" s="81" t="str">
        <f>VLOOKUP(A910,'10'!A:B,2,0)</f>
        <v>НАС/ДУ-3-584 от 23.10.21</v>
      </c>
      <c r="AB910" s="80">
        <v>3251.3</v>
      </c>
      <c r="AC910" s="81">
        <f>VLOOKUP(A910,РАСЧЕТ!A:BF,58,0)</f>
        <v>2476.1239775534423</v>
      </c>
      <c r="AD910" s="81">
        <f t="shared" si="133"/>
        <v>-775.17602244655791</v>
      </c>
      <c r="AE910" s="81" t="str">
        <f>VLOOKUP(A910,'11'!A:C,3,0)</f>
        <v>Начисление услуг УКС00001717 от 30.11.2023 23:59:59</v>
      </c>
      <c r="AF910" s="81" t="str">
        <f>VLOOKUP(A910,'11'!A:B,2,0)</f>
        <v>НАС/ДУ-3-584 от 23.10.21</v>
      </c>
      <c r="AG910" s="80">
        <v>3251.3</v>
      </c>
      <c r="AH910" s="120">
        <f>VLOOKUP(A910,РАСЧЕТ!A:BG,59,0)</f>
        <v>3472.6353222358343</v>
      </c>
      <c r="AI910" s="120">
        <f t="shared" si="134"/>
        <v>221.33532223583416</v>
      </c>
      <c r="AJ910" t="str">
        <f>VLOOKUP(A910,'12'!A:C,3,0)</f>
        <v>Начисление услуг УКС00001867 от 31.12.2023 23:59:59</v>
      </c>
      <c r="AK910" t="str">
        <f>VLOOKUP(A910,'12'!A:B,2,0)</f>
        <v>НАС/ДУ-3-584 от 23.10.21</v>
      </c>
    </row>
    <row r="911" spans="1:37" x14ac:dyDescent="0.3">
      <c r="A911" s="79" t="s">
        <v>2500</v>
      </c>
      <c r="B911" s="79" t="s">
        <v>2501</v>
      </c>
      <c r="C911" s="80">
        <v>3513.29</v>
      </c>
      <c r="D911" s="81">
        <f>VLOOKUP(A911,РАСЧЕТ!A:AY,51,0)</f>
        <v>1511.8734461193167</v>
      </c>
      <c r="E911" s="81">
        <f t="shared" si="126"/>
        <v>-2001.4165538806833</v>
      </c>
      <c r="F911" s="81" t="str">
        <f>VLOOKUP(A911,'04'!A:C,3,0)</f>
        <v>Начисление услуг УКС00000640 от 30.04.2023 0:00:10</v>
      </c>
      <c r="G911" s="81" t="str">
        <f>VLOOKUP(A911,'04'!A:B,2,0)</f>
        <v>НАС/КС/ДУ/3-585 от 17.10.2021</v>
      </c>
      <c r="H911" s="128">
        <v>3513.29</v>
      </c>
      <c r="I911" s="126">
        <f>VLOOKUP(A911,РАСЧЕТ!A:AZ,52,0)</f>
        <v>0</v>
      </c>
      <c r="J911" s="126">
        <f t="shared" si="127"/>
        <v>-3513.29</v>
      </c>
      <c r="K911" s="128">
        <v>3513.29</v>
      </c>
      <c r="L911" s="126">
        <f>VLOOKUP(A911,РАСЧЕТ!A:BA,53,0)</f>
        <v>0</v>
      </c>
      <c r="M911" s="126">
        <f t="shared" si="128"/>
        <v>-3513.29</v>
      </c>
      <c r="N911" s="128">
        <v>3513.29</v>
      </c>
      <c r="O911" s="126">
        <f>VLOOKUP(A911,РАСЧЕТ!A:BB,54,0)</f>
        <v>0</v>
      </c>
      <c r="P911" s="126">
        <f t="shared" si="129"/>
        <v>-3513.29</v>
      </c>
      <c r="Q911" s="128">
        <v>3513.29</v>
      </c>
      <c r="R911" s="126">
        <f>VLOOKUP(A911,РАСЧЕТ!A:BC,55,0)</f>
        <v>0</v>
      </c>
      <c r="S911" s="126">
        <f t="shared" si="130"/>
        <v>-3513.29</v>
      </c>
      <c r="T911" s="128">
        <v>3513.29</v>
      </c>
      <c r="U911" s="126">
        <f>VLOOKUP(A911,РАСЧЕТ!A:BD,56,0)</f>
        <v>0</v>
      </c>
      <c r="V911" s="126">
        <f t="shared" si="131"/>
        <v>-3513.29</v>
      </c>
      <c r="W911" s="80">
        <v>3513.29</v>
      </c>
      <c r="X911" s="81">
        <f>VLOOKUP(A911,РАСЧЕТ!A:BE,57,0)</f>
        <v>2195.4314388564085</v>
      </c>
      <c r="Y911" s="81">
        <f t="shared" si="132"/>
        <v>-1317.8585611435915</v>
      </c>
      <c r="Z911" s="81" t="str">
        <f>VLOOKUP(A911,'10'!A:C,3,0)</f>
        <v>Начисление услуг УКС00001637 от 31.10.2023 0:00:03</v>
      </c>
      <c r="AA911" s="81" t="str">
        <f>VLOOKUP(A911,'10'!A:B,2,0)</f>
        <v>НАС/КС/ДУ/3-585 от 17.10.2021</v>
      </c>
      <c r="AB911" s="80">
        <v>3513.29</v>
      </c>
      <c r="AC911" s="81">
        <f>VLOOKUP(A911,РАСЧЕТ!A:BF,58,0)</f>
        <v>2219.9980566612448</v>
      </c>
      <c r="AD911" s="81">
        <f t="shared" si="133"/>
        <v>-1293.2919433387551</v>
      </c>
      <c r="AE911" s="81" t="str">
        <f>VLOOKUP(A911,'11'!A:C,3,0)</f>
        <v>Начисление услуг УКС00001717 от 30.11.2023 23:59:59</v>
      </c>
      <c r="AF911" s="81" t="str">
        <f>VLOOKUP(A911,'11'!A:B,2,0)</f>
        <v>НАС/КС/ДУ/3-585 от 17.10.2021</v>
      </c>
      <c r="AG911" s="80">
        <v>3513.29</v>
      </c>
      <c r="AH911" s="120">
        <f>VLOOKUP(A911,РАСЧЕТ!A:BG,59,0)</f>
        <v>3161.1018709185805</v>
      </c>
      <c r="AI911" s="120">
        <f t="shared" si="134"/>
        <v>-352.18812908141945</v>
      </c>
      <c r="AJ911" t="str">
        <f>VLOOKUP(A911,'12'!A:C,3,0)</f>
        <v>Начисление услуг УКС00001867 от 31.12.2023 23:59:59</v>
      </c>
      <c r="AK911" t="str">
        <f>VLOOKUP(A911,'12'!A:B,2,0)</f>
        <v>НАС/КС/ДУ/3-585 от 17.10.2021</v>
      </c>
    </row>
    <row r="912" spans="1:37" x14ac:dyDescent="0.3">
      <c r="A912" s="79" t="s">
        <v>902</v>
      </c>
      <c r="B912" s="79" t="s">
        <v>903</v>
      </c>
      <c r="C912" s="80">
        <v>1477.47</v>
      </c>
      <c r="D912" s="81">
        <f>VLOOKUP(A912,РАСЧЕТ!A:AY,51,0)</f>
        <v>1246.067031620257</v>
      </c>
      <c r="E912" s="81">
        <f t="shared" si="126"/>
        <v>-231.40296837974302</v>
      </c>
      <c r="F912" s="81" t="str">
        <f>VLOOKUP(A912,'04'!A:C,3,0)</f>
        <v>Начисление услуг УКС00000640 от 30.04.2023 0:00:10</v>
      </c>
      <c r="G912" s="81" t="str">
        <f>VLOOKUP(A912,'04'!A:B,2,0)</f>
        <v>НАС/КС/ДУ-3-586</v>
      </c>
      <c r="H912" s="128">
        <v>1477.47</v>
      </c>
      <c r="I912" s="126">
        <f>VLOOKUP(A912,РАСЧЕТ!A:AZ,52,0)</f>
        <v>0</v>
      </c>
      <c r="J912" s="126">
        <f t="shared" si="127"/>
        <v>-1477.47</v>
      </c>
      <c r="K912" s="128">
        <v>1477.47</v>
      </c>
      <c r="L912" s="126">
        <f>VLOOKUP(A912,РАСЧЕТ!A:BA,53,0)</f>
        <v>0</v>
      </c>
      <c r="M912" s="126">
        <f t="shared" si="128"/>
        <v>-1477.47</v>
      </c>
      <c r="N912" s="126">
        <v>857.89</v>
      </c>
      <c r="O912" s="126">
        <f>VLOOKUP(A912,РАСЧЕТ!A:BB,54,0)</f>
        <v>0</v>
      </c>
      <c r="P912" s="126">
        <f t="shared" si="129"/>
        <v>-857.89</v>
      </c>
      <c r="Q912" s="127"/>
      <c r="R912" s="126">
        <f>VLOOKUP(A912,РАСЧЕТ!A:BC,55,0)</f>
        <v>0</v>
      </c>
      <c r="S912" s="126">
        <f t="shared" si="130"/>
        <v>0</v>
      </c>
      <c r="T912" s="127"/>
      <c r="U912" s="126">
        <f>VLOOKUP(A912,РАСЧЕТ!A:BD,56,0)</f>
        <v>0</v>
      </c>
      <c r="V912" s="126">
        <f t="shared" si="131"/>
        <v>0</v>
      </c>
      <c r="W912" s="82"/>
      <c r="X912" s="81">
        <f>VLOOKUP(A912,РАСЧЕТ!A:BE,57,0)</f>
        <v>0</v>
      </c>
      <c r="Y912" s="81">
        <f t="shared" si="132"/>
        <v>0</v>
      </c>
      <c r="Z912" s="81" t="e">
        <f>VLOOKUP(A912,'10'!A:C,3,0)</f>
        <v>#N/A</v>
      </c>
      <c r="AA912" s="81" t="e">
        <f>VLOOKUP(A912,'10'!A:B,2,0)</f>
        <v>#N/A</v>
      </c>
      <c r="AB912" s="82"/>
      <c r="AC912" s="81">
        <f>VLOOKUP(A912,РАСЧЕТ!A:BF,58,0)</f>
        <v>0</v>
      </c>
      <c r="AD912" s="81">
        <f t="shared" si="133"/>
        <v>0</v>
      </c>
      <c r="AE912" s="81" t="e">
        <f>VLOOKUP(A912,'11'!A:C,3,0)</f>
        <v>#N/A</v>
      </c>
      <c r="AF912" s="81" t="e">
        <f>VLOOKUP(A912,'11'!A:B,2,0)</f>
        <v>#N/A</v>
      </c>
      <c r="AG912" s="82"/>
      <c r="AH912" s="120">
        <f>VLOOKUP(A912,РАСЧЕТ!A:BG,59,0)</f>
        <v>0</v>
      </c>
      <c r="AI912" s="120">
        <f t="shared" si="134"/>
        <v>0</v>
      </c>
      <c r="AJ912" t="e">
        <f>VLOOKUP(A912,'12'!A:C,3,0)</f>
        <v>#N/A</v>
      </c>
      <c r="AK912" t="e">
        <f>VLOOKUP(A912,'12'!A:B,2,0)</f>
        <v>#N/A</v>
      </c>
    </row>
    <row r="913" spans="1:37" x14ac:dyDescent="0.3">
      <c r="A913" s="79" t="s">
        <v>2751</v>
      </c>
      <c r="B913" s="79" t="s">
        <v>903</v>
      </c>
      <c r="C913" s="82"/>
      <c r="D913" s="81">
        <f>VLOOKUP(A913,РАСЧЕТ!A:AY,51,0)</f>
        <v>0</v>
      </c>
      <c r="E913" s="81">
        <f t="shared" si="126"/>
        <v>0</v>
      </c>
      <c r="F913" s="81" t="e">
        <f>VLOOKUP(A913,'04'!A:C,3,0)</f>
        <v>#N/A</v>
      </c>
      <c r="G913" s="81" t="e">
        <f>VLOOKUP(A913,'04'!A:B,2,0)</f>
        <v>#N/A</v>
      </c>
      <c r="H913" s="127"/>
      <c r="I913" s="126">
        <f>VLOOKUP(A913,РАСЧЕТ!A:AZ,52,0)</f>
        <v>0</v>
      </c>
      <c r="J913" s="126">
        <f t="shared" si="127"/>
        <v>0</v>
      </c>
      <c r="K913" s="127"/>
      <c r="L913" s="126">
        <f>VLOOKUP(A913,РАСЧЕТ!A:BA,53,0)</f>
        <v>0</v>
      </c>
      <c r="M913" s="126">
        <f t="shared" si="128"/>
        <v>0</v>
      </c>
      <c r="N913" s="126">
        <v>619.58000000000004</v>
      </c>
      <c r="O913" s="126">
        <f>VLOOKUP(A913,РАСЧЕТ!A:BB,54,0)</f>
        <v>0</v>
      </c>
      <c r="P913" s="126">
        <f t="shared" si="129"/>
        <v>-619.58000000000004</v>
      </c>
      <c r="Q913" s="128">
        <v>1477.47</v>
      </c>
      <c r="R913" s="126">
        <f>VLOOKUP(A913,РАСЧЕТ!A:BC,55,0)</f>
        <v>0</v>
      </c>
      <c r="S913" s="126">
        <f t="shared" si="130"/>
        <v>-1477.47</v>
      </c>
      <c r="T913" s="128">
        <v>1477.47</v>
      </c>
      <c r="U913" s="126">
        <f>VLOOKUP(A913,РАСЧЕТ!A:BD,56,0)</f>
        <v>0</v>
      </c>
      <c r="V913" s="126">
        <f t="shared" si="131"/>
        <v>-1477.47</v>
      </c>
      <c r="W913" s="80">
        <v>1477.47</v>
      </c>
      <c r="X913" s="81">
        <f>VLOOKUP(A913,РАСЧЕТ!A:BE,57,0)</f>
        <v>2580.3578636566026</v>
      </c>
      <c r="Y913" s="81">
        <f t="shared" si="132"/>
        <v>1102.8878636566026</v>
      </c>
      <c r="Z913" s="81" t="str">
        <f>VLOOKUP(A913,'10'!A:C,3,0)</f>
        <v>Начисление услуг УКС00001637 от 31.10.2023 0:00:03</v>
      </c>
      <c r="AA913" s="81" t="str">
        <f>VLOOKUP(A913,'10'!A:B,2,0)</f>
        <v>НАС/КС/ДУ/3-586</v>
      </c>
      <c r="AB913" s="80">
        <v>1477.47</v>
      </c>
      <c r="AC913" s="81">
        <f>VLOOKUP(A913,РАСЧЕТ!A:BF,58,0)</f>
        <v>2091.5529327352674</v>
      </c>
      <c r="AD913" s="81">
        <f t="shared" si="133"/>
        <v>614.08293273526738</v>
      </c>
      <c r="AE913" s="81" t="str">
        <f>VLOOKUP(A913,'11'!A:C,3,0)</f>
        <v>Начисление услуг УКС00001717 от 30.11.2023 23:59:59</v>
      </c>
      <c r="AF913" s="81" t="str">
        <f>VLOOKUP(A913,'11'!A:B,2,0)</f>
        <v>НАС/КС/ДУ/3-586</v>
      </c>
      <c r="AG913" s="80">
        <v>1477.47</v>
      </c>
      <c r="AH913" s="120">
        <f>VLOOKUP(A913,РАСЧЕТ!A:BG,59,0)</f>
        <v>2832.1976203975437</v>
      </c>
      <c r="AI913" s="120">
        <f t="shared" si="134"/>
        <v>1354.7276203975437</v>
      </c>
      <c r="AJ913" t="str">
        <f>VLOOKUP(A913,'12'!A:C,3,0)</f>
        <v>Начисление услуг УКС00001867 от 31.12.2023 23:59:59</v>
      </c>
      <c r="AK913" t="str">
        <f>VLOOKUP(A913,'12'!A:B,2,0)</f>
        <v>НАС/КС/ДУ/3-586</v>
      </c>
    </row>
    <row r="914" spans="1:37" x14ac:dyDescent="0.3">
      <c r="A914" s="79" t="s">
        <v>935</v>
      </c>
      <c r="B914" s="79" t="s">
        <v>936</v>
      </c>
      <c r="C914" s="80">
        <v>1318.56</v>
      </c>
      <c r="D914" s="81">
        <f>VLOOKUP(A914,РАСЧЕТ!A:AY,51,0)</f>
        <v>1112.042379963427</v>
      </c>
      <c r="E914" s="81">
        <f t="shared" si="126"/>
        <v>-206.51762003657291</v>
      </c>
      <c r="F914" s="81" t="str">
        <f>VLOOKUP(A914,'04'!A:C,3,0)</f>
        <v>Начисление услуг УКС00000640 от 30.04.2023 0:00:10</v>
      </c>
      <c r="G914" s="81" t="str">
        <f>VLOOKUP(A914,'04'!A:B,2,0)</f>
        <v>НАС/КС/ДУ-3-587.</v>
      </c>
      <c r="H914" s="128">
        <v>1318.56</v>
      </c>
      <c r="I914" s="126">
        <f>VLOOKUP(A914,РАСЧЕТ!A:AZ,52,0)</f>
        <v>0</v>
      </c>
      <c r="J914" s="126">
        <f t="shared" si="127"/>
        <v>-1318.56</v>
      </c>
      <c r="K914" s="128">
        <v>1318.56</v>
      </c>
      <c r="L914" s="126">
        <f>VLOOKUP(A914,РАСЧЕТ!A:BA,53,0)</f>
        <v>0</v>
      </c>
      <c r="M914" s="126">
        <f t="shared" si="128"/>
        <v>-1318.56</v>
      </c>
      <c r="N914" s="128">
        <v>1318.56</v>
      </c>
      <c r="O914" s="126">
        <f>VLOOKUP(A914,РАСЧЕТ!A:BB,54,0)</f>
        <v>0</v>
      </c>
      <c r="P914" s="126">
        <f t="shared" si="129"/>
        <v>-1318.56</v>
      </c>
      <c r="Q914" s="128">
        <v>1318.56</v>
      </c>
      <c r="R914" s="126">
        <f>VLOOKUP(A914,РАСЧЕТ!A:BC,55,0)</f>
        <v>0</v>
      </c>
      <c r="S914" s="126">
        <f t="shared" si="130"/>
        <v>-1318.56</v>
      </c>
      <c r="T914" s="128">
        <v>1318.56</v>
      </c>
      <c r="U914" s="126">
        <f>VLOOKUP(A914,РАСЧЕТ!A:BD,56,0)</f>
        <v>0</v>
      </c>
      <c r="V914" s="126">
        <f t="shared" si="131"/>
        <v>-1318.56</v>
      </c>
      <c r="W914" s="80">
        <v>1318.56</v>
      </c>
      <c r="X914" s="81">
        <f>VLOOKUP(A914,РАСЧЕТ!A:BE,57,0)</f>
        <v>683.60903137232117</v>
      </c>
      <c r="Y914" s="81">
        <f t="shared" si="132"/>
        <v>-634.95096862767878</v>
      </c>
      <c r="Z914" s="81" t="str">
        <f>VLOOKUP(A914,'10'!A:C,3,0)</f>
        <v>Начисление услуг УКС00001637 от 31.10.2023 0:00:03</v>
      </c>
      <c r="AA914" s="81" t="str">
        <f>VLOOKUP(A914,'10'!A:B,2,0)</f>
        <v>НАС/КС/ДУ-3-587.</v>
      </c>
      <c r="AB914" s="80">
        <v>1318.56</v>
      </c>
      <c r="AC914" s="81">
        <f>VLOOKUP(A914,РАСЧЕТ!A:BF,58,0)</f>
        <v>735.10365938575057</v>
      </c>
      <c r="AD914" s="81">
        <f t="shared" si="133"/>
        <v>-583.45634061424937</v>
      </c>
      <c r="AE914" s="81" t="str">
        <f>VLOOKUP(A914,'11'!A:C,3,0)</f>
        <v>Начисление услуг УКС00001717 от 30.11.2023 23:59:59</v>
      </c>
      <c r="AF914" s="81" t="str">
        <f>VLOOKUP(A914,'11'!A:B,2,0)</f>
        <v>НАС/КС/ДУ-3-587.</v>
      </c>
      <c r="AG914" s="80">
        <v>1318.56</v>
      </c>
      <c r="AH914" s="120">
        <f>VLOOKUP(A914,РАСЧЕТ!A:BG,59,0)</f>
        <v>1059.0958260340112</v>
      </c>
      <c r="AI914" s="120">
        <f t="shared" si="134"/>
        <v>-259.46417396598872</v>
      </c>
      <c r="AJ914" t="str">
        <f>VLOOKUP(A914,'12'!A:C,3,0)</f>
        <v>Начисление услуг УКС00001867 от 31.12.2023 23:59:59</v>
      </c>
      <c r="AK914" t="str">
        <f>VLOOKUP(A914,'12'!A:B,2,0)</f>
        <v>НАС/КС/ДУ-3-587.</v>
      </c>
    </row>
    <row r="915" spans="1:37" x14ac:dyDescent="0.3">
      <c r="A915" s="79" t="s">
        <v>1809</v>
      </c>
      <c r="B915" s="79" t="s">
        <v>1810</v>
      </c>
      <c r="C915" s="80">
        <v>1473.18</v>
      </c>
      <c r="D915" s="81">
        <f>VLOOKUP(A915,РАСЧЕТ!A:AY,51,0)</f>
        <v>1242.44474373764</v>
      </c>
      <c r="E915" s="81">
        <f t="shared" si="126"/>
        <v>-230.73525626236005</v>
      </c>
      <c r="F915" s="81" t="str">
        <f>VLOOKUP(A915,'04'!A:C,3,0)</f>
        <v>Начисление услуг УКС00000640 от 30.04.2023 0:00:10</v>
      </c>
      <c r="G915" s="81" t="str">
        <f>VLOOKUP(A915,'04'!A:B,2,0)</f>
        <v>НАС/КС/ДУ-3-588.</v>
      </c>
      <c r="H915" s="128">
        <v>1473.18</v>
      </c>
      <c r="I915" s="126">
        <f>VLOOKUP(A915,РАСЧЕТ!A:AZ,52,0)</f>
        <v>0</v>
      </c>
      <c r="J915" s="126">
        <f t="shared" si="127"/>
        <v>-1473.18</v>
      </c>
      <c r="K915" s="128">
        <v>1473.18</v>
      </c>
      <c r="L915" s="126">
        <f>VLOOKUP(A915,РАСЧЕТ!A:BA,53,0)</f>
        <v>0</v>
      </c>
      <c r="M915" s="126">
        <f t="shared" si="128"/>
        <v>-1473.18</v>
      </c>
      <c r="N915" s="128">
        <v>1473.18</v>
      </c>
      <c r="O915" s="126">
        <f>VLOOKUP(A915,РАСЧЕТ!A:BB,54,0)</f>
        <v>0</v>
      </c>
      <c r="P915" s="126">
        <f t="shared" si="129"/>
        <v>-1473.18</v>
      </c>
      <c r="Q915" s="128">
        <v>1473.18</v>
      </c>
      <c r="R915" s="126">
        <f>VLOOKUP(A915,РАСЧЕТ!A:BC,55,0)</f>
        <v>0</v>
      </c>
      <c r="S915" s="126">
        <f t="shared" si="130"/>
        <v>-1473.18</v>
      </c>
      <c r="T915" s="128">
        <v>1473.18</v>
      </c>
      <c r="U915" s="126">
        <f>VLOOKUP(A915,РАСЧЕТ!A:BD,56,0)</f>
        <v>0</v>
      </c>
      <c r="V915" s="126">
        <f t="shared" si="131"/>
        <v>-1473.18</v>
      </c>
      <c r="W915" s="80">
        <v>1473.18</v>
      </c>
      <c r="X915" s="81">
        <f>VLOOKUP(A915,РАСЧЕТ!A:BE,57,0)</f>
        <v>2481.9905822579035</v>
      </c>
      <c r="Y915" s="81">
        <f t="shared" si="132"/>
        <v>1008.8105822579034</v>
      </c>
      <c r="Z915" s="81" t="str">
        <f>VLOOKUP(A915,'10'!A:C,3,0)</f>
        <v>Начисление услуг УКС00001637 от 31.10.2023 0:00:03</v>
      </c>
      <c r="AA915" s="81" t="str">
        <f>VLOOKUP(A915,'10'!A:B,2,0)</f>
        <v>НАС/КС/ДУ-3-588.</v>
      </c>
      <c r="AB915" s="80">
        <v>1473.18</v>
      </c>
      <c r="AC915" s="81">
        <f>VLOOKUP(A915,РАСЧЕТ!A:BF,58,0)</f>
        <v>2021.9765433848411</v>
      </c>
      <c r="AD915" s="81">
        <f t="shared" si="133"/>
        <v>548.79654338484102</v>
      </c>
      <c r="AE915" s="81" t="str">
        <f>VLOOKUP(A915,'11'!A:C,3,0)</f>
        <v>Начисление услуг УКС00001717 от 30.11.2023 23:59:59</v>
      </c>
      <c r="AF915" s="81" t="str">
        <f>VLOOKUP(A915,'11'!A:B,2,0)</f>
        <v>НАС/КС/ДУ-3-588.</v>
      </c>
      <c r="AG915" s="80">
        <v>1473.18</v>
      </c>
      <c r="AH915" s="120">
        <f>VLOOKUP(A915,РАСЧЕТ!A:BG,59,0)</f>
        <v>2741.5571064466985</v>
      </c>
      <c r="AI915" s="120">
        <f t="shared" si="134"/>
        <v>1268.3771064466985</v>
      </c>
      <c r="AJ915" t="str">
        <f>VLOOKUP(A915,'12'!A:C,3,0)</f>
        <v>Начисление услуг УКС00001867 от 31.12.2023 23:59:59</v>
      </c>
      <c r="AK915" t="str">
        <f>VLOOKUP(A915,'12'!A:B,2,0)</f>
        <v>НАС/КС/ДУ-3-588.</v>
      </c>
    </row>
    <row r="916" spans="1:37" x14ac:dyDescent="0.3">
      <c r="A916" s="79" t="s">
        <v>2484</v>
      </c>
      <c r="B916" s="79" t="s">
        <v>2485</v>
      </c>
      <c r="C916" s="80">
        <v>3251.3</v>
      </c>
      <c r="D916" s="81">
        <f>VLOOKUP(A916,РАСЧЕТ!A:AY,51,0)</f>
        <v>2742.071927141089</v>
      </c>
      <c r="E916" s="81">
        <f t="shared" si="126"/>
        <v>-509.22807285891122</v>
      </c>
      <c r="F916" s="81" t="str">
        <f>VLOOKUP(A916,'04'!A:C,3,0)</f>
        <v>Начисление услуг УКС00000640 от 30.04.2023 0:00:10</v>
      </c>
      <c r="G916" s="81" t="str">
        <f>VLOOKUP(A916,'04'!A:B,2,0)</f>
        <v>НАС/КС/ДУ-3-589 от 11.10.2021 г.</v>
      </c>
      <c r="H916" s="128">
        <v>3251.3</v>
      </c>
      <c r="I916" s="126">
        <f>VLOOKUP(A916,РАСЧЕТ!A:AZ,52,0)</f>
        <v>0</v>
      </c>
      <c r="J916" s="126">
        <f t="shared" si="127"/>
        <v>-3251.3</v>
      </c>
      <c r="K916" s="128">
        <v>3251.3</v>
      </c>
      <c r="L916" s="126">
        <f>VLOOKUP(A916,РАСЧЕТ!A:BA,53,0)</f>
        <v>0</v>
      </c>
      <c r="M916" s="126">
        <f t="shared" si="128"/>
        <v>-3251.3</v>
      </c>
      <c r="N916" s="128">
        <v>3251.3</v>
      </c>
      <c r="O916" s="126">
        <f>VLOOKUP(A916,РАСЧЕТ!A:BB,54,0)</f>
        <v>0</v>
      </c>
      <c r="P916" s="126">
        <f t="shared" si="129"/>
        <v>-3251.3</v>
      </c>
      <c r="Q916" s="128">
        <v>3251.3</v>
      </c>
      <c r="R916" s="126">
        <f>VLOOKUP(A916,РАСЧЕТ!A:BC,55,0)</f>
        <v>0</v>
      </c>
      <c r="S916" s="126">
        <f t="shared" si="130"/>
        <v>-3251.3</v>
      </c>
      <c r="T916" s="128">
        <v>3251.3</v>
      </c>
      <c r="U916" s="126">
        <f>VLOOKUP(A916,РАСЧЕТ!A:BD,56,0)</f>
        <v>0</v>
      </c>
      <c r="V916" s="126">
        <f t="shared" si="131"/>
        <v>-3251.3</v>
      </c>
      <c r="W916" s="80">
        <v>3251.3</v>
      </c>
      <c r="X916" s="81">
        <f>VLOOKUP(A916,РАСЧЕТ!A:BE,57,0)</f>
        <v>5031.3709017712608</v>
      </c>
      <c r="Y916" s="81">
        <f t="shared" si="132"/>
        <v>1780.0709017712607</v>
      </c>
      <c r="Z916" s="81" t="str">
        <f>VLOOKUP(A916,'10'!A:C,3,0)</f>
        <v>Начисление услуг УКС00001637 от 31.10.2023 0:00:03</v>
      </c>
      <c r="AA916" s="81" t="str">
        <f>VLOOKUP(A916,'10'!A:B,2,0)</f>
        <v>НАС/КС/ДУ-3-589 от 11.10.2021 г.</v>
      </c>
      <c r="AB916" s="80">
        <v>3251.3</v>
      </c>
      <c r="AC916" s="81">
        <f>VLOOKUP(A916,РАСЧЕТ!A:BF,58,0)</f>
        <v>4150.574519998394</v>
      </c>
      <c r="AD916" s="81">
        <f t="shared" si="133"/>
        <v>899.27451999839377</v>
      </c>
      <c r="AE916" s="81" t="str">
        <f>VLOOKUP(A916,'11'!A:C,3,0)</f>
        <v>Начисление услуг УКС00001717 от 30.11.2023 23:59:59</v>
      </c>
      <c r="AF916" s="81" t="str">
        <f>VLOOKUP(A916,'11'!A:B,2,0)</f>
        <v>НАС/КС/ДУ-3-589 от 11.10.2021 г.</v>
      </c>
      <c r="AG916" s="80">
        <v>3251.3</v>
      </c>
      <c r="AH916" s="120">
        <f>VLOOKUP(A916,РАСЧЕТ!A:BG,59,0)</f>
        <v>5645.7871161070452</v>
      </c>
      <c r="AI916" s="120">
        <f t="shared" si="134"/>
        <v>2394.487116107045</v>
      </c>
      <c r="AJ916" t="str">
        <f>VLOOKUP(A916,'12'!A:C,3,0)</f>
        <v>Начисление услуг УКС00001867 от 31.12.2023 23:59:59</v>
      </c>
      <c r="AK916" t="str">
        <f>VLOOKUP(A916,'12'!A:B,2,0)</f>
        <v>НАС/КС/ДУ-3-589 от 11.10.2021 г.</v>
      </c>
    </row>
    <row r="917" spans="1:37" x14ac:dyDescent="0.3">
      <c r="A917" s="79" t="s">
        <v>2525</v>
      </c>
      <c r="B917" s="79" t="s">
        <v>361</v>
      </c>
      <c r="C917" s="80">
        <v>1576.26</v>
      </c>
      <c r="D917" s="81">
        <f>VLOOKUP(A917,РАСЧЕТ!A:AY,51,0)</f>
        <v>1329.379652920449</v>
      </c>
      <c r="E917" s="81">
        <f t="shared" si="126"/>
        <v>-246.88034707955103</v>
      </c>
      <c r="F917" s="81" t="str">
        <f>VLOOKUP(A917,'04'!A:C,3,0)</f>
        <v>Начисление услуг УКС00000640 от 30.04.2023 0:00:10</v>
      </c>
      <c r="G917" s="81" t="str">
        <f>VLOOKUP(A917,'04'!A:B,2,0)</f>
        <v>НАС/КС/ДУ/3-59</v>
      </c>
      <c r="H917" s="128">
        <v>1576.26</v>
      </c>
      <c r="I917" s="126">
        <f>VLOOKUP(A917,РАСЧЕТ!A:AZ,52,0)</f>
        <v>0</v>
      </c>
      <c r="J917" s="126">
        <f t="shared" si="127"/>
        <v>-1576.26</v>
      </c>
      <c r="K917" s="128">
        <v>1576.26</v>
      </c>
      <c r="L917" s="126">
        <f>VLOOKUP(A917,РАСЧЕТ!A:BA,53,0)</f>
        <v>0</v>
      </c>
      <c r="M917" s="126">
        <f t="shared" si="128"/>
        <v>-1576.26</v>
      </c>
      <c r="N917" s="128">
        <v>1576.26</v>
      </c>
      <c r="O917" s="126">
        <f>VLOOKUP(A917,РАСЧЕТ!A:BB,54,0)</f>
        <v>0</v>
      </c>
      <c r="P917" s="126">
        <f t="shared" si="129"/>
        <v>-1576.26</v>
      </c>
      <c r="Q917" s="128">
        <v>1576.26</v>
      </c>
      <c r="R917" s="126">
        <f>VLOOKUP(A917,РАСЧЕТ!A:BC,55,0)</f>
        <v>0</v>
      </c>
      <c r="S917" s="126">
        <f t="shared" si="130"/>
        <v>-1576.26</v>
      </c>
      <c r="T917" s="128">
        <v>1576.26</v>
      </c>
      <c r="U917" s="126">
        <f>VLOOKUP(A917,РАСЧЕТ!A:BD,56,0)</f>
        <v>0</v>
      </c>
      <c r="V917" s="126">
        <f t="shared" si="131"/>
        <v>-1576.26</v>
      </c>
      <c r="W917" s="80">
        <v>1576.26</v>
      </c>
      <c r="X917" s="81">
        <f>VLOOKUP(A917,РАСЧЕТ!A:BE,57,0)</f>
        <v>2222.0051654691092</v>
      </c>
      <c r="Y917" s="81">
        <f t="shared" si="132"/>
        <v>645.74516546910922</v>
      </c>
      <c r="Z917" s="81" t="str">
        <f>VLOOKUP(A917,'10'!A:C,3,0)</f>
        <v>Начисление услуг УКС00001637 от 31.10.2023 0:00:03</v>
      </c>
      <c r="AA917" s="81" t="str">
        <f>VLOOKUP(A917,'10'!A:B,2,0)</f>
        <v>НАС/КС/ДУ/3-59</v>
      </c>
      <c r="AB917" s="80">
        <v>1576.26</v>
      </c>
      <c r="AC917" s="81">
        <f>VLOOKUP(A917,РАСЧЕТ!A:BF,58,0)</f>
        <v>1860.4245997555213</v>
      </c>
      <c r="AD917" s="81">
        <f t="shared" si="133"/>
        <v>284.16459975552129</v>
      </c>
      <c r="AE917" s="81" t="str">
        <f>VLOOKUP(A917,'11'!A:C,3,0)</f>
        <v>Начисление услуг УКС00001717 от 30.11.2023 23:59:59</v>
      </c>
      <c r="AF917" s="81" t="str">
        <f>VLOOKUP(A917,'11'!A:B,2,0)</f>
        <v>НАС/КС/ДУ/3-59</v>
      </c>
      <c r="AG917" s="80">
        <v>1576.26</v>
      </c>
      <c r="AH917" s="120">
        <f>VLOOKUP(A917,РАСЧЕТ!A:BG,59,0)</f>
        <v>2540.103059664073</v>
      </c>
      <c r="AI917" s="120">
        <f t="shared" si="134"/>
        <v>963.84305966407305</v>
      </c>
      <c r="AJ917" t="str">
        <f>VLOOKUP(A917,'12'!A:C,3,0)</f>
        <v>Начисление услуг УКС00001867 от 31.12.2023 23:59:59</v>
      </c>
      <c r="AK917" t="str">
        <f>VLOOKUP(A917,'12'!A:B,2,0)</f>
        <v>НАС/КС/ДУ/3-59</v>
      </c>
    </row>
    <row r="918" spans="1:37" x14ac:dyDescent="0.3">
      <c r="A918" s="79" t="s">
        <v>1695</v>
      </c>
      <c r="B918" s="79" t="s">
        <v>1696</v>
      </c>
      <c r="C918" s="80">
        <v>3513.29</v>
      </c>
      <c r="D918" s="81">
        <f>VLOOKUP(A918,РАСЧЕТ!A:AY,51,0)</f>
        <v>1476.9767661193166</v>
      </c>
      <c r="E918" s="81">
        <f t="shared" si="126"/>
        <v>-2036.3132338806834</v>
      </c>
      <c r="F918" s="81" t="str">
        <f>VLOOKUP(A918,'04'!A:C,3,0)</f>
        <v>Начисление услуг УКС00000640 от 30.04.2023 0:00:10</v>
      </c>
      <c r="G918" s="81" t="str">
        <f>VLOOKUP(A918,'04'!A:B,2,0)</f>
        <v>НАС/КС/ДУ/3-590 от 09.10.2021</v>
      </c>
      <c r="H918" s="128">
        <v>3513.29</v>
      </c>
      <c r="I918" s="126">
        <f>VLOOKUP(A918,РАСЧЕТ!A:AZ,52,0)</f>
        <v>0</v>
      </c>
      <c r="J918" s="126">
        <f t="shared" si="127"/>
        <v>-3513.29</v>
      </c>
      <c r="K918" s="128">
        <v>3513.29</v>
      </c>
      <c r="L918" s="126">
        <f>VLOOKUP(A918,РАСЧЕТ!A:BA,53,0)</f>
        <v>0</v>
      </c>
      <c r="M918" s="126">
        <f t="shared" si="128"/>
        <v>-3513.29</v>
      </c>
      <c r="N918" s="128">
        <v>3513.29</v>
      </c>
      <c r="O918" s="126">
        <f>VLOOKUP(A918,РАСЧЕТ!A:BB,54,0)</f>
        <v>0</v>
      </c>
      <c r="P918" s="126">
        <f t="shared" si="129"/>
        <v>-3513.29</v>
      </c>
      <c r="Q918" s="128">
        <v>3513.29</v>
      </c>
      <c r="R918" s="126">
        <f>VLOOKUP(A918,РАСЧЕТ!A:BC,55,0)</f>
        <v>0</v>
      </c>
      <c r="S918" s="126">
        <f t="shared" si="130"/>
        <v>-3513.29</v>
      </c>
      <c r="T918" s="128">
        <v>3513.29</v>
      </c>
      <c r="U918" s="126">
        <f>VLOOKUP(A918,РАСЧЕТ!A:BD,56,0)</f>
        <v>0</v>
      </c>
      <c r="V918" s="126">
        <f t="shared" si="131"/>
        <v>-3513.29</v>
      </c>
      <c r="W918" s="80">
        <v>3513.29</v>
      </c>
      <c r="X918" s="81">
        <f>VLOOKUP(A918,РАСЧЕТ!A:BE,57,0)</f>
        <v>5370.4731546748017</v>
      </c>
      <c r="Y918" s="81">
        <f t="shared" si="132"/>
        <v>1857.1831546748017</v>
      </c>
      <c r="Z918" s="81" t="str">
        <f>VLOOKUP(A918,'10'!A:C,3,0)</f>
        <v>Начисление услуг УКС00001637 от 31.10.2023 0:00:03</v>
      </c>
      <c r="AA918" s="81" t="str">
        <f>VLOOKUP(A918,'10'!A:B,2,0)</f>
        <v>НАС/КС/ДУ/3-590 от 09.10.2021</v>
      </c>
      <c r="AB918" s="80">
        <v>3513.29</v>
      </c>
      <c r="AC918" s="81">
        <f>VLOOKUP(A918,РАСЧЕТ!A:BF,58,0)</f>
        <v>4438.6810196085116</v>
      </c>
      <c r="AD918" s="81">
        <f t="shared" si="133"/>
        <v>925.39101960851167</v>
      </c>
      <c r="AE918" s="81" t="str">
        <f>VLOOKUP(A918,'11'!A:C,3,0)</f>
        <v>Начисление услуг УКС00001717 от 30.11.2023 23:59:59</v>
      </c>
      <c r="AF918" s="81" t="str">
        <f>VLOOKUP(A918,'11'!A:B,2,0)</f>
        <v>НАС/КС/ДУ/3-590 от 09.10.2021</v>
      </c>
      <c r="AG918" s="80">
        <v>3513.29</v>
      </c>
      <c r="AH918" s="120">
        <f>VLOOKUP(A918,РАСЧЕТ!A:BG,59,0)</f>
        <v>6040.5747121529203</v>
      </c>
      <c r="AI918" s="120">
        <f t="shared" si="134"/>
        <v>2527.2847121529203</v>
      </c>
      <c r="AJ918" t="str">
        <f>VLOOKUP(A918,'12'!A:C,3,0)</f>
        <v>Начисление услуг УКС00001867 от 31.12.2023 23:59:59</v>
      </c>
      <c r="AK918" t="str">
        <f>VLOOKUP(A918,'12'!A:B,2,0)</f>
        <v>НАС/КС/ДУ/3-590 от 09.10.2021</v>
      </c>
    </row>
    <row r="919" spans="1:37" x14ac:dyDescent="0.3">
      <c r="A919" s="79" t="s">
        <v>1082</v>
      </c>
      <c r="B919" s="79" t="s">
        <v>1083</v>
      </c>
      <c r="C919" s="80">
        <v>1477.47</v>
      </c>
      <c r="D919" s="81">
        <f>VLOOKUP(A919,РАСЧЕТ!A:AY,51,0)</f>
        <v>1246.067031620257</v>
      </c>
      <c r="E919" s="81">
        <f t="shared" si="126"/>
        <v>-231.40296837974302</v>
      </c>
      <c r="F919" s="81" t="str">
        <f>VLOOKUP(A919,'04'!A:C,3,0)</f>
        <v>Начисление услуг УКС00000640 от 30.04.2023 0:00:10</v>
      </c>
      <c r="G919" s="81" t="str">
        <f>VLOOKUP(A919,'04'!A:B,2,0)</f>
        <v>НАС/КС/ДУ-3-591 от 28.09.2021 г.</v>
      </c>
      <c r="H919" s="128">
        <v>1477.47</v>
      </c>
      <c r="I919" s="126">
        <f>VLOOKUP(A919,РАСЧЕТ!A:AZ,52,0)</f>
        <v>0</v>
      </c>
      <c r="J919" s="126">
        <f t="shared" si="127"/>
        <v>-1477.47</v>
      </c>
      <c r="K919" s="128">
        <v>1477.47</v>
      </c>
      <c r="L919" s="126">
        <f>VLOOKUP(A919,РАСЧЕТ!A:BA,53,0)</f>
        <v>0</v>
      </c>
      <c r="M919" s="126">
        <f t="shared" si="128"/>
        <v>-1477.47</v>
      </c>
      <c r="N919" s="128">
        <v>1477.47</v>
      </c>
      <c r="O919" s="126">
        <f>VLOOKUP(A919,РАСЧЕТ!A:BB,54,0)</f>
        <v>0</v>
      </c>
      <c r="P919" s="126">
        <f t="shared" si="129"/>
        <v>-1477.47</v>
      </c>
      <c r="Q919" s="128">
        <v>1477.47</v>
      </c>
      <c r="R919" s="126">
        <f>VLOOKUP(A919,РАСЧЕТ!A:BC,55,0)</f>
        <v>0</v>
      </c>
      <c r="S919" s="126">
        <f t="shared" si="130"/>
        <v>-1477.47</v>
      </c>
      <c r="T919" s="128">
        <v>1477.47</v>
      </c>
      <c r="U919" s="126">
        <f>VLOOKUP(A919,РАСЧЕТ!A:BD,56,0)</f>
        <v>0</v>
      </c>
      <c r="V919" s="126">
        <f t="shared" si="131"/>
        <v>-1477.47</v>
      </c>
      <c r="W919" s="80">
        <v>1477.47</v>
      </c>
      <c r="X919" s="81">
        <f>VLOOKUP(A919,РАСЧЕТ!A:BE,57,0)</f>
        <v>4154.4862678650725</v>
      </c>
      <c r="Y919" s="81">
        <f t="shared" si="132"/>
        <v>2677.0162678650722</v>
      </c>
      <c r="Z919" s="81" t="str">
        <f>VLOOKUP(A919,'10'!A:C,3,0)</f>
        <v>Начисление услуг УКС00001637 от 31.10.2023 0:00:03</v>
      </c>
      <c r="AA919" s="81" t="str">
        <f>VLOOKUP(A919,'10'!A:B,2,0)</f>
        <v>НАС/КС/ДУ-3-591 от 28.09.2021 г.</v>
      </c>
      <c r="AB919" s="80">
        <v>1477.47</v>
      </c>
      <c r="AC919" s="81">
        <f>VLOOKUP(A919,РАСЧЕТ!A:BF,58,0)</f>
        <v>3191.5359202055533</v>
      </c>
      <c r="AD919" s="81">
        <f t="shared" si="133"/>
        <v>1714.0659202055533</v>
      </c>
      <c r="AE919" s="81" t="str">
        <f>VLOOKUP(A919,'11'!A:C,3,0)</f>
        <v>Начисление услуг УКС00001717 от 30.11.2023 23:59:59</v>
      </c>
      <c r="AF919" s="81" t="str">
        <f>VLOOKUP(A919,'11'!A:B,2,0)</f>
        <v>НАС/КС/ДУ-3-591 от 28.09.2021 г.</v>
      </c>
      <c r="AG919" s="80">
        <v>1477.47</v>
      </c>
      <c r="AH919" s="120">
        <f>VLOOKUP(A919,РАСЧЕТ!A:BG,59,0)</f>
        <v>4259.7883087187865</v>
      </c>
      <c r="AI919" s="120">
        <f t="shared" si="134"/>
        <v>2782.3183087187863</v>
      </c>
      <c r="AJ919" t="str">
        <f>VLOOKUP(A919,'12'!A:C,3,0)</f>
        <v>Начисление услуг УКС00001867 от 31.12.2023 23:59:59</v>
      </c>
      <c r="AK919" t="str">
        <f>VLOOKUP(A919,'12'!A:B,2,0)</f>
        <v>НАС/КС/ДУ-3-591 от 28.09.2021 г.</v>
      </c>
    </row>
    <row r="920" spans="1:37" x14ac:dyDescent="0.3">
      <c r="A920" s="79" t="s">
        <v>1993</v>
      </c>
      <c r="B920" s="79" t="s">
        <v>1994</v>
      </c>
      <c r="C920" s="80">
        <v>1318.56</v>
      </c>
      <c r="D920" s="81">
        <f>VLOOKUP(A920,РАСЧЕТ!A:AY,51,0)</f>
        <v>1112.042379963427</v>
      </c>
      <c r="E920" s="81">
        <f t="shared" si="126"/>
        <v>-206.51762003657291</v>
      </c>
      <c r="F920" s="81" t="str">
        <f>VLOOKUP(A920,'04'!A:C,3,0)</f>
        <v>Начисление услуг УКС00000640 от 30.04.2023 0:00:10</v>
      </c>
      <c r="G920" s="81" t="str">
        <f>VLOOKUP(A920,'04'!A:B,2,0)</f>
        <v>НАС/КС/ДУ/3-592 от 10.10.2021</v>
      </c>
      <c r="H920" s="128">
        <v>1318.56</v>
      </c>
      <c r="I920" s="126">
        <f>VLOOKUP(A920,РАСЧЕТ!A:AZ,52,0)</f>
        <v>0</v>
      </c>
      <c r="J920" s="126">
        <f t="shared" si="127"/>
        <v>-1318.56</v>
      </c>
      <c r="K920" s="128">
        <v>1318.56</v>
      </c>
      <c r="L920" s="126">
        <f>VLOOKUP(A920,РАСЧЕТ!A:BA,53,0)</f>
        <v>0</v>
      </c>
      <c r="M920" s="126">
        <f t="shared" si="128"/>
        <v>-1318.56</v>
      </c>
      <c r="N920" s="128">
        <v>1318.56</v>
      </c>
      <c r="O920" s="126">
        <f>VLOOKUP(A920,РАСЧЕТ!A:BB,54,0)</f>
        <v>0</v>
      </c>
      <c r="P920" s="126">
        <f t="shared" si="129"/>
        <v>-1318.56</v>
      </c>
      <c r="Q920" s="128">
        <v>1318.56</v>
      </c>
      <c r="R920" s="126">
        <f>VLOOKUP(A920,РАСЧЕТ!A:BC,55,0)</f>
        <v>0</v>
      </c>
      <c r="S920" s="126">
        <f t="shared" si="130"/>
        <v>-1318.56</v>
      </c>
      <c r="T920" s="128">
        <v>1318.56</v>
      </c>
      <c r="U920" s="126">
        <f>VLOOKUP(A920,РАСЧЕТ!A:BD,56,0)</f>
        <v>0</v>
      </c>
      <c r="V920" s="126">
        <f t="shared" si="131"/>
        <v>-1318.56</v>
      </c>
      <c r="W920" s="80">
        <v>1318.56</v>
      </c>
      <c r="X920" s="81">
        <f>VLOOKUP(A920,РАСЧЕТ!A:BE,57,0)</f>
        <v>1641.9233444666741</v>
      </c>
      <c r="Y920" s="81">
        <f t="shared" si="132"/>
        <v>323.36334446667411</v>
      </c>
      <c r="Z920" s="81" t="str">
        <f>VLOOKUP(A920,'10'!A:C,3,0)</f>
        <v>Начисление услуг УКС00001637 от 31.10.2023 0:00:03</v>
      </c>
      <c r="AA920" s="81" t="str">
        <f>VLOOKUP(A920,'10'!A:B,2,0)</f>
        <v>НАС/КС/ДУ/3-592 от 10.10.2021</v>
      </c>
      <c r="AB920" s="80">
        <v>1318.56</v>
      </c>
      <c r="AC920" s="81">
        <f>VLOOKUP(A920,РАСЧЕТ!A:BF,58,0)</f>
        <v>1404.7627788291334</v>
      </c>
      <c r="AD920" s="81">
        <f t="shared" si="133"/>
        <v>86.202778829133422</v>
      </c>
      <c r="AE920" s="81" t="str">
        <f>VLOOKUP(A920,'11'!A:C,3,0)</f>
        <v>Начисление услуг УКС00001717 от 30.11.2023 23:59:59</v>
      </c>
      <c r="AF920" s="81" t="str">
        <f>VLOOKUP(A920,'11'!A:B,2,0)</f>
        <v>НАС/КС/ДУ/3-592 от 10.10.2021</v>
      </c>
      <c r="AG920" s="80">
        <v>1318.56</v>
      </c>
      <c r="AH920" s="120">
        <f>VLOOKUP(A920,РАСЧЕТ!A:BG,59,0)</f>
        <v>1928.1993795947435</v>
      </c>
      <c r="AI920" s="120">
        <f t="shared" si="134"/>
        <v>609.63937959474356</v>
      </c>
      <c r="AJ920" t="str">
        <f>VLOOKUP(A920,'12'!A:C,3,0)</f>
        <v>Начисление услуг УКС00001867 от 31.12.2023 23:59:59</v>
      </c>
      <c r="AK920" t="str">
        <f>VLOOKUP(A920,'12'!A:B,2,0)</f>
        <v>НАС/КС/ДУ/3-592 от 10.10.2021</v>
      </c>
    </row>
    <row r="921" spans="1:37" x14ac:dyDescent="0.3">
      <c r="A921" s="79" t="s">
        <v>1910</v>
      </c>
      <c r="B921" s="79" t="s">
        <v>1911</v>
      </c>
      <c r="C921" s="80">
        <v>1473.18</v>
      </c>
      <c r="D921" s="81">
        <f>VLOOKUP(A921,РАСЧЕТ!A:AY,51,0)</f>
        <v>1242.44474373764</v>
      </c>
      <c r="E921" s="81">
        <f t="shared" si="126"/>
        <v>-230.73525626236005</v>
      </c>
      <c r="F921" s="81" t="str">
        <f>VLOOKUP(A921,'04'!A:C,3,0)</f>
        <v>Начисление услуг УКС00000640 от 30.04.2023 0:00:10</v>
      </c>
      <c r="G921" s="81" t="str">
        <f>VLOOKUP(A921,'04'!A:B,2,0)</f>
        <v>НАС/КС/ДУ-3-593 от 14.10.2021 г.</v>
      </c>
      <c r="H921" s="128">
        <v>1473.18</v>
      </c>
      <c r="I921" s="126">
        <f>VLOOKUP(A921,РАСЧЕТ!A:AZ,52,0)</f>
        <v>0</v>
      </c>
      <c r="J921" s="126">
        <f t="shared" si="127"/>
        <v>-1473.18</v>
      </c>
      <c r="K921" s="128">
        <v>1473.18</v>
      </c>
      <c r="L921" s="126">
        <f>VLOOKUP(A921,РАСЧЕТ!A:BA,53,0)</f>
        <v>0</v>
      </c>
      <c r="M921" s="126">
        <f t="shared" si="128"/>
        <v>-1473.18</v>
      </c>
      <c r="N921" s="128">
        <v>1473.18</v>
      </c>
      <c r="O921" s="126">
        <f>VLOOKUP(A921,РАСЧЕТ!A:BB,54,0)</f>
        <v>0</v>
      </c>
      <c r="P921" s="126">
        <f t="shared" si="129"/>
        <v>-1473.18</v>
      </c>
      <c r="Q921" s="128">
        <v>1473.18</v>
      </c>
      <c r="R921" s="126">
        <f>VLOOKUP(A921,РАСЧЕТ!A:BC,55,0)</f>
        <v>0</v>
      </c>
      <c r="S921" s="126">
        <f t="shared" si="130"/>
        <v>-1473.18</v>
      </c>
      <c r="T921" s="128">
        <v>1473.18</v>
      </c>
      <c r="U921" s="126">
        <f>VLOOKUP(A921,РАСЧЕТ!A:BD,56,0)</f>
        <v>0</v>
      </c>
      <c r="V921" s="126">
        <f t="shared" si="131"/>
        <v>-1473.18</v>
      </c>
      <c r="W921" s="80">
        <v>1473.18</v>
      </c>
      <c r="X921" s="81">
        <f>VLOOKUP(A921,РАСЧЕТ!A:BE,57,0)</f>
        <v>1955.5641329447292</v>
      </c>
      <c r="Y921" s="81">
        <f t="shared" si="132"/>
        <v>482.38413294472912</v>
      </c>
      <c r="Z921" s="81" t="str">
        <f>VLOOKUP(A921,'10'!A:C,3,0)</f>
        <v>Начисление услуг УКС00001637 от 31.10.2023 0:00:03</v>
      </c>
      <c r="AA921" s="81" t="str">
        <f>VLOOKUP(A921,'10'!A:B,2,0)</f>
        <v>НАС/КС/ДУ-3-593 от 14.10.2021 г.</v>
      </c>
      <c r="AB921" s="80">
        <v>1473.18</v>
      </c>
      <c r="AC921" s="81">
        <f>VLOOKUP(A921,РАСЧЕТ!A:BF,58,0)</f>
        <v>1654.1157406379057</v>
      </c>
      <c r="AD921" s="81">
        <f t="shared" si="133"/>
        <v>180.93574063790561</v>
      </c>
      <c r="AE921" s="81" t="str">
        <f>VLOOKUP(A921,'11'!A:C,3,0)</f>
        <v>Начисление услуг УКС00001717 от 30.11.2023 23:59:59</v>
      </c>
      <c r="AF921" s="81" t="str">
        <f>VLOOKUP(A921,'11'!A:B,2,0)</f>
        <v>НАС/КС/ДУ-3-593 от 14.10.2021 г.</v>
      </c>
      <c r="AG921" s="80">
        <v>1473.18</v>
      </c>
      <c r="AH921" s="120">
        <f>VLOOKUP(A921,РАСЧЕТ!A:BG,59,0)</f>
        <v>2264.1363985068056</v>
      </c>
      <c r="AI921" s="120">
        <f t="shared" si="134"/>
        <v>790.9563985068055</v>
      </c>
      <c r="AJ921" t="str">
        <f>VLOOKUP(A921,'12'!A:C,3,0)</f>
        <v>Начисление услуг УКС00001867 от 31.12.2023 23:59:59</v>
      </c>
      <c r="AK921" t="str">
        <f>VLOOKUP(A921,'12'!A:B,2,0)</f>
        <v>НАС/КС/ДУ-3-593 от 14.10.2021 г.</v>
      </c>
    </row>
    <row r="922" spans="1:37" x14ac:dyDescent="0.3">
      <c r="A922" s="79" t="s">
        <v>1653</v>
      </c>
      <c r="B922" s="79" t="s">
        <v>1654</v>
      </c>
      <c r="C922" s="80">
        <v>3251.3</v>
      </c>
      <c r="D922" s="81">
        <f>VLOOKUP(A922,РАСЧЕТ!A:AY,51,0)</f>
        <v>2742.071927141089</v>
      </c>
      <c r="E922" s="81">
        <f t="shared" si="126"/>
        <v>-509.22807285891122</v>
      </c>
      <c r="F922" s="81" t="str">
        <f>VLOOKUP(A922,'04'!A:C,3,0)</f>
        <v>Начисление услуг УКС00000640 от 30.04.2023 0:00:10</v>
      </c>
      <c r="G922" s="81" t="str">
        <f>VLOOKUP(A922,'04'!A:B,2,0)</f>
        <v>НАС/КС/ДУ-3-594 от 22.01.2022</v>
      </c>
      <c r="H922" s="128">
        <v>3251.3</v>
      </c>
      <c r="I922" s="126">
        <f>VLOOKUP(A922,РАСЧЕТ!A:AZ,52,0)</f>
        <v>0</v>
      </c>
      <c r="J922" s="126">
        <f t="shared" si="127"/>
        <v>-3251.3</v>
      </c>
      <c r="K922" s="128">
        <v>3251.3</v>
      </c>
      <c r="L922" s="126">
        <f>VLOOKUP(A922,РАСЧЕТ!A:BA,53,0)</f>
        <v>0</v>
      </c>
      <c r="M922" s="126">
        <f t="shared" si="128"/>
        <v>-3251.3</v>
      </c>
      <c r="N922" s="128">
        <v>3251.3</v>
      </c>
      <c r="O922" s="126">
        <f>VLOOKUP(A922,РАСЧЕТ!A:BB,54,0)</f>
        <v>0</v>
      </c>
      <c r="P922" s="126">
        <f t="shared" si="129"/>
        <v>-3251.3</v>
      </c>
      <c r="Q922" s="128">
        <v>3251.3</v>
      </c>
      <c r="R922" s="126">
        <f>VLOOKUP(A922,РАСЧЕТ!A:BC,55,0)</f>
        <v>0</v>
      </c>
      <c r="S922" s="126">
        <f t="shared" si="130"/>
        <v>-3251.3</v>
      </c>
      <c r="T922" s="128">
        <v>3251.3</v>
      </c>
      <c r="U922" s="126">
        <f>VLOOKUP(A922,РАСЧЕТ!A:BD,56,0)</f>
        <v>0</v>
      </c>
      <c r="V922" s="126">
        <f t="shared" si="131"/>
        <v>-3251.3</v>
      </c>
      <c r="W922" s="80">
        <v>3251.3</v>
      </c>
      <c r="X922" s="81">
        <f>VLOOKUP(A922,РАСЧЕТ!A:BE,57,0)</f>
        <v>1685.6418135141605</v>
      </c>
      <c r="Y922" s="81">
        <f t="shared" si="132"/>
        <v>-1565.6581864858397</v>
      </c>
      <c r="Z922" s="81" t="str">
        <f>VLOOKUP(A922,'10'!A:C,3,0)</f>
        <v>Начисление услуг УКС00001637 от 31.10.2023 0:00:03</v>
      </c>
      <c r="AA922" s="81" t="str">
        <f>VLOOKUP(A922,'10'!A:B,2,0)</f>
        <v>НАС/КС/ДУ-3-594 от 22.01.2022</v>
      </c>
      <c r="AB922" s="80">
        <v>3251.3</v>
      </c>
      <c r="AC922" s="81">
        <f>VLOOKUP(A922,РАСЧЕТ!A:BF,58,0)</f>
        <v>1812.6171666287075</v>
      </c>
      <c r="AD922" s="81">
        <f t="shared" si="133"/>
        <v>-1438.6828333712926</v>
      </c>
      <c r="AE922" s="81" t="str">
        <f>VLOOKUP(A922,'11'!A:C,3,0)</f>
        <v>Начисление услуг УКС00001717 от 30.11.2023 23:59:59</v>
      </c>
      <c r="AF922" s="81" t="str">
        <f>VLOOKUP(A922,'11'!A:B,2,0)</f>
        <v>НАС/КС/ДУ-3-594 от 22.01.2022</v>
      </c>
      <c r="AG922" s="80">
        <v>3251.3</v>
      </c>
      <c r="AH922" s="120">
        <f>VLOOKUP(A922,РАСЧЕТ!A:BG,59,0)</f>
        <v>2611.5164179405424</v>
      </c>
      <c r="AI922" s="120">
        <f t="shared" si="134"/>
        <v>-639.78358205945779</v>
      </c>
      <c r="AJ922" t="str">
        <f>VLOOKUP(A922,'12'!A:C,3,0)</f>
        <v>Начисление услуг УКС00001867 от 31.12.2023 23:59:59</v>
      </c>
      <c r="AK922" t="str">
        <f>VLOOKUP(A922,'12'!A:B,2,0)</f>
        <v>НАС/КС/ДУ-3-594 от 22.01.2022</v>
      </c>
    </row>
    <row r="923" spans="1:37" x14ac:dyDescent="0.3">
      <c r="A923" s="79" t="s">
        <v>1833</v>
      </c>
      <c r="B923" s="79" t="s">
        <v>1834</v>
      </c>
      <c r="C923" s="80">
        <v>3513.29</v>
      </c>
      <c r="D923" s="81">
        <f>VLOOKUP(A923,РАСЧЕТ!A:AY,51,0)</f>
        <v>2963.0314879807279</v>
      </c>
      <c r="E923" s="81">
        <f t="shared" si="126"/>
        <v>-550.25851201927208</v>
      </c>
      <c r="F923" s="81" t="str">
        <f>VLOOKUP(A923,'04'!A:C,3,0)</f>
        <v>Начисление услуг УКС00000640 от 30.04.2023 0:00:10</v>
      </c>
      <c r="G923" s="81" t="str">
        <f>VLOOKUP(A923,'04'!A:B,2,0)</f>
        <v>НАС/ДУ-3-595 от 07.10.2021 г.</v>
      </c>
      <c r="H923" s="128">
        <v>3513.29</v>
      </c>
      <c r="I923" s="126">
        <f>VLOOKUP(A923,РАСЧЕТ!A:AZ,52,0)</f>
        <v>0</v>
      </c>
      <c r="J923" s="126">
        <f t="shared" si="127"/>
        <v>-3513.29</v>
      </c>
      <c r="K923" s="128">
        <v>3513.29</v>
      </c>
      <c r="L923" s="126">
        <f>VLOOKUP(A923,РАСЧЕТ!A:BA,53,0)</f>
        <v>0</v>
      </c>
      <c r="M923" s="126">
        <f t="shared" si="128"/>
        <v>-3513.29</v>
      </c>
      <c r="N923" s="128">
        <v>3513.29</v>
      </c>
      <c r="O923" s="126">
        <f>VLOOKUP(A923,РАСЧЕТ!A:BB,54,0)</f>
        <v>0</v>
      </c>
      <c r="P923" s="126">
        <f t="shared" si="129"/>
        <v>-3513.29</v>
      </c>
      <c r="Q923" s="128">
        <v>3513.29</v>
      </c>
      <c r="R923" s="126">
        <f>VLOOKUP(A923,РАСЧЕТ!A:BC,55,0)</f>
        <v>0</v>
      </c>
      <c r="S923" s="126">
        <f t="shared" si="130"/>
        <v>-3513.29</v>
      </c>
      <c r="T923" s="128">
        <v>3513.29</v>
      </c>
      <c r="U923" s="126">
        <f>VLOOKUP(A923,РАСЧЕТ!A:BD,56,0)</f>
        <v>0</v>
      </c>
      <c r="V923" s="126">
        <f t="shared" si="131"/>
        <v>-3513.29</v>
      </c>
      <c r="W923" s="80">
        <v>3513.29</v>
      </c>
      <c r="X923" s="81">
        <f>VLOOKUP(A923,РАСЧЕТ!A:BE,57,0)</f>
        <v>3883.2953571425405</v>
      </c>
      <c r="Y923" s="81">
        <f t="shared" si="132"/>
        <v>370.00535714254056</v>
      </c>
      <c r="Z923" s="81" t="str">
        <f>VLOOKUP(A923,'10'!A:C,3,0)</f>
        <v>Начисление услуг УКС00001637 от 31.10.2023 0:00:03</v>
      </c>
      <c r="AA923" s="81" t="str">
        <f>VLOOKUP(A923,'10'!A:B,2,0)</f>
        <v>НАС/ДУ-3-595 от 07.10.2021 г.</v>
      </c>
      <c r="AB923" s="80">
        <v>3513.29</v>
      </c>
      <c r="AC923" s="81">
        <f>VLOOKUP(A923,РАСЧЕТ!A:BF,58,0)</f>
        <v>3399.4581250495416</v>
      </c>
      <c r="AD923" s="81">
        <f t="shared" si="133"/>
        <v>-113.83187495045831</v>
      </c>
      <c r="AE923" s="81" t="str">
        <f>VLOOKUP(A923,'11'!A:C,3,0)</f>
        <v>Начисление услуг УКС00001717 от 30.11.2023 23:59:59</v>
      </c>
      <c r="AF923" s="81" t="str">
        <f>VLOOKUP(A923,'11'!A:B,2,0)</f>
        <v>НАС/ДУ-3-595 от 07.10.2021 г.</v>
      </c>
      <c r="AG923" s="80">
        <v>3513.29</v>
      </c>
      <c r="AH923" s="120">
        <f>VLOOKUP(A923,РАСЧЕТ!A:BG,59,0)</f>
        <v>4691.8402823827428</v>
      </c>
      <c r="AI923" s="120">
        <f t="shared" si="134"/>
        <v>1178.5502823827428</v>
      </c>
      <c r="AJ923" t="str">
        <f>VLOOKUP(A923,'12'!A:C,3,0)</f>
        <v>Начисление услуг УКС00001867 от 31.12.2023 23:59:59</v>
      </c>
      <c r="AK923" t="str">
        <f>VLOOKUP(A923,'12'!A:B,2,0)</f>
        <v>НАС/ДУ-3-595 от 07.10.2021 г.</v>
      </c>
    </row>
    <row r="924" spans="1:37" x14ac:dyDescent="0.3">
      <c r="A924" s="79" t="s">
        <v>1060</v>
      </c>
      <c r="B924" s="79" t="s">
        <v>1061</v>
      </c>
      <c r="C924" s="80">
        <v>1477.47</v>
      </c>
      <c r="D924" s="81">
        <f>VLOOKUP(A924,РАСЧЕТ!A:AY,51,0)</f>
        <v>1246.067031620257</v>
      </c>
      <c r="E924" s="81">
        <f t="shared" si="126"/>
        <v>-231.40296837974302</v>
      </c>
      <c r="F924" s="81" t="str">
        <f>VLOOKUP(A924,'04'!A:C,3,0)</f>
        <v>Начисление услуг УКС00000640 от 30.04.2023 0:00:10</v>
      </c>
      <c r="G924" s="81" t="str">
        <f>VLOOKUP(A924,'04'!A:B,2,0)</f>
        <v>НАС/КС/ДУ-3-596 от 28.02.2022 г.</v>
      </c>
      <c r="H924" s="128">
        <v>1477.47</v>
      </c>
      <c r="I924" s="126">
        <f>VLOOKUP(A924,РАСЧЕТ!A:AZ,52,0)</f>
        <v>0</v>
      </c>
      <c r="J924" s="126">
        <f t="shared" si="127"/>
        <v>-1477.47</v>
      </c>
      <c r="K924" s="128">
        <v>1477.47</v>
      </c>
      <c r="L924" s="126">
        <f>VLOOKUP(A924,РАСЧЕТ!A:BA,53,0)</f>
        <v>0</v>
      </c>
      <c r="M924" s="126">
        <f t="shared" si="128"/>
        <v>-1477.47</v>
      </c>
      <c r="N924" s="128">
        <v>1477.47</v>
      </c>
      <c r="O924" s="126">
        <f>VLOOKUP(A924,РАСЧЕТ!A:BB,54,0)</f>
        <v>0</v>
      </c>
      <c r="P924" s="126">
        <f t="shared" si="129"/>
        <v>-1477.47</v>
      </c>
      <c r="Q924" s="128">
        <v>1477.47</v>
      </c>
      <c r="R924" s="126">
        <f>VLOOKUP(A924,РАСЧЕТ!A:BC,55,0)</f>
        <v>0</v>
      </c>
      <c r="S924" s="126">
        <f t="shared" si="130"/>
        <v>-1477.47</v>
      </c>
      <c r="T924" s="128">
        <v>1477.47</v>
      </c>
      <c r="U924" s="126">
        <f>VLOOKUP(A924,РАСЧЕТ!A:BD,56,0)</f>
        <v>0</v>
      </c>
      <c r="V924" s="126">
        <f t="shared" si="131"/>
        <v>-1477.47</v>
      </c>
      <c r="W924" s="80">
        <v>1477.47</v>
      </c>
      <c r="X924" s="81">
        <f>VLOOKUP(A924,РАСЧЕТ!A:BE,57,0)</f>
        <v>765.99839345953922</v>
      </c>
      <c r="Y924" s="81">
        <f t="shared" si="132"/>
        <v>-711.47160654046081</v>
      </c>
      <c r="Z924" s="81" t="str">
        <f>VLOOKUP(A924,'10'!A:C,3,0)</f>
        <v>Начисление услуг УКС00001637 от 31.10.2023 0:00:03</v>
      </c>
      <c r="AA924" s="81" t="str">
        <f>VLOOKUP(A924,'10'!A:B,2,0)</f>
        <v>НАС/КС/ДУ-3-596 от 28.02.2022 г.</v>
      </c>
      <c r="AB924" s="80">
        <v>1477.47</v>
      </c>
      <c r="AC924" s="81">
        <f>VLOOKUP(A924,РАСЧЕТ!A:BF,58,0)</f>
        <v>823.69921442572706</v>
      </c>
      <c r="AD924" s="81">
        <f t="shared" si="133"/>
        <v>-653.77078557427296</v>
      </c>
      <c r="AE924" s="81" t="str">
        <f>VLOOKUP(A924,'11'!A:C,3,0)</f>
        <v>Начисление услуг УКС00001717 от 30.11.2023 23:59:59</v>
      </c>
      <c r="AF924" s="81" t="str">
        <f>VLOOKUP(A924,'11'!A:B,2,0)</f>
        <v>НАС/КС/ДУ-3-596 от 28.02.2022 г.</v>
      </c>
      <c r="AG924" s="80">
        <v>1477.47</v>
      </c>
      <c r="AH924" s="120">
        <f>VLOOKUP(A924,РАСЧЕТ!A:BG,59,0)</f>
        <v>1186.7392969241039</v>
      </c>
      <c r="AI924" s="120">
        <f t="shared" si="134"/>
        <v>-290.73070307589614</v>
      </c>
      <c r="AJ924" t="str">
        <f>VLOOKUP(A924,'12'!A:C,3,0)</f>
        <v>Начисление услуг УКС00001867 от 31.12.2023 23:59:59</v>
      </c>
      <c r="AK924" t="str">
        <f>VLOOKUP(A924,'12'!A:B,2,0)</f>
        <v>НАС/КС/ДУ-3-596 от 28.02.2022 г.</v>
      </c>
    </row>
    <row r="925" spans="1:37" x14ac:dyDescent="0.3">
      <c r="A925" s="79" t="s">
        <v>1688</v>
      </c>
      <c r="B925" s="79" t="s">
        <v>1689</v>
      </c>
      <c r="C925" s="80">
        <v>1318.56</v>
      </c>
      <c r="D925" s="81">
        <f>VLOOKUP(A925,РАСЧЕТ!A:AY,51,0)</f>
        <v>1112.042379963427</v>
      </c>
      <c r="E925" s="81">
        <f t="shared" si="126"/>
        <v>-206.51762003657291</v>
      </c>
      <c r="F925" s="81" t="str">
        <f>VLOOKUP(A925,'04'!A:C,3,0)</f>
        <v>Начисление услуг УКС00000640 от 30.04.2023 0:00:10</v>
      </c>
      <c r="G925" s="81" t="str">
        <f>VLOOKUP(A925,'04'!A:B,2,0)</f>
        <v>НАС/КС/ДУ-3-597 от 14.10.2021 г.</v>
      </c>
      <c r="H925" s="128">
        <v>1318.56</v>
      </c>
      <c r="I925" s="126">
        <f>VLOOKUP(A925,РАСЧЕТ!A:AZ,52,0)</f>
        <v>0</v>
      </c>
      <c r="J925" s="126">
        <f t="shared" si="127"/>
        <v>-1318.56</v>
      </c>
      <c r="K925" s="128">
        <v>1318.56</v>
      </c>
      <c r="L925" s="126">
        <f>VLOOKUP(A925,РАСЧЕТ!A:BA,53,0)</f>
        <v>0</v>
      </c>
      <c r="M925" s="126">
        <f t="shared" si="128"/>
        <v>-1318.56</v>
      </c>
      <c r="N925" s="128">
        <v>1318.56</v>
      </c>
      <c r="O925" s="126">
        <f>VLOOKUP(A925,РАСЧЕТ!A:BB,54,0)</f>
        <v>0</v>
      </c>
      <c r="P925" s="126">
        <f t="shared" si="129"/>
        <v>-1318.56</v>
      </c>
      <c r="Q925" s="128">
        <v>1318.56</v>
      </c>
      <c r="R925" s="126">
        <f>VLOOKUP(A925,РАСЧЕТ!A:BC,55,0)</f>
        <v>0</v>
      </c>
      <c r="S925" s="126">
        <f t="shared" si="130"/>
        <v>-1318.56</v>
      </c>
      <c r="T925" s="128">
        <v>1318.56</v>
      </c>
      <c r="U925" s="126">
        <f>VLOOKUP(A925,РАСЧЕТ!A:BD,56,0)</f>
        <v>0</v>
      </c>
      <c r="V925" s="126">
        <f t="shared" si="131"/>
        <v>-1318.56</v>
      </c>
      <c r="W925" s="80">
        <v>1318.56</v>
      </c>
      <c r="X925" s="81">
        <f>VLOOKUP(A925,РАСЧЕТ!A:BE,57,0)</f>
        <v>1952.0101570758027</v>
      </c>
      <c r="Y925" s="81">
        <f t="shared" si="132"/>
        <v>633.45015707580274</v>
      </c>
      <c r="Z925" s="81" t="str">
        <f>VLOOKUP(A925,'10'!A:C,3,0)</f>
        <v>Начисление услуг УКС00001637 от 31.10.2023 0:00:03</v>
      </c>
      <c r="AA925" s="81" t="str">
        <f>VLOOKUP(A925,'10'!A:B,2,0)</f>
        <v>НАС/КС/ДУ-3-597 от 14.10.2021 г.</v>
      </c>
      <c r="AB925" s="80">
        <v>1318.56</v>
      </c>
      <c r="AC925" s="81">
        <f>VLOOKUP(A925,РАСЧЕТ!A:BF,58,0)</f>
        <v>1621.4479092143138</v>
      </c>
      <c r="AD925" s="81">
        <f t="shared" si="133"/>
        <v>302.88790921431382</v>
      </c>
      <c r="AE925" s="81" t="str">
        <f>VLOOKUP(A925,'11'!A:C,3,0)</f>
        <v>Начисление услуг УКС00001717 от 30.11.2023 23:59:59</v>
      </c>
      <c r="AF925" s="81" t="str">
        <f>VLOOKUP(A925,'11'!A:B,2,0)</f>
        <v>НАС/КС/ДУ-3-597 от 14.10.2021 г.</v>
      </c>
      <c r="AG925" s="80">
        <v>1318.56</v>
      </c>
      <c r="AH925" s="120">
        <f>VLOOKUP(A925,РАСЧЕТ!A:BG,59,0)</f>
        <v>2209.4197966004326</v>
      </c>
      <c r="AI925" s="120">
        <f t="shared" si="134"/>
        <v>890.85979660043267</v>
      </c>
      <c r="AJ925" t="str">
        <f>VLOOKUP(A925,'12'!A:C,3,0)</f>
        <v>Начисление услуг УКС00001867 от 31.12.2023 23:59:59</v>
      </c>
      <c r="AK925" t="str">
        <f>VLOOKUP(A925,'12'!A:B,2,0)</f>
        <v>НАС/КС/ДУ-3-597 от 14.10.2021 г.</v>
      </c>
    </row>
    <row r="926" spans="1:37" x14ac:dyDescent="0.3">
      <c r="A926" s="79" t="s">
        <v>1950</v>
      </c>
      <c r="B926" s="79" t="s">
        <v>1951</v>
      </c>
      <c r="C926" s="80">
        <v>1473.18</v>
      </c>
      <c r="D926" s="81">
        <f>VLOOKUP(A926,РАСЧЕТ!A:AY,51,0)</f>
        <v>619.31910853169381</v>
      </c>
      <c r="E926" s="81">
        <f t="shared" si="126"/>
        <v>-853.86089146830625</v>
      </c>
      <c r="F926" s="81" t="str">
        <f>VLOOKUP(A926,'04'!A:C,3,0)</f>
        <v>Начисление услуг УКС00000640 от 30.04.2023 0:00:10</v>
      </c>
      <c r="G926" s="81" t="str">
        <f>VLOOKUP(A926,'04'!A:B,2,0)</f>
        <v>НАС/КС/ДУ-3-598 от 13.10.2021 г.</v>
      </c>
      <c r="H926" s="128">
        <v>1473.18</v>
      </c>
      <c r="I926" s="126">
        <f>VLOOKUP(A926,РАСЧЕТ!A:AZ,52,0)</f>
        <v>0</v>
      </c>
      <c r="J926" s="126">
        <f t="shared" si="127"/>
        <v>-1473.18</v>
      </c>
      <c r="K926" s="128">
        <v>1473.18</v>
      </c>
      <c r="L926" s="126">
        <f>VLOOKUP(A926,РАСЧЕТ!A:BA,53,0)</f>
        <v>0</v>
      </c>
      <c r="M926" s="126">
        <f t="shared" si="128"/>
        <v>-1473.18</v>
      </c>
      <c r="N926" s="128">
        <v>1473.18</v>
      </c>
      <c r="O926" s="126">
        <f>VLOOKUP(A926,РАСЧЕТ!A:BB,54,0)</f>
        <v>0</v>
      </c>
      <c r="P926" s="126">
        <f t="shared" si="129"/>
        <v>-1473.18</v>
      </c>
      <c r="Q926" s="128">
        <v>1473.18</v>
      </c>
      <c r="R926" s="126">
        <f>VLOOKUP(A926,РАСЧЕТ!A:BC,55,0)</f>
        <v>0</v>
      </c>
      <c r="S926" s="126">
        <f t="shared" si="130"/>
        <v>-1473.18</v>
      </c>
      <c r="T926" s="128">
        <v>1473.18</v>
      </c>
      <c r="U926" s="126">
        <f>VLOOKUP(A926,РАСЧЕТ!A:BD,56,0)</f>
        <v>0</v>
      </c>
      <c r="V926" s="126">
        <f t="shared" si="131"/>
        <v>-1473.18</v>
      </c>
      <c r="W926" s="80">
        <v>1473.18</v>
      </c>
      <c r="X926" s="81">
        <f>VLOOKUP(A926,РАСЧЕТ!A:BE,57,0)</f>
        <v>2829.3000900941806</v>
      </c>
      <c r="Y926" s="81">
        <f t="shared" si="132"/>
        <v>1356.1200900941806</v>
      </c>
      <c r="Z926" s="81" t="str">
        <f>VLOOKUP(A926,'10'!A:C,3,0)</f>
        <v>Начисление услуг УКС00001637 от 31.10.2023 0:00:03</v>
      </c>
      <c r="AA926" s="81" t="str">
        <f>VLOOKUP(A926,'10'!A:B,2,0)</f>
        <v>НАС/КС/ДУ-3-598 от 13.10.2021 г.</v>
      </c>
      <c r="AB926" s="80">
        <v>1473.18</v>
      </c>
      <c r="AC926" s="81">
        <f>VLOOKUP(A926,РАСЧЕТ!A:BF,58,0)</f>
        <v>2264.6724689428861</v>
      </c>
      <c r="AD926" s="81">
        <f t="shared" si="133"/>
        <v>791.49246894288603</v>
      </c>
      <c r="AE926" s="81" t="str">
        <f>VLOOKUP(A926,'11'!A:C,3,0)</f>
        <v>Начисление услуг УКС00001717 от 30.11.2023 23:59:59</v>
      </c>
      <c r="AF926" s="81" t="str">
        <f>VLOOKUP(A926,'11'!A:B,2,0)</f>
        <v>НАС/КС/ДУ-3-598 от 13.10.2021 г.</v>
      </c>
      <c r="AG926" s="80">
        <v>1473.18</v>
      </c>
      <c r="AH926" s="120">
        <f>VLOOKUP(A926,РАСЧЕТ!A:BG,59,0)</f>
        <v>3056.535108258322</v>
      </c>
      <c r="AI926" s="120">
        <f t="shared" si="134"/>
        <v>1583.3551082583219</v>
      </c>
      <c r="AJ926" t="str">
        <f>VLOOKUP(A926,'12'!A:C,3,0)</f>
        <v>Начисление услуг УКС00001867 от 31.12.2023 23:59:59</v>
      </c>
      <c r="AK926" t="str">
        <f>VLOOKUP(A926,'12'!A:B,2,0)</f>
        <v>НАС/КС/ДУ-3-598 от 13.10.2021 г.</v>
      </c>
    </row>
    <row r="927" spans="1:37" x14ac:dyDescent="0.3">
      <c r="A927" s="79" t="s">
        <v>2012</v>
      </c>
      <c r="B927" s="79" t="s">
        <v>2013</v>
      </c>
      <c r="C927" s="80">
        <v>3251.3</v>
      </c>
      <c r="D927" s="81">
        <f>VLOOKUP(A927,РАСЧЕТ!A:AY,51,0)</f>
        <v>2742.071927141089</v>
      </c>
      <c r="E927" s="81">
        <f t="shared" si="126"/>
        <v>-509.22807285891122</v>
      </c>
      <c r="F927" s="81" t="str">
        <f>VLOOKUP(A927,'04'!A:C,3,0)</f>
        <v>Начисление услуг УКС00000640 от 30.04.2023 0:00:10</v>
      </c>
      <c r="G927" s="81" t="str">
        <f>VLOOKUP(A927,'04'!A:B,2,0)</f>
        <v>НАС\КР\ДУ-3-599 от 18.10.2021</v>
      </c>
      <c r="H927" s="128">
        <v>3251.3</v>
      </c>
      <c r="I927" s="126">
        <f>VLOOKUP(A927,РАСЧЕТ!A:AZ,52,0)</f>
        <v>0</v>
      </c>
      <c r="J927" s="126">
        <f t="shared" si="127"/>
        <v>-3251.3</v>
      </c>
      <c r="K927" s="128">
        <v>3251.3</v>
      </c>
      <c r="L927" s="126">
        <f>VLOOKUP(A927,РАСЧЕТ!A:BA,53,0)</f>
        <v>0</v>
      </c>
      <c r="M927" s="126">
        <f t="shared" si="128"/>
        <v>-3251.3</v>
      </c>
      <c r="N927" s="128">
        <v>3251.3</v>
      </c>
      <c r="O927" s="126">
        <f>VLOOKUP(A927,РАСЧЕТ!A:BB,54,0)</f>
        <v>0</v>
      </c>
      <c r="P927" s="126">
        <f t="shared" si="129"/>
        <v>-3251.3</v>
      </c>
      <c r="Q927" s="128">
        <v>3251.3</v>
      </c>
      <c r="R927" s="126">
        <f>VLOOKUP(A927,РАСЧЕТ!A:BC,55,0)</f>
        <v>0</v>
      </c>
      <c r="S927" s="126">
        <f t="shared" si="130"/>
        <v>-3251.3</v>
      </c>
      <c r="T927" s="128">
        <v>3251.3</v>
      </c>
      <c r="U927" s="126">
        <f>VLOOKUP(A927,РАСЧЕТ!A:BD,56,0)</f>
        <v>0</v>
      </c>
      <c r="V927" s="126">
        <f t="shared" si="131"/>
        <v>-3251.3</v>
      </c>
      <c r="W927" s="80">
        <v>3251.3</v>
      </c>
      <c r="X927" s="81">
        <f>VLOOKUP(A927,РАСЧЕТ!A:BE,57,0)</f>
        <v>5382.6652642287781</v>
      </c>
      <c r="Y927" s="81">
        <f t="shared" si="132"/>
        <v>2131.365264228778</v>
      </c>
      <c r="Z927" s="81" t="str">
        <f>VLOOKUP(A927,'10'!A:C,3,0)</f>
        <v>Начисление услуг УКС00001637 от 31.10.2023 0:00:03</v>
      </c>
      <c r="AA927" s="81" t="str">
        <f>VLOOKUP(A927,'10'!A:B,2,0)</f>
        <v>НАС\КР\ДУ-3-599 от 18.10.2021</v>
      </c>
      <c r="AB927" s="80">
        <v>3251.3</v>
      </c>
      <c r="AC927" s="81">
        <f>VLOOKUP(A927,РАСЧЕТ!A:BF,58,0)</f>
        <v>4396.055016547718</v>
      </c>
      <c r="AD927" s="81">
        <f t="shared" si="133"/>
        <v>1144.7550165477178</v>
      </c>
      <c r="AE927" s="81" t="str">
        <f>VLOOKUP(A927,'11'!A:C,3,0)</f>
        <v>Начисление услуг УКС00001717 от 30.11.2023 23:59:59</v>
      </c>
      <c r="AF927" s="81" t="str">
        <f>VLOOKUP(A927,'11'!A:B,2,0)</f>
        <v>НАС\КР\ДУ-3-599 от 18.10.2021</v>
      </c>
      <c r="AG927" s="80">
        <v>3251.3</v>
      </c>
      <c r="AH927" s="120">
        <f>VLOOKUP(A927,РАСЧЕТ!A:BG,59,0)</f>
        <v>5964.379017100202</v>
      </c>
      <c r="AI927" s="120">
        <f t="shared" si="134"/>
        <v>2713.0790171002018</v>
      </c>
      <c r="AJ927" t="str">
        <f>VLOOKUP(A927,'12'!A:C,3,0)</f>
        <v>Начисление услуг УКС00001867 от 31.12.2023 23:59:59</v>
      </c>
      <c r="AK927" t="str">
        <f>VLOOKUP(A927,'12'!A:B,2,0)</f>
        <v>НАС\КР\ДУ-3-599 от 18.10.2021</v>
      </c>
    </row>
    <row r="928" spans="1:37" x14ac:dyDescent="0.3">
      <c r="A928" s="79" t="s">
        <v>950</v>
      </c>
      <c r="B928" s="79" t="s">
        <v>248</v>
      </c>
      <c r="C928" s="80">
        <v>3423.1</v>
      </c>
      <c r="D928" s="81">
        <f>VLOOKUP(A928,РАСЧЕТ!A:AY,51,0)</f>
        <v>2886.9634424457704</v>
      </c>
      <c r="E928" s="81">
        <f t="shared" si="126"/>
        <v>-536.13655755422951</v>
      </c>
      <c r="F928" s="81" t="str">
        <f>VLOOKUP(A928,'04'!A:C,3,0)</f>
        <v>Начисление услуг УКС00000640 от 30.04.2023 0:00:10</v>
      </c>
      <c r="G928" s="81" t="str">
        <f>VLOOKUP(A928,'04'!A:B,2,0)</f>
        <v>НАС/КС/ДУ-3-6</v>
      </c>
      <c r="H928" s="128">
        <v>3423.1</v>
      </c>
      <c r="I928" s="126">
        <f>VLOOKUP(A928,РАСЧЕТ!A:AZ,52,0)</f>
        <v>0</v>
      </c>
      <c r="J928" s="126">
        <f t="shared" si="127"/>
        <v>-3423.1</v>
      </c>
      <c r="K928" s="128">
        <v>3423.1</v>
      </c>
      <c r="L928" s="126">
        <f>VLOOKUP(A928,РАСЧЕТ!A:BA,53,0)</f>
        <v>0</v>
      </c>
      <c r="M928" s="126">
        <f t="shared" si="128"/>
        <v>-3423.1</v>
      </c>
      <c r="N928" s="128">
        <v>3423.1</v>
      </c>
      <c r="O928" s="126">
        <f>VLOOKUP(A928,РАСЧЕТ!A:BB,54,0)</f>
        <v>0</v>
      </c>
      <c r="P928" s="126">
        <f t="shared" si="129"/>
        <v>-3423.1</v>
      </c>
      <c r="Q928" s="128">
        <v>3423.1</v>
      </c>
      <c r="R928" s="126">
        <f>VLOOKUP(A928,РАСЧЕТ!A:BC,55,0)</f>
        <v>0</v>
      </c>
      <c r="S928" s="126">
        <f t="shared" si="130"/>
        <v>-3423.1</v>
      </c>
      <c r="T928" s="128">
        <v>3423.1</v>
      </c>
      <c r="U928" s="126">
        <f>VLOOKUP(A928,РАСЧЕТ!A:BD,56,0)</f>
        <v>0</v>
      </c>
      <c r="V928" s="126">
        <f t="shared" si="131"/>
        <v>-3423.1</v>
      </c>
      <c r="W928" s="80">
        <v>3423.1</v>
      </c>
      <c r="X928" s="81">
        <f>VLOOKUP(A928,РАСЧЕТ!A:BE,57,0)</f>
        <v>5982.6355486958146</v>
      </c>
      <c r="Y928" s="81">
        <f t="shared" si="132"/>
        <v>2559.5355486958147</v>
      </c>
      <c r="Z928" s="81" t="str">
        <f>VLOOKUP(A928,'10'!A:C,3,0)</f>
        <v>Начисление услуг УКС00001637 от 31.10.2023 0:00:03</v>
      </c>
      <c r="AA928" s="81" t="str">
        <f>VLOOKUP(A928,'10'!A:B,2,0)</f>
        <v>НАС/КС/ДУ-3-6</v>
      </c>
      <c r="AB928" s="80">
        <v>3423.1</v>
      </c>
      <c r="AC928" s="81">
        <f>VLOOKUP(A928,РАСЧЕТ!A:BF,58,0)</f>
        <v>4848.8455837314186</v>
      </c>
      <c r="AD928" s="81">
        <f t="shared" si="133"/>
        <v>1425.7455837314187</v>
      </c>
      <c r="AE928" s="81" t="str">
        <f>VLOOKUP(A928,'11'!A:C,3,0)</f>
        <v>Начисление услуг УКС00001717 от 30.11.2023 23:59:59</v>
      </c>
      <c r="AF928" s="81" t="str">
        <f>VLOOKUP(A928,'11'!A:B,2,0)</f>
        <v>НАС/КС/ДУ-3-6</v>
      </c>
      <c r="AG928" s="80">
        <v>3423.1</v>
      </c>
      <c r="AH928" s="120">
        <f>VLOOKUP(A928,РАСЧЕТ!A:BG,59,0)</f>
        <v>6565.7122334482283</v>
      </c>
      <c r="AI928" s="120">
        <f t="shared" si="134"/>
        <v>3142.6122334482284</v>
      </c>
      <c r="AJ928" t="str">
        <f>VLOOKUP(A928,'12'!A:C,3,0)</f>
        <v>Начисление услуг УКС00001867 от 31.12.2023 23:59:59</v>
      </c>
      <c r="AK928" t="str">
        <f>VLOOKUP(A928,'12'!A:B,2,0)</f>
        <v>НАС/КС/ДУ-3-6</v>
      </c>
    </row>
    <row r="929" spans="1:37" x14ac:dyDescent="0.3">
      <c r="A929" s="79" t="s">
        <v>1701</v>
      </c>
      <c r="B929" s="79" t="s">
        <v>345</v>
      </c>
      <c r="C929" s="80">
        <v>2244.84</v>
      </c>
      <c r="D929" s="81">
        <f>VLOOKUP(A929,РАСЧЕТ!A:AY,51,0)</f>
        <v>1893.2491333144994</v>
      </c>
      <c r="E929" s="81">
        <f t="shared" si="126"/>
        <v>-351.59086668550071</v>
      </c>
      <c r="F929" s="81" t="str">
        <f>VLOOKUP(A929,'04'!A:C,3,0)</f>
        <v>Корректировка начислений УКС00002518 от 01.07.2023 0:00:00</v>
      </c>
      <c r="G929" s="81" t="str">
        <f>VLOOKUP(A929,'04'!A:B,2,0)</f>
        <v>НАС/КС/ДУ-3-60-ВТОР</v>
      </c>
      <c r="H929" s="127"/>
      <c r="I929" s="126">
        <f>VLOOKUP(A929,РАСЧЕТ!A:AZ,52,0)</f>
        <v>0</v>
      </c>
      <c r="J929" s="126">
        <f t="shared" si="127"/>
        <v>0</v>
      </c>
      <c r="K929" s="127"/>
      <c r="L929" s="126">
        <f>VLOOKUP(A929,РАСЧЕТ!A:BA,53,0)</f>
        <v>0</v>
      </c>
      <c r="M929" s="126">
        <f t="shared" si="128"/>
        <v>0</v>
      </c>
      <c r="N929" s="127"/>
      <c r="O929" s="126">
        <f>VLOOKUP(A929,РАСЧЕТ!A:BB,54,0)</f>
        <v>0</v>
      </c>
      <c r="P929" s="126">
        <f t="shared" si="129"/>
        <v>0</v>
      </c>
      <c r="Q929" s="128">
        <v>5867.67</v>
      </c>
      <c r="R929" s="126">
        <f>VLOOKUP(A929,РАСЧЕТ!A:BC,55,0)</f>
        <v>0</v>
      </c>
      <c r="S929" s="126">
        <f t="shared" si="130"/>
        <v>-5867.67</v>
      </c>
      <c r="T929" s="127"/>
      <c r="U929" s="126">
        <f>VLOOKUP(A929,РАСЧЕТ!A:BD,56,0)</f>
        <v>0</v>
      </c>
      <c r="V929" s="126">
        <f t="shared" si="131"/>
        <v>0</v>
      </c>
      <c r="W929" s="82"/>
      <c r="X929" s="81">
        <f>VLOOKUP(A929,РАСЧЕТ!A:BE,57,0)</f>
        <v>0</v>
      </c>
      <c r="Y929" s="81">
        <f t="shared" si="132"/>
        <v>0</v>
      </c>
      <c r="Z929" s="81" t="e">
        <f>VLOOKUP(A929,'10'!A:C,3,0)</f>
        <v>#N/A</v>
      </c>
      <c r="AA929" s="81" t="e">
        <f>VLOOKUP(A929,'10'!A:B,2,0)</f>
        <v>#N/A</v>
      </c>
      <c r="AB929" s="82"/>
      <c r="AC929" s="81">
        <f>VLOOKUP(A929,РАСЧЕТ!A:BF,58,0)</f>
        <v>0</v>
      </c>
      <c r="AD929" s="81">
        <f t="shared" si="133"/>
        <v>0</v>
      </c>
      <c r="AE929" s="81" t="e">
        <f>VLOOKUP(A929,'11'!A:C,3,0)</f>
        <v>#N/A</v>
      </c>
      <c r="AF929" s="81" t="e">
        <f>VLOOKUP(A929,'11'!A:B,2,0)</f>
        <v>#N/A</v>
      </c>
      <c r="AG929" s="82"/>
      <c r="AH929" s="120">
        <f>VLOOKUP(A929,РАСЧЕТ!A:BG,59,0)</f>
        <v>0</v>
      </c>
      <c r="AI929" s="120">
        <f t="shared" si="134"/>
        <v>0</v>
      </c>
      <c r="AJ929" t="e">
        <f>VLOOKUP(A929,'12'!A:C,3,0)</f>
        <v>#N/A</v>
      </c>
      <c r="AK929" t="e">
        <f>VLOOKUP(A929,'12'!A:B,2,0)</f>
        <v>#N/A</v>
      </c>
    </row>
    <row r="930" spans="1:37" x14ac:dyDescent="0.3">
      <c r="A930" s="79" t="s">
        <v>2716</v>
      </c>
      <c r="B930" s="79" t="s">
        <v>345</v>
      </c>
      <c r="C930" s="80">
        <v>1122.42</v>
      </c>
      <c r="D930" s="81">
        <f>VLOOKUP(A930,РАСЧЕТ!A:AY,51,0)</f>
        <v>946.62456665724972</v>
      </c>
      <c r="E930" s="81">
        <f t="shared" si="126"/>
        <v>-175.79543334275036</v>
      </c>
      <c r="F930" s="81" t="str">
        <f>VLOOKUP(A930,'04'!A:C,3,0)</f>
        <v>Ввод начального сальдо УКС00001832 от 01.07.2023 0:00:00</v>
      </c>
      <c r="G930" s="81" t="str">
        <f>VLOOKUP(A930,'04'!A:B,2,0)</f>
        <v>НАС/КС/ДУ-3-60-ВТОР-2</v>
      </c>
      <c r="H930" s="128">
        <v>3367.26</v>
      </c>
      <c r="I930" s="126">
        <f>VLOOKUP(A930,РАСЧЕТ!A:AZ,52,0)</f>
        <v>0</v>
      </c>
      <c r="J930" s="126">
        <f t="shared" si="127"/>
        <v>-3367.26</v>
      </c>
      <c r="K930" s="128">
        <v>3367.26</v>
      </c>
      <c r="L930" s="126">
        <f>VLOOKUP(A930,РАСЧЕТ!A:BA,53,0)</f>
        <v>0</v>
      </c>
      <c r="M930" s="126">
        <f t="shared" si="128"/>
        <v>-3367.26</v>
      </c>
      <c r="N930" s="128">
        <v>3367.26</v>
      </c>
      <c r="O930" s="126">
        <f>VLOOKUP(A930,РАСЧЕТ!A:BB,54,0)</f>
        <v>0</v>
      </c>
      <c r="P930" s="126">
        <f t="shared" si="129"/>
        <v>-3367.26</v>
      </c>
      <c r="Q930" s="128">
        <v>-2500.41</v>
      </c>
      <c r="R930" s="126">
        <f>VLOOKUP(A930,РАСЧЕТ!A:BC,55,0)</f>
        <v>0</v>
      </c>
      <c r="S930" s="126">
        <f t="shared" si="130"/>
        <v>2500.41</v>
      </c>
      <c r="T930" s="128">
        <v>3367.26</v>
      </c>
      <c r="U930" s="126">
        <f>VLOOKUP(A930,РАСЧЕТ!A:BD,56,0)</f>
        <v>0</v>
      </c>
      <c r="V930" s="126">
        <f t="shared" si="131"/>
        <v>-3367.26</v>
      </c>
      <c r="W930" s="80">
        <v>3367.26</v>
      </c>
      <c r="X930" s="81">
        <f>VLOOKUP(A930,РАСЧЕТ!A:BE,57,0)</f>
        <v>3837.4721549503529</v>
      </c>
      <c r="Y930" s="81">
        <f t="shared" si="132"/>
        <v>470.21215495035267</v>
      </c>
      <c r="Z930" s="81" t="str">
        <f>VLOOKUP(A930,'10'!A:C,3,0)</f>
        <v>Начисление услуг УКС00001637 от 31.10.2023 0:00:03</v>
      </c>
      <c r="AA930" s="81" t="str">
        <f>VLOOKUP(A930,'10'!A:B,2,0)</f>
        <v>НАС/КС/ДУ-3-60-ВТОР-2</v>
      </c>
      <c r="AB930" s="80">
        <v>3367.26</v>
      </c>
      <c r="AC930" s="81">
        <f>VLOOKUP(A930,РАСЧЕТ!A:BF,58,0)</f>
        <v>3338.9299485747679</v>
      </c>
      <c r="AD930" s="81">
        <f t="shared" si="133"/>
        <v>-28.330051425232341</v>
      </c>
      <c r="AE930" s="81" t="str">
        <f>VLOOKUP(A930,'11'!A:C,3,0)</f>
        <v>Начисление услуг УКС00001717 от 30.11.2023 23:59:59</v>
      </c>
      <c r="AF930" s="81" t="str">
        <f>VLOOKUP(A930,'11'!A:B,2,0)</f>
        <v>НАС/КС/ДУ-3-60-ВТОР-2</v>
      </c>
      <c r="AG930" s="80">
        <v>3367.26</v>
      </c>
      <c r="AH930" s="120">
        <f>VLOOKUP(A930,РАСЧЕТ!A:BG,59,0)</f>
        <v>4601.6501012507497</v>
      </c>
      <c r="AI930" s="120">
        <f t="shared" si="134"/>
        <v>1234.3901012507495</v>
      </c>
      <c r="AJ930" t="str">
        <f>VLOOKUP(A930,'12'!A:C,3,0)</f>
        <v>Начисление услуг УКС00001867 от 31.12.2023 23:59:59</v>
      </c>
      <c r="AK930" t="str">
        <f>VLOOKUP(A930,'12'!A:B,2,0)</f>
        <v>НАС/КС/ДУ-3-60-ВТОР-2</v>
      </c>
    </row>
    <row r="931" spans="1:37" x14ac:dyDescent="0.3">
      <c r="A931" s="79" t="s">
        <v>1127</v>
      </c>
      <c r="B931" s="79" t="s">
        <v>1128</v>
      </c>
      <c r="C931" s="80">
        <v>3513.29</v>
      </c>
      <c r="D931" s="81">
        <f>VLOOKUP(A931,РАСЧЕТ!A:AY,51,0)</f>
        <v>2282.2847661193164</v>
      </c>
      <c r="E931" s="81">
        <f t="shared" si="126"/>
        <v>-1231.0052338806836</v>
      </c>
      <c r="F931" s="81" t="str">
        <f>VLOOKUP(A931,'04'!A:C,3,0)</f>
        <v>Начисление услуг УКС00000640 от 30.04.2023 0:00:10</v>
      </c>
      <c r="G931" s="81" t="str">
        <f>VLOOKUP(A931,'04'!A:B,2,0)</f>
        <v>НАС\КС\ДУ-3-600 от 18.10.2021 г.</v>
      </c>
      <c r="H931" s="128">
        <v>3513.29</v>
      </c>
      <c r="I931" s="126">
        <f>VLOOKUP(A931,РАСЧЕТ!A:AZ,52,0)</f>
        <v>0</v>
      </c>
      <c r="J931" s="126">
        <f t="shared" si="127"/>
        <v>-3513.29</v>
      </c>
      <c r="K931" s="128">
        <v>3513.29</v>
      </c>
      <c r="L931" s="126">
        <f>VLOOKUP(A931,РАСЧЕТ!A:BA,53,0)</f>
        <v>0</v>
      </c>
      <c r="M931" s="126">
        <f t="shared" si="128"/>
        <v>-3513.29</v>
      </c>
      <c r="N931" s="128">
        <v>3513.29</v>
      </c>
      <c r="O931" s="126">
        <f>VLOOKUP(A931,РАСЧЕТ!A:BB,54,0)</f>
        <v>0</v>
      </c>
      <c r="P931" s="126">
        <f t="shared" si="129"/>
        <v>-3513.29</v>
      </c>
      <c r="Q931" s="128">
        <v>3513.29</v>
      </c>
      <c r="R931" s="126">
        <f>VLOOKUP(A931,РАСЧЕТ!A:BC,55,0)</f>
        <v>0</v>
      </c>
      <c r="S931" s="126">
        <f t="shared" si="130"/>
        <v>-3513.29</v>
      </c>
      <c r="T931" s="128">
        <v>3513.29</v>
      </c>
      <c r="U931" s="126">
        <f>VLOOKUP(A931,РАСЧЕТ!A:BD,56,0)</f>
        <v>0</v>
      </c>
      <c r="V931" s="126">
        <f t="shared" si="131"/>
        <v>-3513.29</v>
      </c>
      <c r="W931" s="80">
        <v>3513.29</v>
      </c>
      <c r="X931" s="81">
        <f>VLOOKUP(A931,РАСЧЕТ!A:BE,57,0)</f>
        <v>4483.480644188222</v>
      </c>
      <c r="Y931" s="81">
        <f t="shared" si="132"/>
        <v>970.190644188222</v>
      </c>
      <c r="Z931" s="81" t="str">
        <f>VLOOKUP(A931,'10'!A:C,3,0)</f>
        <v>Начисление услуг УКС00001637 от 31.10.2023 0:00:03</v>
      </c>
      <c r="AA931" s="81" t="str">
        <f>VLOOKUP(A931,'10'!A:B,2,0)</f>
        <v>НАС\КС\ДУ-3-600 от 18.10.2021 г.</v>
      </c>
      <c r="AB931" s="80">
        <v>3513.29</v>
      </c>
      <c r="AC931" s="81">
        <f>VLOOKUP(A931,РАСЧЕТ!A:BF,58,0)</f>
        <v>3818.8607629253188</v>
      </c>
      <c r="AD931" s="81">
        <f t="shared" si="133"/>
        <v>305.57076292531883</v>
      </c>
      <c r="AE931" s="81" t="str">
        <f>VLOOKUP(A931,'11'!A:C,3,0)</f>
        <v>Начисление услуг УКС00001717 от 30.11.2023 23:59:59</v>
      </c>
      <c r="AF931" s="81" t="str">
        <f>VLOOKUP(A931,'11'!A:B,2,0)</f>
        <v>НАС\КС\ДУ-3-600 от 18.10.2021 г.</v>
      </c>
      <c r="AG931" s="80">
        <v>3513.29</v>
      </c>
      <c r="AH931" s="120">
        <f>VLOOKUP(A931,РАСЧЕТ!A:BG,59,0)</f>
        <v>5236.1535193226891</v>
      </c>
      <c r="AI931" s="120">
        <f t="shared" si="134"/>
        <v>1722.8635193226892</v>
      </c>
      <c r="AJ931" t="str">
        <f>VLOOKUP(A931,'12'!A:C,3,0)</f>
        <v>Начисление услуг УКС00001867 от 31.12.2023 23:59:59</v>
      </c>
      <c r="AK931" t="str">
        <f>VLOOKUP(A931,'12'!A:B,2,0)</f>
        <v>НАС\КС\ДУ-3-600 от 18.10.2021 г.</v>
      </c>
    </row>
    <row r="932" spans="1:37" x14ac:dyDescent="0.3">
      <c r="A932" s="79" t="s">
        <v>1724</v>
      </c>
      <c r="B932" s="79" t="s">
        <v>1725</v>
      </c>
      <c r="C932" s="80">
        <v>1477.47</v>
      </c>
      <c r="D932" s="81">
        <f>VLOOKUP(A932,РАСЧЕТ!A:AY,51,0)</f>
        <v>1246.067031620257</v>
      </c>
      <c r="E932" s="81">
        <f t="shared" si="126"/>
        <v>-231.40296837974302</v>
      </c>
      <c r="F932" s="81" t="str">
        <f>VLOOKUP(A932,'04'!A:C,3,0)</f>
        <v>Начисление услуг УКС00000640 от 30.04.2023 0:00:10</v>
      </c>
      <c r="G932" s="81" t="str">
        <f>VLOOKUP(A932,'04'!A:B,2,0)</f>
        <v>НАС/КС/ДУ-3-601.</v>
      </c>
      <c r="H932" s="128">
        <v>1477.47</v>
      </c>
      <c r="I932" s="126">
        <f>VLOOKUP(A932,РАСЧЕТ!A:AZ,52,0)</f>
        <v>0</v>
      </c>
      <c r="J932" s="126">
        <f t="shared" si="127"/>
        <v>-1477.47</v>
      </c>
      <c r="K932" s="128">
        <v>1477.47</v>
      </c>
      <c r="L932" s="126">
        <f>VLOOKUP(A932,РАСЧЕТ!A:BA,53,0)</f>
        <v>0</v>
      </c>
      <c r="M932" s="126">
        <f t="shared" si="128"/>
        <v>-1477.47</v>
      </c>
      <c r="N932" s="128">
        <v>1477.47</v>
      </c>
      <c r="O932" s="126">
        <f>VLOOKUP(A932,РАСЧЕТ!A:BB,54,0)</f>
        <v>0</v>
      </c>
      <c r="P932" s="126">
        <f t="shared" si="129"/>
        <v>-1477.47</v>
      </c>
      <c r="Q932" s="128">
        <v>1477.47</v>
      </c>
      <c r="R932" s="126">
        <f>VLOOKUP(A932,РАСЧЕТ!A:BC,55,0)</f>
        <v>0</v>
      </c>
      <c r="S932" s="126">
        <f t="shared" si="130"/>
        <v>-1477.47</v>
      </c>
      <c r="T932" s="128">
        <v>1477.47</v>
      </c>
      <c r="U932" s="126">
        <f>VLOOKUP(A932,РАСЧЕТ!A:BD,56,0)</f>
        <v>0</v>
      </c>
      <c r="V932" s="126">
        <f t="shared" si="131"/>
        <v>-1477.47</v>
      </c>
      <c r="W932" s="80">
        <v>1477.47</v>
      </c>
      <c r="X932" s="81">
        <f>VLOOKUP(A932,РАСЧЕТ!A:BE,57,0)</f>
        <v>765.99839345953922</v>
      </c>
      <c r="Y932" s="81">
        <f t="shared" si="132"/>
        <v>-711.47160654046081</v>
      </c>
      <c r="Z932" s="81" t="str">
        <f>VLOOKUP(A932,'10'!A:C,3,0)</f>
        <v>Начисление услуг УКС00001637 от 31.10.2023 0:00:03</v>
      </c>
      <c r="AA932" s="81" t="str">
        <f>VLOOKUP(A932,'10'!A:B,2,0)</f>
        <v>НАС/КС/ДУ-3-601.</v>
      </c>
      <c r="AB932" s="80">
        <v>1477.47</v>
      </c>
      <c r="AC932" s="81">
        <f>VLOOKUP(A932,РАСЧЕТ!A:BF,58,0)</f>
        <v>823.69921442572706</v>
      </c>
      <c r="AD932" s="81">
        <f t="shared" si="133"/>
        <v>-653.77078557427296</v>
      </c>
      <c r="AE932" s="81" t="str">
        <f>VLOOKUP(A932,'11'!A:C,3,0)</f>
        <v>Начисление услуг УКС00001717 от 30.11.2023 23:59:59</v>
      </c>
      <c r="AF932" s="81" t="str">
        <f>VLOOKUP(A932,'11'!A:B,2,0)</f>
        <v>НАС/КС/ДУ-3-601.</v>
      </c>
      <c r="AG932" s="80">
        <v>1477.47</v>
      </c>
      <c r="AH932" s="120">
        <f>VLOOKUP(A932,РАСЧЕТ!A:BG,59,0)</f>
        <v>1186.7392969241039</v>
      </c>
      <c r="AI932" s="120">
        <f t="shared" si="134"/>
        <v>-290.73070307589614</v>
      </c>
      <c r="AJ932" t="str">
        <f>VLOOKUP(A932,'12'!A:C,3,0)</f>
        <v>Начисление услуг УКС00001867 от 31.12.2023 23:59:59</v>
      </c>
      <c r="AK932" t="str">
        <f>VLOOKUP(A932,'12'!A:B,2,0)</f>
        <v>НАС/КС/ДУ-3-601.</v>
      </c>
    </row>
    <row r="933" spans="1:37" x14ac:dyDescent="0.3">
      <c r="A933" s="79" t="s">
        <v>941</v>
      </c>
      <c r="B933" s="79" t="s">
        <v>942</v>
      </c>
      <c r="C933" s="80">
        <v>1318.56</v>
      </c>
      <c r="D933" s="81">
        <f>VLOOKUP(A933,РАСЧЕТ!A:AY,51,0)</f>
        <v>1112.042379963427</v>
      </c>
      <c r="E933" s="81">
        <f t="shared" si="126"/>
        <v>-206.51762003657291</v>
      </c>
      <c r="F933" s="81" t="str">
        <f>VLOOKUP(A933,'04'!A:C,3,0)</f>
        <v>Начисление услуг УКС00000640 от 30.04.2023 0:00:10</v>
      </c>
      <c r="G933" s="81" t="str">
        <f>VLOOKUP(A933,'04'!A:B,2,0)</f>
        <v>НАС/КС/ДУ-3-602</v>
      </c>
      <c r="H933" s="128">
        <v>1318.56</v>
      </c>
      <c r="I933" s="126">
        <f>VLOOKUP(A933,РАСЧЕТ!A:AZ,52,0)</f>
        <v>0</v>
      </c>
      <c r="J933" s="126">
        <f t="shared" si="127"/>
        <v>-1318.56</v>
      </c>
      <c r="K933" s="128">
        <v>1318.56</v>
      </c>
      <c r="L933" s="126">
        <f>VLOOKUP(A933,РАСЧЕТ!A:BA,53,0)</f>
        <v>0</v>
      </c>
      <c r="M933" s="126">
        <f t="shared" si="128"/>
        <v>-1318.56</v>
      </c>
      <c r="N933" s="128">
        <v>1318.56</v>
      </c>
      <c r="O933" s="126">
        <f>VLOOKUP(A933,РАСЧЕТ!A:BB,54,0)</f>
        <v>0</v>
      </c>
      <c r="P933" s="126">
        <f t="shared" si="129"/>
        <v>-1318.56</v>
      </c>
      <c r="Q933" s="128">
        <v>1318.56</v>
      </c>
      <c r="R933" s="126">
        <f>VLOOKUP(A933,РАСЧЕТ!A:BC,55,0)</f>
        <v>0</v>
      </c>
      <c r="S933" s="126">
        <f t="shared" si="130"/>
        <v>-1318.56</v>
      </c>
      <c r="T933" s="128">
        <v>1318.56</v>
      </c>
      <c r="U933" s="126">
        <f>VLOOKUP(A933,РАСЧЕТ!A:BD,56,0)</f>
        <v>0</v>
      </c>
      <c r="V933" s="126">
        <f t="shared" si="131"/>
        <v>-1318.56</v>
      </c>
      <c r="W933" s="80">
        <v>1318.56</v>
      </c>
      <c r="X933" s="81">
        <f>VLOOKUP(A933,РАСЧЕТ!A:BE,57,0)</f>
        <v>1713.0063679551454</v>
      </c>
      <c r="Y933" s="81">
        <f t="shared" si="132"/>
        <v>394.44636795514543</v>
      </c>
      <c r="Z933" s="81" t="str">
        <f>VLOOKUP(A933,'10'!A:C,3,0)</f>
        <v>Начисление услуг УКС00001637 от 31.10.2023 0:00:03</v>
      </c>
      <c r="AA933" s="81" t="str">
        <f>VLOOKUP(A933,'10'!A:B,2,0)</f>
        <v>НАС/КС/ДУ-3-602</v>
      </c>
      <c r="AB933" s="80">
        <v>1318.56</v>
      </c>
      <c r="AC933" s="81">
        <f>VLOOKUP(A933,РАСЧЕТ!A:BF,58,0)</f>
        <v>1454.4347854622813</v>
      </c>
      <c r="AD933" s="81">
        <f t="shared" si="133"/>
        <v>135.87478546228135</v>
      </c>
      <c r="AE933" s="81" t="str">
        <f>VLOOKUP(A933,'11'!A:C,3,0)</f>
        <v>Начисление услуг УКС00001717 от 30.11.2023 23:59:59</v>
      </c>
      <c r="AF933" s="81" t="str">
        <f>VLOOKUP(A933,'11'!A:B,2,0)</f>
        <v>НАС/КС/ДУ-3-602</v>
      </c>
      <c r="AG933" s="80">
        <v>1318.56</v>
      </c>
      <c r="AH933" s="120">
        <f>VLOOKUP(A933,РАСЧЕТ!A:BG,59,0)</f>
        <v>1992.6651894731244</v>
      </c>
      <c r="AI933" s="120">
        <f t="shared" si="134"/>
        <v>674.10518947312448</v>
      </c>
      <c r="AJ933" t="str">
        <f>VLOOKUP(A933,'12'!A:C,3,0)</f>
        <v>Начисление услуг УКС00001867 от 31.12.2023 23:59:59</v>
      </c>
      <c r="AK933" t="str">
        <f>VLOOKUP(A933,'12'!A:B,2,0)</f>
        <v>НАС/КС/ДУ-3-602</v>
      </c>
    </row>
    <row r="934" spans="1:37" x14ac:dyDescent="0.3">
      <c r="A934" s="79" t="s">
        <v>2468</v>
      </c>
      <c r="B934" s="79" t="s">
        <v>2469</v>
      </c>
      <c r="C934" s="80">
        <v>1473.18</v>
      </c>
      <c r="D934" s="81">
        <f>VLOOKUP(A934,РАСЧЕТ!A:AY,51,0)</f>
        <v>1242.44474373764</v>
      </c>
      <c r="E934" s="81">
        <f t="shared" si="126"/>
        <v>-230.73525626236005</v>
      </c>
      <c r="F934" s="81" t="str">
        <f>VLOOKUP(A934,'04'!A:C,3,0)</f>
        <v>Начисление услуг УКС00000640 от 30.04.2023 0:00:10</v>
      </c>
      <c r="G934" s="81" t="str">
        <f>VLOOKUP(A934,'04'!A:B,2,0)</f>
        <v>НАС/КС/ДУ/3-603 от 01.11.2021</v>
      </c>
      <c r="H934" s="128">
        <v>1473.18</v>
      </c>
      <c r="I934" s="126">
        <f>VLOOKUP(A934,РАСЧЕТ!A:AZ,52,0)</f>
        <v>0</v>
      </c>
      <c r="J934" s="126">
        <f t="shared" si="127"/>
        <v>-1473.18</v>
      </c>
      <c r="K934" s="128">
        <v>1473.18</v>
      </c>
      <c r="L934" s="126">
        <f>VLOOKUP(A934,РАСЧЕТ!A:BA,53,0)</f>
        <v>0</v>
      </c>
      <c r="M934" s="126">
        <f t="shared" si="128"/>
        <v>-1473.18</v>
      </c>
      <c r="N934" s="128">
        <v>1473.18</v>
      </c>
      <c r="O934" s="126">
        <f>VLOOKUP(A934,РАСЧЕТ!A:BB,54,0)</f>
        <v>0</v>
      </c>
      <c r="P934" s="126">
        <f t="shared" si="129"/>
        <v>-1473.18</v>
      </c>
      <c r="Q934" s="128">
        <v>1473.18</v>
      </c>
      <c r="R934" s="126">
        <f>VLOOKUP(A934,РАСЧЕТ!A:BC,55,0)</f>
        <v>0</v>
      </c>
      <c r="S934" s="126">
        <f t="shared" si="130"/>
        <v>-1473.18</v>
      </c>
      <c r="T934" s="128">
        <v>1473.18</v>
      </c>
      <c r="U934" s="126">
        <f>VLOOKUP(A934,РАСЧЕТ!A:BD,56,0)</f>
        <v>0</v>
      </c>
      <c r="V934" s="126">
        <f t="shared" si="131"/>
        <v>-1473.18</v>
      </c>
      <c r="W934" s="80">
        <v>1473.18</v>
      </c>
      <c r="X934" s="81">
        <f>VLOOKUP(A934,РАСЧЕТ!A:BE,57,0)</f>
        <v>2117.3037660996574</v>
      </c>
      <c r="Y934" s="81">
        <f t="shared" si="132"/>
        <v>644.12376609965736</v>
      </c>
      <c r="Z934" s="81" t="str">
        <f>VLOOKUP(A934,'10'!A:C,3,0)</f>
        <v>Начисление услуг УКС00001637 от 31.10.2023 0:00:03</v>
      </c>
      <c r="AA934" s="81" t="str">
        <f>VLOOKUP(A934,'10'!A:B,2,0)</f>
        <v>НАС/КС/ДУ/3-603 от 01.11.2021</v>
      </c>
      <c r="AB934" s="80">
        <v>1473.18</v>
      </c>
      <c r="AC934" s="81">
        <f>VLOOKUP(A934,РАСЧЕТ!A:BF,58,0)</f>
        <v>1767.1375528321694</v>
      </c>
      <c r="AD934" s="81">
        <f t="shared" si="133"/>
        <v>293.95755283216931</v>
      </c>
      <c r="AE934" s="81" t="str">
        <f>VLOOKUP(A934,'11'!A:C,3,0)</f>
        <v>Начисление услуг УКС00001717 от 30.11.2023 23:59:59</v>
      </c>
      <c r="AF934" s="81" t="str">
        <f>VLOOKUP(A934,'11'!A:B,2,0)</f>
        <v>НАС/КС/ДУ/3-603 от 01.11.2021</v>
      </c>
      <c r="AG934" s="80">
        <v>1473.18</v>
      </c>
      <c r="AH934" s="120">
        <f>VLOOKUP(A934,РАСЧЕТ!A:BG,59,0)</f>
        <v>2410.8194731576136</v>
      </c>
      <c r="AI934" s="120">
        <f t="shared" si="134"/>
        <v>937.63947315761357</v>
      </c>
      <c r="AJ934" t="str">
        <f>VLOOKUP(A934,'12'!A:C,3,0)</f>
        <v>Начисление услуг УКС00001867 от 31.12.2023 23:59:59</v>
      </c>
      <c r="AK934" t="str">
        <f>VLOOKUP(A934,'12'!A:B,2,0)</f>
        <v>НАС/КС/ДУ/3-603 от 01.11.2021</v>
      </c>
    </row>
    <row r="935" spans="1:37" x14ac:dyDescent="0.3">
      <c r="A935" s="79" t="s">
        <v>1869</v>
      </c>
      <c r="B935" s="79" t="s">
        <v>1870</v>
      </c>
      <c r="C935" s="80">
        <v>3251.3</v>
      </c>
      <c r="D935" s="81">
        <f>VLOOKUP(A935,РАСЧЕТ!A:AY,51,0)</f>
        <v>2742.071927141089</v>
      </c>
      <c r="E935" s="81">
        <f t="shared" si="126"/>
        <v>-509.22807285891122</v>
      </c>
      <c r="F935" s="81" t="str">
        <f>VLOOKUP(A935,'04'!A:C,3,0)</f>
        <v>Начисление услуг УКС00000640 от 30.04.2023 0:00:10</v>
      </c>
      <c r="G935" s="81" t="str">
        <f>VLOOKUP(A935,'04'!A:B,2,0)</f>
        <v>НАС/КС/ДУ-3-604</v>
      </c>
      <c r="H935" s="128">
        <v>3251.3</v>
      </c>
      <c r="I935" s="126">
        <f>VLOOKUP(A935,РАСЧЕТ!A:AZ,52,0)</f>
        <v>0</v>
      </c>
      <c r="J935" s="126">
        <f t="shared" si="127"/>
        <v>-3251.3</v>
      </c>
      <c r="K935" s="128">
        <v>3251.3</v>
      </c>
      <c r="L935" s="126">
        <f>VLOOKUP(A935,РАСЧЕТ!A:BA,53,0)</f>
        <v>0</v>
      </c>
      <c r="M935" s="126">
        <f t="shared" si="128"/>
        <v>-3251.3</v>
      </c>
      <c r="N935" s="128">
        <v>3251.3</v>
      </c>
      <c r="O935" s="126">
        <f>VLOOKUP(A935,РАСЧЕТ!A:BB,54,0)</f>
        <v>0</v>
      </c>
      <c r="P935" s="126">
        <f t="shared" si="129"/>
        <v>-3251.3</v>
      </c>
      <c r="Q935" s="128">
        <v>3251.3</v>
      </c>
      <c r="R935" s="126">
        <f>VLOOKUP(A935,РАСЧЕТ!A:BC,55,0)</f>
        <v>0</v>
      </c>
      <c r="S935" s="126">
        <f t="shared" si="130"/>
        <v>-3251.3</v>
      </c>
      <c r="T935" s="128">
        <v>3251.3</v>
      </c>
      <c r="U935" s="126">
        <f>VLOOKUP(A935,РАСЧЕТ!A:BD,56,0)</f>
        <v>0</v>
      </c>
      <c r="V935" s="126">
        <f t="shared" si="131"/>
        <v>-3251.3</v>
      </c>
      <c r="W935" s="80">
        <v>3251.3</v>
      </c>
      <c r="X935" s="81">
        <f>VLOOKUP(A935,РАСЧЕТ!A:BE,57,0)</f>
        <v>4377.2010479280798</v>
      </c>
      <c r="Y935" s="81">
        <f t="shared" si="132"/>
        <v>1125.9010479280796</v>
      </c>
      <c r="Z935" s="81" t="str">
        <f>VLOOKUP(A935,'10'!A:C,3,0)</f>
        <v>Начисление услуг УКС00001637 от 31.10.2023 0:00:03</v>
      </c>
      <c r="AA935" s="81" t="str">
        <f>VLOOKUP(A935,'10'!A:B,2,0)</f>
        <v>НАС/КС/ДУ-3-604</v>
      </c>
      <c r="AB935" s="80">
        <v>3251.3</v>
      </c>
      <c r="AC935" s="81">
        <f>VLOOKUP(A935,РАСЧЕТ!A:BF,58,0)</f>
        <v>3693.4480821426127</v>
      </c>
      <c r="AD935" s="81">
        <f t="shared" si="133"/>
        <v>442.14808214261257</v>
      </c>
      <c r="AE935" s="81" t="str">
        <f>VLOOKUP(A935,'11'!A:C,3,0)</f>
        <v>Начисление услуг УКС00001717 от 30.11.2023 23:59:59</v>
      </c>
      <c r="AF935" s="81" t="str">
        <f>VLOOKUP(A935,'11'!A:B,2,0)</f>
        <v>НАС/КС/ДУ-3-604</v>
      </c>
      <c r="AG935" s="80">
        <v>3251.3</v>
      </c>
      <c r="AH935" s="120">
        <f>VLOOKUP(A935,РАСЧЕТ!A:BG,59,0)</f>
        <v>5052.5148078060038</v>
      </c>
      <c r="AI935" s="120">
        <f t="shared" si="134"/>
        <v>1801.2148078060036</v>
      </c>
      <c r="AJ935" t="str">
        <f>VLOOKUP(A935,'12'!A:C,3,0)</f>
        <v>Начисление услуг УКС00001867 от 31.12.2023 23:59:59</v>
      </c>
      <c r="AK935" t="str">
        <f>VLOOKUP(A935,'12'!A:B,2,0)</f>
        <v>НАС/КС/ДУ-3-604</v>
      </c>
    </row>
    <row r="936" spans="1:37" x14ac:dyDescent="0.3">
      <c r="A936" s="79" t="s">
        <v>1817</v>
      </c>
      <c r="B936" s="79" t="s">
        <v>1818</v>
      </c>
      <c r="C936" s="80">
        <v>4904.8599999999997</v>
      </c>
      <c r="D936" s="81">
        <f>VLOOKUP(A936,РАСЧЕТ!A:AY,51,0)</f>
        <v>0</v>
      </c>
      <c r="E936" s="81">
        <f t="shared" si="126"/>
        <v>-4904.8599999999997</v>
      </c>
      <c r="F936" s="81" t="str">
        <f>VLOOKUP(A936,'04'!A:C,3,0)</f>
        <v>Начисление услуг УКС00000640 от 30.04.2023 0:00:10</v>
      </c>
      <c r="G936" s="81" t="str">
        <f>VLOOKUP(A936,'04'!A:B,2,0)</f>
        <v>НАС/КС/ДУ-3-605 от 30.11.2021 г.</v>
      </c>
      <c r="H936" s="128">
        <v>4904.8599999999997</v>
      </c>
      <c r="I936" s="126">
        <f>VLOOKUP(A936,РАСЧЕТ!A:AZ,52,0)</f>
        <v>0</v>
      </c>
      <c r="J936" s="126">
        <f t="shared" si="127"/>
        <v>-4904.8599999999997</v>
      </c>
      <c r="K936" s="128">
        <v>4904.8599999999997</v>
      </c>
      <c r="L936" s="126">
        <f>VLOOKUP(A936,РАСЧЕТ!A:BA,53,0)</f>
        <v>0</v>
      </c>
      <c r="M936" s="126">
        <f t="shared" si="128"/>
        <v>-4904.8599999999997</v>
      </c>
      <c r="N936" s="128">
        <v>4904.8599999999997</v>
      </c>
      <c r="O936" s="126">
        <f>VLOOKUP(A936,РАСЧЕТ!A:BB,54,0)</f>
        <v>0</v>
      </c>
      <c r="P936" s="126">
        <f t="shared" si="129"/>
        <v>-4904.8599999999997</v>
      </c>
      <c r="Q936" s="128">
        <v>4904.8599999999997</v>
      </c>
      <c r="R936" s="126">
        <f>VLOOKUP(A936,РАСЧЕТ!A:BC,55,0)</f>
        <v>0</v>
      </c>
      <c r="S936" s="126">
        <f t="shared" si="130"/>
        <v>-4904.8599999999997</v>
      </c>
      <c r="T936" s="128">
        <v>4904.8599999999997</v>
      </c>
      <c r="U936" s="126">
        <f>VLOOKUP(A936,РАСЧЕТ!A:BD,56,0)</f>
        <v>0</v>
      </c>
      <c r="V936" s="126">
        <f t="shared" si="131"/>
        <v>-4904.8599999999997</v>
      </c>
      <c r="W936" s="82"/>
      <c r="X936" s="81">
        <f>VLOOKUP(A936,РАСЧЕТ!A:BE,57,0)</f>
        <v>0</v>
      </c>
      <c r="Y936" s="81">
        <f t="shared" si="132"/>
        <v>0</v>
      </c>
      <c r="Z936" s="81" t="e">
        <f>VLOOKUP(A936,'10'!A:C,3,0)</f>
        <v>#N/A</v>
      </c>
      <c r="AA936" s="81" t="e">
        <f>VLOOKUP(A936,'10'!A:B,2,0)</f>
        <v>#N/A</v>
      </c>
      <c r="AB936" s="82"/>
      <c r="AC936" s="81">
        <f>VLOOKUP(A936,РАСЧЕТ!A:BF,58,0)</f>
        <v>0</v>
      </c>
      <c r="AD936" s="81">
        <f t="shared" si="133"/>
        <v>0</v>
      </c>
      <c r="AE936" s="81" t="e">
        <f>VLOOKUP(A936,'11'!A:C,3,0)</f>
        <v>#N/A</v>
      </c>
      <c r="AF936" s="81" t="e">
        <f>VLOOKUP(A936,'11'!A:B,2,0)</f>
        <v>#N/A</v>
      </c>
      <c r="AG936" s="82"/>
      <c r="AH936" s="120">
        <f>VLOOKUP(A936,РАСЧЕТ!A:BG,59,0)</f>
        <v>0</v>
      </c>
      <c r="AI936" s="120">
        <f t="shared" si="134"/>
        <v>0</v>
      </c>
      <c r="AJ936" t="e">
        <f>VLOOKUP(A936,'12'!A:C,3,0)</f>
        <v>#N/A</v>
      </c>
      <c r="AK936" t="e">
        <f>VLOOKUP(A936,'12'!A:B,2,0)</f>
        <v>#N/A</v>
      </c>
    </row>
    <row r="937" spans="1:37" x14ac:dyDescent="0.3">
      <c r="A937" s="79" t="s">
        <v>2789</v>
      </c>
      <c r="B937" s="79" t="s">
        <v>1818</v>
      </c>
      <c r="C937" s="82"/>
      <c r="D937" s="81">
        <f>VLOOKUP(A937,РАСЧЕТ!A:AY,51,0)</f>
        <v>4136.6527619486442</v>
      </c>
      <c r="E937" s="81">
        <f t="shared" si="126"/>
        <v>4136.6527619486442</v>
      </c>
      <c r="F937" s="81" t="e">
        <f>VLOOKUP(A937,'04'!A:C,3,0)</f>
        <v>#N/A</v>
      </c>
      <c r="G937" s="81" t="e">
        <f>VLOOKUP(A937,'04'!A:B,2,0)</f>
        <v>#N/A</v>
      </c>
      <c r="H937" s="127"/>
      <c r="I937" s="126">
        <f>VLOOKUP(A937,РАСЧЕТ!A:AZ,52,0)</f>
        <v>0</v>
      </c>
      <c r="J937" s="126">
        <f t="shared" si="127"/>
        <v>0</v>
      </c>
      <c r="K937" s="127"/>
      <c r="L937" s="126">
        <f>VLOOKUP(A937,РАСЧЕТ!A:BA,53,0)</f>
        <v>0</v>
      </c>
      <c r="M937" s="126">
        <f t="shared" si="128"/>
        <v>0</v>
      </c>
      <c r="N937" s="127"/>
      <c r="O937" s="126">
        <f>VLOOKUP(A937,РАСЧЕТ!A:BB,54,0)</f>
        <v>0</v>
      </c>
      <c r="P937" s="126">
        <f t="shared" si="129"/>
        <v>0</v>
      </c>
      <c r="Q937" s="127"/>
      <c r="R937" s="126">
        <f>VLOOKUP(A937,РАСЧЕТ!A:BC,55,0)</f>
        <v>0</v>
      </c>
      <c r="S937" s="126">
        <f t="shared" si="130"/>
        <v>0</v>
      </c>
      <c r="T937" s="127"/>
      <c r="U937" s="126">
        <f>VLOOKUP(A937,РАСЧЕТ!A:BD,56,0)</f>
        <v>0</v>
      </c>
      <c r="V937" s="126">
        <f t="shared" si="131"/>
        <v>0</v>
      </c>
      <c r="W937" s="80">
        <v>4904.8599999999997</v>
      </c>
      <c r="X937" s="81">
        <f>VLOOKUP(A937,РАСЧЕТ!A:BE,57,0)</f>
        <v>5808.7680554963663</v>
      </c>
      <c r="Y937" s="81">
        <f t="shared" si="132"/>
        <v>903.90805549636661</v>
      </c>
      <c r="Z937" s="81" t="str">
        <f>VLOOKUP(A937,'10'!A:C,3,0)</f>
        <v>Начисление услуг УКС00001637 от 31.10.2023 0:00:03</v>
      </c>
      <c r="AA937" s="81" t="str">
        <f>VLOOKUP(A937,'10'!A:B,2,0)</f>
        <v>НАС/КС/ДУ-3-605</v>
      </c>
      <c r="AB937" s="80">
        <v>4904.8599999999997</v>
      </c>
      <c r="AC937" s="81">
        <f>VLOOKUP(A937,РАСЧЕТ!A:BF,58,0)</f>
        <v>5016.6156831042681</v>
      </c>
      <c r="AD937" s="81">
        <f t="shared" si="133"/>
        <v>111.75568310426843</v>
      </c>
      <c r="AE937" s="81" t="str">
        <f>VLOOKUP(A937,'11'!A:C,3,0)</f>
        <v>Начисление услуг УКС00001717 от 30.11.2023 23:59:59</v>
      </c>
      <c r="AF937" s="81" t="str">
        <f>VLOOKUP(A937,'11'!A:B,2,0)</f>
        <v>НАС/КС/ДУ-3-605</v>
      </c>
      <c r="AG937" s="80">
        <v>4904.8599999999997</v>
      </c>
      <c r="AH937" s="120">
        <f>VLOOKUP(A937,РАСЧЕТ!A:BG,59,0)</f>
        <v>6901.5093887642079</v>
      </c>
      <c r="AI937" s="120">
        <f t="shared" si="134"/>
        <v>1996.6493887642082</v>
      </c>
      <c r="AJ937" t="str">
        <f>VLOOKUP(A937,'12'!A:C,3,0)</f>
        <v>Начисление услуг УКС00001867 от 31.12.2023 23:59:59</v>
      </c>
      <c r="AK937" t="str">
        <f>VLOOKUP(A937,'12'!A:B,2,0)</f>
        <v>НАС/КС/ДУ-3-605</v>
      </c>
    </row>
    <row r="938" spans="1:37" x14ac:dyDescent="0.3">
      <c r="A938" s="79" t="s">
        <v>987</v>
      </c>
      <c r="B938" s="79" t="s">
        <v>988</v>
      </c>
      <c r="C938" s="80">
        <v>2048.6999999999998</v>
      </c>
      <c r="D938" s="81">
        <f>VLOOKUP(A938,РАСЧЕТ!A:AY,51,0)</f>
        <v>1727.8313200083219</v>
      </c>
      <c r="E938" s="81">
        <f t="shared" si="126"/>
        <v>-320.86867999167794</v>
      </c>
      <c r="F938" s="81" t="str">
        <f>VLOOKUP(A938,'04'!A:C,3,0)</f>
        <v>Начисление услуг УКС00000640 от 30.04.2023 0:00:10</v>
      </c>
      <c r="G938" s="81" t="str">
        <f>VLOOKUP(A938,'04'!A:B,2,0)</f>
        <v>НАС/КС/ДУ-3-606.</v>
      </c>
      <c r="H938" s="128">
        <v>2048.6999999999998</v>
      </c>
      <c r="I938" s="126">
        <f>VLOOKUP(A938,РАСЧЕТ!A:AZ,52,0)</f>
        <v>0</v>
      </c>
      <c r="J938" s="126">
        <f t="shared" si="127"/>
        <v>-2048.6999999999998</v>
      </c>
      <c r="K938" s="128">
        <v>2048.6999999999998</v>
      </c>
      <c r="L938" s="126">
        <f>VLOOKUP(A938,РАСЧЕТ!A:BA,53,0)</f>
        <v>0</v>
      </c>
      <c r="M938" s="126">
        <f t="shared" si="128"/>
        <v>-2048.6999999999998</v>
      </c>
      <c r="N938" s="128">
        <v>2048.6999999999998</v>
      </c>
      <c r="O938" s="126">
        <f>VLOOKUP(A938,РАСЧЕТ!A:BB,54,0)</f>
        <v>0</v>
      </c>
      <c r="P938" s="126">
        <f t="shared" si="129"/>
        <v>-2048.6999999999998</v>
      </c>
      <c r="Q938" s="128">
        <v>2048.6999999999998</v>
      </c>
      <c r="R938" s="126">
        <f>VLOOKUP(A938,РАСЧЕТ!A:BC,55,0)</f>
        <v>0</v>
      </c>
      <c r="S938" s="126">
        <f t="shared" si="130"/>
        <v>-2048.6999999999998</v>
      </c>
      <c r="T938" s="128">
        <v>2048.6999999999998</v>
      </c>
      <c r="U938" s="126">
        <f>VLOOKUP(A938,РАСЧЕТ!A:BD,56,0)</f>
        <v>0</v>
      </c>
      <c r="V938" s="126">
        <f t="shared" si="131"/>
        <v>-2048.6999999999998</v>
      </c>
      <c r="W938" s="80">
        <v>2048.6999999999998</v>
      </c>
      <c r="X938" s="81">
        <f>VLOOKUP(A938,РАСЧЕТ!A:BE,57,0)</f>
        <v>1062.1547490703495</v>
      </c>
      <c r="Y938" s="81">
        <f t="shared" si="132"/>
        <v>-986.54525092965036</v>
      </c>
      <c r="Z938" s="81" t="str">
        <f>VLOOKUP(A938,'10'!A:C,3,0)</f>
        <v>Начисление услуг УКС00001637 от 31.10.2023 0:00:03</v>
      </c>
      <c r="AA938" s="81" t="str">
        <f>VLOOKUP(A938,'10'!A:B,2,0)</f>
        <v>НАС/КС/ДУ-3-606.</v>
      </c>
      <c r="AB938" s="80">
        <v>2048.6999999999998</v>
      </c>
      <c r="AC938" s="81">
        <f>VLOOKUP(A938,РАСЧЕТ!A:BF,58,0)</f>
        <v>1142.1643176775342</v>
      </c>
      <c r="AD938" s="81">
        <f t="shared" si="133"/>
        <v>-906.53568232246562</v>
      </c>
      <c r="AE938" s="81" t="str">
        <f>VLOOKUP(A938,'11'!A:C,3,0)</f>
        <v>Начисление услуг УКС00001717 от 30.11.2023 23:59:59</v>
      </c>
      <c r="AF938" s="81" t="str">
        <f>VLOOKUP(A938,'11'!A:B,2,0)</f>
        <v>НАС/КС/ДУ-3-606.</v>
      </c>
      <c r="AG938" s="80">
        <v>2048.6999999999998</v>
      </c>
      <c r="AH938" s="120">
        <f>VLOOKUP(A938,РАСЧЕТ!A:BG,59,0)</f>
        <v>1645.5658274209234</v>
      </c>
      <c r="AI938" s="120">
        <f t="shared" si="134"/>
        <v>-403.13417257907645</v>
      </c>
      <c r="AJ938" t="str">
        <f>VLOOKUP(A938,'12'!A:C,3,0)</f>
        <v>Начисление услуг УКС00001867 от 31.12.2023 23:59:59</v>
      </c>
      <c r="AK938" t="str">
        <f>VLOOKUP(A938,'12'!A:B,2,0)</f>
        <v>НАС/КС/ДУ-3-606.</v>
      </c>
    </row>
    <row r="939" spans="1:37" x14ac:dyDescent="0.3">
      <c r="A939" s="79" t="s">
        <v>1876</v>
      </c>
      <c r="B939" s="79" t="s">
        <v>1877</v>
      </c>
      <c r="C939" s="80">
        <v>1842.54</v>
      </c>
      <c r="D939" s="81">
        <f>VLOOKUP(A939,РАСЧЕТ!A:AY,51,0)</f>
        <v>1553.9615016427042</v>
      </c>
      <c r="E939" s="81">
        <f t="shared" si="126"/>
        <v>-288.57849835729576</v>
      </c>
      <c r="F939" s="81" t="str">
        <f>VLOOKUP(A939,'04'!A:C,3,0)</f>
        <v>Начисление услуг УКС00000640 от 30.04.2023 0:00:10</v>
      </c>
      <c r="G939" s="81" t="str">
        <f>VLOOKUP(A939,'04'!A:B,2,0)</f>
        <v>НАС/КС-ДУ-3-607</v>
      </c>
      <c r="H939" s="128">
        <v>1842.54</v>
      </c>
      <c r="I939" s="126">
        <f>VLOOKUP(A939,РАСЧЕТ!A:AZ,52,0)</f>
        <v>0</v>
      </c>
      <c r="J939" s="126">
        <f t="shared" si="127"/>
        <v>-1842.54</v>
      </c>
      <c r="K939" s="128">
        <v>1842.54</v>
      </c>
      <c r="L939" s="126">
        <f>VLOOKUP(A939,РАСЧЕТ!A:BA,53,0)</f>
        <v>0</v>
      </c>
      <c r="M939" s="126">
        <f t="shared" si="128"/>
        <v>-1842.54</v>
      </c>
      <c r="N939" s="128">
        <v>1842.54</v>
      </c>
      <c r="O939" s="126">
        <f>VLOOKUP(A939,РАСЧЕТ!A:BB,54,0)</f>
        <v>0</v>
      </c>
      <c r="P939" s="126">
        <f t="shared" si="129"/>
        <v>-1842.54</v>
      </c>
      <c r="Q939" s="128">
        <v>1842.54</v>
      </c>
      <c r="R939" s="126">
        <f>VLOOKUP(A939,РАСЧЕТ!A:BC,55,0)</f>
        <v>0</v>
      </c>
      <c r="S939" s="126">
        <f t="shared" si="130"/>
        <v>-1842.54</v>
      </c>
      <c r="T939" s="128">
        <v>1842.54</v>
      </c>
      <c r="U939" s="126">
        <f>VLOOKUP(A939,РАСЧЕТ!A:BD,56,0)</f>
        <v>0</v>
      </c>
      <c r="V939" s="126">
        <f t="shared" si="131"/>
        <v>-1842.54</v>
      </c>
      <c r="W939" s="80">
        <v>1723.67</v>
      </c>
      <c r="X939" s="81">
        <f>VLOOKUP(A939,РАСЧЕТ!A:BE,57,0)</f>
        <v>1502.3930505615535</v>
      </c>
      <c r="Y939" s="81">
        <f t="shared" si="132"/>
        <v>-221.27694943844654</v>
      </c>
      <c r="Z939" s="81" t="str">
        <f>VLOOKUP(A939,'10'!A:C,3,0)</f>
        <v>Корректировка начислений УКС00000504 от 30.03.2024 0:00:00</v>
      </c>
      <c r="AA939" s="81" t="str">
        <f>VLOOKUP(A939,'10'!A:B,2,0)</f>
        <v>НАС/КС-ДУ-3-607</v>
      </c>
      <c r="AB939" s="82"/>
      <c r="AC939" s="81">
        <f>VLOOKUP(A939,РАСЧЕТ!A:BF,58,0)</f>
        <v>0</v>
      </c>
      <c r="AD939" s="81">
        <f t="shared" si="133"/>
        <v>0</v>
      </c>
      <c r="AE939" s="81" t="str">
        <f>VLOOKUP(A939,'11'!A:C,3,0)</f>
        <v>Корректировка начислений УКС00000504 от 30.03.2024 0:00:00</v>
      </c>
      <c r="AF939" s="81" t="str">
        <f>VLOOKUP(A939,'11'!A:B,2,0)</f>
        <v>НАС/КС-ДУ-3-607</v>
      </c>
      <c r="AG939" s="82"/>
      <c r="AH939" s="120">
        <f>VLOOKUP(A939,РАСЧЕТ!A:BG,59,0)</f>
        <v>0</v>
      </c>
      <c r="AI939" s="120">
        <f t="shared" si="134"/>
        <v>0</v>
      </c>
      <c r="AJ939" t="e">
        <f>VLOOKUP(A939,'12'!A:C,3,0)</f>
        <v>#N/A</v>
      </c>
      <c r="AK939" t="e">
        <f>VLOOKUP(A939,'12'!A:B,2,0)</f>
        <v>#N/A</v>
      </c>
    </row>
    <row r="940" spans="1:37" x14ac:dyDescent="0.3">
      <c r="A940" s="79" t="s">
        <v>2788</v>
      </c>
      <c r="B940" s="79" t="s">
        <v>1877</v>
      </c>
      <c r="C940" s="82"/>
      <c r="D940" s="81">
        <f>VLOOKUP(A940,РАСЧЕТ!A:AY,51,0)</f>
        <v>0</v>
      </c>
      <c r="E940" s="81">
        <f t="shared" si="126"/>
        <v>0</v>
      </c>
      <c r="F940" s="81" t="e">
        <f>VLOOKUP(A940,'04'!A:C,3,0)</f>
        <v>#N/A</v>
      </c>
      <c r="G940" s="81" t="e">
        <f>VLOOKUP(A940,'04'!A:B,2,0)</f>
        <v>#N/A</v>
      </c>
      <c r="H940" s="127"/>
      <c r="I940" s="126">
        <f>VLOOKUP(A940,РАСЧЕТ!A:AZ,52,0)</f>
        <v>0</v>
      </c>
      <c r="J940" s="126">
        <f t="shared" si="127"/>
        <v>0</v>
      </c>
      <c r="K940" s="127"/>
      <c r="L940" s="126">
        <f>VLOOKUP(A940,РАСЧЕТ!A:BA,53,0)</f>
        <v>0</v>
      </c>
      <c r="M940" s="126">
        <f t="shared" si="128"/>
        <v>0</v>
      </c>
      <c r="N940" s="127"/>
      <c r="O940" s="126">
        <f>VLOOKUP(A940,РАСЧЕТ!A:BB,54,0)</f>
        <v>0</v>
      </c>
      <c r="P940" s="126">
        <f t="shared" si="129"/>
        <v>0</v>
      </c>
      <c r="Q940" s="127"/>
      <c r="R940" s="126">
        <f>VLOOKUP(A940,РАСЧЕТ!A:BC,55,0)</f>
        <v>0</v>
      </c>
      <c r="S940" s="126">
        <f t="shared" si="130"/>
        <v>0</v>
      </c>
      <c r="T940" s="127"/>
      <c r="U940" s="126">
        <f>VLOOKUP(A940,РАСЧЕТ!A:BD,56,0)</f>
        <v>0</v>
      </c>
      <c r="V940" s="126">
        <f t="shared" si="131"/>
        <v>0</v>
      </c>
      <c r="W940" s="81">
        <v>118.87</v>
      </c>
      <c r="X940" s="81">
        <f>VLOOKUP(A940,РАСЧЕТ!A:BE,57,0)</f>
        <v>103.61331383183128</v>
      </c>
      <c r="Y940" s="81">
        <f t="shared" si="132"/>
        <v>-15.256686168168727</v>
      </c>
      <c r="Z940" s="81" t="str">
        <f>VLOOKUP(A940,'10'!A:C,3,0)</f>
        <v>Ввод начального сальдо УКС00000393 от 30.03.2024 0:00:00</v>
      </c>
      <c r="AA940" s="81" t="str">
        <f>VLOOKUP(A940,'10'!A:B,2,0)</f>
        <v>НАС/КС/ДУ-3-607/втор 1</v>
      </c>
      <c r="AB940" s="80">
        <v>1842.54</v>
      </c>
      <c r="AC940" s="81">
        <f>VLOOKUP(A940,РАСЧЕТ!A:BF,58,0)</f>
        <v>1481.9558230347063</v>
      </c>
      <c r="AD940" s="81">
        <f t="shared" si="133"/>
        <v>-360.58417696529364</v>
      </c>
      <c r="AE940" s="81" t="str">
        <f>VLOOKUP(A940,'11'!A:C,3,0)</f>
        <v>Ввод начального сальдо УКС00000393 от 30.03.2024 0:00:00</v>
      </c>
      <c r="AF940" s="81" t="str">
        <f>VLOOKUP(A940,'11'!A:B,2,0)</f>
        <v>НАС/КС/ДУ-3-607/втор 1</v>
      </c>
      <c r="AG940" s="80">
        <v>1842.54</v>
      </c>
      <c r="AH940" s="120">
        <f>VLOOKUP(A940,РАСЧЕТ!A:BG,59,0)</f>
        <v>2070.131608858705</v>
      </c>
      <c r="AI940" s="120">
        <f t="shared" si="134"/>
        <v>227.59160885870506</v>
      </c>
      <c r="AJ940" t="str">
        <f>VLOOKUP(A940,'12'!A:C,3,0)</f>
        <v>Ввод начального сальдо УКС00000393 от 30.03.2024 0:00:00</v>
      </c>
      <c r="AK940" t="str">
        <f>VLOOKUP(A940,'12'!A:B,2,0)</f>
        <v>НАС/КС/ДУ-3-607/втор 1</v>
      </c>
    </row>
    <row r="941" spans="1:37" x14ac:dyDescent="0.3">
      <c r="A941" s="79" t="s">
        <v>2454</v>
      </c>
      <c r="B941" s="79" t="s">
        <v>2455</v>
      </c>
      <c r="C941" s="80">
        <v>2040.11</v>
      </c>
      <c r="D941" s="81">
        <f>VLOOKUP(A941,РАСЧЕТ!A:AY,51,0)</f>
        <v>1720.5867442430877</v>
      </c>
      <c r="E941" s="81">
        <f t="shared" si="126"/>
        <v>-319.52325575691225</v>
      </c>
      <c r="F941" s="81" t="str">
        <f>VLOOKUP(A941,'04'!A:C,3,0)</f>
        <v>Начисление услуг УКС00000640 от 30.04.2023 0:00:10</v>
      </c>
      <c r="G941" s="81" t="str">
        <f>VLOOKUP(A941,'04'!A:B,2,0)</f>
        <v>НАС/КС/ДУ-3-608 от 20.01.2022</v>
      </c>
      <c r="H941" s="128">
        <v>2040.11</v>
      </c>
      <c r="I941" s="126">
        <f>VLOOKUP(A941,РАСЧЕТ!A:AZ,52,0)</f>
        <v>0</v>
      </c>
      <c r="J941" s="126">
        <f t="shared" si="127"/>
        <v>-2040.11</v>
      </c>
      <c r="K941" s="128">
        <v>2040.11</v>
      </c>
      <c r="L941" s="126">
        <f>VLOOKUP(A941,РАСЧЕТ!A:BA,53,0)</f>
        <v>0</v>
      </c>
      <c r="M941" s="126">
        <f t="shared" si="128"/>
        <v>-2040.11</v>
      </c>
      <c r="N941" s="128">
        <v>2040.11</v>
      </c>
      <c r="O941" s="126">
        <f>VLOOKUP(A941,РАСЧЕТ!A:BB,54,0)</f>
        <v>0</v>
      </c>
      <c r="P941" s="126">
        <f t="shared" si="129"/>
        <v>-2040.11</v>
      </c>
      <c r="Q941" s="128">
        <v>2040.11</v>
      </c>
      <c r="R941" s="126">
        <f>VLOOKUP(A941,РАСЧЕТ!A:BC,55,0)</f>
        <v>0</v>
      </c>
      <c r="S941" s="126">
        <f t="shared" si="130"/>
        <v>-2040.11</v>
      </c>
      <c r="T941" s="128">
        <v>2040.11</v>
      </c>
      <c r="U941" s="126">
        <f>VLOOKUP(A941,РАСЧЕТ!A:BD,56,0)</f>
        <v>0</v>
      </c>
      <c r="V941" s="126">
        <f t="shared" si="131"/>
        <v>-2040.11</v>
      </c>
      <c r="W941" s="80">
        <v>2040.11</v>
      </c>
      <c r="X941" s="81">
        <f>VLOOKUP(A941,РАСЧЕТ!A:BE,57,0)</f>
        <v>3386.4784888307886</v>
      </c>
      <c r="Y941" s="81">
        <f t="shared" si="132"/>
        <v>1346.3684888307887</v>
      </c>
      <c r="Z941" s="81" t="str">
        <f>VLOOKUP(A941,'10'!A:C,3,0)</f>
        <v>Начисление услуг УКС00001637 от 31.10.2023 0:00:03</v>
      </c>
      <c r="AA941" s="81" t="str">
        <f>VLOOKUP(A941,'10'!A:B,2,0)</f>
        <v>НАС/КС/ДУ-3-608 от 20.01.2022</v>
      </c>
      <c r="AB941" s="80">
        <v>2040.11</v>
      </c>
      <c r="AC941" s="81">
        <f>VLOOKUP(A941,РАСЧЕТ!A:BF,58,0)</f>
        <v>2764.6983466223182</v>
      </c>
      <c r="AD941" s="81">
        <f t="shared" si="133"/>
        <v>724.58834662231834</v>
      </c>
      <c r="AE941" s="81" t="str">
        <f>VLOOKUP(A941,'11'!A:C,3,0)</f>
        <v>Начисление услуг УКС00001717 от 30.11.2023 23:59:59</v>
      </c>
      <c r="AF941" s="81" t="str">
        <f>VLOOKUP(A941,'11'!A:B,2,0)</f>
        <v>НАС/КС/ДУ-3-608 от 20.01.2022</v>
      </c>
      <c r="AG941" s="80">
        <v>2040.11</v>
      </c>
      <c r="AH941" s="120">
        <f>VLOOKUP(A941,РАСЧЕТ!A:BG,59,0)</f>
        <v>3750.6544170322686</v>
      </c>
      <c r="AI941" s="120">
        <f t="shared" si="134"/>
        <v>1710.5444170322687</v>
      </c>
      <c r="AJ941" t="str">
        <f>VLOOKUP(A941,'12'!A:C,3,0)</f>
        <v>Начисление услуг УКС00001867 от 31.12.2023 23:59:59</v>
      </c>
      <c r="AK941" t="str">
        <f>VLOOKUP(A941,'12'!A:B,2,0)</f>
        <v>НАС/КС/ДУ-3-608 от 20.01.2022</v>
      </c>
    </row>
    <row r="942" spans="1:37" x14ac:dyDescent="0.3">
      <c r="A942" s="79" t="s">
        <v>663</v>
      </c>
      <c r="B942" s="79" t="s">
        <v>664</v>
      </c>
      <c r="C942" s="80">
        <v>4565.5600000000004</v>
      </c>
      <c r="D942" s="81">
        <f>VLOOKUP(A942,РАСЧЕТ!A:AY,51,0)</f>
        <v>2456.2195579276695</v>
      </c>
      <c r="E942" s="81">
        <f t="shared" si="126"/>
        <v>-2109.3404420723309</v>
      </c>
      <c r="F942" s="81" t="str">
        <f>VLOOKUP(A942,'04'!A:C,3,0)</f>
        <v>Начисление услуг УКС00000640 от 30.04.2023 0:00:10</v>
      </c>
      <c r="G942" s="81" t="str">
        <f>VLOOKUP(A942,'04'!A:B,2,0)</f>
        <v>НАС/КС/ДУ-3-609</v>
      </c>
      <c r="H942" s="128">
        <v>4565.5600000000004</v>
      </c>
      <c r="I942" s="126">
        <f>VLOOKUP(A942,РАСЧЕТ!A:AZ,52,0)</f>
        <v>0</v>
      </c>
      <c r="J942" s="126">
        <f t="shared" si="127"/>
        <v>-4565.5600000000004</v>
      </c>
      <c r="K942" s="128">
        <v>4565.5600000000004</v>
      </c>
      <c r="L942" s="126">
        <f>VLOOKUP(A942,РАСЧЕТ!A:BA,53,0)</f>
        <v>0</v>
      </c>
      <c r="M942" s="126">
        <f t="shared" si="128"/>
        <v>-4565.5600000000004</v>
      </c>
      <c r="N942" s="128">
        <v>4565.5600000000004</v>
      </c>
      <c r="O942" s="126">
        <f>VLOOKUP(A942,РАСЧЕТ!A:BB,54,0)</f>
        <v>0</v>
      </c>
      <c r="P942" s="126">
        <f t="shared" si="129"/>
        <v>-4565.5600000000004</v>
      </c>
      <c r="Q942" s="128">
        <v>4565.5600000000004</v>
      </c>
      <c r="R942" s="126">
        <f>VLOOKUP(A942,РАСЧЕТ!A:BC,55,0)</f>
        <v>0</v>
      </c>
      <c r="S942" s="126">
        <f t="shared" si="130"/>
        <v>-4565.5600000000004</v>
      </c>
      <c r="T942" s="128">
        <v>4565.5600000000004</v>
      </c>
      <c r="U942" s="126">
        <f>VLOOKUP(A942,РАСЧЕТ!A:BD,56,0)</f>
        <v>0</v>
      </c>
      <c r="V942" s="126">
        <f t="shared" si="131"/>
        <v>-4565.5600000000004</v>
      </c>
      <c r="W942" s="80">
        <v>4565.5600000000004</v>
      </c>
      <c r="X942" s="81">
        <f>VLOOKUP(A942,РАСЧЕТ!A:BE,57,0)</f>
        <v>5887.1790511692652</v>
      </c>
      <c r="Y942" s="81">
        <f t="shared" si="132"/>
        <v>1321.6190511692648</v>
      </c>
      <c r="Z942" s="81" t="str">
        <f>VLOOKUP(A942,'10'!A:C,3,0)</f>
        <v>Начисление услуг УКС00001637 от 31.10.2023 0:00:03</v>
      </c>
      <c r="AA942" s="81" t="str">
        <f>VLOOKUP(A942,'10'!A:B,2,0)</f>
        <v>НАС/КС/ДУ-3-609</v>
      </c>
      <c r="AB942" s="80">
        <v>4565.5600000000004</v>
      </c>
      <c r="AC942" s="81">
        <f>VLOOKUP(A942,РАСЧЕТ!A:BF,58,0)</f>
        <v>5005.1705061258881</v>
      </c>
      <c r="AD942" s="81">
        <f t="shared" si="133"/>
        <v>439.6105061258877</v>
      </c>
      <c r="AE942" s="81" t="str">
        <f>VLOOKUP(A942,'11'!A:C,3,0)</f>
        <v>Начисление услуг УКС00001717 от 30.11.2023 23:59:59</v>
      </c>
      <c r="AF942" s="81" t="str">
        <f>VLOOKUP(A942,'11'!A:B,2,0)</f>
        <v>НАС/КС/ДУ-3-609</v>
      </c>
      <c r="AG942" s="80">
        <v>4565.5600000000004</v>
      </c>
      <c r="AH942" s="120">
        <f>VLOOKUP(A942,РАСЧЕТ!A:BG,59,0)</f>
        <v>6859.6214400663594</v>
      </c>
      <c r="AI942" s="120">
        <f t="shared" si="134"/>
        <v>2294.061440066359</v>
      </c>
      <c r="AJ942" t="str">
        <f>VLOOKUP(A942,'12'!A:C,3,0)</f>
        <v>Начисление услуг УКС00001867 от 31.12.2023 23:59:59</v>
      </c>
      <c r="AK942" t="str">
        <f>VLOOKUP(A942,'12'!A:B,2,0)</f>
        <v>НАС/КС/ДУ-3-609</v>
      </c>
    </row>
    <row r="943" spans="1:37" x14ac:dyDescent="0.3">
      <c r="A943" s="79" t="s">
        <v>1871</v>
      </c>
      <c r="B943" s="79" t="s">
        <v>347</v>
      </c>
      <c r="C943" s="80">
        <v>3118.15</v>
      </c>
      <c r="D943" s="81">
        <f>VLOOKUP(A943,РАСЧЕТ!A:AY,51,0)</f>
        <v>2629.781002779961</v>
      </c>
      <c r="E943" s="81">
        <f t="shared" si="126"/>
        <v>-488.36899722003909</v>
      </c>
      <c r="F943" s="81" t="str">
        <f>VLOOKUP(A943,'04'!A:C,3,0)</f>
        <v>Начисление услуг УКС00000640 от 30.04.2023 0:00:10</v>
      </c>
      <c r="G943" s="81" t="str">
        <f>VLOOKUP(A943,'04'!A:B,2,0)</f>
        <v>НАС/КС/ДУ-3-61</v>
      </c>
      <c r="H943" s="128">
        <v>3118.15</v>
      </c>
      <c r="I943" s="126">
        <f>VLOOKUP(A943,РАСЧЕТ!A:AZ,52,0)</f>
        <v>0</v>
      </c>
      <c r="J943" s="126">
        <f t="shared" si="127"/>
        <v>-3118.15</v>
      </c>
      <c r="K943" s="128">
        <v>3118.15</v>
      </c>
      <c r="L943" s="126">
        <f>VLOOKUP(A943,РАСЧЕТ!A:BA,53,0)</f>
        <v>0</v>
      </c>
      <c r="M943" s="126">
        <f t="shared" si="128"/>
        <v>-3118.15</v>
      </c>
      <c r="N943" s="128">
        <v>3118.15</v>
      </c>
      <c r="O943" s="126">
        <f>VLOOKUP(A943,РАСЧЕТ!A:BB,54,0)</f>
        <v>0</v>
      </c>
      <c r="P943" s="126">
        <f t="shared" si="129"/>
        <v>-3118.15</v>
      </c>
      <c r="Q943" s="128">
        <v>3118.15</v>
      </c>
      <c r="R943" s="126">
        <f>VLOOKUP(A943,РАСЧЕТ!A:BC,55,0)</f>
        <v>0</v>
      </c>
      <c r="S943" s="126">
        <f t="shared" si="130"/>
        <v>-3118.15</v>
      </c>
      <c r="T943" s="128">
        <v>3118.15</v>
      </c>
      <c r="U943" s="126">
        <f>VLOOKUP(A943,РАСЧЕТ!A:BD,56,0)</f>
        <v>0</v>
      </c>
      <c r="V943" s="126">
        <f t="shared" si="131"/>
        <v>-3118.15</v>
      </c>
      <c r="W943" s="80">
        <v>3118.15</v>
      </c>
      <c r="X943" s="81">
        <f>VLOOKUP(A943,РАСЧЕТ!A:BE,57,0)</f>
        <v>1616.6128885221667</v>
      </c>
      <c r="Y943" s="81">
        <f t="shared" si="132"/>
        <v>-1501.5371114778334</v>
      </c>
      <c r="Z943" s="81" t="str">
        <f>VLOOKUP(A943,'10'!A:C,3,0)</f>
        <v>Начисление услуг УКС00001637 от 31.10.2023 0:00:03</v>
      </c>
      <c r="AA943" s="81" t="str">
        <f>VLOOKUP(A943,'10'!A:B,2,0)</f>
        <v>НАС/КС/ДУ-3-61</v>
      </c>
      <c r="AB943" s="80">
        <v>3118.15</v>
      </c>
      <c r="AC943" s="81">
        <f>VLOOKUP(A943,РАСЧЕТ!A:BF,58,0)</f>
        <v>1738.3884583519703</v>
      </c>
      <c r="AD943" s="81">
        <f t="shared" si="133"/>
        <v>-1379.7615416480298</v>
      </c>
      <c r="AE943" s="81" t="str">
        <f>VLOOKUP(A943,'11'!A:C,3,0)</f>
        <v>Начисление услуг УКС00001717 от 30.11.2023 23:59:59</v>
      </c>
      <c r="AF943" s="81" t="str">
        <f>VLOOKUP(A943,'11'!A:B,2,0)</f>
        <v>НАС/КС/ДУ-3-61</v>
      </c>
      <c r="AG943" s="80">
        <v>3118.15</v>
      </c>
      <c r="AH943" s="120">
        <f>VLOOKUP(A943,РАСЧЕТ!A:BG,59,0)</f>
        <v>2504.5718882758702</v>
      </c>
      <c r="AI943" s="120">
        <f t="shared" si="134"/>
        <v>-613.57811172412994</v>
      </c>
      <c r="AJ943" t="str">
        <f>VLOOKUP(A943,'12'!A:C,3,0)</f>
        <v>Начисление услуг УКС00001867 от 31.12.2023 23:59:59</v>
      </c>
      <c r="AK943" t="str">
        <f>VLOOKUP(A943,'12'!A:B,2,0)</f>
        <v>НАС/КС/ДУ-3-61</v>
      </c>
    </row>
    <row r="944" spans="1:37" x14ac:dyDescent="0.3">
      <c r="A944" s="79" t="s">
        <v>2504</v>
      </c>
      <c r="B944" s="79" t="s">
        <v>2505</v>
      </c>
      <c r="C944" s="80">
        <v>1799.59</v>
      </c>
      <c r="D944" s="81">
        <f>VLOOKUP(A944,РАСЧЕТ!A:AY,51,0)</f>
        <v>2726.8645737457132</v>
      </c>
      <c r="E944" s="81">
        <f t="shared" si="126"/>
        <v>927.27457374571327</v>
      </c>
      <c r="F944" s="81" t="str">
        <f>VLOOKUP(A944,'04'!A:C,3,0)</f>
        <v>Начисление услуг УКС00000640 от 30.04.2023 0:00:10</v>
      </c>
      <c r="G944" s="81" t="str">
        <f>VLOOKUP(A944,'04'!A:B,2,0)</f>
        <v>НАС/КС/ДУ-3-610</v>
      </c>
      <c r="H944" s="128">
        <v>1799.59</v>
      </c>
      <c r="I944" s="126">
        <f>VLOOKUP(A944,РАСЧЕТ!A:AZ,52,0)</f>
        <v>0</v>
      </c>
      <c r="J944" s="126">
        <f t="shared" si="127"/>
        <v>-1799.59</v>
      </c>
      <c r="K944" s="128">
        <v>1799.59</v>
      </c>
      <c r="L944" s="126">
        <f>VLOOKUP(A944,РАСЧЕТ!A:BA,53,0)</f>
        <v>0</v>
      </c>
      <c r="M944" s="126">
        <f t="shared" si="128"/>
        <v>-1799.59</v>
      </c>
      <c r="N944" s="128">
        <v>1799.59</v>
      </c>
      <c r="O944" s="126">
        <f>VLOOKUP(A944,РАСЧЕТ!A:BB,54,0)</f>
        <v>0</v>
      </c>
      <c r="P944" s="126">
        <f t="shared" si="129"/>
        <v>-1799.59</v>
      </c>
      <c r="Q944" s="128">
        <v>1799.59</v>
      </c>
      <c r="R944" s="126">
        <f>VLOOKUP(A944,РАСЧЕТ!A:BC,55,0)</f>
        <v>0</v>
      </c>
      <c r="S944" s="126">
        <f t="shared" si="130"/>
        <v>-1799.59</v>
      </c>
      <c r="T944" s="128">
        <v>1799.59</v>
      </c>
      <c r="U944" s="126">
        <f>VLOOKUP(A944,РАСЧЕТ!A:BD,56,0)</f>
        <v>0</v>
      </c>
      <c r="V944" s="126">
        <f t="shared" si="131"/>
        <v>-1799.59</v>
      </c>
      <c r="W944" s="80">
        <v>1799.59</v>
      </c>
      <c r="X944" s="81">
        <f>VLOOKUP(A944,РАСЧЕТ!A:BE,57,0)</f>
        <v>2122.8718590220856</v>
      </c>
      <c r="Y944" s="81">
        <f t="shared" si="132"/>
        <v>323.28185902208565</v>
      </c>
      <c r="Z944" s="81" t="str">
        <f>VLOOKUP(A944,'10'!A:C,3,0)</f>
        <v>Начисление услуг УКС00001637 от 31.10.2023 0:00:03</v>
      </c>
      <c r="AA944" s="81" t="str">
        <f>VLOOKUP(A944,'10'!A:B,2,0)</f>
        <v>НАС/КС/ДУ-3-610</v>
      </c>
      <c r="AB944" s="80">
        <v>1799.59</v>
      </c>
      <c r="AC944" s="81">
        <f>VLOOKUP(A944,РАСЧЕТ!A:BF,58,0)</f>
        <v>1834.7509969558666</v>
      </c>
      <c r="AD944" s="81">
        <f t="shared" si="133"/>
        <v>35.160996955866722</v>
      </c>
      <c r="AE944" s="81" t="str">
        <f>VLOOKUP(A944,'11'!A:C,3,0)</f>
        <v>Начисление услуг УКС00001717 от 30.11.2023 23:59:59</v>
      </c>
      <c r="AF944" s="81" t="str">
        <f>VLOOKUP(A944,'11'!A:B,2,0)</f>
        <v>НАС/КС/ДУ-3-610</v>
      </c>
      <c r="AG944" s="80">
        <v>1799.59</v>
      </c>
      <c r="AH944" s="120">
        <f>VLOOKUP(A944,РАСЧЕТ!A:BG,59,0)</f>
        <v>2524.5776623799707</v>
      </c>
      <c r="AI944" s="120">
        <f t="shared" si="134"/>
        <v>724.98766237997074</v>
      </c>
      <c r="AJ944" t="str">
        <f>VLOOKUP(A944,'12'!A:C,3,0)</f>
        <v>Начисление услуг УКС00001867 от 31.12.2023 23:59:59</v>
      </c>
      <c r="AK944" t="str">
        <f>VLOOKUP(A944,'12'!A:B,2,0)</f>
        <v>НАС/КС/ДУ-3-610</v>
      </c>
    </row>
    <row r="945" spans="1:37" x14ac:dyDescent="0.3">
      <c r="A945" s="79" t="s">
        <v>2443</v>
      </c>
      <c r="B945" s="79" t="s">
        <v>2444</v>
      </c>
      <c r="C945" s="80">
        <v>3466.05</v>
      </c>
      <c r="D945" s="81">
        <f>VLOOKUP(A945,РАСЧЕТ!A:AY,51,0)</f>
        <v>4141.4752203646558</v>
      </c>
      <c r="E945" s="81">
        <f t="shared" si="126"/>
        <v>675.42522036465562</v>
      </c>
      <c r="F945" s="81" t="str">
        <f>VLOOKUP(A945,'04'!A:C,3,0)</f>
        <v>Начисление услуг УКС00000640 от 30.04.2023 0:00:10</v>
      </c>
      <c r="G945" s="81" t="str">
        <f>VLOOKUP(A945,'04'!A:B,2,0)</f>
        <v>НАС/КС/ДУ/5-611 от 10.10.2021</v>
      </c>
      <c r="H945" s="128">
        <v>3466.05</v>
      </c>
      <c r="I945" s="126">
        <f>VLOOKUP(A945,РАСЧЕТ!A:AZ,52,0)</f>
        <v>0</v>
      </c>
      <c r="J945" s="126">
        <f t="shared" si="127"/>
        <v>-3466.05</v>
      </c>
      <c r="K945" s="128">
        <v>3466.05</v>
      </c>
      <c r="L945" s="126">
        <f>VLOOKUP(A945,РАСЧЕТ!A:BA,53,0)</f>
        <v>0</v>
      </c>
      <c r="M945" s="126">
        <f t="shared" si="128"/>
        <v>-3466.05</v>
      </c>
      <c r="N945" s="128">
        <v>3466.05</v>
      </c>
      <c r="O945" s="126">
        <f>VLOOKUP(A945,РАСЧЕТ!A:BB,54,0)</f>
        <v>0</v>
      </c>
      <c r="P945" s="126">
        <f t="shared" si="129"/>
        <v>-3466.05</v>
      </c>
      <c r="Q945" s="128">
        <v>3466.05</v>
      </c>
      <c r="R945" s="126">
        <f>VLOOKUP(A945,РАСЧЕТ!A:BC,55,0)</f>
        <v>0</v>
      </c>
      <c r="S945" s="126">
        <f t="shared" si="130"/>
        <v>-3466.05</v>
      </c>
      <c r="T945" s="128">
        <v>3466.05</v>
      </c>
      <c r="U945" s="126">
        <f>VLOOKUP(A945,РАСЧЕТ!A:BD,56,0)</f>
        <v>0</v>
      </c>
      <c r="V945" s="126">
        <f t="shared" si="131"/>
        <v>-3466.05</v>
      </c>
      <c r="W945" s="80">
        <v>3466.05</v>
      </c>
      <c r="X945" s="81">
        <f>VLOOKUP(A945,РАСЧЕТ!A:BE,57,0)</f>
        <v>3680.1638173790861</v>
      </c>
      <c r="Y945" s="81">
        <f t="shared" si="132"/>
        <v>214.11381737908596</v>
      </c>
      <c r="Z945" s="81" t="str">
        <f>VLOOKUP(A945,'10'!A:C,3,0)</f>
        <v>Начисление услуг УКС00001637 от 31.10.2023 0:00:03</v>
      </c>
      <c r="AA945" s="81" t="str">
        <f>VLOOKUP(A945,'10'!A:B,2,0)</f>
        <v>НАС/КС/ДУ/5-611 от 10.10.2021</v>
      </c>
      <c r="AB945" s="80">
        <v>3466.05</v>
      </c>
      <c r="AC945" s="81">
        <f>VLOOKUP(A945,РАСЧЕТ!A:BF,58,0)</f>
        <v>3248.2891233570649</v>
      </c>
      <c r="AD945" s="81">
        <f t="shared" si="133"/>
        <v>-217.76087664293527</v>
      </c>
      <c r="AE945" s="81" t="str">
        <f>VLOOKUP(A945,'11'!A:C,3,0)</f>
        <v>Начисление услуг УКС00001717 от 30.11.2023 23:59:59</v>
      </c>
      <c r="AF945" s="81" t="str">
        <f>VLOOKUP(A945,'11'!A:B,2,0)</f>
        <v>НАС/КС/ДУ/5-611 от 10.10.2021</v>
      </c>
      <c r="AG945" s="80">
        <v>3466.05</v>
      </c>
      <c r="AH945" s="120">
        <f>VLOOKUP(A945,РАСЧЕТ!A:BG,59,0)</f>
        <v>4491.8844130462903</v>
      </c>
      <c r="AI945" s="120">
        <f t="shared" si="134"/>
        <v>1025.8344130462901</v>
      </c>
      <c r="AJ945" t="str">
        <f>VLOOKUP(A945,'12'!A:C,3,0)</f>
        <v>Начисление услуг УКС00001867 от 31.12.2023 23:59:59</v>
      </c>
      <c r="AK945" t="str">
        <f>VLOOKUP(A945,'12'!A:B,2,0)</f>
        <v>НАС/КС/ДУ/5-611 от 10.10.2021</v>
      </c>
    </row>
    <row r="946" spans="1:37" x14ac:dyDescent="0.3">
      <c r="A946" s="79" t="s">
        <v>2470</v>
      </c>
      <c r="B946" s="79" t="s">
        <v>2471</v>
      </c>
      <c r="C946" s="80">
        <v>2735.9</v>
      </c>
      <c r="D946" s="81">
        <f>VLOOKUP(A946,РАСЧЕТ!A:AY,51,0)</f>
        <v>2307.3973812270456</v>
      </c>
      <c r="E946" s="81">
        <f t="shared" si="126"/>
        <v>-428.50261877295452</v>
      </c>
      <c r="F946" s="81" t="str">
        <f>VLOOKUP(A946,'04'!A:C,3,0)</f>
        <v>Начисление услуг УКС00000640 от 30.04.2023 0:00:10</v>
      </c>
      <c r="G946" s="81" t="str">
        <f>VLOOKUP(A946,'04'!A:B,2,0)</f>
        <v>НАС/КС/ДУ-3-612.</v>
      </c>
      <c r="H946" s="128">
        <v>2735.9</v>
      </c>
      <c r="I946" s="126">
        <f>VLOOKUP(A946,РАСЧЕТ!A:AZ,52,0)</f>
        <v>0</v>
      </c>
      <c r="J946" s="126">
        <f t="shared" si="127"/>
        <v>-2735.9</v>
      </c>
      <c r="K946" s="128">
        <v>2735.9</v>
      </c>
      <c r="L946" s="126">
        <f>VLOOKUP(A946,РАСЧЕТ!A:BA,53,0)</f>
        <v>0</v>
      </c>
      <c r="M946" s="126">
        <f t="shared" si="128"/>
        <v>-2735.9</v>
      </c>
      <c r="N946" s="128">
        <v>2735.9</v>
      </c>
      <c r="O946" s="126">
        <f>VLOOKUP(A946,РАСЧЕТ!A:BB,54,0)</f>
        <v>0</v>
      </c>
      <c r="P946" s="126">
        <f t="shared" si="129"/>
        <v>-2735.9</v>
      </c>
      <c r="Q946" s="128">
        <v>2735.9</v>
      </c>
      <c r="R946" s="126">
        <f>VLOOKUP(A946,РАСЧЕТ!A:BC,55,0)</f>
        <v>0</v>
      </c>
      <c r="S946" s="126">
        <f t="shared" si="130"/>
        <v>-2735.9</v>
      </c>
      <c r="T946" s="128">
        <v>2735.9</v>
      </c>
      <c r="U946" s="126">
        <f>VLOOKUP(A946,РАСЧЕТ!A:BD,56,0)</f>
        <v>0</v>
      </c>
      <c r="V946" s="126">
        <f t="shared" si="131"/>
        <v>-2735.9</v>
      </c>
      <c r="W946" s="80">
        <v>2735.9</v>
      </c>
      <c r="X946" s="81">
        <f>VLOOKUP(A946,РАСЧЕТ!A:BE,57,0)</f>
        <v>1418.4330716096699</v>
      </c>
      <c r="Y946" s="81">
        <f t="shared" si="132"/>
        <v>-1317.4669283903302</v>
      </c>
      <c r="Z946" s="81" t="str">
        <f>VLOOKUP(A946,'10'!A:C,3,0)</f>
        <v>Начисление услуг УКС00001637 от 31.10.2023 0:00:03</v>
      </c>
      <c r="AA946" s="81" t="str">
        <f>VLOOKUP(A946,'10'!A:B,2,0)</f>
        <v>НАС/КС/ДУ-3-612.</v>
      </c>
      <c r="AB946" s="80">
        <v>2735.9</v>
      </c>
      <c r="AC946" s="81">
        <f>VLOOKUP(A946,РАСЧЕТ!A:BF,58,0)</f>
        <v>1525.2802313639188</v>
      </c>
      <c r="AD946" s="81">
        <f t="shared" si="133"/>
        <v>-1210.6197686360813</v>
      </c>
      <c r="AE946" s="81" t="str">
        <f>VLOOKUP(A946,'11'!A:C,3,0)</f>
        <v>Начисление услуг УКС00001717 от 30.11.2023 23:59:59</v>
      </c>
      <c r="AF946" s="81" t="str">
        <f>VLOOKUP(A946,'11'!A:B,2,0)</f>
        <v>НАС/КС/ДУ-3-612.</v>
      </c>
      <c r="AG946" s="80">
        <v>2735.9</v>
      </c>
      <c r="AH946" s="120">
        <f>VLOOKUP(A946,РАСЧЕТ!A:BG,59,0)</f>
        <v>2197.5375934321346</v>
      </c>
      <c r="AI946" s="120">
        <f t="shared" si="134"/>
        <v>-538.36240656786549</v>
      </c>
      <c r="AJ946" t="str">
        <f>VLOOKUP(A946,'12'!A:C,3,0)</f>
        <v>Начисление услуг УКС00001867 от 31.12.2023 23:59:59</v>
      </c>
      <c r="AK946" t="str">
        <f>VLOOKUP(A946,'12'!A:B,2,0)</f>
        <v>НАС/КС/ДУ-3-612.</v>
      </c>
    </row>
    <row r="947" spans="1:37" x14ac:dyDescent="0.3">
      <c r="A947" s="79" t="s">
        <v>1726</v>
      </c>
      <c r="B947" s="79" t="s">
        <v>1727</v>
      </c>
      <c r="C947" s="80">
        <v>2735.9</v>
      </c>
      <c r="D947" s="81">
        <f>VLOOKUP(A947,РАСЧЕТ!A:AY,51,0)</f>
        <v>2352.7573387017173</v>
      </c>
      <c r="E947" s="81">
        <f t="shared" si="126"/>
        <v>-383.14266129828275</v>
      </c>
      <c r="F947" s="81" t="str">
        <f>VLOOKUP(A947,'04'!A:C,3,0)</f>
        <v>Начисление услуг УКС00000640 от 30.04.2023 0:00:10</v>
      </c>
      <c r="G947" s="81" t="str">
        <f>VLOOKUP(A947,'04'!A:B,2,0)</f>
        <v>НАС/ДУ-3-613 от 13.10.2021 г.</v>
      </c>
      <c r="H947" s="128">
        <v>2735.9</v>
      </c>
      <c r="I947" s="126">
        <f>VLOOKUP(A947,РАСЧЕТ!A:AZ,52,0)</f>
        <v>0</v>
      </c>
      <c r="J947" s="126">
        <f t="shared" si="127"/>
        <v>-2735.9</v>
      </c>
      <c r="K947" s="128">
        <v>2735.9</v>
      </c>
      <c r="L947" s="126">
        <f>VLOOKUP(A947,РАСЧЕТ!A:BA,53,0)</f>
        <v>0</v>
      </c>
      <c r="M947" s="126">
        <f t="shared" si="128"/>
        <v>-2735.9</v>
      </c>
      <c r="N947" s="128">
        <v>2735.9</v>
      </c>
      <c r="O947" s="126">
        <f>VLOOKUP(A947,РАСЧЕТ!A:BB,54,0)</f>
        <v>0</v>
      </c>
      <c r="P947" s="126">
        <f t="shared" si="129"/>
        <v>-2735.9</v>
      </c>
      <c r="Q947" s="128">
        <v>2735.9</v>
      </c>
      <c r="R947" s="126">
        <f>VLOOKUP(A947,РАСЧЕТ!A:BC,55,0)</f>
        <v>0</v>
      </c>
      <c r="S947" s="126">
        <f t="shared" si="130"/>
        <v>-2735.9</v>
      </c>
      <c r="T947" s="128">
        <v>2735.9</v>
      </c>
      <c r="U947" s="126">
        <f>VLOOKUP(A947,РАСЧЕТ!A:BD,56,0)</f>
        <v>0</v>
      </c>
      <c r="V947" s="126">
        <f t="shared" si="131"/>
        <v>-2735.9</v>
      </c>
      <c r="W947" s="80">
        <v>2735.9</v>
      </c>
      <c r="X947" s="81">
        <f>VLOOKUP(A947,РАСЧЕТ!A:BE,57,0)</f>
        <v>2806.0973127541783</v>
      </c>
      <c r="Y947" s="81">
        <f t="shared" si="132"/>
        <v>70.197312754178256</v>
      </c>
      <c r="Z947" s="81" t="str">
        <f>VLOOKUP(A947,'10'!A:C,3,0)</f>
        <v>Начисление услуг УКС00001637 от 31.10.2023 0:00:03</v>
      </c>
      <c r="AA947" s="81" t="str">
        <f>VLOOKUP(A947,'10'!A:B,2,0)</f>
        <v>НАС/ДУ-3-613 от 13.10.2021 г.</v>
      </c>
      <c r="AB947" s="80">
        <v>2735.9</v>
      </c>
      <c r="AC947" s="81">
        <f>VLOOKUP(A947,РАСЧЕТ!A:BF,58,0)</f>
        <v>2494.964186941455</v>
      </c>
      <c r="AD947" s="81">
        <f t="shared" si="133"/>
        <v>-240.93581305854514</v>
      </c>
      <c r="AE947" s="81" t="str">
        <f>VLOOKUP(A947,'11'!A:C,3,0)</f>
        <v>Начисление услуг УКС00001717 от 30.11.2023 23:59:59</v>
      </c>
      <c r="AF947" s="81" t="str">
        <f>VLOOKUP(A947,'11'!A:B,2,0)</f>
        <v>НАС/ДУ-3-613 от 13.10.2021 г.</v>
      </c>
      <c r="AG947" s="80">
        <v>2735.9</v>
      </c>
      <c r="AH947" s="120">
        <f>VLOOKUP(A947,РАСЧЕТ!A:BG,59,0)</f>
        <v>3456.0223167100885</v>
      </c>
      <c r="AI947" s="120">
        <f t="shared" si="134"/>
        <v>720.1223167100884</v>
      </c>
      <c r="AJ947" t="str">
        <f>VLOOKUP(A947,'12'!A:C,3,0)</f>
        <v>Начисление услуг УКС00001867 от 31.12.2023 23:59:59</v>
      </c>
      <c r="AK947" t="str">
        <f>VLOOKUP(A947,'12'!A:B,2,0)</f>
        <v>НАС/ДУ-3-613 от 13.10.2021 г.</v>
      </c>
    </row>
    <row r="948" spans="1:37" x14ac:dyDescent="0.3">
      <c r="A948" s="79" t="s">
        <v>2451</v>
      </c>
      <c r="B948" s="79" t="s">
        <v>2452</v>
      </c>
      <c r="C948" s="80">
        <v>1748.06</v>
      </c>
      <c r="D948" s="81">
        <f>VLOOKUP(A948,РАСЧЕТ!A:AY,51,0)</f>
        <v>1474.2711682251297</v>
      </c>
      <c r="E948" s="81">
        <f t="shared" si="126"/>
        <v>-273.78883177487023</v>
      </c>
      <c r="F948" s="81" t="str">
        <f>VLOOKUP(A948,'04'!A:C,3,0)</f>
        <v>Начисление услуг УКС00000640 от 30.04.2023 0:00:10</v>
      </c>
      <c r="G948" s="81" t="str">
        <f>VLOOKUP(A948,'04'!A:B,2,0)</f>
        <v>НАС/КС/ДУ-3-614</v>
      </c>
      <c r="H948" s="128">
        <v>1748.06</v>
      </c>
      <c r="I948" s="126">
        <f>VLOOKUP(A948,РАСЧЕТ!A:AZ,52,0)</f>
        <v>0</v>
      </c>
      <c r="J948" s="126">
        <f t="shared" si="127"/>
        <v>-1748.06</v>
      </c>
      <c r="K948" s="128">
        <v>1748.06</v>
      </c>
      <c r="L948" s="126">
        <f>VLOOKUP(A948,РАСЧЕТ!A:BA,53,0)</f>
        <v>0</v>
      </c>
      <c r="M948" s="126">
        <f t="shared" si="128"/>
        <v>-1748.06</v>
      </c>
      <c r="N948" s="128">
        <v>1748.06</v>
      </c>
      <c r="O948" s="126">
        <f>VLOOKUP(A948,РАСЧЕТ!A:BB,54,0)</f>
        <v>0</v>
      </c>
      <c r="P948" s="126">
        <f t="shared" si="129"/>
        <v>-1748.06</v>
      </c>
      <c r="Q948" s="128">
        <v>1748.06</v>
      </c>
      <c r="R948" s="126">
        <f>VLOOKUP(A948,РАСЧЕТ!A:BC,55,0)</f>
        <v>0</v>
      </c>
      <c r="S948" s="126">
        <f t="shared" si="130"/>
        <v>-1748.06</v>
      </c>
      <c r="T948" s="128">
        <v>1748.06</v>
      </c>
      <c r="U948" s="126">
        <f>VLOOKUP(A948,РАСЧЕТ!A:BD,56,0)</f>
        <v>0</v>
      </c>
      <c r="V948" s="126">
        <f t="shared" si="131"/>
        <v>-1748.06</v>
      </c>
      <c r="W948" s="80">
        <v>1748.06</v>
      </c>
      <c r="X948" s="81">
        <f>VLOOKUP(A948,РАСЧЕТ!A:BE,57,0)</f>
        <v>2344.9980604410416</v>
      </c>
      <c r="Y948" s="81">
        <f t="shared" si="132"/>
        <v>596.93806044104167</v>
      </c>
      <c r="Z948" s="81" t="str">
        <f>VLOOKUP(A948,'10'!A:C,3,0)</f>
        <v>Начисление услуг УКС00001637 от 31.10.2023 0:00:03</v>
      </c>
      <c r="AA948" s="81" t="str">
        <f>VLOOKUP(A948,'10'!A:B,2,0)</f>
        <v>НАС/КС/ДУ-3-614</v>
      </c>
      <c r="AB948" s="80">
        <v>1748.06</v>
      </c>
      <c r="AC948" s="81">
        <f>VLOOKUP(A948,РАСЧЕТ!A:BF,58,0)</f>
        <v>1979.908803589261</v>
      </c>
      <c r="AD948" s="81">
        <f t="shared" si="133"/>
        <v>231.84880358926102</v>
      </c>
      <c r="AE948" s="81" t="str">
        <f>VLOOKUP(A948,'11'!A:C,3,0)</f>
        <v>Начисление услуг УКС00001717 от 30.11.2023 23:59:59</v>
      </c>
      <c r="AF948" s="81" t="str">
        <f>VLOOKUP(A948,'11'!A:B,2,0)</f>
        <v>НАС/КС/ДУ-3-614</v>
      </c>
      <c r="AG948" s="80">
        <v>1748.06</v>
      </c>
      <c r="AH948" s="120">
        <f>VLOOKUP(A948,РАСЧЕТ!A:BG,59,0)</f>
        <v>2708.86134885717</v>
      </c>
      <c r="AI948" s="120">
        <f t="shared" si="134"/>
        <v>960.80134885717007</v>
      </c>
      <c r="AJ948" t="str">
        <f>VLOOKUP(A948,'12'!A:C,3,0)</f>
        <v>Начисление услуг УКС00001867 от 31.12.2023 23:59:59</v>
      </c>
      <c r="AK948" t="str">
        <f>VLOOKUP(A948,'12'!A:B,2,0)</f>
        <v>НАС/КС/ДУ-3-614</v>
      </c>
    </row>
    <row r="949" spans="1:37" x14ac:dyDescent="0.3">
      <c r="A949" s="79" t="s">
        <v>1732</v>
      </c>
      <c r="B949" s="79" t="s">
        <v>1733</v>
      </c>
      <c r="C949" s="80">
        <v>3410.21</v>
      </c>
      <c r="D949" s="81">
        <f>VLOOKUP(A949,РАСЧЕТ!A:AY,51,0)</f>
        <v>2876.0965787979194</v>
      </c>
      <c r="E949" s="81">
        <f t="shared" si="126"/>
        <v>-534.11342120208064</v>
      </c>
      <c r="F949" s="81" t="str">
        <f>VLOOKUP(A949,'04'!A:C,3,0)</f>
        <v>Начисление услуг УКС00000640 от 30.04.2023 0:00:10</v>
      </c>
      <c r="G949" s="81" t="str">
        <f>VLOOKUP(A949,'04'!A:B,2,0)</f>
        <v>НАС/КС/ДУ-3-615</v>
      </c>
      <c r="H949" s="128">
        <v>3410.21</v>
      </c>
      <c r="I949" s="126">
        <f>VLOOKUP(A949,РАСЧЕТ!A:AZ,52,0)</f>
        <v>0</v>
      </c>
      <c r="J949" s="126">
        <f t="shared" si="127"/>
        <v>-3410.21</v>
      </c>
      <c r="K949" s="128">
        <v>3410.21</v>
      </c>
      <c r="L949" s="126">
        <f>VLOOKUP(A949,РАСЧЕТ!A:BA,53,0)</f>
        <v>0</v>
      </c>
      <c r="M949" s="126">
        <f t="shared" si="128"/>
        <v>-3410.21</v>
      </c>
      <c r="N949" s="128">
        <v>3410.21</v>
      </c>
      <c r="O949" s="126">
        <f>VLOOKUP(A949,РАСЧЕТ!A:BB,54,0)</f>
        <v>0</v>
      </c>
      <c r="P949" s="126">
        <f t="shared" si="129"/>
        <v>-3410.21</v>
      </c>
      <c r="Q949" s="128">
        <v>3410.21</v>
      </c>
      <c r="R949" s="126">
        <f>VLOOKUP(A949,РАСЧЕТ!A:BC,55,0)</f>
        <v>0</v>
      </c>
      <c r="S949" s="126">
        <f t="shared" si="130"/>
        <v>-3410.21</v>
      </c>
      <c r="T949" s="128">
        <v>3410.21</v>
      </c>
      <c r="U949" s="126">
        <f>VLOOKUP(A949,РАСЧЕТ!A:BD,56,0)</f>
        <v>0</v>
      </c>
      <c r="V949" s="126">
        <f t="shared" si="131"/>
        <v>-3410.21</v>
      </c>
      <c r="W949" s="80">
        <v>3410.21</v>
      </c>
      <c r="X949" s="81">
        <f>VLOOKUP(A949,РАСЧЕТ!A:BE,57,0)</f>
        <v>3969.1788758218904</v>
      </c>
      <c r="Y949" s="81">
        <f t="shared" si="132"/>
        <v>558.96887582189038</v>
      </c>
      <c r="Z949" s="81" t="str">
        <f>VLOOKUP(A949,'10'!A:C,3,0)</f>
        <v>Начисление услуг УКС00001637 от 31.10.2023 0:00:03</v>
      </c>
      <c r="AA949" s="81" t="str">
        <f>VLOOKUP(A949,'10'!A:B,2,0)</f>
        <v>НАС/КС/ДУ-3-615</v>
      </c>
      <c r="AB949" s="80">
        <v>3410.21</v>
      </c>
      <c r="AC949" s="81">
        <f>VLOOKUP(A949,РАСЧЕТ!A:BF,58,0)</f>
        <v>3439.3496466353554</v>
      </c>
      <c r="AD949" s="81">
        <f t="shared" si="133"/>
        <v>29.139646635355348</v>
      </c>
      <c r="AE949" s="81" t="str">
        <f>VLOOKUP(A949,'11'!A:C,3,0)</f>
        <v>Начисление услуг УКС00001717 от 30.11.2023 23:59:59</v>
      </c>
      <c r="AF949" s="81" t="str">
        <f>VLOOKUP(A949,'11'!A:B,2,0)</f>
        <v>НАС/КС/ДУ-3-615</v>
      </c>
      <c r="AG949" s="80">
        <v>3410.21</v>
      </c>
      <c r="AH949" s="120">
        <f>VLOOKUP(A949,РАСЧЕТ!A:BG,59,0)</f>
        <v>4735.3998093183191</v>
      </c>
      <c r="AI949" s="120">
        <f t="shared" si="134"/>
        <v>1325.189809318319</v>
      </c>
      <c r="AJ949" t="str">
        <f>VLOOKUP(A949,'12'!A:C,3,0)</f>
        <v>Начисление услуг УКС00001867 от 31.12.2023 23:59:59</v>
      </c>
      <c r="AK949" t="str">
        <f>VLOOKUP(A949,'12'!A:B,2,0)</f>
        <v>НАС/КС/ДУ-3-615</v>
      </c>
    </row>
    <row r="950" spans="1:37" x14ac:dyDescent="0.3">
      <c r="A950" s="79" t="s">
        <v>2257</v>
      </c>
      <c r="B950" s="79" t="s">
        <v>2258</v>
      </c>
      <c r="C950" s="80">
        <v>2684.36</v>
      </c>
      <c r="D950" s="81">
        <f>VLOOKUP(A950,РАСЧЕТ!A:AY,51,0)</f>
        <v>2263.9299266356416</v>
      </c>
      <c r="E950" s="81">
        <f t="shared" si="126"/>
        <v>-420.43007336435858</v>
      </c>
      <c r="F950" s="81" t="str">
        <f>VLOOKUP(A950,'04'!A:C,3,0)</f>
        <v>Начисление услуг УКС00000640 от 30.04.2023 0:00:10</v>
      </c>
      <c r="G950" s="81" t="str">
        <f>VLOOKUP(A950,'04'!A:B,2,0)</f>
        <v>НАС/КС/ДУ-3-616.</v>
      </c>
      <c r="H950" s="128">
        <v>2684.36</v>
      </c>
      <c r="I950" s="126">
        <f>VLOOKUP(A950,РАСЧЕТ!A:AZ,52,0)</f>
        <v>0</v>
      </c>
      <c r="J950" s="126">
        <f t="shared" si="127"/>
        <v>-2684.36</v>
      </c>
      <c r="K950" s="128">
        <v>2684.36</v>
      </c>
      <c r="L950" s="126">
        <f>VLOOKUP(A950,РАСЧЕТ!A:BA,53,0)</f>
        <v>0</v>
      </c>
      <c r="M950" s="126">
        <f t="shared" si="128"/>
        <v>-2684.36</v>
      </c>
      <c r="N950" s="128">
        <v>2684.36</v>
      </c>
      <c r="O950" s="126">
        <f>VLOOKUP(A950,РАСЧЕТ!A:BB,54,0)</f>
        <v>0</v>
      </c>
      <c r="P950" s="126">
        <f t="shared" si="129"/>
        <v>-2684.36</v>
      </c>
      <c r="Q950" s="128">
        <v>2684.36</v>
      </c>
      <c r="R950" s="126">
        <f>VLOOKUP(A950,РАСЧЕТ!A:BC,55,0)</f>
        <v>0</v>
      </c>
      <c r="S950" s="126">
        <f t="shared" si="130"/>
        <v>-2684.36</v>
      </c>
      <c r="T950" s="128">
        <v>2684.36</v>
      </c>
      <c r="U950" s="126">
        <f>VLOOKUP(A950,РАСЧЕТ!A:BD,56,0)</f>
        <v>0</v>
      </c>
      <c r="V950" s="126">
        <f t="shared" si="131"/>
        <v>-2684.36</v>
      </c>
      <c r="W950" s="80">
        <v>2684.36</v>
      </c>
      <c r="X950" s="81">
        <f>VLOOKUP(A950,РАСЧЕТ!A:BE,57,0)</f>
        <v>1391.7121974192207</v>
      </c>
      <c r="Y950" s="81">
        <f t="shared" si="132"/>
        <v>-1292.6478025807794</v>
      </c>
      <c r="Z950" s="81" t="str">
        <f>VLOOKUP(A950,'10'!A:C,3,0)</f>
        <v>Начисление услуг УКС00001637 от 31.10.2023 0:00:03</v>
      </c>
      <c r="AA950" s="81" t="str">
        <f>VLOOKUP(A950,'10'!A:B,2,0)</f>
        <v>НАС/КС/ДУ-3-616.</v>
      </c>
      <c r="AB950" s="80">
        <v>2684.36</v>
      </c>
      <c r="AC950" s="81">
        <f>VLOOKUP(A950,РАСЧЕТ!A:BF,58,0)</f>
        <v>1496.5465378374402</v>
      </c>
      <c r="AD950" s="81">
        <f t="shared" si="133"/>
        <v>-1187.81346216256</v>
      </c>
      <c r="AE950" s="81" t="str">
        <f>VLOOKUP(A950,'11'!A:C,3,0)</f>
        <v>Начисление услуг УКС00001717 от 30.11.2023 23:59:59</v>
      </c>
      <c r="AF950" s="81" t="str">
        <f>VLOOKUP(A950,'11'!A:B,2,0)</f>
        <v>НАС/КС/ДУ-3-616.</v>
      </c>
      <c r="AG950" s="80">
        <v>2684.36</v>
      </c>
      <c r="AH950" s="120">
        <f>VLOOKUP(A950,РАСЧЕТ!A:BG,59,0)</f>
        <v>2156.1397109812933</v>
      </c>
      <c r="AI950" s="120">
        <f t="shared" si="134"/>
        <v>-528.22028901870681</v>
      </c>
      <c r="AJ950" t="str">
        <f>VLOOKUP(A950,'12'!A:C,3,0)</f>
        <v>Начисление услуг УКС00001867 от 31.12.2023 23:59:59</v>
      </c>
      <c r="AK950" t="str">
        <f>VLOOKUP(A950,'12'!A:B,2,0)</f>
        <v>НАС/КС/ДУ-3-616.</v>
      </c>
    </row>
    <row r="951" spans="1:37" x14ac:dyDescent="0.3">
      <c r="A951" s="79" t="s">
        <v>1667</v>
      </c>
      <c r="B951" s="79" t="s">
        <v>1668</v>
      </c>
      <c r="C951" s="80">
        <v>2688.65</v>
      </c>
      <c r="D951" s="81">
        <f>VLOOKUP(A951,РАСЧЕТ!A:AY,51,0)</f>
        <v>2267.5522145182581</v>
      </c>
      <c r="E951" s="81">
        <f t="shared" si="126"/>
        <v>-421.09778548174199</v>
      </c>
      <c r="F951" s="81" t="str">
        <f>VLOOKUP(A951,'04'!A:C,3,0)</f>
        <v>Начисление услуг УКС00000640 от 30.04.2023 0:00:10</v>
      </c>
      <c r="G951" s="81" t="str">
        <f>VLOOKUP(A951,'04'!A:B,2,0)</f>
        <v>НАС/КС/ДУ-3-617/Втор</v>
      </c>
      <c r="H951" s="128">
        <v>2688.65</v>
      </c>
      <c r="I951" s="126">
        <f>VLOOKUP(A951,РАСЧЕТ!A:AZ,52,0)</f>
        <v>0</v>
      </c>
      <c r="J951" s="126">
        <f t="shared" si="127"/>
        <v>-2688.65</v>
      </c>
      <c r="K951" s="128">
        <v>2688.65</v>
      </c>
      <c r="L951" s="126">
        <f>VLOOKUP(A951,РАСЧЕТ!A:BA,53,0)</f>
        <v>0</v>
      </c>
      <c r="M951" s="126">
        <f t="shared" si="128"/>
        <v>-2688.65</v>
      </c>
      <c r="N951" s="128">
        <v>2688.65</v>
      </c>
      <c r="O951" s="126">
        <f>VLOOKUP(A951,РАСЧЕТ!A:BB,54,0)</f>
        <v>0</v>
      </c>
      <c r="P951" s="126">
        <f t="shared" si="129"/>
        <v>-2688.65</v>
      </c>
      <c r="Q951" s="128">
        <v>2688.65</v>
      </c>
      <c r="R951" s="126">
        <f>VLOOKUP(A951,РАСЧЕТ!A:BC,55,0)</f>
        <v>0</v>
      </c>
      <c r="S951" s="126">
        <f t="shared" si="130"/>
        <v>-2688.65</v>
      </c>
      <c r="T951" s="128">
        <v>2688.65</v>
      </c>
      <c r="U951" s="126">
        <f>VLOOKUP(A951,РАСЧЕТ!A:BD,56,0)</f>
        <v>0</v>
      </c>
      <c r="V951" s="126">
        <f t="shared" si="131"/>
        <v>-2688.65</v>
      </c>
      <c r="W951" s="80">
        <v>2688.65</v>
      </c>
      <c r="X951" s="81">
        <f>VLOOKUP(A951,РАСЧЕТ!A:BE,57,0)</f>
        <v>2420.3595932376224</v>
      </c>
      <c r="Y951" s="81">
        <f t="shared" si="132"/>
        <v>-268.29040676237764</v>
      </c>
      <c r="Z951" s="81" t="str">
        <f>VLOOKUP(A951,'10'!A:C,3,0)</f>
        <v>Начисление услуг УКС00001637 от 31.10.2023 0:00:03</v>
      </c>
      <c r="AA951" s="81" t="str">
        <f>VLOOKUP(A951,'10'!A:B,2,0)</f>
        <v>НАС/КС/ДУ-3-617/Втор</v>
      </c>
      <c r="AB951" s="80">
        <v>2688.65</v>
      </c>
      <c r="AC951" s="81">
        <f>VLOOKUP(A951,РАСЧЕТ!A:BF,58,0)</f>
        <v>2216.1920681218508</v>
      </c>
      <c r="AD951" s="81">
        <f t="shared" si="133"/>
        <v>-472.45793187814934</v>
      </c>
      <c r="AE951" s="81" t="str">
        <f>VLOOKUP(A951,'11'!A:C,3,0)</f>
        <v>Начисление услуг УКС00001717 от 30.11.2023 23:59:59</v>
      </c>
      <c r="AF951" s="81" t="str">
        <f>VLOOKUP(A951,'11'!A:B,2,0)</f>
        <v>НАС/КС/ДУ-3-617/Втор</v>
      </c>
      <c r="AG951" s="80">
        <v>2688.65</v>
      </c>
      <c r="AH951" s="120">
        <f>VLOOKUP(A951,РАСЧЕТ!A:BG,59,0)</f>
        <v>3090.4593208212609</v>
      </c>
      <c r="AI951" s="120">
        <f t="shared" si="134"/>
        <v>401.80932082126083</v>
      </c>
      <c r="AJ951" t="str">
        <f>VLOOKUP(A951,'12'!A:C,3,0)</f>
        <v>Начисление услуг УКС00001867 от 31.12.2023 23:59:59</v>
      </c>
      <c r="AK951" t="str">
        <f>VLOOKUP(A951,'12'!A:B,2,0)</f>
        <v>НАС/КС/ДУ-3-617/Втор</v>
      </c>
    </row>
    <row r="952" spans="1:37" x14ac:dyDescent="0.3">
      <c r="A952" s="79" t="s">
        <v>2061</v>
      </c>
      <c r="B952" s="79" t="s">
        <v>2062</v>
      </c>
      <c r="C952" s="80">
        <v>1748.06</v>
      </c>
      <c r="D952" s="81">
        <f>VLOOKUP(A952,РАСЧЕТ!A:AY,51,0)</f>
        <v>1474.2711682251297</v>
      </c>
      <c r="E952" s="81">
        <f t="shared" si="126"/>
        <v>-273.78883177487023</v>
      </c>
      <c r="F952" s="81" t="str">
        <f>VLOOKUP(A952,'04'!A:C,3,0)</f>
        <v>Начисление услуг УКС00000640 от 30.04.2023 0:00:10</v>
      </c>
      <c r="G952" s="81" t="str">
        <f>VLOOKUP(A952,'04'!A:B,2,0)</f>
        <v>НАС/КС/ДУ-3-618 от 01.12.2021</v>
      </c>
      <c r="H952" s="128">
        <v>1748.06</v>
      </c>
      <c r="I952" s="126">
        <f>VLOOKUP(A952,РАСЧЕТ!A:AZ,52,0)</f>
        <v>0</v>
      </c>
      <c r="J952" s="126">
        <f t="shared" si="127"/>
        <v>-1748.06</v>
      </c>
      <c r="K952" s="128">
        <v>1748.06</v>
      </c>
      <c r="L952" s="126">
        <f>VLOOKUP(A952,РАСЧЕТ!A:BA,53,0)</f>
        <v>0</v>
      </c>
      <c r="M952" s="126">
        <f t="shared" si="128"/>
        <v>-1748.06</v>
      </c>
      <c r="N952" s="128">
        <v>1748.06</v>
      </c>
      <c r="O952" s="126">
        <f>VLOOKUP(A952,РАСЧЕТ!A:BB,54,0)</f>
        <v>0</v>
      </c>
      <c r="P952" s="126">
        <f t="shared" si="129"/>
        <v>-1748.06</v>
      </c>
      <c r="Q952" s="128">
        <v>1748.06</v>
      </c>
      <c r="R952" s="126">
        <f>VLOOKUP(A952,РАСЧЕТ!A:BC,55,0)</f>
        <v>0</v>
      </c>
      <c r="S952" s="126">
        <f t="shared" si="130"/>
        <v>-1748.06</v>
      </c>
      <c r="T952" s="128">
        <v>1748.06</v>
      </c>
      <c r="U952" s="126">
        <f>VLOOKUP(A952,РАСЧЕТ!A:BD,56,0)</f>
        <v>0</v>
      </c>
      <c r="V952" s="126">
        <f t="shared" si="131"/>
        <v>-1748.06</v>
      </c>
      <c r="W952" s="80">
        <v>1748.06</v>
      </c>
      <c r="X952" s="81">
        <f>VLOOKUP(A952,РАСЧЕТ!A:BE,57,0)</f>
        <v>1685.6772628668148</v>
      </c>
      <c r="Y952" s="81">
        <f t="shared" si="132"/>
        <v>-62.382737133185174</v>
      </c>
      <c r="Z952" s="81" t="str">
        <f>VLOOKUP(A952,'10'!A:C,3,0)</f>
        <v>Начисление услуг УКС00001637 от 31.10.2023 0:00:03</v>
      </c>
      <c r="AA952" s="81" t="str">
        <f>VLOOKUP(A952,'10'!A:B,2,0)</f>
        <v>НАС/КС/ДУ-3-618 от 01.12.2021</v>
      </c>
      <c r="AB952" s="80">
        <v>1748.06</v>
      </c>
      <c r="AC952" s="81">
        <f>VLOOKUP(A952,РАСЧЕТ!A:BF,58,0)</f>
        <v>1519.1829449629638</v>
      </c>
      <c r="AD952" s="81">
        <f t="shared" si="133"/>
        <v>-228.87705503703614</v>
      </c>
      <c r="AE952" s="81" t="str">
        <f>VLOOKUP(A952,'11'!A:C,3,0)</f>
        <v>Начисление услуг УКС00001717 от 30.11.2023 23:59:59</v>
      </c>
      <c r="AF952" s="81" t="str">
        <f>VLOOKUP(A952,'11'!A:B,2,0)</f>
        <v>НАС/КС/ДУ-3-618 от 01.12.2021</v>
      </c>
      <c r="AG952" s="80">
        <v>1748.06</v>
      </c>
      <c r="AH952" s="120">
        <f>VLOOKUP(A952,РАСЧЕТ!A:BG,59,0)</f>
        <v>2110.9176050576975</v>
      </c>
      <c r="AI952" s="120">
        <f t="shared" si="134"/>
        <v>362.85760505769758</v>
      </c>
      <c r="AJ952" t="str">
        <f>VLOOKUP(A952,'12'!A:C,3,0)</f>
        <v>Начисление услуг УКС00001867 от 31.12.2023 23:59:59</v>
      </c>
      <c r="AK952" t="str">
        <f>VLOOKUP(A952,'12'!A:B,2,0)</f>
        <v>НАС/КС/ДУ-3-618 от 01.12.2021</v>
      </c>
    </row>
    <row r="953" spans="1:37" x14ac:dyDescent="0.3">
      <c r="A953" s="79" t="s">
        <v>1064</v>
      </c>
      <c r="B953" s="79" t="s">
        <v>1065</v>
      </c>
      <c r="C953" s="80">
        <v>3410.21</v>
      </c>
      <c r="D953" s="81">
        <f>VLOOKUP(A953,РАСЧЕТ!A:AY,51,0)</f>
        <v>2876.0965787979194</v>
      </c>
      <c r="E953" s="81">
        <f t="shared" si="126"/>
        <v>-534.11342120208064</v>
      </c>
      <c r="F953" s="81" t="str">
        <f>VLOOKUP(A953,'04'!A:C,3,0)</f>
        <v>Начисление услуг УКС00000640 от 30.04.2023 0:00:10</v>
      </c>
      <c r="G953" s="81" t="str">
        <f>VLOOKUP(A953,'04'!A:B,2,0)</f>
        <v>НАС/КС/ДУ/3-619 от 09.10.2021</v>
      </c>
      <c r="H953" s="128">
        <v>3410.21</v>
      </c>
      <c r="I953" s="126">
        <f>VLOOKUP(A953,РАСЧЕТ!A:AZ,52,0)</f>
        <v>0</v>
      </c>
      <c r="J953" s="126">
        <f t="shared" si="127"/>
        <v>-3410.21</v>
      </c>
      <c r="K953" s="128">
        <v>3410.21</v>
      </c>
      <c r="L953" s="126">
        <f>VLOOKUP(A953,РАСЧЕТ!A:BA,53,0)</f>
        <v>0</v>
      </c>
      <c r="M953" s="126">
        <f t="shared" si="128"/>
        <v>-3410.21</v>
      </c>
      <c r="N953" s="128">
        <v>3410.21</v>
      </c>
      <c r="O953" s="126">
        <f>VLOOKUP(A953,РАСЧЕТ!A:BB,54,0)</f>
        <v>0</v>
      </c>
      <c r="P953" s="126">
        <f t="shared" si="129"/>
        <v>-3410.21</v>
      </c>
      <c r="Q953" s="128">
        <v>3410.21</v>
      </c>
      <c r="R953" s="126">
        <f>VLOOKUP(A953,РАСЧЕТ!A:BC,55,0)</f>
        <v>0</v>
      </c>
      <c r="S953" s="126">
        <f t="shared" si="130"/>
        <v>-3410.21</v>
      </c>
      <c r="T953" s="128">
        <v>3410.21</v>
      </c>
      <c r="U953" s="126">
        <f>VLOOKUP(A953,РАСЧЕТ!A:BD,56,0)</f>
        <v>0</v>
      </c>
      <c r="V953" s="126">
        <f t="shared" si="131"/>
        <v>-3410.21</v>
      </c>
      <c r="W953" s="80">
        <v>3410.21</v>
      </c>
      <c r="X953" s="81">
        <f>VLOOKUP(A953,РАСЧЕТ!A:BE,57,0)</f>
        <v>5366.1148156822846</v>
      </c>
      <c r="Y953" s="81">
        <f t="shared" si="132"/>
        <v>1955.9048156822846</v>
      </c>
      <c r="Z953" s="81" t="str">
        <f>VLOOKUP(A953,'10'!A:C,3,0)</f>
        <v>Начисление услуг УКС00001637 от 31.10.2023 0:00:03</v>
      </c>
      <c r="AA953" s="81" t="str">
        <f>VLOOKUP(A953,'10'!A:B,2,0)</f>
        <v>НАС/КС/ДУ/3-619 от 09.10.2021</v>
      </c>
      <c r="AB953" s="80">
        <v>3410.21</v>
      </c>
      <c r="AC953" s="81">
        <f>VLOOKUP(A953,РАСЧЕТ!A:BF,58,0)</f>
        <v>4415.5125595998225</v>
      </c>
      <c r="AD953" s="81">
        <f t="shared" si="133"/>
        <v>1005.3025595998224</v>
      </c>
      <c r="AE953" s="81" t="str">
        <f>VLOOKUP(A953,'11'!A:C,3,0)</f>
        <v>Начисление услуг УКС00001717 от 30.11.2023 23:59:59</v>
      </c>
      <c r="AF953" s="81" t="str">
        <f>VLOOKUP(A953,'11'!A:B,2,0)</f>
        <v>НАС/КС/ДУ/3-619 от 09.10.2021</v>
      </c>
      <c r="AG953" s="80">
        <v>3410.21</v>
      </c>
      <c r="AH953" s="120">
        <f>VLOOKUP(A953,РАСЧЕТ!A:BG,59,0)</f>
        <v>6002.2931164934525</v>
      </c>
      <c r="AI953" s="120">
        <f t="shared" si="134"/>
        <v>2592.0831164934525</v>
      </c>
      <c r="AJ953" t="str">
        <f>VLOOKUP(A953,'12'!A:C,3,0)</f>
        <v>Начисление услуг УКС00001867 от 31.12.2023 23:59:59</v>
      </c>
      <c r="AK953" t="str">
        <f>VLOOKUP(A953,'12'!A:B,2,0)</f>
        <v>НАС/КС/ДУ/3-619 от 09.10.2021</v>
      </c>
    </row>
    <row r="954" spans="1:37" x14ac:dyDescent="0.3">
      <c r="A954" s="79" t="s">
        <v>2453</v>
      </c>
      <c r="B954" s="79" t="s">
        <v>297</v>
      </c>
      <c r="C954" s="80">
        <v>2452.4299999999998</v>
      </c>
      <c r="D954" s="81">
        <f>VLOOKUP(A954,РАСЧЕТ!A:AY,51,0)</f>
        <v>2068.3263809743221</v>
      </c>
      <c r="E954" s="81">
        <f t="shared" si="126"/>
        <v>-384.10361902567774</v>
      </c>
      <c r="F954" s="81" t="str">
        <f>VLOOKUP(A954,'04'!A:C,3,0)</f>
        <v>Начисление услуг УКС00000640 от 30.04.2023 0:00:10</v>
      </c>
      <c r="G954" s="81" t="str">
        <f>VLOOKUP(A954,'04'!A:B,2,0)</f>
        <v>НАС/КС/ДУ/3-62</v>
      </c>
      <c r="H954" s="128">
        <v>2452.4299999999998</v>
      </c>
      <c r="I954" s="126">
        <f>VLOOKUP(A954,РАСЧЕТ!A:AZ,52,0)</f>
        <v>0</v>
      </c>
      <c r="J954" s="126">
        <f t="shared" si="127"/>
        <v>-2452.4299999999998</v>
      </c>
      <c r="K954" s="128">
        <v>2452.4299999999998</v>
      </c>
      <c r="L954" s="126">
        <f>VLOOKUP(A954,РАСЧЕТ!A:BA,53,0)</f>
        <v>0</v>
      </c>
      <c r="M954" s="126">
        <f t="shared" si="128"/>
        <v>-2452.4299999999998</v>
      </c>
      <c r="N954" s="128">
        <v>2452.4299999999998</v>
      </c>
      <c r="O954" s="126">
        <f>VLOOKUP(A954,РАСЧЕТ!A:BB,54,0)</f>
        <v>0</v>
      </c>
      <c r="P954" s="126">
        <f t="shared" si="129"/>
        <v>-2452.4299999999998</v>
      </c>
      <c r="Q954" s="128">
        <v>2452.4299999999998</v>
      </c>
      <c r="R954" s="126">
        <f>VLOOKUP(A954,РАСЧЕТ!A:BC,55,0)</f>
        <v>0</v>
      </c>
      <c r="S954" s="126">
        <f t="shared" si="130"/>
        <v>-2452.4299999999998</v>
      </c>
      <c r="T954" s="128">
        <v>2452.4299999999998</v>
      </c>
      <c r="U954" s="126">
        <f>VLOOKUP(A954,РАСЧЕТ!A:BD,56,0)</f>
        <v>0</v>
      </c>
      <c r="V954" s="126">
        <f t="shared" si="131"/>
        <v>-2452.4299999999998</v>
      </c>
      <c r="W954" s="80">
        <v>2452.4299999999998</v>
      </c>
      <c r="X954" s="81">
        <f>VLOOKUP(A954,РАСЧЕТ!A:BE,57,0)</f>
        <v>2087.9594463769731</v>
      </c>
      <c r="Y954" s="81">
        <f t="shared" si="132"/>
        <v>-364.47055362302672</v>
      </c>
      <c r="Z954" s="81" t="str">
        <f>VLOOKUP(A954,'10'!A:C,3,0)</f>
        <v>Начисление услуг УКС00001637 от 31.10.2023 0:00:03</v>
      </c>
      <c r="AA954" s="81" t="str">
        <f>VLOOKUP(A954,'10'!A:B,2,0)</f>
        <v>НАС/КС/ДУ/3-62</v>
      </c>
      <c r="AB954" s="80">
        <v>2452.4299999999998</v>
      </c>
      <c r="AC954" s="81">
        <f>VLOOKUP(A954,РАСЧЕТ!A:BF,58,0)</f>
        <v>1937.7996494250397</v>
      </c>
      <c r="AD954" s="81">
        <f t="shared" si="133"/>
        <v>-514.63035057496018</v>
      </c>
      <c r="AE954" s="81" t="str">
        <f>VLOOKUP(A954,'11'!A:C,3,0)</f>
        <v>Начисление услуг УКС00001717 от 30.11.2023 23:59:59</v>
      </c>
      <c r="AF954" s="81" t="str">
        <f>VLOOKUP(A954,'11'!A:B,2,0)</f>
        <v>НАС/КС/ДУ/3-62</v>
      </c>
      <c r="AG954" s="80">
        <v>2452.4299999999998</v>
      </c>
      <c r="AH954" s="120">
        <f>VLOOKUP(A954,РАСЧЕТ!A:BG,59,0)</f>
        <v>2710.3321678804136</v>
      </c>
      <c r="AI954" s="120">
        <f t="shared" si="134"/>
        <v>257.9021678804138</v>
      </c>
      <c r="AJ954" t="str">
        <f>VLOOKUP(A954,'12'!A:C,3,0)</f>
        <v>Начисление услуг УКС00001867 от 31.12.2023 23:59:59</v>
      </c>
      <c r="AK954" t="str">
        <f>VLOOKUP(A954,'12'!A:B,2,0)</f>
        <v>НАС/КС/ДУ/3-62</v>
      </c>
    </row>
    <row r="955" spans="1:37" x14ac:dyDescent="0.3">
      <c r="A955" s="79" t="s">
        <v>2623</v>
      </c>
      <c r="B955" s="79" t="s">
        <v>2624</v>
      </c>
      <c r="C955" s="80">
        <v>2684.36</v>
      </c>
      <c r="D955" s="81">
        <f>VLOOKUP(A955,РАСЧЕТ!A:AY,51,0)</f>
        <v>2263.9299266356416</v>
      </c>
      <c r="E955" s="81">
        <f t="shared" si="126"/>
        <v>-420.43007336435858</v>
      </c>
      <c r="F955" s="81" t="str">
        <f>VLOOKUP(A955,'04'!A:C,3,0)</f>
        <v>Начисление услуг УКС00000640 от 30.04.2023 0:00:10</v>
      </c>
      <c r="G955" s="81" t="str">
        <f>VLOOKUP(A955,'04'!A:B,2,0)</f>
        <v>НАС/КС/ДУ/3-620 от 09.10.2021</v>
      </c>
      <c r="H955" s="128">
        <v>2684.36</v>
      </c>
      <c r="I955" s="126">
        <f>VLOOKUP(A955,РАСЧЕТ!A:AZ,52,0)</f>
        <v>0</v>
      </c>
      <c r="J955" s="126">
        <f t="shared" si="127"/>
        <v>-2684.36</v>
      </c>
      <c r="K955" s="128">
        <v>2684.36</v>
      </c>
      <c r="L955" s="126">
        <f>VLOOKUP(A955,РАСЧЕТ!A:BA,53,0)</f>
        <v>0</v>
      </c>
      <c r="M955" s="126">
        <f t="shared" si="128"/>
        <v>-2684.36</v>
      </c>
      <c r="N955" s="128">
        <v>2684.36</v>
      </c>
      <c r="O955" s="126">
        <f>VLOOKUP(A955,РАСЧЕТ!A:BB,54,0)</f>
        <v>0</v>
      </c>
      <c r="P955" s="126">
        <f t="shared" si="129"/>
        <v>-2684.36</v>
      </c>
      <c r="Q955" s="128">
        <v>2684.36</v>
      </c>
      <c r="R955" s="126">
        <f>VLOOKUP(A955,РАСЧЕТ!A:BC,55,0)</f>
        <v>0</v>
      </c>
      <c r="S955" s="126">
        <f t="shared" si="130"/>
        <v>-2684.36</v>
      </c>
      <c r="T955" s="128">
        <v>2684.36</v>
      </c>
      <c r="U955" s="126">
        <f>VLOOKUP(A955,РАСЧЕТ!A:BD,56,0)</f>
        <v>0</v>
      </c>
      <c r="V955" s="126">
        <f t="shared" si="131"/>
        <v>-2684.36</v>
      </c>
      <c r="W955" s="80">
        <v>2684.36</v>
      </c>
      <c r="X955" s="81">
        <f>VLOOKUP(A955,РАСЧЕТ!A:BE,57,0)</f>
        <v>1398.9431952350039</v>
      </c>
      <c r="Y955" s="81">
        <f t="shared" si="132"/>
        <v>-1285.4168047649962</v>
      </c>
      <c r="Z955" s="81" t="str">
        <f>VLOOKUP(A955,'10'!A:C,3,0)</f>
        <v>Начисление услуг УКС00001637 от 31.10.2023 0:00:03</v>
      </c>
      <c r="AA955" s="81" t="str">
        <f>VLOOKUP(A955,'10'!A:B,2,0)</f>
        <v>НАС/КС/ДУ/3-620 от 09.10.2021</v>
      </c>
      <c r="AB955" s="80">
        <v>2684.36</v>
      </c>
      <c r="AC955" s="81">
        <f>VLOOKUP(A955,РАСЧЕТ!A:BF,58,0)</f>
        <v>1501.5994766946078</v>
      </c>
      <c r="AD955" s="81">
        <f t="shared" si="133"/>
        <v>-1182.7605233053923</v>
      </c>
      <c r="AE955" s="81" t="str">
        <f>VLOOKUP(A955,'11'!A:C,3,0)</f>
        <v>Начисление услуг УКС00001717 от 30.11.2023 23:59:59</v>
      </c>
      <c r="AF955" s="81" t="str">
        <f>VLOOKUP(A955,'11'!A:B,2,0)</f>
        <v>НАС/КС/ДУ/3-620 от 09.10.2021</v>
      </c>
      <c r="AG955" s="80">
        <v>2684.36</v>
      </c>
      <c r="AH955" s="120">
        <f>VLOOKUP(A955,РАСЧЕТ!A:BG,59,0)</f>
        <v>2162.6975655511524</v>
      </c>
      <c r="AI955" s="120">
        <f t="shared" si="134"/>
        <v>-521.66243444884776</v>
      </c>
      <c r="AJ955" t="str">
        <f>VLOOKUP(A955,'12'!A:C,3,0)</f>
        <v>Начисление услуг УКС00001867 от 31.12.2023 23:59:59</v>
      </c>
      <c r="AK955" t="str">
        <f>VLOOKUP(A955,'12'!A:B,2,0)</f>
        <v>НАС/КС/ДУ/3-620 от 09.10.2021</v>
      </c>
    </row>
    <row r="956" spans="1:37" x14ac:dyDescent="0.3">
      <c r="A956" s="79" t="s">
        <v>2615</v>
      </c>
      <c r="B956" s="79" t="s">
        <v>2616</v>
      </c>
      <c r="C956" s="80">
        <v>2688.65</v>
      </c>
      <c r="D956" s="81">
        <f>VLOOKUP(A956,РАСЧЕТ!A:AY,51,0)</f>
        <v>2267.5522145182581</v>
      </c>
      <c r="E956" s="81">
        <f t="shared" si="126"/>
        <v>-421.09778548174199</v>
      </c>
      <c r="F956" s="81" t="str">
        <f>VLOOKUP(A956,'04'!A:C,3,0)</f>
        <v>Начисление услуг УКС00000640 от 30.04.2023 0:00:10</v>
      </c>
      <c r="G956" s="81" t="str">
        <f>VLOOKUP(A956,'04'!A:B,2,0)</f>
        <v>НАС/КС/ДУ/3-621 от 09.10.2021</v>
      </c>
      <c r="H956" s="128">
        <v>2688.65</v>
      </c>
      <c r="I956" s="126">
        <f>VLOOKUP(A956,РАСЧЕТ!A:AZ,52,0)</f>
        <v>0</v>
      </c>
      <c r="J956" s="126">
        <f t="shared" si="127"/>
        <v>-2688.65</v>
      </c>
      <c r="K956" s="128">
        <v>2688.65</v>
      </c>
      <c r="L956" s="126">
        <f>VLOOKUP(A956,РАСЧЕТ!A:BA,53,0)</f>
        <v>0</v>
      </c>
      <c r="M956" s="126">
        <f t="shared" si="128"/>
        <v>-2688.65</v>
      </c>
      <c r="N956" s="128">
        <v>2688.65</v>
      </c>
      <c r="O956" s="126">
        <f>VLOOKUP(A956,РАСЧЕТ!A:BB,54,0)</f>
        <v>0</v>
      </c>
      <c r="P956" s="126">
        <f t="shared" si="129"/>
        <v>-2688.65</v>
      </c>
      <c r="Q956" s="128">
        <v>2688.65</v>
      </c>
      <c r="R956" s="126">
        <f>VLOOKUP(A956,РАСЧЕТ!A:BC,55,0)</f>
        <v>0</v>
      </c>
      <c r="S956" s="126">
        <f t="shared" si="130"/>
        <v>-2688.65</v>
      </c>
      <c r="T956" s="128">
        <v>2688.65</v>
      </c>
      <c r="U956" s="126">
        <f>VLOOKUP(A956,РАСЧЕТ!A:BD,56,0)</f>
        <v>0</v>
      </c>
      <c r="V956" s="126">
        <f t="shared" si="131"/>
        <v>-2688.65</v>
      </c>
      <c r="W956" s="80">
        <v>2688.65</v>
      </c>
      <c r="X956" s="81">
        <f>VLOOKUP(A956,РАСЧЕТ!A:BE,57,0)</f>
        <v>2830.3747142290954</v>
      </c>
      <c r="Y956" s="81">
        <f t="shared" si="132"/>
        <v>141.7247142290953</v>
      </c>
      <c r="Z956" s="81" t="str">
        <f>VLOOKUP(A956,'10'!A:C,3,0)</f>
        <v>Начисление услуг УКС00001637 от 31.10.2023 0:00:03</v>
      </c>
      <c r="AA956" s="81" t="str">
        <f>VLOOKUP(A956,'10'!A:B,2,0)</f>
        <v>НАС/КС/ДУ/3-621 от 09.10.2021</v>
      </c>
      <c r="AB956" s="80">
        <v>2688.65</v>
      </c>
      <c r="AC956" s="81">
        <f>VLOOKUP(A956,РАСЧЕТ!A:BF,58,0)</f>
        <v>2502.7059614550799</v>
      </c>
      <c r="AD956" s="81">
        <f t="shared" si="133"/>
        <v>-185.9440385449202</v>
      </c>
      <c r="AE956" s="81" t="str">
        <f>VLOOKUP(A956,'11'!A:C,3,0)</f>
        <v>Начисление услуг УКС00001717 от 30.11.2023 23:59:59</v>
      </c>
      <c r="AF956" s="81" t="str">
        <f>VLOOKUP(A956,'11'!A:B,2,0)</f>
        <v>НАС/КС/ДУ/3-621 от 09.10.2021</v>
      </c>
      <c r="AG956" s="80">
        <v>2688.65</v>
      </c>
      <c r="AH956" s="120">
        <f>VLOOKUP(A956,РАСЧЕТ!A:BG,59,0)</f>
        <v>3462.3055864965577</v>
      </c>
      <c r="AI956" s="120">
        <f t="shared" si="134"/>
        <v>773.65558649655759</v>
      </c>
      <c r="AJ956" t="str">
        <f>VLOOKUP(A956,'12'!A:C,3,0)</f>
        <v>Начисление услуг УКС00001867 от 31.12.2023 23:59:59</v>
      </c>
      <c r="AK956" t="str">
        <f>VLOOKUP(A956,'12'!A:B,2,0)</f>
        <v>НАС/КС/ДУ/3-621 от 09.10.2021</v>
      </c>
    </row>
    <row r="957" spans="1:37" x14ac:dyDescent="0.3">
      <c r="A957" s="79" t="s">
        <v>1084</v>
      </c>
      <c r="B957" s="79" t="s">
        <v>1085</v>
      </c>
      <c r="C957" s="80">
        <v>1748.06</v>
      </c>
      <c r="D957" s="81">
        <f>VLOOKUP(A957,РАСЧЕТ!A:AY,51,0)</f>
        <v>1474.2711682251297</v>
      </c>
      <c r="E957" s="81">
        <f t="shared" si="126"/>
        <v>-273.78883177487023</v>
      </c>
      <c r="F957" s="81" t="str">
        <f>VLOOKUP(A957,'04'!A:C,3,0)</f>
        <v>Начисление услуг УКС00000640 от 30.04.2023 0:00:10</v>
      </c>
      <c r="G957" s="81" t="str">
        <f>VLOOKUP(A957,'04'!A:B,2,0)</f>
        <v>НАС/КС/ДУ/3-622 от 01.11.2021</v>
      </c>
      <c r="H957" s="128">
        <v>1748.06</v>
      </c>
      <c r="I957" s="126">
        <f>VLOOKUP(A957,РАСЧЕТ!A:AZ,52,0)</f>
        <v>0</v>
      </c>
      <c r="J957" s="126">
        <f t="shared" si="127"/>
        <v>-1748.06</v>
      </c>
      <c r="K957" s="128">
        <v>1748.06</v>
      </c>
      <c r="L957" s="126">
        <f>VLOOKUP(A957,РАСЧЕТ!A:BA,53,0)</f>
        <v>0</v>
      </c>
      <c r="M957" s="126">
        <f t="shared" si="128"/>
        <v>-1748.06</v>
      </c>
      <c r="N957" s="128">
        <v>1748.06</v>
      </c>
      <c r="O957" s="126">
        <f>VLOOKUP(A957,РАСЧЕТ!A:BB,54,0)</f>
        <v>0</v>
      </c>
      <c r="P957" s="126">
        <f t="shared" si="129"/>
        <v>-1748.06</v>
      </c>
      <c r="Q957" s="128">
        <v>1748.06</v>
      </c>
      <c r="R957" s="126">
        <f>VLOOKUP(A957,РАСЧЕТ!A:BC,55,0)</f>
        <v>0</v>
      </c>
      <c r="S957" s="126">
        <f t="shared" si="130"/>
        <v>-1748.06</v>
      </c>
      <c r="T957" s="128">
        <v>1748.06</v>
      </c>
      <c r="U957" s="126">
        <f>VLOOKUP(A957,РАСЧЕТ!A:BD,56,0)</f>
        <v>0</v>
      </c>
      <c r="V957" s="126">
        <f t="shared" si="131"/>
        <v>-1748.06</v>
      </c>
      <c r="W957" s="80">
        <v>1748.06</v>
      </c>
      <c r="X957" s="81">
        <f>VLOOKUP(A957,РАСЧЕТ!A:BE,57,0)</f>
        <v>2967.23206315172</v>
      </c>
      <c r="Y957" s="81">
        <f t="shared" si="132"/>
        <v>1219.1720631517201</v>
      </c>
      <c r="Z957" s="81" t="str">
        <f>VLOOKUP(A957,'10'!A:C,3,0)</f>
        <v>Начисление услуг УКС00001637 от 31.10.2023 0:00:03</v>
      </c>
      <c r="AA957" s="81" t="str">
        <f>VLOOKUP(A957,'10'!A:B,2,0)</f>
        <v>НАС/КС/ДУ/3-622 от 01.11.2021</v>
      </c>
      <c r="AB957" s="80">
        <v>1748.06</v>
      </c>
      <c r="AC957" s="81">
        <f>VLOOKUP(A957,РАСЧЕТ!A:BF,58,0)</f>
        <v>2414.7188326678297</v>
      </c>
      <c r="AD957" s="81">
        <f t="shared" si="133"/>
        <v>666.65883266782976</v>
      </c>
      <c r="AE957" s="81" t="str">
        <f>VLOOKUP(A957,'11'!A:C,3,0)</f>
        <v>Начисление услуг УКС00001717 от 30.11.2023 23:59:59</v>
      </c>
      <c r="AF957" s="81" t="str">
        <f>VLOOKUP(A957,'11'!A:B,2,0)</f>
        <v>НАС/КС/ДУ/3-622 от 01.11.2021</v>
      </c>
      <c r="AG957" s="80">
        <v>1748.06</v>
      </c>
      <c r="AH957" s="120">
        <f>VLOOKUP(A957,РАСЧЕТ!A:BG,59,0)</f>
        <v>3273.1707570679232</v>
      </c>
      <c r="AI957" s="120">
        <f t="shared" si="134"/>
        <v>1525.1107570679233</v>
      </c>
      <c r="AJ957" t="str">
        <f>VLOOKUP(A957,'12'!A:C,3,0)</f>
        <v>Начисление услуг УКС00001867 от 31.12.2023 23:59:59</v>
      </c>
      <c r="AK957" t="str">
        <f>VLOOKUP(A957,'12'!A:B,2,0)</f>
        <v>НАС/КС/ДУ/3-622 от 01.11.2021</v>
      </c>
    </row>
    <row r="958" spans="1:37" x14ac:dyDescent="0.3">
      <c r="A958" s="79" t="s">
        <v>2627</v>
      </c>
      <c r="B958" s="79" t="s">
        <v>2628</v>
      </c>
      <c r="C958" s="80">
        <v>3410.21</v>
      </c>
      <c r="D958" s="81">
        <f>VLOOKUP(A958,РАСЧЕТ!A:AY,51,0)</f>
        <v>2876.0965787979194</v>
      </c>
      <c r="E958" s="81">
        <f t="shared" si="126"/>
        <v>-534.11342120208064</v>
      </c>
      <c r="F958" s="81" t="str">
        <f>VLOOKUP(A958,'04'!A:C,3,0)</f>
        <v>Начисление услуг УКС00000640 от 30.04.2023 0:00:10</v>
      </c>
      <c r="G958" s="81" t="str">
        <f>VLOOKUP(A958,'04'!A:B,2,0)</f>
        <v>НАС/КС/ДУ-3-623</v>
      </c>
      <c r="H958" s="128">
        <v>3410.21</v>
      </c>
      <c r="I958" s="126">
        <f>VLOOKUP(A958,РАСЧЕТ!A:AZ,52,0)</f>
        <v>0</v>
      </c>
      <c r="J958" s="126">
        <f t="shared" si="127"/>
        <v>-3410.21</v>
      </c>
      <c r="K958" s="128">
        <v>3410.21</v>
      </c>
      <c r="L958" s="126">
        <f>VLOOKUP(A958,РАСЧЕТ!A:BA,53,0)</f>
        <v>0</v>
      </c>
      <c r="M958" s="126">
        <f t="shared" si="128"/>
        <v>-3410.21</v>
      </c>
      <c r="N958" s="128">
        <v>3410.21</v>
      </c>
      <c r="O958" s="126">
        <f>VLOOKUP(A958,РАСЧЕТ!A:BB,54,0)</f>
        <v>0</v>
      </c>
      <c r="P958" s="126">
        <f t="shared" si="129"/>
        <v>-3410.21</v>
      </c>
      <c r="Q958" s="128">
        <v>3410.21</v>
      </c>
      <c r="R958" s="126">
        <f>VLOOKUP(A958,РАСЧЕТ!A:BC,55,0)</f>
        <v>0</v>
      </c>
      <c r="S958" s="126">
        <f t="shared" si="130"/>
        <v>-3410.21</v>
      </c>
      <c r="T958" s="128">
        <v>3410.21</v>
      </c>
      <c r="U958" s="126">
        <f>VLOOKUP(A958,РАСЧЕТ!A:BD,56,0)</f>
        <v>0</v>
      </c>
      <c r="V958" s="126">
        <f t="shared" si="131"/>
        <v>-3410.21</v>
      </c>
      <c r="W958" s="80">
        <v>3410.21</v>
      </c>
      <c r="X958" s="81">
        <f>VLOOKUP(A958,РАСЧЕТ!A:BE,57,0)</f>
        <v>1768.0311756013784</v>
      </c>
      <c r="Y958" s="81">
        <f t="shared" si="132"/>
        <v>-1642.1788243986216</v>
      </c>
      <c r="Z958" s="81" t="str">
        <f>VLOOKUP(A958,'10'!A:C,3,0)</f>
        <v>Начисление услуг УКС00001637 от 31.10.2023 0:00:03</v>
      </c>
      <c r="AA958" s="81" t="str">
        <f>VLOOKUP(A958,'10'!A:B,2,0)</f>
        <v>НАС/КС/ДУ-3-623</v>
      </c>
      <c r="AB958" s="80">
        <v>3410.21</v>
      </c>
      <c r="AC958" s="81">
        <f>VLOOKUP(A958,РАСЧЕТ!A:BF,58,0)</f>
        <v>1901.2127216686838</v>
      </c>
      <c r="AD958" s="81">
        <f t="shared" si="133"/>
        <v>-1508.9972783313162</v>
      </c>
      <c r="AE958" s="81" t="str">
        <f>VLOOKUP(A958,'11'!A:C,3,0)</f>
        <v>Начисление услуг УКС00001717 от 30.11.2023 23:59:59</v>
      </c>
      <c r="AF958" s="81" t="str">
        <f>VLOOKUP(A958,'11'!A:B,2,0)</f>
        <v>НАС/КС/ДУ-3-623</v>
      </c>
      <c r="AG958" s="80">
        <v>3410.21</v>
      </c>
      <c r="AH958" s="120">
        <f>VLOOKUP(A958,РАСЧЕТ!A:BG,59,0)</f>
        <v>2739.1598888306353</v>
      </c>
      <c r="AI958" s="120">
        <f t="shared" si="134"/>
        <v>-671.05011116936475</v>
      </c>
      <c r="AJ958" t="str">
        <f>VLOOKUP(A958,'12'!A:C,3,0)</f>
        <v>Начисление услуг УКС00001867 от 31.12.2023 23:59:59</v>
      </c>
      <c r="AK958" t="str">
        <f>VLOOKUP(A958,'12'!A:B,2,0)</f>
        <v>НАС/КС/ДУ-3-623</v>
      </c>
    </row>
    <row r="959" spans="1:37" x14ac:dyDescent="0.3">
      <c r="A959" s="79" t="s">
        <v>1736</v>
      </c>
      <c r="B959" s="79" t="s">
        <v>1737</v>
      </c>
      <c r="C959" s="80">
        <v>2684.36</v>
      </c>
      <c r="D959" s="81">
        <f>VLOOKUP(A959,РАСЧЕТ!A:AY,51,0)</f>
        <v>2263.9299266356416</v>
      </c>
      <c r="E959" s="81">
        <f t="shared" si="126"/>
        <v>-420.43007336435858</v>
      </c>
      <c r="F959" s="81" t="str">
        <f>VLOOKUP(A959,'04'!A:C,3,0)</f>
        <v>Начисление услуг УКС00000640 от 30.04.2023 0:00:10</v>
      </c>
      <c r="G959" s="81" t="str">
        <f>VLOOKUP(A959,'04'!A:B,2,0)</f>
        <v>НАС/КС/ДУ-3-624.</v>
      </c>
      <c r="H959" s="128">
        <v>2684.36</v>
      </c>
      <c r="I959" s="126">
        <f>VLOOKUP(A959,РАСЧЕТ!A:AZ,52,0)</f>
        <v>0</v>
      </c>
      <c r="J959" s="126">
        <f t="shared" si="127"/>
        <v>-2684.36</v>
      </c>
      <c r="K959" s="128">
        <v>2684.36</v>
      </c>
      <c r="L959" s="126">
        <f>VLOOKUP(A959,РАСЧЕТ!A:BA,53,0)</f>
        <v>0</v>
      </c>
      <c r="M959" s="126">
        <f t="shared" si="128"/>
        <v>-2684.36</v>
      </c>
      <c r="N959" s="128">
        <v>2684.36</v>
      </c>
      <c r="O959" s="126">
        <f>VLOOKUP(A959,РАСЧЕТ!A:BB,54,0)</f>
        <v>0</v>
      </c>
      <c r="P959" s="126">
        <f t="shared" si="129"/>
        <v>-2684.36</v>
      </c>
      <c r="Q959" s="128">
        <v>2684.36</v>
      </c>
      <c r="R959" s="126">
        <f>VLOOKUP(A959,РАСЧЕТ!A:BC,55,0)</f>
        <v>0</v>
      </c>
      <c r="S959" s="126">
        <f t="shared" si="130"/>
        <v>-2684.36</v>
      </c>
      <c r="T959" s="128">
        <v>2684.36</v>
      </c>
      <c r="U959" s="126">
        <f>VLOOKUP(A959,РАСЧЕТ!A:BD,56,0)</f>
        <v>0</v>
      </c>
      <c r="V959" s="126">
        <f t="shared" si="131"/>
        <v>-2684.36</v>
      </c>
      <c r="W959" s="80">
        <v>2684.36</v>
      </c>
      <c r="X959" s="81">
        <f>VLOOKUP(A959,РАСЧЕТ!A:BE,57,0)</f>
        <v>1391.7121974192207</v>
      </c>
      <c r="Y959" s="81">
        <f t="shared" si="132"/>
        <v>-1292.6478025807794</v>
      </c>
      <c r="Z959" s="81" t="str">
        <f>VLOOKUP(A959,'10'!A:C,3,0)</f>
        <v>Начисление услуг УКС00001637 от 31.10.2023 0:00:03</v>
      </c>
      <c r="AA959" s="81" t="str">
        <f>VLOOKUP(A959,'10'!A:B,2,0)</f>
        <v>НАС/КС/ДУ-3-624.</v>
      </c>
      <c r="AB959" s="80">
        <v>2684.36</v>
      </c>
      <c r="AC959" s="81">
        <f>VLOOKUP(A959,РАСЧЕТ!A:BF,58,0)</f>
        <v>1496.5465378374402</v>
      </c>
      <c r="AD959" s="81">
        <f t="shared" si="133"/>
        <v>-1187.81346216256</v>
      </c>
      <c r="AE959" s="81" t="str">
        <f>VLOOKUP(A959,'11'!A:C,3,0)</f>
        <v>Начисление услуг УКС00001717 от 30.11.2023 23:59:59</v>
      </c>
      <c r="AF959" s="81" t="str">
        <f>VLOOKUP(A959,'11'!A:B,2,0)</f>
        <v>НАС/КС/ДУ-3-624.</v>
      </c>
      <c r="AG959" s="80">
        <v>2684.36</v>
      </c>
      <c r="AH959" s="120">
        <f>VLOOKUP(A959,РАСЧЕТ!A:BG,59,0)</f>
        <v>2156.1397109812933</v>
      </c>
      <c r="AI959" s="120">
        <f t="shared" si="134"/>
        <v>-528.22028901870681</v>
      </c>
      <c r="AJ959" t="str">
        <f>VLOOKUP(A959,'12'!A:C,3,0)</f>
        <v>Начисление услуг УКС00001867 от 31.12.2023 23:59:59</v>
      </c>
      <c r="AK959" t="str">
        <f>VLOOKUP(A959,'12'!A:B,2,0)</f>
        <v>НАС/КС/ДУ-3-624.</v>
      </c>
    </row>
    <row r="960" spans="1:37" x14ac:dyDescent="0.3">
      <c r="A960" s="79" t="s">
        <v>2542</v>
      </c>
      <c r="B960" s="79" t="s">
        <v>2543</v>
      </c>
      <c r="C960" s="80">
        <v>2688.65</v>
      </c>
      <c r="D960" s="81">
        <f>VLOOKUP(A960,РАСЧЕТ!A:AY,51,0)</f>
        <v>2789.2369929470565</v>
      </c>
      <c r="E960" s="81">
        <f t="shared" si="126"/>
        <v>100.58699294705639</v>
      </c>
      <c r="F960" s="81" t="str">
        <f>VLOOKUP(A960,'04'!A:C,3,0)</f>
        <v>Начисление услуг УКС00000640 от 30.04.2023 0:00:10</v>
      </c>
      <c r="G960" s="81" t="str">
        <f>VLOOKUP(A960,'04'!A:B,2,0)</f>
        <v>НАС/КС/ДУ-3-625</v>
      </c>
      <c r="H960" s="128">
        <v>2688.65</v>
      </c>
      <c r="I960" s="126">
        <f>VLOOKUP(A960,РАСЧЕТ!A:AZ,52,0)</f>
        <v>0</v>
      </c>
      <c r="J960" s="126">
        <f t="shared" si="127"/>
        <v>-2688.65</v>
      </c>
      <c r="K960" s="128">
        <v>2688.65</v>
      </c>
      <c r="L960" s="126">
        <f>VLOOKUP(A960,РАСЧЕТ!A:BA,53,0)</f>
        <v>0</v>
      </c>
      <c r="M960" s="126">
        <f t="shared" si="128"/>
        <v>-2688.65</v>
      </c>
      <c r="N960" s="128">
        <v>2688.65</v>
      </c>
      <c r="O960" s="126">
        <f>VLOOKUP(A960,РАСЧЕТ!A:BB,54,0)</f>
        <v>0</v>
      </c>
      <c r="P960" s="126">
        <f t="shared" si="129"/>
        <v>-2688.65</v>
      </c>
      <c r="Q960" s="128">
        <v>2688.65</v>
      </c>
      <c r="R960" s="126">
        <f>VLOOKUP(A960,РАСЧЕТ!A:BC,55,0)</f>
        <v>0</v>
      </c>
      <c r="S960" s="126">
        <f t="shared" si="130"/>
        <v>-2688.65</v>
      </c>
      <c r="T960" s="128">
        <v>2688.65</v>
      </c>
      <c r="U960" s="126">
        <f>VLOOKUP(A960,РАСЧЕТ!A:BD,56,0)</f>
        <v>0</v>
      </c>
      <c r="V960" s="126">
        <f t="shared" si="131"/>
        <v>-2688.65</v>
      </c>
      <c r="W960" s="80">
        <v>2688.65</v>
      </c>
      <c r="X960" s="81">
        <f>VLOOKUP(A960,РАСЧЕТ!A:BE,57,0)</f>
        <v>3964.2598587283724</v>
      </c>
      <c r="Y960" s="81">
        <f t="shared" si="132"/>
        <v>1275.6098587283723</v>
      </c>
      <c r="Z960" s="81" t="str">
        <f>VLOOKUP(A960,'10'!A:C,3,0)</f>
        <v>Начисление услуг УКС00001637 от 31.10.2023 0:00:03</v>
      </c>
      <c r="AA960" s="81" t="str">
        <f>VLOOKUP(A960,'10'!A:B,2,0)</f>
        <v>НАС/КС/ДУ-3-625</v>
      </c>
      <c r="AB960" s="80">
        <v>2688.65</v>
      </c>
      <c r="AC960" s="81">
        <f>VLOOKUP(A960,РАСЧЕТ!A:BF,58,0)</f>
        <v>3295.0519767864389</v>
      </c>
      <c r="AD960" s="81">
        <f t="shared" si="133"/>
        <v>606.40197678643881</v>
      </c>
      <c r="AE960" s="81" t="str">
        <f>VLOOKUP(A960,'11'!A:C,3,0)</f>
        <v>Начисление услуг УКС00001717 от 30.11.2023 23:59:59</v>
      </c>
      <c r="AF960" s="81" t="str">
        <f>VLOOKUP(A960,'11'!A:B,2,0)</f>
        <v>НАС/КС/ДУ-3-625</v>
      </c>
      <c r="AG960" s="80">
        <v>2688.65</v>
      </c>
      <c r="AH960" s="120">
        <f>VLOOKUP(A960,РАСЧЕТ!A:BG,59,0)</f>
        <v>4490.6358482371243</v>
      </c>
      <c r="AI960" s="120">
        <f t="shared" si="134"/>
        <v>1801.9858482371242</v>
      </c>
      <c r="AJ960" t="str">
        <f>VLOOKUP(A960,'12'!A:C,3,0)</f>
        <v>Начисление услуг УКС00001867 от 31.12.2023 23:59:59</v>
      </c>
      <c r="AK960" t="str">
        <f>VLOOKUP(A960,'12'!A:B,2,0)</f>
        <v>НАС/КС/ДУ-3-625</v>
      </c>
    </row>
    <row r="961" spans="1:37" x14ac:dyDescent="0.3">
      <c r="A961" s="79" t="s">
        <v>2510</v>
      </c>
      <c r="B961" s="79" t="s">
        <v>2511</v>
      </c>
      <c r="C961" s="80">
        <v>1748.06</v>
      </c>
      <c r="D961" s="81">
        <f>VLOOKUP(A961,РАСЧЕТ!A:AY,51,0)</f>
        <v>1474.2711682251297</v>
      </c>
      <c r="E961" s="81">
        <f t="shared" si="126"/>
        <v>-273.78883177487023</v>
      </c>
      <c r="F961" s="81" t="str">
        <f>VLOOKUP(A961,'04'!A:C,3,0)</f>
        <v>Начисление услуг УКС00000640 от 30.04.2023 0:00:10</v>
      </c>
      <c r="G961" s="81" t="str">
        <f>VLOOKUP(A961,'04'!A:B,2,0)</f>
        <v>НАС/КС/ДУ-3-626 от 05.02.2022</v>
      </c>
      <c r="H961" s="128">
        <v>1748.06</v>
      </c>
      <c r="I961" s="126">
        <f>VLOOKUP(A961,РАСЧЕТ!A:AZ,52,0)</f>
        <v>0</v>
      </c>
      <c r="J961" s="126">
        <f t="shared" si="127"/>
        <v>-1748.06</v>
      </c>
      <c r="K961" s="128">
        <v>1748.06</v>
      </c>
      <c r="L961" s="126">
        <f>VLOOKUP(A961,РАСЧЕТ!A:BA,53,0)</f>
        <v>0</v>
      </c>
      <c r="M961" s="126">
        <f t="shared" si="128"/>
        <v>-1748.06</v>
      </c>
      <c r="N961" s="128">
        <v>1748.06</v>
      </c>
      <c r="O961" s="126">
        <f>VLOOKUP(A961,РАСЧЕТ!A:BB,54,0)</f>
        <v>0</v>
      </c>
      <c r="P961" s="126">
        <f t="shared" si="129"/>
        <v>-1748.06</v>
      </c>
      <c r="Q961" s="128">
        <v>1748.06</v>
      </c>
      <c r="R961" s="126">
        <f>VLOOKUP(A961,РАСЧЕТ!A:BC,55,0)</f>
        <v>0</v>
      </c>
      <c r="S961" s="126">
        <f t="shared" si="130"/>
        <v>-1748.06</v>
      </c>
      <c r="T961" s="128">
        <v>1748.06</v>
      </c>
      <c r="U961" s="126">
        <f>VLOOKUP(A961,РАСЧЕТ!A:BD,56,0)</f>
        <v>0</v>
      </c>
      <c r="V961" s="126">
        <f t="shared" si="131"/>
        <v>-1748.06</v>
      </c>
      <c r="W961" s="80">
        <v>1748.06</v>
      </c>
      <c r="X961" s="81">
        <f>VLOOKUP(A961,РАСЧЕТ!A:BE,57,0)</f>
        <v>3120.7301863369694</v>
      </c>
      <c r="Y961" s="81">
        <f t="shared" si="132"/>
        <v>1372.6701863369694</v>
      </c>
      <c r="Z961" s="81" t="str">
        <f>VLOOKUP(A961,'10'!A:C,3,0)</f>
        <v>Начисление услуг УКС00001637 от 31.10.2023 0:00:03</v>
      </c>
      <c r="AA961" s="81" t="str">
        <f>VLOOKUP(A961,'10'!A:B,2,0)</f>
        <v>НАС/КС/ДУ-3-626 от 05.02.2022</v>
      </c>
      <c r="AB961" s="80">
        <v>1748.06</v>
      </c>
      <c r="AC961" s="81">
        <f>VLOOKUP(A961,РАСЧЕТ!A:BF,58,0)</f>
        <v>2521.9815716292642</v>
      </c>
      <c r="AD961" s="81">
        <f t="shared" si="133"/>
        <v>773.92157162926424</v>
      </c>
      <c r="AE961" s="81" t="str">
        <f>VLOOKUP(A961,'11'!A:C,3,0)</f>
        <v>Начисление услуг УКС00001717 от 30.11.2023 23:59:59</v>
      </c>
      <c r="AF961" s="81" t="str">
        <f>VLOOKUP(A961,'11'!A:B,2,0)</f>
        <v>НАС/КС/ДУ-3-626 от 05.02.2022</v>
      </c>
      <c r="AG961" s="80">
        <v>1748.06</v>
      </c>
      <c r="AH961" s="120">
        <f>VLOOKUP(A961,РАСЧЕТ!A:BG,59,0)</f>
        <v>3412.3795349212369</v>
      </c>
      <c r="AI961" s="120">
        <f t="shared" si="134"/>
        <v>1664.3195349212369</v>
      </c>
      <c r="AJ961" t="str">
        <f>VLOOKUP(A961,'12'!A:C,3,0)</f>
        <v>Начисление услуг УКС00001867 от 31.12.2023 23:59:59</v>
      </c>
      <c r="AK961" t="str">
        <f>VLOOKUP(A961,'12'!A:B,2,0)</f>
        <v>НАС/КС/ДУ-3-626 от 05.02.2022</v>
      </c>
    </row>
    <row r="962" spans="1:37" x14ac:dyDescent="0.3">
      <c r="A962" s="79" t="s">
        <v>2631</v>
      </c>
      <c r="B962" s="79" t="s">
        <v>2632</v>
      </c>
      <c r="C962" s="80">
        <v>3410.21</v>
      </c>
      <c r="D962" s="81">
        <f>VLOOKUP(A962,РАСЧЕТ!A:AY,51,0)</f>
        <v>2876.0965787979194</v>
      </c>
      <c r="E962" s="81">
        <f t="shared" si="126"/>
        <v>-534.11342120208064</v>
      </c>
      <c r="F962" s="81" t="str">
        <f>VLOOKUP(A962,'04'!A:C,3,0)</f>
        <v>Начисление услуг УКС00000640 от 30.04.2023 0:00:10</v>
      </c>
      <c r="G962" s="81" t="str">
        <f>VLOOKUP(A962,'04'!A:B,2,0)</f>
        <v>НАС/КС/ДУ-3-627</v>
      </c>
      <c r="H962" s="128">
        <v>3410.21</v>
      </c>
      <c r="I962" s="126">
        <f>VLOOKUP(A962,РАСЧЕТ!A:AZ,52,0)</f>
        <v>0</v>
      </c>
      <c r="J962" s="126">
        <f t="shared" si="127"/>
        <v>-3410.21</v>
      </c>
      <c r="K962" s="128">
        <v>3410.21</v>
      </c>
      <c r="L962" s="126">
        <f>VLOOKUP(A962,РАСЧЕТ!A:BA,53,0)</f>
        <v>0</v>
      </c>
      <c r="M962" s="126">
        <f t="shared" si="128"/>
        <v>-3410.21</v>
      </c>
      <c r="N962" s="128">
        <v>3410.21</v>
      </c>
      <c r="O962" s="126">
        <f>VLOOKUP(A962,РАСЧЕТ!A:BB,54,0)</f>
        <v>0</v>
      </c>
      <c r="P962" s="126">
        <f t="shared" si="129"/>
        <v>-3410.21</v>
      </c>
      <c r="Q962" s="128">
        <v>3410.21</v>
      </c>
      <c r="R962" s="126">
        <f>VLOOKUP(A962,РАСЧЕТ!A:BC,55,0)</f>
        <v>0</v>
      </c>
      <c r="S962" s="126">
        <f t="shared" si="130"/>
        <v>-3410.21</v>
      </c>
      <c r="T962" s="128">
        <v>3410.21</v>
      </c>
      <c r="U962" s="126">
        <f>VLOOKUP(A962,РАСЧЕТ!A:BD,56,0)</f>
        <v>0</v>
      </c>
      <c r="V962" s="126">
        <f t="shared" si="131"/>
        <v>-3410.21</v>
      </c>
      <c r="W962" s="80">
        <v>3410.21</v>
      </c>
      <c r="X962" s="81">
        <f>VLOOKUP(A962,РАСЧЕТ!A:BE,57,0)</f>
        <v>3282.0429820999975</v>
      </c>
      <c r="Y962" s="81">
        <f t="shared" si="132"/>
        <v>-128.16701790000252</v>
      </c>
      <c r="Z962" s="81" t="str">
        <f>VLOOKUP(A962,'10'!A:C,3,0)</f>
        <v>Начисление услуг УКС00001637 от 31.10.2023 0:00:03</v>
      </c>
      <c r="AA962" s="81" t="str">
        <f>VLOOKUP(A962,'10'!A:B,2,0)</f>
        <v>НАС/КС/ДУ-3-627</v>
      </c>
      <c r="AB962" s="80">
        <v>3410.21</v>
      </c>
      <c r="AC962" s="81">
        <f>VLOOKUP(A962,РАСЧЕТ!A:BF,58,0)</f>
        <v>2959.1869158482591</v>
      </c>
      <c r="AD962" s="81">
        <f t="shared" si="133"/>
        <v>-451.02308415174093</v>
      </c>
      <c r="AE962" s="81" t="str">
        <f>VLOOKUP(A962,'11'!A:C,3,0)</f>
        <v>Начисление услуг УКС00001717 от 30.11.2023 23:59:59</v>
      </c>
      <c r="AF962" s="81" t="str">
        <f>VLOOKUP(A962,'11'!A:B,2,0)</f>
        <v>НАС/КС/ДУ-3-627</v>
      </c>
      <c r="AG962" s="80">
        <v>3410.21</v>
      </c>
      <c r="AH962" s="120">
        <f>VLOOKUP(A962,РАСЧЕТ!A:BG,59,0)</f>
        <v>4112.2303138273046</v>
      </c>
      <c r="AI962" s="120">
        <f t="shared" si="134"/>
        <v>702.02031382730456</v>
      </c>
      <c r="AJ962" t="str">
        <f>VLOOKUP(A962,'12'!A:C,3,0)</f>
        <v>Начисление услуг УКС00001867 от 31.12.2023 23:59:59</v>
      </c>
      <c r="AK962" t="str">
        <f>VLOOKUP(A962,'12'!A:B,2,0)</f>
        <v>НАС/КС/ДУ-3-627</v>
      </c>
    </row>
    <row r="963" spans="1:37" x14ac:dyDescent="0.3">
      <c r="A963" s="79" t="s">
        <v>2698</v>
      </c>
      <c r="B963" s="79" t="s">
        <v>1755</v>
      </c>
      <c r="C963" s="80">
        <v>2684.36</v>
      </c>
      <c r="D963" s="81">
        <f>VLOOKUP(A963,РАСЧЕТ!A:AY,51,0)</f>
        <v>2263.9299266356416</v>
      </c>
      <c r="E963" s="81">
        <f t="shared" ref="E963:E1026" si="135">D963-C963</f>
        <v>-420.43007336435858</v>
      </c>
      <c r="F963" s="81" t="str">
        <f>VLOOKUP(A963,'04'!A:C,3,0)</f>
        <v>Начисление услуг УКС00000640 от 30.04.2023 0:00:10</v>
      </c>
      <c r="G963" s="81" t="str">
        <f>VLOOKUP(A963,'04'!A:B,2,0)</f>
        <v>НАС/КС/ДУ-3-628</v>
      </c>
      <c r="H963" s="128">
        <v>2684.36</v>
      </c>
      <c r="I963" s="126">
        <f>VLOOKUP(A963,РАСЧЕТ!A:AZ,52,0)</f>
        <v>0</v>
      </c>
      <c r="J963" s="126">
        <f t="shared" ref="J963:J1026" si="136">I963-H963</f>
        <v>-2684.36</v>
      </c>
      <c r="K963" s="128">
        <v>2684.36</v>
      </c>
      <c r="L963" s="126">
        <f>VLOOKUP(A963,РАСЧЕТ!A:BA,53,0)</f>
        <v>0</v>
      </c>
      <c r="M963" s="126">
        <f t="shared" ref="M963:M1026" si="137">L963-K963</f>
        <v>-2684.36</v>
      </c>
      <c r="N963" s="128">
        <v>2684.36</v>
      </c>
      <c r="O963" s="126">
        <f>VLOOKUP(A963,РАСЧЕТ!A:BB,54,0)</f>
        <v>0</v>
      </c>
      <c r="P963" s="126">
        <f t="shared" ref="P963:P1026" si="138">O963-N963</f>
        <v>-2684.36</v>
      </c>
      <c r="Q963" s="128">
        <v>2684.36</v>
      </c>
      <c r="R963" s="126">
        <f>VLOOKUP(A963,РАСЧЕТ!A:BC,55,0)</f>
        <v>0</v>
      </c>
      <c r="S963" s="126">
        <f t="shared" ref="S963:S1026" si="139">R963-Q963</f>
        <v>-2684.36</v>
      </c>
      <c r="T963" s="128">
        <v>2684.36</v>
      </c>
      <c r="U963" s="126">
        <f>VLOOKUP(A963,РАСЧЕТ!A:BD,56,0)</f>
        <v>0</v>
      </c>
      <c r="V963" s="126">
        <f t="shared" ref="V963:V1026" si="140">U963-T963</f>
        <v>-2684.36</v>
      </c>
      <c r="W963" s="80">
        <v>2684.36</v>
      </c>
      <c r="X963" s="81">
        <f>VLOOKUP(A963,РАСЧЕТ!A:BE,57,0)</f>
        <v>3151.2942525377575</v>
      </c>
      <c r="Y963" s="81">
        <f t="shared" ref="Y963:Y1026" si="141">X963-W963</f>
        <v>466.9342525377574</v>
      </c>
      <c r="Z963" s="81" t="str">
        <f>VLOOKUP(A963,'10'!A:C,3,0)</f>
        <v>Начисление услуг УКС00001637 от 31.10.2023 0:00:03</v>
      </c>
      <c r="AA963" s="81" t="str">
        <f>VLOOKUP(A963,'10'!A:B,2,0)</f>
        <v>НАС/КС/ДУ-3-628</v>
      </c>
      <c r="AB963" s="80">
        <v>2684.36</v>
      </c>
      <c r="AC963" s="81">
        <f>VLOOKUP(A963,РАСЧЕТ!A:BF,58,0)</f>
        <v>2726.1224228248157</v>
      </c>
      <c r="AD963" s="81">
        <f t="shared" ref="AD963:AD1026" si="142">AC963-AB963</f>
        <v>41.76242282481553</v>
      </c>
      <c r="AE963" s="81" t="str">
        <f>VLOOKUP(A963,'11'!A:C,3,0)</f>
        <v>Начисление услуг УКС00001717 от 30.11.2023 23:59:59</v>
      </c>
      <c r="AF963" s="81" t="str">
        <f>VLOOKUP(A963,'11'!A:B,2,0)</f>
        <v>НАС/КС/ДУ-3-628</v>
      </c>
      <c r="AG963" s="80">
        <v>2684.36</v>
      </c>
      <c r="AH963" s="120">
        <f>VLOOKUP(A963,РАСЧЕТ!A:BG,59,0)</f>
        <v>3751.9199221181902</v>
      </c>
      <c r="AI963" s="120">
        <f t="shared" ref="AI963:AI1026" si="143">AH963-AG963</f>
        <v>1067.5599221181901</v>
      </c>
      <c r="AJ963" t="str">
        <f>VLOOKUP(A963,'12'!A:C,3,0)</f>
        <v>Начисление услуг УКС00001867 от 31.12.2023 23:59:59</v>
      </c>
      <c r="AK963" t="str">
        <f>VLOOKUP(A963,'12'!A:B,2,0)</f>
        <v>НАС/КС/ДУ-3-628</v>
      </c>
    </row>
    <row r="964" spans="1:37" x14ac:dyDescent="0.3">
      <c r="A964" s="79" t="s">
        <v>1760</v>
      </c>
      <c r="B964" s="79" t="s">
        <v>1761</v>
      </c>
      <c r="C964" s="80">
        <v>2688.65</v>
      </c>
      <c r="D964" s="81">
        <f>VLOOKUP(A964,РАСЧЕТ!A:AY,51,0)</f>
        <v>2267.5522145182581</v>
      </c>
      <c r="E964" s="81">
        <f t="shared" si="135"/>
        <v>-421.09778548174199</v>
      </c>
      <c r="F964" s="81" t="str">
        <f>VLOOKUP(A964,'04'!A:C,3,0)</f>
        <v>Начисление услуг УКС00000640 от 30.04.2023 0:00:10</v>
      </c>
      <c r="G964" s="81" t="str">
        <f>VLOOKUP(A964,'04'!A:B,2,0)</f>
        <v>НАС/КС/ДУ-3-629 от 19.10.21</v>
      </c>
      <c r="H964" s="128">
        <v>2688.65</v>
      </c>
      <c r="I964" s="126">
        <f>VLOOKUP(A964,РАСЧЕТ!A:AZ,52,0)</f>
        <v>0</v>
      </c>
      <c r="J964" s="126">
        <f t="shared" si="136"/>
        <v>-2688.65</v>
      </c>
      <c r="K964" s="128">
        <v>2688.65</v>
      </c>
      <c r="L964" s="126">
        <f>VLOOKUP(A964,РАСЧЕТ!A:BA,53,0)</f>
        <v>0</v>
      </c>
      <c r="M964" s="126">
        <f t="shared" si="137"/>
        <v>-2688.65</v>
      </c>
      <c r="N964" s="128">
        <v>2688.65</v>
      </c>
      <c r="O964" s="126">
        <f>VLOOKUP(A964,РАСЧЕТ!A:BB,54,0)</f>
        <v>0</v>
      </c>
      <c r="P964" s="126">
        <f t="shared" si="138"/>
        <v>-2688.65</v>
      </c>
      <c r="Q964" s="128">
        <v>2688.65</v>
      </c>
      <c r="R964" s="126">
        <f>VLOOKUP(A964,РАСЧЕТ!A:BC,55,0)</f>
        <v>0</v>
      </c>
      <c r="S964" s="126">
        <f t="shared" si="139"/>
        <v>-2688.65</v>
      </c>
      <c r="T964" s="128">
        <v>2688.65</v>
      </c>
      <c r="U964" s="126">
        <f>VLOOKUP(A964,РАСЧЕТ!A:BD,56,0)</f>
        <v>0</v>
      </c>
      <c r="V964" s="126">
        <f t="shared" si="140"/>
        <v>-2688.65</v>
      </c>
      <c r="W964" s="80">
        <v>2688.65</v>
      </c>
      <c r="X964" s="81">
        <f>VLOOKUP(A964,РАСЧЕТ!A:BE,57,0)</f>
        <v>1621.9633149250792</v>
      </c>
      <c r="Y964" s="81">
        <f t="shared" si="141"/>
        <v>-1066.6866850749209</v>
      </c>
      <c r="Z964" s="81" t="str">
        <f>VLOOKUP(A964,'10'!A:C,3,0)</f>
        <v>Начисление услуг УКС00001637 от 31.10.2023 0:00:03</v>
      </c>
      <c r="AA964" s="81" t="str">
        <f>VLOOKUP(A964,'10'!A:B,2,0)</f>
        <v>НАС/КС/ДУ-3-629 от 19.10.21</v>
      </c>
      <c r="AB964" s="80">
        <v>2688.65</v>
      </c>
      <c r="AC964" s="81">
        <f>VLOOKUP(A964,РАСЧЕТ!A:BF,58,0)</f>
        <v>1658.2818486915673</v>
      </c>
      <c r="AD964" s="81">
        <f t="shared" si="142"/>
        <v>-1030.3681513084327</v>
      </c>
      <c r="AE964" s="81" t="str">
        <f>VLOOKUP(A964,'11'!A:C,3,0)</f>
        <v>Начисление услуг УКС00001717 от 30.11.2023 23:59:59</v>
      </c>
      <c r="AF964" s="81" t="str">
        <f>VLOOKUP(A964,'11'!A:B,2,0)</f>
        <v>НАС/КС/ДУ-3-629 от 19.10.21</v>
      </c>
      <c r="AG964" s="80">
        <v>2688.65</v>
      </c>
      <c r="AH964" s="120">
        <f>VLOOKUP(A964,РАСЧЕТ!A:BG,59,0)</f>
        <v>2366.3868185640845</v>
      </c>
      <c r="AI964" s="120">
        <f t="shared" si="143"/>
        <v>-322.26318143591561</v>
      </c>
      <c r="AJ964" t="str">
        <f>VLOOKUP(A964,'12'!A:C,3,0)</f>
        <v>Начисление услуг УКС00001867 от 31.12.2023 23:59:59</v>
      </c>
      <c r="AK964" t="str">
        <f>VLOOKUP(A964,'12'!A:B,2,0)</f>
        <v>НАС/КС/ДУ-3-629 от 19.10.21</v>
      </c>
    </row>
    <row r="965" spans="1:37" x14ac:dyDescent="0.3">
      <c r="A965" s="79" t="s">
        <v>2558</v>
      </c>
      <c r="B965" s="79" t="s">
        <v>262</v>
      </c>
      <c r="C965" s="80">
        <v>1421.64</v>
      </c>
      <c r="D965" s="81">
        <f>VLOOKUP(A965,РАСЧЕТ!A:AY,51,0)</f>
        <v>1198.9772891462358</v>
      </c>
      <c r="E965" s="81">
        <f t="shared" si="135"/>
        <v>-222.66271085376434</v>
      </c>
      <c r="F965" s="81" t="str">
        <f>VLOOKUP(A965,'04'!A:C,3,0)</f>
        <v>Начисление услуг УКС00000640 от 30.04.2023 0:00:10</v>
      </c>
      <c r="G965" s="81" t="str">
        <f>VLOOKUP(A965,'04'!A:B,2,0)</f>
        <v>НСТ/КС/ДУ/3-63</v>
      </c>
      <c r="H965" s="128">
        <v>1421.64</v>
      </c>
      <c r="I965" s="126">
        <f>VLOOKUP(A965,РАСЧЕТ!A:AZ,52,0)</f>
        <v>0</v>
      </c>
      <c r="J965" s="126">
        <f t="shared" si="136"/>
        <v>-1421.64</v>
      </c>
      <c r="K965" s="128">
        <v>1421.64</v>
      </c>
      <c r="L965" s="126">
        <f>VLOOKUP(A965,РАСЧЕТ!A:BA,53,0)</f>
        <v>0</v>
      </c>
      <c r="M965" s="126">
        <f t="shared" si="137"/>
        <v>-1421.64</v>
      </c>
      <c r="N965" s="128">
        <v>1421.64</v>
      </c>
      <c r="O965" s="126">
        <f>VLOOKUP(A965,РАСЧЕТ!A:BB,54,0)</f>
        <v>0</v>
      </c>
      <c r="P965" s="126">
        <f t="shared" si="138"/>
        <v>-1421.64</v>
      </c>
      <c r="Q965" s="128">
        <v>1421.64</v>
      </c>
      <c r="R965" s="126">
        <f>VLOOKUP(A965,РАСЧЕТ!A:BC,55,0)</f>
        <v>0</v>
      </c>
      <c r="S965" s="126">
        <f t="shared" si="139"/>
        <v>-1421.64</v>
      </c>
      <c r="T965" s="128">
        <v>1421.64</v>
      </c>
      <c r="U965" s="126">
        <f>VLOOKUP(A965,РАСЧЕТ!A:BD,56,0)</f>
        <v>0</v>
      </c>
      <c r="V965" s="126">
        <f t="shared" si="140"/>
        <v>-1421.64</v>
      </c>
      <c r="W965" s="80">
        <v>1421.64</v>
      </c>
      <c r="X965" s="81">
        <f>VLOOKUP(A965,РАСЧЕТ!A:BE,57,0)</f>
        <v>1287.1605630265854</v>
      </c>
      <c r="Y965" s="81">
        <f t="shared" si="141"/>
        <v>-134.47943697341475</v>
      </c>
      <c r="Z965" s="81" t="str">
        <f>VLOOKUP(A965,'10'!A:C,3,0)</f>
        <v>Начисление услуг УКС00001637 от 31.10.2023 0:00:03</v>
      </c>
      <c r="AA965" s="81" t="str">
        <f>VLOOKUP(A965,'10'!A:B,2,0)</f>
        <v>НСТ/КС/ДУ/3-63</v>
      </c>
      <c r="AB965" s="80">
        <v>1421.64</v>
      </c>
      <c r="AC965" s="81">
        <f>VLOOKUP(A965,РАСЧЕТ!A:BF,58,0)</f>
        <v>1176.9814930222833</v>
      </c>
      <c r="AD965" s="81">
        <f t="shared" si="142"/>
        <v>-244.6585069777168</v>
      </c>
      <c r="AE965" s="81" t="str">
        <f>VLOOKUP(A965,'11'!A:C,3,0)</f>
        <v>Начисление услуг УКС00001717 от 30.11.2023 23:59:59</v>
      </c>
      <c r="AF965" s="81" t="str">
        <f>VLOOKUP(A965,'11'!A:B,2,0)</f>
        <v>НСТ/КС/ДУ/3-63</v>
      </c>
      <c r="AG965" s="80">
        <v>1421.64</v>
      </c>
      <c r="AH965" s="120">
        <f>VLOOKUP(A965,РАСЧЕТ!A:BG,59,0)</f>
        <v>1640.7909196409441</v>
      </c>
      <c r="AI965" s="120">
        <f t="shared" si="143"/>
        <v>219.15091964094404</v>
      </c>
      <c r="AJ965" t="str">
        <f>VLOOKUP(A965,'12'!A:C,3,0)</f>
        <v>Начисление услуг УКС00001867 от 31.12.2023 23:59:59</v>
      </c>
      <c r="AK965" t="str">
        <f>VLOOKUP(A965,'12'!A:B,2,0)</f>
        <v>НСТ/КС/ДУ/3-63</v>
      </c>
    </row>
    <row r="966" spans="1:37" x14ac:dyDescent="0.3">
      <c r="A966" s="79" t="s">
        <v>2629</v>
      </c>
      <c r="B966" s="79" t="s">
        <v>2630</v>
      </c>
      <c r="C966" s="80">
        <v>1748.06</v>
      </c>
      <c r="D966" s="81">
        <f>VLOOKUP(A966,РАСЧЕТ!A:AY,51,0)</f>
        <v>2184.4315929224476</v>
      </c>
      <c r="E966" s="81">
        <f t="shared" si="135"/>
        <v>436.37159292244769</v>
      </c>
      <c r="F966" s="81" t="str">
        <f>VLOOKUP(A966,'04'!A:C,3,0)</f>
        <v>Начисление услуг УКС00000640 от 30.04.2023 0:00:10</v>
      </c>
      <c r="G966" s="81" t="str">
        <f>VLOOKUP(A966,'04'!A:B,2,0)</f>
        <v>НАС/КС/ДУ-3-630</v>
      </c>
      <c r="H966" s="128">
        <v>1748.06</v>
      </c>
      <c r="I966" s="126">
        <f>VLOOKUP(A966,РАСЧЕТ!A:AZ,52,0)</f>
        <v>0</v>
      </c>
      <c r="J966" s="126">
        <f t="shared" si="136"/>
        <v>-1748.06</v>
      </c>
      <c r="K966" s="128">
        <v>1748.06</v>
      </c>
      <c r="L966" s="126">
        <f>VLOOKUP(A966,РАСЧЕТ!A:BA,53,0)</f>
        <v>0</v>
      </c>
      <c r="M966" s="126">
        <f t="shared" si="137"/>
        <v>-1748.06</v>
      </c>
      <c r="N966" s="128">
        <v>1748.06</v>
      </c>
      <c r="O966" s="126">
        <f>VLOOKUP(A966,РАСЧЕТ!A:BB,54,0)</f>
        <v>0</v>
      </c>
      <c r="P966" s="126">
        <f t="shared" si="138"/>
        <v>-1748.06</v>
      </c>
      <c r="Q966" s="128">
        <v>1748.06</v>
      </c>
      <c r="R966" s="126">
        <f>VLOOKUP(A966,РАСЧЕТ!A:BC,55,0)</f>
        <v>0</v>
      </c>
      <c r="S966" s="126">
        <f t="shared" si="139"/>
        <v>-1748.06</v>
      </c>
      <c r="T966" s="128">
        <v>1748.06</v>
      </c>
      <c r="U966" s="126">
        <f>VLOOKUP(A966,РАСЧЕТ!A:BD,56,0)</f>
        <v>0</v>
      </c>
      <c r="V966" s="126">
        <f t="shared" si="140"/>
        <v>-1748.06</v>
      </c>
      <c r="W966" s="80">
        <v>1748.06</v>
      </c>
      <c r="X966" s="81">
        <f>VLOOKUP(A966,РАСЧЕТ!A:BE,57,0)</f>
        <v>2547.3736556715012</v>
      </c>
      <c r="Y966" s="81">
        <f t="shared" si="141"/>
        <v>799.31365567150124</v>
      </c>
      <c r="Z966" s="81" t="str">
        <f>VLOOKUP(A966,'10'!A:C,3,0)</f>
        <v>Начисление услуг УКС00001637 от 31.10.2023 0:00:03</v>
      </c>
      <c r="AA966" s="81" t="str">
        <f>VLOOKUP(A966,'10'!A:B,2,0)</f>
        <v>НАС/КС/ДУ-3-630</v>
      </c>
      <c r="AB966" s="80">
        <v>1748.06</v>
      </c>
      <c r="AC966" s="81">
        <f>VLOOKUP(A966,РАСЧЕТ!A:BF,58,0)</f>
        <v>2121.3265629267626</v>
      </c>
      <c r="AD966" s="81">
        <f t="shared" si="142"/>
        <v>373.26656292676262</v>
      </c>
      <c r="AE966" s="81" t="str">
        <f>VLOOKUP(A966,'11'!A:C,3,0)</f>
        <v>Начисление услуг УКС00001717 от 30.11.2023 23:59:59</v>
      </c>
      <c r="AF966" s="81" t="str">
        <f>VLOOKUP(A966,'11'!A:B,2,0)</f>
        <v>НАС/КС/ДУ-3-630</v>
      </c>
      <c r="AG966" s="80">
        <v>1748.06</v>
      </c>
      <c r="AH966" s="120">
        <f>VLOOKUP(A966,РАСЧЕТ!A:BG,59,0)</f>
        <v>2892.3975295918967</v>
      </c>
      <c r="AI966" s="120">
        <f t="shared" si="143"/>
        <v>1144.3375295918968</v>
      </c>
      <c r="AJ966" t="str">
        <f>VLOOKUP(A966,'12'!A:C,3,0)</f>
        <v>Начисление услуг УКС00001867 от 31.12.2023 23:59:59</v>
      </c>
      <c r="AK966" t="str">
        <f>VLOOKUP(A966,'12'!A:B,2,0)</f>
        <v>НАС/КС/ДУ-3-630</v>
      </c>
    </row>
    <row r="967" spans="1:37" x14ac:dyDescent="0.3">
      <c r="A967" s="79" t="s">
        <v>1894</v>
      </c>
      <c r="B967" s="79" t="s">
        <v>1895</v>
      </c>
      <c r="C967" s="80">
        <v>3410.21</v>
      </c>
      <c r="D967" s="81">
        <f>VLOOKUP(A967,РАСЧЕТ!A:AY,51,0)</f>
        <v>2876.0965787979194</v>
      </c>
      <c r="E967" s="81">
        <f t="shared" si="135"/>
        <v>-534.11342120208064</v>
      </c>
      <c r="F967" s="81" t="str">
        <f>VLOOKUP(A967,'04'!A:C,3,0)</f>
        <v>Начисление услуг УКС00000640 от 30.04.2023 0:00:10</v>
      </c>
      <c r="G967" s="81" t="str">
        <f>VLOOKUP(A967,'04'!A:B,2,0)</f>
        <v>НАС/КС/ДУ-3-631</v>
      </c>
      <c r="H967" s="128">
        <v>3410.21</v>
      </c>
      <c r="I967" s="126">
        <f>VLOOKUP(A967,РАСЧЕТ!A:AZ,52,0)</f>
        <v>0</v>
      </c>
      <c r="J967" s="126">
        <f t="shared" si="136"/>
        <v>-3410.21</v>
      </c>
      <c r="K967" s="128">
        <v>3410.21</v>
      </c>
      <c r="L967" s="126">
        <f>VLOOKUP(A967,РАСЧЕТ!A:BA,53,0)</f>
        <v>0</v>
      </c>
      <c r="M967" s="126">
        <f t="shared" si="137"/>
        <v>-3410.21</v>
      </c>
      <c r="N967" s="128">
        <v>3410.21</v>
      </c>
      <c r="O967" s="126">
        <f>VLOOKUP(A967,РАСЧЕТ!A:BB,54,0)</f>
        <v>0</v>
      </c>
      <c r="P967" s="126">
        <f t="shared" si="138"/>
        <v>-3410.21</v>
      </c>
      <c r="Q967" s="128">
        <v>3410.21</v>
      </c>
      <c r="R967" s="126">
        <f>VLOOKUP(A967,РАСЧЕТ!A:BC,55,0)</f>
        <v>0</v>
      </c>
      <c r="S967" s="126">
        <f t="shared" si="139"/>
        <v>-3410.21</v>
      </c>
      <c r="T967" s="128">
        <v>3410.21</v>
      </c>
      <c r="U967" s="126">
        <f>VLOOKUP(A967,РАСЧЕТ!A:BD,56,0)</f>
        <v>0</v>
      </c>
      <c r="V967" s="126">
        <f t="shared" si="140"/>
        <v>-3410.21</v>
      </c>
      <c r="W967" s="80">
        <v>3410.21</v>
      </c>
      <c r="X967" s="81">
        <f>VLOOKUP(A967,РАСЧЕТ!A:BE,57,0)</f>
        <v>2694.8353967604498</v>
      </c>
      <c r="Y967" s="81">
        <f t="shared" si="141"/>
        <v>-715.3746032395502</v>
      </c>
      <c r="Z967" s="81" t="str">
        <f>VLOOKUP(A967,'10'!A:C,3,0)</f>
        <v>Начисление услуг УКС00001637 от 31.10.2023 0:00:03</v>
      </c>
      <c r="AA967" s="81" t="str">
        <f>VLOOKUP(A967,'10'!A:B,2,0)</f>
        <v>НАС/КС/ДУ-3-631</v>
      </c>
      <c r="AB967" s="80">
        <v>3410.21</v>
      </c>
      <c r="AC967" s="81">
        <f>VLOOKUP(A967,РАСЧЕТ!A:BF,58,0)</f>
        <v>2548.852948009212</v>
      </c>
      <c r="AD967" s="81">
        <f t="shared" si="142"/>
        <v>-861.35705199078802</v>
      </c>
      <c r="AE967" s="81" t="str">
        <f>VLOOKUP(A967,'11'!A:C,3,0)</f>
        <v>Начисление услуг УКС00001717 от 30.11.2023 23:59:59</v>
      </c>
      <c r="AF967" s="81" t="str">
        <f>VLOOKUP(A967,'11'!A:B,2,0)</f>
        <v>НАС/КС/ДУ-3-631</v>
      </c>
      <c r="AG967" s="80">
        <v>3410.21</v>
      </c>
      <c r="AH967" s="120">
        <f>VLOOKUP(A967,РАСЧЕТ!A:BG,59,0)</f>
        <v>3579.686667005898</v>
      </c>
      <c r="AI967" s="120">
        <f t="shared" si="143"/>
        <v>169.47666700589798</v>
      </c>
      <c r="AJ967" t="str">
        <f>VLOOKUP(A967,'12'!A:C,3,0)</f>
        <v>Начисление услуг УКС00001867 от 31.12.2023 23:59:59</v>
      </c>
      <c r="AK967" t="str">
        <f>VLOOKUP(A967,'12'!A:B,2,0)</f>
        <v>НАС/КС/ДУ-3-631</v>
      </c>
    </row>
    <row r="968" spans="1:37" x14ac:dyDescent="0.3">
      <c r="A968" s="79" t="s">
        <v>1839</v>
      </c>
      <c r="B968" s="79" t="s">
        <v>1840</v>
      </c>
      <c r="C968" s="80">
        <v>2684.36</v>
      </c>
      <c r="D968" s="81">
        <f>VLOOKUP(A968,РАСЧЕТ!A:AY,51,0)</f>
        <v>2263.9299266356416</v>
      </c>
      <c r="E968" s="81">
        <f t="shared" si="135"/>
        <v>-420.43007336435858</v>
      </c>
      <c r="F968" s="81" t="str">
        <f>VLOOKUP(A968,'04'!A:C,3,0)</f>
        <v>Начисление услуг УКС00000640 от 30.04.2023 0:00:10</v>
      </c>
      <c r="G968" s="81" t="str">
        <f>VLOOKUP(A968,'04'!A:B,2,0)</f>
        <v>НАС/КС/ДУ-3-632.</v>
      </c>
      <c r="H968" s="128">
        <v>2684.36</v>
      </c>
      <c r="I968" s="126">
        <f>VLOOKUP(A968,РАСЧЕТ!A:AZ,52,0)</f>
        <v>0</v>
      </c>
      <c r="J968" s="126">
        <f t="shared" si="136"/>
        <v>-2684.36</v>
      </c>
      <c r="K968" s="128">
        <v>2684.36</v>
      </c>
      <c r="L968" s="126">
        <f>VLOOKUP(A968,РАСЧЕТ!A:BA,53,0)</f>
        <v>0</v>
      </c>
      <c r="M968" s="126">
        <f t="shared" si="137"/>
        <v>-2684.36</v>
      </c>
      <c r="N968" s="128">
        <v>2684.36</v>
      </c>
      <c r="O968" s="126">
        <f>VLOOKUP(A968,РАСЧЕТ!A:BB,54,0)</f>
        <v>0</v>
      </c>
      <c r="P968" s="126">
        <f t="shared" si="138"/>
        <v>-2684.36</v>
      </c>
      <c r="Q968" s="128">
        <v>2684.36</v>
      </c>
      <c r="R968" s="126">
        <f>VLOOKUP(A968,РАСЧЕТ!A:BC,55,0)</f>
        <v>0</v>
      </c>
      <c r="S968" s="126">
        <f t="shared" si="139"/>
        <v>-2684.36</v>
      </c>
      <c r="T968" s="128">
        <v>2684.36</v>
      </c>
      <c r="U968" s="126">
        <f>VLOOKUP(A968,РАСЧЕТ!A:BD,56,0)</f>
        <v>0</v>
      </c>
      <c r="V968" s="126">
        <f t="shared" si="140"/>
        <v>-2684.36</v>
      </c>
      <c r="W968" s="80">
        <v>2684.36</v>
      </c>
      <c r="X968" s="81">
        <f>VLOOKUP(A968,РАСЧЕТ!A:BE,57,0)</f>
        <v>3088.4527390189651</v>
      </c>
      <c r="Y968" s="81">
        <f t="shared" si="141"/>
        <v>404.09273901896495</v>
      </c>
      <c r="Z968" s="81" t="str">
        <f>VLOOKUP(A968,'10'!A:C,3,0)</f>
        <v>Начисление услуг УКС00001637 от 31.10.2023 0:00:03</v>
      </c>
      <c r="AA968" s="81" t="str">
        <f>VLOOKUP(A968,'10'!A:B,2,0)</f>
        <v>НАС/КС/ДУ-3-632.</v>
      </c>
      <c r="AB968" s="80">
        <v>2684.36</v>
      </c>
      <c r="AC968" s="81">
        <f>VLOOKUP(A968,РАСЧЕТ!A:BF,58,0)</f>
        <v>2682.209489424497</v>
      </c>
      <c r="AD968" s="81">
        <f t="shared" si="142"/>
        <v>-2.1505105755031764</v>
      </c>
      <c r="AE968" s="81" t="str">
        <f>VLOOKUP(A968,'11'!A:C,3,0)</f>
        <v>Начисление услуг УКС00001717 от 30.11.2023 23:59:59</v>
      </c>
      <c r="AF968" s="81" t="str">
        <f>VLOOKUP(A968,'11'!A:B,2,0)</f>
        <v>НАС/КС/ДУ-3-632.</v>
      </c>
      <c r="AG968" s="80">
        <v>2684.36</v>
      </c>
      <c r="AH968" s="120">
        <f>VLOOKUP(A968,РАСЧЕТ!A:BG,59,0)</f>
        <v>3694.9284090373039</v>
      </c>
      <c r="AI968" s="120">
        <f t="shared" si="143"/>
        <v>1010.5684090373038</v>
      </c>
      <c r="AJ968" t="str">
        <f>VLOOKUP(A968,'12'!A:C,3,0)</f>
        <v>Начисление услуг УКС00001867 от 31.12.2023 23:59:59</v>
      </c>
      <c r="AK968" t="str">
        <f>VLOOKUP(A968,'12'!A:B,2,0)</f>
        <v>НАС/КС/ДУ-3-632.</v>
      </c>
    </row>
    <row r="969" spans="1:37" x14ac:dyDescent="0.3">
      <c r="A969" s="79" t="s">
        <v>1855</v>
      </c>
      <c r="B969" s="79" t="s">
        <v>1856</v>
      </c>
      <c r="C969" s="80">
        <v>2688.65</v>
      </c>
      <c r="D969" s="81">
        <f>VLOOKUP(A969,РАСЧЕТ!A:AY,51,0)</f>
        <v>2267.5522145182581</v>
      </c>
      <c r="E969" s="81">
        <f t="shared" si="135"/>
        <v>-421.09778548174199</v>
      </c>
      <c r="F969" s="81" t="str">
        <f>VLOOKUP(A969,'04'!A:C,3,0)</f>
        <v>Начисление услуг УКС00000640 от 30.04.2023 0:00:10</v>
      </c>
      <c r="G969" s="81" t="str">
        <f>VLOOKUP(A969,'04'!A:B,2,0)</f>
        <v>НАС/КС/ДУ-3-633</v>
      </c>
      <c r="H969" s="128">
        <v>2688.65</v>
      </c>
      <c r="I969" s="126">
        <f>VLOOKUP(A969,РАСЧЕТ!A:AZ,52,0)</f>
        <v>0</v>
      </c>
      <c r="J969" s="126">
        <f t="shared" si="136"/>
        <v>-2688.65</v>
      </c>
      <c r="K969" s="128">
        <v>2688.65</v>
      </c>
      <c r="L969" s="126">
        <f>VLOOKUP(A969,РАСЧЕТ!A:BA,53,0)</f>
        <v>0</v>
      </c>
      <c r="M969" s="126">
        <f t="shared" si="137"/>
        <v>-2688.65</v>
      </c>
      <c r="N969" s="128">
        <v>2688.65</v>
      </c>
      <c r="O969" s="126">
        <f>VLOOKUP(A969,РАСЧЕТ!A:BB,54,0)</f>
        <v>0</v>
      </c>
      <c r="P969" s="126">
        <f t="shared" si="138"/>
        <v>-2688.65</v>
      </c>
      <c r="Q969" s="128">
        <v>2688.65</v>
      </c>
      <c r="R969" s="126">
        <f>VLOOKUP(A969,РАСЧЕТ!A:BC,55,0)</f>
        <v>0</v>
      </c>
      <c r="S969" s="126">
        <f t="shared" si="139"/>
        <v>-2688.65</v>
      </c>
      <c r="T969" s="128">
        <v>2688.65</v>
      </c>
      <c r="U969" s="126">
        <f>VLOOKUP(A969,РАСЧЕТ!A:BD,56,0)</f>
        <v>0</v>
      </c>
      <c r="V969" s="126">
        <f t="shared" si="140"/>
        <v>-2688.65</v>
      </c>
      <c r="W969" s="80">
        <v>2688.65</v>
      </c>
      <c r="X969" s="81">
        <f>VLOOKUP(A969,РАСЧЕТ!A:BE,57,0)</f>
        <v>1753.8274744399262</v>
      </c>
      <c r="Y969" s="81">
        <f t="shared" si="141"/>
        <v>-934.82252556007393</v>
      </c>
      <c r="Z969" s="81" t="str">
        <f>VLOOKUP(A969,'10'!A:C,3,0)</f>
        <v>Начисление услуг УКС00001637 от 31.10.2023 0:00:03</v>
      </c>
      <c r="AA969" s="81" t="str">
        <f>VLOOKUP(A969,'10'!A:B,2,0)</f>
        <v>НАС/КС/ДУ-3-633</v>
      </c>
      <c r="AB969" s="80">
        <v>2688.65</v>
      </c>
      <c r="AC969" s="81">
        <f>VLOOKUP(A969,РАСЧЕТ!A:BF,58,0)</f>
        <v>1750.4270204168276</v>
      </c>
      <c r="AD969" s="81">
        <f t="shared" si="142"/>
        <v>-938.22297958317245</v>
      </c>
      <c r="AE969" s="81" t="str">
        <f>VLOOKUP(A969,'11'!A:C,3,0)</f>
        <v>Начисление услуг УКС00001717 от 30.11.2023 23:59:59</v>
      </c>
      <c r="AF969" s="81" t="str">
        <f>VLOOKUP(A969,'11'!A:B,2,0)</f>
        <v>НАС/КС/ДУ-3-633</v>
      </c>
      <c r="AG969" s="80">
        <v>2688.65</v>
      </c>
      <c r="AH969" s="120">
        <f>VLOOKUP(A969,РАСЧЕТ!A:BG,59,0)</f>
        <v>2485.9755673239802</v>
      </c>
      <c r="AI969" s="120">
        <f t="shared" si="143"/>
        <v>-202.67443267601993</v>
      </c>
      <c r="AJ969" t="str">
        <f>VLOOKUP(A969,'12'!A:C,3,0)</f>
        <v>Начисление услуг УКС00001867 от 31.12.2023 23:59:59</v>
      </c>
      <c r="AK969" t="str">
        <f>VLOOKUP(A969,'12'!A:B,2,0)</f>
        <v>НАС/КС/ДУ-3-633</v>
      </c>
    </row>
    <row r="970" spans="1:37" x14ac:dyDescent="0.3">
      <c r="A970" s="79" t="s">
        <v>2589</v>
      </c>
      <c r="B970" s="79" t="s">
        <v>2590</v>
      </c>
      <c r="C970" s="80">
        <v>1748.06</v>
      </c>
      <c r="D970" s="81">
        <f>VLOOKUP(A970,РАСЧЕТ!A:AY,51,0)</f>
        <v>734.87719292244731</v>
      </c>
      <c r="E970" s="81">
        <f t="shared" si="135"/>
        <v>-1013.1828070775526</v>
      </c>
      <c r="F970" s="81" t="str">
        <f>VLOOKUP(A970,'04'!A:C,3,0)</f>
        <v>Начисление услуг УКС00000640 от 30.04.2023 0:00:10</v>
      </c>
      <c r="G970" s="81" t="str">
        <f>VLOOKUP(A970,'04'!A:B,2,0)</f>
        <v>НАС/КС/ДУ/3-634 от 03.10.2021</v>
      </c>
      <c r="H970" s="128">
        <v>1748.06</v>
      </c>
      <c r="I970" s="126">
        <f>VLOOKUP(A970,РАСЧЕТ!A:AZ,52,0)</f>
        <v>0</v>
      </c>
      <c r="J970" s="126">
        <f t="shared" si="136"/>
        <v>-1748.06</v>
      </c>
      <c r="K970" s="128">
        <v>1748.06</v>
      </c>
      <c r="L970" s="126">
        <f>VLOOKUP(A970,РАСЧЕТ!A:BA,53,0)</f>
        <v>0</v>
      </c>
      <c r="M970" s="126">
        <f t="shared" si="137"/>
        <v>-1748.06</v>
      </c>
      <c r="N970" s="128">
        <v>1748.06</v>
      </c>
      <c r="O970" s="126">
        <f>VLOOKUP(A970,РАСЧЕТ!A:BB,54,0)</f>
        <v>0</v>
      </c>
      <c r="P970" s="126">
        <f t="shared" si="138"/>
        <v>-1748.06</v>
      </c>
      <c r="Q970" s="128">
        <v>1748.06</v>
      </c>
      <c r="R970" s="126">
        <f>VLOOKUP(A970,РАСЧЕТ!A:BC,55,0)</f>
        <v>0</v>
      </c>
      <c r="S970" s="126">
        <f t="shared" si="139"/>
        <v>-1748.06</v>
      </c>
      <c r="T970" s="128">
        <v>1748.06</v>
      </c>
      <c r="U970" s="126">
        <f>VLOOKUP(A970,РАСЧЕТ!A:BD,56,0)</f>
        <v>0</v>
      </c>
      <c r="V970" s="126">
        <f t="shared" si="140"/>
        <v>-1748.06</v>
      </c>
      <c r="W970" s="80">
        <v>1748.06</v>
      </c>
      <c r="X970" s="81">
        <f>VLOOKUP(A970,РАСЧЕТ!A:BE,57,0)</f>
        <v>2393.87553248625</v>
      </c>
      <c r="Y970" s="81">
        <f t="shared" si="141"/>
        <v>645.81553248625005</v>
      </c>
      <c r="Z970" s="81" t="str">
        <f>VLOOKUP(A970,'10'!A:C,3,0)</f>
        <v>Начисление услуг УКС00001637 от 31.10.2023 0:00:03</v>
      </c>
      <c r="AA970" s="81" t="str">
        <f>VLOOKUP(A970,'10'!A:B,2,0)</f>
        <v>НАС/КС/ДУ/3-634 от 03.10.2021</v>
      </c>
      <c r="AB970" s="80">
        <v>1748.06</v>
      </c>
      <c r="AC970" s="81">
        <f>VLOOKUP(A970,РАСЧЕТ!A:BF,58,0)</f>
        <v>2014.063823965326</v>
      </c>
      <c r="AD970" s="81">
        <f t="shared" si="142"/>
        <v>266.00382396532609</v>
      </c>
      <c r="AE970" s="81" t="str">
        <f>VLOOKUP(A970,'11'!A:C,3,0)</f>
        <v>Начисление услуг УКС00001717 от 30.11.2023 23:59:59</v>
      </c>
      <c r="AF970" s="81" t="str">
        <f>VLOOKUP(A970,'11'!A:B,2,0)</f>
        <v>НАС/КС/ДУ/3-634 от 03.10.2021</v>
      </c>
      <c r="AG970" s="80">
        <v>1748.06</v>
      </c>
      <c r="AH970" s="120">
        <f>VLOOKUP(A970,РАСЧЕТ!A:BG,59,0)</f>
        <v>2753.1887517385803</v>
      </c>
      <c r="AI970" s="120">
        <f t="shared" si="143"/>
        <v>1005.1287517385804</v>
      </c>
      <c r="AJ970" t="str">
        <f>VLOOKUP(A970,'12'!A:C,3,0)</f>
        <v>Начисление услуг УКС00001867 от 31.12.2023 23:59:59</v>
      </c>
      <c r="AK970" t="str">
        <f>VLOOKUP(A970,'12'!A:B,2,0)</f>
        <v>НАС/КС/ДУ/3-634 от 03.10.2021</v>
      </c>
    </row>
    <row r="971" spans="1:37" x14ac:dyDescent="0.3">
      <c r="A971" s="79" t="s">
        <v>2063</v>
      </c>
      <c r="B971" s="79" t="s">
        <v>2064</v>
      </c>
      <c r="C971" s="80">
        <v>3410.21</v>
      </c>
      <c r="D971" s="81">
        <f>VLOOKUP(A971,РАСЧЕТ!A:AY,51,0)</f>
        <v>2434.9087644727842</v>
      </c>
      <c r="E971" s="81">
        <f t="shared" si="135"/>
        <v>-975.30123552721579</v>
      </c>
      <c r="F971" s="81" t="str">
        <f>VLOOKUP(A971,'04'!A:C,3,0)</f>
        <v>Начисление услуг УКС00000640 от 30.04.2023 0:00:10</v>
      </c>
      <c r="G971" s="81" t="str">
        <f>VLOOKUP(A971,'04'!A:B,2,0)</f>
        <v>НАС/КС/ДУ-3-635</v>
      </c>
      <c r="H971" s="128">
        <v>3410.21</v>
      </c>
      <c r="I971" s="126">
        <f>VLOOKUP(A971,РАСЧЕТ!A:AZ,52,0)</f>
        <v>0</v>
      </c>
      <c r="J971" s="126">
        <f t="shared" si="136"/>
        <v>-3410.21</v>
      </c>
      <c r="K971" s="128">
        <v>3410.21</v>
      </c>
      <c r="L971" s="126">
        <f>VLOOKUP(A971,РАСЧЕТ!A:BA,53,0)</f>
        <v>0</v>
      </c>
      <c r="M971" s="126">
        <f t="shared" si="137"/>
        <v>-3410.21</v>
      </c>
      <c r="N971" s="128">
        <v>3410.21</v>
      </c>
      <c r="O971" s="126">
        <f>VLOOKUP(A971,РАСЧЕТ!A:BB,54,0)</f>
        <v>0</v>
      </c>
      <c r="P971" s="126">
        <f t="shared" si="138"/>
        <v>-3410.21</v>
      </c>
      <c r="Q971" s="128">
        <v>3410.21</v>
      </c>
      <c r="R971" s="126">
        <f>VLOOKUP(A971,РАСЧЕТ!A:BC,55,0)</f>
        <v>0</v>
      </c>
      <c r="S971" s="126">
        <f t="shared" si="139"/>
        <v>-3410.21</v>
      </c>
      <c r="T971" s="128">
        <v>3410.21</v>
      </c>
      <c r="U971" s="126">
        <f>VLOOKUP(A971,РАСЧЕТ!A:BD,56,0)</f>
        <v>0</v>
      </c>
      <c r="V971" s="126">
        <f t="shared" si="140"/>
        <v>-3410.21</v>
      </c>
      <c r="W971" s="80">
        <v>3410.21</v>
      </c>
      <c r="X971" s="81">
        <f>VLOOKUP(A971,РАСЧЕТ!A:BE,57,0)</f>
        <v>3193.8124003556472</v>
      </c>
      <c r="Y971" s="81">
        <f t="shared" si="141"/>
        <v>-216.39759964435279</v>
      </c>
      <c r="Z971" s="81" t="str">
        <f>VLOOKUP(A971,'10'!A:C,3,0)</f>
        <v>Начисление услуг УКС00001637 от 31.10.2023 0:00:03</v>
      </c>
      <c r="AA971" s="81" t="str">
        <f>VLOOKUP(A971,'10'!A:B,2,0)</f>
        <v>НАС/КС/ДУ-3-635</v>
      </c>
      <c r="AB971" s="80">
        <v>3410.21</v>
      </c>
      <c r="AC971" s="81">
        <f>VLOOKUP(A971,РАСЧЕТ!A:BF,58,0)</f>
        <v>2897.5323909480539</v>
      </c>
      <c r="AD971" s="81">
        <f t="shared" si="142"/>
        <v>-512.67760905194609</v>
      </c>
      <c r="AE971" s="81" t="str">
        <f>VLOOKUP(A971,'11'!A:C,3,0)</f>
        <v>Начисление услуг УКС00001717 от 30.11.2023 23:59:59</v>
      </c>
      <c r="AF971" s="81" t="str">
        <f>VLOOKUP(A971,'11'!A:B,2,0)</f>
        <v>НАС/КС/ДУ-3-635</v>
      </c>
      <c r="AG971" s="80">
        <v>3410.21</v>
      </c>
      <c r="AH971" s="120">
        <f>VLOOKUP(A971,РАСЧЕТ!A:BG,59,0)</f>
        <v>4032.2132347969969</v>
      </c>
      <c r="AI971" s="120">
        <f t="shared" si="143"/>
        <v>622.00323479699682</v>
      </c>
      <c r="AJ971" t="str">
        <f>VLOOKUP(A971,'12'!A:C,3,0)</f>
        <v>Начисление услуг УКС00001867 от 31.12.2023 23:59:59</v>
      </c>
      <c r="AK971" t="str">
        <f>VLOOKUP(A971,'12'!A:B,2,0)</f>
        <v>НАС/КС/ДУ-3-635</v>
      </c>
    </row>
    <row r="972" spans="1:37" x14ac:dyDescent="0.3">
      <c r="A972" s="79" t="s">
        <v>1095</v>
      </c>
      <c r="B972" s="79" t="s">
        <v>1096</v>
      </c>
      <c r="C972" s="80">
        <v>2684.36</v>
      </c>
      <c r="D972" s="81">
        <f>VLOOKUP(A972,РАСЧЕТ!A:AY,51,0)</f>
        <v>2263.9299266356416</v>
      </c>
      <c r="E972" s="81">
        <f t="shared" si="135"/>
        <v>-420.43007336435858</v>
      </c>
      <c r="F972" s="81" t="str">
        <f>VLOOKUP(A972,'04'!A:C,3,0)</f>
        <v>Начисление услуг УКС00000640 от 30.04.2023 0:00:10</v>
      </c>
      <c r="G972" s="81" t="str">
        <f>VLOOKUP(A972,'04'!A:B,2,0)</f>
        <v>НАС/КС/ДУ-3-636,</v>
      </c>
      <c r="H972" s="128">
        <v>2684.36</v>
      </c>
      <c r="I972" s="126">
        <f>VLOOKUP(A972,РАСЧЕТ!A:AZ,52,0)</f>
        <v>0</v>
      </c>
      <c r="J972" s="126">
        <f t="shared" si="136"/>
        <v>-2684.36</v>
      </c>
      <c r="K972" s="128">
        <v>2684.36</v>
      </c>
      <c r="L972" s="126">
        <f>VLOOKUP(A972,РАСЧЕТ!A:BA,53,0)</f>
        <v>0</v>
      </c>
      <c r="M972" s="126">
        <f t="shared" si="137"/>
        <v>-2684.36</v>
      </c>
      <c r="N972" s="128">
        <v>2684.36</v>
      </c>
      <c r="O972" s="126">
        <f>VLOOKUP(A972,РАСЧЕТ!A:BB,54,0)</f>
        <v>0</v>
      </c>
      <c r="P972" s="126">
        <f t="shared" si="138"/>
        <v>-2684.36</v>
      </c>
      <c r="Q972" s="128">
        <v>2684.36</v>
      </c>
      <c r="R972" s="126">
        <f>VLOOKUP(A972,РАСЧЕТ!A:BC,55,0)</f>
        <v>0</v>
      </c>
      <c r="S972" s="126">
        <f t="shared" si="139"/>
        <v>-2684.36</v>
      </c>
      <c r="T972" s="128">
        <v>2684.36</v>
      </c>
      <c r="U972" s="126">
        <f>VLOOKUP(A972,РАСЧЕТ!A:BD,56,0)</f>
        <v>0</v>
      </c>
      <c r="V972" s="126">
        <f t="shared" si="140"/>
        <v>-2684.36</v>
      </c>
      <c r="W972" s="80">
        <v>2684.36</v>
      </c>
      <c r="X972" s="81">
        <f>VLOOKUP(A972,РАСЧЕТ!A:BE,57,0)</f>
        <v>3566.460317260281</v>
      </c>
      <c r="Y972" s="81">
        <f t="shared" si="141"/>
        <v>882.10031726028092</v>
      </c>
      <c r="Z972" s="81" t="str">
        <f>VLOOKUP(A972,'10'!A:C,3,0)</f>
        <v>Начисление услуг УКС00001637 от 31.10.2023 0:00:03</v>
      </c>
      <c r="AA972" s="81" t="str">
        <f>VLOOKUP(A972,'10'!A:B,2,0)</f>
        <v>НАС/КС/ДУ-3-636,</v>
      </c>
      <c r="AB972" s="80">
        <v>2684.36</v>
      </c>
      <c r="AC972" s="81">
        <f>VLOOKUP(A972,РАСЧЕТ!A:BF,58,0)</f>
        <v>3016.2357369285637</v>
      </c>
      <c r="AD972" s="81">
        <f t="shared" si="142"/>
        <v>331.87573692856358</v>
      </c>
      <c r="AE972" s="81" t="str">
        <f>VLOOKUP(A972,'11'!A:C,3,0)</f>
        <v>Начисление услуг УКС00001717 от 30.11.2023 23:59:59</v>
      </c>
      <c r="AF972" s="81" t="str">
        <f>VLOOKUP(A972,'11'!A:B,2,0)</f>
        <v>НАС/КС/ДУ-3-636,</v>
      </c>
      <c r="AG972" s="80">
        <v>2684.36</v>
      </c>
      <c r="AH972" s="120">
        <f>VLOOKUP(A972,РАСЧЕТ!A:BG,59,0)</f>
        <v>4128.4376232919221</v>
      </c>
      <c r="AI972" s="120">
        <f t="shared" si="143"/>
        <v>1444.077623291922</v>
      </c>
      <c r="AJ972" t="str">
        <f>VLOOKUP(A972,'12'!A:C,3,0)</f>
        <v>Начисление услуг УКС00001867 от 31.12.2023 23:59:59</v>
      </c>
      <c r="AK972" t="str">
        <f>VLOOKUP(A972,'12'!A:B,2,0)</f>
        <v>НАС/КС/ДУ-3-636,</v>
      </c>
    </row>
    <row r="973" spans="1:37" x14ac:dyDescent="0.3">
      <c r="A973" s="79" t="s">
        <v>2595</v>
      </c>
      <c r="B973" s="79" t="s">
        <v>2596</v>
      </c>
      <c r="C973" s="80">
        <v>2688.65</v>
      </c>
      <c r="D973" s="81">
        <f>VLOOKUP(A973,РАСЧЕТ!A:AY,51,0)</f>
        <v>2267.5522145182581</v>
      </c>
      <c r="E973" s="81">
        <f t="shared" si="135"/>
        <v>-421.09778548174199</v>
      </c>
      <c r="F973" s="81" t="str">
        <f>VLOOKUP(A973,'04'!A:C,3,0)</f>
        <v>Начисление услуг УКС00000640 от 30.04.2023 0:00:10</v>
      </c>
      <c r="G973" s="81" t="str">
        <f>VLOOKUP(A973,'04'!A:B,2,0)</f>
        <v>НАС/КС/ДУ-3-637 от 22.12.2021</v>
      </c>
      <c r="H973" s="128">
        <v>2428.46</v>
      </c>
      <c r="I973" s="126">
        <f>VLOOKUP(A973,РАСЧЕТ!A:AZ,52,0)</f>
        <v>0</v>
      </c>
      <c r="J973" s="126">
        <f t="shared" si="136"/>
        <v>-2428.46</v>
      </c>
      <c r="K973" s="126">
        <v>160.41999999999999</v>
      </c>
      <c r="L973" s="126">
        <f>VLOOKUP(A973,РАСЧЕТ!A:BA,53,0)</f>
        <v>0</v>
      </c>
      <c r="M973" s="126">
        <f t="shared" si="137"/>
        <v>-160.41999999999999</v>
      </c>
      <c r="N973" s="127"/>
      <c r="O973" s="126">
        <f>VLOOKUP(A973,РАСЧЕТ!A:BB,54,0)</f>
        <v>0</v>
      </c>
      <c r="P973" s="126">
        <f t="shared" si="138"/>
        <v>0</v>
      </c>
      <c r="Q973" s="127"/>
      <c r="R973" s="126">
        <f>VLOOKUP(A973,РАСЧЕТ!A:BC,55,0)</f>
        <v>0</v>
      </c>
      <c r="S973" s="126">
        <f t="shared" si="139"/>
        <v>0</v>
      </c>
      <c r="T973" s="127"/>
      <c r="U973" s="126">
        <f>VLOOKUP(A973,РАСЧЕТ!A:BD,56,0)</f>
        <v>0</v>
      </c>
      <c r="V973" s="126">
        <f t="shared" si="140"/>
        <v>0</v>
      </c>
      <c r="W973" s="82"/>
      <c r="X973" s="81">
        <f>VLOOKUP(A973,РАСЧЕТ!A:BE,57,0)</f>
        <v>0</v>
      </c>
      <c r="Y973" s="81">
        <f t="shared" si="141"/>
        <v>0</v>
      </c>
      <c r="Z973" s="81" t="e">
        <f>VLOOKUP(A973,'10'!A:C,3,0)</f>
        <v>#N/A</v>
      </c>
      <c r="AA973" s="81" t="e">
        <f>VLOOKUP(A973,'10'!A:B,2,0)</f>
        <v>#N/A</v>
      </c>
      <c r="AB973" s="82"/>
      <c r="AC973" s="81">
        <f>VLOOKUP(A973,РАСЧЕТ!A:BF,58,0)</f>
        <v>0</v>
      </c>
      <c r="AD973" s="81">
        <f t="shared" si="142"/>
        <v>0</v>
      </c>
      <c r="AE973" s="81" t="e">
        <f>VLOOKUP(A973,'11'!A:C,3,0)</f>
        <v>#N/A</v>
      </c>
      <c r="AF973" s="81" t="e">
        <f>VLOOKUP(A973,'11'!A:B,2,0)</f>
        <v>#N/A</v>
      </c>
      <c r="AG973" s="82"/>
      <c r="AH973" s="120">
        <f>VLOOKUP(A973,РАСЧЕТ!A:BG,59,0)</f>
        <v>0</v>
      </c>
      <c r="AI973" s="120">
        <f t="shared" si="143"/>
        <v>0</v>
      </c>
      <c r="AJ973" t="e">
        <f>VLOOKUP(A973,'12'!A:C,3,0)</f>
        <v>#N/A</v>
      </c>
      <c r="AK973" t="e">
        <f>VLOOKUP(A973,'12'!A:B,2,0)</f>
        <v>#N/A</v>
      </c>
    </row>
    <row r="974" spans="1:37" x14ac:dyDescent="0.3">
      <c r="A974" s="79" t="s">
        <v>2731</v>
      </c>
      <c r="B974" s="79" t="s">
        <v>2596</v>
      </c>
      <c r="C974" s="82"/>
      <c r="D974" s="81">
        <f>VLOOKUP(A974,РАСЧЕТ!A:AY,51,0)</f>
        <v>0</v>
      </c>
      <c r="E974" s="81">
        <f t="shared" si="135"/>
        <v>0</v>
      </c>
      <c r="F974" s="81" t="e">
        <f>VLOOKUP(A974,'04'!A:C,3,0)</f>
        <v>#N/A</v>
      </c>
      <c r="G974" s="81" t="e">
        <f>VLOOKUP(A974,'04'!A:B,2,0)</f>
        <v>#N/A</v>
      </c>
      <c r="H974" s="126">
        <v>260.19</v>
      </c>
      <c r="I974" s="126">
        <f>VLOOKUP(A974,РАСЧЕТ!A:AZ,52,0)</f>
        <v>0</v>
      </c>
      <c r="J974" s="126">
        <f t="shared" si="136"/>
        <v>-260.19</v>
      </c>
      <c r="K974" s="128">
        <v>2688.66</v>
      </c>
      <c r="L974" s="126">
        <f>VLOOKUP(A974,РАСЧЕТ!A:BA,53,0)</f>
        <v>0</v>
      </c>
      <c r="M974" s="126">
        <f t="shared" si="137"/>
        <v>-2688.66</v>
      </c>
      <c r="N974" s="128">
        <v>2688.65</v>
      </c>
      <c r="O974" s="126">
        <f>VLOOKUP(A974,РАСЧЕТ!A:BB,54,0)</f>
        <v>0</v>
      </c>
      <c r="P974" s="126">
        <f t="shared" si="138"/>
        <v>-2688.65</v>
      </c>
      <c r="Q974" s="128">
        <v>2688.65</v>
      </c>
      <c r="R974" s="126">
        <f>VLOOKUP(A974,РАСЧЕТ!A:BC,55,0)</f>
        <v>0</v>
      </c>
      <c r="S974" s="126">
        <f t="shared" si="139"/>
        <v>-2688.65</v>
      </c>
      <c r="T974" s="128">
        <v>2150.92</v>
      </c>
      <c r="U974" s="126">
        <f>VLOOKUP(A974,РАСЧЕТ!A:BD,56,0)</f>
        <v>0</v>
      </c>
      <c r="V974" s="126">
        <f t="shared" si="140"/>
        <v>-2150.92</v>
      </c>
      <c r="W974" s="82"/>
      <c r="X974" s="81">
        <f>VLOOKUP(A974,РАСЧЕТ!A:BE,57,0)</f>
        <v>0</v>
      </c>
      <c r="Y974" s="81">
        <f t="shared" si="141"/>
        <v>0</v>
      </c>
      <c r="Z974" s="81" t="e">
        <f>VLOOKUP(A974,'10'!A:C,3,0)</f>
        <v>#N/A</v>
      </c>
      <c r="AA974" s="81" t="e">
        <f>VLOOKUP(A974,'10'!A:B,2,0)</f>
        <v>#N/A</v>
      </c>
      <c r="AB974" s="82"/>
      <c r="AC974" s="81">
        <f>VLOOKUP(A974,РАСЧЕТ!A:BF,58,0)</f>
        <v>0</v>
      </c>
      <c r="AD974" s="81">
        <f t="shared" si="142"/>
        <v>0</v>
      </c>
      <c r="AE974" s="81" t="e">
        <f>VLOOKUP(A974,'11'!A:C,3,0)</f>
        <v>#N/A</v>
      </c>
      <c r="AF974" s="81" t="e">
        <f>VLOOKUP(A974,'11'!A:B,2,0)</f>
        <v>#N/A</v>
      </c>
      <c r="AG974" s="82"/>
      <c r="AH974" s="120">
        <f>VLOOKUP(A974,РАСЧЕТ!A:BG,59,0)</f>
        <v>0</v>
      </c>
      <c r="AI974" s="120">
        <f t="shared" si="143"/>
        <v>0</v>
      </c>
      <c r="AJ974" t="e">
        <f>VLOOKUP(A974,'12'!A:C,3,0)</f>
        <v>#N/A</v>
      </c>
      <c r="AK974" t="e">
        <f>VLOOKUP(A974,'12'!A:B,2,0)</f>
        <v>#N/A</v>
      </c>
    </row>
    <row r="975" spans="1:37" x14ac:dyDescent="0.3">
      <c r="A975" s="79" t="s">
        <v>2779</v>
      </c>
      <c r="B975" s="79" t="s">
        <v>2596</v>
      </c>
      <c r="C975" s="82"/>
      <c r="D975" s="81">
        <f>VLOOKUP(A975,РАСЧЕТ!A:AY,51,0)</f>
        <v>0</v>
      </c>
      <c r="E975" s="81">
        <f t="shared" si="135"/>
        <v>0</v>
      </c>
      <c r="F975" s="81" t="e">
        <f>VLOOKUP(A975,'04'!A:C,3,0)</f>
        <v>#N/A</v>
      </c>
      <c r="G975" s="81" t="e">
        <f>VLOOKUP(A975,'04'!A:B,2,0)</f>
        <v>#N/A</v>
      </c>
      <c r="H975" s="127"/>
      <c r="I975" s="126">
        <f>VLOOKUP(A975,РАСЧЕТ!A:AZ,52,0)</f>
        <v>0</v>
      </c>
      <c r="J975" s="126">
        <f t="shared" si="136"/>
        <v>0</v>
      </c>
      <c r="K975" s="127"/>
      <c r="L975" s="126">
        <f>VLOOKUP(A975,РАСЧЕТ!A:BA,53,0)</f>
        <v>0</v>
      </c>
      <c r="M975" s="126">
        <f t="shared" si="137"/>
        <v>0</v>
      </c>
      <c r="N975" s="127"/>
      <c r="O975" s="126">
        <f>VLOOKUP(A975,РАСЧЕТ!A:BB,54,0)</f>
        <v>0</v>
      </c>
      <c r="P975" s="126">
        <f t="shared" si="138"/>
        <v>0</v>
      </c>
      <c r="Q975" s="127"/>
      <c r="R975" s="126">
        <f>VLOOKUP(A975,РАСЧЕТ!A:BC,55,0)</f>
        <v>0</v>
      </c>
      <c r="S975" s="126">
        <f t="shared" si="139"/>
        <v>0</v>
      </c>
      <c r="T975" s="126">
        <v>537.73</v>
      </c>
      <c r="U975" s="126">
        <f>VLOOKUP(A975,РАСЧЕТ!A:BD,56,0)</f>
        <v>0</v>
      </c>
      <c r="V975" s="126">
        <f t="shared" si="140"/>
        <v>-537.73</v>
      </c>
      <c r="W975" s="80">
        <v>2688.65</v>
      </c>
      <c r="X975" s="81">
        <f>VLOOKUP(A975,РАСЧЕТ!A:BE,57,0)</f>
        <v>3333.1068223794446</v>
      </c>
      <c r="Y975" s="81">
        <f t="shared" si="141"/>
        <v>644.45682237944447</v>
      </c>
      <c r="Z975" s="81" t="str">
        <f>VLOOKUP(A975,'10'!A:C,3,0)</f>
        <v>Начисление услуг УКС00001637 от 31.10.2023 0:00:03</v>
      </c>
      <c r="AA975" s="81" t="str">
        <f>VLOOKUP(A975,'10'!A:B,2,0)</f>
        <v xml:space="preserve">НАС/КС-3-637ВТОР </v>
      </c>
      <c r="AB975" s="80">
        <v>2688.65</v>
      </c>
      <c r="AC975" s="81">
        <f>VLOOKUP(A975,РАСЧЕТ!A:BF,58,0)</f>
        <v>2854.0094286576318</v>
      </c>
      <c r="AD975" s="81">
        <f t="shared" si="142"/>
        <v>165.35942865763172</v>
      </c>
      <c r="AE975" s="81" t="str">
        <f>VLOOKUP(A975,'11'!A:C,3,0)</f>
        <v>Начисление услуг УКС00001717 от 30.11.2023 23:59:59</v>
      </c>
      <c r="AF975" s="81" t="str">
        <f>VLOOKUP(A975,'11'!A:B,2,0)</f>
        <v xml:space="preserve">НАС/КС-3-637ВТОР </v>
      </c>
      <c r="AG975" s="80">
        <v>2688.65</v>
      </c>
      <c r="AH975" s="120">
        <f>VLOOKUP(A975,РАСЧЕТ!A:BG,59,0)</f>
        <v>3918.2376911436559</v>
      </c>
      <c r="AI975" s="120">
        <f t="shared" si="143"/>
        <v>1229.5876911436558</v>
      </c>
      <c r="AJ975" t="str">
        <f>VLOOKUP(A975,'12'!A:C,3,0)</f>
        <v>Начисление услуг УКС00001867 от 31.12.2023 23:59:59</v>
      </c>
      <c r="AK975" t="str">
        <f>VLOOKUP(A975,'12'!A:B,2,0)</f>
        <v xml:space="preserve">НАС/КС-3-637ВТОР </v>
      </c>
    </row>
    <row r="976" spans="1:37" x14ac:dyDescent="0.3">
      <c r="A976" s="79" t="s">
        <v>951</v>
      </c>
      <c r="B976" s="79" t="s">
        <v>952</v>
      </c>
      <c r="C976" s="80">
        <v>1748.06</v>
      </c>
      <c r="D976" s="81">
        <f>VLOOKUP(A976,РАСЧЕТ!A:AY,51,0)</f>
        <v>734.87719292244731</v>
      </c>
      <c r="E976" s="81">
        <f t="shared" si="135"/>
        <v>-1013.1828070775526</v>
      </c>
      <c r="F976" s="81" t="str">
        <f>VLOOKUP(A976,'04'!A:C,3,0)</f>
        <v>Начисление услуг УКС00000640 от 30.04.2023 0:00:10</v>
      </c>
      <c r="G976" s="81" t="str">
        <f>VLOOKUP(A976,'04'!A:B,2,0)</f>
        <v>НАС/ДУ-3-638 от 07.10.2021 г.</v>
      </c>
      <c r="H976" s="128">
        <v>1748.06</v>
      </c>
      <c r="I976" s="126">
        <f>VLOOKUP(A976,РАСЧЕТ!A:AZ,52,0)</f>
        <v>0</v>
      </c>
      <c r="J976" s="126">
        <f t="shared" si="136"/>
        <v>-1748.06</v>
      </c>
      <c r="K976" s="128">
        <v>1748.06</v>
      </c>
      <c r="L976" s="126">
        <f>VLOOKUP(A976,РАСЧЕТ!A:BA,53,0)</f>
        <v>0</v>
      </c>
      <c r="M976" s="126">
        <f t="shared" si="137"/>
        <v>-1748.06</v>
      </c>
      <c r="N976" s="128">
        <v>1748.06</v>
      </c>
      <c r="O976" s="126">
        <f>VLOOKUP(A976,РАСЧЕТ!A:BB,54,0)</f>
        <v>0</v>
      </c>
      <c r="P976" s="126">
        <f t="shared" si="138"/>
        <v>-1748.06</v>
      </c>
      <c r="Q976" s="128">
        <v>1748.06</v>
      </c>
      <c r="R976" s="126">
        <f>VLOOKUP(A976,РАСЧЕТ!A:BC,55,0)</f>
        <v>0</v>
      </c>
      <c r="S976" s="126">
        <f t="shared" si="139"/>
        <v>-1748.06</v>
      </c>
      <c r="T976" s="128">
        <v>1748.06</v>
      </c>
      <c r="U976" s="126">
        <f>VLOOKUP(A976,РАСЧЕТ!A:BD,56,0)</f>
        <v>0</v>
      </c>
      <c r="V976" s="126">
        <f t="shared" si="140"/>
        <v>-1748.06</v>
      </c>
      <c r="W976" s="80">
        <v>1748.06</v>
      </c>
      <c r="X976" s="81">
        <f>VLOOKUP(A976,РАСЧЕТ!A:BE,57,0)</f>
        <v>2600.9434704744076</v>
      </c>
      <c r="Y976" s="81">
        <f t="shared" si="141"/>
        <v>852.88347047440766</v>
      </c>
      <c r="Z976" s="81" t="str">
        <f>VLOOKUP(A976,'10'!A:C,3,0)</f>
        <v>Начисление услуг УКС00001637 от 31.10.2023 0:00:03</v>
      </c>
      <c r="AA976" s="81" t="str">
        <f>VLOOKUP(A976,'10'!A:B,2,0)</f>
        <v>НАС/ДУ-3-638 от 07.10.2021 г.</v>
      </c>
      <c r="AB976" s="80">
        <v>1748.06</v>
      </c>
      <c r="AC976" s="81">
        <f>VLOOKUP(A976,РАСЧЕТ!A:BF,58,0)</f>
        <v>2158.7605389401492</v>
      </c>
      <c r="AD976" s="81">
        <f t="shared" si="142"/>
        <v>410.70053894014927</v>
      </c>
      <c r="AE976" s="81" t="str">
        <f>VLOOKUP(A976,'11'!A:C,3,0)</f>
        <v>Начисление услуг УКС00001717 от 30.11.2023 23:59:59</v>
      </c>
      <c r="AF976" s="81" t="str">
        <f>VLOOKUP(A976,'11'!A:B,2,0)</f>
        <v>НАС/ДУ-3-638 от 07.10.2021 г.</v>
      </c>
      <c r="AG976" s="80">
        <v>1748.06</v>
      </c>
      <c r="AH976" s="120">
        <f>VLOOKUP(A976,РАСЧЕТ!A:BG,59,0)</f>
        <v>2940.9804587756039</v>
      </c>
      <c r="AI976" s="120">
        <f t="shared" si="143"/>
        <v>1192.9204587756039</v>
      </c>
      <c r="AJ976" t="str">
        <f>VLOOKUP(A976,'12'!A:C,3,0)</f>
        <v>Начисление услуг УКС00001867 от 31.12.2023 23:59:59</v>
      </c>
      <c r="AK976" t="str">
        <f>VLOOKUP(A976,'12'!A:B,2,0)</f>
        <v>НАС/ДУ-3-638 от 07.10.2021 г.</v>
      </c>
    </row>
    <row r="977" spans="1:37" x14ac:dyDescent="0.3">
      <c r="A977" s="79" t="s">
        <v>1985</v>
      </c>
      <c r="B977" s="79" t="s">
        <v>1986</v>
      </c>
      <c r="C977" s="80">
        <v>3410.21</v>
      </c>
      <c r="D977" s="81">
        <f>VLOOKUP(A977,РАСЧЕТ!A:AY,51,0)</f>
        <v>2373.1684844727843</v>
      </c>
      <c r="E977" s="81">
        <f t="shared" si="135"/>
        <v>-1037.0415155272158</v>
      </c>
      <c r="F977" s="81" t="str">
        <f>VLOOKUP(A977,'04'!A:C,3,0)</f>
        <v>Начисление услуг УКС00000640 от 30.04.2023 0:00:10</v>
      </c>
      <c r="G977" s="81" t="str">
        <f>VLOOKUP(A977,'04'!A:B,2,0)</f>
        <v>НАС/КС/ДУ-3-639</v>
      </c>
      <c r="H977" s="128">
        <v>3410.21</v>
      </c>
      <c r="I977" s="126">
        <f>VLOOKUP(A977,РАСЧЕТ!A:AZ,52,0)</f>
        <v>0</v>
      </c>
      <c r="J977" s="126">
        <f t="shared" si="136"/>
        <v>-3410.21</v>
      </c>
      <c r="K977" s="128">
        <v>3410.21</v>
      </c>
      <c r="L977" s="126">
        <f>VLOOKUP(A977,РАСЧЕТ!A:BA,53,0)</f>
        <v>0</v>
      </c>
      <c r="M977" s="126">
        <f t="shared" si="137"/>
        <v>-3410.21</v>
      </c>
      <c r="N977" s="128">
        <v>3410.21</v>
      </c>
      <c r="O977" s="126">
        <f>VLOOKUP(A977,РАСЧЕТ!A:BB,54,0)</f>
        <v>0</v>
      </c>
      <c r="P977" s="126">
        <f t="shared" si="138"/>
        <v>-3410.21</v>
      </c>
      <c r="Q977" s="128">
        <v>3410.21</v>
      </c>
      <c r="R977" s="126">
        <f>VLOOKUP(A977,РАСЧЕТ!A:BC,55,0)</f>
        <v>0</v>
      </c>
      <c r="S977" s="126">
        <f t="shared" si="139"/>
        <v>-3410.21</v>
      </c>
      <c r="T977" s="128">
        <v>3410.21</v>
      </c>
      <c r="U977" s="126">
        <f>VLOOKUP(A977,РАСЧЕТ!A:BD,56,0)</f>
        <v>0</v>
      </c>
      <c r="V977" s="126">
        <f t="shared" si="140"/>
        <v>-3410.21</v>
      </c>
      <c r="W977" s="80">
        <v>3410.21</v>
      </c>
      <c r="X977" s="81">
        <f>VLOOKUP(A977,РАСЧЕТ!A:BE,57,0)</f>
        <v>3201.0237215791153</v>
      </c>
      <c r="Y977" s="81">
        <f t="shared" si="141"/>
        <v>-209.18627842088472</v>
      </c>
      <c r="Z977" s="81" t="str">
        <f>VLOOKUP(A977,'10'!A:C,3,0)</f>
        <v>Начисление услуг УКС00001637 от 31.10.2023 0:00:03</v>
      </c>
      <c r="AA977" s="81" t="str">
        <f>VLOOKUP(A977,'10'!A:B,2,0)</f>
        <v>НАС/КС/ДУ-3-639</v>
      </c>
      <c r="AB977" s="80">
        <v>3410.21</v>
      </c>
      <c r="AC977" s="81">
        <f>VLOOKUP(A977,РАСЧЕТ!A:BF,58,0)</f>
        <v>2902.5715800267785</v>
      </c>
      <c r="AD977" s="81">
        <f t="shared" si="142"/>
        <v>-507.63841997322152</v>
      </c>
      <c r="AE977" s="81" t="str">
        <f>VLOOKUP(A977,'11'!A:C,3,0)</f>
        <v>Начисление услуг УКС00001717 от 30.11.2023 23:59:59</v>
      </c>
      <c r="AF977" s="81" t="str">
        <f>VLOOKUP(A977,'11'!A:B,2,0)</f>
        <v>НАС/КС/ДУ-3-639</v>
      </c>
      <c r="AG977" s="80">
        <v>3410.21</v>
      </c>
      <c r="AH977" s="120">
        <f>VLOOKUP(A977,РАСЧЕТ!A:BG,59,0)</f>
        <v>4038.7532444948033</v>
      </c>
      <c r="AI977" s="120">
        <f t="shared" si="143"/>
        <v>628.54324449480328</v>
      </c>
      <c r="AJ977" t="str">
        <f>VLOOKUP(A977,'12'!A:C,3,0)</f>
        <v>Начисление услуг УКС00001867 от 31.12.2023 23:59:59</v>
      </c>
      <c r="AK977" t="str">
        <f>VLOOKUP(A977,'12'!A:B,2,0)</f>
        <v>НАС/КС/ДУ-3-639</v>
      </c>
    </row>
    <row r="978" spans="1:37" x14ac:dyDescent="0.3">
      <c r="A978" s="79" t="s">
        <v>980</v>
      </c>
      <c r="B978" s="79" t="s">
        <v>223</v>
      </c>
      <c r="C978" s="80">
        <v>1421.64</v>
      </c>
      <c r="D978" s="81">
        <f>VLOOKUP(A978,РАСЧЕТ!A:AY,51,0)</f>
        <v>1198.9772891462358</v>
      </c>
      <c r="E978" s="81">
        <f t="shared" si="135"/>
        <v>-222.66271085376434</v>
      </c>
      <c r="F978" s="81" t="str">
        <f>VLOOKUP(A978,'04'!A:C,3,0)</f>
        <v>Начисление услуг УКС00000640 от 30.04.2023 0:00:10</v>
      </c>
      <c r="G978" s="81" t="str">
        <f>VLOOKUP(A978,'04'!A:B,2,0)</f>
        <v>НАС/КС/ДУ-3-64 от 01.01.2022</v>
      </c>
      <c r="H978" s="128">
        <v>1421.64</v>
      </c>
      <c r="I978" s="126">
        <f>VLOOKUP(A978,РАСЧЕТ!A:AZ,52,0)</f>
        <v>0</v>
      </c>
      <c r="J978" s="126">
        <f t="shared" si="136"/>
        <v>-1421.64</v>
      </c>
      <c r="K978" s="128">
        <v>1421.64</v>
      </c>
      <c r="L978" s="126">
        <f>VLOOKUP(A978,РАСЧЕТ!A:BA,53,0)</f>
        <v>0</v>
      </c>
      <c r="M978" s="126">
        <f t="shared" si="137"/>
        <v>-1421.64</v>
      </c>
      <c r="N978" s="128">
        <v>1421.64</v>
      </c>
      <c r="O978" s="126">
        <f>VLOOKUP(A978,РАСЧЕТ!A:BB,54,0)</f>
        <v>0</v>
      </c>
      <c r="P978" s="126">
        <f t="shared" si="138"/>
        <v>-1421.64</v>
      </c>
      <c r="Q978" s="128">
        <v>1421.64</v>
      </c>
      <c r="R978" s="126">
        <f>VLOOKUP(A978,РАСЧЕТ!A:BC,55,0)</f>
        <v>0</v>
      </c>
      <c r="S978" s="126">
        <f t="shared" si="139"/>
        <v>-1421.64</v>
      </c>
      <c r="T978" s="128">
        <v>1421.64</v>
      </c>
      <c r="U978" s="126">
        <f>VLOOKUP(A978,РАСЧЕТ!A:BD,56,0)</f>
        <v>0</v>
      </c>
      <c r="V978" s="126">
        <f t="shared" si="140"/>
        <v>-1421.64</v>
      </c>
      <c r="W978" s="80">
        <v>1421.64</v>
      </c>
      <c r="X978" s="81">
        <f>VLOOKUP(A978,РАСЧЕТ!A:BE,57,0)</f>
        <v>1196.5039533601291</v>
      </c>
      <c r="Y978" s="81">
        <f t="shared" si="141"/>
        <v>-225.13604663987098</v>
      </c>
      <c r="Z978" s="81" t="str">
        <f>VLOOKUP(A978,'10'!A:C,3,0)</f>
        <v>Начисление услуг УКС00001637 от 31.10.2023 0:00:03</v>
      </c>
      <c r="AA978" s="81" t="str">
        <f>VLOOKUP(A978,'10'!A:B,2,0)</f>
        <v>НАС/КС/ДУ-3-64 от 01.01.2022</v>
      </c>
      <c r="AB978" s="80">
        <v>1421.64</v>
      </c>
      <c r="AC978" s="81">
        <f>VLOOKUP(A978,РАСЧЕТ!A:BF,58,0)</f>
        <v>1113.6316874611678</v>
      </c>
      <c r="AD978" s="81">
        <f t="shared" si="142"/>
        <v>-308.00831253883234</v>
      </c>
      <c r="AE978" s="81" t="str">
        <f>VLOOKUP(A978,'11'!A:C,3,0)</f>
        <v>Начисление услуг УКС00001717 от 30.11.2023 23:59:59</v>
      </c>
      <c r="AF978" s="81" t="str">
        <f>VLOOKUP(A978,'11'!A:B,2,0)</f>
        <v>НАС/КС/ДУ-3-64 от 01.01.2022</v>
      </c>
      <c r="AG978" s="80">
        <v>1421.64</v>
      </c>
      <c r="AH978" s="120">
        <f>VLOOKUP(A978,РАСЧЕТ!A:BG,59,0)</f>
        <v>1558.5736548685168</v>
      </c>
      <c r="AI978" s="120">
        <f t="shared" si="143"/>
        <v>136.93365486851667</v>
      </c>
      <c r="AJ978" t="str">
        <f>VLOOKUP(A978,'12'!A:C,3,0)</f>
        <v>Начисление услуг УКС00001867 от 31.12.2023 23:59:59</v>
      </c>
      <c r="AK978" t="str">
        <f>VLOOKUP(A978,'12'!A:B,2,0)</f>
        <v>НАС/КС/ДУ-3-64 от 01.01.2022</v>
      </c>
    </row>
    <row r="979" spans="1:37" x14ac:dyDescent="0.3">
      <c r="A979" s="79" t="s">
        <v>1186</v>
      </c>
      <c r="B979" s="79" t="s">
        <v>1187</v>
      </c>
      <c r="C979" s="80">
        <v>2684.36</v>
      </c>
      <c r="D979" s="81">
        <f>VLOOKUP(A979,РАСЧЕТ!A:AY,51,0)</f>
        <v>2223.7157978784512</v>
      </c>
      <c r="E979" s="81">
        <f t="shared" si="135"/>
        <v>-460.64420212154891</v>
      </c>
      <c r="F979" s="81" t="str">
        <f>VLOOKUP(A979,'04'!A:C,3,0)</f>
        <v>Начисление услуг УКС00000640 от 30.04.2023 0:00:10</v>
      </c>
      <c r="G979" s="81" t="str">
        <f>VLOOKUP(A979,'04'!A:B,2,0)</f>
        <v>НАС/КС/ДУ-3-640</v>
      </c>
      <c r="H979" s="128">
        <v>2684.36</v>
      </c>
      <c r="I979" s="126">
        <f>VLOOKUP(A979,РАСЧЕТ!A:AZ,52,0)</f>
        <v>0</v>
      </c>
      <c r="J979" s="126">
        <f t="shared" si="136"/>
        <v>-2684.36</v>
      </c>
      <c r="K979" s="128">
        <v>2684.36</v>
      </c>
      <c r="L979" s="126">
        <f>VLOOKUP(A979,РАСЧЕТ!A:BA,53,0)</f>
        <v>0</v>
      </c>
      <c r="M979" s="126">
        <f t="shared" si="137"/>
        <v>-2684.36</v>
      </c>
      <c r="N979" s="128">
        <v>2684.36</v>
      </c>
      <c r="O979" s="126">
        <f>VLOOKUP(A979,РАСЧЕТ!A:BB,54,0)</f>
        <v>0</v>
      </c>
      <c r="P979" s="126">
        <f t="shared" si="138"/>
        <v>-2684.36</v>
      </c>
      <c r="Q979" s="128">
        <v>2684.36</v>
      </c>
      <c r="R979" s="126">
        <f>VLOOKUP(A979,РАСЧЕТ!A:BC,55,0)</f>
        <v>0</v>
      </c>
      <c r="S979" s="126">
        <f t="shared" si="139"/>
        <v>-2684.36</v>
      </c>
      <c r="T979" s="128">
        <v>2684.36</v>
      </c>
      <c r="U979" s="126">
        <f>VLOOKUP(A979,РАСЧЕТ!A:BD,56,0)</f>
        <v>0</v>
      </c>
      <c r="V979" s="126">
        <f t="shared" si="140"/>
        <v>-2684.36</v>
      </c>
      <c r="W979" s="80">
        <v>2684.36</v>
      </c>
      <c r="X979" s="81">
        <f>VLOOKUP(A979,РАСЧЕТ!A:BE,57,0)</f>
        <v>2681.508507673806</v>
      </c>
      <c r="Y979" s="81">
        <f t="shared" si="141"/>
        <v>-2.8514923261941476</v>
      </c>
      <c r="Z979" s="81" t="str">
        <f>VLOOKUP(A979,'10'!A:C,3,0)</f>
        <v>Начисление услуг УКС00001637 от 31.10.2023 0:00:03</v>
      </c>
      <c r="AA979" s="81" t="str">
        <f>VLOOKUP(A979,'10'!A:B,2,0)</f>
        <v>НАС/КС/ДУ-3-640</v>
      </c>
      <c r="AB979" s="80">
        <v>2684.36</v>
      </c>
      <c r="AC979" s="81">
        <f>VLOOKUP(A979,РАСЧЕТ!A:BF,58,0)</f>
        <v>2397.8414987751362</v>
      </c>
      <c r="AD979" s="81">
        <f t="shared" si="142"/>
        <v>-286.51850122486394</v>
      </c>
      <c r="AE979" s="81" t="str">
        <f>VLOOKUP(A979,'11'!A:C,3,0)</f>
        <v>Начисление услуг УКС00001717 от 30.11.2023 23:59:59</v>
      </c>
      <c r="AF979" s="81" t="str">
        <f>VLOOKUP(A979,'11'!A:B,2,0)</f>
        <v>НАС/КС/ДУ-3-640</v>
      </c>
      <c r="AG979" s="80">
        <v>2684.36</v>
      </c>
      <c r="AH979" s="120">
        <f>VLOOKUP(A979,РАСЧЕТ!A:BG,59,0)</f>
        <v>3325.8671597890143</v>
      </c>
      <c r="AI979" s="120">
        <f t="shared" si="143"/>
        <v>641.50715978901417</v>
      </c>
      <c r="AJ979" t="str">
        <f>VLOOKUP(A979,'12'!A:C,3,0)</f>
        <v>Начисление услуг УКС00001867 от 31.12.2023 23:59:59</v>
      </c>
      <c r="AK979" t="str">
        <f>VLOOKUP(A979,'12'!A:B,2,0)</f>
        <v>НАС/КС/ДУ-3-640</v>
      </c>
    </row>
    <row r="980" spans="1:37" x14ac:dyDescent="0.3">
      <c r="A980" s="79" t="s">
        <v>665</v>
      </c>
      <c r="B980" s="79" t="s">
        <v>666</v>
      </c>
      <c r="C980" s="80">
        <v>2688.65</v>
      </c>
      <c r="D980" s="81">
        <f>VLOOKUP(A980,РАСЧЕТ!A:AY,51,0)</f>
        <v>2267.5522145182581</v>
      </c>
      <c r="E980" s="81">
        <f t="shared" si="135"/>
        <v>-421.09778548174199</v>
      </c>
      <c r="F980" s="81" t="str">
        <f>VLOOKUP(A980,'04'!A:C,3,0)</f>
        <v>Начисление услуг УКС00000640 от 30.04.2023 0:00:10</v>
      </c>
      <c r="G980" s="81" t="str">
        <f>VLOOKUP(A980,'04'!A:B,2,0)</f>
        <v>НАС/КС/ДУ/3-641 от 03.10.2021</v>
      </c>
      <c r="H980" s="128">
        <v>2688.65</v>
      </c>
      <c r="I980" s="126">
        <f>VLOOKUP(A980,РАСЧЕТ!A:AZ,52,0)</f>
        <v>0</v>
      </c>
      <c r="J980" s="126">
        <f t="shared" si="136"/>
        <v>-2688.65</v>
      </c>
      <c r="K980" s="128">
        <v>2688.65</v>
      </c>
      <c r="L980" s="126">
        <f>VLOOKUP(A980,РАСЧЕТ!A:BA,53,0)</f>
        <v>0</v>
      </c>
      <c r="M980" s="126">
        <f t="shared" si="137"/>
        <v>-2688.65</v>
      </c>
      <c r="N980" s="128">
        <v>2688.65</v>
      </c>
      <c r="O980" s="126">
        <f>VLOOKUP(A980,РАСЧЕТ!A:BB,54,0)</f>
        <v>0</v>
      </c>
      <c r="P980" s="126">
        <f t="shared" si="138"/>
        <v>-2688.65</v>
      </c>
      <c r="Q980" s="128">
        <v>2688.65</v>
      </c>
      <c r="R980" s="126">
        <f>VLOOKUP(A980,РАСЧЕТ!A:BC,55,0)</f>
        <v>0</v>
      </c>
      <c r="S980" s="126">
        <f t="shared" si="139"/>
        <v>-2688.65</v>
      </c>
      <c r="T980" s="128">
        <v>2688.65</v>
      </c>
      <c r="U980" s="126">
        <f>VLOOKUP(A980,РАСЧЕТ!A:BD,56,0)</f>
        <v>0</v>
      </c>
      <c r="V980" s="126">
        <f t="shared" si="140"/>
        <v>-2688.65</v>
      </c>
      <c r="W980" s="80">
        <v>2688.65</v>
      </c>
      <c r="X980" s="81">
        <f>VLOOKUP(A980,РАСЧЕТ!A:BE,57,0)</f>
        <v>2511.0162029040785</v>
      </c>
      <c r="Y980" s="81">
        <f t="shared" si="141"/>
        <v>-177.63379709592164</v>
      </c>
      <c r="Z980" s="81" t="str">
        <f>VLOOKUP(A980,'10'!A:C,3,0)</f>
        <v>Начисление услуг УКС00001637 от 31.10.2023 0:00:03</v>
      </c>
      <c r="AA980" s="81" t="str">
        <f>VLOOKUP(A980,'10'!A:B,2,0)</f>
        <v>НАС/КС/ДУ/3-641 от 03.10.2021</v>
      </c>
      <c r="AB980" s="80">
        <v>2688.65</v>
      </c>
      <c r="AC980" s="81">
        <f>VLOOKUP(A980,РАСЧЕТ!A:BF,58,0)</f>
        <v>2279.5418736829661</v>
      </c>
      <c r="AD980" s="81">
        <f t="shared" si="142"/>
        <v>-409.10812631703402</v>
      </c>
      <c r="AE980" s="81" t="str">
        <f>VLOOKUP(A980,'11'!A:C,3,0)</f>
        <v>Начисление услуг УКС00001717 от 30.11.2023 23:59:59</v>
      </c>
      <c r="AF980" s="81" t="str">
        <f>VLOOKUP(A980,'11'!A:B,2,0)</f>
        <v>НАС/КС/ДУ/3-641 от 03.10.2021</v>
      </c>
      <c r="AG980" s="80">
        <v>2688.65</v>
      </c>
      <c r="AH980" s="120">
        <f>VLOOKUP(A980,РАСЧЕТ!A:BG,59,0)</f>
        <v>3172.6765855936878</v>
      </c>
      <c r="AI980" s="120">
        <f t="shared" si="143"/>
        <v>484.02658559368774</v>
      </c>
      <c r="AJ980" t="str">
        <f>VLOOKUP(A980,'12'!A:C,3,0)</f>
        <v>Начисление услуг УКС00001867 от 31.12.2023 23:59:59</v>
      </c>
      <c r="AK980" t="str">
        <f>VLOOKUP(A980,'12'!A:B,2,0)</f>
        <v>НАС/КС/ДУ/3-641 от 03.10.2021</v>
      </c>
    </row>
    <row r="981" spans="1:37" x14ac:dyDescent="0.3">
      <c r="A981" s="79" t="s">
        <v>981</v>
      </c>
      <c r="B981" s="79" t="s">
        <v>982</v>
      </c>
      <c r="C981" s="80">
        <v>1748.06</v>
      </c>
      <c r="D981" s="81">
        <f>VLOOKUP(A981,РАСЧЕТ!A:AY,51,0)</f>
        <v>1474.2711682251297</v>
      </c>
      <c r="E981" s="81">
        <f t="shared" si="135"/>
        <v>-273.78883177487023</v>
      </c>
      <c r="F981" s="81" t="str">
        <f>VLOOKUP(A981,'04'!A:C,3,0)</f>
        <v>Начисление услуг УКС00000640 от 30.04.2023 0:00:10</v>
      </c>
      <c r="G981" s="81" t="str">
        <f>VLOOKUP(A981,'04'!A:B,2,0)</f>
        <v>НАС/КС/ДУ-3-642</v>
      </c>
      <c r="H981" s="128">
        <v>1748.06</v>
      </c>
      <c r="I981" s="126">
        <f>VLOOKUP(A981,РАСЧЕТ!A:AZ,52,0)</f>
        <v>0</v>
      </c>
      <c r="J981" s="126">
        <f t="shared" si="136"/>
        <v>-1748.06</v>
      </c>
      <c r="K981" s="128">
        <v>1748.06</v>
      </c>
      <c r="L981" s="126">
        <f>VLOOKUP(A981,РАСЧЕТ!A:BA,53,0)</f>
        <v>0</v>
      </c>
      <c r="M981" s="126">
        <f t="shared" si="137"/>
        <v>-1748.06</v>
      </c>
      <c r="N981" s="128">
        <v>1748.06</v>
      </c>
      <c r="O981" s="126">
        <f>VLOOKUP(A981,РАСЧЕТ!A:BB,54,0)</f>
        <v>0</v>
      </c>
      <c r="P981" s="126">
        <f t="shared" si="138"/>
        <v>-1748.06</v>
      </c>
      <c r="Q981" s="128">
        <v>1748.06</v>
      </c>
      <c r="R981" s="126">
        <f>VLOOKUP(A981,РАСЧЕТ!A:BC,55,0)</f>
        <v>0</v>
      </c>
      <c r="S981" s="126">
        <f t="shared" si="139"/>
        <v>-1748.06</v>
      </c>
      <c r="T981" s="128">
        <v>1748.06</v>
      </c>
      <c r="U981" s="126">
        <f>VLOOKUP(A981,РАСЧЕТ!A:BD,56,0)</f>
        <v>0</v>
      </c>
      <c r="V981" s="126">
        <f t="shared" si="140"/>
        <v>-1748.06</v>
      </c>
      <c r="W981" s="80">
        <v>1748.06</v>
      </c>
      <c r="X981" s="81">
        <f>VLOOKUP(A981,РАСЧЕТ!A:BE,57,0)</f>
        <v>3082.6132027272106</v>
      </c>
      <c r="Y981" s="81">
        <f t="shared" si="141"/>
        <v>1334.5532027272106</v>
      </c>
      <c r="Z981" s="81" t="str">
        <f>VLOOKUP(A981,'10'!A:C,3,0)</f>
        <v>Начисление услуг УКС00001637 от 31.10.2023 0:00:03</v>
      </c>
      <c r="AA981" s="81" t="str">
        <f>VLOOKUP(A981,'10'!A:B,2,0)</f>
        <v>НАС/КС/ДУ-3-642</v>
      </c>
      <c r="AB981" s="80">
        <v>1748.06</v>
      </c>
      <c r="AC981" s="81">
        <f>VLOOKUP(A981,РАСЧЕТ!A:BF,58,0)</f>
        <v>2495.3458579274325</v>
      </c>
      <c r="AD981" s="81">
        <f t="shared" si="142"/>
        <v>747.28585792743252</v>
      </c>
      <c r="AE981" s="81" t="str">
        <f>VLOOKUP(A981,'11'!A:C,3,0)</f>
        <v>Начисление услуг УКС00001717 от 30.11.2023 23:59:59</v>
      </c>
      <c r="AF981" s="81" t="str">
        <f>VLOOKUP(A981,'11'!A:B,2,0)</f>
        <v>НАС/КС/ДУ-3-642</v>
      </c>
      <c r="AG981" s="80">
        <v>1748.06</v>
      </c>
      <c r="AH981" s="120">
        <f>VLOOKUP(A981,РАСЧЕТ!A:BG,59,0)</f>
        <v>3377.8109122328315</v>
      </c>
      <c r="AI981" s="120">
        <f t="shared" si="143"/>
        <v>1629.7509122328315</v>
      </c>
      <c r="AJ981" t="str">
        <f>VLOOKUP(A981,'12'!A:C,3,0)</f>
        <v>Начисление услуг УКС00001867 от 31.12.2023 23:59:59</v>
      </c>
      <c r="AK981" t="str">
        <f>VLOOKUP(A981,'12'!A:B,2,0)</f>
        <v>НАС/КС/ДУ-3-642</v>
      </c>
    </row>
    <row r="982" spans="1:37" x14ac:dyDescent="0.3">
      <c r="A982" s="79" t="s">
        <v>1062</v>
      </c>
      <c r="B982" s="79" t="s">
        <v>1063</v>
      </c>
      <c r="C982" s="80">
        <v>3410.21</v>
      </c>
      <c r="D982" s="81">
        <f>VLOOKUP(A982,РАСЧЕТ!A:AY,51,0)</f>
        <v>2876.0965787979194</v>
      </c>
      <c r="E982" s="81">
        <f t="shared" si="135"/>
        <v>-534.11342120208064</v>
      </c>
      <c r="F982" s="81" t="str">
        <f>VLOOKUP(A982,'04'!A:C,3,0)</f>
        <v>Начисление услуг УКС00000640 от 30.04.2023 0:00:10</v>
      </c>
      <c r="G982" s="81" t="str">
        <f>VLOOKUP(A982,'04'!A:B,2,0)</f>
        <v>НАС/КС/ДУ-3-643</v>
      </c>
      <c r="H982" s="128">
        <v>3410.21</v>
      </c>
      <c r="I982" s="126">
        <f>VLOOKUP(A982,РАСЧЕТ!A:AZ,52,0)</f>
        <v>0</v>
      </c>
      <c r="J982" s="126">
        <f t="shared" si="136"/>
        <v>-3410.21</v>
      </c>
      <c r="K982" s="128">
        <v>3410.21</v>
      </c>
      <c r="L982" s="126">
        <f>VLOOKUP(A982,РАСЧЕТ!A:BA,53,0)</f>
        <v>0</v>
      </c>
      <c r="M982" s="126">
        <f t="shared" si="137"/>
        <v>-3410.21</v>
      </c>
      <c r="N982" s="128">
        <v>3410.21</v>
      </c>
      <c r="O982" s="126">
        <f>VLOOKUP(A982,РАСЧЕТ!A:BB,54,0)</f>
        <v>0</v>
      </c>
      <c r="P982" s="126">
        <f t="shared" si="138"/>
        <v>-3410.21</v>
      </c>
      <c r="Q982" s="128">
        <v>3410.21</v>
      </c>
      <c r="R982" s="126">
        <f>VLOOKUP(A982,РАСЧЕТ!A:BC,55,0)</f>
        <v>0</v>
      </c>
      <c r="S982" s="126">
        <f t="shared" si="139"/>
        <v>-3410.21</v>
      </c>
      <c r="T982" s="128">
        <v>3410.21</v>
      </c>
      <c r="U982" s="126">
        <f>VLOOKUP(A982,РАСЧЕТ!A:BD,56,0)</f>
        <v>0</v>
      </c>
      <c r="V982" s="126">
        <f t="shared" si="140"/>
        <v>-3410.21</v>
      </c>
      <c r="W982" s="80">
        <v>3410.21</v>
      </c>
      <c r="X982" s="81">
        <f>VLOOKUP(A982,РАСЧЕТ!A:BE,57,0)</f>
        <v>3475.7184663874277</v>
      </c>
      <c r="Y982" s="81">
        <f t="shared" si="141"/>
        <v>65.508466387427688</v>
      </c>
      <c r="Z982" s="81" t="str">
        <f>VLOOKUP(A982,'10'!A:C,3,0)</f>
        <v>Начисление услуг УКС00001637 от 31.10.2023 0:00:03</v>
      </c>
      <c r="AA982" s="81" t="str">
        <f>VLOOKUP(A982,'10'!A:B,2,0)</f>
        <v>НАС/КС/ДУ-3-643</v>
      </c>
      <c r="AB982" s="80">
        <v>3410.21</v>
      </c>
      <c r="AC982" s="81">
        <f>VLOOKUP(A982,РАСЧЕТ!A:BF,58,0)</f>
        <v>3094.5251368197341</v>
      </c>
      <c r="AD982" s="81">
        <f t="shared" si="142"/>
        <v>-315.68486318026589</v>
      </c>
      <c r="AE982" s="81" t="str">
        <f>VLOOKUP(A982,'11'!A:C,3,0)</f>
        <v>Начисление услуг УКС00001717 от 30.11.2023 23:59:59</v>
      </c>
      <c r="AF982" s="81" t="str">
        <f>VLOOKUP(A982,'11'!A:B,2,0)</f>
        <v>НАС/КС/ДУ-3-643</v>
      </c>
      <c r="AG982" s="80">
        <v>3410.21</v>
      </c>
      <c r="AH982" s="120">
        <f>VLOOKUP(A982,РАСЧЕТ!A:BG,59,0)</f>
        <v>4287.8762885684</v>
      </c>
      <c r="AI982" s="120">
        <f t="shared" si="143"/>
        <v>877.66628856839998</v>
      </c>
      <c r="AJ982" t="str">
        <f>VLOOKUP(A982,'12'!A:C,3,0)</f>
        <v>Начисление услуг УКС00001867 от 31.12.2023 23:59:59</v>
      </c>
      <c r="AK982" t="str">
        <f>VLOOKUP(A982,'12'!A:B,2,0)</f>
        <v>НАС/КС/ДУ-3-643</v>
      </c>
    </row>
    <row r="983" spans="1:37" x14ac:dyDescent="0.3">
      <c r="A983" s="79" t="s">
        <v>2559</v>
      </c>
      <c r="B983" s="79" t="s">
        <v>2560</v>
      </c>
      <c r="C983" s="80">
        <v>2684.36</v>
      </c>
      <c r="D983" s="81">
        <f>VLOOKUP(A983,РАСЧЕТ!A:AY,51,0)</f>
        <v>2263.9299266356416</v>
      </c>
      <c r="E983" s="81">
        <f t="shared" si="135"/>
        <v>-420.43007336435858</v>
      </c>
      <c r="F983" s="81" t="str">
        <f>VLOOKUP(A983,'04'!A:C,3,0)</f>
        <v>Начисление услуг УКС00000640 от 30.04.2023 0:00:10</v>
      </c>
      <c r="G983" s="81" t="str">
        <f>VLOOKUP(A983,'04'!A:B,2,0)</f>
        <v>ДУ ЗПИФ ДиР Красная сосна 3/дом/Кв. 644</v>
      </c>
      <c r="H983" s="128">
        <v>2684.36</v>
      </c>
      <c r="I983" s="126">
        <f>VLOOKUP(A983,РАСЧЕТ!A:AZ,52,0)</f>
        <v>0</v>
      </c>
      <c r="J983" s="126">
        <f t="shared" si="136"/>
        <v>-2684.36</v>
      </c>
      <c r="K983" s="127"/>
      <c r="L983" s="126">
        <f>VLOOKUP(A983,РАСЧЕТ!A:BA,53,0)</f>
        <v>0</v>
      </c>
      <c r="M983" s="126">
        <f t="shared" si="137"/>
        <v>0</v>
      </c>
      <c r="N983" s="127"/>
      <c r="O983" s="126">
        <f>VLOOKUP(A983,РАСЧЕТ!A:BB,54,0)</f>
        <v>0</v>
      </c>
      <c r="P983" s="126">
        <f t="shared" si="138"/>
        <v>0</v>
      </c>
      <c r="Q983" s="127"/>
      <c r="R983" s="126">
        <f>VLOOKUP(A983,РАСЧЕТ!A:BC,55,0)</f>
        <v>0</v>
      </c>
      <c r="S983" s="126">
        <f t="shared" si="139"/>
        <v>0</v>
      </c>
      <c r="T983" s="127"/>
      <c r="U983" s="126">
        <f>VLOOKUP(A983,РАСЧЕТ!A:BD,56,0)</f>
        <v>0</v>
      </c>
      <c r="V983" s="126">
        <f t="shared" si="140"/>
        <v>0</v>
      </c>
      <c r="W983" s="82"/>
      <c r="X983" s="81">
        <f>VLOOKUP(A983,РАСЧЕТ!A:BE,57,0)</f>
        <v>0</v>
      </c>
      <c r="Y983" s="81">
        <f t="shared" si="141"/>
        <v>0</v>
      </c>
      <c r="Z983" s="81" t="e">
        <f>VLOOKUP(A983,'10'!A:C,3,0)</f>
        <v>#N/A</v>
      </c>
      <c r="AA983" s="81" t="e">
        <f>VLOOKUP(A983,'10'!A:B,2,0)</f>
        <v>#N/A</v>
      </c>
      <c r="AB983" s="82"/>
      <c r="AC983" s="81">
        <f>VLOOKUP(A983,РАСЧЕТ!A:BF,58,0)</f>
        <v>0</v>
      </c>
      <c r="AD983" s="81">
        <f t="shared" si="142"/>
        <v>0</v>
      </c>
      <c r="AE983" s="81" t="e">
        <f>VLOOKUP(A983,'11'!A:C,3,0)</f>
        <v>#N/A</v>
      </c>
      <c r="AF983" s="81" t="e">
        <f>VLOOKUP(A983,'11'!A:B,2,0)</f>
        <v>#N/A</v>
      </c>
      <c r="AG983" s="82"/>
      <c r="AH983" s="120">
        <f>VLOOKUP(A983,РАСЧЕТ!A:BG,59,0)</f>
        <v>0</v>
      </c>
      <c r="AI983" s="120">
        <f t="shared" si="143"/>
        <v>0</v>
      </c>
      <c r="AJ983" t="e">
        <f>VLOOKUP(A983,'12'!A:C,3,0)</f>
        <v>#N/A</v>
      </c>
      <c r="AK983" t="e">
        <f>VLOOKUP(A983,'12'!A:B,2,0)</f>
        <v>#N/A</v>
      </c>
    </row>
    <row r="984" spans="1:37" x14ac:dyDescent="0.3">
      <c r="A984" s="79" t="s">
        <v>2750</v>
      </c>
      <c r="B984" s="79" t="s">
        <v>2560</v>
      </c>
      <c r="C984" s="82"/>
      <c r="D984" s="81">
        <f>VLOOKUP(A984,РАСЧЕТ!A:AY,51,0)</f>
        <v>0</v>
      </c>
      <c r="E984" s="81">
        <f t="shared" si="135"/>
        <v>0</v>
      </c>
      <c r="F984" s="81" t="e">
        <f>VLOOKUP(A984,'04'!A:C,3,0)</f>
        <v>#N/A</v>
      </c>
      <c r="G984" s="81" t="e">
        <f>VLOOKUP(A984,'04'!A:B,2,0)</f>
        <v>#N/A</v>
      </c>
      <c r="H984" s="127"/>
      <c r="I984" s="126">
        <f>VLOOKUP(A984,РАСЧЕТ!A:AZ,52,0)</f>
        <v>0</v>
      </c>
      <c r="J984" s="126">
        <f t="shared" si="136"/>
        <v>0</v>
      </c>
      <c r="K984" s="128">
        <v>2684.36</v>
      </c>
      <c r="L984" s="126">
        <f>VLOOKUP(A984,РАСЧЕТ!A:BA,53,0)</f>
        <v>0</v>
      </c>
      <c r="M984" s="126">
        <f t="shared" si="137"/>
        <v>-2684.36</v>
      </c>
      <c r="N984" s="128">
        <v>2684.36</v>
      </c>
      <c r="O984" s="126">
        <f>VLOOKUP(A984,РАСЧЕТ!A:BB,54,0)</f>
        <v>0</v>
      </c>
      <c r="P984" s="126">
        <f t="shared" si="138"/>
        <v>-2684.36</v>
      </c>
      <c r="Q984" s="128">
        <v>2684.36</v>
      </c>
      <c r="R984" s="126">
        <f>VLOOKUP(A984,РАСЧЕТ!A:BC,55,0)</f>
        <v>0</v>
      </c>
      <c r="S984" s="126">
        <f t="shared" si="139"/>
        <v>-2684.36</v>
      </c>
      <c r="T984" s="128">
        <v>2684.36</v>
      </c>
      <c r="U984" s="126">
        <f>VLOOKUP(A984,РАСЧЕТ!A:BD,56,0)</f>
        <v>0</v>
      </c>
      <c r="V984" s="126">
        <f t="shared" si="140"/>
        <v>-2684.36</v>
      </c>
      <c r="W984" s="80">
        <v>2684.36</v>
      </c>
      <c r="X984" s="81">
        <f>VLOOKUP(A984,РАСЧЕТ!A:BE,57,0)</f>
        <v>2878.2942347921789</v>
      </c>
      <c r="Y984" s="81">
        <f t="shared" si="141"/>
        <v>193.93423479217881</v>
      </c>
      <c r="Z984" s="81" t="str">
        <f>VLOOKUP(A984,'10'!A:C,3,0)</f>
        <v>Начисление услуг УКС00001637 от 31.10.2023 0:00:03</v>
      </c>
      <c r="AA984" s="81" t="str">
        <f>VLOOKUP(A984,'10'!A:B,2,0)</f>
        <v>НАС/КС/ДУ-3-644</v>
      </c>
      <c r="AB984" s="80">
        <v>2684.36</v>
      </c>
      <c r="AC984" s="81">
        <f>VLOOKUP(A984,РАСЧЕТ!A:BF,58,0)</f>
        <v>2535.3531219873639</v>
      </c>
      <c r="AD984" s="81">
        <f t="shared" si="142"/>
        <v>-149.00687801263621</v>
      </c>
      <c r="AE984" s="81" t="str">
        <f>VLOOKUP(A984,'11'!A:C,3,0)</f>
        <v>Начисление услуг УКС00001717 от 30.11.2023 23:59:59</v>
      </c>
      <c r="AF984" s="81" t="str">
        <f>VLOOKUP(A984,'11'!A:B,2,0)</f>
        <v>НАС/КС/ДУ-3-644</v>
      </c>
      <c r="AG984" s="80">
        <v>2684.36</v>
      </c>
      <c r="AH984" s="120">
        <f>VLOOKUP(A984,РАСЧЕТ!A:BG,59,0)</f>
        <v>3504.3338407012207</v>
      </c>
      <c r="AI984" s="120">
        <f t="shared" si="143"/>
        <v>819.97384070122052</v>
      </c>
      <c r="AJ984" t="str">
        <f>VLOOKUP(A984,'12'!A:C,3,0)</f>
        <v>Начисление услуг УКС00001867 от 31.12.2023 23:59:59</v>
      </c>
      <c r="AK984" t="str">
        <f>VLOOKUP(A984,'12'!A:B,2,0)</f>
        <v>НАС/КС/ДУ-3-644</v>
      </c>
    </row>
    <row r="985" spans="1:37" x14ac:dyDescent="0.3">
      <c r="A985" s="79" t="s">
        <v>1896</v>
      </c>
      <c r="B985" s="79" t="s">
        <v>1897</v>
      </c>
      <c r="C985" s="80">
        <v>2688.65</v>
      </c>
      <c r="D985" s="81">
        <f>VLOOKUP(A985,РАСЧЕТ!A:AY,51,0)</f>
        <v>1328.9451529470564</v>
      </c>
      <c r="E985" s="81">
        <f t="shared" si="135"/>
        <v>-1359.7048470529437</v>
      </c>
      <c r="F985" s="81" t="str">
        <f>VLOOKUP(A985,'04'!A:C,3,0)</f>
        <v>Начисление услуг УКС00000640 от 30.04.2023 0:00:10</v>
      </c>
      <c r="G985" s="81" t="str">
        <f>VLOOKUP(A985,'04'!A:B,2,0)</f>
        <v>НАС/КС/ДУ/3-645 от 03.10.2021</v>
      </c>
      <c r="H985" s="128">
        <v>2688.65</v>
      </c>
      <c r="I985" s="126">
        <f>VLOOKUP(A985,РАСЧЕТ!A:AZ,52,0)</f>
        <v>0</v>
      </c>
      <c r="J985" s="126">
        <f t="shared" si="136"/>
        <v>-2688.65</v>
      </c>
      <c r="K985" s="128">
        <v>2688.65</v>
      </c>
      <c r="L985" s="126">
        <f>VLOOKUP(A985,РАСЧЕТ!A:BA,53,0)</f>
        <v>0</v>
      </c>
      <c r="M985" s="126">
        <f t="shared" si="137"/>
        <v>-2688.65</v>
      </c>
      <c r="N985" s="128">
        <v>2688.65</v>
      </c>
      <c r="O985" s="126">
        <f>VLOOKUP(A985,РАСЧЕТ!A:BB,54,0)</f>
        <v>0</v>
      </c>
      <c r="P985" s="126">
        <f t="shared" si="138"/>
        <v>-2688.65</v>
      </c>
      <c r="Q985" s="128">
        <v>2688.65</v>
      </c>
      <c r="R985" s="126">
        <f>VLOOKUP(A985,РАСЧЕТ!A:BC,55,0)</f>
        <v>0</v>
      </c>
      <c r="S985" s="126">
        <f t="shared" si="139"/>
        <v>-2688.65</v>
      </c>
      <c r="T985" s="128">
        <v>2688.65</v>
      </c>
      <c r="U985" s="126">
        <f>VLOOKUP(A985,РАСЧЕТ!A:BD,56,0)</f>
        <v>0</v>
      </c>
      <c r="V985" s="126">
        <f t="shared" si="140"/>
        <v>-2688.65</v>
      </c>
      <c r="W985" s="80">
        <v>2688.65</v>
      </c>
      <c r="X985" s="81">
        <f>VLOOKUP(A985,РАСЧЕТ!A:BE,57,0)</f>
        <v>1729.7804681994644</v>
      </c>
      <c r="Y985" s="81">
        <f t="shared" si="141"/>
        <v>-958.8695318005357</v>
      </c>
      <c r="Z985" s="81" t="str">
        <f>VLOOKUP(A985,'10'!A:C,3,0)</f>
        <v>Начисление услуг УКС00001637 от 31.10.2023 0:00:03</v>
      </c>
      <c r="AA985" s="81" t="str">
        <f>VLOOKUP(A985,'10'!A:B,2,0)</f>
        <v>НАС/КС/ДУ/3-645 от 03.10.2021</v>
      </c>
      <c r="AB985" s="80">
        <v>2688.65</v>
      </c>
      <c r="AC985" s="81">
        <f>VLOOKUP(A985,РАСЧЕТ!A:BF,58,0)</f>
        <v>1733.6232465357507</v>
      </c>
      <c r="AD985" s="81">
        <f t="shared" si="142"/>
        <v>-955.0267534642494</v>
      </c>
      <c r="AE985" s="81" t="str">
        <f>VLOOKUP(A985,'11'!A:C,3,0)</f>
        <v>Начисление услуг УКС00001717 от 30.11.2023 23:59:59</v>
      </c>
      <c r="AF985" s="81" t="str">
        <f>VLOOKUP(A985,'11'!A:B,2,0)</f>
        <v>НАС/КС/ДУ/3-645 от 03.10.2021</v>
      </c>
      <c r="AG985" s="80">
        <v>2688.65</v>
      </c>
      <c r="AH985" s="120">
        <f>VLOOKUP(A985,РАСЧЕТ!A:BG,59,0)</f>
        <v>2464.1671290167205</v>
      </c>
      <c r="AI985" s="120">
        <f t="shared" si="143"/>
        <v>-224.48287098327955</v>
      </c>
      <c r="AJ985" t="str">
        <f>VLOOKUP(A985,'12'!A:C,3,0)</f>
        <v>Начисление услуг УКС00001867 от 31.12.2023 23:59:59</v>
      </c>
      <c r="AK985" t="str">
        <f>VLOOKUP(A985,'12'!A:B,2,0)</f>
        <v>НАС/КС/ДУ/3-645 от 03.10.2021</v>
      </c>
    </row>
    <row r="986" spans="1:37" x14ac:dyDescent="0.3">
      <c r="A986" s="79" t="s">
        <v>1900</v>
      </c>
      <c r="B986" s="79" t="s">
        <v>1901</v>
      </c>
      <c r="C986" s="80">
        <v>1748.06</v>
      </c>
      <c r="D986" s="81">
        <f>VLOOKUP(A986,РАСЧЕТ!A:AY,51,0)</f>
        <v>734.87719292244731</v>
      </c>
      <c r="E986" s="81">
        <f t="shared" si="135"/>
        <v>-1013.1828070775526</v>
      </c>
      <c r="F986" s="81" t="str">
        <f>VLOOKUP(A986,'04'!A:C,3,0)</f>
        <v>Начисление услуг УКС00000640 от 30.04.2023 0:00:10</v>
      </c>
      <c r="G986" s="81" t="str">
        <f>VLOOKUP(A986,'04'!A:B,2,0)</f>
        <v>НАС/КС/ДУ-3-646</v>
      </c>
      <c r="H986" s="128">
        <v>1748.06</v>
      </c>
      <c r="I986" s="126">
        <f>VLOOKUP(A986,РАСЧЕТ!A:AZ,52,0)</f>
        <v>0</v>
      </c>
      <c r="J986" s="126">
        <f t="shared" si="136"/>
        <v>-1748.06</v>
      </c>
      <c r="K986" s="128">
        <v>1748.06</v>
      </c>
      <c r="L986" s="126">
        <f>VLOOKUP(A986,РАСЧЕТ!A:BA,53,0)</f>
        <v>0</v>
      </c>
      <c r="M986" s="126">
        <f t="shared" si="137"/>
        <v>-1748.06</v>
      </c>
      <c r="N986" s="128">
        <v>1748.06</v>
      </c>
      <c r="O986" s="126">
        <f>VLOOKUP(A986,РАСЧЕТ!A:BB,54,0)</f>
        <v>0</v>
      </c>
      <c r="P986" s="126">
        <f t="shared" si="138"/>
        <v>-1748.06</v>
      </c>
      <c r="Q986" s="128">
        <v>1748.06</v>
      </c>
      <c r="R986" s="126">
        <f>VLOOKUP(A986,РАСЧЕТ!A:BC,55,0)</f>
        <v>0</v>
      </c>
      <c r="S986" s="126">
        <f t="shared" si="139"/>
        <v>-1748.06</v>
      </c>
      <c r="T986" s="128">
        <v>1748.06</v>
      </c>
      <c r="U986" s="126">
        <f>VLOOKUP(A986,РАСЧЕТ!A:BD,56,0)</f>
        <v>0</v>
      </c>
      <c r="V986" s="126">
        <f t="shared" si="140"/>
        <v>-1748.06</v>
      </c>
      <c r="W986" s="80">
        <v>1748.06</v>
      </c>
      <c r="X986" s="81">
        <f>VLOOKUP(A986,РАСЧЕТ!A:BE,57,0)</f>
        <v>1959.1358815857429</v>
      </c>
      <c r="Y986" s="81">
        <f t="shared" si="141"/>
        <v>211.07588158574299</v>
      </c>
      <c r="Z986" s="81" t="str">
        <f>VLOOKUP(A986,'10'!A:C,3,0)</f>
        <v>Начисление услуг УКС00001637 от 31.10.2023 0:00:03</v>
      </c>
      <c r="AA986" s="81" t="str">
        <f>VLOOKUP(A986,'10'!A:B,2,0)</f>
        <v>НАС/КС/ДУ-3-646</v>
      </c>
      <c r="AB986" s="80">
        <v>1748.06</v>
      </c>
      <c r="AC986" s="81">
        <f>VLOOKUP(A986,РАСЧЕТ!A:BF,58,0)</f>
        <v>1710.2727109336108</v>
      </c>
      <c r="AD986" s="81">
        <f t="shared" si="142"/>
        <v>-37.787289066389121</v>
      </c>
      <c r="AE986" s="81" t="str">
        <f>VLOOKUP(A986,'11'!A:C,3,0)</f>
        <v>Начисление услуг УКС00001717 от 30.11.2023 23:59:59</v>
      </c>
      <c r="AF986" s="81" t="str">
        <f>VLOOKUP(A986,'11'!A:B,2,0)</f>
        <v>НАС/КС/ДУ-3-646</v>
      </c>
      <c r="AG986" s="80">
        <v>1748.06</v>
      </c>
      <c r="AH986" s="120">
        <f>VLOOKUP(A986,РАСЧЕТ!A:BG,59,0)</f>
        <v>2358.9195956708027</v>
      </c>
      <c r="AI986" s="120">
        <f t="shared" si="143"/>
        <v>610.85959567080272</v>
      </c>
      <c r="AJ986" t="str">
        <f>VLOOKUP(A986,'12'!A:C,3,0)</f>
        <v>Начисление услуг УКС00001867 от 31.12.2023 23:59:59</v>
      </c>
      <c r="AK986" t="str">
        <f>VLOOKUP(A986,'12'!A:B,2,0)</f>
        <v>НАС/КС/ДУ-3-646</v>
      </c>
    </row>
    <row r="987" spans="1:37" x14ac:dyDescent="0.3">
      <c r="A987" s="79" t="s">
        <v>904</v>
      </c>
      <c r="B987" s="79" t="s">
        <v>905</v>
      </c>
      <c r="C987" s="80">
        <v>3410.21</v>
      </c>
      <c r="D987" s="81">
        <f>VLOOKUP(A987,РАСЧЕТ!A:AY,51,0)</f>
        <v>2876.0965787979194</v>
      </c>
      <c r="E987" s="81">
        <f t="shared" si="135"/>
        <v>-534.11342120208064</v>
      </c>
      <c r="F987" s="81" t="str">
        <f>VLOOKUP(A987,'04'!A:C,3,0)</f>
        <v>Начисление услуг УКС00000640 от 30.04.2023 0:00:10</v>
      </c>
      <c r="G987" s="81" t="str">
        <f>VLOOKUP(A987,'04'!A:B,2,0)</f>
        <v>НАС/КС/ДУ/5-647 от 09.10.2021</v>
      </c>
      <c r="H987" s="128">
        <v>3410.21</v>
      </c>
      <c r="I987" s="126">
        <f>VLOOKUP(A987,РАСЧЕТ!A:AZ,52,0)</f>
        <v>0</v>
      </c>
      <c r="J987" s="126">
        <f t="shared" si="136"/>
        <v>-3410.21</v>
      </c>
      <c r="K987" s="128">
        <v>3410.21</v>
      </c>
      <c r="L987" s="126">
        <f>VLOOKUP(A987,РАСЧЕТ!A:BA,53,0)</f>
        <v>0</v>
      </c>
      <c r="M987" s="126">
        <f t="shared" si="137"/>
        <v>-3410.21</v>
      </c>
      <c r="N987" s="128">
        <v>3410.21</v>
      </c>
      <c r="O987" s="126">
        <f>VLOOKUP(A987,РАСЧЕТ!A:BB,54,0)</f>
        <v>0</v>
      </c>
      <c r="P987" s="126">
        <f t="shared" si="138"/>
        <v>-3410.21</v>
      </c>
      <c r="Q987" s="128">
        <v>3410.21</v>
      </c>
      <c r="R987" s="126">
        <f>VLOOKUP(A987,РАСЧЕТ!A:BC,55,0)</f>
        <v>0</v>
      </c>
      <c r="S987" s="126">
        <f t="shared" si="139"/>
        <v>-3410.21</v>
      </c>
      <c r="T987" s="128">
        <v>3410.21</v>
      </c>
      <c r="U987" s="126">
        <f>VLOOKUP(A987,РАСЧЕТ!A:BD,56,0)</f>
        <v>0</v>
      </c>
      <c r="V987" s="126">
        <f t="shared" si="140"/>
        <v>-3410.21</v>
      </c>
      <c r="W987" s="80">
        <v>3410.21</v>
      </c>
      <c r="X987" s="81">
        <f>VLOOKUP(A987,РАСЧЕТ!A:BE,57,0)</f>
        <v>1768.0311756013784</v>
      </c>
      <c r="Y987" s="81">
        <f t="shared" si="141"/>
        <v>-1642.1788243986216</v>
      </c>
      <c r="Z987" s="81" t="str">
        <f>VLOOKUP(A987,'10'!A:C,3,0)</f>
        <v>Начисление услуг УКС00001637 от 31.10.2023 0:00:03</v>
      </c>
      <c r="AA987" s="81" t="str">
        <f>VLOOKUP(A987,'10'!A:B,2,0)</f>
        <v>НАС/КС/ДУ/5-647 от 09.10.2021</v>
      </c>
      <c r="AB987" s="80">
        <v>3410.21</v>
      </c>
      <c r="AC987" s="81">
        <f>VLOOKUP(A987,РАСЧЕТ!A:BF,58,0)</f>
        <v>1901.2127216686838</v>
      </c>
      <c r="AD987" s="81">
        <f t="shared" si="142"/>
        <v>-1508.9972783313162</v>
      </c>
      <c r="AE987" s="81" t="str">
        <f>VLOOKUP(A987,'11'!A:C,3,0)</f>
        <v>Начисление услуг УКС00001717 от 30.11.2023 23:59:59</v>
      </c>
      <c r="AF987" s="81" t="str">
        <f>VLOOKUP(A987,'11'!A:B,2,0)</f>
        <v>НАС/КС/ДУ/5-647 от 09.10.2021</v>
      </c>
      <c r="AG987" s="80">
        <v>3410.21</v>
      </c>
      <c r="AH987" s="120">
        <f>VLOOKUP(A987,РАСЧЕТ!A:BG,59,0)</f>
        <v>2739.1598888306353</v>
      </c>
      <c r="AI987" s="120">
        <f t="shared" si="143"/>
        <v>-671.05011116936475</v>
      </c>
      <c r="AJ987" t="str">
        <f>VLOOKUP(A987,'12'!A:C,3,0)</f>
        <v>Начисление услуг УКС00001867 от 31.12.2023 23:59:59</v>
      </c>
      <c r="AK987" t="str">
        <f>VLOOKUP(A987,'12'!A:B,2,0)</f>
        <v>НАС/КС/ДУ/5-647 от 09.10.2021</v>
      </c>
    </row>
    <row r="988" spans="1:37" x14ac:dyDescent="0.3">
      <c r="A988" s="79" t="s">
        <v>2128</v>
      </c>
      <c r="B988" s="79" t="s">
        <v>2129</v>
      </c>
      <c r="C988" s="80">
        <v>2684.36</v>
      </c>
      <c r="D988" s="81">
        <f>VLOOKUP(A988,РАСЧЕТ!A:AY,51,0)</f>
        <v>2717.6380378784511</v>
      </c>
      <c r="E988" s="81">
        <f t="shared" si="135"/>
        <v>33.278037878450959</v>
      </c>
      <c r="F988" s="81" t="str">
        <f>VLOOKUP(A988,'04'!A:C,3,0)</f>
        <v>Начисление услуг УКС00000640 от 30.04.2023 0:00:10</v>
      </c>
      <c r="G988" s="81" t="str">
        <f>VLOOKUP(A988,'04'!A:B,2,0)</f>
        <v>НАС/КС/ДУ/3-648</v>
      </c>
      <c r="H988" s="128">
        <v>2684.36</v>
      </c>
      <c r="I988" s="126">
        <f>VLOOKUP(A988,РАСЧЕТ!A:AZ,52,0)</f>
        <v>0</v>
      </c>
      <c r="J988" s="126">
        <f t="shared" si="136"/>
        <v>-2684.36</v>
      </c>
      <c r="K988" s="128">
        <v>2684.36</v>
      </c>
      <c r="L988" s="126">
        <f>VLOOKUP(A988,РАСЧЕТ!A:BA,53,0)</f>
        <v>0</v>
      </c>
      <c r="M988" s="126">
        <f t="shared" si="137"/>
        <v>-2684.36</v>
      </c>
      <c r="N988" s="128">
        <v>2684.36</v>
      </c>
      <c r="O988" s="126">
        <f>VLOOKUP(A988,РАСЧЕТ!A:BB,54,0)</f>
        <v>0</v>
      </c>
      <c r="P988" s="126">
        <f t="shared" si="138"/>
        <v>-2684.36</v>
      </c>
      <c r="Q988" s="128">
        <v>2684.36</v>
      </c>
      <c r="R988" s="126">
        <f>VLOOKUP(A988,РАСЧЕТ!A:BC,55,0)</f>
        <v>0</v>
      </c>
      <c r="S988" s="126">
        <f t="shared" si="139"/>
        <v>-2684.36</v>
      </c>
      <c r="T988" s="128">
        <v>2684.36</v>
      </c>
      <c r="U988" s="126">
        <f>VLOOKUP(A988,РАСЧЕТ!A:BD,56,0)</f>
        <v>0</v>
      </c>
      <c r="V988" s="126">
        <f t="shared" si="140"/>
        <v>-2684.36</v>
      </c>
      <c r="W988" s="80">
        <v>2684.36</v>
      </c>
      <c r="X988" s="81">
        <f>VLOOKUP(A988,РАСЧЕТ!A:BE,57,0)</f>
        <v>2986.4443765518863</v>
      </c>
      <c r="Y988" s="81">
        <f t="shared" si="141"/>
        <v>302.08437655188618</v>
      </c>
      <c r="Z988" s="81" t="str">
        <f>VLOOKUP(A988,'10'!A:C,3,0)</f>
        <v>Начисление услуг УКС00001637 от 31.10.2023 0:00:03</v>
      </c>
      <c r="AA988" s="81" t="str">
        <f>VLOOKUP(A988,'10'!A:B,2,0)</f>
        <v>НАС/КС/ДУ/3-648</v>
      </c>
      <c r="AB988" s="80">
        <v>2684.36</v>
      </c>
      <c r="AC988" s="81">
        <f>VLOOKUP(A988,РАСЧЕТ!A:BF,58,0)</f>
        <v>2610.927208389799</v>
      </c>
      <c r="AD988" s="81">
        <f t="shared" si="142"/>
        <v>-73.432791610201093</v>
      </c>
      <c r="AE988" s="81" t="str">
        <f>VLOOKUP(A988,'11'!A:C,3,0)</f>
        <v>Начисление услуг УКС00001717 от 30.11.2023 23:59:59</v>
      </c>
      <c r="AF988" s="81" t="str">
        <f>VLOOKUP(A988,'11'!A:B,2,0)</f>
        <v>НАС/КС/ДУ/3-648</v>
      </c>
      <c r="AG988" s="80">
        <v>2684.36</v>
      </c>
      <c r="AH988" s="120">
        <f>VLOOKUP(A988,РАСЧЕТ!A:BG,59,0)</f>
        <v>3602.4161412962699</v>
      </c>
      <c r="AI988" s="120">
        <f t="shared" si="143"/>
        <v>918.05614129626974</v>
      </c>
      <c r="AJ988" t="str">
        <f>VLOOKUP(A988,'12'!A:C,3,0)</f>
        <v>Начисление услуг УКС00001867 от 31.12.2023 23:59:59</v>
      </c>
      <c r="AK988" t="str">
        <f>VLOOKUP(A988,'12'!A:B,2,0)</f>
        <v>НАС/КС/ДУ/3-648</v>
      </c>
    </row>
    <row r="989" spans="1:37" x14ac:dyDescent="0.3">
      <c r="A989" s="79" t="s">
        <v>1066</v>
      </c>
      <c r="B989" s="79" t="s">
        <v>1067</v>
      </c>
      <c r="C989" s="80">
        <v>2688.65</v>
      </c>
      <c r="D989" s="81">
        <f>VLOOKUP(A989,РАСЧЕТ!A:AY,51,0)</f>
        <v>1253.7830729470563</v>
      </c>
      <c r="E989" s="81">
        <f t="shared" si="135"/>
        <v>-1434.8669270529438</v>
      </c>
      <c r="F989" s="81" t="str">
        <f>VLOOKUP(A989,'04'!A:C,3,0)</f>
        <v>Начисление услуг УКС00000640 от 30.04.2023 0:00:10</v>
      </c>
      <c r="G989" s="81" t="str">
        <f>VLOOKUP(A989,'04'!A:B,2,0)</f>
        <v>НАС/КС/ДУ-3-649</v>
      </c>
      <c r="H989" s="128">
        <v>2688.65</v>
      </c>
      <c r="I989" s="126">
        <f>VLOOKUP(A989,РАСЧЕТ!A:AZ,52,0)</f>
        <v>0</v>
      </c>
      <c r="J989" s="126">
        <f t="shared" si="136"/>
        <v>-2688.65</v>
      </c>
      <c r="K989" s="128">
        <v>2688.65</v>
      </c>
      <c r="L989" s="126">
        <f>VLOOKUP(A989,РАСЧЕТ!A:BA,53,0)</f>
        <v>0</v>
      </c>
      <c r="M989" s="126">
        <f t="shared" si="137"/>
        <v>-2688.65</v>
      </c>
      <c r="N989" s="128">
        <v>2688.65</v>
      </c>
      <c r="O989" s="126">
        <f>VLOOKUP(A989,РАСЧЕТ!A:BB,54,0)</f>
        <v>0</v>
      </c>
      <c r="P989" s="126">
        <f t="shared" si="138"/>
        <v>-2688.65</v>
      </c>
      <c r="Q989" s="128">
        <v>2688.65</v>
      </c>
      <c r="R989" s="126">
        <f>VLOOKUP(A989,РАСЧЕТ!A:BC,55,0)</f>
        <v>0</v>
      </c>
      <c r="S989" s="126">
        <f t="shared" si="139"/>
        <v>-2688.65</v>
      </c>
      <c r="T989" s="128">
        <v>2688.65</v>
      </c>
      <c r="U989" s="126">
        <f>VLOOKUP(A989,РАСЧЕТ!A:BD,56,0)</f>
        <v>0</v>
      </c>
      <c r="V989" s="126">
        <f t="shared" si="140"/>
        <v>-2688.65</v>
      </c>
      <c r="W989" s="80">
        <v>2688.65</v>
      </c>
      <c r="X989" s="81">
        <f>VLOOKUP(A989,РАСЧЕТ!A:BE,57,0)</f>
        <v>2936.131490011061</v>
      </c>
      <c r="Y989" s="81">
        <f t="shared" si="141"/>
        <v>247.48149001106094</v>
      </c>
      <c r="Z989" s="81" t="str">
        <f>VLOOKUP(A989,'10'!A:C,3,0)</f>
        <v>Начисление услуг УКС00001637 от 31.10.2023 0:00:03</v>
      </c>
      <c r="AA989" s="81" t="str">
        <f>VLOOKUP(A989,'10'!A:B,2,0)</f>
        <v>НАС/КС/ДУ-3-649</v>
      </c>
      <c r="AB989" s="80">
        <v>2688.65</v>
      </c>
      <c r="AC989" s="81">
        <f>VLOOKUP(A989,РАСЧЕТ!A:BF,58,0)</f>
        <v>2576.6075909910555</v>
      </c>
      <c r="AD989" s="81">
        <f t="shared" si="142"/>
        <v>-112.04240900894456</v>
      </c>
      <c r="AE989" s="81" t="str">
        <f>VLOOKUP(A989,'11'!A:C,3,0)</f>
        <v>Начисление услуг УКС00001717 от 30.11.2023 23:59:59</v>
      </c>
      <c r="AF989" s="81" t="str">
        <f>VLOOKUP(A989,'11'!A:B,2,0)</f>
        <v>НАС/КС/ДУ-3-649</v>
      </c>
      <c r="AG989" s="80">
        <v>2688.65</v>
      </c>
      <c r="AH989" s="120">
        <f>VLOOKUP(A989,РАСЧЕТ!A:BG,59,0)</f>
        <v>3558.2173227498201</v>
      </c>
      <c r="AI989" s="120">
        <f t="shared" si="143"/>
        <v>869.56732274982005</v>
      </c>
      <c r="AJ989" t="str">
        <f>VLOOKUP(A989,'12'!A:C,3,0)</f>
        <v>Начисление услуг УКС00001867 от 31.12.2023 23:59:59</v>
      </c>
      <c r="AK989" t="str">
        <f>VLOOKUP(A989,'12'!A:B,2,0)</f>
        <v>НАС/КС/ДУ-3-649</v>
      </c>
    </row>
    <row r="990" spans="1:37" x14ac:dyDescent="0.3">
      <c r="A990" s="79" t="s">
        <v>1918</v>
      </c>
      <c r="B990" s="79" t="s">
        <v>351</v>
      </c>
      <c r="C990" s="80">
        <v>1576.26</v>
      </c>
      <c r="D990" s="81">
        <f>VLOOKUP(A990,РАСЧЕТ!A:AY,51,0)</f>
        <v>1329.379652920449</v>
      </c>
      <c r="E990" s="81">
        <f t="shared" si="135"/>
        <v>-246.88034707955103</v>
      </c>
      <c r="F990" s="81" t="str">
        <f>VLOOKUP(A990,'04'!A:C,3,0)</f>
        <v>Начисление услуг УКС00000640 от 30.04.2023 0:00:10</v>
      </c>
      <c r="G990" s="81" t="str">
        <f>VLOOKUP(A990,'04'!A:B,2,0)</f>
        <v>НАС/КС/ДУ/3-65</v>
      </c>
      <c r="H990" s="128">
        <v>1576.26</v>
      </c>
      <c r="I990" s="126">
        <f>VLOOKUP(A990,РАСЧЕТ!A:AZ,52,0)</f>
        <v>0</v>
      </c>
      <c r="J990" s="126">
        <f t="shared" si="136"/>
        <v>-1576.26</v>
      </c>
      <c r="K990" s="128">
        <v>1576.26</v>
      </c>
      <c r="L990" s="126">
        <f>VLOOKUP(A990,РАСЧЕТ!A:BA,53,0)</f>
        <v>0</v>
      </c>
      <c r="M990" s="126">
        <f t="shared" si="137"/>
        <v>-1576.26</v>
      </c>
      <c r="N990" s="128">
        <v>1576.26</v>
      </c>
      <c r="O990" s="126">
        <f>VLOOKUP(A990,РАСЧЕТ!A:BB,54,0)</f>
        <v>0</v>
      </c>
      <c r="P990" s="126">
        <f t="shared" si="138"/>
        <v>-1576.26</v>
      </c>
      <c r="Q990" s="128">
        <v>1576.26</v>
      </c>
      <c r="R990" s="126">
        <f>VLOOKUP(A990,РАСЧЕТ!A:BC,55,0)</f>
        <v>0</v>
      </c>
      <c r="S990" s="126">
        <f t="shared" si="139"/>
        <v>-1576.26</v>
      </c>
      <c r="T990" s="128">
        <v>1576.26</v>
      </c>
      <c r="U990" s="126">
        <f>VLOOKUP(A990,РАСЧЕТ!A:BD,56,0)</f>
        <v>0</v>
      </c>
      <c r="V990" s="126">
        <f t="shared" si="140"/>
        <v>-1576.26</v>
      </c>
      <c r="W990" s="80">
        <v>1576.26</v>
      </c>
      <c r="X990" s="81">
        <f>VLOOKUP(A990,РАСЧЕТ!A:BE,57,0)</f>
        <v>1853.1975943260252</v>
      </c>
      <c r="Y990" s="81">
        <f t="shared" si="141"/>
        <v>276.93759432602519</v>
      </c>
      <c r="Z990" s="81" t="str">
        <f>VLOOKUP(A990,'10'!A:C,3,0)</f>
        <v>Начисление услуг УКС00001637 от 31.10.2023 0:00:03</v>
      </c>
      <c r="AA990" s="81" t="str">
        <f>VLOOKUP(A990,'10'!A:B,2,0)</f>
        <v>НАС/КС/ДУ/3-65</v>
      </c>
      <c r="AB990" s="80">
        <v>1576.26</v>
      </c>
      <c r="AC990" s="81">
        <f>VLOOKUP(A990,РАСЧЕТ!A:BF,58,0)</f>
        <v>1602.7060725864355</v>
      </c>
      <c r="AD990" s="81">
        <f t="shared" si="142"/>
        <v>26.446072586435548</v>
      </c>
      <c r="AE990" s="81" t="str">
        <f>VLOOKUP(A990,'11'!A:C,3,0)</f>
        <v>Начисление услуг УКС00001717 от 30.11.2023 23:59:59</v>
      </c>
      <c r="AF990" s="81" t="str">
        <f>VLOOKUP(A990,'11'!A:B,2,0)</f>
        <v>НАС/КС/ДУ/3-65</v>
      </c>
      <c r="AG990" s="80">
        <v>1576.26</v>
      </c>
      <c r="AH990" s="120">
        <f>VLOOKUP(A990,РАСЧЕТ!A:BG,59,0)</f>
        <v>2205.6282779762419</v>
      </c>
      <c r="AI990" s="120">
        <f t="shared" si="143"/>
        <v>629.36827797624187</v>
      </c>
      <c r="AJ990" t="str">
        <f>VLOOKUP(A990,'12'!A:C,3,0)</f>
        <v>Начисление услуг УКС00001867 от 31.12.2023 23:59:59</v>
      </c>
      <c r="AK990" t="str">
        <f>VLOOKUP(A990,'12'!A:B,2,0)</f>
        <v>НАС/КС/ДУ/3-65</v>
      </c>
    </row>
    <row r="991" spans="1:37" x14ac:dyDescent="0.3">
      <c r="A991" s="79" t="s">
        <v>1105</v>
      </c>
      <c r="B991" s="79" t="s">
        <v>1106</v>
      </c>
      <c r="C991" s="80">
        <v>1748.06</v>
      </c>
      <c r="D991" s="81">
        <f>VLOOKUP(A991,РАСЧЕТ!A:AY,51,0)</f>
        <v>1474.2711682251297</v>
      </c>
      <c r="E991" s="81">
        <f t="shared" si="135"/>
        <v>-273.78883177487023</v>
      </c>
      <c r="F991" s="81" t="str">
        <f>VLOOKUP(A991,'04'!A:C,3,0)</f>
        <v>Начисление услуг УКС00000640 от 30.04.2023 0:00:10</v>
      </c>
      <c r="G991" s="81" t="str">
        <f>VLOOKUP(A991,'04'!A:B,2,0)</f>
        <v>НАС/КР/ДУ-3-650 от 09.11.20212 г.</v>
      </c>
      <c r="H991" s="128">
        <v>1748.06</v>
      </c>
      <c r="I991" s="126">
        <f>VLOOKUP(A991,РАСЧЕТ!A:AZ,52,0)</f>
        <v>0</v>
      </c>
      <c r="J991" s="126">
        <f t="shared" si="136"/>
        <v>-1748.06</v>
      </c>
      <c r="K991" s="128">
        <v>1748.06</v>
      </c>
      <c r="L991" s="126">
        <f>VLOOKUP(A991,РАСЧЕТ!A:BA,53,0)</f>
        <v>0</v>
      </c>
      <c r="M991" s="126">
        <f t="shared" si="137"/>
        <v>-1748.06</v>
      </c>
      <c r="N991" s="128">
        <v>1748.06</v>
      </c>
      <c r="O991" s="126">
        <f>VLOOKUP(A991,РАСЧЕТ!A:BB,54,0)</f>
        <v>0</v>
      </c>
      <c r="P991" s="126">
        <f t="shared" si="138"/>
        <v>-1748.06</v>
      </c>
      <c r="Q991" s="127"/>
      <c r="R991" s="126">
        <f>VLOOKUP(A991,РАСЧЕТ!A:BC,55,0)</f>
        <v>0</v>
      </c>
      <c r="S991" s="126">
        <f t="shared" si="139"/>
        <v>0</v>
      </c>
      <c r="T991" s="127"/>
      <c r="U991" s="126">
        <f>VLOOKUP(A991,РАСЧЕТ!A:BD,56,0)</f>
        <v>0</v>
      </c>
      <c r="V991" s="126">
        <f t="shared" si="140"/>
        <v>0</v>
      </c>
      <c r="W991" s="82"/>
      <c r="X991" s="81">
        <f>VLOOKUP(A991,РАСЧЕТ!A:BE,57,0)</f>
        <v>0</v>
      </c>
      <c r="Y991" s="81">
        <f t="shared" si="141"/>
        <v>0</v>
      </c>
      <c r="Z991" s="81" t="e">
        <f>VLOOKUP(A991,'10'!A:C,3,0)</f>
        <v>#N/A</v>
      </c>
      <c r="AA991" s="81" t="e">
        <f>VLOOKUP(A991,'10'!A:B,2,0)</f>
        <v>#N/A</v>
      </c>
      <c r="AB991" s="82"/>
      <c r="AC991" s="81">
        <f>VLOOKUP(A991,РАСЧЕТ!A:BF,58,0)</f>
        <v>0</v>
      </c>
      <c r="AD991" s="81">
        <f t="shared" si="142"/>
        <v>0</v>
      </c>
      <c r="AE991" s="81" t="e">
        <f>VLOOKUP(A991,'11'!A:C,3,0)</f>
        <v>#N/A</v>
      </c>
      <c r="AF991" s="81" t="e">
        <f>VLOOKUP(A991,'11'!A:B,2,0)</f>
        <v>#N/A</v>
      </c>
      <c r="AG991" s="82"/>
      <c r="AH991" s="120">
        <f>VLOOKUP(A991,РАСЧЕТ!A:BG,59,0)</f>
        <v>0</v>
      </c>
      <c r="AI991" s="120">
        <f t="shared" si="143"/>
        <v>0</v>
      </c>
      <c r="AJ991" t="e">
        <f>VLOOKUP(A991,'12'!A:C,3,0)</f>
        <v>#N/A</v>
      </c>
      <c r="AK991" t="e">
        <f>VLOOKUP(A991,'12'!A:B,2,0)</f>
        <v>#N/A</v>
      </c>
    </row>
    <row r="992" spans="1:37" x14ac:dyDescent="0.3">
      <c r="A992" s="79" t="s">
        <v>2765</v>
      </c>
      <c r="B992" s="79" t="s">
        <v>1106</v>
      </c>
      <c r="C992" s="82"/>
      <c r="D992" s="81">
        <f>VLOOKUP(A992,РАСЧЕТ!A:AY,51,0)</f>
        <v>0</v>
      </c>
      <c r="E992" s="81">
        <f t="shared" si="135"/>
        <v>0</v>
      </c>
      <c r="F992" s="81" t="e">
        <f>VLOOKUP(A992,'04'!A:C,3,0)</f>
        <v>#N/A</v>
      </c>
      <c r="G992" s="81" t="e">
        <f>VLOOKUP(A992,'04'!A:B,2,0)</f>
        <v>#N/A</v>
      </c>
      <c r="H992" s="127"/>
      <c r="I992" s="126">
        <f>VLOOKUP(A992,РАСЧЕТ!A:AZ,52,0)</f>
        <v>0</v>
      </c>
      <c r="J992" s="126">
        <f t="shared" si="136"/>
        <v>0</v>
      </c>
      <c r="K992" s="127"/>
      <c r="L992" s="126">
        <f>VLOOKUP(A992,РАСЧЕТ!A:BA,53,0)</f>
        <v>0</v>
      </c>
      <c r="M992" s="126">
        <f t="shared" si="137"/>
        <v>0</v>
      </c>
      <c r="N992" s="127"/>
      <c r="O992" s="126">
        <f>VLOOKUP(A992,РАСЧЕТ!A:BB,54,0)</f>
        <v>0</v>
      </c>
      <c r="P992" s="126">
        <f t="shared" si="138"/>
        <v>0</v>
      </c>
      <c r="Q992" s="128">
        <v>1748.05</v>
      </c>
      <c r="R992" s="126">
        <f>VLOOKUP(A992,РАСЧЕТ!A:BC,55,0)</f>
        <v>0</v>
      </c>
      <c r="S992" s="126">
        <f t="shared" si="139"/>
        <v>-1748.05</v>
      </c>
      <c r="T992" s="128">
        <v>1748.06</v>
      </c>
      <c r="U992" s="126">
        <f>VLOOKUP(A992,РАСЧЕТ!A:BD,56,0)</f>
        <v>0</v>
      </c>
      <c r="V992" s="126">
        <f t="shared" si="140"/>
        <v>-1748.06</v>
      </c>
      <c r="W992" s="80">
        <v>1748.06</v>
      </c>
      <c r="X992" s="81">
        <f>VLOOKUP(A992,РАСЧЕТ!A:BE,57,0)</f>
        <v>906.28298295939669</v>
      </c>
      <c r="Y992" s="81">
        <f t="shared" si="141"/>
        <v>-841.77701704060325</v>
      </c>
      <c r="Z992" s="81" t="str">
        <f>VLOOKUP(A992,'10'!A:C,3,0)</f>
        <v>Начисление услуг УКС00001637 от 31.10.2023 0:00:03</v>
      </c>
      <c r="AA992" s="81" t="str">
        <f>VLOOKUP(A992,'10'!A:B,2,0)</f>
        <v>НАС/КС/ДУ/3-650-ВТОР</v>
      </c>
      <c r="AB992" s="80">
        <v>1748.06</v>
      </c>
      <c r="AC992" s="81">
        <f>VLOOKUP(A992,РАСЧЕТ!A:BF,58,0)</f>
        <v>974.55110543974115</v>
      </c>
      <c r="AD992" s="81">
        <f t="shared" si="142"/>
        <v>-773.5088945602588</v>
      </c>
      <c r="AE992" s="81" t="str">
        <f>VLOOKUP(A992,'11'!A:C,3,0)</f>
        <v>Начисление услуг УКС00001717 от 30.11.2023 23:59:59</v>
      </c>
      <c r="AF992" s="81" t="str">
        <f>VLOOKUP(A992,'11'!A:B,2,0)</f>
        <v>НАС/КС/ДУ/3-650-ВТОР</v>
      </c>
      <c r="AG992" s="80">
        <v>1748.06</v>
      </c>
      <c r="AH992" s="120">
        <f>VLOOKUP(A992,РАСЧЕТ!A:BG,59,0)</f>
        <v>1404.0781797910183</v>
      </c>
      <c r="AI992" s="120">
        <f t="shared" si="143"/>
        <v>-343.98182020898162</v>
      </c>
      <c r="AJ992" t="str">
        <f>VLOOKUP(A992,'12'!A:C,3,0)</f>
        <v>Начисление услуг УКС00001867 от 31.12.2023 23:59:59</v>
      </c>
      <c r="AK992" t="str">
        <f>VLOOKUP(A992,'12'!A:B,2,0)</f>
        <v>НАС/КС/ДУ/3-650-ВТОР</v>
      </c>
    </row>
    <row r="993" spans="1:37" x14ac:dyDescent="0.3">
      <c r="A993" s="79" t="s">
        <v>2617</v>
      </c>
      <c r="B993" s="79" t="s">
        <v>2618</v>
      </c>
      <c r="C993" s="80">
        <v>3410.21</v>
      </c>
      <c r="D993" s="81">
        <f>VLOOKUP(A993,РАСЧЕТ!A:AY,51,0)</f>
        <v>1433.6424844727842</v>
      </c>
      <c r="E993" s="81">
        <f t="shared" si="135"/>
        <v>-1976.5675155272158</v>
      </c>
      <c r="F993" s="81" t="str">
        <f>VLOOKUP(A993,'04'!A:C,3,0)</f>
        <v>Начисление услуг УКС00000640 от 30.04.2023 0:00:10</v>
      </c>
      <c r="G993" s="81" t="str">
        <f>VLOOKUP(A993,'04'!A:B,2,0)</f>
        <v>НАС/КС/ДУ-3-651 от 19.10.21</v>
      </c>
      <c r="H993" s="128">
        <v>3410.21</v>
      </c>
      <c r="I993" s="126">
        <f>VLOOKUP(A993,РАСЧЕТ!A:AZ,52,0)</f>
        <v>0</v>
      </c>
      <c r="J993" s="126">
        <f t="shared" si="136"/>
        <v>-3410.21</v>
      </c>
      <c r="K993" s="128">
        <v>3410.21</v>
      </c>
      <c r="L993" s="126">
        <f>VLOOKUP(A993,РАСЧЕТ!A:BA,53,0)</f>
        <v>0</v>
      </c>
      <c r="M993" s="126">
        <f t="shared" si="137"/>
        <v>-3410.21</v>
      </c>
      <c r="N993" s="128">
        <v>3410.21</v>
      </c>
      <c r="O993" s="126">
        <f>VLOOKUP(A993,РАСЧЕТ!A:BB,54,0)</f>
        <v>0</v>
      </c>
      <c r="P993" s="126">
        <f t="shared" si="138"/>
        <v>-3410.21</v>
      </c>
      <c r="Q993" s="128">
        <v>3410.21</v>
      </c>
      <c r="R993" s="126">
        <f>VLOOKUP(A993,РАСЧЕТ!A:BC,55,0)</f>
        <v>0</v>
      </c>
      <c r="S993" s="126">
        <f t="shared" si="139"/>
        <v>-3410.21</v>
      </c>
      <c r="T993" s="128">
        <v>3410.21</v>
      </c>
      <c r="U993" s="126">
        <f>VLOOKUP(A993,РАСЧЕТ!A:BD,56,0)</f>
        <v>0</v>
      </c>
      <c r="V993" s="126">
        <f t="shared" si="140"/>
        <v>-3410.21</v>
      </c>
      <c r="W993" s="80">
        <v>3410.21</v>
      </c>
      <c r="X993" s="81">
        <f>VLOOKUP(A993,РАСЧЕТ!A:BE,57,0)</f>
        <v>3783.0803631876147</v>
      </c>
      <c r="Y993" s="81">
        <f t="shared" si="141"/>
        <v>372.87036318761466</v>
      </c>
      <c r="Z993" s="81" t="str">
        <f>VLOOKUP(A993,'10'!A:C,3,0)</f>
        <v>Начисление услуг УКС00001637 от 31.10.2023 0:00:03</v>
      </c>
      <c r="AA993" s="81" t="str">
        <f>VLOOKUP(A993,'10'!A:B,2,0)</f>
        <v>НАС/КС/ДУ-3-651 от 19.10.21</v>
      </c>
      <c r="AB993" s="80">
        <v>3410.21</v>
      </c>
      <c r="AC993" s="81">
        <f>VLOOKUP(A993,РАСЧЕТ!A:BF,58,0)</f>
        <v>3309.3061270953071</v>
      </c>
      <c r="AD993" s="81">
        <f t="shared" si="142"/>
        <v>-100.90387290469289</v>
      </c>
      <c r="AE993" s="81" t="str">
        <f>VLOOKUP(A993,'11'!A:C,3,0)</f>
        <v>Начисление услуг УКС00001717 от 30.11.2023 23:59:59</v>
      </c>
      <c r="AF993" s="81" t="str">
        <f>VLOOKUP(A993,'11'!A:B,2,0)</f>
        <v>НАС/КС/ДУ-3-651 от 19.10.21</v>
      </c>
      <c r="AG993" s="80">
        <v>3410.21</v>
      </c>
      <c r="AH993" s="120">
        <f>VLOOKUP(A993,РАСЧЕТ!A:BG,59,0)</f>
        <v>4566.6254558177761</v>
      </c>
      <c r="AI993" s="120">
        <f t="shared" si="143"/>
        <v>1156.4154558177761</v>
      </c>
      <c r="AJ993" t="str">
        <f>VLOOKUP(A993,'12'!A:C,3,0)</f>
        <v>Начисление услуг УКС00001867 от 31.12.2023 23:59:59</v>
      </c>
      <c r="AK993" t="str">
        <f>VLOOKUP(A993,'12'!A:B,2,0)</f>
        <v>НАС/КС/ДУ-3-651 от 19.10.21</v>
      </c>
    </row>
    <row r="994" spans="1:37" x14ac:dyDescent="0.3">
      <c r="A994" s="79" t="s">
        <v>1675</v>
      </c>
      <c r="B994" s="79" t="s">
        <v>1676</v>
      </c>
      <c r="C994" s="80">
        <v>2684.36</v>
      </c>
      <c r="D994" s="81">
        <f>VLOOKUP(A994,РАСЧЕТ!A:AY,51,0)</f>
        <v>2263.9299266356416</v>
      </c>
      <c r="E994" s="81">
        <f t="shared" si="135"/>
        <v>-420.43007336435858</v>
      </c>
      <c r="F994" s="81" t="str">
        <f>VLOOKUP(A994,'04'!A:C,3,0)</f>
        <v>Начисление услуг УКС00000640 от 30.04.2023 0:00:10</v>
      </c>
      <c r="G994" s="81" t="str">
        <f>VLOOKUP(A994,'04'!A:B,2,0)</f>
        <v>НАС/КС/ДУ-3-652.</v>
      </c>
      <c r="H994" s="128">
        <v>2684.36</v>
      </c>
      <c r="I994" s="126">
        <f>VLOOKUP(A994,РАСЧЕТ!A:AZ,52,0)</f>
        <v>0</v>
      </c>
      <c r="J994" s="126">
        <f t="shared" si="136"/>
        <v>-2684.36</v>
      </c>
      <c r="K994" s="128">
        <v>2684.36</v>
      </c>
      <c r="L994" s="126">
        <f>VLOOKUP(A994,РАСЧЕТ!A:BA,53,0)</f>
        <v>0</v>
      </c>
      <c r="M994" s="126">
        <f t="shared" si="137"/>
        <v>-2684.36</v>
      </c>
      <c r="N994" s="128">
        <v>2684.36</v>
      </c>
      <c r="O994" s="126">
        <f>VLOOKUP(A994,РАСЧЕТ!A:BB,54,0)</f>
        <v>0</v>
      </c>
      <c r="P994" s="126">
        <f t="shared" si="138"/>
        <v>-2684.36</v>
      </c>
      <c r="Q994" s="128">
        <v>2684.36</v>
      </c>
      <c r="R994" s="126">
        <f>VLOOKUP(A994,РАСЧЕТ!A:BC,55,0)</f>
        <v>0</v>
      </c>
      <c r="S994" s="126">
        <f t="shared" si="139"/>
        <v>-2684.36</v>
      </c>
      <c r="T994" s="128">
        <v>2684.36</v>
      </c>
      <c r="U994" s="126">
        <f>VLOOKUP(A994,РАСЧЕТ!A:BD,56,0)</f>
        <v>0</v>
      </c>
      <c r="V994" s="126">
        <f t="shared" si="140"/>
        <v>-2684.36</v>
      </c>
      <c r="W994" s="80">
        <v>2684.36</v>
      </c>
      <c r="X994" s="81">
        <f>VLOOKUP(A994,РАСЧЕТ!A:BE,57,0)</f>
        <v>1391.7121974192207</v>
      </c>
      <c r="Y994" s="81">
        <f t="shared" si="141"/>
        <v>-1292.6478025807794</v>
      </c>
      <c r="Z994" s="81" t="str">
        <f>VLOOKUP(A994,'10'!A:C,3,0)</f>
        <v>Начисление услуг УКС00001637 от 31.10.2023 0:00:03</v>
      </c>
      <c r="AA994" s="81" t="str">
        <f>VLOOKUP(A994,'10'!A:B,2,0)</f>
        <v>НАС/КС/ДУ-3-652.</v>
      </c>
      <c r="AB994" s="80">
        <v>2684.36</v>
      </c>
      <c r="AC994" s="81">
        <f>VLOOKUP(A994,РАСЧЕТ!A:BF,58,0)</f>
        <v>1496.5465378374402</v>
      </c>
      <c r="AD994" s="81">
        <f t="shared" si="142"/>
        <v>-1187.81346216256</v>
      </c>
      <c r="AE994" s="81" t="str">
        <f>VLOOKUP(A994,'11'!A:C,3,0)</f>
        <v>Начисление услуг УКС00001717 от 30.11.2023 23:59:59</v>
      </c>
      <c r="AF994" s="81" t="str">
        <f>VLOOKUP(A994,'11'!A:B,2,0)</f>
        <v>НАС/КС/ДУ-3-652.</v>
      </c>
      <c r="AG994" s="80">
        <v>2684.36</v>
      </c>
      <c r="AH994" s="120">
        <f>VLOOKUP(A994,РАСЧЕТ!A:BG,59,0)</f>
        <v>2156.1397109812933</v>
      </c>
      <c r="AI994" s="120">
        <f t="shared" si="143"/>
        <v>-528.22028901870681</v>
      </c>
      <c r="AJ994" t="str">
        <f>VLOOKUP(A994,'12'!A:C,3,0)</f>
        <v>Начисление услуг УКС00001867 от 31.12.2023 23:59:59</v>
      </c>
      <c r="AK994" t="str">
        <f>VLOOKUP(A994,'12'!A:B,2,0)</f>
        <v>НАС/КС/ДУ-3-652.</v>
      </c>
    </row>
    <row r="995" spans="1:37" x14ac:dyDescent="0.3">
      <c r="A995" s="79" t="s">
        <v>2259</v>
      </c>
      <c r="B995" s="79" t="s">
        <v>2260</v>
      </c>
      <c r="C995" s="80">
        <v>2688.65</v>
      </c>
      <c r="D995" s="81">
        <f>VLOOKUP(A995,РАСЧЕТ!A:AY,51,0)</f>
        <v>1132.9868729470566</v>
      </c>
      <c r="E995" s="81">
        <f t="shared" si="135"/>
        <v>-1555.6631270529435</v>
      </c>
      <c r="F995" s="81" t="str">
        <f>VLOOKUP(A995,'04'!A:C,3,0)</f>
        <v>Начисление услуг УКС00000640 от 30.04.2023 0:00:10</v>
      </c>
      <c r="G995" s="81" t="str">
        <f>VLOOKUP(A995,'04'!A:B,2,0)</f>
        <v>НАС/КС/ДУ-3-653</v>
      </c>
      <c r="H995" s="128">
        <v>2688.65</v>
      </c>
      <c r="I995" s="126">
        <f>VLOOKUP(A995,РАСЧЕТ!A:AZ,52,0)</f>
        <v>0</v>
      </c>
      <c r="J995" s="126">
        <f t="shared" si="136"/>
        <v>-2688.65</v>
      </c>
      <c r="K995" s="128">
        <v>2688.65</v>
      </c>
      <c r="L995" s="126">
        <f>VLOOKUP(A995,РАСЧЕТ!A:BA,53,0)</f>
        <v>0</v>
      </c>
      <c r="M995" s="126">
        <f t="shared" si="137"/>
        <v>-2688.65</v>
      </c>
      <c r="N995" s="128">
        <v>2688.65</v>
      </c>
      <c r="O995" s="126">
        <f>VLOOKUP(A995,РАСЧЕТ!A:BB,54,0)</f>
        <v>0</v>
      </c>
      <c r="P995" s="126">
        <f t="shared" si="138"/>
        <v>-2688.65</v>
      </c>
      <c r="Q995" s="128">
        <v>2688.65</v>
      </c>
      <c r="R995" s="126">
        <f>VLOOKUP(A995,РАСЧЕТ!A:BC,55,0)</f>
        <v>0</v>
      </c>
      <c r="S995" s="126">
        <f t="shared" si="139"/>
        <v>-2688.65</v>
      </c>
      <c r="T995" s="128">
        <v>2688.65</v>
      </c>
      <c r="U995" s="126">
        <f>VLOOKUP(A995,РАСЧЕТ!A:BD,56,0)</f>
        <v>0</v>
      </c>
      <c r="V995" s="126">
        <f t="shared" si="140"/>
        <v>-2688.65</v>
      </c>
      <c r="W995" s="80">
        <v>2688.65</v>
      </c>
      <c r="X995" s="81">
        <f>VLOOKUP(A995,РАСЧЕТ!A:BE,57,0)</f>
        <v>2731.1239295153237</v>
      </c>
      <c r="Y995" s="81">
        <f t="shared" si="141"/>
        <v>42.473929515323562</v>
      </c>
      <c r="Z995" s="81" t="str">
        <f>VLOOKUP(A995,'10'!A:C,3,0)</f>
        <v>Начисление услуг УКС00001637 от 31.10.2023 0:00:03</v>
      </c>
      <c r="AA995" s="81" t="str">
        <f>VLOOKUP(A995,'10'!A:B,2,0)</f>
        <v>НАС/КС/ДУ-3-653</v>
      </c>
      <c r="AB995" s="80">
        <v>2688.65</v>
      </c>
      <c r="AC995" s="81">
        <f>VLOOKUP(A995,РАСЧЕТ!A:BF,58,0)</f>
        <v>2433.350644324441</v>
      </c>
      <c r="AD995" s="81">
        <f t="shared" si="142"/>
        <v>-255.29935567555913</v>
      </c>
      <c r="AE995" s="81" t="str">
        <f>VLOOKUP(A995,'11'!A:C,3,0)</f>
        <v>Начисление услуг УКС00001717 от 30.11.2023 23:59:59</v>
      </c>
      <c r="AF995" s="81" t="str">
        <f>VLOOKUP(A995,'11'!A:B,2,0)</f>
        <v>НАС/КС/ДУ-3-653</v>
      </c>
      <c r="AG995" s="80">
        <v>2688.65</v>
      </c>
      <c r="AH995" s="120">
        <f>VLOOKUP(A995,РАСЧЕТ!A:BG,59,0)</f>
        <v>3372.2941899121706</v>
      </c>
      <c r="AI995" s="120">
        <f t="shared" si="143"/>
        <v>683.64418991217053</v>
      </c>
      <c r="AJ995" t="str">
        <f>VLOOKUP(A995,'12'!A:C,3,0)</f>
        <v>Начисление услуг УКС00001867 от 31.12.2023 23:59:59</v>
      </c>
      <c r="AK995" t="str">
        <f>VLOOKUP(A995,'12'!A:B,2,0)</f>
        <v>НАС/КС/ДУ-3-653</v>
      </c>
    </row>
    <row r="996" spans="1:37" x14ac:dyDescent="0.3">
      <c r="A996" s="79" t="s">
        <v>1188</v>
      </c>
      <c r="B996" s="79" t="s">
        <v>1189</v>
      </c>
      <c r="C996" s="80">
        <v>1748.06</v>
      </c>
      <c r="D996" s="81">
        <f>VLOOKUP(A996,РАСЧЕТ!A:AY,51,0)</f>
        <v>2146.8505529224476</v>
      </c>
      <c r="E996" s="81">
        <f t="shared" si="135"/>
        <v>398.79055292244766</v>
      </c>
      <c r="F996" s="81" t="str">
        <f>VLOOKUP(A996,'04'!A:C,3,0)</f>
        <v>Начисление услуг УКС00000640 от 30.04.2023 0:00:10</v>
      </c>
      <c r="G996" s="81" t="str">
        <f>VLOOKUP(A996,'04'!A:B,2,0)</f>
        <v>НАС/КС/ДУ-3-654</v>
      </c>
      <c r="H996" s="128">
        <v>1748.06</v>
      </c>
      <c r="I996" s="126">
        <f>VLOOKUP(A996,РАСЧЕТ!A:AZ,52,0)</f>
        <v>0</v>
      </c>
      <c r="J996" s="126">
        <f t="shared" si="136"/>
        <v>-1748.06</v>
      </c>
      <c r="K996" s="128">
        <v>1748.06</v>
      </c>
      <c r="L996" s="126">
        <f>VLOOKUP(A996,РАСЧЕТ!A:BA,53,0)</f>
        <v>0</v>
      </c>
      <c r="M996" s="126">
        <f t="shared" si="137"/>
        <v>-1748.06</v>
      </c>
      <c r="N996" s="128">
        <v>1748.06</v>
      </c>
      <c r="O996" s="126">
        <f>VLOOKUP(A996,РАСЧЕТ!A:BB,54,0)</f>
        <v>0</v>
      </c>
      <c r="P996" s="126">
        <f t="shared" si="138"/>
        <v>-1748.06</v>
      </c>
      <c r="Q996" s="128">
        <v>1748.06</v>
      </c>
      <c r="R996" s="126">
        <f>VLOOKUP(A996,РАСЧЕТ!A:BC,55,0)</f>
        <v>0</v>
      </c>
      <c r="S996" s="126">
        <f t="shared" si="139"/>
        <v>-1748.06</v>
      </c>
      <c r="T996" s="128">
        <v>1748.06</v>
      </c>
      <c r="U996" s="126">
        <f>VLOOKUP(A996,РАСЧЕТ!A:BD,56,0)</f>
        <v>0</v>
      </c>
      <c r="V996" s="126">
        <f t="shared" si="140"/>
        <v>-1748.06</v>
      </c>
      <c r="W996" s="80">
        <v>1748.06</v>
      </c>
      <c r="X996" s="81">
        <f>VLOOKUP(A996,РАСЧЕТ!A:BE,57,0)</f>
        <v>2146.6302333959147</v>
      </c>
      <c r="Y996" s="81">
        <f t="shared" si="141"/>
        <v>398.57023339591478</v>
      </c>
      <c r="Z996" s="81" t="str">
        <f>VLOOKUP(A996,'10'!A:C,3,0)</f>
        <v>Начисление услуг УКС00001637 от 31.10.2023 0:00:03</v>
      </c>
      <c r="AA996" s="81" t="str">
        <f>VLOOKUP(A996,'10'!A:B,2,0)</f>
        <v>НАС/КС/ДУ-3-654</v>
      </c>
      <c r="AB996" s="80">
        <v>1748.06</v>
      </c>
      <c r="AC996" s="81">
        <f>VLOOKUP(A996,РАСЧЕТ!A:BF,58,0)</f>
        <v>1841.291626980465</v>
      </c>
      <c r="AD996" s="81">
        <f t="shared" si="142"/>
        <v>93.23162698046508</v>
      </c>
      <c r="AE996" s="81" t="str">
        <f>VLOOKUP(A996,'11'!A:C,3,0)</f>
        <v>Начисление услуг УКС00001717 от 30.11.2023 23:59:59</v>
      </c>
      <c r="AF996" s="81" t="str">
        <f>VLOOKUP(A996,'11'!A:B,2,0)</f>
        <v>НАС/КС/ДУ-3-654</v>
      </c>
      <c r="AG996" s="80">
        <v>1748.06</v>
      </c>
      <c r="AH996" s="120">
        <f>VLOOKUP(A996,РАСЧЕТ!A:BG,59,0)</f>
        <v>2528.9598478137782</v>
      </c>
      <c r="AI996" s="120">
        <f t="shared" si="143"/>
        <v>780.89984781377825</v>
      </c>
      <c r="AJ996" t="str">
        <f>VLOOKUP(A996,'12'!A:C,3,0)</f>
        <v>Начисление услуг УКС00001867 от 31.12.2023 23:59:59</v>
      </c>
      <c r="AK996" t="str">
        <f>VLOOKUP(A996,'12'!A:B,2,0)</f>
        <v>НАС/КС/ДУ-3-654</v>
      </c>
    </row>
    <row r="997" spans="1:37" x14ac:dyDescent="0.3">
      <c r="A997" s="79" t="s">
        <v>2653</v>
      </c>
      <c r="B997" s="79" t="s">
        <v>2654</v>
      </c>
      <c r="C997" s="80">
        <v>3410.21</v>
      </c>
      <c r="D997" s="81">
        <f>VLOOKUP(A997,РАСЧЕТ!A:AY,51,0)</f>
        <v>2876.0965787979194</v>
      </c>
      <c r="E997" s="81">
        <f t="shared" si="135"/>
        <v>-534.11342120208064</v>
      </c>
      <c r="F997" s="81" t="str">
        <f>VLOOKUP(A997,'04'!A:C,3,0)</f>
        <v>Начисление услуг УКС00000640 от 30.04.2023 0:00:10</v>
      </c>
      <c r="G997" s="81" t="str">
        <f>VLOOKUP(A997,'04'!A:B,2,0)</f>
        <v>НАС/КС/ДУ-3-655</v>
      </c>
      <c r="H997" s="128">
        <v>3410.21</v>
      </c>
      <c r="I997" s="126">
        <f>VLOOKUP(A997,РАСЧЕТ!A:AZ,52,0)</f>
        <v>0</v>
      </c>
      <c r="J997" s="126">
        <f t="shared" si="136"/>
        <v>-3410.21</v>
      </c>
      <c r="K997" s="128">
        <v>3410.21</v>
      </c>
      <c r="L997" s="126">
        <f>VLOOKUP(A997,РАСЧЕТ!A:BA,53,0)</f>
        <v>0</v>
      </c>
      <c r="M997" s="126">
        <f t="shared" si="137"/>
        <v>-3410.21</v>
      </c>
      <c r="N997" s="128">
        <v>3410.21</v>
      </c>
      <c r="O997" s="126">
        <f>VLOOKUP(A997,РАСЧЕТ!A:BB,54,0)</f>
        <v>0</v>
      </c>
      <c r="P997" s="126">
        <f t="shared" si="138"/>
        <v>-3410.21</v>
      </c>
      <c r="Q997" s="128">
        <v>3410.21</v>
      </c>
      <c r="R997" s="126">
        <f>VLOOKUP(A997,РАСЧЕТ!A:BC,55,0)</f>
        <v>0</v>
      </c>
      <c r="S997" s="126">
        <f t="shared" si="139"/>
        <v>-3410.21</v>
      </c>
      <c r="T997" s="128">
        <v>3410.21</v>
      </c>
      <c r="U997" s="126">
        <f>VLOOKUP(A997,РАСЧЕТ!A:BD,56,0)</f>
        <v>0</v>
      </c>
      <c r="V997" s="126">
        <f t="shared" si="140"/>
        <v>-3410.21</v>
      </c>
      <c r="W997" s="80">
        <v>3410.21</v>
      </c>
      <c r="X997" s="81">
        <f>VLOOKUP(A997,РАСЧЕТ!A:BE,57,0)</f>
        <v>3512.8052612509778</v>
      </c>
      <c r="Y997" s="81">
        <f t="shared" si="141"/>
        <v>102.59526125097773</v>
      </c>
      <c r="Z997" s="81" t="str">
        <f>VLOOKUP(A997,'10'!A:C,3,0)</f>
        <v>Начисление услуг УКС00001637 от 31.10.2023 0:00:03</v>
      </c>
      <c r="AA997" s="81" t="str">
        <f>VLOOKUP(A997,'10'!A:B,2,0)</f>
        <v>НАС/КС/ДУ-3-655</v>
      </c>
      <c r="AB997" s="80">
        <v>3410.21</v>
      </c>
      <c r="AC997" s="81">
        <f>VLOOKUP(A997,РАСЧЕТ!A:BF,58,0)</f>
        <v>3120.4409663674637</v>
      </c>
      <c r="AD997" s="81">
        <f t="shared" si="142"/>
        <v>-289.76903363253632</v>
      </c>
      <c r="AE997" s="81" t="str">
        <f>VLOOKUP(A997,'11'!A:C,3,0)</f>
        <v>Начисление услуг УКС00001717 от 30.11.2023 23:59:59</v>
      </c>
      <c r="AF997" s="81" t="str">
        <f>VLOOKUP(A997,'11'!A:B,2,0)</f>
        <v>НАС/КС/ДУ-3-655</v>
      </c>
      <c r="AG997" s="80">
        <v>3410.21</v>
      </c>
      <c r="AH997" s="120">
        <f>VLOOKUP(A997,РАСЧЕТ!A:BG,59,0)</f>
        <v>4321.5106241571202</v>
      </c>
      <c r="AI997" s="120">
        <f t="shared" si="143"/>
        <v>911.30062415712018</v>
      </c>
      <c r="AJ997" t="str">
        <f>VLOOKUP(A997,'12'!A:C,3,0)</f>
        <v>Начисление услуг УКС00001867 от 31.12.2023 23:59:59</v>
      </c>
      <c r="AK997" t="str">
        <f>VLOOKUP(A997,'12'!A:B,2,0)</f>
        <v>НАС/КС/ДУ-3-655</v>
      </c>
    </row>
    <row r="998" spans="1:37" x14ac:dyDescent="0.3">
      <c r="A998" s="79" t="s">
        <v>1716</v>
      </c>
      <c r="B998" s="79" t="s">
        <v>1717</v>
      </c>
      <c r="C998" s="80">
        <v>2684.36</v>
      </c>
      <c r="D998" s="81">
        <f>VLOOKUP(A998,РАСЧЕТ!A:AY,51,0)</f>
        <v>2263.9299266356416</v>
      </c>
      <c r="E998" s="81">
        <f t="shared" si="135"/>
        <v>-420.43007336435858</v>
      </c>
      <c r="F998" s="81" t="str">
        <f>VLOOKUP(A998,'04'!A:C,3,0)</f>
        <v>Начисление услуг УКС00000640 от 30.04.2023 0:00:10</v>
      </c>
      <c r="G998" s="81" t="str">
        <f>VLOOKUP(A998,'04'!A:B,2,0)</f>
        <v>НАС/КС/ДУ-3-656,</v>
      </c>
      <c r="H998" s="128">
        <v>2684.36</v>
      </c>
      <c r="I998" s="126">
        <f>VLOOKUP(A998,РАСЧЕТ!A:AZ,52,0)</f>
        <v>0</v>
      </c>
      <c r="J998" s="126">
        <f t="shared" si="136"/>
        <v>-2684.36</v>
      </c>
      <c r="K998" s="128">
        <v>2684.36</v>
      </c>
      <c r="L998" s="126">
        <f>VLOOKUP(A998,РАСЧЕТ!A:BA,53,0)</f>
        <v>0</v>
      </c>
      <c r="M998" s="126">
        <f t="shared" si="137"/>
        <v>-2684.36</v>
      </c>
      <c r="N998" s="128">
        <v>2684.36</v>
      </c>
      <c r="O998" s="126">
        <f>VLOOKUP(A998,РАСЧЕТ!A:BB,54,0)</f>
        <v>0</v>
      </c>
      <c r="P998" s="126">
        <f t="shared" si="138"/>
        <v>-2684.36</v>
      </c>
      <c r="Q998" s="128">
        <v>2684.36</v>
      </c>
      <c r="R998" s="126">
        <f>VLOOKUP(A998,РАСЧЕТ!A:BC,55,0)</f>
        <v>0</v>
      </c>
      <c r="S998" s="126">
        <f t="shared" si="139"/>
        <v>-2684.36</v>
      </c>
      <c r="T998" s="128">
        <v>2684.36</v>
      </c>
      <c r="U998" s="126">
        <f>VLOOKUP(A998,РАСЧЕТ!A:BD,56,0)</f>
        <v>0</v>
      </c>
      <c r="V998" s="126">
        <f t="shared" si="140"/>
        <v>-2684.36</v>
      </c>
      <c r="W998" s="80">
        <v>2684.36</v>
      </c>
      <c r="X998" s="81">
        <f>VLOOKUP(A998,РАСЧЕТ!A:BE,57,0)</f>
        <v>1391.7121974192207</v>
      </c>
      <c r="Y998" s="81">
        <f t="shared" si="141"/>
        <v>-1292.6478025807794</v>
      </c>
      <c r="Z998" s="81" t="str">
        <f>VLOOKUP(A998,'10'!A:C,3,0)</f>
        <v>Начисление услуг УКС00001637 от 31.10.2023 0:00:03</v>
      </c>
      <c r="AA998" s="81" t="str">
        <f>VLOOKUP(A998,'10'!A:B,2,0)</f>
        <v>НАС/КС/ДУ-3-656,</v>
      </c>
      <c r="AB998" s="80">
        <v>2684.36</v>
      </c>
      <c r="AC998" s="81">
        <f>VLOOKUP(A998,РАСЧЕТ!A:BF,58,0)</f>
        <v>1496.5465378374402</v>
      </c>
      <c r="AD998" s="81">
        <f t="shared" si="142"/>
        <v>-1187.81346216256</v>
      </c>
      <c r="AE998" s="81" t="str">
        <f>VLOOKUP(A998,'11'!A:C,3,0)</f>
        <v>Начисление услуг УКС00001717 от 30.11.2023 23:59:59</v>
      </c>
      <c r="AF998" s="81" t="str">
        <f>VLOOKUP(A998,'11'!A:B,2,0)</f>
        <v>НАС/КС/ДУ-3-656,</v>
      </c>
      <c r="AG998" s="80">
        <v>2684.36</v>
      </c>
      <c r="AH998" s="120">
        <f>VLOOKUP(A998,РАСЧЕТ!A:BG,59,0)</f>
        <v>2156.1397109812933</v>
      </c>
      <c r="AI998" s="120">
        <f t="shared" si="143"/>
        <v>-528.22028901870681</v>
      </c>
      <c r="AJ998" t="str">
        <f>VLOOKUP(A998,'12'!A:C,3,0)</f>
        <v>Начисление услуг УКС00001867 от 31.12.2023 23:59:59</v>
      </c>
      <c r="AK998" t="str">
        <f>VLOOKUP(A998,'12'!A:B,2,0)</f>
        <v>НАС/КС/ДУ-3-656,</v>
      </c>
    </row>
    <row r="999" spans="1:37" x14ac:dyDescent="0.3">
      <c r="A999" s="79" t="s">
        <v>1091</v>
      </c>
      <c r="B999" s="79" t="s">
        <v>1092</v>
      </c>
      <c r="C999" s="80">
        <v>2688.65</v>
      </c>
      <c r="D999" s="81">
        <f>VLOOKUP(A999,РАСЧЕТ!A:AY,51,0)</f>
        <v>2910.0331929470562</v>
      </c>
      <c r="E999" s="81">
        <f t="shared" si="135"/>
        <v>221.38319294705616</v>
      </c>
      <c r="F999" s="81" t="str">
        <f>VLOOKUP(A999,'04'!A:C,3,0)</f>
        <v>Начисление услуг УКС00000640 от 30.04.2023 0:00:10</v>
      </c>
      <c r="G999" s="81" t="str">
        <f>VLOOKUP(A999,'04'!A:B,2,0)</f>
        <v>НАС/КС/ДУ-3-657</v>
      </c>
      <c r="H999" s="128">
        <v>2688.65</v>
      </c>
      <c r="I999" s="126">
        <f>VLOOKUP(A999,РАСЧЕТ!A:AZ,52,0)</f>
        <v>0</v>
      </c>
      <c r="J999" s="126">
        <f t="shared" si="136"/>
        <v>-2688.65</v>
      </c>
      <c r="K999" s="128">
        <v>2688.65</v>
      </c>
      <c r="L999" s="126">
        <f>VLOOKUP(A999,РАСЧЕТ!A:BA,53,0)</f>
        <v>0</v>
      </c>
      <c r="M999" s="126">
        <f t="shared" si="137"/>
        <v>-2688.65</v>
      </c>
      <c r="N999" s="128">
        <v>2688.65</v>
      </c>
      <c r="O999" s="126">
        <f>VLOOKUP(A999,РАСЧЕТ!A:BB,54,0)</f>
        <v>0</v>
      </c>
      <c r="P999" s="126">
        <f t="shared" si="138"/>
        <v>-2688.65</v>
      </c>
      <c r="Q999" s="128">
        <v>2688.65</v>
      </c>
      <c r="R999" s="126">
        <f>VLOOKUP(A999,РАСЧЕТ!A:BC,55,0)</f>
        <v>0</v>
      </c>
      <c r="S999" s="126">
        <f t="shared" si="139"/>
        <v>-2688.65</v>
      </c>
      <c r="T999" s="128">
        <v>2688.65</v>
      </c>
      <c r="U999" s="126">
        <f>VLOOKUP(A999,РАСЧЕТ!A:BD,56,0)</f>
        <v>0</v>
      </c>
      <c r="V999" s="126">
        <f t="shared" si="140"/>
        <v>-2688.65</v>
      </c>
      <c r="W999" s="80">
        <v>2688.65</v>
      </c>
      <c r="X999" s="81">
        <f>VLOOKUP(A999,РАСЧЕТ!A:BE,57,0)</f>
        <v>2566.2937301217662</v>
      </c>
      <c r="Y999" s="81">
        <f t="shared" si="141"/>
        <v>-122.35626987823389</v>
      </c>
      <c r="Z999" s="81" t="str">
        <f>VLOOKUP(A999,'10'!A:C,3,0)</f>
        <v>Начисление услуг УКС00001637 от 31.10.2023 0:00:03</v>
      </c>
      <c r="AA999" s="81" t="str">
        <f>VLOOKUP(A999,'10'!A:B,2,0)</f>
        <v>НАС/КС/ДУ-3-657</v>
      </c>
      <c r="AB999" s="80">
        <v>2688.65</v>
      </c>
      <c r="AC999" s="81">
        <f>VLOOKUP(A999,РАСЧЕТ!A:BF,58,0)</f>
        <v>2318.1691796678665</v>
      </c>
      <c r="AD999" s="81">
        <f t="shared" si="142"/>
        <v>-370.48082033213359</v>
      </c>
      <c r="AE999" s="81" t="str">
        <f>VLOOKUP(A999,'11'!A:C,3,0)</f>
        <v>Начисление услуг УКС00001717 от 30.11.2023 23:59:59</v>
      </c>
      <c r="AF999" s="81" t="str">
        <f>VLOOKUP(A999,'11'!A:B,2,0)</f>
        <v>НАС/КС/ДУ-3-657</v>
      </c>
      <c r="AG999" s="80">
        <v>2688.65</v>
      </c>
      <c r="AH999" s="120">
        <f>VLOOKUP(A999,РАСЧЕТ!A:BG,59,0)</f>
        <v>3222.8082539623019</v>
      </c>
      <c r="AI999" s="120">
        <f t="shared" si="143"/>
        <v>534.15825396230184</v>
      </c>
      <c r="AJ999" t="str">
        <f>VLOOKUP(A999,'12'!A:C,3,0)</f>
        <v>Начисление услуг УКС00001867 от 31.12.2023 23:59:59</v>
      </c>
      <c r="AK999" t="str">
        <f>VLOOKUP(A999,'12'!A:B,2,0)</f>
        <v>НАС/КС/ДУ-3-657</v>
      </c>
    </row>
    <row r="1000" spans="1:37" x14ac:dyDescent="0.3">
      <c r="A1000" s="79" t="s">
        <v>2089</v>
      </c>
      <c r="B1000" s="79" t="s">
        <v>2090</v>
      </c>
      <c r="C1000" s="80">
        <v>1748.06</v>
      </c>
      <c r="D1000" s="81">
        <f>VLOOKUP(A1000,РАСЧЕТ!A:AY,51,0)</f>
        <v>1474.2711682251297</v>
      </c>
      <c r="E1000" s="81">
        <f t="shared" si="135"/>
        <v>-273.78883177487023</v>
      </c>
      <c r="F1000" s="81" t="str">
        <f>VLOOKUP(A1000,'04'!A:C,3,0)</f>
        <v>Начисление услуг УКС00000640 от 30.04.2023 0:00:10</v>
      </c>
      <c r="G1000" s="81" t="str">
        <f>VLOOKUP(A1000,'04'!A:B,2,0)</f>
        <v>НАС/КС/ДУ-3-658 от 01.11.2021</v>
      </c>
      <c r="H1000" s="128">
        <v>1748.06</v>
      </c>
      <c r="I1000" s="126">
        <f>VLOOKUP(A1000,РАСЧЕТ!A:AZ,52,0)</f>
        <v>0</v>
      </c>
      <c r="J1000" s="126">
        <f t="shared" si="136"/>
        <v>-1748.06</v>
      </c>
      <c r="K1000" s="128">
        <v>1748.06</v>
      </c>
      <c r="L1000" s="126">
        <f>VLOOKUP(A1000,РАСЧЕТ!A:BA,53,0)</f>
        <v>0</v>
      </c>
      <c r="M1000" s="126">
        <f t="shared" si="137"/>
        <v>-1748.06</v>
      </c>
      <c r="N1000" s="128">
        <v>1748.06</v>
      </c>
      <c r="O1000" s="126">
        <f>VLOOKUP(A1000,РАСЧЕТ!A:BB,54,0)</f>
        <v>0</v>
      </c>
      <c r="P1000" s="126">
        <f t="shared" si="138"/>
        <v>-1748.06</v>
      </c>
      <c r="Q1000" s="128">
        <v>1748.06</v>
      </c>
      <c r="R1000" s="126">
        <f>VLOOKUP(A1000,РАСЧЕТ!A:BC,55,0)</f>
        <v>0</v>
      </c>
      <c r="S1000" s="126">
        <f t="shared" si="139"/>
        <v>-1748.06</v>
      </c>
      <c r="T1000" s="128">
        <v>1748.06</v>
      </c>
      <c r="U1000" s="126">
        <f>VLOOKUP(A1000,РАСЧЕТ!A:BD,56,0)</f>
        <v>0</v>
      </c>
      <c r="V1000" s="126">
        <f t="shared" si="140"/>
        <v>-1748.06</v>
      </c>
      <c r="W1000" s="80">
        <v>1748.06</v>
      </c>
      <c r="X1000" s="81">
        <f>VLOOKUP(A1000,РАСЧЕТ!A:BE,57,0)</f>
        <v>2278.0357919374101</v>
      </c>
      <c r="Y1000" s="81">
        <f t="shared" si="141"/>
        <v>529.97579193741012</v>
      </c>
      <c r="Z1000" s="81" t="str">
        <f>VLOOKUP(A1000,'10'!A:C,3,0)</f>
        <v>Начисление услуг УКС00001637 от 31.10.2023 0:00:03</v>
      </c>
      <c r="AA1000" s="81" t="str">
        <f>VLOOKUP(A1000,'10'!A:B,2,0)</f>
        <v>НАС/КС/ДУ-3-658 от 01.11.2021</v>
      </c>
      <c r="AB1000" s="80">
        <v>1748.06</v>
      </c>
      <c r="AC1000" s="81">
        <f>VLOOKUP(A1000,РАСЧЕТ!A:BF,58,0)</f>
        <v>1933.1163335725282</v>
      </c>
      <c r="AD1000" s="81">
        <f t="shared" si="142"/>
        <v>185.05633357252827</v>
      </c>
      <c r="AE1000" s="81" t="str">
        <f>VLOOKUP(A1000,'11'!A:C,3,0)</f>
        <v>Начисление услуг УКС00001717 от 30.11.2023 23:59:59</v>
      </c>
      <c r="AF1000" s="81" t="str">
        <f>VLOOKUP(A1000,'11'!A:B,2,0)</f>
        <v>НАС/КС/ДУ-3-658 от 01.11.2021</v>
      </c>
      <c r="AG1000" s="80">
        <v>1748.06</v>
      </c>
      <c r="AH1000" s="120">
        <f>VLOOKUP(A1000,РАСЧЕТ!A:BG,59,0)</f>
        <v>2648.1326873775361</v>
      </c>
      <c r="AI1000" s="120">
        <f t="shared" si="143"/>
        <v>900.07268737753611</v>
      </c>
      <c r="AJ1000" t="str">
        <f>VLOOKUP(A1000,'12'!A:C,3,0)</f>
        <v>Начисление услуг УКС00001867 от 31.12.2023 23:59:59</v>
      </c>
      <c r="AK1000" t="str">
        <f>VLOOKUP(A1000,'12'!A:B,2,0)</f>
        <v>НАС/КС/ДУ-3-658 от 01.11.2021</v>
      </c>
    </row>
    <row r="1001" spans="1:37" x14ac:dyDescent="0.3">
      <c r="A1001" s="79" t="s">
        <v>919</v>
      </c>
      <c r="B1001" s="79" t="s">
        <v>920</v>
      </c>
      <c r="C1001" s="80">
        <v>3410.21</v>
      </c>
      <c r="D1001" s="81">
        <f>VLOOKUP(A1001,РАСЧЕТ!A:AY,51,0)</f>
        <v>3079.1551644727847</v>
      </c>
      <c r="E1001" s="81">
        <f t="shared" si="135"/>
        <v>-331.05483552721535</v>
      </c>
      <c r="F1001" s="81" t="str">
        <f>VLOOKUP(A1001,'04'!A:C,3,0)</f>
        <v>Начисление услуг УКС00000640 от 30.04.2023 0:00:10</v>
      </c>
      <c r="G1001" s="81" t="str">
        <f>VLOOKUP(A1001,'04'!A:B,2,0)</f>
        <v>НАС/КС/ДУ-3-659</v>
      </c>
      <c r="H1001" s="128">
        <v>3410.21</v>
      </c>
      <c r="I1001" s="126">
        <f>VLOOKUP(A1001,РАСЧЕТ!A:AZ,52,0)</f>
        <v>0</v>
      </c>
      <c r="J1001" s="126">
        <f t="shared" si="136"/>
        <v>-3410.21</v>
      </c>
      <c r="K1001" s="128">
        <v>3410.21</v>
      </c>
      <c r="L1001" s="126">
        <f>VLOOKUP(A1001,РАСЧЕТ!A:BA,53,0)</f>
        <v>0</v>
      </c>
      <c r="M1001" s="126">
        <f t="shared" si="137"/>
        <v>-3410.21</v>
      </c>
      <c r="N1001" s="128">
        <v>3410.21</v>
      </c>
      <c r="O1001" s="126">
        <f>VLOOKUP(A1001,РАСЧЕТ!A:BB,54,0)</f>
        <v>0</v>
      </c>
      <c r="P1001" s="126">
        <f t="shared" si="138"/>
        <v>-3410.21</v>
      </c>
      <c r="Q1001" s="128">
        <v>3410.21</v>
      </c>
      <c r="R1001" s="126">
        <f>VLOOKUP(A1001,РАСЧЕТ!A:BC,55,0)</f>
        <v>0</v>
      </c>
      <c r="S1001" s="126">
        <f t="shared" si="139"/>
        <v>-3410.21</v>
      </c>
      <c r="T1001" s="128">
        <v>3410.21</v>
      </c>
      <c r="U1001" s="126">
        <f>VLOOKUP(A1001,РАСЧЕТ!A:BD,56,0)</f>
        <v>0</v>
      </c>
      <c r="V1001" s="126">
        <f t="shared" si="140"/>
        <v>-3410.21</v>
      </c>
      <c r="W1001" s="80">
        <v>3410.21</v>
      </c>
      <c r="X1001" s="81">
        <f>VLOOKUP(A1001,РАСЧЕТ!A:BE,57,0)</f>
        <v>1832.9330666125938</v>
      </c>
      <c r="Y1001" s="81">
        <f t="shared" si="141"/>
        <v>-1577.2769333874062</v>
      </c>
      <c r="Z1001" s="81" t="str">
        <f>VLOOKUP(A1001,'10'!A:C,3,0)</f>
        <v>Начисление услуг УКС00001637 от 31.10.2023 0:00:03</v>
      </c>
      <c r="AA1001" s="81" t="str">
        <f>VLOOKUP(A1001,'10'!A:B,2,0)</f>
        <v>НАС/КС/ДУ-3-659</v>
      </c>
      <c r="AB1001" s="80">
        <v>3410.21</v>
      </c>
      <c r="AC1001" s="81">
        <f>VLOOKUP(A1001,РАСЧЕТ!A:BF,58,0)</f>
        <v>1946.5654233772118</v>
      </c>
      <c r="AD1001" s="81">
        <f t="shared" si="142"/>
        <v>-1463.6445766227882</v>
      </c>
      <c r="AE1001" s="81" t="str">
        <f>VLOOKUP(A1001,'11'!A:C,3,0)</f>
        <v>Начисление услуг УКС00001717 от 30.11.2023 23:59:59</v>
      </c>
      <c r="AF1001" s="81" t="str">
        <f>VLOOKUP(A1001,'11'!A:B,2,0)</f>
        <v>НАС/КС/ДУ-3-659</v>
      </c>
      <c r="AG1001" s="80">
        <v>3410.21</v>
      </c>
      <c r="AH1001" s="120">
        <f>VLOOKUP(A1001,РАСЧЕТ!A:BG,59,0)</f>
        <v>2798.0199761108984</v>
      </c>
      <c r="AI1001" s="120">
        <f t="shared" si="143"/>
        <v>-612.19002388910167</v>
      </c>
      <c r="AJ1001" t="str">
        <f>VLOOKUP(A1001,'12'!A:C,3,0)</f>
        <v>Начисление услуг УКС00001867 от 31.12.2023 23:59:59</v>
      </c>
      <c r="AK1001" t="str">
        <f>VLOOKUP(A1001,'12'!A:B,2,0)</f>
        <v>НАС/КС/ДУ-3-659</v>
      </c>
    </row>
    <row r="1002" spans="1:37" x14ac:dyDescent="0.3">
      <c r="A1002" s="79" t="s">
        <v>1078</v>
      </c>
      <c r="B1002" s="79" t="s">
        <v>214</v>
      </c>
      <c r="C1002" s="80">
        <v>3367.26</v>
      </c>
      <c r="D1002" s="81">
        <f>VLOOKUP(A1002,РАСЧЕТ!A:AY,51,0)</f>
        <v>2839.8736999717489</v>
      </c>
      <c r="E1002" s="81">
        <f t="shared" si="135"/>
        <v>-527.3863000282513</v>
      </c>
      <c r="F1002" s="81" t="str">
        <f>VLOOKUP(A1002,'04'!A:C,3,0)</f>
        <v>Начисление услуг УКС00000640 от 30.04.2023 0:00:10</v>
      </c>
      <c r="G1002" s="81" t="str">
        <f>VLOOKUP(A1002,'04'!A:B,2,0)</f>
        <v>НАС/КС/ДУ/3-66</v>
      </c>
      <c r="H1002" s="128">
        <v>3367.26</v>
      </c>
      <c r="I1002" s="126">
        <f>VLOOKUP(A1002,РАСЧЕТ!A:AZ,52,0)</f>
        <v>0</v>
      </c>
      <c r="J1002" s="126">
        <f t="shared" si="136"/>
        <v>-3367.26</v>
      </c>
      <c r="K1002" s="128">
        <v>3367.26</v>
      </c>
      <c r="L1002" s="126">
        <f>VLOOKUP(A1002,РАСЧЕТ!A:BA,53,0)</f>
        <v>0</v>
      </c>
      <c r="M1002" s="126">
        <f t="shared" si="137"/>
        <v>-3367.26</v>
      </c>
      <c r="N1002" s="128">
        <v>3367.26</v>
      </c>
      <c r="O1002" s="126">
        <f>VLOOKUP(A1002,РАСЧЕТ!A:BB,54,0)</f>
        <v>0</v>
      </c>
      <c r="P1002" s="126">
        <f t="shared" si="138"/>
        <v>-3367.26</v>
      </c>
      <c r="Q1002" s="128">
        <v>3367.26</v>
      </c>
      <c r="R1002" s="126">
        <f>VLOOKUP(A1002,РАСЧЕТ!A:BC,55,0)</f>
        <v>0</v>
      </c>
      <c r="S1002" s="126">
        <f t="shared" si="139"/>
        <v>-3367.26</v>
      </c>
      <c r="T1002" s="128">
        <v>3367.26</v>
      </c>
      <c r="U1002" s="126">
        <f>VLOOKUP(A1002,РАСЧЕТ!A:BD,56,0)</f>
        <v>0</v>
      </c>
      <c r="V1002" s="126">
        <f t="shared" si="140"/>
        <v>-3367.26</v>
      </c>
      <c r="W1002" s="80">
        <v>3367.26</v>
      </c>
      <c r="X1002" s="81">
        <f>VLOOKUP(A1002,РАСЧЕТ!A:BE,57,0)</f>
        <v>2146.9324224201832</v>
      </c>
      <c r="Y1002" s="81">
        <f t="shared" si="141"/>
        <v>-1220.327577579817</v>
      </c>
      <c r="Z1002" s="81" t="str">
        <f>VLOOKUP(A1002,'10'!A:C,3,0)</f>
        <v>Начисление услуг УКС00001637 от 31.10.2023 0:00:03</v>
      </c>
      <c r="AA1002" s="81" t="str">
        <f>VLOOKUP(A1002,'10'!A:B,2,0)</f>
        <v>НАС/КС/ДУ/3-66</v>
      </c>
      <c r="AB1002" s="80">
        <v>3367.26</v>
      </c>
      <c r="AC1002" s="81">
        <f>VLOOKUP(A1002,РАСЧЕТ!A:BF,58,0)</f>
        <v>2157.6000516907757</v>
      </c>
      <c r="AD1002" s="81">
        <f t="shared" si="142"/>
        <v>-1209.6599483092245</v>
      </c>
      <c r="AE1002" s="81" t="str">
        <f>VLOOKUP(A1002,'11'!A:C,3,0)</f>
        <v>Начисление услуг УКС00001717 от 30.11.2023 23:59:59</v>
      </c>
      <c r="AF1002" s="81" t="str">
        <f>VLOOKUP(A1002,'11'!A:B,2,0)</f>
        <v>НАС/КС/ДУ/3-66</v>
      </c>
      <c r="AG1002" s="80">
        <v>3367.26</v>
      </c>
      <c r="AH1002" s="120">
        <f>VLOOKUP(A1002,РАСЧЕТ!A:BG,59,0)</f>
        <v>3068.4849706649125</v>
      </c>
      <c r="AI1002" s="120">
        <f t="shared" si="143"/>
        <v>-298.77502933508777</v>
      </c>
      <c r="AJ1002" t="str">
        <f>VLOOKUP(A1002,'12'!A:C,3,0)</f>
        <v>Начисление услуг УКС00001867 от 31.12.2023 23:59:59</v>
      </c>
      <c r="AK1002" t="str">
        <f>VLOOKUP(A1002,'12'!A:B,2,0)</f>
        <v>НАС/КС/ДУ/3-66</v>
      </c>
    </row>
    <row r="1003" spans="1:37" x14ac:dyDescent="0.3">
      <c r="A1003" s="79" t="s">
        <v>2544</v>
      </c>
      <c r="B1003" s="79" t="s">
        <v>2545</v>
      </c>
      <c r="C1003" s="80">
        <v>2684.36</v>
      </c>
      <c r="D1003" s="81">
        <f>VLOOKUP(A1003,РАСЧЕТ!A:AY,51,0)</f>
        <v>2263.9299266356416</v>
      </c>
      <c r="E1003" s="81">
        <f t="shared" si="135"/>
        <v>-420.43007336435858</v>
      </c>
      <c r="F1003" s="81" t="str">
        <f>VLOOKUP(A1003,'04'!A:C,3,0)</f>
        <v>Начисление услуг УКС00000640 от 30.04.2023 0:00:10</v>
      </c>
      <c r="G1003" s="81" t="str">
        <f>VLOOKUP(A1003,'04'!A:B,2,0)</f>
        <v>НАС/КС/ДУ/3-660 от 01.11.2021</v>
      </c>
      <c r="H1003" s="128">
        <v>2684.36</v>
      </c>
      <c r="I1003" s="126">
        <f>VLOOKUP(A1003,РАСЧЕТ!A:AZ,52,0)</f>
        <v>0</v>
      </c>
      <c r="J1003" s="126">
        <f t="shared" si="136"/>
        <v>-2684.36</v>
      </c>
      <c r="K1003" s="128">
        <v>2684.36</v>
      </c>
      <c r="L1003" s="126">
        <f>VLOOKUP(A1003,РАСЧЕТ!A:BA,53,0)</f>
        <v>0</v>
      </c>
      <c r="M1003" s="126">
        <f t="shared" si="137"/>
        <v>-2684.36</v>
      </c>
      <c r="N1003" s="128">
        <v>2684.36</v>
      </c>
      <c r="O1003" s="126">
        <f>VLOOKUP(A1003,РАСЧЕТ!A:BB,54,0)</f>
        <v>0</v>
      </c>
      <c r="P1003" s="126">
        <f t="shared" si="138"/>
        <v>-2684.36</v>
      </c>
      <c r="Q1003" s="128">
        <v>2684.36</v>
      </c>
      <c r="R1003" s="126">
        <f>VLOOKUP(A1003,РАСЧЕТ!A:BC,55,0)</f>
        <v>0</v>
      </c>
      <c r="S1003" s="126">
        <f t="shared" si="139"/>
        <v>-2684.36</v>
      </c>
      <c r="T1003" s="128">
        <v>2684.36</v>
      </c>
      <c r="U1003" s="126">
        <f>VLOOKUP(A1003,РАСЧЕТ!A:BD,56,0)</f>
        <v>0</v>
      </c>
      <c r="V1003" s="126">
        <f t="shared" si="140"/>
        <v>-2684.36</v>
      </c>
      <c r="W1003" s="80">
        <v>2684.36</v>
      </c>
      <c r="X1003" s="81">
        <f>VLOOKUP(A1003,РАСЧЕТ!A:BE,57,0)</f>
        <v>1391.7121974192207</v>
      </c>
      <c r="Y1003" s="81">
        <f t="shared" si="141"/>
        <v>-1292.6478025807794</v>
      </c>
      <c r="Z1003" s="81" t="str">
        <f>VLOOKUP(A1003,'10'!A:C,3,0)</f>
        <v>Начисление услуг УКС00001637 от 31.10.2023 0:00:03</v>
      </c>
      <c r="AA1003" s="81" t="str">
        <f>VLOOKUP(A1003,'10'!A:B,2,0)</f>
        <v>НАС/КС/ДУ/3-660 от 01.11.2021</v>
      </c>
      <c r="AB1003" s="80">
        <v>2684.36</v>
      </c>
      <c r="AC1003" s="81">
        <f>VLOOKUP(A1003,РАСЧЕТ!A:BF,58,0)</f>
        <v>1496.5465378374402</v>
      </c>
      <c r="AD1003" s="81">
        <f t="shared" si="142"/>
        <v>-1187.81346216256</v>
      </c>
      <c r="AE1003" s="81" t="str">
        <f>VLOOKUP(A1003,'11'!A:C,3,0)</f>
        <v>Начисление услуг УКС00001717 от 30.11.2023 23:59:59</v>
      </c>
      <c r="AF1003" s="81" t="str">
        <f>VLOOKUP(A1003,'11'!A:B,2,0)</f>
        <v>НАС/КС/ДУ/3-660 от 01.11.2021</v>
      </c>
      <c r="AG1003" s="80">
        <v>2684.36</v>
      </c>
      <c r="AH1003" s="120">
        <f>VLOOKUP(A1003,РАСЧЕТ!A:BG,59,0)</f>
        <v>2156.1397109812933</v>
      </c>
      <c r="AI1003" s="120">
        <f t="shared" si="143"/>
        <v>-528.22028901870681</v>
      </c>
      <c r="AJ1003" t="str">
        <f>VLOOKUP(A1003,'12'!A:C,3,0)</f>
        <v>Начисление услуг УКС00001867 от 31.12.2023 23:59:59</v>
      </c>
      <c r="AK1003" t="str">
        <f>VLOOKUP(A1003,'12'!A:B,2,0)</f>
        <v>НАС/КС/ДУ/3-660 от 01.11.2021</v>
      </c>
    </row>
    <row r="1004" spans="1:37" x14ac:dyDescent="0.3">
      <c r="A1004" s="79" t="s">
        <v>1148</v>
      </c>
      <c r="B1004" s="79" t="s">
        <v>1149</v>
      </c>
      <c r="C1004" s="80">
        <v>2688.65</v>
      </c>
      <c r="D1004" s="81">
        <f>VLOOKUP(A1004,РАСЧЕТ!A:AY,51,0)</f>
        <v>2267.5522145182581</v>
      </c>
      <c r="E1004" s="81">
        <f t="shared" si="135"/>
        <v>-421.09778548174199</v>
      </c>
      <c r="F1004" s="81" t="str">
        <f>VLOOKUP(A1004,'04'!A:C,3,0)</f>
        <v>Начисление услуг УКС00000640 от 30.04.2023 0:00:10</v>
      </c>
      <c r="G1004" s="81" t="str">
        <f>VLOOKUP(A1004,'04'!A:B,2,0)</f>
        <v>НАС/КС/ДУ-3-661</v>
      </c>
      <c r="H1004" s="128">
        <v>2688.65</v>
      </c>
      <c r="I1004" s="126">
        <f>VLOOKUP(A1004,РАСЧЕТ!A:AZ,52,0)</f>
        <v>0</v>
      </c>
      <c r="J1004" s="126">
        <f t="shared" si="136"/>
        <v>-2688.65</v>
      </c>
      <c r="K1004" s="128">
        <v>2688.65</v>
      </c>
      <c r="L1004" s="126">
        <f>VLOOKUP(A1004,РАСЧЕТ!A:BA,53,0)</f>
        <v>0</v>
      </c>
      <c r="M1004" s="126">
        <f t="shared" si="137"/>
        <v>-2688.65</v>
      </c>
      <c r="N1004" s="128">
        <v>2688.65</v>
      </c>
      <c r="O1004" s="126">
        <f>VLOOKUP(A1004,РАСЧЕТ!A:BB,54,0)</f>
        <v>0</v>
      </c>
      <c r="P1004" s="126">
        <f t="shared" si="138"/>
        <v>-2688.65</v>
      </c>
      <c r="Q1004" s="128">
        <v>2688.65</v>
      </c>
      <c r="R1004" s="126">
        <f>VLOOKUP(A1004,РАСЧЕТ!A:BC,55,0)</f>
        <v>0</v>
      </c>
      <c r="S1004" s="126">
        <f t="shared" si="139"/>
        <v>-2688.65</v>
      </c>
      <c r="T1004" s="128">
        <v>2688.65</v>
      </c>
      <c r="U1004" s="126">
        <f>VLOOKUP(A1004,РАСЧЕТ!A:BD,56,0)</f>
        <v>0</v>
      </c>
      <c r="V1004" s="126">
        <f t="shared" si="140"/>
        <v>-2688.65</v>
      </c>
      <c r="W1004" s="80">
        <v>2688.65</v>
      </c>
      <c r="X1004" s="81">
        <f>VLOOKUP(A1004,РАСЧЕТ!A:BE,57,0)</f>
        <v>1885.6916339547715</v>
      </c>
      <c r="Y1004" s="81">
        <f t="shared" si="141"/>
        <v>-802.95836604522856</v>
      </c>
      <c r="Z1004" s="81" t="str">
        <f>VLOOKUP(A1004,'10'!A:C,3,0)</f>
        <v>Начисление услуг УКС00001637 от 31.10.2023 0:00:03</v>
      </c>
      <c r="AA1004" s="81" t="str">
        <f>VLOOKUP(A1004,'10'!A:B,2,0)</f>
        <v>НАС/КС/ДУ-3-661</v>
      </c>
      <c r="AB1004" s="80">
        <v>2688.65</v>
      </c>
      <c r="AC1004" s="81">
        <f>VLOOKUP(A1004,РАСЧЕТ!A:BF,58,0)</f>
        <v>1842.5721921420873</v>
      </c>
      <c r="AD1004" s="81">
        <f t="shared" si="142"/>
        <v>-846.07780785791283</v>
      </c>
      <c r="AE1004" s="81" t="str">
        <f>VLOOKUP(A1004,'11'!A:C,3,0)</f>
        <v>Начисление услуг УКС00001717 от 30.11.2023 23:59:59</v>
      </c>
      <c r="AF1004" s="81" t="str">
        <f>VLOOKUP(A1004,'11'!A:B,2,0)</f>
        <v>НАС/КС/ДУ-3-661</v>
      </c>
      <c r="AG1004" s="80">
        <v>2688.65</v>
      </c>
      <c r="AH1004" s="120">
        <f>VLOOKUP(A1004,РАСЧЕТ!A:BG,59,0)</f>
        <v>2605.5643160838749</v>
      </c>
      <c r="AI1004" s="120">
        <f t="shared" si="143"/>
        <v>-83.085683916125163</v>
      </c>
      <c r="AJ1004" t="str">
        <f>VLOOKUP(A1004,'12'!A:C,3,0)</f>
        <v>Начисление услуг УКС00001867 от 31.12.2023 23:59:59</v>
      </c>
      <c r="AK1004" t="str">
        <f>VLOOKUP(A1004,'12'!A:B,2,0)</f>
        <v>НАС/КС/ДУ-3-661</v>
      </c>
    </row>
    <row r="1005" spans="1:37" x14ac:dyDescent="0.3">
      <c r="A1005" s="79" t="s">
        <v>1107</v>
      </c>
      <c r="B1005" s="79" t="s">
        <v>1108</v>
      </c>
      <c r="C1005" s="80">
        <v>1748.06</v>
      </c>
      <c r="D1005" s="81">
        <f>VLOOKUP(A1005,РАСЧЕТ!A:AY,51,0)</f>
        <v>1474.2711682251297</v>
      </c>
      <c r="E1005" s="81">
        <f t="shared" si="135"/>
        <v>-273.78883177487023</v>
      </c>
      <c r="F1005" s="81" t="str">
        <f>VLOOKUP(A1005,'04'!A:C,3,0)</f>
        <v>Начисление услуг УКС00000640 от 30.04.2023 0:00:10</v>
      </c>
      <c r="G1005" s="81" t="str">
        <f>VLOOKUP(A1005,'04'!A:B,2,0)</f>
        <v>НАС/КС/ДУ-3-662 от 17.12.2021 г.</v>
      </c>
      <c r="H1005" s="128">
        <v>1748.06</v>
      </c>
      <c r="I1005" s="126">
        <f>VLOOKUP(A1005,РАСЧЕТ!A:AZ,52,0)</f>
        <v>0</v>
      </c>
      <c r="J1005" s="126">
        <f t="shared" si="136"/>
        <v>-1748.06</v>
      </c>
      <c r="K1005" s="128">
        <v>1748.06</v>
      </c>
      <c r="L1005" s="126">
        <f>VLOOKUP(A1005,РАСЧЕТ!A:BA,53,0)</f>
        <v>0</v>
      </c>
      <c r="M1005" s="126">
        <f t="shared" si="137"/>
        <v>-1748.06</v>
      </c>
      <c r="N1005" s="128">
        <v>1748.06</v>
      </c>
      <c r="O1005" s="126">
        <f>VLOOKUP(A1005,РАСЧЕТ!A:BB,54,0)</f>
        <v>0</v>
      </c>
      <c r="P1005" s="126">
        <f t="shared" si="138"/>
        <v>-1748.06</v>
      </c>
      <c r="Q1005" s="128">
        <v>1748.06</v>
      </c>
      <c r="R1005" s="126">
        <f>VLOOKUP(A1005,РАСЧЕТ!A:BC,55,0)</f>
        <v>0</v>
      </c>
      <c r="S1005" s="126">
        <f t="shared" si="139"/>
        <v>-1748.06</v>
      </c>
      <c r="T1005" s="128">
        <v>1748.06</v>
      </c>
      <c r="U1005" s="126">
        <f>VLOOKUP(A1005,РАСЧЕТ!A:BD,56,0)</f>
        <v>0</v>
      </c>
      <c r="V1005" s="126">
        <f t="shared" si="140"/>
        <v>-1748.06</v>
      </c>
      <c r="W1005" s="80">
        <v>1748.06</v>
      </c>
      <c r="X1005" s="81">
        <f>VLOOKUP(A1005,РАСЧЕТ!A:BE,57,0)</f>
        <v>2304.820699338864</v>
      </c>
      <c r="Y1005" s="81">
        <f t="shared" si="141"/>
        <v>556.76069933886401</v>
      </c>
      <c r="Z1005" s="81" t="str">
        <f>VLOOKUP(A1005,'10'!A:C,3,0)</f>
        <v>Начисление услуг УКС00001637 от 31.10.2023 0:00:03</v>
      </c>
      <c r="AA1005" s="81" t="str">
        <f>VLOOKUP(A1005,'10'!A:B,2,0)</f>
        <v>НАС/КС/ДУ-3-662 от 17.12.2021 г.</v>
      </c>
      <c r="AB1005" s="80">
        <v>1748.06</v>
      </c>
      <c r="AC1005" s="81">
        <f>VLOOKUP(A1005,РАСЧЕТ!A:BF,58,0)</f>
        <v>1951.8333215792227</v>
      </c>
      <c r="AD1005" s="81">
        <f t="shared" si="142"/>
        <v>203.77332157922274</v>
      </c>
      <c r="AE1005" s="81" t="str">
        <f>VLOOKUP(A1005,'11'!A:C,3,0)</f>
        <v>Начисление услуг УКС00001717 от 30.11.2023 23:59:59</v>
      </c>
      <c r="AF1005" s="81" t="str">
        <f>VLOOKUP(A1005,'11'!A:B,2,0)</f>
        <v>НАС/КС/ДУ-3-662 от 17.12.2021 г.</v>
      </c>
      <c r="AG1005" s="80">
        <v>1748.06</v>
      </c>
      <c r="AH1005" s="120">
        <f>VLOOKUP(A1005,РАСЧЕТ!A:BG,59,0)</f>
        <v>2672.424151969391</v>
      </c>
      <c r="AI1005" s="120">
        <f t="shared" si="143"/>
        <v>924.36415196939106</v>
      </c>
      <c r="AJ1005" t="str">
        <f>VLOOKUP(A1005,'12'!A:C,3,0)</f>
        <v>Начисление услуг УКС00001867 от 31.12.2023 23:59:59</v>
      </c>
      <c r="AK1005" t="str">
        <f>VLOOKUP(A1005,'12'!A:B,2,0)</f>
        <v>НАС/КС/ДУ-3-662 от 17.12.2021 г.</v>
      </c>
    </row>
    <row r="1006" spans="1:37" x14ac:dyDescent="0.3">
      <c r="A1006" s="79" t="s">
        <v>2432</v>
      </c>
      <c r="B1006" s="79" t="s">
        <v>2433</v>
      </c>
      <c r="C1006" s="80">
        <v>3410.21</v>
      </c>
      <c r="D1006" s="81">
        <f>VLOOKUP(A1006,РАСЧЕТ!A:AY,51,0)</f>
        <v>2876.0965787979194</v>
      </c>
      <c r="E1006" s="81">
        <f t="shared" si="135"/>
        <v>-534.11342120208064</v>
      </c>
      <c r="F1006" s="81" t="str">
        <f>VLOOKUP(A1006,'04'!A:C,3,0)</f>
        <v>Начисление услуг УКС00000640 от 30.04.2023 0:00:10</v>
      </c>
      <c r="G1006" s="81" t="str">
        <f>VLOOKUP(A1006,'04'!A:B,2,0)</f>
        <v>НАС/КС/ДУ-3-663</v>
      </c>
      <c r="H1006" s="128">
        <v>3410.21</v>
      </c>
      <c r="I1006" s="126">
        <f>VLOOKUP(A1006,РАСЧЕТ!A:AZ,52,0)</f>
        <v>0</v>
      </c>
      <c r="J1006" s="126">
        <f t="shared" si="136"/>
        <v>-3410.21</v>
      </c>
      <c r="K1006" s="128">
        <v>3410.21</v>
      </c>
      <c r="L1006" s="126">
        <f>VLOOKUP(A1006,РАСЧЕТ!A:BA,53,0)</f>
        <v>0</v>
      </c>
      <c r="M1006" s="126">
        <f t="shared" si="137"/>
        <v>-3410.21</v>
      </c>
      <c r="N1006" s="128">
        <v>3410.21</v>
      </c>
      <c r="O1006" s="126">
        <f>VLOOKUP(A1006,РАСЧЕТ!A:BB,54,0)</f>
        <v>0</v>
      </c>
      <c r="P1006" s="126">
        <f t="shared" si="138"/>
        <v>-3410.21</v>
      </c>
      <c r="Q1006" s="128">
        <v>3410.21</v>
      </c>
      <c r="R1006" s="126">
        <f>VLOOKUP(A1006,РАСЧЕТ!A:BC,55,0)</f>
        <v>0</v>
      </c>
      <c r="S1006" s="126">
        <f t="shared" si="139"/>
        <v>-3410.21</v>
      </c>
      <c r="T1006" s="128">
        <v>3410.21</v>
      </c>
      <c r="U1006" s="126">
        <f>VLOOKUP(A1006,РАСЧЕТ!A:BD,56,0)</f>
        <v>0</v>
      </c>
      <c r="V1006" s="126">
        <f t="shared" si="140"/>
        <v>-3410.21</v>
      </c>
      <c r="W1006" s="80">
        <v>3410.21</v>
      </c>
      <c r="X1006" s="81">
        <f>VLOOKUP(A1006,РАСЧЕТ!A:BE,57,0)</f>
        <v>5138.4431027699366</v>
      </c>
      <c r="Y1006" s="81">
        <f t="shared" si="141"/>
        <v>1728.2331027699365</v>
      </c>
      <c r="Z1006" s="81" t="str">
        <f>VLOOKUP(A1006,'10'!A:C,3,0)</f>
        <v>Начисление услуг УКС00001637 от 31.10.2023 0:00:03</v>
      </c>
      <c r="AA1006" s="81" t="str">
        <f>VLOOKUP(A1006,'10'!A:B,2,0)</f>
        <v>НАС/КС/ДУ-3-663</v>
      </c>
      <c r="AB1006" s="80">
        <v>3410.21</v>
      </c>
      <c r="AC1006" s="81">
        <f>VLOOKUP(A1006,РАСЧЕТ!A:BF,58,0)</f>
        <v>4256.4181615429306</v>
      </c>
      <c r="AD1006" s="81">
        <f t="shared" si="142"/>
        <v>846.20816154293061</v>
      </c>
      <c r="AE1006" s="81" t="str">
        <f>VLOOKUP(A1006,'11'!A:C,3,0)</f>
        <v>Начисление услуг УКС00001717 от 30.11.2023 23:59:59</v>
      </c>
      <c r="AF1006" s="81" t="str">
        <f>VLOOKUP(A1006,'11'!A:B,2,0)</f>
        <v>НАС/КС/ДУ-3-663</v>
      </c>
      <c r="AG1006" s="80">
        <v>3410.21</v>
      </c>
      <c r="AH1006" s="120">
        <f>VLOOKUP(A1006,РАСЧЕТ!A:BG,59,0)</f>
        <v>5795.8156674626989</v>
      </c>
      <c r="AI1006" s="120">
        <f t="shared" si="143"/>
        <v>2385.6056674626989</v>
      </c>
      <c r="AJ1006" t="str">
        <f>VLOOKUP(A1006,'12'!A:C,3,0)</f>
        <v>Начисление услуг УКС00001867 от 31.12.2023 23:59:59</v>
      </c>
      <c r="AK1006" t="str">
        <f>VLOOKUP(A1006,'12'!A:B,2,0)</f>
        <v>НАС/КС/ДУ-3-663</v>
      </c>
    </row>
    <row r="1007" spans="1:37" x14ac:dyDescent="0.3">
      <c r="A1007" s="79" t="s">
        <v>803</v>
      </c>
      <c r="B1007" s="79" t="s">
        <v>804</v>
      </c>
      <c r="C1007" s="80">
        <v>2684.36</v>
      </c>
      <c r="D1007" s="81">
        <f>VLOOKUP(A1007,РАСЧЕТ!A:AY,51,0)</f>
        <v>2263.9299266356416</v>
      </c>
      <c r="E1007" s="81">
        <f t="shared" si="135"/>
        <v>-420.43007336435858</v>
      </c>
      <c r="F1007" s="81" t="str">
        <f>VLOOKUP(A1007,'04'!A:C,3,0)</f>
        <v>Начисление услуг УКС00000640 от 30.04.2023 0:00:10</v>
      </c>
      <c r="G1007" s="81" t="str">
        <f>VLOOKUP(A1007,'04'!A:B,2,0)</f>
        <v>НАС/ДУ-3-664 от 07.10.2021 г.</v>
      </c>
      <c r="H1007" s="128">
        <v>2684.36</v>
      </c>
      <c r="I1007" s="126">
        <f>VLOOKUP(A1007,РАСЧЕТ!A:AZ,52,0)</f>
        <v>0</v>
      </c>
      <c r="J1007" s="126">
        <f t="shared" si="136"/>
        <v>-2684.36</v>
      </c>
      <c r="K1007" s="128">
        <v>2684.36</v>
      </c>
      <c r="L1007" s="126">
        <f>VLOOKUP(A1007,РАСЧЕТ!A:BA,53,0)</f>
        <v>0</v>
      </c>
      <c r="M1007" s="126">
        <f t="shared" si="137"/>
        <v>-2684.36</v>
      </c>
      <c r="N1007" s="128">
        <v>2684.36</v>
      </c>
      <c r="O1007" s="126">
        <f>VLOOKUP(A1007,РАСЧЕТ!A:BB,54,0)</f>
        <v>0</v>
      </c>
      <c r="P1007" s="126">
        <f t="shared" si="138"/>
        <v>-2684.36</v>
      </c>
      <c r="Q1007" s="128">
        <v>2684.36</v>
      </c>
      <c r="R1007" s="126">
        <f>VLOOKUP(A1007,РАСЧЕТ!A:BC,55,0)</f>
        <v>0</v>
      </c>
      <c r="S1007" s="126">
        <f t="shared" si="139"/>
        <v>-2684.36</v>
      </c>
      <c r="T1007" s="128">
        <v>2684.36</v>
      </c>
      <c r="U1007" s="126">
        <f>VLOOKUP(A1007,РАСЧЕТ!A:BD,56,0)</f>
        <v>0</v>
      </c>
      <c r="V1007" s="126">
        <f t="shared" si="140"/>
        <v>-2684.36</v>
      </c>
      <c r="W1007" s="80">
        <v>2684.36</v>
      </c>
      <c r="X1007" s="81">
        <f>VLOOKUP(A1007,РАСЧЕТ!A:BE,57,0)</f>
        <v>3394.4187966432537</v>
      </c>
      <c r="Y1007" s="81">
        <f t="shared" si="141"/>
        <v>710.05879664325357</v>
      </c>
      <c r="Z1007" s="81" t="str">
        <f>VLOOKUP(A1007,'10'!A:C,3,0)</f>
        <v>Начисление услуг УКС00001637 от 31.10.2023 0:00:03</v>
      </c>
      <c r="AA1007" s="81" t="str">
        <f>VLOOKUP(A1007,'10'!A:B,2,0)</f>
        <v>НАС/ДУ-3-664 от 07.10.2021 г.</v>
      </c>
      <c r="AB1007" s="80">
        <v>2684.36</v>
      </c>
      <c r="AC1007" s="81">
        <f>VLOOKUP(A1007,РАСЧЕТ!A:BF,58,0)</f>
        <v>2896.0150831932629</v>
      </c>
      <c r="AD1007" s="81">
        <f t="shared" si="142"/>
        <v>211.65508319326273</v>
      </c>
      <c r="AE1007" s="81" t="str">
        <f>VLOOKUP(A1007,'11'!A:C,3,0)</f>
        <v>Начисление услуг УКС00001717 от 30.11.2023 23:59:59</v>
      </c>
      <c r="AF1007" s="81" t="str">
        <f>VLOOKUP(A1007,'11'!A:B,2,0)</f>
        <v>НАС/ДУ-3-664 от 07.10.2021 г.</v>
      </c>
      <c r="AG1007" s="80">
        <v>2684.36</v>
      </c>
      <c r="AH1007" s="120">
        <f>VLOOKUP(A1007,РАСЧЕТ!A:BG,59,0)</f>
        <v>3972.4116776442452</v>
      </c>
      <c r="AI1007" s="120">
        <f t="shared" si="143"/>
        <v>1288.051677644245</v>
      </c>
      <c r="AJ1007" t="str">
        <f>VLOOKUP(A1007,'12'!A:C,3,0)</f>
        <v>Начисление услуг УКС00001867 от 31.12.2023 23:59:59</v>
      </c>
      <c r="AK1007" t="str">
        <f>VLOOKUP(A1007,'12'!A:B,2,0)</f>
        <v>НАС/ДУ-3-664 от 07.10.2021 г.</v>
      </c>
    </row>
    <row r="1008" spans="1:37" x14ac:dyDescent="0.3">
      <c r="A1008" s="79" t="s">
        <v>2486</v>
      </c>
      <c r="B1008" s="79" t="s">
        <v>2487</v>
      </c>
      <c r="C1008" s="80">
        <v>2688.65</v>
      </c>
      <c r="D1008" s="81">
        <f>VLOOKUP(A1008,РАСЧЕТ!A:AY,51,0)</f>
        <v>1141.0399529470565</v>
      </c>
      <c r="E1008" s="81">
        <f t="shared" si="135"/>
        <v>-1547.6100470529436</v>
      </c>
      <c r="F1008" s="81" t="str">
        <f>VLOOKUP(A1008,'04'!A:C,3,0)</f>
        <v>Начисление услуг УКС00000640 от 30.04.2023 0:00:10</v>
      </c>
      <c r="G1008" s="81" t="str">
        <f>VLOOKUP(A1008,'04'!A:B,2,0)</f>
        <v>НАС/КС/ДУ/3-665 от 09.10.2021</v>
      </c>
      <c r="H1008" s="128">
        <v>2688.65</v>
      </c>
      <c r="I1008" s="126">
        <f>VLOOKUP(A1008,РАСЧЕТ!A:AZ,52,0)</f>
        <v>0</v>
      </c>
      <c r="J1008" s="126">
        <f t="shared" si="136"/>
        <v>-2688.65</v>
      </c>
      <c r="K1008" s="128">
        <v>2688.65</v>
      </c>
      <c r="L1008" s="126">
        <f>VLOOKUP(A1008,РАСЧЕТ!A:BA,53,0)</f>
        <v>0</v>
      </c>
      <c r="M1008" s="126">
        <f t="shared" si="137"/>
        <v>-2688.65</v>
      </c>
      <c r="N1008" s="128">
        <v>2688.65</v>
      </c>
      <c r="O1008" s="126">
        <f>VLOOKUP(A1008,РАСЧЕТ!A:BB,54,0)</f>
        <v>0</v>
      </c>
      <c r="P1008" s="126">
        <f t="shared" si="138"/>
        <v>-2688.65</v>
      </c>
      <c r="Q1008" s="128">
        <v>2688.65</v>
      </c>
      <c r="R1008" s="126">
        <f>VLOOKUP(A1008,РАСЧЕТ!A:BC,55,0)</f>
        <v>0</v>
      </c>
      <c r="S1008" s="126">
        <f t="shared" si="139"/>
        <v>-2688.65</v>
      </c>
      <c r="T1008" s="128">
        <v>2688.65</v>
      </c>
      <c r="U1008" s="126">
        <f>VLOOKUP(A1008,РАСЧЕТ!A:BD,56,0)</f>
        <v>0</v>
      </c>
      <c r="V1008" s="126">
        <f t="shared" si="140"/>
        <v>-2688.65</v>
      </c>
      <c r="W1008" s="80">
        <v>2688.65</v>
      </c>
      <c r="X1008" s="81">
        <f>VLOOKUP(A1008,РАСЧЕТ!A:BE,57,0)</f>
        <v>2183.0635165317472</v>
      </c>
      <c r="Y1008" s="81">
        <f t="shared" si="141"/>
        <v>-505.58648346825294</v>
      </c>
      <c r="Z1008" s="81" t="str">
        <f>VLOOKUP(A1008,'10'!A:C,3,0)</f>
        <v>Начисление услуг УКС00001637 от 31.10.2023 0:00:03</v>
      </c>
      <c r="AA1008" s="81" t="str">
        <f>VLOOKUP(A1008,'10'!A:B,2,0)</f>
        <v>НАС/КС/ДУ/3-665 от 09.10.2021</v>
      </c>
      <c r="AB1008" s="80">
        <v>2688.65</v>
      </c>
      <c r="AC1008" s="81">
        <f>VLOOKUP(A1008,РАСЧЕТ!A:BF,58,0)</f>
        <v>2050.3722743413314</v>
      </c>
      <c r="AD1008" s="81">
        <f t="shared" si="142"/>
        <v>-638.27772565866871</v>
      </c>
      <c r="AE1008" s="81" t="str">
        <f>VLOOKUP(A1008,'11'!A:C,3,0)</f>
        <v>Начисление услуг УКС00001717 от 30.11.2023 23:59:59</v>
      </c>
      <c r="AF1008" s="81" t="str">
        <f>VLOOKUP(A1008,'11'!A:B,2,0)</f>
        <v>НАС/КС/ДУ/3-665 от 09.10.2021</v>
      </c>
      <c r="AG1008" s="80">
        <v>2688.65</v>
      </c>
      <c r="AH1008" s="120">
        <f>VLOOKUP(A1008,РАСЧЕТ!A:BG,59,0)</f>
        <v>2875.2534528788597</v>
      </c>
      <c r="AI1008" s="120">
        <f t="shared" si="143"/>
        <v>186.60345287885957</v>
      </c>
      <c r="AJ1008" t="str">
        <f>VLOOKUP(A1008,'12'!A:C,3,0)</f>
        <v>Начисление услуг УКС00001867 от 31.12.2023 23:59:59</v>
      </c>
      <c r="AK1008" t="str">
        <f>VLOOKUP(A1008,'12'!A:B,2,0)</f>
        <v>НАС/КС/ДУ/3-665 от 09.10.2021</v>
      </c>
    </row>
    <row r="1009" spans="1:37" x14ac:dyDescent="0.3">
      <c r="A1009" s="79" t="s">
        <v>2604</v>
      </c>
      <c r="B1009" s="79" t="s">
        <v>2605</v>
      </c>
      <c r="C1009" s="80">
        <v>1748.06</v>
      </c>
      <c r="D1009" s="81">
        <f>VLOOKUP(A1009,РАСЧЕТ!A:AY,51,0)</f>
        <v>1474.2711682251297</v>
      </c>
      <c r="E1009" s="81">
        <f t="shared" si="135"/>
        <v>-273.78883177487023</v>
      </c>
      <c r="F1009" s="81" t="str">
        <f>VLOOKUP(A1009,'04'!A:C,3,0)</f>
        <v>Начисление услуг УКС00000640 от 30.04.2023 0:00:10</v>
      </c>
      <c r="G1009" s="81" t="str">
        <f>VLOOKUP(A1009,'04'!A:B,2,0)</f>
        <v>НАС/КС/ДУ-3-666 от 13.10.2021 г.</v>
      </c>
      <c r="H1009" s="128">
        <v>1748.06</v>
      </c>
      <c r="I1009" s="126">
        <f>VLOOKUP(A1009,РАСЧЕТ!A:AZ,52,0)</f>
        <v>0</v>
      </c>
      <c r="J1009" s="126">
        <f t="shared" si="136"/>
        <v>-1748.06</v>
      </c>
      <c r="K1009" s="128">
        <v>1748.06</v>
      </c>
      <c r="L1009" s="126">
        <f>VLOOKUP(A1009,РАСЧЕТ!A:BA,53,0)</f>
        <v>0</v>
      </c>
      <c r="M1009" s="126">
        <f t="shared" si="137"/>
        <v>-1748.06</v>
      </c>
      <c r="N1009" s="128">
        <v>1748.06</v>
      </c>
      <c r="O1009" s="126">
        <f>VLOOKUP(A1009,РАСЧЕТ!A:BB,54,0)</f>
        <v>0</v>
      </c>
      <c r="P1009" s="126">
        <f t="shared" si="138"/>
        <v>-1748.06</v>
      </c>
      <c r="Q1009" s="128">
        <v>1748.06</v>
      </c>
      <c r="R1009" s="126">
        <f>VLOOKUP(A1009,РАСЧЕТ!A:BC,55,0)</f>
        <v>0</v>
      </c>
      <c r="S1009" s="126">
        <f t="shared" si="139"/>
        <v>-1748.06</v>
      </c>
      <c r="T1009" s="128">
        <v>1748.06</v>
      </c>
      <c r="U1009" s="126">
        <f>VLOOKUP(A1009,РАСЧЕТ!A:BD,56,0)</f>
        <v>0</v>
      </c>
      <c r="V1009" s="126">
        <f t="shared" si="140"/>
        <v>-1748.06</v>
      </c>
      <c r="W1009" s="80">
        <v>1748.06</v>
      </c>
      <c r="X1009" s="81">
        <f>VLOOKUP(A1009,РАСЧЕТ!A:BE,57,0)</f>
        <v>2533.522600997424</v>
      </c>
      <c r="Y1009" s="81">
        <f t="shared" si="141"/>
        <v>785.46260099742403</v>
      </c>
      <c r="Z1009" s="81" t="str">
        <f>VLOOKUP(A1009,'10'!A:C,3,0)</f>
        <v>Начисление услуг УКС00001637 от 31.10.2023 0:00:03</v>
      </c>
      <c r="AA1009" s="81" t="str">
        <f>VLOOKUP(A1009,'10'!A:B,2,0)</f>
        <v>НАС/КС/ДУ-3-666 от 13.10.2021 г.</v>
      </c>
      <c r="AB1009" s="80">
        <v>1748.06</v>
      </c>
      <c r="AC1009" s="81">
        <f>VLOOKUP(A1009,РАСЧЕТ!A:BF,58,0)</f>
        <v>2111.6476037902194</v>
      </c>
      <c r="AD1009" s="81">
        <f t="shared" si="142"/>
        <v>363.58760379021942</v>
      </c>
      <c r="AE1009" s="81" t="str">
        <f>VLOOKUP(A1009,'11'!A:C,3,0)</f>
        <v>Начисление услуг УКС00001717 от 30.11.2023 23:59:59</v>
      </c>
      <c r="AF1009" s="81" t="str">
        <f>VLOOKUP(A1009,'11'!A:B,2,0)</f>
        <v>НАС/КС/ДУ-3-666 от 13.10.2021 г.</v>
      </c>
      <c r="AG1009" s="80">
        <v>1748.06</v>
      </c>
      <c r="AH1009" s="120">
        <f>VLOOKUP(A1009,РАСЧЕТ!A:BG,59,0)</f>
        <v>2879.835888099833</v>
      </c>
      <c r="AI1009" s="120">
        <f t="shared" si="143"/>
        <v>1131.7758880998331</v>
      </c>
      <c r="AJ1009" t="str">
        <f>VLOOKUP(A1009,'12'!A:C,3,0)</f>
        <v>Начисление услуг УКС00001867 от 31.12.2023 23:59:59</v>
      </c>
      <c r="AK1009" t="str">
        <f>VLOOKUP(A1009,'12'!A:B,2,0)</f>
        <v>НАС/КС/ДУ-3-666 от 13.10.2021 г.</v>
      </c>
    </row>
    <row r="1010" spans="1:37" x14ac:dyDescent="0.3">
      <c r="A1010" s="79" t="s">
        <v>1415</v>
      </c>
      <c r="B1010" s="79" t="s">
        <v>1416</v>
      </c>
      <c r="C1010" s="80">
        <v>3410.21</v>
      </c>
      <c r="D1010" s="81">
        <f>VLOOKUP(A1010,РАСЧЕТ!A:AY,51,0)</f>
        <v>3489.8622444727848</v>
      </c>
      <c r="E1010" s="81">
        <f t="shared" si="135"/>
        <v>79.652244472784787</v>
      </c>
      <c r="F1010" s="81" t="str">
        <f>VLOOKUP(A1010,'04'!A:C,3,0)</f>
        <v>Начисление услуг УКС00000640 от 30.04.2023 0:00:10</v>
      </c>
      <c r="G1010" s="81" t="str">
        <f>VLOOKUP(A1010,'04'!A:B,2,0)</f>
        <v>НАС/КС/ДУ-3-667</v>
      </c>
      <c r="H1010" s="128">
        <v>3410.21</v>
      </c>
      <c r="I1010" s="126">
        <f>VLOOKUP(A1010,РАСЧЕТ!A:AZ,52,0)</f>
        <v>0</v>
      </c>
      <c r="J1010" s="126">
        <f t="shared" si="136"/>
        <v>-3410.21</v>
      </c>
      <c r="K1010" s="128">
        <v>3410.21</v>
      </c>
      <c r="L1010" s="126">
        <f>VLOOKUP(A1010,РАСЧЕТ!A:BA,53,0)</f>
        <v>0</v>
      </c>
      <c r="M1010" s="126">
        <f t="shared" si="137"/>
        <v>-3410.21</v>
      </c>
      <c r="N1010" s="128">
        <v>3410.21</v>
      </c>
      <c r="O1010" s="126">
        <f>VLOOKUP(A1010,РАСЧЕТ!A:BB,54,0)</f>
        <v>0</v>
      </c>
      <c r="P1010" s="126">
        <f t="shared" si="138"/>
        <v>-3410.21</v>
      </c>
      <c r="Q1010" s="128">
        <v>3410.21</v>
      </c>
      <c r="R1010" s="126">
        <f>VLOOKUP(A1010,РАСЧЕТ!A:BC,55,0)</f>
        <v>0</v>
      </c>
      <c r="S1010" s="126">
        <f t="shared" si="139"/>
        <v>-3410.21</v>
      </c>
      <c r="T1010" s="128">
        <v>3410.21</v>
      </c>
      <c r="U1010" s="126">
        <f>VLOOKUP(A1010,РАСЧЕТ!A:BD,56,0)</f>
        <v>0</v>
      </c>
      <c r="V1010" s="126">
        <f t="shared" si="140"/>
        <v>-3410.21</v>
      </c>
      <c r="W1010" s="80">
        <v>3410.21</v>
      </c>
      <c r="X1010" s="81">
        <f>VLOOKUP(A1010,РАСЧЕТ!A:BE,57,0)</f>
        <v>3899.4916915093145</v>
      </c>
      <c r="Y1010" s="81">
        <f t="shared" si="141"/>
        <v>489.28169150931444</v>
      </c>
      <c r="Z1010" s="81" t="str">
        <f>VLOOKUP(A1010,'10'!A:C,3,0)</f>
        <v>Начисление услуг УКС00001637 от 31.10.2023 0:00:03</v>
      </c>
      <c r="AA1010" s="81" t="str">
        <f>VLOOKUP(A1010,'10'!A:B,2,0)</f>
        <v>НАС/КС/ДУ-3-667</v>
      </c>
      <c r="AB1010" s="80">
        <v>3410.21</v>
      </c>
      <c r="AC1010" s="81">
        <f>VLOOKUP(A1010,РАСЧЕТ!A:BF,58,0)</f>
        <v>3390.6530365090139</v>
      </c>
      <c r="AD1010" s="81">
        <f t="shared" si="142"/>
        <v>-19.556963490986163</v>
      </c>
      <c r="AE1010" s="81" t="str">
        <f>VLOOKUP(A1010,'11'!A:C,3,0)</f>
        <v>Начисление услуг УКС00001717 от 30.11.2023 23:59:59</v>
      </c>
      <c r="AF1010" s="81" t="str">
        <f>VLOOKUP(A1010,'11'!A:B,2,0)</f>
        <v>НАС/КС/ДУ-3-667</v>
      </c>
      <c r="AG1010" s="80">
        <v>3410.21</v>
      </c>
      <c r="AH1010" s="120">
        <f>VLOOKUP(A1010,РАСЧЕТ!A:BG,59,0)</f>
        <v>4672.199898082371</v>
      </c>
      <c r="AI1010" s="120">
        <f t="shared" si="143"/>
        <v>1261.9898980823709</v>
      </c>
      <c r="AJ1010" t="str">
        <f>VLOOKUP(A1010,'12'!A:C,3,0)</f>
        <v>Начисление услуг УКС00001867 от 31.12.2023 23:59:59</v>
      </c>
      <c r="AK1010" t="str">
        <f>VLOOKUP(A1010,'12'!A:B,2,0)</f>
        <v>НАС/КС/ДУ-3-667</v>
      </c>
    </row>
    <row r="1011" spans="1:37" x14ac:dyDescent="0.3">
      <c r="A1011" s="79" t="s">
        <v>1738</v>
      </c>
      <c r="B1011" s="79" t="s">
        <v>1739</v>
      </c>
      <c r="C1011" s="80">
        <v>2684.36</v>
      </c>
      <c r="D1011" s="81">
        <f>VLOOKUP(A1011,РАСЧЕТ!A:AY,51,0)</f>
        <v>2263.9299266356416</v>
      </c>
      <c r="E1011" s="81">
        <f t="shared" si="135"/>
        <v>-420.43007336435858</v>
      </c>
      <c r="F1011" s="81" t="str">
        <f>VLOOKUP(A1011,'04'!A:C,3,0)</f>
        <v>Начисление услуг УКС00000640 от 30.04.2023 0:00:10</v>
      </c>
      <c r="G1011" s="81" t="str">
        <f>VLOOKUP(A1011,'04'!A:B,2,0)</f>
        <v>НАС/КС/ДУ-3-668.</v>
      </c>
      <c r="H1011" s="128">
        <v>2684.36</v>
      </c>
      <c r="I1011" s="126">
        <f>VLOOKUP(A1011,РАСЧЕТ!A:AZ,52,0)</f>
        <v>0</v>
      </c>
      <c r="J1011" s="126">
        <f t="shared" si="136"/>
        <v>-2684.36</v>
      </c>
      <c r="K1011" s="128">
        <v>2684.36</v>
      </c>
      <c r="L1011" s="126">
        <f>VLOOKUP(A1011,РАСЧЕТ!A:BA,53,0)</f>
        <v>0</v>
      </c>
      <c r="M1011" s="126">
        <f t="shared" si="137"/>
        <v>-2684.36</v>
      </c>
      <c r="N1011" s="128">
        <v>2684.36</v>
      </c>
      <c r="O1011" s="126">
        <f>VLOOKUP(A1011,РАСЧЕТ!A:BB,54,0)</f>
        <v>0</v>
      </c>
      <c r="P1011" s="126">
        <f t="shared" si="138"/>
        <v>-2684.36</v>
      </c>
      <c r="Q1011" s="128">
        <v>2684.36</v>
      </c>
      <c r="R1011" s="126">
        <f>VLOOKUP(A1011,РАСЧЕТ!A:BC,55,0)</f>
        <v>0</v>
      </c>
      <c r="S1011" s="126">
        <f t="shared" si="139"/>
        <v>-2684.36</v>
      </c>
      <c r="T1011" s="128">
        <v>2684.36</v>
      </c>
      <c r="U1011" s="126">
        <f>VLOOKUP(A1011,РАСЧЕТ!A:BD,56,0)</f>
        <v>0</v>
      </c>
      <c r="V1011" s="126">
        <f t="shared" si="140"/>
        <v>-2684.36</v>
      </c>
      <c r="W1011" s="80">
        <v>2684.36</v>
      </c>
      <c r="X1011" s="81">
        <f>VLOOKUP(A1011,РАСЧЕТ!A:BE,57,0)</f>
        <v>1391.7121974192207</v>
      </c>
      <c r="Y1011" s="81">
        <f t="shared" si="141"/>
        <v>-1292.6478025807794</v>
      </c>
      <c r="Z1011" s="81" t="str">
        <f>VLOOKUP(A1011,'10'!A:C,3,0)</f>
        <v>Начисление услуг УКС00001637 от 31.10.2023 0:00:03</v>
      </c>
      <c r="AA1011" s="81" t="str">
        <f>VLOOKUP(A1011,'10'!A:B,2,0)</f>
        <v>НАС/КС/ДУ-3-668.</v>
      </c>
      <c r="AB1011" s="80">
        <v>2684.36</v>
      </c>
      <c r="AC1011" s="81">
        <f>VLOOKUP(A1011,РАСЧЕТ!A:BF,58,0)</f>
        <v>1496.5465378374402</v>
      </c>
      <c r="AD1011" s="81">
        <f t="shared" si="142"/>
        <v>-1187.81346216256</v>
      </c>
      <c r="AE1011" s="81" t="str">
        <f>VLOOKUP(A1011,'11'!A:C,3,0)</f>
        <v>Начисление услуг УКС00001717 от 30.11.2023 23:59:59</v>
      </c>
      <c r="AF1011" s="81" t="str">
        <f>VLOOKUP(A1011,'11'!A:B,2,0)</f>
        <v>НАС/КС/ДУ-3-668.</v>
      </c>
      <c r="AG1011" s="80">
        <v>2684.36</v>
      </c>
      <c r="AH1011" s="120">
        <f>VLOOKUP(A1011,РАСЧЕТ!A:BG,59,0)</f>
        <v>2156.1397109812933</v>
      </c>
      <c r="AI1011" s="120">
        <f t="shared" si="143"/>
        <v>-528.22028901870681</v>
      </c>
      <c r="AJ1011" t="str">
        <f>VLOOKUP(A1011,'12'!A:C,3,0)</f>
        <v>Начисление услуг УКС00001867 от 31.12.2023 23:59:59</v>
      </c>
      <c r="AK1011" t="str">
        <f>VLOOKUP(A1011,'12'!A:B,2,0)</f>
        <v>НАС/КС/ДУ-3-668.</v>
      </c>
    </row>
    <row r="1012" spans="1:37" x14ac:dyDescent="0.3">
      <c r="A1012" s="79" t="s">
        <v>1841</v>
      </c>
      <c r="B1012" s="79" t="s">
        <v>1842</v>
      </c>
      <c r="C1012" s="80">
        <v>2688.65</v>
      </c>
      <c r="D1012" s="81">
        <f>VLOOKUP(A1012,РАСЧЕТ!A:AY,51,0)</f>
        <v>2267.5522145182581</v>
      </c>
      <c r="E1012" s="81">
        <f t="shared" si="135"/>
        <v>-421.09778548174199</v>
      </c>
      <c r="F1012" s="81" t="str">
        <f>VLOOKUP(A1012,'04'!A:C,3,0)</f>
        <v>Начисление услуг УКС00000640 от 30.04.2023 0:00:10</v>
      </c>
      <c r="G1012" s="81" t="str">
        <f>VLOOKUP(A1012,'04'!A:B,2,0)</f>
        <v>НАС/КС/ДУ-3-669/2</v>
      </c>
      <c r="H1012" s="128">
        <v>2688.65</v>
      </c>
      <c r="I1012" s="126">
        <f>VLOOKUP(A1012,РАСЧЕТ!A:AZ,52,0)</f>
        <v>0</v>
      </c>
      <c r="J1012" s="126">
        <f t="shared" si="136"/>
        <v>-2688.65</v>
      </c>
      <c r="K1012" s="128">
        <v>2688.65</v>
      </c>
      <c r="L1012" s="126">
        <f>VLOOKUP(A1012,РАСЧЕТ!A:BA,53,0)</f>
        <v>0</v>
      </c>
      <c r="M1012" s="126">
        <f t="shared" si="137"/>
        <v>-2688.65</v>
      </c>
      <c r="N1012" s="128">
        <v>2688.65</v>
      </c>
      <c r="O1012" s="126">
        <f>VLOOKUP(A1012,РАСЧЕТ!A:BB,54,0)</f>
        <v>0</v>
      </c>
      <c r="P1012" s="126">
        <f t="shared" si="138"/>
        <v>-2688.65</v>
      </c>
      <c r="Q1012" s="128">
        <v>2688.65</v>
      </c>
      <c r="R1012" s="126">
        <f>VLOOKUP(A1012,РАСЧЕТ!A:BC,55,0)</f>
        <v>0</v>
      </c>
      <c r="S1012" s="126">
        <f t="shared" si="139"/>
        <v>-2688.65</v>
      </c>
      <c r="T1012" s="128">
        <v>2688.65</v>
      </c>
      <c r="U1012" s="126">
        <f>VLOOKUP(A1012,РАСЧЕТ!A:BD,56,0)</f>
        <v>0</v>
      </c>
      <c r="V1012" s="126">
        <f t="shared" si="140"/>
        <v>-2688.65</v>
      </c>
      <c r="W1012" s="80">
        <v>2688.65</v>
      </c>
      <c r="X1012" s="81">
        <f>VLOOKUP(A1012,РАСЧЕТ!A:BE,57,0)</f>
        <v>3860.5634604388274</v>
      </c>
      <c r="Y1012" s="81">
        <f t="shared" si="141"/>
        <v>1171.9134604388273</v>
      </c>
      <c r="Z1012" s="81" t="str">
        <f>VLOOKUP(A1012,'10'!A:C,3,0)</f>
        <v>Начисление услуг УКС00001637 от 31.10.2023 0:00:03</v>
      </c>
      <c r="AA1012" s="81" t="str">
        <f>VLOOKUP(A1012,'10'!A:B,2,0)</f>
        <v>НАС/КС/ДУ-3-669/2</v>
      </c>
      <c r="AB1012" s="80">
        <v>2688.65</v>
      </c>
      <c r="AC1012" s="81">
        <f>VLOOKUP(A1012,РАСЧЕТ!A:BF,58,0)</f>
        <v>3222.5901155586707</v>
      </c>
      <c r="AD1012" s="81">
        <f t="shared" si="142"/>
        <v>533.94011555867064</v>
      </c>
      <c r="AE1012" s="81" t="str">
        <f>VLOOKUP(A1012,'11'!A:C,3,0)</f>
        <v>Начисление услуг УКС00001717 от 30.11.2023 23:59:59</v>
      </c>
      <c r="AF1012" s="81" t="str">
        <f>VLOOKUP(A1012,'11'!A:B,2,0)</f>
        <v>НАС/КС/ДУ-3-669/2</v>
      </c>
      <c r="AG1012" s="80">
        <v>2688.65</v>
      </c>
      <c r="AH1012" s="120">
        <f>VLOOKUP(A1012,РАСЧЕТ!A:BG,59,0)</f>
        <v>4396.5926861832359</v>
      </c>
      <c r="AI1012" s="120">
        <f t="shared" si="143"/>
        <v>1707.9426861832358</v>
      </c>
      <c r="AJ1012" t="str">
        <f>VLOOKUP(A1012,'12'!A:C,3,0)</f>
        <v>Начисление услуг УКС00001867 от 31.12.2023 23:59:59</v>
      </c>
      <c r="AK1012" t="str">
        <f>VLOOKUP(A1012,'12'!A:B,2,0)</f>
        <v>НАС/КС/ДУ-3-669/2</v>
      </c>
    </row>
    <row r="1013" spans="1:37" x14ac:dyDescent="0.3">
      <c r="A1013" s="79" t="s">
        <v>1097</v>
      </c>
      <c r="B1013" s="79" t="s">
        <v>256</v>
      </c>
      <c r="C1013" s="80">
        <v>3118.15</v>
      </c>
      <c r="D1013" s="81">
        <f>VLOOKUP(A1013,РАСЧЕТ!A:AY,51,0)</f>
        <v>2629.781002779961</v>
      </c>
      <c r="E1013" s="81">
        <f t="shared" si="135"/>
        <v>-488.36899722003909</v>
      </c>
      <c r="F1013" s="81" t="str">
        <f>VLOOKUP(A1013,'04'!A:C,3,0)</f>
        <v>Начисление услуг УКС00000640 от 30.04.2023 0:00:10</v>
      </c>
      <c r="G1013" s="81" t="str">
        <f>VLOOKUP(A1013,'04'!A:B,2,0)</f>
        <v>НАС/КС/ДУ-3-67-ВТОР</v>
      </c>
      <c r="H1013" s="128">
        <v>3118.15</v>
      </c>
      <c r="I1013" s="126">
        <f>VLOOKUP(A1013,РАСЧЕТ!A:AZ,52,0)</f>
        <v>0</v>
      </c>
      <c r="J1013" s="126">
        <f t="shared" si="136"/>
        <v>-3118.15</v>
      </c>
      <c r="K1013" s="128">
        <v>3118.15</v>
      </c>
      <c r="L1013" s="126">
        <f>VLOOKUP(A1013,РАСЧЕТ!A:BA,53,0)</f>
        <v>0</v>
      </c>
      <c r="M1013" s="126">
        <f t="shared" si="137"/>
        <v>-3118.15</v>
      </c>
      <c r="N1013" s="128">
        <v>3118.15</v>
      </c>
      <c r="O1013" s="126">
        <f>VLOOKUP(A1013,РАСЧЕТ!A:BB,54,0)</f>
        <v>0</v>
      </c>
      <c r="P1013" s="126">
        <f t="shared" si="138"/>
        <v>-3118.15</v>
      </c>
      <c r="Q1013" s="128">
        <v>3118.15</v>
      </c>
      <c r="R1013" s="126">
        <f>VLOOKUP(A1013,РАСЧЕТ!A:BC,55,0)</f>
        <v>0</v>
      </c>
      <c r="S1013" s="126">
        <f t="shared" si="139"/>
        <v>-3118.15</v>
      </c>
      <c r="T1013" s="128">
        <v>3118.15</v>
      </c>
      <c r="U1013" s="126">
        <f>VLOOKUP(A1013,РАСЧЕТ!A:BD,56,0)</f>
        <v>0</v>
      </c>
      <c r="V1013" s="126">
        <f t="shared" si="140"/>
        <v>-3118.15</v>
      </c>
      <c r="W1013" s="80">
        <v>3118.15</v>
      </c>
      <c r="X1013" s="81">
        <f>VLOOKUP(A1013,РАСЧЕТ!A:BE,57,0)</f>
        <v>1616.6128885221667</v>
      </c>
      <c r="Y1013" s="81">
        <f t="shared" si="141"/>
        <v>-1501.5371114778334</v>
      </c>
      <c r="Z1013" s="81" t="str">
        <f>VLOOKUP(A1013,'10'!A:C,3,0)</f>
        <v>Начисление услуг УКС00001637 от 31.10.2023 0:00:03</v>
      </c>
      <c r="AA1013" s="81" t="str">
        <f>VLOOKUP(A1013,'10'!A:B,2,0)</f>
        <v>НАС/КС/ДУ-3-67-ВТОР</v>
      </c>
      <c r="AB1013" s="80">
        <v>3118.15</v>
      </c>
      <c r="AC1013" s="81">
        <f>VLOOKUP(A1013,РАСЧЕТ!A:BF,58,0)</f>
        <v>1738.3884583519703</v>
      </c>
      <c r="AD1013" s="81">
        <f t="shared" si="142"/>
        <v>-1379.7615416480298</v>
      </c>
      <c r="AE1013" s="81" t="str">
        <f>VLOOKUP(A1013,'11'!A:C,3,0)</f>
        <v>Начисление услуг УКС00001717 от 30.11.2023 23:59:59</v>
      </c>
      <c r="AF1013" s="81" t="str">
        <f>VLOOKUP(A1013,'11'!A:B,2,0)</f>
        <v>НАС/КС/ДУ-3-67-ВТОР</v>
      </c>
      <c r="AG1013" s="80">
        <v>3118.15</v>
      </c>
      <c r="AH1013" s="120">
        <f>VLOOKUP(A1013,РАСЧЕТ!A:BG,59,0)</f>
        <v>2504.5718882758702</v>
      </c>
      <c r="AI1013" s="120">
        <f t="shared" si="143"/>
        <v>-613.57811172412994</v>
      </c>
      <c r="AJ1013" t="str">
        <f>VLOOKUP(A1013,'12'!A:C,3,0)</f>
        <v>Начисление услуг УКС00001867 от 31.12.2023 23:59:59</v>
      </c>
      <c r="AK1013" t="str">
        <f>VLOOKUP(A1013,'12'!A:B,2,0)</f>
        <v>НАС/КС/ДУ-3-67-ВТОР</v>
      </c>
    </row>
    <row r="1014" spans="1:37" x14ac:dyDescent="0.3">
      <c r="A1014" s="79" t="s">
        <v>809</v>
      </c>
      <c r="B1014" s="79" t="s">
        <v>810</v>
      </c>
      <c r="C1014" s="80">
        <v>1748.06</v>
      </c>
      <c r="D1014" s="81">
        <f>VLOOKUP(A1014,РАСЧЕТ!A:AY,51,0)</f>
        <v>1474.2711682251297</v>
      </c>
      <c r="E1014" s="81">
        <f t="shared" si="135"/>
        <v>-273.78883177487023</v>
      </c>
      <c r="F1014" s="81" t="str">
        <f>VLOOKUP(A1014,'04'!A:C,3,0)</f>
        <v>Начисление услуг УКС00000640 от 30.04.2023 0:00:10</v>
      </c>
      <c r="G1014" s="81" t="str">
        <f>VLOOKUP(A1014,'04'!A:B,2,0)</f>
        <v>НАС/ДУ-3-670 от 07.10.2021 г.</v>
      </c>
      <c r="H1014" s="128">
        <v>1748.06</v>
      </c>
      <c r="I1014" s="126">
        <f>VLOOKUP(A1014,РАСЧЕТ!A:AZ,52,0)</f>
        <v>0</v>
      </c>
      <c r="J1014" s="126">
        <f t="shared" si="136"/>
        <v>-1748.06</v>
      </c>
      <c r="K1014" s="128">
        <v>1748.06</v>
      </c>
      <c r="L1014" s="126">
        <f>VLOOKUP(A1014,РАСЧЕТ!A:BA,53,0)</f>
        <v>0</v>
      </c>
      <c r="M1014" s="126">
        <f t="shared" si="137"/>
        <v>-1748.06</v>
      </c>
      <c r="N1014" s="128">
        <v>1748.06</v>
      </c>
      <c r="O1014" s="126">
        <f>VLOOKUP(A1014,РАСЧЕТ!A:BB,54,0)</f>
        <v>0</v>
      </c>
      <c r="P1014" s="126">
        <f t="shared" si="138"/>
        <v>-1748.06</v>
      </c>
      <c r="Q1014" s="128">
        <v>1748.06</v>
      </c>
      <c r="R1014" s="126">
        <f>VLOOKUP(A1014,РАСЧЕТ!A:BC,55,0)</f>
        <v>0</v>
      </c>
      <c r="S1014" s="126">
        <f t="shared" si="139"/>
        <v>-1748.06</v>
      </c>
      <c r="T1014" s="128">
        <v>1748.06</v>
      </c>
      <c r="U1014" s="126">
        <f>VLOOKUP(A1014,РАСЧЕТ!A:BD,56,0)</f>
        <v>0</v>
      </c>
      <c r="V1014" s="126">
        <f t="shared" si="140"/>
        <v>-1748.06</v>
      </c>
      <c r="W1014" s="80">
        <v>1748.06</v>
      </c>
      <c r="X1014" s="81">
        <f>VLOOKUP(A1014,РАСЧЕТ!A:BE,57,0)</f>
        <v>2854.9414898148602</v>
      </c>
      <c r="Y1014" s="81">
        <f t="shared" si="141"/>
        <v>1106.8814898148603</v>
      </c>
      <c r="Z1014" s="81" t="str">
        <f>VLOOKUP(A1014,'10'!A:C,3,0)</f>
        <v>Начисление услуг УКС00001637 от 31.10.2023 0:00:03</v>
      </c>
      <c r="AA1014" s="81" t="str">
        <f>VLOOKUP(A1014,'10'!A:B,2,0)</f>
        <v>НАС/ДУ-3-670 от 07.10.2021 г.</v>
      </c>
      <c r="AB1014" s="80">
        <v>1748.06</v>
      </c>
      <c r="AC1014" s="81">
        <f>VLOOKUP(A1014,РАСЧЕТ!A:BF,58,0)</f>
        <v>2336.2514598705393</v>
      </c>
      <c r="AD1014" s="81">
        <f t="shared" si="142"/>
        <v>588.19145987053935</v>
      </c>
      <c r="AE1014" s="81" t="str">
        <f>VLOOKUP(A1014,'11'!A:C,3,0)</f>
        <v>Начисление услуг УКС00001717 от 30.11.2023 23:59:59</v>
      </c>
      <c r="AF1014" s="81" t="str">
        <f>VLOOKUP(A1014,'11'!A:B,2,0)</f>
        <v>НАС/ДУ-3-670 от 07.10.2021 г.</v>
      </c>
      <c r="AG1014" s="80">
        <v>1748.06</v>
      </c>
      <c r="AH1014" s="120">
        <f>VLOOKUP(A1014,РАСЧЕТ!A:BG,59,0)</f>
        <v>3171.333463202076</v>
      </c>
      <c r="AI1014" s="120">
        <f t="shared" si="143"/>
        <v>1423.2734632020761</v>
      </c>
      <c r="AJ1014" t="str">
        <f>VLOOKUP(A1014,'12'!A:C,3,0)</f>
        <v>Начисление услуг УКС00001867 от 31.12.2023 23:59:59</v>
      </c>
      <c r="AK1014" t="str">
        <f>VLOOKUP(A1014,'12'!A:B,2,0)</f>
        <v>НАС/ДУ-3-670 от 07.10.2021 г.</v>
      </c>
    </row>
    <row r="1015" spans="1:37" x14ac:dyDescent="0.3">
      <c r="A1015" s="79" t="s">
        <v>1129</v>
      </c>
      <c r="B1015" s="79" t="s">
        <v>1130</v>
      </c>
      <c r="C1015" s="80">
        <v>3410.21</v>
      </c>
      <c r="D1015" s="81">
        <f>VLOOKUP(A1015,РАСЧЕТ!A:AY,51,0)</f>
        <v>2876.0965787979194</v>
      </c>
      <c r="E1015" s="81">
        <f t="shared" si="135"/>
        <v>-534.11342120208064</v>
      </c>
      <c r="F1015" s="81" t="str">
        <f>VLOOKUP(A1015,'04'!A:C,3,0)</f>
        <v>Начисление услуг УКС00000640 от 30.04.2023 0:00:10</v>
      </c>
      <c r="G1015" s="81" t="str">
        <f>VLOOKUP(A1015,'04'!A:B,2,0)</f>
        <v>НАС\КС\ДУ-3-671 от 18.10.2021 г.</v>
      </c>
      <c r="H1015" s="128">
        <v>3410.21</v>
      </c>
      <c r="I1015" s="126">
        <f>VLOOKUP(A1015,РАСЧЕТ!A:AZ,52,0)</f>
        <v>0</v>
      </c>
      <c r="J1015" s="126">
        <f t="shared" si="136"/>
        <v>-3410.21</v>
      </c>
      <c r="K1015" s="128">
        <v>3410.21</v>
      </c>
      <c r="L1015" s="126">
        <f>VLOOKUP(A1015,РАСЧЕТ!A:BA,53,0)</f>
        <v>0</v>
      </c>
      <c r="M1015" s="126">
        <f t="shared" si="137"/>
        <v>-3410.21</v>
      </c>
      <c r="N1015" s="128">
        <v>3410.21</v>
      </c>
      <c r="O1015" s="126">
        <f>VLOOKUP(A1015,РАСЧЕТ!A:BB,54,0)</f>
        <v>0</v>
      </c>
      <c r="P1015" s="126">
        <f t="shared" si="138"/>
        <v>-3410.21</v>
      </c>
      <c r="Q1015" s="128">
        <v>3410.21</v>
      </c>
      <c r="R1015" s="126">
        <f>VLOOKUP(A1015,РАСЧЕТ!A:BC,55,0)</f>
        <v>0</v>
      </c>
      <c r="S1015" s="126">
        <f t="shared" si="139"/>
        <v>-3410.21</v>
      </c>
      <c r="T1015" s="128">
        <v>3410.21</v>
      </c>
      <c r="U1015" s="126">
        <f>VLOOKUP(A1015,РАСЧЕТ!A:BD,56,0)</f>
        <v>0</v>
      </c>
      <c r="V1015" s="126">
        <f t="shared" si="140"/>
        <v>-3410.21</v>
      </c>
      <c r="W1015" s="80">
        <v>3410.21</v>
      </c>
      <c r="X1015" s="81">
        <f>VLOOKUP(A1015,РАСЧЕТ!A:BE,57,0)</f>
        <v>1768.0311756013784</v>
      </c>
      <c r="Y1015" s="81">
        <f t="shared" si="141"/>
        <v>-1642.1788243986216</v>
      </c>
      <c r="Z1015" s="81" t="str">
        <f>VLOOKUP(A1015,'10'!A:C,3,0)</f>
        <v>Начисление услуг УКС00001637 от 31.10.2023 0:00:03</v>
      </c>
      <c r="AA1015" s="81" t="str">
        <f>VLOOKUP(A1015,'10'!A:B,2,0)</f>
        <v>НАС\КС\ДУ-3-671 от 18.10.2021 г.</v>
      </c>
      <c r="AB1015" s="80">
        <v>3410.21</v>
      </c>
      <c r="AC1015" s="81">
        <f>VLOOKUP(A1015,РАСЧЕТ!A:BF,58,0)</f>
        <v>1901.2127216686838</v>
      </c>
      <c r="AD1015" s="81">
        <f t="shared" si="142"/>
        <v>-1508.9972783313162</v>
      </c>
      <c r="AE1015" s="81" t="str">
        <f>VLOOKUP(A1015,'11'!A:C,3,0)</f>
        <v>Начисление услуг УКС00001717 от 30.11.2023 23:59:59</v>
      </c>
      <c r="AF1015" s="81" t="str">
        <f>VLOOKUP(A1015,'11'!A:B,2,0)</f>
        <v>НАС\КС\ДУ-3-671 от 18.10.2021 г.</v>
      </c>
      <c r="AG1015" s="80">
        <v>3410.21</v>
      </c>
      <c r="AH1015" s="120">
        <f>VLOOKUP(A1015,РАСЧЕТ!A:BG,59,0)</f>
        <v>2739.1598888306353</v>
      </c>
      <c r="AI1015" s="120">
        <f t="shared" si="143"/>
        <v>-671.05011116936475</v>
      </c>
      <c r="AJ1015" t="str">
        <f>VLOOKUP(A1015,'12'!A:C,3,0)</f>
        <v>Начисление услуг УКС00001867 от 31.12.2023 23:59:59</v>
      </c>
      <c r="AK1015" t="str">
        <f>VLOOKUP(A1015,'12'!A:B,2,0)</f>
        <v>НАС\КС\ДУ-3-671 от 18.10.2021 г.</v>
      </c>
    </row>
    <row r="1016" spans="1:37" x14ac:dyDescent="0.3">
      <c r="A1016" s="79" t="s">
        <v>671</v>
      </c>
      <c r="B1016" s="79" t="s">
        <v>672</v>
      </c>
      <c r="C1016" s="80">
        <v>2684.36</v>
      </c>
      <c r="D1016" s="81">
        <f>VLOOKUP(A1016,РАСЧЕТ!A:AY,51,0)</f>
        <v>2263.9299266356416</v>
      </c>
      <c r="E1016" s="81">
        <f t="shared" si="135"/>
        <v>-420.43007336435858</v>
      </c>
      <c r="F1016" s="81" t="str">
        <f>VLOOKUP(A1016,'04'!A:C,3,0)</f>
        <v>Начисление услуг УКС00000640 от 30.04.2023 0:00:10</v>
      </c>
      <c r="G1016" s="81" t="str">
        <f>VLOOKUP(A1016,'04'!A:B,2,0)</f>
        <v>НАС/КС/ДУ-3-672 от 24.11.2021 г.</v>
      </c>
      <c r="H1016" s="128">
        <v>2684.36</v>
      </c>
      <c r="I1016" s="126">
        <f>VLOOKUP(A1016,РАСЧЕТ!A:AZ,52,0)</f>
        <v>0</v>
      </c>
      <c r="J1016" s="126">
        <f t="shared" si="136"/>
        <v>-2684.36</v>
      </c>
      <c r="K1016" s="128">
        <v>2684.36</v>
      </c>
      <c r="L1016" s="126">
        <f>VLOOKUP(A1016,РАСЧЕТ!A:BA,53,0)</f>
        <v>0</v>
      </c>
      <c r="M1016" s="126">
        <f t="shared" si="137"/>
        <v>-2684.36</v>
      </c>
      <c r="N1016" s="128">
        <v>2684.36</v>
      </c>
      <c r="O1016" s="126">
        <f>VLOOKUP(A1016,РАСЧЕТ!A:BB,54,0)</f>
        <v>0</v>
      </c>
      <c r="P1016" s="126">
        <f t="shared" si="138"/>
        <v>-2684.36</v>
      </c>
      <c r="Q1016" s="128">
        <v>2684.36</v>
      </c>
      <c r="R1016" s="126">
        <f>VLOOKUP(A1016,РАСЧЕТ!A:BC,55,0)</f>
        <v>0</v>
      </c>
      <c r="S1016" s="126">
        <f t="shared" si="139"/>
        <v>-2684.36</v>
      </c>
      <c r="T1016" s="128">
        <v>2684.36</v>
      </c>
      <c r="U1016" s="126">
        <f>VLOOKUP(A1016,РАСЧЕТ!A:BD,56,0)</f>
        <v>0</v>
      </c>
      <c r="V1016" s="126">
        <f t="shared" si="140"/>
        <v>-2684.36</v>
      </c>
      <c r="W1016" s="80">
        <v>2684.36</v>
      </c>
      <c r="X1016" s="81">
        <f>VLOOKUP(A1016,РАСЧЕТ!A:BE,57,0)</f>
        <v>4131.0037501832139</v>
      </c>
      <c r="Y1016" s="81">
        <f t="shared" si="141"/>
        <v>1446.6437501832138</v>
      </c>
      <c r="Z1016" s="81" t="str">
        <f>VLOOKUP(A1016,'10'!A:C,3,0)</f>
        <v>Начисление услуг УКС00001637 от 31.10.2023 0:00:03</v>
      </c>
      <c r="AA1016" s="81" t="str">
        <f>VLOOKUP(A1016,'10'!A:B,2,0)</f>
        <v>НАС/КС/ДУ-3-672 от 24.11.2021 г.</v>
      </c>
      <c r="AB1016" s="80">
        <v>2684.36</v>
      </c>
      <c r="AC1016" s="81">
        <f>VLOOKUP(A1016,РАСЧЕТ!A:BF,58,0)</f>
        <v>3410.7322533773308</v>
      </c>
      <c r="AD1016" s="81">
        <f t="shared" si="142"/>
        <v>726.37225337733071</v>
      </c>
      <c r="AE1016" s="81" t="str">
        <f>VLOOKUP(A1016,'11'!A:C,3,0)</f>
        <v>Начисление услуг УКС00001717 от 30.11.2023 23:59:59</v>
      </c>
      <c r="AF1016" s="81" t="str">
        <f>VLOOKUP(A1016,'11'!A:B,2,0)</f>
        <v>НАС/КС/ДУ-3-672 от 24.11.2021 г.</v>
      </c>
      <c r="AG1016" s="80">
        <v>2684.36</v>
      </c>
      <c r="AH1016" s="120">
        <f>VLOOKUP(A1016,РАСЧЕТ!A:BG,59,0)</f>
        <v>4640.4269539202214</v>
      </c>
      <c r="AI1016" s="120">
        <f t="shared" si="143"/>
        <v>1956.0669539202213</v>
      </c>
      <c r="AJ1016" t="str">
        <f>VLOOKUP(A1016,'12'!A:C,3,0)</f>
        <v>Начисление услуг УКС00001867 от 31.12.2023 23:59:59</v>
      </c>
      <c r="AK1016" t="str">
        <f>VLOOKUP(A1016,'12'!A:B,2,0)</f>
        <v>НАС/КС/ДУ-3-672 от 24.11.2021 г.</v>
      </c>
    </row>
    <row r="1017" spans="1:37" x14ac:dyDescent="0.3">
      <c r="A1017" s="79" t="s">
        <v>1417</v>
      </c>
      <c r="B1017" s="79" t="s">
        <v>1418</v>
      </c>
      <c r="C1017" s="80">
        <v>2688.65</v>
      </c>
      <c r="D1017" s="81">
        <f>VLOOKUP(A1017,РАСЧЕТ!A:AY,51,0)</f>
        <v>2418.7953129470561</v>
      </c>
      <c r="E1017" s="81">
        <f t="shared" si="135"/>
        <v>-269.85468705294397</v>
      </c>
      <c r="F1017" s="81" t="str">
        <f>VLOOKUP(A1017,'04'!A:C,3,0)</f>
        <v>Начисление услуг УКС00000640 от 30.04.2023 0:00:10</v>
      </c>
      <c r="G1017" s="81" t="str">
        <f>VLOOKUP(A1017,'04'!A:B,2,0)</f>
        <v>НАС/КС/ДУ-3-673 от 28.09.2021 г.</v>
      </c>
      <c r="H1017" s="128">
        <v>2688.65</v>
      </c>
      <c r="I1017" s="126">
        <f>VLOOKUP(A1017,РАСЧЕТ!A:AZ,52,0)</f>
        <v>0</v>
      </c>
      <c r="J1017" s="126">
        <f t="shared" si="136"/>
        <v>-2688.65</v>
      </c>
      <c r="K1017" s="128">
        <v>2688.65</v>
      </c>
      <c r="L1017" s="126">
        <f>VLOOKUP(A1017,РАСЧЕТ!A:BA,53,0)</f>
        <v>0</v>
      </c>
      <c r="M1017" s="126">
        <f t="shared" si="137"/>
        <v>-2688.65</v>
      </c>
      <c r="N1017" s="128">
        <v>2688.65</v>
      </c>
      <c r="O1017" s="126">
        <f>VLOOKUP(A1017,РАСЧЕТ!A:BB,54,0)</f>
        <v>0</v>
      </c>
      <c r="P1017" s="126">
        <f t="shared" si="138"/>
        <v>-2688.65</v>
      </c>
      <c r="Q1017" s="128">
        <v>2688.65</v>
      </c>
      <c r="R1017" s="126">
        <f>VLOOKUP(A1017,РАСЧЕТ!A:BC,55,0)</f>
        <v>0</v>
      </c>
      <c r="S1017" s="126">
        <f t="shared" si="139"/>
        <v>-2688.65</v>
      </c>
      <c r="T1017" s="128">
        <v>2688.65</v>
      </c>
      <c r="U1017" s="126">
        <f>VLOOKUP(A1017,РАСЧЕТ!A:BD,56,0)</f>
        <v>0</v>
      </c>
      <c r="V1017" s="126">
        <f t="shared" si="140"/>
        <v>-2688.65</v>
      </c>
      <c r="W1017" s="80">
        <v>2688.65</v>
      </c>
      <c r="X1017" s="81">
        <f>VLOOKUP(A1017,РАСЧЕТ!A:BE,57,0)</f>
        <v>3803.5504143196549</v>
      </c>
      <c r="Y1017" s="81">
        <f t="shared" si="141"/>
        <v>1114.9004143196548</v>
      </c>
      <c r="Z1017" s="81" t="str">
        <f>VLOOKUP(A1017,'10'!A:C,3,0)</f>
        <v>Начисление услуг УКС00001637 от 31.10.2023 0:00:03</v>
      </c>
      <c r="AA1017" s="81" t="str">
        <f>VLOOKUP(A1017,'10'!A:B,2,0)</f>
        <v>НАС/КС/ДУ-3-673 от 28.09.2021 г.</v>
      </c>
      <c r="AB1017" s="80">
        <v>2688.65</v>
      </c>
      <c r="AC1017" s="81">
        <f>VLOOKUP(A1017,РАСЧЕТ!A:BF,58,0)</f>
        <v>3182.7500487462794</v>
      </c>
      <c r="AD1017" s="81">
        <f t="shared" si="142"/>
        <v>494.1000487462793</v>
      </c>
      <c r="AE1017" s="81" t="str">
        <f>VLOOKUP(A1017,'11'!A:C,3,0)</f>
        <v>Начисление услуг УКС00001717 от 30.11.2023 23:59:59</v>
      </c>
      <c r="AF1017" s="81" t="str">
        <f>VLOOKUP(A1017,'11'!A:B,2,0)</f>
        <v>НАС/КС/ДУ-3-673 от 28.09.2021 г.</v>
      </c>
      <c r="AG1017" s="80">
        <v>2688.65</v>
      </c>
      <c r="AH1017" s="120">
        <f>VLOOKUP(A1017,РАСЧЕТ!A:BG,59,0)</f>
        <v>4344.8870606860028</v>
      </c>
      <c r="AI1017" s="120">
        <f t="shared" si="143"/>
        <v>1656.2370606860027</v>
      </c>
      <c r="AJ1017" t="str">
        <f>VLOOKUP(A1017,'12'!A:C,3,0)</f>
        <v>Начисление услуг УКС00001867 от 31.12.2023 23:59:59</v>
      </c>
      <c r="AK1017" t="str">
        <f>VLOOKUP(A1017,'12'!A:B,2,0)</f>
        <v>НАС/КС/ДУ-3-673 от 28.09.2021 г.</v>
      </c>
    </row>
    <row r="1018" spans="1:37" x14ac:dyDescent="0.3">
      <c r="A1018" s="79" t="s">
        <v>811</v>
      </c>
      <c r="B1018" s="79" t="s">
        <v>812</v>
      </c>
      <c r="C1018" s="80">
        <v>1748.06</v>
      </c>
      <c r="D1018" s="81">
        <f>VLOOKUP(A1018,РАСЧЕТ!A:AY,51,0)</f>
        <v>1474.2711682251297</v>
      </c>
      <c r="E1018" s="81">
        <f t="shared" si="135"/>
        <v>-273.78883177487023</v>
      </c>
      <c r="F1018" s="81" t="str">
        <f>VLOOKUP(A1018,'04'!A:C,3,0)</f>
        <v>Начисление услуг УКС00000640 от 30.04.2023 0:00:10</v>
      </c>
      <c r="G1018" s="81" t="str">
        <f>VLOOKUP(A1018,'04'!A:B,2,0)</f>
        <v>НАС/КС/ДУ/3-674 от 01.11.2021</v>
      </c>
      <c r="H1018" s="128">
        <v>1748.06</v>
      </c>
      <c r="I1018" s="126">
        <f>VLOOKUP(A1018,РАСЧЕТ!A:AZ,52,0)</f>
        <v>0</v>
      </c>
      <c r="J1018" s="126">
        <f t="shared" si="136"/>
        <v>-1748.06</v>
      </c>
      <c r="K1018" s="128">
        <v>1748.06</v>
      </c>
      <c r="L1018" s="126">
        <f>VLOOKUP(A1018,РАСЧЕТ!A:BA,53,0)</f>
        <v>0</v>
      </c>
      <c r="M1018" s="126">
        <f t="shared" si="137"/>
        <v>-1748.06</v>
      </c>
      <c r="N1018" s="128">
        <v>1748.06</v>
      </c>
      <c r="O1018" s="126">
        <f>VLOOKUP(A1018,РАСЧЕТ!A:BB,54,0)</f>
        <v>0</v>
      </c>
      <c r="P1018" s="126">
        <f t="shared" si="138"/>
        <v>-1748.06</v>
      </c>
      <c r="Q1018" s="128">
        <v>1748.06</v>
      </c>
      <c r="R1018" s="126">
        <f>VLOOKUP(A1018,РАСЧЕТ!A:BC,55,0)</f>
        <v>0</v>
      </c>
      <c r="S1018" s="126">
        <f t="shared" si="139"/>
        <v>-1748.06</v>
      </c>
      <c r="T1018" s="128">
        <v>1748.06</v>
      </c>
      <c r="U1018" s="126">
        <f>VLOOKUP(A1018,РАСЧЕТ!A:BD,56,0)</f>
        <v>0</v>
      </c>
      <c r="V1018" s="126">
        <f t="shared" si="140"/>
        <v>-1748.06</v>
      </c>
      <c r="W1018" s="80">
        <v>1748.06</v>
      </c>
      <c r="X1018" s="81">
        <f>VLOOKUP(A1018,РАСЧЕТ!A:BE,57,0)</f>
        <v>1983.4018105214266</v>
      </c>
      <c r="Y1018" s="81">
        <f t="shared" si="141"/>
        <v>235.34181052142662</v>
      </c>
      <c r="Z1018" s="81" t="str">
        <f>VLOOKUP(A1018,'10'!A:C,3,0)</f>
        <v>Начисление услуг УКС00001637 от 31.10.2023 0:00:03</v>
      </c>
      <c r="AA1018" s="81" t="str">
        <f>VLOOKUP(A1018,'10'!A:B,2,0)</f>
        <v>НАС/КС/ДУ/3-674 от 01.11.2021</v>
      </c>
      <c r="AB1018" s="80">
        <v>1748.06</v>
      </c>
      <c r="AC1018" s="81">
        <f>VLOOKUP(A1018,РАСЧЕТ!A:BF,58,0)</f>
        <v>1727.2294654989014</v>
      </c>
      <c r="AD1018" s="81">
        <f t="shared" si="142"/>
        <v>-20.830534501098555</v>
      </c>
      <c r="AE1018" s="81" t="str">
        <f>VLOOKUP(A1018,'11'!A:C,3,0)</f>
        <v>Начисление услуг УКС00001717 от 30.11.2023 23:59:59</v>
      </c>
      <c r="AF1018" s="81" t="str">
        <f>VLOOKUP(A1018,'11'!A:B,2,0)</f>
        <v>НАС/КС/ДУ/3-674 от 01.11.2021</v>
      </c>
      <c r="AG1018" s="80">
        <v>1748.06</v>
      </c>
      <c r="AH1018" s="120">
        <f>VLOOKUP(A1018,РАСЧЕТ!A:BG,59,0)</f>
        <v>2380.9265768671471</v>
      </c>
      <c r="AI1018" s="120">
        <f t="shared" si="143"/>
        <v>632.86657686714716</v>
      </c>
      <c r="AJ1018" t="str">
        <f>VLOOKUP(A1018,'12'!A:C,3,0)</f>
        <v>Начисление услуг УКС00001867 от 31.12.2023 23:59:59</v>
      </c>
      <c r="AK1018" t="str">
        <f>VLOOKUP(A1018,'12'!A:B,2,0)</f>
        <v>НАС/КС/ДУ/3-674 от 01.11.2021</v>
      </c>
    </row>
    <row r="1019" spans="1:37" x14ac:dyDescent="0.3">
      <c r="A1019" s="79" t="s">
        <v>1373</v>
      </c>
      <c r="B1019" s="79" t="s">
        <v>1374</v>
      </c>
      <c r="C1019" s="80">
        <v>3410.21</v>
      </c>
      <c r="D1019" s="81">
        <f>VLOOKUP(A1019,РАСЧЕТ!A:AY,51,0)</f>
        <v>2876.0965787979194</v>
      </c>
      <c r="E1019" s="81">
        <f t="shared" si="135"/>
        <v>-534.11342120208064</v>
      </c>
      <c r="F1019" s="81" t="str">
        <f>VLOOKUP(A1019,'04'!A:C,3,0)</f>
        <v>Начисление услуг УКС00000640 от 30.04.2023 0:00:10</v>
      </c>
      <c r="G1019" s="81" t="str">
        <f>VLOOKUP(A1019,'04'!A:B,2,0)</f>
        <v>НАС/КС/ДУ/3-675 от 09.10.2021</v>
      </c>
      <c r="H1019" s="128">
        <v>3410.21</v>
      </c>
      <c r="I1019" s="126">
        <f>VLOOKUP(A1019,РАСЧЕТ!A:AZ,52,0)</f>
        <v>0</v>
      </c>
      <c r="J1019" s="126">
        <f t="shared" si="136"/>
        <v>-3410.21</v>
      </c>
      <c r="K1019" s="128">
        <v>3410.21</v>
      </c>
      <c r="L1019" s="126">
        <f>VLOOKUP(A1019,РАСЧЕТ!A:BA,53,0)</f>
        <v>0</v>
      </c>
      <c r="M1019" s="126">
        <f t="shared" si="137"/>
        <v>-3410.21</v>
      </c>
      <c r="N1019" s="128">
        <v>3410.21</v>
      </c>
      <c r="O1019" s="126">
        <f>VLOOKUP(A1019,РАСЧЕТ!A:BB,54,0)</f>
        <v>0</v>
      </c>
      <c r="P1019" s="126">
        <f t="shared" si="138"/>
        <v>-3410.21</v>
      </c>
      <c r="Q1019" s="128">
        <v>3410.21</v>
      </c>
      <c r="R1019" s="126">
        <f>VLOOKUP(A1019,РАСЧЕТ!A:BC,55,0)</f>
        <v>0</v>
      </c>
      <c r="S1019" s="126">
        <f t="shared" si="139"/>
        <v>-3410.21</v>
      </c>
      <c r="T1019" s="128">
        <v>3410.21</v>
      </c>
      <c r="U1019" s="126">
        <f>VLOOKUP(A1019,РАСЧЕТ!A:BD,56,0)</f>
        <v>0</v>
      </c>
      <c r="V1019" s="126">
        <f t="shared" si="140"/>
        <v>-3410.21</v>
      </c>
      <c r="W1019" s="80">
        <v>3410.21</v>
      </c>
      <c r="X1019" s="81">
        <f>VLOOKUP(A1019,РАСЧЕТ!A:BE,57,0)</f>
        <v>3196.5373161645903</v>
      </c>
      <c r="Y1019" s="81">
        <f t="shared" si="141"/>
        <v>-213.67268383540977</v>
      </c>
      <c r="Z1019" s="81" t="str">
        <f>VLOOKUP(A1019,'10'!A:C,3,0)</f>
        <v>Начисление услуг УКС00001637 от 31.10.2023 0:00:03</v>
      </c>
      <c r="AA1019" s="81" t="str">
        <f>VLOOKUP(A1019,'10'!A:B,2,0)</f>
        <v>НАС/КС/ДУ/3-675 от 09.10.2021</v>
      </c>
      <c r="AB1019" s="80">
        <v>3410.21</v>
      </c>
      <c r="AC1019" s="81">
        <f>VLOOKUP(A1019,РАСЧЕТ!A:BF,58,0)</f>
        <v>2899.4365310576604</v>
      </c>
      <c r="AD1019" s="81">
        <f t="shared" si="142"/>
        <v>-510.7734689423396</v>
      </c>
      <c r="AE1019" s="81" t="str">
        <f>VLOOKUP(A1019,'11'!A:C,3,0)</f>
        <v>Начисление услуг УКС00001717 от 30.11.2023 23:59:59</v>
      </c>
      <c r="AF1019" s="81" t="str">
        <f>VLOOKUP(A1019,'11'!A:B,2,0)</f>
        <v>НАС/КС/ДУ/3-675 от 09.10.2021</v>
      </c>
      <c r="AG1019" s="80">
        <v>3410.21</v>
      </c>
      <c r="AH1019" s="120">
        <f>VLOOKUP(A1019,РАСЧЕТ!A:BG,59,0)</f>
        <v>4034.6844845533096</v>
      </c>
      <c r="AI1019" s="120">
        <f t="shared" si="143"/>
        <v>624.47448455330959</v>
      </c>
      <c r="AJ1019" t="str">
        <f>VLOOKUP(A1019,'12'!A:C,3,0)</f>
        <v>Начисление услуг УКС00001867 от 31.12.2023 23:59:59</v>
      </c>
      <c r="AK1019" t="str">
        <f>VLOOKUP(A1019,'12'!A:B,2,0)</f>
        <v>НАС/КС/ДУ/3-675 от 09.10.2021</v>
      </c>
    </row>
    <row r="1020" spans="1:37" x14ac:dyDescent="0.3">
      <c r="A1020" s="79" t="s">
        <v>642</v>
      </c>
      <c r="B1020" s="79" t="s">
        <v>643</v>
      </c>
      <c r="C1020" s="80">
        <v>2684.36</v>
      </c>
      <c r="D1020" s="81">
        <f>VLOOKUP(A1020,РАСЧЕТ!A:AY,51,0)</f>
        <v>2263.9299266356416</v>
      </c>
      <c r="E1020" s="81">
        <f t="shared" si="135"/>
        <v>-420.43007336435858</v>
      </c>
      <c r="F1020" s="81" t="str">
        <f>VLOOKUP(A1020,'04'!A:C,3,0)</f>
        <v>Начисление услуг УКС00000640 от 30.04.2023 0:00:10</v>
      </c>
      <c r="G1020" s="81" t="str">
        <f>VLOOKUP(A1020,'04'!A:B,2,0)</f>
        <v>НАС/КС/ДУ-3-676.</v>
      </c>
      <c r="H1020" s="128">
        <v>2684.36</v>
      </c>
      <c r="I1020" s="126">
        <f>VLOOKUP(A1020,РАСЧЕТ!A:AZ,52,0)</f>
        <v>0</v>
      </c>
      <c r="J1020" s="126">
        <f t="shared" si="136"/>
        <v>-2684.36</v>
      </c>
      <c r="K1020" s="128">
        <v>2684.36</v>
      </c>
      <c r="L1020" s="126">
        <f>VLOOKUP(A1020,РАСЧЕТ!A:BA,53,0)</f>
        <v>0</v>
      </c>
      <c r="M1020" s="126">
        <f t="shared" si="137"/>
        <v>-2684.36</v>
      </c>
      <c r="N1020" s="128">
        <v>2684.36</v>
      </c>
      <c r="O1020" s="126">
        <f>VLOOKUP(A1020,РАСЧЕТ!A:BB,54,0)</f>
        <v>0</v>
      </c>
      <c r="P1020" s="126">
        <f t="shared" si="138"/>
        <v>-2684.36</v>
      </c>
      <c r="Q1020" s="128">
        <v>2684.36</v>
      </c>
      <c r="R1020" s="126">
        <f>VLOOKUP(A1020,РАСЧЕТ!A:BC,55,0)</f>
        <v>0</v>
      </c>
      <c r="S1020" s="126">
        <f t="shared" si="139"/>
        <v>-2684.36</v>
      </c>
      <c r="T1020" s="128">
        <v>2684.36</v>
      </c>
      <c r="U1020" s="126">
        <f>VLOOKUP(A1020,РАСЧЕТ!A:BD,56,0)</f>
        <v>0</v>
      </c>
      <c r="V1020" s="126">
        <f t="shared" si="140"/>
        <v>-2684.36</v>
      </c>
      <c r="W1020" s="80">
        <v>2684.36</v>
      </c>
      <c r="X1020" s="81">
        <f>VLOOKUP(A1020,РАСЧЕТ!A:BE,57,0)</f>
        <v>1391.7121974192207</v>
      </c>
      <c r="Y1020" s="81">
        <f t="shared" si="141"/>
        <v>-1292.6478025807794</v>
      </c>
      <c r="Z1020" s="81" t="str">
        <f>VLOOKUP(A1020,'10'!A:C,3,0)</f>
        <v>Начисление услуг УКС00001637 от 31.10.2023 0:00:03</v>
      </c>
      <c r="AA1020" s="81" t="str">
        <f>VLOOKUP(A1020,'10'!A:B,2,0)</f>
        <v>НАС/КС/ДУ-3-676.</v>
      </c>
      <c r="AB1020" s="80">
        <v>2684.36</v>
      </c>
      <c r="AC1020" s="81">
        <f>VLOOKUP(A1020,РАСЧЕТ!A:BF,58,0)</f>
        <v>1496.5465378374402</v>
      </c>
      <c r="AD1020" s="81">
        <f t="shared" si="142"/>
        <v>-1187.81346216256</v>
      </c>
      <c r="AE1020" s="81" t="str">
        <f>VLOOKUP(A1020,'11'!A:C,3,0)</f>
        <v>Начисление услуг УКС00001717 от 30.11.2023 23:59:59</v>
      </c>
      <c r="AF1020" s="81" t="str">
        <f>VLOOKUP(A1020,'11'!A:B,2,0)</f>
        <v>НАС/КС/ДУ-3-676.</v>
      </c>
      <c r="AG1020" s="80">
        <v>2684.36</v>
      </c>
      <c r="AH1020" s="120">
        <f>VLOOKUP(A1020,РАСЧЕТ!A:BG,59,0)</f>
        <v>2156.1397109812933</v>
      </c>
      <c r="AI1020" s="120">
        <f t="shared" si="143"/>
        <v>-528.22028901870681</v>
      </c>
      <c r="AJ1020" t="str">
        <f>VLOOKUP(A1020,'12'!A:C,3,0)</f>
        <v>Начисление услуг УКС00001867 от 31.12.2023 23:59:59</v>
      </c>
      <c r="AK1020" t="str">
        <f>VLOOKUP(A1020,'12'!A:B,2,0)</f>
        <v>НАС/КС/ДУ-3-676.</v>
      </c>
    </row>
    <row r="1021" spans="1:37" x14ac:dyDescent="0.3">
      <c r="A1021" s="79" t="s">
        <v>1190</v>
      </c>
      <c r="B1021" s="79" t="s">
        <v>1191</v>
      </c>
      <c r="C1021" s="80">
        <v>2688.65</v>
      </c>
      <c r="D1021" s="81">
        <f>VLOOKUP(A1021,РАСЧЕТ!A:AY,51,0)</f>
        <v>1130.3025129470564</v>
      </c>
      <c r="E1021" s="81">
        <f t="shared" si="135"/>
        <v>-1558.3474870529437</v>
      </c>
      <c r="F1021" s="81" t="str">
        <f>VLOOKUP(A1021,'04'!A:C,3,0)</f>
        <v>Начисление услуг УКС00000640 от 30.04.2023 0:00:10</v>
      </c>
      <c r="G1021" s="81" t="str">
        <f>VLOOKUP(A1021,'04'!A:B,2,0)</f>
        <v>НАС/КС/ДУ-3-677 от 28.09.2021 г.</v>
      </c>
      <c r="H1021" s="128">
        <v>2688.65</v>
      </c>
      <c r="I1021" s="126">
        <f>VLOOKUP(A1021,РАСЧЕТ!A:AZ,52,0)</f>
        <v>0</v>
      </c>
      <c r="J1021" s="126">
        <f t="shared" si="136"/>
        <v>-2688.65</v>
      </c>
      <c r="K1021" s="128">
        <v>2688.65</v>
      </c>
      <c r="L1021" s="126">
        <f>VLOOKUP(A1021,РАСЧЕТ!A:BA,53,0)</f>
        <v>0</v>
      </c>
      <c r="M1021" s="126">
        <f t="shared" si="137"/>
        <v>-2688.65</v>
      </c>
      <c r="N1021" s="128">
        <v>2688.65</v>
      </c>
      <c r="O1021" s="126">
        <f>VLOOKUP(A1021,РАСЧЕТ!A:BB,54,0)</f>
        <v>0</v>
      </c>
      <c r="P1021" s="126">
        <f t="shared" si="138"/>
        <v>-2688.65</v>
      </c>
      <c r="Q1021" s="128">
        <v>2688.65</v>
      </c>
      <c r="R1021" s="126">
        <f>VLOOKUP(A1021,РАСЧЕТ!A:BC,55,0)</f>
        <v>0</v>
      </c>
      <c r="S1021" s="126">
        <f t="shared" si="139"/>
        <v>-2688.65</v>
      </c>
      <c r="T1021" s="128">
        <v>2688.65</v>
      </c>
      <c r="U1021" s="126">
        <f>VLOOKUP(A1021,РАСЧЕТ!A:BD,56,0)</f>
        <v>0</v>
      </c>
      <c r="V1021" s="126">
        <f t="shared" si="140"/>
        <v>-2688.65</v>
      </c>
      <c r="W1021" s="80">
        <v>2688.65</v>
      </c>
      <c r="X1021" s="81">
        <f>VLOOKUP(A1021,РАСЧЕТ!A:BE,57,0)</f>
        <v>2170.701251577229</v>
      </c>
      <c r="Y1021" s="81">
        <f t="shared" si="141"/>
        <v>-517.94874842277113</v>
      </c>
      <c r="Z1021" s="81" t="str">
        <f>VLOOKUP(A1021,'10'!A:C,3,0)</f>
        <v>Начисление услуг УКС00001637 от 31.10.2023 0:00:03</v>
      </c>
      <c r="AA1021" s="81" t="str">
        <f>VLOOKUP(A1021,'10'!A:B,2,0)</f>
        <v>НАС/КС/ДУ-3-677 от 28.09.2021 г.</v>
      </c>
      <c r="AB1021" s="80">
        <v>2688.65</v>
      </c>
      <c r="AC1021" s="81">
        <f>VLOOKUP(A1021,РАСЧЕТ!A:BF,58,0)</f>
        <v>2041.7336644920872</v>
      </c>
      <c r="AD1021" s="81">
        <f t="shared" si="142"/>
        <v>-646.91633550791289</v>
      </c>
      <c r="AE1021" s="81" t="str">
        <f>VLOOKUP(A1021,'11'!A:C,3,0)</f>
        <v>Начисление услуг УКС00001717 от 30.11.2023 23:59:59</v>
      </c>
      <c r="AF1021" s="81" t="str">
        <f>VLOOKUP(A1021,'11'!A:B,2,0)</f>
        <v>НАС/КС/ДУ-3-677 от 28.09.2021 г.</v>
      </c>
      <c r="AG1021" s="80">
        <v>2688.65</v>
      </c>
      <c r="AH1021" s="120">
        <f>VLOOKUP(A1021,РАСЧЕТ!A:BG,59,0)</f>
        <v>2864.0420076826181</v>
      </c>
      <c r="AI1021" s="120">
        <f t="shared" si="143"/>
        <v>175.39200768261799</v>
      </c>
      <c r="AJ1021" t="str">
        <f>VLOOKUP(A1021,'12'!A:C,3,0)</f>
        <v>Начисление услуг УКС00001867 от 31.12.2023 23:59:59</v>
      </c>
      <c r="AK1021" t="str">
        <f>VLOOKUP(A1021,'12'!A:B,2,0)</f>
        <v>НАС/КС/ДУ-3-677 от 28.09.2021 г.</v>
      </c>
    </row>
    <row r="1022" spans="1:37" x14ac:dyDescent="0.3">
      <c r="A1022" s="79" t="s">
        <v>2478</v>
      </c>
      <c r="B1022" s="79" t="s">
        <v>2479</v>
      </c>
      <c r="C1022" s="80">
        <v>1748.06</v>
      </c>
      <c r="D1022" s="81">
        <f>VLOOKUP(A1022,РАСЧЕТ!A:AY,51,0)</f>
        <v>1474.2711682251297</v>
      </c>
      <c r="E1022" s="81">
        <f t="shared" si="135"/>
        <v>-273.78883177487023</v>
      </c>
      <c r="F1022" s="81" t="str">
        <f>VLOOKUP(A1022,'04'!A:C,3,0)</f>
        <v>Начисление услуг УКС00000640 от 30.04.2023 0:00:10</v>
      </c>
      <c r="G1022" s="81" t="str">
        <f>VLOOKUP(A1022,'04'!A:B,2,0)</f>
        <v>НАС/КС/ДУ-3-678 от 28.09.2021 г.</v>
      </c>
      <c r="H1022" s="128">
        <v>1748.06</v>
      </c>
      <c r="I1022" s="126">
        <f>VLOOKUP(A1022,РАСЧЕТ!A:AZ,52,0)</f>
        <v>0</v>
      </c>
      <c r="J1022" s="126">
        <f t="shared" si="136"/>
        <v>-1748.06</v>
      </c>
      <c r="K1022" s="128">
        <v>1748.06</v>
      </c>
      <c r="L1022" s="126">
        <f>VLOOKUP(A1022,РАСЧЕТ!A:BA,53,0)</f>
        <v>0</v>
      </c>
      <c r="M1022" s="126">
        <f t="shared" si="137"/>
        <v>-1748.06</v>
      </c>
      <c r="N1022" s="128">
        <v>1748.06</v>
      </c>
      <c r="O1022" s="126">
        <f>VLOOKUP(A1022,РАСЧЕТ!A:BB,54,0)</f>
        <v>0</v>
      </c>
      <c r="P1022" s="126">
        <f t="shared" si="138"/>
        <v>-1748.06</v>
      </c>
      <c r="Q1022" s="128">
        <v>1748.06</v>
      </c>
      <c r="R1022" s="126">
        <f>VLOOKUP(A1022,РАСЧЕТ!A:BC,55,0)</f>
        <v>0</v>
      </c>
      <c r="S1022" s="126">
        <f t="shared" si="139"/>
        <v>-1748.06</v>
      </c>
      <c r="T1022" s="128">
        <v>1748.06</v>
      </c>
      <c r="U1022" s="126">
        <f>VLOOKUP(A1022,РАСЧЕТ!A:BD,56,0)</f>
        <v>0</v>
      </c>
      <c r="V1022" s="126">
        <f t="shared" si="140"/>
        <v>-1748.06</v>
      </c>
      <c r="W1022" s="80">
        <v>1748.06</v>
      </c>
      <c r="X1022" s="81">
        <f>VLOOKUP(A1022,РАСЧЕТ!A:BE,57,0)</f>
        <v>3032.1339541629345</v>
      </c>
      <c r="Y1022" s="81">
        <f t="shared" si="141"/>
        <v>1284.0739541629346</v>
      </c>
      <c r="Z1022" s="81" t="str">
        <f>VLOOKUP(A1022,'10'!A:C,3,0)</f>
        <v>Начисление услуг УКС00001637 от 31.10.2023 0:00:03</v>
      </c>
      <c r="AA1022" s="81" t="str">
        <f>VLOOKUP(A1022,'10'!A:B,2,0)</f>
        <v>НАС/КС/ДУ-3-678 от 28.09.2021 г.</v>
      </c>
      <c r="AB1022" s="80">
        <v>1748.06</v>
      </c>
      <c r="AC1022" s="81">
        <f>VLOOKUP(A1022,РАСЧЕТ!A:BF,58,0)</f>
        <v>2460.0715343763572</v>
      </c>
      <c r="AD1022" s="81">
        <f t="shared" si="142"/>
        <v>712.0115343763573</v>
      </c>
      <c r="AE1022" s="81" t="str">
        <f>VLOOKUP(A1022,'11'!A:C,3,0)</f>
        <v>Начисление услуг УКС00001717 от 30.11.2023 23:59:59</v>
      </c>
      <c r="AF1022" s="81" t="str">
        <f>VLOOKUP(A1022,'11'!A:B,2,0)</f>
        <v>НАС/КС/ДУ-3-678 от 28.09.2021 г.</v>
      </c>
      <c r="AG1022" s="80">
        <v>1748.06</v>
      </c>
      <c r="AH1022" s="120">
        <f>VLOOKUP(A1022,РАСЧЕТ!A:BG,59,0)</f>
        <v>3332.0308443481854</v>
      </c>
      <c r="AI1022" s="120">
        <f t="shared" si="143"/>
        <v>1583.9708443481854</v>
      </c>
      <c r="AJ1022" t="str">
        <f>VLOOKUP(A1022,'12'!A:C,3,0)</f>
        <v>Начисление услуг УКС00001867 от 31.12.2023 23:59:59</v>
      </c>
      <c r="AK1022" t="str">
        <f>VLOOKUP(A1022,'12'!A:B,2,0)</f>
        <v>НАС/КС/ДУ-3-678 от 28.09.2021 г.</v>
      </c>
    </row>
    <row r="1023" spans="1:37" x14ac:dyDescent="0.3">
      <c r="A1023" s="79" t="s">
        <v>925</v>
      </c>
      <c r="B1023" s="79" t="s">
        <v>926</v>
      </c>
      <c r="C1023" s="80">
        <v>3410.21</v>
      </c>
      <c r="D1023" s="81">
        <f>VLOOKUP(A1023,РАСЧЕТ!A:AY,51,0)</f>
        <v>1433.6424844727842</v>
      </c>
      <c r="E1023" s="81">
        <f t="shared" si="135"/>
        <v>-1976.5675155272158</v>
      </c>
      <c r="F1023" s="81" t="str">
        <f>VLOOKUP(A1023,'04'!A:C,3,0)</f>
        <v>Начисление услуг УКС00000640 от 30.04.2023 0:00:10</v>
      </c>
      <c r="G1023" s="81" t="str">
        <f>VLOOKUP(A1023,'04'!A:B,2,0)</f>
        <v>НАС/КС/ДУ-3-679</v>
      </c>
      <c r="H1023" s="128">
        <v>3410.21</v>
      </c>
      <c r="I1023" s="126">
        <f>VLOOKUP(A1023,РАСЧЕТ!A:AZ,52,0)</f>
        <v>0</v>
      </c>
      <c r="J1023" s="126">
        <f t="shared" si="136"/>
        <v>-3410.21</v>
      </c>
      <c r="K1023" s="128">
        <v>3410.21</v>
      </c>
      <c r="L1023" s="126">
        <f>VLOOKUP(A1023,РАСЧЕТ!A:BA,53,0)</f>
        <v>0</v>
      </c>
      <c r="M1023" s="126">
        <f t="shared" si="137"/>
        <v>-3410.21</v>
      </c>
      <c r="N1023" s="128">
        <v>3410.21</v>
      </c>
      <c r="O1023" s="126">
        <f>VLOOKUP(A1023,РАСЧЕТ!A:BB,54,0)</f>
        <v>0</v>
      </c>
      <c r="P1023" s="126">
        <f t="shared" si="138"/>
        <v>-3410.21</v>
      </c>
      <c r="Q1023" s="128">
        <v>3410.21</v>
      </c>
      <c r="R1023" s="126">
        <f>VLOOKUP(A1023,РАСЧЕТ!A:BC,55,0)</f>
        <v>0</v>
      </c>
      <c r="S1023" s="126">
        <f t="shared" si="139"/>
        <v>-3410.21</v>
      </c>
      <c r="T1023" s="128">
        <v>3410.21</v>
      </c>
      <c r="U1023" s="126">
        <f>VLOOKUP(A1023,РАСЧЕТ!A:BD,56,0)</f>
        <v>0</v>
      </c>
      <c r="V1023" s="126">
        <f t="shared" si="140"/>
        <v>-3410.21</v>
      </c>
      <c r="W1023" s="80">
        <v>3410.21</v>
      </c>
      <c r="X1023" s="81">
        <f>VLOOKUP(A1023,РАСЧЕТ!A:BE,57,0)</f>
        <v>5566.337082876661</v>
      </c>
      <c r="Y1023" s="81">
        <f t="shared" si="141"/>
        <v>2156.127082876661</v>
      </c>
      <c r="Z1023" s="81" t="str">
        <f>VLOOKUP(A1023,'10'!A:C,3,0)</f>
        <v>Начисление услуг УКС00001637 от 31.10.2023 0:00:03</v>
      </c>
      <c r="AA1023" s="81" t="str">
        <f>VLOOKUP(A1023,'10'!A:B,2,0)</f>
        <v>НАС/КС/ДУ-3-679</v>
      </c>
      <c r="AB1023" s="80">
        <v>3410.21</v>
      </c>
      <c r="AC1023" s="81">
        <f>VLOOKUP(A1023,РАСЧЕТ!A:BF,58,0)</f>
        <v>4555.4255978486235</v>
      </c>
      <c r="AD1023" s="81">
        <f t="shared" si="142"/>
        <v>1145.2155978486235</v>
      </c>
      <c r="AE1023" s="81" t="str">
        <f>VLOOKUP(A1023,'11'!A:C,3,0)</f>
        <v>Начисление услуг УКС00001717 от 30.11.2023 23:59:59</v>
      </c>
      <c r="AF1023" s="81" t="str">
        <f>VLOOKUP(A1023,'11'!A:B,2,0)</f>
        <v>НАС/КС/ДУ-3-679</v>
      </c>
      <c r="AG1023" s="80">
        <v>3410.21</v>
      </c>
      <c r="AH1023" s="120">
        <f>VLOOKUP(A1023,РАСЧЕТ!A:BG,59,0)</f>
        <v>6183.8764253754152</v>
      </c>
      <c r="AI1023" s="120">
        <f t="shared" si="143"/>
        <v>2773.6664253754152</v>
      </c>
      <c r="AJ1023" t="str">
        <f>VLOOKUP(A1023,'12'!A:C,3,0)</f>
        <v>Начисление услуг УКС00001867 от 31.12.2023 23:59:59</v>
      </c>
      <c r="AK1023" t="str">
        <f>VLOOKUP(A1023,'12'!A:B,2,0)</f>
        <v>НАС/КС/ДУ-3-679</v>
      </c>
    </row>
    <row r="1024" spans="1:37" x14ac:dyDescent="0.3">
      <c r="A1024" s="79" t="s">
        <v>1068</v>
      </c>
      <c r="B1024" s="79" t="s">
        <v>321</v>
      </c>
      <c r="C1024" s="80">
        <v>2452.4299999999998</v>
      </c>
      <c r="D1024" s="81">
        <f>VLOOKUP(A1024,РАСЧЕТ!A:AY,51,0)</f>
        <v>4603.8779441737533</v>
      </c>
      <c r="E1024" s="81">
        <f t="shared" si="135"/>
        <v>2151.4479441737535</v>
      </c>
      <c r="F1024" s="81" t="str">
        <f>VLOOKUP(A1024,'04'!A:C,3,0)</f>
        <v>Начисление услуг УКС00000640 от 30.04.2023 0:00:10</v>
      </c>
      <c r="G1024" s="81" t="str">
        <f>VLOOKUP(A1024,'04'!A:B,2,0)</f>
        <v>НАС/КС/ДУ-3-68/2</v>
      </c>
      <c r="H1024" s="128">
        <v>2452.4299999999998</v>
      </c>
      <c r="I1024" s="126">
        <f>VLOOKUP(A1024,РАСЧЕТ!A:AZ,52,0)</f>
        <v>0</v>
      </c>
      <c r="J1024" s="126">
        <f t="shared" si="136"/>
        <v>-2452.4299999999998</v>
      </c>
      <c r="K1024" s="128">
        <v>2452.4299999999998</v>
      </c>
      <c r="L1024" s="126">
        <f>VLOOKUP(A1024,РАСЧЕТ!A:BA,53,0)</f>
        <v>0</v>
      </c>
      <c r="M1024" s="126">
        <f t="shared" si="137"/>
        <v>-2452.4299999999998</v>
      </c>
      <c r="N1024" s="128">
        <v>2452.4299999999998</v>
      </c>
      <c r="O1024" s="126">
        <f>VLOOKUP(A1024,РАСЧЕТ!A:BB,54,0)</f>
        <v>0</v>
      </c>
      <c r="P1024" s="126">
        <f t="shared" si="138"/>
        <v>-2452.4299999999998</v>
      </c>
      <c r="Q1024" s="128">
        <v>2452.4299999999998</v>
      </c>
      <c r="R1024" s="126">
        <f>VLOOKUP(A1024,РАСЧЕТ!A:BC,55,0)</f>
        <v>0</v>
      </c>
      <c r="S1024" s="126">
        <f t="shared" si="139"/>
        <v>-2452.4299999999998</v>
      </c>
      <c r="T1024" s="128">
        <v>2452.4299999999998</v>
      </c>
      <c r="U1024" s="126">
        <f>VLOOKUP(A1024,РАСЧЕТ!A:BD,56,0)</f>
        <v>0</v>
      </c>
      <c r="V1024" s="126">
        <f t="shared" si="140"/>
        <v>-2452.4299999999998</v>
      </c>
      <c r="W1024" s="80">
        <v>2452.4299999999998</v>
      </c>
      <c r="X1024" s="81">
        <f>VLOOKUP(A1024,РАСЧЕТ!A:BE,57,0)</f>
        <v>2360.3777683058875</v>
      </c>
      <c r="Y1024" s="81">
        <f t="shared" si="141"/>
        <v>-92.052231694112379</v>
      </c>
      <c r="Z1024" s="81" t="str">
        <f>VLOOKUP(A1024,'10'!A:C,3,0)</f>
        <v>Начисление услуг УКС00001637 от 31.10.2023 0:00:03</v>
      </c>
      <c r="AA1024" s="81" t="str">
        <f>VLOOKUP(A1024,'10'!A:B,2,0)</f>
        <v>НАС/КС/ДУ-3-68/2</v>
      </c>
      <c r="AB1024" s="80">
        <v>2452.4299999999998</v>
      </c>
      <c r="AC1024" s="81">
        <f>VLOOKUP(A1024,РАСЧЕТ!A:BF,58,0)</f>
        <v>2128.162467855781</v>
      </c>
      <c r="AD1024" s="81">
        <f t="shared" si="142"/>
        <v>-324.26753214421888</v>
      </c>
      <c r="AE1024" s="81" t="str">
        <f>VLOOKUP(A1024,'11'!A:C,3,0)</f>
        <v>Начисление услуг УКС00001717 от 30.11.2023 23:59:59</v>
      </c>
      <c r="AF1024" s="81" t="str">
        <f>VLOOKUP(A1024,'11'!A:B,2,0)</f>
        <v>НАС/КС/ДУ-3-68/2</v>
      </c>
      <c r="AG1024" s="80">
        <v>2452.4299999999998</v>
      </c>
      <c r="AH1024" s="120">
        <f>VLOOKUP(A1024,РАСЧЕТ!A:BG,59,0)</f>
        <v>2957.390704321328</v>
      </c>
      <c r="AI1024" s="120">
        <f t="shared" si="143"/>
        <v>504.96070432132819</v>
      </c>
      <c r="AJ1024" t="str">
        <f>VLOOKUP(A1024,'12'!A:C,3,0)</f>
        <v>Начисление услуг УКС00001867 от 31.12.2023 23:59:59</v>
      </c>
      <c r="AK1024" t="str">
        <f>VLOOKUP(A1024,'12'!A:B,2,0)</f>
        <v>НАС/КС/ДУ-3-68/2</v>
      </c>
    </row>
    <row r="1025" spans="1:37" x14ac:dyDescent="0.3">
      <c r="A1025" s="79" t="s">
        <v>1375</v>
      </c>
      <c r="B1025" s="79" t="s">
        <v>1376</v>
      </c>
      <c r="C1025" s="80">
        <v>2684.36</v>
      </c>
      <c r="D1025" s="81">
        <f>VLOOKUP(A1025,РАСЧЕТ!A:AY,51,0)</f>
        <v>2263.9299266356416</v>
      </c>
      <c r="E1025" s="81">
        <f t="shared" si="135"/>
        <v>-420.43007336435858</v>
      </c>
      <c r="F1025" s="81" t="str">
        <f>VLOOKUP(A1025,'04'!A:C,3,0)</f>
        <v>Начисление услуг УКС00000640 от 30.04.2023 0:00:10</v>
      </c>
      <c r="G1025" s="81" t="str">
        <f>VLOOKUP(A1025,'04'!A:B,2,0)</f>
        <v>НАС/КС/ДУ-3-680</v>
      </c>
      <c r="H1025" s="128">
        <v>1472.07</v>
      </c>
      <c r="I1025" s="126">
        <f>VLOOKUP(A1025,РАСЧЕТ!A:AZ,52,0)</f>
        <v>0</v>
      </c>
      <c r="J1025" s="126">
        <f t="shared" si="136"/>
        <v>-1472.07</v>
      </c>
      <c r="K1025" s="127"/>
      <c r="L1025" s="126">
        <f>VLOOKUP(A1025,РАСЧЕТ!A:BA,53,0)</f>
        <v>0</v>
      </c>
      <c r="M1025" s="126">
        <f t="shared" si="137"/>
        <v>0</v>
      </c>
      <c r="N1025" s="127"/>
      <c r="O1025" s="126">
        <f>VLOOKUP(A1025,РАСЧЕТ!A:BB,54,0)</f>
        <v>0</v>
      </c>
      <c r="P1025" s="126">
        <f t="shared" si="138"/>
        <v>0</v>
      </c>
      <c r="Q1025" s="127"/>
      <c r="R1025" s="126">
        <f>VLOOKUP(A1025,РАСЧЕТ!A:BC,55,0)</f>
        <v>0</v>
      </c>
      <c r="S1025" s="126">
        <f t="shared" si="139"/>
        <v>0</v>
      </c>
      <c r="T1025" s="127"/>
      <c r="U1025" s="126">
        <f>VLOOKUP(A1025,РАСЧЕТ!A:BD,56,0)</f>
        <v>0</v>
      </c>
      <c r="V1025" s="126">
        <f t="shared" si="140"/>
        <v>0</v>
      </c>
      <c r="W1025" s="82"/>
      <c r="X1025" s="81">
        <f>VLOOKUP(A1025,РАСЧЕТ!A:BE,57,0)</f>
        <v>0</v>
      </c>
      <c r="Y1025" s="81">
        <f t="shared" si="141"/>
        <v>0</v>
      </c>
      <c r="Z1025" s="81" t="e">
        <f>VLOOKUP(A1025,'10'!A:C,3,0)</f>
        <v>#N/A</v>
      </c>
      <c r="AA1025" s="81" t="e">
        <f>VLOOKUP(A1025,'10'!A:B,2,0)</f>
        <v>#N/A</v>
      </c>
      <c r="AB1025" s="82"/>
      <c r="AC1025" s="81">
        <f>VLOOKUP(A1025,РАСЧЕТ!A:BF,58,0)</f>
        <v>0</v>
      </c>
      <c r="AD1025" s="81">
        <f t="shared" si="142"/>
        <v>0</v>
      </c>
      <c r="AE1025" s="81" t="e">
        <f>VLOOKUP(A1025,'11'!A:C,3,0)</f>
        <v>#N/A</v>
      </c>
      <c r="AF1025" s="81" t="e">
        <f>VLOOKUP(A1025,'11'!A:B,2,0)</f>
        <v>#N/A</v>
      </c>
      <c r="AG1025" s="82"/>
      <c r="AH1025" s="120">
        <f>VLOOKUP(A1025,РАСЧЕТ!A:BG,59,0)</f>
        <v>0</v>
      </c>
      <c r="AI1025" s="120">
        <f t="shared" si="143"/>
        <v>0</v>
      </c>
      <c r="AJ1025" t="e">
        <f>VLOOKUP(A1025,'12'!A:C,3,0)</f>
        <v>#N/A</v>
      </c>
      <c r="AK1025" t="e">
        <f>VLOOKUP(A1025,'12'!A:B,2,0)</f>
        <v>#N/A</v>
      </c>
    </row>
    <row r="1026" spans="1:37" x14ac:dyDescent="0.3">
      <c r="A1026" s="79" t="s">
        <v>2723</v>
      </c>
      <c r="B1026" s="79" t="s">
        <v>1376</v>
      </c>
      <c r="C1026" s="82"/>
      <c r="D1026" s="81">
        <f>VLOOKUP(A1026,РАСЧЕТ!A:AY,51,0)</f>
        <v>0</v>
      </c>
      <c r="E1026" s="81">
        <f t="shared" si="135"/>
        <v>0</v>
      </c>
      <c r="F1026" s="81" t="e">
        <f>VLOOKUP(A1026,'04'!A:C,3,0)</f>
        <v>#N/A</v>
      </c>
      <c r="G1026" s="81" t="e">
        <f>VLOOKUP(A1026,'04'!A:B,2,0)</f>
        <v>#N/A</v>
      </c>
      <c r="H1026" s="128">
        <v>1212.29</v>
      </c>
      <c r="I1026" s="126">
        <f>VLOOKUP(A1026,РАСЧЕТ!A:AZ,52,0)</f>
        <v>0</v>
      </c>
      <c r="J1026" s="126">
        <f t="shared" si="136"/>
        <v>-1212.29</v>
      </c>
      <c r="K1026" s="128">
        <v>2684.36</v>
      </c>
      <c r="L1026" s="126">
        <f>VLOOKUP(A1026,РАСЧЕТ!A:BA,53,0)</f>
        <v>0</v>
      </c>
      <c r="M1026" s="126">
        <f t="shared" si="137"/>
        <v>-2684.36</v>
      </c>
      <c r="N1026" s="128">
        <v>2684.36</v>
      </c>
      <c r="O1026" s="126">
        <f>VLOOKUP(A1026,РАСЧЕТ!A:BB,54,0)</f>
        <v>0</v>
      </c>
      <c r="P1026" s="126">
        <f t="shared" si="138"/>
        <v>-2684.36</v>
      </c>
      <c r="Q1026" s="128">
        <v>2684.36</v>
      </c>
      <c r="R1026" s="126">
        <f>VLOOKUP(A1026,РАСЧЕТ!A:BC,55,0)</f>
        <v>0</v>
      </c>
      <c r="S1026" s="126">
        <f t="shared" si="139"/>
        <v>-2684.36</v>
      </c>
      <c r="T1026" s="128">
        <v>2684.36</v>
      </c>
      <c r="U1026" s="126">
        <f>VLOOKUP(A1026,РАСЧЕТ!A:BD,56,0)</f>
        <v>0</v>
      </c>
      <c r="V1026" s="126">
        <f t="shared" si="140"/>
        <v>-2684.36</v>
      </c>
      <c r="W1026" s="80">
        <v>2684.36</v>
      </c>
      <c r="X1026" s="81">
        <f>VLOOKUP(A1026,РАСЧЕТ!A:BE,57,0)</f>
        <v>2807.2112113037074</v>
      </c>
      <c r="Y1026" s="81">
        <f t="shared" si="141"/>
        <v>122.85121130370726</v>
      </c>
      <c r="Z1026" s="81" t="str">
        <f>VLOOKUP(A1026,'10'!A:C,3,0)</f>
        <v>Начисление услуг УКС00001637 от 31.10.2023 0:00:03</v>
      </c>
      <c r="AA1026" s="81" t="str">
        <f>VLOOKUP(A1026,'10'!A:B,2,0)</f>
        <v>НАС/КС/ДУ-3-680/Втор</v>
      </c>
      <c r="AB1026" s="80">
        <v>2684.36</v>
      </c>
      <c r="AC1026" s="81">
        <f>VLOOKUP(A1026,РАСЧЕТ!A:BF,58,0)</f>
        <v>2485.6811153542162</v>
      </c>
      <c r="AD1026" s="81">
        <f t="shared" si="142"/>
        <v>-198.67888464578391</v>
      </c>
      <c r="AE1026" s="81" t="str">
        <f>VLOOKUP(A1026,'11'!A:C,3,0)</f>
        <v>Начисление услуг УКС00001717 от 30.11.2023 23:59:59</v>
      </c>
      <c r="AF1026" s="81" t="str">
        <f>VLOOKUP(A1026,'11'!A:B,2,0)</f>
        <v>НАС/КС/ДУ-3-680/Втор</v>
      </c>
      <c r="AG1026" s="80">
        <v>2684.36</v>
      </c>
      <c r="AH1026" s="120">
        <f>VLOOKUP(A1026,РАСЧЕТ!A:BG,59,0)</f>
        <v>3439.86803082284</v>
      </c>
      <c r="AI1026" s="120">
        <f t="shared" si="143"/>
        <v>755.50803082283983</v>
      </c>
      <c r="AJ1026" t="str">
        <f>VLOOKUP(A1026,'12'!A:C,3,0)</f>
        <v>Начисление услуг УКС00001867 от 31.12.2023 23:59:59</v>
      </c>
      <c r="AK1026" t="str">
        <f>VLOOKUP(A1026,'12'!A:B,2,0)</f>
        <v>НАС/КС/ДУ-3-680/Втор</v>
      </c>
    </row>
    <row r="1027" spans="1:37" x14ac:dyDescent="0.3">
      <c r="A1027" s="79" t="s">
        <v>1100</v>
      </c>
      <c r="B1027" s="79" t="s">
        <v>1101</v>
      </c>
      <c r="C1027" s="80">
        <v>2688.65</v>
      </c>
      <c r="D1027" s="81">
        <f>VLOOKUP(A1027,РАСЧЕТ!A:AY,51,0)</f>
        <v>2267.5522145182581</v>
      </c>
      <c r="E1027" s="81">
        <f t="shared" ref="E1027:E1090" si="144">D1027-C1027</f>
        <v>-421.09778548174199</v>
      </c>
      <c r="F1027" s="81" t="str">
        <f>VLOOKUP(A1027,'04'!A:C,3,0)</f>
        <v>Начисление услуг УКС00000640 от 30.04.2023 0:00:10</v>
      </c>
      <c r="G1027" s="81" t="str">
        <f>VLOOKUP(A1027,'04'!A:B,2,0)</f>
        <v>НАС/КС/ДУ-3-681</v>
      </c>
      <c r="H1027" s="128">
        <v>2688.65</v>
      </c>
      <c r="I1027" s="126">
        <f>VLOOKUP(A1027,РАСЧЕТ!A:AZ,52,0)</f>
        <v>0</v>
      </c>
      <c r="J1027" s="126">
        <f t="shared" ref="J1027:J1090" si="145">I1027-H1027</f>
        <v>-2688.65</v>
      </c>
      <c r="K1027" s="128">
        <v>2688.65</v>
      </c>
      <c r="L1027" s="126">
        <f>VLOOKUP(A1027,РАСЧЕТ!A:BA,53,0)</f>
        <v>0</v>
      </c>
      <c r="M1027" s="126">
        <f t="shared" ref="M1027:M1090" si="146">L1027-K1027</f>
        <v>-2688.65</v>
      </c>
      <c r="N1027" s="128">
        <v>2688.65</v>
      </c>
      <c r="O1027" s="126">
        <f>VLOOKUP(A1027,РАСЧЕТ!A:BB,54,0)</f>
        <v>0</v>
      </c>
      <c r="P1027" s="126">
        <f t="shared" ref="P1027:P1090" si="147">O1027-N1027</f>
        <v>-2688.65</v>
      </c>
      <c r="Q1027" s="128">
        <v>2688.65</v>
      </c>
      <c r="R1027" s="126">
        <f>VLOOKUP(A1027,РАСЧЕТ!A:BC,55,0)</f>
        <v>0</v>
      </c>
      <c r="S1027" s="126">
        <f t="shared" ref="S1027:S1090" si="148">R1027-Q1027</f>
        <v>-2688.65</v>
      </c>
      <c r="T1027" s="128">
        <v>2688.65</v>
      </c>
      <c r="U1027" s="126">
        <f>VLOOKUP(A1027,РАСЧЕТ!A:BD,56,0)</f>
        <v>0</v>
      </c>
      <c r="V1027" s="126">
        <f t="shared" ref="V1027:V1090" si="149">U1027-T1027</f>
        <v>-2688.65</v>
      </c>
      <c r="W1027" s="80">
        <v>2688.65</v>
      </c>
      <c r="X1027" s="81">
        <f>VLOOKUP(A1027,РАСЧЕТ!A:BE,57,0)</f>
        <v>2231.8350526812419</v>
      </c>
      <c r="Y1027" s="81">
        <f t="shared" ref="Y1027:Y1090" si="150">X1027-W1027</f>
        <v>-456.81494731875819</v>
      </c>
      <c r="Z1027" s="81" t="str">
        <f>VLOOKUP(A1027,'10'!A:C,3,0)</f>
        <v>Начисление услуг УКС00001637 от 31.10.2023 0:00:03</v>
      </c>
      <c r="AA1027" s="81" t="str">
        <f>VLOOKUP(A1027,'10'!A:B,2,0)</f>
        <v>НАС/КС/ДУ-3-681</v>
      </c>
      <c r="AB1027" s="80">
        <v>2688.65</v>
      </c>
      <c r="AC1027" s="81">
        <f>VLOOKUP(A1027,РАСЧЕТ!A:BF,58,0)</f>
        <v>2084.4532679208937</v>
      </c>
      <c r="AD1027" s="81">
        <f t="shared" ref="AD1027:AD1090" si="151">AC1027-AB1027</f>
        <v>-604.19673207910637</v>
      </c>
      <c r="AE1027" s="81" t="str">
        <f>VLOOKUP(A1027,'11'!A:C,3,0)</f>
        <v>Начисление услуг УКС00001717 от 30.11.2023 23:59:59</v>
      </c>
      <c r="AF1027" s="81" t="str">
        <f>VLOOKUP(A1027,'11'!A:B,2,0)</f>
        <v>НАС/КС/ДУ-3-681</v>
      </c>
      <c r="AG1027" s="80">
        <v>2688.65</v>
      </c>
      <c r="AH1027" s="120">
        <f>VLOOKUP(A1027,РАСЧЕТ!A:BG,59,0)</f>
        <v>2919.4847815785988</v>
      </c>
      <c r="AI1027" s="120">
        <f t="shared" ref="AI1027:AI1090" si="152">AH1027-AG1027</f>
        <v>230.83478157859872</v>
      </c>
      <c r="AJ1027" t="str">
        <f>VLOOKUP(A1027,'12'!A:C,3,0)</f>
        <v>Начисление услуг УКС00001867 от 31.12.2023 23:59:59</v>
      </c>
      <c r="AK1027" t="str">
        <f>VLOOKUP(A1027,'12'!A:B,2,0)</f>
        <v>НАС/КС/ДУ-3-681</v>
      </c>
    </row>
    <row r="1028" spans="1:37" x14ac:dyDescent="0.3">
      <c r="A1028" s="79" t="s">
        <v>2020</v>
      </c>
      <c r="B1028" s="79" t="s">
        <v>2021</v>
      </c>
      <c r="C1028" s="80">
        <v>1748.06</v>
      </c>
      <c r="D1028" s="81">
        <f>VLOOKUP(A1028,РАСЧЕТ!A:AY,51,0)</f>
        <v>1474.2711682251297</v>
      </c>
      <c r="E1028" s="81">
        <f t="shared" si="144"/>
        <v>-273.78883177487023</v>
      </c>
      <c r="F1028" s="81" t="str">
        <f>VLOOKUP(A1028,'04'!A:C,3,0)</f>
        <v>Начисление услуг УКС00000640 от 30.04.2023 0:00:10</v>
      </c>
      <c r="G1028" s="81" t="str">
        <f>VLOOKUP(A1028,'04'!A:B,2,0)</f>
        <v xml:space="preserve">НАС/КС/ДУ-3-682 </v>
      </c>
      <c r="H1028" s="128">
        <v>1748.06</v>
      </c>
      <c r="I1028" s="126">
        <f>VLOOKUP(A1028,РАСЧЕТ!A:AZ,52,0)</f>
        <v>0</v>
      </c>
      <c r="J1028" s="126">
        <f t="shared" si="145"/>
        <v>-1748.06</v>
      </c>
      <c r="K1028" s="128">
        <v>1748.06</v>
      </c>
      <c r="L1028" s="126">
        <f>VLOOKUP(A1028,РАСЧЕТ!A:BA,53,0)</f>
        <v>0</v>
      </c>
      <c r="M1028" s="126">
        <f t="shared" si="146"/>
        <v>-1748.06</v>
      </c>
      <c r="N1028" s="128">
        <v>1748.06</v>
      </c>
      <c r="O1028" s="126">
        <f>VLOOKUP(A1028,РАСЧЕТ!A:BB,54,0)</f>
        <v>0</v>
      </c>
      <c r="P1028" s="126">
        <f t="shared" si="147"/>
        <v>-1748.06</v>
      </c>
      <c r="Q1028" s="128">
        <v>1748.06</v>
      </c>
      <c r="R1028" s="126">
        <f>VLOOKUP(A1028,РАСЧЕТ!A:BC,55,0)</f>
        <v>0</v>
      </c>
      <c r="S1028" s="126">
        <f t="shared" si="148"/>
        <v>-1748.06</v>
      </c>
      <c r="T1028" s="128">
        <v>1748.06</v>
      </c>
      <c r="U1028" s="126">
        <f>VLOOKUP(A1028,РАСЧЕТ!A:BD,56,0)</f>
        <v>0</v>
      </c>
      <c r="V1028" s="126">
        <f t="shared" si="149"/>
        <v>-1748.06</v>
      </c>
      <c r="W1028" s="80">
        <v>1748.06</v>
      </c>
      <c r="X1028" s="81">
        <f>VLOOKUP(A1028,РАСЧЕТ!A:BE,57,0)</f>
        <v>1567.205557052695</v>
      </c>
      <c r="Y1028" s="81">
        <f t="shared" si="150"/>
        <v>-180.85444294730496</v>
      </c>
      <c r="Z1028" s="81" t="str">
        <f>VLOOKUP(A1028,'10'!A:C,3,0)</f>
        <v>Начисление услуг УКС00001637 от 31.10.2023 0:00:03</v>
      </c>
      <c r="AA1028" s="81" t="str">
        <f>VLOOKUP(A1028,'10'!A:B,2,0)</f>
        <v xml:space="preserve">НАС/КС/ДУ-3-682 </v>
      </c>
      <c r="AB1028" s="80">
        <v>1748.06</v>
      </c>
      <c r="AC1028" s="81">
        <f>VLOOKUP(A1028,РАСЧЕТ!A:BF,58,0)</f>
        <v>1436.3962672410507</v>
      </c>
      <c r="AD1028" s="81">
        <f t="shared" si="151"/>
        <v>-311.66373275894921</v>
      </c>
      <c r="AE1028" s="81" t="str">
        <f>VLOOKUP(A1028,'11'!A:C,3,0)</f>
        <v>Начисление услуг УКС00001717 от 30.11.2023 23:59:59</v>
      </c>
      <c r="AF1028" s="81" t="str">
        <f>VLOOKUP(A1028,'11'!A:B,2,0)</f>
        <v xml:space="preserve">НАС/КС/ДУ-3-682 </v>
      </c>
      <c r="AG1028" s="80">
        <v>1748.06</v>
      </c>
      <c r="AH1028" s="120">
        <f>VLOOKUP(A1028,РАСЧЕТ!A:BG,59,0)</f>
        <v>2003.4745885937293</v>
      </c>
      <c r="AI1028" s="120">
        <f t="shared" si="152"/>
        <v>255.41458859372938</v>
      </c>
      <c r="AJ1028" t="str">
        <f>VLOOKUP(A1028,'12'!A:C,3,0)</f>
        <v>Начисление услуг УКС00001867 от 31.12.2023 23:59:59</v>
      </c>
      <c r="AK1028" t="str">
        <f>VLOOKUP(A1028,'12'!A:B,2,0)</f>
        <v xml:space="preserve">НАС/КС/ДУ-3-682 </v>
      </c>
    </row>
    <row r="1029" spans="1:37" x14ac:dyDescent="0.3">
      <c r="A1029" s="79" t="s">
        <v>2091</v>
      </c>
      <c r="B1029" s="79" t="s">
        <v>2092</v>
      </c>
      <c r="C1029" s="80">
        <v>3410.21</v>
      </c>
      <c r="D1029" s="81">
        <f>VLOOKUP(A1029,РАСЧЕТ!A:AY,51,0)</f>
        <v>2939.5684444727844</v>
      </c>
      <c r="E1029" s="81">
        <f t="shared" si="144"/>
        <v>-470.64155552721559</v>
      </c>
      <c r="F1029" s="81" t="str">
        <f>VLOOKUP(A1029,'04'!A:C,3,0)</f>
        <v>Начисление услуг УКС00000640 от 30.04.2023 0:00:10</v>
      </c>
      <c r="G1029" s="81" t="str">
        <f>VLOOKUP(A1029,'04'!A:B,2,0)</f>
        <v>НАС/ДУ-3-683 от 01.11.2021 г.</v>
      </c>
      <c r="H1029" s="128">
        <v>3410.21</v>
      </c>
      <c r="I1029" s="126">
        <f>VLOOKUP(A1029,РАСЧЕТ!A:AZ,52,0)</f>
        <v>0</v>
      </c>
      <c r="J1029" s="126">
        <f t="shared" si="145"/>
        <v>-3410.21</v>
      </c>
      <c r="K1029" s="128">
        <v>3410.21</v>
      </c>
      <c r="L1029" s="126">
        <f>VLOOKUP(A1029,РАСЧЕТ!A:BA,53,0)</f>
        <v>0</v>
      </c>
      <c r="M1029" s="126">
        <f t="shared" si="146"/>
        <v>-3410.21</v>
      </c>
      <c r="N1029" s="128">
        <v>3410.21</v>
      </c>
      <c r="O1029" s="126">
        <f>VLOOKUP(A1029,РАСЧЕТ!A:BB,54,0)</f>
        <v>0</v>
      </c>
      <c r="P1029" s="126">
        <f t="shared" si="147"/>
        <v>-3410.21</v>
      </c>
      <c r="Q1029" s="128">
        <v>3410.21</v>
      </c>
      <c r="R1029" s="126">
        <f>VLOOKUP(A1029,РАСЧЕТ!A:BC,55,0)</f>
        <v>0</v>
      </c>
      <c r="S1029" s="126">
        <f t="shared" si="148"/>
        <v>-3410.21</v>
      </c>
      <c r="T1029" s="128">
        <v>3410.21</v>
      </c>
      <c r="U1029" s="126">
        <f>VLOOKUP(A1029,РАСЧЕТ!A:BD,56,0)</f>
        <v>0</v>
      </c>
      <c r="V1029" s="126">
        <f t="shared" si="149"/>
        <v>-3410.21</v>
      </c>
      <c r="W1029" s="80">
        <v>3410.21</v>
      </c>
      <c r="X1029" s="81">
        <f>VLOOKUP(A1029,РАСЧЕТ!A:BE,57,0)</f>
        <v>3682.1218660590589</v>
      </c>
      <c r="Y1029" s="81">
        <f t="shared" si="150"/>
        <v>271.91186605905887</v>
      </c>
      <c r="Z1029" s="81" t="str">
        <f>VLOOKUP(A1029,'10'!A:C,3,0)</f>
        <v>Начисление услуг УКС00001637 от 31.10.2023 0:00:03</v>
      </c>
      <c r="AA1029" s="81" t="str">
        <f>VLOOKUP(A1029,'10'!A:B,2,0)</f>
        <v>НАС/ДУ-3-683 от 01.11.2021 г.</v>
      </c>
      <c r="AB1029" s="80">
        <v>3410.21</v>
      </c>
      <c r="AC1029" s="81">
        <f>VLOOKUP(A1029,РАСЧЕТ!A:BF,58,0)</f>
        <v>3238.7574799931544</v>
      </c>
      <c r="AD1029" s="81">
        <f t="shared" si="151"/>
        <v>-171.45252000684559</v>
      </c>
      <c r="AE1029" s="81" t="str">
        <f>VLOOKUP(A1029,'11'!A:C,3,0)</f>
        <v>Начисление услуг УКС00001717 от 30.11.2023 23:59:59</v>
      </c>
      <c r="AF1029" s="81" t="str">
        <f>VLOOKUP(A1029,'11'!A:B,2,0)</f>
        <v>НАС/ДУ-3-683 от 01.11.2021 г.</v>
      </c>
      <c r="AG1029" s="80">
        <v>3410.21</v>
      </c>
      <c r="AH1029" s="120">
        <f>VLOOKUP(A1029,РАСЧЕТ!A:BG,59,0)</f>
        <v>4475.0653200484803</v>
      </c>
      <c r="AI1029" s="120">
        <f t="shared" si="152"/>
        <v>1064.8553200484803</v>
      </c>
      <c r="AJ1029" t="str">
        <f>VLOOKUP(A1029,'12'!A:C,3,0)</f>
        <v>Начисление услуг УКС00001867 от 31.12.2023 23:59:59</v>
      </c>
      <c r="AK1029" t="str">
        <f>VLOOKUP(A1029,'12'!A:B,2,0)</f>
        <v>НАС/ДУ-3-683 от 01.11.2021 г.</v>
      </c>
    </row>
    <row r="1030" spans="1:37" x14ac:dyDescent="0.3">
      <c r="A1030" s="79" t="s">
        <v>989</v>
      </c>
      <c r="B1030" s="79" t="s">
        <v>990</v>
      </c>
      <c r="C1030" s="80">
        <v>2684.36</v>
      </c>
      <c r="D1030" s="81">
        <f>VLOOKUP(A1030,РАСЧЕТ!A:AY,51,0)</f>
        <v>2263.9299266356416</v>
      </c>
      <c r="E1030" s="81">
        <f t="shared" si="144"/>
        <v>-420.43007336435858</v>
      </c>
      <c r="F1030" s="81" t="str">
        <f>VLOOKUP(A1030,'04'!A:C,3,0)</f>
        <v>Начисление услуг УКС00000640 от 30.04.2023 0:00:10</v>
      </c>
      <c r="G1030" s="81" t="str">
        <f>VLOOKUP(A1030,'04'!A:B,2,0)</f>
        <v>НАС/КС/ДУ-3-684 от 28.09.2021 г.</v>
      </c>
      <c r="H1030" s="128">
        <v>2684.36</v>
      </c>
      <c r="I1030" s="126">
        <f>VLOOKUP(A1030,РАСЧЕТ!A:AZ,52,0)</f>
        <v>0</v>
      </c>
      <c r="J1030" s="126">
        <f t="shared" si="145"/>
        <v>-2684.36</v>
      </c>
      <c r="K1030" s="128">
        <v>2684.36</v>
      </c>
      <c r="L1030" s="126">
        <f>VLOOKUP(A1030,РАСЧЕТ!A:BA,53,0)</f>
        <v>0</v>
      </c>
      <c r="M1030" s="126">
        <f t="shared" si="146"/>
        <v>-2684.36</v>
      </c>
      <c r="N1030" s="128">
        <v>2684.36</v>
      </c>
      <c r="O1030" s="126">
        <f>VLOOKUP(A1030,РАСЧЕТ!A:BB,54,0)</f>
        <v>0</v>
      </c>
      <c r="P1030" s="126">
        <f t="shared" si="147"/>
        <v>-2684.36</v>
      </c>
      <c r="Q1030" s="128">
        <v>2684.36</v>
      </c>
      <c r="R1030" s="126">
        <f>VLOOKUP(A1030,РАСЧЕТ!A:BC,55,0)</f>
        <v>0</v>
      </c>
      <c r="S1030" s="126">
        <f t="shared" si="148"/>
        <v>-2684.36</v>
      </c>
      <c r="T1030" s="128">
        <v>2684.36</v>
      </c>
      <c r="U1030" s="126">
        <f>VLOOKUP(A1030,РАСЧЕТ!A:BD,56,0)</f>
        <v>0</v>
      </c>
      <c r="V1030" s="126">
        <f t="shared" si="149"/>
        <v>-2684.36</v>
      </c>
      <c r="W1030" s="80">
        <v>2684.36</v>
      </c>
      <c r="X1030" s="81">
        <f>VLOOKUP(A1030,РАСЧЕТ!A:BE,57,0)</f>
        <v>1391.7121974192207</v>
      </c>
      <c r="Y1030" s="81">
        <f t="shared" si="150"/>
        <v>-1292.6478025807794</v>
      </c>
      <c r="Z1030" s="81" t="str">
        <f>VLOOKUP(A1030,'10'!A:C,3,0)</f>
        <v>Начисление услуг УКС00001637 от 31.10.2023 0:00:03</v>
      </c>
      <c r="AA1030" s="81" t="str">
        <f>VLOOKUP(A1030,'10'!A:B,2,0)</f>
        <v>НАС/КС/ДУ-3-684 от 28.09.2021 г.</v>
      </c>
      <c r="AB1030" s="80">
        <v>2684.36</v>
      </c>
      <c r="AC1030" s="81">
        <f>VLOOKUP(A1030,РАСЧЕТ!A:BF,58,0)</f>
        <v>1496.5465378374402</v>
      </c>
      <c r="AD1030" s="81">
        <f t="shared" si="151"/>
        <v>-1187.81346216256</v>
      </c>
      <c r="AE1030" s="81" t="str">
        <f>VLOOKUP(A1030,'11'!A:C,3,0)</f>
        <v>Начисление услуг УКС00001717 от 30.11.2023 23:59:59</v>
      </c>
      <c r="AF1030" s="81" t="str">
        <f>VLOOKUP(A1030,'11'!A:B,2,0)</f>
        <v>НАС/КС/ДУ-3-684 от 28.09.2021 г.</v>
      </c>
      <c r="AG1030" s="80">
        <v>2684.36</v>
      </c>
      <c r="AH1030" s="120">
        <f>VLOOKUP(A1030,РАСЧЕТ!A:BG,59,0)</f>
        <v>2156.1397109812933</v>
      </c>
      <c r="AI1030" s="120">
        <f t="shared" si="152"/>
        <v>-528.22028901870681</v>
      </c>
      <c r="AJ1030" t="str">
        <f>VLOOKUP(A1030,'12'!A:C,3,0)</f>
        <v>Начисление услуг УКС00001867 от 31.12.2023 23:59:59</v>
      </c>
      <c r="AK1030" t="str">
        <f>VLOOKUP(A1030,'12'!A:B,2,0)</f>
        <v>НАС/КС/ДУ-3-684 от 28.09.2021 г.</v>
      </c>
    </row>
    <row r="1031" spans="1:37" x14ac:dyDescent="0.3">
      <c r="A1031" s="79" t="s">
        <v>2071</v>
      </c>
      <c r="B1031" s="79" t="s">
        <v>2072</v>
      </c>
      <c r="C1031" s="80">
        <v>2688.65</v>
      </c>
      <c r="D1031" s="81">
        <f>VLOOKUP(A1031,РАСЧЕТ!A:AY,51,0)</f>
        <v>2267.5522145182581</v>
      </c>
      <c r="E1031" s="81">
        <f t="shared" si="144"/>
        <v>-421.09778548174199</v>
      </c>
      <c r="F1031" s="81" t="str">
        <f>VLOOKUP(A1031,'04'!A:C,3,0)</f>
        <v>Начисление услуг УКС00000640 от 30.04.2023 0:00:10</v>
      </c>
      <c r="G1031" s="81" t="str">
        <f>VLOOKUP(A1031,'04'!A:B,2,0)</f>
        <v>НАС/КС/ДУ-3-685</v>
      </c>
      <c r="H1031" s="128">
        <v>2688.65</v>
      </c>
      <c r="I1031" s="126">
        <f>VLOOKUP(A1031,РАСЧЕТ!A:AZ,52,0)</f>
        <v>0</v>
      </c>
      <c r="J1031" s="126">
        <f t="shared" si="145"/>
        <v>-2688.65</v>
      </c>
      <c r="K1031" s="128">
        <v>2688.65</v>
      </c>
      <c r="L1031" s="126">
        <f>VLOOKUP(A1031,РАСЧЕТ!A:BA,53,0)</f>
        <v>0</v>
      </c>
      <c r="M1031" s="126">
        <f t="shared" si="146"/>
        <v>-2688.65</v>
      </c>
      <c r="N1031" s="128">
        <v>2688.65</v>
      </c>
      <c r="O1031" s="126">
        <f>VLOOKUP(A1031,РАСЧЕТ!A:BB,54,0)</f>
        <v>0</v>
      </c>
      <c r="P1031" s="126">
        <f t="shared" si="147"/>
        <v>-2688.65</v>
      </c>
      <c r="Q1031" s="128">
        <v>2688.65</v>
      </c>
      <c r="R1031" s="126">
        <f>VLOOKUP(A1031,РАСЧЕТ!A:BC,55,0)</f>
        <v>0</v>
      </c>
      <c r="S1031" s="126">
        <f t="shared" si="148"/>
        <v>-2688.65</v>
      </c>
      <c r="T1031" s="128">
        <v>2688.65</v>
      </c>
      <c r="U1031" s="126">
        <f>VLOOKUP(A1031,РАСЧЕТ!A:BD,56,0)</f>
        <v>0</v>
      </c>
      <c r="V1031" s="126">
        <f t="shared" si="149"/>
        <v>-2688.65</v>
      </c>
      <c r="W1031" s="80">
        <v>2688.65</v>
      </c>
      <c r="X1031" s="81">
        <f>VLOOKUP(A1031,РАСЧЕТ!A:BE,57,0)</f>
        <v>3102.3445432284643</v>
      </c>
      <c r="Y1031" s="81">
        <f t="shared" si="150"/>
        <v>413.69454322846423</v>
      </c>
      <c r="Z1031" s="81" t="str">
        <f>VLOOKUP(A1031,'10'!A:C,3,0)</f>
        <v>Начисление услуг УКС00001637 от 31.10.2023 0:00:03</v>
      </c>
      <c r="AA1031" s="81" t="str">
        <f>VLOOKUP(A1031,'10'!A:B,2,0)</f>
        <v>НАС/КС/ДУ-3-685</v>
      </c>
      <c r="AB1031" s="80">
        <v>2688.65</v>
      </c>
      <c r="AC1031" s="81">
        <f>VLOOKUP(A1031,РАСЧЕТ!A:BF,58,0)</f>
        <v>2692.7553781384272</v>
      </c>
      <c r="AD1031" s="81">
        <f t="shared" si="151"/>
        <v>4.1053781384271133</v>
      </c>
      <c r="AE1031" s="81" t="str">
        <f>VLOOKUP(A1031,'11'!A:C,3,0)</f>
        <v>Начисление услуг УКС00001717 от 30.11.2023 23:59:59</v>
      </c>
      <c r="AF1031" s="81" t="str">
        <f>VLOOKUP(A1031,'11'!A:B,2,0)</f>
        <v>НАС/КС/ДУ-3-685</v>
      </c>
      <c r="AG1031" s="80">
        <v>2688.65</v>
      </c>
      <c r="AH1031" s="120">
        <f>VLOOKUP(A1031,РАСЧЕТ!A:BG,59,0)</f>
        <v>3708.9573808138402</v>
      </c>
      <c r="AI1031" s="120">
        <f t="shared" si="152"/>
        <v>1020.3073808138402</v>
      </c>
      <c r="AJ1031" t="str">
        <f>VLOOKUP(A1031,'12'!A:C,3,0)</f>
        <v>Начисление услуг УКС00001867 от 31.12.2023 23:59:59</v>
      </c>
      <c r="AK1031" t="str">
        <f>VLOOKUP(A1031,'12'!A:B,2,0)</f>
        <v>НАС/КС/ДУ-3-685</v>
      </c>
    </row>
    <row r="1032" spans="1:37" x14ac:dyDescent="0.3">
      <c r="A1032" s="79" t="s">
        <v>1069</v>
      </c>
      <c r="B1032" s="79" t="s">
        <v>1070</v>
      </c>
      <c r="C1032" s="80">
        <v>1748.06</v>
      </c>
      <c r="D1032" s="81">
        <f>VLOOKUP(A1032,РАСЧЕТ!A:AY,51,0)</f>
        <v>1474.2711682251297</v>
      </c>
      <c r="E1032" s="81">
        <f t="shared" si="144"/>
        <v>-273.78883177487023</v>
      </c>
      <c r="F1032" s="81" t="str">
        <f>VLOOKUP(A1032,'04'!A:C,3,0)</f>
        <v>Начисление услуг УКС00000640 от 30.04.2023 0:00:10</v>
      </c>
      <c r="G1032" s="81" t="str">
        <f>VLOOKUP(A1032,'04'!A:B,2,0)</f>
        <v xml:space="preserve">НАС/ДУ-3-686 от 19.10.2021 </v>
      </c>
      <c r="H1032" s="128">
        <v>1748.06</v>
      </c>
      <c r="I1032" s="126">
        <f>VLOOKUP(A1032,РАСЧЕТ!A:AZ,52,0)</f>
        <v>0</v>
      </c>
      <c r="J1032" s="126">
        <f t="shared" si="145"/>
        <v>-1748.06</v>
      </c>
      <c r="K1032" s="128">
        <v>1748.06</v>
      </c>
      <c r="L1032" s="126">
        <f>VLOOKUP(A1032,РАСЧЕТ!A:BA,53,0)</f>
        <v>0</v>
      </c>
      <c r="M1032" s="126">
        <f t="shared" si="146"/>
        <v>-1748.06</v>
      </c>
      <c r="N1032" s="128">
        <v>1748.06</v>
      </c>
      <c r="O1032" s="126">
        <f>VLOOKUP(A1032,РАСЧЕТ!A:BB,54,0)</f>
        <v>0</v>
      </c>
      <c r="P1032" s="126">
        <f t="shared" si="147"/>
        <v>-1748.06</v>
      </c>
      <c r="Q1032" s="128">
        <v>1748.06</v>
      </c>
      <c r="R1032" s="126">
        <f>VLOOKUP(A1032,РАСЧЕТ!A:BC,55,0)</f>
        <v>0</v>
      </c>
      <c r="S1032" s="126">
        <f t="shared" si="148"/>
        <v>-1748.06</v>
      </c>
      <c r="T1032" s="128">
        <v>1748.06</v>
      </c>
      <c r="U1032" s="126">
        <f>VLOOKUP(A1032,РАСЧЕТ!A:BD,56,0)</f>
        <v>0</v>
      </c>
      <c r="V1032" s="126">
        <f t="shared" si="149"/>
        <v>-1748.06</v>
      </c>
      <c r="W1032" s="80">
        <v>1748.06</v>
      </c>
      <c r="X1032" s="81">
        <f>VLOOKUP(A1032,РАСЧЕТ!A:BE,57,0)</f>
        <v>2496.4358061338744</v>
      </c>
      <c r="Y1032" s="81">
        <f t="shared" si="150"/>
        <v>748.37580613387445</v>
      </c>
      <c r="Z1032" s="81" t="str">
        <f>VLOOKUP(A1032,'10'!A:C,3,0)</f>
        <v>Начисление услуг УКС00001637 от 31.10.2023 0:00:03</v>
      </c>
      <c r="AA1032" s="81" t="str">
        <f>VLOOKUP(A1032,'10'!A:B,2,0)</f>
        <v xml:space="preserve">НАС/ДУ-3-686 от 19.10.2021 </v>
      </c>
      <c r="AB1032" s="80">
        <v>1748.06</v>
      </c>
      <c r="AC1032" s="81">
        <f>VLOOKUP(A1032,РАСЧЕТ!A:BF,58,0)</f>
        <v>2085.7317742424902</v>
      </c>
      <c r="AD1032" s="81">
        <f t="shared" si="151"/>
        <v>337.6717742424903</v>
      </c>
      <c r="AE1032" s="81" t="str">
        <f>VLOOKUP(A1032,'11'!A:C,3,0)</f>
        <v>Начисление услуг УКС00001717 от 30.11.2023 23:59:59</v>
      </c>
      <c r="AF1032" s="81" t="str">
        <f>VLOOKUP(A1032,'11'!A:B,2,0)</f>
        <v xml:space="preserve">НАС/ДУ-3-686 от 19.10.2021 </v>
      </c>
      <c r="AG1032" s="80">
        <v>1748.06</v>
      </c>
      <c r="AH1032" s="120">
        <f>VLOOKUP(A1032,РАСЧЕТ!A:BG,59,0)</f>
        <v>2846.2015525111137</v>
      </c>
      <c r="AI1032" s="120">
        <f t="shared" si="152"/>
        <v>1098.1415525111138</v>
      </c>
      <c r="AJ1032" t="str">
        <f>VLOOKUP(A1032,'12'!A:C,3,0)</f>
        <v>Начисление услуг УКС00001867 от 31.12.2023 23:59:59</v>
      </c>
      <c r="AK1032" t="str">
        <f>VLOOKUP(A1032,'12'!A:B,2,0)</f>
        <v xml:space="preserve">НАС/ДУ-3-686 от 19.10.2021 </v>
      </c>
    </row>
    <row r="1033" spans="1:37" x14ac:dyDescent="0.3">
      <c r="A1033" s="79" t="s">
        <v>2633</v>
      </c>
      <c r="B1033" s="79" t="s">
        <v>2634</v>
      </c>
      <c r="C1033" s="80">
        <v>3410.21</v>
      </c>
      <c r="D1033" s="81">
        <f>VLOOKUP(A1033,РАСЧЕТ!A:AY,51,0)</f>
        <v>4246.8517644727845</v>
      </c>
      <c r="E1033" s="81">
        <f t="shared" si="144"/>
        <v>836.64176447278442</v>
      </c>
      <c r="F1033" s="81" t="str">
        <f>VLOOKUP(A1033,'04'!A:C,3,0)</f>
        <v>Начисление услуг УКС00000640 от 30.04.2023 0:00:10</v>
      </c>
      <c r="G1033" s="81" t="str">
        <f>VLOOKUP(A1033,'04'!A:B,2,0)</f>
        <v>НАС/КС/ДУ-3-687</v>
      </c>
      <c r="H1033" s="128">
        <v>3410.21</v>
      </c>
      <c r="I1033" s="126">
        <f>VLOOKUP(A1033,РАСЧЕТ!A:AZ,52,0)</f>
        <v>0</v>
      </c>
      <c r="J1033" s="126">
        <f t="shared" si="145"/>
        <v>-3410.21</v>
      </c>
      <c r="K1033" s="128">
        <v>3410.21</v>
      </c>
      <c r="L1033" s="126">
        <f>VLOOKUP(A1033,РАСЧЕТ!A:BA,53,0)</f>
        <v>0</v>
      </c>
      <c r="M1033" s="126">
        <f t="shared" si="146"/>
        <v>-3410.21</v>
      </c>
      <c r="N1033" s="128">
        <v>3410.21</v>
      </c>
      <c r="O1033" s="126">
        <f>VLOOKUP(A1033,РАСЧЕТ!A:BB,54,0)</f>
        <v>0</v>
      </c>
      <c r="P1033" s="126">
        <f t="shared" si="147"/>
        <v>-3410.21</v>
      </c>
      <c r="Q1033" s="128">
        <v>3410.21</v>
      </c>
      <c r="R1033" s="126">
        <f>VLOOKUP(A1033,РАСЧЕТ!A:BC,55,0)</f>
        <v>0</v>
      </c>
      <c r="S1033" s="126">
        <f t="shared" si="148"/>
        <v>-3410.21</v>
      </c>
      <c r="T1033" s="128">
        <v>3410.21</v>
      </c>
      <c r="U1033" s="126">
        <f>VLOOKUP(A1033,РАСЧЕТ!A:BD,56,0)</f>
        <v>0</v>
      </c>
      <c r="V1033" s="126">
        <f t="shared" si="149"/>
        <v>-3410.21</v>
      </c>
      <c r="W1033" s="80">
        <v>3410.21</v>
      </c>
      <c r="X1033" s="81">
        <f>VLOOKUP(A1033,РАСЧЕТ!A:BE,57,0)</f>
        <v>1768.0311756013784</v>
      </c>
      <c r="Y1033" s="81">
        <f t="shared" si="150"/>
        <v>-1642.1788243986216</v>
      </c>
      <c r="Z1033" s="81" t="str">
        <f>VLOOKUP(A1033,'10'!A:C,3,0)</f>
        <v>Начисление услуг УКС00001637 от 31.10.2023 0:00:03</v>
      </c>
      <c r="AA1033" s="81" t="str">
        <f>VLOOKUP(A1033,'10'!A:B,2,0)</f>
        <v>НАС/КС/ДУ-3-687</v>
      </c>
      <c r="AB1033" s="80">
        <v>3410.21</v>
      </c>
      <c r="AC1033" s="81">
        <f>VLOOKUP(A1033,РАСЧЕТ!A:BF,58,0)</f>
        <v>1901.2127216686838</v>
      </c>
      <c r="AD1033" s="81">
        <f t="shared" si="151"/>
        <v>-1508.9972783313162</v>
      </c>
      <c r="AE1033" s="81" t="str">
        <f>VLOOKUP(A1033,'11'!A:C,3,0)</f>
        <v>Начисление услуг УКС00001717 от 30.11.2023 23:59:59</v>
      </c>
      <c r="AF1033" s="81" t="str">
        <f>VLOOKUP(A1033,'11'!A:B,2,0)</f>
        <v>НАС/КС/ДУ-3-687</v>
      </c>
      <c r="AG1033" s="80">
        <v>3410.21</v>
      </c>
      <c r="AH1033" s="120">
        <f>VLOOKUP(A1033,РАСЧЕТ!A:BG,59,0)</f>
        <v>2739.1598888306353</v>
      </c>
      <c r="AI1033" s="120">
        <f t="shared" si="152"/>
        <v>-671.05011116936475</v>
      </c>
      <c r="AJ1033" t="str">
        <f>VLOOKUP(A1033,'12'!A:C,3,0)</f>
        <v>Начисление услуг УКС00001867 от 31.12.2023 23:59:59</v>
      </c>
      <c r="AK1033" t="str">
        <f>VLOOKUP(A1033,'12'!A:B,2,0)</f>
        <v>НАС/КС/ДУ-3-687</v>
      </c>
    </row>
    <row r="1034" spans="1:37" x14ac:dyDescent="0.3">
      <c r="A1034" s="79" t="s">
        <v>1086</v>
      </c>
      <c r="B1034" s="79" t="s">
        <v>1087</v>
      </c>
      <c r="C1034" s="80">
        <v>2684.36</v>
      </c>
      <c r="D1034" s="81">
        <f>VLOOKUP(A1034,РАСЧЕТ!A:AY,51,0)</f>
        <v>2263.9299266356416</v>
      </c>
      <c r="E1034" s="81">
        <f t="shared" si="144"/>
        <v>-420.43007336435858</v>
      </c>
      <c r="F1034" s="81" t="str">
        <f>VLOOKUP(A1034,'04'!A:C,3,0)</f>
        <v>Начисление услуг УКС00000640 от 30.04.2023 0:00:10</v>
      </c>
      <c r="G1034" s="81" t="str">
        <f>VLOOKUP(A1034,'04'!A:B,2,0)</f>
        <v>НАС/КС/ДУ-3-688,</v>
      </c>
      <c r="H1034" s="128">
        <v>2684.36</v>
      </c>
      <c r="I1034" s="126">
        <f>VLOOKUP(A1034,РАСЧЕТ!A:AZ,52,0)</f>
        <v>0</v>
      </c>
      <c r="J1034" s="126">
        <f t="shared" si="145"/>
        <v>-2684.36</v>
      </c>
      <c r="K1034" s="128">
        <v>2684.36</v>
      </c>
      <c r="L1034" s="126">
        <f>VLOOKUP(A1034,РАСЧЕТ!A:BA,53,0)</f>
        <v>0</v>
      </c>
      <c r="M1034" s="126">
        <f t="shared" si="146"/>
        <v>-2684.36</v>
      </c>
      <c r="N1034" s="128">
        <v>2684.36</v>
      </c>
      <c r="O1034" s="126">
        <f>VLOOKUP(A1034,РАСЧЕТ!A:BB,54,0)</f>
        <v>0</v>
      </c>
      <c r="P1034" s="126">
        <f t="shared" si="147"/>
        <v>-2684.36</v>
      </c>
      <c r="Q1034" s="128">
        <v>2684.36</v>
      </c>
      <c r="R1034" s="126">
        <f>VLOOKUP(A1034,РАСЧЕТ!A:BC,55,0)</f>
        <v>0</v>
      </c>
      <c r="S1034" s="126">
        <f t="shared" si="148"/>
        <v>-2684.36</v>
      </c>
      <c r="T1034" s="128">
        <v>2684.36</v>
      </c>
      <c r="U1034" s="126">
        <f>VLOOKUP(A1034,РАСЧЕТ!A:BD,56,0)</f>
        <v>0</v>
      </c>
      <c r="V1034" s="126">
        <f t="shared" si="149"/>
        <v>-2684.36</v>
      </c>
      <c r="W1034" s="80">
        <v>2684.36</v>
      </c>
      <c r="X1034" s="81">
        <f>VLOOKUP(A1034,РАСЧЕТ!A:BE,57,0)</f>
        <v>4493.6301888490379</v>
      </c>
      <c r="Y1034" s="81">
        <f t="shared" si="150"/>
        <v>1809.2701888490378</v>
      </c>
      <c r="Z1034" s="81" t="str">
        <f>VLOOKUP(A1034,'10'!A:C,3,0)</f>
        <v>Начисление услуг УКС00001637 от 31.10.2023 0:00:03</v>
      </c>
      <c r="AA1034" s="81" t="str">
        <f>VLOOKUP(A1034,'10'!A:B,2,0)</f>
        <v>НАС/КС/ДУ-3-688,</v>
      </c>
      <c r="AB1034" s="80">
        <v>2684.36</v>
      </c>
      <c r="AC1034" s="81">
        <f>VLOOKUP(A1034,РАСЧЕТ!A:BF,58,0)</f>
        <v>3664.1314756217935</v>
      </c>
      <c r="AD1034" s="81">
        <f t="shared" si="151"/>
        <v>979.77147562179334</v>
      </c>
      <c r="AE1034" s="81" t="str">
        <f>VLOOKUP(A1034,'11'!A:C,3,0)</f>
        <v>Начисление услуг УКС00001717 от 30.11.2023 23:59:59</v>
      </c>
      <c r="AF1034" s="81" t="str">
        <f>VLOOKUP(A1034,'11'!A:B,2,0)</f>
        <v>НАС/КС/ДУ-3-688,</v>
      </c>
      <c r="AG1034" s="80">
        <v>2684.36</v>
      </c>
      <c r="AH1034" s="120">
        <f>VLOOKUP(A1034,РАСЧЕТ!A:BG,59,0)</f>
        <v>4969.2960130099309</v>
      </c>
      <c r="AI1034" s="120">
        <f t="shared" si="152"/>
        <v>2284.9360130099308</v>
      </c>
      <c r="AJ1034" t="str">
        <f>VLOOKUP(A1034,'12'!A:C,3,0)</f>
        <v>Начисление услуг УКС00001867 от 31.12.2023 23:59:59</v>
      </c>
      <c r="AK1034" t="str">
        <f>VLOOKUP(A1034,'12'!A:B,2,0)</f>
        <v>НАС/КС/ДУ-3-688,</v>
      </c>
    </row>
    <row r="1035" spans="1:37" x14ac:dyDescent="0.3">
      <c r="A1035" s="79" t="s">
        <v>1093</v>
      </c>
      <c r="B1035" s="79" t="s">
        <v>1094</v>
      </c>
      <c r="C1035" s="80">
        <v>2688.65</v>
      </c>
      <c r="D1035" s="81">
        <f>VLOOKUP(A1035,РАСЧЕТ!A:AY,51,0)</f>
        <v>2267.5522145182581</v>
      </c>
      <c r="E1035" s="81">
        <f t="shared" si="144"/>
        <v>-421.09778548174199</v>
      </c>
      <c r="F1035" s="81" t="str">
        <f>VLOOKUP(A1035,'04'!A:C,3,0)</f>
        <v>Начисление услуг УКС00000640 от 30.04.2023 0:00:10</v>
      </c>
      <c r="G1035" s="81" t="str">
        <f>VLOOKUP(A1035,'04'!A:B,2,0)</f>
        <v>НАС/КС/ПР/3-689</v>
      </c>
      <c r="H1035" s="128">
        <v>2688.65</v>
      </c>
      <c r="I1035" s="126">
        <f>VLOOKUP(A1035,РАСЧЕТ!A:AZ,52,0)</f>
        <v>0</v>
      </c>
      <c r="J1035" s="126">
        <f t="shared" si="145"/>
        <v>-2688.65</v>
      </c>
      <c r="K1035" s="128">
        <v>2688.65</v>
      </c>
      <c r="L1035" s="126">
        <f>VLOOKUP(A1035,РАСЧЕТ!A:BA,53,0)</f>
        <v>0</v>
      </c>
      <c r="M1035" s="126">
        <f t="shared" si="146"/>
        <v>-2688.65</v>
      </c>
      <c r="N1035" s="128">
        <v>2688.65</v>
      </c>
      <c r="O1035" s="126">
        <f>VLOOKUP(A1035,РАСЧЕТ!A:BB,54,0)</f>
        <v>0</v>
      </c>
      <c r="P1035" s="126">
        <f t="shared" si="147"/>
        <v>-2688.65</v>
      </c>
      <c r="Q1035" s="128">
        <v>2688.65</v>
      </c>
      <c r="R1035" s="126">
        <f>VLOOKUP(A1035,РАСЧЕТ!A:BC,55,0)</f>
        <v>0</v>
      </c>
      <c r="S1035" s="126">
        <f t="shared" si="148"/>
        <v>-2688.65</v>
      </c>
      <c r="T1035" s="128">
        <v>2688.65</v>
      </c>
      <c r="U1035" s="126">
        <f>VLOOKUP(A1035,РАСЧЕТ!A:BD,56,0)</f>
        <v>0</v>
      </c>
      <c r="V1035" s="126">
        <f t="shared" si="149"/>
        <v>-2688.65</v>
      </c>
      <c r="W1035" s="80">
        <v>2688.65</v>
      </c>
      <c r="X1035" s="81">
        <f>VLOOKUP(A1035,РАСЧЕТ!A:BE,57,0)</f>
        <v>2027.8576809317137</v>
      </c>
      <c r="Y1035" s="81">
        <f t="shared" si="150"/>
        <v>-660.79231906828636</v>
      </c>
      <c r="Z1035" s="81" t="str">
        <f>VLOOKUP(A1035,'10'!A:C,3,0)</f>
        <v>Начисление услуг УКС00001637 от 31.10.2023 0:00:03</v>
      </c>
      <c r="AA1035" s="81" t="str">
        <f>VLOOKUP(A1035,'10'!A:B,2,0)</f>
        <v>НАС/КС/ПР/3-689</v>
      </c>
      <c r="AB1035" s="80">
        <v>2688.65</v>
      </c>
      <c r="AC1035" s="81">
        <f>VLOOKUP(A1035,РАСЧЕТ!A:BF,58,0)</f>
        <v>1941.916205408382</v>
      </c>
      <c r="AD1035" s="81">
        <f t="shared" si="151"/>
        <v>-746.73379459161811</v>
      </c>
      <c r="AE1035" s="81" t="str">
        <f>VLOOKUP(A1035,'11'!A:C,3,0)</f>
        <v>Начисление услуг УКС00001717 от 30.11.2023 23:59:59</v>
      </c>
      <c r="AF1035" s="81" t="str">
        <f>VLOOKUP(A1035,'11'!A:B,2,0)</f>
        <v>НАС/КС/ПР/3-689</v>
      </c>
      <c r="AG1035" s="80">
        <v>2688.65</v>
      </c>
      <c r="AH1035" s="120">
        <f>VLOOKUP(A1035,РАСЧЕТ!A:BG,59,0)</f>
        <v>2734.4959358406359</v>
      </c>
      <c r="AI1035" s="120">
        <f t="shared" si="152"/>
        <v>45.845935840635775</v>
      </c>
      <c r="AJ1035" t="str">
        <f>VLOOKUP(A1035,'12'!A:C,3,0)</f>
        <v>Начисление услуг УКС00001867 от 31.12.2023 23:59:59</v>
      </c>
      <c r="AK1035" t="str">
        <f>VLOOKUP(A1035,'12'!A:B,2,0)</f>
        <v>НАС/КС/ПР/3-689</v>
      </c>
    </row>
    <row r="1036" spans="1:37" x14ac:dyDescent="0.3">
      <c r="A1036" s="79" t="s">
        <v>1379</v>
      </c>
      <c r="B1036" s="79" t="s">
        <v>363</v>
      </c>
      <c r="C1036" s="80">
        <v>1421.64</v>
      </c>
      <c r="D1036" s="81">
        <f>VLOOKUP(A1036,РАСЧЕТ!A:AY,51,0)</f>
        <v>1198.9772891462358</v>
      </c>
      <c r="E1036" s="81">
        <f t="shared" si="144"/>
        <v>-222.66271085376434</v>
      </c>
      <c r="F1036" s="81" t="str">
        <f>VLOOKUP(A1036,'04'!A:C,3,0)</f>
        <v>Начисление услуг УКС00000640 от 30.04.2023 0:00:10</v>
      </c>
      <c r="G1036" s="81" t="str">
        <f>VLOOKUP(A1036,'04'!A:B,2,0)</f>
        <v>НАС/КС/ДУ/3-69/Втор-1</v>
      </c>
      <c r="H1036" s="128">
        <v>1421.64</v>
      </c>
      <c r="I1036" s="126">
        <f>VLOOKUP(A1036,РАСЧЕТ!A:AZ,52,0)</f>
        <v>0</v>
      </c>
      <c r="J1036" s="126">
        <f t="shared" si="145"/>
        <v>-1421.64</v>
      </c>
      <c r="K1036" s="128">
        <v>1421.64</v>
      </c>
      <c r="L1036" s="126">
        <f>VLOOKUP(A1036,РАСЧЕТ!A:BA,53,0)</f>
        <v>0</v>
      </c>
      <c r="M1036" s="126">
        <f t="shared" si="146"/>
        <v>-1421.64</v>
      </c>
      <c r="N1036" s="128">
        <v>1421.64</v>
      </c>
      <c r="O1036" s="126">
        <f>VLOOKUP(A1036,РАСЧЕТ!A:BB,54,0)</f>
        <v>0</v>
      </c>
      <c r="P1036" s="126">
        <f t="shared" si="147"/>
        <v>-1421.64</v>
      </c>
      <c r="Q1036" s="128">
        <v>1421.64</v>
      </c>
      <c r="R1036" s="126">
        <f>VLOOKUP(A1036,РАСЧЕТ!A:BC,55,0)</f>
        <v>0</v>
      </c>
      <c r="S1036" s="126">
        <f t="shared" si="148"/>
        <v>-1421.64</v>
      </c>
      <c r="T1036" s="128">
        <v>1421.64</v>
      </c>
      <c r="U1036" s="126">
        <f>VLOOKUP(A1036,РАСЧЕТ!A:BD,56,0)</f>
        <v>0</v>
      </c>
      <c r="V1036" s="126">
        <f t="shared" si="149"/>
        <v>-1421.64</v>
      </c>
      <c r="W1036" s="80">
        <v>1421.64</v>
      </c>
      <c r="X1036" s="81">
        <f>VLOOKUP(A1036,РАСЧЕТ!A:BE,57,0)</f>
        <v>2078.3455201156594</v>
      </c>
      <c r="Y1036" s="81">
        <f t="shared" si="150"/>
        <v>656.70552011565928</v>
      </c>
      <c r="Z1036" s="81" t="str">
        <f>VLOOKUP(A1036,'10'!A:C,3,0)</f>
        <v>Начисление услуг УКС00001637 от 31.10.2023 0:00:03</v>
      </c>
      <c r="AA1036" s="81" t="str">
        <f>VLOOKUP(A1036,'10'!A:B,2,0)</f>
        <v>НАС/КС/ДУ/3-69/Втор-1</v>
      </c>
      <c r="AB1036" s="80">
        <v>1421.64</v>
      </c>
      <c r="AC1036" s="81">
        <f>VLOOKUP(A1036,РАСЧЕТ!A:BF,58,0)</f>
        <v>1729.8525233738412</v>
      </c>
      <c r="AD1036" s="81">
        <f t="shared" si="151"/>
        <v>308.21252337384112</v>
      </c>
      <c r="AE1036" s="81" t="str">
        <f>VLOOKUP(A1036,'11'!A:C,3,0)</f>
        <v>Начисление услуг УКС00001717 от 30.11.2023 23:59:59</v>
      </c>
      <c r="AF1036" s="81" t="str">
        <f>VLOOKUP(A1036,'11'!A:B,2,0)</f>
        <v>НАС/КС/ДУ/3-69/Втор-1</v>
      </c>
      <c r="AG1036" s="80">
        <v>1421.64</v>
      </c>
      <c r="AH1036" s="120">
        <f>VLOOKUP(A1036,РАСЧЕТ!A:BG,59,0)</f>
        <v>2358.3234122003123</v>
      </c>
      <c r="AI1036" s="120">
        <f t="shared" si="152"/>
        <v>936.6834122003122</v>
      </c>
      <c r="AJ1036" t="str">
        <f>VLOOKUP(A1036,'12'!A:C,3,0)</f>
        <v>Начисление услуг УКС00001867 от 31.12.2023 23:59:59</v>
      </c>
      <c r="AK1036" t="str">
        <f>VLOOKUP(A1036,'12'!A:B,2,0)</f>
        <v>НАС/КС/ДУ/3-69/Втор-1</v>
      </c>
    </row>
    <row r="1037" spans="1:37" x14ac:dyDescent="0.3">
      <c r="A1037" s="79" t="s">
        <v>969</v>
      </c>
      <c r="B1037" s="79" t="s">
        <v>970</v>
      </c>
      <c r="C1037" s="80">
        <v>2452.4299999999998</v>
      </c>
      <c r="D1037" s="81">
        <f>VLOOKUP(A1037,РАСЧЕТ!A:AY,51,0)</f>
        <v>2068.3263809743221</v>
      </c>
      <c r="E1037" s="81">
        <f t="shared" si="144"/>
        <v>-384.10361902567774</v>
      </c>
      <c r="F1037" s="81" t="str">
        <f>VLOOKUP(A1037,'04'!A:C,3,0)</f>
        <v>Начисление услуг УКС00000640 от 30.04.2023 0:00:10</v>
      </c>
      <c r="G1037" s="81" t="str">
        <f>VLOOKUP(A1037,'04'!A:B,2,0)</f>
        <v>НАС/КС/ДУ-3-690</v>
      </c>
      <c r="H1037" s="128">
        <v>2452.4299999999998</v>
      </c>
      <c r="I1037" s="126">
        <f>VLOOKUP(A1037,РАСЧЕТ!A:AZ,52,0)</f>
        <v>0</v>
      </c>
      <c r="J1037" s="126">
        <f t="shared" si="145"/>
        <v>-2452.4299999999998</v>
      </c>
      <c r="K1037" s="128">
        <v>2452.4299999999998</v>
      </c>
      <c r="L1037" s="126">
        <f>VLOOKUP(A1037,РАСЧЕТ!A:BA,53,0)</f>
        <v>0</v>
      </c>
      <c r="M1037" s="126">
        <f t="shared" si="146"/>
        <v>-2452.4299999999998</v>
      </c>
      <c r="N1037" s="128">
        <v>2452.4299999999998</v>
      </c>
      <c r="O1037" s="126">
        <f>VLOOKUP(A1037,РАСЧЕТ!A:BB,54,0)</f>
        <v>0</v>
      </c>
      <c r="P1037" s="126">
        <f t="shared" si="147"/>
        <v>-2452.4299999999998</v>
      </c>
      <c r="Q1037" s="128">
        <v>2452.4299999999998</v>
      </c>
      <c r="R1037" s="126">
        <f>VLOOKUP(A1037,РАСЧЕТ!A:BC,55,0)</f>
        <v>0</v>
      </c>
      <c r="S1037" s="126">
        <f t="shared" si="148"/>
        <v>-2452.4299999999998</v>
      </c>
      <c r="T1037" s="128">
        <v>2452.4299999999998</v>
      </c>
      <c r="U1037" s="126">
        <f>VLOOKUP(A1037,РАСЧЕТ!A:BD,56,0)</f>
        <v>0</v>
      </c>
      <c r="V1037" s="126">
        <f t="shared" si="149"/>
        <v>-2452.4299999999998</v>
      </c>
      <c r="W1037" s="80">
        <v>2452.4299999999998</v>
      </c>
      <c r="X1037" s="81">
        <f>VLOOKUP(A1037,РАСЧЕТ!A:BE,57,0)</f>
        <v>2325.933046751421</v>
      </c>
      <c r="Y1037" s="81">
        <f t="shared" si="150"/>
        <v>-126.49695324857885</v>
      </c>
      <c r="Z1037" s="81" t="str">
        <f>VLOOKUP(A1037,'10'!A:C,3,0)</f>
        <v>Начисление услуг УКС00001637 от 31.10.2023 0:00:03</v>
      </c>
      <c r="AA1037" s="81" t="str">
        <f>VLOOKUP(A1037,'10'!A:B,2,0)</f>
        <v>НАС/КС/ДУ-3-690</v>
      </c>
      <c r="AB1037" s="80">
        <v>2452.4299999999998</v>
      </c>
      <c r="AC1037" s="81">
        <f>VLOOKUP(A1037,РАСЧЕТ!A:BF,58,0)</f>
        <v>2104.0928890229688</v>
      </c>
      <c r="AD1037" s="81">
        <f t="shared" si="151"/>
        <v>-348.33711097703099</v>
      </c>
      <c r="AE1037" s="81" t="str">
        <f>VLOOKUP(A1037,'11'!A:C,3,0)</f>
        <v>Начисление услуг УКС00001717 от 30.11.2023 23:59:59</v>
      </c>
      <c r="AF1037" s="81" t="str">
        <f>VLOOKUP(A1037,'11'!A:B,2,0)</f>
        <v>НАС/КС/ДУ-3-690</v>
      </c>
      <c r="AG1037" s="80">
        <v>2452.4299999999998</v>
      </c>
      <c r="AH1037" s="120">
        <f>VLOOKUP(A1037,РАСЧЕТ!A:BG,59,0)</f>
        <v>2926.1524879080362</v>
      </c>
      <c r="AI1037" s="120">
        <f t="shared" si="152"/>
        <v>473.72248790803633</v>
      </c>
      <c r="AJ1037" t="str">
        <f>VLOOKUP(A1037,'12'!A:C,3,0)</f>
        <v>Начисление услуг УКС00001867 от 31.12.2023 23:59:59</v>
      </c>
      <c r="AK1037" t="str">
        <f>VLOOKUP(A1037,'12'!A:B,2,0)</f>
        <v>НАС/КС/ДУ-3-690</v>
      </c>
    </row>
    <row r="1038" spans="1:37" x14ac:dyDescent="0.3">
      <c r="A1038" s="79" t="s">
        <v>552</v>
      </c>
      <c r="B1038" s="79" t="s">
        <v>553</v>
      </c>
      <c r="C1038" s="80">
        <v>4625.6899999999996</v>
      </c>
      <c r="D1038" s="81">
        <f>VLOOKUP(A1038,РАСЧЕТ!A:AY,51,0)</f>
        <v>1944.6258888881468</v>
      </c>
      <c r="E1038" s="81">
        <f t="shared" si="144"/>
        <v>-2681.064111111853</v>
      </c>
      <c r="F1038" s="81" t="str">
        <f>VLOOKUP(A1038,'04'!A:C,3,0)</f>
        <v>Начисление услуг УКС00000640 от 30.04.2023 0:00:10</v>
      </c>
      <c r="G1038" s="81" t="str">
        <f>VLOOKUP(A1038,'04'!A:B,2,0)</f>
        <v>НАС/КС/ДУ-3-691/Втор-1</v>
      </c>
      <c r="H1038" s="128">
        <v>4625.6899999999996</v>
      </c>
      <c r="I1038" s="126">
        <f>VLOOKUP(A1038,РАСЧЕТ!A:AZ,52,0)</f>
        <v>0</v>
      </c>
      <c r="J1038" s="126">
        <f t="shared" si="145"/>
        <v>-4625.6899999999996</v>
      </c>
      <c r="K1038" s="128">
        <v>4625.6899999999996</v>
      </c>
      <c r="L1038" s="126">
        <f>VLOOKUP(A1038,РАСЧЕТ!A:BA,53,0)</f>
        <v>0</v>
      </c>
      <c r="M1038" s="126">
        <f t="shared" si="146"/>
        <v>-4625.6899999999996</v>
      </c>
      <c r="N1038" s="128">
        <v>4625.6899999999996</v>
      </c>
      <c r="O1038" s="126">
        <f>VLOOKUP(A1038,РАСЧЕТ!A:BB,54,0)</f>
        <v>0</v>
      </c>
      <c r="P1038" s="126">
        <f t="shared" si="147"/>
        <v>-4625.6899999999996</v>
      </c>
      <c r="Q1038" s="128">
        <v>4625.6899999999996</v>
      </c>
      <c r="R1038" s="126">
        <f>VLOOKUP(A1038,РАСЧЕТ!A:BC,55,0)</f>
        <v>0</v>
      </c>
      <c r="S1038" s="126">
        <f t="shared" si="148"/>
        <v>-4625.6899999999996</v>
      </c>
      <c r="T1038" s="128">
        <v>4625.6899999999996</v>
      </c>
      <c r="U1038" s="126">
        <f>VLOOKUP(A1038,РАСЧЕТ!A:BD,56,0)</f>
        <v>0</v>
      </c>
      <c r="V1038" s="126">
        <f t="shared" si="149"/>
        <v>-4625.6899999999996</v>
      </c>
      <c r="W1038" s="80">
        <v>4625.6899999999996</v>
      </c>
      <c r="X1038" s="81">
        <f>VLOOKUP(A1038,РАСЧЕТ!A:BE,57,0)</f>
        <v>8833.7875561649962</v>
      </c>
      <c r="Y1038" s="81">
        <f t="shared" si="150"/>
        <v>4208.0975561649966</v>
      </c>
      <c r="Z1038" s="81" t="str">
        <f>VLOOKUP(A1038,'10'!A:C,3,0)</f>
        <v>Начисление услуг УКС00001637 от 31.10.2023 0:00:03</v>
      </c>
      <c r="AA1038" s="81" t="str">
        <f>VLOOKUP(A1038,'10'!A:B,2,0)</f>
        <v>НАС/КС/ДУ-3-691/Втор-1</v>
      </c>
      <c r="AB1038" s="80">
        <v>4625.6899999999996</v>
      </c>
      <c r="AC1038" s="81">
        <f>VLOOKUP(A1038,РАСЧЕТ!A:BF,58,0)</f>
        <v>7075.9653046866069</v>
      </c>
      <c r="AD1038" s="81">
        <f t="shared" si="151"/>
        <v>2450.2753046866073</v>
      </c>
      <c r="AE1038" s="81" t="str">
        <f>VLOOKUP(A1038,'11'!A:C,3,0)</f>
        <v>Начисление услуг УКС00001717 от 30.11.2023 23:59:59</v>
      </c>
      <c r="AF1038" s="81" t="str">
        <f>VLOOKUP(A1038,'11'!A:B,2,0)</f>
        <v>НАС/КС/ДУ-3-691/Втор-1</v>
      </c>
      <c r="AG1038" s="80">
        <v>4625.6899999999996</v>
      </c>
      <c r="AH1038" s="120">
        <f>VLOOKUP(A1038,РАСЧЕТ!A:BG,59,0)</f>
        <v>9551.9514617056375</v>
      </c>
      <c r="AI1038" s="120">
        <f t="shared" si="152"/>
        <v>4926.2614617056379</v>
      </c>
      <c r="AJ1038" t="str">
        <f>VLOOKUP(A1038,'12'!A:C,3,0)</f>
        <v>Начисление услуг УКС00001867 от 31.12.2023 23:59:59</v>
      </c>
      <c r="AK1038" t="str">
        <f>VLOOKUP(A1038,'12'!A:B,2,0)</f>
        <v>НАС/КС/ДУ-3-691/Втор-1</v>
      </c>
    </row>
    <row r="1039" spans="1:37" x14ac:dyDescent="0.3">
      <c r="A1039" s="79" t="s">
        <v>1150</v>
      </c>
      <c r="B1039" s="79" t="s">
        <v>1151</v>
      </c>
      <c r="C1039" s="80">
        <v>3659.32</v>
      </c>
      <c r="D1039" s="81">
        <f>VLOOKUP(A1039,РАСЧЕТ!A:AY,51,0)</f>
        <v>3086.1892759897064</v>
      </c>
      <c r="E1039" s="81">
        <f t="shared" si="144"/>
        <v>-573.13072401029376</v>
      </c>
      <c r="F1039" s="81" t="str">
        <f>VLOOKUP(A1039,'04'!A:C,3,0)</f>
        <v>Начисление услуг УКС00000640 от 30.04.2023 0:00:10</v>
      </c>
      <c r="G1039" s="81" t="str">
        <f>VLOOKUP(A1039,'04'!A:B,2,0)</f>
        <v>НАС/КС/ДУ-3-692.</v>
      </c>
      <c r="H1039" s="128">
        <v>3659.32</v>
      </c>
      <c r="I1039" s="126">
        <f>VLOOKUP(A1039,РАСЧЕТ!A:AZ,52,0)</f>
        <v>0</v>
      </c>
      <c r="J1039" s="126">
        <f t="shared" si="145"/>
        <v>-3659.32</v>
      </c>
      <c r="K1039" s="128">
        <v>3659.32</v>
      </c>
      <c r="L1039" s="126">
        <f>VLOOKUP(A1039,РАСЧЕТ!A:BA,53,0)</f>
        <v>0</v>
      </c>
      <c r="M1039" s="126">
        <f t="shared" si="146"/>
        <v>-3659.32</v>
      </c>
      <c r="N1039" s="128">
        <v>3659.32</v>
      </c>
      <c r="O1039" s="126">
        <f>VLOOKUP(A1039,РАСЧЕТ!A:BB,54,0)</f>
        <v>0</v>
      </c>
      <c r="P1039" s="126">
        <f t="shared" si="147"/>
        <v>-3659.32</v>
      </c>
      <c r="Q1039" s="128">
        <v>3659.32</v>
      </c>
      <c r="R1039" s="126">
        <f>VLOOKUP(A1039,РАСЧЕТ!A:BC,55,0)</f>
        <v>0</v>
      </c>
      <c r="S1039" s="126">
        <f t="shared" si="148"/>
        <v>-3659.32</v>
      </c>
      <c r="T1039" s="128">
        <v>3659.32</v>
      </c>
      <c r="U1039" s="126">
        <f>VLOOKUP(A1039,РАСЧЕТ!A:BD,56,0)</f>
        <v>0</v>
      </c>
      <c r="V1039" s="126">
        <f t="shared" si="149"/>
        <v>-3659.32</v>
      </c>
      <c r="W1039" s="80">
        <v>3659.32</v>
      </c>
      <c r="X1039" s="81">
        <f>VLOOKUP(A1039,РАСЧЕТ!A:BE,57,0)</f>
        <v>4610.0733205793613</v>
      </c>
      <c r="Y1039" s="81">
        <f t="shared" si="150"/>
        <v>950.75332057936112</v>
      </c>
      <c r="Z1039" s="81" t="str">
        <f>VLOOKUP(A1039,'10'!A:C,3,0)</f>
        <v>Начисление услуг УКС00001637 от 31.10.2023 0:00:03</v>
      </c>
      <c r="AA1039" s="81" t="str">
        <f>VLOOKUP(A1039,'10'!A:B,2,0)</f>
        <v>НАС/КС/ДУ-3-692.</v>
      </c>
      <c r="AB1039" s="80">
        <v>3659.32</v>
      </c>
      <c r="AC1039" s="81">
        <f>VLOOKUP(A1039,РАСЧЕТ!A:BF,58,0)</f>
        <v>3935.8297273867897</v>
      </c>
      <c r="AD1039" s="81">
        <f t="shared" si="151"/>
        <v>276.50972738678956</v>
      </c>
      <c r="AE1039" s="81" t="str">
        <f>VLOOKUP(A1039,'11'!A:C,3,0)</f>
        <v>Начисление услуг УКС00001717 от 30.11.2023 23:59:59</v>
      </c>
      <c r="AF1039" s="81" t="str">
        <f>VLOOKUP(A1039,'11'!A:B,2,0)</f>
        <v>НАС/КС/ДУ-3-692.</v>
      </c>
      <c r="AG1039" s="80">
        <v>3659.32</v>
      </c>
      <c r="AH1039" s="120">
        <f>VLOOKUP(A1039,РАСЧЕТ!A:BG,59,0)</f>
        <v>5399.5942364076282</v>
      </c>
      <c r="AI1039" s="120">
        <f t="shared" si="152"/>
        <v>1740.274236407628</v>
      </c>
      <c r="AJ1039" t="str">
        <f>VLOOKUP(A1039,'12'!A:C,3,0)</f>
        <v>Начисление услуг УКС00001867 от 31.12.2023 23:59:59</v>
      </c>
      <c r="AK1039" t="str">
        <f>VLOOKUP(A1039,'12'!A:B,2,0)</f>
        <v>НАС/КС/ДУ-3-692.</v>
      </c>
    </row>
    <row r="1040" spans="1:37" x14ac:dyDescent="0.3">
      <c r="A1040" s="79" t="s">
        <v>2565</v>
      </c>
      <c r="B1040" s="79" t="s">
        <v>2566</v>
      </c>
      <c r="C1040" s="80">
        <v>3715.15</v>
      </c>
      <c r="D1040" s="81">
        <f>VLOOKUP(A1040,РАСЧЕТ!A:AY,51,0)</f>
        <v>3133.2790184637279</v>
      </c>
      <c r="E1040" s="81">
        <f t="shared" si="144"/>
        <v>-581.87098153627221</v>
      </c>
      <c r="F1040" s="81" t="str">
        <f>VLOOKUP(A1040,'04'!A:C,3,0)</f>
        <v>Начисление услуг УКС00000640 от 30.04.2023 0:00:10</v>
      </c>
      <c r="G1040" s="81" t="str">
        <f>VLOOKUP(A1040,'04'!A:B,2,0)</f>
        <v>НАС/КС/ДУ-5-693 от 01.12.2021</v>
      </c>
      <c r="H1040" s="128">
        <v>3715.15</v>
      </c>
      <c r="I1040" s="126">
        <f>VLOOKUP(A1040,РАСЧЕТ!A:AZ,52,0)</f>
        <v>0</v>
      </c>
      <c r="J1040" s="126">
        <f t="shared" si="145"/>
        <v>-3715.15</v>
      </c>
      <c r="K1040" s="128">
        <v>3715.15</v>
      </c>
      <c r="L1040" s="126">
        <f>VLOOKUP(A1040,РАСЧЕТ!A:BA,53,0)</f>
        <v>0</v>
      </c>
      <c r="M1040" s="126">
        <f t="shared" si="146"/>
        <v>-3715.15</v>
      </c>
      <c r="N1040" s="128">
        <v>3715.15</v>
      </c>
      <c r="O1040" s="126">
        <f>VLOOKUP(A1040,РАСЧЕТ!A:BB,54,0)</f>
        <v>0</v>
      </c>
      <c r="P1040" s="126">
        <f t="shared" si="147"/>
        <v>-3715.15</v>
      </c>
      <c r="Q1040" s="128">
        <v>3715.15</v>
      </c>
      <c r="R1040" s="126">
        <f>VLOOKUP(A1040,РАСЧЕТ!A:BC,55,0)</f>
        <v>0</v>
      </c>
      <c r="S1040" s="126">
        <f t="shared" si="148"/>
        <v>-3715.15</v>
      </c>
      <c r="T1040" s="128">
        <v>3715.15</v>
      </c>
      <c r="U1040" s="126">
        <f>VLOOKUP(A1040,РАСЧЕТ!A:BD,56,0)</f>
        <v>0</v>
      </c>
      <c r="V1040" s="126">
        <f t="shared" si="149"/>
        <v>-3715.15</v>
      </c>
      <c r="W1040" s="80">
        <v>3715.15</v>
      </c>
      <c r="X1040" s="81">
        <f>VLOOKUP(A1040,РАСЧЕТ!A:BE,57,0)</f>
        <v>3592.5572634609512</v>
      </c>
      <c r="Y1040" s="81">
        <f t="shared" si="150"/>
        <v>-122.59273653904893</v>
      </c>
      <c r="Z1040" s="81" t="str">
        <f>VLOOKUP(A1040,'10'!A:C,3,0)</f>
        <v>Начисление услуг УКС00001637 от 31.10.2023 0:00:03</v>
      </c>
      <c r="AA1040" s="81" t="str">
        <f>VLOOKUP(A1040,'10'!A:B,2,0)</f>
        <v>НАС/КС/ДУ-5-693 от 01.12.2021</v>
      </c>
      <c r="AB1040" s="80">
        <v>3715.15</v>
      </c>
      <c r="AC1040" s="81">
        <f>VLOOKUP(A1040,РАСЧЕТ!A:BF,58,0)</f>
        <v>3235.7010094454195</v>
      </c>
      <c r="AD1040" s="81">
        <f t="shared" si="151"/>
        <v>-479.44899055458063</v>
      </c>
      <c r="AE1040" s="81" t="str">
        <f>VLOOKUP(A1040,'11'!A:C,3,0)</f>
        <v>Начисление услуг УКС00001717 от 30.11.2023 23:59:59</v>
      </c>
      <c r="AF1040" s="81" t="str">
        <f>VLOOKUP(A1040,'11'!A:B,2,0)</f>
        <v>НАС/КС/ДУ-5-693 от 01.12.2021</v>
      </c>
      <c r="AG1040" s="80">
        <v>3715.15</v>
      </c>
      <c r="AH1040" s="120">
        <f>VLOOKUP(A1040,РАСЧЕТ!A:BG,59,0)</f>
        <v>4495.3949725670109</v>
      </c>
      <c r="AI1040" s="120">
        <f t="shared" si="152"/>
        <v>780.24497256701079</v>
      </c>
      <c r="AJ1040" t="str">
        <f>VLOOKUP(A1040,'12'!A:C,3,0)</f>
        <v>Начисление услуг УКС00001867 от 31.12.2023 23:59:59</v>
      </c>
      <c r="AK1040" t="str">
        <f>VLOOKUP(A1040,'12'!A:B,2,0)</f>
        <v>НАС/КС/ДУ-5-693 от 01.12.2021</v>
      </c>
    </row>
    <row r="1041" spans="1:37" x14ac:dyDescent="0.3">
      <c r="A1041" s="79" t="s">
        <v>2460</v>
      </c>
      <c r="B1041" s="79" t="s">
        <v>2461</v>
      </c>
      <c r="C1041" s="80">
        <v>3435.98</v>
      </c>
      <c r="D1041" s="81">
        <f>VLOOKUP(A1041,РАСЧЕТ!A:AY,51,0)</f>
        <v>2897.8303060936214</v>
      </c>
      <c r="E1041" s="81">
        <f t="shared" si="144"/>
        <v>-538.14969390637862</v>
      </c>
      <c r="F1041" s="81" t="str">
        <f>VLOOKUP(A1041,'04'!A:C,3,0)</f>
        <v>Начисление услуг УКС00000640 от 30.04.2023 0:00:10</v>
      </c>
      <c r="G1041" s="81" t="str">
        <f>VLOOKUP(A1041,'04'!A:B,2,0)</f>
        <v>НАС/КС/ДУ-3-694</v>
      </c>
      <c r="H1041" s="128">
        <v>3435.98</v>
      </c>
      <c r="I1041" s="126">
        <f>VLOOKUP(A1041,РАСЧЕТ!A:AZ,52,0)</f>
        <v>0</v>
      </c>
      <c r="J1041" s="126">
        <f t="shared" si="145"/>
        <v>-3435.98</v>
      </c>
      <c r="K1041" s="128">
        <v>3435.98</v>
      </c>
      <c r="L1041" s="126">
        <f>VLOOKUP(A1041,РАСЧЕТ!A:BA,53,0)</f>
        <v>0</v>
      </c>
      <c r="M1041" s="126">
        <f t="shared" si="146"/>
        <v>-3435.98</v>
      </c>
      <c r="N1041" s="128">
        <v>3435.98</v>
      </c>
      <c r="O1041" s="126">
        <f>VLOOKUP(A1041,РАСЧЕТ!A:BB,54,0)</f>
        <v>0</v>
      </c>
      <c r="P1041" s="126">
        <f t="shared" si="147"/>
        <v>-3435.98</v>
      </c>
      <c r="Q1041" s="128">
        <v>3435.98</v>
      </c>
      <c r="R1041" s="126">
        <f>VLOOKUP(A1041,РАСЧЕТ!A:BC,55,0)</f>
        <v>0</v>
      </c>
      <c r="S1041" s="126">
        <f t="shared" si="148"/>
        <v>-3435.98</v>
      </c>
      <c r="T1041" s="128">
        <v>3435.98</v>
      </c>
      <c r="U1041" s="126">
        <f>VLOOKUP(A1041,РАСЧЕТ!A:BD,56,0)</f>
        <v>0</v>
      </c>
      <c r="V1041" s="126">
        <f t="shared" si="149"/>
        <v>-3435.98</v>
      </c>
      <c r="W1041" s="80">
        <v>3435.98</v>
      </c>
      <c r="X1041" s="81">
        <f>VLOOKUP(A1041,РАСЧЕТ!A:BE,57,0)</f>
        <v>4767.4806909484423</v>
      </c>
      <c r="Y1041" s="81">
        <f t="shared" si="150"/>
        <v>1331.5006909484423</v>
      </c>
      <c r="Z1041" s="81" t="str">
        <f>VLOOKUP(A1041,'10'!A:C,3,0)</f>
        <v>Начисление услуг УКС00001637 от 31.10.2023 0:00:03</v>
      </c>
      <c r="AA1041" s="81" t="str">
        <f>VLOOKUP(A1041,'10'!A:B,2,0)</f>
        <v>НАС/КС/ДУ-3-694</v>
      </c>
      <c r="AB1041" s="80">
        <v>3435.98</v>
      </c>
      <c r="AC1041" s="81">
        <f>VLOOKUP(A1041,РАСЧЕТ!A:BF,58,0)</f>
        <v>4002.2245818668312</v>
      </c>
      <c r="AD1041" s="81">
        <f t="shared" si="151"/>
        <v>566.24458186683114</v>
      </c>
      <c r="AE1041" s="81" t="str">
        <f>VLOOKUP(A1041,'11'!A:C,3,0)</f>
        <v>Начисление услуг УКС00001717 от 30.11.2023 23:59:59</v>
      </c>
      <c r="AF1041" s="81" t="str">
        <f>VLOOKUP(A1041,'11'!A:B,2,0)</f>
        <v>НАС/КС/ДУ-3-694</v>
      </c>
      <c r="AG1041" s="80">
        <v>3435.98</v>
      </c>
      <c r="AH1041" s="120">
        <f>VLOOKUP(A1041,РАСЧЕТ!A:BG,59,0)</f>
        <v>5467.9688871600947</v>
      </c>
      <c r="AI1041" s="120">
        <f t="shared" si="152"/>
        <v>2031.9888871600947</v>
      </c>
      <c r="AJ1041" t="str">
        <f>VLOOKUP(A1041,'12'!A:C,3,0)</f>
        <v>Начисление услуг УКС00001867 от 31.12.2023 23:59:59</v>
      </c>
      <c r="AK1041" t="str">
        <f>VLOOKUP(A1041,'12'!A:B,2,0)</f>
        <v>НАС/КС/ДУ-3-694</v>
      </c>
    </row>
    <row r="1042" spans="1:37" x14ac:dyDescent="0.3">
      <c r="A1042" s="79" t="s">
        <v>1423</v>
      </c>
      <c r="B1042" s="79" t="s">
        <v>1424</v>
      </c>
      <c r="C1042" s="80">
        <v>2241.98</v>
      </c>
      <c r="D1042" s="81">
        <f>VLOOKUP(A1042,РАСЧЕТ!A:AY,51,0)</f>
        <v>1890.8342747260879</v>
      </c>
      <c r="E1042" s="81">
        <f t="shared" si="144"/>
        <v>-351.14572527391215</v>
      </c>
      <c r="F1042" s="81" t="str">
        <f>VLOOKUP(A1042,'04'!A:C,3,0)</f>
        <v>Начисление услуг УКС00000640 от 30.04.2023 0:00:10</v>
      </c>
      <c r="G1042" s="81" t="str">
        <f>VLOOKUP(A1042,'04'!A:B,2,0)</f>
        <v>НАС/КС/ДУ-3-695</v>
      </c>
      <c r="H1042" s="128">
        <v>2241.98</v>
      </c>
      <c r="I1042" s="126">
        <f>VLOOKUP(A1042,РАСЧЕТ!A:AZ,52,0)</f>
        <v>0</v>
      </c>
      <c r="J1042" s="126">
        <f t="shared" si="145"/>
        <v>-2241.98</v>
      </c>
      <c r="K1042" s="128">
        <v>2241.98</v>
      </c>
      <c r="L1042" s="126">
        <f>VLOOKUP(A1042,РАСЧЕТ!A:BA,53,0)</f>
        <v>0</v>
      </c>
      <c r="M1042" s="126">
        <f t="shared" si="146"/>
        <v>-2241.98</v>
      </c>
      <c r="N1042" s="128">
        <v>2241.98</v>
      </c>
      <c r="O1042" s="126">
        <f>VLOOKUP(A1042,РАСЧЕТ!A:BB,54,0)</f>
        <v>0</v>
      </c>
      <c r="P1042" s="126">
        <f t="shared" si="147"/>
        <v>-2241.98</v>
      </c>
      <c r="Q1042" s="128">
        <v>2241.98</v>
      </c>
      <c r="R1042" s="126">
        <f>VLOOKUP(A1042,РАСЧЕТ!A:BC,55,0)</f>
        <v>0</v>
      </c>
      <c r="S1042" s="126">
        <f t="shared" si="148"/>
        <v>-2241.98</v>
      </c>
      <c r="T1042" s="128">
        <v>2241.98</v>
      </c>
      <c r="U1042" s="126">
        <f>VLOOKUP(A1042,РАСЧЕТ!A:BD,56,0)</f>
        <v>0</v>
      </c>
      <c r="V1042" s="126">
        <f t="shared" si="149"/>
        <v>-2241.98</v>
      </c>
      <c r="W1042" s="80">
        <v>2241.98</v>
      </c>
      <c r="X1042" s="81">
        <f>VLOOKUP(A1042,РАСЧЕТ!A:BE,57,0)</f>
        <v>3750.9404377385886</v>
      </c>
      <c r="Y1042" s="81">
        <f t="shared" si="150"/>
        <v>1508.9604377385886</v>
      </c>
      <c r="Z1042" s="81" t="str">
        <f>VLOOKUP(A1042,'10'!A:C,3,0)</f>
        <v>Начисление услуг УКС00001637 от 31.10.2023 0:00:03</v>
      </c>
      <c r="AA1042" s="81" t="str">
        <f>VLOOKUP(A1042,'10'!A:B,2,0)</f>
        <v>НАС/КС/ДУ-3-695</v>
      </c>
      <c r="AB1042" s="80">
        <v>2241.98</v>
      </c>
      <c r="AC1042" s="81">
        <f>VLOOKUP(A1042,РАСЧЕТ!A:BF,58,0)</f>
        <v>3058.7875530280803</v>
      </c>
      <c r="AD1042" s="81">
        <f t="shared" si="151"/>
        <v>816.80755302808029</v>
      </c>
      <c r="AE1042" s="81" t="str">
        <f>VLOOKUP(A1042,'11'!A:C,3,0)</f>
        <v>Начисление услуг УКС00001717 от 30.11.2023 23:59:59</v>
      </c>
      <c r="AF1042" s="81" t="str">
        <f>VLOOKUP(A1042,'11'!A:B,2,0)</f>
        <v>НАС/КС/ДУ-3-695</v>
      </c>
      <c r="AG1042" s="80">
        <v>2241.98</v>
      </c>
      <c r="AH1042" s="120">
        <f>VLOOKUP(A1042,РАСЧЕТ!A:BG,59,0)</f>
        <v>4148.4157026172661</v>
      </c>
      <c r="AI1042" s="120">
        <f t="shared" si="152"/>
        <v>1906.4357026172661</v>
      </c>
      <c r="AJ1042" t="str">
        <f>VLOOKUP(A1042,'12'!A:C,3,0)</f>
        <v>Начисление услуг УКС00001867 от 31.12.2023 23:59:59</v>
      </c>
      <c r="AK1042" t="str">
        <f>VLOOKUP(A1042,'12'!A:B,2,0)</f>
        <v>НАС/КС/ДУ-3-695</v>
      </c>
    </row>
    <row r="1043" spans="1:37" x14ac:dyDescent="0.3">
      <c r="A1043" s="79" t="s">
        <v>2185</v>
      </c>
      <c r="B1043" s="79" t="s">
        <v>2186</v>
      </c>
      <c r="C1043" s="80">
        <v>2229.09</v>
      </c>
      <c r="D1043" s="81">
        <f>VLOOKUP(A1043,РАСЧЕТ!A:AY,51,0)</f>
        <v>937.10384060626563</v>
      </c>
      <c r="E1043" s="81">
        <f t="shared" si="144"/>
        <v>-1291.9861593937344</v>
      </c>
      <c r="F1043" s="81" t="str">
        <f>VLOOKUP(A1043,'04'!A:C,3,0)</f>
        <v>Начисление услуг УКС00000640 от 30.04.2023 0:00:10</v>
      </c>
      <c r="G1043" s="81" t="str">
        <f>VLOOKUP(A1043,'04'!A:B,2,0)</f>
        <v>НАС/КС/ДУ-3-696 от 18.01.2022</v>
      </c>
      <c r="H1043" s="128">
        <v>2229.09</v>
      </c>
      <c r="I1043" s="126">
        <f>VLOOKUP(A1043,РАСЧЕТ!A:AZ,52,0)</f>
        <v>0</v>
      </c>
      <c r="J1043" s="126">
        <f t="shared" si="145"/>
        <v>-2229.09</v>
      </c>
      <c r="K1043" s="128">
        <v>2229.09</v>
      </c>
      <c r="L1043" s="126">
        <f>VLOOKUP(A1043,РАСЧЕТ!A:BA,53,0)</f>
        <v>0</v>
      </c>
      <c r="M1043" s="126">
        <f t="shared" si="146"/>
        <v>-2229.09</v>
      </c>
      <c r="N1043" s="128">
        <v>2229.09</v>
      </c>
      <c r="O1043" s="126">
        <f>VLOOKUP(A1043,РАСЧЕТ!A:BB,54,0)</f>
        <v>0</v>
      </c>
      <c r="P1043" s="126">
        <f t="shared" si="147"/>
        <v>-2229.09</v>
      </c>
      <c r="Q1043" s="128">
        <v>2229.09</v>
      </c>
      <c r="R1043" s="126">
        <f>VLOOKUP(A1043,РАСЧЕТ!A:BC,55,0)</f>
        <v>0</v>
      </c>
      <c r="S1043" s="126">
        <f t="shared" si="148"/>
        <v>-2229.09</v>
      </c>
      <c r="T1043" s="128">
        <v>2229.09</v>
      </c>
      <c r="U1043" s="126">
        <f>VLOOKUP(A1043,РАСЧЕТ!A:BD,56,0)</f>
        <v>0</v>
      </c>
      <c r="V1043" s="126">
        <f t="shared" si="149"/>
        <v>-2229.09</v>
      </c>
      <c r="W1043" s="80">
        <v>2229.09</v>
      </c>
      <c r="X1043" s="81">
        <f>VLOOKUP(A1043,РАСЧЕТ!A:BE,57,0)</f>
        <v>3163.515675099688</v>
      </c>
      <c r="Y1043" s="81">
        <f t="shared" si="150"/>
        <v>934.42567509968785</v>
      </c>
      <c r="Z1043" s="81" t="str">
        <f>VLOOKUP(A1043,'10'!A:C,3,0)</f>
        <v>Начисление услуг УКС00001637 от 31.10.2023 0:00:03</v>
      </c>
      <c r="AA1043" s="81" t="str">
        <f>VLOOKUP(A1043,'10'!A:B,2,0)</f>
        <v>НАС/КС/ДУ-3-696 от 18.01.2022</v>
      </c>
      <c r="AB1043" s="80">
        <v>2229.09</v>
      </c>
      <c r="AC1043" s="81">
        <f>VLOOKUP(A1043,РАСЧЕТ!A:BF,58,0)</f>
        <v>2645.7864613681081</v>
      </c>
      <c r="AD1043" s="81">
        <f t="shared" si="151"/>
        <v>416.69646136810798</v>
      </c>
      <c r="AE1043" s="81" t="str">
        <f>VLOOKUP(A1043,'11'!A:C,3,0)</f>
        <v>Начисление услуг УКС00001717 от 30.11.2023 23:59:59</v>
      </c>
      <c r="AF1043" s="81" t="str">
        <f>VLOOKUP(A1043,'11'!A:B,2,0)</f>
        <v>НАС/КС/ДУ-3-696 от 18.01.2022</v>
      </c>
      <c r="AG1043" s="80">
        <v>2229.09</v>
      </c>
      <c r="AH1043" s="120">
        <f>VLOOKUP(A1043,РАСЧЕТ!A:BG,59,0)</f>
        <v>3611.3839732881997</v>
      </c>
      <c r="AI1043" s="120">
        <f t="shared" si="152"/>
        <v>1382.2939732881996</v>
      </c>
      <c r="AJ1043" t="str">
        <f>VLOOKUP(A1043,'12'!A:C,3,0)</f>
        <v>Начисление услуг УКС00001867 от 31.12.2023 23:59:59</v>
      </c>
      <c r="AK1043" t="str">
        <f>VLOOKUP(A1043,'12'!A:B,2,0)</f>
        <v>НАС/КС/ДУ-3-696 от 18.01.2022</v>
      </c>
    </row>
    <row r="1044" spans="1:37" x14ac:dyDescent="0.3">
      <c r="A1044" s="79" t="s">
        <v>1075</v>
      </c>
      <c r="B1044" s="79" t="s">
        <v>1076</v>
      </c>
      <c r="C1044" s="80">
        <v>3178.28</v>
      </c>
      <c r="D1044" s="81">
        <f>VLOOKUP(A1044,РАСЧЕТ!A:AY,51,0)</f>
        <v>2680.4930331365995</v>
      </c>
      <c r="E1044" s="81">
        <f t="shared" si="144"/>
        <v>-497.78696686340072</v>
      </c>
      <c r="F1044" s="81" t="str">
        <f>VLOOKUP(A1044,'04'!A:C,3,0)</f>
        <v>Начисление услуг УКС00000640 от 30.04.2023 0:00:10</v>
      </c>
      <c r="G1044" s="81" t="str">
        <f>VLOOKUP(A1044,'04'!A:B,2,0)</f>
        <v>НАС/КС/ДУ/3-697</v>
      </c>
      <c r="H1044" s="128">
        <v>3178.28</v>
      </c>
      <c r="I1044" s="126">
        <f>VLOOKUP(A1044,РАСЧЕТ!A:AZ,52,0)</f>
        <v>0</v>
      </c>
      <c r="J1044" s="126">
        <f t="shared" si="145"/>
        <v>-3178.28</v>
      </c>
      <c r="K1044" s="128">
        <v>3178.28</v>
      </c>
      <c r="L1044" s="126">
        <f>VLOOKUP(A1044,РАСЧЕТ!A:BA,53,0)</f>
        <v>0</v>
      </c>
      <c r="M1044" s="126">
        <f t="shared" si="146"/>
        <v>-3178.28</v>
      </c>
      <c r="N1044" s="128">
        <v>3178.28</v>
      </c>
      <c r="O1044" s="126">
        <f>VLOOKUP(A1044,РАСЧЕТ!A:BB,54,0)</f>
        <v>0</v>
      </c>
      <c r="P1044" s="126">
        <f t="shared" si="147"/>
        <v>-3178.28</v>
      </c>
      <c r="Q1044" s="128">
        <v>3178.28</v>
      </c>
      <c r="R1044" s="126">
        <f>VLOOKUP(A1044,РАСЧЕТ!A:BC,55,0)</f>
        <v>0</v>
      </c>
      <c r="S1044" s="126">
        <f t="shared" si="148"/>
        <v>-3178.28</v>
      </c>
      <c r="T1044" s="128">
        <v>3178.28</v>
      </c>
      <c r="U1044" s="126">
        <f>VLOOKUP(A1044,РАСЧЕТ!A:BD,56,0)</f>
        <v>0</v>
      </c>
      <c r="V1044" s="126">
        <f t="shared" si="149"/>
        <v>-3178.28</v>
      </c>
      <c r="W1044" s="80">
        <v>3178.28</v>
      </c>
      <c r="X1044" s="81">
        <f>VLOOKUP(A1044,РАСЧЕТ!A:BE,57,0)</f>
        <v>4756.0630578537821</v>
      </c>
      <c r="Y1044" s="81">
        <f t="shared" si="150"/>
        <v>1577.7830578537819</v>
      </c>
      <c r="Z1044" s="81" t="str">
        <f>VLOOKUP(A1044,'10'!A:C,3,0)</f>
        <v>Начисление услуг УКС00001637 от 31.10.2023 0:00:03</v>
      </c>
      <c r="AA1044" s="81" t="str">
        <f>VLOOKUP(A1044,'10'!A:B,2,0)</f>
        <v>НАС/КС/ДУ/3-697</v>
      </c>
      <c r="AB1044" s="80">
        <v>3178.28</v>
      </c>
      <c r="AC1044" s="81">
        <f>VLOOKUP(A1044,РАСЧЕТ!A:BF,58,0)</f>
        <v>3943.9388140056271</v>
      </c>
      <c r="AD1044" s="81">
        <f t="shared" si="151"/>
        <v>765.65881400562694</v>
      </c>
      <c r="AE1044" s="81" t="str">
        <f>VLOOKUP(A1044,'11'!A:C,3,0)</f>
        <v>Начисление услуг УКС00001717 от 30.11.2023 23:59:59</v>
      </c>
      <c r="AF1044" s="81" t="str">
        <f>VLOOKUP(A1044,'11'!A:B,2,0)</f>
        <v>НАС/КС/ДУ/3-697</v>
      </c>
      <c r="AG1044" s="80">
        <v>3178.28</v>
      </c>
      <c r="AH1044" s="120">
        <f>VLOOKUP(A1044,РАСЧЕТ!A:BG,59,0)</f>
        <v>5371.7916861178137</v>
      </c>
      <c r="AI1044" s="120">
        <f t="shared" si="152"/>
        <v>2193.5116861178135</v>
      </c>
      <c r="AJ1044" t="str">
        <f>VLOOKUP(A1044,'12'!A:C,3,0)</f>
        <v>Начисление услуг УКС00001867 от 31.12.2023 23:59:59</v>
      </c>
      <c r="AK1044" t="str">
        <f>VLOOKUP(A1044,'12'!A:B,2,0)</f>
        <v>НАС/КС/ДУ/3-697</v>
      </c>
    </row>
    <row r="1045" spans="1:37" x14ac:dyDescent="0.3">
      <c r="A1045" s="79" t="s">
        <v>2579</v>
      </c>
      <c r="B1045" s="79" t="s">
        <v>2580</v>
      </c>
      <c r="C1045" s="80">
        <v>3367.26</v>
      </c>
      <c r="D1045" s="81">
        <f>VLOOKUP(A1045,РАСЧЕТ!A:AY,51,0)</f>
        <v>2839.8736999717489</v>
      </c>
      <c r="E1045" s="81">
        <f t="shared" si="144"/>
        <v>-527.3863000282513</v>
      </c>
      <c r="F1045" s="81" t="str">
        <f>VLOOKUP(A1045,'04'!A:C,3,0)</f>
        <v>Начисление услуг УКС00000640 от 30.04.2023 0:00:10</v>
      </c>
      <c r="G1045" s="81" t="str">
        <f>VLOOKUP(A1045,'04'!A:B,2,0)</f>
        <v>НАС/КС/ДУ-3-698</v>
      </c>
      <c r="H1045" s="128">
        <v>3367.26</v>
      </c>
      <c r="I1045" s="126">
        <f>VLOOKUP(A1045,РАСЧЕТ!A:AZ,52,0)</f>
        <v>0</v>
      </c>
      <c r="J1045" s="126">
        <f t="shared" si="145"/>
        <v>-3367.26</v>
      </c>
      <c r="K1045" s="128">
        <v>3367.26</v>
      </c>
      <c r="L1045" s="126">
        <f>VLOOKUP(A1045,РАСЧЕТ!A:BA,53,0)</f>
        <v>0</v>
      </c>
      <c r="M1045" s="126">
        <f t="shared" si="146"/>
        <v>-3367.26</v>
      </c>
      <c r="N1045" s="128">
        <v>3367.26</v>
      </c>
      <c r="O1045" s="126">
        <f>VLOOKUP(A1045,РАСЧЕТ!A:BB,54,0)</f>
        <v>0</v>
      </c>
      <c r="P1045" s="126">
        <f t="shared" si="147"/>
        <v>-3367.26</v>
      </c>
      <c r="Q1045" s="128">
        <v>3367.26</v>
      </c>
      <c r="R1045" s="126">
        <f>VLOOKUP(A1045,РАСЧЕТ!A:BC,55,0)</f>
        <v>0</v>
      </c>
      <c r="S1045" s="126">
        <f t="shared" si="148"/>
        <v>-3367.26</v>
      </c>
      <c r="T1045" s="128">
        <v>3367.26</v>
      </c>
      <c r="U1045" s="126">
        <f>VLOOKUP(A1045,РАСЧЕТ!A:BD,56,0)</f>
        <v>0</v>
      </c>
      <c r="V1045" s="126">
        <f t="shared" si="149"/>
        <v>-3367.26</v>
      </c>
      <c r="W1045" s="80">
        <v>3367.26</v>
      </c>
      <c r="X1045" s="81">
        <f>VLOOKUP(A1045,РАСЧЕТ!A:BE,57,0)</f>
        <v>3721.060826628649</v>
      </c>
      <c r="Y1045" s="81">
        <f t="shared" si="150"/>
        <v>353.80082662864879</v>
      </c>
      <c r="Z1045" s="81" t="str">
        <f>VLOOKUP(A1045,'10'!A:C,3,0)</f>
        <v>Начисление услуг УКС00001637 от 31.10.2023 0:00:03</v>
      </c>
      <c r="AA1045" s="81" t="str">
        <f>VLOOKUP(A1045,'10'!A:B,2,0)</f>
        <v>НАС/КС/ДУ-3-698</v>
      </c>
      <c r="AB1045" s="80">
        <v>3367.26</v>
      </c>
      <c r="AC1045" s="81">
        <f>VLOOKUP(A1045,РАСЧЕТ!A:BF,58,0)</f>
        <v>3257.5830391610598</v>
      </c>
      <c r="AD1045" s="81">
        <f t="shared" si="151"/>
        <v>-109.67696083894043</v>
      </c>
      <c r="AE1045" s="81" t="str">
        <f>VLOOKUP(A1045,'11'!A:C,3,0)</f>
        <v>Начисление услуг УКС00001717 от 30.11.2023 23:59:59</v>
      </c>
      <c r="AF1045" s="81" t="str">
        <f>VLOOKUP(A1045,'11'!A:B,2,0)</f>
        <v>НАС/КС/ДУ-3-698</v>
      </c>
      <c r="AG1045" s="80">
        <v>3367.26</v>
      </c>
      <c r="AH1045" s="120">
        <f>VLOOKUP(A1045,РАСЧЕТ!A:BG,59,0)</f>
        <v>4496.0756589861521</v>
      </c>
      <c r="AI1045" s="120">
        <f t="shared" si="152"/>
        <v>1128.8156589861519</v>
      </c>
      <c r="AJ1045" t="str">
        <f>VLOOKUP(A1045,'12'!A:C,3,0)</f>
        <v>Начисление услуг УКС00001867 от 31.12.2023 23:59:59</v>
      </c>
      <c r="AK1045" t="str">
        <f>VLOOKUP(A1045,'12'!A:B,2,0)</f>
        <v>НАС/КС/ДУ-3-698</v>
      </c>
    </row>
    <row r="1046" spans="1:37" x14ac:dyDescent="0.3">
      <c r="A1046" s="79" t="s">
        <v>839</v>
      </c>
      <c r="B1046" s="79" t="s">
        <v>840</v>
      </c>
      <c r="C1046" s="80">
        <v>2194.73</v>
      </c>
      <c r="D1046" s="81">
        <f>VLOOKUP(A1046,РАСЧЕТ!A:AY,51,0)</f>
        <v>1850.9891080173006</v>
      </c>
      <c r="E1046" s="81">
        <f t="shared" si="144"/>
        <v>-343.7408919826994</v>
      </c>
      <c r="F1046" s="81" t="str">
        <f>VLOOKUP(A1046,'04'!A:C,3,0)</f>
        <v>Начисление услуг УКС00000640 от 30.04.2023 0:00:10</v>
      </c>
      <c r="G1046" s="81" t="str">
        <f>VLOOKUP(A1046,'04'!A:B,2,0)</f>
        <v>НАС/КС/ДУ-3-699 от 14.12.2021</v>
      </c>
      <c r="H1046" s="128">
        <v>2194.73</v>
      </c>
      <c r="I1046" s="126">
        <f>VLOOKUP(A1046,РАСЧЕТ!A:AZ,52,0)</f>
        <v>0</v>
      </c>
      <c r="J1046" s="126">
        <f t="shared" si="145"/>
        <v>-2194.73</v>
      </c>
      <c r="K1046" s="128">
        <v>2194.73</v>
      </c>
      <c r="L1046" s="126">
        <f>VLOOKUP(A1046,РАСЧЕТ!A:BA,53,0)</f>
        <v>0</v>
      </c>
      <c r="M1046" s="126">
        <f t="shared" si="146"/>
        <v>-2194.73</v>
      </c>
      <c r="N1046" s="128">
        <v>2194.73</v>
      </c>
      <c r="O1046" s="126">
        <f>VLOOKUP(A1046,РАСЧЕТ!A:BB,54,0)</f>
        <v>0</v>
      </c>
      <c r="P1046" s="126">
        <f t="shared" si="147"/>
        <v>-2194.73</v>
      </c>
      <c r="Q1046" s="128">
        <v>2194.73</v>
      </c>
      <c r="R1046" s="126">
        <f>VLOOKUP(A1046,РАСЧЕТ!A:BC,55,0)</f>
        <v>0</v>
      </c>
      <c r="S1046" s="126">
        <f t="shared" si="148"/>
        <v>-2194.73</v>
      </c>
      <c r="T1046" s="128">
        <v>2194.73</v>
      </c>
      <c r="U1046" s="126">
        <f>VLOOKUP(A1046,РАСЧЕТ!A:BD,56,0)</f>
        <v>0</v>
      </c>
      <c r="V1046" s="126">
        <f t="shared" si="149"/>
        <v>-2194.73</v>
      </c>
      <c r="W1046" s="80">
        <v>2194.73</v>
      </c>
      <c r="X1046" s="81">
        <f>VLOOKUP(A1046,РАСЧЕТ!A:BE,57,0)</f>
        <v>1137.863892609955</v>
      </c>
      <c r="Y1046" s="81">
        <f t="shared" si="150"/>
        <v>-1056.866107390045</v>
      </c>
      <c r="Z1046" s="81" t="str">
        <f>VLOOKUP(A1046,'10'!A:C,3,0)</f>
        <v>Начисление услуг УКС00001637 от 31.10.2023 0:00:03</v>
      </c>
      <c r="AA1046" s="81" t="str">
        <f>VLOOKUP(A1046,'10'!A:B,2,0)</f>
        <v>НАС/КС/ДУ-3-699 от 14.12.2021</v>
      </c>
      <c r="AB1046" s="80">
        <v>2194.73</v>
      </c>
      <c r="AC1046" s="81">
        <f>VLOOKUP(A1046,РАСЧЕТ!A:BF,58,0)</f>
        <v>1223.5764493358911</v>
      </c>
      <c r="AD1046" s="81">
        <f t="shared" si="151"/>
        <v>-971.15355066410893</v>
      </c>
      <c r="AE1046" s="81" t="str">
        <f>VLOOKUP(A1046,'11'!A:C,3,0)</f>
        <v>Начисление услуг УКС00001717 от 30.11.2023 23:59:59</v>
      </c>
      <c r="AF1046" s="81" t="str">
        <f>VLOOKUP(A1046,'11'!A:B,2,0)</f>
        <v>НАС/КС/ДУ-3-699 от 14.12.2021</v>
      </c>
      <c r="AG1046" s="80">
        <v>2194.73</v>
      </c>
      <c r="AH1046" s="120">
        <f>VLOOKUP(A1046,РАСЧЕТ!A:BG,59,0)</f>
        <v>1762.8598276983057</v>
      </c>
      <c r="AI1046" s="120">
        <f t="shared" si="152"/>
        <v>-431.87017230169431</v>
      </c>
      <c r="AJ1046" t="str">
        <f>VLOOKUP(A1046,'12'!A:C,3,0)</f>
        <v>Начисление услуг УКС00001867 от 31.12.2023 23:59:59</v>
      </c>
      <c r="AK1046" t="str">
        <f>VLOOKUP(A1046,'12'!A:B,2,0)</f>
        <v>НАС/КС/ДУ-3-699 от 14.12.2021</v>
      </c>
    </row>
    <row r="1047" spans="1:37" x14ac:dyDescent="0.3">
      <c r="A1047" s="79" t="s">
        <v>1077</v>
      </c>
      <c r="B1047" s="79" t="s">
        <v>257</v>
      </c>
      <c r="C1047" s="80">
        <v>2806.34</v>
      </c>
      <c r="D1047" s="81">
        <f>VLOOKUP(A1047,РАСЧЕТ!A:AY,51,0)</f>
        <v>2366.8029025019646</v>
      </c>
      <c r="E1047" s="81">
        <f t="shared" si="144"/>
        <v>-439.53709749803556</v>
      </c>
      <c r="F1047" s="81" t="str">
        <f>VLOOKUP(A1047,'04'!A:C,3,0)</f>
        <v>Корректировка начислений УКС00002517 от 01.07.2023 0:00:00</v>
      </c>
      <c r="G1047" s="81" t="str">
        <f>VLOOKUP(A1047,'04'!A:B,2,0)</f>
        <v>НАС/КС/ДУ-3-7.</v>
      </c>
      <c r="H1047" s="127"/>
      <c r="I1047" s="126">
        <f>VLOOKUP(A1047,РАСЧЕТ!A:AZ,52,0)</f>
        <v>0</v>
      </c>
      <c r="J1047" s="126">
        <f t="shared" si="145"/>
        <v>0</v>
      </c>
      <c r="K1047" s="127"/>
      <c r="L1047" s="126">
        <f>VLOOKUP(A1047,РАСЧЕТ!A:BA,53,0)</f>
        <v>0</v>
      </c>
      <c r="M1047" s="126">
        <f t="shared" si="146"/>
        <v>0</v>
      </c>
      <c r="N1047" s="127"/>
      <c r="O1047" s="126">
        <f>VLOOKUP(A1047,РАСЧЕТ!A:BB,54,0)</f>
        <v>0</v>
      </c>
      <c r="P1047" s="126">
        <f t="shared" si="147"/>
        <v>0</v>
      </c>
      <c r="Q1047" s="127"/>
      <c r="R1047" s="126">
        <f>VLOOKUP(A1047,РАСЧЕТ!A:BC,55,0)</f>
        <v>0</v>
      </c>
      <c r="S1047" s="126">
        <f t="shared" si="148"/>
        <v>0</v>
      </c>
      <c r="T1047" s="127"/>
      <c r="U1047" s="126">
        <f>VLOOKUP(A1047,РАСЧЕТ!A:BD,56,0)</f>
        <v>0</v>
      </c>
      <c r="V1047" s="126">
        <f t="shared" si="149"/>
        <v>0</v>
      </c>
      <c r="W1047" s="82"/>
      <c r="X1047" s="81">
        <f>VLOOKUP(A1047,РАСЧЕТ!A:BE,57,0)</f>
        <v>0</v>
      </c>
      <c r="Y1047" s="81">
        <f t="shared" si="150"/>
        <v>0</v>
      </c>
      <c r="Z1047" s="81" t="e">
        <f>VLOOKUP(A1047,'10'!A:C,3,0)</f>
        <v>#N/A</v>
      </c>
      <c r="AA1047" s="81" t="e">
        <f>VLOOKUP(A1047,'10'!A:B,2,0)</f>
        <v>#N/A</v>
      </c>
      <c r="AB1047" s="82"/>
      <c r="AC1047" s="81">
        <f>VLOOKUP(A1047,РАСЧЕТ!A:BF,58,0)</f>
        <v>0</v>
      </c>
      <c r="AD1047" s="81">
        <f t="shared" si="151"/>
        <v>0</v>
      </c>
      <c r="AE1047" s="81" t="e">
        <f>VLOOKUP(A1047,'11'!A:C,3,0)</f>
        <v>#N/A</v>
      </c>
      <c r="AF1047" s="81" t="e">
        <f>VLOOKUP(A1047,'11'!A:B,2,0)</f>
        <v>#N/A</v>
      </c>
      <c r="AG1047" s="82"/>
      <c r="AH1047" s="120">
        <f>VLOOKUP(A1047,РАСЧЕТ!A:BG,59,0)</f>
        <v>0</v>
      </c>
      <c r="AI1047" s="120">
        <f t="shared" si="152"/>
        <v>0</v>
      </c>
      <c r="AJ1047" t="e">
        <f>VLOOKUP(A1047,'12'!A:C,3,0)</f>
        <v>#N/A</v>
      </c>
      <c r="AK1047" t="e">
        <f>VLOOKUP(A1047,'12'!A:B,2,0)</f>
        <v>#N/A</v>
      </c>
    </row>
    <row r="1048" spans="1:37" x14ac:dyDescent="0.3">
      <c r="A1048" s="79" t="s">
        <v>2707</v>
      </c>
      <c r="B1048" s="79" t="s">
        <v>257</v>
      </c>
      <c r="C1048" s="81">
        <v>311.81</v>
      </c>
      <c r="D1048" s="81">
        <f>VLOOKUP(A1048,РАСЧЕТ!A:AY,51,0)</f>
        <v>262.97810027799613</v>
      </c>
      <c r="E1048" s="81">
        <f t="shared" si="144"/>
        <v>-48.831899722003868</v>
      </c>
      <c r="F1048" s="81" t="str">
        <f>VLOOKUP(A1048,'04'!A:C,3,0)</f>
        <v>Ввод начального сальдо УКС00001831 от 01.07.2023 0:00:00</v>
      </c>
      <c r="G1048" s="81" t="str">
        <f>VLOOKUP(A1048,'04'!A:B,2,0)</f>
        <v>НАС/КС/ДУ/3-7.</v>
      </c>
      <c r="H1048" s="128">
        <v>3118.15</v>
      </c>
      <c r="I1048" s="126">
        <f>VLOOKUP(A1048,РАСЧЕТ!A:AZ,52,0)</f>
        <v>0</v>
      </c>
      <c r="J1048" s="126">
        <f t="shared" si="145"/>
        <v>-3118.15</v>
      </c>
      <c r="K1048" s="128">
        <v>3118.15</v>
      </c>
      <c r="L1048" s="126">
        <f>VLOOKUP(A1048,РАСЧЕТ!A:BA,53,0)</f>
        <v>0</v>
      </c>
      <c r="M1048" s="126">
        <f t="shared" si="146"/>
        <v>-3118.15</v>
      </c>
      <c r="N1048" s="128">
        <v>3118.15</v>
      </c>
      <c r="O1048" s="126">
        <f>VLOOKUP(A1048,РАСЧЕТ!A:BB,54,0)</f>
        <v>0</v>
      </c>
      <c r="P1048" s="126">
        <f t="shared" si="147"/>
        <v>-3118.15</v>
      </c>
      <c r="Q1048" s="128">
        <v>3118.15</v>
      </c>
      <c r="R1048" s="126">
        <f>VLOOKUP(A1048,РАСЧЕТ!A:BC,55,0)</f>
        <v>0</v>
      </c>
      <c r="S1048" s="126">
        <f t="shared" si="148"/>
        <v>-3118.15</v>
      </c>
      <c r="T1048" s="128">
        <v>3118.15</v>
      </c>
      <c r="U1048" s="126">
        <f>VLOOKUP(A1048,РАСЧЕТ!A:BD,56,0)</f>
        <v>0</v>
      </c>
      <c r="V1048" s="126">
        <f t="shared" si="149"/>
        <v>-3118.15</v>
      </c>
      <c r="W1048" s="80">
        <v>3118.15</v>
      </c>
      <c r="X1048" s="81">
        <f>VLOOKUP(A1048,РАСЧЕТ!A:BE,57,0)</f>
        <v>5163.2080267072597</v>
      </c>
      <c r="Y1048" s="81">
        <f t="shared" si="150"/>
        <v>2045.0580267072596</v>
      </c>
      <c r="Z1048" s="81" t="str">
        <f>VLOOKUP(A1048,'10'!A:C,3,0)</f>
        <v>Начисление услуг УКС00001637 от 31.10.2023 0:00:03</v>
      </c>
      <c r="AA1048" s="81" t="str">
        <f>VLOOKUP(A1048,'10'!A:B,2,0)</f>
        <v>НАС/КС/ДУ/3-7.</v>
      </c>
      <c r="AB1048" s="80">
        <v>3118.15</v>
      </c>
      <c r="AC1048" s="81">
        <f>VLOOKUP(A1048,РАСЧЕТ!A:BF,58,0)</f>
        <v>4216.7087180070885</v>
      </c>
      <c r="AD1048" s="81">
        <f t="shared" si="151"/>
        <v>1098.5587180070884</v>
      </c>
      <c r="AE1048" s="81" t="str">
        <f>VLOOKUP(A1048,'11'!A:C,3,0)</f>
        <v>Начисление услуг УКС00001717 от 30.11.2023 23:59:59</v>
      </c>
      <c r="AF1048" s="81" t="str">
        <f>VLOOKUP(A1048,'11'!A:B,2,0)</f>
        <v>НАС/КС/ДУ/3-7.</v>
      </c>
      <c r="AG1048" s="80">
        <v>3118.15</v>
      </c>
      <c r="AH1048" s="120">
        <f>VLOOKUP(A1048,РАСЧЕТ!A:BG,59,0)</f>
        <v>5721.0097474633085</v>
      </c>
      <c r="AI1048" s="120">
        <f t="shared" si="152"/>
        <v>2602.8597474633084</v>
      </c>
      <c r="AJ1048" t="str">
        <f>VLOOKUP(A1048,'12'!A:C,3,0)</f>
        <v>Начисление услуг УКС00001867 от 31.12.2023 23:59:59</v>
      </c>
      <c r="AK1048" t="str">
        <f>VLOOKUP(A1048,'12'!A:B,2,0)</f>
        <v>НАС/КС/ДУ/3-7.</v>
      </c>
    </row>
    <row r="1049" spans="1:37" x14ac:dyDescent="0.3">
      <c r="A1049" s="79" t="s">
        <v>2201</v>
      </c>
      <c r="B1049" s="79" t="s">
        <v>265</v>
      </c>
      <c r="C1049" s="80">
        <v>1421.64</v>
      </c>
      <c r="D1049" s="81">
        <f>VLOOKUP(A1049,РАСЧЕТ!A:AY,51,0)</f>
        <v>1198.9772891462358</v>
      </c>
      <c r="E1049" s="81">
        <f t="shared" si="144"/>
        <v>-222.66271085376434</v>
      </c>
      <c r="F1049" s="81" t="str">
        <f>VLOOKUP(A1049,'04'!A:C,3,0)</f>
        <v>Начисление услуг УКС00000640 от 30.04.2023 0:00:10</v>
      </c>
      <c r="G1049" s="81" t="str">
        <f>VLOOKUP(A1049,'04'!A:B,2,0)</f>
        <v>НАС/КС/ДУ/3-70</v>
      </c>
      <c r="H1049" s="128">
        <v>1421.64</v>
      </c>
      <c r="I1049" s="126">
        <f>VLOOKUP(A1049,РАСЧЕТ!A:AZ,52,0)</f>
        <v>0</v>
      </c>
      <c r="J1049" s="126">
        <f t="shared" si="145"/>
        <v>-1421.64</v>
      </c>
      <c r="K1049" s="128">
        <v>1421.64</v>
      </c>
      <c r="L1049" s="126">
        <f>VLOOKUP(A1049,РАСЧЕТ!A:BA,53,0)</f>
        <v>0</v>
      </c>
      <c r="M1049" s="126">
        <f t="shared" si="146"/>
        <v>-1421.64</v>
      </c>
      <c r="N1049" s="128">
        <v>1421.64</v>
      </c>
      <c r="O1049" s="126">
        <f>VLOOKUP(A1049,РАСЧЕТ!A:BB,54,0)</f>
        <v>0</v>
      </c>
      <c r="P1049" s="126">
        <f t="shared" si="147"/>
        <v>-1421.64</v>
      </c>
      <c r="Q1049" s="128">
        <v>1421.64</v>
      </c>
      <c r="R1049" s="126">
        <f>VLOOKUP(A1049,РАСЧЕТ!A:BC,55,0)</f>
        <v>0</v>
      </c>
      <c r="S1049" s="126">
        <f t="shared" si="148"/>
        <v>-1421.64</v>
      </c>
      <c r="T1049" s="128">
        <v>1421.64</v>
      </c>
      <c r="U1049" s="126">
        <f>VLOOKUP(A1049,РАСЧЕТ!A:BD,56,0)</f>
        <v>0</v>
      </c>
      <c r="V1049" s="126">
        <f t="shared" si="149"/>
        <v>-1421.64</v>
      </c>
      <c r="W1049" s="80">
        <v>1421.64</v>
      </c>
      <c r="X1049" s="81">
        <f>VLOOKUP(A1049,РАСЧЕТ!A:BE,57,0)</f>
        <v>1690.9945515407996</v>
      </c>
      <c r="Y1049" s="81">
        <f t="shared" si="150"/>
        <v>269.35455154079955</v>
      </c>
      <c r="Z1049" s="81" t="str">
        <f>VLOOKUP(A1049,'10'!A:C,3,0)</f>
        <v>Начисление услуг УКС00001637 от 31.10.2023 0:00:03</v>
      </c>
      <c r="AA1049" s="81" t="str">
        <f>VLOOKUP(A1049,'10'!A:B,2,0)</f>
        <v>НАС/КС/ДУ/3-70</v>
      </c>
      <c r="AB1049" s="80">
        <v>1421.64</v>
      </c>
      <c r="AC1049" s="81">
        <f>VLOOKUP(A1049,РАСЧЕТ!A:BF,58,0)</f>
        <v>1459.1760814308907</v>
      </c>
      <c r="AD1049" s="81">
        <f t="shared" si="151"/>
        <v>37.53608143089059</v>
      </c>
      <c r="AE1049" s="81" t="str">
        <f>VLOOKUP(A1049,'11'!A:C,3,0)</f>
        <v>Начисление услуг УКС00001717 от 30.11.2023 23:59:59</v>
      </c>
      <c r="AF1049" s="81" t="str">
        <f>VLOOKUP(A1049,'11'!A:B,2,0)</f>
        <v>НАС/КС/ДУ/3-70</v>
      </c>
      <c r="AG1049" s="80">
        <v>1421.64</v>
      </c>
      <c r="AH1049" s="120">
        <f>VLOOKUP(A1049,РАСЧЕТ!A:BG,59,0)</f>
        <v>2007.031462718121</v>
      </c>
      <c r="AI1049" s="120">
        <f t="shared" si="152"/>
        <v>585.39146271812092</v>
      </c>
      <c r="AJ1049" t="str">
        <f>VLOOKUP(A1049,'12'!A:C,3,0)</f>
        <v>Начисление услуг УКС00001867 от 31.12.2023 23:59:59</v>
      </c>
      <c r="AK1049" t="str">
        <f>VLOOKUP(A1049,'12'!A:B,2,0)</f>
        <v>НАС/КС/ДУ/3-70</v>
      </c>
    </row>
    <row r="1050" spans="1:37" x14ac:dyDescent="0.3">
      <c r="A1050" s="79" t="s">
        <v>1226</v>
      </c>
      <c r="B1050" s="79" t="s">
        <v>1227</v>
      </c>
      <c r="C1050" s="80">
        <v>2181.85</v>
      </c>
      <c r="D1050" s="81">
        <f>VLOOKUP(A1050,РАСЧЕТ!A:AY,51,0)</f>
        <v>1840.1222443694489</v>
      </c>
      <c r="E1050" s="81">
        <f t="shared" si="144"/>
        <v>-341.72775563055097</v>
      </c>
      <c r="F1050" s="81" t="str">
        <f>VLOOKUP(A1050,'04'!A:C,3,0)</f>
        <v>Начисление услуг УКС00000640 от 30.04.2023 0:00:10</v>
      </c>
      <c r="G1050" s="81" t="str">
        <f>VLOOKUP(A1050,'04'!A:B,2,0)</f>
        <v>НАС/КС/ДУ-3-700 от 22.11.2021</v>
      </c>
      <c r="H1050" s="128">
        <v>2181.85</v>
      </c>
      <c r="I1050" s="126">
        <f>VLOOKUP(A1050,РАСЧЕТ!A:AZ,52,0)</f>
        <v>0</v>
      </c>
      <c r="J1050" s="126">
        <f t="shared" si="145"/>
        <v>-2181.85</v>
      </c>
      <c r="K1050" s="128">
        <v>2181.85</v>
      </c>
      <c r="L1050" s="126">
        <f>VLOOKUP(A1050,РАСЧЕТ!A:BA,53,0)</f>
        <v>0</v>
      </c>
      <c r="M1050" s="126">
        <f t="shared" si="146"/>
        <v>-2181.85</v>
      </c>
      <c r="N1050" s="128">
        <v>2181.85</v>
      </c>
      <c r="O1050" s="126">
        <f>VLOOKUP(A1050,РАСЧЕТ!A:BB,54,0)</f>
        <v>0</v>
      </c>
      <c r="P1050" s="126">
        <f t="shared" si="147"/>
        <v>-2181.85</v>
      </c>
      <c r="Q1050" s="128">
        <v>2181.85</v>
      </c>
      <c r="R1050" s="126">
        <f>VLOOKUP(A1050,РАСЧЕТ!A:BC,55,0)</f>
        <v>0</v>
      </c>
      <c r="S1050" s="126">
        <f t="shared" si="148"/>
        <v>-2181.85</v>
      </c>
      <c r="T1050" s="128">
        <v>2181.85</v>
      </c>
      <c r="U1050" s="126">
        <f>VLOOKUP(A1050,РАСЧЕТ!A:BD,56,0)</f>
        <v>0</v>
      </c>
      <c r="V1050" s="126">
        <f t="shared" si="149"/>
        <v>-2181.85</v>
      </c>
      <c r="W1050" s="80">
        <v>2181.85</v>
      </c>
      <c r="X1050" s="81">
        <f>VLOOKUP(A1050,РАСЧЕТ!A:BE,57,0)</f>
        <v>2491.2400152247187</v>
      </c>
      <c r="Y1050" s="81">
        <f t="shared" si="150"/>
        <v>309.39001522471881</v>
      </c>
      <c r="Z1050" s="81" t="str">
        <f>VLOOKUP(A1050,'10'!A:C,3,0)</f>
        <v>Начисление услуг УКС00001637 от 31.10.2023 0:00:03</v>
      </c>
      <c r="AA1050" s="81" t="str">
        <f>VLOOKUP(A1050,'10'!A:B,2,0)</f>
        <v>НАС/КС/ДУ-3-700 от 22.11.2021</v>
      </c>
      <c r="AB1050" s="80">
        <v>2181.85</v>
      </c>
      <c r="AC1050" s="81">
        <f>VLOOKUP(A1050,РАСЧЕТ!A:BF,58,0)</f>
        <v>2166.7848956899306</v>
      </c>
      <c r="AD1050" s="81">
        <f t="shared" si="151"/>
        <v>-15.065104310069273</v>
      </c>
      <c r="AE1050" s="81" t="str">
        <f>VLOOKUP(A1050,'11'!A:C,3,0)</f>
        <v>Начисление услуг УКС00001717 от 30.11.2023 23:59:59</v>
      </c>
      <c r="AF1050" s="81" t="str">
        <f>VLOOKUP(A1050,'11'!A:B,2,0)</f>
        <v>НАС/КС/ДУ-3-700 от 22.11.2021</v>
      </c>
      <c r="AG1050" s="80">
        <v>2181.85</v>
      </c>
      <c r="AH1050" s="120">
        <f>VLOOKUP(A1050,РАСЧЕТ!A:BG,59,0)</f>
        <v>2985.9572366697148</v>
      </c>
      <c r="AI1050" s="120">
        <f t="shared" si="152"/>
        <v>804.10723666971489</v>
      </c>
      <c r="AJ1050" t="str">
        <f>VLOOKUP(A1050,'12'!A:C,3,0)</f>
        <v>Начисление услуг УКС00001867 от 31.12.2023 23:59:59</v>
      </c>
      <c r="AK1050" t="str">
        <f>VLOOKUP(A1050,'12'!A:B,2,0)</f>
        <v>НАС/КС/ДУ-3-700 от 22.11.2021</v>
      </c>
    </row>
    <row r="1051" spans="1:37" x14ac:dyDescent="0.3">
      <c r="A1051" s="79" t="s">
        <v>2046</v>
      </c>
      <c r="B1051" s="79" t="s">
        <v>2047</v>
      </c>
      <c r="C1051" s="80">
        <v>3122.45</v>
      </c>
      <c r="D1051" s="81">
        <f>VLOOKUP(A1051,РАСЧЕТ!A:AY,51,0)</f>
        <v>2633.4032906625785</v>
      </c>
      <c r="E1051" s="81">
        <f t="shared" si="144"/>
        <v>-489.04670933742136</v>
      </c>
      <c r="F1051" s="81" t="str">
        <f>VLOOKUP(A1051,'04'!A:C,3,0)</f>
        <v>Начисление услуг УКС00000640 от 30.04.2023 0:00:10</v>
      </c>
      <c r="G1051" s="81" t="str">
        <f>VLOOKUP(A1051,'04'!A:B,2,0)</f>
        <v>НАС/КС/ДУ/3-701 от 01.11.2021</v>
      </c>
      <c r="H1051" s="128">
        <v>3122.45</v>
      </c>
      <c r="I1051" s="126">
        <f>VLOOKUP(A1051,РАСЧЕТ!A:AZ,52,0)</f>
        <v>0</v>
      </c>
      <c r="J1051" s="126">
        <f t="shared" si="145"/>
        <v>-3122.45</v>
      </c>
      <c r="K1051" s="128">
        <v>3122.45</v>
      </c>
      <c r="L1051" s="126">
        <f>VLOOKUP(A1051,РАСЧЕТ!A:BA,53,0)</f>
        <v>0</v>
      </c>
      <c r="M1051" s="126">
        <f t="shared" si="146"/>
        <v>-3122.45</v>
      </c>
      <c r="N1051" s="128">
        <v>3122.45</v>
      </c>
      <c r="O1051" s="126">
        <f>VLOOKUP(A1051,РАСЧЕТ!A:BB,54,0)</f>
        <v>0</v>
      </c>
      <c r="P1051" s="126">
        <f t="shared" si="147"/>
        <v>-3122.45</v>
      </c>
      <c r="Q1051" s="128">
        <v>3122.45</v>
      </c>
      <c r="R1051" s="126">
        <f>VLOOKUP(A1051,РАСЧЕТ!A:BC,55,0)</f>
        <v>0</v>
      </c>
      <c r="S1051" s="126">
        <f t="shared" si="148"/>
        <v>-3122.45</v>
      </c>
      <c r="T1051" s="128">
        <v>3122.45</v>
      </c>
      <c r="U1051" s="126">
        <f>VLOOKUP(A1051,РАСЧЕТ!A:BD,56,0)</f>
        <v>0</v>
      </c>
      <c r="V1051" s="126">
        <f t="shared" si="149"/>
        <v>-3122.45</v>
      </c>
      <c r="W1051" s="80">
        <v>3122.45</v>
      </c>
      <c r="X1051" s="81">
        <f>VLOOKUP(A1051,РАСЧЕТ!A:BE,57,0)</f>
        <v>3795.6167222495073</v>
      </c>
      <c r="Y1051" s="81">
        <f t="shared" si="150"/>
        <v>673.16672224950753</v>
      </c>
      <c r="Z1051" s="81" t="str">
        <f>VLOOKUP(A1051,'10'!A:C,3,0)</f>
        <v>Начисление услуг УКС00001637 от 31.10.2023 0:00:03</v>
      </c>
      <c r="AA1051" s="81" t="str">
        <f>VLOOKUP(A1051,'10'!A:B,2,0)</f>
        <v>НАС/КС/ДУ/3-701 от 01.11.2021</v>
      </c>
      <c r="AB1051" s="80">
        <v>3122.45</v>
      </c>
      <c r="AC1051" s="81">
        <f>VLOOKUP(A1051,РАСЧЕТ!A:BF,58,0)</f>
        <v>3261.8899560681029</v>
      </c>
      <c r="AD1051" s="81">
        <f t="shared" si="151"/>
        <v>139.43995606810313</v>
      </c>
      <c r="AE1051" s="81" t="str">
        <f>VLOOKUP(A1051,'11'!A:C,3,0)</f>
        <v>Начисление услуг УКС00001717 от 30.11.2023 23:59:59</v>
      </c>
      <c r="AF1051" s="81" t="str">
        <f>VLOOKUP(A1051,'11'!A:B,2,0)</f>
        <v>НАС/КС/ДУ/3-701 от 01.11.2021</v>
      </c>
      <c r="AG1051" s="80">
        <v>3122.45</v>
      </c>
      <c r="AH1051" s="120">
        <f>VLOOKUP(A1051,РАСЧЕТ!A:BG,59,0)</f>
        <v>4482.1597185600094</v>
      </c>
      <c r="AI1051" s="120">
        <f t="shared" si="152"/>
        <v>1359.7097185600096</v>
      </c>
      <c r="AJ1051" t="str">
        <f>VLOOKUP(A1051,'12'!A:C,3,0)</f>
        <v>Начисление услуг УКС00001867 от 31.12.2023 23:59:59</v>
      </c>
      <c r="AK1051" t="str">
        <f>VLOOKUP(A1051,'12'!A:B,2,0)</f>
        <v>НАС/КС/ДУ/3-701 от 01.11.2021</v>
      </c>
    </row>
    <row r="1052" spans="1:37" x14ac:dyDescent="0.3">
      <c r="A1052" s="79" t="s">
        <v>2591</v>
      </c>
      <c r="B1052" s="79" t="s">
        <v>2592</v>
      </c>
      <c r="C1052" s="80">
        <v>3367.26</v>
      </c>
      <c r="D1052" s="81">
        <f>VLOOKUP(A1052,РАСЧЕТ!A:AY,51,0)</f>
        <v>2839.8736999717489</v>
      </c>
      <c r="E1052" s="81">
        <f t="shared" si="144"/>
        <v>-527.3863000282513</v>
      </c>
      <c r="F1052" s="81" t="str">
        <f>VLOOKUP(A1052,'04'!A:C,3,0)</f>
        <v>Начисление услуг УКС00000640 от 30.04.2023 0:00:10</v>
      </c>
      <c r="G1052" s="81" t="str">
        <f>VLOOKUP(A1052,'04'!A:B,2,0)</f>
        <v>НАС/КС/ДУ/3-702 от 01.11.2021</v>
      </c>
      <c r="H1052" s="128">
        <v>3367.26</v>
      </c>
      <c r="I1052" s="126">
        <f>VLOOKUP(A1052,РАСЧЕТ!A:AZ,52,0)</f>
        <v>0</v>
      </c>
      <c r="J1052" s="126">
        <f t="shared" si="145"/>
        <v>-3367.26</v>
      </c>
      <c r="K1052" s="128">
        <v>3367.26</v>
      </c>
      <c r="L1052" s="126">
        <f>VLOOKUP(A1052,РАСЧЕТ!A:BA,53,0)</f>
        <v>0</v>
      </c>
      <c r="M1052" s="126">
        <f t="shared" si="146"/>
        <v>-3367.26</v>
      </c>
      <c r="N1052" s="128">
        <v>3367.26</v>
      </c>
      <c r="O1052" s="126">
        <f>VLOOKUP(A1052,РАСЧЕТ!A:BB,54,0)</f>
        <v>0</v>
      </c>
      <c r="P1052" s="126">
        <f t="shared" si="147"/>
        <v>-3367.26</v>
      </c>
      <c r="Q1052" s="128">
        <v>3367.26</v>
      </c>
      <c r="R1052" s="126">
        <f>VLOOKUP(A1052,РАСЧЕТ!A:BC,55,0)</f>
        <v>0</v>
      </c>
      <c r="S1052" s="126">
        <f t="shared" si="148"/>
        <v>-3367.26</v>
      </c>
      <c r="T1052" s="128">
        <v>3367.26</v>
      </c>
      <c r="U1052" s="126">
        <f>VLOOKUP(A1052,РАСЧЕТ!A:BD,56,0)</f>
        <v>0</v>
      </c>
      <c r="V1052" s="126">
        <f t="shared" si="149"/>
        <v>-3367.26</v>
      </c>
      <c r="W1052" s="80">
        <v>3367.26</v>
      </c>
      <c r="X1052" s="81">
        <f>VLOOKUP(A1052,РАСЧЕТ!A:BE,57,0)</f>
        <v>2722.8079315514215</v>
      </c>
      <c r="Y1052" s="81">
        <f t="shared" si="150"/>
        <v>-644.45206844857876</v>
      </c>
      <c r="Z1052" s="81" t="str">
        <f>VLOOKUP(A1052,'10'!A:C,3,0)</f>
        <v>Начисление услуг УКС00001637 от 31.10.2023 0:00:03</v>
      </c>
      <c r="AA1052" s="81" t="str">
        <f>VLOOKUP(A1052,'10'!A:B,2,0)</f>
        <v>НАС/КС/ДУ/3-702 от 01.11.2021</v>
      </c>
      <c r="AB1052" s="80">
        <v>3367.26</v>
      </c>
      <c r="AC1052" s="81">
        <f>VLOOKUP(A1052,РАСЧЕТ!A:BF,58,0)</f>
        <v>2560.0152938346819</v>
      </c>
      <c r="AD1052" s="81">
        <f t="shared" si="151"/>
        <v>-807.24470616531835</v>
      </c>
      <c r="AE1052" s="81" t="str">
        <f>VLOOKUP(A1052,'11'!A:C,3,0)</f>
        <v>Начисление услуг УКС00001717 от 30.11.2023 23:59:59</v>
      </c>
      <c r="AF1052" s="81" t="str">
        <f>VLOOKUP(A1052,'11'!A:B,2,0)</f>
        <v>НАС/КС/ДУ/3-702 от 01.11.2021</v>
      </c>
      <c r="AG1052" s="80">
        <v>3367.26</v>
      </c>
      <c r="AH1052" s="120">
        <f>VLOOKUP(A1052,РАСЧЕТ!A:BG,59,0)</f>
        <v>3590.7514593897636</v>
      </c>
      <c r="AI1052" s="120">
        <f t="shared" si="152"/>
        <v>223.49145938976335</v>
      </c>
      <c r="AJ1052" t="str">
        <f>VLOOKUP(A1052,'12'!A:C,3,0)</f>
        <v>Начисление услуг УКС00001867 от 31.12.2023 23:59:59</v>
      </c>
      <c r="AK1052" t="str">
        <f>VLOOKUP(A1052,'12'!A:B,2,0)</f>
        <v>НАС/КС/ДУ/3-702 от 01.11.2021</v>
      </c>
    </row>
    <row r="1053" spans="1:37" x14ac:dyDescent="0.3">
      <c r="A1053" s="79" t="s">
        <v>1394</v>
      </c>
      <c r="B1053" s="79" t="s">
        <v>1395</v>
      </c>
      <c r="C1053" s="80">
        <v>2194.73</v>
      </c>
      <c r="D1053" s="81">
        <f>VLOOKUP(A1053,РАСЧЕТ!A:AY,51,0)</f>
        <v>1850.9891080173006</v>
      </c>
      <c r="E1053" s="81">
        <f t="shared" si="144"/>
        <v>-343.7408919826994</v>
      </c>
      <c r="F1053" s="81" t="str">
        <f>VLOOKUP(A1053,'04'!A:C,3,0)</f>
        <v>Начисление услуг УКС00000640 от 30.04.2023 0:00:10</v>
      </c>
      <c r="G1053" s="81" t="str">
        <f>VLOOKUP(A1053,'04'!A:B,2,0)</f>
        <v>НАС/КР/ДУ-3-703 от 04.11.2021 г.</v>
      </c>
      <c r="H1053" s="128">
        <v>2194.73</v>
      </c>
      <c r="I1053" s="126">
        <f>VLOOKUP(A1053,РАСЧЕТ!A:AZ,52,0)</f>
        <v>0</v>
      </c>
      <c r="J1053" s="126">
        <f t="shared" si="145"/>
        <v>-2194.73</v>
      </c>
      <c r="K1053" s="128">
        <v>2194.73</v>
      </c>
      <c r="L1053" s="126">
        <f>VLOOKUP(A1053,РАСЧЕТ!A:BA,53,0)</f>
        <v>0</v>
      </c>
      <c r="M1053" s="126">
        <f t="shared" si="146"/>
        <v>-2194.73</v>
      </c>
      <c r="N1053" s="128">
        <v>2194.73</v>
      </c>
      <c r="O1053" s="126">
        <f>VLOOKUP(A1053,РАСЧЕТ!A:BB,54,0)</f>
        <v>0</v>
      </c>
      <c r="P1053" s="126">
        <f t="shared" si="147"/>
        <v>-2194.73</v>
      </c>
      <c r="Q1053" s="128">
        <v>2194.73</v>
      </c>
      <c r="R1053" s="126">
        <f>VLOOKUP(A1053,РАСЧЕТ!A:BC,55,0)</f>
        <v>0</v>
      </c>
      <c r="S1053" s="126">
        <f t="shared" si="148"/>
        <v>-2194.73</v>
      </c>
      <c r="T1053" s="128">
        <v>2194.73</v>
      </c>
      <c r="U1053" s="126">
        <f>VLOOKUP(A1053,РАСЧЕТ!A:BD,56,0)</f>
        <v>0</v>
      </c>
      <c r="V1053" s="126">
        <f t="shared" si="149"/>
        <v>-2194.73</v>
      </c>
      <c r="W1053" s="80">
        <v>2194.73</v>
      </c>
      <c r="X1053" s="81">
        <f>VLOOKUP(A1053,РАСЧЕТ!A:BE,57,0)</f>
        <v>3519.8362467221436</v>
      </c>
      <c r="Y1053" s="81">
        <f t="shared" si="150"/>
        <v>1325.1062467221436</v>
      </c>
      <c r="Z1053" s="81" t="str">
        <f>VLOOKUP(A1053,'10'!A:C,3,0)</f>
        <v>Начисление услуг УКС00001637 от 31.10.2023 0:00:03</v>
      </c>
      <c r="AA1053" s="81" t="str">
        <f>VLOOKUP(A1053,'10'!A:B,2,0)</f>
        <v>НАС/КР/ДУ-3-703 от 04.11.2021 г.</v>
      </c>
      <c r="AB1053" s="80">
        <v>2194.73</v>
      </c>
      <c r="AC1053" s="81">
        <f>VLOOKUP(A1053,РАСЧЕТ!A:BF,58,0)</f>
        <v>2888.0715814629643</v>
      </c>
      <c r="AD1053" s="81">
        <f t="shared" si="151"/>
        <v>693.34158146296431</v>
      </c>
      <c r="AE1053" s="81" t="str">
        <f>VLOOKUP(A1053,'11'!A:C,3,0)</f>
        <v>Начисление услуг УКС00001717 от 30.11.2023 23:59:59</v>
      </c>
      <c r="AF1053" s="81" t="str">
        <f>VLOOKUP(A1053,'11'!A:B,2,0)</f>
        <v>НАС/КР/ДУ-3-703 от 04.11.2021 г.</v>
      </c>
      <c r="AG1053" s="80">
        <v>2194.73</v>
      </c>
      <c r="AH1053" s="120">
        <f>VLOOKUP(A1053,РАСЧЕТ!A:BG,59,0)</f>
        <v>3923.091193499165</v>
      </c>
      <c r="AI1053" s="120">
        <f t="shared" si="152"/>
        <v>1728.361193499165</v>
      </c>
      <c r="AJ1053" t="str">
        <f>VLOOKUP(A1053,'12'!A:C,3,0)</f>
        <v>Начисление услуг УКС00001867 от 31.12.2023 23:59:59</v>
      </c>
      <c r="AK1053" t="str">
        <f>VLOOKUP(A1053,'12'!A:B,2,0)</f>
        <v>НАС/КР/ДУ-3-703 от 04.11.2021 г.</v>
      </c>
    </row>
    <row r="1054" spans="1:37" x14ac:dyDescent="0.3">
      <c r="A1054" s="79" t="s">
        <v>2585</v>
      </c>
      <c r="B1054" s="79" t="s">
        <v>2586</v>
      </c>
      <c r="C1054" s="80">
        <v>2181.85</v>
      </c>
      <c r="D1054" s="81">
        <f>VLOOKUP(A1054,РАСЧЕТ!A:AY,51,0)</f>
        <v>1840.1222443694489</v>
      </c>
      <c r="E1054" s="81">
        <f t="shared" si="144"/>
        <v>-341.72775563055097</v>
      </c>
      <c r="F1054" s="81" t="str">
        <f>VLOOKUP(A1054,'04'!A:C,3,0)</f>
        <v>Начисление услуг УКС00000640 от 30.04.2023 0:00:10</v>
      </c>
      <c r="G1054" s="81" t="str">
        <f>VLOOKUP(A1054,'04'!A:B,2,0)</f>
        <v>НАС/КС/ДУ/3-704 от 01.11.2021</v>
      </c>
      <c r="H1054" s="128">
        <v>2181.85</v>
      </c>
      <c r="I1054" s="126">
        <f>VLOOKUP(A1054,РАСЧЕТ!A:AZ,52,0)</f>
        <v>0</v>
      </c>
      <c r="J1054" s="126">
        <f t="shared" si="145"/>
        <v>-2181.85</v>
      </c>
      <c r="K1054" s="128">
        <v>2181.85</v>
      </c>
      <c r="L1054" s="126">
        <f>VLOOKUP(A1054,РАСЧЕТ!A:BA,53,0)</f>
        <v>0</v>
      </c>
      <c r="M1054" s="126">
        <f t="shared" si="146"/>
        <v>-2181.85</v>
      </c>
      <c r="N1054" s="128">
        <v>2181.85</v>
      </c>
      <c r="O1054" s="126">
        <f>VLOOKUP(A1054,РАСЧЕТ!A:BB,54,0)</f>
        <v>0</v>
      </c>
      <c r="P1054" s="126">
        <f t="shared" si="147"/>
        <v>-2181.85</v>
      </c>
      <c r="Q1054" s="128">
        <v>2181.85</v>
      </c>
      <c r="R1054" s="126">
        <f>VLOOKUP(A1054,РАСЧЕТ!A:BC,55,0)</f>
        <v>0</v>
      </c>
      <c r="S1054" s="126">
        <f t="shared" si="148"/>
        <v>-2181.85</v>
      </c>
      <c r="T1054" s="128">
        <v>2181.85</v>
      </c>
      <c r="U1054" s="126">
        <f>VLOOKUP(A1054,РАСЧЕТ!A:BD,56,0)</f>
        <v>0</v>
      </c>
      <c r="V1054" s="126">
        <f t="shared" si="149"/>
        <v>-2181.85</v>
      </c>
      <c r="W1054" s="80">
        <v>2181.85</v>
      </c>
      <c r="X1054" s="81">
        <f>VLOOKUP(A1054,РАСЧЕТ!A:BE,57,0)</f>
        <v>2082.2550829794563</v>
      </c>
      <c r="Y1054" s="81">
        <f t="shared" si="150"/>
        <v>-99.594917020543562</v>
      </c>
      <c r="Z1054" s="81" t="str">
        <f>VLOOKUP(A1054,'10'!A:C,3,0)</f>
        <v>Начисление услуг УКС00001637 от 31.10.2023 0:00:03</v>
      </c>
      <c r="AA1054" s="81" t="str">
        <f>VLOOKUP(A1054,'10'!A:B,2,0)</f>
        <v>НАС/КС/ДУ/3-704 от 01.11.2021</v>
      </c>
      <c r="AB1054" s="80">
        <v>2181.85</v>
      </c>
      <c r="AC1054" s="81">
        <f>VLOOKUP(A1054,РАСЧЕТ!A:BF,58,0)</f>
        <v>1880.9908865108059</v>
      </c>
      <c r="AD1054" s="81">
        <f t="shared" si="151"/>
        <v>-300.85911348919399</v>
      </c>
      <c r="AE1054" s="81" t="str">
        <f>VLOOKUP(A1054,'11'!A:C,3,0)</f>
        <v>Начисление услуг УКС00001717 от 30.11.2023 23:59:59</v>
      </c>
      <c r="AF1054" s="81" t="str">
        <f>VLOOKUP(A1054,'11'!A:B,2,0)</f>
        <v>НАС/КС/ДУ/3-704 от 01.11.2021</v>
      </c>
      <c r="AG1054" s="80">
        <v>2181.85</v>
      </c>
      <c r="AH1054" s="120">
        <f>VLOOKUP(A1054,РАСЧЕТ!A:BG,59,0)</f>
        <v>2615.0452580941055</v>
      </c>
      <c r="AI1054" s="120">
        <f t="shared" si="152"/>
        <v>433.19525809410561</v>
      </c>
      <c r="AJ1054" t="str">
        <f>VLOOKUP(A1054,'12'!A:C,3,0)</f>
        <v>Начисление услуг УКС00001867 от 31.12.2023 23:59:59</v>
      </c>
      <c r="AK1054" t="str">
        <f>VLOOKUP(A1054,'12'!A:B,2,0)</f>
        <v>НАС/КС/ДУ/3-704 от 01.11.2021</v>
      </c>
    </row>
    <row r="1055" spans="1:37" x14ac:dyDescent="0.3">
      <c r="A1055" s="79" t="s">
        <v>2228</v>
      </c>
      <c r="B1055" s="79" t="s">
        <v>2229</v>
      </c>
      <c r="C1055" s="80">
        <v>3122.45</v>
      </c>
      <c r="D1055" s="81">
        <f>VLOOKUP(A1055,РАСЧЕТ!A:AY,51,0)</f>
        <v>2633.4032906625785</v>
      </c>
      <c r="E1055" s="81">
        <f t="shared" si="144"/>
        <v>-489.04670933742136</v>
      </c>
      <c r="F1055" s="81" t="str">
        <f>VLOOKUP(A1055,'04'!A:C,3,0)</f>
        <v>Начисление услуг УКС00000640 от 30.04.2023 0:00:10</v>
      </c>
      <c r="G1055" s="81" t="str">
        <f>VLOOKUP(A1055,'04'!A:B,2,0)</f>
        <v>НАС/КС/ДУ/3-705 от 01.11.2021</v>
      </c>
      <c r="H1055" s="128">
        <v>3122.45</v>
      </c>
      <c r="I1055" s="126">
        <f>VLOOKUP(A1055,РАСЧЕТ!A:AZ,52,0)</f>
        <v>0</v>
      </c>
      <c r="J1055" s="126">
        <f t="shared" si="145"/>
        <v>-3122.45</v>
      </c>
      <c r="K1055" s="128">
        <v>3122.45</v>
      </c>
      <c r="L1055" s="126">
        <f>VLOOKUP(A1055,РАСЧЕТ!A:BA,53,0)</f>
        <v>0</v>
      </c>
      <c r="M1055" s="126">
        <f t="shared" si="146"/>
        <v>-3122.45</v>
      </c>
      <c r="N1055" s="128">
        <v>3122.45</v>
      </c>
      <c r="O1055" s="126">
        <f>VLOOKUP(A1055,РАСЧЕТ!A:BB,54,0)</f>
        <v>0</v>
      </c>
      <c r="P1055" s="126">
        <f t="shared" si="147"/>
        <v>-3122.45</v>
      </c>
      <c r="Q1055" s="128">
        <v>3122.45</v>
      </c>
      <c r="R1055" s="126">
        <f>VLOOKUP(A1055,РАСЧЕТ!A:BC,55,0)</f>
        <v>0</v>
      </c>
      <c r="S1055" s="126">
        <f t="shared" si="148"/>
        <v>-3122.45</v>
      </c>
      <c r="T1055" s="128">
        <v>3122.45</v>
      </c>
      <c r="U1055" s="126">
        <f>VLOOKUP(A1055,РАСЧЕТ!A:BD,56,0)</f>
        <v>0</v>
      </c>
      <c r="V1055" s="126">
        <f t="shared" si="149"/>
        <v>-3122.45</v>
      </c>
      <c r="W1055" s="80">
        <v>3122.45</v>
      </c>
      <c r="X1055" s="81">
        <f>VLOOKUP(A1055,РАСЧЕТ!A:BE,57,0)</f>
        <v>4132.4884422600899</v>
      </c>
      <c r="Y1055" s="81">
        <f t="shared" si="150"/>
        <v>1010.0384422600901</v>
      </c>
      <c r="Z1055" s="81" t="str">
        <f>VLOOKUP(A1055,'10'!A:C,3,0)</f>
        <v>Начисление услуг УКС00001637 от 31.10.2023 0:00:03</v>
      </c>
      <c r="AA1055" s="81" t="str">
        <f>VLOOKUP(A1055,'10'!A:B,2,0)</f>
        <v>НАС/КС/ДУ/3-705 от 01.11.2021</v>
      </c>
      <c r="AB1055" s="80">
        <v>3122.45</v>
      </c>
      <c r="AC1055" s="81">
        <f>VLOOKUP(A1055,РАСЧЕТ!A:BF,58,0)</f>
        <v>3497.2920744599764</v>
      </c>
      <c r="AD1055" s="81">
        <f t="shared" si="151"/>
        <v>374.84207445997663</v>
      </c>
      <c r="AE1055" s="81" t="str">
        <f>VLOOKUP(A1055,'11'!A:C,3,0)</f>
        <v>Начисление услуг УКС00001717 от 30.11.2023 23:59:59</v>
      </c>
      <c r="AF1055" s="81" t="str">
        <f>VLOOKUP(A1055,'11'!A:B,2,0)</f>
        <v>НАС/КС/ДУ/3-705 от 01.11.2021</v>
      </c>
      <c r="AG1055" s="80">
        <v>3122.45</v>
      </c>
      <c r="AH1055" s="120">
        <f>VLOOKUP(A1055,РАСЧЕТ!A:BG,59,0)</f>
        <v>4787.6716001575533</v>
      </c>
      <c r="AI1055" s="120">
        <f t="shared" si="152"/>
        <v>1665.2216001575534</v>
      </c>
      <c r="AJ1055" t="str">
        <f>VLOOKUP(A1055,'12'!A:C,3,0)</f>
        <v>Начисление услуг УКС00001867 от 31.12.2023 23:59:59</v>
      </c>
      <c r="AK1055" t="str">
        <f>VLOOKUP(A1055,'12'!A:B,2,0)</f>
        <v>НАС/КС/ДУ/3-705 от 01.11.2021</v>
      </c>
    </row>
    <row r="1056" spans="1:37" x14ac:dyDescent="0.3">
      <c r="A1056" s="79" t="s">
        <v>824</v>
      </c>
      <c r="B1056" s="79" t="s">
        <v>825</v>
      </c>
      <c r="C1056" s="80">
        <v>3367.26</v>
      </c>
      <c r="D1056" s="81">
        <f>VLOOKUP(A1056,РАСЧЕТ!A:AY,51,0)</f>
        <v>2811.4537337867291</v>
      </c>
      <c r="E1056" s="81">
        <f t="shared" si="144"/>
        <v>-555.8062662132711</v>
      </c>
      <c r="F1056" s="81" t="str">
        <f>VLOOKUP(A1056,'04'!A:C,3,0)</f>
        <v>Начисление услуг УКС00000640 от 30.04.2023 0:00:10</v>
      </c>
      <c r="G1056" s="81" t="str">
        <f>VLOOKUP(A1056,'04'!A:B,2,0)</f>
        <v>НАС/КС/ДУ/3-706 от 01.11.2021</v>
      </c>
      <c r="H1056" s="128">
        <v>3367.26</v>
      </c>
      <c r="I1056" s="126">
        <f>VLOOKUP(A1056,РАСЧЕТ!A:AZ,52,0)</f>
        <v>0</v>
      </c>
      <c r="J1056" s="126">
        <f t="shared" si="145"/>
        <v>-3367.26</v>
      </c>
      <c r="K1056" s="128">
        <v>3367.26</v>
      </c>
      <c r="L1056" s="126">
        <f>VLOOKUP(A1056,РАСЧЕТ!A:BA,53,0)</f>
        <v>0</v>
      </c>
      <c r="M1056" s="126">
        <f t="shared" si="146"/>
        <v>-3367.26</v>
      </c>
      <c r="N1056" s="128">
        <v>3367.26</v>
      </c>
      <c r="O1056" s="126">
        <f>VLOOKUP(A1056,РАСЧЕТ!A:BB,54,0)</f>
        <v>0</v>
      </c>
      <c r="P1056" s="126">
        <f t="shared" si="147"/>
        <v>-3367.26</v>
      </c>
      <c r="Q1056" s="128">
        <v>3367.26</v>
      </c>
      <c r="R1056" s="126">
        <f>VLOOKUP(A1056,РАСЧЕТ!A:BC,55,0)</f>
        <v>0</v>
      </c>
      <c r="S1056" s="126">
        <f t="shared" si="148"/>
        <v>-3367.26</v>
      </c>
      <c r="T1056" s="128">
        <v>3367.26</v>
      </c>
      <c r="U1056" s="126">
        <f>VLOOKUP(A1056,РАСЧЕТ!A:BD,56,0)</f>
        <v>0</v>
      </c>
      <c r="V1056" s="126">
        <f t="shared" si="149"/>
        <v>-3367.26</v>
      </c>
      <c r="W1056" s="80">
        <v>3367.26</v>
      </c>
      <c r="X1056" s="81">
        <f>VLOOKUP(A1056,РАСЧЕТ!A:BE,57,0)</f>
        <v>3658.8242821541462</v>
      </c>
      <c r="Y1056" s="81">
        <f t="shared" si="150"/>
        <v>291.56428215414599</v>
      </c>
      <c r="Z1056" s="81" t="str">
        <f>VLOOKUP(A1056,'10'!A:C,3,0)</f>
        <v>Начисление услуг УКС00001637 от 31.10.2023 0:00:03</v>
      </c>
      <c r="AA1056" s="81" t="str">
        <f>VLOOKUP(A1056,'10'!A:B,2,0)</f>
        <v>НАС/КС/ДУ/3-706 от 01.11.2021</v>
      </c>
      <c r="AB1056" s="80">
        <v>3367.26</v>
      </c>
      <c r="AC1056" s="81">
        <f>VLOOKUP(A1056,РАСЧЕТ!A:BF,58,0)</f>
        <v>3214.092851233655</v>
      </c>
      <c r="AD1056" s="81">
        <f t="shared" si="151"/>
        <v>-153.16714876634524</v>
      </c>
      <c r="AE1056" s="81" t="str">
        <f>VLOOKUP(A1056,'11'!A:C,3,0)</f>
        <v>Начисление услуг УКС00001717 от 30.11.2023 23:59:59</v>
      </c>
      <c r="AF1056" s="81" t="str">
        <f>VLOOKUP(A1056,'11'!A:B,2,0)</f>
        <v>НАС/КС/ДУ/3-706 от 01.11.2021</v>
      </c>
      <c r="AG1056" s="80">
        <v>3367.26</v>
      </c>
      <c r="AH1056" s="120">
        <f>VLOOKUP(A1056,РАСЧЕТ!A:BG,59,0)</f>
        <v>4439.6327975730965</v>
      </c>
      <c r="AI1056" s="120">
        <f t="shared" si="152"/>
        <v>1072.3727975730962</v>
      </c>
      <c r="AJ1056" t="str">
        <f>VLOOKUP(A1056,'12'!A:C,3,0)</f>
        <v>Начисление услуг УКС00001867 от 31.12.2023 23:59:59</v>
      </c>
      <c r="AK1056" t="str">
        <f>VLOOKUP(A1056,'12'!A:B,2,0)</f>
        <v>НАС/КС/ДУ/3-706 от 01.11.2021</v>
      </c>
    </row>
    <row r="1057" spans="1:37" x14ac:dyDescent="0.3">
      <c r="A1057" s="79" t="s">
        <v>2671</v>
      </c>
      <c r="B1057" s="79" t="s">
        <v>2672</v>
      </c>
      <c r="C1057" s="80">
        <v>2194.73</v>
      </c>
      <c r="D1057" s="81">
        <f>VLOOKUP(A1057,РАСЧЕТ!A:AY,51,0)</f>
        <v>4949.1990800574213</v>
      </c>
      <c r="E1057" s="81">
        <f t="shared" si="144"/>
        <v>2754.4690800574213</v>
      </c>
      <c r="F1057" s="81" t="str">
        <f>VLOOKUP(A1057,'04'!A:C,3,0)</f>
        <v>Начисление услуг УКС00000640 от 30.04.2023 0:00:10</v>
      </c>
      <c r="G1057" s="81" t="str">
        <f>VLOOKUP(A1057,'04'!A:B,2,0)</f>
        <v>НАС/КС/ДУ/3-707 от 08.11.2021</v>
      </c>
      <c r="H1057" s="128">
        <v>2194.73</v>
      </c>
      <c r="I1057" s="126">
        <f>VLOOKUP(A1057,РАСЧЕТ!A:AZ,52,0)</f>
        <v>0</v>
      </c>
      <c r="J1057" s="126">
        <f t="shared" si="145"/>
        <v>-2194.73</v>
      </c>
      <c r="K1057" s="128">
        <v>2194.73</v>
      </c>
      <c r="L1057" s="126">
        <f>VLOOKUP(A1057,РАСЧЕТ!A:BA,53,0)</f>
        <v>0</v>
      </c>
      <c r="M1057" s="126">
        <f t="shared" si="146"/>
        <v>-2194.73</v>
      </c>
      <c r="N1057" s="128">
        <v>2194.73</v>
      </c>
      <c r="O1057" s="126">
        <f>VLOOKUP(A1057,РАСЧЕТ!A:BB,54,0)</f>
        <v>0</v>
      </c>
      <c r="P1057" s="126">
        <f t="shared" si="147"/>
        <v>-2194.73</v>
      </c>
      <c r="Q1057" s="128">
        <v>2194.73</v>
      </c>
      <c r="R1057" s="126">
        <f>VLOOKUP(A1057,РАСЧЕТ!A:BC,55,0)</f>
        <v>0</v>
      </c>
      <c r="S1057" s="126">
        <f t="shared" si="148"/>
        <v>-2194.73</v>
      </c>
      <c r="T1057" s="128">
        <v>2194.73</v>
      </c>
      <c r="U1057" s="126">
        <f>VLOOKUP(A1057,РАСЧЕТ!A:BD,56,0)</f>
        <v>0</v>
      </c>
      <c r="V1057" s="126">
        <f t="shared" si="149"/>
        <v>-2194.73</v>
      </c>
      <c r="W1057" s="80">
        <v>2194.73</v>
      </c>
      <c r="X1057" s="81">
        <f>VLOOKUP(A1057,РАСЧЕТ!A:BE,57,0)</f>
        <v>1359.3544730450492</v>
      </c>
      <c r="Y1057" s="81">
        <f t="shared" si="150"/>
        <v>-835.37552695495083</v>
      </c>
      <c r="Z1057" s="81" t="str">
        <f>VLOOKUP(A1057,'10'!A:C,3,0)</f>
        <v>Начисление услуг УКС00001637 от 31.10.2023 0:00:03</v>
      </c>
      <c r="AA1057" s="81" t="str">
        <f>VLOOKUP(A1057,'10'!A:B,2,0)</f>
        <v>НАС/КС/ДУ/3-707 от 08.11.2021</v>
      </c>
      <c r="AB1057" s="80">
        <v>2194.73</v>
      </c>
      <c r="AC1057" s="81">
        <f>VLOOKUP(A1057,РАСЧЕТ!A:BF,58,0)</f>
        <v>1378.3515424681641</v>
      </c>
      <c r="AD1057" s="81">
        <f t="shared" si="151"/>
        <v>-816.37845753183592</v>
      </c>
      <c r="AE1057" s="81" t="str">
        <f>VLOOKUP(A1057,'11'!A:C,3,0)</f>
        <v>Начисление услуг УКС00001717 от 30.11.2023 23:59:59</v>
      </c>
      <c r="AF1057" s="81" t="str">
        <f>VLOOKUP(A1057,'11'!A:B,2,0)</f>
        <v>НАС/КС/ДУ/3-707 от 08.11.2021</v>
      </c>
      <c r="AG1057" s="80">
        <v>2194.73</v>
      </c>
      <c r="AH1057" s="120">
        <f>VLOOKUP(A1057,РАСЧЕТ!A:BG,59,0)</f>
        <v>1963.7315541309429</v>
      </c>
      <c r="AI1057" s="120">
        <f t="shared" si="152"/>
        <v>-230.99844586905715</v>
      </c>
      <c r="AJ1057" t="str">
        <f>VLOOKUP(A1057,'12'!A:C,3,0)</f>
        <v>Начисление услуг УКС00001867 от 31.12.2023 23:59:59</v>
      </c>
      <c r="AK1057" t="str">
        <f>VLOOKUP(A1057,'12'!A:B,2,0)</f>
        <v>НАС/КС/ДУ/3-707 от 08.11.2021</v>
      </c>
    </row>
    <row r="1058" spans="1:37" x14ac:dyDescent="0.3">
      <c r="A1058" s="79" t="s">
        <v>2208</v>
      </c>
      <c r="B1058" s="79" t="s">
        <v>2209</v>
      </c>
      <c r="C1058" s="80">
        <v>2181.85</v>
      </c>
      <c r="D1058" s="81">
        <f>VLOOKUP(A1058,РАСЧЕТ!A:AY,51,0)</f>
        <v>917.24229485160481</v>
      </c>
      <c r="E1058" s="81">
        <f t="shared" si="144"/>
        <v>-1264.6077051483951</v>
      </c>
      <c r="F1058" s="81" t="str">
        <f>VLOOKUP(A1058,'04'!A:C,3,0)</f>
        <v>Начисление услуг УКС00000640 от 30.04.2023 0:00:10</v>
      </c>
      <c r="G1058" s="81" t="str">
        <f>VLOOKUP(A1058,'04'!A:B,2,0)</f>
        <v xml:space="preserve">НАС/КС/ДУ/3-708 ЗПИФ </v>
      </c>
      <c r="H1058" s="128">
        <v>2181.85</v>
      </c>
      <c r="I1058" s="126">
        <f>VLOOKUP(A1058,РАСЧЕТ!A:AZ,52,0)</f>
        <v>0</v>
      </c>
      <c r="J1058" s="126">
        <f t="shared" si="145"/>
        <v>-2181.85</v>
      </c>
      <c r="K1058" s="128">
        <v>1963.67</v>
      </c>
      <c r="L1058" s="126">
        <f>VLOOKUP(A1058,РАСЧЕТ!A:BA,53,0)</f>
        <v>0</v>
      </c>
      <c r="M1058" s="126">
        <f t="shared" si="146"/>
        <v>-1963.67</v>
      </c>
      <c r="N1058" s="127"/>
      <c r="O1058" s="126">
        <f>VLOOKUP(A1058,РАСЧЕТ!A:BB,54,0)</f>
        <v>0</v>
      </c>
      <c r="P1058" s="126">
        <f t="shared" si="147"/>
        <v>0</v>
      </c>
      <c r="Q1058" s="127"/>
      <c r="R1058" s="126">
        <f>VLOOKUP(A1058,РАСЧЕТ!A:BC,55,0)</f>
        <v>0</v>
      </c>
      <c r="S1058" s="126">
        <f t="shared" si="148"/>
        <v>0</v>
      </c>
      <c r="T1058" s="127"/>
      <c r="U1058" s="126">
        <f>VLOOKUP(A1058,РАСЧЕТ!A:BD,56,0)</f>
        <v>0</v>
      </c>
      <c r="V1058" s="126">
        <f t="shared" si="149"/>
        <v>0</v>
      </c>
      <c r="W1058" s="82"/>
      <c r="X1058" s="81">
        <f>VLOOKUP(A1058,РАСЧЕТ!A:BE,57,0)</f>
        <v>0</v>
      </c>
      <c r="Y1058" s="81">
        <f t="shared" si="150"/>
        <v>0</v>
      </c>
      <c r="Z1058" s="81" t="e">
        <f>VLOOKUP(A1058,'10'!A:C,3,0)</f>
        <v>#N/A</v>
      </c>
      <c r="AA1058" s="81" t="e">
        <f>VLOOKUP(A1058,'10'!A:B,2,0)</f>
        <v>#N/A</v>
      </c>
      <c r="AB1058" s="82"/>
      <c r="AC1058" s="81">
        <f>VLOOKUP(A1058,РАСЧЕТ!A:BF,58,0)</f>
        <v>0</v>
      </c>
      <c r="AD1058" s="81">
        <f t="shared" si="151"/>
        <v>0</v>
      </c>
      <c r="AE1058" s="81" t="e">
        <f>VLOOKUP(A1058,'11'!A:C,3,0)</f>
        <v>#N/A</v>
      </c>
      <c r="AF1058" s="81" t="e">
        <f>VLOOKUP(A1058,'11'!A:B,2,0)</f>
        <v>#N/A</v>
      </c>
      <c r="AG1058" s="82"/>
      <c r="AH1058" s="120">
        <f>VLOOKUP(A1058,РАСЧЕТ!A:BG,59,0)</f>
        <v>0</v>
      </c>
      <c r="AI1058" s="120">
        <f t="shared" si="152"/>
        <v>0</v>
      </c>
      <c r="AJ1058" t="e">
        <f>VLOOKUP(A1058,'12'!A:C,3,0)</f>
        <v>#N/A</v>
      </c>
      <c r="AK1058" t="e">
        <f>VLOOKUP(A1058,'12'!A:B,2,0)</f>
        <v>#N/A</v>
      </c>
    </row>
    <row r="1059" spans="1:37" x14ac:dyDescent="0.3">
      <c r="A1059" s="79" t="s">
        <v>2748</v>
      </c>
      <c r="B1059" s="79" t="s">
        <v>2209</v>
      </c>
      <c r="C1059" s="82"/>
      <c r="D1059" s="81">
        <f>VLOOKUP(A1059,РАСЧЕТ!A:AY,51,0)</f>
        <v>0</v>
      </c>
      <c r="E1059" s="81">
        <f t="shared" si="144"/>
        <v>0</v>
      </c>
      <c r="F1059" s="81" t="e">
        <f>VLOOKUP(A1059,'04'!A:C,3,0)</f>
        <v>#N/A</v>
      </c>
      <c r="G1059" s="81" t="e">
        <f>VLOOKUP(A1059,'04'!A:B,2,0)</f>
        <v>#N/A</v>
      </c>
      <c r="H1059" s="127"/>
      <c r="I1059" s="126">
        <f>VLOOKUP(A1059,РАСЧЕТ!A:AZ,52,0)</f>
        <v>0</v>
      </c>
      <c r="J1059" s="126">
        <f t="shared" si="145"/>
        <v>0</v>
      </c>
      <c r="K1059" s="126">
        <v>218.18</v>
      </c>
      <c r="L1059" s="126">
        <f>VLOOKUP(A1059,РАСЧЕТ!A:BA,53,0)</f>
        <v>0</v>
      </c>
      <c r="M1059" s="126">
        <f t="shared" si="146"/>
        <v>-218.18</v>
      </c>
      <c r="N1059" s="128">
        <v>2181.85</v>
      </c>
      <c r="O1059" s="126">
        <f>VLOOKUP(A1059,РАСЧЕТ!A:BB,54,0)</f>
        <v>0</v>
      </c>
      <c r="P1059" s="126">
        <f t="shared" si="147"/>
        <v>-2181.85</v>
      </c>
      <c r="Q1059" s="128">
        <v>2181.85</v>
      </c>
      <c r="R1059" s="126">
        <f>VLOOKUP(A1059,РАСЧЕТ!A:BC,55,0)</f>
        <v>0</v>
      </c>
      <c r="S1059" s="126">
        <f t="shared" si="148"/>
        <v>-2181.85</v>
      </c>
      <c r="T1059" s="128">
        <v>2181.85</v>
      </c>
      <c r="U1059" s="126">
        <f>VLOOKUP(A1059,РАСЧЕТ!A:BD,56,0)</f>
        <v>0</v>
      </c>
      <c r="V1059" s="126">
        <f t="shared" si="149"/>
        <v>-2181.85</v>
      </c>
      <c r="W1059" s="80">
        <v>2181.85</v>
      </c>
      <c r="X1059" s="81">
        <f>VLOOKUP(A1059,РАСЧЕТ!A:BE,57,0)</f>
        <v>3913.7234775748293</v>
      </c>
      <c r="Y1059" s="81">
        <f t="shared" si="150"/>
        <v>1731.8734775748294</v>
      </c>
      <c r="Z1059" s="81" t="str">
        <f>VLOOKUP(A1059,'10'!A:C,3,0)</f>
        <v>Начисление услуг УКС00001637 от 31.10.2023 0:00:03</v>
      </c>
      <c r="AA1059" s="81" t="str">
        <f>VLOOKUP(A1059,'10'!A:B,2,0)</f>
        <v>НАС/КС/ДУ-3-708</v>
      </c>
      <c r="AB1059" s="80">
        <v>2181.85</v>
      </c>
      <c r="AC1059" s="81">
        <f>VLOOKUP(A1059,РАСЧЕТ!A:BF,58,0)</f>
        <v>3160.80012618807</v>
      </c>
      <c r="AD1059" s="81">
        <f t="shared" si="151"/>
        <v>978.95012618807004</v>
      </c>
      <c r="AE1059" s="81" t="str">
        <f>VLOOKUP(A1059,'11'!A:C,3,0)</f>
        <v>Начисление услуг УКС00001717 от 30.11.2023 23:59:59</v>
      </c>
      <c r="AF1059" s="81" t="str">
        <f>VLOOKUP(A1059,'11'!A:B,2,0)</f>
        <v>НАС/КС/ДУ-3-708</v>
      </c>
      <c r="AG1059" s="80">
        <v>2181.85</v>
      </c>
      <c r="AH1059" s="120">
        <f>VLOOKUP(A1059,РАСЧЕТ!A:BG,59,0)</f>
        <v>4276.0198133393114</v>
      </c>
      <c r="AI1059" s="120">
        <f t="shared" si="152"/>
        <v>2094.1698133393115</v>
      </c>
      <c r="AJ1059" t="str">
        <f>VLOOKUP(A1059,'12'!A:C,3,0)</f>
        <v>Начисление услуг УКС00001867 от 31.12.2023 23:59:59</v>
      </c>
      <c r="AK1059" t="str">
        <f>VLOOKUP(A1059,'12'!A:B,2,0)</f>
        <v>НАС/КС/ДУ-3-708</v>
      </c>
    </row>
    <row r="1060" spans="1:37" x14ac:dyDescent="0.3">
      <c r="A1060" s="79" t="s">
        <v>841</v>
      </c>
      <c r="B1060" s="79" t="s">
        <v>842</v>
      </c>
      <c r="C1060" s="80">
        <v>3122.45</v>
      </c>
      <c r="D1060" s="81">
        <f>VLOOKUP(A1060,РАСЧЕТ!A:AY,51,0)</f>
        <v>2633.4032906625785</v>
      </c>
      <c r="E1060" s="81">
        <f t="shared" si="144"/>
        <v>-489.04670933742136</v>
      </c>
      <c r="F1060" s="81" t="str">
        <f>VLOOKUP(A1060,'04'!A:C,3,0)</f>
        <v>Начисление услуг УКС00000640 от 30.04.2023 0:00:10</v>
      </c>
      <c r="G1060" s="81" t="str">
        <f>VLOOKUP(A1060,'04'!A:B,2,0)</f>
        <v>НАС/КС/ДУ-3-709..</v>
      </c>
      <c r="H1060" s="128">
        <v>3122.45</v>
      </c>
      <c r="I1060" s="126">
        <f>VLOOKUP(A1060,РАСЧЕТ!A:AZ,52,0)</f>
        <v>0</v>
      </c>
      <c r="J1060" s="126">
        <f t="shared" si="145"/>
        <v>-3122.45</v>
      </c>
      <c r="K1060" s="128">
        <v>3122.45</v>
      </c>
      <c r="L1060" s="126">
        <f>VLOOKUP(A1060,РАСЧЕТ!A:BA,53,0)</f>
        <v>0</v>
      </c>
      <c r="M1060" s="126">
        <f t="shared" si="146"/>
        <v>-3122.45</v>
      </c>
      <c r="N1060" s="128">
        <v>3122.45</v>
      </c>
      <c r="O1060" s="126">
        <f>VLOOKUP(A1060,РАСЧЕТ!A:BB,54,0)</f>
        <v>0</v>
      </c>
      <c r="P1060" s="126">
        <f t="shared" si="147"/>
        <v>-3122.45</v>
      </c>
      <c r="Q1060" s="128">
        <v>3122.45</v>
      </c>
      <c r="R1060" s="126">
        <f>VLOOKUP(A1060,РАСЧЕТ!A:BC,55,0)</f>
        <v>0</v>
      </c>
      <c r="S1060" s="126">
        <f t="shared" si="148"/>
        <v>-3122.45</v>
      </c>
      <c r="T1060" s="128">
        <v>3122.45</v>
      </c>
      <c r="U1060" s="126">
        <f>VLOOKUP(A1060,РАСЧЕТ!A:BD,56,0)</f>
        <v>0</v>
      </c>
      <c r="V1060" s="126">
        <f t="shared" si="149"/>
        <v>-3122.45</v>
      </c>
      <c r="W1060" s="80">
        <v>3122.45</v>
      </c>
      <c r="X1060" s="81">
        <f>VLOOKUP(A1060,РАСЧЕТ!A:BE,57,0)</f>
        <v>5327.5073878633793</v>
      </c>
      <c r="Y1060" s="81">
        <f t="shared" si="150"/>
        <v>2205.0573878633795</v>
      </c>
      <c r="Z1060" s="81" t="str">
        <f>VLOOKUP(A1060,'10'!A:C,3,0)</f>
        <v>Начисление услуг УКС00001637 от 31.10.2023 0:00:03</v>
      </c>
      <c r="AA1060" s="81" t="str">
        <f>VLOOKUP(A1060,'10'!A:B,2,0)</f>
        <v>НАС/КС/ДУ-3-709..</v>
      </c>
      <c r="AB1060" s="80">
        <v>3122.45</v>
      </c>
      <c r="AC1060" s="81">
        <f>VLOOKUP(A1060,РАСЧЕТ!A:BF,58,0)</f>
        <v>4332.3576932201422</v>
      </c>
      <c r="AD1060" s="81">
        <f t="shared" si="151"/>
        <v>1209.9076932201424</v>
      </c>
      <c r="AE1060" s="81" t="str">
        <f>VLOOKUP(A1060,'11'!A:C,3,0)</f>
        <v>Начисление услуг УКС00001717 от 30.11.2023 23:59:59</v>
      </c>
      <c r="AF1060" s="81" t="str">
        <f>VLOOKUP(A1060,'11'!A:B,2,0)</f>
        <v>НАС/КС/ДУ-3-709..</v>
      </c>
      <c r="AG1060" s="80">
        <v>3122.45</v>
      </c>
      <c r="AH1060" s="120">
        <f>VLOOKUP(A1060,РАСЧЕТ!A:BG,59,0)</f>
        <v>5871.4446357940997</v>
      </c>
      <c r="AI1060" s="120">
        <f t="shared" si="152"/>
        <v>2748.9946357940998</v>
      </c>
      <c r="AJ1060" t="str">
        <f>VLOOKUP(A1060,'12'!A:C,3,0)</f>
        <v>Начисление услуг УКС00001867 от 31.12.2023 23:59:59</v>
      </c>
      <c r="AK1060" t="str">
        <f>VLOOKUP(A1060,'12'!A:B,2,0)</f>
        <v>НАС/КС/ДУ-3-709..</v>
      </c>
    </row>
    <row r="1061" spans="1:37" x14ac:dyDescent="0.3">
      <c r="A1061" s="79" t="s">
        <v>756</v>
      </c>
      <c r="B1061" s="79" t="s">
        <v>322</v>
      </c>
      <c r="C1061" s="80">
        <v>1576.26</v>
      </c>
      <c r="D1061" s="81">
        <f>VLOOKUP(A1061,РАСЧЕТ!A:AY,51,0)</f>
        <v>2219.5821901782265</v>
      </c>
      <c r="E1061" s="81">
        <f t="shared" si="144"/>
        <v>643.32219017822649</v>
      </c>
      <c r="F1061" s="81" t="str">
        <f>VLOOKUP(A1061,'04'!A:C,3,0)</f>
        <v>Начисление услуг УКС00000640 от 30.04.2023 0:00:10</v>
      </c>
      <c r="G1061" s="81" t="str">
        <f>VLOOKUP(A1061,'04'!A:B,2,0)</f>
        <v>НАС/КС/ДУ/3-71</v>
      </c>
      <c r="H1061" s="128">
        <v>1576.26</v>
      </c>
      <c r="I1061" s="126">
        <f>VLOOKUP(A1061,РАСЧЕТ!A:AZ,52,0)</f>
        <v>0</v>
      </c>
      <c r="J1061" s="126">
        <f t="shared" si="145"/>
        <v>-1576.26</v>
      </c>
      <c r="K1061" s="128">
        <v>1576.26</v>
      </c>
      <c r="L1061" s="126">
        <f>VLOOKUP(A1061,РАСЧЕТ!A:BA,53,0)</f>
        <v>0</v>
      </c>
      <c r="M1061" s="126">
        <f t="shared" si="146"/>
        <v>-1576.26</v>
      </c>
      <c r="N1061" s="128">
        <v>1576.26</v>
      </c>
      <c r="O1061" s="126">
        <f>VLOOKUP(A1061,РАСЧЕТ!A:BB,54,0)</f>
        <v>0</v>
      </c>
      <c r="P1061" s="126">
        <f t="shared" si="147"/>
        <v>-1576.26</v>
      </c>
      <c r="Q1061" s="128">
        <v>1576.26</v>
      </c>
      <c r="R1061" s="126">
        <f>VLOOKUP(A1061,РАСЧЕТ!A:BC,55,0)</f>
        <v>0</v>
      </c>
      <c r="S1061" s="126">
        <f t="shared" si="148"/>
        <v>-1576.26</v>
      </c>
      <c r="T1061" s="128">
        <v>1576.26</v>
      </c>
      <c r="U1061" s="126">
        <f>VLOOKUP(A1061,РАСЧЕТ!A:BD,56,0)</f>
        <v>0</v>
      </c>
      <c r="V1061" s="126">
        <f t="shared" si="149"/>
        <v>-1576.26</v>
      </c>
      <c r="W1061" s="80">
        <v>1576.26</v>
      </c>
      <c r="X1061" s="81">
        <f>VLOOKUP(A1061,РАСЧЕТ!A:BE,57,0)</f>
        <v>1386.9077789785483</v>
      </c>
      <c r="Y1061" s="81">
        <f t="shared" si="150"/>
        <v>-189.35222102145167</v>
      </c>
      <c r="Z1061" s="81" t="str">
        <f>VLOOKUP(A1061,'10'!A:C,3,0)</f>
        <v>Начисление услуг УКС00001637 от 31.10.2023 0:00:03</v>
      </c>
      <c r="AA1061" s="81" t="str">
        <f>VLOOKUP(A1061,'10'!A:B,2,0)</f>
        <v>НАС/КС/ДУ/3-71</v>
      </c>
      <c r="AB1061" s="80">
        <v>1576.26</v>
      </c>
      <c r="AC1061" s="81">
        <f>VLOOKUP(A1061,РАСЧЕТ!A:BF,58,0)</f>
        <v>1276.8680642374304</v>
      </c>
      <c r="AD1061" s="81">
        <f t="shared" si="151"/>
        <v>-299.39193576256957</v>
      </c>
      <c r="AE1061" s="81" t="str">
        <f>VLOOKUP(A1061,'11'!A:C,3,0)</f>
        <v>Начисление услуг УКС00001717 от 30.11.2023 23:59:59</v>
      </c>
      <c r="AF1061" s="81" t="str">
        <f>VLOOKUP(A1061,'11'!A:B,2,0)</f>
        <v>НАС/КС/ДУ/3-71</v>
      </c>
      <c r="AG1061" s="80">
        <v>1576.26</v>
      </c>
      <c r="AH1061" s="120">
        <f>VLOOKUP(A1061,РАСЧЕТ!A:BG,59,0)</f>
        <v>1782.7460044149479</v>
      </c>
      <c r="AI1061" s="120">
        <f t="shared" si="152"/>
        <v>206.48600441494796</v>
      </c>
      <c r="AJ1061" t="str">
        <f>VLOOKUP(A1061,'12'!A:C,3,0)</f>
        <v>Начисление услуг УКС00001867 от 31.12.2023 23:59:59</v>
      </c>
      <c r="AK1061" t="str">
        <f>VLOOKUP(A1061,'12'!A:B,2,0)</f>
        <v>НАС/КС/ДУ/3-71</v>
      </c>
    </row>
    <row r="1062" spans="1:37" x14ac:dyDescent="0.3">
      <c r="A1062" s="79" t="s">
        <v>1042</v>
      </c>
      <c r="B1062" s="79" t="s">
        <v>1043</v>
      </c>
      <c r="C1062" s="80">
        <v>3367.26</v>
      </c>
      <c r="D1062" s="81">
        <f>VLOOKUP(A1062,РАСЧЕТ!A:AY,51,0)</f>
        <v>4475.756933786729</v>
      </c>
      <c r="E1062" s="81">
        <f t="shared" si="144"/>
        <v>1108.4969337867287</v>
      </c>
      <c r="F1062" s="81" t="str">
        <f>VLOOKUP(A1062,'04'!A:C,3,0)</f>
        <v>Начисление услуг УКС00000640 от 30.04.2023 0:00:10</v>
      </c>
      <c r="G1062" s="81" t="str">
        <f>VLOOKUP(A1062,'04'!A:B,2,0)</f>
        <v>НАС/КС/ДУ-3-710</v>
      </c>
      <c r="H1062" s="128">
        <v>3367.26</v>
      </c>
      <c r="I1062" s="126">
        <f>VLOOKUP(A1062,РАСЧЕТ!A:AZ,52,0)</f>
        <v>0</v>
      </c>
      <c r="J1062" s="126">
        <f t="shared" si="145"/>
        <v>-3367.26</v>
      </c>
      <c r="K1062" s="128">
        <v>3367.26</v>
      </c>
      <c r="L1062" s="126">
        <f>VLOOKUP(A1062,РАСЧЕТ!A:BA,53,0)</f>
        <v>0</v>
      </c>
      <c r="M1062" s="126">
        <f t="shared" si="146"/>
        <v>-3367.26</v>
      </c>
      <c r="N1062" s="128">
        <v>3367.26</v>
      </c>
      <c r="O1062" s="126">
        <f>VLOOKUP(A1062,РАСЧЕТ!A:BB,54,0)</f>
        <v>0</v>
      </c>
      <c r="P1062" s="126">
        <f t="shared" si="147"/>
        <v>-3367.26</v>
      </c>
      <c r="Q1062" s="128">
        <v>3367.26</v>
      </c>
      <c r="R1062" s="126">
        <f>VLOOKUP(A1062,РАСЧЕТ!A:BC,55,0)</f>
        <v>0</v>
      </c>
      <c r="S1062" s="126">
        <f t="shared" si="148"/>
        <v>-3367.26</v>
      </c>
      <c r="T1062" s="128">
        <v>3367.26</v>
      </c>
      <c r="U1062" s="126">
        <f>VLOOKUP(A1062,РАСЧЕТ!A:BD,56,0)</f>
        <v>0</v>
      </c>
      <c r="V1062" s="126">
        <f t="shared" si="149"/>
        <v>-3367.26</v>
      </c>
      <c r="W1062" s="80">
        <v>3367.26</v>
      </c>
      <c r="X1062" s="81">
        <f>VLOOKUP(A1062,РАСЧЕТ!A:BE,57,0)</f>
        <v>4568.4809450573348</v>
      </c>
      <c r="Y1062" s="81">
        <f t="shared" si="150"/>
        <v>1201.2209450573346</v>
      </c>
      <c r="Z1062" s="81" t="str">
        <f>VLOOKUP(A1062,'10'!A:C,3,0)</f>
        <v>Начисление услуг УКС00001637 от 31.10.2023 0:00:03</v>
      </c>
      <c r="AA1062" s="81" t="str">
        <f>VLOOKUP(A1062,'10'!A:B,2,0)</f>
        <v>НАС/КС/ДУ-3-710</v>
      </c>
      <c r="AB1062" s="80">
        <v>3367.26</v>
      </c>
      <c r="AC1062" s="81">
        <f>VLOOKUP(A1062,РАСЧЕТ!A:BF,58,0)</f>
        <v>3849.7505593071223</v>
      </c>
      <c r="AD1062" s="81">
        <f t="shared" si="151"/>
        <v>482.49055930712211</v>
      </c>
      <c r="AE1062" s="81" t="str">
        <f>VLOOKUP(A1062,'11'!A:C,3,0)</f>
        <v>Начисление услуг УКС00001717 от 30.11.2023 23:59:59</v>
      </c>
      <c r="AF1062" s="81" t="str">
        <f>VLOOKUP(A1062,'11'!A:B,2,0)</f>
        <v>НАС/КС/ДУ-3-710</v>
      </c>
      <c r="AG1062" s="80">
        <v>3367.26</v>
      </c>
      <c r="AH1062" s="120">
        <f>VLOOKUP(A1062,РАСЧЕТ!A:BG,59,0)</f>
        <v>5264.6083065964285</v>
      </c>
      <c r="AI1062" s="120">
        <f t="shared" si="152"/>
        <v>1897.3483065964283</v>
      </c>
      <c r="AJ1062" t="str">
        <f>VLOOKUP(A1062,'12'!A:C,3,0)</f>
        <v>Начисление услуг УКС00001867 от 31.12.2023 23:59:59</v>
      </c>
      <c r="AK1062" t="str">
        <f>VLOOKUP(A1062,'12'!A:B,2,0)</f>
        <v>НАС/КС/ДУ-3-710</v>
      </c>
    </row>
    <row r="1063" spans="1:37" x14ac:dyDescent="0.3">
      <c r="A1063" s="79" t="s">
        <v>963</v>
      </c>
      <c r="B1063" s="79" t="s">
        <v>964</v>
      </c>
      <c r="C1063" s="80">
        <v>2194.73</v>
      </c>
      <c r="D1063" s="81">
        <f>VLOOKUP(A1063,РАСЧЕТ!A:AY,51,0)</f>
        <v>1850.9891080173006</v>
      </c>
      <c r="E1063" s="81">
        <f t="shared" si="144"/>
        <v>-343.7408919826994</v>
      </c>
      <c r="F1063" s="81" t="str">
        <f>VLOOKUP(A1063,'04'!A:C,3,0)</f>
        <v>Начисление услуг УКС00000640 от 30.04.2023 0:00:10</v>
      </c>
      <c r="G1063" s="81" t="str">
        <f>VLOOKUP(A1063,'04'!A:B,2,0)</f>
        <v>НАС/КС/ДУ-3-711 от 22.20.2021 г.</v>
      </c>
      <c r="H1063" s="128">
        <v>2194.73</v>
      </c>
      <c r="I1063" s="126">
        <f>VLOOKUP(A1063,РАСЧЕТ!A:AZ,52,0)</f>
        <v>0</v>
      </c>
      <c r="J1063" s="126">
        <f t="shared" si="145"/>
        <v>-2194.73</v>
      </c>
      <c r="K1063" s="128">
        <v>2194.73</v>
      </c>
      <c r="L1063" s="126">
        <f>VLOOKUP(A1063,РАСЧЕТ!A:BA,53,0)</f>
        <v>0</v>
      </c>
      <c r="M1063" s="126">
        <f t="shared" si="146"/>
        <v>-2194.73</v>
      </c>
      <c r="N1063" s="128">
        <v>2194.73</v>
      </c>
      <c r="O1063" s="126">
        <f>VLOOKUP(A1063,РАСЧЕТ!A:BB,54,0)</f>
        <v>0</v>
      </c>
      <c r="P1063" s="126">
        <f t="shared" si="147"/>
        <v>-2194.73</v>
      </c>
      <c r="Q1063" s="128">
        <v>2194.73</v>
      </c>
      <c r="R1063" s="126">
        <f>VLOOKUP(A1063,РАСЧЕТ!A:BC,55,0)</f>
        <v>0</v>
      </c>
      <c r="S1063" s="126">
        <f t="shared" si="148"/>
        <v>-2194.73</v>
      </c>
      <c r="T1063" s="128">
        <v>2194.73</v>
      </c>
      <c r="U1063" s="126">
        <f>VLOOKUP(A1063,РАСЧЕТ!A:BD,56,0)</f>
        <v>0</v>
      </c>
      <c r="V1063" s="126">
        <f t="shared" si="149"/>
        <v>-2194.73</v>
      </c>
      <c r="W1063" s="80">
        <v>2194.73</v>
      </c>
      <c r="X1063" s="81">
        <f>VLOOKUP(A1063,РАСЧЕТ!A:BE,57,0)</f>
        <v>2834.760730492671</v>
      </c>
      <c r="Y1063" s="81">
        <f t="shared" si="150"/>
        <v>640.03073049267095</v>
      </c>
      <c r="Z1063" s="81" t="str">
        <f>VLOOKUP(A1063,'10'!A:C,3,0)</f>
        <v>Начисление услуг УКС00001637 от 31.10.2023 0:00:03</v>
      </c>
      <c r="AA1063" s="81" t="str">
        <f>VLOOKUP(A1063,'10'!A:B,2,0)</f>
        <v>НАС/КС/ДУ-3-711 от 22.20.2021 г.</v>
      </c>
      <c r="AB1063" s="80">
        <v>2194.73</v>
      </c>
      <c r="AC1063" s="81">
        <f>VLOOKUP(A1063,РАСЧЕТ!A:BF,58,0)</f>
        <v>2409.3486189840755</v>
      </c>
      <c r="AD1063" s="81">
        <f t="shared" si="151"/>
        <v>214.61861898407551</v>
      </c>
      <c r="AE1063" s="81" t="str">
        <f>VLOOKUP(A1063,'11'!A:C,3,0)</f>
        <v>Начисление услуг УКС00001717 от 30.11.2023 23:59:59</v>
      </c>
      <c r="AF1063" s="81" t="str">
        <f>VLOOKUP(A1063,'11'!A:B,2,0)</f>
        <v>НАС/КС/ДУ-3-711 от 22.20.2021 г.</v>
      </c>
      <c r="AG1063" s="80">
        <v>2194.73</v>
      </c>
      <c r="AH1063" s="120">
        <f>VLOOKUP(A1063,РАСЧЕТ!A:BG,59,0)</f>
        <v>3301.7902722075232</v>
      </c>
      <c r="AI1063" s="120">
        <f t="shared" si="152"/>
        <v>1107.0602722075232</v>
      </c>
      <c r="AJ1063" t="str">
        <f>VLOOKUP(A1063,'12'!A:C,3,0)</f>
        <v>Начисление услуг УКС00001867 от 31.12.2023 23:59:59</v>
      </c>
      <c r="AK1063" t="str">
        <f>VLOOKUP(A1063,'12'!A:B,2,0)</f>
        <v>НАС/КС/ДУ-3-711 от 22.20.2021 г.</v>
      </c>
    </row>
    <row r="1064" spans="1:37" x14ac:dyDescent="0.3">
      <c r="A1064" s="79" t="s">
        <v>1142</v>
      </c>
      <c r="B1064" s="79" t="s">
        <v>1143</v>
      </c>
      <c r="C1064" s="80">
        <v>2181.85</v>
      </c>
      <c r="D1064" s="81">
        <f>VLOOKUP(A1064,РАСЧЕТ!A:AY,51,0)</f>
        <v>1840.1222443694489</v>
      </c>
      <c r="E1064" s="81">
        <f t="shared" si="144"/>
        <v>-341.72775563055097</v>
      </c>
      <c r="F1064" s="81" t="str">
        <f>VLOOKUP(A1064,'04'!A:C,3,0)</f>
        <v>Начисление услуг УКС00000640 от 30.04.2023 0:00:10</v>
      </c>
      <c r="G1064" s="81" t="str">
        <f>VLOOKUP(A1064,'04'!A:B,2,0)</f>
        <v>НАС/КС/ДУ-3-712</v>
      </c>
      <c r="H1064" s="128">
        <v>2181.85</v>
      </c>
      <c r="I1064" s="126">
        <f>VLOOKUP(A1064,РАСЧЕТ!A:AZ,52,0)</f>
        <v>0</v>
      </c>
      <c r="J1064" s="126">
        <f t="shared" si="145"/>
        <v>-2181.85</v>
      </c>
      <c r="K1064" s="128">
        <v>2181.85</v>
      </c>
      <c r="L1064" s="126">
        <f>VLOOKUP(A1064,РАСЧЕТ!A:BA,53,0)</f>
        <v>0</v>
      </c>
      <c r="M1064" s="126">
        <f t="shared" si="146"/>
        <v>-2181.85</v>
      </c>
      <c r="N1064" s="128">
        <v>2181.85</v>
      </c>
      <c r="O1064" s="126">
        <f>VLOOKUP(A1064,РАСЧЕТ!A:BB,54,0)</f>
        <v>0</v>
      </c>
      <c r="P1064" s="126">
        <f t="shared" si="147"/>
        <v>-2181.85</v>
      </c>
      <c r="Q1064" s="128">
        <v>2181.85</v>
      </c>
      <c r="R1064" s="126">
        <f>VLOOKUP(A1064,РАСЧЕТ!A:BC,55,0)</f>
        <v>0</v>
      </c>
      <c r="S1064" s="126">
        <f t="shared" si="148"/>
        <v>-2181.85</v>
      </c>
      <c r="T1064" s="128">
        <v>2181.85</v>
      </c>
      <c r="U1064" s="126">
        <f>VLOOKUP(A1064,РАСЧЕТ!A:BD,56,0)</f>
        <v>0</v>
      </c>
      <c r="V1064" s="126">
        <f t="shared" si="149"/>
        <v>-2181.85</v>
      </c>
      <c r="W1064" s="80">
        <v>2181.85</v>
      </c>
      <c r="X1064" s="81">
        <f>VLOOKUP(A1064,РАСЧЕТ!A:BE,57,0)</f>
        <v>1131.1836740623426</v>
      </c>
      <c r="Y1064" s="81">
        <f t="shared" si="150"/>
        <v>-1050.6663259376573</v>
      </c>
      <c r="Z1064" s="81" t="str">
        <f>VLOOKUP(A1064,'10'!A:C,3,0)</f>
        <v>Начисление услуг УКС00001637 от 31.10.2023 0:00:03</v>
      </c>
      <c r="AA1064" s="81" t="str">
        <f>VLOOKUP(A1064,'10'!A:B,2,0)</f>
        <v>НАС/КС/ДУ-3-712</v>
      </c>
      <c r="AB1064" s="80">
        <v>2181.85</v>
      </c>
      <c r="AC1064" s="81">
        <f>VLOOKUP(A1064,РАСЧЕТ!A:BF,58,0)</f>
        <v>1216.3930259542713</v>
      </c>
      <c r="AD1064" s="81">
        <f t="shared" si="151"/>
        <v>-965.45697404572866</v>
      </c>
      <c r="AE1064" s="81" t="str">
        <f>VLOOKUP(A1064,'11'!A:C,3,0)</f>
        <v>Начисление услуг УКС00001717 от 30.11.2023 23:59:59</v>
      </c>
      <c r="AF1064" s="81" t="str">
        <f>VLOOKUP(A1064,'11'!A:B,2,0)</f>
        <v>НАС/КС/ДУ-3-712</v>
      </c>
      <c r="AG1064" s="80">
        <v>2181.85</v>
      </c>
      <c r="AH1064" s="120">
        <f>VLOOKUP(A1064,РАСЧЕТ!A:BG,59,0)</f>
        <v>1752.5103570855952</v>
      </c>
      <c r="AI1064" s="120">
        <f t="shared" si="152"/>
        <v>-429.33964291440475</v>
      </c>
      <c r="AJ1064" t="str">
        <f>VLOOKUP(A1064,'12'!A:C,3,0)</f>
        <v>Начисление услуг УКС00001867 от 31.12.2023 23:59:59</v>
      </c>
      <c r="AK1064" t="str">
        <f>VLOOKUP(A1064,'12'!A:B,2,0)</f>
        <v>НАС/КС/ДУ-3-712</v>
      </c>
    </row>
    <row r="1065" spans="1:37" x14ac:dyDescent="0.3">
      <c r="A1065" s="79" t="s">
        <v>2346</v>
      </c>
      <c r="B1065" s="79" t="s">
        <v>2347</v>
      </c>
      <c r="C1065" s="80">
        <v>3122.45</v>
      </c>
      <c r="D1065" s="81">
        <f>VLOOKUP(A1065,РАСЧЕТ!A:AY,51,0)</f>
        <v>1556.9443748762142</v>
      </c>
      <c r="E1065" s="81">
        <f t="shared" si="144"/>
        <v>-1565.5056251237856</v>
      </c>
      <c r="F1065" s="81" t="str">
        <f>VLOOKUP(A1065,'04'!A:C,3,0)</f>
        <v>Начисление услуг УКС00000640 от 30.04.2023 0:00:10</v>
      </c>
      <c r="G1065" s="81" t="str">
        <f>VLOOKUP(A1065,'04'!A:B,2,0)</f>
        <v>НАС/КС/ДУ-3-713 от 01.01.2022</v>
      </c>
      <c r="H1065" s="128">
        <v>3122.45</v>
      </c>
      <c r="I1065" s="126">
        <f>VLOOKUP(A1065,РАСЧЕТ!A:AZ,52,0)</f>
        <v>0</v>
      </c>
      <c r="J1065" s="126">
        <f t="shared" si="145"/>
        <v>-3122.45</v>
      </c>
      <c r="K1065" s="128">
        <v>3122.45</v>
      </c>
      <c r="L1065" s="126">
        <f>VLOOKUP(A1065,РАСЧЕТ!A:BA,53,0)</f>
        <v>0</v>
      </c>
      <c r="M1065" s="126">
        <f t="shared" si="146"/>
        <v>-3122.45</v>
      </c>
      <c r="N1065" s="128">
        <v>3122.45</v>
      </c>
      <c r="O1065" s="126">
        <f>VLOOKUP(A1065,РАСЧЕТ!A:BB,54,0)</f>
        <v>0</v>
      </c>
      <c r="P1065" s="126">
        <f t="shared" si="147"/>
        <v>-3122.45</v>
      </c>
      <c r="Q1065" s="128">
        <v>3122.45</v>
      </c>
      <c r="R1065" s="126">
        <f>VLOOKUP(A1065,РАСЧЕТ!A:BC,55,0)</f>
        <v>0</v>
      </c>
      <c r="S1065" s="126">
        <f t="shared" si="148"/>
        <v>-3122.45</v>
      </c>
      <c r="T1065" s="128">
        <v>3122.45</v>
      </c>
      <c r="U1065" s="126">
        <f>VLOOKUP(A1065,РАСЧЕТ!A:BD,56,0)</f>
        <v>0</v>
      </c>
      <c r="V1065" s="126">
        <f t="shared" si="149"/>
        <v>-3122.45</v>
      </c>
      <c r="W1065" s="80">
        <v>3122.45</v>
      </c>
      <c r="X1065" s="81">
        <f>VLOOKUP(A1065,РАСЧЕТ!A:BE,57,0)</f>
        <v>3015.775567898434</v>
      </c>
      <c r="Y1065" s="81">
        <f t="shared" si="150"/>
        <v>-106.6744321015658</v>
      </c>
      <c r="Z1065" s="81" t="str">
        <f>VLOOKUP(A1065,'10'!A:C,3,0)</f>
        <v>Начисление услуг УКС00001637 от 31.10.2023 0:00:03</v>
      </c>
      <c r="AA1065" s="81" t="str">
        <f>VLOOKUP(A1065,'10'!A:B,2,0)</f>
        <v>НАС/КС/ДУ-3-713 от 01.01.2022</v>
      </c>
      <c r="AB1065" s="80">
        <v>3122.45</v>
      </c>
      <c r="AC1065" s="81">
        <f>VLOOKUP(A1065,РАСЧЕТ!A:BF,58,0)</f>
        <v>2716.9458457769797</v>
      </c>
      <c r="AD1065" s="81">
        <f t="shared" si="151"/>
        <v>-405.50415422302012</v>
      </c>
      <c r="AE1065" s="81" t="str">
        <f>VLOOKUP(A1065,'11'!A:C,3,0)</f>
        <v>Начисление услуг УКС00001717 от 30.11.2023 23:59:59</v>
      </c>
      <c r="AF1065" s="81" t="str">
        <f>VLOOKUP(A1065,'11'!A:B,2,0)</f>
        <v>НАС/КС/ДУ-3-713 от 01.01.2022</v>
      </c>
      <c r="AG1065" s="80">
        <v>3122.45</v>
      </c>
      <c r="AH1065" s="120">
        <f>VLOOKUP(A1065,РАСЧЕТ!A:BG,59,0)</f>
        <v>3774.915018988575</v>
      </c>
      <c r="AI1065" s="120">
        <f t="shared" si="152"/>
        <v>652.46501898857514</v>
      </c>
      <c r="AJ1065" t="str">
        <f>VLOOKUP(A1065,'12'!A:C,3,0)</f>
        <v>Начисление услуг УКС00001867 от 31.12.2023 23:59:59</v>
      </c>
      <c r="AK1065" t="str">
        <f>VLOOKUP(A1065,'12'!A:B,2,0)</f>
        <v>НАС/КС/ДУ-3-713 от 01.01.2022</v>
      </c>
    </row>
    <row r="1066" spans="1:37" x14ac:dyDescent="0.3">
      <c r="A1066" s="79" t="s">
        <v>1433</v>
      </c>
      <c r="B1066" s="79" t="s">
        <v>1434</v>
      </c>
      <c r="C1066" s="80">
        <v>3367.26</v>
      </c>
      <c r="D1066" s="81">
        <f>VLOOKUP(A1066,РАСЧЕТ!A:AY,51,0)</f>
        <v>1415.5865337867292</v>
      </c>
      <c r="E1066" s="81">
        <f t="shared" si="144"/>
        <v>-1951.673466213271</v>
      </c>
      <c r="F1066" s="81" t="str">
        <f>VLOOKUP(A1066,'04'!A:C,3,0)</f>
        <v>Начисление услуг УКС00000640 от 30.04.2023 0:00:10</v>
      </c>
      <c r="G1066" s="81" t="str">
        <f>VLOOKUP(A1066,'04'!A:B,2,0)</f>
        <v>НАС/КС/ДУ-3-714</v>
      </c>
      <c r="H1066" s="128">
        <v>3367.26</v>
      </c>
      <c r="I1066" s="126">
        <f>VLOOKUP(A1066,РАСЧЕТ!A:AZ,52,0)</f>
        <v>0</v>
      </c>
      <c r="J1066" s="126">
        <f t="shared" si="145"/>
        <v>-3367.26</v>
      </c>
      <c r="K1066" s="128">
        <v>3367.26</v>
      </c>
      <c r="L1066" s="126">
        <f>VLOOKUP(A1066,РАСЧЕТ!A:BA,53,0)</f>
        <v>0</v>
      </c>
      <c r="M1066" s="126">
        <f t="shared" si="146"/>
        <v>-3367.26</v>
      </c>
      <c r="N1066" s="128">
        <v>3367.26</v>
      </c>
      <c r="O1066" s="126">
        <f>VLOOKUP(A1066,РАСЧЕТ!A:BB,54,0)</f>
        <v>0</v>
      </c>
      <c r="P1066" s="126">
        <f t="shared" si="147"/>
        <v>-3367.26</v>
      </c>
      <c r="Q1066" s="128">
        <v>3367.26</v>
      </c>
      <c r="R1066" s="126">
        <f>VLOOKUP(A1066,РАСЧЕТ!A:BC,55,0)</f>
        <v>0</v>
      </c>
      <c r="S1066" s="126">
        <f t="shared" si="148"/>
        <v>-3367.26</v>
      </c>
      <c r="T1066" s="128">
        <v>3367.26</v>
      </c>
      <c r="U1066" s="126">
        <f>VLOOKUP(A1066,РАСЧЕТ!A:BD,56,0)</f>
        <v>0</v>
      </c>
      <c r="V1066" s="126">
        <f t="shared" si="149"/>
        <v>-3367.26</v>
      </c>
      <c r="W1066" s="80">
        <v>3367.26</v>
      </c>
      <c r="X1066" s="81">
        <f>VLOOKUP(A1066,РАСЧЕТ!A:BE,57,0)</f>
        <v>6048.8621733607206</v>
      </c>
      <c r="Y1066" s="81">
        <f t="shared" si="150"/>
        <v>2681.6021733607204</v>
      </c>
      <c r="Z1066" s="81" t="str">
        <f>VLOOKUP(A1066,'10'!A:C,3,0)</f>
        <v>Начисление услуг УКС00001637 от 31.10.2023 0:00:03</v>
      </c>
      <c r="AA1066" s="81" t="str">
        <f>VLOOKUP(A1066,'10'!A:B,2,0)</f>
        <v>НАС/КС/ДУ-3-714</v>
      </c>
      <c r="AB1066" s="80">
        <v>3367.26</v>
      </c>
      <c r="AC1066" s="81">
        <f>VLOOKUP(A1066,РАСЧЕТ!A:BF,58,0)</f>
        <v>4884.2240887539829</v>
      </c>
      <c r="AD1066" s="81">
        <f t="shared" si="151"/>
        <v>1516.9640887539827</v>
      </c>
      <c r="AE1066" s="81" t="str">
        <f>VLOOKUP(A1066,'11'!A:C,3,0)</f>
        <v>Начисление услуг УКС00001717 от 30.11.2023 23:59:59</v>
      </c>
      <c r="AF1066" s="81" t="str">
        <f>VLOOKUP(A1066,'11'!A:B,2,0)</f>
        <v>НАС/КС/ДУ-3-714</v>
      </c>
      <c r="AG1066" s="80">
        <v>3367.26</v>
      </c>
      <c r="AH1066" s="120">
        <f>VLOOKUP(A1066,РАСЧЕТ!A:BG,59,0)</f>
        <v>6607.1788688461857</v>
      </c>
      <c r="AI1066" s="120">
        <f t="shared" si="152"/>
        <v>3239.9188688461854</v>
      </c>
      <c r="AJ1066" t="str">
        <f>VLOOKUP(A1066,'12'!A:C,3,0)</f>
        <v>Начисление услуг УКС00001867 от 31.12.2023 23:59:59</v>
      </c>
      <c r="AK1066" t="str">
        <f>VLOOKUP(A1066,'12'!A:B,2,0)</f>
        <v>НАС/КС/ДУ-3-714</v>
      </c>
    </row>
    <row r="1067" spans="1:37" x14ac:dyDescent="0.3">
      <c r="A1067" s="79" t="s">
        <v>2157</v>
      </c>
      <c r="B1067" s="79" t="s">
        <v>2158</v>
      </c>
      <c r="C1067" s="80">
        <v>2194.73</v>
      </c>
      <c r="D1067" s="81">
        <f>VLOOKUP(A1067,РАСЧЕТ!A:AY,51,0)</f>
        <v>922.65908005742153</v>
      </c>
      <c r="E1067" s="81">
        <f t="shared" si="144"/>
        <v>-1272.0709199425785</v>
      </c>
      <c r="F1067" s="81" t="str">
        <f>VLOOKUP(A1067,'04'!A:C,3,0)</f>
        <v>Начисление услуг УКС00000640 от 30.04.2023 0:00:10</v>
      </c>
      <c r="G1067" s="81" t="str">
        <f>VLOOKUP(A1067,'04'!A:B,2,0)</f>
        <v>НАС/КС/ДУ-3-715</v>
      </c>
      <c r="H1067" s="128">
        <v>2194.73</v>
      </c>
      <c r="I1067" s="126">
        <f>VLOOKUP(A1067,РАСЧЕТ!A:AZ,52,0)</f>
        <v>0</v>
      </c>
      <c r="J1067" s="126">
        <f t="shared" si="145"/>
        <v>-2194.73</v>
      </c>
      <c r="K1067" s="128">
        <v>2194.73</v>
      </c>
      <c r="L1067" s="126">
        <f>VLOOKUP(A1067,РАСЧЕТ!A:BA,53,0)</f>
        <v>0</v>
      </c>
      <c r="M1067" s="126">
        <f t="shared" si="146"/>
        <v>-2194.73</v>
      </c>
      <c r="N1067" s="128">
        <v>2194.73</v>
      </c>
      <c r="O1067" s="126">
        <f>VLOOKUP(A1067,РАСЧЕТ!A:BB,54,0)</f>
        <v>0</v>
      </c>
      <c r="P1067" s="126">
        <f t="shared" si="147"/>
        <v>-2194.73</v>
      </c>
      <c r="Q1067" s="128">
        <v>2194.73</v>
      </c>
      <c r="R1067" s="126">
        <f>VLOOKUP(A1067,РАСЧЕТ!A:BC,55,0)</f>
        <v>0</v>
      </c>
      <c r="S1067" s="126">
        <f t="shared" si="148"/>
        <v>-2194.73</v>
      </c>
      <c r="T1067" s="128">
        <v>2194.73</v>
      </c>
      <c r="U1067" s="126">
        <f>VLOOKUP(A1067,РАСЧЕТ!A:BD,56,0)</f>
        <v>0</v>
      </c>
      <c r="V1067" s="126">
        <f t="shared" si="149"/>
        <v>-2194.73</v>
      </c>
      <c r="W1067" s="80">
        <v>2194.73</v>
      </c>
      <c r="X1067" s="81">
        <f>VLOOKUP(A1067,РАСЧЕТ!A:BE,57,0)</f>
        <v>3406.3395117637847</v>
      </c>
      <c r="Y1067" s="81">
        <f t="shared" si="150"/>
        <v>1211.6095117637847</v>
      </c>
      <c r="Z1067" s="81" t="str">
        <f>VLOOKUP(A1067,'10'!A:C,3,0)</f>
        <v>Начисление услуг УКС00001637 от 31.10.2023 0:00:03</v>
      </c>
      <c r="AA1067" s="81" t="str">
        <f>VLOOKUP(A1067,'10'!A:B,2,0)</f>
        <v>НАС/КС/ДУ-3-715</v>
      </c>
      <c r="AB1067" s="80">
        <v>2194.73</v>
      </c>
      <c r="AC1067" s="81">
        <f>VLOOKUP(A1067,РАСЧЕТ!A:BF,58,0)</f>
        <v>2808.7613566719979</v>
      </c>
      <c r="AD1067" s="81">
        <f t="shared" si="151"/>
        <v>614.03135667199786</v>
      </c>
      <c r="AE1067" s="81" t="str">
        <f>VLOOKUP(A1067,'11'!A:C,3,0)</f>
        <v>Начисление услуг УКС00001717 от 30.11.2023 23:59:59</v>
      </c>
      <c r="AF1067" s="81" t="str">
        <f>VLOOKUP(A1067,'11'!A:B,2,0)</f>
        <v>НАС/КС/ДУ-3-715</v>
      </c>
      <c r="AG1067" s="80">
        <v>2194.73</v>
      </c>
      <c r="AH1067" s="120">
        <f>VLOOKUP(A1067,РАСЧЕТ!A:BG,59,0)</f>
        <v>3820.160021208369</v>
      </c>
      <c r="AI1067" s="120">
        <f t="shared" si="152"/>
        <v>1625.430021208369</v>
      </c>
      <c r="AJ1067" t="str">
        <f>VLOOKUP(A1067,'12'!A:C,3,0)</f>
        <v>Начисление услуг УКС00001867 от 31.12.2023 23:59:59</v>
      </c>
      <c r="AK1067" t="str">
        <f>VLOOKUP(A1067,'12'!A:B,2,0)</f>
        <v>НАС/КС/ДУ-3-715</v>
      </c>
    </row>
    <row r="1068" spans="1:37" x14ac:dyDescent="0.3">
      <c r="A1068" s="79" t="s">
        <v>1530</v>
      </c>
      <c r="B1068" s="79" t="s">
        <v>1531</v>
      </c>
      <c r="C1068" s="80">
        <v>2181.85</v>
      </c>
      <c r="D1068" s="81">
        <f>VLOOKUP(A1068,РАСЧЕТ!A:AY,51,0)</f>
        <v>1840.1222443694489</v>
      </c>
      <c r="E1068" s="81">
        <f t="shared" si="144"/>
        <v>-341.72775563055097</v>
      </c>
      <c r="F1068" s="81" t="str">
        <f>VLOOKUP(A1068,'04'!A:C,3,0)</f>
        <v>Начисление услуг УКС00000640 от 30.04.2023 0:00:10</v>
      </c>
      <c r="G1068" s="81" t="str">
        <f>VLOOKUP(A1068,'04'!A:B,2,0)</f>
        <v>НАС/КС/ДУ-3-716</v>
      </c>
      <c r="H1068" s="128">
        <v>2181.85</v>
      </c>
      <c r="I1068" s="126">
        <f>VLOOKUP(A1068,РАСЧЕТ!A:AZ,52,0)</f>
        <v>0</v>
      </c>
      <c r="J1068" s="126">
        <f t="shared" si="145"/>
        <v>-2181.85</v>
      </c>
      <c r="K1068" s="128">
        <v>2181.85</v>
      </c>
      <c r="L1068" s="126">
        <f>VLOOKUP(A1068,РАСЧЕТ!A:BA,53,0)</f>
        <v>0</v>
      </c>
      <c r="M1068" s="126">
        <f t="shared" si="146"/>
        <v>-2181.85</v>
      </c>
      <c r="N1068" s="128">
        <v>2181.85</v>
      </c>
      <c r="O1068" s="126">
        <f>VLOOKUP(A1068,РАСЧЕТ!A:BB,54,0)</f>
        <v>0</v>
      </c>
      <c r="P1068" s="126">
        <f t="shared" si="147"/>
        <v>-2181.85</v>
      </c>
      <c r="Q1068" s="128">
        <v>2181.85</v>
      </c>
      <c r="R1068" s="126">
        <f>VLOOKUP(A1068,РАСЧЕТ!A:BC,55,0)</f>
        <v>0</v>
      </c>
      <c r="S1068" s="126">
        <f t="shared" si="148"/>
        <v>-2181.85</v>
      </c>
      <c r="T1068" s="128">
        <v>2181.85</v>
      </c>
      <c r="U1068" s="126">
        <f>VLOOKUP(A1068,РАСЧЕТ!A:BD,56,0)</f>
        <v>0</v>
      </c>
      <c r="V1068" s="126">
        <f t="shared" si="149"/>
        <v>-2181.85</v>
      </c>
      <c r="W1068" s="80">
        <v>2181.85</v>
      </c>
      <c r="X1068" s="81">
        <f>VLOOKUP(A1068,РАСЧЕТ!A:BE,57,0)</f>
        <v>2918.7683449017582</v>
      </c>
      <c r="Y1068" s="81">
        <f t="shared" si="150"/>
        <v>736.91834490175825</v>
      </c>
      <c r="Z1068" s="81" t="str">
        <f>VLOOKUP(A1068,'10'!A:C,3,0)</f>
        <v>Начисление услуг УКС00001637 от 31.10.2023 0:00:03</v>
      </c>
      <c r="AA1068" s="81" t="str">
        <f>VLOOKUP(A1068,'10'!A:B,2,0)</f>
        <v>НАС/КС/ДУ-3-716</v>
      </c>
      <c r="AB1068" s="80">
        <v>2181.85</v>
      </c>
      <c r="AC1068" s="81">
        <f>VLOOKUP(A1068,РАСЧЕТ!A:BF,58,0)</f>
        <v>2465.5368196429213</v>
      </c>
      <c r="AD1068" s="81">
        <f t="shared" si="151"/>
        <v>283.68681964292136</v>
      </c>
      <c r="AE1068" s="81" t="str">
        <f>VLOOKUP(A1068,'11'!A:C,3,0)</f>
        <v>Начисление услуг УКС00001717 от 30.11.2023 23:59:59</v>
      </c>
      <c r="AF1068" s="81" t="str">
        <f>VLOOKUP(A1068,'11'!A:B,2,0)</f>
        <v>НАС/КС/ДУ-3-716</v>
      </c>
      <c r="AG1068" s="80">
        <v>2181.85</v>
      </c>
      <c r="AH1068" s="120">
        <f>VLOOKUP(A1068,РАСЧЕТ!A:BG,59,0)</f>
        <v>3373.6863830396865</v>
      </c>
      <c r="AI1068" s="120">
        <f t="shared" si="152"/>
        <v>1191.8363830396866</v>
      </c>
      <c r="AJ1068" t="str">
        <f>VLOOKUP(A1068,'12'!A:C,3,0)</f>
        <v>Начисление услуг УКС00001867 от 31.12.2023 23:59:59</v>
      </c>
      <c r="AK1068" t="str">
        <f>VLOOKUP(A1068,'12'!A:B,2,0)</f>
        <v>НАС/КС/ДУ-3-716</v>
      </c>
    </row>
    <row r="1069" spans="1:37" x14ac:dyDescent="0.3">
      <c r="A1069" s="79" t="s">
        <v>1442</v>
      </c>
      <c r="B1069" s="79" t="s">
        <v>1443</v>
      </c>
      <c r="C1069" s="80">
        <v>3122.45</v>
      </c>
      <c r="D1069" s="81">
        <f>VLOOKUP(A1069,РАСЧЕТ!A:AY,51,0)</f>
        <v>4362.1005748762145</v>
      </c>
      <c r="E1069" s="81">
        <f t="shared" si="144"/>
        <v>1239.6505748762147</v>
      </c>
      <c r="F1069" s="81" t="str">
        <f>VLOOKUP(A1069,'04'!A:C,3,0)</f>
        <v>Начисление услуг УКС00000640 от 30.04.2023 0:00:10</v>
      </c>
      <c r="G1069" s="81" t="str">
        <f>VLOOKUP(A1069,'04'!A:B,2,0)</f>
        <v>НАС/КС/ДУ-3-717 от 22.20.2021 г.</v>
      </c>
      <c r="H1069" s="128">
        <v>3122.45</v>
      </c>
      <c r="I1069" s="126">
        <f>VLOOKUP(A1069,РАСЧЕТ!A:AZ,52,0)</f>
        <v>0</v>
      </c>
      <c r="J1069" s="126">
        <f t="shared" si="145"/>
        <v>-3122.45</v>
      </c>
      <c r="K1069" s="128">
        <v>3122.45</v>
      </c>
      <c r="L1069" s="126">
        <f>VLOOKUP(A1069,РАСЧЕТ!A:BA,53,0)</f>
        <v>0</v>
      </c>
      <c r="M1069" s="126">
        <f t="shared" si="146"/>
        <v>-3122.45</v>
      </c>
      <c r="N1069" s="128">
        <v>3122.45</v>
      </c>
      <c r="O1069" s="126">
        <f>VLOOKUP(A1069,РАСЧЕТ!A:BB,54,0)</f>
        <v>0</v>
      </c>
      <c r="P1069" s="126">
        <f t="shared" si="147"/>
        <v>-3122.45</v>
      </c>
      <c r="Q1069" s="128">
        <v>3122.45</v>
      </c>
      <c r="R1069" s="126">
        <f>VLOOKUP(A1069,РАСЧЕТ!A:BC,55,0)</f>
        <v>0</v>
      </c>
      <c r="S1069" s="126">
        <f t="shared" si="148"/>
        <v>-3122.45</v>
      </c>
      <c r="T1069" s="128">
        <v>3122.45</v>
      </c>
      <c r="U1069" s="126">
        <f>VLOOKUP(A1069,РАСЧЕТ!A:BD,56,0)</f>
        <v>0</v>
      </c>
      <c r="V1069" s="126">
        <f t="shared" si="149"/>
        <v>-3122.45</v>
      </c>
      <c r="W1069" s="80">
        <v>3122.45</v>
      </c>
      <c r="X1069" s="81">
        <f>VLOOKUP(A1069,РАСЧЕТ!A:BE,57,0)</f>
        <v>4082.0209202255087</v>
      </c>
      <c r="Y1069" s="81">
        <f t="shared" si="150"/>
        <v>959.57092022550887</v>
      </c>
      <c r="Z1069" s="81" t="str">
        <f>VLOOKUP(A1069,'10'!A:C,3,0)</f>
        <v>Начисление услуг УКС00001637 от 31.10.2023 0:00:03</v>
      </c>
      <c r="AA1069" s="81" t="str">
        <f>VLOOKUP(A1069,'10'!A:B,2,0)</f>
        <v>НАС/КС/ДУ-3-717 от 22.20.2021 г.</v>
      </c>
      <c r="AB1069" s="80">
        <v>3122.45</v>
      </c>
      <c r="AC1069" s="81">
        <f>VLOOKUP(A1069,РАСЧЕТ!A:BF,58,0)</f>
        <v>3462.0259452741966</v>
      </c>
      <c r="AD1069" s="81">
        <f t="shared" si="151"/>
        <v>339.57594527419678</v>
      </c>
      <c r="AE1069" s="81" t="str">
        <f>VLOOKUP(A1069,'11'!A:C,3,0)</f>
        <v>Начисление услуг УКС00001717 от 30.11.2023 23:59:59</v>
      </c>
      <c r="AF1069" s="81" t="str">
        <f>VLOOKUP(A1069,'11'!A:B,2,0)</f>
        <v>НАС/КС/ДУ-3-717 от 22.20.2021 г.</v>
      </c>
      <c r="AG1069" s="80">
        <v>3122.45</v>
      </c>
      <c r="AH1069" s="120">
        <f>VLOOKUP(A1069,РАСЧЕТ!A:BG,59,0)</f>
        <v>4741.9021671642877</v>
      </c>
      <c r="AI1069" s="120">
        <f t="shared" si="152"/>
        <v>1619.4521671642879</v>
      </c>
      <c r="AJ1069" t="str">
        <f>VLOOKUP(A1069,'12'!A:C,3,0)</f>
        <v>Начисление услуг УКС00001867 от 31.12.2023 23:59:59</v>
      </c>
      <c r="AK1069" t="str">
        <f>VLOOKUP(A1069,'12'!A:B,2,0)</f>
        <v>НАС/КС/ДУ-3-717 от 22.20.2021 г.</v>
      </c>
    </row>
    <row r="1070" spans="1:37" x14ac:dyDescent="0.3">
      <c r="A1070" s="79" t="s">
        <v>1444</v>
      </c>
      <c r="B1070" s="79" t="s">
        <v>1445</v>
      </c>
      <c r="C1070" s="80">
        <v>3367.26</v>
      </c>
      <c r="D1070" s="81">
        <f>VLOOKUP(A1070,РАСЧЕТ!A:AY,51,0)</f>
        <v>3938.8849337867291</v>
      </c>
      <c r="E1070" s="81">
        <f t="shared" si="144"/>
        <v>571.62493378672889</v>
      </c>
      <c r="F1070" s="81" t="str">
        <f>VLOOKUP(A1070,'04'!A:C,3,0)</f>
        <v>Начисление услуг УКС00000640 от 30.04.2023 0:00:10</v>
      </c>
      <c r="G1070" s="81" t="str">
        <f>VLOOKUP(A1070,'04'!A:B,2,0)</f>
        <v>НАС/КС/ДУ-3-718</v>
      </c>
      <c r="H1070" s="128">
        <v>3367.26</v>
      </c>
      <c r="I1070" s="126">
        <f>VLOOKUP(A1070,РАСЧЕТ!A:AZ,52,0)</f>
        <v>0</v>
      </c>
      <c r="J1070" s="126">
        <f t="shared" si="145"/>
        <v>-3367.26</v>
      </c>
      <c r="K1070" s="128">
        <v>3367.26</v>
      </c>
      <c r="L1070" s="126">
        <f>VLOOKUP(A1070,РАСЧЕТ!A:BA,53,0)</f>
        <v>0</v>
      </c>
      <c r="M1070" s="126">
        <f t="shared" si="146"/>
        <v>-3367.26</v>
      </c>
      <c r="N1070" s="128">
        <v>3367.26</v>
      </c>
      <c r="O1070" s="126">
        <f>VLOOKUP(A1070,РАСЧЕТ!A:BB,54,0)</f>
        <v>0</v>
      </c>
      <c r="P1070" s="126">
        <f t="shared" si="147"/>
        <v>-3367.26</v>
      </c>
      <c r="Q1070" s="128">
        <v>3367.26</v>
      </c>
      <c r="R1070" s="126">
        <f>VLOOKUP(A1070,РАСЧЕТ!A:BC,55,0)</f>
        <v>0</v>
      </c>
      <c r="S1070" s="126">
        <f t="shared" si="148"/>
        <v>-3367.26</v>
      </c>
      <c r="T1070" s="128">
        <v>3367.26</v>
      </c>
      <c r="U1070" s="126">
        <f>VLOOKUP(A1070,РАСЧЕТ!A:BD,56,0)</f>
        <v>0</v>
      </c>
      <c r="V1070" s="126">
        <f t="shared" si="149"/>
        <v>-3367.26</v>
      </c>
      <c r="W1070" s="80">
        <v>3367.26</v>
      </c>
      <c r="X1070" s="81">
        <f>VLOOKUP(A1070,РАСЧЕТ!A:BE,57,0)</f>
        <v>4410.8620668872436</v>
      </c>
      <c r="Y1070" s="81">
        <f t="shared" si="150"/>
        <v>1043.6020668872434</v>
      </c>
      <c r="Z1070" s="81" t="str">
        <f>VLOOKUP(A1070,'10'!A:C,3,0)</f>
        <v>Начисление услуг УКС00001637 от 31.10.2023 0:00:03</v>
      </c>
      <c r="AA1070" s="81" t="str">
        <f>VLOOKUP(A1070,'10'!A:B,2,0)</f>
        <v>НАС/КС/ДУ-3-718</v>
      </c>
      <c r="AB1070" s="80">
        <v>3367.26</v>
      </c>
      <c r="AC1070" s="81">
        <f>VLOOKUP(A1070,РАСЧЕТ!A:BF,58,0)</f>
        <v>3739.6082837292711</v>
      </c>
      <c r="AD1070" s="81">
        <f t="shared" si="151"/>
        <v>372.34828372927086</v>
      </c>
      <c r="AE1070" s="81" t="str">
        <f>VLOOKUP(A1070,'11'!A:C,3,0)</f>
        <v>Начисление услуг УКС00001717 от 30.11.2023 23:59:59</v>
      </c>
      <c r="AF1070" s="81" t="str">
        <f>VLOOKUP(A1070,'11'!A:B,2,0)</f>
        <v>НАС/КС/ДУ-3-718</v>
      </c>
      <c r="AG1070" s="80">
        <v>3367.26</v>
      </c>
      <c r="AH1070" s="120">
        <f>VLOOKUP(A1070,РАСЧЕТ!A:BG,59,0)</f>
        <v>5121.6623803443654</v>
      </c>
      <c r="AI1070" s="120">
        <f t="shared" si="152"/>
        <v>1754.4023803443652</v>
      </c>
      <c r="AJ1070" t="str">
        <f>VLOOKUP(A1070,'12'!A:C,3,0)</f>
        <v>Начисление услуг УКС00001867 от 31.12.2023 23:59:59</v>
      </c>
      <c r="AK1070" t="str">
        <f>VLOOKUP(A1070,'12'!A:B,2,0)</f>
        <v>НАС/КС/ДУ-3-718</v>
      </c>
    </row>
    <row r="1071" spans="1:37" x14ac:dyDescent="0.3">
      <c r="A1071" s="79" t="s">
        <v>2593</v>
      </c>
      <c r="B1071" s="79" t="s">
        <v>2594</v>
      </c>
      <c r="C1071" s="80">
        <v>2194.73</v>
      </c>
      <c r="D1071" s="81">
        <f>VLOOKUP(A1071,РАСЧЕТ!A:AY,51,0)</f>
        <v>2264.8390800574216</v>
      </c>
      <c r="E1071" s="81">
        <f t="shared" si="144"/>
        <v>70.109080057421579</v>
      </c>
      <c r="F1071" s="81" t="str">
        <f>VLOOKUP(A1071,'04'!A:C,3,0)</f>
        <v>Начисление услуг УКС00000640 от 30.04.2023 0:00:10</v>
      </c>
      <c r="G1071" s="81" t="str">
        <f>VLOOKUP(A1071,'04'!A:B,2,0)</f>
        <v>НАС/КС/ДУ-3-719</v>
      </c>
      <c r="H1071" s="128">
        <v>2194.73</v>
      </c>
      <c r="I1071" s="126">
        <f>VLOOKUP(A1071,РАСЧЕТ!A:AZ,52,0)</f>
        <v>0</v>
      </c>
      <c r="J1071" s="126">
        <f t="shared" si="145"/>
        <v>-2194.73</v>
      </c>
      <c r="K1071" s="128">
        <v>2194.73</v>
      </c>
      <c r="L1071" s="126">
        <f>VLOOKUP(A1071,РАСЧЕТ!A:BA,53,0)</f>
        <v>0</v>
      </c>
      <c r="M1071" s="126">
        <f t="shared" si="146"/>
        <v>-2194.73</v>
      </c>
      <c r="N1071" s="128">
        <v>2194.73</v>
      </c>
      <c r="O1071" s="126">
        <f>VLOOKUP(A1071,РАСЧЕТ!A:BB,54,0)</f>
        <v>0</v>
      </c>
      <c r="P1071" s="126">
        <f t="shared" si="147"/>
        <v>-2194.73</v>
      </c>
      <c r="Q1071" s="128">
        <v>2194.73</v>
      </c>
      <c r="R1071" s="126">
        <f>VLOOKUP(A1071,РАСЧЕТ!A:BC,55,0)</f>
        <v>0</v>
      </c>
      <c r="S1071" s="126">
        <f t="shared" si="148"/>
        <v>-2194.73</v>
      </c>
      <c r="T1071" s="128">
        <v>2194.73</v>
      </c>
      <c r="U1071" s="126">
        <f>VLOOKUP(A1071,РАСЧЕТ!A:BD,56,0)</f>
        <v>0</v>
      </c>
      <c r="V1071" s="126">
        <f t="shared" si="149"/>
        <v>-2194.73</v>
      </c>
      <c r="W1071" s="80">
        <v>2194.73</v>
      </c>
      <c r="X1071" s="81">
        <f>VLOOKUP(A1071,РАСЧЕТ!A:BE,57,0)</f>
        <v>2743.9281479509264</v>
      </c>
      <c r="Y1071" s="81">
        <f t="shared" si="150"/>
        <v>549.19814795092634</v>
      </c>
      <c r="Z1071" s="81" t="str">
        <f>VLOOKUP(A1071,'10'!A:C,3,0)</f>
        <v>Начисление услуг УКС00001637 от 31.10.2023 0:00:03</v>
      </c>
      <c r="AA1071" s="81" t="str">
        <f>VLOOKUP(A1071,'10'!A:B,2,0)</f>
        <v>НАС/КС/ДУ-3-719</v>
      </c>
      <c r="AB1071" s="80">
        <v>2194.73</v>
      </c>
      <c r="AC1071" s="81">
        <f>VLOOKUP(A1071,РАСЧЕТ!A:BF,58,0)</f>
        <v>2345.8758455833886</v>
      </c>
      <c r="AD1071" s="81">
        <f t="shared" si="151"/>
        <v>151.14584558338856</v>
      </c>
      <c r="AE1071" s="81" t="str">
        <f>VLOOKUP(A1071,'11'!A:C,3,0)</f>
        <v>Начисление услуг УКС00001717 от 30.11.2023 23:59:59</v>
      </c>
      <c r="AF1071" s="81" t="str">
        <f>VLOOKUP(A1071,'11'!A:B,2,0)</f>
        <v>НАС/КС/ДУ-3-719</v>
      </c>
      <c r="AG1071" s="80">
        <v>2194.73</v>
      </c>
      <c r="AH1071" s="120">
        <f>VLOOKUP(A1071,РАСЧЕТ!A:BG,59,0)</f>
        <v>3219.413416109835</v>
      </c>
      <c r="AI1071" s="120">
        <f t="shared" si="152"/>
        <v>1024.683416109835</v>
      </c>
      <c r="AJ1071" t="str">
        <f>VLOOKUP(A1071,'12'!A:C,3,0)</f>
        <v>Начисление услуг УКС00001867 от 31.12.2023 23:59:59</v>
      </c>
      <c r="AK1071" t="str">
        <f>VLOOKUP(A1071,'12'!A:B,2,0)</f>
        <v>НАС/КС/ДУ-3-719</v>
      </c>
    </row>
    <row r="1072" spans="1:37" x14ac:dyDescent="0.3">
      <c r="A1072" s="79" t="s">
        <v>2352</v>
      </c>
      <c r="B1072" s="79" t="s">
        <v>237</v>
      </c>
      <c r="C1072" s="80">
        <v>3367.26</v>
      </c>
      <c r="D1072" s="81">
        <f>VLOOKUP(A1072,РАСЧЕТ!A:AY,51,0)</f>
        <v>1415.5865337867292</v>
      </c>
      <c r="E1072" s="81">
        <f t="shared" si="144"/>
        <v>-1951.673466213271</v>
      </c>
      <c r="F1072" s="81" t="str">
        <f>VLOOKUP(A1072,'04'!A:C,3,0)</f>
        <v>Начисление услуг УКС00000640 от 30.04.2023 0:00:10</v>
      </c>
      <c r="G1072" s="81" t="str">
        <f>VLOOKUP(A1072,'04'!A:B,2,0)</f>
        <v>НАС/КС/ДУ-3-72</v>
      </c>
      <c r="H1072" s="128">
        <v>3367.26</v>
      </c>
      <c r="I1072" s="126">
        <f>VLOOKUP(A1072,РАСЧЕТ!A:AZ,52,0)</f>
        <v>0</v>
      </c>
      <c r="J1072" s="126">
        <f t="shared" si="145"/>
        <v>-3367.26</v>
      </c>
      <c r="K1072" s="128">
        <v>3367.26</v>
      </c>
      <c r="L1072" s="126">
        <f>VLOOKUP(A1072,РАСЧЕТ!A:BA,53,0)</f>
        <v>0</v>
      </c>
      <c r="M1072" s="126">
        <f t="shared" si="146"/>
        <v>-3367.26</v>
      </c>
      <c r="N1072" s="128">
        <v>3367.26</v>
      </c>
      <c r="O1072" s="126">
        <f>VLOOKUP(A1072,РАСЧЕТ!A:BB,54,0)</f>
        <v>0</v>
      </c>
      <c r="P1072" s="126">
        <f t="shared" si="147"/>
        <v>-3367.26</v>
      </c>
      <c r="Q1072" s="128">
        <v>3367.26</v>
      </c>
      <c r="R1072" s="126">
        <f>VLOOKUP(A1072,РАСЧЕТ!A:BC,55,0)</f>
        <v>0</v>
      </c>
      <c r="S1072" s="126">
        <f t="shared" si="148"/>
        <v>-3367.26</v>
      </c>
      <c r="T1072" s="128">
        <v>3367.26</v>
      </c>
      <c r="U1072" s="126">
        <f>VLOOKUP(A1072,РАСЧЕТ!A:BD,56,0)</f>
        <v>0</v>
      </c>
      <c r="V1072" s="126">
        <f t="shared" si="149"/>
        <v>-3367.26</v>
      </c>
      <c r="W1072" s="80">
        <v>3367.26</v>
      </c>
      <c r="X1072" s="81">
        <f>VLOOKUP(A1072,РАСЧЕТ!A:BE,57,0)</f>
        <v>4941.4092711852554</v>
      </c>
      <c r="Y1072" s="81">
        <f t="shared" si="150"/>
        <v>1574.1492711852552</v>
      </c>
      <c r="Z1072" s="81" t="str">
        <f>VLOOKUP(A1072,'10'!A:C,3,0)</f>
        <v>Начисление услуг УКС00001637 от 31.10.2023 0:00:03</v>
      </c>
      <c r="AA1072" s="81" t="str">
        <f>VLOOKUP(A1072,'10'!A:B,2,0)</f>
        <v>НАС/КС/ДУ-3-72</v>
      </c>
      <c r="AB1072" s="80">
        <v>3367.26</v>
      </c>
      <c r="AC1072" s="81">
        <f>VLOOKUP(A1072,РАСЧЕТ!A:BF,58,0)</f>
        <v>4110.348623092621</v>
      </c>
      <c r="AD1072" s="81">
        <f t="shared" si="151"/>
        <v>743.08862309262076</v>
      </c>
      <c r="AE1072" s="81" t="str">
        <f>VLOOKUP(A1072,'11'!A:C,3,0)</f>
        <v>Начисление услуг УКС00001717 от 30.11.2023 23:59:59</v>
      </c>
      <c r="AF1072" s="81" t="str">
        <f>VLOOKUP(A1072,'11'!A:B,2,0)</f>
        <v>НАС/КС/ДУ-3-72</v>
      </c>
      <c r="AG1072" s="80">
        <v>3367.26</v>
      </c>
      <c r="AH1072" s="120">
        <f>VLOOKUP(A1072,РАСЧЕТ!A:BG,59,0)</f>
        <v>5602.8202366830037</v>
      </c>
      <c r="AI1072" s="120">
        <f t="shared" si="152"/>
        <v>2235.5602366830035</v>
      </c>
      <c r="AJ1072" t="str">
        <f>VLOOKUP(A1072,'12'!A:C,3,0)</f>
        <v>Начисление услуг УКС00001867 от 31.12.2023 23:59:59</v>
      </c>
      <c r="AK1072" t="str">
        <f>VLOOKUP(A1072,'12'!A:B,2,0)</f>
        <v>НАС/КС/ДУ-3-72</v>
      </c>
    </row>
    <row r="1073" spans="1:37" x14ac:dyDescent="0.3">
      <c r="A1073" s="79" t="s">
        <v>1499</v>
      </c>
      <c r="B1073" s="79" t="s">
        <v>1500</v>
      </c>
      <c r="C1073" s="80">
        <v>2181.85</v>
      </c>
      <c r="D1073" s="81">
        <f>VLOOKUP(A1073,РАСЧЕТ!A:AY,51,0)</f>
        <v>1840.1222443694489</v>
      </c>
      <c r="E1073" s="81">
        <f t="shared" si="144"/>
        <v>-341.72775563055097</v>
      </c>
      <c r="F1073" s="81" t="str">
        <f>VLOOKUP(A1073,'04'!A:C,3,0)</f>
        <v>Начисление услуг УКС00000640 от 30.04.2023 0:00:10</v>
      </c>
      <c r="G1073" s="81" t="str">
        <f>VLOOKUP(A1073,'04'!A:B,2,0)</f>
        <v>НАС/КС/ДУ-3-720</v>
      </c>
      <c r="H1073" s="128">
        <v>2181.85</v>
      </c>
      <c r="I1073" s="126">
        <f>VLOOKUP(A1073,РАСЧЕТ!A:AZ,52,0)</f>
        <v>0</v>
      </c>
      <c r="J1073" s="126">
        <f t="shared" si="145"/>
        <v>-2181.85</v>
      </c>
      <c r="K1073" s="128">
        <v>2181.85</v>
      </c>
      <c r="L1073" s="126">
        <f>VLOOKUP(A1073,РАСЧЕТ!A:BA,53,0)</f>
        <v>0</v>
      </c>
      <c r="M1073" s="126">
        <f t="shared" si="146"/>
        <v>-2181.85</v>
      </c>
      <c r="N1073" s="128">
        <v>2181.85</v>
      </c>
      <c r="O1073" s="126">
        <f>VLOOKUP(A1073,РАСЧЕТ!A:BB,54,0)</f>
        <v>0</v>
      </c>
      <c r="P1073" s="126">
        <f t="shared" si="147"/>
        <v>-2181.85</v>
      </c>
      <c r="Q1073" s="128">
        <v>2181.85</v>
      </c>
      <c r="R1073" s="126">
        <f>VLOOKUP(A1073,РАСЧЕТ!A:BC,55,0)</f>
        <v>0</v>
      </c>
      <c r="S1073" s="126">
        <f t="shared" si="148"/>
        <v>-2181.85</v>
      </c>
      <c r="T1073" s="128">
        <v>2181.85</v>
      </c>
      <c r="U1073" s="126">
        <f>VLOOKUP(A1073,РАСЧЕТ!A:BD,56,0)</f>
        <v>0</v>
      </c>
      <c r="V1073" s="126">
        <f t="shared" si="149"/>
        <v>-2181.85</v>
      </c>
      <c r="W1073" s="80">
        <v>2181.85</v>
      </c>
      <c r="X1073" s="81">
        <f>VLOOKUP(A1073,РАСЧЕТ!A:BE,57,0)</f>
        <v>3635.9857500129724</v>
      </c>
      <c r="Y1073" s="81">
        <f t="shared" si="150"/>
        <v>1454.1357500129725</v>
      </c>
      <c r="Z1073" s="81" t="str">
        <f>VLOOKUP(A1073,'10'!A:C,3,0)</f>
        <v>Начисление услуг УКС00001637 от 31.10.2023 0:00:03</v>
      </c>
      <c r="AA1073" s="81" t="str">
        <f>VLOOKUP(A1073,'10'!A:B,2,0)</f>
        <v>НАС/КС/ДУ-3-720</v>
      </c>
      <c r="AB1073" s="80">
        <v>2181.85</v>
      </c>
      <c r="AC1073" s="81">
        <f>VLOOKUP(A1073,РАСЧЕТ!A:BF,58,0)</f>
        <v>2966.7201677298408</v>
      </c>
      <c r="AD1073" s="81">
        <f t="shared" si="151"/>
        <v>784.87016772984089</v>
      </c>
      <c r="AE1073" s="81" t="str">
        <f>VLOOKUP(A1073,'11'!A:C,3,0)</f>
        <v>Начисление услуг УКС00001717 от 30.11.2023 23:59:59</v>
      </c>
      <c r="AF1073" s="81" t="str">
        <f>VLOOKUP(A1073,'11'!A:B,2,0)</f>
        <v>НАС/КС/ДУ-3-720</v>
      </c>
      <c r="AG1073" s="80">
        <v>2181.85</v>
      </c>
      <c r="AH1073" s="120">
        <f>VLOOKUP(A1073,РАСЧЕТ!A:BG,59,0)</f>
        <v>4024.1370618415503</v>
      </c>
      <c r="AI1073" s="120">
        <f t="shared" si="152"/>
        <v>1842.2870618415504</v>
      </c>
      <c r="AJ1073" t="str">
        <f>VLOOKUP(A1073,'12'!A:C,3,0)</f>
        <v>Начисление услуг УКС00001867 от 31.12.2023 23:59:59</v>
      </c>
      <c r="AK1073" t="str">
        <f>VLOOKUP(A1073,'12'!A:B,2,0)</f>
        <v>НАС/КС/ДУ-3-720</v>
      </c>
    </row>
    <row r="1074" spans="1:37" x14ac:dyDescent="0.3">
      <c r="A1074" s="79" t="s">
        <v>547</v>
      </c>
      <c r="B1074" s="79" t="s">
        <v>548</v>
      </c>
      <c r="C1074" s="80">
        <v>3122.45</v>
      </c>
      <c r="D1074" s="81">
        <f>VLOOKUP(A1074,РАСЧЕТ!A:AY,51,0)</f>
        <v>4187.6171748762144</v>
      </c>
      <c r="E1074" s="81">
        <f t="shared" si="144"/>
        <v>1065.1671748762146</v>
      </c>
      <c r="F1074" s="81" t="str">
        <f>VLOOKUP(A1074,'04'!A:C,3,0)</f>
        <v>Начисление услуг УКС00000640 от 30.04.2023 0:00:10</v>
      </c>
      <c r="G1074" s="81" t="str">
        <f>VLOOKUP(A1074,'04'!A:B,2,0)</f>
        <v>НАС/КС/ДУ-3-721</v>
      </c>
      <c r="H1074" s="128">
        <v>3122.45</v>
      </c>
      <c r="I1074" s="126">
        <f>VLOOKUP(A1074,РАСЧЕТ!A:AZ,52,0)</f>
        <v>0</v>
      </c>
      <c r="J1074" s="126">
        <f t="shared" si="145"/>
        <v>-3122.45</v>
      </c>
      <c r="K1074" s="128">
        <v>3122.45</v>
      </c>
      <c r="L1074" s="126">
        <f>VLOOKUP(A1074,РАСЧЕТ!A:BA,53,0)</f>
        <v>0</v>
      </c>
      <c r="M1074" s="126">
        <f t="shared" si="146"/>
        <v>-3122.45</v>
      </c>
      <c r="N1074" s="128">
        <v>3122.45</v>
      </c>
      <c r="O1074" s="126">
        <f>VLOOKUP(A1074,РАСЧЕТ!A:BB,54,0)</f>
        <v>0</v>
      </c>
      <c r="P1074" s="126">
        <f t="shared" si="147"/>
        <v>-3122.45</v>
      </c>
      <c r="Q1074" s="128">
        <v>3122.45</v>
      </c>
      <c r="R1074" s="126">
        <f>VLOOKUP(A1074,РАСЧЕТ!A:BC,55,0)</f>
        <v>0</v>
      </c>
      <c r="S1074" s="126">
        <f t="shared" si="148"/>
        <v>-3122.45</v>
      </c>
      <c r="T1074" s="128">
        <v>3122.45</v>
      </c>
      <c r="U1074" s="126">
        <f>VLOOKUP(A1074,РАСЧЕТ!A:BD,56,0)</f>
        <v>0</v>
      </c>
      <c r="V1074" s="126">
        <f t="shared" si="149"/>
        <v>-3122.45</v>
      </c>
      <c r="W1074" s="80">
        <v>3122.45</v>
      </c>
      <c r="X1074" s="81">
        <f>VLOOKUP(A1074,РАСЧЕТ!A:BE,57,0)</f>
        <v>2837.5529148041505</v>
      </c>
      <c r="Y1074" s="81">
        <f t="shared" si="150"/>
        <v>-284.89708519584929</v>
      </c>
      <c r="Z1074" s="81" t="str">
        <f>VLOOKUP(A1074,'10'!A:C,3,0)</f>
        <v>Начисление услуг УКС00001637 от 31.10.2023 0:00:03</v>
      </c>
      <c r="AA1074" s="81" t="str">
        <f>VLOOKUP(A1074,'10'!A:B,2,0)</f>
        <v>НАС/КС/ДУ-3-721</v>
      </c>
      <c r="AB1074" s="80">
        <v>3122.45</v>
      </c>
      <c r="AC1074" s="81">
        <f>VLOOKUP(A1074,РАСЧЕТ!A:BF,58,0)</f>
        <v>2592.4058871170582</v>
      </c>
      <c r="AD1074" s="81">
        <f t="shared" si="151"/>
        <v>-530.04411288294159</v>
      </c>
      <c r="AE1074" s="81" t="str">
        <f>VLOOKUP(A1074,'11'!A:C,3,0)</f>
        <v>Начисление услуг УКС00001717 от 30.11.2023 23:59:59</v>
      </c>
      <c r="AF1074" s="81" t="str">
        <f>VLOOKUP(A1074,'11'!A:B,2,0)</f>
        <v>НАС/КС/ДУ-3-721</v>
      </c>
      <c r="AG1074" s="80">
        <v>3122.45</v>
      </c>
      <c r="AH1074" s="120">
        <f>VLOOKUP(A1074,РАСЧЕТ!A:BG,59,0)</f>
        <v>3613.2833507427795</v>
      </c>
      <c r="AI1074" s="120">
        <f t="shared" si="152"/>
        <v>490.83335074277966</v>
      </c>
      <c r="AJ1074" t="str">
        <f>VLOOKUP(A1074,'12'!A:C,3,0)</f>
        <v>Начисление услуг УКС00001867 от 31.12.2023 23:59:59</v>
      </c>
      <c r="AK1074" t="str">
        <f>VLOOKUP(A1074,'12'!A:B,2,0)</f>
        <v>НАС/КС/ДУ-3-721</v>
      </c>
    </row>
    <row r="1075" spans="1:37" x14ac:dyDescent="0.3">
      <c r="A1075" s="79" t="s">
        <v>830</v>
      </c>
      <c r="B1075" s="79" t="s">
        <v>831</v>
      </c>
      <c r="C1075" s="80">
        <v>3367.26</v>
      </c>
      <c r="D1075" s="81">
        <f>VLOOKUP(A1075,РАСЧЕТ!A:AY,51,0)</f>
        <v>2839.8736999717489</v>
      </c>
      <c r="E1075" s="81">
        <f t="shared" si="144"/>
        <v>-527.3863000282513</v>
      </c>
      <c r="F1075" s="81" t="str">
        <f>VLOOKUP(A1075,'04'!A:C,3,0)</f>
        <v>Начисление услуг УКС00000640 от 30.04.2023 0:00:10</v>
      </c>
      <c r="G1075" s="81" t="str">
        <f>VLOOKUP(A1075,'04'!A:B,2,0)</f>
        <v>НАС/КС/ДУ/3-722 от 01.11.2021</v>
      </c>
      <c r="H1075" s="128">
        <v>3367.26</v>
      </c>
      <c r="I1075" s="126">
        <f>VLOOKUP(A1075,РАСЧЕТ!A:AZ,52,0)</f>
        <v>0</v>
      </c>
      <c r="J1075" s="126">
        <f t="shared" si="145"/>
        <v>-3367.26</v>
      </c>
      <c r="K1075" s="128">
        <v>3367.26</v>
      </c>
      <c r="L1075" s="126">
        <f>VLOOKUP(A1075,РАСЧЕТ!A:BA,53,0)</f>
        <v>0</v>
      </c>
      <c r="M1075" s="126">
        <f t="shared" si="146"/>
        <v>-3367.26</v>
      </c>
      <c r="N1075" s="128">
        <v>3367.26</v>
      </c>
      <c r="O1075" s="126">
        <f>VLOOKUP(A1075,РАСЧЕТ!A:BB,54,0)</f>
        <v>0</v>
      </c>
      <c r="P1075" s="126">
        <f t="shared" si="147"/>
        <v>-3367.26</v>
      </c>
      <c r="Q1075" s="128">
        <v>3367.26</v>
      </c>
      <c r="R1075" s="126">
        <f>VLOOKUP(A1075,РАСЧЕТ!A:BC,55,0)</f>
        <v>0</v>
      </c>
      <c r="S1075" s="126">
        <f t="shared" si="148"/>
        <v>-3367.26</v>
      </c>
      <c r="T1075" s="128">
        <v>3367.26</v>
      </c>
      <c r="U1075" s="126">
        <f>VLOOKUP(A1075,РАСЧЕТ!A:BD,56,0)</f>
        <v>0</v>
      </c>
      <c r="V1075" s="126">
        <f t="shared" si="149"/>
        <v>-3367.26</v>
      </c>
      <c r="W1075" s="80">
        <v>3367.26</v>
      </c>
      <c r="X1075" s="81">
        <f>VLOOKUP(A1075,РАСЧЕТ!A:BE,57,0)</f>
        <v>3088.8339930797392</v>
      </c>
      <c r="Y1075" s="81">
        <f t="shared" si="150"/>
        <v>-278.42600692026099</v>
      </c>
      <c r="Z1075" s="81" t="str">
        <f>VLOOKUP(A1075,'10'!A:C,3,0)</f>
        <v>Начисление услуг УКС00001637 от 31.10.2023 0:00:03</v>
      </c>
      <c r="AA1075" s="81" t="str">
        <f>VLOOKUP(A1075,'10'!A:B,2,0)</f>
        <v>НАС/КС/ДУ/3-722 от 01.11.2021</v>
      </c>
      <c r="AB1075" s="80">
        <v>3367.26</v>
      </c>
      <c r="AC1075" s="81">
        <f>VLOOKUP(A1075,РАСЧЕТ!A:BF,58,0)</f>
        <v>2815.790133787687</v>
      </c>
      <c r="AD1075" s="81">
        <f t="shared" si="151"/>
        <v>-551.46986621231326</v>
      </c>
      <c r="AE1075" s="81" t="str">
        <f>VLOOKUP(A1075,'11'!A:C,3,0)</f>
        <v>Начисление услуг УКС00001717 от 30.11.2023 23:59:59</v>
      </c>
      <c r="AF1075" s="81" t="str">
        <f>VLOOKUP(A1075,'11'!A:B,2,0)</f>
        <v>НАС/КС/ДУ/3-722 от 01.11.2021</v>
      </c>
      <c r="AG1075" s="80">
        <v>3367.26</v>
      </c>
      <c r="AH1075" s="120">
        <f>VLOOKUP(A1075,РАСЧЕТ!A:BG,59,0)</f>
        <v>3922.7036659084397</v>
      </c>
      <c r="AI1075" s="120">
        <f t="shared" si="152"/>
        <v>555.44366590843947</v>
      </c>
      <c r="AJ1075" t="str">
        <f>VLOOKUP(A1075,'12'!A:C,3,0)</f>
        <v>Начисление услуг УКС00001867 от 31.12.2023 23:59:59</v>
      </c>
      <c r="AK1075" t="str">
        <f>VLOOKUP(A1075,'12'!A:B,2,0)</f>
        <v>НАС/КС/ДУ/3-722 от 01.11.2021</v>
      </c>
    </row>
    <row r="1076" spans="1:37" x14ac:dyDescent="0.3">
      <c r="A1076" s="79" t="s">
        <v>2112</v>
      </c>
      <c r="B1076" s="79" t="s">
        <v>2113</v>
      </c>
      <c r="C1076" s="80">
        <v>2194.73</v>
      </c>
      <c r="D1076" s="81">
        <f>VLOOKUP(A1076,РАСЧЕТ!A:AY,51,0)</f>
        <v>2302.4201200574216</v>
      </c>
      <c r="E1076" s="81">
        <f t="shared" si="144"/>
        <v>107.69012005742161</v>
      </c>
      <c r="F1076" s="81" t="str">
        <f>VLOOKUP(A1076,'04'!A:C,3,0)</f>
        <v>Начисление услуг УКС00000640 от 30.04.2023 0:00:10</v>
      </c>
      <c r="G1076" s="81" t="str">
        <f>VLOOKUP(A1076,'04'!A:B,2,0)</f>
        <v>НАС/КС/ДУ-3-723 от 13.10.2021 г.</v>
      </c>
      <c r="H1076" s="128">
        <v>2194.73</v>
      </c>
      <c r="I1076" s="126">
        <f>VLOOKUP(A1076,РАСЧЕТ!A:AZ,52,0)</f>
        <v>0</v>
      </c>
      <c r="J1076" s="126">
        <f t="shared" si="145"/>
        <v>-2194.73</v>
      </c>
      <c r="K1076" s="128">
        <v>2194.73</v>
      </c>
      <c r="L1076" s="126">
        <f>VLOOKUP(A1076,РАСЧЕТ!A:BA,53,0)</f>
        <v>0</v>
      </c>
      <c r="M1076" s="126">
        <f t="shared" si="146"/>
        <v>-2194.73</v>
      </c>
      <c r="N1076" s="128">
        <v>2194.73</v>
      </c>
      <c r="O1076" s="126">
        <f>VLOOKUP(A1076,РАСЧЕТ!A:BB,54,0)</f>
        <v>0</v>
      </c>
      <c r="P1076" s="126">
        <f t="shared" si="147"/>
        <v>-2194.73</v>
      </c>
      <c r="Q1076" s="128">
        <v>2194.73</v>
      </c>
      <c r="R1076" s="126">
        <f>VLOOKUP(A1076,РАСЧЕТ!A:BC,55,0)</f>
        <v>0</v>
      </c>
      <c r="S1076" s="126">
        <f t="shared" si="148"/>
        <v>-2194.73</v>
      </c>
      <c r="T1076" s="128">
        <v>2194.73</v>
      </c>
      <c r="U1076" s="126">
        <f>VLOOKUP(A1076,РАСЧЕТ!A:BD,56,0)</f>
        <v>0</v>
      </c>
      <c r="V1076" s="126">
        <f t="shared" si="149"/>
        <v>-2194.73</v>
      </c>
      <c r="W1076" s="80">
        <v>2194.73</v>
      </c>
      <c r="X1076" s="81">
        <f>VLOOKUP(A1076,РАСЧЕТ!A:BE,57,0)</f>
        <v>1194.5242736514899</v>
      </c>
      <c r="Y1076" s="81">
        <f t="shared" si="150"/>
        <v>-1000.2057263485101</v>
      </c>
      <c r="Z1076" s="81" t="str">
        <f>VLOOKUP(A1076,'10'!A:C,3,0)</f>
        <v>Начисление услуг УКС00001637 от 31.10.2023 0:00:03</v>
      </c>
      <c r="AA1076" s="81" t="str">
        <f>VLOOKUP(A1076,'10'!A:B,2,0)</f>
        <v>НАС/КС/ДУ-3-723 от 13.10.2021 г.</v>
      </c>
      <c r="AB1076" s="80">
        <v>2194.73</v>
      </c>
      <c r="AC1076" s="81">
        <f>VLOOKUP(A1076,РАСЧЕТ!A:BF,58,0)</f>
        <v>1263.1700778115883</v>
      </c>
      <c r="AD1076" s="81">
        <f t="shared" si="151"/>
        <v>-931.55992218841175</v>
      </c>
      <c r="AE1076" s="81" t="str">
        <f>VLOOKUP(A1076,'11'!A:C,3,0)</f>
        <v>Начисление услуг УКС00001717 от 30.11.2023 23:59:59</v>
      </c>
      <c r="AF1076" s="81" t="str">
        <f>VLOOKUP(A1076,'11'!A:B,2,0)</f>
        <v>НАС/КС/ДУ-3-723 от 13.10.2021 г.</v>
      </c>
      <c r="AG1076" s="80">
        <v>2194.73</v>
      </c>
      <c r="AH1076" s="120">
        <f>VLOOKUP(A1076,РАСЧЕТ!A:BG,59,0)</f>
        <v>1814.2456181810726</v>
      </c>
      <c r="AI1076" s="120">
        <f t="shared" si="152"/>
        <v>-380.48438181892743</v>
      </c>
      <c r="AJ1076" t="str">
        <f>VLOOKUP(A1076,'12'!A:C,3,0)</f>
        <v>Начисление услуг УКС00001867 от 31.12.2023 23:59:59</v>
      </c>
      <c r="AK1076" t="str">
        <f>VLOOKUP(A1076,'12'!A:B,2,0)</f>
        <v>НАС/КС/ДУ-3-723 от 13.10.2021 г.</v>
      </c>
    </row>
    <row r="1077" spans="1:37" x14ac:dyDescent="0.3">
      <c r="A1077" s="79" t="s">
        <v>1970</v>
      </c>
      <c r="B1077" s="79" t="s">
        <v>1971</v>
      </c>
      <c r="C1077" s="80">
        <v>2181.85</v>
      </c>
      <c r="D1077" s="81">
        <f>VLOOKUP(A1077,РАСЧЕТ!A:AY,51,0)</f>
        <v>2366.796694851605</v>
      </c>
      <c r="E1077" s="81">
        <f t="shared" si="144"/>
        <v>184.94669485160512</v>
      </c>
      <c r="F1077" s="81" t="str">
        <f>VLOOKUP(A1077,'04'!A:C,3,0)</f>
        <v>Начисление услуг УКС00000640 от 30.04.2023 0:00:10</v>
      </c>
      <c r="G1077" s="81" t="str">
        <f>VLOOKUP(A1077,'04'!A:B,2,0)</f>
        <v>НАС/ДУ-3-724 от 07.10.2021 г.</v>
      </c>
      <c r="H1077" s="128">
        <v>2181.85</v>
      </c>
      <c r="I1077" s="126">
        <f>VLOOKUP(A1077,РАСЧЕТ!A:AZ,52,0)</f>
        <v>0</v>
      </c>
      <c r="J1077" s="126">
        <f t="shared" si="145"/>
        <v>-2181.85</v>
      </c>
      <c r="K1077" s="128">
        <v>2181.85</v>
      </c>
      <c r="L1077" s="126">
        <f>VLOOKUP(A1077,РАСЧЕТ!A:BA,53,0)</f>
        <v>0</v>
      </c>
      <c r="M1077" s="126">
        <f t="shared" si="146"/>
        <v>-2181.85</v>
      </c>
      <c r="N1077" s="128">
        <v>2181.85</v>
      </c>
      <c r="O1077" s="126">
        <f>VLOOKUP(A1077,РАСЧЕТ!A:BB,54,0)</f>
        <v>0</v>
      </c>
      <c r="P1077" s="126">
        <f t="shared" si="147"/>
        <v>-2181.85</v>
      </c>
      <c r="Q1077" s="128">
        <v>2181.85</v>
      </c>
      <c r="R1077" s="126">
        <f>VLOOKUP(A1077,РАСЧЕТ!A:BC,55,0)</f>
        <v>0</v>
      </c>
      <c r="S1077" s="126">
        <f t="shared" si="148"/>
        <v>-2181.85</v>
      </c>
      <c r="T1077" s="128">
        <v>2181.85</v>
      </c>
      <c r="U1077" s="126">
        <f>VLOOKUP(A1077,РАСЧЕТ!A:BD,56,0)</f>
        <v>0</v>
      </c>
      <c r="V1077" s="126">
        <f t="shared" si="149"/>
        <v>-2181.85</v>
      </c>
      <c r="W1077" s="80">
        <v>2181.85</v>
      </c>
      <c r="X1077" s="81">
        <f>VLOOKUP(A1077,РАСЧЕТ!A:BE,57,0)</f>
        <v>2331.3535633966812</v>
      </c>
      <c r="Y1077" s="81">
        <f t="shared" si="150"/>
        <v>149.50356339668133</v>
      </c>
      <c r="Z1077" s="81" t="str">
        <f>VLOOKUP(A1077,'10'!A:C,3,0)</f>
        <v>Начисление услуг УКС00001637 от 31.10.2023 0:00:03</v>
      </c>
      <c r="AA1077" s="81" t="str">
        <f>VLOOKUP(A1077,'10'!A:B,2,0)</f>
        <v>НАС/ДУ-3-724 от 07.10.2021 г.</v>
      </c>
      <c r="AB1077" s="80">
        <v>2181.85</v>
      </c>
      <c r="AC1077" s="81">
        <f>VLOOKUP(A1077,РАСЧЕТ!A:BF,58,0)</f>
        <v>2055.058065484955</v>
      </c>
      <c r="AD1077" s="81">
        <f t="shared" si="151"/>
        <v>-126.79193451504489</v>
      </c>
      <c r="AE1077" s="81" t="str">
        <f>VLOOKUP(A1077,'11'!A:C,3,0)</f>
        <v>Начисление услуг УКС00001717 от 30.11.2023 23:59:59</v>
      </c>
      <c r="AF1077" s="81" t="str">
        <f>VLOOKUP(A1077,'11'!A:B,2,0)</f>
        <v>НАС/ДУ-3-724 от 07.10.2021 г.</v>
      </c>
      <c r="AG1077" s="80">
        <v>2181.85</v>
      </c>
      <c r="AH1077" s="120">
        <f>VLOOKUP(A1077,РАСЧЕТ!A:BG,59,0)</f>
        <v>2840.9548282205751</v>
      </c>
      <c r="AI1077" s="120">
        <f t="shared" si="152"/>
        <v>659.1048282205752</v>
      </c>
      <c r="AJ1077" t="str">
        <f>VLOOKUP(A1077,'12'!A:C,3,0)</f>
        <v>Начисление услуг УКС00001867 от 31.12.2023 23:59:59</v>
      </c>
      <c r="AK1077" t="str">
        <f>VLOOKUP(A1077,'12'!A:B,2,0)</f>
        <v>НАС/ДУ-3-724 от 07.10.2021 г.</v>
      </c>
    </row>
    <row r="1078" spans="1:37" x14ac:dyDescent="0.3">
      <c r="A1078" s="79" t="s">
        <v>2159</v>
      </c>
      <c r="B1078" s="79" t="s">
        <v>2160</v>
      </c>
      <c r="C1078" s="80">
        <v>3122.45</v>
      </c>
      <c r="D1078" s="81">
        <f>VLOOKUP(A1078,РАСЧЕТ!A:AY,51,0)</f>
        <v>2633.4032906625785</v>
      </c>
      <c r="E1078" s="81">
        <f t="shared" si="144"/>
        <v>-489.04670933742136</v>
      </c>
      <c r="F1078" s="81" t="str">
        <f>VLOOKUP(A1078,'04'!A:C,3,0)</f>
        <v>Начисление услуг УКС00000640 от 30.04.2023 0:00:10</v>
      </c>
      <c r="G1078" s="81" t="str">
        <f>VLOOKUP(A1078,'04'!A:B,2,0)</f>
        <v>НАС/КС/ДУ-3-725</v>
      </c>
      <c r="H1078" s="128">
        <v>3122.45</v>
      </c>
      <c r="I1078" s="126">
        <f>VLOOKUP(A1078,РАСЧЕТ!A:AZ,52,0)</f>
        <v>0</v>
      </c>
      <c r="J1078" s="126">
        <f t="shared" si="145"/>
        <v>-3122.45</v>
      </c>
      <c r="K1078" s="128">
        <v>3122.45</v>
      </c>
      <c r="L1078" s="126">
        <f>VLOOKUP(A1078,РАСЧЕТ!A:BA,53,0)</f>
        <v>0</v>
      </c>
      <c r="M1078" s="126">
        <f t="shared" si="146"/>
        <v>-3122.45</v>
      </c>
      <c r="N1078" s="128">
        <v>3122.45</v>
      </c>
      <c r="O1078" s="126">
        <f>VLOOKUP(A1078,РАСЧЕТ!A:BB,54,0)</f>
        <v>0</v>
      </c>
      <c r="P1078" s="126">
        <f t="shared" si="147"/>
        <v>-3122.45</v>
      </c>
      <c r="Q1078" s="128">
        <v>3122.45</v>
      </c>
      <c r="R1078" s="126">
        <f>VLOOKUP(A1078,РАСЧЕТ!A:BC,55,0)</f>
        <v>0</v>
      </c>
      <c r="S1078" s="126">
        <f t="shared" si="148"/>
        <v>-3122.45</v>
      </c>
      <c r="T1078" s="128">
        <v>3122.45</v>
      </c>
      <c r="U1078" s="126">
        <f>VLOOKUP(A1078,РАСЧЕТ!A:BD,56,0)</f>
        <v>0</v>
      </c>
      <c r="V1078" s="126">
        <f t="shared" si="149"/>
        <v>-3122.45</v>
      </c>
      <c r="W1078" s="80">
        <v>3122.45</v>
      </c>
      <c r="X1078" s="81">
        <f>VLOOKUP(A1078,РАСЧЕТ!A:BE,57,0)</f>
        <v>2232.8203942493469</v>
      </c>
      <c r="Y1078" s="81">
        <f t="shared" si="150"/>
        <v>-889.6296057506529</v>
      </c>
      <c r="Z1078" s="81" t="str">
        <f>VLOOKUP(A1078,'10'!A:C,3,0)</f>
        <v>Начисление услуг УКС00001637 от 31.10.2023 0:00:03</v>
      </c>
      <c r="AA1078" s="81" t="str">
        <f>VLOOKUP(A1078,'10'!A:B,2,0)</f>
        <v>НАС/КС/ДУ-3-725</v>
      </c>
      <c r="AB1078" s="80">
        <v>3122.45</v>
      </c>
      <c r="AC1078" s="81">
        <f>VLOOKUP(A1078,РАСЧЕТ!A:BF,58,0)</f>
        <v>2169.825694292957</v>
      </c>
      <c r="AD1078" s="81">
        <f t="shared" si="151"/>
        <v>-952.62430570704282</v>
      </c>
      <c r="AE1078" s="81" t="str">
        <f>VLOOKUP(A1078,'11'!A:C,3,0)</f>
        <v>Начисление услуг УКС00001717 от 30.11.2023 23:59:59</v>
      </c>
      <c r="AF1078" s="81" t="str">
        <f>VLOOKUP(A1078,'11'!A:B,2,0)</f>
        <v>НАС/КС/ДУ-3-725</v>
      </c>
      <c r="AG1078" s="80">
        <v>3122.45</v>
      </c>
      <c r="AH1078" s="120">
        <f>VLOOKUP(A1078,РАСЧЕТ!A:BG,59,0)</f>
        <v>3064.846188335322</v>
      </c>
      <c r="AI1078" s="120">
        <f t="shared" si="152"/>
        <v>-57.603811664677778</v>
      </c>
      <c r="AJ1078" t="str">
        <f>VLOOKUP(A1078,'12'!A:C,3,0)</f>
        <v>Начисление услуг УКС00001867 от 31.12.2023 23:59:59</v>
      </c>
      <c r="AK1078" t="str">
        <f>VLOOKUP(A1078,'12'!A:B,2,0)</f>
        <v>НАС/КС/ДУ-3-725</v>
      </c>
    </row>
    <row r="1079" spans="1:37" x14ac:dyDescent="0.3">
      <c r="A1079" s="79" t="s">
        <v>1972</v>
      </c>
      <c r="B1079" s="79" t="s">
        <v>1973</v>
      </c>
      <c r="C1079" s="80">
        <v>3367.26</v>
      </c>
      <c r="D1079" s="81">
        <f>VLOOKUP(A1079,РАСЧЕТ!A:AY,51,0)</f>
        <v>3345.6413737867288</v>
      </c>
      <c r="E1079" s="81">
        <f t="shared" si="144"/>
        <v>-21.618626213271455</v>
      </c>
      <c r="F1079" s="81" t="str">
        <f>VLOOKUP(A1079,'04'!A:C,3,0)</f>
        <v>Начисление услуг УКС00000640 от 30.04.2023 0:00:10</v>
      </c>
      <c r="G1079" s="81" t="str">
        <f>VLOOKUP(A1079,'04'!A:B,2,0)</f>
        <v>НАС/КС/ДУ-3-726 от 22.10.2021 г.</v>
      </c>
      <c r="H1079" s="128">
        <v>3367.26</v>
      </c>
      <c r="I1079" s="126">
        <f>VLOOKUP(A1079,РАСЧЕТ!A:AZ,52,0)</f>
        <v>0</v>
      </c>
      <c r="J1079" s="126">
        <f t="shared" si="145"/>
        <v>-3367.26</v>
      </c>
      <c r="K1079" s="128">
        <v>3367.26</v>
      </c>
      <c r="L1079" s="126">
        <f>VLOOKUP(A1079,РАСЧЕТ!A:BA,53,0)</f>
        <v>0</v>
      </c>
      <c r="M1079" s="126">
        <f t="shared" si="146"/>
        <v>-3367.26</v>
      </c>
      <c r="N1079" s="128">
        <v>3367.26</v>
      </c>
      <c r="O1079" s="126">
        <f>VLOOKUP(A1079,РАСЧЕТ!A:BB,54,0)</f>
        <v>0</v>
      </c>
      <c r="P1079" s="126">
        <f t="shared" si="147"/>
        <v>-3367.26</v>
      </c>
      <c r="Q1079" s="128">
        <v>3367.26</v>
      </c>
      <c r="R1079" s="126">
        <f>VLOOKUP(A1079,РАСЧЕТ!A:BC,55,0)</f>
        <v>0</v>
      </c>
      <c r="S1079" s="126">
        <f t="shared" si="148"/>
        <v>-3367.26</v>
      </c>
      <c r="T1079" s="128">
        <v>3367.26</v>
      </c>
      <c r="U1079" s="126">
        <f>VLOOKUP(A1079,РАСЧЕТ!A:BD,56,0)</f>
        <v>0</v>
      </c>
      <c r="V1079" s="126">
        <f t="shared" si="149"/>
        <v>-3367.26</v>
      </c>
      <c r="W1079" s="80">
        <v>3367.26</v>
      </c>
      <c r="X1079" s="81">
        <f>VLOOKUP(A1079,РАСЧЕТ!A:BE,57,0)</f>
        <v>4228.5186588081206</v>
      </c>
      <c r="Y1079" s="81">
        <f t="shared" si="150"/>
        <v>861.25865880812034</v>
      </c>
      <c r="Z1079" s="81" t="str">
        <f>VLOOKUP(A1079,'10'!A:C,3,0)</f>
        <v>Начисление услуг УКС00001637 от 31.10.2023 0:00:03</v>
      </c>
      <c r="AA1079" s="81" t="str">
        <f>VLOOKUP(A1079,'10'!A:B,2,0)</f>
        <v>НАС/КС/ДУ-3-726 от 22.10.2021 г.</v>
      </c>
      <c r="AB1079" s="80">
        <v>3367.26</v>
      </c>
      <c r="AC1079" s="81">
        <f>VLOOKUP(A1079,РАСЧЕТ!A:BF,58,0)</f>
        <v>3612.1887884529365</v>
      </c>
      <c r="AD1079" s="81">
        <f t="shared" si="151"/>
        <v>244.92878845293626</v>
      </c>
      <c r="AE1079" s="81" t="str">
        <f>VLOOKUP(A1079,'11'!A:C,3,0)</f>
        <v>Начисление услуг УКС00001717 от 30.11.2023 23:59:59</v>
      </c>
      <c r="AF1079" s="81" t="str">
        <f>VLOOKUP(A1079,'11'!A:B,2,0)</f>
        <v>НАС/КС/ДУ-3-726 от 22.10.2021 г.</v>
      </c>
      <c r="AG1079" s="80">
        <v>3367.26</v>
      </c>
      <c r="AH1079" s="120">
        <f>VLOOKUP(A1079,РАСЧЕТ!A:BG,59,0)</f>
        <v>4956.2935636998236</v>
      </c>
      <c r="AI1079" s="120">
        <f t="shared" si="152"/>
        <v>1589.0335636998234</v>
      </c>
      <c r="AJ1079" t="str">
        <f>VLOOKUP(A1079,'12'!A:C,3,0)</f>
        <v>Начисление услуг УКС00001867 от 31.12.2023 23:59:59</v>
      </c>
      <c r="AK1079" t="str">
        <f>VLOOKUP(A1079,'12'!A:B,2,0)</f>
        <v>НАС/КС/ДУ-3-726 от 22.10.2021 г.</v>
      </c>
    </row>
    <row r="1080" spans="1:37" x14ac:dyDescent="0.3">
      <c r="A1080" s="79" t="s">
        <v>2415</v>
      </c>
      <c r="B1080" s="79" t="s">
        <v>2416</v>
      </c>
      <c r="C1080" s="80">
        <v>2194.73</v>
      </c>
      <c r="D1080" s="81">
        <f>VLOOKUP(A1080,РАСЧЕТ!A:AY,51,0)</f>
        <v>922.65908005742153</v>
      </c>
      <c r="E1080" s="81">
        <f t="shared" si="144"/>
        <v>-1272.0709199425785</v>
      </c>
      <c r="F1080" s="81" t="str">
        <f>VLOOKUP(A1080,'04'!A:C,3,0)</f>
        <v>Начисление услуг УКС00000640 от 30.04.2023 0:00:10</v>
      </c>
      <c r="G1080" s="81" t="str">
        <f>VLOOKUP(A1080,'04'!A:B,2,0)</f>
        <v>НАС/КС/ДУ-3-727</v>
      </c>
      <c r="H1080" s="128">
        <v>2194.73</v>
      </c>
      <c r="I1080" s="126">
        <f>VLOOKUP(A1080,РАСЧЕТ!A:AZ,52,0)</f>
        <v>0</v>
      </c>
      <c r="J1080" s="126">
        <f t="shared" si="145"/>
        <v>-2194.73</v>
      </c>
      <c r="K1080" s="128">
        <v>2194.73</v>
      </c>
      <c r="L1080" s="126">
        <f>VLOOKUP(A1080,РАСЧЕТ!A:BA,53,0)</f>
        <v>0</v>
      </c>
      <c r="M1080" s="126">
        <f t="shared" si="146"/>
        <v>-2194.73</v>
      </c>
      <c r="N1080" s="128">
        <v>2194.73</v>
      </c>
      <c r="O1080" s="126">
        <f>VLOOKUP(A1080,РАСЧЕТ!A:BB,54,0)</f>
        <v>0</v>
      </c>
      <c r="P1080" s="126">
        <f t="shared" si="147"/>
        <v>-2194.73</v>
      </c>
      <c r="Q1080" s="128">
        <v>2194.73</v>
      </c>
      <c r="R1080" s="126">
        <f>VLOOKUP(A1080,РАСЧЕТ!A:BC,55,0)</f>
        <v>0</v>
      </c>
      <c r="S1080" s="126">
        <f t="shared" si="148"/>
        <v>-2194.73</v>
      </c>
      <c r="T1080" s="128">
        <v>2194.73</v>
      </c>
      <c r="U1080" s="126">
        <f>VLOOKUP(A1080,РАСЧЕТ!A:BD,56,0)</f>
        <v>0</v>
      </c>
      <c r="V1080" s="126">
        <f t="shared" si="149"/>
        <v>-2194.73</v>
      </c>
      <c r="W1080" s="80">
        <v>2194.73</v>
      </c>
      <c r="X1080" s="81">
        <f>VLOOKUP(A1080,РАСЧЕТ!A:BE,57,0)</f>
        <v>2409.1168054327645</v>
      </c>
      <c r="Y1080" s="81">
        <f t="shared" si="150"/>
        <v>214.3868054327645</v>
      </c>
      <c r="Z1080" s="81" t="str">
        <f>VLOOKUP(A1080,'10'!A:C,3,0)</f>
        <v>Начисление услуг УКС00001637 от 31.10.2023 0:00:03</v>
      </c>
      <c r="AA1080" s="81" t="str">
        <f>VLOOKUP(A1080,'10'!A:B,2,0)</f>
        <v>НАС/КС/ДУ-3-727</v>
      </c>
      <c r="AB1080" s="80">
        <v>2194.73</v>
      </c>
      <c r="AC1080" s="81">
        <f>VLOOKUP(A1080,РАСЧЕТ!A:BF,58,0)</f>
        <v>2111.9134954997221</v>
      </c>
      <c r="AD1080" s="81">
        <f t="shared" si="151"/>
        <v>-82.816504500277915</v>
      </c>
      <c r="AE1080" s="81" t="str">
        <f>VLOOKUP(A1080,'11'!A:C,3,0)</f>
        <v>Начисление услуг УКС00001717 от 30.11.2023 23:59:59</v>
      </c>
      <c r="AF1080" s="81" t="str">
        <f>VLOOKUP(A1080,'11'!A:B,2,0)</f>
        <v>НАС/КС/ДУ-3-727</v>
      </c>
      <c r="AG1080" s="80">
        <v>2194.73</v>
      </c>
      <c r="AH1080" s="120">
        <f>VLOOKUP(A1080,РАСЧЕТ!A:BG,59,0)</f>
        <v>2915.7701087116657</v>
      </c>
      <c r="AI1080" s="120">
        <f t="shared" si="152"/>
        <v>721.04010871166565</v>
      </c>
      <c r="AJ1080" t="str">
        <f>VLOOKUP(A1080,'12'!A:C,3,0)</f>
        <v>Начисление услуг УКС00001867 от 31.12.2023 23:59:59</v>
      </c>
      <c r="AK1080" t="str">
        <f>VLOOKUP(A1080,'12'!A:B,2,0)</f>
        <v>НАС/КС/ДУ-3-727</v>
      </c>
    </row>
    <row r="1081" spans="1:37" x14ac:dyDescent="0.3">
      <c r="A1081" s="79" t="s">
        <v>579</v>
      </c>
      <c r="B1081" s="79" t="s">
        <v>580</v>
      </c>
      <c r="C1081" s="80">
        <v>2181.85</v>
      </c>
      <c r="D1081" s="81">
        <f>VLOOKUP(A1081,РАСЧЕТ!A:AY,51,0)</f>
        <v>1840.1222443694489</v>
      </c>
      <c r="E1081" s="81">
        <f t="shared" si="144"/>
        <v>-341.72775563055097</v>
      </c>
      <c r="F1081" s="81" t="str">
        <f>VLOOKUP(A1081,'04'!A:C,3,0)</f>
        <v>Начисление услуг УКС00000640 от 30.04.2023 0:00:10</v>
      </c>
      <c r="G1081" s="81" t="str">
        <f>VLOOKUP(A1081,'04'!A:B,2,0)</f>
        <v>НАС/КС/ДУ-3-728..</v>
      </c>
      <c r="H1081" s="128">
        <v>2181.85</v>
      </c>
      <c r="I1081" s="126">
        <f>VLOOKUP(A1081,РАСЧЕТ!A:AZ,52,0)</f>
        <v>0</v>
      </c>
      <c r="J1081" s="126">
        <f t="shared" si="145"/>
        <v>-2181.85</v>
      </c>
      <c r="K1081" s="128">
        <v>2181.85</v>
      </c>
      <c r="L1081" s="126">
        <f>VLOOKUP(A1081,РАСЧЕТ!A:BA,53,0)</f>
        <v>0</v>
      </c>
      <c r="M1081" s="126">
        <f t="shared" si="146"/>
        <v>-2181.85</v>
      </c>
      <c r="N1081" s="128">
        <v>2181.85</v>
      </c>
      <c r="O1081" s="126">
        <f>VLOOKUP(A1081,РАСЧЕТ!A:BB,54,0)</f>
        <v>0</v>
      </c>
      <c r="P1081" s="126">
        <f t="shared" si="147"/>
        <v>-2181.85</v>
      </c>
      <c r="Q1081" s="128">
        <v>2181.85</v>
      </c>
      <c r="R1081" s="126">
        <f>VLOOKUP(A1081,РАСЧЕТ!A:BC,55,0)</f>
        <v>0</v>
      </c>
      <c r="S1081" s="126">
        <f t="shared" si="148"/>
        <v>-2181.85</v>
      </c>
      <c r="T1081" s="128">
        <v>2181.85</v>
      </c>
      <c r="U1081" s="126">
        <f>VLOOKUP(A1081,РАСЧЕТ!A:BD,56,0)</f>
        <v>0</v>
      </c>
      <c r="V1081" s="126">
        <f t="shared" si="149"/>
        <v>-2181.85</v>
      </c>
      <c r="W1081" s="80">
        <v>2181.85</v>
      </c>
      <c r="X1081" s="81">
        <f>VLOOKUP(A1081,РАСЧЕТ!A:BE,57,0)</f>
        <v>3581.1797087146147</v>
      </c>
      <c r="Y1081" s="81">
        <f t="shared" si="150"/>
        <v>1399.3297087146148</v>
      </c>
      <c r="Z1081" s="81" t="str">
        <f>VLOOKUP(A1081,'10'!A:C,3,0)</f>
        <v>Начисление услуг УКС00001637 от 31.10.2023 0:00:03</v>
      </c>
      <c r="AA1081" s="81" t="str">
        <f>VLOOKUP(A1081,'10'!A:B,2,0)</f>
        <v>НАС/КС/ДУ-3-728..</v>
      </c>
      <c r="AB1081" s="80">
        <v>2181.85</v>
      </c>
      <c r="AC1081" s="81">
        <f>VLOOKUP(A1081,РАСЧЕТ!A:BF,58,0)</f>
        <v>2928.4223307315297</v>
      </c>
      <c r="AD1081" s="81">
        <f t="shared" si="151"/>
        <v>746.57233073152975</v>
      </c>
      <c r="AE1081" s="81" t="str">
        <f>VLOOKUP(A1081,'11'!A:C,3,0)</f>
        <v>Начисление услуг УКС00001717 от 30.11.2023 23:59:59</v>
      </c>
      <c r="AF1081" s="81" t="str">
        <f>VLOOKUP(A1081,'11'!A:B,2,0)</f>
        <v>НАС/КС/ДУ-3-728..</v>
      </c>
      <c r="AG1081" s="80">
        <v>2181.85</v>
      </c>
      <c r="AH1081" s="120">
        <f>VLOOKUP(A1081,РАСЧЕТ!A:BG,59,0)</f>
        <v>3974.4329881382191</v>
      </c>
      <c r="AI1081" s="120">
        <f t="shared" si="152"/>
        <v>1792.5829881382192</v>
      </c>
      <c r="AJ1081" t="str">
        <f>VLOOKUP(A1081,'12'!A:C,3,0)</f>
        <v>Начисление услуг УКС00001867 от 31.12.2023 23:59:59</v>
      </c>
      <c r="AK1081" t="str">
        <f>VLOOKUP(A1081,'12'!A:B,2,0)</f>
        <v>НАС/КС/ДУ-3-728..</v>
      </c>
    </row>
    <row r="1082" spans="1:37" x14ac:dyDescent="0.3">
      <c r="A1082" s="79" t="s">
        <v>1165</v>
      </c>
      <c r="B1082" s="79" t="s">
        <v>1166</v>
      </c>
      <c r="C1082" s="80">
        <v>3122.45</v>
      </c>
      <c r="D1082" s="81">
        <f>VLOOKUP(A1082,РАСЧЕТ!A:AY,51,0)</f>
        <v>2633.4032906625785</v>
      </c>
      <c r="E1082" s="81">
        <f t="shared" si="144"/>
        <v>-489.04670933742136</v>
      </c>
      <c r="F1082" s="81" t="str">
        <f>VLOOKUP(A1082,'04'!A:C,3,0)</f>
        <v>Начисление услуг УКС00000640 от 30.04.2023 0:00:10</v>
      </c>
      <c r="G1082" s="81" t="str">
        <f>VLOOKUP(A1082,'04'!A:B,2,0)</f>
        <v>НАС/КС/ДУ-3-729.</v>
      </c>
      <c r="H1082" s="128">
        <v>3122.45</v>
      </c>
      <c r="I1082" s="126">
        <f>VLOOKUP(A1082,РАСЧЕТ!A:AZ,52,0)</f>
        <v>0</v>
      </c>
      <c r="J1082" s="126">
        <f t="shared" si="145"/>
        <v>-3122.45</v>
      </c>
      <c r="K1082" s="128">
        <v>3122.45</v>
      </c>
      <c r="L1082" s="126">
        <f>VLOOKUP(A1082,РАСЧЕТ!A:BA,53,0)</f>
        <v>0</v>
      </c>
      <c r="M1082" s="126">
        <f t="shared" si="146"/>
        <v>-3122.45</v>
      </c>
      <c r="N1082" s="128">
        <v>3122.45</v>
      </c>
      <c r="O1082" s="126">
        <f>VLOOKUP(A1082,РАСЧЕТ!A:BB,54,0)</f>
        <v>0</v>
      </c>
      <c r="P1082" s="126">
        <f t="shared" si="147"/>
        <v>-3122.45</v>
      </c>
      <c r="Q1082" s="128">
        <v>3122.45</v>
      </c>
      <c r="R1082" s="126">
        <f>VLOOKUP(A1082,РАСЧЕТ!A:BC,55,0)</f>
        <v>0</v>
      </c>
      <c r="S1082" s="126">
        <f t="shared" si="148"/>
        <v>-3122.45</v>
      </c>
      <c r="T1082" s="127"/>
      <c r="U1082" s="126">
        <f>VLOOKUP(A1082,РАСЧЕТ!A:BD,56,0)</f>
        <v>0</v>
      </c>
      <c r="V1082" s="126">
        <f t="shared" si="149"/>
        <v>0</v>
      </c>
      <c r="W1082" s="82"/>
      <c r="X1082" s="81">
        <f>VLOOKUP(A1082,РАСЧЕТ!A:BE,57,0)</f>
        <v>0</v>
      </c>
      <c r="Y1082" s="81">
        <f t="shared" si="150"/>
        <v>0</v>
      </c>
      <c r="Z1082" s="81" t="e">
        <f>VLOOKUP(A1082,'10'!A:C,3,0)</f>
        <v>#N/A</v>
      </c>
      <c r="AA1082" s="81" t="e">
        <f>VLOOKUP(A1082,'10'!A:B,2,0)</f>
        <v>#N/A</v>
      </c>
      <c r="AB1082" s="82"/>
      <c r="AC1082" s="81">
        <f>VLOOKUP(A1082,РАСЧЕТ!A:BF,58,0)</f>
        <v>0</v>
      </c>
      <c r="AD1082" s="81">
        <f t="shared" si="151"/>
        <v>0</v>
      </c>
      <c r="AE1082" s="81" t="e">
        <f>VLOOKUP(A1082,'11'!A:C,3,0)</f>
        <v>#N/A</v>
      </c>
      <c r="AF1082" s="81" t="e">
        <f>VLOOKUP(A1082,'11'!A:B,2,0)</f>
        <v>#N/A</v>
      </c>
      <c r="AG1082" s="82"/>
      <c r="AH1082" s="120">
        <f>VLOOKUP(A1082,РАСЧЕТ!A:BG,59,0)</f>
        <v>0</v>
      </c>
      <c r="AI1082" s="120">
        <f t="shared" si="152"/>
        <v>0</v>
      </c>
      <c r="AJ1082" t="e">
        <f>VLOOKUP(A1082,'12'!A:C,3,0)</f>
        <v>#N/A</v>
      </c>
      <c r="AK1082" t="e">
        <f>VLOOKUP(A1082,'12'!A:B,2,0)</f>
        <v>#N/A</v>
      </c>
    </row>
    <row r="1083" spans="1:37" x14ac:dyDescent="0.3">
      <c r="A1083" s="79" t="s">
        <v>2771</v>
      </c>
      <c r="B1083" s="79" t="s">
        <v>1166</v>
      </c>
      <c r="C1083" s="82"/>
      <c r="D1083" s="81">
        <f>VLOOKUP(A1083,РАСЧЕТ!A:AY,51,0)</f>
        <v>0</v>
      </c>
      <c r="E1083" s="81">
        <f t="shared" si="144"/>
        <v>0</v>
      </c>
      <c r="F1083" s="81" t="e">
        <f>VLOOKUP(A1083,'04'!A:C,3,0)</f>
        <v>#N/A</v>
      </c>
      <c r="G1083" s="81" t="e">
        <f>VLOOKUP(A1083,'04'!A:B,2,0)</f>
        <v>#N/A</v>
      </c>
      <c r="H1083" s="127"/>
      <c r="I1083" s="126">
        <f>VLOOKUP(A1083,РАСЧЕТ!A:AZ,52,0)</f>
        <v>0</v>
      </c>
      <c r="J1083" s="126">
        <f t="shared" si="145"/>
        <v>0</v>
      </c>
      <c r="K1083" s="127"/>
      <c r="L1083" s="126">
        <f>VLOOKUP(A1083,РАСЧЕТ!A:BA,53,0)</f>
        <v>0</v>
      </c>
      <c r="M1083" s="126">
        <f t="shared" si="146"/>
        <v>0</v>
      </c>
      <c r="N1083" s="127"/>
      <c r="O1083" s="126">
        <f>VLOOKUP(A1083,РАСЧЕТ!A:BB,54,0)</f>
        <v>0</v>
      </c>
      <c r="P1083" s="126">
        <f t="shared" si="147"/>
        <v>0</v>
      </c>
      <c r="Q1083" s="127"/>
      <c r="R1083" s="126">
        <f>VLOOKUP(A1083,РАСЧЕТ!A:BC,55,0)</f>
        <v>0</v>
      </c>
      <c r="S1083" s="126">
        <f t="shared" si="148"/>
        <v>0</v>
      </c>
      <c r="T1083" s="128">
        <v>3122.44</v>
      </c>
      <c r="U1083" s="126">
        <f>VLOOKUP(A1083,РАСЧЕТ!A:BD,56,0)</f>
        <v>0</v>
      </c>
      <c r="V1083" s="126">
        <f t="shared" si="149"/>
        <v>-3122.44</v>
      </c>
      <c r="W1083" s="80">
        <v>3122.45</v>
      </c>
      <c r="X1083" s="81">
        <f>VLOOKUP(A1083,РАСЧЕТ!A:BE,57,0)</f>
        <v>1770.2656472011754</v>
      </c>
      <c r="Y1083" s="81">
        <f t="shared" si="150"/>
        <v>-1352.1843527988244</v>
      </c>
      <c r="Z1083" s="81" t="str">
        <f>VLOOKUP(A1083,'10'!A:C,3,0)</f>
        <v>Начисление услуг УКС00001637 от 31.10.2023 0:00:03</v>
      </c>
      <c r="AA1083" s="81" t="str">
        <f>VLOOKUP(A1083,'10'!A:B,2,0)</f>
        <v>НАС/КС/ДУ-3-729</v>
      </c>
      <c r="AB1083" s="80">
        <v>3122.45</v>
      </c>
      <c r="AC1083" s="81">
        <f>VLOOKUP(A1083,РАСЧЕТ!A:BF,58,0)</f>
        <v>1846.5977091004438</v>
      </c>
      <c r="AD1083" s="81">
        <f t="shared" si="151"/>
        <v>-1275.852290899556</v>
      </c>
      <c r="AE1083" s="81" t="str">
        <f>VLOOKUP(A1083,'11'!A:C,3,0)</f>
        <v>Начисление услуг УКС00001717 от 30.11.2023 23:59:59</v>
      </c>
      <c r="AF1083" s="81" t="str">
        <f>VLOOKUP(A1083,'11'!A:B,2,0)</f>
        <v>НАС/КС/ДУ-3-729</v>
      </c>
      <c r="AG1083" s="80">
        <v>3122.45</v>
      </c>
      <c r="AH1083" s="120">
        <f>VLOOKUP(A1083,РАСЧЕТ!A:BG,59,0)</f>
        <v>2645.3512805760029</v>
      </c>
      <c r="AI1083" s="120">
        <f t="shared" si="152"/>
        <v>-477.09871942399695</v>
      </c>
      <c r="AJ1083" t="str">
        <f>VLOOKUP(A1083,'12'!A:C,3,0)</f>
        <v>Начисление услуг УКС00001867 от 31.12.2023 23:59:59</v>
      </c>
      <c r="AK1083" t="str">
        <f>VLOOKUP(A1083,'12'!A:B,2,0)</f>
        <v>НАС/КС/ДУ-3-729</v>
      </c>
    </row>
    <row r="1084" spans="1:37" x14ac:dyDescent="0.3">
      <c r="A1084" s="79" t="s">
        <v>1232</v>
      </c>
      <c r="B1084" s="79" t="s">
        <v>309</v>
      </c>
      <c r="C1084" s="80">
        <v>3118.15</v>
      </c>
      <c r="D1084" s="81">
        <f>VLOOKUP(A1084,РАСЧЕТ!A:AY,51,0)</f>
        <v>5004.5413798076079</v>
      </c>
      <c r="E1084" s="81">
        <f t="shared" si="144"/>
        <v>1886.3913798076078</v>
      </c>
      <c r="F1084" s="81" t="str">
        <f>VLOOKUP(A1084,'04'!A:C,3,0)</f>
        <v>Начисление услуг УКС00000640 от 30.04.2023 0:00:10</v>
      </c>
      <c r="G1084" s="81" t="str">
        <f>VLOOKUP(A1084,'04'!A:B,2,0)</f>
        <v>НАС/КС/ДУ/3-73</v>
      </c>
      <c r="H1084" s="128">
        <v>3118.15</v>
      </c>
      <c r="I1084" s="126">
        <f>VLOOKUP(A1084,РАСЧЕТ!A:AZ,52,0)</f>
        <v>0</v>
      </c>
      <c r="J1084" s="126">
        <f t="shared" si="145"/>
        <v>-3118.15</v>
      </c>
      <c r="K1084" s="128">
        <v>3118.15</v>
      </c>
      <c r="L1084" s="126">
        <f>VLOOKUP(A1084,РАСЧЕТ!A:BA,53,0)</f>
        <v>0</v>
      </c>
      <c r="M1084" s="126">
        <f t="shared" si="146"/>
        <v>-3118.15</v>
      </c>
      <c r="N1084" s="128">
        <v>3118.15</v>
      </c>
      <c r="O1084" s="126">
        <f>VLOOKUP(A1084,РАСЧЕТ!A:BB,54,0)</f>
        <v>0</v>
      </c>
      <c r="P1084" s="126">
        <f t="shared" si="147"/>
        <v>-3118.15</v>
      </c>
      <c r="Q1084" s="128">
        <v>3118.15</v>
      </c>
      <c r="R1084" s="126">
        <f>VLOOKUP(A1084,РАСЧЕТ!A:BC,55,0)</f>
        <v>0</v>
      </c>
      <c r="S1084" s="126">
        <f t="shared" si="148"/>
        <v>-3118.15</v>
      </c>
      <c r="T1084" s="128">
        <v>3118.15</v>
      </c>
      <c r="U1084" s="126">
        <f>VLOOKUP(A1084,РАСЧЕТ!A:BD,56,0)</f>
        <v>0</v>
      </c>
      <c r="V1084" s="126">
        <f t="shared" si="149"/>
        <v>-3118.15</v>
      </c>
      <c r="W1084" s="80">
        <v>3118.15</v>
      </c>
      <c r="X1084" s="81">
        <f>VLOOKUP(A1084,РАСЧЕТ!A:BE,57,0)</f>
        <v>4423.8772219436842</v>
      </c>
      <c r="Y1084" s="81">
        <f t="shared" si="150"/>
        <v>1305.7272219436841</v>
      </c>
      <c r="Z1084" s="81" t="str">
        <f>VLOOKUP(A1084,'10'!A:C,3,0)</f>
        <v>Начисление услуг УКС00001637 от 31.10.2023 0:00:03</v>
      </c>
      <c r="AA1084" s="81" t="str">
        <f>VLOOKUP(A1084,'10'!A:B,2,0)</f>
        <v>НАС/КС/ДУ/3-73</v>
      </c>
      <c r="AB1084" s="80">
        <v>3118.15</v>
      </c>
      <c r="AC1084" s="81">
        <f>VLOOKUP(A1084,РАСЧЕТ!A:BF,58,0)</f>
        <v>3700.0727782842532</v>
      </c>
      <c r="AD1084" s="81">
        <f t="shared" si="151"/>
        <v>581.92277828425313</v>
      </c>
      <c r="AE1084" s="81" t="str">
        <f>VLOOKUP(A1084,'11'!A:C,3,0)</f>
        <v>Начисление услуг УКС00001717 от 30.11.2023 23:59:59</v>
      </c>
      <c r="AF1084" s="81" t="str">
        <f>VLOOKUP(A1084,'11'!A:B,2,0)</f>
        <v>НАС/КС/ДУ/3-73</v>
      </c>
      <c r="AG1084" s="80">
        <v>3118.15</v>
      </c>
      <c r="AH1084" s="120">
        <f>VLOOKUP(A1084,РАСЧЕТ!A:BG,59,0)</f>
        <v>5050.5042349220639</v>
      </c>
      <c r="AI1084" s="120">
        <f t="shared" si="152"/>
        <v>1932.3542349220638</v>
      </c>
      <c r="AJ1084" t="str">
        <f>VLOOKUP(A1084,'12'!A:C,3,0)</f>
        <v>Начисление услуг УКС00001867 от 31.12.2023 23:59:59</v>
      </c>
      <c r="AK1084" t="str">
        <f>VLOOKUP(A1084,'12'!A:B,2,0)</f>
        <v>НАС/КС/ДУ/3-73</v>
      </c>
    </row>
    <row r="1085" spans="1:37" x14ac:dyDescent="0.3">
      <c r="A1085" s="79" t="s">
        <v>1926</v>
      </c>
      <c r="B1085" s="79" t="s">
        <v>1927</v>
      </c>
      <c r="C1085" s="80">
        <v>3367.26</v>
      </c>
      <c r="D1085" s="81">
        <f>VLOOKUP(A1085,РАСЧЕТ!A:AY,51,0)</f>
        <v>2839.8736999717489</v>
      </c>
      <c r="E1085" s="81">
        <f t="shared" si="144"/>
        <v>-527.3863000282513</v>
      </c>
      <c r="F1085" s="81" t="str">
        <f>VLOOKUP(A1085,'04'!A:C,3,0)</f>
        <v>Начисление услуг УКС00000640 от 30.04.2023 0:00:10</v>
      </c>
      <c r="G1085" s="81" t="str">
        <f>VLOOKUP(A1085,'04'!A:B,2,0)</f>
        <v>НАС/ДУ-3-730 от 23.10.21</v>
      </c>
      <c r="H1085" s="128">
        <v>3367.26</v>
      </c>
      <c r="I1085" s="126">
        <f>VLOOKUP(A1085,РАСЧЕТ!A:AZ,52,0)</f>
        <v>0</v>
      </c>
      <c r="J1085" s="126">
        <f t="shared" si="145"/>
        <v>-3367.26</v>
      </c>
      <c r="K1085" s="128">
        <v>3367.26</v>
      </c>
      <c r="L1085" s="126">
        <f>VLOOKUP(A1085,РАСЧЕТ!A:BA,53,0)</f>
        <v>0</v>
      </c>
      <c r="M1085" s="126">
        <f t="shared" si="146"/>
        <v>-3367.26</v>
      </c>
      <c r="N1085" s="128">
        <v>3367.26</v>
      </c>
      <c r="O1085" s="126">
        <f>VLOOKUP(A1085,РАСЧЕТ!A:BB,54,0)</f>
        <v>0</v>
      </c>
      <c r="P1085" s="126">
        <f t="shared" si="147"/>
        <v>-3367.26</v>
      </c>
      <c r="Q1085" s="128">
        <v>3367.26</v>
      </c>
      <c r="R1085" s="126">
        <f>VLOOKUP(A1085,РАСЧЕТ!A:BC,55,0)</f>
        <v>0</v>
      </c>
      <c r="S1085" s="126">
        <f t="shared" si="148"/>
        <v>-3367.26</v>
      </c>
      <c r="T1085" s="128">
        <v>3367.26</v>
      </c>
      <c r="U1085" s="126">
        <f>VLOOKUP(A1085,РАСЧЕТ!A:BD,56,0)</f>
        <v>0</v>
      </c>
      <c r="V1085" s="126">
        <f t="shared" si="149"/>
        <v>-3367.26</v>
      </c>
      <c r="W1085" s="80">
        <v>3367.26</v>
      </c>
      <c r="X1085" s="81">
        <f>VLOOKUP(A1085,РАСЧЕТ!A:BE,57,0)</f>
        <v>1745.7637804426708</v>
      </c>
      <c r="Y1085" s="81">
        <f t="shared" si="150"/>
        <v>-1621.4962195573294</v>
      </c>
      <c r="Z1085" s="81" t="str">
        <f>VLOOKUP(A1085,'10'!A:C,3,0)</f>
        <v>Начисление услуг УКС00001637 от 31.10.2023 0:00:03</v>
      </c>
      <c r="AA1085" s="81" t="str">
        <f>VLOOKUP(A1085,'10'!A:B,2,0)</f>
        <v>НАС/ДУ-3-730 от 23.10.21</v>
      </c>
      <c r="AB1085" s="80">
        <v>3367.26</v>
      </c>
      <c r="AC1085" s="81">
        <f>VLOOKUP(A1085,РАСЧЕТ!A:BF,58,0)</f>
        <v>1877.2679770632849</v>
      </c>
      <c r="AD1085" s="81">
        <f t="shared" si="151"/>
        <v>-1489.9920229367153</v>
      </c>
      <c r="AE1085" s="81" t="str">
        <f>VLOOKUP(A1085,'11'!A:C,3,0)</f>
        <v>Начисление услуг УКС00001717 от 30.11.2023 23:59:59</v>
      </c>
      <c r="AF1085" s="81" t="str">
        <f>VLOOKUP(A1085,'11'!A:B,2,0)</f>
        <v>НАС/ДУ-3-730 от 23.10.21</v>
      </c>
      <c r="AG1085" s="80">
        <v>3367.26</v>
      </c>
      <c r="AH1085" s="120">
        <f>VLOOKUP(A1085,РАСЧЕТ!A:BG,59,0)</f>
        <v>2704.6616534549344</v>
      </c>
      <c r="AI1085" s="120">
        <f t="shared" si="152"/>
        <v>-662.59834654506585</v>
      </c>
      <c r="AJ1085" t="str">
        <f>VLOOKUP(A1085,'12'!A:C,3,0)</f>
        <v>Начисление услуг УКС00001867 от 31.12.2023 23:59:59</v>
      </c>
      <c r="AK1085" t="str">
        <f>VLOOKUP(A1085,'12'!A:B,2,0)</f>
        <v>НАС/ДУ-3-730 от 23.10.21</v>
      </c>
    </row>
    <row r="1086" spans="1:37" x14ac:dyDescent="0.3">
      <c r="A1086" s="79" t="s">
        <v>832</v>
      </c>
      <c r="B1086" s="79" t="s">
        <v>833</v>
      </c>
      <c r="C1086" s="80">
        <v>2194.73</v>
      </c>
      <c r="D1086" s="81">
        <f>VLOOKUP(A1086,РАСЧЕТ!A:AY,51,0)</f>
        <v>1985.6656400574216</v>
      </c>
      <c r="E1086" s="81">
        <f t="shared" si="144"/>
        <v>-209.06435994257845</v>
      </c>
      <c r="F1086" s="81" t="str">
        <f>VLOOKUP(A1086,'04'!A:C,3,0)</f>
        <v>Начисление услуг УКС00000640 от 30.04.2023 0:00:10</v>
      </c>
      <c r="G1086" s="81" t="str">
        <f>VLOOKUP(A1086,'04'!A:B,2,0)</f>
        <v>НАС/КС/ДУ-3-731 от 01.01.2022</v>
      </c>
      <c r="H1086" s="128">
        <v>2194.73</v>
      </c>
      <c r="I1086" s="126">
        <f>VLOOKUP(A1086,РАСЧЕТ!A:AZ,52,0)</f>
        <v>0</v>
      </c>
      <c r="J1086" s="126">
        <f t="shared" si="145"/>
        <v>-2194.73</v>
      </c>
      <c r="K1086" s="128">
        <v>2194.73</v>
      </c>
      <c r="L1086" s="126">
        <f>VLOOKUP(A1086,РАСЧЕТ!A:BA,53,0)</f>
        <v>0</v>
      </c>
      <c r="M1086" s="126">
        <f t="shared" si="146"/>
        <v>-2194.73</v>
      </c>
      <c r="N1086" s="128">
        <v>2194.73</v>
      </c>
      <c r="O1086" s="126">
        <f>VLOOKUP(A1086,РАСЧЕТ!A:BB,54,0)</f>
        <v>0</v>
      </c>
      <c r="P1086" s="126">
        <f t="shared" si="147"/>
        <v>-2194.73</v>
      </c>
      <c r="Q1086" s="128">
        <v>2194.73</v>
      </c>
      <c r="R1086" s="126">
        <f>VLOOKUP(A1086,РАСЧЕТ!A:BC,55,0)</f>
        <v>0</v>
      </c>
      <c r="S1086" s="126">
        <f t="shared" si="148"/>
        <v>-2194.73</v>
      </c>
      <c r="T1086" s="128">
        <v>2194.73</v>
      </c>
      <c r="U1086" s="126">
        <f>VLOOKUP(A1086,РАСЧЕТ!A:BD,56,0)</f>
        <v>0</v>
      </c>
      <c r="V1086" s="126">
        <f t="shared" si="149"/>
        <v>-2194.73</v>
      </c>
      <c r="W1086" s="80">
        <v>2194.73</v>
      </c>
      <c r="X1086" s="81">
        <f>VLOOKUP(A1086,РАСЧЕТ!A:BE,57,0)</f>
        <v>2192.7771687287195</v>
      </c>
      <c r="Y1086" s="81">
        <f t="shared" si="150"/>
        <v>-1.9528312712805018</v>
      </c>
      <c r="Z1086" s="81" t="str">
        <f>VLOOKUP(A1086,'10'!A:C,3,0)</f>
        <v>Начисление услуг УКС00001637 от 31.10.2023 0:00:03</v>
      </c>
      <c r="AA1086" s="81" t="str">
        <f>VLOOKUP(A1086,'10'!A:B,2,0)</f>
        <v>НАС/КС/ДУ-3-731 от 01.01.2022</v>
      </c>
      <c r="AB1086" s="80">
        <v>2194.73</v>
      </c>
      <c r="AC1086" s="81">
        <f>VLOOKUP(A1086,РАСЧЕТ!A:BF,58,0)</f>
        <v>1960.7378231379676</v>
      </c>
      <c r="AD1086" s="81">
        <f t="shared" si="151"/>
        <v>-233.99217686203247</v>
      </c>
      <c r="AE1086" s="81" t="str">
        <f>VLOOKUP(A1086,'11'!A:C,3,0)</f>
        <v>Начисление услуг УКС00001717 от 30.11.2023 23:59:59</v>
      </c>
      <c r="AF1086" s="81" t="str">
        <f>VLOOKUP(A1086,'11'!A:B,2,0)</f>
        <v>НАС/КС/ДУ-3-731 от 01.01.2022</v>
      </c>
      <c r="AG1086" s="80">
        <v>2194.73</v>
      </c>
      <c r="AH1086" s="120">
        <f>VLOOKUP(A1086,РАСЧЕТ!A:BG,59,0)</f>
        <v>2719.5698177774625</v>
      </c>
      <c r="AI1086" s="120">
        <f t="shared" si="152"/>
        <v>524.83981777746249</v>
      </c>
      <c r="AJ1086" t="str">
        <f>VLOOKUP(A1086,'12'!A:C,3,0)</f>
        <v>Начисление услуг УКС00001867 от 31.12.2023 23:59:59</v>
      </c>
      <c r="AK1086" t="str">
        <f>VLOOKUP(A1086,'12'!A:B,2,0)</f>
        <v>НАС/КС/ДУ-3-731 от 01.01.2022</v>
      </c>
    </row>
    <row r="1087" spans="1:37" x14ac:dyDescent="0.3">
      <c r="A1087" s="79" t="s">
        <v>2587</v>
      </c>
      <c r="B1087" s="79" t="s">
        <v>2588</v>
      </c>
      <c r="C1087" s="80">
        <v>2181.85</v>
      </c>
      <c r="D1087" s="81">
        <f>VLOOKUP(A1087,РАСЧЕТ!A:AY,51,0)</f>
        <v>1840.1222443694489</v>
      </c>
      <c r="E1087" s="81">
        <f t="shared" si="144"/>
        <v>-341.72775563055097</v>
      </c>
      <c r="F1087" s="81" t="str">
        <f>VLOOKUP(A1087,'04'!A:C,3,0)</f>
        <v>Начисление услуг УКС00000640 от 30.04.2023 0:00:10</v>
      </c>
      <c r="G1087" s="81" t="str">
        <f>VLOOKUP(A1087,'04'!A:B,2,0)</f>
        <v>НАС/КС/ДУ-3-732.</v>
      </c>
      <c r="H1087" s="128">
        <v>2181.85</v>
      </c>
      <c r="I1087" s="126">
        <f>VLOOKUP(A1087,РАСЧЕТ!A:AZ,52,0)</f>
        <v>0</v>
      </c>
      <c r="J1087" s="126">
        <f t="shared" si="145"/>
        <v>-2181.85</v>
      </c>
      <c r="K1087" s="128">
        <v>2181.85</v>
      </c>
      <c r="L1087" s="126">
        <f>VLOOKUP(A1087,РАСЧЕТ!A:BA,53,0)</f>
        <v>0</v>
      </c>
      <c r="M1087" s="126">
        <f t="shared" si="146"/>
        <v>-2181.85</v>
      </c>
      <c r="N1087" s="128">
        <v>2181.85</v>
      </c>
      <c r="O1087" s="126">
        <f>VLOOKUP(A1087,РАСЧЕТ!A:BB,54,0)</f>
        <v>0</v>
      </c>
      <c r="P1087" s="126">
        <f t="shared" si="147"/>
        <v>-2181.85</v>
      </c>
      <c r="Q1087" s="128">
        <v>2181.85</v>
      </c>
      <c r="R1087" s="126">
        <f>VLOOKUP(A1087,РАСЧЕТ!A:BC,55,0)</f>
        <v>0</v>
      </c>
      <c r="S1087" s="126">
        <f t="shared" si="148"/>
        <v>-2181.85</v>
      </c>
      <c r="T1087" s="128">
        <v>2181.85</v>
      </c>
      <c r="U1087" s="126">
        <f>VLOOKUP(A1087,РАСЧЕТ!A:BD,56,0)</f>
        <v>0</v>
      </c>
      <c r="V1087" s="126">
        <f t="shared" si="149"/>
        <v>-2181.85</v>
      </c>
      <c r="W1087" s="80">
        <v>2181.85</v>
      </c>
      <c r="X1087" s="81">
        <f>VLOOKUP(A1087,РАСЧЕТ!A:BE,57,0)</f>
        <v>3970.5910547818935</v>
      </c>
      <c r="Y1087" s="81">
        <f t="shared" si="150"/>
        <v>1788.7410547818936</v>
      </c>
      <c r="Z1087" s="81" t="str">
        <f>VLOOKUP(A1087,'10'!A:C,3,0)</f>
        <v>Начисление услуг УКС00001637 от 31.10.2023 0:00:03</v>
      </c>
      <c r="AA1087" s="81" t="str">
        <f>VLOOKUP(A1087,'10'!A:B,2,0)</f>
        <v>НАС/КС/ДУ-3-732.</v>
      </c>
      <c r="AB1087" s="80">
        <v>2181.85</v>
      </c>
      <c r="AC1087" s="81">
        <f>VLOOKUP(A1087,РАСЧЕТ!A:BF,58,0)</f>
        <v>3200.5385409826868</v>
      </c>
      <c r="AD1087" s="81">
        <f t="shared" si="151"/>
        <v>1018.6885409826868</v>
      </c>
      <c r="AE1087" s="81" t="str">
        <f>VLOOKUP(A1087,'11'!A:C,3,0)</f>
        <v>Начисление услуг УКС00001717 от 30.11.2023 23:59:59</v>
      </c>
      <c r="AF1087" s="81" t="str">
        <f>VLOOKUP(A1087,'11'!A:B,2,0)</f>
        <v>НАС/КС/ДУ-3-732.</v>
      </c>
      <c r="AG1087" s="80">
        <v>2181.85</v>
      </c>
      <c r="AH1087" s="120">
        <f>VLOOKUP(A1087,РАСЧЕТ!A:BG,59,0)</f>
        <v>4327.593511819784</v>
      </c>
      <c r="AI1087" s="120">
        <f t="shared" si="152"/>
        <v>2145.7435118197841</v>
      </c>
      <c r="AJ1087" t="str">
        <f>VLOOKUP(A1087,'12'!A:C,3,0)</f>
        <v>Начисление услуг УКС00001867 от 31.12.2023 23:59:59</v>
      </c>
      <c r="AK1087" t="str">
        <f>VLOOKUP(A1087,'12'!A:B,2,0)</f>
        <v>НАС/КС/ДУ-3-732.</v>
      </c>
    </row>
    <row r="1088" spans="1:37" x14ac:dyDescent="0.3">
      <c r="A1088" s="79" t="s">
        <v>1202</v>
      </c>
      <c r="B1088" s="79" t="s">
        <v>1203</v>
      </c>
      <c r="C1088" s="80">
        <v>3122.45</v>
      </c>
      <c r="D1088" s="81">
        <f>VLOOKUP(A1088,РАСЧЕТ!A:AY,51,0)</f>
        <v>2633.4032906625785</v>
      </c>
      <c r="E1088" s="81">
        <f t="shared" si="144"/>
        <v>-489.04670933742136</v>
      </c>
      <c r="F1088" s="81" t="str">
        <f>VLOOKUP(A1088,'04'!A:C,3,0)</f>
        <v>Начисление услуг УКС00000640 от 30.04.2023 0:00:10</v>
      </c>
      <c r="G1088" s="81" t="str">
        <f>VLOOKUP(A1088,'04'!A:B,2,0)</f>
        <v>НАС/КС/ДУ-3-733</v>
      </c>
      <c r="H1088" s="128">
        <v>3122.45</v>
      </c>
      <c r="I1088" s="126">
        <f>VLOOKUP(A1088,РАСЧЕТ!A:AZ,52,0)</f>
        <v>0</v>
      </c>
      <c r="J1088" s="126">
        <f t="shared" si="145"/>
        <v>-3122.45</v>
      </c>
      <c r="K1088" s="128">
        <v>3122.45</v>
      </c>
      <c r="L1088" s="126">
        <f>VLOOKUP(A1088,РАСЧЕТ!A:BA,53,0)</f>
        <v>0</v>
      </c>
      <c r="M1088" s="126">
        <f t="shared" si="146"/>
        <v>-3122.45</v>
      </c>
      <c r="N1088" s="126">
        <v>503.62</v>
      </c>
      <c r="O1088" s="126">
        <f>VLOOKUP(A1088,РАСЧЕТ!A:BB,54,0)</f>
        <v>0</v>
      </c>
      <c r="P1088" s="126">
        <f t="shared" si="147"/>
        <v>-503.62</v>
      </c>
      <c r="Q1088" s="127"/>
      <c r="R1088" s="126">
        <f>VLOOKUP(A1088,РАСЧЕТ!A:BC,55,0)</f>
        <v>0</v>
      </c>
      <c r="S1088" s="126">
        <f t="shared" si="148"/>
        <v>0</v>
      </c>
      <c r="T1088" s="127"/>
      <c r="U1088" s="126">
        <f>VLOOKUP(A1088,РАСЧЕТ!A:BD,56,0)</f>
        <v>0</v>
      </c>
      <c r="V1088" s="126">
        <f t="shared" si="149"/>
        <v>0</v>
      </c>
      <c r="W1088" s="82"/>
      <c r="X1088" s="81">
        <f>VLOOKUP(A1088,РАСЧЕТ!A:BE,57,0)</f>
        <v>0</v>
      </c>
      <c r="Y1088" s="81">
        <f t="shared" si="150"/>
        <v>0</v>
      </c>
      <c r="Z1088" s="81" t="e">
        <f>VLOOKUP(A1088,'10'!A:C,3,0)</f>
        <v>#N/A</v>
      </c>
      <c r="AA1088" s="81" t="e">
        <f>VLOOKUP(A1088,'10'!A:B,2,0)</f>
        <v>#N/A</v>
      </c>
      <c r="AB1088" s="82"/>
      <c r="AC1088" s="81">
        <f>VLOOKUP(A1088,РАСЧЕТ!A:BF,58,0)</f>
        <v>0</v>
      </c>
      <c r="AD1088" s="81">
        <f t="shared" si="151"/>
        <v>0</v>
      </c>
      <c r="AE1088" s="81" t="e">
        <f>VLOOKUP(A1088,'11'!A:C,3,0)</f>
        <v>#N/A</v>
      </c>
      <c r="AF1088" s="81" t="e">
        <f>VLOOKUP(A1088,'11'!A:B,2,0)</f>
        <v>#N/A</v>
      </c>
      <c r="AG1088" s="82"/>
      <c r="AH1088" s="120">
        <f>VLOOKUP(A1088,РАСЧЕТ!A:BG,59,0)</f>
        <v>0</v>
      </c>
      <c r="AI1088" s="120">
        <f t="shared" si="152"/>
        <v>0</v>
      </c>
      <c r="AJ1088" t="e">
        <f>VLOOKUP(A1088,'12'!A:C,3,0)</f>
        <v>#N/A</v>
      </c>
      <c r="AK1088" t="e">
        <f>VLOOKUP(A1088,'12'!A:B,2,0)</f>
        <v>#N/A</v>
      </c>
    </row>
    <row r="1089" spans="1:37" x14ac:dyDescent="0.3">
      <c r="A1089" s="79" t="s">
        <v>2752</v>
      </c>
      <c r="B1089" s="79" t="s">
        <v>1203</v>
      </c>
      <c r="C1089" s="82"/>
      <c r="D1089" s="81">
        <f>VLOOKUP(A1089,РАСЧЕТ!A:AY,51,0)</f>
        <v>0</v>
      </c>
      <c r="E1089" s="81">
        <f t="shared" si="144"/>
        <v>0</v>
      </c>
      <c r="F1089" s="81" t="e">
        <f>VLOOKUP(A1089,'04'!A:C,3,0)</f>
        <v>#N/A</v>
      </c>
      <c r="G1089" s="81" t="e">
        <f>VLOOKUP(A1089,'04'!A:B,2,0)</f>
        <v>#N/A</v>
      </c>
      <c r="H1089" s="127"/>
      <c r="I1089" s="126">
        <f>VLOOKUP(A1089,РАСЧЕТ!A:AZ,52,0)</f>
        <v>0</v>
      </c>
      <c r="J1089" s="126">
        <f t="shared" si="145"/>
        <v>0</v>
      </c>
      <c r="K1089" s="127"/>
      <c r="L1089" s="126">
        <f>VLOOKUP(A1089,РАСЧЕТ!A:BA,53,0)</f>
        <v>0</v>
      </c>
      <c r="M1089" s="126">
        <f t="shared" si="146"/>
        <v>0</v>
      </c>
      <c r="N1089" s="128">
        <v>2618.83</v>
      </c>
      <c r="O1089" s="126">
        <f>VLOOKUP(A1089,РАСЧЕТ!A:BB,54,0)</f>
        <v>0</v>
      </c>
      <c r="P1089" s="126">
        <f t="shared" si="147"/>
        <v>-2618.83</v>
      </c>
      <c r="Q1089" s="128">
        <v>3122.45</v>
      </c>
      <c r="R1089" s="126">
        <f>VLOOKUP(A1089,РАСЧЕТ!A:BC,55,0)</f>
        <v>0</v>
      </c>
      <c r="S1089" s="126">
        <f t="shared" si="148"/>
        <v>-3122.45</v>
      </c>
      <c r="T1089" s="128">
        <v>3122.45</v>
      </c>
      <c r="U1089" s="126">
        <f>VLOOKUP(A1089,РАСЧЕТ!A:BD,56,0)</f>
        <v>0</v>
      </c>
      <c r="V1089" s="126">
        <f t="shared" si="149"/>
        <v>-3122.45</v>
      </c>
      <c r="W1089" s="80">
        <v>3122.45</v>
      </c>
      <c r="X1089" s="81">
        <f>VLOOKUP(A1089,РАСЧЕТ!A:BE,57,0)</f>
        <v>5572.6923094612948</v>
      </c>
      <c r="Y1089" s="81">
        <f t="shared" si="150"/>
        <v>2450.242309461295</v>
      </c>
      <c r="Z1089" s="81" t="str">
        <f>VLOOKUP(A1089,'10'!A:C,3,0)</f>
        <v>Начисление услуг УКС00001637 от 31.10.2023 0:00:03</v>
      </c>
      <c r="AA1089" s="81" t="str">
        <f>VLOOKUP(A1089,'10'!A:B,2,0)</f>
        <v>НАС/КС/ДУ-3-733 втор</v>
      </c>
      <c r="AB1089" s="80">
        <v>3122.45</v>
      </c>
      <c r="AC1089" s="81">
        <f>VLOOKUP(A1089,РАСЧЕТ!A:BF,58,0)</f>
        <v>4503.690121896796</v>
      </c>
      <c r="AD1089" s="81">
        <f t="shared" si="151"/>
        <v>1381.2401218967962</v>
      </c>
      <c r="AE1089" s="81" t="str">
        <f>VLOOKUP(A1089,'11'!A:C,3,0)</f>
        <v>Начисление услуг УКС00001717 от 30.11.2023 23:59:59</v>
      </c>
      <c r="AF1089" s="81" t="str">
        <f>VLOOKUP(A1089,'11'!A:B,2,0)</f>
        <v>НАС/КС/ДУ-3-733 втор</v>
      </c>
      <c r="AG1089" s="80">
        <v>3122.45</v>
      </c>
      <c r="AH1089" s="120">
        <f>VLOOKUP(A1089,РАСЧЕТ!A:BG,59,0)</f>
        <v>6093.8049655195282</v>
      </c>
      <c r="AI1089" s="120">
        <f t="shared" si="152"/>
        <v>2971.3549655195284</v>
      </c>
      <c r="AJ1089" t="str">
        <f>VLOOKUP(A1089,'12'!A:C,3,0)</f>
        <v>Начисление услуг УКС00001867 от 31.12.2023 23:59:59</v>
      </c>
      <c r="AK1089" t="str">
        <f>VLOOKUP(A1089,'12'!A:B,2,0)</f>
        <v>НАС/КС/ДУ-3-733 втор</v>
      </c>
    </row>
    <row r="1090" spans="1:37" x14ac:dyDescent="0.3">
      <c r="A1090" s="79" t="s">
        <v>2292</v>
      </c>
      <c r="B1090" s="79" t="s">
        <v>2293</v>
      </c>
      <c r="C1090" s="80">
        <v>3367.26</v>
      </c>
      <c r="D1090" s="81">
        <f>VLOOKUP(A1090,РАСЧЕТ!A:AY,51,0)</f>
        <v>2839.8736999717489</v>
      </c>
      <c r="E1090" s="81">
        <f t="shared" si="144"/>
        <v>-527.3863000282513</v>
      </c>
      <c r="F1090" s="81" t="str">
        <f>VLOOKUP(A1090,'04'!A:C,3,0)</f>
        <v>Начисление услуг УКС00000640 от 30.04.2023 0:00:10</v>
      </c>
      <c r="G1090" s="81" t="str">
        <f>VLOOKUP(A1090,'04'!A:B,2,0)</f>
        <v>НАС/КС/ДУ-3-734 от 24.11.2021 г.</v>
      </c>
      <c r="H1090" s="128">
        <v>3367.26</v>
      </c>
      <c r="I1090" s="126">
        <f>VLOOKUP(A1090,РАСЧЕТ!A:AZ,52,0)</f>
        <v>0</v>
      </c>
      <c r="J1090" s="126">
        <f t="shared" si="145"/>
        <v>-3367.26</v>
      </c>
      <c r="K1090" s="128">
        <v>3367.26</v>
      </c>
      <c r="L1090" s="126">
        <f>VLOOKUP(A1090,РАСЧЕТ!A:BA,53,0)</f>
        <v>0</v>
      </c>
      <c r="M1090" s="126">
        <f t="shared" si="146"/>
        <v>-3367.26</v>
      </c>
      <c r="N1090" s="128">
        <v>3367.26</v>
      </c>
      <c r="O1090" s="126">
        <f>VLOOKUP(A1090,РАСЧЕТ!A:BB,54,0)</f>
        <v>0</v>
      </c>
      <c r="P1090" s="126">
        <f t="shared" si="147"/>
        <v>-3367.26</v>
      </c>
      <c r="Q1090" s="128">
        <v>3367.26</v>
      </c>
      <c r="R1090" s="126">
        <f>VLOOKUP(A1090,РАСЧЕТ!A:BC,55,0)</f>
        <v>0</v>
      </c>
      <c r="S1090" s="126">
        <f t="shared" si="148"/>
        <v>-3367.26</v>
      </c>
      <c r="T1090" s="128">
        <v>3367.26</v>
      </c>
      <c r="U1090" s="126">
        <f>VLOOKUP(A1090,РАСЧЕТ!A:BD,56,0)</f>
        <v>0</v>
      </c>
      <c r="V1090" s="126">
        <f t="shared" si="149"/>
        <v>-3367.26</v>
      </c>
      <c r="W1090" s="80">
        <v>3367.26</v>
      </c>
      <c r="X1090" s="81">
        <f>VLOOKUP(A1090,РАСЧЕТ!A:BE,57,0)</f>
        <v>3013.321157982567</v>
      </c>
      <c r="Y1090" s="81">
        <f t="shared" si="150"/>
        <v>-353.93884201743322</v>
      </c>
      <c r="Z1090" s="81" t="str">
        <f>VLOOKUP(A1090,'10'!A:C,3,0)</f>
        <v>Начисление услуг УКС00001637 от 31.10.2023 0:00:03</v>
      </c>
      <c r="AA1090" s="81" t="str">
        <f>VLOOKUP(A1090,'10'!A:B,2,0)</f>
        <v>НАС/КС/ДУ-3-734 от 24.11.2021 г.</v>
      </c>
      <c r="AB1090" s="80">
        <v>3367.26</v>
      </c>
      <c r="AC1090" s="81">
        <f>VLOOKUP(A1090,РАСЧЕТ!A:BF,58,0)</f>
        <v>2763.0226252918947</v>
      </c>
      <c r="AD1090" s="81">
        <f t="shared" si="151"/>
        <v>-604.23737470810556</v>
      </c>
      <c r="AE1090" s="81" t="str">
        <f>VLOOKUP(A1090,'11'!A:C,3,0)</f>
        <v>Начисление услуг УКС00001717 от 30.11.2023 23:59:59</v>
      </c>
      <c r="AF1090" s="81" t="str">
        <f>VLOOKUP(A1090,'11'!A:B,2,0)</f>
        <v>НАС/КС/ДУ-3-734 от 24.11.2021 г.</v>
      </c>
      <c r="AG1090" s="80">
        <v>3367.26</v>
      </c>
      <c r="AH1090" s="120">
        <f>VLOOKUP(A1090,РАСЧЕТ!A:BG,59,0)</f>
        <v>3854.2204215014076</v>
      </c>
      <c r="AI1090" s="120">
        <f t="shared" si="152"/>
        <v>486.96042150140738</v>
      </c>
      <c r="AJ1090" t="str">
        <f>VLOOKUP(A1090,'12'!A:C,3,0)</f>
        <v>Начисление услуг УКС00001867 от 31.12.2023 23:59:59</v>
      </c>
      <c r="AK1090" t="str">
        <f>VLOOKUP(A1090,'12'!A:B,2,0)</f>
        <v>НАС/КС/ДУ-3-734 от 24.11.2021 г.</v>
      </c>
    </row>
    <row r="1091" spans="1:37" x14ac:dyDescent="0.3">
      <c r="A1091" s="79" t="s">
        <v>2657</v>
      </c>
      <c r="B1091" s="79" t="s">
        <v>2658</v>
      </c>
      <c r="C1091" s="80">
        <v>2194.73</v>
      </c>
      <c r="D1091" s="81">
        <f>VLOOKUP(A1091,РАСЧЕТ!A:AY,51,0)</f>
        <v>1850.9891080173006</v>
      </c>
      <c r="E1091" s="81">
        <f t="shared" ref="E1091:E1154" si="153">D1091-C1091</f>
        <v>-343.7408919826994</v>
      </c>
      <c r="F1091" s="81" t="str">
        <f>VLOOKUP(A1091,'04'!A:C,3,0)</f>
        <v>Начисление услуг УКС00000640 от 30.04.2023 0:00:10</v>
      </c>
      <c r="G1091" s="81" t="str">
        <f>VLOOKUP(A1091,'04'!A:B,2,0)</f>
        <v>НАС/КС/ДУ-3-735</v>
      </c>
      <c r="H1091" s="128">
        <v>2194.73</v>
      </c>
      <c r="I1091" s="126">
        <f>VLOOKUP(A1091,РАСЧЕТ!A:AZ,52,0)</f>
        <v>0</v>
      </c>
      <c r="J1091" s="126">
        <f t="shared" ref="J1091:J1154" si="154">I1091-H1091</f>
        <v>-2194.73</v>
      </c>
      <c r="K1091" s="128">
        <v>2194.73</v>
      </c>
      <c r="L1091" s="126">
        <f>VLOOKUP(A1091,РАСЧЕТ!A:BA,53,0)</f>
        <v>0</v>
      </c>
      <c r="M1091" s="126">
        <f t="shared" ref="M1091:M1154" si="155">L1091-K1091</f>
        <v>-2194.73</v>
      </c>
      <c r="N1091" s="128">
        <v>2194.73</v>
      </c>
      <c r="O1091" s="126">
        <f>VLOOKUP(A1091,РАСЧЕТ!A:BB,54,0)</f>
        <v>0</v>
      </c>
      <c r="P1091" s="126">
        <f t="shared" ref="P1091:P1154" si="156">O1091-N1091</f>
        <v>-2194.73</v>
      </c>
      <c r="Q1091" s="128">
        <v>2194.73</v>
      </c>
      <c r="R1091" s="126">
        <f>VLOOKUP(A1091,РАСЧЕТ!A:BC,55,0)</f>
        <v>0</v>
      </c>
      <c r="S1091" s="126">
        <f t="shared" ref="S1091:S1154" si="157">R1091-Q1091</f>
        <v>-2194.73</v>
      </c>
      <c r="T1091" s="128">
        <v>2194.73</v>
      </c>
      <c r="U1091" s="126">
        <f>VLOOKUP(A1091,РАСЧЕТ!A:BD,56,0)</f>
        <v>0</v>
      </c>
      <c r="V1091" s="126">
        <f t="shared" ref="V1091:V1154" si="158">U1091-T1091</f>
        <v>-2194.73</v>
      </c>
      <c r="W1091" s="80">
        <v>2194.73</v>
      </c>
      <c r="X1091" s="81">
        <f>VLOOKUP(A1091,РАСЧЕТ!A:BE,57,0)</f>
        <v>1855.0512328472164</v>
      </c>
      <c r="Y1091" s="81">
        <f t="shared" ref="Y1091:Y1154" si="159">X1091-W1091</f>
        <v>-339.67876715278362</v>
      </c>
      <c r="Z1091" s="81" t="str">
        <f>VLOOKUP(A1091,'10'!A:C,3,0)</f>
        <v>Начисление услуг УКС00001637 от 31.10.2023 0:00:03</v>
      </c>
      <c r="AA1091" s="81" t="str">
        <f>VLOOKUP(A1091,'10'!A:B,2,0)</f>
        <v>НАС/КС/ДУ-3-735</v>
      </c>
      <c r="AB1091" s="80">
        <v>2194.73</v>
      </c>
      <c r="AC1091" s="81">
        <f>VLOOKUP(A1091,РАСЧЕТ!A:BF,58,0)</f>
        <v>1724.7387884315613</v>
      </c>
      <c r="AD1091" s="81">
        <f t="shared" ref="AD1091:AD1154" si="160">AC1091-AB1091</f>
        <v>-469.99121156843876</v>
      </c>
      <c r="AE1091" s="81" t="str">
        <f>VLOOKUP(A1091,'11'!A:C,3,0)</f>
        <v>Начисление услуг УКС00001717 от 30.11.2023 23:59:59</v>
      </c>
      <c r="AF1091" s="81" t="str">
        <f>VLOOKUP(A1091,'11'!A:B,2,0)</f>
        <v>НАС/КС/ДУ-3-735</v>
      </c>
      <c r="AG1091" s="80">
        <v>2194.73</v>
      </c>
      <c r="AH1091" s="120">
        <f>VLOOKUP(A1091,РАСЧЕТ!A:BG,59,0)</f>
        <v>2413.2832404054934</v>
      </c>
      <c r="AI1091" s="120">
        <f t="shared" ref="AI1091:AI1154" si="161">AH1091-AG1091</f>
        <v>218.5532404054934</v>
      </c>
      <c r="AJ1091" t="str">
        <f>VLOOKUP(A1091,'12'!A:C,3,0)</f>
        <v>Начисление услуг УКС00001867 от 31.12.2023 23:59:59</v>
      </c>
      <c r="AK1091" t="str">
        <f>VLOOKUP(A1091,'12'!A:B,2,0)</f>
        <v>НАС/КС/ДУ-3-735</v>
      </c>
    </row>
    <row r="1092" spans="1:37" x14ac:dyDescent="0.3">
      <c r="A1092" s="79" t="s">
        <v>2313</v>
      </c>
      <c r="B1092" s="79" t="s">
        <v>2314</v>
      </c>
      <c r="C1092" s="80">
        <v>2181.85</v>
      </c>
      <c r="D1092" s="81">
        <f>VLOOKUP(A1092,РАСЧЕТ!A:AY,51,0)</f>
        <v>917.24229485160481</v>
      </c>
      <c r="E1092" s="81">
        <f t="shared" si="153"/>
        <v>-1264.6077051483951</v>
      </c>
      <c r="F1092" s="81" t="str">
        <f>VLOOKUP(A1092,'04'!A:C,3,0)</f>
        <v>Начисление услуг УКС00000640 от 30.04.2023 0:00:10</v>
      </c>
      <c r="G1092" s="81" t="str">
        <f>VLOOKUP(A1092,'04'!A:B,2,0)</f>
        <v>НАС/КС/ДУ/3-736 от 08.11.2021</v>
      </c>
      <c r="H1092" s="128">
        <v>2181.85</v>
      </c>
      <c r="I1092" s="126">
        <f>VLOOKUP(A1092,РАСЧЕТ!A:AZ,52,0)</f>
        <v>0</v>
      </c>
      <c r="J1092" s="126">
        <f t="shared" si="154"/>
        <v>-2181.85</v>
      </c>
      <c r="K1092" s="128">
        <v>2181.85</v>
      </c>
      <c r="L1092" s="126">
        <f>VLOOKUP(A1092,РАСЧЕТ!A:BA,53,0)</f>
        <v>0</v>
      </c>
      <c r="M1092" s="126">
        <f t="shared" si="155"/>
        <v>-2181.85</v>
      </c>
      <c r="N1092" s="128">
        <v>2181.85</v>
      </c>
      <c r="O1092" s="126">
        <f>VLOOKUP(A1092,РАСЧЕТ!A:BB,54,0)</f>
        <v>0</v>
      </c>
      <c r="P1092" s="126">
        <f t="shared" si="156"/>
        <v>-2181.85</v>
      </c>
      <c r="Q1092" s="128">
        <v>2181.85</v>
      </c>
      <c r="R1092" s="126">
        <f>VLOOKUP(A1092,РАСЧЕТ!A:BC,55,0)</f>
        <v>0</v>
      </c>
      <c r="S1092" s="126">
        <f t="shared" si="157"/>
        <v>-2181.85</v>
      </c>
      <c r="T1092" s="128">
        <v>2181.85</v>
      </c>
      <c r="U1092" s="126">
        <f>VLOOKUP(A1092,РАСЧЕТ!A:BD,56,0)</f>
        <v>0</v>
      </c>
      <c r="V1092" s="126">
        <f t="shared" si="158"/>
        <v>-2181.85</v>
      </c>
      <c r="W1092" s="80">
        <v>2181.85</v>
      </c>
      <c r="X1092" s="81">
        <f>VLOOKUP(A1092,РАСЧЕТ!A:BE,57,0)</f>
        <v>2766.0932142971869</v>
      </c>
      <c r="Y1092" s="81">
        <f t="shared" si="159"/>
        <v>584.24321429718702</v>
      </c>
      <c r="Z1092" s="81" t="str">
        <f>VLOOKUP(A1092,'10'!A:C,3,0)</f>
        <v>Начисление услуг УКС00001637 от 31.10.2023 0:00:03</v>
      </c>
      <c r="AA1092" s="81" t="str">
        <f>VLOOKUP(A1092,'10'!A:B,2,0)</f>
        <v>НАС/КС/ДУ/3-736 от 08.11.2021</v>
      </c>
      <c r="AB1092" s="80">
        <v>2181.85</v>
      </c>
      <c r="AC1092" s="81">
        <f>VLOOKUP(A1092,РАСЧЕТ!A:BF,58,0)</f>
        <v>2358.8491785166698</v>
      </c>
      <c r="AD1092" s="81">
        <f t="shared" si="160"/>
        <v>176.99917851666987</v>
      </c>
      <c r="AE1092" s="81" t="str">
        <f>VLOOKUP(A1092,'11'!A:C,3,0)</f>
        <v>Начисление услуг УКС00001717 от 30.11.2023 23:59:59</v>
      </c>
      <c r="AF1092" s="81" t="str">
        <f>VLOOKUP(A1092,'11'!A:B,2,0)</f>
        <v>НАС/КС/ДУ/3-736 от 08.11.2021</v>
      </c>
      <c r="AG1092" s="80">
        <v>2181.85</v>
      </c>
      <c r="AH1092" s="120">
        <f>VLOOKUP(A1092,РАСЧЕТ!A:BG,59,0)</f>
        <v>3235.2239842883519</v>
      </c>
      <c r="AI1092" s="120">
        <f t="shared" si="161"/>
        <v>1053.3739842883519</v>
      </c>
      <c r="AJ1092" t="str">
        <f>VLOOKUP(A1092,'12'!A:C,3,0)</f>
        <v>Начисление услуг УКС00001867 от 31.12.2023 23:59:59</v>
      </c>
      <c r="AK1092" t="str">
        <f>VLOOKUP(A1092,'12'!A:B,2,0)</f>
        <v>НАС/КС/ДУ/3-736 от 08.11.2021</v>
      </c>
    </row>
    <row r="1093" spans="1:37" x14ac:dyDescent="0.3">
      <c r="A1093" s="79" t="s">
        <v>1053</v>
      </c>
      <c r="B1093" s="79" t="s">
        <v>1054</v>
      </c>
      <c r="C1093" s="80">
        <v>3122.45</v>
      </c>
      <c r="D1093" s="81">
        <f>VLOOKUP(A1093,РАСЧЕТ!A:AY,51,0)</f>
        <v>2633.4032906625785</v>
      </c>
      <c r="E1093" s="81">
        <f t="shared" si="153"/>
        <v>-489.04670933742136</v>
      </c>
      <c r="F1093" s="81" t="str">
        <f>VLOOKUP(A1093,'04'!A:C,3,0)</f>
        <v>Начисление услуг УКС00000640 от 30.04.2023 0:00:10</v>
      </c>
      <c r="G1093" s="81" t="str">
        <f>VLOOKUP(A1093,'04'!A:B,2,0)</f>
        <v>НАС/КС/ДУ-3-737</v>
      </c>
      <c r="H1093" s="128">
        <v>3122.45</v>
      </c>
      <c r="I1093" s="126">
        <f>VLOOKUP(A1093,РАСЧЕТ!A:AZ,52,0)</f>
        <v>0</v>
      </c>
      <c r="J1093" s="126">
        <f t="shared" si="154"/>
        <v>-3122.45</v>
      </c>
      <c r="K1093" s="128">
        <v>3122.45</v>
      </c>
      <c r="L1093" s="126">
        <f>VLOOKUP(A1093,РАСЧЕТ!A:BA,53,0)</f>
        <v>0</v>
      </c>
      <c r="M1093" s="126">
        <f t="shared" si="155"/>
        <v>-3122.45</v>
      </c>
      <c r="N1093" s="128">
        <v>3122.45</v>
      </c>
      <c r="O1093" s="126">
        <f>VLOOKUP(A1093,РАСЧЕТ!A:BB,54,0)</f>
        <v>0</v>
      </c>
      <c r="P1093" s="126">
        <f t="shared" si="156"/>
        <v>-3122.45</v>
      </c>
      <c r="Q1093" s="128">
        <v>3122.45</v>
      </c>
      <c r="R1093" s="126">
        <f>VLOOKUP(A1093,РАСЧЕТ!A:BC,55,0)</f>
        <v>0</v>
      </c>
      <c r="S1093" s="126">
        <f t="shared" si="157"/>
        <v>-3122.45</v>
      </c>
      <c r="T1093" s="128">
        <v>3122.45</v>
      </c>
      <c r="U1093" s="126">
        <f>VLOOKUP(A1093,РАСЧЕТ!A:BD,56,0)</f>
        <v>0</v>
      </c>
      <c r="V1093" s="126">
        <f t="shared" si="158"/>
        <v>-3122.45</v>
      </c>
      <c r="W1093" s="80">
        <v>3122.45</v>
      </c>
      <c r="X1093" s="81">
        <f>VLOOKUP(A1093,РАСЧЕТ!A:BE,57,0)</f>
        <v>3568.9751980833676</v>
      </c>
      <c r="Y1093" s="81">
        <f t="shared" si="159"/>
        <v>446.52519808336774</v>
      </c>
      <c r="Z1093" s="81" t="str">
        <f>VLOOKUP(A1093,'10'!A:C,3,0)</f>
        <v>Начисление услуг УКС00001637 от 31.10.2023 0:00:03</v>
      </c>
      <c r="AA1093" s="81" t="str">
        <f>VLOOKUP(A1093,'10'!A:B,2,0)</f>
        <v>НАС/КС/ДУ-3-737</v>
      </c>
      <c r="AB1093" s="80">
        <v>3122.45</v>
      </c>
      <c r="AC1093" s="81">
        <f>VLOOKUP(A1093,РАСЧЕТ!A:BF,58,0)</f>
        <v>3103.5154421653137</v>
      </c>
      <c r="AD1093" s="81">
        <f t="shared" si="160"/>
        <v>-18.934557834686075</v>
      </c>
      <c r="AE1093" s="81" t="str">
        <f>VLOOKUP(A1093,'11'!A:C,3,0)</f>
        <v>Начисление услуг УКС00001717 от 30.11.2023 23:59:59</v>
      </c>
      <c r="AF1093" s="81" t="str">
        <f>VLOOKUP(A1093,'11'!A:B,2,0)</f>
        <v>НАС/КС/ДУ-3-737</v>
      </c>
      <c r="AG1093" s="80">
        <v>3122.45</v>
      </c>
      <c r="AH1093" s="120">
        <f>VLOOKUP(A1093,РАСЧЕТ!A:BG,59,0)</f>
        <v>4276.6165566289419</v>
      </c>
      <c r="AI1093" s="120">
        <f t="shared" si="161"/>
        <v>1154.1665566289421</v>
      </c>
      <c r="AJ1093" t="str">
        <f>VLOOKUP(A1093,'12'!A:C,3,0)</f>
        <v>Начисление услуг УКС00001867 от 31.12.2023 23:59:59</v>
      </c>
      <c r="AK1093" t="str">
        <f>VLOOKUP(A1093,'12'!A:B,2,0)</f>
        <v>НАС/КС/ДУ-3-737</v>
      </c>
    </row>
    <row r="1094" spans="1:37" x14ac:dyDescent="0.3">
      <c r="A1094" s="79" t="s">
        <v>1505</v>
      </c>
      <c r="B1094" s="79" t="s">
        <v>1506</v>
      </c>
      <c r="C1094" s="80">
        <v>3367.26</v>
      </c>
      <c r="D1094" s="81">
        <f>VLOOKUP(A1094,РАСЧЕТ!A:AY,51,0)</f>
        <v>2765.8196137867294</v>
      </c>
      <c r="E1094" s="81">
        <f t="shared" si="153"/>
        <v>-601.44038621327081</v>
      </c>
      <c r="F1094" s="81" t="str">
        <f>VLOOKUP(A1094,'04'!A:C,3,0)</f>
        <v>Начисление услуг УКС00000640 от 30.04.2023 0:00:10</v>
      </c>
      <c r="G1094" s="81" t="str">
        <f>VLOOKUP(A1094,'04'!A:B,2,0)</f>
        <v>НАС/КС/ДУ-3-738 от 01.12.2021</v>
      </c>
      <c r="H1094" s="128">
        <v>3367.26</v>
      </c>
      <c r="I1094" s="126">
        <f>VLOOKUP(A1094,РАСЧЕТ!A:AZ,52,0)</f>
        <v>0</v>
      </c>
      <c r="J1094" s="126">
        <f t="shared" si="154"/>
        <v>-3367.26</v>
      </c>
      <c r="K1094" s="128">
        <v>3367.26</v>
      </c>
      <c r="L1094" s="126">
        <f>VLOOKUP(A1094,РАСЧЕТ!A:BA,53,0)</f>
        <v>0</v>
      </c>
      <c r="M1094" s="126">
        <f t="shared" si="155"/>
        <v>-3367.26</v>
      </c>
      <c r="N1094" s="128">
        <v>3367.26</v>
      </c>
      <c r="O1094" s="126">
        <f>VLOOKUP(A1094,РАСЧЕТ!A:BB,54,0)</f>
        <v>0</v>
      </c>
      <c r="P1094" s="126">
        <f t="shared" si="156"/>
        <v>-3367.26</v>
      </c>
      <c r="Q1094" s="128">
        <v>3367.26</v>
      </c>
      <c r="R1094" s="126">
        <f>VLOOKUP(A1094,РАСЧЕТ!A:BC,55,0)</f>
        <v>0</v>
      </c>
      <c r="S1094" s="126">
        <f t="shared" si="157"/>
        <v>-3367.26</v>
      </c>
      <c r="T1094" s="128">
        <v>3367.26</v>
      </c>
      <c r="U1094" s="126">
        <f>VLOOKUP(A1094,РАСЧЕТ!A:BD,56,0)</f>
        <v>0</v>
      </c>
      <c r="V1094" s="126">
        <f t="shared" si="158"/>
        <v>-3367.26</v>
      </c>
      <c r="W1094" s="80">
        <v>3367.26</v>
      </c>
      <c r="X1094" s="81">
        <f>VLOOKUP(A1094,РАСЧЕТ!A:BE,57,0)</f>
        <v>4651.9262335003241</v>
      </c>
      <c r="Y1094" s="81">
        <f t="shared" si="159"/>
        <v>1284.6662335003239</v>
      </c>
      <c r="Z1094" s="81" t="str">
        <f>VLOOKUP(A1094,'10'!A:C,3,0)</f>
        <v>Начисление услуг УКС00001637 от 31.10.2023 0:00:03</v>
      </c>
      <c r="AA1094" s="81" t="str">
        <f>VLOOKUP(A1094,'10'!A:B,2,0)</f>
        <v>НАС/КС/ДУ-3-738 от 01.12.2021</v>
      </c>
      <c r="AB1094" s="80">
        <v>3367.26</v>
      </c>
      <c r="AC1094" s="81">
        <f>VLOOKUP(A1094,РАСЧЕТ!A:BF,58,0)</f>
        <v>3908.061175789514</v>
      </c>
      <c r="AD1094" s="81">
        <f t="shared" si="160"/>
        <v>540.80117578951376</v>
      </c>
      <c r="AE1094" s="81" t="str">
        <f>VLOOKUP(A1094,'11'!A:C,3,0)</f>
        <v>Начисление услуг УКС00001717 от 30.11.2023 23:59:59</v>
      </c>
      <c r="AF1094" s="81" t="str">
        <f>VLOOKUP(A1094,'11'!A:B,2,0)</f>
        <v>НАС/КС/ДУ-3-738 от 01.12.2021</v>
      </c>
      <c r="AG1094" s="80">
        <v>3367.26</v>
      </c>
      <c r="AH1094" s="120">
        <f>VLOOKUP(A1094,РАСЧЕТ!A:BG,59,0)</f>
        <v>5340.2855616710513</v>
      </c>
      <c r="AI1094" s="120">
        <f t="shared" si="161"/>
        <v>1973.025561671051</v>
      </c>
      <c r="AJ1094" t="str">
        <f>VLOOKUP(A1094,'12'!A:C,3,0)</f>
        <v>Начисление услуг УКС00001867 от 31.12.2023 23:59:59</v>
      </c>
      <c r="AK1094" t="str">
        <f>VLOOKUP(A1094,'12'!A:B,2,0)</f>
        <v>НАС/КС/ДУ-3-738 от 01.12.2021</v>
      </c>
    </row>
    <row r="1095" spans="1:37" x14ac:dyDescent="0.3">
      <c r="A1095" s="79" t="s">
        <v>2635</v>
      </c>
      <c r="B1095" s="79" t="s">
        <v>2636</v>
      </c>
      <c r="C1095" s="80">
        <v>2194.73</v>
      </c>
      <c r="D1095" s="81">
        <f>VLOOKUP(A1095,РАСЧЕТ!A:AY,51,0)</f>
        <v>1797.7604400574214</v>
      </c>
      <c r="E1095" s="81">
        <f t="shared" si="153"/>
        <v>-396.9695599425786</v>
      </c>
      <c r="F1095" s="81" t="str">
        <f>VLOOKUP(A1095,'04'!A:C,3,0)</f>
        <v>Начисление услуг УКС00000640 от 30.04.2023 0:00:10</v>
      </c>
      <c r="G1095" s="81" t="str">
        <f>VLOOKUP(A1095,'04'!A:B,2,0)</f>
        <v>НАС/ДУ-3-739 от 13.10.21</v>
      </c>
      <c r="H1095" s="128">
        <v>2194.73</v>
      </c>
      <c r="I1095" s="126">
        <f>VLOOKUP(A1095,РАСЧЕТ!A:AZ,52,0)</f>
        <v>0</v>
      </c>
      <c r="J1095" s="126">
        <f t="shared" si="154"/>
        <v>-2194.73</v>
      </c>
      <c r="K1095" s="128">
        <v>2194.73</v>
      </c>
      <c r="L1095" s="126">
        <f>VLOOKUP(A1095,РАСЧЕТ!A:BA,53,0)</f>
        <v>0</v>
      </c>
      <c r="M1095" s="126">
        <f t="shared" si="155"/>
        <v>-2194.73</v>
      </c>
      <c r="N1095" s="128">
        <v>2194.73</v>
      </c>
      <c r="O1095" s="126">
        <f>VLOOKUP(A1095,РАСЧЕТ!A:BB,54,0)</f>
        <v>0</v>
      </c>
      <c r="P1095" s="126">
        <f t="shared" si="156"/>
        <v>-2194.73</v>
      </c>
      <c r="Q1095" s="128">
        <v>2194.73</v>
      </c>
      <c r="R1095" s="126">
        <f>VLOOKUP(A1095,РАСЧЕТ!A:BC,55,0)</f>
        <v>0</v>
      </c>
      <c r="S1095" s="126">
        <f t="shared" si="157"/>
        <v>-2194.73</v>
      </c>
      <c r="T1095" s="128">
        <v>2194.73</v>
      </c>
      <c r="U1095" s="126">
        <f>VLOOKUP(A1095,РАСЧЕТ!A:BD,56,0)</f>
        <v>0</v>
      </c>
      <c r="V1095" s="126">
        <f t="shared" si="158"/>
        <v>-2194.73</v>
      </c>
      <c r="W1095" s="80">
        <v>2194.73</v>
      </c>
      <c r="X1095" s="81">
        <f>VLOOKUP(A1095,РАСЧЕТ!A:BE,57,0)</f>
        <v>1545.8186361090081</v>
      </c>
      <c r="Y1095" s="81">
        <f t="shared" si="159"/>
        <v>-648.91136389099188</v>
      </c>
      <c r="Z1095" s="81" t="str">
        <f>VLOOKUP(A1095,'10'!A:C,3,0)</f>
        <v>Начисление услуг УКС00001637 от 31.10.2023 0:00:03</v>
      </c>
      <c r="AA1095" s="81" t="str">
        <f>VLOOKUP(A1095,'10'!A:B,2,0)</f>
        <v>НАС/ДУ-3-739 от 13.10.21</v>
      </c>
      <c r="AB1095" s="80">
        <v>2194.73</v>
      </c>
      <c r="AC1095" s="81">
        <f>VLOOKUP(A1095,РАСЧЕТ!A:BF,58,0)</f>
        <v>1508.6505743609123</v>
      </c>
      <c r="AD1095" s="81">
        <f t="shared" si="160"/>
        <v>-686.07942563908773</v>
      </c>
      <c r="AE1095" s="81" t="str">
        <f>VLOOKUP(A1095,'11'!A:C,3,0)</f>
        <v>Начисление услуг УКС00001717 от 30.11.2023 23:59:59</v>
      </c>
      <c r="AF1095" s="81" t="str">
        <f>VLOOKUP(A1095,'11'!A:B,2,0)</f>
        <v>НАС/ДУ-3-739 от 13.10.21</v>
      </c>
      <c r="AG1095" s="80">
        <v>2194.73</v>
      </c>
      <c r="AH1095" s="120">
        <f>VLOOKUP(A1095,РАСЧЕТ!A:BG,59,0)</f>
        <v>2132.8375191742289</v>
      </c>
      <c r="AI1095" s="120">
        <f t="shared" si="161"/>
        <v>-61.892480825771145</v>
      </c>
      <c r="AJ1095" t="str">
        <f>VLOOKUP(A1095,'12'!A:C,3,0)</f>
        <v>Начисление услуг УКС00001867 от 31.12.2023 23:59:59</v>
      </c>
      <c r="AK1095" t="str">
        <f>VLOOKUP(A1095,'12'!A:B,2,0)</f>
        <v>НАС/ДУ-3-739 от 13.10.21</v>
      </c>
    </row>
    <row r="1096" spans="1:37" x14ac:dyDescent="0.3">
      <c r="A1096" s="79" t="s">
        <v>587</v>
      </c>
      <c r="B1096" s="79" t="s">
        <v>364</v>
      </c>
      <c r="C1096" s="80">
        <v>2452.4299999999998</v>
      </c>
      <c r="D1096" s="81">
        <f>VLOOKUP(A1096,РАСЧЕТ!A:AY,51,0)</f>
        <v>2068.3263809743221</v>
      </c>
      <c r="E1096" s="81">
        <f t="shared" si="153"/>
        <v>-384.10361902567774</v>
      </c>
      <c r="F1096" s="81" t="str">
        <f>VLOOKUP(A1096,'04'!A:C,3,0)</f>
        <v>Начисление услуг УКС00000640 от 30.04.2023 0:00:10</v>
      </c>
      <c r="G1096" s="81" t="str">
        <f>VLOOKUP(A1096,'04'!A:B,2,0)</f>
        <v>НАС/КС/ДУ/3-74</v>
      </c>
      <c r="H1096" s="128">
        <v>2452.4299999999998</v>
      </c>
      <c r="I1096" s="126">
        <f>VLOOKUP(A1096,РАСЧЕТ!A:AZ,52,0)</f>
        <v>0</v>
      </c>
      <c r="J1096" s="126">
        <f t="shared" si="154"/>
        <v>-2452.4299999999998</v>
      </c>
      <c r="K1096" s="128">
        <v>2452.4299999999998</v>
      </c>
      <c r="L1096" s="126">
        <f>VLOOKUP(A1096,РАСЧЕТ!A:BA,53,0)</f>
        <v>0</v>
      </c>
      <c r="M1096" s="126">
        <f t="shared" si="155"/>
        <v>-2452.4299999999998</v>
      </c>
      <c r="N1096" s="128">
        <v>2452.4299999999998</v>
      </c>
      <c r="O1096" s="126">
        <f>VLOOKUP(A1096,РАСЧЕТ!A:BB,54,0)</f>
        <v>0</v>
      </c>
      <c r="P1096" s="126">
        <f t="shared" si="156"/>
        <v>-2452.4299999999998</v>
      </c>
      <c r="Q1096" s="128">
        <v>2452.4299999999998</v>
      </c>
      <c r="R1096" s="126">
        <f>VLOOKUP(A1096,РАСЧЕТ!A:BC,55,0)</f>
        <v>0</v>
      </c>
      <c r="S1096" s="126">
        <f t="shared" si="157"/>
        <v>-2452.4299999999998</v>
      </c>
      <c r="T1096" s="128">
        <v>2452.4299999999998</v>
      </c>
      <c r="U1096" s="126">
        <f>VLOOKUP(A1096,РАСЧЕТ!A:BD,56,0)</f>
        <v>0</v>
      </c>
      <c r="V1096" s="126">
        <f t="shared" si="158"/>
        <v>-2452.4299999999998</v>
      </c>
      <c r="W1096" s="80">
        <v>2452.4299999999998</v>
      </c>
      <c r="X1096" s="81">
        <f>VLOOKUP(A1096,РАСЧЕТ!A:BE,57,0)</f>
        <v>2901.8085558826597</v>
      </c>
      <c r="Y1096" s="81">
        <f t="shared" si="159"/>
        <v>449.37855588265984</v>
      </c>
      <c r="Z1096" s="81" t="str">
        <f>VLOOKUP(A1096,'10'!A:C,3,0)</f>
        <v>Начисление услуг УКС00001637 от 31.10.2023 0:00:03</v>
      </c>
      <c r="AA1096" s="81" t="str">
        <f>VLOOKUP(A1096,'10'!A:B,2,0)</f>
        <v>НАС/КС/ДУ/3-74</v>
      </c>
      <c r="AB1096" s="80">
        <v>2452.4299999999998</v>
      </c>
      <c r="AC1096" s="81">
        <f>VLOOKUP(A1096,РАСЧЕТ!A:BF,58,0)</f>
        <v>2506.508131166875</v>
      </c>
      <c r="AD1096" s="81">
        <f t="shared" si="160"/>
        <v>54.07813116687521</v>
      </c>
      <c r="AE1096" s="81" t="str">
        <f>VLOOKUP(A1096,'11'!A:C,3,0)</f>
        <v>Начисление услуг УКС00001717 от 30.11.2023 23:59:59</v>
      </c>
      <c r="AF1096" s="81" t="str">
        <f>VLOOKUP(A1096,'11'!A:B,2,0)</f>
        <v>НАС/КС/ДУ/3-74</v>
      </c>
      <c r="AG1096" s="80">
        <v>2452.4299999999998</v>
      </c>
      <c r="AH1096" s="120">
        <f>VLOOKUP(A1096,РАСЧЕТ!A:BG,59,0)</f>
        <v>3448.4189766328873</v>
      </c>
      <c r="AI1096" s="120">
        <f t="shared" si="161"/>
        <v>995.98897663288744</v>
      </c>
      <c r="AJ1096" t="str">
        <f>VLOOKUP(A1096,'12'!A:C,3,0)</f>
        <v>Начисление услуг УКС00001867 от 31.12.2023 23:59:59</v>
      </c>
      <c r="AK1096" t="str">
        <f>VLOOKUP(A1096,'12'!A:B,2,0)</f>
        <v>НАС/КС/ДУ/3-74</v>
      </c>
    </row>
    <row r="1097" spans="1:37" x14ac:dyDescent="0.3">
      <c r="A1097" s="79" t="s">
        <v>1446</v>
      </c>
      <c r="B1097" s="79" t="s">
        <v>1447</v>
      </c>
      <c r="C1097" s="80">
        <v>2181.85</v>
      </c>
      <c r="D1097" s="81">
        <f>VLOOKUP(A1097,РАСЧЕТ!A:AY,51,0)</f>
        <v>1840.1222443694489</v>
      </c>
      <c r="E1097" s="81">
        <f t="shared" si="153"/>
        <v>-341.72775563055097</v>
      </c>
      <c r="F1097" s="81" t="str">
        <f>VLOOKUP(A1097,'04'!A:C,3,0)</f>
        <v>Начисление услуг УКС00000640 от 30.04.2023 0:00:10</v>
      </c>
      <c r="G1097" s="81" t="str">
        <f>VLOOKUP(A1097,'04'!A:B,2,0)</f>
        <v>НАС/КС/ДУ-3-740.</v>
      </c>
      <c r="H1097" s="128">
        <v>2181.85</v>
      </c>
      <c r="I1097" s="126">
        <f>VLOOKUP(A1097,РАСЧЕТ!A:AZ,52,0)</f>
        <v>0</v>
      </c>
      <c r="J1097" s="126">
        <f t="shared" si="154"/>
        <v>-2181.85</v>
      </c>
      <c r="K1097" s="128">
        <v>2181.85</v>
      </c>
      <c r="L1097" s="126">
        <f>VLOOKUP(A1097,РАСЧЕТ!A:BA,53,0)</f>
        <v>0</v>
      </c>
      <c r="M1097" s="126">
        <f t="shared" si="155"/>
        <v>-2181.85</v>
      </c>
      <c r="N1097" s="128">
        <v>2181.85</v>
      </c>
      <c r="O1097" s="126">
        <f>VLOOKUP(A1097,РАСЧЕТ!A:BB,54,0)</f>
        <v>0</v>
      </c>
      <c r="P1097" s="126">
        <f t="shared" si="156"/>
        <v>-2181.85</v>
      </c>
      <c r="Q1097" s="128">
        <v>2181.85</v>
      </c>
      <c r="R1097" s="126">
        <f>VLOOKUP(A1097,РАСЧЕТ!A:BC,55,0)</f>
        <v>0</v>
      </c>
      <c r="S1097" s="126">
        <f t="shared" si="157"/>
        <v>-2181.85</v>
      </c>
      <c r="T1097" s="128">
        <v>2181.85</v>
      </c>
      <c r="U1097" s="126">
        <f>VLOOKUP(A1097,РАСЧЕТ!A:BD,56,0)</f>
        <v>0</v>
      </c>
      <c r="V1097" s="126">
        <f t="shared" si="158"/>
        <v>-2181.85</v>
      </c>
      <c r="W1097" s="80">
        <v>2181.85</v>
      </c>
      <c r="X1097" s="81">
        <f>VLOOKUP(A1097,РАСЧЕТ!A:BE,57,0)</f>
        <v>1131.1836740623426</v>
      </c>
      <c r="Y1097" s="81">
        <f t="shared" si="159"/>
        <v>-1050.6663259376573</v>
      </c>
      <c r="Z1097" s="81" t="str">
        <f>VLOOKUP(A1097,'10'!A:C,3,0)</f>
        <v>Начисление услуг УКС00001637 от 31.10.2023 0:00:03</v>
      </c>
      <c r="AA1097" s="81" t="str">
        <f>VLOOKUP(A1097,'10'!A:B,2,0)</f>
        <v>НАС/КС/ДУ-3-740.</v>
      </c>
      <c r="AB1097" s="80">
        <v>2181.85</v>
      </c>
      <c r="AC1097" s="81">
        <f>VLOOKUP(A1097,РАСЧЕТ!A:BF,58,0)</f>
        <v>1216.3930259542713</v>
      </c>
      <c r="AD1097" s="81">
        <f t="shared" si="160"/>
        <v>-965.45697404572866</v>
      </c>
      <c r="AE1097" s="81" t="str">
        <f>VLOOKUP(A1097,'11'!A:C,3,0)</f>
        <v>Начисление услуг УКС00001717 от 30.11.2023 23:59:59</v>
      </c>
      <c r="AF1097" s="81" t="str">
        <f>VLOOKUP(A1097,'11'!A:B,2,0)</f>
        <v>НАС/КС/ДУ-3-740.</v>
      </c>
      <c r="AG1097" s="80">
        <v>2181.85</v>
      </c>
      <c r="AH1097" s="120">
        <f>VLOOKUP(A1097,РАСЧЕТ!A:BG,59,0)</f>
        <v>1752.5103570855952</v>
      </c>
      <c r="AI1097" s="120">
        <f t="shared" si="161"/>
        <v>-429.33964291440475</v>
      </c>
      <c r="AJ1097" t="str">
        <f>VLOOKUP(A1097,'12'!A:C,3,0)</f>
        <v>Начисление услуг УКС00001867 от 31.12.2023 23:59:59</v>
      </c>
      <c r="AK1097" t="str">
        <f>VLOOKUP(A1097,'12'!A:B,2,0)</f>
        <v>НАС/КС/ДУ-3-740.</v>
      </c>
    </row>
    <row r="1098" spans="1:37" x14ac:dyDescent="0.3">
      <c r="A1098" s="79" t="s">
        <v>1532</v>
      </c>
      <c r="B1098" s="79" t="s">
        <v>1533</v>
      </c>
      <c r="C1098" s="80">
        <v>3122.45</v>
      </c>
      <c r="D1098" s="81">
        <f>VLOOKUP(A1098,РАСЧЕТ!A:AY,51,0)</f>
        <v>1508.6258948762143</v>
      </c>
      <c r="E1098" s="81">
        <f t="shared" si="153"/>
        <v>-1613.8241051237856</v>
      </c>
      <c r="F1098" s="81" t="str">
        <f>VLOOKUP(A1098,'04'!A:C,3,0)</f>
        <v>Начисление услуг УКС00000640 от 30.04.2023 0:00:10</v>
      </c>
      <c r="G1098" s="81" t="str">
        <f>VLOOKUP(A1098,'04'!A:B,2,0)</f>
        <v>НАС/КС/ДУ/3-741 от 01.11.2021</v>
      </c>
      <c r="H1098" s="128">
        <v>3122.45</v>
      </c>
      <c r="I1098" s="126">
        <f>VLOOKUP(A1098,РАСЧЕТ!A:AZ,52,0)</f>
        <v>0</v>
      </c>
      <c r="J1098" s="126">
        <f t="shared" si="154"/>
        <v>-3122.45</v>
      </c>
      <c r="K1098" s="128">
        <v>3122.45</v>
      </c>
      <c r="L1098" s="126">
        <f>VLOOKUP(A1098,РАСЧЕТ!A:BA,53,0)</f>
        <v>0</v>
      </c>
      <c r="M1098" s="126">
        <f t="shared" si="155"/>
        <v>-3122.45</v>
      </c>
      <c r="N1098" s="128">
        <v>3122.45</v>
      </c>
      <c r="O1098" s="126">
        <f>VLOOKUP(A1098,РАСЧЕТ!A:BB,54,0)</f>
        <v>0</v>
      </c>
      <c r="P1098" s="126">
        <f t="shared" si="156"/>
        <v>-3122.45</v>
      </c>
      <c r="Q1098" s="128">
        <v>3122.45</v>
      </c>
      <c r="R1098" s="126">
        <f>VLOOKUP(A1098,РАСЧЕТ!A:BC,55,0)</f>
        <v>0</v>
      </c>
      <c r="S1098" s="126">
        <f t="shared" si="157"/>
        <v>-3122.45</v>
      </c>
      <c r="T1098" s="128">
        <v>3122.45</v>
      </c>
      <c r="U1098" s="126">
        <f>VLOOKUP(A1098,РАСЧЕТ!A:BD,56,0)</f>
        <v>0</v>
      </c>
      <c r="V1098" s="126">
        <f t="shared" si="158"/>
        <v>-3122.45</v>
      </c>
      <c r="W1098" s="80">
        <v>3122.45</v>
      </c>
      <c r="X1098" s="81">
        <f>VLOOKUP(A1098,РАСЧЕТ!A:BE,57,0)</f>
        <v>1618.8396280380377</v>
      </c>
      <c r="Y1098" s="81">
        <f t="shared" si="159"/>
        <v>-1503.6103719619621</v>
      </c>
      <c r="Z1098" s="81" t="str">
        <f>VLOOKUP(A1098,'10'!A:C,3,0)</f>
        <v>Начисление услуг УКС00001637 от 31.10.2023 0:00:03</v>
      </c>
      <c r="AA1098" s="81" t="str">
        <f>VLOOKUP(A1098,'10'!A:B,2,0)</f>
        <v>НАС/КС/ДУ/3-741 от 01.11.2021</v>
      </c>
      <c r="AB1098" s="80">
        <v>3122.45</v>
      </c>
      <c r="AC1098" s="81">
        <f>VLOOKUP(A1098,РАСЧЕТ!A:BF,58,0)</f>
        <v>1740.7829328125104</v>
      </c>
      <c r="AD1098" s="81">
        <f t="shared" si="160"/>
        <v>-1381.6670671874895</v>
      </c>
      <c r="AE1098" s="81" t="str">
        <f>VLOOKUP(A1098,'11'!A:C,3,0)</f>
        <v>Начисление услуг УКС00001717 от 30.11.2023 23:59:59</v>
      </c>
      <c r="AF1098" s="81" t="str">
        <f>VLOOKUP(A1098,'11'!A:B,2,0)</f>
        <v>НАС/КС/ДУ/3-741 от 01.11.2021</v>
      </c>
      <c r="AG1098" s="80">
        <v>3122.45</v>
      </c>
      <c r="AH1098" s="120">
        <f>VLOOKUP(A1098,РАСЧЕТ!A:BG,59,0)</f>
        <v>2508.0217118134406</v>
      </c>
      <c r="AI1098" s="120">
        <f t="shared" si="161"/>
        <v>-614.42828818655926</v>
      </c>
      <c r="AJ1098" t="str">
        <f>VLOOKUP(A1098,'12'!A:C,3,0)</f>
        <v>Начисление услуг УКС00001867 от 31.12.2023 23:59:59</v>
      </c>
      <c r="AK1098" t="str">
        <f>VLOOKUP(A1098,'12'!A:B,2,0)</f>
        <v>НАС/КС/ДУ/3-741 от 01.11.2021</v>
      </c>
    </row>
    <row r="1099" spans="1:37" x14ac:dyDescent="0.3">
      <c r="A1099" s="79" t="s">
        <v>2311</v>
      </c>
      <c r="B1099" s="79" t="s">
        <v>2312</v>
      </c>
      <c r="C1099" s="80">
        <v>3367.26</v>
      </c>
      <c r="D1099" s="81">
        <f>VLOOKUP(A1099,РАСЧЕТ!A:AY,51,0)</f>
        <v>2839.8736999717489</v>
      </c>
      <c r="E1099" s="81">
        <f t="shared" si="153"/>
        <v>-527.3863000282513</v>
      </c>
      <c r="F1099" s="81" t="str">
        <f>VLOOKUP(A1099,'04'!A:C,3,0)</f>
        <v>Начисление услуг УКС00000640 от 30.04.2023 0:00:10</v>
      </c>
      <c r="G1099" s="81" t="str">
        <f>VLOOKUP(A1099,'04'!A:B,2,0)</f>
        <v>НАС/КС/ДУ-3-742</v>
      </c>
      <c r="H1099" s="128">
        <v>3367.26</v>
      </c>
      <c r="I1099" s="126">
        <f>VLOOKUP(A1099,РАСЧЕТ!A:AZ,52,0)</f>
        <v>0</v>
      </c>
      <c r="J1099" s="126">
        <f t="shared" si="154"/>
        <v>-3367.26</v>
      </c>
      <c r="K1099" s="128">
        <v>3367.26</v>
      </c>
      <c r="L1099" s="126">
        <f>VLOOKUP(A1099,РАСЧЕТ!A:BA,53,0)</f>
        <v>0</v>
      </c>
      <c r="M1099" s="126">
        <f t="shared" si="155"/>
        <v>-3367.26</v>
      </c>
      <c r="N1099" s="128">
        <v>3367.26</v>
      </c>
      <c r="O1099" s="126">
        <f>VLOOKUP(A1099,РАСЧЕТ!A:BB,54,0)</f>
        <v>0</v>
      </c>
      <c r="P1099" s="126">
        <f t="shared" si="156"/>
        <v>-3367.26</v>
      </c>
      <c r="Q1099" s="128">
        <v>3367.26</v>
      </c>
      <c r="R1099" s="126">
        <f>VLOOKUP(A1099,РАСЧЕТ!A:BC,55,0)</f>
        <v>0</v>
      </c>
      <c r="S1099" s="126">
        <f t="shared" si="157"/>
        <v>-3367.26</v>
      </c>
      <c r="T1099" s="128">
        <v>3367.26</v>
      </c>
      <c r="U1099" s="126">
        <f>VLOOKUP(A1099,РАСЧЕТ!A:BD,56,0)</f>
        <v>0</v>
      </c>
      <c r="V1099" s="126">
        <f t="shared" si="158"/>
        <v>-3367.26</v>
      </c>
      <c r="W1099" s="80">
        <v>3367.26</v>
      </c>
      <c r="X1099" s="81">
        <f>VLOOKUP(A1099,РАСЧЕТ!A:BE,57,0)</f>
        <v>2603.3060369910927</v>
      </c>
      <c r="Y1099" s="81">
        <f t="shared" si="159"/>
        <v>-763.95396300890752</v>
      </c>
      <c r="Z1099" s="81" t="str">
        <f>VLOOKUP(A1099,'10'!A:C,3,0)</f>
        <v>Начисление услуг УКС00001637 от 31.10.2023 0:00:03</v>
      </c>
      <c r="AA1099" s="81" t="str">
        <f>VLOOKUP(A1099,'10'!A:B,2,0)</f>
        <v>НАС/КС/ДУ-3-742</v>
      </c>
      <c r="AB1099" s="80">
        <v>3367.26</v>
      </c>
      <c r="AC1099" s="81">
        <f>VLOOKUP(A1099,РАСЧЕТ!A:BF,58,0)</f>
        <v>2476.5087319586655</v>
      </c>
      <c r="AD1099" s="81">
        <f t="shared" si="160"/>
        <v>-890.7512680413347</v>
      </c>
      <c r="AE1099" s="81" t="str">
        <f>VLOOKUP(A1099,'11'!A:C,3,0)</f>
        <v>Начисление услуг УКС00001717 от 30.11.2023 23:59:59</v>
      </c>
      <c r="AF1099" s="81" t="str">
        <f>VLOOKUP(A1099,'11'!A:B,2,0)</f>
        <v>НАС/КС/ДУ-3-742</v>
      </c>
      <c r="AG1099" s="80">
        <v>3367.26</v>
      </c>
      <c r="AH1099" s="120">
        <f>VLOOKUP(A1099,РАСЧЕТ!A:BG,59,0)</f>
        <v>3482.3741558261095</v>
      </c>
      <c r="AI1099" s="120">
        <f t="shared" si="161"/>
        <v>115.11415582610925</v>
      </c>
      <c r="AJ1099" t="str">
        <f>VLOOKUP(A1099,'12'!A:C,3,0)</f>
        <v>Начисление услуг УКС00001867 от 31.12.2023 23:59:59</v>
      </c>
      <c r="AK1099" t="str">
        <f>VLOOKUP(A1099,'12'!A:B,2,0)</f>
        <v>НАС/КС/ДУ-3-742</v>
      </c>
    </row>
    <row r="1100" spans="1:37" x14ac:dyDescent="0.3">
      <c r="A1100" s="79" t="s">
        <v>1458</v>
      </c>
      <c r="B1100" s="79" t="s">
        <v>1459</v>
      </c>
      <c r="C1100" s="80">
        <v>2194.73</v>
      </c>
      <c r="D1100" s="81">
        <f>VLOOKUP(A1100,РАСЧЕТ!A:AY,51,0)</f>
        <v>1850.9891080173006</v>
      </c>
      <c r="E1100" s="81">
        <f t="shared" si="153"/>
        <v>-343.7408919826994</v>
      </c>
      <c r="F1100" s="81" t="str">
        <f>VLOOKUP(A1100,'04'!A:C,3,0)</f>
        <v>Начисление услуг УКС00000640 от 30.04.2023 0:00:10</v>
      </c>
      <c r="G1100" s="81" t="str">
        <f>VLOOKUP(A1100,'04'!A:B,2,0)</f>
        <v>НАС/КС/ДУ-3-743 от 01.12.2021 г.</v>
      </c>
      <c r="H1100" s="128">
        <v>2194.73</v>
      </c>
      <c r="I1100" s="126">
        <f>VLOOKUP(A1100,РАСЧЕТ!A:AZ,52,0)</f>
        <v>0</v>
      </c>
      <c r="J1100" s="126">
        <f t="shared" si="154"/>
        <v>-2194.73</v>
      </c>
      <c r="K1100" s="128">
        <v>2194.73</v>
      </c>
      <c r="L1100" s="126">
        <f>VLOOKUP(A1100,РАСЧЕТ!A:BA,53,0)</f>
        <v>0</v>
      </c>
      <c r="M1100" s="126">
        <f t="shared" si="155"/>
        <v>-2194.73</v>
      </c>
      <c r="N1100" s="128">
        <v>2194.73</v>
      </c>
      <c r="O1100" s="126">
        <f>VLOOKUP(A1100,РАСЧЕТ!A:BB,54,0)</f>
        <v>0</v>
      </c>
      <c r="P1100" s="126">
        <f t="shared" si="156"/>
        <v>-2194.73</v>
      </c>
      <c r="Q1100" s="128">
        <v>2194.73</v>
      </c>
      <c r="R1100" s="126">
        <f>VLOOKUP(A1100,РАСЧЕТ!A:BC,55,0)</f>
        <v>0</v>
      </c>
      <c r="S1100" s="126">
        <f t="shared" si="157"/>
        <v>-2194.73</v>
      </c>
      <c r="T1100" s="128">
        <v>2194.73</v>
      </c>
      <c r="U1100" s="126">
        <f>VLOOKUP(A1100,РАСЧЕТ!A:BD,56,0)</f>
        <v>0</v>
      </c>
      <c r="V1100" s="126">
        <f t="shared" si="158"/>
        <v>-2194.73</v>
      </c>
      <c r="W1100" s="80">
        <v>2194.73</v>
      </c>
      <c r="X1100" s="81">
        <f>VLOOKUP(A1100,РАСЧЕТ!A:BE,57,0)</f>
        <v>2875.9682803410633</v>
      </c>
      <c r="Y1100" s="81">
        <f t="shared" si="159"/>
        <v>681.23828034106327</v>
      </c>
      <c r="Z1100" s="81" t="str">
        <f>VLOOKUP(A1100,'10'!A:C,3,0)</f>
        <v>Начисление услуг УКС00001637 от 31.10.2023 0:00:03</v>
      </c>
      <c r="AA1100" s="81" t="str">
        <f>VLOOKUP(A1100,'10'!A:B,2,0)</f>
        <v>НАС/КС/ДУ-3-743 от 01.12.2021 г.</v>
      </c>
      <c r="AB1100" s="80">
        <v>2194.73</v>
      </c>
      <c r="AC1100" s="81">
        <f>VLOOKUP(A1100,РАСЧЕТ!A:BF,58,0)</f>
        <v>2438.1439851482214</v>
      </c>
      <c r="AD1100" s="81">
        <f t="shared" si="160"/>
        <v>243.4139851482214</v>
      </c>
      <c r="AE1100" s="81" t="str">
        <f>VLOOKUP(A1100,'11'!A:C,3,0)</f>
        <v>Начисление услуг УКС00001717 от 30.11.2023 23:59:59</v>
      </c>
      <c r="AF1100" s="81" t="str">
        <f>VLOOKUP(A1100,'11'!A:B,2,0)</f>
        <v>НАС/КС/ДУ-3-743 от 01.12.2021 г.</v>
      </c>
      <c r="AG1100" s="80">
        <v>2194.73</v>
      </c>
      <c r="AH1100" s="120">
        <f>VLOOKUP(A1100,РАСЧЕТ!A:BG,59,0)</f>
        <v>3339.1617561949929</v>
      </c>
      <c r="AI1100" s="120">
        <f t="shared" si="161"/>
        <v>1144.4317561949929</v>
      </c>
      <c r="AJ1100" t="str">
        <f>VLOOKUP(A1100,'12'!A:C,3,0)</f>
        <v>Начисление услуг УКС00001867 от 31.12.2023 23:59:59</v>
      </c>
      <c r="AK1100" t="str">
        <f>VLOOKUP(A1100,'12'!A:B,2,0)</f>
        <v>НАС/КС/ДУ-3-743 от 01.12.2021 г.</v>
      </c>
    </row>
    <row r="1101" spans="1:37" x14ac:dyDescent="0.3">
      <c r="A1101" s="79" t="s">
        <v>2644</v>
      </c>
      <c r="B1101" s="79" t="s">
        <v>2645</v>
      </c>
      <c r="C1101" s="80">
        <v>2181.85</v>
      </c>
      <c r="D1101" s="81">
        <f>VLOOKUP(A1101,РАСЧЕТ!A:AY,51,0)</f>
        <v>1840.1222443694489</v>
      </c>
      <c r="E1101" s="81">
        <f t="shared" si="153"/>
        <v>-341.72775563055097</v>
      </c>
      <c r="F1101" s="81" t="str">
        <f>VLOOKUP(A1101,'04'!A:C,3,0)</f>
        <v>Начисление услуг УКС00000640 от 30.04.2023 0:00:10</v>
      </c>
      <c r="G1101" s="81" t="str">
        <f>VLOOKUP(A1101,'04'!A:B,2,0)</f>
        <v>НАС/КС/ДУ-3-744</v>
      </c>
      <c r="H1101" s="128">
        <v>2181.85</v>
      </c>
      <c r="I1101" s="126">
        <f>VLOOKUP(A1101,РАСЧЕТ!A:AZ,52,0)</f>
        <v>0</v>
      </c>
      <c r="J1101" s="126">
        <f t="shared" si="154"/>
        <v>-2181.85</v>
      </c>
      <c r="K1101" s="128">
        <v>2181.85</v>
      </c>
      <c r="L1101" s="126">
        <f>VLOOKUP(A1101,РАСЧЕТ!A:BA,53,0)</f>
        <v>0</v>
      </c>
      <c r="M1101" s="126">
        <f t="shared" si="155"/>
        <v>-2181.85</v>
      </c>
      <c r="N1101" s="128">
        <v>2181.85</v>
      </c>
      <c r="O1101" s="126">
        <f>VLOOKUP(A1101,РАСЧЕТ!A:BB,54,0)</f>
        <v>0</v>
      </c>
      <c r="P1101" s="126">
        <f t="shared" si="156"/>
        <v>-2181.85</v>
      </c>
      <c r="Q1101" s="128">
        <v>2181.85</v>
      </c>
      <c r="R1101" s="126">
        <f>VLOOKUP(A1101,РАСЧЕТ!A:BC,55,0)</f>
        <v>0</v>
      </c>
      <c r="S1101" s="126">
        <f t="shared" si="157"/>
        <v>-2181.85</v>
      </c>
      <c r="T1101" s="128">
        <v>2181.85</v>
      </c>
      <c r="U1101" s="126">
        <f>VLOOKUP(A1101,РАСЧЕТ!A:BD,56,0)</f>
        <v>0</v>
      </c>
      <c r="V1101" s="126">
        <f t="shared" si="158"/>
        <v>-2181.85</v>
      </c>
      <c r="W1101" s="80">
        <v>2181.85</v>
      </c>
      <c r="X1101" s="81">
        <f>VLOOKUP(A1101,РАСЧЕТ!A:BE,57,0)</f>
        <v>3090.8098655187814</v>
      </c>
      <c r="Y1101" s="81">
        <f t="shared" si="159"/>
        <v>908.9598655187815</v>
      </c>
      <c r="Z1101" s="81" t="str">
        <f>VLOOKUP(A1101,'10'!A:C,3,0)</f>
        <v>Начисление услуг УКС00001637 от 31.10.2023 0:00:03</v>
      </c>
      <c r="AA1101" s="81" t="str">
        <f>VLOOKUP(A1101,'10'!A:B,2,0)</f>
        <v>НАС/КС/ДУ-3-744</v>
      </c>
      <c r="AB1101" s="80">
        <v>2181.85</v>
      </c>
      <c r="AC1101" s="81">
        <f>VLOOKUP(A1101,РАСЧЕТ!A:BF,58,0)</f>
        <v>2585.7574733782194</v>
      </c>
      <c r="AD1101" s="81">
        <f t="shared" si="160"/>
        <v>403.90747337821949</v>
      </c>
      <c r="AE1101" s="81" t="str">
        <f>VLOOKUP(A1101,'11'!A:C,3,0)</f>
        <v>Начисление услуг УКС00001717 от 30.11.2023 23:59:59</v>
      </c>
      <c r="AF1101" s="81" t="str">
        <f>VLOOKUP(A1101,'11'!A:B,2,0)</f>
        <v>НАС/КС/ДУ-3-744</v>
      </c>
      <c r="AG1101" s="80">
        <v>2181.85</v>
      </c>
      <c r="AH1101" s="120">
        <f>VLOOKUP(A1101,РАСЧЕТ!A:BG,59,0)</f>
        <v>3529.7123286873598</v>
      </c>
      <c r="AI1101" s="120">
        <f t="shared" si="161"/>
        <v>1347.8623286873599</v>
      </c>
      <c r="AJ1101" t="str">
        <f>VLOOKUP(A1101,'12'!A:C,3,0)</f>
        <v>Начисление услуг УКС00001867 от 31.12.2023 23:59:59</v>
      </c>
      <c r="AK1101" t="str">
        <f>VLOOKUP(A1101,'12'!A:B,2,0)</f>
        <v>НАС/КС/ДУ-3-744</v>
      </c>
    </row>
    <row r="1102" spans="1:37" x14ac:dyDescent="0.3">
      <c r="A1102" s="79" t="s">
        <v>2697</v>
      </c>
      <c r="B1102" s="79" t="s">
        <v>1549</v>
      </c>
      <c r="C1102" s="80">
        <v>3122.44</v>
      </c>
      <c r="D1102" s="81">
        <f>VLOOKUP(A1102,РАСЧЕТ!A:AY,51,0)</f>
        <v>1312.6676148762142</v>
      </c>
      <c r="E1102" s="81">
        <f t="shared" si="153"/>
        <v>-1809.7723851237859</v>
      </c>
      <c r="F1102" s="81" t="str">
        <f>VLOOKUP(A1102,'04'!A:C,3,0)</f>
        <v>Начисление услуг УКС00000640 от 30.04.2023 0:00:10</v>
      </c>
      <c r="G1102" s="81" t="str">
        <f>VLOOKUP(A1102,'04'!A:B,2,0)</f>
        <v>НАС/КС/ДУ-3-745/Втор</v>
      </c>
      <c r="H1102" s="128">
        <v>3122.45</v>
      </c>
      <c r="I1102" s="126">
        <f>VLOOKUP(A1102,РАСЧЕТ!A:AZ,52,0)</f>
        <v>0</v>
      </c>
      <c r="J1102" s="126">
        <f t="shared" si="154"/>
        <v>-3122.45</v>
      </c>
      <c r="K1102" s="128">
        <v>3122.45</v>
      </c>
      <c r="L1102" s="126">
        <f>VLOOKUP(A1102,РАСЧЕТ!A:BA,53,0)</f>
        <v>0</v>
      </c>
      <c r="M1102" s="126">
        <f t="shared" si="155"/>
        <v>-3122.45</v>
      </c>
      <c r="N1102" s="128">
        <v>3122.45</v>
      </c>
      <c r="O1102" s="126">
        <f>VLOOKUP(A1102,РАСЧЕТ!A:BB,54,0)</f>
        <v>0</v>
      </c>
      <c r="P1102" s="126">
        <f t="shared" si="156"/>
        <v>-3122.45</v>
      </c>
      <c r="Q1102" s="128">
        <v>3122.45</v>
      </c>
      <c r="R1102" s="126">
        <f>VLOOKUP(A1102,РАСЧЕТ!A:BC,55,0)</f>
        <v>0</v>
      </c>
      <c r="S1102" s="126">
        <f t="shared" si="157"/>
        <v>-3122.45</v>
      </c>
      <c r="T1102" s="128">
        <v>3122.45</v>
      </c>
      <c r="U1102" s="126">
        <f>VLOOKUP(A1102,РАСЧЕТ!A:BD,56,0)</f>
        <v>0</v>
      </c>
      <c r="V1102" s="126">
        <f t="shared" si="158"/>
        <v>-3122.45</v>
      </c>
      <c r="W1102" s="80">
        <v>3122.45</v>
      </c>
      <c r="X1102" s="81">
        <f>VLOOKUP(A1102,РАСЧЕТ!A:BE,57,0)</f>
        <v>4607.417180792474</v>
      </c>
      <c r="Y1102" s="81">
        <f t="shared" si="159"/>
        <v>1484.9671807924742</v>
      </c>
      <c r="Z1102" s="81" t="str">
        <f>VLOOKUP(A1102,'10'!A:C,3,0)</f>
        <v>Начисление услуг УКС00001637 от 31.10.2023 0:00:03</v>
      </c>
      <c r="AA1102" s="81" t="str">
        <f>VLOOKUP(A1102,'10'!A:B,2,0)</f>
        <v>НАС/КС/ДУ-3-745/Втор</v>
      </c>
      <c r="AB1102" s="80">
        <v>3122.45</v>
      </c>
      <c r="AC1102" s="81">
        <f>VLOOKUP(A1102,РАСЧЕТ!A:BF,58,0)</f>
        <v>3829.1668638670299</v>
      </c>
      <c r="AD1102" s="81">
        <f t="shared" si="160"/>
        <v>706.71686386703004</v>
      </c>
      <c r="AE1102" s="81" t="str">
        <f>VLOOKUP(A1102,'11'!A:C,3,0)</f>
        <v>Начисление услуг УКС00001717 от 30.11.2023 23:59:59</v>
      </c>
      <c r="AF1102" s="81" t="str">
        <f>VLOOKUP(A1102,'11'!A:B,2,0)</f>
        <v>НАС/КС/ДУ-3-745/Втор</v>
      </c>
      <c r="AG1102" s="80">
        <v>3122.45</v>
      </c>
      <c r="AH1102" s="120">
        <f>VLOOKUP(A1102,РАСЧЕТ!A:BG,59,0)</f>
        <v>5218.3885880044945</v>
      </c>
      <c r="AI1102" s="120">
        <f t="shared" si="161"/>
        <v>2095.9385880044947</v>
      </c>
      <c r="AJ1102" t="str">
        <f>VLOOKUP(A1102,'12'!A:C,3,0)</f>
        <v>Начисление услуг УКС00001867 от 31.12.2023 23:59:59</v>
      </c>
      <c r="AK1102" t="str">
        <f>VLOOKUP(A1102,'12'!A:B,2,0)</f>
        <v>НАС/КС/ДУ-3-745/Втор</v>
      </c>
    </row>
    <row r="1103" spans="1:37" x14ac:dyDescent="0.3">
      <c r="A1103" s="79" t="s">
        <v>1577</v>
      </c>
      <c r="B1103" s="79" t="s">
        <v>1578</v>
      </c>
      <c r="C1103" s="80">
        <v>3367.26</v>
      </c>
      <c r="D1103" s="81">
        <f>VLOOKUP(A1103,РАСЧЕТ!A:AY,51,0)</f>
        <v>4099.9465337867296</v>
      </c>
      <c r="E1103" s="81">
        <f t="shared" si="153"/>
        <v>732.68653378672934</v>
      </c>
      <c r="F1103" s="81" t="str">
        <f>VLOOKUP(A1103,'04'!A:C,3,0)</f>
        <v>Начисление услуг УКС00000640 от 30.04.2023 0:00:10</v>
      </c>
      <c r="G1103" s="81" t="str">
        <f>VLOOKUP(A1103,'04'!A:B,2,0)</f>
        <v>НАС/КР/ДУ-3-746 от 09.11.21</v>
      </c>
      <c r="H1103" s="128">
        <v>3367.26</v>
      </c>
      <c r="I1103" s="126">
        <f>VLOOKUP(A1103,РАСЧЕТ!A:AZ,52,0)</f>
        <v>0</v>
      </c>
      <c r="J1103" s="126">
        <f t="shared" si="154"/>
        <v>-3367.26</v>
      </c>
      <c r="K1103" s="128">
        <v>3367.26</v>
      </c>
      <c r="L1103" s="126">
        <f>VLOOKUP(A1103,РАСЧЕТ!A:BA,53,0)</f>
        <v>0</v>
      </c>
      <c r="M1103" s="126">
        <f t="shared" si="155"/>
        <v>-3367.26</v>
      </c>
      <c r="N1103" s="128">
        <v>3367.26</v>
      </c>
      <c r="O1103" s="126">
        <f>VLOOKUP(A1103,РАСЧЕТ!A:BB,54,0)</f>
        <v>0</v>
      </c>
      <c r="P1103" s="126">
        <f t="shared" si="156"/>
        <v>-3367.26</v>
      </c>
      <c r="Q1103" s="128">
        <v>3367.26</v>
      </c>
      <c r="R1103" s="126">
        <f>VLOOKUP(A1103,РАСЧЕТ!A:BC,55,0)</f>
        <v>0</v>
      </c>
      <c r="S1103" s="126">
        <f t="shared" si="157"/>
        <v>-3367.26</v>
      </c>
      <c r="T1103" s="128">
        <v>3367.26</v>
      </c>
      <c r="U1103" s="126">
        <f>VLOOKUP(A1103,РАСЧЕТ!A:BD,56,0)</f>
        <v>0</v>
      </c>
      <c r="V1103" s="126">
        <f t="shared" si="158"/>
        <v>-3367.26</v>
      </c>
      <c r="W1103" s="80">
        <v>3367.26</v>
      </c>
      <c r="X1103" s="81">
        <f>VLOOKUP(A1103,РАСЧЕТ!A:BE,57,0)</f>
        <v>4528.3035839551558</v>
      </c>
      <c r="Y1103" s="81">
        <f t="shared" si="159"/>
        <v>1161.0435839551556</v>
      </c>
      <c r="Z1103" s="81" t="str">
        <f>VLOOKUP(A1103,'10'!A:C,3,0)</f>
        <v>Начисление услуг УКС00001637 от 31.10.2023 0:00:03</v>
      </c>
      <c r="AA1103" s="81" t="str">
        <f>VLOOKUP(A1103,'10'!A:B,2,0)</f>
        <v>НАС/КР/ДУ-3-746 от 09.11.21</v>
      </c>
      <c r="AB1103" s="80">
        <v>3367.26</v>
      </c>
      <c r="AC1103" s="81">
        <f>VLOOKUP(A1103,РАСЧЕТ!A:BF,58,0)</f>
        <v>3821.6750772970822</v>
      </c>
      <c r="AD1103" s="81">
        <f t="shared" si="160"/>
        <v>454.41507729708201</v>
      </c>
      <c r="AE1103" s="81" t="str">
        <f>VLOOKUP(A1103,'11'!A:C,3,0)</f>
        <v>Начисление услуг УКС00001717 от 30.11.2023 23:59:59</v>
      </c>
      <c r="AF1103" s="81" t="str">
        <f>VLOOKUP(A1103,'11'!A:B,2,0)</f>
        <v>НАС/КР/ДУ-3-746 от 09.11.21</v>
      </c>
      <c r="AG1103" s="80">
        <v>3367.26</v>
      </c>
      <c r="AH1103" s="120">
        <f>VLOOKUP(A1103,РАСЧЕТ!A:BG,59,0)</f>
        <v>5228.1711097086491</v>
      </c>
      <c r="AI1103" s="120">
        <f t="shared" si="161"/>
        <v>1860.9111097086488</v>
      </c>
      <c r="AJ1103" t="str">
        <f>VLOOKUP(A1103,'12'!A:C,3,0)</f>
        <v>Начисление услуг УКС00001867 от 31.12.2023 23:59:59</v>
      </c>
      <c r="AK1103" t="str">
        <f>VLOOKUP(A1103,'12'!A:B,2,0)</f>
        <v>НАС/КР/ДУ-3-746 от 09.11.21</v>
      </c>
    </row>
    <row r="1104" spans="1:37" x14ac:dyDescent="0.3">
      <c r="A1104" s="79" t="s">
        <v>761</v>
      </c>
      <c r="B1104" s="79" t="s">
        <v>762</v>
      </c>
      <c r="C1104" s="80">
        <v>2194.73</v>
      </c>
      <c r="D1104" s="81">
        <f>VLOOKUP(A1104,РАСЧЕТ!A:AY,51,0)</f>
        <v>922.65908005742153</v>
      </c>
      <c r="E1104" s="81">
        <f t="shared" si="153"/>
        <v>-1272.0709199425785</v>
      </c>
      <c r="F1104" s="81" t="str">
        <f>VLOOKUP(A1104,'04'!A:C,3,0)</f>
        <v>Начисление услуг УКС00000640 от 30.04.2023 0:00:10</v>
      </c>
      <c r="G1104" s="81" t="str">
        <f>VLOOKUP(A1104,'04'!A:B,2,0)</f>
        <v>НАС/КС/ДУ/3-747</v>
      </c>
      <c r="H1104" s="128">
        <v>2194.73</v>
      </c>
      <c r="I1104" s="126">
        <f>VLOOKUP(A1104,РАСЧЕТ!A:AZ,52,0)</f>
        <v>0</v>
      </c>
      <c r="J1104" s="126">
        <f t="shared" si="154"/>
        <v>-2194.73</v>
      </c>
      <c r="K1104" s="128">
        <v>2194.73</v>
      </c>
      <c r="L1104" s="126">
        <f>VLOOKUP(A1104,РАСЧЕТ!A:BA,53,0)</f>
        <v>0</v>
      </c>
      <c r="M1104" s="126">
        <f t="shared" si="155"/>
        <v>-2194.73</v>
      </c>
      <c r="N1104" s="128">
        <v>2194.73</v>
      </c>
      <c r="O1104" s="126">
        <f>VLOOKUP(A1104,РАСЧЕТ!A:BB,54,0)</f>
        <v>0</v>
      </c>
      <c r="P1104" s="126">
        <f t="shared" si="156"/>
        <v>-2194.73</v>
      </c>
      <c r="Q1104" s="128">
        <v>2194.73</v>
      </c>
      <c r="R1104" s="126">
        <f>VLOOKUP(A1104,РАСЧЕТ!A:BC,55,0)</f>
        <v>0</v>
      </c>
      <c r="S1104" s="126">
        <f t="shared" si="157"/>
        <v>-2194.73</v>
      </c>
      <c r="T1104" s="128">
        <v>2194.73</v>
      </c>
      <c r="U1104" s="126">
        <f>VLOOKUP(A1104,РАСЧЕТ!A:BD,56,0)</f>
        <v>0</v>
      </c>
      <c r="V1104" s="126">
        <f t="shared" si="158"/>
        <v>-2194.73</v>
      </c>
      <c r="W1104" s="80">
        <v>2194.73</v>
      </c>
      <c r="X1104" s="81">
        <f>VLOOKUP(A1104,РАСЧЕТ!A:BE,57,0)</f>
        <v>1137.863892609955</v>
      </c>
      <c r="Y1104" s="81">
        <f t="shared" si="159"/>
        <v>-1056.866107390045</v>
      </c>
      <c r="Z1104" s="81" t="str">
        <f>VLOOKUP(A1104,'10'!A:C,3,0)</f>
        <v>Начисление услуг УКС00001637 от 31.10.2023 0:00:03</v>
      </c>
      <c r="AA1104" s="81" t="str">
        <f>VLOOKUP(A1104,'10'!A:B,2,0)</f>
        <v>НАС/КС/ДУ/3-747</v>
      </c>
      <c r="AB1104" s="80">
        <v>2194.73</v>
      </c>
      <c r="AC1104" s="81">
        <f>VLOOKUP(A1104,РАСЧЕТ!A:BF,58,0)</f>
        <v>1223.5764493358911</v>
      </c>
      <c r="AD1104" s="81">
        <f t="shared" si="160"/>
        <v>-971.15355066410893</v>
      </c>
      <c r="AE1104" s="81" t="str">
        <f>VLOOKUP(A1104,'11'!A:C,3,0)</f>
        <v>Начисление услуг УКС00001717 от 30.11.2023 23:59:59</v>
      </c>
      <c r="AF1104" s="81" t="str">
        <f>VLOOKUP(A1104,'11'!A:B,2,0)</f>
        <v>НАС/КС/ДУ/3-747</v>
      </c>
      <c r="AG1104" s="80">
        <v>2194.73</v>
      </c>
      <c r="AH1104" s="120">
        <f>VLOOKUP(A1104,РАСЧЕТ!A:BG,59,0)</f>
        <v>1762.8598276983057</v>
      </c>
      <c r="AI1104" s="120">
        <f t="shared" si="161"/>
        <v>-431.87017230169431</v>
      </c>
      <c r="AJ1104" t="str">
        <f>VLOOKUP(A1104,'12'!A:C,3,0)</f>
        <v>Начисление услуг УКС00001867 от 31.12.2023 23:59:59</v>
      </c>
      <c r="AK1104" t="str">
        <f>VLOOKUP(A1104,'12'!A:B,2,0)</f>
        <v>НАС/КС/ДУ/3-747</v>
      </c>
    </row>
    <row r="1105" spans="1:37" x14ac:dyDescent="0.3">
      <c r="A1105" s="79" t="s">
        <v>2234</v>
      </c>
      <c r="B1105" s="79" t="s">
        <v>2235</v>
      </c>
      <c r="C1105" s="80">
        <v>2181.85</v>
      </c>
      <c r="D1105" s="81">
        <f>VLOOKUP(A1105,РАСЧЕТ!A:AY,51,0)</f>
        <v>1840.1222443694489</v>
      </c>
      <c r="E1105" s="81">
        <f t="shared" si="153"/>
        <v>-341.72775563055097</v>
      </c>
      <c r="F1105" s="81" t="str">
        <f>VLOOKUP(A1105,'04'!A:C,3,0)</f>
        <v>Начисление услуг УКС00000640 от 30.04.2023 0:00:10</v>
      </c>
      <c r="G1105" s="81" t="str">
        <f>VLOOKUP(A1105,'04'!A:B,2,0)</f>
        <v>НАС/КС/ДУ-3-748</v>
      </c>
      <c r="H1105" s="128">
        <v>2181.85</v>
      </c>
      <c r="I1105" s="126">
        <f>VLOOKUP(A1105,РАСЧЕТ!A:AZ,52,0)</f>
        <v>0</v>
      </c>
      <c r="J1105" s="126">
        <f t="shared" si="154"/>
        <v>-2181.85</v>
      </c>
      <c r="K1105" s="128">
        <v>2181.85</v>
      </c>
      <c r="L1105" s="126">
        <f>VLOOKUP(A1105,РАСЧЕТ!A:BA,53,0)</f>
        <v>0</v>
      </c>
      <c r="M1105" s="126">
        <f t="shared" si="155"/>
        <v>-2181.85</v>
      </c>
      <c r="N1105" s="128">
        <v>2181.85</v>
      </c>
      <c r="O1105" s="126">
        <f>VLOOKUP(A1105,РАСЧЕТ!A:BB,54,0)</f>
        <v>0</v>
      </c>
      <c r="P1105" s="126">
        <f t="shared" si="156"/>
        <v>-2181.85</v>
      </c>
      <c r="Q1105" s="128">
        <v>2181.85</v>
      </c>
      <c r="R1105" s="126">
        <f>VLOOKUP(A1105,РАСЧЕТ!A:BC,55,0)</f>
        <v>0</v>
      </c>
      <c r="S1105" s="126">
        <f t="shared" si="157"/>
        <v>-2181.85</v>
      </c>
      <c r="T1105" s="128">
        <v>2181.85</v>
      </c>
      <c r="U1105" s="126">
        <f>VLOOKUP(A1105,РАСЧЕТ!A:BD,56,0)</f>
        <v>0</v>
      </c>
      <c r="V1105" s="126">
        <f t="shared" si="158"/>
        <v>-2181.85</v>
      </c>
      <c r="W1105" s="80">
        <v>2181.85</v>
      </c>
      <c r="X1105" s="81">
        <f>VLOOKUP(A1105,РАСЧЕТ!A:BE,57,0)</f>
        <v>3926.292938694874</v>
      </c>
      <c r="Y1105" s="81">
        <f t="shared" si="159"/>
        <v>1744.4429386948741</v>
      </c>
      <c r="Z1105" s="81" t="str">
        <f>VLOOKUP(A1105,'10'!A:C,3,0)</f>
        <v>Начисление услуг УКС00001637 от 31.10.2023 0:00:03</v>
      </c>
      <c r="AA1105" s="81" t="str">
        <f>VLOOKUP(A1105,'10'!A:B,2,0)</f>
        <v>НАС/КС/ДУ-3-748</v>
      </c>
      <c r="AB1105" s="80">
        <v>2181.85</v>
      </c>
      <c r="AC1105" s="81">
        <f>VLOOKUP(A1105,РАСЧЕТ!A:BF,58,0)</f>
        <v>3169.5835223562317</v>
      </c>
      <c r="AD1105" s="81">
        <f t="shared" si="160"/>
        <v>987.73352235623179</v>
      </c>
      <c r="AE1105" s="81" t="str">
        <f>VLOOKUP(A1105,'11'!A:C,3,0)</f>
        <v>Начисление услуг УКС00001717 от 30.11.2023 23:59:59</v>
      </c>
      <c r="AF1105" s="81" t="str">
        <f>VLOOKUP(A1105,'11'!A:B,2,0)</f>
        <v>НАС/КС/ДУ-3-748</v>
      </c>
      <c r="AG1105" s="80">
        <v>2181.85</v>
      </c>
      <c r="AH1105" s="120">
        <f>VLOOKUP(A1105,РАСЧЕТ!A:BG,59,0)</f>
        <v>4287.4191665332546</v>
      </c>
      <c r="AI1105" s="120">
        <f t="shared" si="161"/>
        <v>2105.5691665332547</v>
      </c>
      <c r="AJ1105" t="str">
        <f>VLOOKUP(A1105,'12'!A:C,3,0)</f>
        <v>Начисление услуг УКС00001867 от 31.12.2023 23:59:59</v>
      </c>
      <c r="AK1105" t="str">
        <f>VLOOKUP(A1105,'12'!A:B,2,0)</f>
        <v>НАС/КС/ДУ-3-748</v>
      </c>
    </row>
    <row r="1106" spans="1:37" x14ac:dyDescent="0.3">
      <c r="A1106" s="79" t="s">
        <v>1055</v>
      </c>
      <c r="B1106" s="79" t="s">
        <v>1056</v>
      </c>
      <c r="C1106" s="80">
        <v>3122.45</v>
      </c>
      <c r="D1106" s="81">
        <f>VLOOKUP(A1106,РАСЧЕТ!A:AY,51,0)</f>
        <v>1312.6676148762142</v>
      </c>
      <c r="E1106" s="81">
        <f t="shared" si="153"/>
        <v>-1809.7823851237856</v>
      </c>
      <c r="F1106" s="81" t="str">
        <f>VLOOKUP(A1106,'04'!A:C,3,0)</f>
        <v>Начисление услуг УКС00000640 от 30.04.2023 0:00:10</v>
      </c>
      <c r="G1106" s="81" t="str">
        <f>VLOOKUP(A1106,'04'!A:B,2,0)</f>
        <v>НАС/КС/ДУ/3-749 от 01.11.2021</v>
      </c>
      <c r="H1106" s="128">
        <v>3122.45</v>
      </c>
      <c r="I1106" s="126">
        <f>VLOOKUP(A1106,РАСЧЕТ!A:AZ,52,0)</f>
        <v>0</v>
      </c>
      <c r="J1106" s="126">
        <f t="shared" si="154"/>
        <v>-3122.45</v>
      </c>
      <c r="K1106" s="128">
        <v>3122.45</v>
      </c>
      <c r="L1106" s="126">
        <f>VLOOKUP(A1106,РАСЧЕТ!A:BA,53,0)</f>
        <v>0</v>
      </c>
      <c r="M1106" s="126">
        <f t="shared" si="155"/>
        <v>-3122.45</v>
      </c>
      <c r="N1106" s="128">
        <v>3122.45</v>
      </c>
      <c r="O1106" s="126">
        <f>VLOOKUP(A1106,РАСЧЕТ!A:BB,54,0)</f>
        <v>0</v>
      </c>
      <c r="P1106" s="126">
        <f t="shared" si="156"/>
        <v>-3122.45</v>
      </c>
      <c r="Q1106" s="128">
        <v>3122.45</v>
      </c>
      <c r="R1106" s="126">
        <f>VLOOKUP(A1106,РАСЧЕТ!A:BC,55,0)</f>
        <v>0</v>
      </c>
      <c r="S1106" s="126">
        <f t="shared" si="157"/>
        <v>-3122.45</v>
      </c>
      <c r="T1106" s="128">
        <v>3122.45</v>
      </c>
      <c r="U1106" s="126">
        <f>VLOOKUP(A1106,РАСЧЕТ!A:BD,56,0)</f>
        <v>0</v>
      </c>
      <c r="V1106" s="126">
        <f t="shared" si="158"/>
        <v>-3122.45</v>
      </c>
      <c r="W1106" s="80">
        <v>3122.45</v>
      </c>
      <c r="X1106" s="81">
        <f>VLOOKUP(A1106,РАСЧЕТ!A:BE,57,0)</f>
        <v>3073.4661376861795</v>
      </c>
      <c r="Y1106" s="81">
        <f t="shared" si="159"/>
        <v>-48.983862313820282</v>
      </c>
      <c r="Z1106" s="81" t="str">
        <f>VLOOKUP(A1106,'10'!A:C,3,0)</f>
        <v>Начисление услуг УКС00001637 от 31.10.2023 0:00:03</v>
      </c>
      <c r="AA1106" s="81" t="str">
        <f>VLOOKUP(A1106,'10'!A:B,2,0)</f>
        <v>НАС/КС/ДУ/3-749 от 01.11.2021</v>
      </c>
      <c r="AB1106" s="80">
        <v>3122.45</v>
      </c>
      <c r="AC1106" s="81">
        <f>VLOOKUP(A1106,РАСЧЕТ!A:BF,58,0)</f>
        <v>2757.2593584067808</v>
      </c>
      <c r="AD1106" s="81">
        <f t="shared" si="160"/>
        <v>-365.19064159321897</v>
      </c>
      <c r="AE1106" s="81" t="str">
        <f>VLOOKUP(A1106,'11'!A:C,3,0)</f>
        <v>Начисление услуг УКС00001717 от 30.11.2023 23:59:59</v>
      </c>
      <c r="AF1106" s="81" t="str">
        <f>VLOOKUP(A1106,'11'!A:B,2,0)</f>
        <v>НАС/КС/ДУ/3-749 от 01.11.2021</v>
      </c>
      <c r="AG1106" s="80">
        <v>3122.45</v>
      </c>
      <c r="AH1106" s="120">
        <f>VLOOKUP(A1106,РАСЧЕТ!A:BG,59,0)</f>
        <v>3827.2350965710293</v>
      </c>
      <c r="AI1106" s="120">
        <f t="shared" si="161"/>
        <v>704.7850965710295</v>
      </c>
      <c r="AJ1106" t="str">
        <f>VLOOKUP(A1106,'12'!A:C,3,0)</f>
        <v>Начисление услуг УКС00001867 от 31.12.2023 23:59:59</v>
      </c>
      <c r="AK1106" t="str">
        <f>VLOOKUP(A1106,'12'!A:B,2,0)</f>
        <v>НАС/КС/ДУ/3-749 от 01.11.2021</v>
      </c>
    </row>
    <row r="1107" spans="1:37" x14ac:dyDescent="0.3">
      <c r="A1107" s="79" t="s">
        <v>1534</v>
      </c>
      <c r="B1107" s="79" t="s">
        <v>184</v>
      </c>
      <c r="C1107" s="80">
        <v>1421.64</v>
      </c>
      <c r="D1107" s="81">
        <f>VLOOKUP(A1107,РАСЧЕТ!A:AY,51,0)</f>
        <v>1566.7059277084277</v>
      </c>
      <c r="E1107" s="81">
        <f t="shared" si="153"/>
        <v>145.06592770842758</v>
      </c>
      <c r="F1107" s="81" t="str">
        <f>VLOOKUP(A1107,'04'!A:C,3,0)</f>
        <v>Начисление услуг УКС00000640 от 30.04.2023 0:00:10</v>
      </c>
      <c r="G1107" s="81" t="str">
        <f>VLOOKUP(A1107,'04'!A:B,2,0)</f>
        <v>НАС/КС/ДУ-3-75 от 22.01.2022</v>
      </c>
      <c r="H1107" s="128">
        <v>1421.64</v>
      </c>
      <c r="I1107" s="126">
        <f>VLOOKUP(A1107,РАСЧЕТ!A:AZ,52,0)</f>
        <v>0</v>
      </c>
      <c r="J1107" s="126">
        <f t="shared" si="154"/>
        <v>-1421.64</v>
      </c>
      <c r="K1107" s="128">
        <v>1421.64</v>
      </c>
      <c r="L1107" s="126">
        <f>VLOOKUP(A1107,РАСЧЕТ!A:BA,53,0)</f>
        <v>0</v>
      </c>
      <c r="M1107" s="126">
        <f t="shared" si="155"/>
        <v>-1421.64</v>
      </c>
      <c r="N1107" s="128">
        <v>1421.64</v>
      </c>
      <c r="O1107" s="126">
        <f>VLOOKUP(A1107,РАСЧЕТ!A:BB,54,0)</f>
        <v>0</v>
      </c>
      <c r="P1107" s="126">
        <f t="shared" si="156"/>
        <v>-1421.64</v>
      </c>
      <c r="Q1107" s="128">
        <v>1421.64</v>
      </c>
      <c r="R1107" s="126">
        <f>VLOOKUP(A1107,РАСЧЕТ!A:BC,55,0)</f>
        <v>0</v>
      </c>
      <c r="S1107" s="126">
        <f t="shared" si="157"/>
        <v>-1421.64</v>
      </c>
      <c r="T1107" s="128">
        <v>1421.64</v>
      </c>
      <c r="U1107" s="126">
        <f>VLOOKUP(A1107,РАСЧЕТ!A:BD,56,0)</f>
        <v>0</v>
      </c>
      <c r="V1107" s="126">
        <f t="shared" si="158"/>
        <v>-1421.64</v>
      </c>
      <c r="W1107" s="80">
        <v>1421.64</v>
      </c>
      <c r="X1107" s="81">
        <f>VLOOKUP(A1107,РАСЧЕТ!A:BE,57,0)</f>
        <v>1890.8621755081203</v>
      </c>
      <c r="Y1107" s="81">
        <f t="shared" si="159"/>
        <v>469.22217550812024</v>
      </c>
      <c r="Z1107" s="81" t="str">
        <f>VLOOKUP(A1107,'10'!A:C,3,0)</f>
        <v>Начисление услуг УКС00001637 от 31.10.2023 0:00:03</v>
      </c>
      <c r="AA1107" s="81" t="str">
        <f>VLOOKUP(A1107,'10'!A:B,2,0)</f>
        <v>НАС/КС/ДУ-3-75 от 22.01.2022</v>
      </c>
      <c r="AB1107" s="80">
        <v>1421.64</v>
      </c>
      <c r="AC1107" s="81">
        <f>VLOOKUP(A1107,РАСЧЕТ!A:BF,58,0)</f>
        <v>1598.8412990347304</v>
      </c>
      <c r="AD1107" s="81">
        <f t="shared" si="160"/>
        <v>177.20129903473025</v>
      </c>
      <c r="AE1107" s="81" t="str">
        <f>VLOOKUP(A1107,'11'!A:C,3,0)</f>
        <v>Начисление услуг УКС00001717 от 30.11.2023 23:59:59</v>
      </c>
      <c r="AF1107" s="81" t="str">
        <f>VLOOKUP(A1107,'11'!A:B,2,0)</f>
        <v>НАС/КС/ДУ-3-75 от 22.01.2022</v>
      </c>
      <c r="AG1107" s="80">
        <v>1421.64</v>
      </c>
      <c r="AH1107" s="120">
        <f>VLOOKUP(A1107,РАСЧЕТ!A:BG,59,0)</f>
        <v>2188.2931425847728</v>
      </c>
      <c r="AI1107" s="120">
        <f t="shared" si="161"/>
        <v>766.6531425847727</v>
      </c>
      <c r="AJ1107" t="str">
        <f>VLOOKUP(A1107,'12'!A:C,3,0)</f>
        <v>Начисление услуг УКС00001867 от 31.12.2023 23:59:59</v>
      </c>
      <c r="AK1107" t="str">
        <f>VLOOKUP(A1107,'12'!A:B,2,0)</f>
        <v>НАС/КС/ДУ-3-75 от 22.01.2022</v>
      </c>
    </row>
    <row r="1108" spans="1:37" x14ac:dyDescent="0.3">
      <c r="A1108" s="79" t="s">
        <v>2376</v>
      </c>
      <c r="B1108" s="79" t="s">
        <v>2377</v>
      </c>
      <c r="C1108" s="80">
        <v>3367.26</v>
      </c>
      <c r="D1108" s="81">
        <f>VLOOKUP(A1108,РАСЧЕТ!A:AY,51,0)</f>
        <v>2839.8736999717489</v>
      </c>
      <c r="E1108" s="81">
        <f t="shared" si="153"/>
        <v>-527.3863000282513</v>
      </c>
      <c r="F1108" s="81" t="str">
        <f>VLOOKUP(A1108,'04'!A:C,3,0)</f>
        <v>Начисление услуг УКС00000640 от 30.04.2023 0:00:10</v>
      </c>
      <c r="G1108" s="81" t="str">
        <f>VLOOKUP(A1108,'04'!A:B,2,0)</f>
        <v>НАС/КС/ДУ-3-750</v>
      </c>
      <c r="H1108" s="128">
        <v>3367.26</v>
      </c>
      <c r="I1108" s="126">
        <f>VLOOKUP(A1108,РАСЧЕТ!A:AZ,52,0)</f>
        <v>0</v>
      </c>
      <c r="J1108" s="126">
        <f t="shared" si="154"/>
        <v>-3367.26</v>
      </c>
      <c r="K1108" s="128">
        <v>3367.26</v>
      </c>
      <c r="L1108" s="126">
        <f>VLOOKUP(A1108,РАСЧЕТ!A:BA,53,0)</f>
        <v>0</v>
      </c>
      <c r="M1108" s="126">
        <f t="shared" si="155"/>
        <v>-3367.26</v>
      </c>
      <c r="N1108" s="128">
        <v>3367.26</v>
      </c>
      <c r="O1108" s="126">
        <f>VLOOKUP(A1108,РАСЧЕТ!A:BB,54,0)</f>
        <v>0</v>
      </c>
      <c r="P1108" s="126">
        <f t="shared" si="156"/>
        <v>-3367.26</v>
      </c>
      <c r="Q1108" s="128">
        <v>3367.26</v>
      </c>
      <c r="R1108" s="126">
        <f>VLOOKUP(A1108,РАСЧЕТ!A:BC,55,0)</f>
        <v>0</v>
      </c>
      <c r="S1108" s="126">
        <f t="shared" si="157"/>
        <v>-3367.26</v>
      </c>
      <c r="T1108" s="128">
        <v>3367.26</v>
      </c>
      <c r="U1108" s="126">
        <f>VLOOKUP(A1108,РАСЧЕТ!A:BD,56,0)</f>
        <v>0</v>
      </c>
      <c r="V1108" s="126">
        <f t="shared" si="158"/>
        <v>-3367.26</v>
      </c>
      <c r="W1108" s="80">
        <v>3367.26</v>
      </c>
      <c r="X1108" s="81">
        <f>VLOOKUP(A1108,РАСЧЕТ!A:BE,57,0)</f>
        <v>1745.7637804426708</v>
      </c>
      <c r="Y1108" s="81">
        <f t="shared" si="159"/>
        <v>-1621.4962195573294</v>
      </c>
      <c r="Z1108" s="81" t="str">
        <f>VLOOKUP(A1108,'10'!A:C,3,0)</f>
        <v>Начисление услуг УКС00001637 от 31.10.2023 0:00:03</v>
      </c>
      <c r="AA1108" s="81" t="str">
        <f>VLOOKUP(A1108,'10'!A:B,2,0)</f>
        <v>НАС/КС/ДУ-3-750</v>
      </c>
      <c r="AB1108" s="80">
        <v>3367.26</v>
      </c>
      <c r="AC1108" s="81">
        <f>VLOOKUP(A1108,РАСЧЕТ!A:BF,58,0)</f>
        <v>1877.2679770632849</v>
      </c>
      <c r="AD1108" s="81">
        <f t="shared" si="160"/>
        <v>-1489.9920229367153</v>
      </c>
      <c r="AE1108" s="81" t="str">
        <f>VLOOKUP(A1108,'11'!A:C,3,0)</f>
        <v>Начисление услуг УКС00001717 от 30.11.2023 23:59:59</v>
      </c>
      <c r="AF1108" s="81" t="str">
        <f>VLOOKUP(A1108,'11'!A:B,2,0)</f>
        <v>НАС/КС/ДУ-3-750</v>
      </c>
      <c r="AG1108" s="80">
        <v>3367.26</v>
      </c>
      <c r="AH1108" s="120">
        <f>VLOOKUP(A1108,РАСЧЕТ!A:BG,59,0)</f>
        <v>2704.6616534549344</v>
      </c>
      <c r="AI1108" s="120">
        <f t="shared" si="161"/>
        <v>-662.59834654506585</v>
      </c>
      <c r="AJ1108" t="str">
        <f>VLOOKUP(A1108,'12'!A:C,3,0)</f>
        <v>Начисление услуг УКС00001867 от 31.12.2023 23:59:59</v>
      </c>
      <c r="AK1108" t="str">
        <f>VLOOKUP(A1108,'12'!A:B,2,0)</f>
        <v>НАС/КС/ДУ-3-750</v>
      </c>
    </row>
    <row r="1109" spans="1:37" x14ac:dyDescent="0.3">
      <c r="A1109" s="79" t="s">
        <v>1233</v>
      </c>
      <c r="B1109" s="79" t="s">
        <v>1234</v>
      </c>
      <c r="C1109" s="80">
        <v>2194.73</v>
      </c>
      <c r="D1109" s="81">
        <f>VLOOKUP(A1109,РАСЧЕТ!A:AY,51,0)</f>
        <v>1850.9891080173006</v>
      </c>
      <c r="E1109" s="81">
        <f t="shared" si="153"/>
        <v>-343.7408919826994</v>
      </c>
      <c r="F1109" s="81" t="str">
        <f>VLOOKUP(A1109,'04'!A:C,3,0)</f>
        <v>Начисление услуг УКС00000640 от 30.04.2023 0:00:10</v>
      </c>
      <c r="G1109" s="81" t="str">
        <f>VLOOKUP(A1109,'04'!A:B,2,0)</f>
        <v>НАС/КС/ДУ-3-751 от 22.10.2021 г.</v>
      </c>
      <c r="H1109" s="128">
        <v>2194.73</v>
      </c>
      <c r="I1109" s="126">
        <f>VLOOKUP(A1109,РАСЧЕТ!A:AZ,52,0)</f>
        <v>0</v>
      </c>
      <c r="J1109" s="126">
        <f t="shared" si="154"/>
        <v>-2194.73</v>
      </c>
      <c r="K1109" s="128">
        <v>2194.73</v>
      </c>
      <c r="L1109" s="126">
        <f>VLOOKUP(A1109,РАСЧЕТ!A:BA,53,0)</f>
        <v>0</v>
      </c>
      <c r="M1109" s="126">
        <f t="shared" si="155"/>
        <v>-2194.73</v>
      </c>
      <c r="N1109" s="128">
        <v>2194.73</v>
      </c>
      <c r="O1109" s="126">
        <f>VLOOKUP(A1109,РАСЧЕТ!A:BB,54,0)</f>
        <v>0</v>
      </c>
      <c r="P1109" s="126">
        <f t="shared" si="156"/>
        <v>-2194.73</v>
      </c>
      <c r="Q1109" s="128">
        <v>2194.73</v>
      </c>
      <c r="R1109" s="126">
        <f>VLOOKUP(A1109,РАСЧЕТ!A:BC,55,0)</f>
        <v>0</v>
      </c>
      <c r="S1109" s="126">
        <f t="shared" si="157"/>
        <v>-2194.73</v>
      </c>
      <c r="T1109" s="128">
        <v>2194.73</v>
      </c>
      <c r="U1109" s="126">
        <f>VLOOKUP(A1109,РАСЧЕТ!A:BD,56,0)</f>
        <v>0</v>
      </c>
      <c r="V1109" s="126">
        <f t="shared" si="158"/>
        <v>-2194.73</v>
      </c>
      <c r="W1109" s="80">
        <v>2194.73</v>
      </c>
      <c r="X1109" s="81">
        <f>VLOOKUP(A1109,РАСЧЕТ!A:BE,57,0)</f>
        <v>1137.863892609955</v>
      </c>
      <c r="Y1109" s="81">
        <f t="shared" si="159"/>
        <v>-1056.866107390045</v>
      </c>
      <c r="Z1109" s="81" t="str">
        <f>VLOOKUP(A1109,'10'!A:C,3,0)</f>
        <v>Начисление услуг УКС00001637 от 31.10.2023 0:00:03</v>
      </c>
      <c r="AA1109" s="81" t="str">
        <f>VLOOKUP(A1109,'10'!A:B,2,0)</f>
        <v>НАС/КС/ДУ-3-751 от 22.10.2021 г.</v>
      </c>
      <c r="AB1109" s="80">
        <v>2194.73</v>
      </c>
      <c r="AC1109" s="81">
        <f>VLOOKUP(A1109,РАСЧЕТ!A:BF,58,0)</f>
        <v>1223.5764493358911</v>
      </c>
      <c r="AD1109" s="81">
        <f t="shared" si="160"/>
        <v>-971.15355066410893</v>
      </c>
      <c r="AE1109" s="81" t="str">
        <f>VLOOKUP(A1109,'11'!A:C,3,0)</f>
        <v>Начисление услуг УКС00001717 от 30.11.2023 23:59:59</v>
      </c>
      <c r="AF1109" s="81" t="str">
        <f>VLOOKUP(A1109,'11'!A:B,2,0)</f>
        <v>НАС/КС/ДУ-3-751 от 22.10.2021 г.</v>
      </c>
      <c r="AG1109" s="80">
        <v>2194.73</v>
      </c>
      <c r="AH1109" s="120">
        <f>VLOOKUP(A1109,РАСЧЕТ!A:BG,59,0)</f>
        <v>1762.8598276983057</v>
      </c>
      <c r="AI1109" s="120">
        <f t="shared" si="161"/>
        <v>-431.87017230169431</v>
      </c>
      <c r="AJ1109" t="str">
        <f>VLOOKUP(A1109,'12'!A:C,3,0)</f>
        <v>Начисление услуг УКС00001867 от 31.12.2023 23:59:59</v>
      </c>
      <c r="AK1109" t="str">
        <f>VLOOKUP(A1109,'12'!A:B,2,0)</f>
        <v>НАС/КС/ДУ-3-751 от 22.10.2021 г.</v>
      </c>
    </row>
    <row r="1110" spans="1:37" x14ac:dyDescent="0.3">
      <c r="A1110" s="79" t="s">
        <v>1928</v>
      </c>
      <c r="B1110" s="79" t="s">
        <v>1929</v>
      </c>
      <c r="C1110" s="80">
        <v>2181.85</v>
      </c>
      <c r="D1110" s="81">
        <f>VLOOKUP(A1110,РАСЧЕТ!A:AY,51,0)</f>
        <v>3601.6022948516052</v>
      </c>
      <c r="E1110" s="81">
        <f t="shared" si="153"/>
        <v>1419.7522948516053</v>
      </c>
      <c r="F1110" s="81" t="str">
        <f>VLOOKUP(A1110,'04'!A:C,3,0)</f>
        <v>Начисление услуг УКС00000640 от 30.04.2023 0:00:10</v>
      </c>
      <c r="G1110" s="81" t="str">
        <f>VLOOKUP(A1110,'04'!A:B,2,0)</f>
        <v>НАС/КС/ДУ/3-752 от 01.11.2021</v>
      </c>
      <c r="H1110" s="128">
        <v>2181.85</v>
      </c>
      <c r="I1110" s="126">
        <f>VLOOKUP(A1110,РАСЧЕТ!A:AZ,52,0)</f>
        <v>0</v>
      </c>
      <c r="J1110" s="126">
        <f t="shared" si="154"/>
        <v>-2181.85</v>
      </c>
      <c r="K1110" s="128">
        <v>2181.85</v>
      </c>
      <c r="L1110" s="126">
        <f>VLOOKUP(A1110,РАСЧЕТ!A:BA,53,0)</f>
        <v>0</v>
      </c>
      <c r="M1110" s="126">
        <f t="shared" si="155"/>
        <v>-2181.85</v>
      </c>
      <c r="N1110" s="128">
        <v>2181.85</v>
      </c>
      <c r="O1110" s="126">
        <f>VLOOKUP(A1110,РАСЧЕТ!A:BB,54,0)</f>
        <v>0</v>
      </c>
      <c r="P1110" s="126">
        <f t="shared" si="156"/>
        <v>-2181.85</v>
      </c>
      <c r="Q1110" s="128">
        <v>2181.85</v>
      </c>
      <c r="R1110" s="126">
        <f>VLOOKUP(A1110,РАСЧЕТ!A:BC,55,0)</f>
        <v>0</v>
      </c>
      <c r="S1110" s="126">
        <f t="shared" si="157"/>
        <v>-2181.85</v>
      </c>
      <c r="T1110" s="128">
        <v>2181.85</v>
      </c>
      <c r="U1110" s="126">
        <f>VLOOKUP(A1110,РАСЧЕТ!A:BD,56,0)</f>
        <v>0</v>
      </c>
      <c r="V1110" s="126">
        <f t="shared" si="158"/>
        <v>-2181.85</v>
      </c>
      <c r="W1110" s="80">
        <v>2181.85</v>
      </c>
      <c r="X1110" s="81">
        <f>VLOOKUP(A1110,РАСЧЕТ!A:BE,57,0)</f>
        <v>1131.1836740623426</v>
      </c>
      <c r="Y1110" s="81">
        <f t="shared" si="159"/>
        <v>-1050.6663259376573</v>
      </c>
      <c r="Z1110" s="81" t="str">
        <f>VLOOKUP(A1110,'10'!A:C,3,0)</f>
        <v>Начисление услуг УКС00001637 от 31.10.2023 0:00:03</v>
      </c>
      <c r="AA1110" s="81" t="str">
        <f>VLOOKUP(A1110,'10'!A:B,2,0)</f>
        <v>НАС/КС/ДУ/3-752 от 01.11.2021</v>
      </c>
      <c r="AB1110" s="80">
        <v>2181.85</v>
      </c>
      <c r="AC1110" s="81">
        <f>VLOOKUP(A1110,РАСЧЕТ!A:BF,58,0)</f>
        <v>1216.3930259542713</v>
      </c>
      <c r="AD1110" s="81">
        <f t="shared" si="160"/>
        <v>-965.45697404572866</v>
      </c>
      <c r="AE1110" s="81" t="str">
        <f>VLOOKUP(A1110,'11'!A:C,3,0)</f>
        <v>Начисление услуг УКС00001717 от 30.11.2023 23:59:59</v>
      </c>
      <c r="AF1110" s="81" t="str">
        <f>VLOOKUP(A1110,'11'!A:B,2,0)</f>
        <v>НАС/КС/ДУ/3-752 от 01.11.2021</v>
      </c>
      <c r="AG1110" s="80">
        <v>2181.85</v>
      </c>
      <c r="AH1110" s="120">
        <f>VLOOKUP(A1110,РАСЧЕТ!A:BG,59,0)</f>
        <v>1752.5103570855952</v>
      </c>
      <c r="AI1110" s="120">
        <f t="shared" si="161"/>
        <v>-429.33964291440475</v>
      </c>
      <c r="AJ1110" t="str">
        <f>VLOOKUP(A1110,'12'!A:C,3,0)</f>
        <v>Начисление услуг УКС00001867 от 31.12.2023 23:59:59</v>
      </c>
      <c r="AK1110" t="str">
        <f>VLOOKUP(A1110,'12'!A:B,2,0)</f>
        <v>НАС/КС/ДУ/3-752 от 01.11.2021</v>
      </c>
    </row>
    <row r="1111" spans="1:37" x14ac:dyDescent="0.3">
      <c r="A1111" s="79" t="s">
        <v>1552</v>
      </c>
      <c r="B1111" s="79" t="s">
        <v>1553</v>
      </c>
      <c r="C1111" s="80">
        <v>3122.45</v>
      </c>
      <c r="D1111" s="81">
        <f>VLOOKUP(A1111,РАСЧЕТ!A:AY,51,0)</f>
        <v>2633.4032906625785</v>
      </c>
      <c r="E1111" s="81">
        <f t="shared" si="153"/>
        <v>-489.04670933742136</v>
      </c>
      <c r="F1111" s="81" t="str">
        <f>VLOOKUP(A1111,'04'!A:C,3,0)</f>
        <v>Начисление услуг УКС00000640 от 30.04.2023 0:00:10</v>
      </c>
      <c r="G1111" s="81" t="str">
        <f>VLOOKUP(A1111,'04'!A:B,2,0)</f>
        <v>НАС/КС/ДУ-3-753 от 01.12.2021</v>
      </c>
      <c r="H1111" s="128">
        <v>3122.45</v>
      </c>
      <c r="I1111" s="126">
        <f>VLOOKUP(A1111,РАСЧЕТ!A:AZ,52,0)</f>
        <v>0</v>
      </c>
      <c r="J1111" s="126">
        <f t="shared" si="154"/>
        <v>-3122.45</v>
      </c>
      <c r="K1111" s="128">
        <v>3122.45</v>
      </c>
      <c r="L1111" s="126">
        <f>VLOOKUP(A1111,РАСЧЕТ!A:BA,53,0)</f>
        <v>0</v>
      </c>
      <c r="M1111" s="126">
        <f t="shared" si="155"/>
        <v>-3122.45</v>
      </c>
      <c r="N1111" s="128">
        <v>3122.45</v>
      </c>
      <c r="O1111" s="126">
        <f>VLOOKUP(A1111,РАСЧЕТ!A:BB,54,0)</f>
        <v>0</v>
      </c>
      <c r="P1111" s="126">
        <f t="shared" si="156"/>
        <v>-3122.45</v>
      </c>
      <c r="Q1111" s="128">
        <v>3122.45</v>
      </c>
      <c r="R1111" s="126">
        <f>VLOOKUP(A1111,РАСЧЕТ!A:BC,55,0)</f>
        <v>0</v>
      </c>
      <c r="S1111" s="126">
        <f t="shared" si="157"/>
        <v>-3122.45</v>
      </c>
      <c r="T1111" s="128">
        <v>3122.45</v>
      </c>
      <c r="U1111" s="126">
        <f>VLOOKUP(A1111,РАСЧЕТ!A:BD,56,0)</f>
        <v>0</v>
      </c>
      <c r="V1111" s="126">
        <f t="shared" si="158"/>
        <v>-3122.45</v>
      </c>
      <c r="W1111" s="80">
        <v>3122.45</v>
      </c>
      <c r="X1111" s="81">
        <f>VLOOKUP(A1111,РАСЧЕТ!A:BE,57,0)</f>
        <v>4075.8280612185554</v>
      </c>
      <c r="Y1111" s="81">
        <f t="shared" si="159"/>
        <v>953.37806121855556</v>
      </c>
      <c r="Z1111" s="81" t="str">
        <f>VLOOKUP(A1111,'10'!A:C,3,0)</f>
        <v>Начисление услуг УКС00001637 от 31.10.2023 0:00:03</v>
      </c>
      <c r="AA1111" s="81" t="str">
        <f>VLOOKUP(A1111,'10'!A:B,2,0)</f>
        <v>НАС/КС/ДУ-3-753 от 01.12.2021</v>
      </c>
      <c r="AB1111" s="80">
        <v>3122.45</v>
      </c>
      <c r="AC1111" s="81">
        <f>VLOOKUP(A1111,РАСЧЕТ!A:BF,58,0)</f>
        <v>3457.6984459842797</v>
      </c>
      <c r="AD1111" s="81">
        <f t="shared" si="160"/>
        <v>335.2484459842799</v>
      </c>
      <c r="AE1111" s="81" t="str">
        <f>VLOOKUP(A1111,'11'!A:C,3,0)</f>
        <v>Начисление услуг УКС00001717 от 30.11.2023 23:59:59</v>
      </c>
      <c r="AF1111" s="81" t="str">
        <f>VLOOKUP(A1111,'11'!A:B,2,0)</f>
        <v>НАС/КС/ДУ-3-753 от 01.12.2021</v>
      </c>
      <c r="AG1111" s="80">
        <v>3122.45</v>
      </c>
      <c r="AH1111" s="120">
        <f>VLOOKUP(A1111,РАСЧЕТ!A:BG,59,0)</f>
        <v>4736.2858096747859</v>
      </c>
      <c r="AI1111" s="120">
        <f t="shared" si="161"/>
        <v>1613.8358096747861</v>
      </c>
      <c r="AJ1111" t="str">
        <f>VLOOKUP(A1111,'12'!A:C,3,0)</f>
        <v>Начисление услуг УКС00001867 от 31.12.2023 23:59:59</v>
      </c>
      <c r="AK1111" t="str">
        <f>VLOOKUP(A1111,'12'!A:B,2,0)</f>
        <v>НАС/КС/ДУ-3-753 от 01.12.2021</v>
      </c>
    </row>
    <row r="1112" spans="1:37" x14ac:dyDescent="0.3">
      <c r="A1112" s="79" t="s">
        <v>2650</v>
      </c>
      <c r="B1112" s="79" t="s">
        <v>2651</v>
      </c>
      <c r="C1112" s="80">
        <v>3367.26</v>
      </c>
      <c r="D1112" s="81">
        <f>VLOOKUP(A1112,РАСЧЕТ!A:AY,51,0)</f>
        <v>2839.8736999717489</v>
      </c>
      <c r="E1112" s="81">
        <f t="shared" si="153"/>
        <v>-527.3863000282513</v>
      </c>
      <c r="F1112" s="81" t="str">
        <f>VLOOKUP(A1112,'04'!A:C,3,0)</f>
        <v>Начисление услуг УКС00000640 от 30.04.2023 0:00:10</v>
      </c>
      <c r="G1112" s="81" t="str">
        <f>VLOOKUP(A1112,'04'!A:B,2,0)</f>
        <v>НАС/КС/ДУ-3-754 от 31.03.2022 г.</v>
      </c>
      <c r="H1112" s="128">
        <v>3367.26</v>
      </c>
      <c r="I1112" s="126">
        <f>VLOOKUP(A1112,РАСЧЕТ!A:AZ,52,0)</f>
        <v>0</v>
      </c>
      <c r="J1112" s="126">
        <f t="shared" si="154"/>
        <v>-3367.26</v>
      </c>
      <c r="K1112" s="128">
        <v>3367.26</v>
      </c>
      <c r="L1112" s="126">
        <f>VLOOKUP(A1112,РАСЧЕТ!A:BA,53,0)</f>
        <v>0</v>
      </c>
      <c r="M1112" s="126">
        <f t="shared" si="155"/>
        <v>-3367.26</v>
      </c>
      <c r="N1112" s="128">
        <v>3367.26</v>
      </c>
      <c r="O1112" s="126">
        <f>VLOOKUP(A1112,РАСЧЕТ!A:BB,54,0)</f>
        <v>0</v>
      </c>
      <c r="P1112" s="126">
        <f t="shared" si="156"/>
        <v>-3367.26</v>
      </c>
      <c r="Q1112" s="128">
        <v>3367.26</v>
      </c>
      <c r="R1112" s="126">
        <f>VLOOKUP(A1112,РАСЧЕТ!A:BC,55,0)</f>
        <v>0</v>
      </c>
      <c r="S1112" s="126">
        <f t="shared" si="157"/>
        <v>-3367.26</v>
      </c>
      <c r="T1112" s="128">
        <v>3367.26</v>
      </c>
      <c r="U1112" s="126">
        <f>VLOOKUP(A1112,РАСЧЕТ!A:BD,56,0)</f>
        <v>0</v>
      </c>
      <c r="V1112" s="126">
        <f t="shared" si="158"/>
        <v>-3367.26</v>
      </c>
      <c r="W1112" s="80">
        <v>3367.26</v>
      </c>
      <c r="X1112" s="81">
        <f>VLOOKUP(A1112,РАСЧЕТ!A:BE,57,0)</f>
        <v>3846.7438536662403</v>
      </c>
      <c r="Y1112" s="81">
        <f t="shared" si="159"/>
        <v>479.48385366624007</v>
      </c>
      <c r="Z1112" s="81" t="str">
        <f>VLOOKUP(A1112,'10'!A:C,3,0)</f>
        <v>Начисление услуг УКС00001637 от 31.10.2023 0:00:03</v>
      </c>
      <c r="AA1112" s="81" t="str">
        <f>VLOOKUP(A1112,'10'!A:B,2,0)</f>
        <v>НАС/КС/ДУ-3-754 от 31.03.2022 г.</v>
      </c>
      <c r="AB1112" s="80">
        <v>3367.26</v>
      </c>
      <c r="AC1112" s="81">
        <f>VLOOKUP(A1112,РАСЧЕТ!A:BF,58,0)</f>
        <v>3345.4089059616999</v>
      </c>
      <c r="AD1112" s="81">
        <f t="shared" si="160"/>
        <v>-21.851094038300289</v>
      </c>
      <c r="AE1112" s="81" t="str">
        <f>VLOOKUP(A1112,'11'!A:C,3,0)</f>
        <v>Начисление услуг УКС00001717 от 30.11.2023 23:59:59</v>
      </c>
      <c r="AF1112" s="81" t="str">
        <f>VLOOKUP(A1112,'11'!A:B,2,0)</f>
        <v>НАС/КС/ДУ-3-754 от 31.03.2022 г.</v>
      </c>
      <c r="AG1112" s="80">
        <v>3367.26</v>
      </c>
      <c r="AH1112" s="120">
        <f>VLOOKUP(A1112,РАСЧЕТ!A:BG,59,0)</f>
        <v>4610.0586851479302</v>
      </c>
      <c r="AI1112" s="120">
        <f t="shared" si="161"/>
        <v>1242.79868514793</v>
      </c>
      <c r="AJ1112" t="str">
        <f>VLOOKUP(A1112,'12'!A:C,3,0)</f>
        <v>Начисление услуг УКС00001867 от 31.12.2023 23:59:59</v>
      </c>
      <c r="AK1112" t="str">
        <f>VLOOKUP(A1112,'12'!A:B,2,0)</f>
        <v>НАС/КС/ДУ-3-754 от 31.03.2022 г.</v>
      </c>
    </row>
    <row r="1113" spans="1:37" x14ac:dyDescent="0.3">
      <c r="A1113" s="79" t="s">
        <v>1554</v>
      </c>
      <c r="B1113" s="79" t="s">
        <v>1555</v>
      </c>
      <c r="C1113" s="80">
        <v>2194.73</v>
      </c>
      <c r="D1113" s="81">
        <f>VLOOKUP(A1113,РАСЧЕТ!A:AY,51,0)</f>
        <v>1850.9891080173006</v>
      </c>
      <c r="E1113" s="81">
        <f t="shared" si="153"/>
        <v>-343.7408919826994</v>
      </c>
      <c r="F1113" s="81" t="str">
        <f>VLOOKUP(A1113,'04'!A:C,3,0)</f>
        <v>Начисление услуг УКС00000640 от 30.04.2023 0:00:10</v>
      </c>
      <c r="G1113" s="81" t="str">
        <f>VLOOKUP(A1113,'04'!A:B,2,0)</f>
        <v>НАС/КС/ДУ-3-755 от 09.04.2022 г.</v>
      </c>
      <c r="H1113" s="128">
        <v>2194.73</v>
      </c>
      <c r="I1113" s="126">
        <f>VLOOKUP(A1113,РАСЧЕТ!A:AZ,52,0)</f>
        <v>0</v>
      </c>
      <c r="J1113" s="126">
        <f t="shared" si="154"/>
        <v>-2194.73</v>
      </c>
      <c r="K1113" s="128">
        <v>2194.73</v>
      </c>
      <c r="L1113" s="126">
        <f>VLOOKUP(A1113,РАСЧЕТ!A:BA,53,0)</f>
        <v>0</v>
      </c>
      <c r="M1113" s="126">
        <f t="shared" si="155"/>
        <v>-2194.73</v>
      </c>
      <c r="N1113" s="128">
        <v>2194.73</v>
      </c>
      <c r="O1113" s="126">
        <f>VLOOKUP(A1113,РАСЧЕТ!A:BB,54,0)</f>
        <v>0</v>
      </c>
      <c r="P1113" s="126">
        <f t="shared" si="156"/>
        <v>-2194.73</v>
      </c>
      <c r="Q1113" s="128">
        <v>2194.73</v>
      </c>
      <c r="R1113" s="126">
        <f>VLOOKUP(A1113,РАСЧЕТ!A:BC,55,0)</f>
        <v>0</v>
      </c>
      <c r="S1113" s="126">
        <f t="shared" si="157"/>
        <v>-2194.73</v>
      </c>
      <c r="T1113" s="128">
        <v>2194.73</v>
      </c>
      <c r="U1113" s="126">
        <f>VLOOKUP(A1113,РАСЧЕТ!A:BD,56,0)</f>
        <v>0</v>
      </c>
      <c r="V1113" s="126">
        <f t="shared" si="158"/>
        <v>-2194.73</v>
      </c>
      <c r="W1113" s="80">
        <v>2194.73</v>
      </c>
      <c r="X1113" s="81">
        <f>VLOOKUP(A1113,РАСЧЕТ!A:BE,57,0)</f>
        <v>1137.863892609955</v>
      </c>
      <c r="Y1113" s="81">
        <f t="shared" si="159"/>
        <v>-1056.866107390045</v>
      </c>
      <c r="Z1113" s="81" t="str">
        <f>VLOOKUP(A1113,'10'!A:C,3,0)</f>
        <v>Начисление услуг УКС00001637 от 31.10.2023 0:00:03</v>
      </c>
      <c r="AA1113" s="81" t="str">
        <f>VLOOKUP(A1113,'10'!A:B,2,0)</f>
        <v>НАС/КС/ДУ-3-755 от 09.04.2022 г.</v>
      </c>
      <c r="AB1113" s="80">
        <v>2194.73</v>
      </c>
      <c r="AC1113" s="81">
        <f>VLOOKUP(A1113,РАСЧЕТ!A:BF,58,0)</f>
        <v>1223.5764493358911</v>
      </c>
      <c r="AD1113" s="81">
        <f t="shared" si="160"/>
        <v>-971.15355066410893</v>
      </c>
      <c r="AE1113" s="81" t="str">
        <f>VLOOKUP(A1113,'11'!A:C,3,0)</f>
        <v>Начисление услуг УКС00001717 от 30.11.2023 23:59:59</v>
      </c>
      <c r="AF1113" s="81" t="str">
        <f>VLOOKUP(A1113,'11'!A:B,2,0)</f>
        <v>НАС/КС/ДУ-3-755 от 09.04.2022 г.</v>
      </c>
      <c r="AG1113" s="80">
        <v>2194.73</v>
      </c>
      <c r="AH1113" s="120">
        <f>VLOOKUP(A1113,РАСЧЕТ!A:BG,59,0)</f>
        <v>1762.8598276983057</v>
      </c>
      <c r="AI1113" s="120">
        <f t="shared" si="161"/>
        <v>-431.87017230169431</v>
      </c>
      <c r="AJ1113" t="str">
        <f>VLOOKUP(A1113,'12'!A:C,3,0)</f>
        <v>Начисление услуг УКС00001867 от 31.12.2023 23:59:59</v>
      </c>
      <c r="AK1113" t="str">
        <f>VLOOKUP(A1113,'12'!A:B,2,0)</f>
        <v>НАС/КС/ДУ-3-755 от 09.04.2022 г.</v>
      </c>
    </row>
    <row r="1114" spans="1:37" x14ac:dyDescent="0.3">
      <c r="A1114" s="79" t="s">
        <v>533</v>
      </c>
      <c r="B1114" s="79" t="s">
        <v>534</v>
      </c>
      <c r="C1114" s="80">
        <v>2181.85</v>
      </c>
      <c r="D1114" s="81">
        <f>VLOOKUP(A1114,РАСЧЕТ!A:AY,51,0)</f>
        <v>1840.1222443694489</v>
      </c>
      <c r="E1114" s="81">
        <f t="shared" si="153"/>
        <v>-341.72775563055097</v>
      </c>
      <c r="F1114" s="81" t="str">
        <f>VLOOKUP(A1114,'04'!A:C,3,0)</f>
        <v>Начисление услуг УКС00000640 от 30.04.2023 0:00:10</v>
      </c>
      <c r="G1114" s="81" t="str">
        <f>VLOOKUP(A1114,'04'!A:B,2,0)</f>
        <v>НАС/КС/ДУ/3-756 от 01.11.2021</v>
      </c>
      <c r="H1114" s="128">
        <v>2181.85</v>
      </c>
      <c r="I1114" s="126">
        <f>VLOOKUP(A1114,РАСЧЕТ!A:AZ,52,0)</f>
        <v>0</v>
      </c>
      <c r="J1114" s="126">
        <f t="shared" si="154"/>
        <v>-2181.85</v>
      </c>
      <c r="K1114" s="128">
        <v>2181.85</v>
      </c>
      <c r="L1114" s="126">
        <f>VLOOKUP(A1114,РАСЧЕТ!A:BA,53,0)</f>
        <v>0</v>
      </c>
      <c r="M1114" s="126">
        <f t="shared" si="155"/>
        <v>-2181.85</v>
      </c>
      <c r="N1114" s="128">
        <v>2181.85</v>
      </c>
      <c r="O1114" s="126">
        <f>VLOOKUP(A1114,РАСЧЕТ!A:BB,54,0)</f>
        <v>0</v>
      </c>
      <c r="P1114" s="126">
        <f t="shared" si="156"/>
        <v>-2181.85</v>
      </c>
      <c r="Q1114" s="128">
        <v>2181.85</v>
      </c>
      <c r="R1114" s="126">
        <f>VLOOKUP(A1114,РАСЧЕТ!A:BC,55,0)</f>
        <v>0</v>
      </c>
      <c r="S1114" s="126">
        <f t="shared" si="157"/>
        <v>-2181.85</v>
      </c>
      <c r="T1114" s="128">
        <v>2181.85</v>
      </c>
      <c r="U1114" s="126">
        <f>VLOOKUP(A1114,РАСЧЕТ!A:BD,56,0)</f>
        <v>0</v>
      </c>
      <c r="V1114" s="126">
        <f t="shared" si="158"/>
        <v>-2181.85</v>
      </c>
      <c r="W1114" s="80">
        <v>2181.85</v>
      </c>
      <c r="X1114" s="81">
        <f>VLOOKUP(A1114,РАСЧЕТ!A:BE,57,0)</f>
        <v>1131.1836740623426</v>
      </c>
      <c r="Y1114" s="81">
        <f t="shared" si="159"/>
        <v>-1050.6663259376573</v>
      </c>
      <c r="Z1114" s="81" t="str">
        <f>VLOOKUP(A1114,'10'!A:C,3,0)</f>
        <v>Начисление услуг УКС00001637 от 31.10.2023 0:00:03</v>
      </c>
      <c r="AA1114" s="81" t="str">
        <f>VLOOKUP(A1114,'10'!A:B,2,0)</f>
        <v>НАС/КС/ДУ/3-756 от 01.11.2021</v>
      </c>
      <c r="AB1114" s="80">
        <v>2181.85</v>
      </c>
      <c r="AC1114" s="81">
        <f>VLOOKUP(A1114,РАСЧЕТ!A:BF,58,0)</f>
        <v>1216.3930259542713</v>
      </c>
      <c r="AD1114" s="81">
        <f t="shared" si="160"/>
        <v>-965.45697404572866</v>
      </c>
      <c r="AE1114" s="81" t="str">
        <f>VLOOKUP(A1114,'11'!A:C,3,0)</f>
        <v>Начисление услуг УКС00001717 от 30.11.2023 23:59:59</v>
      </c>
      <c r="AF1114" s="81" t="str">
        <f>VLOOKUP(A1114,'11'!A:B,2,0)</f>
        <v>НАС/КС/ДУ/3-756 от 01.11.2021</v>
      </c>
      <c r="AG1114" s="80">
        <v>2181.85</v>
      </c>
      <c r="AH1114" s="120">
        <f>VLOOKUP(A1114,РАСЧЕТ!A:BG,59,0)</f>
        <v>1752.5103570855952</v>
      </c>
      <c r="AI1114" s="120">
        <f t="shared" si="161"/>
        <v>-429.33964291440475</v>
      </c>
      <c r="AJ1114" t="str">
        <f>VLOOKUP(A1114,'12'!A:C,3,0)</f>
        <v>Начисление услуг УКС00001867 от 31.12.2023 23:59:59</v>
      </c>
      <c r="AK1114" t="str">
        <f>VLOOKUP(A1114,'12'!A:B,2,0)</f>
        <v>НАС/КС/ДУ/3-756 от 01.11.2021</v>
      </c>
    </row>
    <row r="1115" spans="1:37" x14ac:dyDescent="0.3">
      <c r="A1115" s="79" t="s">
        <v>1228</v>
      </c>
      <c r="B1115" s="79" t="s">
        <v>1229</v>
      </c>
      <c r="C1115" s="80">
        <v>3122.45</v>
      </c>
      <c r="D1115" s="81">
        <f>VLOOKUP(A1115,РАСЧЕТ!A:AY,51,0)</f>
        <v>2633.4032906625785</v>
      </c>
      <c r="E1115" s="81">
        <f t="shared" si="153"/>
        <v>-489.04670933742136</v>
      </c>
      <c r="F1115" s="81" t="str">
        <f>VLOOKUP(A1115,'04'!A:C,3,0)</f>
        <v>Начисление услуг УКС00000640 от 30.04.2023 0:00:10</v>
      </c>
      <c r="G1115" s="81" t="str">
        <f>VLOOKUP(A1115,'04'!A:B,2,0)</f>
        <v>НАС/КС/ДУ-3-757</v>
      </c>
      <c r="H1115" s="128">
        <v>3122.45</v>
      </c>
      <c r="I1115" s="126">
        <f>VLOOKUP(A1115,РАСЧЕТ!A:AZ,52,0)</f>
        <v>0</v>
      </c>
      <c r="J1115" s="126">
        <f t="shared" si="154"/>
        <v>-3122.45</v>
      </c>
      <c r="K1115" s="128">
        <v>3122.45</v>
      </c>
      <c r="L1115" s="126">
        <f>VLOOKUP(A1115,РАСЧЕТ!A:BA,53,0)</f>
        <v>0</v>
      </c>
      <c r="M1115" s="126">
        <f t="shared" si="155"/>
        <v>-3122.45</v>
      </c>
      <c r="N1115" s="128">
        <v>3122.45</v>
      </c>
      <c r="O1115" s="126">
        <f>VLOOKUP(A1115,РАСЧЕТ!A:BB,54,0)</f>
        <v>0</v>
      </c>
      <c r="P1115" s="126">
        <f t="shared" si="156"/>
        <v>-3122.45</v>
      </c>
      <c r="Q1115" s="128">
        <v>3122.45</v>
      </c>
      <c r="R1115" s="126">
        <f>VLOOKUP(A1115,РАСЧЕТ!A:BC,55,0)</f>
        <v>0</v>
      </c>
      <c r="S1115" s="126">
        <f t="shared" si="157"/>
        <v>-3122.45</v>
      </c>
      <c r="T1115" s="128">
        <v>3122.45</v>
      </c>
      <c r="U1115" s="126">
        <f>VLOOKUP(A1115,РАСЧЕТ!A:BD,56,0)</f>
        <v>0</v>
      </c>
      <c r="V1115" s="126">
        <f t="shared" si="158"/>
        <v>-3122.45</v>
      </c>
      <c r="W1115" s="80">
        <v>3122.45</v>
      </c>
      <c r="X1115" s="81">
        <f>VLOOKUP(A1115,РАСЧЕТ!A:BE,57,0)</f>
        <v>1618.8396280380377</v>
      </c>
      <c r="Y1115" s="81">
        <f t="shared" si="159"/>
        <v>-1503.6103719619621</v>
      </c>
      <c r="Z1115" s="81" t="str">
        <f>VLOOKUP(A1115,'10'!A:C,3,0)</f>
        <v>Начисление услуг УКС00001637 от 31.10.2023 0:00:03</v>
      </c>
      <c r="AA1115" s="81" t="str">
        <f>VLOOKUP(A1115,'10'!A:B,2,0)</f>
        <v>НАС/КС/ДУ-3-757</v>
      </c>
      <c r="AB1115" s="80">
        <v>3122.45</v>
      </c>
      <c r="AC1115" s="81">
        <f>VLOOKUP(A1115,РАСЧЕТ!A:BF,58,0)</f>
        <v>1740.7829328125104</v>
      </c>
      <c r="AD1115" s="81">
        <f t="shared" si="160"/>
        <v>-1381.6670671874895</v>
      </c>
      <c r="AE1115" s="81" t="str">
        <f>VLOOKUP(A1115,'11'!A:C,3,0)</f>
        <v>Начисление услуг УКС00001717 от 30.11.2023 23:59:59</v>
      </c>
      <c r="AF1115" s="81" t="str">
        <f>VLOOKUP(A1115,'11'!A:B,2,0)</f>
        <v>НАС/КС/ДУ-3-757</v>
      </c>
      <c r="AG1115" s="80">
        <v>3122.45</v>
      </c>
      <c r="AH1115" s="120">
        <f>VLOOKUP(A1115,РАСЧЕТ!A:BG,59,0)</f>
        <v>2508.0217118134406</v>
      </c>
      <c r="AI1115" s="120">
        <f t="shared" si="161"/>
        <v>-614.42828818655926</v>
      </c>
      <c r="AJ1115" t="str">
        <f>VLOOKUP(A1115,'12'!A:C,3,0)</f>
        <v>Начисление услуг УКС00001867 от 31.12.2023 23:59:59</v>
      </c>
      <c r="AK1115" t="str">
        <f>VLOOKUP(A1115,'12'!A:B,2,0)</f>
        <v>НАС/КС/ДУ-3-757</v>
      </c>
    </row>
    <row r="1116" spans="1:37" x14ac:dyDescent="0.3">
      <c r="A1116" s="79" t="s">
        <v>2315</v>
      </c>
      <c r="B1116" s="79" t="s">
        <v>2316</v>
      </c>
      <c r="C1116" s="80">
        <v>3367.26</v>
      </c>
      <c r="D1116" s="81">
        <f>VLOOKUP(A1116,РАСЧЕТ!A:AY,51,0)</f>
        <v>2839.8736999717489</v>
      </c>
      <c r="E1116" s="81">
        <f t="shared" si="153"/>
        <v>-527.3863000282513</v>
      </c>
      <c r="F1116" s="81" t="str">
        <f>VLOOKUP(A1116,'04'!A:C,3,0)</f>
        <v>Начисление услуг УКС00000640 от 30.04.2023 0:00:10</v>
      </c>
      <c r="G1116" s="81" t="str">
        <f>VLOOKUP(A1116,'04'!A:B,2,0)</f>
        <v>НАС/КС/ДУ-3-758</v>
      </c>
      <c r="H1116" s="128">
        <v>3367.26</v>
      </c>
      <c r="I1116" s="126">
        <f>VLOOKUP(A1116,РАСЧЕТ!A:AZ,52,0)</f>
        <v>0</v>
      </c>
      <c r="J1116" s="126">
        <f t="shared" si="154"/>
        <v>-3367.26</v>
      </c>
      <c r="K1116" s="128">
        <v>3367.26</v>
      </c>
      <c r="L1116" s="126">
        <f>VLOOKUP(A1116,РАСЧЕТ!A:BA,53,0)</f>
        <v>0</v>
      </c>
      <c r="M1116" s="126">
        <f t="shared" si="155"/>
        <v>-3367.26</v>
      </c>
      <c r="N1116" s="128">
        <v>3367.26</v>
      </c>
      <c r="O1116" s="126">
        <f>VLOOKUP(A1116,РАСЧЕТ!A:BB,54,0)</f>
        <v>0</v>
      </c>
      <c r="P1116" s="126">
        <f t="shared" si="156"/>
        <v>-3367.26</v>
      </c>
      <c r="Q1116" s="128">
        <v>3367.26</v>
      </c>
      <c r="R1116" s="126">
        <f>VLOOKUP(A1116,РАСЧЕТ!A:BC,55,0)</f>
        <v>0</v>
      </c>
      <c r="S1116" s="126">
        <f t="shared" si="157"/>
        <v>-3367.26</v>
      </c>
      <c r="T1116" s="128">
        <v>3367.26</v>
      </c>
      <c r="U1116" s="126">
        <f>VLOOKUP(A1116,РАСЧЕТ!A:BD,56,0)</f>
        <v>0</v>
      </c>
      <c r="V1116" s="126">
        <f t="shared" si="158"/>
        <v>-3367.26</v>
      </c>
      <c r="W1116" s="80">
        <v>3367.26</v>
      </c>
      <c r="X1116" s="81">
        <f>VLOOKUP(A1116,РАСЧЕТ!A:BE,57,0)</f>
        <v>1745.7637804426708</v>
      </c>
      <c r="Y1116" s="81">
        <f t="shared" si="159"/>
        <v>-1621.4962195573294</v>
      </c>
      <c r="Z1116" s="81" t="str">
        <f>VLOOKUP(A1116,'10'!A:C,3,0)</f>
        <v>Начисление услуг УКС00001637 от 31.10.2023 0:00:03</v>
      </c>
      <c r="AA1116" s="81" t="str">
        <f>VLOOKUP(A1116,'10'!A:B,2,0)</f>
        <v>НАС/КС/ДУ-3-758</v>
      </c>
      <c r="AB1116" s="80">
        <v>3367.26</v>
      </c>
      <c r="AC1116" s="81">
        <f>VLOOKUP(A1116,РАСЧЕТ!A:BF,58,0)</f>
        <v>1877.2679770632849</v>
      </c>
      <c r="AD1116" s="81">
        <f t="shared" si="160"/>
        <v>-1489.9920229367153</v>
      </c>
      <c r="AE1116" s="81" t="str">
        <f>VLOOKUP(A1116,'11'!A:C,3,0)</f>
        <v>Начисление услуг УКС00001717 от 30.11.2023 23:59:59</v>
      </c>
      <c r="AF1116" s="81" t="str">
        <f>VLOOKUP(A1116,'11'!A:B,2,0)</f>
        <v>НАС/КС/ДУ-3-758</v>
      </c>
      <c r="AG1116" s="80">
        <v>3367.26</v>
      </c>
      <c r="AH1116" s="120">
        <f>VLOOKUP(A1116,РАСЧЕТ!A:BG,59,0)</f>
        <v>2704.6616534549344</v>
      </c>
      <c r="AI1116" s="120">
        <f t="shared" si="161"/>
        <v>-662.59834654506585</v>
      </c>
      <c r="AJ1116" t="str">
        <f>VLOOKUP(A1116,'12'!A:C,3,0)</f>
        <v>Начисление услуг УКС00001867 от 31.12.2023 23:59:59</v>
      </c>
      <c r="AK1116" t="str">
        <f>VLOOKUP(A1116,'12'!A:B,2,0)</f>
        <v>НАС/КС/ДУ-3-758</v>
      </c>
    </row>
    <row r="1117" spans="1:37" x14ac:dyDescent="0.3">
      <c r="A1117" s="79" t="s">
        <v>881</v>
      </c>
      <c r="B1117" s="79" t="s">
        <v>882</v>
      </c>
      <c r="C1117" s="80">
        <v>2194.73</v>
      </c>
      <c r="D1117" s="81">
        <f>VLOOKUP(A1117,РАСЧЕТ!A:AY,51,0)</f>
        <v>1850.9891080173006</v>
      </c>
      <c r="E1117" s="81">
        <f t="shared" si="153"/>
        <v>-343.7408919826994</v>
      </c>
      <c r="F1117" s="81" t="str">
        <f>VLOOKUP(A1117,'04'!A:C,3,0)</f>
        <v>Начисление услуг УКС00000640 от 30.04.2023 0:00:10</v>
      </c>
      <c r="G1117" s="81" t="str">
        <f>VLOOKUP(A1117,'04'!A:B,2,0)</f>
        <v>НАС/ДУ-3-759 от 01.11.2021 г.</v>
      </c>
      <c r="H1117" s="128">
        <v>2194.73</v>
      </c>
      <c r="I1117" s="126">
        <f>VLOOKUP(A1117,РАСЧЕТ!A:AZ,52,0)</f>
        <v>0</v>
      </c>
      <c r="J1117" s="126">
        <f t="shared" si="154"/>
        <v>-2194.73</v>
      </c>
      <c r="K1117" s="128">
        <v>2194.73</v>
      </c>
      <c r="L1117" s="126">
        <f>VLOOKUP(A1117,РАСЧЕТ!A:BA,53,0)</f>
        <v>0</v>
      </c>
      <c r="M1117" s="126">
        <f t="shared" si="155"/>
        <v>-2194.73</v>
      </c>
      <c r="N1117" s="128">
        <v>2194.73</v>
      </c>
      <c r="O1117" s="126">
        <f>VLOOKUP(A1117,РАСЧЕТ!A:BB,54,0)</f>
        <v>0</v>
      </c>
      <c r="P1117" s="126">
        <f t="shared" si="156"/>
        <v>-2194.73</v>
      </c>
      <c r="Q1117" s="128">
        <v>2194.73</v>
      </c>
      <c r="R1117" s="126">
        <f>VLOOKUP(A1117,РАСЧЕТ!A:BC,55,0)</f>
        <v>0</v>
      </c>
      <c r="S1117" s="126">
        <f t="shared" si="157"/>
        <v>-2194.73</v>
      </c>
      <c r="T1117" s="128">
        <v>2194.73</v>
      </c>
      <c r="U1117" s="126">
        <f>VLOOKUP(A1117,РАСЧЕТ!A:BD,56,0)</f>
        <v>0</v>
      </c>
      <c r="V1117" s="126">
        <f t="shared" si="158"/>
        <v>-2194.73</v>
      </c>
      <c r="W1117" s="80">
        <v>2194.73</v>
      </c>
      <c r="X1117" s="81">
        <f>VLOOKUP(A1117,РАСЧЕТ!A:BE,57,0)</f>
        <v>2368.0852284596649</v>
      </c>
      <c r="Y1117" s="81">
        <f t="shared" si="159"/>
        <v>173.35522845966489</v>
      </c>
      <c r="Z1117" s="81" t="str">
        <f>VLOOKUP(A1117,'10'!A:C,3,0)</f>
        <v>Начисление услуг УКС00001637 от 31.10.2023 0:00:03</v>
      </c>
      <c r="AA1117" s="81" t="str">
        <f>VLOOKUP(A1117,'10'!A:B,2,0)</f>
        <v>НАС/ДУ-3-759 от 01.11.2021 г.</v>
      </c>
      <c r="AB1117" s="80">
        <v>2194.73</v>
      </c>
      <c r="AC1117" s="81">
        <f>VLOOKUP(A1117,РАСЧЕТ!A:BF,58,0)</f>
        <v>2083.2410971751506</v>
      </c>
      <c r="AD1117" s="81">
        <f t="shared" si="160"/>
        <v>-111.48890282484945</v>
      </c>
      <c r="AE1117" s="81" t="str">
        <f>VLOOKUP(A1117,'11'!A:C,3,0)</f>
        <v>Начисление услуг УКС00001717 от 30.11.2023 23:59:59</v>
      </c>
      <c r="AF1117" s="81" t="str">
        <f>VLOOKUP(A1117,'11'!A:B,2,0)</f>
        <v>НАС/ДУ-3-759 от 01.11.2021 г.</v>
      </c>
      <c r="AG1117" s="80">
        <v>2194.73</v>
      </c>
      <c r="AH1117" s="120">
        <f>VLOOKUP(A1117,РАСЧЕТ!A:BG,59,0)</f>
        <v>2878.5582160494605</v>
      </c>
      <c r="AI1117" s="120">
        <f t="shared" si="161"/>
        <v>683.82821604946048</v>
      </c>
      <c r="AJ1117" t="str">
        <f>VLOOKUP(A1117,'12'!A:C,3,0)</f>
        <v>Начисление услуг УКС00001867 от 31.12.2023 23:59:59</v>
      </c>
      <c r="AK1117" t="str">
        <f>VLOOKUP(A1117,'12'!A:B,2,0)</f>
        <v>НАС/ДУ-3-759 от 01.11.2021 г.</v>
      </c>
    </row>
    <row r="1118" spans="1:37" x14ac:dyDescent="0.3">
      <c r="A1118" s="79" t="s">
        <v>633</v>
      </c>
      <c r="B1118" s="79" t="s">
        <v>314</v>
      </c>
      <c r="C1118" s="80">
        <v>1421.64</v>
      </c>
      <c r="D1118" s="81">
        <f>VLOOKUP(A1118,РАСЧЕТ!A:AY,51,0)</f>
        <v>799.31819276415729</v>
      </c>
      <c r="E1118" s="81">
        <f t="shared" si="153"/>
        <v>-622.32180723584281</v>
      </c>
      <c r="F1118" s="81" t="str">
        <f>VLOOKUP(A1118,'04'!A:C,3,0)</f>
        <v>Начисление услуг УКС00000640 от 30.04.2023 0:00:10</v>
      </c>
      <c r="G1118" s="81" t="str">
        <f>VLOOKUP(A1118,'04'!A:B,2,0)</f>
        <v>НАС/КС/ДУ/3-76 от 01.11.2021</v>
      </c>
      <c r="H1118" s="128">
        <v>1421.64</v>
      </c>
      <c r="I1118" s="126">
        <f>VLOOKUP(A1118,РАСЧЕТ!A:AZ,52,0)</f>
        <v>0</v>
      </c>
      <c r="J1118" s="126">
        <f t="shared" si="154"/>
        <v>-1421.64</v>
      </c>
      <c r="K1118" s="127"/>
      <c r="L1118" s="126">
        <f>VLOOKUP(A1118,РАСЧЕТ!A:BA,53,0)</f>
        <v>0</v>
      </c>
      <c r="M1118" s="126">
        <f t="shared" si="155"/>
        <v>0</v>
      </c>
      <c r="N1118" s="127"/>
      <c r="O1118" s="126">
        <f>VLOOKUP(A1118,РАСЧЕТ!A:BB,54,0)</f>
        <v>0</v>
      </c>
      <c r="P1118" s="126">
        <f t="shared" si="156"/>
        <v>0</v>
      </c>
      <c r="Q1118" s="127"/>
      <c r="R1118" s="126">
        <f>VLOOKUP(A1118,РАСЧЕТ!A:BC,55,0)</f>
        <v>0</v>
      </c>
      <c r="S1118" s="126">
        <f t="shared" si="157"/>
        <v>0</v>
      </c>
      <c r="T1118" s="127"/>
      <c r="U1118" s="126">
        <f>VLOOKUP(A1118,РАСЧЕТ!A:BD,56,0)</f>
        <v>0</v>
      </c>
      <c r="V1118" s="126">
        <f t="shared" si="158"/>
        <v>0</v>
      </c>
      <c r="W1118" s="82"/>
      <c r="X1118" s="81">
        <f>VLOOKUP(A1118,РАСЧЕТ!A:BE,57,0)</f>
        <v>0</v>
      </c>
      <c r="Y1118" s="81">
        <f t="shared" si="159"/>
        <v>0</v>
      </c>
      <c r="Z1118" s="81" t="e">
        <f>VLOOKUP(A1118,'10'!A:C,3,0)</f>
        <v>#N/A</v>
      </c>
      <c r="AA1118" s="81" t="e">
        <f>VLOOKUP(A1118,'10'!A:B,2,0)</f>
        <v>#N/A</v>
      </c>
      <c r="AB1118" s="82"/>
      <c r="AC1118" s="81">
        <f>VLOOKUP(A1118,РАСЧЕТ!A:BF,58,0)</f>
        <v>0</v>
      </c>
      <c r="AD1118" s="81">
        <f t="shared" si="160"/>
        <v>0</v>
      </c>
      <c r="AE1118" s="81" t="e">
        <f>VLOOKUP(A1118,'11'!A:C,3,0)</f>
        <v>#N/A</v>
      </c>
      <c r="AF1118" s="81" t="e">
        <f>VLOOKUP(A1118,'11'!A:B,2,0)</f>
        <v>#N/A</v>
      </c>
      <c r="AG1118" s="82"/>
      <c r="AH1118" s="120">
        <f>VLOOKUP(A1118,РАСЧЕТ!A:BG,59,0)</f>
        <v>0</v>
      </c>
      <c r="AI1118" s="120">
        <f t="shared" si="161"/>
        <v>0</v>
      </c>
      <c r="AJ1118" t="e">
        <f>VLOOKUP(A1118,'12'!A:C,3,0)</f>
        <v>#N/A</v>
      </c>
      <c r="AK1118" t="e">
        <f>VLOOKUP(A1118,'12'!A:B,2,0)</f>
        <v>#N/A</v>
      </c>
    </row>
    <row r="1119" spans="1:37" x14ac:dyDescent="0.3">
      <c r="A1119" s="79" t="s">
        <v>2734</v>
      </c>
      <c r="B1119" s="79" t="s">
        <v>314</v>
      </c>
      <c r="C1119" s="82"/>
      <c r="D1119" s="81">
        <f>VLOOKUP(A1119,РАСЧЕТ!A:AY,51,0)</f>
        <v>399.65909638207864</v>
      </c>
      <c r="E1119" s="81">
        <f t="shared" si="153"/>
        <v>399.65909638207864</v>
      </c>
      <c r="F1119" s="81" t="e">
        <f>VLOOKUP(A1119,'04'!A:C,3,0)</f>
        <v>#N/A</v>
      </c>
      <c r="G1119" s="81" t="e">
        <f>VLOOKUP(A1119,'04'!A:B,2,0)</f>
        <v>#N/A</v>
      </c>
      <c r="H1119" s="127"/>
      <c r="I1119" s="126">
        <f>VLOOKUP(A1119,РАСЧЕТ!A:AZ,52,0)</f>
        <v>0</v>
      </c>
      <c r="J1119" s="126">
        <f t="shared" si="154"/>
        <v>0</v>
      </c>
      <c r="K1119" s="128">
        <v>1421.63</v>
      </c>
      <c r="L1119" s="126">
        <f>VLOOKUP(A1119,РАСЧЕТ!A:BA,53,0)</f>
        <v>0</v>
      </c>
      <c r="M1119" s="126">
        <f t="shared" si="155"/>
        <v>-1421.63</v>
      </c>
      <c r="N1119" s="128">
        <v>1421.64</v>
      </c>
      <c r="O1119" s="126">
        <f>VLOOKUP(A1119,РАСЧЕТ!A:BB,54,0)</f>
        <v>0</v>
      </c>
      <c r="P1119" s="126">
        <f t="shared" si="156"/>
        <v>-1421.64</v>
      </c>
      <c r="Q1119" s="128">
        <v>1421.64</v>
      </c>
      <c r="R1119" s="126">
        <f>VLOOKUP(A1119,РАСЧЕТ!A:BC,55,0)</f>
        <v>0</v>
      </c>
      <c r="S1119" s="126">
        <f t="shared" si="157"/>
        <v>-1421.64</v>
      </c>
      <c r="T1119" s="128">
        <v>1421.64</v>
      </c>
      <c r="U1119" s="126">
        <f>VLOOKUP(A1119,РАСЧЕТ!A:BD,56,0)</f>
        <v>0</v>
      </c>
      <c r="V1119" s="126">
        <f t="shared" si="158"/>
        <v>-1421.64</v>
      </c>
      <c r="W1119" s="80">
        <v>1421.64</v>
      </c>
      <c r="X1119" s="81">
        <f>VLOOKUP(A1119,РАСЧЕТ!A:BE,57,0)</f>
        <v>1448.900196181514</v>
      </c>
      <c r="Y1119" s="81">
        <f t="shared" si="159"/>
        <v>27.260196181513948</v>
      </c>
      <c r="Z1119" s="81" t="str">
        <f>VLOOKUP(A1119,'10'!A:C,3,0)</f>
        <v>Начисление услуг УКС00001637 от 31.10.2023 0:00:03</v>
      </c>
      <c r="AA1119" s="81" t="str">
        <f>VLOOKUP(A1119,'10'!A:B,2,0)</f>
        <v>НАС/КС/ДУ/3-76-ВТОР</v>
      </c>
      <c r="AB1119" s="80">
        <v>1421.64</v>
      </c>
      <c r="AC1119" s="81">
        <f>VLOOKUP(A1119,РАСЧЕТ!A:BF,58,0)</f>
        <v>1290.0033052165479</v>
      </c>
      <c r="AD1119" s="81">
        <f t="shared" si="160"/>
        <v>-131.63669478345219</v>
      </c>
      <c r="AE1119" s="81" t="str">
        <f>VLOOKUP(A1119,'11'!A:C,3,0)</f>
        <v>Начисление услуг УКС00001717 от 30.11.2023 23:59:59</v>
      </c>
      <c r="AF1119" s="81" t="str">
        <f>VLOOKUP(A1119,'11'!A:B,2,0)</f>
        <v>НАС/КС/ДУ/3-76-ВТОР</v>
      </c>
      <c r="AG1119" s="80">
        <v>1421.64</v>
      </c>
      <c r="AH1119" s="120">
        <f>VLOOKUP(A1119,РАСЧЕТ!A:BG,59,0)</f>
        <v>1787.4739942917536</v>
      </c>
      <c r="AI1119" s="120">
        <f t="shared" si="161"/>
        <v>365.83399429175347</v>
      </c>
      <c r="AJ1119" t="str">
        <f>VLOOKUP(A1119,'12'!A:C,3,0)</f>
        <v>Начисление услуг УКС00001867 от 31.12.2023 23:59:59</v>
      </c>
      <c r="AK1119" t="str">
        <f>VLOOKUP(A1119,'12'!A:B,2,0)</f>
        <v>НАС/КС/ДУ/3-76-ВТОР</v>
      </c>
    </row>
    <row r="1120" spans="1:37" x14ac:dyDescent="0.3">
      <c r="A1120" s="79" t="s">
        <v>2646</v>
      </c>
      <c r="B1120" s="79" t="s">
        <v>2647</v>
      </c>
      <c r="C1120" s="80">
        <v>2181.85</v>
      </c>
      <c r="D1120" s="81">
        <f>VLOOKUP(A1120,РАСЧЕТ!A:AY,51,0)</f>
        <v>1840.1222443694489</v>
      </c>
      <c r="E1120" s="81">
        <f t="shared" si="153"/>
        <v>-341.72775563055097</v>
      </c>
      <c r="F1120" s="81" t="str">
        <f>VLOOKUP(A1120,'04'!A:C,3,0)</f>
        <v>Начисление услуг УКС00000640 от 30.04.2023 0:00:10</v>
      </c>
      <c r="G1120" s="81" t="str">
        <f>VLOOKUP(A1120,'04'!A:B,2,0)</f>
        <v>НАС/КС/ДУ/3-760 от 01.11.2021</v>
      </c>
      <c r="H1120" s="128">
        <v>2181.85</v>
      </c>
      <c r="I1120" s="126">
        <f>VLOOKUP(A1120,РАСЧЕТ!A:AZ,52,0)</f>
        <v>0</v>
      </c>
      <c r="J1120" s="126">
        <f t="shared" si="154"/>
        <v>-2181.85</v>
      </c>
      <c r="K1120" s="128">
        <v>2181.85</v>
      </c>
      <c r="L1120" s="126">
        <f>VLOOKUP(A1120,РАСЧЕТ!A:BA,53,0)</f>
        <v>0</v>
      </c>
      <c r="M1120" s="126">
        <f t="shared" si="155"/>
        <v>-2181.85</v>
      </c>
      <c r="N1120" s="128">
        <v>2181.85</v>
      </c>
      <c r="O1120" s="126">
        <f>VLOOKUP(A1120,РАСЧЕТ!A:BB,54,0)</f>
        <v>0</v>
      </c>
      <c r="P1120" s="126">
        <f t="shared" si="156"/>
        <v>-2181.85</v>
      </c>
      <c r="Q1120" s="128">
        <v>2181.85</v>
      </c>
      <c r="R1120" s="126">
        <f>VLOOKUP(A1120,РАСЧЕТ!A:BC,55,0)</f>
        <v>0</v>
      </c>
      <c r="S1120" s="126">
        <f t="shared" si="157"/>
        <v>-2181.85</v>
      </c>
      <c r="T1120" s="128">
        <v>2181.85</v>
      </c>
      <c r="U1120" s="126">
        <f>VLOOKUP(A1120,РАСЧЕТ!A:BD,56,0)</f>
        <v>0</v>
      </c>
      <c r="V1120" s="126">
        <f t="shared" si="158"/>
        <v>-2181.85</v>
      </c>
      <c r="W1120" s="80">
        <v>2181.85</v>
      </c>
      <c r="X1120" s="81">
        <f>VLOOKUP(A1120,РАСЧЕТ!A:BE,57,0)</f>
        <v>4379.5759870271577</v>
      </c>
      <c r="Y1120" s="81">
        <f t="shared" si="159"/>
        <v>2197.7259870271578</v>
      </c>
      <c r="Z1120" s="81" t="str">
        <f>VLOOKUP(A1120,'10'!A:C,3,0)</f>
        <v>Начисление услуг УКС00001637 от 31.10.2023 0:00:03</v>
      </c>
      <c r="AA1120" s="81" t="str">
        <f>VLOOKUP(A1120,'10'!A:B,2,0)</f>
        <v>НАС/КС/ДУ/3-760 от 01.11.2021</v>
      </c>
      <c r="AB1120" s="80">
        <v>2181.85</v>
      </c>
      <c r="AC1120" s="81">
        <f>VLOOKUP(A1120,РАСЧЕТ!A:BF,58,0)</f>
        <v>3486.3325501618124</v>
      </c>
      <c r="AD1120" s="81">
        <f t="shared" si="160"/>
        <v>1304.4825501618125</v>
      </c>
      <c r="AE1120" s="81" t="str">
        <f>VLOOKUP(A1120,'11'!A:C,3,0)</f>
        <v>Начисление услуг УКС00001717 от 30.11.2023 23:59:59</v>
      </c>
      <c r="AF1120" s="81" t="str">
        <f>VLOOKUP(A1120,'11'!A:B,2,0)</f>
        <v>НАС/КС/ДУ/3-760 от 01.11.2021</v>
      </c>
      <c r="AG1120" s="80">
        <v>2181.85</v>
      </c>
      <c r="AH1120" s="120">
        <f>VLOOKUP(A1120,РАСЧЕТ!A:BG,59,0)</f>
        <v>4698.5054903953942</v>
      </c>
      <c r="AI1120" s="120">
        <f t="shared" si="161"/>
        <v>2516.6554903953943</v>
      </c>
      <c r="AJ1120" t="str">
        <f>VLOOKUP(A1120,'12'!A:C,3,0)</f>
        <v>Начисление услуг УКС00001867 от 31.12.2023 23:59:59</v>
      </c>
      <c r="AK1120" t="str">
        <f>VLOOKUP(A1120,'12'!A:B,2,0)</f>
        <v>НАС/КС/ДУ/3-760 от 01.11.2021</v>
      </c>
    </row>
    <row r="1121" spans="1:37" x14ac:dyDescent="0.3">
      <c r="A1121" s="79" t="s">
        <v>2661</v>
      </c>
      <c r="B1121" s="79" t="s">
        <v>2662</v>
      </c>
      <c r="C1121" s="80">
        <v>3122.45</v>
      </c>
      <c r="D1121" s="81">
        <f>VLOOKUP(A1121,РАСЧЕТ!A:AY,51,0)</f>
        <v>2633.4032906625785</v>
      </c>
      <c r="E1121" s="81">
        <f t="shared" si="153"/>
        <v>-489.04670933742136</v>
      </c>
      <c r="F1121" s="81" t="str">
        <f>VLOOKUP(A1121,'04'!A:C,3,0)</f>
        <v>Начисление услуг УКС00000640 от 30.04.2023 0:00:10</v>
      </c>
      <c r="G1121" s="81" t="str">
        <f>VLOOKUP(A1121,'04'!A:B,2,0)</f>
        <v>НАС/КС/ДУ-3-761</v>
      </c>
      <c r="H1121" s="128">
        <v>3122.45</v>
      </c>
      <c r="I1121" s="126">
        <f>VLOOKUP(A1121,РАСЧЕТ!A:AZ,52,0)</f>
        <v>0</v>
      </c>
      <c r="J1121" s="126">
        <f t="shared" si="154"/>
        <v>-3122.45</v>
      </c>
      <c r="K1121" s="128">
        <v>3122.45</v>
      </c>
      <c r="L1121" s="126">
        <f>VLOOKUP(A1121,РАСЧЕТ!A:BA,53,0)</f>
        <v>0</v>
      </c>
      <c r="M1121" s="126">
        <f t="shared" si="155"/>
        <v>-3122.45</v>
      </c>
      <c r="N1121" s="128">
        <v>3122.45</v>
      </c>
      <c r="O1121" s="126">
        <f>VLOOKUP(A1121,РАСЧЕТ!A:BB,54,0)</f>
        <v>0</v>
      </c>
      <c r="P1121" s="126">
        <f t="shared" si="156"/>
        <v>-3122.45</v>
      </c>
      <c r="Q1121" s="128">
        <v>3122.45</v>
      </c>
      <c r="R1121" s="126">
        <f>VLOOKUP(A1121,РАСЧЕТ!A:BC,55,0)</f>
        <v>0</v>
      </c>
      <c r="S1121" s="126">
        <f t="shared" si="157"/>
        <v>-3122.45</v>
      </c>
      <c r="T1121" s="128">
        <v>3122.45</v>
      </c>
      <c r="U1121" s="126">
        <f>VLOOKUP(A1121,РАСЧЕТ!A:BD,56,0)</f>
        <v>0</v>
      </c>
      <c r="V1121" s="126">
        <f t="shared" si="158"/>
        <v>-3122.45</v>
      </c>
      <c r="W1121" s="80">
        <v>3122.45</v>
      </c>
      <c r="X1121" s="81">
        <f>VLOOKUP(A1121,РАСЧЕТ!A:BE,57,0)</f>
        <v>1618.8396280380377</v>
      </c>
      <c r="Y1121" s="81">
        <f t="shared" si="159"/>
        <v>-1503.6103719619621</v>
      </c>
      <c r="Z1121" s="81" t="str">
        <f>VLOOKUP(A1121,'10'!A:C,3,0)</f>
        <v>Начисление услуг УКС00001637 от 31.10.2023 0:00:03</v>
      </c>
      <c r="AA1121" s="81" t="str">
        <f>VLOOKUP(A1121,'10'!A:B,2,0)</f>
        <v>НАС/КС/ДУ-3-761</v>
      </c>
      <c r="AB1121" s="80">
        <v>3122.45</v>
      </c>
      <c r="AC1121" s="81">
        <f>VLOOKUP(A1121,РАСЧЕТ!A:BF,58,0)</f>
        <v>1740.7829328125104</v>
      </c>
      <c r="AD1121" s="81">
        <f t="shared" si="160"/>
        <v>-1381.6670671874895</v>
      </c>
      <c r="AE1121" s="81" t="str">
        <f>VLOOKUP(A1121,'11'!A:C,3,0)</f>
        <v>Начисление услуг УКС00001717 от 30.11.2023 23:59:59</v>
      </c>
      <c r="AF1121" s="81" t="str">
        <f>VLOOKUP(A1121,'11'!A:B,2,0)</f>
        <v>НАС/КС/ДУ-3-761</v>
      </c>
      <c r="AG1121" s="80">
        <v>3122.45</v>
      </c>
      <c r="AH1121" s="120">
        <f>VLOOKUP(A1121,РАСЧЕТ!A:BG,59,0)</f>
        <v>2508.0217118134406</v>
      </c>
      <c r="AI1121" s="120">
        <f t="shared" si="161"/>
        <v>-614.42828818655926</v>
      </c>
      <c r="AJ1121" t="str">
        <f>VLOOKUP(A1121,'12'!A:C,3,0)</f>
        <v>Начисление услуг УКС00001867 от 31.12.2023 23:59:59</v>
      </c>
      <c r="AK1121" t="str">
        <f>VLOOKUP(A1121,'12'!A:B,2,0)</f>
        <v>НАС/КС/ДУ-3-761</v>
      </c>
    </row>
    <row r="1122" spans="1:37" x14ac:dyDescent="0.3">
      <c r="A1122" s="79" t="s">
        <v>2384</v>
      </c>
      <c r="B1122" s="79" t="s">
        <v>2385</v>
      </c>
      <c r="C1122" s="80">
        <v>3367.26</v>
      </c>
      <c r="D1122" s="81">
        <f>VLOOKUP(A1122,РАСЧЕТ!A:AY,51,0)</f>
        <v>1415.5865337867292</v>
      </c>
      <c r="E1122" s="81">
        <f t="shared" si="153"/>
        <v>-1951.673466213271</v>
      </c>
      <c r="F1122" s="81" t="str">
        <f>VLOOKUP(A1122,'04'!A:C,3,0)</f>
        <v>Начисление услуг УКС00000640 от 30.04.2023 0:00:10</v>
      </c>
      <c r="G1122" s="81" t="str">
        <f>VLOOKUP(A1122,'04'!A:B,2,0)</f>
        <v>НАС/КС/ДУ-3-762</v>
      </c>
      <c r="H1122" s="128">
        <v>3367.26</v>
      </c>
      <c r="I1122" s="126">
        <f>VLOOKUP(A1122,РАСЧЕТ!A:AZ,52,0)</f>
        <v>0</v>
      </c>
      <c r="J1122" s="126">
        <f t="shared" si="154"/>
        <v>-3367.26</v>
      </c>
      <c r="K1122" s="128">
        <v>3367.26</v>
      </c>
      <c r="L1122" s="126">
        <f>VLOOKUP(A1122,РАСЧЕТ!A:BA,53,0)</f>
        <v>0</v>
      </c>
      <c r="M1122" s="126">
        <f t="shared" si="155"/>
        <v>-3367.26</v>
      </c>
      <c r="N1122" s="128">
        <v>3367.26</v>
      </c>
      <c r="O1122" s="126">
        <f>VLOOKUP(A1122,РАСЧЕТ!A:BB,54,0)</f>
        <v>0</v>
      </c>
      <c r="P1122" s="126">
        <f t="shared" si="156"/>
        <v>-3367.26</v>
      </c>
      <c r="Q1122" s="128">
        <v>3367.26</v>
      </c>
      <c r="R1122" s="126">
        <f>VLOOKUP(A1122,РАСЧЕТ!A:BC,55,0)</f>
        <v>0</v>
      </c>
      <c r="S1122" s="126">
        <f t="shared" si="157"/>
        <v>-3367.26</v>
      </c>
      <c r="T1122" s="128">
        <v>3367.26</v>
      </c>
      <c r="U1122" s="126">
        <f>VLOOKUP(A1122,РАСЧЕТ!A:BD,56,0)</f>
        <v>0</v>
      </c>
      <c r="V1122" s="126">
        <f t="shared" si="158"/>
        <v>-3367.26</v>
      </c>
      <c r="W1122" s="80">
        <v>3367.26</v>
      </c>
      <c r="X1122" s="81">
        <f>VLOOKUP(A1122,РАСЧЕТ!A:BE,57,0)</f>
        <v>4986.7375760184868</v>
      </c>
      <c r="Y1122" s="81">
        <f t="shared" si="159"/>
        <v>1619.4775760184866</v>
      </c>
      <c r="Z1122" s="81" t="str">
        <f>VLOOKUP(A1122,'10'!A:C,3,0)</f>
        <v>Начисление услуг УКС00001637 от 31.10.2023 0:00:03</v>
      </c>
      <c r="AA1122" s="81" t="str">
        <f>VLOOKUP(A1122,'10'!A:B,2,0)</f>
        <v>НАС/КС/ДУ-3-762</v>
      </c>
      <c r="AB1122" s="80">
        <v>3367.26</v>
      </c>
      <c r="AC1122" s="81">
        <f>VLOOKUP(A1122,РАСЧЕТ!A:BF,58,0)</f>
        <v>4142.0235258731809</v>
      </c>
      <c r="AD1122" s="81">
        <f t="shared" si="160"/>
        <v>774.7635258731807</v>
      </c>
      <c r="AE1122" s="81" t="str">
        <f>VLOOKUP(A1122,'11'!A:C,3,0)</f>
        <v>Начисление услуг УКС00001717 от 30.11.2023 23:59:59</v>
      </c>
      <c r="AF1122" s="81" t="str">
        <f>VLOOKUP(A1122,'11'!A:B,2,0)</f>
        <v>НАС/КС/ДУ-3-762</v>
      </c>
      <c r="AG1122" s="80">
        <v>3367.26</v>
      </c>
      <c r="AH1122" s="120">
        <f>VLOOKUP(A1122,РАСЧЕТ!A:BG,59,0)</f>
        <v>5643.9288690692201</v>
      </c>
      <c r="AI1122" s="120">
        <f t="shared" si="161"/>
        <v>2276.6688690692199</v>
      </c>
      <c r="AJ1122" t="str">
        <f>VLOOKUP(A1122,'12'!A:C,3,0)</f>
        <v>Начисление услуг УКС00001867 от 31.12.2023 23:59:59</v>
      </c>
      <c r="AK1122" t="str">
        <f>VLOOKUP(A1122,'12'!A:B,2,0)</f>
        <v>НАС/КС/ДУ-3-762</v>
      </c>
    </row>
    <row r="1123" spans="1:37" x14ac:dyDescent="0.3">
      <c r="A1123" s="79" t="s">
        <v>857</v>
      </c>
      <c r="B1123" s="79" t="s">
        <v>858</v>
      </c>
      <c r="C1123" s="80">
        <v>2194.73</v>
      </c>
      <c r="D1123" s="81">
        <f>VLOOKUP(A1123,РАСЧЕТ!A:AY,51,0)</f>
        <v>1850.9891080173006</v>
      </c>
      <c r="E1123" s="81">
        <f t="shared" si="153"/>
        <v>-343.7408919826994</v>
      </c>
      <c r="F1123" s="81" t="str">
        <f>VLOOKUP(A1123,'04'!A:C,3,0)</f>
        <v>Начисление услуг УКС00000640 от 30.04.2023 0:00:10</v>
      </c>
      <c r="G1123" s="81" t="str">
        <f>VLOOKUP(A1123,'04'!A:B,2,0)</f>
        <v>НАС/КС/ДУ-3-763</v>
      </c>
      <c r="H1123" s="128">
        <v>2194.73</v>
      </c>
      <c r="I1123" s="126">
        <f>VLOOKUP(A1123,РАСЧЕТ!A:AZ,52,0)</f>
        <v>0</v>
      </c>
      <c r="J1123" s="126">
        <f t="shared" si="154"/>
        <v>-2194.73</v>
      </c>
      <c r="K1123" s="128">
        <v>2194.73</v>
      </c>
      <c r="L1123" s="126">
        <f>VLOOKUP(A1123,РАСЧЕТ!A:BA,53,0)</f>
        <v>0</v>
      </c>
      <c r="M1123" s="126">
        <f t="shared" si="155"/>
        <v>-2194.73</v>
      </c>
      <c r="N1123" s="128">
        <v>2194.73</v>
      </c>
      <c r="O1123" s="126">
        <f>VLOOKUP(A1123,РАСЧЕТ!A:BB,54,0)</f>
        <v>0</v>
      </c>
      <c r="P1123" s="126">
        <f t="shared" si="156"/>
        <v>-2194.73</v>
      </c>
      <c r="Q1123" s="128">
        <v>2194.73</v>
      </c>
      <c r="R1123" s="126">
        <f>VLOOKUP(A1123,РАСЧЕТ!A:BC,55,0)</f>
        <v>0</v>
      </c>
      <c r="S1123" s="126">
        <f t="shared" si="157"/>
        <v>-2194.73</v>
      </c>
      <c r="T1123" s="128">
        <v>2194.73</v>
      </c>
      <c r="U1123" s="126">
        <f>VLOOKUP(A1123,РАСЧЕТ!A:BD,56,0)</f>
        <v>0</v>
      </c>
      <c r="V1123" s="126">
        <f t="shared" si="158"/>
        <v>-2194.73</v>
      </c>
      <c r="W1123" s="80">
        <v>2194.73</v>
      </c>
      <c r="X1123" s="81">
        <f>VLOOKUP(A1123,РАСЧЕТ!A:BE,57,0)</f>
        <v>1708.764430885434</v>
      </c>
      <c r="Y1123" s="81">
        <f t="shared" si="159"/>
        <v>-485.96556911456605</v>
      </c>
      <c r="Z1123" s="81" t="str">
        <f>VLOOKUP(A1123,'10'!A:C,3,0)</f>
        <v>Начисление услуг УКС00001637 от 31.10.2023 0:00:03</v>
      </c>
      <c r="AA1123" s="81" t="str">
        <f>VLOOKUP(A1123,'10'!A:B,2,0)</f>
        <v>НАС/КС/ДУ-3-763</v>
      </c>
      <c r="AB1123" s="80">
        <v>2194.73</v>
      </c>
      <c r="AC1123" s="81">
        <f>VLOOKUP(A1123,РАСЧЕТ!A:BF,58,0)</f>
        <v>1622.5152385488511</v>
      </c>
      <c r="AD1123" s="81">
        <f t="shared" si="160"/>
        <v>-572.21476145114889</v>
      </c>
      <c r="AE1123" s="81" t="str">
        <f>VLOOKUP(A1123,'11'!A:C,3,0)</f>
        <v>Начисление услуг УКС00001717 от 30.11.2023 23:59:59</v>
      </c>
      <c r="AF1123" s="81" t="str">
        <f>VLOOKUP(A1123,'11'!A:B,2,0)</f>
        <v>НАС/КС/ДУ-3-763</v>
      </c>
      <c r="AG1123" s="80">
        <v>2194.73</v>
      </c>
      <c r="AH1123" s="120">
        <f>VLOOKUP(A1123,РАСЧЕТ!A:BG,59,0)</f>
        <v>2280.6144722499853</v>
      </c>
      <c r="AI1123" s="120">
        <f t="shared" si="161"/>
        <v>85.884472249985265</v>
      </c>
      <c r="AJ1123" t="str">
        <f>VLOOKUP(A1123,'12'!A:C,3,0)</f>
        <v>Начисление услуг УКС00001867 от 31.12.2023 23:59:59</v>
      </c>
      <c r="AK1123" t="str">
        <f>VLOOKUP(A1123,'12'!A:B,2,0)</f>
        <v>НАС/КС/ДУ-3-763</v>
      </c>
    </row>
    <row r="1124" spans="1:37" x14ac:dyDescent="0.3">
      <c r="A1124" s="79" t="s">
        <v>1556</v>
      </c>
      <c r="B1124" s="79" t="s">
        <v>1557</v>
      </c>
      <c r="C1124" s="80">
        <v>2181.85</v>
      </c>
      <c r="D1124" s="81">
        <f>VLOOKUP(A1124,РАСЧЕТ!A:AY,51,0)</f>
        <v>1840.1222443694489</v>
      </c>
      <c r="E1124" s="81">
        <f t="shared" si="153"/>
        <v>-341.72775563055097</v>
      </c>
      <c r="F1124" s="81" t="str">
        <f>VLOOKUP(A1124,'04'!A:C,3,0)</f>
        <v>Начисление услуг УКС00000640 от 30.04.2023 0:00:10</v>
      </c>
      <c r="G1124" s="81" t="str">
        <f>VLOOKUP(A1124,'04'!A:B,2,0)</f>
        <v>НАС/КС/ДУ-3-764.</v>
      </c>
      <c r="H1124" s="128">
        <v>2181.85</v>
      </c>
      <c r="I1124" s="126">
        <f>VLOOKUP(A1124,РАСЧЕТ!A:AZ,52,0)</f>
        <v>0</v>
      </c>
      <c r="J1124" s="126">
        <f t="shared" si="154"/>
        <v>-2181.85</v>
      </c>
      <c r="K1124" s="128">
        <v>2181.85</v>
      </c>
      <c r="L1124" s="126">
        <f>VLOOKUP(A1124,РАСЧЕТ!A:BA,53,0)</f>
        <v>0</v>
      </c>
      <c r="M1124" s="126">
        <f t="shared" si="155"/>
        <v>-2181.85</v>
      </c>
      <c r="N1124" s="128">
        <v>2181.85</v>
      </c>
      <c r="O1124" s="126">
        <f>VLOOKUP(A1124,РАСЧЕТ!A:BB,54,0)</f>
        <v>0</v>
      </c>
      <c r="P1124" s="126">
        <f t="shared" si="156"/>
        <v>-2181.85</v>
      </c>
      <c r="Q1124" s="128">
        <v>2181.85</v>
      </c>
      <c r="R1124" s="126">
        <f>VLOOKUP(A1124,РАСЧЕТ!A:BC,55,0)</f>
        <v>0</v>
      </c>
      <c r="S1124" s="126">
        <f t="shared" si="157"/>
        <v>-2181.85</v>
      </c>
      <c r="T1124" s="128">
        <v>2181.85</v>
      </c>
      <c r="U1124" s="126">
        <f>VLOOKUP(A1124,РАСЧЕТ!A:BD,56,0)</f>
        <v>0</v>
      </c>
      <c r="V1124" s="126">
        <f t="shared" si="158"/>
        <v>-2181.85</v>
      </c>
      <c r="W1124" s="80">
        <v>2181.85</v>
      </c>
      <c r="X1124" s="81">
        <f>VLOOKUP(A1124,РАСЧЕТ!A:BE,57,0)</f>
        <v>4101.4250255505285</v>
      </c>
      <c r="Y1124" s="81">
        <f t="shared" si="159"/>
        <v>1919.5750255505286</v>
      </c>
      <c r="Z1124" s="81" t="str">
        <f>VLOOKUP(A1124,'10'!A:C,3,0)</f>
        <v>Начисление услуг УКС00001637 от 31.10.2023 0:00:03</v>
      </c>
      <c r="AA1124" s="81" t="str">
        <f>VLOOKUP(A1124,'10'!A:B,2,0)</f>
        <v>НАС/КС/ДУ-3-764.</v>
      </c>
      <c r="AB1124" s="80">
        <v>2181.85</v>
      </c>
      <c r="AC1124" s="81">
        <f>VLOOKUP(A1124,РАСЧЕТ!A:BF,58,0)</f>
        <v>3291.9638285538417</v>
      </c>
      <c r="AD1124" s="81">
        <f t="shared" si="160"/>
        <v>1110.1138285538418</v>
      </c>
      <c r="AE1124" s="81" t="str">
        <f>VLOOKUP(A1124,'11'!A:C,3,0)</f>
        <v>Начисление услуг УКС00001717 от 30.11.2023 23:59:59</v>
      </c>
      <c r="AF1124" s="81" t="str">
        <f>VLOOKUP(A1124,'11'!A:B,2,0)</f>
        <v>НАС/КС/ДУ-3-764.</v>
      </c>
      <c r="AG1124" s="80">
        <v>2181.85</v>
      </c>
      <c r="AH1124" s="120">
        <f>VLOOKUP(A1124,РАСЧЕТ!A:BG,59,0)</f>
        <v>4446.2479734799899</v>
      </c>
      <c r="AI1124" s="120">
        <f t="shared" si="161"/>
        <v>2264.39797347999</v>
      </c>
      <c r="AJ1124" t="str">
        <f>VLOOKUP(A1124,'12'!A:C,3,0)</f>
        <v>Начисление услуг УКС00001867 от 31.12.2023 23:59:59</v>
      </c>
      <c r="AK1124" t="str">
        <f>VLOOKUP(A1124,'12'!A:B,2,0)</f>
        <v>НАС/КС/ДУ-3-764.</v>
      </c>
    </row>
    <row r="1125" spans="1:37" x14ac:dyDescent="0.3">
      <c r="A1125" s="79" t="s">
        <v>1253</v>
      </c>
      <c r="B1125" s="79" t="s">
        <v>1254</v>
      </c>
      <c r="C1125" s="80">
        <v>3122.45</v>
      </c>
      <c r="D1125" s="81">
        <f>VLOOKUP(A1125,РАСЧЕТ!A:AY,51,0)</f>
        <v>2633.4032906625785</v>
      </c>
      <c r="E1125" s="81">
        <f t="shared" si="153"/>
        <v>-489.04670933742136</v>
      </c>
      <c r="F1125" s="81" t="str">
        <f>VLOOKUP(A1125,'04'!A:C,3,0)</f>
        <v>Начисление услуг УКС00000640 от 30.04.2023 0:00:10</v>
      </c>
      <c r="G1125" s="81" t="str">
        <f>VLOOKUP(A1125,'04'!A:B,2,0)</f>
        <v>НАС/КР/ДУ-3-765 от14.10.2021 г.</v>
      </c>
      <c r="H1125" s="128">
        <v>3122.45</v>
      </c>
      <c r="I1125" s="126">
        <f>VLOOKUP(A1125,РАСЧЕТ!A:AZ,52,0)</f>
        <v>0</v>
      </c>
      <c r="J1125" s="126">
        <f t="shared" si="154"/>
        <v>-3122.45</v>
      </c>
      <c r="K1125" s="128">
        <v>3122.45</v>
      </c>
      <c r="L1125" s="126">
        <f>VLOOKUP(A1125,РАСЧЕТ!A:BA,53,0)</f>
        <v>0</v>
      </c>
      <c r="M1125" s="126">
        <f t="shared" si="155"/>
        <v>-3122.45</v>
      </c>
      <c r="N1125" s="128">
        <v>3122.45</v>
      </c>
      <c r="O1125" s="126">
        <f>VLOOKUP(A1125,РАСЧЕТ!A:BB,54,0)</f>
        <v>0</v>
      </c>
      <c r="P1125" s="126">
        <f t="shared" si="156"/>
        <v>-3122.45</v>
      </c>
      <c r="Q1125" s="128">
        <v>3122.45</v>
      </c>
      <c r="R1125" s="126">
        <f>VLOOKUP(A1125,РАСЧЕТ!A:BC,55,0)</f>
        <v>0</v>
      </c>
      <c r="S1125" s="126">
        <f t="shared" si="157"/>
        <v>-3122.45</v>
      </c>
      <c r="T1125" s="128">
        <v>3122.45</v>
      </c>
      <c r="U1125" s="126">
        <f>VLOOKUP(A1125,РАСЧЕТ!A:BD,56,0)</f>
        <v>0</v>
      </c>
      <c r="V1125" s="126">
        <f t="shared" si="158"/>
        <v>-3122.45</v>
      </c>
      <c r="W1125" s="80">
        <v>3122.45</v>
      </c>
      <c r="X1125" s="81">
        <f>VLOOKUP(A1125,РАСЧЕТ!A:BE,57,0)</f>
        <v>4381.7941188428467</v>
      </c>
      <c r="Y1125" s="81">
        <f t="shared" si="159"/>
        <v>1259.3441188428469</v>
      </c>
      <c r="Z1125" s="81" t="str">
        <f>VLOOKUP(A1125,'10'!A:C,3,0)</f>
        <v>Начисление услуг УКС00001637 от 31.10.2023 0:00:03</v>
      </c>
      <c r="AA1125" s="81" t="str">
        <f>VLOOKUP(A1125,'10'!A:B,2,0)</f>
        <v>НАС/КР/ДУ-3-765 от14.10.2021 г.</v>
      </c>
      <c r="AB1125" s="80">
        <v>3122.45</v>
      </c>
      <c r="AC1125" s="81">
        <f>VLOOKUP(A1125,РАСЧЕТ!A:BF,58,0)</f>
        <v>3671.5040397530465</v>
      </c>
      <c r="AD1125" s="81">
        <f t="shared" si="160"/>
        <v>549.05403975304671</v>
      </c>
      <c r="AE1125" s="81" t="str">
        <f>VLOOKUP(A1125,'11'!A:C,3,0)</f>
        <v>Начисление услуг УКС00001717 от 30.11.2023 23:59:59</v>
      </c>
      <c r="AF1125" s="81" t="str">
        <f>VLOOKUP(A1125,'11'!A:B,2,0)</f>
        <v>НАС/КР/ДУ-3-765 от14.10.2021 г.</v>
      </c>
      <c r="AG1125" s="80">
        <v>3122.45</v>
      </c>
      <c r="AH1125" s="120">
        <f>VLOOKUP(A1125,РАСЧЕТ!A:BG,59,0)</f>
        <v>5013.7690782817299</v>
      </c>
      <c r="AI1125" s="120">
        <f t="shared" si="161"/>
        <v>1891.3190782817301</v>
      </c>
      <c r="AJ1125" t="str">
        <f>VLOOKUP(A1125,'12'!A:C,3,0)</f>
        <v>Начисление услуг УКС00001867 от 31.12.2023 23:59:59</v>
      </c>
      <c r="AK1125" t="str">
        <f>VLOOKUP(A1125,'12'!A:B,2,0)</f>
        <v>НАС/КР/ДУ-3-765 от14.10.2021 г.</v>
      </c>
    </row>
    <row r="1126" spans="1:37" x14ac:dyDescent="0.3">
      <c r="A1126" s="79" t="s">
        <v>1167</v>
      </c>
      <c r="B1126" s="79" t="s">
        <v>1168</v>
      </c>
      <c r="C1126" s="80">
        <v>3367.26</v>
      </c>
      <c r="D1126" s="81">
        <f>VLOOKUP(A1126,РАСЧЕТ!A:AY,51,0)</f>
        <v>2839.8736999717489</v>
      </c>
      <c r="E1126" s="81">
        <f t="shared" si="153"/>
        <v>-527.3863000282513</v>
      </c>
      <c r="F1126" s="81" t="str">
        <f>VLOOKUP(A1126,'04'!A:C,3,0)</f>
        <v>Начисление услуг УКС00000640 от 30.04.2023 0:00:10</v>
      </c>
      <c r="G1126" s="81" t="str">
        <f>VLOOKUP(A1126,'04'!A:B,2,0)</f>
        <v>НАС/КС/ДУ/3-766 от 14.11.2021</v>
      </c>
      <c r="H1126" s="128">
        <v>3367.26</v>
      </c>
      <c r="I1126" s="126">
        <f>VLOOKUP(A1126,РАСЧЕТ!A:AZ,52,0)</f>
        <v>0</v>
      </c>
      <c r="J1126" s="126">
        <f t="shared" si="154"/>
        <v>-3367.26</v>
      </c>
      <c r="K1126" s="128">
        <v>3367.26</v>
      </c>
      <c r="L1126" s="126">
        <f>VLOOKUP(A1126,РАСЧЕТ!A:BA,53,0)</f>
        <v>0</v>
      </c>
      <c r="M1126" s="126">
        <f t="shared" si="155"/>
        <v>-3367.26</v>
      </c>
      <c r="N1126" s="128">
        <v>3367.26</v>
      </c>
      <c r="O1126" s="126">
        <f>VLOOKUP(A1126,РАСЧЕТ!A:BB,54,0)</f>
        <v>0</v>
      </c>
      <c r="P1126" s="126">
        <f t="shared" si="156"/>
        <v>-3367.26</v>
      </c>
      <c r="Q1126" s="128">
        <v>3367.26</v>
      </c>
      <c r="R1126" s="126">
        <f>VLOOKUP(A1126,РАСЧЕТ!A:BC,55,0)</f>
        <v>0</v>
      </c>
      <c r="S1126" s="126">
        <f t="shared" si="157"/>
        <v>-3367.26</v>
      </c>
      <c r="T1126" s="128">
        <v>3367.26</v>
      </c>
      <c r="U1126" s="126">
        <f>VLOOKUP(A1126,РАСЧЕТ!A:BD,56,0)</f>
        <v>0</v>
      </c>
      <c r="V1126" s="126">
        <f t="shared" si="158"/>
        <v>-3367.26</v>
      </c>
      <c r="W1126" s="80">
        <v>3367.26</v>
      </c>
      <c r="X1126" s="81">
        <f>VLOOKUP(A1126,РАСЧЕТ!A:BE,57,0)</f>
        <v>1745.7637804426708</v>
      </c>
      <c r="Y1126" s="81">
        <f t="shared" si="159"/>
        <v>-1621.4962195573294</v>
      </c>
      <c r="Z1126" s="81" t="str">
        <f>VLOOKUP(A1126,'10'!A:C,3,0)</f>
        <v>Начисление услуг УКС00001637 от 31.10.2023 0:00:03</v>
      </c>
      <c r="AA1126" s="81" t="str">
        <f>VLOOKUP(A1126,'10'!A:B,2,0)</f>
        <v>НАС/КС/ДУ/3-766 от 14.11.2021</v>
      </c>
      <c r="AB1126" s="80">
        <v>1683.63</v>
      </c>
      <c r="AC1126" s="81">
        <f>VLOOKUP(A1126,РАСЧЕТ!A:BF,58,0)</f>
        <v>938.63398853164244</v>
      </c>
      <c r="AD1126" s="81">
        <f t="shared" si="160"/>
        <v>-744.99601146835766</v>
      </c>
      <c r="AE1126" s="81" t="str">
        <f>VLOOKUP(A1126,'11'!A:C,3,0)</f>
        <v>Корректировка начислений УКС00003503 от 30.12.2023 0:00:00</v>
      </c>
      <c r="AF1126" s="81" t="str">
        <f>VLOOKUP(A1126,'11'!A:B,2,0)</f>
        <v>НАС/КС/ДУ/3-766 от 14.11.2021</v>
      </c>
      <c r="AG1126" s="82"/>
      <c r="AH1126" s="120">
        <f>VLOOKUP(A1126,РАСЧЕТ!A:BG,59,0)</f>
        <v>0</v>
      </c>
      <c r="AI1126" s="120">
        <f t="shared" si="161"/>
        <v>0</v>
      </c>
      <c r="AJ1126" t="e">
        <f>VLOOKUP(A1126,'12'!A:C,3,0)</f>
        <v>#N/A</v>
      </c>
      <c r="AK1126" t="e">
        <f>VLOOKUP(A1126,'12'!A:B,2,0)</f>
        <v>#N/A</v>
      </c>
    </row>
    <row r="1127" spans="1:37" x14ac:dyDescent="0.3">
      <c r="A1127" s="79" t="s">
        <v>2793</v>
      </c>
      <c r="B1127" s="79" t="s">
        <v>1168</v>
      </c>
      <c r="C1127" s="82"/>
      <c r="D1127" s="81">
        <f>VLOOKUP(A1127,РАСЧЕТ!A:AY,51,0)</f>
        <v>0</v>
      </c>
      <c r="E1127" s="81">
        <f t="shared" si="153"/>
        <v>0</v>
      </c>
      <c r="F1127" s="81" t="e">
        <f>VLOOKUP(A1127,'04'!A:C,3,0)</f>
        <v>#N/A</v>
      </c>
      <c r="G1127" s="81" t="e">
        <f>VLOOKUP(A1127,'04'!A:B,2,0)</f>
        <v>#N/A</v>
      </c>
      <c r="H1127" s="127"/>
      <c r="I1127" s="126">
        <f>VLOOKUP(A1127,РАСЧЕТ!A:AZ,52,0)</f>
        <v>0</v>
      </c>
      <c r="J1127" s="126">
        <f t="shared" si="154"/>
        <v>0</v>
      </c>
      <c r="K1127" s="127"/>
      <c r="L1127" s="126">
        <f>VLOOKUP(A1127,РАСЧЕТ!A:BA,53,0)</f>
        <v>0</v>
      </c>
      <c r="M1127" s="126">
        <f t="shared" si="155"/>
        <v>0</v>
      </c>
      <c r="N1127" s="127"/>
      <c r="O1127" s="126">
        <f>VLOOKUP(A1127,РАСЧЕТ!A:BB,54,0)</f>
        <v>0</v>
      </c>
      <c r="P1127" s="126">
        <f t="shared" si="156"/>
        <v>0</v>
      </c>
      <c r="Q1127" s="127"/>
      <c r="R1127" s="126">
        <f>VLOOKUP(A1127,РАСЧЕТ!A:BC,55,0)</f>
        <v>0</v>
      </c>
      <c r="S1127" s="126">
        <f t="shared" si="157"/>
        <v>0</v>
      </c>
      <c r="T1127" s="127"/>
      <c r="U1127" s="126">
        <f>VLOOKUP(A1127,РАСЧЕТ!A:BD,56,0)</f>
        <v>0</v>
      </c>
      <c r="V1127" s="126">
        <f t="shared" si="158"/>
        <v>0</v>
      </c>
      <c r="W1127" s="82"/>
      <c r="X1127" s="81">
        <f>VLOOKUP(A1127,РАСЧЕТ!A:BE,57,0)</f>
        <v>0</v>
      </c>
      <c r="Y1127" s="81">
        <f t="shared" si="159"/>
        <v>0</v>
      </c>
      <c r="Z1127" s="81" t="e">
        <f>VLOOKUP(A1127,'10'!A:C,3,0)</f>
        <v>#N/A</v>
      </c>
      <c r="AA1127" s="81" t="e">
        <f>VLOOKUP(A1127,'10'!A:B,2,0)</f>
        <v>#N/A</v>
      </c>
      <c r="AB1127" s="80">
        <v>1683.63</v>
      </c>
      <c r="AC1127" s="81">
        <f>VLOOKUP(A1127,РАСЧЕТ!A:BF,58,0)</f>
        <v>938.63398853164244</v>
      </c>
      <c r="AD1127" s="81">
        <f t="shared" si="160"/>
        <v>-744.99601146835766</v>
      </c>
      <c r="AE1127" s="81" t="str">
        <f>VLOOKUP(A1127,'11'!A:C,3,0)</f>
        <v>Ввод начального сальдо УКС00002581 от 30.12.2023 0:00:00</v>
      </c>
      <c r="AF1127" s="81" t="str">
        <f>VLOOKUP(A1127,'11'!A:B,2,0)</f>
        <v>НАС/КС/ДУ-3-766/ВТОР</v>
      </c>
      <c r="AG1127" s="80">
        <v>3367.26</v>
      </c>
      <c r="AH1127" s="120">
        <f>VLOOKUP(A1127,РАСЧЕТ!A:BG,59,0)</f>
        <v>2704.6616534549344</v>
      </c>
      <c r="AI1127" s="120">
        <f t="shared" si="161"/>
        <v>-662.59834654506585</v>
      </c>
      <c r="AJ1127" t="str">
        <f>VLOOKUP(A1127,'12'!A:C,3,0)</f>
        <v>Начисление услуг УКС00001867 от 31.12.2023 23:59:59</v>
      </c>
      <c r="AK1127" t="str">
        <f>VLOOKUP(A1127,'12'!A:B,2,0)</f>
        <v>НАС/КС/ДУ-3-766/ВТОР</v>
      </c>
    </row>
    <row r="1128" spans="1:37" x14ac:dyDescent="0.3">
      <c r="A1128" s="79" t="s">
        <v>1974</v>
      </c>
      <c r="B1128" s="79" t="s">
        <v>1975</v>
      </c>
      <c r="C1128" s="80">
        <v>2194.73</v>
      </c>
      <c r="D1128" s="81">
        <f>VLOOKUP(A1128,РАСЧЕТ!A:AY,51,0)</f>
        <v>1850.9891080173006</v>
      </c>
      <c r="E1128" s="81">
        <f t="shared" si="153"/>
        <v>-343.7408919826994</v>
      </c>
      <c r="F1128" s="81" t="str">
        <f>VLOOKUP(A1128,'04'!A:C,3,0)</f>
        <v>Начисление услуг УКС00000640 от 30.04.2023 0:00:10</v>
      </c>
      <c r="G1128" s="81" t="str">
        <f>VLOOKUP(A1128,'04'!A:B,2,0)</f>
        <v>НАС/КС/ДУ/3-767 от 10.10.2021</v>
      </c>
      <c r="H1128" s="128">
        <v>2194.73</v>
      </c>
      <c r="I1128" s="126">
        <f>VLOOKUP(A1128,РАСЧЕТ!A:AZ,52,0)</f>
        <v>0</v>
      </c>
      <c r="J1128" s="126">
        <f t="shared" si="154"/>
        <v>-2194.73</v>
      </c>
      <c r="K1128" s="128">
        <v>2194.73</v>
      </c>
      <c r="L1128" s="126">
        <f>VLOOKUP(A1128,РАСЧЕТ!A:BA,53,0)</f>
        <v>0</v>
      </c>
      <c r="M1128" s="126">
        <f t="shared" si="155"/>
        <v>-2194.73</v>
      </c>
      <c r="N1128" s="128">
        <v>2194.73</v>
      </c>
      <c r="O1128" s="126">
        <f>VLOOKUP(A1128,РАСЧЕТ!A:BB,54,0)</f>
        <v>0</v>
      </c>
      <c r="P1128" s="126">
        <f t="shared" si="156"/>
        <v>-2194.73</v>
      </c>
      <c r="Q1128" s="128">
        <v>2194.73</v>
      </c>
      <c r="R1128" s="126">
        <f>VLOOKUP(A1128,РАСЧЕТ!A:BC,55,0)</f>
        <v>0</v>
      </c>
      <c r="S1128" s="126">
        <f t="shared" si="157"/>
        <v>-2194.73</v>
      </c>
      <c r="T1128" s="128">
        <v>2194.73</v>
      </c>
      <c r="U1128" s="126">
        <f>VLOOKUP(A1128,РАСЧЕТ!A:BD,56,0)</f>
        <v>0</v>
      </c>
      <c r="V1128" s="126">
        <f t="shared" si="158"/>
        <v>-2194.73</v>
      </c>
      <c r="W1128" s="80">
        <v>2194.73</v>
      </c>
      <c r="X1128" s="81">
        <f>VLOOKUP(A1128,РАСЧЕТ!A:BE,57,0)</f>
        <v>3242.715473991726</v>
      </c>
      <c r="Y1128" s="81">
        <f t="shared" si="159"/>
        <v>1047.9854739917259</v>
      </c>
      <c r="Z1128" s="81" t="str">
        <f>VLOOKUP(A1128,'10'!A:C,3,0)</f>
        <v>Начисление услуг УКС00001637 от 31.10.2023 0:00:03</v>
      </c>
      <c r="AA1128" s="81" t="str">
        <f>VLOOKUP(A1128,'10'!A:B,2,0)</f>
        <v>НАС/КС/ДУ/3-767 от 10.10.2021</v>
      </c>
      <c r="AB1128" s="80">
        <v>2194.73</v>
      </c>
      <c r="AC1128" s="81">
        <f>VLOOKUP(A1128,РАСЧЕТ!A:BF,58,0)</f>
        <v>2694.4227440090981</v>
      </c>
      <c r="AD1128" s="81">
        <f t="shared" si="160"/>
        <v>499.69274400909808</v>
      </c>
      <c r="AE1128" s="81" t="str">
        <f>VLOOKUP(A1128,'11'!A:C,3,0)</f>
        <v>Начисление услуг УКС00001717 от 30.11.2023 23:59:59</v>
      </c>
      <c r="AF1128" s="81" t="str">
        <f>VLOOKUP(A1128,'11'!A:B,2,0)</f>
        <v>НАС/КС/ДУ/3-767 от 10.10.2021</v>
      </c>
      <c r="AG1128" s="80">
        <v>2194.73</v>
      </c>
      <c r="AH1128" s="120">
        <f>VLOOKUP(A1128,РАСЧЕТ!A:BG,59,0)</f>
        <v>3671.7679636834487</v>
      </c>
      <c r="AI1128" s="120">
        <f t="shared" si="161"/>
        <v>1477.0379636834487</v>
      </c>
      <c r="AJ1128" t="str">
        <f>VLOOKUP(A1128,'12'!A:C,3,0)</f>
        <v>Начисление услуг УКС00001867 от 31.12.2023 23:59:59</v>
      </c>
      <c r="AK1128" t="str">
        <f>VLOOKUP(A1128,'12'!A:B,2,0)</f>
        <v>НАС/КС/ДУ/3-767 от 10.10.2021</v>
      </c>
    </row>
    <row r="1129" spans="1:37" x14ac:dyDescent="0.3">
      <c r="A1129" s="79" t="s">
        <v>541</v>
      </c>
      <c r="B1129" s="79" t="s">
        <v>542</v>
      </c>
      <c r="C1129" s="80">
        <v>2181.85</v>
      </c>
      <c r="D1129" s="81">
        <f>VLOOKUP(A1129,РАСЧЕТ!A:AY,51,0)</f>
        <v>1840.1222443694489</v>
      </c>
      <c r="E1129" s="81">
        <f t="shared" si="153"/>
        <v>-341.72775563055097</v>
      </c>
      <c r="F1129" s="81" t="str">
        <f>VLOOKUP(A1129,'04'!A:C,3,0)</f>
        <v>Начисление услуг УКС00000640 от 30.04.2023 0:00:10</v>
      </c>
      <c r="G1129" s="81" t="str">
        <f>VLOOKUP(A1129,'04'!A:B,2,0)</f>
        <v>НАС/КС/ДУ/3-768 от 01.11.2021</v>
      </c>
      <c r="H1129" s="128">
        <v>2181.85</v>
      </c>
      <c r="I1129" s="126">
        <f>VLOOKUP(A1129,РАСЧЕТ!A:AZ,52,0)</f>
        <v>0</v>
      </c>
      <c r="J1129" s="126">
        <f t="shared" si="154"/>
        <v>-2181.85</v>
      </c>
      <c r="K1129" s="128">
        <v>2181.85</v>
      </c>
      <c r="L1129" s="126">
        <f>VLOOKUP(A1129,РАСЧЕТ!A:BA,53,0)</f>
        <v>0</v>
      </c>
      <c r="M1129" s="126">
        <f t="shared" si="155"/>
        <v>-2181.85</v>
      </c>
      <c r="N1129" s="128">
        <v>2181.85</v>
      </c>
      <c r="O1129" s="126">
        <f>VLOOKUP(A1129,РАСЧЕТ!A:BB,54,0)</f>
        <v>0</v>
      </c>
      <c r="P1129" s="126">
        <f t="shared" si="156"/>
        <v>-2181.85</v>
      </c>
      <c r="Q1129" s="128">
        <v>2181.85</v>
      </c>
      <c r="R1129" s="126">
        <f>VLOOKUP(A1129,РАСЧЕТ!A:BC,55,0)</f>
        <v>0</v>
      </c>
      <c r="S1129" s="126">
        <f t="shared" si="157"/>
        <v>-2181.85</v>
      </c>
      <c r="T1129" s="128">
        <v>2181.85</v>
      </c>
      <c r="U1129" s="126">
        <f>VLOOKUP(A1129,РАСЧЕТ!A:BD,56,0)</f>
        <v>0</v>
      </c>
      <c r="V1129" s="126">
        <f t="shared" si="158"/>
        <v>-2181.85</v>
      </c>
      <c r="W1129" s="80">
        <v>2181.85</v>
      </c>
      <c r="X1129" s="81">
        <f>VLOOKUP(A1129,РАСЧЕТ!A:BE,57,0)</f>
        <v>2321.2588721001125</v>
      </c>
      <c r="Y1129" s="81">
        <f t="shared" si="159"/>
        <v>139.4088721001126</v>
      </c>
      <c r="Z1129" s="81" t="str">
        <f>VLOOKUP(A1129,'10'!A:C,3,0)</f>
        <v>Начисление услуг УКС00001637 от 31.10.2023 0:00:03</v>
      </c>
      <c r="AA1129" s="81" t="str">
        <f>VLOOKUP(A1129,'10'!A:B,2,0)</f>
        <v>НАС/КС/ДУ/3-768 от 01.11.2021</v>
      </c>
      <c r="AB1129" s="80">
        <v>2181.85</v>
      </c>
      <c r="AC1129" s="81">
        <f>VLOOKUP(A1129,РАСЧЕТ!A:BF,58,0)</f>
        <v>2048.0040102628377</v>
      </c>
      <c r="AD1129" s="81">
        <f t="shared" si="160"/>
        <v>-133.8459897371622</v>
      </c>
      <c r="AE1129" s="81" t="str">
        <f>VLOOKUP(A1129,'11'!A:C,3,0)</f>
        <v>Начисление услуг УКС00001717 от 30.11.2023 23:59:59</v>
      </c>
      <c r="AF1129" s="81" t="str">
        <f>VLOOKUP(A1129,'11'!A:B,2,0)</f>
        <v>НАС/КС/ДУ/3-768 от 01.11.2021</v>
      </c>
      <c r="AG1129" s="80">
        <v>2181.85</v>
      </c>
      <c r="AH1129" s="120">
        <f>VLOOKUP(A1129,РАСЧЕТ!A:BG,59,0)</f>
        <v>2831.7998652214128</v>
      </c>
      <c r="AI1129" s="120">
        <f t="shared" si="161"/>
        <v>649.94986522141289</v>
      </c>
      <c r="AJ1129" t="str">
        <f>VLOOKUP(A1129,'12'!A:C,3,0)</f>
        <v>Начисление услуг УКС00001867 от 31.12.2023 23:59:59</v>
      </c>
      <c r="AK1129" t="str">
        <f>VLOOKUP(A1129,'12'!A:B,2,0)</f>
        <v>НАС/КС/ДУ/3-768 от 01.11.2021</v>
      </c>
    </row>
    <row r="1130" spans="1:37" x14ac:dyDescent="0.3">
      <c r="A1130" s="79" t="s">
        <v>2669</v>
      </c>
      <c r="B1130" s="79" t="s">
        <v>2670</v>
      </c>
      <c r="C1130" s="80">
        <v>3122.45</v>
      </c>
      <c r="D1130" s="81">
        <f>VLOOKUP(A1130,РАСЧЕТ!A:AY,51,0)</f>
        <v>1546.2069348762143</v>
      </c>
      <c r="E1130" s="81">
        <f t="shared" si="153"/>
        <v>-1576.2430651237855</v>
      </c>
      <c r="F1130" s="81" t="str">
        <f>VLOOKUP(A1130,'04'!A:C,3,0)</f>
        <v>Начисление услуг УКС00000640 от 30.04.2023 0:00:10</v>
      </c>
      <c r="G1130" s="81" t="str">
        <f>VLOOKUP(A1130,'04'!A:B,2,0)</f>
        <v>НАС/ДУ-3-769 от 07.10.2021 г.</v>
      </c>
      <c r="H1130" s="128">
        <v>3122.45</v>
      </c>
      <c r="I1130" s="126">
        <f>VLOOKUP(A1130,РАСЧЕТ!A:AZ,52,0)</f>
        <v>0</v>
      </c>
      <c r="J1130" s="126">
        <f t="shared" si="154"/>
        <v>-3122.45</v>
      </c>
      <c r="K1130" s="128">
        <v>3122.45</v>
      </c>
      <c r="L1130" s="126">
        <f>VLOOKUP(A1130,РАСЧЕТ!A:BA,53,0)</f>
        <v>0</v>
      </c>
      <c r="M1130" s="126">
        <f t="shared" si="155"/>
        <v>-3122.45</v>
      </c>
      <c r="N1130" s="128">
        <v>3122.45</v>
      </c>
      <c r="O1130" s="126">
        <f>VLOOKUP(A1130,РАСЧЕТ!A:BB,54,0)</f>
        <v>0</v>
      </c>
      <c r="P1130" s="126">
        <f t="shared" si="156"/>
        <v>-3122.45</v>
      </c>
      <c r="Q1130" s="128">
        <v>3122.45</v>
      </c>
      <c r="R1130" s="126">
        <f>VLOOKUP(A1130,РАСЧЕТ!A:BC,55,0)</f>
        <v>0</v>
      </c>
      <c r="S1130" s="126">
        <f t="shared" si="157"/>
        <v>-3122.45</v>
      </c>
      <c r="T1130" s="128">
        <v>3122.45</v>
      </c>
      <c r="U1130" s="126">
        <f>VLOOKUP(A1130,РАСЧЕТ!A:BD,56,0)</f>
        <v>0</v>
      </c>
      <c r="V1130" s="126">
        <f t="shared" si="158"/>
        <v>-3122.45</v>
      </c>
      <c r="W1130" s="80">
        <v>3122.45</v>
      </c>
      <c r="X1130" s="81">
        <f>VLOOKUP(A1130,РАСЧЕТ!A:BE,57,0)</f>
        <v>4327.2058418234219</v>
      </c>
      <c r="Y1130" s="81">
        <f t="shared" si="159"/>
        <v>1204.7558418234221</v>
      </c>
      <c r="Z1130" s="81" t="str">
        <f>VLOOKUP(A1130,'10'!A:C,3,0)</f>
        <v>Начисление услуг УКС00001637 от 31.10.2023 0:00:03</v>
      </c>
      <c r="AA1130" s="81" t="str">
        <f>VLOOKUP(A1130,'10'!A:B,2,0)</f>
        <v>НАС/ДУ-3-769 от 07.10.2021 г.</v>
      </c>
      <c r="AB1130" s="80">
        <v>3122.45</v>
      </c>
      <c r="AC1130" s="81">
        <f>VLOOKUP(A1130,РАСЧЕТ!A:BF,58,0)</f>
        <v>3633.3583739508504</v>
      </c>
      <c r="AD1130" s="81">
        <f t="shared" si="160"/>
        <v>510.90837395085055</v>
      </c>
      <c r="AE1130" s="81" t="str">
        <f>VLOOKUP(A1130,'11'!A:C,3,0)</f>
        <v>Начисление услуг УКС00001717 от 30.11.2023 23:59:59</v>
      </c>
      <c r="AF1130" s="81" t="str">
        <f>VLOOKUP(A1130,'11'!A:B,2,0)</f>
        <v>НАС/ДУ-3-769 от 07.10.2021 г.</v>
      </c>
      <c r="AG1130" s="80">
        <v>3122.45</v>
      </c>
      <c r="AH1130" s="120">
        <f>VLOOKUP(A1130,РАСЧЕТ!A:BG,59,0)</f>
        <v>4964.2624968897144</v>
      </c>
      <c r="AI1130" s="120">
        <f t="shared" si="161"/>
        <v>1841.8124968897146</v>
      </c>
      <c r="AJ1130" t="str">
        <f>VLOOKUP(A1130,'12'!A:C,3,0)</f>
        <v>Начисление услуг УКС00001867 от 31.12.2023 23:59:59</v>
      </c>
      <c r="AK1130" t="str">
        <f>VLOOKUP(A1130,'12'!A:B,2,0)</f>
        <v>НАС/ДУ-3-769 от 07.10.2021 г.</v>
      </c>
    </row>
    <row r="1131" spans="1:37" x14ac:dyDescent="0.3">
      <c r="A1131" s="79" t="s">
        <v>863</v>
      </c>
      <c r="B1131" s="79" t="s">
        <v>283</v>
      </c>
      <c r="C1131" s="80">
        <v>1576.26</v>
      </c>
      <c r="D1131" s="81">
        <f>VLOOKUP(A1131,РАСЧЕТ!A:AY,51,0)</f>
        <v>1329.379652920449</v>
      </c>
      <c r="E1131" s="81">
        <f t="shared" si="153"/>
        <v>-246.88034707955103</v>
      </c>
      <c r="F1131" s="81" t="str">
        <f>VLOOKUP(A1131,'04'!A:C,3,0)</f>
        <v>Начисление услуг УКС00000640 от 30.04.2023 0:00:10</v>
      </c>
      <c r="G1131" s="81" t="str">
        <f>VLOOKUP(A1131,'04'!A:B,2,0)</f>
        <v>НАС/КС/ДУ/3-77</v>
      </c>
      <c r="H1131" s="128">
        <v>1576.26</v>
      </c>
      <c r="I1131" s="126">
        <f>VLOOKUP(A1131,РАСЧЕТ!A:AZ,52,0)</f>
        <v>0</v>
      </c>
      <c r="J1131" s="126">
        <f t="shared" si="154"/>
        <v>-1576.26</v>
      </c>
      <c r="K1131" s="128">
        <v>1576.26</v>
      </c>
      <c r="L1131" s="126">
        <f>VLOOKUP(A1131,РАСЧЕТ!A:BA,53,0)</f>
        <v>0</v>
      </c>
      <c r="M1131" s="126">
        <f t="shared" si="155"/>
        <v>-1576.26</v>
      </c>
      <c r="N1131" s="128">
        <v>1576.26</v>
      </c>
      <c r="O1131" s="126">
        <f>VLOOKUP(A1131,РАСЧЕТ!A:BB,54,0)</f>
        <v>0</v>
      </c>
      <c r="P1131" s="126">
        <f t="shared" si="156"/>
        <v>-1576.26</v>
      </c>
      <c r="Q1131" s="128">
        <v>1576.26</v>
      </c>
      <c r="R1131" s="126">
        <f>VLOOKUP(A1131,РАСЧЕТ!A:BC,55,0)</f>
        <v>0</v>
      </c>
      <c r="S1131" s="126">
        <f t="shared" si="157"/>
        <v>-1576.26</v>
      </c>
      <c r="T1131" s="128">
        <v>1576.26</v>
      </c>
      <c r="U1131" s="126">
        <f>VLOOKUP(A1131,РАСЧЕТ!A:BD,56,0)</f>
        <v>0</v>
      </c>
      <c r="V1131" s="126">
        <f t="shared" si="158"/>
        <v>-1576.26</v>
      </c>
      <c r="W1131" s="80">
        <v>1576.26</v>
      </c>
      <c r="X1131" s="81">
        <f>VLOOKUP(A1131,РАСЧЕТ!A:BE,57,0)</f>
        <v>1584.3183315652857</v>
      </c>
      <c r="Y1131" s="81">
        <f t="shared" si="159"/>
        <v>8.0583315652856982</v>
      </c>
      <c r="Z1131" s="81" t="str">
        <f>VLOOKUP(A1131,'10'!A:C,3,0)</f>
        <v>Начисление услуг УКС00001637 от 31.10.2023 0:00:03</v>
      </c>
      <c r="AA1131" s="81" t="str">
        <f>VLOOKUP(A1131,'10'!A:B,2,0)</f>
        <v>НАС/КС/ДУ/3-77</v>
      </c>
      <c r="AB1131" s="80">
        <v>1576.26</v>
      </c>
      <c r="AC1131" s="81">
        <f>VLOOKUP(A1131,РАСЧЕТ!A:BF,58,0)</f>
        <v>1414.816308365399</v>
      </c>
      <c r="AD1131" s="81">
        <f t="shared" si="160"/>
        <v>-161.44369163460101</v>
      </c>
      <c r="AE1131" s="81" t="str">
        <f>VLOOKUP(A1131,'11'!A:C,3,0)</f>
        <v>Начисление услуг УКС00001717 от 30.11.2023 23:59:59</v>
      </c>
      <c r="AF1131" s="81" t="str">
        <f>VLOOKUP(A1131,'11'!A:B,2,0)</f>
        <v>НАС/КС/ДУ/3-77</v>
      </c>
      <c r="AG1131" s="80">
        <v>1576.26</v>
      </c>
      <c r="AH1131" s="120">
        <f>VLOOKUP(A1131,РАСЧЕТ!A:BG,59,0)</f>
        <v>1961.7793449580197</v>
      </c>
      <c r="AI1131" s="120">
        <f t="shared" si="161"/>
        <v>385.5193449580197</v>
      </c>
      <c r="AJ1131" t="str">
        <f>VLOOKUP(A1131,'12'!A:C,3,0)</f>
        <v>Начисление услуг УКС00001867 от 31.12.2023 23:59:59</v>
      </c>
      <c r="AK1131" t="str">
        <f>VLOOKUP(A1131,'12'!A:B,2,0)</f>
        <v>НАС/КС/ДУ/3-77</v>
      </c>
    </row>
    <row r="1132" spans="1:37" x14ac:dyDescent="0.3">
      <c r="A1132" s="79" t="s">
        <v>2673</v>
      </c>
      <c r="B1132" s="79" t="s">
        <v>2674</v>
      </c>
      <c r="C1132" s="80">
        <v>3367.26</v>
      </c>
      <c r="D1132" s="81">
        <f>VLOOKUP(A1132,РАСЧЕТ!A:AY,51,0)</f>
        <v>1415.5865337867292</v>
      </c>
      <c r="E1132" s="81">
        <f t="shared" si="153"/>
        <v>-1951.673466213271</v>
      </c>
      <c r="F1132" s="81" t="str">
        <f>VLOOKUP(A1132,'04'!A:C,3,0)</f>
        <v>Начисление услуг УКС00000640 от 30.04.2023 0:00:10</v>
      </c>
      <c r="G1132" s="81" t="str">
        <f>VLOOKUP(A1132,'04'!A:B,2,0)</f>
        <v>НАС/КР/ДУ-3-770 от 09.11.21</v>
      </c>
      <c r="H1132" s="128">
        <v>3367.26</v>
      </c>
      <c r="I1132" s="126">
        <f>VLOOKUP(A1132,РАСЧЕТ!A:AZ,52,0)</f>
        <v>0</v>
      </c>
      <c r="J1132" s="126">
        <f t="shared" si="154"/>
        <v>-3367.26</v>
      </c>
      <c r="K1132" s="128">
        <v>3367.26</v>
      </c>
      <c r="L1132" s="126">
        <f>VLOOKUP(A1132,РАСЧЕТ!A:BA,53,0)</f>
        <v>0</v>
      </c>
      <c r="M1132" s="126">
        <f t="shared" si="155"/>
        <v>-3367.26</v>
      </c>
      <c r="N1132" s="128">
        <v>3367.26</v>
      </c>
      <c r="O1132" s="126">
        <f>VLOOKUP(A1132,РАСЧЕТ!A:BB,54,0)</f>
        <v>0</v>
      </c>
      <c r="P1132" s="126">
        <f t="shared" si="156"/>
        <v>-3367.26</v>
      </c>
      <c r="Q1132" s="128">
        <v>3367.26</v>
      </c>
      <c r="R1132" s="126">
        <f>VLOOKUP(A1132,РАСЧЕТ!A:BC,55,0)</f>
        <v>0</v>
      </c>
      <c r="S1132" s="126">
        <f t="shared" si="157"/>
        <v>-3367.26</v>
      </c>
      <c r="T1132" s="128">
        <v>3367.26</v>
      </c>
      <c r="U1132" s="126">
        <f>VLOOKUP(A1132,РАСЧЕТ!A:BD,56,0)</f>
        <v>0</v>
      </c>
      <c r="V1132" s="126">
        <f t="shared" si="158"/>
        <v>-3367.26</v>
      </c>
      <c r="W1132" s="80">
        <v>3367.26</v>
      </c>
      <c r="X1132" s="81">
        <f>VLOOKUP(A1132,РАСЧЕТ!A:BE,57,0)</f>
        <v>4218.2167713460276</v>
      </c>
      <c r="Y1132" s="81">
        <f t="shared" si="159"/>
        <v>850.95677134602738</v>
      </c>
      <c r="Z1132" s="81" t="str">
        <f>VLOOKUP(A1132,'10'!A:C,3,0)</f>
        <v>Начисление услуг УКС00001637 от 31.10.2023 0:00:03</v>
      </c>
      <c r="AA1132" s="81" t="str">
        <f>VLOOKUP(A1132,'10'!A:B,2,0)</f>
        <v>НАС/КР/ДУ-3-770 от 09.11.21</v>
      </c>
      <c r="AB1132" s="80">
        <v>3367.26</v>
      </c>
      <c r="AC1132" s="81">
        <f>VLOOKUP(A1132,РАСЧЕТ!A:BF,58,0)</f>
        <v>3604.9899469119027</v>
      </c>
      <c r="AD1132" s="81">
        <f t="shared" si="160"/>
        <v>237.72994691190252</v>
      </c>
      <c r="AE1132" s="81" t="str">
        <f>VLOOKUP(A1132,'11'!A:C,3,0)</f>
        <v>Начисление услуг УКС00001717 от 30.11.2023 23:59:59</v>
      </c>
      <c r="AF1132" s="81" t="str">
        <f>VLOOKUP(A1132,'11'!A:B,2,0)</f>
        <v>НАС/КР/ДУ-3-770 от 09.11.21</v>
      </c>
      <c r="AG1132" s="80">
        <v>3367.26</v>
      </c>
      <c r="AH1132" s="120">
        <f>VLOOKUP(A1132,РАСЧЕТ!A:BG,59,0)</f>
        <v>4946.9506927029606</v>
      </c>
      <c r="AI1132" s="120">
        <f t="shared" si="161"/>
        <v>1579.6906927029604</v>
      </c>
      <c r="AJ1132" t="str">
        <f>VLOOKUP(A1132,'12'!A:C,3,0)</f>
        <v>Начисление услуг УКС00001867 от 31.12.2023 23:59:59</v>
      </c>
      <c r="AK1132" t="str">
        <f>VLOOKUP(A1132,'12'!A:B,2,0)</f>
        <v>НАС/КР/ДУ-3-770 от 09.11.21</v>
      </c>
    </row>
    <row r="1133" spans="1:37" x14ac:dyDescent="0.3">
      <c r="A1133" s="79" t="s">
        <v>1507</v>
      </c>
      <c r="B1133" s="79" t="s">
        <v>1508</v>
      </c>
      <c r="C1133" s="80">
        <v>2194.73</v>
      </c>
      <c r="D1133" s="81">
        <f>VLOOKUP(A1133,РАСЧЕТ!A:AY,51,0)</f>
        <v>922.65908005742153</v>
      </c>
      <c r="E1133" s="81">
        <f t="shared" si="153"/>
        <v>-1272.0709199425785</v>
      </c>
      <c r="F1133" s="81" t="str">
        <f>VLOOKUP(A1133,'04'!A:C,3,0)</f>
        <v>Начисление услуг УКС00000640 от 30.04.2023 0:00:10</v>
      </c>
      <c r="G1133" s="81" t="str">
        <f>VLOOKUP(A1133,'04'!A:B,2,0)</f>
        <v>НАС/КС/ДУ-3-771</v>
      </c>
      <c r="H1133" s="128">
        <v>2194.73</v>
      </c>
      <c r="I1133" s="126">
        <f>VLOOKUP(A1133,РАСЧЕТ!A:AZ,52,0)</f>
        <v>0</v>
      </c>
      <c r="J1133" s="126">
        <f t="shared" si="154"/>
        <v>-2194.73</v>
      </c>
      <c r="K1133" s="128">
        <v>2194.73</v>
      </c>
      <c r="L1133" s="126">
        <f>VLOOKUP(A1133,РАСЧЕТ!A:BA,53,0)</f>
        <v>0</v>
      </c>
      <c r="M1133" s="126">
        <f t="shared" si="155"/>
        <v>-2194.73</v>
      </c>
      <c r="N1133" s="128">
        <v>2194.73</v>
      </c>
      <c r="O1133" s="126">
        <f>VLOOKUP(A1133,РАСЧЕТ!A:BB,54,0)</f>
        <v>0</v>
      </c>
      <c r="P1133" s="126">
        <f t="shared" si="156"/>
        <v>-2194.73</v>
      </c>
      <c r="Q1133" s="128">
        <v>2194.73</v>
      </c>
      <c r="R1133" s="126">
        <f>VLOOKUP(A1133,РАСЧЕТ!A:BC,55,0)</f>
        <v>0</v>
      </c>
      <c r="S1133" s="126">
        <f t="shared" si="157"/>
        <v>-2194.73</v>
      </c>
      <c r="T1133" s="128">
        <v>2194.73</v>
      </c>
      <c r="U1133" s="126">
        <f>VLOOKUP(A1133,РАСЧЕТ!A:BD,56,0)</f>
        <v>0</v>
      </c>
      <c r="V1133" s="126">
        <f t="shared" si="158"/>
        <v>-2194.73</v>
      </c>
      <c r="W1133" s="80">
        <v>2194.73</v>
      </c>
      <c r="X1133" s="81">
        <f>VLOOKUP(A1133,РАСЧЕТ!A:BE,57,0)</f>
        <v>1332.5695656435944</v>
      </c>
      <c r="Y1133" s="81">
        <f t="shared" si="159"/>
        <v>-862.16043435640563</v>
      </c>
      <c r="Z1133" s="81" t="str">
        <f>VLOOKUP(A1133,'10'!A:C,3,0)</f>
        <v>Начисление услуг УКС00001637 от 31.10.2023 0:00:03</v>
      </c>
      <c r="AA1133" s="81" t="str">
        <f>VLOOKUP(A1133,'10'!A:B,2,0)</f>
        <v>НАС/КС/ДУ-3-771</v>
      </c>
      <c r="AB1133" s="80">
        <v>2194.73</v>
      </c>
      <c r="AC1133" s="81">
        <f>VLOOKUP(A1133,РАСЧЕТ!A:BF,58,0)</f>
        <v>1359.6345544614696</v>
      </c>
      <c r="AD1133" s="81">
        <f t="shared" si="160"/>
        <v>-835.09544553853038</v>
      </c>
      <c r="AE1133" s="81" t="str">
        <f>VLOOKUP(A1133,'11'!A:C,3,0)</f>
        <v>Начисление услуг УКС00001717 от 30.11.2023 23:59:59</v>
      </c>
      <c r="AF1133" s="81" t="str">
        <f>VLOOKUP(A1133,'11'!A:B,2,0)</f>
        <v>НАС/КС/ДУ-3-771</v>
      </c>
      <c r="AG1133" s="80">
        <v>2194.73</v>
      </c>
      <c r="AH1133" s="120">
        <f>VLOOKUP(A1133,РАСЧЕТ!A:BG,59,0)</f>
        <v>1939.4400895390877</v>
      </c>
      <c r="AI1133" s="120">
        <f t="shared" si="161"/>
        <v>-255.28991046091232</v>
      </c>
      <c r="AJ1133" t="str">
        <f>VLOOKUP(A1133,'12'!A:C,3,0)</f>
        <v>Начисление услуг УКС00001867 от 31.12.2023 23:59:59</v>
      </c>
      <c r="AK1133" t="str">
        <f>VLOOKUP(A1133,'12'!A:B,2,0)</f>
        <v>НАС/КС/ДУ-3-771</v>
      </c>
    </row>
    <row r="1134" spans="1:37" x14ac:dyDescent="0.3">
      <c r="A1134" s="79" t="s">
        <v>1270</v>
      </c>
      <c r="B1134" s="79" t="s">
        <v>1271</v>
      </c>
      <c r="C1134" s="80">
        <v>2181.85</v>
      </c>
      <c r="D1134" s="81">
        <f>VLOOKUP(A1134,РАСЧЕТ!A:AY,51,0)</f>
        <v>1840.1222443694489</v>
      </c>
      <c r="E1134" s="81">
        <f t="shared" si="153"/>
        <v>-341.72775563055097</v>
      </c>
      <c r="F1134" s="81" t="str">
        <f>VLOOKUP(A1134,'04'!A:C,3,0)</f>
        <v>Начисление услуг УКС00000640 от 30.04.2023 0:00:10</v>
      </c>
      <c r="G1134" s="81" t="str">
        <f>VLOOKUP(A1134,'04'!A:B,2,0)</f>
        <v>НАС/КС/ДУ-3-772 от 22.10.2021 г.</v>
      </c>
      <c r="H1134" s="128">
        <v>2181.85</v>
      </c>
      <c r="I1134" s="126">
        <f>VLOOKUP(A1134,РАСЧЕТ!A:AZ,52,0)</f>
        <v>0</v>
      </c>
      <c r="J1134" s="126">
        <f t="shared" si="154"/>
        <v>-2181.85</v>
      </c>
      <c r="K1134" s="128">
        <v>2181.85</v>
      </c>
      <c r="L1134" s="126">
        <f>VLOOKUP(A1134,РАСЧЕТ!A:BA,53,0)</f>
        <v>0</v>
      </c>
      <c r="M1134" s="126">
        <f t="shared" si="155"/>
        <v>-2181.85</v>
      </c>
      <c r="N1134" s="128">
        <v>2181.85</v>
      </c>
      <c r="O1134" s="126">
        <f>VLOOKUP(A1134,РАСЧЕТ!A:BB,54,0)</f>
        <v>0</v>
      </c>
      <c r="P1134" s="126">
        <f t="shared" si="156"/>
        <v>-2181.85</v>
      </c>
      <c r="Q1134" s="128">
        <v>2181.85</v>
      </c>
      <c r="R1134" s="126">
        <f>VLOOKUP(A1134,РАСЧЕТ!A:BC,55,0)</f>
        <v>0</v>
      </c>
      <c r="S1134" s="126">
        <f t="shared" si="157"/>
        <v>-2181.85</v>
      </c>
      <c r="T1134" s="128">
        <v>2181.85</v>
      </c>
      <c r="U1134" s="126">
        <f>VLOOKUP(A1134,РАСЧЕТ!A:BD,56,0)</f>
        <v>0</v>
      </c>
      <c r="V1134" s="126">
        <f t="shared" si="158"/>
        <v>-2181.85</v>
      </c>
      <c r="W1134" s="80">
        <v>2181.85</v>
      </c>
      <c r="X1134" s="81">
        <f>VLOOKUP(A1134,РАСЧЕТ!A:BE,57,0)</f>
        <v>4108.6363467739993</v>
      </c>
      <c r="Y1134" s="81">
        <f t="shared" si="159"/>
        <v>1926.7863467739994</v>
      </c>
      <c r="Z1134" s="81" t="str">
        <f>VLOOKUP(A1134,'10'!A:C,3,0)</f>
        <v>Начисление услуг УКС00001637 от 31.10.2023 0:00:03</v>
      </c>
      <c r="AA1134" s="81" t="str">
        <f>VLOOKUP(A1134,'10'!A:B,2,0)</f>
        <v>НАС/КС/ДУ-3-772 от 22.10.2021 г.</v>
      </c>
      <c r="AB1134" s="80">
        <v>2181.85</v>
      </c>
      <c r="AC1134" s="81">
        <f>VLOOKUP(A1134,РАСЧЕТ!A:BF,58,0)</f>
        <v>3297.0030176325695</v>
      </c>
      <c r="AD1134" s="81">
        <f t="shared" si="160"/>
        <v>1115.1530176325696</v>
      </c>
      <c r="AE1134" s="81" t="str">
        <f>VLOOKUP(A1134,'11'!A:C,3,0)</f>
        <v>Начисление услуг УКС00001717 от 30.11.2023 23:59:59</v>
      </c>
      <c r="AF1134" s="81" t="str">
        <f>VLOOKUP(A1134,'11'!A:B,2,0)</f>
        <v>НАС/КС/ДУ-3-772 от 22.10.2021 г.</v>
      </c>
      <c r="AG1134" s="80">
        <v>2181.85</v>
      </c>
      <c r="AH1134" s="120">
        <f>VLOOKUP(A1134,РАСЧЕТ!A:BG,59,0)</f>
        <v>4452.7879831778</v>
      </c>
      <c r="AI1134" s="120">
        <f t="shared" si="161"/>
        <v>2270.9379831778001</v>
      </c>
      <c r="AJ1134" t="str">
        <f>VLOOKUP(A1134,'12'!A:C,3,0)</f>
        <v>Начисление услуг УКС00001867 от 31.12.2023 23:59:59</v>
      </c>
      <c r="AK1134" t="str">
        <f>VLOOKUP(A1134,'12'!A:B,2,0)</f>
        <v>НАС/КС/ДУ-3-772 от 22.10.2021 г.</v>
      </c>
    </row>
    <row r="1135" spans="1:37" x14ac:dyDescent="0.3">
      <c r="A1135" s="79" t="s">
        <v>2361</v>
      </c>
      <c r="B1135" s="79" t="s">
        <v>2362</v>
      </c>
      <c r="C1135" s="80">
        <v>3122.45</v>
      </c>
      <c r="D1135" s="81">
        <f>VLOOKUP(A1135,РАСЧЕТ!A:AY,51,0)</f>
        <v>2633.4032906625785</v>
      </c>
      <c r="E1135" s="81">
        <f t="shared" si="153"/>
        <v>-489.04670933742136</v>
      </c>
      <c r="F1135" s="81" t="str">
        <f>VLOOKUP(A1135,'04'!A:C,3,0)</f>
        <v>Начисление услуг УКС00000640 от 30.04.2023 0:00:10</v>
      </c>
      <c r="G1135" s="81" t="str">
        <f>VLOOKUP(A1135,'04'!A:B,2,0)</f>
        <v>НАС/КС/ДУ-3-773.</v>
      </c>
      <c r="H1135" s="128">
        <v>3122.45</v>
      </c>
      <c r="I1135" s="126">
        <f>VLOOKUP(A1135,РАСЧЕТ!A:AZ,52,0)</f>
        <v>0</v>
      </c>
      <c r="J1135" s="126">
        <f t="shared" si="154"/>
        <v>-3122.45</v>
      </c>
      <c r="K1135" s="128">
        <v>3122.45</v>
      </c>
      <c r="L1135" s="126">
        <f>VLOOKUP(A1135,РАСЧЕТ!A:BA,53,0)</f>
        <v>0</v>
      </c>
      <c r="M1135" s="126">
        <f t="shared" si="155"/>
        <v>-3122.45</v>
      </c>
      <c r="N1135" s="128">
        <v>3122.45</v>
      </c>
      <c r="O1135" s="126">
        <f>VLOOKUP(A1135,РАСЧЕТ!A:BB,54,0)</f>
        <v>0</v>
      </c>
      <c r="P1135" s="126">
        <f t="shared" si="156"/>
        <v>-3122.45</v>
      </c>
      <c r="Q1135" s="128">
        <v>3122.45</v>
      </c>
      <c r="R1135" s="126">
        <f>VLOOKUP(A1135,РАСЧЕТ!A:BC,55,0)</f>
        <v>0</v>
      </c>
      <c r="S1135" s="126">
        <f t="shared" si="157"/>
        <v>-3122.45</v>
      </c>
      <c r="T1135" s="128">
        <v>1144.9000000000001</v>
      </c>
      <c r="U1135" s="126">
        <f>VLOOKUP(A1135,РАСЧЕТ!A:BD,56,0)</f>
        <v>0</v>
      </c>
      <c r="V1135" s="126">
        <f t="shared" si="158"/>
        <v>-1144.9000000000001</v>
      </c>
      <c r="W1135" s="82"/>
      <c r="X1135" s="81">
        <f>VLOOKUP(A1135,РАСЧЕТ!A:BE,57,0)</f>
        <v>0</v>
      </c>
      <c r="Y1135" s="81">
        <f t="shared" si="159"/>
        <v>0</v>
      </c>
      <c r="Z1135" s="81" t="e">
        <f>VLOOKUP(A1135,'10'!A:C,3,0)</f>
        <v>#N/A</v>
      </c>
      <c r="AA1135" s="81" t="e">
        <f>VLOOKUP(A1135,'10'!A:B,2,0)</f>
        <v>#N/A</v>
      </c>
      <c r="AB1135" s="82"/>
      <c r="AC1135" s="81">
        <f>VLOOKUP(A1135,РАСЧЕТ!A:BF,58,0)</f>
        <v>0</v>
      </c>
      <c r="AD1135" s="81">
        <f t="shared" si="160"/>
        <v>0</v>
      </c>
      <c r="AE1135" s="81" t="str">
        <f>VLOOKUP(A1135,'11'!A:C,3,0)</f>
        <v>Корректировка начислений УКС00003502 от 30.12.2023 0:00:00</v>
      </c>
      <c r="AF1135" s="81" t="str">
        <f>VLOOKUP(A1135,'11'!A:B,2,0)</f>
        <v>НАС/КС/ДУ-3-773.</v>
      </c>
      <c r="AG1135" s="82"/>
      <c r="AH1135" s="120">
        <f>VLOOKUP(A1135,РАСЧЕТ!A:BG,59,0)</f>
        <v>0</v>
      </c>
      <c r="AI1135" s="120">
        <f t="shared" si="161"/>
        <v>0</v>
      </c>
      <c r="AJ1135" t="e">
        <f>VLOOKUP(A1135,'12'!A:C,3,0)</f>
        <v>#N/A</v>
      </c>
      <c r="AK1135" t="e">
        <f>VLOOKUP(A1135,'12'!A:B,2,0)</f>
        <v>#N/A</v>
      </c>
    </row>
    <row r="1136" spans="1:37" x14ac:dyDescent="0.3">
      <c r="A1136" s="79" t="s">
        <v>2776</v>
      </c>
      <c r="B1136" s="79" t="s">
        <v>2362</v>
      </c>
      <c r="C1136" s="82"/>
      <c r="D1136" s="81">
        <f>VLOOKUP(A1136,РАСЧЕТ!A:AY,51,0)</f>
        <v>0</v>
      </c>
      <c r="E1136" s="81">
        <f t="shared" si="153"/>
        <v>0</v>
      </c>
      <c r="F1136" s="81" t="e">
        <f>VLOOKUP(A1136,'04'!A:C,3,0)</f>
        <v>#N/A</v>
      </c>
      <c r="G1136" s="81" t="e">
        <f>VLOOKUP(A1136,'04'!A:B,2,0)</f>
        <v>#N/A</v>
      </c>
      <c r="H1136" s="127"/>
      <c r="I1136" s="126">
        <f>VLOOKUP(A1136,РАСЧЕТ!A:AZ,52,0)</f>
        <v>0</v>
      </c>
      <c r="J1136" s="126">
        <f t="shared" si="154"/>
        <v>0</v>
      </c>
      <c r="K1136" s="127"/>
      <c r="L1136" s="126">
        <f>VLOOKUP(A1136,РАСЧЕТ!A:BA,53,0)</f>
        <v>0</v>
      </c>
      <c r="M1136" s="126">
        <f t="shared" si="155"/>
        <v>0</v>
      </c>
      <c r="N1136" s="127"/>
      <c r="O1136" s="126">
        <f>VLOOKUP(A1136,РАСЧЕТ!A:BB,54,0)</f>
        <v>0</v>
      </c>
      <c r="P1136" s="126">
        <f t="shared" si="156"/>
        <v>0</v>
      </c>
      <c r="Q1136" s="127"/>
      <c r="R1136" s="126">
        <f>VLOOKUP(A1136,РАСЧЕТ!A:BC,55,0)</f>
        <v>0</v>
      </c>
      <c r="S1136" s="126">
        <f t="shared" si="157"/>
        <v>0</v>
      </c>
      <c r="T1136" s="128">
        <v>1977.55</v>
      </c>
      <c r="U1136" s="126">
        <f>VLOOKUP(A1136,РАСЧЕТ!A:BD,56,0)</f>
        <v>0</v>
      </c>
      <c r="V1136" s="126">
        <f t="shared" si="158"/>
        <v>-1977.55</v>
      </c>
      <c r="W1136" s="80">
        <v>3122.45</v>
      </c>
      <c r="X1136" s="81">
        <f>VLOOKUP(A1136,РАСЧЕТ!A:BE,57,0)</f>
        <v>2701.5562737747732</v>
      </c>
      <c r="Y1136" s="81">
        <f t="shared" si="159"/>
        <v>-420.8937262252266</v>
      </c>
      <c r="Z1136" s="81" t="str">
        <f>VLOOKUP(A1136,'10'!A:C,3,0)</f>
        <v>Ввод начального сальдо УКС00002580 от 30.12.2023 0:00:00</v>
      </c>
      <c r="AA1136" s="81" t="str">
        <f>VLOOKUP(A1136,'10'!A:B,2,0)</f>
        <v>НАС/КС/ДУ-3-773</v>
      </c>
      <c r="AB1136" s="80">
        <v>3122.45</v>
      </c>
      <c r="AC1136" s="81">
        <f>VLOOKUP(A1136,РАСЧЕТ!A:BF,58,0)</f>
        <v>2497.3729844100894</v>
      </c>
      <c r="AD1136" s="81">
        <f t="shared" si="160"/>
        <v>-625.07701558991039</v>
      </c>
      <c r="AE1136" s="81" t="str">
        <f>VLOOKUP(A1136,'11'!A:C,3,0)</f>
        <v>Ввод начального сальдо УКС00002580 от 30.12.2023 0:00:00</v>
      </c>
      <c r="AF1136" s="81" t="str">
        <f>VLOOKUP(A1136,'11'!A:B,2,0)</f>
        <v>НАС/КС/ДУ-3-773</v>
      </c>
      <c r="AG1136" s="80">
        <v>3122.45</v>
      </c>
      <c r="AH1136" s="120">
        <f>VLOOKUP(A1136,РАСЧЕТ!A:BG,59,0)</f>
        <v>3489.9468186927588</v>
      </c>
      <c r="AI1136" s="120">
        <f t="shared" si="161"/>
        <v>367.49681869275901</v>
      </c>
      <c r="AJ1136" t="str">
        <f>VLOOKUP(A1136,'12'!A:C,3,0)</f>
        <v>Начисление услуг УКС00001867 от 31.12.2023 23:59:59</v>
      </c>
      <c r="AK1136" t="str">
        <f>VLOOKUP(A1136,'12'!A:B,2,0)</f>
        <v>НАС/КС/ДУ-3-773</v>
      </c>
    </row>
    <row r="1137" spans="1:37" x14ac:dyDescent="0.3">
      <c r="A1137" s="79" t="s">
        <v>549</v>
      </c>
      <c r="B1137" s="79" t="s">
        <v>550</v>
      </c>
      <c r="C1137" s="80">
        <v>4660.05</v>
      </c>
      <c r="D1137" s="81">
        <f>VLOOKUP(A1137,РАСЧЕТ!A:AY,51,0)</f>
        <v>3930.1823526394737</v>
      </c>
      <c r="E1137" s="81">
        <f t="shared" si="153"/>
        <v>-729.86764736052646</v>
      </c>
      <c r="F1137" s="81" t="str">
        <f>VLOOKUP(A1137,'04'!A:C,3,0)</f>
        <v>Начисление услуг УКС00000640 от 30.04.2023 0:00:10</v>
      </c>
      <c r="G1137" s="81" t="str">
        <f>VLOOKUP(A1137,'04'!A:B,2,0)</f>
        <v>НАС/КС/ДУ-3-774/Втор-1</v>
      </c>
      <c r="H1137" s="128">
        <v>4660.05</v>
      </c>
      <c r="I1137" s="126">
        <f>VLOOKUP(A1137,РАСЧЕТ!A:AZ,52,0)</f>
        <v>0</v>
      </c>
      <c r="J1137" s="126">
        <f t="shared" si="154"/>
        <v>-4660.05</v>
      </c>
      <c r="K1137" s="128">
        <v>4660.05</v>
      </c>
      <c r="L1137" s="126">
        <f>VLOOKUP(A1137,РАСЧЕТ!A:BA,53,0)</f>
        <v>0</v>
      </c>
      <c r="M1137" s="126">
        <f t="shared" si="155"/>
        <v>-4660.05</v>
      </c>
      <c r="N1137" s="128">
        <v>4660.05</v>
      </c>
      <c r="O1137" s="126">
        <f>VLOOKUP(A1137,РАСЧЕТ!A:BB,54,0)</f>
        <v>0</v>
      </c>
      <c r="P1137" s="126">
        <f t="shared" si="156"/>
        <v>-4660.05</v>
      </c>
      <c r="Q1137" s="128">
        <v>4660.05</v>
      </c>
      <c r="R1137" s="126">
        <f>VLOOKUP(A1137,РАСЧЕТ!A:BC,55,0)</f>
        <v>0</v>
      </c>
      <c r="S1137" s="126">
        <f t="shared" si="157"/>
        <v>-4660.05</v>
      </c>
      <c r="T1137" s="128">
        <v>4660.05</v>
      </c>
      <c r="U1137" s="126">
        <f>VLOOKUP(A1137,РАСЧЕТ!A:BD,56,0)</f>
        <v>0</v>
      </c>
      <c r="V1137" s="126">
        <f t="shared" si="158"/>
        <v>-4660.05</v>
      </c>
      <c r="W1137" s="80">
        <v>4660.05</v>
      </c>
      <c r="X1137" s="81">
        <f>VLOOKUP(A1137,РАСЧЕТ!A:BE,57,0)</f>
        <v>3711.6860741071127</v>
      </c>
      <c r="Y1137" s="81">
        <f t="shared" si="159"/>
        <v>-948.36392589288744</v>
      </c>
      <c r="Z1137" s="81" t="str">
        <f>VLOOKUP(A1137,'10'!A:C,3,0)</f>
        <v>Начисление услуг УКС00001637 от 31.10.2023 0:00:03</v>
      </c>
      <c r="AA1137" s="81" t="str">
        <f>VLOOKUP(A1137,'10'!A:B,2,0)</f>
        <v>НАС/КС/ДУ-3-774/Втор-1</v>
      </c>
      <c r="AB1137" s="80">
        <v>4660.05</v>
      </c>
      <c r="AC1137" s="81">
        <f>VLOOKUP(A1137,РАСЧЕТ!A:BF,58,0)</f>
        <v>3503.4068031609436</v>
      </c>
      <c r="AD1137" s="81">
        <f t="shared" si="160"/>
        <v>-1156.6431968390566</v>
      </c>
      <c r="AE1137" s="81" t="str">
        <f>VLOOKUP(A1137,'11'!A:C,3,0)</f>
        <v>Начисление услуг УКС00001717 от 30.11.2023 23:59:59</v>
      </c>
      <c r="AF1137" s="81" t="str">
        <f>VLOOKUP(A1137,'11'!A:B,2,0)</f>
        <v>НАС/КС/ДУ-3-774/Втор-1</v>
      </c>
      <c r="AG1137" s="80">
        <v>4660.05</v>
      </c>
      <c r="AH1137" s="120">
        <f>VLOOKUP(A1137,РАСЧЕТ!A:BG,59,0)</f>
        <v>4918.1162421985509</v>
      </c>
      <c r="AI1137" s="120">
        <f t="shared" si="161"/>
        <v>258.06624219855075</v>
      </c>
      <c r="AJ1137" t="str">
        <f>VLOOKUP(A1137,'12'!A:C,3,0)</f>
        <v>Начисление услуг УКС00001867 от 31.12.2023 23:59:59</v>
      </c>
      <c r="AK1137" t="str">
        <f>VLOOKUP(A1137,'12'!A:B,2,0)</f>
        <v>НАС/КС/ДУ-3-774/Втор-1</v>
      </c>
    </row>
    <row r="1138" spans="1:37" x14ac:dyDescent="0.3">
      <c r="A1138" s="79" t="s">
        <v>1136</v>
      </c>
      <c r="B1138" s="79" t="s">
        <v>1137</v>
      </c>
      <c r="C1138" s="80">
        <v>3070.91</v>
      </c>
      <c r="D1138" s="81">
        <f>VLOOKUP(A1138,РАСЧЕТ!A:AY,51,0)</f>
        <v>4458.5452740529481</v>
      </c>
      <c r="E1138" s="81">
        <f t="shared" si="153"/>
        <v>1387.6352740529483</v>
      </c>
      <c r="F1138" s="81" t="str">
        <f>VLOOKUP(A1138,'04'!A:C,3,0)</f>
        <v>Начисление услуг УКС00000640 от 30.04.2023 0:00:10</v>
      </c>
      <c r="G1138" s="81" t="str">
        <f>VLOOKUP(A1138,'04'!A:B,2,0)</f>
        <v>НАС/КС/ДУ-3-775</v>
      </c>
      <c r="H1138" s="128">
        <v>3070.91</v>
      </c>
      <c r="I1138" s="126">
        <f>VLOOKUP(A1138,РАСЧЕТ!A:AZ,52,0)</f>
        <v>0</v>
      </c>
      <c r="J1138" s="126">
        <f t="shared" si="154"/>
        <v>-3070.91</v>
      </c>
      <c r="K1138" s="128">
        <v>3070.91</v>
      </c>
      <c r="L1138" s="126">
        <f>VLOOKUP(A1138,РАСЧЕТ!A:BA,53,0)</f>
        <v>0</v>
      </c>
      <c r="M1138" s="126">
        <f t="shared" si="155"/>
        <v>-3070.91</v>
      </c>
      <c r="N1138" s="128">
        <v>3070.91</v>
      </c>
      <c r="O1138" s="126">
        <f>VLOOKUP(A1138,РАСЧЕТ!A:BB,54,0)</f>
        <v>0</v>
      </c>
      <c r="P1138" s="126">
        <f t="shared" si="156"/>
        <v>-3070.91</v>
      </c>
      <c r="Q1138" s="128">
        <v>3070.91</v>
      </c>
      <c r="R1138" s="126">
        <f>VLOOKUP(A1138,РАСЧЕТ!A:BC,55,0)</f>
        <v>0</v>
      </c>
      <c r="S1138" s="126">
        <f t="shared" si="157"/>
        <v>-3070.91</v>
      </c>
      <c r="T1138" s="128">
        <v>3070.91</v>
      </c>
      <c r="U1138" s="126">
        <f>VLOOKUP(A1138,РАСЧЕТ!A:BD,56,0)</f>
        <v>0</v>
      </c>
      <c r="V1138" s="126">
        <f t="shared" si="158"/>
        <v>-3070.91</v>
      </c>
      <c r="W1138" s="80">
        <v>3070.91</v>
      </c>
      <c r="X1138" s="81">
        <f>VLOOKUP(A1138,РАСЧЕТ!A:BE,57,0)</f>
        <v>4213.949112951359</v>
      </c>
      <c r="Y1138" s="81">
        <f t="shared" si="159"/>
        <v>1143.0391129513591</v>
      </c>
      <c r="Z1138" s="81" t="str">
        <f>VLOOKUP(A1138,'10'!A:C,3,0)</f>
        <v>Начисление услуг УКС00001637 от 31.10.2023 0:00:03</v>
      </c>
      <c r="AA1138" s="81" t="str">
        <f>VLOOKUP(A1138,'10'!A:B,2,0)</f>
        <v>НАС/КС/ДУ-3-775</v>
      </c>
      <c r="AB1138" s="80">
        <v>3070.91</v>
      </c>
      <c r="AC1138" s="81">
        <f>VLOOKUP(A1138,РАСЧЕТ!A:BF,58,0)</f>
        <v>3544.1544114796711</v>
      </c>
      <c r="AD1138" s="81">
        <f t="shared" si="160"/>
        <v>473.24441147967127</v>
      </c>
      <c r="AE1138" s="81" t="str">
        <f>VLOOKUP(A1138,'11'!A:C,3,0)</f>
        <v>Начисление услуг УКС00001717 от 30.11.2023 23:59:59</v>
      </c>
      <c r="AF1138" s="81" t="str">
        <f>VLOOKUP(A1138,'11'!A:B,2,0)</f>
        <v>НАС/КС/ДУ-3-775</v>
      </c>
      <c r="AG1138" s="80">
        <v>3070.91</v>
      </c>
      <c r="AH1138" s="120">
        <f>VLOOKUP(A1138,РАСЧЕТ!A:BG,59,0)</f>
        <v>4844.3844980651957</v>
      </c>
      <c r="AI1138" s="120">
        <f t="shared" si="161"/>
        <v>1773.4744980651958</v>
      </c>
      <c r="AJ1138" t="str">
        <f>VLOOKUP(A1138,'12'!A:C,3,0)</f>
        <v>Начисление услуг УКС00001867 от 31.12.2023 23:59:59</v>
      </c>
      <c r="AK1138" t="str">
        <f>VLOOKUP(A1138,'12'!A:B,2,0)</f>
        <v>НАС/КС/ДУ-3-775</v>
      </c>
    </row>
    <row r="1139" spans="1:37" x14ac:dyDescent="0.3">
      <c r="A1139" s="79" t="s">
        <v>2424</v>
      </c>
      <c r="B1139" s="79" t="s">
        <v>2425</v>
      </c>
      <c r="C1139" s="80">
        <v>3058.02</v>
      </c>
      <c r="D1139" s="81">
        <f>VLOOKUP(A1139,РАСЧЕТ!A:AY,51,0)</f>
        <v>1285.5836888471313</v>
      </c>
      <c r="E1139" s="81">
        <f t="shared" si="153"/>
        <v>-1772.4363111528687</v>
      </c>
      <c r="F1139" s="81" t="str">
        <f>VLOOKUP(A1139,'04'!A:C,3,0)</f>
        <v>Начисление услуг УКС00000640 от 30.04.2023 0:00:10</v>
      </c>
      <c r="G1139" s="81" t="str">
        <f>VLOOKUP(A1139,'04'!A:B,2,0)</f>
        <v>НАС/КС/ДУ-3-776 от 24.11.2021 г.</v>
      </c>
      <c r="H1139" s="128">
        <v>3058.02</v>
      </c>
      <c r="I1139" s="126">
        <f>VLOOKUP(A1139,РАСЧЕТ!A:AZ,52,0)</f>
        <v>0</v>
      </c>
      <c r="J1139" s="126">
        <f t="shared" si="154"/>
        <v>-3058.02</v>
      </c>
      <c r="K1139" s="128">
        <v>3058.02</v>
      </c>
      <c r="L1139" s="126">
        <f>VLOOKUP(A1139,РАСЧЕТ!A:BA,53,0)</f>
        <v>0</v>
      </c>
      <c r="M1139" s="126">
        <f t="shared" si="155"/>
        <v>-3058.02</v>
      </c>
      <c r="N1139" s="128">
        <v>3058.02</v>
      </c>
      <c r="O1139" s="126">
        <f>VLOOKUP(A1139,РАСЧЕТ!A:BB,54,0)</f>
        <v>0</v>
      </c>
      <c r="P1139" s="126">
        <f t="shared" si="156"/>
        <v>-3058.02</v>
      </c>
      <c r="Q1139" s="128">
        <v>3058.02</v>
      </c>
      <c r="R1139" s="126">
        <f>VLOOKUP(A1139,РАСЧЕТ!A:BC,55,0)</f>
        <v>0</v>
      </c>
      <c r="S1139" s="126">
        <f t="shared" si="157"/>
        <v>-3058.02</v>
      </c>
      <c r="T1139" s="128">
        <v>3058.02</v>
      </c>
      <c r="U1139" s="126">
        <f>VLOOKUP(A1139,РАСЧЕТ!A:BD,56,0)</f>
        <v>0</v>
      </c>
      <c r="V1139" s="126">
        <f t="shared" si="158"/>
        <v>-3058.02</v>
      </c>
      <c r="W1139" s="80">
        <v>3058.02</v>
      </c>
      <c r="X1139" s="81">
        <f>VLOOKUP(A1139,РАСЧЕТ!A:BE,57,0)</f>
        <v>4852.1670495310382</v>
      </c>
      <c r="Y1139" s="81">
        <f t="shared" si="159"/>
        <v>1794.1470495310382</v>
      </c>
      <c r="Z1139" s="81" t="str">
        <f>VLOOKUP(A1139,'10'!A:C,3,0)</f>
        <v>Начисление услуг УКС00001637 от 31.10.2023 0:00:03</v>
      </c>
      <c r="AA1139" s="81" t="str">
        <f>VLOOKUP(A1139,'10'!A:B,2,0)</f>
        <v>НАС/КС/ДУ-3-776 от 24.11.2021 г.</v>
      </c>
      <c r="AB1139" s="80">
        <v>3058.02</v>
      </c>
      <c r="AC1139" s="81">
        <f>VLOOKUP(A1139,РАСЧЕТ!A:BF,58,0)</f>
        <v>3987.6184685668991</v>
      </c>
      <c r="AD1139" s="81">
        <f t="shared" si="160"/>
        <v>929.5984685668991</v>
      </c>
      <c r="AE1139" s="81" t="str">
        <f>VLOOKUP(A1139,'11'!A:C,3,0)</f>
        <v>Начисление услуг УКС00001717 от 30.11.2023 23:59:59</v>
      </c>
      <c r="AF1139" s="81" t="str">
        <f>VLOOKUP(A1139,'11'!A:B,2,0)</f>
        <v>НАС/КС/ДУ-3-776 от 24.11.2021 г.</v>
      </c>
      <c r="AG1139" s="80">
        <v>3058.02</v>
      </c>
      <c r="AH1139" s="120">
        <f>VLOOKUP(A1139,РАСЧЕТ!A:BG,59,0)</f>
        <v>5418.8987518563445</v>
      </c>
      <c r="AI1139" s="120">
        <f t="shared" si="161"/>
        <v>2360.8787518563445</v>
      </c>
      <c r="AJ1139" t="str">
        <f>VLOOKUP(A1139,'12'!A:C,3,0)</f>
        <v>Начисление услуг УКС00001867 от 31.12.2023 23:59:59</v>
      </c>
      <c r="AK1139" t="str">
        <f>VLOOKUP(A1139,'12'!A:B,2,0)</f>
        <v>НАС/КС/ДУ-3-776 от 24.11.2021 г.</v>
      </c>
    </row>
    <row r="1140" spans="1:37" x14ac:dyDescent="0.3">
      <c r="A1140" s="79" t="s">
        <v>2609</v>
      </c>
      <c r="B1140" s="79" t="s">
        <v>2610</v>
      </c>
      <c r="C1140" s="80">
        <v>4415.24</v>
      </c>
      <c r="D1140" s="81">
        <f>VLOOKUP(A1140,РАСЧЕТ!A:AY,51,0)</f>
        <v>3723.7119433303028</v>
      </c>
      <c r="E1140" s="81">
        <f t="shared" si="153"/>
        <v>-691.52805666969698</v>
      </c>
      <c r="F1140" s="81" t="str">
        <f>VLOOKUP(A1140,'04'!A:C,3,0)</f>
        <v>Начисление услуг УКС00000640 от 30.04.2023 0:00:10</v>
      </c>
      <c r="G1140" s="81" t="str">
        <f>VLOOKUP(A1140,'04'!A:B,2,0)</f>
        <v>НАС/КС/ДУ/3-777</v>
      </c>
      <c r="H1140" s="128">
        <v>4415.24</v>
      </c>
      <c r="I1140" s="126">
        <f>VLOOKUP(A1140,РАСЧЕТ!A:AZ,52,0)</f>
        <v>0</v>
      </c>
      <c r="J1140" s="126">
        <f t="shared" si="154"/>
        <v>-4415.24</v>
      </c>
      <c r="K1140" s="128">
        <v>4415.24</v>
      </c>
      <c r="L1140" s="126">
        <f>VLOOKUP(A1140,РАСЧЕТ!A:BA,53,0)</f>
        <v>0</v>
      </c>
      <c r="M1140" s="126">
        <f t="shared" si="155"/>
        <v>-4415.24</v>
      </c>
      <c r="N1140" s="128">
        <v>4415.24</v>
      </c>
      <c r="O1140" s="126">
        <f>VLOOKUP(A1140,РАСЧЕТ!A:BB,54,0)</f>
        <v>0</v>
      </c>
      <c r="P1140" s="126">
        <f t="shared" si="156"/>
        <v>-4415.24</v>
      </c>
      <c r="Q1140" s="128">
        <v>4415.24</v>
      </c>
      <c r="R1140" s="126">
        <f>VLOOKUP(A1140,РАСЧЕТ!A:BC,55,0)</f>
        <v>0</v>
      </c>
      <c r="S1140" s="126">
        <f t="shared" si="157"/>
        <v>-4415.24</v>
      </c>
      <c r="T1140" s="128">
        <v>4415.24</v>
      </c>
      <c r="U1140" s="126">
        <f>VLOOKUP(A1140,РАСЧЕТ!A:BD,56,0)</f>
        <v>0</v>
      </c>
      <c r="V1140" s="126">
        <f t="shared" si="158"/>
        <v>-4415.24</v>
      </c>
      <c r="W1140" s="80">
        <v>4415.24</v>
      </c>
      <c r="X1140" s="81">
        <f>VLOOKUP(A1140,РАСЧЕТ!A:BE,57,0)</f>
        <v>4536.2193769686546</v>
      </c>
      <c r="Y1140" s="81">
        <f t="shared" si="159"/>
        <v>120.97937696865483</v>
      </c>
      <c r="Z1140" s="81" t="str">
        <f>VLOOKUP(A1140,'10'!A:C,3,0)</f>
        <v>Начисление услуг УКС00001637 от 31.10.2023 0:00:03</v>
      </c>
      <c r="AA1140" s="81" t="str">
        <f>VLOOKUP(A1140,'10'!A:B,2,0)</f>
        <v>НАС/КС/ДУ/3-777</v>
      </c>
      <c r="AB1140" s="80">
        <v>4415.24</v>
      </c>
      <c r="AC1140" s="81">
        <f>VLOOKUP(A1140,РАСЧЕТ!A:BF,58,0)</f>
        <v>4031.7893842553999</v>
      </c>
      <c r="AD1140" s="81">
        <f t="shared" si="160"/>
        <v>-383.45061574459987</v>
      </c>
      <c r="AE1140" s="81" t="str">
        <f>VLOOKUP(A1140,'11'!A:C,3,0)</f>
        <v>Начисление услуг УКС00001717 от 30.11.2023 23:59:59</v>
      </c>
      <c r="AF1140" s="81" t="str">
        <f>VLOOKUP(A1140,'11'!A:B,2,0)</f>
        <v>НАС/КС/ДУ/3-777</v>
      </c>
      <c r="AG1140" s="80">
        <v>4415.24</v>
      </c>
      <c r="AH1140" s="120">
        <f>VLOOKUP(A1140,РАСЧЕТ!A:BG,59,0)</f>
        <v>5584.3613103443085</v>
      </c>
      <c r="AI1140" s="120">
        <f t="shared" si="161"/>
        <v>1169.1213103443088</v>
      </c>
      <c r="AJ1140" t="str">
        <f>VLOOKUP(A1140,'12'!A:C,3,0)</f>
        <v>Начисление услуг УКС00001867 от 31.12.2023 23:59:59</v>
      </c>
      <c r="AK1140" t="str">
        <f>VLOOKUP(A1140,'12'!A:B,2,0)</f>
        <v>НАС/КС/ДУ/3-777</v>
      </c>
    </row>
    <row r="1141" spans="1:37" x14ac:dyDescent="0.3">
      <c r="A1141" s="79" t="s">
        <v>918</v>
      </c>
      <c r="B1141" s="79" t="s">
        <v>298</v>
      </c>
      <c r="C1141" s="80">
        <v>3367.26</v>
      </c>
      <c r="D1141" s="81">
        <f>VLOOKUP(A1141,РАСЧЕТ!A:AY,51,0)</f>
        <v>2839.8736999717489</v>
      </c>
      <c r="E1141" s="81">
        <f t="shared" si="153"/>
        <v>-527.3863000282513</v>
      </c>
      <c r="F1141" s="81" t="str">
        <f>VLOOKUP(A1141,'04'!A:C,3,0)</f>
        <v>Начисление услуг УКС00000640 от 30.04.2023 0:00:10</v>
      </c>
      <c r="G1141" s="81" t="str">
        <f>VLOOKUP(A1141,'04'!A:B,2,0)</f>
        <v>НАС/КС/ДУ-3-78.</v>
      </c>
      <c r="H1141" s="128">
        <v>3367.26</v>
      </c>
      <c r="I1141" s="126">
        <f>VLOOKUP(A1141,РАСЧЕТ!A:AZ,52,0)</f>
        <v>0</v>
      </c>
      <c r="J1141" s="126">
        <f t="shared" si="154"/>
        <v>-3367.26</v>
      </c>
      <c r="K1141" s="128">
        <v>3367.26</v>
      </c>
      <c r="L1141" s="126">
        <f>VLOOKUP(A1141,РАСЧЕТ!A:BA,53,0)</f>
        <v>0</v>
      </c>
      <c r="M1141" s="126">
        <f t="shared" si="155"/>
        <v>-3367.26</v>
      </c>
      <c r="N1141" s="128">
        <v>3367.26</v>
      </c>
      <c r="O1141" s="126">
        <f>VLOOKUP(A1141,РАСЧЕТ!A:BB,54,0)</f>
        <v>0</v>
      </c>
      <c r="P1141" s="126">
        <f t="shared" si="156"/>
        <v>-3367.26</v>
      </c>
      <c r="Q1141" s="128">
        <v>3367.26</v>
      </c>
      <c r="R1141" s="126">
        <f>VLOOKUP(A1141,РАСЧЕТ!A:BC,55,0)</f>
        <v>0</v>
      </c>
      <c r="S1141" s="126">
        <f t="shared" si="157"/>
        <v>-3367.26</v>
      </c>
      <c r="T1141" s="128">
        <v>3367.26</v>
      </c>
      <c r="U1141" s="126">
        <f>VLOOKUP(A1141,РАСЧЕТ!A:BD,56,0)</f>
        <v>0</v>
      </c>
      <c r="V1141" s="126">
        <f t="shared" si="158"/>
        <v>-3367.26</v>
      </c>
      <c r="W1141" s="80">
        <v>3367.26</v>
      </c>
      <c r="X1141" s="81">
        <f>VLOOKUP(A1141,РАСЧЕТ!A:BE,57,0)</f>
        <v>4226.8835010176317</v>
      </c>
      <c r="Y1141" s="81">
        <f t="shared" si="159"/>
        <v>859.6235010176315</v>
      </c>
      <c r="Z1141" s="81" t="str">
        <f>VLOOKUP(A1141,'10'!A:C,3,0)</f>
        <v>Начисление услуг УКС00001637 от 31.10.2023 0:00:03</v>
      </c>
      <c r="AA1141" s="81" t="str">
        <f>VLOOKUP(A1141,'10'!A:B,2,0)</f>
        <v>НАС/КС/ДУ-3-78.</v>
      </c>
      <c r="AB1141" s="80">
        <v>3367.26</v>
      </c>
      <c r="AC1141" s="81">
        <f>VLOOKUP(A1141,РАСЧЕТ!A:BF,58,0)</f>
        <v>3611.046158825925</v>
      </c>
      <c r="AD1141" s="81">
        <f t="shared" si="160"/>
        <v>243.78615882592476</v>
      </c>
      <c r="AE1141" s="81" t="str">
        <f>VLOOKUP(A1141,'11'!A:C,3,0)</f>
        <v>Начисление услуг УКС00001717 от 30.11.2023 23:59:59</v>
      </c>
      <c r="AF1141" s="81" t="str">
        <f>VLOOKUP(A1141,'11'!A:B,2,0)</f>
        <v>НАС/КС/ДУ-3-78.</v>
      </c>
      <c r="AG1141" s="80">
        <v>3367.26</v>
      </c>
      <c r="AH1141" s="120">
        <f>VLOOKUP(A1141,РАСЧЕТ!A:BG,59,0)</f>
        <v>4954.8106249323137</v>
      </c>
      <c r="AI1141" s="120">
        <f t="shared" si="161"/>
        <v>1587.5506249323134</v>
      </c>
      <c r="AJ1141" t="str">
        <f>VLOOKUP(A1141,'12'!A:C,3,0)</f>
        <v>Начисление услуг УКС00001867 от 31.12.2023 23:59:59</v>
      </c>
      <c r="AK1141" t="str">
        <f>VLOOKUP(A1141,'12'!A:B,2,0)</f>
        <v>НАС/КС/ДУ-3-78.</v>
      </c>
    </row>
    <row r="1142" spans="1:37" x14ac:dyDescent="0.3">
      <c r="A1142" s="79" t="s">
        <v>2676</v>
      </c>
      <c r="B1142" s="79" t="s">
        <v>341</v>
      </c>
      <c r="C1142" s="80">
        <v>3118.15</v>
      </c>
      <c r="D1142" s="81">
        <f>VLOOKUP(A1142,РАСЧЕТ!A:AY,51,0)</f>
        <v>3232.8637798076084</v>
      </c>
      <c r="E1142" s="81">
        <f t="shared" si="153"/>
        <v>114.71377980760826</v>
      </c>
      <c r="F1142" s="81" t="str">
        <f>VLOOKUP(A1142,'04'!A:C,3,0)</f>
        <v>Начисление услуг УКС00000640 от 30.04.2023 0:00:10</v>
      </c>
      <c r="G1142" s="81" t="str">
        <f>VLOOKUP(A1142,'04'!A:B,2,0)</f>
        <v>НАС/КС/ДУ-3-79</v>
      </c>
      <c r="H1142" s="128">
        <v>3118.15</v>
      </c>
      <c r="I1142" s="126">
        <f>VLOOKUP(A1142,РАСЧЕТ!A:AZ,52,0)</f>
        <v>0</v>
      </c>
      <c r="J1142" s="126">
        <f t="shared" si="154"/>
        <v>-3118.15</v>
      </c>
      <c r="K1142" s="128">
        <v>3118.15</v>
      </c>
      <c r="L1142" s="126">
        <f>VLOOKUP(A1142,РАСЧЕТ!A:BA,53,0)</f>
        <v>0</v>
      </c>
      <c r="M1142" s="126">
        <f t="shared" si="155"/>
        <v>-3118.15</v>
      </c>
      <c r="N1142" s="128">
        <v>3118.15</v>
      </c>
      <c r="O1142" s="126">
        <f>VLOOKUP(A1142,РАСЧЕТ!A:BB,54,0)</f>
        <v>0</v>
      </c>
      <c r="P1142" s="126">
        <f t="shared" si="156"/>
        <v>-3118.15</v>
      </c>
      <c r="Q1142" s="128">
        <v>3118.15</v>
      </c>
      <c r="R1142" s="126">
        <f>VLOOKUP(A1142,РАСЧЕТ!A:BC,55,0)</f>
        <v>0</v>
      </c>
      <c r="S1142" s="126">
        <f t="shared" si="157"/>
        <v>-3118.15</v>
      </c>
      <c r="T1142" s="128">
        <v>3118.15</v>
      </c>
      <c r="U1142" s="126">
        <f>VLOOKUP(A1142,РАСЧЕТ!A:BD,56,0)</f>
        <v>0</v>
      </c>
      <c r="V1142" s="126">
        <f t="shared" si="158"/>
        <v>-3118.15</v>
      </c>
      <c r="W1142" s="80">
        <v>3118.15</v>
      </c>
      <c r="X1142" s="81">
        <f>VLOOKUP(A1142,РАСЧЕТ!A:BE,57,0)</f>
        <v>3288.6092236205632</v>
      </c>
      <c r="Y1142" s="81">
        <f t="shared" si="159"/>
        <v>170.45922362056308</v>
      </c>
      <c r="Z1142" s="81" t="str">
        <f>VLOOKUP(A1142,'10'!A:C,3,0)</f>
        <v>Начисление услуг УКС00001637 от 31.10.2023 0:00:03</v>
      </c>
      <c r="AA1142" s="81" t="str">
        <f>VLOOKUP(A1142,'10'!A:B,2,0)</f>
        <v>НАС/КС/ДУ-3-79</v>
      </c>
      <c r="AB1142" s="80">
        <v>3118.15</v>
      </c>
      <c r="AC1142" s="81">
        <f>VLOOKUP(A1142,РАСЧЕТ!A:BF,58,0)</f>
        <v>2906.7604404620988</v>
      </c>
      <c r="AD1142" s="81">
        <f t="shared" si="160"/>
        <v>-211.38955953790128</v>
      </c>
      <c r="AE1142" s="81" t="str">
        <f>VLOOKUP(A1142,'11'!A:C,3,0)</f>
        <v>Начисление услуг УКС00001717 от 30.11.2023 23:59:59</v>
      </c>
      <c r="AF1142" s="81" t="str">
        <f>VLOOKUP(A1142,'11'!A:B,2,0)</f>
        <v>НАС/КС/ДУ-3-79</v>
      </c>
      <c r="AG1142" s="80">
        <v>3118.15</v>
      </c>
      <c r="AH1142" s="120">
        <f>VLOOKUP(A1142,РАСЧЕТ!A:BG,59,0)</f>
        <v>4020.9198510673486</v>
      </c>
      <c r="AI1142" s="120">
        <f t="shared" si="161"/>
        <v>902.76985106734855</v>
      </c>
      <c r="AJ1142" t="str">
        <f>VLOOKUP(A1142,'12'!A:C,3,0)</f>
        <v>Начисление услуг УКС00001867 от 31.12.2023 23:59:59</v>
      </c>
      <c r="AK1142" t="str">
        <f>VLOOKUP(A1142,'12'!A:B,2,0)</f>
        <v>НАС/КС/ДУ-3-79</v>
      </c>
    </row>
    <row r="1143" spans="1:37" x14ac:dyDescent="0.3">
      <c r="A1143" s="79" t="s">
        <v>2294</v>
      </c>
      <c r="B1143" s="79" t="s">
        <v>335</v>
      </c>
      <c r="C1143" s="80">
        <v>2452.4299999999998</v>
      </c>
      <c r="D1143" s="81">
        <f>VLOOKUP(A1143,РАСЧЕТ!A:AY,51,0)</f>
        <v>4504.5566241737533</v>
      </c>
      <c r="E1143" s="81">
        <f t="shared" si="153"/>
        <v>2052.1266241737535</v>
      </c>
      <c r="F1143" s="81" t="str">
        <f>VLOOKUP(A1143,'04'!A:C,3,0)</f>
        <v>Начисление услуг УКС00000640 от 30.04.2023 0:00:10</v>
      </c>
      <c r="G1143" s="81" t="str">
        <f>VLOOKUP(A1143,'04'!A:B,2,0)</f>
        <v>НАС/КС/ДУ/3-8</v>
      </c>
      <c r="H1143" s="128">
        <v>2452.4299999999998</v>
      </c>
      <c r="I1143" s="126">
        <f>VLOOKUP(A1143,РАСЧЕТ!A:AZ,52,0)</f>
        <v>0</v>
      </c>
      <c r="J1143" s="126">
        <f t="shared" si="154"/>
        <v>-2452.4299999999998</v>
      </c>
      <c r="K1143" s="128">
        <v>2452.4299999999998</v>
      </c>
      <c r="L1143" s="126">
        <f>VLOOKUP(A1143,РАСЧЕТ!A:BA,53,0)</f>
        <v>0</v>
      </c>
      <c r="M1143" s="126">
        <f t="shared" si="155"/>
        <v>-2452.4299999999998</v>
      </c>
      <c r="N1143" s="128">
        <v>2452.4299999999998</v>
      </c>
      <c r="O1143" s="126">
        <f>VLOOKUP(A1143,РАСЧЕТ!A:BB,54,0)</f>
        <v>0</v>
      </c>
      <c r="P1143" s="126">
        <f t="shared" si="156"/>
        <v>-2452.4299999999998</v>
      </c>
      <c r="Q1143" s="128">
        <v>2452.4299999999998</v>
      </c>
      <c r="R1143" s="126">
        <f>VLOOKUP(A1143,РАСЧЕТ!A:BC,55,0)</f>
        <v>0</v>
      </c>
      <c r="S1143" s="126">
        <f t="shared" si="157"/>
        <v>-2452.4299999999998</v>
      </c>
      <c r="T1143" s="128">
        <v>2452.4299999999998</v>
      </c>
      <c r="U1143" s="126">
        <f>VLOOKUP(A1143,РАСЧЕТ!A:BD,56,0)</f>
        <v>0</v>
      </c>
      <c r="V1143" s="126">
        <f t="shared" si="158"/>
        <v>-2452.4299999999998</v>
      </c>
      <c r="W1143" s="80">
        <v>2452.4299999999998</v>
      </c>
      <c r="X1143" s="81">
        <f>VLOOKUP(A1143,РАСЧЕТ!A:BE,57,0)</f>
        <v>3373.0533058300525</v>
      </c>
      <c r="Y1143" s="81">
        <f t="shared" si="159"/>
        <v>920.62330583005269</v>
      </c>
      <c r="Z1143" s="81" t="str">
        <f>VLOOKUP(A1143,'10'!A:C,3,0)</f>
        <v>Начисление услуг УКС00001637 от 31.10.2023 0:00:03</v>
      </c>
      <c r="AA1143" s="81" t="str">
        <f>VLOOKUP(A1143,'10'!A:B,2,0)</f>
        <v>НАС/КС/ДУ/3-8</v>
      </c>
      <c r="AB1143" s="80">
        <v>2452.4299999999998</v>
      </c>
      <c r="AC1143" s="81">
        <f>VLOOKUP(A1143,РАСЧЕТ!A:BF,58,0)</f>
        <v>2835.8085913396098</v>
      </c>
      <c r="AD1143" s="81">
        <f t="shared" si="160"/>
        <v>383.37859133961001</v>
      </c>
      <c r="AE1143" s="81" t="str">
        <f>VLOOKUP(A1143,'11'!A:C,3,0)</f>
        <v>Начисление услуг УКС00001717 от 30.11.2023 23:59:59</v>
      </c>
      <c r="AF1143" s="81" t="str">
        <f>VLOOKUP(A1143,'11'!A:B,2,0)</f>
        <v>НАС/КС/ДУ/3-8</v>
      </c>
      <c r="AG1143" s="80">
        <v>2452.4299999999998</v>
      </c>
      <c r="AH1143" s="120">
        <f>VLOOKUP(A1143,РАСЧЕТ!A:BG,59,0)</f>
        <v>3875.7949233133304</v>
      </c>
      <c r="AI1143" s="120">
        <f t="shared" si="161"/>
        <v>1423.3649233133306</v>
      </c>
      <c r="AJ1143" t="str">
        <f>VLOOKUP(A1143,'12'!A:C,3,0)</f>
        <v>Начисление услуг УКС00001867 от 31.12.2023 23:59:59</v>
      </c>
      <c r="AK1143" t="str">
        <f>VLOOKUP(A1143,'12'!A:B,2,0)</f>
        <v>НАС/КС/ДУ/3-8</v>
      </c>
    </row>
    <row r="1144" spans="1:37" x14ac:dyDescent="0.3">
      <c r="A1144" s="79" t="s">
        <v>1073</v>
      </c>
      <c r="B1144" s="79" t="s">
        <v>212</v>
      </c>
      <c r="C1144" s="80">
        <v>2452.4299999999998</v>
      </c>
      <c r="D1144" s="81">
        <f>VLOOKUP(A1144,РАСЧЕТ!A:AY,51,0)</f>
        <v>2068.3263809743221</v>
      </c>
      <c r="E1144" s="81">
        <f t="shared" si="153"/>
        <v>-384.10361902567774</v>
      </c>
      <c r="F1144" s="81" t="str">
        <f>VLOOKUP(A1144,'04'!A:C,3,0)</f>
        <v>Начисление услуг УКС00000640 от 30.04.2023 0:00:10</v>
      </c>
      <c r="G1144" s="81" t="str">
        <f>VLOOKUP(A1144,'04'!A:B,2,0)</f>
        <v>НАС/КС/ДУ/3-80</v>
      </c>
      <c r="H1144" s="128">
        <v>2452.4299999999998</v>
      </c>
      <c r="I1144" s="126">
        <f>VLOOKUP(A1144,РАСЧЕТ!A:AZ,52,0)</f>
        <v>0</v>
      </c>
      <c r="J1144" s="126">
        <f t="shared" si="154"/>
        <v>-2452.4299999999998</v>
      </c>
      <c r="K1144" s="128">
        <v>2452.4299999999998</v>
      </c>
      <c r="L1144" s="126">
        <f>VLOOKUP(A1144,РАСЧЕТ!A:BA,53,0)</f>
        <v>0</v>
      </c>
      <c r="M1144" s="126">
        <f t="shared" si="155"/>
        <v>-2452.4299999999998</v>
      </c>
      <c r="N1144" s="128">
        <v>2452.4299999999998</v>
      </c>
      <c r="O1144" s="126">
        <f>VLOOKUP(A1144,РАСЧЕТ!A:BB,54,0)</f>
        <v>0</v>
      </c>
      <c r="P1144" s="126">
        <f t="shared" si="156"/>
        <v>-2452.4299999999998</v>
      </c>
      <c r="Q1144" s="128">
        <v>2452.4299999999998</v>
      </c>
      <c r="R1144" s="126">
        <f>VLOOKUP(A1144,РАСЧЕТ!A:BC,55,0)</f>
        <v>0</v>
      </c>
      <c r="S1144" s="126">
        <f t="shared" si="157"/>
        <v>-2452.4299999999998</v>
      </c>
      <c r="T1144" s="128">
        <v>2452.4299999999998</v>
      </c>
      <c r="U1144" s="126">
        <f>VLOOKUP(A1144,РАСЧЕТ!A:BD,56,0)</f>
        <v>0</v>
      </c>
      <c r="V1144" s="126">
        <f t="shared" si="158"/>
        <v>-2452.4299999999998</v>
      </c>
      <c r="W1144" s="80">
        <v>2452.4299999999998</v>
      </c>
      <c r="X1144" s="81">
        <f>VLOOKUP(A1144,РАСЧЕТ!A:BE,57,0)</f>
        <v>2863.6915722729004</v>
      </c>
      <c r="Y1144" s="81">
        <f t="shared" si="159"/>
        <v>411.26157227290059</v>
      </c>
      <c r="Z1144" s="81" t="str">
        <f>VLOOKUP(A1144,'10'!A:C,3,0)</f>
        <v>Начисление услуг УКС00001637 от 31.10.2023 0:00:03</v>
      </c>
      <c r="AA1144" s="81" t="str">
        <f>VLOOKUP(A1144,'10'!A:B,2,0)</f>
        <v>НАС/КС/ДУ/3-80</v>
      </c>
      <c r="AB1144" s="80">
        <v>2452.4299999999998</v>
      </c>
      <c r="AC1144" s="81">
        <f>VLOOKUP(A1144,РАСЧЕТ!A:BF,58,0)</f>
        <v>2479.8724174650433</v>
      </c>
      <c r="AD1144" s="81">
        <f t="shared" si="160"/>
        <v>27.442417465043491</v>
      </c>
      <c r="AE1144" s="81" t="str">
        <f>VLOOKUP(A1144,'11'!A:C,3,0)</f>
        <v>Начисление услуг УКС00001717 от 30.11.2023 23:59:59</v>
      </c>
      <c r="AF1144" s="81" t="str">
        <f>VLOOKUP(A1144,'11'!A:B,2,0)</f>
        <v>НАС/КС/ДУ/3-80</v>
      </c>
      <c r="AG1144" s="80">
        <v>2452.4299999999998</v>
      </c>
      <c r="AH1144" s="120">
        <f>VLOOKUP(A1144,РАСЧЕТ!A:BG,59,0)</f>
        <v>3413.8503539444814</v>
      </c>
      <c r="AI1144" s="120">
        <f t="shared" si="161"/>
        <v>961.42035394448158</v>
      </c>
      <c r="AJ1144" t="str">
        <f>VLOOKUP(A1144,'12'!A:C,3,0)</f>
        <v>Начисление услуг УКС00001867 от 31.12.2023 23:59:59</v>
      </c>
      <c r="AK1144" t="str">
        <f>VLOOKUP(A1144,'12'!A:B,2,0)</f>
        <v>НАС/КС/ДУ/3-80</v>
      </c>
    </row>
    <row r="1145" spans="1:37" x14ac:dyDescent="0.3">
      <c r="A1145" s="79" t="s">
        <v>2317</v>
      </c>
      <c r="B1145" s="79" t="s">
        <v>354</v>
      </c>
      <c r="C1145" s="80">
        <v>1421.64</v>
      </c>
      <c r="D1145" s="81">
        <f>VLOOKUP(A1145,РАСЧЕТ!A:AY,51,0)</f>
        <v>597.65196770842772</v>
      </c>
      <c r="E1145" s="81">
        <f t="shared" si="153"/>
        <v>-823.98803229157238</v>
      </c>
      <c r="F1145" s="81" t="str">
        <f>VLOOKUP(A1145,'04'!A:C,3,0)</f>
        <v>Начисление услуг УКС00000640 от 30.04.2023 0:00:10</v>
      </c>
      <c r="G1145" s="81" t="str">
        <f>VLOOKUP(A1145,'04'!A:B,2,0)</f>
        <v>НАС/КС/ДУ/3-81</v>
      </c>
      <c r="H1145" s="128">
        <v>1421.64</v>
      </c>
      <c r="I1145" s="126">
        <f>VLOOKUP(A1145,РАСЧЕТ!A:AZ,52,0)</f>
        <v>0</v>
      </c>
      <c r="J1145" s="126">
        <f t="shared" si="154"/>
        <v>-1421.64</v>
      </c>
      <c r="K1145" s="128">
        <v>1421.64</v>
      </c>
      <c r="L1145" s="126">
        <f>VLOOKUP(A1145,РАСЧЕТ!A:BA,53,0)</f>
        <v>0</v>
      </c>
      <c r="M1145" s="126">
        <f t="shared" si="155"/>
        <v>-1421.64</v>
      </c>
      <c r="N1145" s="128">
        <v>1421.64</v>
      </c>
      <c r="O1145" s="126">
        <f>VLOOKUP(A1145,РАСЧЕТ!A:BB,54,0)</f>
        <v>0</v>
      </c>
      <c r="P1145" s="126">
        <f t="shared" si="156"/>
        <v>-1421.64</v>
      </c>
      <c r="Q1145" s="128">
        <v>1421.64</v>
      </c>
      <c r="R1145" s="126">
        <f>VLOOKUP(A1145,РАСЧЕТ!A:BC,55,0)</f>
        <v>0</v>
      </c>
      <c r="S1145" s="126">
        <f t="shared" si="157"/>
        <v>-1421.64</v>
      </c>
      <c r="T1145" s="128">
        <v>1421.64</v>
      </c>
      <c r="U1145" s="126">
        <f>VLOOKUP(A1145,РАСЧЕТ!A:BD,56,0)</f>
        <v>0</v>
      </c>
      <c r="V1145" s="126">
        <f t="shared" si="158"/>
        <v>-1421.64</v>
      </c>
      <c r="W1145" s="80">
        <v>1421.64</v>
      </c>
      <c r="X1145" s="81">
        <f>VLOOKUP(A1145,РАСЧЕТ!A:BE,57,0)</f>
        <v>1375.7678024032532</v>
      </c>
      <c r="Y1145" s="81">
        <f t="shared" si="159"/>
        <v>-45.872197596746901</v>
      </c>
      <c r="Z1145" s="81" t="str">
        <f>VLOOKUP(A1145,'10'!A:C,3,0)</f>
        <v>Начисление услуг УКС00001637 от 31.10.2023 0:00:03</v>
      </c>
      <c r="AA1145" s="81" t="str">
        <f>VLOOKUP(A1145,'10'!A:B,2,0)</f>
        <v>НАС/КС/ДУ/3-81</v>
      </c>
      <c r="AB1145" s="80">
        <v>1421.64</v>
      </c>
      <c r="AC1145" s="81">
        <f>VLOOKUP(A1145,РАСЧЕТ!A:BF,58,0)</f>
        <v>1238.8992219829347</v>
      </c>
      <c r="AD1145" s="81">
        <f t="shared" si="160"/>
        <v>-182.7407780170654</v>
      </c>
      <c r="AE1145" s="81" t="str">
        <f>VLOOKUP(A1145,'11'!A:C,3,0)</f>
        <v>Начисление услуг УКС00001717 от 30.11.2023 23:59:59</v>
      </c>
      <c r="AF1145" s="81" t="str">
        <f>VLOOKUP(A1145,'11'!A:B,2,0)</f>
        <v>НАС/КС/ДУ/3-81</v>
      </c>
      <c r="AG1145" s="80">
        <v>1421.64</v>
      </c>
      <c r="AH1145" s="120">
        <f>VLOOKUP(A1145,РАСЧЕТ!A:BG,59,0)</f>
        <v>1721.1495927414333</v>
      </c>
      <c r="AI1145" s="120">
        <f t="shared" si="161"/>
        <v>299.50959274143315</v>
      </c>
      <c r="AJ1145" t="str">
        <f>VLOOKUP(A1145,'12'!A:C,3,0)</f>
        <v>Начисление услуг УКС00001867 от 31.12.2023 23:59:59</v>
      </c>
      <c r="AK1145" t="str">
        <f>VLOOKUP(A1145,'12'!A:B,2,0)</f>
        <v>НАС/КС/ДУ/3-81</v>
      </c>
    </row>
    <row r="1146" spans="1:37" x14ac:dyDescent="0.3">
      <c r="A1146" s="79" t="s">
        <v>752</v>
      </c>
      <c r="B1146" s="79" t="s">
        <v>234</v>
      </c>
      <c r="C1146" s="80">
        <v>1421.64</v>
      </c>
      <c r="D1146" s="81">
        <f>VLOOKUP(A1146,РАСЧЕТ!A:AY,51,0)</f>
        <v>1198.9772891462358</v>
      </c>
      <c r="E1146" s="81">
        <f t="shared" si="153"/>
        <v>-222.66271085376434</v>
      </c>
      <c r="F1146" s="81" t="str">
        <f>VLOOKUP(A1146,'04'!A:C,3,0)</f>
        <v>Начисление услуг УКС00000640 от 30.04.2023 0:00:10</v>
      </c>
      <c r="G1146" s="81" t="str">
        <f>VLOOKUP(A1146,'04'!A:B,2,0)</f>
        <v>НАС/КС/ДУ-3-82.</v>
      </c>
      <c r="H1146" s="128">
        <v>1421.64</v>
      </c>
      <c r="I1146" s="126">
        <f>VLOOKUP(A1146,РАСЧЕТ!A:AZ,52,0)</f>
        <v>0</v>
      </c>
      <c r="J1146" s="126">
        <f t="shared" si="154"/>
        <v>-1421.64</v>
      </c>
      <c r="K1146" s="128">
        <v>1421.64</v>
      </c>
      <c r="L1146" s="126">
        <f>VLOOKUP(A1146,РАСЧЕТ!A:BA,53,0)</f>
        <v>0</v>
      </c>
      <c r="M1146" s="126">
        <f t="shared" si="155"/>
        <v>-1421.64</v>
      </c>
      <c r="N1146" s="128">
        <v>1421.64</v>
      </c>
      <c r="O1146" s="126">
        <f>VLOOKUP(A1146,РАСЧЕТ!A:BB,54,0)</f>
        <v>0</v>
      </c>
      <c r="P1146" s="126">
        <f t="shared" si="156"/>
        <v>-1421.64</v>
      </c>
      <c r="Q1146" s="128">
        <v>1421.64</v>
      </c>
      <c r="R1146" s="126">
        <f>VLOOKUP(A1146,РАСЧЕТ!A:BC,55,0)</f>
        <v>0</v>
      </c>
      <c r="S1146" s="126">
        <f t="shared" si="157"/>
        <v>-1421.64</v>
      </c>
      <c r="T1146" s="128">
        <v>1421.64</v>
      </c>
      <c r="U1146" s="126">
        <f>VLOOKUP(A1146,РАСЧЕТ!A:BD,56,0)</f>
        <v>0</v>
      </c>
      <c r="V1146" s="126">
        <f t="shared" si="158"/>
        <v>-1421.64</v>
      </c>
      <c r="W1146" s="80">
        <v>1421.64</v>
      </c>
      <c r="X1146" s="81">
        <f>VLOOKUP(A1146,РАСЧЕТ!A:BE,57,0)</f>
        <v>2171.0625072745356</v>
      </c>
      <c r="Y1146" s="81">
        <f t="shared" si="159"/>
        <v>749.42250727453552</v>
      </c>
      <c r="Z1146" s="81" t="str">
        <f>VLOOKUP(A1146,'10'!A:C,3,0)</f>
        <v>Начисление услуг УКС00001637 от 31.10.2023 0:00:03</v>
      </c>
      <c r="AA1146" s="81" t="str">
        <f>VLOOKUP(A1146,'10'!A:B,2,0)</f>
        <v>НАС/КС/ДУ-3-82.</v>
      </c>
      <c r="AB1146" s="80">
        <v>1421.64</v>
      </c>
      <c r="AC1146" s="81">
        <f>VLOOKUP(A1146,РАСЧЕТ!A:BF,58,0)</f>
        <v>1794.6420972431649</v>
      </c>
      <c r="AD1146" s="81">
        <f t="shared" si="160"/>
        <v>373.00209724316483</v>
      </c>
      <c r="AE1146" s="81" t="str">
        <f>VLOOKUP(A1146,'11'!A:C,3,0)</f>
        <v>Начисление услуг УКС00001717 от 30.11.2023 23:59:59</v>
      </c>
      <c r="AF1146" s="81" t="str">
        <f>VLOOKUP(A1146,'11'!A:B,2,0)</f>
        <v>НАС/КС/ДУ-3-82.</v>
      </c>
      <c r="AG1146" s="80">
        <v>1421.64</v>
      </c>
      <c r="AH1146" s="120">
        <f>VLOOKUP(A1146,РАСЧЕТ!A:BG,59,0)</f>
        <v>2442.4092511721137</v>
      </c>
      <c r="AI1146" s="120">
        <f t="shared" si="161"/>
        <v>1020.7692511721136</v>
      </c>
      <c r="AJ1146" t="str">
        <f>VLOOKUP(A1146,'12'!A:C,3,0)</f>
        <v>Начисление услуг УКС00001867 от 31.12.2023 23:59:59</v>
      </c>
      <c r="AK1146" t="str">
        <f>VLOOKUP(A1146,'12'!A:B,2,0)</f>
        <v>НАС/КС/ДУ-3-82.</v>
      </c>
    </row>
    <row r="1147" spans="1:37" x14ac:dyDescent="0.3">
      <c r="A1147" s="79" t="s">
        <v>551</v>
      </c>
      <c r="B1147" s="79" t="s">
        <v>343</v>
      </c>
      <c r="C1147" s="80">
        <v>1576.26</v>
      </c>
      <c r="D1147" s="81">
        <f>VLOOKUP(A1147,РАСЧЕТ!A:AY,51,0)</f>
        <v>665.33775017822643</v>
      </c>
      <c r="E1147" s="81">
        <f t="shared" si="153"/>
        <v>-910.92224982177356</v>
      </c>
      <c r="F1147" s="81" t="str">
        <f>VLOOKUP(A1147,'04'!A:C,3,0)</f>
        <v>Начисление услуг УКС00000640 от 30.04.2023 0:00:10</v>
      </c>
      <c r="G1147" s="81" t="str">
        <f>VLOOKUP(A1147,'04'!A:B,2,0)</f>
        <v>НАС/КС/ДУ/3-83</v>
      </c>
      <c r="H1147" s="128">
        <v>1576.26</v>
      </c>
      <c r="I1147" s="126">
        <f>VLOOKUP(A1147,РАСЧЕТ!A:AZ,52,0)</f>
        <v>0</v>
      </c>
      <c r="J1147" s="126">
        <f t="shared" si="154"/>
        <v>-1576.26</v>
      </c>
      <c r="K1147" s="128">
        <v>1576.26</v>
      </c>
      <c r="L1147" s="126">
        <f>VLOOKUP(A1147,РАСЧЕТ!A:BA,53,0)</f>
        <v>0</v>
      </c>
      <c r="M1147" s="126">
        <f t="shared" si="155"/>
        <v>-1576.26</v>
      </c>
      <c r="N1147" s="128">
        <v>1576.26</v>
      </c>
      <c r="O1147" s="126">
        <f>VLOOKUP(A1147,РАСЧЕТ!A:BB,54,0)</f>
        <v>0</v>
      </c>
      <c r="P1147" s="126">
        <f t="shared" si="156"/>
        <v>-1576.26</v>
      </c>
      <c r="Q1147" s="128">
        <v>1576.26</v>
      </c>
      <c r="R1147" s="126">
        <f>VLOOKUP(A1147,РАСЧЕТ!A:BC,55,0)</f>
        <v>0</v>
      </c>
      <c r="S1147" s="126">
        <f t="shared" si="157"/>
        <v>-1576.26</v>
      </c>
      <c r="T1147" s="128">
        <v>1576.26</v>
      </c>
      <c r="U1147" s="126">
        <f>VLOOKUP(A1147,РАСЧЕТ!A:BD,56,0)</f>
        <v>0</v>
      </c>
      <c r="V1147" s="126">
        <f t="shared" si="158"/>
        <v>-1576.26</v>
      </c>
      <c r="W1147" s="80">
        <v>1576.26</v>
      </c>
      <c r="X1147" s="81">
        <f>VLOOKUP(A1147,РАСЧЕТ!A:BE,57,0)</f>
        <v>910.96057822965145</v>
      </c>
      <c r="Y1147" s="81">
        <f t="shared" si="159"/>
        <v>-665.29942177034854</v>
      </c>
      <c r="Z1147" s="81" t="str">
        <f>VLOOKUP(A1147,'10'!A:C,3,0)</f>
        <v>Начисление услуг УКС00001637 от 31.10.2023 0:00:03</v>
      </c>
      <c r="AA1147" s="81" t="str">
        <f>VLOOKUP(A1147,'10'!A:B,2,0)</f>
        <v>НАС/КС/ДУ/3-83</v>
      </c>
      <c r="AB1147" s="80">
        <v>1576.26</v>
      </c>
      <c r="AC1147" s="81">
        <f>VLOOKUP(A1147,РАСЧЕТ!A:BF,58,0)</f>
        <v>944.28158504157113</v>
      </c>
      <c r="AD1147" s="81">
        <f t="shared" si="160"/>
        <v>-631.97841495842886</v>
      </c>
      <c r="AE1147" s="81" t="str">
        <f>VLOOKUP(A1147,'11'!A:C,3,0)</f>
        <v>Начисление услуг УКС00001717 от 30.11.2023 23:59:59</v>
      </c>
      <c r="AF1147" s="81" t="str">
        <f>VLOOKUP(A1147,'11'!A:B,2,0)</f>
        <v>НАС/КС/ДУ/3-83</v>
      </c>
      <c r="AG1147" s="80">
        <v>1576.26</v>
      </c>
      <c r="AH1147" s="120">
        <f>VLOOKUP(A1147,РАСЧЕТ!A:BG,59,0)</f>
        <v>1351.1053643597027</v>
      </c>
      <c r="AI1147" s="120">
        <f t="shared" si="161"/>
        <v>-225.15463564029733</v>
      </c>
      <c r="AJ1147" t="str">
        <f>VLOOKUP(A1147,'12'!A:C,3,0)</f>
        <v>Начисление услуг УКС00001867 от 31.12.2023 23:59:59</v>
      </c>
      <c r="AK1147" t="str">
        <f>VLOOKUP(A1147,'12'!A:B,2,0)</f>
        <v>НАС/КС/ДУ/3-83</v>
      </c>
    </row>
    <row r="1148" spans="1:37" x14ac:dyDescent="0.3">
      <c r="A1148" s="79" t="s">
        <v>2675</v>
      </c>
      <c r="B1148" s="79" t="s">
        <v>232</v>
      </c>
      <c r="C1148" s="80">
        <v>3367.26</v>
      </c>
      <c r="D1148" s="81">
        <f>VLOOKUP(A1148,РАСЧЕТ!A:AY,51,0)</f>
        <v>2839.8736999717489</v>
      </c>
      <c r="E1148" s="81">
        <f t="shared" si="153"/>
        <v>-527.3863000282513</v>
      </c>
      <c r="F1148" s="81" t="str">
        <f>VLOOKUP(A1148,'04'!A:C,3,0)</f>
        <v>Начисление услуг УКС00000640 от 30.04.2023 0:00:10</v>
      </c>
      <c r="G1148" s="81" t="str">
        <f>VLOOKUP(A1148,'04'!A:B,2,0)</f>
        <v>НАС/КС/ДУ-3-84 от 05.12.2021</v>
      </c>
      <c r="H1148" s="128">
        <v>3367.26</v>
      </c>
      <c r="I1148" s="126">
        <f>VLOOKUP(A1148,РАСЧЕТ!A:AZ,52,0)</f>
        <v>0</v>
      </c>
      <c r="J1148" s="126">
        <f t="shared" si="154"/>
        <v>-3367.26</v>
      </c>
      <c r="K1148" s="128">
        <v>3367.26</v>
      </c>
      <c r="L1148" s="126">
        <f>VLOOKUP(A1148,РАСЧЕТ!A:BA,53,0)</f>
        <v>0</v>
      </c>
      <c r="M1148" s="126">
        <f t="shared" si="155"/>
        <v>-3367.26</v>
      </c>
      <c r="N1148" s="128">
        <v>3367.26</v>
      </c>
      <c r="O1148" s="126">
        <f>VLOOKUP(A1148,РАСЧЕТ!A:BB,54,0)</f>
        <v>0</v>
      </c>
      <c r="P1148" s="126">
        <f t="shared" si="156"/>
        <v>-3367.26</v>
      </c>
      <c r="Q1148" s="128">
        <v>3367.26</v>
      </c>
      <c r="R1148" s="126">
        <f>VLOOKUP(A1148,РАСЧЕТ!A:BC,55,0)</f>
        <v>0</v>
      </c>
      <c r="S1148" s="126">
        <f t="shared" si="157"/>
        <v>-3367.26</v>
      </c>
      <c r="T1148" s="128">
        <v>3367.26</v>
      </c>
      <c r="U1148" s="126">
        <f>VLOOKUP(A1148,РАСЧЕТ!A:BD,56,0)</f>
        <v>0</v>
      </c>
      <c r="V1148" s="126">
        <f t="shared" si="158"/>
        <v>-3367.26</v>
      </c>
      <c r="W1148" s="80">
        <v>3367.26</v>
      </c>
      <c r="X1148" s="81">
        <f>VLOOKUP(A1148,РАСЧЕТ!A:BE,57,0)</f>
        <v>4378.321246710464</v>
      </c>
      <c r="Y1148" s="81">
        <f t="shared" si="159"/>
        <v>1011.0612467104638</v>
      </c>
      <c r="Z1148" s="81" t="str">
        <f>VLOOKUP(A1148,'10'!A:C,3,0)</f>
        <v>Начисление услуг УКС00001637 от 31.10.2023 0:00:03</v>
      </c>
      <c r="AA1148" s="81" t="str">
        <f>VLOOKUP(A1148,'10'!A:B,2,0)</f>
        <v>НАС/КС/ДУ-3-84 от 05.12.2021</v>
      </c>
      <c r="AB1148" s="80">
        <v>3367.26</v>
      </c>
      <c r="AC1148" s="81">
        <f>VLOOKUP(A1148,РАСЧЕТ!A:BF,58,0)</f>
        <v>3716.8691294791547</v>
      </c>
      <c r="AD1148" s="81">
        <f t="shared" si="160"/>
        <v>349.60912947915449</v>
      </c>
      <c r="AE1148" s="81" t="str">
        <f>VLOOKUP(A1148,'11'!A:C,3,0)</f>
        <v>Начисление услуг УКС00001717 от 30.11.2023 23:59:59</v>
      </c>
      <c r="AF1148" s="81" t="str">
        <f>VLOOKUP(A1148,'11'!A:B,2,0)</f>
        <v>НАС/КС/ДУ-3-84 от 05.12.2021</v>
      </c>
      <c r="AG1148" s="80">
        <v>3367.26</v>
      </c>
      <c r="AH1148" s="120">
        <f>VLOOKUP(A1148,РАСЧЕТ!A:BG,59,0)</f>
        <v>5092.1508285862574</v>
      </c>
      <c r="AI1148" s="120">
        <f t="shared" si="161"/>
        <v>1724.8908285862572</v>
      </c>
      <c r="AJ1148" t="str">
        <f>VLOOKUP(A1148,'12'!A:C,3,0)</f>
        <v>Начисление услуг УКС00001867 от 31.12.2023 23:59:59</v>
      </c>
      <c r="AK1148" t="str">
        <f>VLOOKUP(A1148,'12'!A:B,2,0)</f>
        <v>НАС/КС/ДУ-3-84 от 05.12.2021</v>
      </c>
    </row>
    <row r="1149" spans="1:37" x14ac:dyDescent="0.3">
      <c r="A1149" s="79" t="s">
        <v>713</v>
      </c>
      <c r="B1149" s="79" t="s">
        <v>213</v>
      </c>
      <c r="C1149" s="80">
        <v>3118.15</v>
      </c>
      <c r="D1149" s="81">
        <f>VLOOKUP(A1149,РАСЧЕТ!A:AY,51,0)</f>
        <v>1310.8620198076085</v>
      </c>
      <c r="E1149" s="81">
        <f t="shared" si="153"/>
        <v>-1807.2879801923916</v>
      </c>
      <c r="F1149" s="81" t="str">
        <f>VLOOKUP(A1149,'04'!A:C,3,0)</f>
        <v>Начисление услуг УКС00000640 от 30.04.2023 0:00:10</v>
      </c>
      <c r="G1149" s="81" t="str">
        <f>VLOOKUP(A1149,'04'!A:B,2,0)</f>
        <v>НАС/КС/ДУ/3-85</v>
      </c>
      <c r="H1149" s="128">
        <v>3118.15</v>
      </c>
      <c r="I1149" s="126">
        <f>VLOOKUP(A1149,РАСЧЕТ!A:AZ,52,0)</f>
        <v>0</v>
      </c>
      <c r="J1149" s="126">
        <f t="shared" si="154"/>
        <v>-3118.15</v>
      </c>
      <c r="K1149" s="128">
        <v>3118.15</v>
      </c>
      <c r="L1149" s="126">
        <f>VLOOKUP(A1149,РАСЧЕТ!A:BA,53,0)</f>
        <v>0</v>
      </c>
      <c r="M1149" s="126">
        <f t="shared" si="155"/>
        <v>-3118.15</v>
      </c>
      <c r="N1149" s="128">
        <v>3118.15</v>
      </c>
      <c r="O1149" s="126">
        <f>VLOOKUP(A1149,РАСЧЕТ!A:BB,54,0)</f>
        <v>0</v>
      </c>
      <c r="P1149" s="126">
        <f t="shared" si="156"/>
        <v>-3118.15</v>
      </c>
      <c r="Q1149" s="128">
        <v>3118.15</v>
      </c>
      <c r="R1149" s="126">
        <f>VLOOKUP(A1149,РАСЧЕТ!A:BC,55,0)</f>
        <v>0</v>
      </c>
      <c r="S1149" s="126">
        <f t="shared" si="157"/>
        <v>-3118.15</v>
      </c>
      <c r="T1149" s="128">
        <v>3118.15</v>
      </c>
      <c r="U1149" s="126">
        <f>VLOOKUP(A1149,РАСЧЕТ!A:BD,56,0)</f>
        <v>0</v>
      </c>
      <c r="V1149" s="126">
        <f t="shared" si="158"/>
        <v>-3118.15</v>
      </c>
      <c r="W1149" s="80">
        <v>3118.15</v>
      </c>
      <c r="X1149" s="81">
        <f>VLOOKUP(A1149,РАСЧЕТ!A:BE,57,0)</f>
        <v>4063.3111607702799</v>
      </c>
      <c r="Y1149" s="81">
        <f t="shared" si="159"/>
        <v>945.16116077027982</v>
      </c>
      <c r="Z1149" s="81" t="str">
        <f>VLOOKUP(A1149,'10'!A:C,3,0)</f>
        <v>Начисление услуг УКС00001637 от 31.10.2023 0:00:03</v>
      </c>
      <c r="AA1149" s="81" t="str">
        <f>VLOOKUP(A1149,'10'!A:B,2,0)</f>
        <v>НАС/КС/ДУ/3-85</v>
      </c>
      <c r="AB1149" s="80">
        <v>3118.15</v>
      </c>
      <c r="AC1149" s="81">
        <f>VLOOKUP(A1149,РАСЧЕТ!A:BF,58,0)</f>
        <v>3448.1133243479981</v>
      </c>
      <c r="AD1149" s="81">
        <f t="shared" si="160"/>
        <v>329.96332434799797</v>
      </c>
      <c r="AE1149" s="81" t="str">
        <f>VLOOKUP(A1149,'11'!A:C,3,0)</f>
        <v>Начисление услуг УКС00001717 от 30.11.2023 23:59:59</v>
      </c>
      <c r="AF1149" s="81" t="str">
        <f>VLOOKUP(A1149,'11'!A:B,2,0)</f>
        <v>НАС/КС/ДУ/3-85</v>
      </c>
      <c r="AG1149" s="80">
        <v>3118.15</v>
      </c>
      <c r="AH1149" s="120">
        <f>VLOOKUP(A1149,РАСЧЕТ!A:BG,59,0)</f>
        <v>4723.5037500317285</v>
      </c>
      <c r="AI1149" s="120">
        <f t="shared" si="161"/>
        <v>1605.3537500317284</v>
      </c>
      <c r="AJ1149" t="str">
        <f>VLOOKUP(A1149,'12'!A:C,3,0)</f>
        <v>Начисление услуг УКС00001867 от 31.12.2023 23:59:59</v>
      </c>
      <c r="AK1149" t="str">
        <f>VLOOKUP(A1149,'12'!A:B,2,0)</f>
        <v>НАС/КС/ДУ/3-85</v>
      </c>
    </row>
    <row r="1150" spans="1:37" x14ac:dyDescent="0.3">
      <c r="A1150" s="79" t="s">
        <v>2392</v>
      </c>
      <c r="B1150" s="79" t="s">
        <v>342</v>
      </c>
      <c r="C1150" s="80">
        <v>2452.4299999999998</v>
      </c>
      <c r="D1150" s="81">
        <f>VLOOKUP(A1150,РАСЧЕТ!A:AY,51,0)</f>
        <v>1030.9947841737528</v>
      </c>
      <c r="E1150" s="81">
        <f t="shared" si="153"/>
        <v>-1421.435215826247</v>
      </c>
      <c r="F1150" s="81" t="str">
        <f>VLOOKUP(A1150,'04'!A:C,3,0)</f>
        <v>Начисление услуг УКС00000640 от 30.04.2023 0:00:10</v>
      </c>
      <c r="G1150" s="81" t="str">
        <f>VLOOKUP(A1150,'04'!A:B,2,0)</f>
        <v>НАС/КС/ДУ-3-86</v>
      </c>
      <c r="H1150" s="128">
        <v>2452.4299999999998</v>
      </c>
      <c r="I1150" s="126">
        <f>VLOOKUP(A1150,РАСЧЕТ!A:AZ,52,0)</f>
        <v>0</v>
      </c>
      <c r="J1150" s="126">
        <f t="shared" si="154"/>
        <v>-2452.4299999999998</v>
      </c>
      <c r="K1150" s="128">
        <v>2452.4299999999998</v>
      </c>
      <c r="L1150" s="126">
        <f>VLOOKUP(A1150,РАСЧЕТ!A:BA,53,0)</f>
        <v>0</v>
      </c>
      <c r="M1150" s="126">
        <f t="shared" si="155"/>
        <v>-2452.4299999999998</v>
      </c>
      <c r="N1150" s="128">
        <v>2452.4299999999998</v>
      </c>
      <c r="O1150" s="126">
        <f>VLOOKUP(A1150,РАСЧЕТ!A:BB,54,0)</f>
        <v>0</v>
      </c>
      <c r="P1150" s="126">
        <f t="shared" si="156"/>
        <v>-2452.4299999999998</v>
      </c>
      <c r="Q1150" s="128">
        <v>2452.4299999999998</v>
      </c>
      <c r="R1150" s="126">
        <f>VLOOKUP(A1150,РАСЧЕТ!A:BC,55,0)</f>
        <v>0</v>
      </c>
      <c r="S1150" s="126">
        <f t="shared" si="157"/>
        <v>-2452.4299999999998</v>
      </c>
      <c r="T1150" s="128">
        <v>2452.4299999999998</v>
      </c>
      <c r="U1150" s="126">
        <f>VLOOKUP(A1150,РАСЧЕТ!A:BD,56,0)</f>
        <v>0</v>
      </c>
      <c r="V1150" s="126">
        <f t="shared" si="158"/>
        <v>-2452.4299999999998</v>
      </c>
      <c r="W1150" s="80">
        <v>2452.4299999999998</v>
      </c>
      <c r="X1150" s="81">
        <f>VLOOKUP(A1150,РАСЧЕТ!A:BE,57,0)</f>
        <v>1271.4682635622003</v>
      </c>
      <c r="Y1150" s="81">
        <f t="shared" si="159"/>
        <v>-1180.9617364377996</v>
      </c>
      <c r="Z1150" s="81" t="str">
        <f>VLOOKUP(A1150,'10'!A:C,3,0)</f>
        <v>Начисление услуг УКС00001637 от 31.10.2023 0:00:03</v>
      </c>
      <c r="AA1150" s="81" t="str">
        <f>VLOOKUP(A1150,'10'!A:B,2,0)</f>
        <v>НАС/КС/ДУ-3-86</v>
      </c>
      <c r="AB1150" s="80">
        <v>2452.4299999999998</v>
      </c>
      <c r="AC1150" s="81">
        <f>VLOOKUP(A1150,РАСЧЕТ!A:BF,58,0)</f>
        <v>1367.2449169682852</v>
      </c>
      <c r="AD1150" s="81">
        <f t="shared" si="160"/>
        <v>-1085.1850830317146</v>
      </c>
      <c r="AE1150" s="81" t="str">
        <f>VLOOKUP(A1150,'11'!A:C,3,0)</f>
        <v>Начисление услуг УКС00001717 от 30.11.2023 23:59:59</v>
      </c>
      <c r="AF1150" s="81" t="str">
        <f>VLOOKUP(A1150,'11'!A:B,2,0)</f>
        <v>НАС/КС/ДУ-3-86</v>
      </c>
      <c r="AG1150" s="80">
        <v>2452.4299999999998</v>
      </c>
      <c r="AH1150" s="120">
        <f>VLOOKUP(A1150,РАСЧЕТ!A:BG,59,0)</f>
        <v>1969.8492399525098</v>
      </c>
      <c r="AI1150" s="120">
        <f t="shared" si="161"/>
        <v>-482.58076004749</v>
      </c>
      <c r="AJ1150" t="str">
        <f>VLOOKUP(A1150,'12'!A:C,3,0)</f>
        <v>Начисление услуг УКС00001867 от 31.12.2023 23:59:59</v>
      </c>
      <c r="AK1150" t="str">
        <f>VLOOKUP(A1150,'12'!A:B,2,0)</f>
        <v>НАС/КС/ДУ-3-86</v>
      </c>
    </row>
    <row r="1151" spans="1:37" x14ac:dyDescent="0.3">
      <c r="A1151" s="79" t="s">
        <v>2378</v>
      </c>
      <c r="B1151" s="79" t="s">
        <v>340</v>
      </c>
      <c r="C1151" s="80">
        <v>1421.64</v>
      </c>
      <c r="D1151" s="81">
        <f>VLOOKUP(A1151,РАСЧЕТ!A:AY,51,0)</f>
        <v>597.65196770842772</v>
      </c>
      <c r="E1151" s="81">
        <f t="shared" si="153"/>
        <v>-823.98803229157238</v>
      </c>
      <c r="F1151" s="81" t="str">
        <f>VLOOKUP(A1151,'04'!A:C,3,0)</f>
        <v>Начисление услуг УКС00000640 от 30.04.2023 0:00:10</v>
      </c>
      <c r="G1151" s="81" t="str">
        <f>VLOOKUP(A1151,'04'!A:B,2,0)</f>
        <v>НАС/КС/ДУ/3-87-ВТОР</v>
      </c>
      <c r="H1151" s="128">
        <v>1421.64</v>
      </c>
      <c r="I1151" s="126">
        <f>VLOOKUP(A1151,РАСЧЕТ!A:AZ,52,0)</f>
        <v>0</v>
      </c>
      <c r="J1151" s="126">
        <f t="shared" si="154"/>
        <v>-1421.64</v>
      </c>
      <c r="K1151" s="128">
        <v>1421.64</v>
      </c>
      <c r="L1151" s="126">
        <f>VLOOKUP(A1151,РАСЧЕТ!A:BA,53,0)</f>
        <v>0</v>
      </c>
      <c r="M1151" s="126">
        <f t="shared" si="155"/>
        <v>-1421.64</v>
      </c>
      <c r="N1151" s="128">
        <v>1421.64</v>
      </c>
      <c r="O1151" s="126">
        <f>VLOOKUP(A1151,РАСЧЕТ!A:BB,54,0)</f>
        <v>0</v>
      </c>
      <c r="P1151" s="126">
        <f t="shared" si="156"/>
        <v>-1421.64</v>
      </c>
      <c r="Q1151" s="128">
        <v>1421.64</v>
      </c>
      <c r="R1151" s="126">
        <f>VLOOKUP(A1151,РАСЧЕТ!A:BC,55,0)</f>
        <v>0</v>
      </c>
      <c r="S1151" s="126">
        <f t="shared" si="157"/>
        <v>-1421.64</v>
      </c>
      <c r="T1151" s="128">
        <v>1421.64</v>
      </c>
      <c r="U1151" s="126">
        <f>VLOOKUP(A1151,РАСЧЕТ!A:BD,56,0)</f>
        <v>0</v>
      </c>
      <c r="V1151" s="126">
        <f t="shared" si="158"/>
        <v>-1421.64</v>
      </c>
      <c r="W1151" s="80">
        <v>1421.64</v>
      </c>
      <c r="X1151" s="81">
        <f>VLOOKUP(A1151,РАСЧЕТ!A:BE,57,0)</f>
        <v>2340.0244688555622</v>
      </c>
      <c r="Y1151" s="81">
        <f t="shared" si="159"/>
        <v>918.38446885556209</v>
      </c>
      <c r="Z1151" s="81" t="str">
        <f>VLOOKUP(A1151,'10'!A:C,3,0)</f>
        <v>Начисление услуг УКС00001637 от 31.10.2023 0:00:03</v>
      </c>
      <c r="AA1151" s="81" t="str">
        <f>VLOOKUP(A1151,'10'!A:B,2,0)</f>
        <v>НАС/КС/ДУ/3-87-ВТОР</v>
      </c>
      <c r="AB1151" s="80">
        <v>1421.64</v>
      </c>
      <c r="AC1151" s="81">
        <f>VLOOKUP(A1151,РАСЧЕТ!A:BF,58,0)</f>
        <v>1912.7107902238954</v>
      </c>
      <c r="AD1151" s="81">
        <f t="shared" si="160"/>
        <v>491.0707902238953</v>
      </c>
      <c r="AE1151" s="81" t="str">
        <f>VLOOKUP(A1151,'11'!A:C,3,0)</f>
        <v>Начисление услуг УКС00001717 от 30.11.2023 23:59:59</v>
      </c>
      <c r="AF1151" s="81" t="str">
        <f>VLOOKUP(A1151,'11'!A:B,2,0)</f>
        <v>НАС/КС/ДУ/3-87-ВТОР</v>
      </c>
      <c r="AG1151" s="80">
        <v>1421.64</v>
      </c>
      <c r="AH1151" s="120">
        <f>VLOOKUP(A1151,РАСЧЕТ!A:BG,59,0)</f>
        <v>2595.6423180481629</v>
      </c>
      <c r="AI1151" s="120">
        <f t="shared" si="161"/>
        <v>1174.0023180481628</v>
      </c>
      <c r="AJ1151" t="str">
        <f>VLOOKUP(A1151,'12'!A:C,3,0)</f>
        <v>Начисление услуг УКС00001867 от 31.12.2023 23:59:59</v>
      </c>
      <c r="AK1151" t="str">
        <f>VLOOKUP(A1151,'12'!A:B,2,0)</f>
        <v>НАС/КС/ДУ/3-87-ВТОР</v>
      </c>
    </row>
    <row r="1152" spans="1:37" x14ac:dyDescent="0.3">
      <c r="A1152" s="79" t="s">
        <v>823</v>
      </c>
      <c r="B1152" s="79" t="s">
        <v>365</v>
      </c>
      <c r="C1152" s="80">
        <v>1421.64</v>
      </c>
      <c r="D1152" s="81">
        <f>VLOOKUP(A1152,РАСЧЕТ!A:AY,51,0)</f>
        <v>1545.2310477084277</v>
      </c>
      <c r="E1152" s="81">
        <f t="shared" si="153"/>
        <v>123.5910477084276</v>
      </c>
      <c r="F1152" s="81" t="str">
        <f>VLOOKUP(A1152,'04'!A:C,3,0)</f>
        <v>Начисление услуг УКС00000640 от 30.04.2023 0:00:10</v>
      </c>
      <c r="G1152" s="81" t="str">
        <f>VLOOKUP(A1152,'04'!A:B,2,0)</f>
        <v>НАС/КС/ДУ-3-88 от 23.11.2021 г.</v>
      </c>
      <c r="H1152" s="128">
        <v>1421.64</v>
      </c>
      <c r="I1152" s="126">
        <f>VLOOKUP(A1152,РАСЧЕТ!A:AZ,52,0)</f>
        <v>0</v>
      </c>
      <c r="J1152" s="126">
        <f t="shared" si="154"/>
        <v>-1421.64</v>
      </c>
      <c r="K1152" s="128">
        <v>1421.64</v>
      </c>
      <c r="L1152" s="126">
        <f>VLOOKUP(A1152,РАСЧЕТ!A:BA,53,0)</f>
        <v>0</v>
      </c>
      <c r="M1152" s="126">
        <f t="shared" si="155"/>
        <v>-1421.64</v>
      </c>
      <c r="N1152" s="128">
        <v>1421.64</v>
      </c>
      <c r="O1152" s="126">
        <f>VLOOKUP(A1152,РАСЧЕТ!A:BB,54,0)</f>
        <v>0</v>
      </c>
      <c r="P1152" s="126">
        <f t="shared" si="156"/>
        <v>-1421.64</v>
      </c>
      <c r="Q1152" s="128">
        <v>1421.64</v>
      </c>
      <c r="R1152" s="126">
        <f>VLOOKUP(A1152,РАСЧЕТ!A:BC,55,0)</f>
        <v>0</v>
      </c>
      <c r="S1152" s="126">
        <f t="shared" si="157"/>
        <v>-1421.64</v>
      </c>
      <c r="T1152" s="128">
        <v>1421.64</v>
      </c>
      <c r="U1152" s="126">
        <f>VLOOKUP(A1152,РАСЧЕТ!A:BD,56,0)</f>
        <v>0</v>
      </c>
      <c r="V1152" s="126">
        <f t="shared" si="158"/>
        <v>-1421.64</v>
      </c>
      <c r="W1152" s="80">
        <v>1421.64</v>
      </c>
      <c r="X1152" s="81">
        <f>VLOOKUP(A1152,РАСЧЕТ!A:BE,57,0)</f>
        <v>737.05077975321944</v>
      </c>
      <c r="Y1152" s="81">
        <f t="shared" si="159"/>
        <v>-684.58922024678066</v>
      </c>
      <c r="Z1152" s="81" t="str">
        <f>VLOOKUP(A1152,'10'!A:C,3,0)</f>
        <v>Начисление услуг УКС00001637 от 31.10.2023 0:00:03</v>
      </c>
      <c r="AA1152" s="81" t="str">
        <f>VLOOKUP(A1152,'10'!A:B,2,0)</f>
        <v>НАС/КС/ДУ-3-88 от 23.11.2021 г.</v>
      </c>
      <c r="AB1152" s="80">
        <v>1421.64</v>
      </c>
      <c r="AC1152" s="81">
        <f>VLOOKUP(A1152,РАСЧЕТ!A:BF,58,0)</f>
        <v>792.57104643870821</v>
      </c>
      <c r="AD1152" s="81">
        <f t="shared" si="160"/>
        <v>-629.06895356129189</v>
      </c>
      <c r="AE1152" s="81" t="str">
        <f>VLOOKUP(A1152,'11'!A:C,3,0)</f>
        <v>Начисление услуг УКС00001717 от 30.11.2023 23:59:59</v>
      </c>
      <c r="AF1152" s="81" t="str">
        <f>VLOOKUP(A1152,'11'!A:B,2,0)</f>
        <v>НАС/КС/ДУ-3-88 от 23.11.2021 г.</v>
      </c>
      <c r="AG1152" s="80">
        <v>1421.64</v>
      </c>
      <c r="AH1152" s="120">
        <f>VLOOKUP(A1152,РАСЧЕТ!A:BG,59,0)</f>
        <v>1141.8915909356931</v>
      </c>
      <c r="AI1152" s="120">
        <f t="shared" si="161"/>
        <v>-279.748409064307</v>
      </c>
      <c r="AJ1152" t="str">
        <f>VLOOKUP(A1152,'12'!A:C,3,0)</f>
        <v>Начисление услуг УКС00001867 от 31.12.2023 23:59:59</v>
      </c>
      <c r="AK1152" t="str">
        <f>VLOOKUP(A1152,'12'!A:B,2,0)</f>
        <v>НАС/КС/ДУ-3-88 от 23.11.2021 г.</v>
      </c>
    </row>
    <row r="1153" spans="1:37" x14ac:dyDescent="0.3">
      <c r="A1153" s="79" t="s">
        <v>611</v>
      </c>
      <c r="B1153" s="79" t="s">
        <v>253</v>
      </c>
      <c r="C1153" s="80">
        <v>1576.26</v>
      </c>
      <c r="D1153" s="81">
        <f>VLOOKUP(A1153,РАСЧЕТ!A:AY,51,0)</f>
        <v>1231.7377101782265</v>
      </c>
      <c r="E1153" s="81">
        <f t="shared" si="153"/>
        <v>-344.52228982177348</v>
      </c>
      <c r="F1153" s="81" t="str">
        <f>VLOOKUP(A1153,'04'!A:C,3,0)</f>
        <v>Начисление услуг УКС00000640 от 30.04.2023 0:00:10</v>
      </c>
      <c r="G1153" s="81" t="str">
        <f>VLOOKUP(A1153,'04'!A:B,2,0)</f>
        <v>НАС/КС/ДУ-3-89</v>
      </c>
      <c r="H1153" s="128">
        <v>1576.26</v>
      </c>
      <c r="I1153" s="126">
        <f>VLOOKUP(A1153,РАСЧЕТ!A:AZ,52,0)</f>
        <v>0</v>
      </c>
      <c r="J1153" s="126">
        <f t="shared" si="154"/>
        <v>-1576.26</v>
      </c>
      <c r="K1153" s="128">
        <v>1576.26</v>
      </c>
      <c r="L1153" s="126">
        <f>VLOOKUP(A1153,РАСЧЕТ!A:BA,53,0)</f>
        <v>0</v>
      </c>
      <c r="M1153" s="126">
        <f t="shared" si="155"/>
        <v>-1576.26</v>
      </c>
      <c r="N1153" s="128">
        <v>1576.26</v>
      </c>
      <c r="O1153" s="126">
        <f>VLOOKUP(A1153,РАСЧЕТ!A:BB,54,0)</f>
        <v>0</v>
      </c>
      <c r="P1153" s="126">
        <f t="shared" si="156"/>
        <v>-1576.26</v>
      </c>
      <c r="Q1153" s="128">
        <v>1576.26</v>
      </c>
      <c r="R1153" s="126">
        <f>VLOOKUP(A1153,РАСЧЕТ!A:BC,55,0)</f>
        <v>0</v>
      </c>
      <c r="S1153" s="126">
        <f t="shared" si="157"/>
        <v>-1576.26</v>
      </c>
      <c r="T1153" s="128">
        <v>1576.26</v>
      </c>
      <c r="U1153" s="126">
        <f>VLOOKUP(A1153,РАСЧЕТ!A:BD,56,0)</f>
        <v>0</v>
      </c>
      <c r="V1153" s="126">
        <f t="shared" si="158"/>
        <v>-1576.26</v>
      </c>
      <c r="W1153" s="80">
        <v>1576.26</v>
      </c>
      <c r="X1153" s="81">
        <f>VLOOKUP(A1153,РАСЧЕТ!A:BE,57,0)</f>
        <v>1890.6700758751069</v>
      </c>
      <c r="Y1153" s="81">
        <f t="shared" si="159"/>
        <v>314.41007587510694</v>
      </c>
      <c r="Z1153" s="81" t="str">
        <f>VLOOKUP(A1153,'10'!A:C,3,0)</f>
        <v>Начисление услуг УКС00001637 от 31.10.2023 0:00:03</v>
      </c>
      <c r="AA1153" s="81" t="str">
        <f>VLOOKUP(A1153,'10'!A:B,2,0)</f>
        <v>НАС/КС/ДУ-3-89</v>
      </c>
      <c r="AB1153" s="80">
        <v>1576.26</v>
      </c>
      <c r="AC1153" s="81">
        <f>VLOOKUP(A1153,РАСЧЕТ!A:BF,58,0)</f>
        <v>1628.8914155940863</v>
      </c>
      <c r="AD1153" s="81">
        <f t="shared" si="160"/>
        <v>52.63141559408632</v>
      </c>
      <c r="AE1153" s="81" t="str">
        <f>VLOOKUP(A1153,'11'!A:C,3,0)</f>
        <v>Начисление услуг УКС00001717 от 30.11.2023 23:59:59</v>
      </c>
      <c r="AF1153" s="81" t="str">
        <f>VLOOKUP(A1153,'11'!A:B,2,0)</f>
        <v>НАС/КС/ДУ-3-89</v>
      </c>
      <c r="AG1153" s="80">
        <v>1576.26</v>
      </c>
      <c r="AH1153" s="120">
        <f>VLOOKUP(A1153,РАСЧЕТ!A:BG,59,0)</f>
        <v>2239.6123961617332</v>
      </c>
      <c r="AI1153" s="120">
        <f t="shared" si="161"/>
        <v>663.35239616173317</v>
      </c>
      <c r="AJ1153" t="str">
        <f>VLOOKUP(A1153,'12'!A:C,3,0)</f>
        <v>Начисление услуг УКС00001867 от 31.12.2023 23:59:59</v>
      </c>
      <c r="AK1153" t="str">
        <f>VLOOKUP(A1153,'12'!A:B,2,0)</f>
        <v>НАС/КС/ДУ-3-89</v>
      </c>
    </row>
    <row r="1154" spans="1:37" x14ac:dyDescent="0.3">
      <c r="A1154" s="79" t="s">
        <v>1644</v>
      </c>
      <c r="B1154" s="79" t="s">
        <v>349</v>
      </c>
      <c r="C1154" s="80">
        <v>1421.64</v>
      </c>
      <c r="D1154" s="81">
        <f>VLOOKUP(A1154,РАСЧЕТ!A:AY,51,0)</f>
        <v>1198.9772891462358</v>
      </c>
      <c r="E1154" s="81">
        <f t="shared" si="153"/>
        <v>-222.66271085376434</v>
      </c>
      <c r="F1154" s="81" t="str">
        <f>VLOOKUP(A1154,'04'!A:C,3,0)</f>
        <v>Начисление услуг УКС00000640 от 30.04.2023 0:00:10</v>
      </c>
      <c r="G1154" s="81" t="str">
        <f>VLOOKUP(A1154,'04'!A:B,2,0)</f>
        <v>НАС/КС/ДУ/3-9</v>
      </c>
      <c r="H1154" s="128">
        <v>1421.64</v>
      </c>
      <c r="I1154" s="126">
        <f>VLOOKUP(A1154,РАСЧЕТ!A:AZ,52,0)</f>
        <v>0</v>
      </c>
      <c r="J1154" s="126">
        <f t="shared" si="154"/>
        <v>-1421.64</v>
      </c>
      <c r="K1154" s="128">
        <v>1421.64</v>
      </c>
      <c r="L1154" s="126">
        <f>VLOOKUP(A1154,РАСЧЕТ!A:BA,53,0)</f>
        <v>0</v>
      </c>
      <c r="M1154" s="126">
        <f t="shared" si="155"/>
        <v>-1421.64</v>
      </c>
      <c r="N1154" s="128">
        <v>1421.64</v>
      </c>
      <c r="O1154" s="126">
        <f>VLOOKUP(A1154,РАСЧЕТ!A:BB,54,0)</f>
        <v>0</v>
      </c>
      <c r="P1154" s="126">
        <f t="shared" si="156"/>
        <v>-1421.64</v>
      </c>
      <c r="Q1154" s="128">
        <v>1421.64</v>
      </c>
      <c r="R1154" s="126">
        <f>VLOOKUP(A1154,РАСЧЕТ!A:BC,55,0)</f>
        <v>0</v>
      </c>
      <c r="S1154" s="126">
        <f t="shared" si="157"/>
        <v>-1421.64</v>
      </c>
      <c r="T1154" s="128">
        <v>1421.64</v>
      </c>
      <c r="U1154" s="126">
        <f>VLOOKUP(A1154,РАСЧЕТ!A:BD,56,0)</f>
        <v>0</v>
      </c>
      <c r="V1154" s="126">
        <f t="shared" si="158"/>
        <v>-1421.64</v>
      </c>
      <c r="W1154" s="80">
        <v>1421.64</v>
      </c>
      <c r="X1154" s="81">
        <f>VLOOKUP(A1154,РАСЧЕТ!A:BE,57,0)</f>
        <v>1890.8511683054885</v>
      </c>
      <c r="Y1154" s="81">
        <f t="shared" si="159"/>
        <v>469.2111683054884</v>
      </c>
      <c r="Z1154" s="81" t="str">
        <f>VLOOKUP(A1154,'10'!A:C,3,0)</f>
        <v>Начисление услуг УКС00001637 от 31.10.2023 0:00:03</v>
      </c>
      <c r="AA1154" s="81" t="str">
        <f>VLOOKUP(A1154,'10'!A:B,2,0)</f>
        <v>НАС/КС/ДУ/3-9</v>
      </c>
      <c r="AB1154" s="80">
        <v>1421.64</v>
      </c>
      <c r="AC1154" s="81">
        <f>VLOOKUP(A1154,РАСЧЕТ!A:BF,58,0)</f>
        <v>1598.8336073269877</v>
      </c>
      <c r="AD1154" s="81">
        <f t="shared" si="160"/>
        <v>177.1936073269876</v>
      </c>
      <c r="AE1154" s="81" t="str">
        <f>VLOOKUP(A1154,'11'!A:C,3,0)</f>
        <v>Начисление услуг УКС00001717 от 30.11.2023 23:59:59</v>
      </c>
      <c r="AF1154" s="81" t="str">
        <f>VLOOKUP(A1154,'11'!A:B,2,0)</f>
        <v>НАС/КС/ДУ/3-9</v>
      </c>
      <c r="AG1154" s="80">
        <v>1421.64</v>
      </c>
      <c r="AH1154" s="120">
        <f>VLOOKUP(A1154,РАСЧЕТ!A:BG,59,0)</f>
        <v>2188.2831600573372</v>
      </c>
      <c r="AI1154" s="120">
        <f t="shared" si="161"/>
        <v>766.64316005733713</v>
      </c>
      <c r="AJ1154" t="str">
        <f>VLOOKUP(A1154,'12'!A:C,3,0)</f>
        <v>Начисление услуг УКС00001867 от 31.12.2023 23:59:59</v>
      </c>
      <c r="AK1154" t="str">
        <f>VLOOKUP(A1154,'12'!A:B,2,0)</f>
        <v>НАС/КС/ДУ/3-9</v>
      </c>
    </row>
    <row r="1155" spans="1:37" x14ac:dyDescent="0.3">
      <c r="A1155" s="79" t="s">
        <v>2052</v>
      </c>
      <c r="B1155" s="79" t="s">
        <v>249</v>
      </c>
      <c r="C1155" s="80">
        <v>3367.26</v>
      </c>
      <c r="D1155" s="81">
        <f>VLOOKUP(A1155,РАСЧЕТ!A:AY,51,0)</f>
        <v>2839.8736999717489</v>
      </c>
      <c r="E1155" s="81">
        <f t="shared" ref="E1155:E1218" si="162">D1155-C1155</f>
        <v>-527.3863000282513</v>
      </c>
      <c r="F1155" s="81" t="str">
        <f>VLOOKUP(A1155,'04'!A:C,3,0)</f>
        <v>Начисление услуг УКС00000640 от 30.04.2023 0:00:10</v>
      </c>
      <c r="G1155" s="81" t="str">
        <f>VLOOKUP(A1155,'04'!A:B,2,0)</f>
        <v>НАС/КС/ДУ-3-90</v>
      </c>
      <c r="H1155" s="128">
        <v>3367.26</v>
      </c>
      <c r="I1155" s="126">
        <f>VLOOKUP(A1155,РАСЧЕТ!A:AZ,52,0)</f>
        <v>0</v>
      </c>
      <c r="J1155" s="126">
        <f t="shared" ref="J1155:J1218" si="163">I1155-H1155</f>
        <v>-3367.26</v>
      </c>
      <c r="K1155" s="128">
        <v>3367.26</v>
      </c>
      <c r="L1155" s="126">
        <f>VLOOKUP(A1155,РАСЧЕТ!A:BA,53,0)</f>
        <v>0</v>
      </c>
      <c r="M1155" s="126">
        <f t="shared" ref="M1155:M1218" si="164">L1155-K1155</f>
        <v>-3367.26</v>
      </c>
      <c r="N1155" s="128">
        <v>3367.26</v>
      </c>
      <c r="O1155" s="126">
        <f>VLOOKUP(A1155,РАСЧЕТ!A:BB,54,0)</f>
        <v>0</v>
      </c>
      <c r="P1155" s="126">
        <f t="shared" ref="P1155:P1218" si="165">O1155-N1155</f>
        <v>-3367.26</v>
      </c>
      <c r="Q1155" s="128">
        <v>3367.26</v>
      </c>
      <c r="R1155" s="126">
        <f>VLOOKUP(A1155,РАСЧЕТ!A:BC,55,0)</f>
        <v>0</v>
      </c>
      <c r="S1155" s="126">
        <f t="shared" ref="S1155:S1218" si="166">R1155-Q1155</f>
        <v>-3367.26</v>
      </c>
      <c r="T1155" s="128">
        <v>3367.26</v>
      </c>
      <c r="U1155" s="126">
        <f>VLOOKUP(A1155,РАСЧЕТ!A:BD,56,0)</f>
        <v>0</v>
      </c>
      <c r="V1155" s="126">
        <f t="shared" ref="V1155:V1218" si="167">U1155-T1155</f>
        <v>-3367.26</v>
      </c>
      <c r="W1155" s="80">
        <v>3367.26</v>
      </c>
      <c r="X1155" s="81">
        <f>VLOOKUP(A1155,РАСЧЕТ!A:BE,57,0)</f>
        <v>2386.96640028705</v>
      </c>
      <c r="Y1155" s="81">
        <f t="shared" ref="Y1155:Y1218" si="168">X1155-W1155</f>
        <v>-980.29359971295025</v>
      </c>
      <c r="Z1155" s="81" t="str">
        <f>VLOOKUP(A1155,'10'!A:C,3,0)</f>
        <v>Начисление услуг УКС00001637 от 31.10.2023 0:00:03</v>
      </c>
      <c r="AA1155" s="81" t="str">
        <f>VLOOKUP(A1155,'10'!A:B,2,0)</f>
        <v>НАС/КС/ДУ-3-90</v>
      </c>
      <c r="AB1155" s="80">
        <v>3367.26</v>
      </c>
      <c r="AC1155" s="81">
        <f>VLOOKUP(A1155,РАСЧЕТ!A:BF,58,0)</f>
        <v>2325.3330595969119</v>
      </c>
      <c r="AD1155" s="81">
        <f t="shared" ref="AD1155:AD1218" si="169">AC1155-AB1155</f>
        <v>-1041.9269404030883</v>
      </c>
      <c r="AE1155" s="81" t="str">
        <f>VLOOKUP(A1155,'11'!A:C,3,0)</f>
        <v>Начисление услуг УКС00001717 от 30.11.2023 23:59:59</v>
      </c>
      <c r="AF1155" s="81" t="str">
        <f>VLOOKUP(A1155,'11'!A:B,2,0)</f>
        <v>НАС/КС/ДУ-3-90</v>
      </c>
      <c r="AG1155" s="80">
        <v>3367.26</v>
      </c>
      <c r="AH1155" s="120">
        <f>VLOOKUP(A1155,РАСЧЕТ!A:BG,59,0)</f>
        <v>3286.1738648919081</v>
      </c>
      <c r="AI1155" s="120">
        <f t="shared" ref="AI1155:AI1218" si="170">AH1155-AG1155</f>
        <v>-81.086135108092094</v>
      </c>
      <c r="AJ1155" t="str">
        <f>VLOOKUP(A1155,'12'!A:C,3,0)</f>
        <v>Начисление услуг УКС00001867 от 31.12.2023 23:59:59</v>
      </c>
      <c r="AK1155" t="str">
        <f>VLOOKUP(A1155,'12'!A:B,2,0)</f>
        <v>НАС/КС/ДУ-3-90</v>
      </c>
    </row>
    <row r="1156" spans="1:37" x14ac:dyDescent="0.3">
      <c r="A1156" s="79" t="s">
        <v>1364</v>
      </c>
      <c r="B1156" s="79" t="s">
        <v>190</v>
      </c>
      <c r="C1156" s="80">
        <v>3118.15</v>
      </c>
      <c r="D1156" s="81">
        <f>VLOOKUP(A1156,РАСЧЕТ!A:AY,51,0)</f>
        <v>2629.781002779961</v>
      </c>
      <c r="E1156" s="81">
        <f t="shared" si="162"/>
        <v>-488.36899722003909</v>
      </c>
      <c r="F1156" s="81" t="str">
        <f>VLOOKUP(A1156,'04'!A:C,3,0)</f>
        <v>Начисление услуг УКС00000640 от 30.04.2023 0:00:10</v>
      </c>
      <c r="G1156" s="81" t="str">
        <f>VLOOKUP(A1156,'04'!A:B,2,0)</f>
        <v>НАС/КС/ДУ-3-91</v>
      </c>
      <c r="H1156" s="128">
        <v>3118.15</v>
      </c>
      <c r="I1156" s="126">
        <f>VLOOKUP(A1156,РАСЧЕТ!A:AZ,52,0)</f>
        <v>0</v>
      </c>
      <c r="J1156" s="126">
        <f t="shared" si="163"/>
        <v>-3118.15</v>
      </c>
      <c r="K1156" s="128">
        <v>3118.15</v>
      </c>
      <c r="L1156" s="126">
        <f>VLOOKUP(A1156,РАСЧЕТ!A:BA,53,0)</f>
        <v>0</v>
      </c>
      <c r="M1156" s="126">
        <f t="shared" si="164"/>
        <v>-3118.15</v>
      </c>
      <c r="N1156" s="128">
        <v>3118.15</v>
      </c>
      <c r="O1156" s="126">
        <f>VLOOKUP(A1156,РАСЧЕТ!A:BB,54,0)</f>
        <v>0</v>
      </c>
      <c r="P1156" s="126">
        <f t="shared" si="165"/>
        <v>-3118.15</v>
      </c>
      <c r="Q1156" s="128">
        <v>3118.15</v>
      </c>
      <c r="R1156" s="126">
        <f>VLOOKUP(A1156,РАСЧЕТ!A:BC,55,0)</f>
        <v>0</v>
      </c>
      <c r="S1156" s="126">
        <f t="shared" si="166"/>
        <v>-3118.15</v>
      </c>
      <c r="T1156" s="128">
        <v>3118.15</v>
      </c>
      <c r="U1156" s="126">
        <f>VLOOKUP(A1156,РАСЧЕТ!A:BD,56,0)</f>
        <v>0</v>
      </c>
      <c r="V1156" s="126">
        <f t="shared" si="167"/>
        <v>-3118.15</v>
      </c>
      <c r="W1156" s="80">
        <v>3118.15</v>
      </c>
      <c r="X1156" s="81">
        <f>VLOOKUP(A1156,РАСЧЕТ!A:BE,57,0)</f>
        <v>5920.3967551714131</v>
      </c>
      <c r="Y1156" s="81">
        <f t="shared" si="168"/>
        <v>2802.246755171413</v>
      </c>
      <c r="Z1156" s="81" t="str">
        <f>VLOOKUP(A1156,'10'!A:C,3,0)</f>
        <v>Начисление услуг УКС00001637 от 31.10.2023 0:00:03</v>
      </c>
      <c r="AA1156" s="81" t="str">
        <f>VLOOKUP(A1156,'10'!A:B,2,0)</f>
        <v>НАС/КС/ДУ-3-91</v>
      </c>
      <c r="AB1156" s="80">
        <v>3118.15</v>
      </c>
      <c r="AC1156" s="81">
        <f>VLOOKUP(A1156,РАСЧЕТ!A:BF,58,0)</f>
        <v>4745.8235712732276</v>
      </c>
      <c r="AD1156" s="81">
        <f t="shared" si="169"/>
        <v>1627.6735712732275</v>
      </c>
      <c r="AE1156" s="81" t="str">
        <f>VLOOKUP(A1156,'11'!A:C,3,0)</f>
        <v>Начисление услуг УКС00001717 от 30.11.2023 23:59:59</v>
      </c>
      <c r="AF1156" s="81" t="str">
        <f>VLOOKUP(A1156,'11'!A:B,2,0)</f>
        <v>НАС/КС/ДУ-3-91</v>
      </c>
      <c r="AG1156" s="80">
        <v>3118.15</v>
      </c>
      <c r="AH1156" s="120">
        <f>VLOOKUP(A1156,РАСЧЕТ!A:BG,59,0)</f>
        <v>6407.7107657330162</v>
      </c>
      <c r="AI1156" s="120">
        <f t="shared" si="170"/>
        <v>3289.5607657330161</v>
      </c>
      <c r="AJ1156" t="str">
        <f>VLOOKUP(A1156,'12'!A:C,3,0)</f>
        <v>Начисление услуг УКС00001867 от 31.12.2023 23:59:59</v>
      </c>
      <c r="AK1156" t="str">
        <f>VLOOKUP(A1156,'12'!A:B,2,0)</f>
        <v>НАС/КС/ДУ-3-91</v>
      </c>
    </row>
    <row r="1157" spans="1:37" x14ac:dyDescent="0.3">
      <c r="A1157" s="79" t="s">
        <v>887</v>
      </c>
      <c r="B1157" s="79" t="s">
        <v>277</v>
      </c>
      <c r="C1157" s="80">
        <v>2452.4299999999998</v>
      </c>
      <c r="D1157" s="81">
        <f>VLOOKUP(A1157,РАСЧЕТ!A:AY,51,0)</f>
        <v>2068.3263809743221</v>
      </c>
      <c r="E1157" s="81">
        <f t="shared" si="162"/>
        <v>-384.10361902567774</v>
      </c>
      <c r="F1157" s="81" t="str">
        <f>VLOOKUP(A1157,'04'!A:C,3,0)</f>
        <v>Начисление услуг УКС00000640 от 30.04.2023 0:00:10</v>
      </c>
      <c r="G1157" s="81" t="str">
        <f>VLOOKUP(A1157,'04'!A:B,2,0)</f>
        <v>НАС/КС/ДУ/3-92</v>
      </c>
      <c r="H1157" s="128">
        <v>2452.4299999999998</v>
      </c>
      <c r="I1157" s="126">
        <f>VLOOKUP(A1157,РАСЧЕТ!A:AZ,52,0)</f>
        <v>0</v>
      </c>
      <c r="J1157" s="126">
        <f t="shared" si="163"/>
        <v>-2452.4299999999998</v>
      </c>
      <c r="K1157" s="128">
        <v>2452.4299999999998</v>
      </c>
      <c r="L1157" s="126">
        <f>VLOOKUP(A1157,РАСЧЕТ!A:BA,53,0)</f>
        <v>0</v>
      </c>
      <c r="M1157" s="126">
        <f t="shared" si="164"/>
        <v>-2452.4299999999998</v>
      </c>
      <c r="N1157" s="128">
        <v>2452.4299999999998</v>
      </c>
      <c r="O1157" s="126">
        <f>VLOOKUP(A1157,РАСЧЕТ!A:BB,54,0)</f>
        <v>0</v>
      </c>
      <c r="P1157" s="126">
        <f t="shared" si="165"/>
        <v>-2452.4299999999998</v>
      </c>
      <c r="Q1157" s="128">
        <v>2452.4299999999998</v>
      </c>
      <c r="R1157" s="126">
        <f>VLOOKUP(A1157,РАСЧЕТ!A:BC,55,0)</f>
        <v>0</v>
      </c>
      <c r="S1157" s="126">
        <f t="shared" si="166"/>
        <v>-2452.4299999999998</v>
      </c>
      <c r="T1157" s="128">
        <v>2452.4299999999998</v>
      </c>
      <c r="U1157" s="126">
        <f>VLOOKUP(A1157,РАСЧЕТ!A:BD,56,0)</f>
        <v>0</v>
      </c>
      <c r="V1157" s="126">
        <f t="shared" si="167"/>
        <v>-2452.4299999999998</v>
      </c>
      <c r="W1157" s="80">
        <v>2452.4299999999998</v>
      </c>
      <c r="X1157" s="81">
        <f>VLOOKUP(A1157,РАСЧЕТ!A:BE,57,0)</f>
        <v>2365.0802191073899</v>
      </c>
      <c r="Y1157" s="81">
        <f t="shared" si="168"/>
        <v>-87.349780892609942</v>
      </c>
      <c r="Z1157" s="81" t="str">
        <f>VLOOKUP(A1157,'10'!A:C,3,0)</f>
        <v>Начисление услуг УКС00001637 от 31.10.2023 0:00:03</v>
      </c>
      <c r="AA1157" s="81" t="str">
        <f>VLOOKUP(A1157,'10'!A:B,2,0)</f>
        <v>НАС/КС/ДУ/3-92</v>
      </c>
      <c r="AB1157" s="80">
        <v>2452.4299999999998</v>
      </c>
      <c r="AC1157" s="81">
        <f>VLOOKUP(A1157,РАСЧЕТ!A:BF,58,0)</f>
        <v>2131.448486878905</v>
      </c>
      <c r="AD1157" s="81">
        <f t="shared" si="169"/>
        <v>-320.98151312109485</v>
      </c>
      <c r="AE1157" s="81" t="str">
        <f>VLOOKUP(A1157,'11'!A:C,3,0)</f>
        <v>Начисление услуг УКС00001717 от 30.11.2023 23:59:59</v>
      </c>
      <c r="AF1157" s="81" t="str">
        <f>VLOOKUP(A1157,'11'!A:B,2,0)</f>
        <v>НАС/КС/ДУ/3-92</v>
      </c>
      <c r="AG1157" s="80">
        <v>2452.4299999999998</v>
      </c>
      <c r="AH1157" s="120">
        <f>VLOOKUP(A1157,РАСЧЕТ!A:BG,59,0)</f>
        <v>2961.6553976961295</v>
      </c>
      <c r="AI1157" s="120">
        <f t="shared" si="170"/>
        <v>509.22539769612968</v>
      </c>
      <c r="AJ1157" t="str">
        <f>VLOOKUP(A1157,'12'!A:C,3,0)</f>
        <v>Начисление услуг УКС00001867 от 31.12.2023 23:59:59</v>
      </c>
      <c r="AK1157" t="str">
        <f>VLOOKUP(A1157,'12'!A:B,2,0)</f>
        <v>НАС/КС/ДУ/3-92</v>
      </c>
    </row>
    <row r="1158" spans="1:37" x14ac:dyDescent="0.3">
      <c r="A1158" s="79" t="s">
        <v>1645</v>
      </c>
      <c r="B1158" s="79" t="s">
        <v>308</v>
      </c>
      <c r="C1158" s="80">
        <v>1421.64</v>
      </c>
      <c r="D1158" s="81">
        <f>VLOOKUP(A1158,РАСЧЕТ!A:AY,51,0)</f>
        <v>1198.9772891462358</v>
      </c>
      <c r="E1158" s="81">
        <f t="shared" si="162"/>
        <v>-222.66271085376434</v>
      </c>
      <c r="F1158" s="81" t="str">
        <f>VLOOKUP(A1158,'04'!A:C,3,0)</f>
        <v>Начисление услуг УКС00000640 от 30.04.2023 0:00:10</v>
      </c>
      <c r="G1158" s="81" t="str">
        <f>VLOOKUP(A1158,'04'!A:B,2,0)</f>
        <v>НАС/КС/ДУ/3-93</v>
      </c>
      <c r="H1158" s="128">
        <v>1421.64</v>
      </c>
      <c r="I1158" s="126">
        <f>VLOOKUP(A1158,РАСЧЕТ!A:AZ,52,0)</f>
        <v>0</v>
      </c>
      <c r="J1158" s="126">
        <f t="shared" si="163"/>
        <v>-1421.64</v>
      </c>
      <c r="K1158" s="128">
        <v>1421.64</v>
      </c>
      <c r="L1158" s="126">
        <f>VLOOKUP(A1158,РАСЧЕТ!A:BA,53,0)</f>
        <v>0</v>
      </c>
      <c r="M1158" s="126">
        <f t="shared" si="164"/>
        <v>-1421.64</v>
      </c>
      <c r="N1158" s="128">
        <v>1421.64</v>
      </c>
      <c r="O1158" s="126">
        <f>VLOOKUP(A1158,РАСЧЕТ!A:BB,54,0)</f>
        <v>0</v>
      </c>
      <c r="P1158" s="126">
        <f t="shared" si="165"/>
        <v>-1421.64</v>
      </c>
      <c r="Q1158" s="128">
        <v>1421.64</v>
      </c>
      <c r="R1158" s="126">
        <f>VLOOKUP(A1158,РАСЧЕТ!A:BC,55,0)</f>
        <v>0</v>
      </c>
      <c r="S1158" s="126">
        <f t="shared" si="166"/>
        <v>-1421.64</v>
      </c>
      <c r="T1158" s="128">
        <v>1421.64</v>
      </c>
      <c r="U1158" s="126">
        <f>VLOOKUP(A1158,РАСЧЕТ!A:BD,56,0)</f>
        <v>0</v>
      </c>
      <c r="V1158" s="126">
        <f t="shared" si="167"/>
        <v>-1421.64</v>
      </c>
      <c r="W1158" s="80">
        <v>1421.64</v>
      </c>
      <c r="X1158" s="81">
        <f>VLOOKUP(A1158,РАСЧЕТ!A:BE,57,0)</f>
        <v>1153.2360260193193</v>
      </c>
      <c r="Y1158" s="81">
        <f t="shared" si="168"/>
        <v>-268.4039739806808</v>
      </c>
      <c r="Z1158" s="81" t="str">
        <f>VLOOKUP(A1158,'10'!A:C,3,0)</f>
        <v>Начисление услуг УКС00001637 от 31.10.2023 0:00:03</v>
      </c>
      <c r="AA1158" s="81" t="str">
        <f>VLOOKUP(A1158,'10'!A:B,2,0)</f>
        <v>НАС/КС/ДУ/3-93</v>
      </c>
      <c r="AB1158" s="80">
        <v>1421.64</v>
      </c>
      <c r="AC1158" s="81">
        <f>VLOOKUP(A1158,РАСЧЕТ!A:BF,58,0)</f>
        <v>1083.3965529888162</v>
      </c>
      <c r="AD1158" s="81">
        <f t="shared" si="169"/>
        <v>-338.24344701118389</v>
      </c>
      <c r="AE1158" s="81" t="str">
        <f>VLOOKUP(A1158,'11'!A:C,3,0)</f>
        <v>Начисление услуг УКС00001717 от 30.11.2023 23:59:59</v>
      </c>
      <c r="AF1158" s="81" t="str">
        <f>VLOOKUP(A1158,'11'!A:B,2,0)</f>
        <v>НАС/КС/ДУ/3-93</v>
      </c>
      <c r="AG1158" s="80">
        <v>1421.64</v>
      </c>
      <c r="AH1158" s="120">
        <f>VLOOKUP(A1158,РАСЧЕТ!A:BG,59,0)</f>
        <v>1519.3335966816755</v>
      </c>
      <c r="AI1158" s="120">
        <f t="shared" si="170"/>
        <v>97.693596681675444</v>
      </c>
      <c r="AJ1158" t="str">
        <f>VLOOKUP(A1158,'12'!A:C,3,0)</f>
        <v>Начисление услуг УКС00001867 от 31.12.2023 23:59:59</v>
      </c>
      <c r="AK1158" t="str">
        <f>VLOOKUP(A1158,'12'!A:B,2,0)</f>
        <v>НАС/КС/ДУ/3-93</v>
      </c>
    </row>
    <row r="1159" spans="1:37" x14ac:dyDescent="0.3">
      <c r="A1159" s="79" t="s">
        <v>1934</v>
      </c>
      <c r="B1159" s="79" t="s">
        <v>215</v>
      </c>
      <c r="C1159" s="80">
        <v>1421.64</v>
      </c>
      <c r="D1159" s="81">
        <f>VLOOKUP(A1159,РАСЧЕТ!A:AY,51,0)</f>
        <v>3282.0119677084276</v>
      </c>
      <c r="E1159" s="81">
        <f t="shared" si="162"/>
        <v>1860.3719677084275</v>
      </c>
      <c r="F1159" s="81" t="str">
        <f>VLOOKUP(A1159,'04'!A:C,3,0)</f>
        <v>Начисление услуг УКС00000640 от 30.04.2023 0:00:10</v>
      </c>
      <c r="G1159" s="81" t="str">
        <f>VLOOKUP(A1159,'04'!A:B,2,0)</f>
        <v>НАС/КС/ДУ/3-94</v>
      </c>
      <c r="H1159" s="128">
        <v>1421.64</v>
      </c>
      <c r="I1159" s="126">
        <f>VLOOKUP(A1159,РАСЧЕТ!A:AZ,52,0)</f>
        <v>0</v>
      </c>
      <c r="J1159" s="126">
        <f t="shared" si="163"/>
        <v>-1421.64</v>
      </c>
      <c r="K1159" s="128">
        <v>1421.64</v>
      </c>
      <c r="L1159" s="126">
        <f>VLOOKUP(A1159,РАСЧЕТ!A:BA,53,0)</f>
        <v>0</v>
      </c>
      <c r="M1159" s="126">
        <f t="shared" si="164"/>
        <v>-1421.64</v>
      </c>
      <c r="N1159" s="128">
        <v>1421.64</v>
      </c>
      <c r="O1159" s="126">
        <f>VLOOKUP(A1159,РАСЧЕТ!A:BB,54,0)</f>
        <v>0</v>
      </c>
      <c r="P1159" s="126">
        <f t="shared" si="165"/>
        <v>-1421.64</v>
      </c>
      <c r="Q1159" s="128">
        <v>1421.64</v>
      </c>
      <c r="R1159" s="126">
        <f>VLOOKUP(A1159,РАСЧЕТ!A:BC,55,0)</f>
        <v>0</v>
      </c>
      <c r="S1159" s="126">
        <f t="shared" si="166"/>
        <v>-1421.64</v>
      </c>
      <c r="T1159" s="128">
        <v>1421.64</v>
      </c>
      <c r="U1159" s="126">
        <f>VLOOKUP(A1159,РАСЧЕТ!A:BD,56,0)</f>
        <v>0</v>
      </c>
      <c r="V1159" s="126">
        <f t="shared" si="167"/>
        <v>-1421.64</v>
      </c>
      <c r="W1159" s="80">
        <v>1421.64</v>
      </c>
      <c r="X1159" s="81">
        <f>VLOOKUP(A1159,РАСЧЕТ!A:BE,57,0)</f>
        <v>1192.3942055779212</v>
      </c>
      <c r="Y1159" s="81">
        <f t="shared" si="168"/>
        <v>-229.24579442207892</v>
      </c>
      <c r="Z1159" s="81" t="str">
        <f>VLOOKUP(A1159,'10'!A:C,3,0)</f>
        <v>Начисление услуг УКС00001637 от 31.10.2023 0:00:03</v>
      </c>
      <c r="AA1159" s="81" t="str">
        <f>VLOOKUP(A1159,'10'!A:B,2,0)</f>
        <v>НАС/КС/ДУ/3-94</v>
      </c>
      <c r="AB1159" s="80">
        <v>1421.64</v>
      </c>
      <c r="AC1159" s="81">
        <f>VLOOKUP(A1159,РАСЧЕТ!A:BF,58,0)</f>
        <v>1110.7598425524955</v>
      </c>
      <c r="AD1159" s="81">
        <f t="shared" si="169"/>
        <v>-310.88015744750464</v>
      </c>
      <c r="AE1159" s="81" t="str">
        <f>VLOOKUP(A1159,'11'!A:C,3,0)</f>
        <v>Начисление услуг УКС00001717 от 30.11.2023 23:59:59</v>
      </c>
      <c r="AF1159" s="81" t="str">
        <f>VLOOKUP(A1159,'11'!A:B,2,0)</f>
        <v>НАС/КС/ДУ/3-94</v>
      </c>
      <c r="AG1159" s="80">
        <v>1421.64</v>
      </c>
      <c r="AH1159" s="120">
        <f>VLOOKUP(A1159,РАСЧЕТ!A:BG,59,0)</f>
        <v>1554.8464889972045</v>
      </c>
      <c r="AI1159" s="120">
        <f t="shared" si="170"/>
        <v>133.20648899720436</v>
      </c>
      <c r="AJ1159" t="str">
        <f>VLOOKUP(A1159,'12'!A:C,3,0)</f>
        <v>Начисление услуг УКС00001867 от 31.12.2023 23:59:59</v>
      </c>
      <c r="AK1159" t="str">
        <f>VLOOKUP(A1159,'12'!A:B,2,0)</f>
        <v>НАС/КС/ДУ/3-94</v>
      </c>
    </row>
    <row r="1160" spans="1:37" x14ac:dyDescent="0.3">
      <c r="A1160" s="79" t="s">
        <v>2611</v>
      </c>
      <c r="B1160" s="79" t="s">
        <v>276</v>
      </c>
      <c r="C1160" s="80">
        <v>1576.26</v>
      </c>
      <c r="D1160" s="81">
        <f>VLOOKUP(A1160,РАСЧЕТ!A:AY,51,0)</f>
        <v>1329.379652920449</v>
      </c>
      <c r="E1160" s="81">
        <f t="shared" si="162"/>
        <v>-246.88034707955103</v>
      </c>
      <c r="F1160" s="81" t="str">
        <f>VLOOKUP(A1160,'04'!A:C,3,0)</f>
        <v>Начисление услуг УКС00000640 от 30.04.2023 0:00:10</v>
      </c>
      <c r="G1160" s="81" t="str">
        <f>VLOOKUP(A1160,'04'!A:B,2,0)</f>
        <v>НАС/КС/ДУ-3-95</v>
      </c>
      <c r="H1160" s="128">
        <v>1576.26</v>
      </c>
      <c r="I1160" s="126">
        <f>VLOOKUP(A1160,РАСЧЕТ!A:AZ,52,0)</f>
        <v>0</v>
      </c>
      <c r="J1160" s="126">
        <f t="shared" si="163"/>
        <v>-1576.26</v>
      </c>
      <c r="K1160" s="128">
        <v>1576.26</v>
      </c>
      <c r="L1160" s="126">
        <f>VLOOKUP(A1160,РАСЧЕТ!A:BA,53,0)</f>
        <v>0</v>
      </c>
      <c r="M1160" s="126">
        <f t="shared" si="164"/>
        <v>-1576.26</v>
      </c>
      <c r="N1160" s="128">
        <v>1576.26</v>
      </c>
      <c r="O1160" s="126">
        <f>VLOOKUP(A1160,РАСЧЕТ!A:BB,54,0)</f>
        <v>0</v>
      </c>
      <c r="P1160" s="126">
        <f t="shared" si="165"/>
        <v>-1576.26</v>
      </c>
      <c r="Q1160" s="128">
        <v>1576.26</v>
      </c>
      <c r="R1160" s="126">
        <f>VLOOKUP(A1160,РАСЧЕТ!A:BC,55,0)</f>
        <v>0</v>
      </c>
      <c r="S1160" s="126">
        <f t="shared" si="166"/>
        <v>-1576.26</v>
      </c>
      <c r="T1160" s="128">
        <v>1576.26</v>
      </c>
      <c r="U1160" s="126">
        <f>VLOOKUP(A1160,РАСЧЕТ!A:BD,56,0)</f>
        <v>0</v>
      </c>
      <c r="V1160" s="126">
        <f t="shared" si="167"/>
        <v>-1576.26</v>
      </c>
      <c r="W1160" s="80">
        <v>1576.26</v>
      </c>
      <c r="X1160" s="81">
        <f>VLOOKUP(A1160,РАСЧЕТ!A:BE,57,0)</f>
        <v>2161.2240294427352</v>
      </c>
      <c r="Y1160" s="81">
        <f t="shared" si="168"/>
        <v>584.96402944273518</v>
      </c>
      <c r="Z1160" s="81" t="str">
        <f>VLOOKUP(A1160,'10'!A:C,3,0)</f>
        <v>Начисление услуг УКС00001637 от 31.10.2023 0:00:03</v>
      </c>
      <c r="AA1160" s="81" t="str">
        <f>VLOOKUP(A1160,'10'!A:B,2,0)</f>
        <v>НАС/КС/ДУ-3-95</v>
      </c>
      <c r="AB1160" s="80">
        <v>1576.26</v>
      </c>
      <c r="AC1160" s="81">
        <f>VLOOKUP(A1160,РАСЧЕТ!A:BF,58,0)</f>
        <v>1817.9514346634094</v>
      </c>
      <c r="AD1160" s="81">
        <f t="shared" si="169"/>
        <v>241.69143466340938</v>
      </c>
      <c r="AE1160" s="81" t="str">
        <f>VLOOKUP(A1160,'11'!A:C,3,0)</f>
        <v>Начисление услуг УКС00001717 от 30.11.2023 23:59:59</v>
      </c>
      <c r="AF1160" s="81" t="str">
        <f>VLOOKUP(A1160,'11'!A:B,2,0)</f>
        <v>НАС/КС/ДУ-3-95</v>
      </c>
      <c r="AG1160" s="80">
        <v>1576.26</v>
      </c>
      <c r="AH1160" s="120">
        <f>VLOOKUP(A1160,РАСЧЕТ!A:BG,59,0)</f>
        <v>2484.9801207825585</v>
      </c>
      <c r="AI1160" s="120">
        <f t="shared" si="170"/>
        <v>908.72012078255852</v>
      </c>
      <c r="AJ1160" t="str">
        <f>VLOOKUP(A1160,'12'!A:C,3,0)</f>
        <v>Начисление услуг УКС00001867 от 31.12.2023 23:59:59</v>
      </c>
      <c r="AK1160" t="str">
        <f>VLOOKUP(A1160,'12'!A:B,2,0)</f>
        <v>НАС/КС/ДУ-3-95</v>
      </c>
    </row>
    <row r="1161" spans="1:37" x14ac:dyDescent="0.3">
      <c r="A1161" s="79" t="s">
        <v>2118</v>
      </c>
      <c r="B1161" s="79" t="s">
        <v>357</v>
      </c>
      <c r="C1161" s="80">
        <v>3367.26</v>
      </c>
      <c r="D1161" s="81">
        <f>VLOOKUP(A1161,РАСЧЕТ!A:AY,51,0)</f>
        <v>2839.8736999717489</v>
      </c>
      <c r="E1161" s="81">
        <f t="shared" si="162"/>
        <v>-527.3863000282513</v>
      </c>
      <c r="F1161" s="81" t="str">
        <f>VLOOKUP(A1161,'04'!A:C,3,0)</f>
        <v>Начисление услуг УКС00000640 от 30.04.2023 0:00:10</v>
      </c>
      <c r="G1161" s="81" t="str">
        <f>VLOOKUP(A1161,'04'!A:B,2,0)</f>
        <v>НАС/КС/ДУ/3-96</v>
      </c>
      <c r="H1161" s="128">
        <v>3367.26</v>
      </c>
      <c r="I1161" s="126">
        <f>VLOOKUP(A1161,РАСЧЕТ!A:AZ,52,0)</f>
        <v>0</v>
      </c>
      <c r="J1161" s="126">
        <f t="shared" si="163"/>
        <v>-3367.26</v>
      </c>
      <c r="K1161" s="128">
        <v>3367.26</v>
      </c>
      <c r="L1161" s="126">
        <f>VLOOKUP(A1161,РАСЧЕТ!A:BA,53,0)</f>
        <v>0</v>
      </c>
      <c r="M1161" s="126">
        <f t="shared" si="164"/>
        <v>-3367.26</v>
      </c>
      <c r="N1161" s="128">
        <v>3367.26</v>
      </c>
      <c r="O1161" s="126">
        <f>VLOOKUP(A1161,РАСЧЕТ!A:BB,54,0)</f>
        <v>0</v>
      </c>
      <c r="P1161" s="126">
        <f t="shared" si="165"/>
        <v>-3367.26</v>
      </c>
      <c r="Q1161" s="128">
        <v>3367.26</v>
      </c>
      <c r="R1161" s="126">
        <f>VLOOKUP(A1161,РАСЧЕТ!A:BC,55,0)</f>
        <v>0</v>
      </c>
      <c r="S1161" s="126">
        <f t="shared" si="166"/>
        <v>-3367.26</v>
      </c>
      <c r="T1161" s="128">
        <v>3367.26</v>
      </c>
      <c r="U1161" s="126">
        <f>VLOOKUP(A1161,РАСЧЕТ!A:BD,56,0)</f>
        <v>0</v>
      </c>
      <c r="V1161" s="126">
        <f t="shared" si="167"/>
        <v>-3367.26</v>
      </c>
      <c r="W1161" s="80">
        <v>3367.26</v>
      </c>
      <c r="X1161" s="81">
        <f>VLOOKUP(A1161,РАСЧЕТ!A:BE,57,0)</f>
        <v>1745.7637804426708</v>
      </c>
      <c r="Y1161" s="81">
        <f t="shared" si="168"/>
        <v>-1621.4962195573294</v>
      </c>
      <c r="Z1161" s="81" t="str">
        <f>VLOOKUP(A1161,'10'!A:C,3,0)</f>
        <v>Начисление услуг УКС00001637 от 31.10.2023 0:00:03</v>
      </c>
      <c r="AA1161" s="81" t="str">
        <f>VLOOKUP(A1161,'10'!A:B,2,0)</f>
        <v>НАС/КС/ДУ/3-96</v>
      </c>
      <c r="AB1161" s="80">
        <v>3367.26</v>
      </c>
      <c r="AC1161" s="81">
        <f>VLOOKUP(A1161,РАСЧЕТ!A:BF,58,0)</f>
        <v>1877.2679770632849</v>
      </c>
      <c r="AD1161" s="81">
        <f t="shared" si="169"/>
        <v>-1489.9920229367153</v>
      </c>
      <c r="AE1161" s="81" t="str">
        <f>VLOOKUP(A1161,'11'!A:C,3,0)</f>
        <v>Начисление услуг УКС00001717 от 30.11.2023 23:59:59</v>
      </c>
      <c r="AF1161" s="81" t="str">
        <f>VLOOKUP(A1161,'11'!A:B,2,0)</f>
        <v>НАС/КС/ДУ/3-96</v>
      </c>
      <c r="AG1161" s="80">
        <v>3367.26</v>
      </c>
      <c r="AH1161" s="120">
        <f>VLOOKUP(A1161,РАСЧЕТ!A:BG,59,0)</f>
        <v>2704.6616534549344</v>
      </c>
      <c r="AI1161" s="120">
        <f t="shared" si="170"/>
        <v>-662.59834654506585</v>
      </c>
      <c r="AJ1161" t="str">
        <f>VLOOKUP(A1161,'12'!A:C,3,0)</f>
        <v>Начисление услуг УКС00001867 от 31.12.2023 23:59:59</v>
      </c>
      <c r="AK1161" t="str">
        <f>VLOOKUP(A1161,'12'!A:B,2,0)</f>
        <v>НАС/КС/ДУ/3-96</v>
      </c>
    </row>
    <row r="1162" spans="1:37" x14ac:dyDescent="0.3">
      <c r="A1162" s="79" t="s">
        <v>717</v>
      </c>
      <c r="B1162" s="79" t="s">
        <v>348</v>
      </c>
      <c r="C1162" s="80">
        <v>3118.15</v>
      </c>
      <c r="D1162" s="81">
        <f>VLOOKUP(A1162,РАСЧЕТ!A:AY,51,0)</f>
        <v>2629.781002779961</v>
      </c>
      <c r="E1162" s="81">
        <f t="shared" si="162"/>
        <v>-488.36899722003909</v>
      </c>
      <c r="F1162" s="81" t="str">
        <f>VLOOKUP(A1162,'04'!A:C,3,0)</f>
        <v>Начисление услуг УКС00000640 от 30.04.2023 0:00:10</v>
      </c>
      <c r="G1162" s="81" t="str">
        <f>VLOOKUP(A1162,'04'!A:B,2,0)</f>
        <v>НАС/КС/ДУ-3-97</v>
      </c>
      <c r="H1162" s="128">
        <v>3118.15</v>
      </c>
      <c r="I1162" s="126">
        <f>VLOOKUP(A1162,РАСЧЕТ!A:AZ,52,0)</f>
        <v>0</v>
      </c>
      <c r="J1162" s="126">
        <f t="shared" si="163"/>
        <v>-3118.15</v>
      </c>
      <c r="K1162" s="128">
        <v>3118.15</v>
      </c>
      <c r="L1162" s="126">
        <f>VLOOKUP(A1162,РАСЧЕТ!A:BA,53,0)</f>
        <v>0</v>
      </c>
      <c r="M1162" s="126">
        <f t="shared" si="164"/>
        <v>-3118.15</v>
      </c>
      <c r="N1162" s="128">
        <v>3118.15</v>
      </c>
      <c r="O1162" s="126">
        <f>VLOOKUP(A1162,РАСЧЕТ!A:BB,54,0)</f>
        <v>0</v>
      </c>
      <c r="P1162" s="126">
        <f t="shared" si="165"/>
        <v>-3118.15</v>
      </c>
      <c r="Q1162" s="128">
        <v>3118.15</v>
      </c>
      <c r="R1162" s="126">
        <f>VLOOKUP(A1162,РАСЧЕТ!A:BC,55,0)</f>
        <v>0</v>
      </c>
      <c r="S1162" s="126">
        <f t="shared" si="166"/>
        <v>-3118.15</v>
      </c>
      <c r="T1162" s="128">
        <v>3118.15</v>
      </c>
      <c r="U1162" s="126">
        <f>VLOOKUP(A1162,РАСЧЕТ!A:BD,56,0)</f>
        <v>0</v>
      </c>
      <c r="V1162" s="126">
        <f t="shared" si="167"/>
        <v>-3118.15</v>
      </c>
      <c r="W1162" s="80">
        <v>3118.15</v>
      </c>
      <c r="X1162" s="81">
        <f>VLOOKUP(A1162,РАСЧЕТ!A:BE,57,0)</f>
        <v>1616.6128885221667</v>
      </c>
      <c r="Y1162" s="81">
        <f t="shared" si="168"/>
        <v>-1501.5371114778334</v>
      </c>
      <c r="Z1162" s="81" t="str">
        <f>VLOOKUP(A1162,'10'!A:C,3,0)</f>
        <v>Начисление услуг УКС00001637 от 31.10.2023 0:00:03</v>
      </c>
      <c r="AA1162" s="81" t="str">
        <f>VLOOKUP(A1162,'10'!A:B,2,0)</f>
        <v>НАС/КС/ДУ-3-97</v>
      </c>
      <c r="AB1162" s="80">
        <v>3118.15</v>
      </c>
      <c r="AC1162" s="81">
        <f>VLOOKUP(A1162,РАСЧЕТ!A:BF,58,0)</f>
        <v>1738.3884583519703</v>
      </c>
      <c r="AD1162" s="81">
        <f t="shared" si="169"/>
        <v>-1379.7615416480298</v>
      </c>
      <c r="AE1162" s="81" t="str">
        <f>VLOOKUP(A1162,'11'!A:C,3,0)</f>
        <v>Начисление услуг УКС00001717 от 30.11.2023 23:59:59</v>
      </c>
      <c r="AF1162" s="81" t="str">
        <f>VLOOKUP(A1162,'11'!A:B,2,0)</f>
        <v>НАС/КС/ДУ-3-97</v>
      </c>
      <c r="AG1162" s="80">
        <v>3118.15</v>
      </c>
      <c r="AH1162" s="120">
        <f>VLOOKUP(A1162,РАСЧЕТ!A:BG,59,0)</f>
        <v>2504.5718882758702</v>
      </c>
      <c r="AI1162" s="120">
        <f t="shared" si="170"/>
        <v>-613.57811172412994</v>
      </c>
      <c r="AJ1162" t="str">
        <f>VLOOKUP(A1162,'12'!A:C,3,0)</f>
        <v>Начисление услуг УКС00001867 от 31.12.2023 23:59:59</v>
      </c>
      <c r="AK1162" t="str">
        <f>VLOOKUP(A1162,'12'!A:B,2,0)</f>
        <v>НАС/КС/ДУ-3-97</v>
      </c>
    </row>
    <row r="1163" spans="1:37" x14ac:dyDescent="0.3">
      <c r="A1163" s="79" t="s">
        <v>2210</v>
      </c>
      <c r="B1163" s="79" t="s">
        <v>355</v>
      </c>
      <c r="C1163" s="80">
        <v>2452.4299999999998</v>
      </c>
      <c r="D1163" s="81">
        <f>VLOOKUP(A1163,РАСЧЕТ!A:AY,51,0)</f>
        <v>2426.8619841737532</v>
      </c>
      <c r="E1163" s="81">
        <f t="shared" si="162"/>
        <v>-25.568015826246665</v>
      </c>
      <c r="F1163" s="81" t="str">
        <f>VLOOKUP(A1163,'04'!A:C,3,0)</f>
        <v>Начисление услуг УКС00000640 от 30.04.2023 0:00:10</v>
      </c>
      <c r="G1163" s="81" t="str">
        <f>VLOOKUP(A1163,'04'!A:B,2,0)</f>
        <v>НАС/КС/ДУ/3-98</v>
      </c>
      <c r="H1163" s="128">
        <v>2452.4299999999998</v>
      </c>
      <c r="I1163" s="126">
        <f>VLOOKUP(A1163,РАСЧЕТ!A:AZ,52,0)</f>
        <v>0</v>
      </c>
      <c r="J1163" s="126">
        <f t="shared" si="163"/>
        <v>-2452.4299999999998</v>
      </c>
      <c r="K1163" s="128">
        <v>2452.4299999999998</v>
      </c>
      <c r="L1163" s="126">
        <f>VLOOKUP(A1163,РАСЧЕТ!A:BA,53,0)</f>
        <v>0</v>
      </c>
      <c r="M1163" s="126">
        <f t="shared" si="164"/>
        <v>-2452.4299999999998</v>
      </c>
      <c r="N1163" s="128">
        <v>2452.4299999999998</v>
      </c>
      <c r="O1163" s="126">
        <f>VLOOKUP(A1163,РАСЧЕТ!A:BB,54,0)</f>
        <v>0</v>
      </c>
      <c r="P1163" s="126">
        <f t="shared" si="165"/>
        <v>-2452.4299999999998</v>
      </c>
      <c r="Q1163" s="128">
        <v>2452.4299999999998</v>
      </c>
      <c r="R1163" s="126">
        <f>VLOOKUP(A1163,РАСЧЕТ!A:BC,55,0)</f>
        <v>0</v>
      </c>
      <c r="S1163" s="126">
        <f t="shared" si="166"/>
        <v>-2452.4299999999998</v>
      </c>
      <c r="T1163" s="128">
        <v>2452.4299999999998</v>
      </c>
      <c r="U1163" s="126">
        <f>VLOOKUP(A1163,РАСЧЕТ!A:BD,56,0)</f>
        <v>0</v>
      </c>
      <c r="V1163" s="126">
        <f t="shared" si="167"/>
        <v>-2452.4299999999998</v>
      </c>
      <c r="W1163" s="80">
        <v>2452.4299999999998</v>
      </c>
      <c r="X1163" s="81">
        <f>VLOOKUP(A1163,РАСЧЕТ!A:BE,57,0)</f>
        <v>3121.68725175488</v>
      </c>
      <c r="Y1163" s="81">
        <f t="shared" si="168"/>
        <v>669.25725175488014</v>
      </c>
      <c r="Z1163" s="81" t="str">
        <f>VLOOKUP(A1163,'10'!A:C,3,0)</f>
        <v>Начисление услуг УКС00001637 от 31.10.2023 0:00:03</v>
      </c>
      <c r="AA1163" s="81" t="str">
        <f>VLOOKUP(A1163,'10'!A:B,2,0)</f>
        <v>НАС/КС/ДУ/3-98</v>
      </c>
      <c r="AB1163" s="80">
        <v>2452.4299999999998</v>
      </c>
      <c r="AC1163" s="81">
        <f>VLOOKUP(A1163,РАСЧЕТ!A:BF,58,0)</f>
        <v>2660.156857738335</v>
      </c>
      <c r="AD1163" s="81">
        <f t="shared" si="169"/>
        <v>207.72685773833518</v>
      </c>
      <c r="AE1163" s="81" t="str">
        <f>VLOOKUP(A1163,'11'!A:C,3,0)</f>
        <v>Начисление услуг УКС00001717 от 30.11.2023 23:59:59</v>
      </c>
      <c r="AF1163" s="81" t="str">
        <f>VLOOKUP(A1163,'11'!A:B,2,0)</f>
        <v>НАС/КС/ДУ/3-98</v>
      </c>
      <c r="AG1163" s="80">
        <v>2452.4299999999998</v>
      </c>
      <c r="AH1163" s="120">
        <f>VLOOKUP(A1163,РАСЧЕТ!A:BG,59,0)</f>
        <v>3647.8288709897834</v>
      </c>
      <c r="AI1163" s="120">
        <f t="shared" si="170"/>
        <v>1195.3988709897835</v>
      </c>
      <c r="AJ1163" t="str">
        <f>VLOOKUP(A1163,'12'!A:C,3,0)</f>
        <v>Начисление услуг УКС00001867 от 31.12.2023 23:59:59</v>
      </c>
      <c r="AK1163" t="str">
        <f>VLOOKUP(A1163,'12'!A:B,2,0)</f>
        <v>НАС/КС/ДУ/3-98</v>
      </c>
    </row>
    <row r="1164" spans="1:37" x14ac:dyDescent="0.3">
      <c r="A1164" s="79" t="s">
        <v>2324</v>
      </c>
      <c r="B1164" s="79" t="s">
        <v>362</v>
      </c>
      <c r="C1164" s="80">
        <v>1421.64</v>
      </c>
      <c r="D1164" s="81">
        <f>VLOOKUP(A1164,РАСЧЕТ!A:AY,51,0)</f>
        <v>597.65196770842772</v>
      </c>
      <c r="E1164" s="81">
        <f t="shared" si="162"/>
        <v>-823.98803229157238</v>
      </c>
      <c r="F1164" s="81" t="str">
        <f>VLOOKUP(A1164,'04'!A:C,3,0)</f>
        <v>Начисление услуг УКС00000640 от 30.04.2023 0:00:10</v>
      </c>
      <c r="G1164" s="81" t="str">
        <f>VLOOKUP(A1164,'04'!A:B,2,0)</f>
        <v>НАС/КС/ДУ/3-99 от 01.11.2021</v>
      </c>
      <c r="H1164" s="128">
        <v>1421.64</v>
      </c>
      <c r="I1164" s="126">
        <f>VLOOKUP(A1164,РАСЧЕТ!A:AZ,52,0)</f>
        <v>0</v>
      </c>
      <c r="J1164" s="126">
        <f t="shared" si="163"/>
        <v>-1421.64</v>
      </c>
      <c r="K1164" s="128">
        <v>1421.64</v>
      </c>
      <c r="L1164" s="126">
        <f>VLOOKUP(A1164,РАСЧЕТ!A:BA,53,0)</f>
        <v>0</v>
      </c>
      <c r="M1164" s="126">
        <f t="shared" si="164"/>
        <v>-1421.64</v>
      </c>
      <c r="N1164" s="128">
        <v>1421.64</v>
      </c>
      <c r="O1164" s="126">
        <f>VLOOKUP(A1164,РАСЧЕТ!A:BB,54,0)</f>
        <v>0</v>
      </c>
      <c r="P1164" s="126">
        <f t="shared" si="165"/>
        <v>-1421.64</v>
      </c>
      <c r="Q1164" s="128">
        <v>1421.64</v>
      </c>
      <c r="R1164" s="126">
        <f>VLOOKUP(A1164,РАСЧЕТ!A:BC,55,0)</f>
        <v>0</v>
      </c>
      <c r="S1164" s="126">
        <f t="shared" si="166"/>
        <v>-1421.64</v>
      </c>
      <c r="T1164" s="128">
        <v>1421.64</v>
      </c>
      <c r="U1164" s="126">
        <f>VLOOKUP(A1164,РАСЧЕТ!A:BD,56,0)</f>
        <v>0</v>
      </c>
      <c r="V1164" s="126">
        <f t="shared" si="167"/>
        <v>-1421.64</v>
      </c>
      <c r="W1164" s="80">
        <v>1421.64</v>
      </c>
      <c r="X1164" s="81">
        <f>VLOOKUP(A1164,РАСЧЕТ!A:BE,57,0)</f>
        <v>1134.7036357901761</v>
      </c>
      <c r="Y1164" s="81">
        <f t="shared" si="168"/>
        <v>-286.93636420982398</v>
      </c>
      <c r="Z1164" s="81" t="str">
        <f>VLOOKUP(A1164,'10'!A:C,3,0)</f>
        <v>Начисление услуг УКС00001637 от 31.10.2023 0:00:03</v>
      </c>
      <c r="AA1164" s="81" t="str">
        <f>VLOOKUP(A1164,'10'!A:B,2,0)</f>
        <v>НАС/КС/ДУ/3-99 от 01.11.2021</v>
      </c>
      <c r="AB1164" s="80">
        <v>1421.64</v>
      </c>
      <c r="AC1164" s="81">
        <f>VLOOKUP(A1164,РАСЧЕТ!A:BF,58,0)</f>
        <v>1070.4463299226943</v>
      </c>
      <c r="AD1164" s="81">
        <f t="shared" si="169"/>
        <v>-351.1936700773058</v>
      </c>
      <c r="AE1164" s="81" t="str">
        <f>VLOOKUP(A1164,'11'!A:C,3,0)</f>
        <v>Начисление услуг УКС00001717 от 30.11.2023 23:59:59</v>
      </c>
      <c r="AF1164" s="81" t="str">
        <f>VLOOKUP(A1164,'11'!A:B,2,0)</f>
        <v>НАС/КС/ДУ/3-99 от 01.11.2021</v>
      </c>
      <c r="AG1164" s="80">
        <v>1421.64</v>
      </c>
      <c r="AH1164" s="120">
        <f>VLOOKUP(A1164,РАСЧЕТ!A:BG,59,0)</f>
        <v>1502.5264114147506</v>
      </c>
      <c r="AI1164" s="120">
        <f t="shared" si="170"/>
        <v>80.886411414750455</v>
      </c>
      <c r="AJ1164" t="str">
        <f>VLOOKUP(A1164,'12'!A:C,3,0)</f>
        <v>Начисление услуг УКС00001867 от 31.12.2023 23:59:59</v>
      </c>
      <c r="AK1164" t="str">
        <f>VLOOKUP(A1164,'12'!A:B,2,0)</f>
        <v>НАС/КС/ДУ/3-99 от 01.11.2021</v>
      </c>
    </row>
    <row r="1165" spans="1:37" x14ac:dyDescent="0.3">
      <c r="A1165" s="79" t="s">
        <v>2059</v>
      </c>
      <c r="B1165" s="79" t="s">
        <v>2060</v>
      </c>
      <c r="C1165" s="81">
        <v>167.5</v>
      </c>
      <c r="D1165" s="81">
        <f>VLOOKUP(A1165,РАСЧЕТ!A:AY,51,0)</f>
        <v>70.418207675615335</v>
      </c>
      <c r="E1165" s="81">
        <f t="shared" si="162"/>
        <v>-97.081792324384665</v>
      </c>
      <c r="F1165" s="81" t="str">
        <f>VLOOKUP(A1165,'04'!A:C,3,0)</f>
        <v>Начисление услуг УКС00000631 от 30.04.2023 0:00:01</v>
      </c>
      <c r="G1165" s="81" t="str">
        <f>VLOOKUP(A1165,'04'!A:B,2,0)</f>
        <v>ДУ ЗПИФ Развитие Красная сосна 3/паркинг/Кл. №1</v>
      </c>
      <c r="H1165" s="126">
        <v>167.5</v>
      </c>
      <c r="I1165" s="126">
        <f>VLOOKUP(A1165,РАСЧЕТ!A:AZ,52,0)</f>
        <v>0</v>
      </c>
      <c r="J1165" s="126">
        <f t="shared" si="163"/>
        <v>-167.5</v>
      </c>
      <c r="K1165" s="126">
        <v>167.5</v>
      </c>
      <c r="L1165" s="126">
        <f>VLOOKUP(A1165,РАСЧЕТ!A:BA,53,0)</f>
        <v>0</v>
      </c>
      <c r="M1165" s="126">
        <f t="shared" si="164"/>
        <v>-167.5</v>
      </c>
      <c r="N1165" s="126">
        <v>167.5</v>
      </c>
      <c r="O1165" s="126">
        <f>VLOOKUP(A1165,РАСЧЕТ!A:BB,54,0)</f>
        <v>0</v>
      </c>
      <c r="P1165" s="126">
        <f t="shared" si="165"/>
        <v>-167.5</v>
      </c>
      <c r="Q1165" s="126">
        <v>167.5</v>
      </c>
      <c r="R1165" s="126">
        <f>VLOOKUP(A1165,РАСЧЕТ!A:BC,55,0)</f>
        <v>0</v>
      </c>
      <c r="S1165" s="126">
        <f t="shared" si="166"/>
        <v>-167.5</v>
      </c>
      <c r="T1165" s="126">
        <v>167.5</v>
      </c>
      <c r="U1165" s="126">
        <f>VLOOKUP(A1165,РАСЧЕТ!A:BD,56,0)</f>
        <v>0</v>
      </c>
      <c r="V1165" s="126">
        <f t="shared" si="167"/>
        <v>-167.5</v>
      </c>
      <c r="W1165" s="81">
        <v>167.5</v>
      </c>
      <c r="X1165" s="81">
        <f>VLOOKUP(A1165,РАСЧЕТ!A:BE,57,0)</f>
        <v>86.84284111895937</v>
      </c>
      <c r="Y1165" s="81">
        <f t="shared" si="168"/>
        <v>-80.65715888104063</v>
      </c>
      <c r="Z1165" s="81" t="str">
        <f>VLOOKUP(A1165,'10'!A:C,3,0)</f>
        <v>Начисление услуг УКС00001635 от 31.10.2023 0:00:01</v>
      </c>
      <c r="AA1165" s="81" t="str">
        <f>VLOOKUP(A1165,'10'!A:B,2,0)</f>
        <v>ДУ ЗПИФ Развитие Красная сосна 3/паркинг/Кл. №1</v>
      </c>
      <c r="AB1165" s="81">
        <v>167.5</v>
      </c>
      <c r="AC1165" s="81">
        <f>VLOOKUP(A1165,РАСЧЕТ!A:BF,58,0)</f>
        <v>93.384503961056268</v>
      </c>
      <c r="AD1165" s="81">
        <f t="shared" si="169"/>
        <v>-74.115496038943732</v>
      </c>
      <c r="AE1165" s="81" t="str">
        <f>VLOOKUP(A1165,'11'!A:C,3,0)</f>
        <v>Начисление услуг УКС00001712 от 30.11.2023 23:59:59</v>
      </c>
      <c r="AF1165" s="81" t="str">
        <f>VLOOKUP(A1165,'11'!A:B,2,0)</f>
        <v>ДУ ЗПИФ Развитие Красная сосна 3/паркинг/Кл. №1</v>
      </c>
      <c r="AG1165" s="81">
        <v>167.5</v>
      </c>
      <c r="AH1165" s="120">
        <f>VLOOKUP(A1165,РАСЧЕТ!A:BG,59,0)</f>
        <v>134.54311796523271</v>
      </c>
      <c r="AI1165" s="120">
        <f t="shared" si="170"/>
        <v>-32.95688203476729</v>
      </c>
      <c r="AJ1165" t="str">
        <f>VLOOKUP(A1165,'12'!A:C,3,0)</f>
        <v>Начисление услуг УКС00001860 от 31.12.2023 23:59:59</v>
      </c>
      <c r="AK1165" t="str">
        <f>VLOOKUP(A1165,'12'!A:B,2,0)</f>
        <v>ДУ ЗПИФ Развитие Красная сосна 3/паркинг/Кл. №1</v>
      </c>
    </row>
    <row r="1166" spans="1:37" x14ac:dyDescent="0.3">
      <c r="A1166" s="79" t="s">
        <v>2263</v>
      </c>
      <c r="B1166" s="79" t="s">
        <v>2264</v>
      </c>
      <c r="C1166" s="81">
        <v>158.91</v>
      </c>
      <c r="D1166" s="81">
        <f>VLOOKUP(A1166,РАСЧЕТ!A:AY,51,0)</f>
        <v>66.807017538404295</v>
      </c>
      <c r="E1166" s="81">
        <f t="shared" si="162"/>
        <v>-92.102982461595701</v>
      </c>
      <c r="F1166" s="81" t="str">
        <f>VLOOKUP(A1166,'04'!A:C,3,0)</f>
        <v>Начисление услуг УКС00000631 от 30.04.2023 0:00:01</v>
      </c>
      <c r="G1166" s="81" t="str">
        <f>VLOOKUP(A1166,'04'!A:B,2,0)</f>
        <v>С24-НАСТР-3-2021/паркинг/Кл. №10</v>
      </c>
      <c r="H1166" s="126">
        <v>158.91</v>
      </c>
      <c r="I1166" s="126">
        <f>VLOOKUP(A1166,РАСЧЕТ!A:AZ,52,0)</f>
        <v>0</v>
      </c>
      <c r="J1166" s="126">
        <f t="shared" si="163"/>
        <v>-158.91</v>
      </c>
      <c r="K1166" s="126">
        <v>158.91</v>
      </c>
      <c r="L1166" s="126">
        <f>VLOOKUP(A1166,РАСЧЕТ!A:BA,53,0)</f>
        <v>0</v>
      </c>
      <c r="M1166" s="126">
        <f t="shared" si="164"/>
        <v>-158.91</v>
      </c>
      <c r="N1166" s="126">
        <v>158.91</v>
      </c>
      <c r="O1166" s="126">
        <f>VLOOKUP(A1166,РАСЧЕТ!A:BB,54,0)</f>
        <v>0</v>
      </c>
      <c r="P1166" s="126">
        <f t="shared" si="165"/>
        <v>-158.91</v>
      </c>
      <c r="Q1166" s="126">
        <v>158.91</v>
      </c>
      <c r="R1166" s="126">
        <f>VLOOKUP(A1166,РАСЧЕТ!A:BC,55,0)</f>
        <v>0</v>
      </c>
      <c r="S1166" s="126">
        <f t="shared" si="166"/>
        <v>-158.91</v>
      </c>
      <c r="T1166" s="126">
        <v>158.91</v>
      </c>
      <c r="U1166" s="126">
        <f>VLOOKUP(A1166,РАСЧЕТ!A:BD,56,0)</f>
        <v>0</v>
      </c>
      <c r="V1166" s="126">
        <f t="shared" si="167"/>
        <v>-158.91</v>
      </c>
      <c r="W1166" s="81">
        <v>158.91</v>
      </c>
      <c r="X1166" s="81">
        <f>VLOOKUP(A1166,РАСЧЕТ!A:BE,57,0)</f>
        <v>82.38936208721789</v>
      </c>
      <c r="Y1166" s="81">
        <f t="shared" si="168"/>
        <v>-76.520637912782107</v>
      </c>
      <c r="Z1166" s="81" t="str">
        <f>VLOOKUP(A1166,'10'!A:C,3,0)</f>
        <v>Начисление услуг УКС00001635 от 31.10.2023 0:00:01</v>
      </c>
      <c r="AA1166" s="81" t="str">
        <f>VLOOKUP(A1166,'10'!A:B,2,0)</f>
        <v>С24-НАСТР-3-2021/паркинг/Кл. №10</v>
      </c>
      <c r="AB1166" s="82"/>
      <c r="AC1166" s="81">
        <f>VLOOKUP(A1166,РАСЧЕТ!A:BF,58,0)</f>
        <v>0</v>
      </c>
      <c r="AD1166" s="81">
        <f t="shared" si="169"/>
        <v>0</v>
      </c>
      <c r="AE1166" s="81" t="e">
        <f>VLOOKUP(A1166,'11'!A:C,3,0)</f>
        <v>#N/A</v>
      </c>
      <c r="AF1166" s="81" t="e">
        <f>VLOOKUP(A1166,'11'!A:B,2,0)</f>
        <v>#N/A</v>
      </c>
      <c r="AG1166" s="82"/>
      <c r="AH1166" s="120">
        <f>VLOOKUP(A1166,РАСЧЕТ!A:BG,59,0)</f>
        <v>0</v>
      </c>
      <c r="AI1166" s="120">
        <f t="shared" si="170"/>
        <v>0</v>
      </c>
      <c r="AJ1166" t="e">
        <f>VLOOKUP(A1166,'12'!A:C,3,0)</f>
        <v>#N/A</v>
      </c>
      <c r="AK1166" t="e">
        <f>VLOOKUP(A1166,'12'!A:B,2,0)</f>
        <v>#N/A</v>
      </c>
    </row>
    <row r="1167" spans="1:37" x14ac:dyDescent="0.3">
      <c r="A1167" s="79" t="s">
        <v>2798</v>
      </c>
      <c r="B1167" s="79" t="s">
        <v>2264</v>
      </c>
      <c r="C1167" s="82"/>
      <c r="D1167" s="81">
        <f>VLOOKUP(A1167,РАСЧЕТ!A:AY,51,0)</f>
        <v>0</v>
      </c>
      <c r="E1167" s="81">
        <f t="shared" si="162"/>
        <v>0</v>
      </c>
      <c r="F1167" s="81" t="e">
        <f>VLOOKUP(A1167,'04'!A:C,3,0)</f>
        <v>#N/A</v>
      </c>
      <c r="G1167" s="81" t="e">
        <f>VLOOKUP(A1167,'04'!A:B,2,0)</f>
        <v>#N/A</v>
      </c>
      <c r="H1167" s="127"/>
      <c r="I1167" s="126">
        <f>VLOOKUP(A1167,РАСЧЕТ!A:AZ,52,0)</f>
        <v>0</v>
      </c>
      <c r="J1167" s="126">
        <f t="shared" si="163"/>
        <v>0</v>
      </c>
      <c r="K1167" s="127"/>
      <c r="L1167" s="126">
        <f>VLOOKUP(A1167,РАСЧЕТ!A:BA,53,0)</f>
        <v>0</v>
      </c>
      <c r="M1167" s="126">
        <f t="shared" si="164"/>
        <v>0</v>
      </c>
      <c r="N1167" s="127"/>
      <c r="O1167" s="126">
        <f>VLOOKUP(A1167,РАСЧЕТ!A:BB,54,0)</f>
        <v>0</v>
      </c>
      <c r="P1167" s="126">
        <f t="shared" si="165"/>
        <v>0</v>
      </c>
      <c r="Q1167" s="127"/>
      <c r="R1167" s="126">
        <f>VLOOKUP(A1167,РАСЧЕТ!A:BC,55,0)</f>
        <v>0</v>
      </c>
      <c r="S1167" s="126">
        <f t="shared" si="166"/>
        <v>0</v>
      </c>
      <c r="T1167" s="127"/>
      <c r="U1167" s="126">
        <f>VLOOKUP(A1167,РАСЧЕТ!A:BD,56,0)</f>
        <v>0</v>
      </c>
      <c r="V1167" s="126">
        <f t="shared" si="167"/>
        <v>0</v>
      </c>
      <c r="W1167" s="82"/>
      <c r="X1167" s="81">
        <f>VLOOKUP(A1167,РАСЧЕТ!A:BE,57,0)</f>
        <v>0</v>
      </c>
      <c r="Y1167" s="81">
        <f t="shared" si="168"/>
        <v>0</v>
      </c>
      <c r="Z1167" s="81" t="e">
        <f>VLOOKUP(A1167,'10'!A:C,3,0)</f>
        <v>#N/A</v>
      </c>
      <c r="AA1167" s="81" t="e">
        <f>VLOOKUP(A1167,'10'!A:B,2,0)</f>
        <v>#N/A</v>
      </c>
      <c r="AB1167" s="81">
        <v>158.91</v>
      </c>
      <c r="AC1167" s="81">
        <f>VLOOKUP(A1167,РАСЧЕТ!A:BF,58,0)</f>
        <v>88.595555039976446</v>
      </c>
      <c r="AD1167" s="81">
        <f t="shared" si="169"/>
        <v>-70.31444496002355</v>
      </c>
      <c r="AE1167" s="81" t="str">
        <f>VLOOKUP(A1167,'11'!A:C,3,0)</f>
        <v>Начисление услуг УКС00001712 от 30.11.2023 23:59:59</v>
      </c>
      <c r="AF1167" s="81" t="str">
        <f>VLOOKUP(A1167,'11'!A:B,2,0)</f>
        <v>НАС/КС/ДУ/3-КЛ-10</v>
      </c>
      <c r="AG1167" s="81">
        <v>158.91</v>
      </c>
      <c r="AH1167" s="120">
        <f>VLOOKUP(A1167,РАСЧЕТ!A:BG,59,0)</f>
        <v>127.64347089009257</v>
      </c>
      <c r="AI1167" s="120">
        <f t="shared" si="170"/>
        <v>-31.266529109907424</v>
      </c>
      <c r="AJ1167" t="str">
        <f>VLOOKUP(A1167,'12'!A:C,3,0)</f>
        <v>Начисление услуг УКС00001860 от 31.12.2023 23:59:59</v>
      </c>
      <c r="AK1167" t="str">
        <f>VLOOKUP(A1167,'12'!A:B,2,0)</f>
        <v>НАС/КС/ДУ/3-КЛ-10</v>
      </c>
    </row>
    <row r="1168" spans="1:37" x14ac:dyDescent="0.3">
      <c r="A1168" s="79" t="s">
        <v>927</v>
      </c>
      <c r="B1168" s="79" t="s">
        <v>928</v>
      </c>
      <c r="C1168" s="81">
        <v>296.35000000000002</v>
      </c>
      <c r="D1168" s="81">
        <f>VLOOKUP(A1168,РАСЧЕТ!A:AY,51,0)</f>
        <v>124.58605973378098</v>
      </c>
      <c r="E1168" s="81">
        <f t="shared" si="162"/>
        <v>-171.76394026621904</v>
      </c>
      <c r="F1168" s="81" t="str">
        <f>VLOOKUP(A1168,'04'!A:C,3,0)</f>
        <v>Начисление услуг УКС00000631 от 30.04.2023 0:00:01</v>
      </c>
      <c r="G1168" s="81" t="str">
        <f>VLOOKUP(A1168,'04'!A:B,2,0)</f>
        <v>ДУ ЗПИФ Развитие Красная сосна 3/паркинг/Кл. №100</v>
      </c>
      <c r="H1168" s="126">
        <v>296.35000000000002</v>
      </c>
      <c r="I1168" s="126">
        <f>VLOOKUP(A1168,РАСЧЕТ!A:AZ,52,0)</f>
        <v>0</v>
      </c>
      <c r="J1168" s="126">
        <f t="shared" si="163"/>
        <v>-296.35000000000002</v>
      </c>
      <c r="K1168" s="126">
        <v>296.35000000000002</v>
      </c>
      <c r="L1168" s="126">
        <f>VLOOKUP(A1168,РАСЧЕТ!A:BA,53,0)</f>
        <v>0</v>
      </c>
      <c r="M1168" s="126">
        <f t="shared" si="164"/>
        <v>-296.35000000000002</v>
      </c>
      <c r="N1168" s="126">
        <v>296.35000000000002</v>
      </c>
      <c r="O1168" s="126">
        <f>VLOOKUP(A1168,РАСЧЕТ!A:BB,54,0)</f>
        <v>0</v>
      </c>
      <c r="P1168" s="126">
        <f t="shared" si="165"/>
        <v>-296.35000000000002</v>
      </c>
      <c r="Q1168" s="126">
        <v>296.35000000000002</v>
      </c>
      <c r="R1168" s="126">
        <f>VLOOKUP(A1168,РАСЧЕТ!A:BC,55,0)</f>
        <v>0</v>
      </c>
      <c r="S1168" s="126">
        <f t="shared" si="166"/>
        <v>-296.35000000000002</v>
      </c>
      <c r="T1168" s="126">
        <v>296.35000000000002</v>
      </c>
      <c r="U1168" s="126">
        <f>VLOOKUP(A1168,РАСЧЕТ!A:BD,56,0)</f>
        <v>0</v>
      </c>
      <c r="V1168" s="126">
        <f t="shared" si="167"/>
        <v>-296.35000000000002</v>
      </c>
      <c r="W1168" s="81">
        <v>296.35000000000002</v>
      </c>
      <c r="X1168" s="81">
        <f>VLOOKUP(A1168,РАСЧЕТ!A:BE,57,0)</f>
        <v>153.64502659508202</v>
      </c>
      <c r="Y1168" s="81">
        <f t="shared" si="168"/>
        <v>-142.70497340491801</v>
      </c>
      <c r="Z1168" s="81" t="str">
        <f>VLOOKUP(A1168,'10'!A:C,3,0)</f>
        <v>Начисление услуг УКС00001635 от 31.10.2023 0:00:01</v>
      </c>
      <c r="AA1168" s="81" t="str">
        <f>VLOOKUP(A1168,'10'!A:B,2,0)</f>
        <v>ДУ ЗПИФ Развитие Красная сосна 3/паркинг/Кл. №100</v>
      </c>
      <c r="AB1168" s="81">
        <v>296.35000000000002</v>
      </c>
      <c r="AC1168" s="81">
        <f>VLOOKUP(A1168,РАСЧЕТ!A:BF,58,0)</f>
        <v>165.21873777725341</v>
      </c>
      <c r="AD1168" s="81">
        <f t="shared" si="169"/>
        <v>-131.13126222274661</v>
      </c>
      <c r="AE1168" s="81" t="str">
        <f>VLOOKUP(A1168,'11'!A:C,3,0)</f>
        <v>Начисление услуг УКС00001712 от 30.11.2023 23:59:59</v>
      </c>
      <c r="AF1168" s="81" t="str">
        <f>VLOOKUP(A1168,'11'!A:B,2,0)</f>
        <v>ДУ ЗПИФ Развитие Красная сосна 3/паркинг/Кл. №100</v>
      </c>
      <c r="AG1168" s="81">
        <v>296.35000000000002</v>
      </c>
      <c r="AH1168" s="120">
        <f>VLOOKUP(A1168,РАСЧЕТ!A:BG,59,0)</f>
        <v>238.0378240923348</v>
      </c>
      <c r="AI1168" s="120">
        <f t="shared" si="170"/>
        <v>-58.312175907665221</v>
      </c>
      <c r="AJ1168" t="str">
        <f>VLOOKUP(A1168,'12'!A:C,3,0)</f>
        <v>Начисление услуг УКС00001860 от 31.12.2023 23:59:59</v>
      </c>
      <c r="AK1168" t="str">
        <f>VLOOKUP(A1168,'12'!A:B,2,0)</f>
        <v>ДУ ЗПИФ Развитие Красная сосна 3/паркинг/Кл. №100</v>
      </c>
    </row>
    <row r="1169" spans="1:37" x14ac:dyDescent="0.3">
      <c r="A1169" s="79" t="s">
        <v>2212</v>
      </c>
      <c r="B1169" s="79" t="s">
        <v>2213</v>
      </c>
      <c r="C1169" s="81">
        <v>201.86</v>
      </c>
      <c r="D1169" s="81">
        <f>VLOOKUP(A1169,РАСЧЕТ!A:AY,51,0)</f>
        <v>84.862968224459507</v>
      </c>
      <c r="E1169" s="81">
        <f t="shared" si="162"/>
        <v>-116.99703177554051</v>
      </c>
      <c r="F1169" s="81" t="str">
        <f>VLOOKUP(A1169,'04'!A:C,3,0)</f>
        <v>Начисление услуг УКС00000631 от 30.04.2023 0:00:01</v>
      </c>
      <c r="G1169" s="81" t="str">
        <f>VLOOKUP(A1169,'04'!A:B,2,0)</f>
        <v>НАС/КС/ДУ-3-КЛ-101</v>
      </c>
      <c r="H1169" s="126">
        <v>201.86</v>
      </c>
      <c r="I1169" s="126">
        <f>VLOOKUP(A1169,РАСЧЕТ!A:AZ,52,0)</f>
        <v>0</v>
      </c>
      <c r="J1169" s="126">
        <f t="shared" si="163"/>
        <v>-201.86</v>
      </c>
      <c r="K1169" s="126">
        <v>201.86</v>
      </c>
      <c r="L1169" s="126">
        <f>VLOOKUP(A1169,РАСЧЕТ!A:BA,53,0)</f>
        <v>0</v>
      </c>
      <c r="M1169" s="126">
        <f t="shared" si="164"/>
        <v>-201.86</v>
      </c>
      <c r="N1169" s="126">
        <v>201.86</v>
      </c>
      <c r="O1169" s="126">
        <f>VLOOKUP(A1169,РАСЧЕТ!A:BB,54,0)</f>
        <v>0</v>
      </c>
      <c r="P1169" s="126">
        <f t="shared" si="165"/>
        <v>-201.86</v>
      </c>
      <c r="Q1169" s="126">
        <v>201.86</v>
      </c>
      <c r="R1169" s="126">
        <f>VLOOKUP(A1169,РАСЧЕТ!A:BC,55,0)</f>
        <v>0</v>
      </c>
      <c r="S1169" s="126">
        <f t="shared" si="166"/>
        <v>-201.86</v>
      </c>
      <c r="T1169" s="126">
        <v>201.86</v>
      </c>
      <c r="U1169" s="126">
        <f>VLOOKUP(A1169,РАСЧЕТ!A:BD,56,0)</f>
        <v>0</v>
      </c>
      <c r="V1169" s="126">
        <f t="shared" si="167"/>
        <v>-201.86</v>
      </c>
      <c r="W1169" s="81">
        <v>201.86</v>
      </c>
      <c r="X1169" s="81">
        <f>VLOOKUP(A1169,РАСЧЕТ!A:BE,57,0)</f>
        <v>104.65675724592542</v>
      </c>
      <c r="Y1169" s="81">
        <f t="shared" si="168"/>
        <v>-97.203242754074594</v>
      </c>
      <c r="Z1169" s="81" t="str">
        <f>VLOOKUP(A1169,'10'!A:C,3,0)</f>
        <v>Начисление услуг УКС00001635 от 31.10.2023 0:00:01</v>
      </c>
      <c r="AA1169" s="81" t="str">
        <f>VLOOKUP(A1169,'10'!A:B,2,0)</f>
        <v>НАС/КС/ДУ-3-КЛ-101</v>
      </c>
      <c r="AB1169" s="81">
        <v>201.86</v>
      </c>
      <c r="AC1169" s="81">
        <f>VLOOKUP(A1169,РАСЧЕТ!A:BF,58,0)</f>
        <v>112.5402996453755</v>
      </c>
      <c r="AD1169" s="81">
        <f t="shared" si="169"/>
        <v>-89.319700354624516</v>
      </c>
      <c r="AE1169" s="81" t="str">
        <f>VLOOKUP(A1169,'11'!A:C,3,0)</f>
        <v>Начисление услуг УКС00001712 от 30.11.2023 23:59:59</v>
      </c>
      <c r="AF1169" s="81" t="str">
        <f>VLOOKUP(A1169,'11'!A:B,2,0)</f>
        <v>НАС/КС/ДУ-3-КЛ-101</v>
      </c>
      <c r="AG1169" s="81">
        <v>201.86</v>
      </c>
      <c r="AH1169" s="120">
        <f>VLOOKUP(A1169,РАСЧЕТ!A:BG,59,0)</f>
        <v>162.14170626579326</v>
      </c>
      <c r="AI1169" s="120">
        <f t="shared" si="170"/>
        <v>-39.718293734206753</v>
      </c>
      <c r="AJ1169" t="str">
        <f>VLOOKUP(A1169,'12'!A:C,3,0)</f>
        <v>Начисление услуг УКС00001860 от 31.12.2023 23:59:59</v>
      </c>
      <c r="AK1169" t="str">
        <f>VLOOKUP(A1169,'12'!A:B,2,0)</f>
        <v>НАС/КС/ДУ-3-КЛ-101</v>
      </c>
    </row>
    <row r="1170" spans="1:37" x14ac:dyDescent="0.3">
      <c r="A1170" s="79" t="s">
        <v>851</v>
      </c>
      <c r="B1170" s="79" t="s">
        <v>852</v>
      </c>
      <c r="C1170" s="81">
        <v>339.3</v>
      </c>
      <c r="D1170" s="81">
        <f>VLOOKUP(A1170,РАСЧЕТ!A:AY,51,0)</f>
        <v>142.64201041983623</v>
      </c>
      <c r="E1170" s="81">
        <f t="shared" si="162"/>
        <v>-196.65798958016379</v>
      </c>
      <c r="F1170" s="81" t="str">
        <f>VLOOKUP(A1170,'04'!A:C,3,0)</f>
        <v>Начисление услуг УКС00000631 от 30.04.2023 0:00:01</v>
      </c>
      <c r="G1170" s="81" t="str">
        <f>VLOOKUP(A1170,'04'!A:B,2,0)</f>
        <v>НАС/КС/ДУ-3-КЛ-102</v>
      </c>
      <c r="H1170" s="126">
        <v>339.3</v>
      </c>
      <c r="I1170" s="126">
        <f>VLOOKUP(A1170,РАСЧЕТ!A:AZ,52,0)</f>
        <v>0</v>
      </c>
      <c r="J1170" s="126">
        <f t="shared" si="163"/>
        <v>-339.3</v>
      </c>
      <c r="K1170" s="126">
        <v>339.3</v>
      </c>
      <c r="L1170" s="126">
        <f>VLOOKUP(A1170,РАСЧЕТ!A:BA,53,0)</f>
        <v>0</v>
      </c>
      <c r="M1170" s="126">
        <f t="shared" si="164"/>
        <v>-339.3</v>
      </c>
      <c r="N1170" s="126">
        <v>339.3</v>
      </c>
      <c r="O1170" s="126">
        <f>VLOOKUP(A1170,РАСЧЕТ!A:BB,54,0)</f>
        <v>0</v>
      </c>
      <c r="P1170" s="126">
        <f t="shared" si="165"/>
        <v>-339.3</v>
      </c>
      <c r="Q1170" s="126">
        <v>339.3</v>
      </c>
      <c r="R1170" s="126">
        <f>VLOOKUP(A1170,РАСЧЕТ!A:BC,55,0)</f>
        <v>0</v>
      </c>
      <c r="S1170" s="126">
        <f t="shared" si="166"/>
        <v>-339.3</v>
      </c>
      <c r="T1170" s="126">
        <v>339.3</v>
      </c>
      <c r="U1170" s="126">
        <f>VLOOKUP(A1170,РАСЧЕТ!A:BD,56,0)</f>
        <v>0</v>
      </c>
      <c r="V1170" s="126">
        <f t="shared" si="167"/>
        <v>-339.3</v>
      </c>
      <c r="W1170" s="81">
        <v>339.3</v>
      </c>
      <c r="X1170" s="81">
        <f>VLOOKUP(A1170,РАСЧЕТ!A:BE,57,0)</f>
        <v>175.91242175378954</v>
      </c>
      <c r="Y1170" s="81">
        <f t="shared" si="168"/>
        <v>-163.38757824621047</v>
      </c>
      <c r="Z1170" s="81" t="str">
        <f>VLOOKUP(A1170,'10'!A:C,3,0)</f>
        <v>Начисление услуг УКС00001635 от 31.10.2023 0:00:01</v>
      </c>
      <c r="AA1170" s="81" t="str">
        <f>VLOOKUP(A1170,'10'!A:B,2,0)</f>
        <v>НАС/КС/ДУ-3-КЛ-102</v>
      </c>
      <c r="AB1170" s="81">
        <v>339.3</v>
      </c>
      <c r="AC1170" s="81">
        <f>VLOOKUP(A1170,РАСЧЕТ!A:BF,58,0)</f>
        <v>189.16348238265246</v>
      </c>
      <c r="AD1170" s="81">
        <f t="shared" si="169"/>
        <v>-150.13651761734755</v>
      </c>
      <c r="AE1170" s="81" t="str">
        <f>VLOOKUP(A1170,'11'!A:C,3,0)</f>
        <v>Начисление услуг УКС00001712 от 30.11.2023 23:59:59</v>
      </c>
      <c r="AF1170" s="81" t="str">
        <f>VLOOKUP(A1170,'11'!A:B,2,0)</f>
        <v>НАС/КС/ДУ-3-КЛ-102</v>
      </c>
      <c r="AG1170" s="81">
        <v>339.3</v>
      </c>
      <c r="AH1170" s="120">
        <f>VLOOKUP(A1170,РАСЧЕТ!A:BG,59,0)</f>
        <v>272.53605946803549</v>
      </c>
      <c r="AI1170" s="120">
        <f t="shared" si="170"/>
        <v>-66.763940531964522</v>
      </c>
      <c r="AJ1170" t="str">
        <f>VLOOKUP(A1170,'12'!A:C,3,0)</f>
        <v>Начисление услуг УКС00001860 от 31.12.2023 23:59:59</v>
      </c>
      <c r="AK1170" t="str">
        <f>VLOOKUP(A1170,'12'!A:B,2,0)</f>
        <v>НАС/КС/ДУ-3-КЛ-102</v>
      </c>
    </row>
    <row r="1171" spans="1:37" x14ac:dyDescent="0.3">
      <c r="A1171" s="79" t="s">
        <v>2381</v>
      </c>
      <c r="B1171" s="79" t="s">
        <v>2382</v>
      </c>
      <c r="C1171" s="81">
        <v>167.5</v>
      </c>
      <c r="D1171" s="81">
        <f>VLOOKUP(A1171,РАСЧЕТ!A:AY,51,0)</f>
        <v>70.418207675615335</v>
      </c>
      <c r="E1171" s="81">
        <f t="shared" si="162"/>
        <v>-97.081792324384665</v>
      </c>
      <c r="F1171" s="81" t="str">
        <f>VLOOKUP(A1171,'04'!A:C,3,0)</f>
        <v>Начисление услуг УКС00000631 от 30.04.2023 0:00:01</v>
      </c>
      <c r="G1171" s="81" t="str">
        <f>VLOOKUP(A1171,'04'!A:B,2,0)</f>
        <v>НАС/КС/ДУ-3-КЛ- 103К</v>
      </c>
      <c r="H1171" s="126">
        <v>167.5</v>
      </c>
      <c r="I1171" s="126">
        <f>VLOOKUP(A1171,РАСЧЕТ!A:AZ,52,0)</f>
        <v>0</v>
      </c>
      <c r="J1171" s="126">
        <f t="shared" si="163"/>
        <v>-167.5</v>
      </c>
      <c r="K1171" s="126">
        <v>167.5</v>
      </c>
      <c r="L1171" s="126">
        <f>VLOOKUP(A1171,РАСЧЕТ!A:BA,53,0)</f>
        <v>0</v>
      </c>
      <c r="M1171" s="126">
        <f t="shared" si="164"/>
        <v>-167.5</v>
      </c>
      <c r="N1171" s="126">
        <v>167.5</v>
      </c>
      <c r="O1171" s="126">
        <f>VLOOKUP(A1171,РАСЧЕТ!A:BB,54,0)</f>
        <v>0</v>
      </c>
      <c r="P1171" s="126">
        <f t="shared" si="165"/>
        <v>-167.5</v>
      </c>
      <c r="Q1171" s="126">
        <v>167.5</v>
      </c>
      <c r="R1171" s="126">
        <f>VLOOKUP(A1171,РАСЧЕТ!A:BC,55,0)</f>
        <v>0</v>
      </c>
      <c r="S1171" s="126">
        <f t="shared" si="166"/>
        <v>-167.5</v>
      </c>
      <c r="T1171" s="126">
        <v>167.5</v>
      </c>
      <c r="U1171" s="126">
        <f>VLOOKUP(A1171,РАСЧЕТ!A:BD,56,0)</f>
        <v>0</v>
      </c>
      <c r="V1171" s="126">
        <f t="shared" si="167"/>
        <v>-167.5</v>
      </c>
      <c r="W1171" s="81">
        <v>167.5</v>
      </c>
      <c r="X1171" s="81">
        <f>VLOOKUP(A1171,РАСЧЕТ!A:BE,57,0)</f>
        <v>86.84284111895937</v>
      </c>
      <c r="Y1171" s="81">
        <f t="shared" si="168"/>
        <v>-80.65715888104063</v>
      </c>
      <c r="Z1171" s="81" t="str">
        <f>VLOOKUP(A1171,'10'!A:C,3,0)</f>
        <v>Начисление услуг УКС00001635 от 31.10.2023 0:00:01</v>
      </c>
      <c r="AA1171" s="81" t="str">
        <f>VLOOKUP(A1171,'10'!A:B,2,0)</f>
        <v>НАС/КС/ДУ-3-КЛ- 103К</v>
      </c>
      <c r="AB1171" s="81">
        <v>167.5</v>
      </c>
      <c r="AC1171" s="81">
        <f>VLOOKUP(A1171,РАСЧЕТ!A:BF,58,0)</f>
        <v>93.384503961056268</v>
      </c>
      <c r="AD1171" s="81">
        <f t="shared" si="169"/>
        <v>-74.115496038943732</v>
      </c>
      <c r="AE1171" s="81" t="str">
        <f>VLOOKUP(A1171,'11'!A:C,3,0)</f>
        <v>Начисление услуг УКС00001712 от 30.11.2023 23:59:59</v>
      </c>
      <c r="AF1171" s="81" t="str">
        <f>VLOOKUP(A1171,'11'!A:B,2,0)</f>
        <v>НАС/КС/ДУ-3-КЛ- 103К</v>
      </c>
      <c r="AG1171" s="81">
        <v>167.5</v>
      </c>
      <c r="AH1171" s="120">
        <f>VLOOKUP(A1171,РАСЧЕТ!A:BG,59,0)</f>
        <v>134.54311796523271</v>
      </c>
      <c r="AI1171" s="120">
        <f t="shared" si="170"/>
        <v>-32.95688203476729</v>
      </c>
      <c r="AJ1171" t="str">
        <f>VLOOKUP(A1171,'12'!A:C,3,0)</f>
        <v>Начисление услуг УКС00001860 от 31.12.2023 23:59:59</v>
      </c>
      <c r="AK1171" t="str">
        <f>VLOOKUP(A1171,'12'!A:B,2,0)</f>
        <v>НАС/КС/ДУ-3-КЛ- 103К</v>
      </c>
    </row>
    <row r="1172" spans="1:37" x14ac:dyDescent="0.3">
      <c r="A1172" s="79" t="s">
        <v>1300</v>
      </c>
      <c r="B1172" s="79" t="s">
        <v>1301</v>
      </c>
      <c r="C1172" s="81">
        <v>180.39</v>
      </c>
      <c r="D1172" s="81">
        <f>VLOOKUP(A1172,РАСЧЕТ!A:AY,51,0)</f>
        <v>75.834992881431901</v>
      </c>
      <c r="E1172" s="81">
        <f t="shared" si="162"/>
        <v>-104.55500711856808</v>
      </c>
      <c r="F1172" s="81" t="str">
        <f>VLOOKUP(A1172,'04'!A:C,3,0)</f>
        <v>Начисление услуг УКС00000631 от 30.04.2023 0:00:01</v>
      </c>
      <c r="G1172" s="81" t="str">
        <f>VLOOKUP(A1172,'04'!A:B,2,0)</f>
        <v>НАС/КС/ДУ-3-КЛ-104</v>
      </c>
      <c r="H1172" s="126">
        <v>180.39</v>
      </c>
      <c r="I1172" s="126">
        <f>VLOOKUP(A1172,РАСЧЕТ!A:AZ,52,0)</f>
        <v>0</v>
      </c>
      <c r="J1172" s="126">
        <f t="shared" si="163"/>
        <v>-180.39</v>
      </c>
      <c r="K1172" s="126">
        <v>180.39</v>
      </c>
      <c r="L1172" s="126">
        <f>VLOOKUP(A1172,РАСЧЕТ!A:BA,53,0)</f>
        <v>0</v>
      </c>
      <c r="M1172" s="126">
        <f t="shared" si="164"/>
        <v>-180.39</v>
      </c>
      <c r="N1172" s="126">
        <v>180.39</v>
      </c>
      <c r="O1172" s="126">
        <f>VLOOKUP(A1172,РАСЧЕТ!A:BB,54,0)</f>
        <v>0</v>
      </c>
      <c r="P1172" s="126">
        <f t="shared" si="165"/>
        <v>-180.39</v>
      </c>
      <c r="Q1172" s="126">
        <v>180.39</v>
      </c>
      <c r="R1172" s="126">
        <f>VLOOKUP(A1172,РАСЧЕТ!A:BC,55,0)</f>
        <v>0</v>
      </c>
      <c r="S1172" s="126">
        <f t="shared" si="166"/>
        <v>-180.39</v>
      </c>
      <c r="T1172" s="126">
        <v>180.39</v>
      </c>
      <c r="U1172" s="126">
        <f>VLOOKUP(A1172,РАСЧЕТ!A:BD,56,0)</f>
        <v>0</v>
      </c>
      <c r="V1172" s="126">
        <f t="shared" si="167"/>
        <v>-180.39</v>
      </c>
      <c r="W1172" s="81">
        <v>180.39</v>
      </c>
      <c r="X1172" s="81">
        <f>VLOOKUP(A1172,РАСЧЕТ!A:BE,57,0)</f>
        <v>93.52305966657164</v>
      </c>
      <c r="Y1172" s="81">
        <f t="shared" si="168"/>
        <v>-86.866940333428346</v>
      </c>
      <c r="Z1172" s="81" t="str">
        <f>VLOOKUP(A1172,'10'!A:C,3,0)</f>
        <v>Начисление услуг УКС00001635 от 31.10.2023 0:00:01</v>
      </c>
      <c r="AA1172" s="81" t="str">
        <f>VLOOKUP(A1172,'10'!A:B,2,0)</f>
        <v>НАС/КС/ДУ-3-КЛ-104</v>
      </c>
      <c r="AB1172" s="81">
        <v>180.39</v>
      </c>
      <c r="AC1172" s="81">
        <f>VLOOKUP(A1172,РАСЧЕТ!A:BF,58,0)</f>
        <v>100.56792734267599</v>
      </c>
      <c r="AD1172" s="81">
        <f t="shared" si="169"/>
        <v>-79.822072657324</v>
      </c>
      <c r="AE1172" s="81" t="str">
        <f>VLOOKUP(A1172,'11'!A:C,3,0)</f>
        <v>Начисление услуг УКС00001712 от 30.11.2023 23:59:59</v>
      </c>
      <c r="AF1172" s="81" t="str">
        <f>VLOOKUP(A1172,'11'!A:B,2,0)</f>
        <v>НАС/КС/ДУ-3-КЛ-104</v>
      </c>
      <c r="AG1172" s="81">
        <v>180.39</v>
      </c>
      <c r="AH1172" s="120">
        <f>VLOOKUP(A1172,РАСЧЕТ!A:BG,59,0)</f>
        <v>144.89258857794292</v>
      </c>
      <c r="AI1172" s="120">
        <f t="shared" si="170"/>
        <v>-35.49741142205707</v>
      </c>
      <c r="AJ1172" t="str">
        <f>VLOOKUP(A1172,'12'!A:C,3,0)</f>
        <v>Начисление услуг УКС00001860 от 31.12.2023 23:59:59</v>
      </c>
      <c r="AK1172" t="str">
        <f>VLOOKUP(A1172,'12'!A:B,2,0)</f>
        <v>НАС/КС/ДУ-3-КЛ-104</v>
      </c>
    </row>
    <row r="1173" spans="1:37" x14ac:dyDescent="0.3">
      <c r="A1173" s="79" t="s">
        <v>2065</v>
      </c>
      <c r="B1173" s="79" t="s">
        <v>2066</v>
      </c>
      <c r="C1173" s="81">
        <v>180.39</v>
      </c>
      <c r="D1173" s="81">
        <f>VLOOKUP(A1173,РАСЧЕТ!A:AY,51,0)</f>
        <v>75.834992881431901</v>
      </c>
      <c r="E1173" s="81">
        <f t="shared" si="162"/>
        <v>-104.55500711856808</v>
      </c>
      <c r="F1173" s="81" t="str">
        <f>VLOOKUP(A1173,'04'!A:C,3,0)</f>
        <v>Начисление услуг УКС00000631 от 30.04.2023 0:00:01</v>
      </c>
      <c r="G1173" s="81" t="str">
        <f>VLOOKUP(A1173,'04'!A:B,2,0)</f>
        <v>НАС/КС/ДУ-3-КЛ-105</v>
      </c>
      <c r="H1173" s="126">
        <v>180.39</v>
      </c>
      <c r="I1173" s="126">
        <f>VLOOKUP(A1173,РАСЧЕТ!A:AZ,52,0)</f>
        <v>0</v>
      </c>
      <c r="J1173" s="126">
        <f t="shared" si="163"/>
        <v>-180.39</v>
      </c>
      <c r="K1173" s="126">
        <v>180.39</v>
      </c>
      <c r="L1173" s="126">
        <f>VLOOKUP(A1173,РАСЧЕТ!A:BA,53,0)</f>
        <v>0</v>
      </c>
      <c r="M1173" s="126">
        <f t="shared" si="164"/>
        <v>-180.39</v>
      </c>
      <c r="N1173" s="126">
        <v>180.39</v>
      </c>
      <c r="O1173" s="126">
        <f>VLOOKUP(A1173,РАСЧЕТ!A:BB,54,0)</f>
        <v>0</v>
      </c>
      <c r="P1173" s="126">
        <f t="shared" si="165"/>
        <v>-180.39</v>
      </c>
      <c r="Q1173" s="126">
        <v>180.39</v>
      </c>
      <c r="R1173" s="126">
        <f>VLOOKUP(A1173,РАСЧЕТ!A:BC,55,0)</f>
        <v>0</v>
      </c>
      <c r="S1173" s="126">
        <f t="shared" si="166"/>
        <v>-180.39</v>
      </c>
      <c r="T1173" s="126">
        <v>180.39</v>
      </c>
      <c r="U1173" s="126">
        <f>VLOOKUP(A1173,РАСЧЕТ!A:BD,56,0)</f>
        <v>0</v>
      </c>
      <c r="V1173" s="126">
        <f t="shared" si="167"/>
        <v>-180.39</v>
      </c>
      <c r="W1173" s="81">
        <v>180.39</v>
      </c>
      <c r="X1173" s="81">
        <f>VLOOKUP(A1173,РАСЧЕТ!A:BE,57,0)</f>
        <v>93.52305966657164</v>
      </c>
      <c r="Y1173" s="81">
        <f t="shared" si="168"/>
        <v>-86.866940333428346</v>
      </c>
      <c r="Z1173" s="81" t="str">
        <f>VLOOKUP(A1173,'10'!A:C,3,0)</f>
        <v>Начисление услуг УКС00001635 от 31.10.2023 0:00:01</v>
      </c>
      <c r="AA1173" s="81" t="str">
        <f>VLOOKUP(A1173,'10'!A:B,2,0)</f>
        <v>НАС/КС/ДУ-3-КЛ-105</v>
      </c>
      <c r="AB1173" s="81">
        <v>180.39</v>
      </c>
      <c r="AC1173" s="81">
        <f>VLOOKUP(A1173,РАСЧЕТ!A:BF,58,0)</f>
        <v>100.56792734267599</v>
      </c>
      <c r="AD1173" s="81">
        <f t="shared" si="169"/>
        <v>-79.822072657324</v>
      </c>
      <c r="AE1173" s="81" t="str">
        <f>VLOOKUP(A1173,'11'!A:C,3,0)</f>
        <v>Начисление услуг УКС00001712 от 30.11.2023 23:59:59</v>
      </c>
      <c r="AF1173" s="81" t="str">
        <f>VLOOKUP(A1173,'11'!A:B,2,0)</f>
        <v>НАС/КС/ДУ-3-КЛ-105</v>
      </c>
      <c r="AG1173" s="81">
        <v>180.39</v>
      </c>
      <c r="AH1173" s="120">
        <f>VLOOKUP(A1173,РАСЧЕТ!A:BG,59,0)</f>
        <v>144.89258857794292</v>
      </c>
      <c r="AI1173" s="120">
        <f t="shared" si="170"/>
        <v>-35.49741142205707</v>
      </c>
      <c r="AJ1173" t="str">
        <f>VLOOKUP(A1173,'12'!A:C,3,0)</f>
        <v>Начисление услуг УКС00001860 от 31.12.2023 23:59:59</v>
      </c>
      <c r="AK1173" t="str">
        <f>VLOOKUP(A1173,'12'!A:B,2,0)</f>
        <v>НАС/КС/ДУ-3-КЛ-105</v>
      </c>
    </row>
    <row r="1174" spans="1:37" x14ac:dyDescent="0.3">
      <c r="A1174" s="79" t="s">
        <v>939</v>
      </c>
      <c r="B1174" s="79" t="s">
        <v>940</v>
      </c>
      <c r="C1174" s="81">
        <v>184.68</v>
      </c>
      <c r="D1174" s="81">
        <f>VLOOKUP(A1174,РАСЧЕТ!A:AY,51,0)</f>
        <v>77.640587950037428</v>
      </c>
      <c r="E1174" s="81">
        <f t="shared" si="162"/>
        <v>-107.03941204996258</v>
      </c>
      <c r="F1174" s="81" t="str">
        <f>VLOOKUP(A1174,'04'!A:C,3,0)</f>
        <v>Начисление услуг УКС00000631 от 30.04.2023 0:00:01</v>
      </c>
      <c r="G1174" s="81" t="str">
        <f>VLOOKUP(A1174,'04'!A:B,2,0)</f>
        <v>НАС/КС/ДУ-3-КЛ-106</v>
      </c>
      <c r="H1174" s="126">
        <v>184.68</v>
      </c>
      <c r="I1174" s="126">
        <f>VLOOKUP(A1174,РАСЧЕТ!A:AZ,52,0)</f>
        <v>0</v>
      </c>
      <c r="J1174" s="126">
        <f t="shared" si="163"/>
        <v>-184.68</v>
      </c>
      <c r="K1174" s="126">
        <v>184.68</v>
      </c>
      <c r="L1174" s="126">
        <f>VLOOKUP(A1174,РАСЧЕТ!A:BA,53,0)</f>
        <v>0</v>
      </c>
      <c r="M1174" s="126">
        <f t="shared" si="164"/>
        <v>-184.68</v>
      </c>
      <c r="N1174" s="126">
        <v>184.68</v>
      </c>
      <c r="O1174" s="126">
        <f>VLOOKUP(A1174,РАСЧЕТ!A:BB,54,0)</f>
        <v>0</v>
      </c>
      <c r="P1174" s="126">
        <f t="shared" si="165"/>
        <v>-184.68</v>
      </c>
      <c r="Q1174" s="126">
        <v>184.68</v>
      </c>
      <c r="R1174" s="126">
        <f>VLOOKUP(A1174,РАСЧЕТ!A:BC,55,0)</f>
        <v>0</v>
      </c>
      <c r="S1174" s="126">
        <f t="shared" si="166"/>
        <v>-184.68</v>
      </c>
      <c r="T1174" s="126">
        <v>184.68</v>
      </c>
      <c r="U1174" s="126">
        <f>VLOOKUP(A1174,РАСЧЕТ!A:BD,56,0)</f>
        <v>0</v>
      </c>
      <c r="V1174" s="126">
        <f t="shared" si="167"/>
        <v>-184.68</v>
      </c>
      <c r="W1174" s="81">
        <v>184.68</v>
      </c>
      <c r="X1174" s="81">
        <f>VLOOKUP(A1174,РАСЧЕТ!A:BE,57,0)</f>
        <v>95.749799182442402</v>
      </c>
      <c r="Y1174" s="81">
        <f t="shared" si="168"/>
        <v>-88.930200817557605</v>
      </c>
      <c r="Z1174" s="81" t="str">
        <f>VLOOKUP(A1174,'10'!A:C,3,0)</f>
        <v>Начисление услуг УКС00001635 от 31.10.2023 0:00:01</v>
      </c>
      <c r="AA1174" s="81" t="str">
        <f>VLOOKUP(A1174,'10'!A:B,2,0)</f>
        <v>НАС/КС/ДУ-3-КЛ-106</v>
      </c>
      <c r="AB1174" s="81">
        <v>184.68</v>
      </c>
      <c r="AC1174" s="81">
        <f>VLOOKUP(A1174,РАСЧЕТ!A:BF,58,0)</f>
        <v>102.96240180321588</v>
      </c>
      <c r="AD1174" s="81">
        <f t="shared" si="169"/>
        <v>-81.717598196784124</v>
      </c>
      <c r="AE1174" s="81" t="str">
        <f>VLOOKUP(A1174,'11'!A:C,3,0)</f>
        <v>Начисление услуг УКС00001712 от 30.11.2023 23:59:59</v>
      </c>
      <c r="AF1174" s="81" t="str">
        <f>VLOOKUP(A1174,'11'!A:B,2,0)</f>
        <v>НАС/КС/ДУ-3-КЛ-106</v>
      </c>
      <c r="AG1174" s="81">
        <v>184.68</v>
      </c>
      <c r="AH1174" s="120">
        <f>VLOOKUP(A1174,РАСЧЕТ!A:BG,59,0)</f>
        <v>148.34241211551299</v>
      </c>
      <c r="AI1174" s="120">
        <f t="shared" si="170"/>
        <v>-36.337587884487021</v>
      </c>
      <c r="AJ1174" t="str">
        <f>VLOOKUP(A1174,'12'!A:C,3,0)</f>
        <v>Начисление услуг УКС00001860 от 31.12.2023 23:59:59</v>
      </c>
      <c r="AK1174" t="str">
        <f>VLOOKUP(A1174,'12'!A:B,2,0)</f>
        <v>НАС/КС/ДУ-3-КЛ-106</v>
      </c>
    </row>
    <row r="1175" spans="1:37" x14ac:dyDescent="0.3">
      <c r="A1175" s="79" t="s">
        <v>2703</v>
      </c>
      <c r="B1175" s="79" t="s">
        <v>2180</v>
      </c>
      <c r="C1175" s="81">
        <v>167.51</v>
      </c>
      <c r="D1175" s="81">
        <f>VLOOKUP(A1175,РАСЧЕТ!A:AY,51,0)</f>
        <v>70.418207675615335</v>
      </c>
      <c r="E1175" s="81">
        <f t="shared" si="162"/>
        <v>-97.091792324384656</v>
      </c>
      <c r="F1175" s="81" t="str">
        <f>VLOOKUP(A1175,'04'!A:C,3,0)</f>
        <v>Начисление услуг УКС00000631 от 30.04.2023 0:00:01</v>
      </c>
      <c r="G1175" s="81" t="str">
        <f>VLOOKUP(A1175,'04'!A:B,2,0)</f>
        <v>НАС/КС/ДУ-3КЛ-107-ВТОР</v>
      </c>
      <c r="H1175" s="126">
        <v>167.5</v>
      </c>
      <c r="I1175" s="126">
        <f>VLOOKUP(A1175,РАСЧЕТ!A:AZ,52,0)</f>
        <v>0</v>
      </c>
      <c r="J1175" s="126">
        <f t="shared" si="163"/>
        <v>-167.5</v>
      </c>
      <c r="K1175" s="126">
        <v>167.5</v>
      </c>
      <c r="L1175" s="126">
        <f>VLOOKUP(A1175,РАСЧЕТ!A:BA,53,0)</f>
        <v>0</v>
      </c>
      <c r="M1175" s="126">
        <f t="shared" si="164"/>
        <v>-167.5</v>
      </c>
      <c r="N1175" s="126">
        <v>167.5</v>
      </c>
      <c r="O1175" s="126">
        <f>VLOOKUP(A1175,РАСЧЕТ!A:BB,54,0)</f>
        <v>0</v>
      </c>
      <c r="P1175" s="126">
        <f t="shared" si="165"/>
        <v>-167.5</v>
      </c>
      <c r="Q1175" s="126">
        <v>167.5</v>
      </c>
      <c r="R1175" s="126">
        <f>VLOOKUP(A1175,РАСЧЕТ!A:BC,55,0)</f>
        <v>0</v>
      </c>
      <c r="S1175" s="126">
        <f t="shared" si="166"/>
        <v>-167.5</v>
      </c>
      <c r="T1175" s="126">
        <v>167.5</v>
      </c>
      <c r="U1175" s="126">
        <f>VLOOKUP(A1175,РАСЧЕТ!A:BD,56,0)</f>
        <v>0</v>
      </c>
      <c r="V1175" s="126">
        <f t="shared" si="167"/>
        <v>-167.5</v>
      </c>
      <c r="W1175" s="81">
        <v>167.5</v>
      </c>
      <c r="X1175" s="81">
        <f>VLOOKUP(A1175,РАСЧЕТ!A:BE,57,0)</f>
        <v>86.84284111895937</v>
      </c>
      <c r="Y1175" s="81">
        <f t="shared" si="168"/>
        <v>-80.65715888104063</v>
      </c>
      <c r="Z1175" s="81" t="str">
        <f>VLOOKUP(A1175,'10'!A:C,3,0)</f>
        <v>Начисление услуг УКС00001635 от 31.10.2023 0:00:01</v>
      </c>
      <c r="AA1175" s="81" t="str">
        <f>VLOOKUP(A1175,'10'!A:B,2,0)</f>
        <v>НАС/КС/ДУ-3КЛ-107-ВТОР</v>
      </c>
      <c r="AB1175" s="81">
        <v>167.5</v>
      </c>
      <c r="AC1175" s="81">
        <f>VLOOKUP(A1175,РАСЧЕТ!A:BF,58,0)</f>
        <v>93.384503961056268</v>
      </c>
      <c r="AD1175" s="81">
        <f t="shared" si="169"/>
        <v>-74.115496038943732</v>
      </c>
      <c r="AE1175" s="81" t="str">
        <f>VLOOKUP(A1175,'11'!A:C,3,0)</f>
        <v>Начисление услуг УКС00001712 от 30.11.2023 23:59:59</v>
      </c>
      <c r="AF1175" s="81" t="str">
        <f>VLOOKUP(A1175,'11'!A:B,2,0)</f>
        <v>НАС/КС/ДУ-3КЛ-107-ВТОР</v>
      </c>
      <c r="AG1175" s="81">
        <v>167.5</v>
      </c>
      <c r="AH1175" s="120">
        <f>VLOOKUP(A1175,РАСЧЕТ!A:BG,59,0)</f>
        <v>134.54311796523271</v>
      </c>
      <c r="AI1175" s="120">
        <f t="shared" si="170"/>
        <v>-32.95688203476729</v>
      </c>
      <c r="AJ1175" t="str">
        <f>VLOOKUP(A1175,'12'!A:C,3,0)</f>
        <v>Начисление услуг УКС00001860 от 31.12.2023 23:59:59</v>
      </c>
      <c r="AK1175" t="str">
        <f>VLOOKUP(A1175,'12'!A:B,2,0)</f>
        <v>НАС/КС/ДУ-3КЛ-107-ВТОР</v>
      </c>
    </row>
    <row r="1176" spans="1:37" x14ac:dyDescent="0.3">
      <c r="A1176" s="79" t="s">
        <v>2683</v>
      </c>
      <c r="B1176" s="79" t="s">
        <v>1623</v>
      </c>
      <c r="C1176" s="81">
        <v>163.21</v>
      </c>
      <c r="D1176" s="81">
        <f>VLOOKUP(A1176,РАСЧЕТ!A:AY,51,0)</f>
        <v>70.899699693910151</v>
      </c>
      <c r="E1176" s="81">
        <f t="shared" si="162"/>
        <v>-92.310300306089857</v>
      </c>
      <c r="F1176" s="81" t="str">
        <f>VLOOKUP(A1176,'04'!A:C,3,0)</f>
        <v>Начисление услуг УКС00000631 от 30.04.2023 0:00:01</v>
      </c>
      <c r="G1176" s="81" t="str">
        <f>VLOOKUP(A1176,'04'!A:B,2,0)</f>
        <v>НАС/КС/ДУ/3-КЛ-108 Развитие</v>
      </c>
      <c r="H1176" s="126">
        <v>163.21</v>
      </c>
      <c r="I1176" s="126">
        <f>VLOOKUP(A1176,РАСЧЕТ!A:AZ,52,0)</f>
        <v>0</v>
      </c>
      <c r="J1176" s="126">
        <f t="shared" si="163"/>
        <v>-163.21</v>
      </c>
      <c r="K1176" s="127"/>
      <c r="L1176" s="126">
        <f>VLOOKUP(A1176,РАСЧЕТ!A:BA,53,0)</f>
        <v>0</v>
      </c>
      <c r="M1176" s="126">
        <f t="shared" si="164"/>
        <v>0</v>
      </c>
      <c r="N1176" s="127"/>
      <c r="O1176" s="126">
        <f>VLOOKUP(A1176,РАСЧЕТ!A:BB,54,0)</f>
        <v>0</v>
      </c>
      <c r="P1176" s="126">
        <f t="shared" si="165"/>
        <v>0</v>
      </c>
      <c r="Q1176" s="127"/>
      <c r="R1176" s="126">
        <f>VLOOKUP(A1176,РАСЧЕТ!A:BC,55,0)</f>
        <v>0</v>
      </c>
      <c r="S1176" s="126">
        <f t="shared" si="166"/>
        <v>0</v>
      </c>
      <c r="T1176" s="127"/>
      <c r="U1176" s="126">
        <f>VLOOKUP(A1176,РАСЧЕТ!A:BD,56,0)</f>
        <v>0</v>
      </c>
      <c r="V1176" s="126">
        <f t="shared" si="167"/>
        <v>0</v>
      </c>
      <c r="W1176" s="82"/>
      <c r="X1176" s="81">
        <f>VLOOKUP(A1176,РАСЧЕТ!A:BE,57,0)</f>
        <v>0</v>
      </c>
      <c r="Y1176" s="81">
        <f t="shared" si="168"/>
        <v>0</v>
      </c>
      <c r="Z1176" s="81" t="e">
        <f>VLOOKUP(A1176,'10'!A:C,3,0)</f>
        <v>#N/A</v>
      </c>
      <c r="AA1176" s="81" t="e">
        <f>VLOOKUP(A1176,'10'!A:B,2,0)</f>
        <v>#N/A</v>
      </c>
      <c r="AB1176" s="82"/>
      <c r="AC1176" s="81">
        <f>VLOOKUP(A1176,РАСЧЕТ!A:BF,58,0)</f>
        <v>0</v>
      </c>
      <c r="AD1176" s="81">
        <f t="shared" si="169"/>
        <v>0</v>
      </c>
      <c r="AE1176" s="81" t="e">
        <f>VLOOKUP(A1176,'11'!A:C,3,0)</f>
        <v>#N/A</v>
      </c>
      <c r="AF1176" s="81" t="e">
        <f>VLOOKUP(A1176,'11'!A:B,2,0)</f>
        <v>#N/A</v>
      </c>
      <c r="AG1176" s="82"/>
      <c r="AH1176" s="120">
        <f>VLOOKUP(A1176,РАСЧЕТ!A:BG,59,0)</f>
        <v>0</v>
      </c>
      <c r="AI1176" s="120">
        <f t="shared" si="170"/>
        <v>0</v>
      </c>
      <c r="AJ1176" t="e">
        <f>VLOOKUP(A1176,'12'!A:C,3,0)</f>
        <v>#N/A</v>
      </c>
      <c r="AK1176" t="e">
        <f>VLOOKUP(A1176,'12'!A:B,2,0)</f>
        <v>#N/A</v>
      </c>
    </row>
    <row r="1177" spans="1:37" x14ac:dyDescent="0.3">
      <c r="A1177" s="79" t="s">
        <v>2740</v>
      </c>
      <c r="B1177" s="79" t="s">
        <v>1623</v>
      </c>
      <c r="C1177" s="82"/>
      <c r="D1177" s="81">
        <f>VLOOKUP(A1177,РАСЧЕТ!A:AY,51,0)</f>
        <v>0</v>
      </c>
      <c r="E1177" s="81">
        <f t="shared" si="162"/>
        <v>0</v>
      </c>
      <c r="F1177" s="81" t="e">
        <f>VLOOKUP(A1177,'04'!A:C,3,0)</f>
        <v>#N/A</v>
      </c>
      <c r="G1177" s="81" t="e">
        <f>VLOOKUP(A1177,'04'!A:B,2,0)</f>
        <v>#N/A</v>
      </c>
      <c r="H1177" s="127"/>
      <c r="I1177" s="126">
        <f>VLOOKUP(A1177,РАСЧЕТ!A:AZ,52,0)</f>
        <v>0</v>
      </c>
      <c r="J1177" s="126">
        <f t="shared" si="163"/>
        <v>0</v>
      </c>
      <c r="K1177" s="126">
        <v>163.21</v>
      </c>
      <c r="L1177" s="126">
        <f>VLOOKUP(A1177,РАСЧЕТ!A:BA,53,0)</f>
        <v>0</v>
      </c>
      <c r="M1177" s="126">
        <f t="shared" si="164"/>
        <v>-163.21</v>
      </c>
      <c r="N1177" s="126">
        <v>163.21</v>
      </c>
      <c r="O1177" s="126">
        <f>VLOOKUP(A1177,РАСЧЕТ!A:BB,54,0)</f>
        <v>0</v>
      </c>
      <c r="P1177" s="126">
        <f t="shared" si="165"/>
        <v>-163.21</v>
      </c>
      <c r="Q1177" s="126">
        <v>163.21</v>
      </c>
      <c r="R1177" s="126">
        <f>VLOOKUP(A1177,РАСЧЕТ!A:BC,55,0)</f>
        <v>0</v>
      </c>
      <c r="S1177" s="126">
        <f t="shared" si="166"/>
        <v>-163.21</v>
      </c>
      <c r="T1177" s="126">
        <v>163.21</v>
      </c>
      <c r="U1177" s="126">
        <f>VLOOKUP(A1177,РАСЧЕТ!A:BD,56,0)</f>
        <v>0</v>
      </c>
      <c r="V1177" s="126">
        <f t="shared" si="167"/>
        <v>-163.21</v>
      </c>
      <c r="W1177" s="81">
        <v>163.21</v>
      </c>
      <c r="X1177" s="81">
        <f>VLOOKUP(A1177,РАСЧЕТ!A:BE,57,0)</f>
        <v>84.616101603088637</v>
      </c>
      <c r="Y1177" s="81">
        <f t="shared" si="168"/>
        <v>-78.593898396911371</v>
      </c>
      <c r="Z1177" s="81" t="str">
        <f>VLOOKUP(A1177,'10'!A:C,3,0)</f>
        <v>Начисление услуг УКС00001635 от 31.10.2023 0:00:01</v>
      </c>
      <c r="AA1177" s="81" t="str">
        <f>VLOOKUP(A1177,'10'!A:B,2,0)</f>
        <v>НАС/КС/ДУ-КЛ-3-108</v>
      </c>
      <c r="AB1177" s="81">
        <v>163.21</v>
      </c>
      <c r="AC1177" s="81">
        <f>VLOOKUP(A1177,РАСЧЕТ!A:BF,58,0)</f>
        <v>90.990029500516343</v>
      </c>
      <c r="AD1177" s="81">
        <f t="shared" si="169"/>
        <v>-72.219970499483665</v>
      </c>
      <c r="AE1177" s="81" t="str">
        <f>VLOOKUP(A1177,'11'!A:C,3,0)</f>
        <v>Начисление услуг УКС00001712 от 30.11.2023 23:59:59</v>
      </c>
      <c r="AF1177" s="81" t="str">
        <f>VLOOKUP(A1177,'11'!A:B,2,0)</f>
        <v>НАС/КС/ДУ-КЛ-3-108</v>
      </c>
      <c r="AG1177" s="81">
        <v>163.21</v>
      </c>
      <c r="AH1177" s="120">
        <f>VLOOKUP(A1177,РАСЧЕТ!A:BG,59,0)</f>
        <v>131.09329442766264</v>
      </c>
      <c r="AI1177" s="120">
        <f t="shared" si="170"/>
        <v>-32.116705572337366</v>
      </c>
      <c r="AJ1177" t="str">
        <f>VLOOKUP(A1177,'12'!A:C,3,0)</f>
        <v>Начисление услуг УКС00001860 от 31.12.2023 23:59:59</v>
      </c>
      <c r="AK1177" t="str">
        <f>VLOOKUP(A1177,'12'!A:B,2,0)</f>
        <v>НАС/КС/ДУ-КЛ-3-108</v>
      </c>
    </row>
    <row r="1178" spans="1:37" x14ac:dyDescent="0.3">
      <c r="A1178" s="79" t="s">
        <v>2025</v>
      </c>
      <c r="B1178" s="79" t="s">
        <v>2026</v>
      </c>
      <c r="C1178" s="81">
        <v>206.16</v>
      </c>
      <c r="D1178" s="81">
        <f>VLOOKUP(A1178,РАСЧЕТ!A:AY,51,0)</f>
        <v>86.668563293065034</v>
      </c>
      <c r="E1178" s="81">
        <f t="shared" si="162"/>
        <v>-119.49143670693496</v>
      </c>
      <c r="F1178" s="81" t="str">
        <f>VLOOKUP(A1178,'04'!A:C,3,0)</f>
        <v>Начисление услуг УКС00000631 от 30.04.2023 0:00:01</v>
      </c>
      <c r="G1178" s="81" t="str">
        <f>VLOOKUP(A1178,'04'!A:B,2,0)</f>
        <v>НАС/КС/ДУ-3-109КЛ</v>
      </c>
      <c r="H1178" s="126">
        <v>206.16</v>
      </c>
      <c r="I1178" s="126">
        <f>VLOOKUP(A1178,РАСЧЕТ!A:AZ,52,0)</f>
        <v>0</v>
      </c>
      <c r="J1178" s="126">
        <f t="shared" si="163"/>
        <v>-206.16</v>
      </c>
      <c r="K1178" s="126">
        <v>206.16</v>
      </c>
      <c r="L1178" s="126">
        <f>VLOOKUP(A1178,РАСЧЕТ!A:BA,53,0)</f>
        <v>0</v>
      </c>
      <c r="M1178" s="126">
        <f t="shared" si="164"/>
        <v>-206.16</v>
      </c>
      <c r="N1178" s="126">
        <v>206.16</v>
      </c>
      <c r="O1178" s="126">
        <f>VLOOKUP(A1178,РАСЧЕТ!A:BB,54,0)</f>
        <v>0</v>
      </c>
      <c r="P1178" s="126">
        <f t="shared" si="165"/>
        <v>-206.16</v>
      </c>
      <c r="Q1178" s="126">
        <v>206.16</v>
      </c>
      <c r="R1178" s="126">
        <f>VLOOKUP(A1178,РАСЧЕТ!A:BC,55,0)</f>
        <v>0</v>
      </c>
      <c r="S1178" s="126">
        <f t="shared" si="166"/>
        <v>-206.16</v>
      </c>
      <c r="T1178" s="126">
        <v>206.16</v>
      </c>
      <c r="U1178" s="126">
        <f>VLOOKUP(A1178,РАСЧЕТ!A:BD,56,0)</f>
        <v>0</v>
      </c>
      <c r="V1178" s="126">
        <f t="shared" si="167"/>
        <v>-206.16</v>
      </c>
      <c r="W1178" s="81">
        <v>206.16</v>
      </c>
      <c r="X1178" s="81">
        <f>VLOOKUP(A1178,РАСЧЕТ!A:BE,57,0)</f>
        <v>106.88349676179617</v>
      </c>
      <c r="Y1178" s="81">
        <f t="shared" si="168"/>
        <v>-99.27650323820383</v>
      </c>
      <c r="Z1178" s="81" t="str">
        <f>VLOOKUP(A1178,'10'!A:C,3,0)</f>
        <v>Начисление услуг УКС00001635 от 31.10.2023 0:00:01</v>
      </c>
      <c r="AA1178" s="81" t="str">
        <f>VLOOKUP(A1178,'10'!A:B,2,0)</f>
        <v>НАС/КС/ДУ-3-109КЛ</v>
      </c>
      <c r="AB1178" s="81">
        <v>206.16</v>
      </c>
      <c r="AC1178" s="81">
        <f>VLOOKUP(A1178,РАСЧЕТ!A:BF,58,0)</f>
        <v>114.93477410591539</v>
      </c>
      <c r="AD1178" s="81">
        <f t="shared" si="169"/>
        <v>-91.225225894084602</v>
      </c>
      <c r="AE1178" s="81" t="str">
        <f>VLOOKUP(A1178,'11'!A:C,3,0)</f>
        <v>Начисление услуг УКС00001712 от 30.11.2023 23:59:59</v>
      </c>
      <c r="AF1178" s="81" t="str">
        <f>VLOOKUP(A1178,'11'!A:B,2,0)</f>
        <v>НАС/КС/ДУ-3-109КЛ</v>
      </c>
      <c r="AG1178" s="81">
        <v>206.16</v>
      </c>
      <c r="AH1178" s="120">
        <f>VLOOKUP(A1178,РАСЧЕТ!A:BG,59,0)</f>
        <v>165.59152980336333</v>
      </c>
      <c r="AI1178" s="120">
        <f t="shared" si="170"/>
        <v>-40.568470196636667</v>
      </c>
      <c r="AJ1178" t="str">
        <f>VLOOKUP(A1178,'12'!A:C,3,0)</f>
        <v>Начисление услуг УКС00001860 от 31.12.2023 23:59:59</v>
      </c>
      <c r="AK1178" t="str">
        <f>VLOOKUP(A1178,'12'!A:B,2,0)</f>
        <v>НАС/КС/ДУ-3-109КЛ</v>
      </c>
    </row>
    <row r="1179" spans="1:37" x14ac:dyDescent="0.3">
      <c r="A1179" s="79" t="s">
        <v>900</v>
      </c>
      <c r="B1179" s="79" t="s">
        <v>901</v>
      </c>
      <c r="C1179" s="81">
        <v>128.85</v>
      </c>
      <c r="D1179" s="81">
        <f>VLOOKUP(A1179,РАСЧЕТ!A:AY,51,0)</f>
        <v>54.167852058165643</v>
      </c>
      <c r="E1179" s="81">
        <f t="shared" si="162"/>
        <v>-74.682147941834359</v>
      </c>
      <c r="F1179" s="81" t="str">
        <f>VLOOKUP(A1179,'04'!A:C,3,0)</f>
        <v>Начисление услуг УКС00000631 от 30.04.2023 0:00:01</v>
      </c>
      <c r="G1179" s="81" t="str">
        <f>VLOOKUP(A1179,'04'!A:B,2,0)</f>
        <v>С24-НАСТР-3-2021/паркинг/Кл. №11</v>
      </c>
      <c r="H1179" s="126">
        <v>128.85</v>
      </c>
      <c r="I1179" s="126">
        <f>VLOOKUP(A1179,РАСЧЕТ!A:AZ,52,0)</f>
        <v>0</v>
      </c>
      <c r="J1179" s="126">
        <f t="shared" si="163"/>
        <v>-128.85</v>
      </c>
      <c r="K1179" s="126">
        <v>128.85</v>
      </c>
      <c r="L1179" s="126">
        <f>VLOOKUP(A1179,РАСЧЕТ!A:BA,53,0)</f>
        <v>0</v>
      </c>
      <c r="M1179" s="126">
        <f t="shared" si="164"/>
        <v>-128.85</v>
      </c>
      <c r="N1179" s="126">
        <v>128.85</v>
      </c>
      <c r="O1179" s="126">
        <f>VLOOKUP(A1179,РАСЧЕТ!A:BB,54,0)</f>
        <v>0</v>
      </c>
      <c r="P1179" s="126">
        <f t="shared" si="165"/>
        <v>-128.85</v>
      </c>
      <c r="Q1179" s="126">
        <v>128.85</v>
      </c>
      <c r="R1179" s="126">
        <f>VLOOKUP(A1179,РАСЧЕТ!A:BC,55,0)</f>
        <v>0</v>
      </c>
      <c r="S1179" s="126">
        <f t="shared" si="166"/>
        <v>-128.85</v>
      </c>
      <c r="T1179" s="126">
        <v>128.85</v>
      </c>
      <c r="U1179" s="126">
        <f>VLOOKUP(A1179,РАСЧЕТ!A:BD,56,0)</f>
        <v>0</v>
      </c>
      <c r="V1179" s="126">
        <f t="shared" si="167"/>
        <v>-128.85</v>
      </c>
      <c r="W1179" s="81">
        <v>128.85</v>
      </c>
      <c r="X1179" s="81">
        <f>VLOOKUP(A1179,РАСЧЕТ!A:BE,57,0)</f>
        <v>66.802185476122602</v>
      </c>
      <c r="Y1179" s="81">
        <f t="shared" si="168"/>
        <v>-62.047814523877392</v>
      </c>
      <c r="Z1179" s="81" t="str">
        <f>VLOOKUP(A1179,'10'!A:C,3,0)</f>
        <v>Начисление услуг УКС00001635 от 31.10.2023 0:00:01</v>
      </c>
      <c r="AA1179" s="81" t="str">
        <f>VLOOKUP(A1179,'10'!A:B,2,0)</f>
        <v>С24-НАСТР-3-2021/паркинг/Кл. №11</v>
      </c>
      <c r="AB1179" s="81">
        <v>128.85</v>
      </c>
      <c r="AC1179" s="81">
        <f>VLOOKUP(A1179,РАСЧЕТ!A:BF,58,0)</f>
        <v>71.834233816197113</v>
      </c>
      <c r="AD1179" s="81">
        <f t="shared" si="169"/>
        <v>-57.015766183802882</v>
      </c>
      <c r="AE1179" s="81" t="str">
        <f>VLOOKUP(A1179,'11'!A:C,3,0)</f>
        <v>Начисление услуг УКС00001712 от 30.11.2023 23:59:59</v>
      </c>
      <c r="AF1179" s="81" t="str">
        <f>VLOOKUP(A1179,'11'!A:B,2,0)</f>
        <v>С24-НАСТР-3-2021/паркинг/Кл. №11</v>
      </c>
      <c r="AG1179" s="81">
        <v>128.85</v>
      </c>
      <c r="AH1179" s="120">
        <f>VLOOKUP(A1179,РАСЧЕТ!A:BG,59,0)</f>
        <v>103.49470612710209</v>
      </c>
      <c r="AI1179" s="120">
        <f t="shared" si="170"/>
        <v>-25.355293872897903</v>
      </c>
      <c r="AJ1179" t="str">
        <f>VLOOKUP(A1179,'12'!A:C,3,0)</f>
        <v>Начисление услуг УКС00001860 от 31.12.2023 23:59:59</v>
      </c>
      <c r="AK1179" t="str">
        <f>VLOOKUP(A1179,'12'!A:B,2,0)</f>
        <v>С24-НАСТР-3-2021/паркинг/Кл. №11</v>
      </c>
    </row>
    <row r="1180" spans="1:37" x14ac:dyDescent="0.3">
      <c r="A1180" s="79" t="s">
        <v>788</v>
      </c>
      <c r="B1180" s="79" t="s">
        <v>789</v>
      </c>
      <c r="C1180" s="81">
        <v>249.11</v>
      </c>
      <c r="D1180" s="81">
        <f>VLOOKUP(A1180,РАСЧЕТ!A:AY,51,0)</f>
        <v>104.72451397912025</v>
      </c>
      <c r="E1180" s="81">
        <f t="shared" si="162"/>
        <v>-144.38548602087977</v>
      </c>
      <c r="F1180" s="81" t="str">
        <f>VLOOKUP(A1180,'04'!A:C,3,0)</f>
        <v>Начисление услуг УКС00000631 от 30.04.2023 0:00:01</v>
      </c>
      <c r="G1180" s="81" t="str">
        <f>VLOOKUP(A1180,'04'!A:B,2,0)</f>
        <v>НАС/КС/ДУ-КЛ-3-110К</v>
      </c>
      <c r="H1180" s="126">
        <v>249.11</v>
      </c>
      <c r="I1180" s="126">
        <f>VLOOKUP(A1180,РАСЧЕТ!A:AZ,52,0)</f>
        <v>0</v>
      </c>
      <c r="J1180" s="126">
        <f t="shared" si="163"/>
        <v>-249.11</v>
      </c>
      <c r="K1180" s="126">
        <v>249.11</v>
      </c>
      <c r="L1180" s="126">
        <f>VLOOKUP(A1180,РАСЧЕТ!A:BA,53,0)</f>
        <v>0</v>
      </c>
      <c r="M1180" s="126">
        <f t="shared" si="164"/>
        <v>-249.11</v>
      </c>
      <c r="N1180" s="126">
        <v>249.11</v>
      </c>
      <c r="O1180" s="126">
        <f>VLOOKUP(A1180,РАСЧЕТ!A:BB,54,0)</f>
        <v>0</v>
      </c>
      <c r="P1180" s="126">
        <f t="shared" si="165"/>
        <v>-249.11</v>
      </c>
      <c r="Q1180" s="126">
        <v>249.11</v>
      </c>
      <c r="R1180" s="126">
        <f>VLOOKUP(A1180,РАСЧЕТ!A:BC,55,0)</f>
        <v>0</v>
      </c>
      <c r="S1180" s="126">
        <f t="shared" si="166"/>
        <v>-249.11</v>
      </c>
      <c r="T1180" s="126">
        <v>249.11</v>
      </c>
      <c r="U1180" s="126">
        <f>VLOOKUP(A1180,РАСЧЕТ!A:BD,56,0)</f>
        <v>0</v>
      </c>
      <c r="V1180" s="126">
        <f t="shared" si="167"/>
        <v>-249.11</v>
      </c>
      <c r="W1180" s="81">
        <v>249.11</v>
      </c>
      <c r="X1180" s="81">
        <f>VLOOKUP(A1180,РАСЧЕТ!A:BE,57,0)</f>
        <v>129.15089192050368</v>
      </c>
      <c r="Y1180" s="81">
        <f t="shared" si="168"/>
        <v>-119.95910807949633</v>
      </c>
      <c r="Z1180" s="81" t="str">
        <f>VLOOKUP(A1180,'10'!A:C,3,0)</f>
        <v>Начисление услуг УКС00001635 от 31.10.2023 0:00:01</v>
      </c>
      <c r="AA1180" s="81" t="str">
        <f>VLOOKUP(A1180,'10'!A:B,2,0)</f>
        <v>НАС/КС/ДУ-КЛ-3-110К</v>
      </c>
      <c r="AB1180" s="81">
        <v>249.11</v>
      </c>
      <c r="AC1180" s="81">
        <f>VLOOKUP(A1180,РАСЧЕТ!A:BF,58,0)</f>
        <v>138.87951871131443</v>
      </c>
      <c r="AD1180" s="81">
        <f t="shared" si="169"/>
        <v>-110.23048128868558</v>
      </c>
      <c r="AE1180" s="81" t="str">
        <f>VLOOKUP(A1180,'11'!A:C,3,0)</f>
        <v>Начисление услуг УКС00001712 от 30.11.2023 23:59:59</v>
      </c>
      <c r="AF1180" s="81" t="str">
        <f>VLOOKUP(A1180,'11'!A:B,2,0)</f>
        <v>НАС/КС/ДУ-КЛ-3-110К</v>
      </c>
      <c r="AG1180" s="81">
        <v>249.11</v>
      </c>
      <c r="AH1180" s="120">
        <f>VLOOKUP(A1180,РАСЧЕТ!A:BG,59,0)</f>
        <v>200.08976517906402</v>
      </c>
      <c r="AI1180" s="120">
        <f t="shared" si="170"/>
        <v>-49.020234820935997</v>
      </c>
      <c r="AJ1180" t="str">
        <f>VLOOKUP(A1180,'12'!A:C,3,0)</f>
        <v>Начисление услуг УКС00001860 от 31.12.2023 23:59:59</v>
      </c>
      <c r="AK1180" t="str">
        <f>VLOOKUP(A1180,'12'!A:B,2,0)</f>
        <v>НАС/КС/ДУ-КЛ-3-110К</v>
      </c>
    </row>
    <row r="1181" spans="1:37" x14ac:dyDescent="0.3">
      <c r="A1181" s="79" t="s">
        <v>772</v>
      </c>
      <c r="B1181" s="79" t="s">
        <v>773</v>
      </c>
      <c r="C1181" s="81">
        <v>330.71</v>
      </c>
      <c r="D1181" s="81">
        <f>VLOOKUP(A1181,РАСЧЕТ!A:AY,51,0)</f>
        <v>139.03082028262517</v>
      </c>
      <c r="E1181" s="81">
        <f t="shared" si="162"/>
        <v>-191.67917971737481</v>
      </c>
      <c r="F1181" s="81" t="str">
        <f>VLOOKUP(A1181,'04'!A:C,3,0)</f>
        <v>Начисление услуг УКС00000631 от 30.04.2023 0:00:01</v>
      </c>
      <c r="G1181" s="81" t="str">
        <f>VLOOKUP(A1181,'04'!A:B,2,0)</f>
        <v>НАС/КС/ДУ-3-КЛ-111</v>
      </c>
      <c r="H1181" s="126">
        <v>330.71</v>
      </c>
      <c r="I1181" s="126">
        <f>VLOOKUP(A1181,РАСЧЕТ!A:AZ,52,0)</f>
        <v>0</v>
      </c>
      <c r="J1181" s="126">
        <f t="shared" si="163"/>
        <v>-330.71</v>
      </c>
      <c r="K1181" s="126">
        <v>330.71</v>
      </c>
      <c r="L1181" s="126">
        <f>VLOOKUP(A1181,РАСЧЕТ!A:BA,53,0)</f>
        <v>0</v>
      </c>
      <c r="M1181" s="126">
        <f t="shared" si="164"/>
        <v>-330.71</v>
      </c>
      <c r="N1181" s="126">
        <v>330.71</v>
      </c>
      <c r="O1181" s="126">
        <f>VLOOKUP(A1181,РАСЧЕТ!A:BB,54,0)</f>
        <v>0</v>
      </c>
      <c r="P1181" s="126">
        <f t="shared" si="165"/>
        <v>-330.71</v>
      </c>
      <c r="Q1181" s="126">
        <v>330.71</v>
      </c>
      <c r="R1181" s="126">
        <f>VLOOKUP(A1181,РАСЧЕТ!A:BC,55,0)</f>
        <v>0</v>
      </c>
      <c r="S1181" s="126">
        <f t="shared" si="166"/>
        <v>-330.71</v>
      </c>
      <c r="T1181" s="126">
        <v>330.71</v>
      </c>
      <c r="U1181" s="126">
        <f>VLOOKUP(A1181,РАСЧЕТ!A:BD,56,0)</f>
        <v>0</v>
      </c>
      <c r="V1181" s="126">
        <f t="shared" si="167"/>
        <v>-330.71</v>
      </c>
      <c r="W1181" s="81">
        <v>330.71</v>
      </c>
      <c r="X1181" s="81">
        <f>VLOOKUP(A1181,РАСЧЕТ!A:BE,57,0)</f>
        <v>171.45894272204802</v>
      </c>
      <c r="Y1181" s="81">
        <f t="shared" si="168"/>
        <v>-159.25105727795196</v>
      </c>
      <c r="Z1181" s="81" t="str">
        <f>VLOOKUP(A1181,'10'!A:C,3,0)</f>
        <v>Начисление услуг УКС00001635 от 31.10.2023 0:00:01</v>
      </c>
      <c r="AA1181" s="81" t="str">
        <f>VLOOKUP(A1181,'10'!A:B,2,0)</f>
        <v>НАС/КС/ДУ-3-КЛ-111</v>
      </c>
      <c r="AB1181" s="81">
        <v>330.71</v>
      </c>
      <c r="AC1181" s="81">
        <f>VLOOKUP(A1181,РАСЧЕТ!A:BF,58,0)</f>
        <v>184.37453346157261</v>
      </c>
      <c r="AD1181" s="81">
        <f t="shared" si="169"/>
        <v>-146.33546653842737</v>
      </c>
      <c r="AE1181" s="81" t="str">
        <f>VLOOKUP(A1181,'11'!A:C,3,0)</f>
        <v>Начисление услуг УКС00001712 от 30.11.2023 23:59:59</v>
      </c>
      <c r="AF1181" s="81" t="str">
        <f>VLOOKUP(A1181,'11'!A:B,2,0)</f>
        <v>НАС/КС/ДУ-3-КЛ-111</v>
      </c>
      <c r="AG1181" s="81">
        <v>330.71</v>
      </c>
      <c r="AH1181" s="120">
        <f>VLOOKUP(A1181,РАСЧЕТ!A:BG,59,0)</f>
        <v>265.63641239289535</v>
      </c>
      <c r="AI1181" s="120">
        <f t="shared" si="170"/>
        <v>-65.073587607104628</v>
      </c>
      <c r="AJ1181" t="str">
        <f>VLOOKUP(A1181,'12'!A:C,3,0)</f>
        <v>Начисление услуг УКС00001860 от 31.12.2023 23:59:59</v>
      </c>
      <c r="AK1181" t="str">
        <f>VLOOKUP(A1181,'12'!A:B,2,0)</f>
        <v>НАС/КС/ДУ-3-КЛ-111</v>
      </c>
    </row>
    <row r="1182" spans="1:37" x14ac:dyDescent="0.3">
      <c r="A1182" s="79" t="s">
        <v>1888</v>
      </c>
      <c r="B1182" s="79" t="s">
        <v>1889</v>
      </c>
      <c r="C1182" s="81">
        <v>184.68</v>
      </c>
      <c r="D1182" s="81">
        <f>VLOOKUP(A1182,РАСЧЕТ!A:AY,51,0)</f>
        <v>77.640587950037428</v>
      </c>
      <c r="E1182" s="81">
        <f t="shared" si="162"/>
        <v>-107.03941204996258</v>
      </c>
      <c r="F1182" s="81" t="str">
        <f>VLOOKUP(A1182,'04'!A:C,3,0)</f>
        <v>Начисление услуг УКС00000631 от 30.04.2023 0:00:01</v>
      </c>
      <c r="G1182" s="81" t="str">
        <f>VLOOKUP(A1182,'04'!A:B,2,0)</f>
        <v>ДУ ЗПИФ Развитие Красная сосна 3/паркинг/Кл. №112</v>
      </c>
      <c r="H1182" s="126">
        <v>184.68</v>
      </c>
      <c r="I1182" s="126">
        <f>VLOOKUP(A1182,РАСЧЕТ!A:AZ,52,0)</f>
        <v>0</v>
      </c>
      <c r="J1182" s="126">
        <f t="shared" si="163"/>
        <v>-184.68</v>
      </c>
      <c r="K1182" s="126">
        <v>184.68</v>
      </c>
      <c r="L1182" s="126">
        <f>VLOOKUP(A1182,РАСЧЕТ!A:BA,53,0)</f>
        <v>0</v>
      </c>
      <c r="M1182" s="126">
        <f t="shared" si="164"/>
        <v>-184.68</v>
      </c>
      <c r="N1182" s="126">
        <v>184.68</v>
      </c>
      <c r="O1182" s="126">
        <f>VLOOKUP(A1182,РАСЧЕТ!A:BB,54,0)</f>
        <v>0</v>
      </c>
      <c r="P1182" s="126">
        <f t="shared" si="165"/>
        <v>-184.68</v>
      </c>
      <c r="Q1182" s="126">
        <v>184.68</v>
      </c>
      <c r="R1182" s="126">
        <f>VLOOKUP(A1182,РАСЧЕТ!A:BC,55,0)</f>
        <v>0</v>
      </c>
      <c r="S1182" s="126">
        <f t="shared" si="166"/>
        <v>-184.68</v>
      </c>
      <c r="T1182" s="126">
        <v>184.68</v>
      </c>
      <c r="U1182" s="126">
        <f>VLOOKUP(A1182,РАСЧЕТ!A:BD,56,0)</f>
        <v>0</v>
      </c>
      <c r="V1182" s="126">
        <f t="shared" si="167"/>
        <v>-184.68</v>
      </c>
      <c r="W1182" s="81">
        <v>184.68</v>
      </c>
      <c r="X1182" s="81">
        <f>VLOOKUP(A1182,РАСЧЕТ!A:BE,57,0)</f>
        <v>95.749799182442402</v>
      </c>
      <c r="Y1182" s="81">
        <f t="shared" si="168"/>
        <v>-88.930200817557605</v>
      </c>
      <c r="Z1182" s="81" t="str">
        <f>VLOOKUP(A1182,'10'!A:C,3,0)</f>
        <v>Начисление услуг УКС00001635 от 31.10.2023 0:00:01</v>
      </c>
      <c r="AA1182" s="81" t="str">
        <f>VLOOKUP(A1182,'10'!A:B,2,0)</f>
        <v>ДУ ЗПИФ Развитие Красная сосна 3/паркинг/Кл. №112</v>
      </c>
      <c r="AB1182" s="81">
        <v>184.68</v>
      </c>
      <c r="AC1182" s="81">
        <f>VLOOKUP(A1182,РАСЧЕТ!A:BF,58,0)</f>
        <v>102.96240180321588</v>
      </c>
      <c r="AD1182" s="81">
        <f t="shared" si="169"/>
        <v>-81.717598196784124</v>
      </c>
      <c r="AE1182" s="81" t="str">
        <f>VLOOKUP(A1182,'11'!A:C,3,0)</f>
        <v>Начисление услуг УКС00001712 от 30.11.2023 23:59:59</v>
      </c>
      <c r="AF1182" s="81" t="str">
        <f>VLOOKUP(A1182,'11'!A:B,2,0)</f>
        <v>ДУ ЗПИФ Развитие Красная сосна 3/паркинг/Кл. №112</v>
      </c>
      <c r="AG1182" s="81">
        <v>184.68</v>
      </c>
      <c r="AH1182" s="120">
        <f>VLOOKUP(A1182,РАСЧЕТ!A:BG,59,0)</f>
        <v>148.34241211551299</v>
      </c>
      <c r="AI1182" s="120">
        <f t="shared" si="170"/>
        <v>-36.337587884487021</v>
      </c>
      <c r="AJ1182" t="str">
        <f>VLOOKUP(A1182,'12'!A:C,3,0)</f>
        <v>Начисление услуг УКС00001860 от 31.12.2023 23:59:59</v>
      </c>
      <c r="AK1182" t="str">
        <f>VLOOKUP(A1182,'12'!A:B,2,0)</f>
        <v>ДУ ЗПИФ Развитие Красная сосна 3/паркинг/Кл. №112</v>
      </c>
    </row>
    <row r="1183" spans="1:37" x14ac:dyDescent="0.3">
      <c r="A1183" s="79" t="s">
        <v>2214</v>
      </c>
      <c r="B1183" s="79" t="s">
        <v>2215</v>
      </c>
      <c r="C1183" s="81">
        <v>171.8</v>
      </c>
      <c r="D1183" s="81">
        <f>VLOOKUP(A1183,РАСЧЕТ!A:AY,51,0)</f>
        <v>72.223802744220862</v>
      </c>
      <c r="E1183" s="81">
        <f t="shared" si="162"/>
        <v>-99.576197255779149</v>
      </c>
      <c r="F1183" s="81" t="str">
        <f>VLOOKUP(A1183,'04'!A:C,3,0)</f>
        <v>Начисление услуг УКС00000631 от 30.04.2023 0:00:01</v>
      </c>
      <c r="G1183" s="81" t="str">
        <f>VLOOKUP(A1183,'04'!A:B,2,0)</f>
        <v>НАС/КС/ДУ/3-КЛ-113</v>
      </c>
      <c r="H1183" s="126">
        <v>171.8</v>
      </c>
      <c r="I1183" s="126">
        <f>VLOOKUP(A1183,РАСЧЕТ!A:AZ,52,0)</f>
        <v>0</v>
      </c>
      <c r="J1183" s="126">
        <f t="shared" si="163"/>
        <v>-171.8</v>
      </c>
      <c r="K1183" s="126">
        <v>171.8</v>
      </c>
      <c r="L1183" s="126">
        <f>VLOOKUP(A1183,РАСЧЕТ!A:BA,53,0)</f>
        <v>0</v>
      </c>
      <c r="M1183" s="126">
        <f t="shared" si="164"/>
        <v>-171.8</v>
      </c>
      <c r="N1183" s="126">
        <v>171.8</v>
      </c>
      <c r="O1183" s="126">
        <f>VLOOKUP(A1183,РАСЧЕТ!A:BB,54,0)</f>
        <v>0</v>
      </c>
      <c r="P1183" s="126">
        <f t="shared" si="165"/>
        <v>-171.8</v>
      </c>
      <c r="Q1183" s="126">
        <v>171.8</v>
      </c>
      <c r="R1183" s="126">
        <f>VLOOKUP(A1183,РАСЧЕТ!A:BC,55,0)</f>
        <v>0</v>
      </c>
      <c r="S1183" s="126">
        <f t="shared" si="166"/>
        <v>-171.8</v>
      </c>
      <c r="T1183" s="126">
        <v>171.8</v>
      </c>
      <c r="U1183" s="126">
        <f>VLOOKUP(A1183,РАСЧЕТ!A:BD,56,0)</f>
        <v>0</v>
      </c>
      <c r="V1183" s="126">
        <f t="shared" si="167"/>
        <v>-171.8</v>
      </c>
      <c r="W1183" s="81">
        <v>171.8</v>
      </c>
      <c r="X1183" s="81">
        <f>VLOOKUP(A1183,РАСЧЕТ!A:BE,57,0)</f>
        <v>89.069580634830132</v>
      </c>
      <c r="Y1183" s="81">
        <f t="shared" si="168"/>
        <v>-82.73041936516988</v>
      </c>
      <c r="Z1183" s="81" t="str">
        <f>VLOOKUP(A1183,'10'!A:C,3,0)</f>
        <v>Начисление услуг УКС00001635 от 31.10.2023 0:00:01</v>
      </c>
      <c r="AA1183" s="81" t="str">
        <f>VLOOKUP(A1183,'10'!A:B,2,0)</f>
        <v>НАС/КС/ДУ/3-КЛ-113</v>
      </c>
      <c r="AB1183" s="81">
        <v>171.8</v>
      </c>
      <c r="AC1183" s="81">
        <f>VLOOKUP(A1183,РАСЧЕТ!A:BF,58,0)</f>
        <v>95.778978421596165</v>
      </c>
      <c r="AD1183" s="81">
        <f t="shared" si="169"/>
        <v>-76.021021578403847</v>
      </c>
      <c r="AE1183" s="81" t="str">
        <f>VLOOKUP(A1183,'11'!A:C,3,0)</f>
        <v>Начисление услуг УКС00001712 от 30.11.2023 23:59:59</v>
      </c>
      <c r="AF1183" s="81" t="str">
        <f>VLOOKUP(A1183,'11'!A:B,2,0)</f>
        <v>НАС/КС/ДУ/3-КЛ-113</v>
      </c>
      <c r="AG1183" s="81">
        <v>171.8</v>
      </c>
      <c r="AH1183" s="120">
        <f>VLOOKUP(A1183,РАСЧЕТ!A:BG,59,0)</f>
        <v>137.99294150280278</v>
      </c>
      <c r="AI1183" s="120">
        <f t="shared" si="170"/>
        <v>-33.807058497197232</v>
      </c>
      <c r="AJ1183" t="str">
        <f>VLOOKUP(A1183,'12'!A:C,3,0)</f>
        <v>Начисление услуг УКС00001860 от 31.12.2023 23:59:59</v>
      </c>
      <c r="AK1183" t="str">
        <f>VLOOKUP(A1183,'12'!A:B,2,0)</f>
        <v>НАС/КС/ДУ/3-КЛ-113</v>
      </c>
    </row>
    <row r="1184" spans="1:37" x14ac:dyDescent="0.3">
      <c r="A1184" s="79" t="s">
        <v>1610</v>
      </c>
      <c r="B1184" s="79" t="s">
        <v>1611</v>
      </c>
      <c r="C1184" s="81">
        <v>236.22</v>
      </c>
      <c r="D1184" s="81">
        <f>VLOOKUP(A1184,РАСЧЕТ!A:AY,51,0)</f>
        <v>99.307728773303694</v>
      </c>
      <c r="E1184" s="81">
        <f t="shared" si="162"/>
        <v>-136.9122712266963</v>
      </c>
      <c r="F1184" s="81" t="str">
        <f>VLOOKUP(A1184,'04'!A:C,3,0)</f>
        <v>Начисление услуг УКС00000631 от 30.04.2023 0:00:01</v>
      </c>
      <c r="G1184" s="81" t="str">
        <f>VLOOKUP(A1184,'04'!A:B,2,0)</f>
        <v>НАС/КС/ДУ-3-КЛ-114К</v>
      </c>
      <c r="H1184" s="126">
        <v>236.22</v>
      </c>
      <c r="I1184" s="126">
        <f>VLOOKUP(A1184,РАСЧЕТ!A:AZ,52,0)</f>
        <v>0</v>
      </c>
      <c r="J1184" s="126">
        <f t="shared" si="163"/>
        <v>-236.22</v>
      </c>
      <c r="K1184" s="126">
        <v>236.22</v>
      </c>
      <c r="L1184" s="126">
        <f>VLOOKUP(A1184,РАСЧЕТ!A:BA,53,0)</f>
        <v>0</v>
      </c>
      <c r="M1184" s="126">
        <f t="shared" si="164"/>
        <v>-236.22</v>
      </c>
      <c r="N1184" s="126">
        <v>236.22</v>
      </c>
      <c r="O1184" s="126">
        <f>VLOOKUP(A1184,РАСЧЕТ!A:BB,54,0)</f>
        <v>0</v>
      </c>
      <c r="P1184" s="126">
        <f t="shared" si="165"/>
        <v>-236.22</v>
      </c>
      <c r="Q1184" s="126">
        <v>236.22</v>
      </c>
      <c r="R1184" s="126">
        <f>VLOOKUP(A1184,РАСЧЕТ!A:BC,55,0)</f>
        <v>0</v>
      </c>
      <c r="S1184" s="126">
        <f t="shared" si="166"/>
        <v>-236.22</v>
      </c>
      <c r="T1184" s="126">
        <v>236.22</v>
      </c>
      <c r="U1184" s="126">
        <f>VLOOKUP(A1184,РАСЧЕТ!A:BD,56,0)</f>
        <v>0</v>
      </c>
      <c r="V1184" s="126">
        <f t="shared" si="167"/>
        <v>-236.22</v>
      </c>
      <c r="W1184" s="81">
        <v>236.22</v>
      </c>
      <c r="X1184" s="81">
        <f>VLOOKUP(A1184,РАСЧЕТ!A:BE,57,0)</f>
        <v>122.47067337289143</v>
      </c>
      <c r="Y1184" s="81">
        <f t="shared" si="168"/>
        <v>-113.74932662710857</v>
      </c>
      <c r="Z1184" s="81" t="str">
        <f>VLOOKUP(A1184,'10'!A:C,3,0)</f>
        <v>Начисление услуг УКС00001635 от 31.10.2023 0:00:01</v>
      </c>
      <c r="AA1184" s="81" t="str">
        <f>VLOOKUP(A1184,'10'!A:B,2,0)</f>
        <v>НАС/КС/ДУ-3-КЛ-114К</v>
      </c>
      <c r="AB1184" s="81">
        <v>236.22</v>
      </c>
      <c r="AC1184" s="81">
        <f>VLOOKUP(A1184,РАСЧЕТ!A:BF,58,0)</f>
        <v>131.69609532969471</v>
      </c>
      <c r="AD1184" s="81">
        <f t="shared" si="169"/>
        <v>-104.52390467030528</v>
      </c>
      <c r="AE1184" s="81" t="str">
        <f>VLOOKUP(A1184,'11'!A:C,3,0)</f>
        <v>Начисление услуг УКС00001712 от 30.11.2023 23:59:59</v>
      </c>
      <c r="AF1184" s="81" t="str">
        <f>VLOOKUP(A1184,'11'!A:B,2,0)</f>
        <v>НАС/КС/ДУ-3-КЛ-114К</v>
      </c>
      <c r="AG1184" s="81">
        <v>236.22</v>
      </c>
      <c r="AH1184" s="120">
        <f>VLOOKUP(A1184,РАСЧЕТ!A:BG,59,0)</f>
        <v>189.74029456635381</v>
      </c>
      <c r="AI1184" s="120">
        <f t="shared" si="170"/>
        <v>-46.479705433646188</v>
      </c>
      <c r="AJ1184" t="str">
        <f>VLOOKUP(A1184,'12'!A:C,3,0)</f>
        <v>Начисление услуг УКС00001860 от 31.12.2023 23:59:59</v>
      </c>
      <c r="AK1184" t="str">
        <f>VLOOKUP(A1184,'12'!A:B,2,0)</f>
        <v>НАС/КС/ДУ-3-КЛ-114К</v>
      </c>
    </row>
    <row r="1185" spans="1:37" x14ac:dyDescent="0.3">
      <c r="A1185" s="79" t="s">
        <v>883</v>
      </c>
      <c r="B1185" s="79" t="s">
        <v>884</v>
      </c>
      <c r="C1185" s="81">
        <v>227.63</v>
      </c>
      <c r="D1185" s="81">
        <f>VLOOKUP(A1185,РАСЧЕТ!A:AY,51,0)</f>
        <v>95.69653863609264</v>
      </c>
      <c r="E1185" s="81">
        <f t="shared" si="162"/>
        <v>-131.93346136390736</v>
      </c>
      <c r="F1185" s="81" t="str">
        <f>VLOOKUP(A1185,'04'!A:C,3,0)</f>
        <v>Начисление услуг УКС00000631 от 30.04.2023 0:00:01</v>
      </c>
      <c r="G1185" s="81" t="str">
        <f>VLOOKUP(A1185,'04'!A:B,2,0)</f>
        <v>НАС/КС/ДУ-3-КЛ-115</v>
      </c>
      <c r="H1185" s="126">
        <v>227.63</v>
      </c>
      <c r="I1185" s="126">
        <f>VLOOKUP(A1185,РАСЧЕТ!A:AZ,52,0)</f>
        <v>0</v>
      </c>
      <c r="J1185" s="126">
        <f t="shared" si="163"/>
        <v>-227.63</v>
      </c>
      <c r="K1185" s="126">
        <v>227.63</v>
      </c>
      <c r="L1185" s="126">
        <f>VLOOKUP(A1185,РАСЧЕТ!A:BA,53,0)</f>
        <v>0</v>
      </c>
      <c r="M1185" s="126">
        <f t="shared" si="164"/>
        <v>-227.63</v>
      </c>
      <c r="N1185" s="126">
        <v>227.63</v>
      </c>
      <c r="O1185" s="126">
        <f>VLOOKUP(A1185,РАСЧЕТ!A:BB,54,0)</f>
        <v>0</v>
      </c>
      <c r="P1185" s="126">
        <f t="shared" si="165"/>
        <v>-227.63</v>
      </c>
      <c r="Q1185" s="126">
        <v>227.63</v>
      </c>
      <c r="R1185" s="126">
        <f>VLOOKUP(A1185,РАСЧЕТ!A:BC,55,0)</f>
        <v>0</v>
      </c>
      <c r="S1185" s="126">
        <f t="shared" si="166"/>
        <v>-227.63</v>
      </c>
      <c r="T1185" s="126">
        <v>227.63</v>
      </c>
      <c r="U1185" s="126">
        <f>VLOOKUP(A1185,РАСЧЕТ!A:BD,56,0)</f>
        <v>0</v>
      </c>
      <c r="V1185" s="126">
        <f t="shared" si="167"/>
        <v>-227.63</v>
      </c>
      <c r="W1185" s="81">
        <v>227.63</v>
      </c>
      <c r="X1185" s="81">
        <f>VLOOKUP(A1185,РАСЧЕТ!A:BE,57,0)</f>
        <v>118.01719434114993</v>
      </c>
      <c r="Y1185" s="81">
        <f t="shared" si="168"/>
        <v>-109.61280565885006</v>
      </c>
      <c r="Z1185" s="81" t="str">
        <f>VLOOKUP(A1185,'10'!A:C,3,0)</f>
        <v>Начисление услуг УКС00001635 от 31.10.2023 0:00:01</v>
      </c>
      <c r="AA1185" s="81" t="str">
        <f>VLOOKUP(A1185,'10'!A:B,2,0)</f>
        <v>НАС/КС/ДУ-3-КЛ-115</v>
      </c>
      <c r="AB1185" s="81">
        <v>227.63</v>
      </c>
      <c r="AC1185" s="81">
        <f>VLOOKUP(A1185,РАСЧЕТ!A:BF,58,0)</f>
        <v>126.90714640861491</v>
      </c>
      <c r="AD1185" s="81">
        <f t="shared" si="169"/>
        <v>-100.72285359138509</v>
      </c>
      <c r="AE1185" s="81" t="str">
        <f>VLOOKUP(A1185,'11'!A:C,3,0)</f>
        <v>Начисление услуг УКС00001712 от 30.11.2023 23:59:59</v>
      </c>
      <c r="AF1185" s="81" t="str">
        <f>VLOOKUP(A1185,'11'!A:B,2,0)</f>
        <v>НАС/КС/ДУ-3-КЛ-115</v>
      </c>
      <c r="AG1185" s="81">
        <v>227.63</v>
      </c>
      <c r="AH1185" s="120">
        <f>VLOOKUP(A1185,РАСЧЕТ!A:BG,59,0)</f>
        <v>182.84064749121367</v>
      </c>
      <c r="AI1185" s="120">
        <f t="shared" si="170"/>
        <v>-44.789352508786322</v>
      </c>
      <c r="AJ1185" t="str">
        <f>VLOOKUP(A1185,'12'!A:C,3,0)</f>
        <v>Начисление услуг УКС00001860 от 31.12.2023 23:59:59</v>
      </c>
      <c r="AK1185" t="str">
        <f>VLOOKUP(A1185,'12'!A:B,2,0)</f>
        <v>НАС/КС/ДУ-3-КЛ-115</v>
      </c>
    </row>
    <row r="1186" spans="1:37" x14ac:dyDescent="0.3">
      <c r="A1186" s="79" t="s">
        <v>959</v>
      </c>
      <c r="B1186" s="79" t="s">
        <v>960</v>
      </c>
      <c r="C1186" s="81">
        <v>231.93</v>
      </c>
      <c r="D1186" s="81">
        <f>VLOOKUP(A1186,РАСЧЕТ!A:AY,51,0)</f>
        <v>97.502133704698167</v>
      </c>
      <c r="E1186" s="81">
        <f t="shared" si="162"/>
        <v>-134.42786629530184</v>
      </c>
      <c r="F1186" s="81" t="str">
        <f>VLOOKUP(A1186,'04'!A:C,3,0)</f>
        <v>Начисление услуг УКС00000631 от 30.04.2023 0:00:01</v>
      </c>
      <c r="G1186" s="81" t="str">
        <f>VLOOKUP(A1186,'04'!A:B,2,0)</f>
        <v>ДУ ЗПИФ Развитие Красная сосна 3/паркинг/Кл. №116</v>
      </c>
      <c r="H1186" s="126">
        <v>231.93</v>
      </c>
      <c r="I1186" s="126">
        <f>VLOOKUP(A1186,РАСЧЕТ!A:AZ,52,0)</f>
        <v>0</v>
      </c>
      <c r="J1186" s="126">
        <f t="shared" si="163"/>
        <v>-231.93</v>
      </c>
      <c r="K1186" s="126">
        <v>231.93</v>
      </c>
      <c r="L1186" s="126">
        <f>VLOOKUP(A1186,РАСЧЕТ!A:BA,53,0)</f>
        <v>0</v>
      </c>
      <c r="M1186" s="126">
        <f t="shared" si="164"/>
        <v>-231.93</v>
      </c>
      <c r="N1186" s="126">
        <v>231.93</v>
      </c>
      <c r="O1186" s="126">
        <f>VLOOKUP(A1186,РАСЧЕТ!A:BB,54,0)</f>
        <v>0</v>
      </c>
      <c r="P1186" s="126">
        <f t="shared" si="165"/>
        <v>-231.93</v>
      </c>
      <c r="Q1186" s="126">
        <v>231.93</v>
      </c>
      <c r="R1186" s="126">
        <f>VLOOKUP(A1186,РАСЧЕТ!A:BC,55,0)</f>
        <v>0</v>
      </c>
      <c r="S1186" s="126">
        <f t="shared" si="166"/>
        <v>-231.93</v>
      </c>
      <c r="T1186" s="126">
        <v>231.93</v>
      </c>
      <c r="U1186" s="126">
        <f>VLOOKUP(A1186,РАСЧЕТ!A:BD,56,0)</f>
        <v>0</v>
      </c>
      <c r="V1186" s="126">
        <f t="shared" si="167"/>
        <v>-231.93</v>
      </c>
      <c r="W1186" s="81">
        <v>231.93</v>
      </c>
      <c r="X1186" s="81">
        <f>VLOOKUP(A1186,РАСЧЕТ!A:BE,57,0)</f>
        <v>120.24393385702069</v>
      </c>
      <c r="Y1186" s="81">
        <f t="shared" si="168"/>
        <v>-111.68606614297931</v>
      </c>
      <c r="Z1186" s="81" t="str">
        <f>VLOOKUP(A1186,'10'!A:C,3,0)</f>
        <v>Начисление услуг УКС00001635 от 31.10.2023 0:00:01</v>
      </c>
      <c r="AA1186" s="81" t="str">
        <f>VLOOKUP(A1186,'10'!A:B,2,0)</f>
        <v>ДУ ЗПИФ Развитие Красная сосна 3/паркинг/Кл. №116</v>
      </c>
      <c r="AB1186" s="81">
        <v>231.93</v>
      </c>
      <c r="AC1186" s="81">
        <f>VLOOKUP(A1186,РАСЧЕТ!A:BF,58,0)</f>
        <v>129.30162086915482</v>
      </c>
      <c r="AD1186" s="81">
        <f t="shared" si="169"/>
        <v>-102.62837913084519</v>
      </c>
      <c r="AE1186" s="81" t="str">
        <f>VLOOKUP(A1186,'11'!A:C,3,0)</f>
        <v>Начисление услуг УКС00001712 от 30.11.2023 23:59:59</v>
      </c>
      <c r="AF1186" s="81" t="str">
        <f>VLOOKUP(A1186,'11'!A:B,2,0)</f>
        <v>ДУ ЗПИФ Развитие Красная сосна 3/паркинг/Кл. №116</v>
      </c>
      <c r="AG1186" s="81">
        <v>231.93</v>
      </c>
      <c r="AH1186" s="120">
        <f>VLOOKUP(A1186,РАСЧЕТ!A:BG,59,0)</f>
        <v>186.29047102878377</v>
      </c>
      <c r="AI1186" s="120">
        <f t="shared" si="170"/>
        <v>-45.639528971216237</v>
      </c>
      <c r="AJ1186" t="str">
        <f>VLOOKUP(A1186,'12'!A:C,3,0)</f>
        <v>Начисление услуг УКС00001860 от 31.12.2023 23:59:59</v>
      </c>
      <c r="AK1186" t="str">
        <f>VLOOKUP(A1186,'12'!A:B,2,0)</f>
        <v>ДУ ЗПИФ Развитие Красная сосна 3/паркинг/Кл. №116</v>
      </c>
    </row>
    <row r="1187" spans="1:37" x14ac:dyDescent="0.3">
      <c r="A1187" s="79" t="s">
        <v>946</v>
      </c>
      <c r="B1187" s="79" t="s">
        <v>947</v>
      </c>
      <c r="C1187" s="81">
        <v>283.47000000000003</v>
      </c>
      <c r="D1187" s="81">
        <f>VLOOKUP(A1187,РАСЧЕТ!A:AY,51,0)</f>
        <v>119.16927452796442</v>
      </c>
      <c r="E1187" s="81">
        <f t="shared" si="162"/>
        <v>-164.30072547203559</v>
      </c>
      <c r="F1187" s="81" t="str">
        <f>VLOOKUP(A1187,'04'!A:C,3,0)</f>
        <v>Начисление услуг УКС00000631 от 30.04.2023 0:00:01</v>
      </c>
      <c r="G1187" s="81" t="str">
        <f>VLOOKUP(A1187,'04'!A:B,2,0)</f>
        <v>ДУ ЗПИФ Развитие Красная сосна 3/паркинг/Кл. №117</v>
      </c>
      <c r="H1187" s="126">
        <v>283.47000000000003</v>
      </c>
      <c r="I1187" s="126">
        <f>VLOOKUP(A1187,РАСЧЕТ!A:AZ,52,0)</f>
        <v>0</v>
      </c>
      <c r="J1187" s="126">
        <f t="shared" si="163"/>
        <v>-283.47000000000003</v>
      </c>
      <c r="K1187" s="126">
        <v>283.47000000000003</v>
      </c>
      <c r="L1187" s="126">
        <f>VLOOKUP(A1187,РАСЧЕТ!A:BA,53,0)</f>
        <v>0</v>
      </c>
      <c r="M1187" s="126">
        <f t="shared" si="164"/>
        <v>-283.47000000000003</v>
      </c>
      <c r="N1187" s="126">
        <v>283.47000000000003</v>
      </c>
      <c r="O1187" s="126">
        <f>VLOOKUP(A1187,РАСЧЕТ!A:BB,54,0)</f>
        <v>0</v>
      </c>
      <c r="P1187" s="126">
        <f t="shared" si="165"/>
        <v>-283.47000000000003</v>
      </c>
      <c r="Q1187" s="126">
        <v>283.47000000000003</v>
      </c>
      <c r="R1187" s="126">
        <f>VLOOKUP(A1187,РАСЧЕТ!A:BC,55,0)</f>
        <v>0</v>
      </c>
      <c r="S1187" s="126">
        <f t="shared" si="166"/>
        <v>-283.47000000000003</v>
      </c>
      <c r="T1187" s="126">
        <v>283.47000000000003</v>
      </c>
      <c r="U1187" s="126">
        <f>VLOOKUP(A1187,РАСЧЕТ!A:BD,56,0)</f>
        <v>0</v>
      </c>
      <c r="V1187" s="126">
        <f t="shared" si="167"/>
        <v>-283.47000000000003</v>
      </c>
      <c r="W1187" s="81">
        <v>283.47000000000003</v>
      </c>
      <c r="X1187" s="81">
        <f>VLOOKUP(A1187,РАСЧЕТ!A:BE,57,0)</f>
        <v>146.96480804746972</v>
      </c>
      <c r="Y1187" s="81">
        <f t="shared" si="168"/>
        <v>-136.50519195253031</v>
      </c>
      <c r="Z1187" s="81" t="str">
        <f>VLOOKUP(A1187,'10'!A:C,3,0)</f>
        <v>Начисление услуг УКС00001635 от 31.10.2023 0:00:01</v>
      </c>
      <c r="AA1187" s="81" t="str">
        <f>VLOOKUP(A1187,'10'!A:B,2,0)</f>
        <v>ДУ ЗПИФ Развитие Красная сосна 3/паркинг/Кл. №117</v>
      </c>
      <c r="AB1187" s="81">
        <v>283.47000000000003</v>
      </c>
      <c r="AC1187" s="81">
        <f>VLOOKUP(A1187,РАСЧЕТ!A:BF,58,0)</f>
        <v>158.03531439563366</v>
      </c>
      <c r="AD1187" s="81">
        <f t="shared" si="169"/>
        <v>-125.43468560436636</v>
      </c>
      <c r="AE1187" s="81" t="str">
        <f>VLOOKUP(A1187,'11'!A:C,3,0)</f>
        <v>Начисление услуг УКС00001712 от 30.11.2023 23:59:59</v>
      </c>
      <c r="AF1187" s="81" t="str">
        <f>VLOOKUP(A1187,'11'!A:B,2,0)</f>
        <v>ДУ ЗПИФ Развитие Красная сосна 3/паркинг/Кл. №117</v>
      </c>
      <c r="AG1187" s="81">
        <v>283.47000000000003</v>
      </c>
      <c r="AH1187" s="120">
        <f>VLOOKUP(A1187,РАСЧЕТ!A:BG,59,0)</f>
        <v>227.6883534796246</v>
      </c>
      <c r="AI1187" s="120">
        <f t="shared" si="170"/>
        <v>-55.781646520375432</v>
      </c>
      <c r="AJ1187" t="str">
        <f>VLOOKUP(A1187,'12'!A:C,3,0)</f>
        <v>Начисление услуг УКС00001860 от 31.12.2023 23:59:59</v>
      </c>
      <c r="AK1187" t="str">
        <f>VLOOKUP(A1187,'12'!A:B,2,0)</f>
        <v>ДУ ЗПИФ Развитие Красная сосна 3/паркинг/Кл. №117</v>
      </c>
    </row>
    <row r="1188" spans="1:37" x14ac:dyDescent="0.3">
      <c r="A1188" s="79" t="s">
        <v>2277</v>
      </c>
      <c r="B1188" s="79" t="s">
        <v>2278</v>
      </c>
      <c r="C1188" s="81">
        <v>403.73</v>
      </c>
      <c r="D1188" s="81">
        <f>VLOOKUP(A1188,РАСЧЕТ!A:AY,51,0)</f>
        <v>169.72593644891901</v>
      </c>
      <c r="E1188" s="81">
        <f t="shared" si="162"/>
        <v>-234.004063551081</v>
      </c>
      <c r="F1188" s="81" t="str">
        <f>VLOOKUP(A1188,'04'!A:C,3,0)</f>
        <v>Начисление услуг УКС00000631 от 30.04.2023 0:00:01</v>
      </c>
      <c r="G1188" s="81" t="str">
        <f>VLOOKUP(A1188,'04'!A:B,2,0)</f>
        <v>ДУ ЗПИФ Развитие Красная сосна 3/паркинг/Кл. №118</v>
      </c>
      <c r="H1188" s="126">
        <v>403.73</v>
      </c>
      <c r="I1188" s="126">
        <f>VLOOKUP(A1188,РАСЧЕТ!A:AZ,52,0)</f>
        <v>0</v>
      </c>
      <c r="J1188" s="126">
        <f t="shared" si="163"/>
        <v>-403.73</v>
      </c>
      <c r="K1188" s="126">
        <v>13.42</v>
      </c>
      <c r="L1188" s="126">
        <f>VLOOKUP(A1188,РАСЧЕТ!A:BA,53,0)</f>
        <v>0</v>
      </c>
      <c r="M1188" s="126">
        <f t="shared" si="164"/>
        <v>-13.42</v>
      </c>
      <c r="N1188" s="127"/>
      <c r="O1188" s="126">
        <f>VLOOKUP(A1188,РАСЧЕТ!A:BB,54,0)</f>
        <v>0</v>
      </c>
      <c r="P1188" s="126">
        <f t="shared" si="165"/>
        <v>0</v>
      </c>
      <c r="Q1188" s="127"/>
      <c r="R1188" s="126">
        <f>VLOOKUP(A1188,РАСЧЕТ!A:BC,55,0)</f>
        <v>0</v>
      </c>
      <c r="S1188" s="126">
        <f t="shared" si="166"/>
        <v>0</v>
      </c>
      <c r="T1188" s="127"/>
      <c r="U1188" s="126">
        <f>VLOOKUP(A1188,РАСЧЕТ!A:BD,56,0)</f>
        <v>0</v>
      </c>
      <c r="V1188" s="126">
        <f t="shared" si="167"/>
        <v>0</v>
      </c>
      <c r="W1188" s="82"/>
      <c r="X1188" s="81">
        <f>VLOOKUP(A1188,РАСЧЕТ!A:BE,57,0)</f>
        <v>0</v>
      </c>
      <c r="Y1188" s="81">
        <f t="shared" si="168"/>
        <v>0</v>
      </c>
      <c r="Z1188" s="81" t="e">
        <f>VLOOKUP(A1188,'10'!A:C,3,0)</f>
        <v>#N/A</v>
      </c>
      <c r="AA1188" s="81" t="e">
        <f>VLOOKUP(A1188,'10'!A:B,2,0)</f>
        <v>#N/A</v>
      </c>
      <c r="AB1188" s="82"/>
      <c r="AC1188" s="81">
        <f>VLOOKUP(A1188,РАСЧЕТ!A:BF,58,0)</f>
        <v>0</v>
      </c>
      <c r="AD1188" s="81">
        <f t="shared" si="169"/>
        <v>0</v>
      </c>
      <c r="AE1188" s="81" t="e">
        <f>VLOOKUP(A1188,'11'!A:C,3,0)</f>
        <v>#N/A</v>
      </c>
      <c r="AF1188" s="81" t="e">
        <f>VLOOKUP(A1188,'11'!A:B,2,0)</f>
        <v>#N/A</v>
      </c>
      <c r="AG1188" s="82"/>
      <c r="AH1188" s="120">
        <f>VLOOKUP(A1188,РАСЧЕТ!A:BG,59,0)</f>
        <v>0</v>
      </c>
      <c r="AI1188" s="120">
        <f t="shared" si="170"/>
        <v>0</v>
      </c>
      <c r="AJ1188" t="e">
        <f>VLOOKUP(A1188,'12'!A:C,3,0)</f>
        <v>#N/A</v>
      </c>
      <c r="AK1188" t="e">
        <f>VLOOKUP(A1188,'12'!A:B,2,0)</f>
        <v>#N/A</v>
      </c>
    </row>
    <row r="1189" spans="1:37" x14ac:dyDescent="0.3">
      <c r="A1189" s="79" t="s">
        <v>2747</v>
      </c>
      <c r="B1189" s="79" t="s">
        <v>2278</v>
      </c>
      <c r="C1189" s="82"/>
      <c r="D1189" s="81">
        <f>VLOOKUP(A1189,РАСЧЕТ!A:AY,51,0)</f>
        <v>0</v>
      </c>
      <c r="E1189" s="81">
        <f t="shared" si="162"/>
        <v>0</v>
      </c>
      <c r="F1189" s="81" t="e">
        <f>VLOOKUP(A1189,'04'!A:C,3,0)</f>
        <v>#N/A</v>
      </c>
      <c r="G1189" s="81" t="e">
        <f>VLOOKUP(A1189,'04'!A:B,2,0)</f>
        <v>#N/A</v>
      </c>
      <c r="H1189" s="127"/>
      <c r="I1189" s="126">
        <f>VLOOKUP(A1189,РАСЧЕТ!A:AZ,52,0)</f>
        <v>0</v>
      </c>
      <c r="J1189" s="126">
        <f t="shared" si="163"/>
        <v>0</v>
      </c>
      <c r="K1189" s="126">
        <v>390.3</v>
      </c>
      <c r="L1189" s="126">
        <f>VLOOKUP(A1189,РАСЧЕТ!A:BA,53,0)</f>
        <v>0</v>
      </c>
      <c r="M1189" s="126">
        <f t="shared" si="164"/>
        <v>-390.3</v>
      </c>
      <c r="N1189" s="126">
        <v>403.73</v>
      </c>
      <c r="O1189" s="126">
        <f>VLOOKUP(A1189,РАСЧЕТ!A:BB,54,0)</f>
        <v>0</v>
      </c>
      <c r="P1189" s="126">
        <f t="shared" si="165"/>
        <v>-403.73</v>
      </c>
      <c r="Q1189" s="126">
        <v>403.73</v>
      </c>
      <c r="R1189" s="126">
        <f>VLOOKUP(A1189,РАСЧЕТ!A:BC,55,0)</f>
        <v>0</v>
      </c>
      <c r="S1189" s="126">
        <f t="shared" si="166"/>
        <v>-403.73</v>
      </c>
      <c r="T1189" s="126">
        <v>403.73</v>
      </c>
      <c r="U1189" s="126">
        <f>VLOOKUP(A1189,РАСЧЕТ!A:BD,56,0)</f>
        <v>0</v>
      </c>
      <c r="V1189" s="126">
        <f t="shared" si="167"/>
        <v>-403.73</v>
      </c>
      <c r="W1189" s="81">
        <v>403.73</v>
      </c>
      <c r="X1189" s="81">
        <f>VLOOKUP(A1189,РАСЧЕТ!A:BE,57,0)</f>
        <v>209.31351449185084</v>
      </c>
      <c r="Y1189" s="81">
        <f t="shared" si="168"/>
        <v>-194.41648550814918</v>
      </c>
      <c r="Z1189" s="81" t="str">
        <f>VLOOKUP(A1189,'10'!A:C,3,0)</f>
        <v>Начисление услуг УКС00001635 от 31.10.2023 0:00:01</v>
      </c>
      <c r="AA1189" s="81" t="str">
        <f>VLOOKUP(A1189,'10'!A:B,2,0)</f>
        <v>НАС/КС/ДУ-КЛ-3-118</v>
      </c>
      <c r="AB1189" s="81">
        <v>403.73</v>
      </c>
      <c r="AC1189" s="81">
        <f>VLOOKUP(A1189,РАСЧЕТ!A:BF,58,0)</f>
        <v>225.080599290751</v>
      </c>
      <c r="AD1189" s="81">
        <f t="shared" si="169"/>
        <v>-178.64940070924902</v>
      </c>
      <c r="AE1189" s="81" t="str">
        <f>VLOOKUP(A1189,'11'!A:C,3,0)</f>
        <v>Начисление услуг УКС00001712 от 30.11.2023 23:59:59</v>
      </c>
      <c r="AF1189" s="81" t="str">
        <f>VLOOKUP(A1189,'11'!A:B,2,0)</f>
        <v>НАС/КС/ДУ-КЛ-3-118</v>
      </c>
      <c r="AG1189" s="81">
        <v>403.73</v>
      </c>
      <c r="AH1189" s="120">
        <f>VLOOKUP(A1189,РАСЧЕТ!A:BG,59,0)</f>
        <v>324.28341253158652</v>
      </c>
      <c r="AI1189" s="120">
        <f t="shared" si="170"/>
        <v>-79.446587468413497</v>
      </c>
      <c r="AJ1189" t="str">
        <f>VLOOKUP(A1189,'12'!A:C,3,0)</f>
        <v>Начисление услуг УКС00001860 от 31.12.2023 23:59:59</v>
      </c>
      <c r="AK1189" t="str">
        <f>VLOOKUP(A1189,'12'!A:B,2,0)</f>
        <v>НАС/КС/ДУ-КЛ-3-118</v>
      </c>
    </row>
    <row r="1190" spans="1:37" x14ac:dyDescent="0.3">
      <c r="A1190" s="79" t="s">
        <v>2409</v>
      </c>
      <c r="B1190" s="79" t="s">
        <v>2410</v>
      </c>
      <c r="C1190" s="81">
        <v>261.99</v>
      </c>
      <c r="D1190" s="81">
        <f>VLOOKUP(A1190,РАСЧЕТ!A:AY,51,0)</f>
        <v>110.1412991849368</v>
      </c>
      <c r="E1190" s="81">
        <f t="shared" si="162"/>
        <v>-151.84870081506321</v>
      </c>
      <c r="F1190" s="81" t="str">
        <f>VLOOKUP(A1190,'04'!A:C,3,0)</f>
        <v>Начисление услуг УКС00000631 от 30.04.2023 0:00:01</v>
      </c>
      <c r="G1190" s="81" t="str">
        <f>VLOOKUP(A1190,'04'!A:B,2,0)</f>
        <v>НАС/КС/ДУ-3-КЛ-119</v>
      </c>
      <c r="H1190" s="126">
        <v>261.99</v>
      </c>
      <c r="I1190" s="126">
        <f>VLOOKUP(A1190,РАСЧЕТ!A:AZ,52,0)</f>
        <v>0</v>
      </c>
      <c r="J1190" s="126">
        <f t="shared" si="163"/>
        <v>-261.99</v>
      </c>
      <c r="K1190" s="126">
        <v>261.99</v>
      </c>
      <c r="L1190" s="126">
        <f>VLOOKUP(A1190,РАСЧЕТ!A:BA,53,0)</f>
        <v>0</v>
      </c>
      <c r="M1190" s="126">
        <f t="shared" si="164"/>
        <v>-261.99</v>
      </c>
      <c r="N1190" s="126">
        <v>261.99</v>
      </c>
      <c r="O1190" s="126">
        <f>VLOOKUP(A1190,РАСЧЕТ!A:BB,54,0)</f>
        <v>0</v>
      </c>
      <c r="P1190" s="126">
        <f t="shared" si="165"/>
        <v>-261.99</v>
      </c>
      <c r="Q1190" s="126">
        <v>261.99</v>
      </c>
      <c r="R1190" s="126">
        <f>VLOOKUP(A1190,РАСЧЕТ!A:BC,55,0)</f>
        <v>0</v>
      </c>
      <c r="S1190" s="126">
        <f t="shared" si="166"/>
        <v>-261.99</v>
      </c>
      <c r="T1190" s="126">
        <v>261.99</v>
      </c>
      <c r="U1190" s="126">
        <f>VLOOKUP(A1190,РАСЧЕТ!A:BD,56,0)</f>
        <v>0</v>
      </c>
      <c r="V1190" s="126">
        <f t="shared" si="167"/>
        <v>-261.99</v>
      </c>
      <c r="W1190" s="81">
        <v>261.99</v>
      </c>
      <c r="X1190" s="81">
        <f>VLOOKUP(A1190,РАСЧЕТ!A:BE,57,0)</f>
        <v>135.83111046811595</v>
      </c>
      <c r="Y1190" s="81">
        <f t="shared" si="168"/>
        <v>-126.15888953188406</v>
      </c>
      <c r="Z1190" s="81" t="str">
        <f>VLOOKUP(A1190,'10'!A:C,3,0)</f>
        <v>Начисление услуг УКС00001635 от 31.10.2023 0:00:01</v>
      </c>
      <c r="AA1190" s="81" t="str">
        <f>VLOOKUP(A1190,'10'!A:B,2,0)</f>
        <v>НАС/КС/ДУ-3-КЛ-119</v>
      </c>
      <c r="AB1190" s="81">
        <v>261.99</v>
      </c>
      <c r="AC1190" s="81">
        <f>VLOOKUP(A1190,РАСЧЕТ!A:BF,58,0)</f>
        <v>146.06294209293412</v>
      </c>
      <c r="AD1190" s="81">
        <f t="shared" si="169"/>
        <v>-115.92705790706589</v>
      </c>
      <c r="AE1190" s="81" t="str">
        <f>VLOOKUP(A1190,'11'!A:C,3,0)</f>
        <v>Начисление услуг УКС00001712 от 30.11.2023 23:59:59</v>
      </c>
      <c r="AF1190" s="81" t="str">
        <f>VLOOKUP(A1190,'11'!A:B,2,0)</f>
        <v>НАС/КС/ДУ-3-КЛ-119</v>
      </c>
      <c r="AG1190" s="81">
        <v>261.99</v>
      </c>
      <c r="AH1190" s="120">
        <f>VLOOKUP(A1190,РАСЧЕТ!A:BG,59,0)</f>
        <v>210.43923579177422</v>
      </c>
      <c r="AI1190" s="120">
        <f t="shared" si="170"/>
        <v>-51.550764208225786</v>
      </c>
      <c r="AJ1190" t="str">
        <f>VLOOKUP(A1190,'12'!A:C,3,0)</f>
        <v>Начисление услуг УКС00001860 от 31.12.2023 23:59:59</v>
      </c>
      <c r="AK1190" t="str">
        <f>VLOOKUP(A1190,'12'!A:B,2,0)</f>
        <v>НАС/КС/ДУ-3-КЛ-119</v>
      </c>
    </row>
    <row r="1191" spans="1:37" x14ac:dyDescent="0.3">
      <c r="A1191" s="79" t="s">
        <v>853</v>
      </c>
      <c r="B1191" s="79" t="s">
        <v>854</v>
      </c>
      <c r="C1191" s="81">
        <v>154.62</v>
      </c>
      <c r="D1191" s="81">
        <f>VLOOKUP(A1191,РАСЧЕТ!A:AY,51,0)</f>
        <v>65.001422469798783</v>
      </c>
      <c r="E1191" s="81">
        <f t="shared" si="162"/>
        <v>-89.618577530201222</v>
      </c>
      <c r="F1191" s="81" t="str">
        <f>VLOOKUP(A1191,'04'!A:C,3,0)</f>
        <v>Начисление услуг УКС00000631 от 30.04.2023 0:00:01</v>
      </c>
      <c r="G1191" s="81" t="str">
        <f>VLOOKUP(A1191,'04'!A:B,2,0)</f>
        <v>С24-НАСТР-3-2021/паркинг/Кл. №12</v>
      </c>
      <c r="H1191" s="126">
        <v>154.62</v>
      </c>
      <c r="I1191" s="126">
        <f>VLOOKUP(A1191,РАСЧЕТ!A:AZ,52,0)</f>
        <v>0</v>
      </c>
      <c r="J1191" s="126">
        <f t="shared" si="163"/>
        <v>-154.62</v>
      </c>
      <c r="K1191" s="126">
        <v>154.62</v>
      </c>
      <c r="L1191" s="126">
        <f>VLOOKUP(A1191,РАСЧЕТ!A:BA,53,0)</f>
        <v>0</v>
      </c>
      <c r="M1191" s="126">
        <f t="shared" si="164"/>
        <v>-154.62</v>
      </c>
      <c r="N1191" s="126">
        <v>154.62</v>
      </c>
      <c r="O1191" s="126">
        <f>VLOOKUP(A1191,РАСЧЕТ!A:BB,54,0)</f>
        <v>0</v>
      </c>
      <c r="P1191" s="126">
        <f t="shared" si="165"/>
        <v>-154.62</v>
      </c>
      <c r="Q1191" s="126">
        <v>154.62</v>
      </c>
      <c r="R1191" s="126">
        <f>VLOOKUP(A1191,РАСЧЕТ!A:BC,55,0)</f>
        <v>0</v>
      </c>
      <c r="S1191" s="126">
        <f t="shared" si="166"/>
        <v>-154.62</v>
      </c>
      <c r="T1191" s="126">
        <v>154.62</v>
      </c>
      <c r="U1191" s="126">
        <f>VLOOKUP(A1191,РАСЧЕТ!A:BD,56,0)</f>
        <v>0</v>
      </c>
      <c r="V1191" s="126">
        <f t="shared" si="167"/>
        <v>-154.62</v>
      </c>
      <c r="W1191" s="81">
        <v>154.62</v>
      </c>
      <c r="X1191" s="81">
        <f>VLOOKUP(A1191,РАСЧЕТ!A:BE,57,0)</f>
        <v>80.162622571347129</v>
      </c>
      <c r="Y1191" s="81">
        <f t="shared" si="168"/>
        <v>-74.457377428652876</v>
      </c>
      <c r="Z1191" s="81" t="str">
        <f>VLOOKUP(A1191,'10'!A:C,3,0)</f>
        <v>Начисление услуг УКС00001635 от 31.10.2023 0:00:01</v>
      </c>
      <c r="AA1191" s="81" t="str">
        <f>VLOOKUP(A1191,'10'!A:B,2,0)</f>
        <v>С24-НАСТР-3-2021/паркинг/Кл. №12</v>
      </c>
      <c r="AB1191" s="81">
        <v>154.62</v>
      </c>
      <c r="AC1191" s="81">
        <f>VLOOKUP(A1191,РАСЧЕТ!A:BF,58,0)</f>
        <v>86.20108057943655</v>
      </c>
      <c r="AD1191" s="81">
        <f t="shared" si="169"/>
        <v>-68.418919420563455</v>
      </c>
      <c r="AE1191" s="81" t="str">
        <f>VLOOKUP(A1191,'11'!A:C,3,0)</f>
        <v>Начисление услуг УКС00001712 от 30.11.2023 23:59:59</v>
      </c>
      <c r="AF1191" s="81" t="str">
        <f>VLOOKUP(A1191,'11'!A:B,2,0)</f>
        <v>С24-НАСТР-3-2021/паркинг/Кл. №12</v>
      </c>
      <c r="AG1191" s="81">
        <v>154.62</v>
      </c>
      <c r="AH1191" s="120">
        <f>VLOOKUP(A1191,РАСЧЕТ!A:BG,59,0)</f>
        <v>124.1936473525225</v>
      </c>
      <c r="AI1191" s="120">
        <f t="shared" si="170"/>
        <v>-30.426352647477501</v>
      </c>
      <c r="AJ1191" t="str">
        <f>VLOOKUP(A1191,'12'!A:C,3,0)</f>
        <v>Начисление услуг УКС00001860 от 31.12.2023 23:59:59</v>
      </c>
      <c r="AK1191" t="str">
        <f>VLOOKUP(A1191,'12'!A:B,2,0)</f>
        <v>С24-НАСТР-3-2021/паркинг/Кл. №12</v>
      </c>
    </row>
    <row r="1192" spans="1:37" x14ac:dyDescent="0.3">
      <c r="A1192" s="79" t="s">
        <v>859</v>
      </c>
      <c r="B1192" s="79" t="s">
        <v>860</v>
      </c>
      <c r="C1192" s="81">
        <v>206.16</v>
      </c>
      <c r="D1192" s="81">
        <f>VLOOKUP(A1192,РАСЧЕТ!A:AY,51,0)</f>
        <v>86.668563293065034</v>
      </c>
      <c r="E1192" s="81">
        <f t="shared" si="162"/>
        <v>-119.49143670693496</v>
      </c>
      <c r="F1192" s="81" t="str">
        <f>VLOOKUP(A1192,'04'!A:C,3,0)</f>
        <v>Начисление услуг УКС00000631 от 30.04.2023 0:00:01</v>
      </c>
      <c r="G1192" s="81" t="str">
        <f>VLOOKUP(A1192,'04'!A:B,2,0)</f>
        <v>ДУ ЗПИФ Развитие Красная сосна 3/паркинг/Кл. №120</v>
      </c>
      <c r="H1192" s="126">
        <v>206.16</v>
      </c>
      <c r="I1192" s="126">
        <f>VLOOKUP(A1192,РАСЧЕТ!A:AZ,52,0)</f>
        <v>0</v>
      </c>
      <c r="J1192" s="126">
        <f t="shared" si="163"/>
        <v>-206.16</v>
      </c>
      <c r="K1192" s="126">
        <v>206.16</v>
      </c>
      <c r="L1192" s="126">
        <f>VLOOKUP(A1192,РАСЧЕТ!A:BA,53,0)</f>
        <v>0</v>
      </c>
      <c r="M1192" s="126">
        <f t="shared" si="164"/>
        <v>-206.16</v>
      </c>
      <c r="N1192" s="126">
        <v>206.16</v>
      </c>
      <c r="O1192" s="126">
        <f>VLOOKUP(A1192,РАСЧЕТ!A:BB,54,0)</f>
        <v>0</v>
      </c>
      <c r="P1192" s="126">
        <f t="shared" si="165"/>
        <v>-206.16</v>
      </c>
      <c r="Q1192" s="126">
        <v>206.16</v>
      </c>
      <c r="R1192" s="126">
        <f>VLOOKUP(A1192,РАСЧЕТ!A:BC,55,0)</f>
        <v>0</v>
      </c>
      <c r="S1192" s="126">
        <f t="shared" si="166"/>
        <v>-206.16</v>
      </c>
      <c r="T1192" s="126">
        <v>206.16</v>
      </c>
      <c r="U1192" s="126">
        <f>VLOOKUP(A1192,РАСЧЕТ!A:BD,56,0)</f>
        <v>0</v>
      </c>
      <c r="V1192" s="126">
        <f t="shared" si="167"/>
        <v>-206.16</v>
      </c>
      <c r="W1192" s="81">
        <v>206.16</v>
      </c>
      <c r="X1192" s="81">
        <f>VLOOKUP(A1192,РАСЧЕТ!A:BE,57,0)</f>
        <v>106.88349676179617</v>
      </c>
      <c r="Y1192" s="81">
        <f t="shared" si="168"/>
        <v>-99.27650323820383</v>
      </c>
      <c r="Z1192" s="81" t="str">
        <f>VLOOKUP(A1192,'10'!A:C,3,0)</f>
        <v>Начисление услуг УКС00001635 от 31.10.2023 0:00:01</v>
      </c>
      <c r="AA1192" s="81" t="str">
        <f>VLOOKUP(A1192,'10'!A:B,2,0)</f>
        <v>ДУ ЗПИФ Развитие Красная сосна 3/паркинг/Кл. №120</v>
      </c>
      <c r="AB1192" s="81">
        <v>206.16</v>
      </c>
      <c r="AC1192" s="81">
        <f>VLOOKUP(A1192,РАСЧЕТ!A:BF,58,0)</f>
        <v>114.93477410591539</v>
      </c>
      <c r="AD1192" s="81">
        <f t="shared" si="169"/>
        <v>-91.225225894084602</v>
      </c>
      <c r="AE1192" s="81" t="str">
        <f>VLOOKUP(A1192,'11'!A:C,3,0)</f>
        <v>Начисление услуг УКС00001712 от 30.11.2023 23:59:59</v>
      </c>
      <c r="AF1192" s="81" t="str">
        <f>VLOOKUP(A1192,'11'!A:B,2,0)</f>
        <v>ДУ ЗПИФ Развитие Красная сосна 3/паркинг/Кл. №120</v>
      </c>
      <c r="AG1192" s="81">
        <v>206.16</v>
      </c>
      <c r="AH1192" s="120">
        <f>VLOOKUP(A1192,РАСЧЕТ!A:BG,59,0)</f>
        <v>165.59152980336333</v>
      </c>
      <c r="AI1192" s="120">
        <f t="shared" si="170"/>
        <v>-40.568470196636667</v>
      </c>
      <c r="AJ1192" t="str">
        <f>VLOOKUP(A1192,'12'!A:C,3,0)</f>
        <v>Начисление услуг УКС00001860 от 31.12.2023 23:59:59</v>
      </c>
      <c r="AK1192" t="str">
        <f>VLOOKUP(A1192,'12'!A:B,2,0)</f>
        <v>ДУ ЗПИФ Развитие Красная сосна 3/паркинг/Кл. №120</v>
      </c>
    </row>
    <row r="1193" spans="1:37" x14ac:dyDescent="0.3">
      <c r="A1193" s="79" t="s">
        <v>2411</v>
      </c>
      <c r="B1193" s="79" t="s">
        <v>2412</v>
      </c>
      <c r="C1193" s="81">
        <v>304.94</v>
      </c>
      <c r="D1193" s="81">
        <f>VLOOKUP(A1193,РАСЧЕТ!A:AY,51,0)</f>
        <v>128.19724987099204</v>
      </c>
      <c r="E1193" s="81">
        <f t="shared" si="162"/>
        <v>-176.74275012900796</v>
      </c>
      <c r="F1193" s="81" t="str">
        <f>VLOOKUP(A1193,'04'!A:C,3,0)</f>
        <v>Начисление услуг УКС00000631 от 30.04.2023 0:00:01</v>
      </c>
      <c r="G1193" s="81" t="str">
        <f>VLOOKUP(A1193,'04'!A:B,2,0)</f>
        <v>НАС/КС/ДУ-3-КЛ-121К</v>
      </c>
      <c r="H1193" s="126">
        <v>304.94</v>
      </c>
      <c r="I1193" s="126">
        <f>VLOOKUP(A1193,РАСЧЕТ!A:AZ,52,0)</f>
        <v>0</v>
      </c>
      <c r="J1193" s="126">
        <f t="shared" si="163"/>
        <v>-304.94</v>
      </c>
      <c r="K1193" s="126">
        <v>304.94</v>
      </c>
      <c r="L1193" s="126">
        <f>VLOOKUP(A1193,РАСЧЕТ!A:BA,53,0)</f>
        <v>0</v>
      </c>
      <c r="M1193" s="126">
        <f t="shared" si="164"/>
        <v>-304.94</v>
      </c>
      <c r="N1193" s="126">
        <v>304.94</v>
      </c>
      <c r="O1193" s="126">
        <f>VLOOKUP(A1193,РАСЧЕТ!A:BB,54,0)</f>
        <v>0</v>
      </c>
      <c r="P1193" s="126">
        <f t="shared" si="165"/>
        <v>-304.94</v>
      </c>
      <c r="Q1193" s="126">
        <v>304.94</v>
      </c>
      <c r="R1193" s="126">
        <f>VLOOKUP(A1193,РАСЧЕТ!A:BC,55,0)</f>
        <v>0</v>
      </c>
      <c r="S1193" s="126">
        <f t="shared" si="166"/>
        <v>-304.94</v>
      </c>
      <c r="T1193" s="126">
        <v>304.94</v>
      </c>
      <c r="U1193" s="126">
        <f>VLOOKUP(A1193,РАСЧЕТ!A:BD,56,0)</f>
        <v>0</v>
      </c>
      <c r="V1193" s="126">
        <f t="shared" si="167"/>
        <v>-304.94</v>
      </c>
      <c r="W1193" s="81">
        <v>304.94</v>
      </c>
      <c r="X1193" s="81">
        <f>VLOOKUP(A1193,РАСЧЕТ!A:BE,57,0)</f>
        <v>158.09850562682348</v>
      </c>
      <c r="Y1193" s="81">
        <f t="shared" si="168"/>
        <v>-146.84149437317652</v>
      </c>
      <c r="Z1193" s="81" t="str">
        <f>VLOOKUP(A1193,'10'!A:C,3,0)</f>
        <v>Начисление услуг УКС00001635 от 31.10.2023 0:00:01</v>
      </c>
      <c r="AA1193" s="81" t="str">
        <f>VLOOKUP(A1193,'10'!A:B,2,0)</f>
        <v>НАС/КС/ДУ-3-КЛ-121К</v>
      </c>
      <c r="AB1193" s="81">
        <v>304.94</v>
      </c>
      <c r="AC1193" s="81">
        <f>VLOOKUP(A1193,РАСЧЕТ!A:BF,58,0)</f>
        <v>170.00768669833317</v>
      </c>
      <c r="AD1193" s="81">
        <f t="shared" si="169"/>
        <v>-134.93231330166682</v>
      </c>
      <c r="AE1193" s="81" t="str">
        <f>VLOOKUP(A1193,'11'!A:C,3,0)</f>
        <v>Начисление услуг УКС00001712 от 30.11.2023 23:59:59</v>
      </c>
      <c r="AF1193" s="81" t="str">
        <f>VLOOKUP(A1193,'11'!A:B,2,0)</f>
        <v>НАС/КС/ДУ-3-КЛ-121К</v>
      </c>
      <c r="AG1193" s="81">
        <v>304.94</v>
      </c>
      <c r="AH1193" s="120">
        <f>VLOOKUP(A1193,РАСЧЕТ!A:BG,59,0)</f>
        <v>244.93747116747494</v>
      </c>
      <c r="AI1193" s="120">
        <f t="shared" si="170"/>
        <v>-60.002528832525059</v>
      </c>
      <c r="AJ1193" t="str">
        <f>VLOOKUP(A1193,'12'!A:C,3,0)</f>
        <v>Начисление услуг УКС00001860 от 31.12.2023 23:59:59</v>
      </c>
      <c r="AK1193" t="str">
        <f>VLOOKUP(A1193,'12'!A:B,2,0)</f>
        <v>НАС/КС/ДУ-3-КЛ-121К</v>
      </c>
    </row>
    <row r="1194" spans="1:37" x14ac:dyDescent="0.3">
      <c r="A1194" s="79" t="s">
        <v>2199</v>
      </c>
      <c r="B1194" s="79" t="s">
        <v>2200</v>
      </c>
      <c r="C1194" s="81">
        <v>176.09</v>
      </c>
      <c r="D1194" s="81">
        <f>VLOOKUP(A1194,РАСЧЕТ!A:AY,51,0)</f>
        <v>74.029397812826375</v>
      </c>
      <c r="E1194" s="81">
        <f t="shared" si="162"/>
        <v>-102.06060218717363</v>
      </c>
      <c r="F1194" s="81" t="str">
        <f>VLOOKUP(A1194,'04'!A:C,3,0)</f>
        <v>Начисление услуг УКС00000631 от 30.04.2023 0:00:01</v>
      </c>
      <c r="G1194" s="81" t="str">
        <f>VLOOKUP(A1194,'04'!A:B,2,0)</f>
        <v>ДУ ЗПИФ Развитие Красная сосна 3/паркинг/Кл. №122</v>
      </c>
      <c r="H1194" s="126">
        <v>176.09</v>
      </c>
      <c r="I1194" s="126">
        <f>VLOOKUP(A1194,РАСЧЕТ!A:AZ,52,0)</f>
        <v>0</v>
      </c>
      <c r="J1194" s="126">
        <f t="shared" si="163"/>
        <v>-176.09</v>
      </c>
      <c r="K1194" s="126">
        <v>176.09</v>
      </c>
      <c r="L1194" s="126">
        <f>VLOOKUP(A1194,РАСЧЕТ!A:BA,53,0)</f>
        <v>0</v>
      </c>
      <c r="M1194" s="126">
        <f t="shared" si="164"/>
        <v>-176.09</v>
      </c>
      <c r="N1194" s="126">
        <v>176.09</v>
      </c>
      <c r="O1194" s="126">
        <f>VLOOKUP(A1194,РАСЧЕТ!A:BB,54,0)</f>
        <v>0</v>
      </c>
      <c r="P1194" s="126">
        <f t="shared" si="165"/>
        <v>-176.09</v>
      </c>
      <c r="Q1194" s="126">
        <v>176.09</v>
      </c>
      <c r="R1194" s="126">
        <f>VLOOKUP(A1194,РАСЧЕТ!A:BC,55,0)</f>
        <v>0</v>
      </c>
      <c r="S1194" s="126">
        <f t="shared" si="166"/>
        <v>-176.09</v>
      </c>
      <c r="T1194" s="126">
        <v>176.09</v>
      </c>
      <c r="U1194" s="126">
        <f>VLOOKUP(A1194,РАСЧЕТ!A:BD,56,0)</f>
        <v>0</v>
      </c>
      <c r="V1194" s="126">
        <f t="shared" si="167"/>
        <v>-176.09</v>
      </c>
      <c r="W1194" s="81">
        <v>176.09</v>
      </c>
      <c r="X1194" s="81">
        <f>VLOOKUP(A1194,РАСЧЕТ!A:BE,57,0)</f>
        <v>91.296320150700879</v>
      </c>
      <c r="Y1194" s="81">
        <f t="shared" si="168"/>
        <v>-84.793679849299124</v>
      </c>
      <c r="Z1194" s="81" t="str">
        <f>VLOOKUP(A1194,'10'!A:C,3,0)</f>
        <v>Начисление услуг УКС00001635 от 31.10.2023 0:00:01</v>
      </c>
      <c r="AA1194" s="81" t="str">
        <f>VLOOKUP(A1194,'10'!A:B,2,0)</f>
        <v>ДУ ЗПИФ Развитие Красная сосна 3/паркинг/Кл. №122</v>
      </c>
      <c r="AB1194" s="82"/>
      <c r="AC1194" s="81">
        <f>VLOOKUP(A1194,РАСЧЕТ!A:BF,58,0)</f>
        <v>0</v>
      </c>
      <c r="AD1194" s="81">
        <f t="shared" si="169"/>
        <v>0</v>
      </c>
      <c r="AE1194" s="81" t="e">
        <f>VLOOKUP(A1194,'11'!A:C,3,0)</f>
        <v>#N/A</v>
      </c>
      <c r="AF1194" s="81" t="e">
        <f>VLOOKUP(A1194,'11'!A:B,2,0)</f>
        <v>#N/A</v>
      </c>
      <c r="AG1194" s="82"/>
      <c r="AH1194" s="120">
        <f>VLOOKUP(A1194,РАСЧЕТ!A:BG,59,0)</f>
        <v>0</v>
      </c>
      <c r="AI1194" s="120">
        <f t="shared" si="170"/>
        <v>0</v>
      </c>
      <c r="AJ1194" t="e">
        <f>VLOOKUP(A1194,'12'!A:C,3,0)</f>
        <v>#N/A</v>
      </c>
      <c r="AK1194" t="e">
        <f>VLOOKUP(A1194,'12'!A:B,2,0)</f>
        <v>#N/A</v>
      </c>
    </row>
    <row r="1195" spans="1:37" x14ac:dyDescent="0.3">
      <c r="A1195" s="79" t="s">
        <v>2797</v>
      </c>
      <c r="B1195" s="79" t="s">
        <v>2200</v>
      </c>
      <c r="C1195" s="82"/>
      <c r="D1195" s="81">
        <f>VLOOKUP(A1195,РАСЧЕТ!A:AY,51,0)</f>
        <v>0</v>
      </c>
      <c r="E1195" s="81">
        <f t="shared" si="162"/>
        <v>0</v>
      </c>
      <c r="F1195" s="81" t="e">
        <f>VLOOKUP(A1195,'04'!A:C,3,0)</f>
        <v>#N/A</v>
      </c>
      <c r="G1195" s="81" t="e">
        <f>VLOOKUP(A1195,'04'!A:B,2,0)</f>
        <v>#N/A</v>
      </c>
      <c r="H1195" s="127"/>
      <c r="I1195" s="126">
        <f>VLOOKUP(A1195,РАСЧЕТ!A:AZ,52,0)</f>
        <v>0</v>
      </c>
      <c r="J1195" s="126">
        <f t="shared" si="163"/>
        <v>0</v>
      </c>
      <c r="K1195" s="127"/>
      <c r="L1195" s="126">
        <f>VLOOKUP(A1195,РАСЧЕТ!A:BA,53,0)</f>
        <v>0</v>
      </c>
      <c r="M1195" s="126">
        <f t="shared" si="164"/>
        <v>0</v>
      </c>
      <c r="N1195" s="127"/>
      <c r="O1195" s="126">
        <f>VLOOKUP(A1195,РАСЧЕТ!A:BB,54,0)</f>
        <v>0</v>
      </c>
      <c r="P1195" s="126">
        <f t="shared" si="165"/>
        <v>0</v>
      </c>
      <c r="Q1195" s="127"/>
      <c r="R1195" s="126">
        <f>VLOOKUP(A1195,РАСЧЕТ!A:BC,55,0)</f>
        <v>0</v>
      </c>
      <c r="S1195" s="126">
        <f t="shared" si="166"/>
        <v>0</v>
      </c>
      <c r="T1195" s="127"/>
      <c r="U1195" s="126">
        <f>VLOOKUP(A1195,РАСЧЕТ!A:BD,56,0)</f>
        <v>0</v>
      </c>
      <c r="V1195" s="126">
        <f t="shared" si="167"/>
        <v>0</v>
      </c>
      <c r="W1195" s="82"/>
      <c r="X1195" s="81">
        <f>VLOOKUP(A1195,РАСЧЕТ!A:BE,57,0)</f>
        <v>0</v>
      </c>
      <c r="Y1195" s="81">
        <f t="shared" si="168"/>
        <v>0</v>
      </c>
      <c r="Z1195" s="81" t="e">
        <f>VLOOKUP(A1195,'10'!A:C,3,0)</f>
        <v>#N/A</v>
      </c>
      <c r="AA1195" s="81" t="e">
        <f>VLOOKUP(A1195,'10'!A:B,2,0)</f>
        <v>#N/A</v>
      </c>
      <c r="AB1195" s="81">
        <v>176.09</v>
      </c>
      <c r="AC1195" s="81">
        <f>VLOOKUP(A1195,РАСЧЕТ!A:BF,58,0)</f>
        <v>98.173452882136061</v>
      </c>
      <c r="AD1195" s="81">
        <f t="shared" si="169"/>
        <v>-77.916547117863942</v>
      </c>
      <c r="AE1195" s="81" t="str">
        <f>VLOOKUP(A1195,'11'!A:C,3,0)</f>
        <v>Начисление услуг УКС00001712 от 30.11.2023 23:59:59</v>
      </c>
      <c r="AF1195" s="81" t="str">
        <f>VLOOKUP(A1195,'11'!A:B,2,0)</f>
        <v>НАС/КС/ДУ-3-КЛ-122</v>
      </c>
      <c r="AG1195" s="81">
        <v>176.09</v>
      </c>
      <c r="AH1195" s="120">
        <f>VLOOKUP(A1195,РАСЧЕТ!A:BG,59,0)</f>
        <v>141.44276504037285</v>
      </c>
      <c r="AI1195" s="120">
        <f t="shared" si="170"/>
        <v>-34.647234959627156</v>
      </c>
      <c r="AJ1195" t="str">
        <f>VLOOKUP(A1195,'12'!A:C,3,0)</f>
        <v>Начисление услуг УКС00001860 от 31.12.2023 23:59:59</v>
      </c>
      <c r="AK1195" t="str">
        <f>VLOOKUP(A1195,'12'!A:B,2,0)</f>
        <v>НАС/КС/ДУ-3-КЛ-122</v>
      </c>
    </row>
    <row r="1196" spans="1:37" x14ac:dyDescent="0.3">
      <c r="A1196" s="79" t="s">
        <v>1313</v>
      </c>
      <c r="B1196" s="79" t="s">
        <v>1314</v>
      </c>
      <c r="C1196" s="81">
        <v>180.39</v>
      </c>
      <c r="D1196" s="81">
        <f>VLOOKUP(A1196,РАСЧЕТ!A:AY,51,0)</f>
        <v>75.834992881431901</v>
      </c>
      <c r="E1196" s="81">
        <f t="shared" si="162"/>
        <v>-104.55500711856808</v>
      </c>
      <c r="F1196" s="81" t="str">
        <f>VLOOKUP(A1196,'04'!A:C,3,0)</f>
        <v>Начисление услуг УКС00000631 от 30.04.2023 0:00:01</v>
      </c>
      <c r="G1196" s="81" t="str">
        <f>VLOOKUP(A1196,'04'!A:B,2,0)</f>
        <v>НАС/КС/ДУ-3-КЛ-123К</v>
      </c>
      <c r="H1196" s="126">
        <v>180.39</v>
      </c>
      <c r="I1196" s="126">
        <f>VLOOKUP(A1196,РАСЧЕТ!A:AZ,52,0)</f>
        <v>0</v>
      </c>
      <c r="J1196" s="126">
        <f t="shared" si="163"/>
        <v>-180.39</v>
      </c>
      <c r="K1196" s="126">
        <v>180.39</v>
      </c>
      <c r="L1196" s="126">
        <f>VLOOKUP(A1196,РАСЧЕТ!A:BA,53,0)</f>
        <v>0</v>
      </c>
      <c r="M1196" s="126">
        <f t="shared" si="164"/>
        <v>-180.39</v>
      </c>
      <c r="N1196" s="126">
        <v>180.39</v>
      </c>
      <c r="O1196" s="126">
        <f>VLOOKUP(A1196,РАСЧЕТ!A:BB,54,0)</f>
        <v>0</v>
      </c>
      <c r="P1196" s="126">
        <f t="shared" si="165"/>
        <v>-180.39</v>
      </c>
      <c r="Q1196" s="126">
        <v>180.39</v>
      </c>
      <c r="R1196" s="126">
        <f>VLOOKUP(A1196,РАСЧЕТ!A:BC,55,0)</f>
        <v>0</v>
      </c>
      <c r="S1196" s="126">
        <f t="shared" si="166"/>
        <v>-180.39</v>
      </c>
      <c r="T1196" s="126">
        <v>180.39</v>
      </c>
      <c r="U1196" s="126">
        <f>VLOOKUP(A1196,РАСЧЕТ!A:BD,56,0)</f>
        <v>0</v>
      </c>
      <c r="V1196" s="126">
        <f t="shared" si="167"/>
        <v>-180.39</v>
      </c>
      <c r="W1196" s="81">
        <v>180.39</v>
      </c>
      <c r="X1196" s="81">
        <f>VLOOKUP(A1196,РАСЧЕТ!A:BE,57,0)</f>
        <v>93.52305966657164</v>
      </c>
      <c r="Y1196" s="81">
        <f t="shared" si="168"/>
        <v>-86.866940333428346</v>
      </c>
      <c r="Z1196" s="81" t="str">
        <f>VLOOKUP(A1196,'10'!A:C,3,0)</f>
        <v>Начисление услуг УКС00001635 от 31.10.2023 0:00:01</v>
      </c>
      <c r="AA1196" s="81" t="str">
        <f>VLOOKUP(A1196,'10'!A:B,2,0)</f>
        <v>НАС/КС/ДУ-3-КЛ-123К</v>
      </c>
      <c r="AB1196" s="81">
        <v>180.39</v>
      </c>
      <c r="AC1196" s="81">
        <f>VLOOKUP(A1196,РАСЧЕТ!A:BF,58,0)</f>
        <v>100.56792734267599</v>
      </c>
      <c r="AD1196" s="81">
        <f t="shared" si="169"/>
        <v>-79.822072657324</v>
      </c>
      <c r="AE1196" s="81" t="str">
        <f>VLOOKUP(A1196,'11'!A:C,3,0)</f>
        <v>Начисление услуг УКС00001712 от 30.11.2023 23:59:59</v>
      </c>
      <c r="AF1196" s="81" t="str">
        <f>VLOOKUP(A1196,'11'!A:B,2,0)</f>
        <v>НАС/КС/ДУ-3-КЛ-123К</v>
      </c>
      <c r="AG1196" s="81">
        <v>180.39</v>
      </c>
      <c r="AH1196" s="120">
        <f>VLOOKUP(A1196,РАСЧЕТ!A:BG,59,0)</f>
        <v>144.89258857794292</v>
      </c>
      <c r="AI1196" s="120">
        <f t="shared" si="170"/>
        <v>-35.49741142205707</v>
      </c>
      <c r="AJ1196" t="str">
        <f>VLOOKUP(A1196,'12'!A:C,3,0)</f>
        <v>Начисление услуг УКС00001860 от 31.12.2023 23:59:59</v>
      </c>
      <c r="AK1196" t="str">
        <f>VLOOKUP(A1196,'12'!A:B,2,0)</f>
        <v>НАС/КС/ДУ-3-КЛ-123К</v>
      </c>
    </row>
    <row r="1197" spans="1:37" x14ac:dyDescent="0.3">
      <c r="A1197" s="79" t="s">
        <v>1315</v>
      </c>
      <c r="B1197" s="79" t="s">
        <v>1316</v>
      </c>
      <c r="C1197" s="81">
        <v>171.8</v>
      </c>
      <c r="D1197" s="81">
        <f>VLOOKUP(A1197,РАСЧЕТ!A:AY,51,0)</f>
        <v>72.223802744220862</v>
      </c>
      <c r="E1197" s="81">
        <f t="shared" si="162"/>
        <v>-99.576197255779149</v>
      </c>
      <c r="F1197" s="81" t="str">
        <f>VLOOKUP(A1197,'04'!A:C,3,0)</f>
        <v>Начисление услуг УКС00000631 от 30.04.2023 0:00:01</v>
      </c>
      <c r="G1197" s="81" t="str">
        <f>VLOOKUP(A1197,'04'!A:B,2,0)</f>
        <v>НАС/КР/ДУ-3-КЛ-124</v>
      </c>
      <c r="H1197" s="126">
        <v>171.8</v>
      </c>
      <c r="I1197" s="126">
        <f>VLOOKUP(A1197,РАСЧЕТ!A:AZ,52,0)</f>
        <v>0</v>
      </c>
      <c r="J1197" s="126">
        <f t="shared" si="163"/>
        <v>-171.8</v>
      </c>
      <c r="K1197" s="126">
        <v>171.8</v>
      </c>
      <c r="L1197" s="126">
        <f>VLOOKUP(A1197,РАСЧЕТ!A:BA,53,0)</f>
        <v>0</v>
      </c>
      <c r="M1197" s="126">
        <f t="shared" si="164"/>
        <v>-171.8</v>
      </c>
      <c r="N1197" s="126">
        <v>171.8</v>
      </c>
      <c r="O1197" s="126">
        <f>VLOOKUP(A1197,РАСЧЕТ!A:BB,54,0)</f>
        <v>0</v>
      </c>
      <c r="P1197" s="126">
        <f t="shared" si="165"/>
        <v>-171.8</v>
      </c>
      <c r="Q1197" s="126">
        <v>171.8</v>
      </c>
      <c r="R1197" s="126">
        <f>VLOOKUP(A1197,РАСЧЕТ!A:BC,55,0)</f>
        <v>0</v>
      </c>
      <c r="S1197" s="126">
        <f t="shared" si="166"/>
        <v>-171.8</v>
      </c>
      <c r="T1197" s="126">
        <v>171.8</v>
      </c>
      <c r="U1197" s="126">
        <f>VLOOKUP(A1197,РАСЧЕТ!A:BD,56,0)</f>
        <v>0</v>
      </c>
      <c r="V1197" s="126">
        <f t="shared" si="167"/>
        <v>-171.8</v>
      </c>
      <c r="W1197" s="81">
        <v>171.8</v>
      </c>
      <c r="X1197" s="81">
        <f>VLOOKUP(A1197,РАСЧЕТ!A:BE,57,0)</f>
        <v>89.069580634830132</v>
      </c>
      <c r="Y1197" s="81">
        <f t="shared" si="168"/>
        <v>-82.73041936516988</v>
      </c>
      <c r="Z1197" s="81" t="str">
        <f>VLOOKUP(A1197,'10'!A:C,3,0)</f>
        <v>Начисление услуг УКС00001635 от 31.10.2023 0:00:01</v>
      </c>
      <c r="AA1197" s="81" t="str">
        <f>VLOOKUP(A1197,'10'!A:B,2,0)</f>
        <v>НАС/КР/ДУ-3-КЛ-124</v>
      </c>
      <c r="AB1197" s="81">
        <v>171.8</v>
      </c>
      <c r="AC1197" s="81">
        <f>VLOOKUP(A1197,РАСЧЕТ!A:BF,58,0)</f>
        <v>95.778978421596165</v>
      </c>
      <c r="AD1197" s="81">
        <f t="shared" si="169"/>
        <v>-76.021021578403847</v>
      </c>
      <c r="AE1197" s="81" t="str">
        <f>VLOOKUP(A1197,'11'!A:C,3,0)</f>
        <v>Начисление услуг УКС00001712 от 30.11.2023 23:59:59</v>
      </c>
      <c r="AF1197" s="81" t="str">
        <f>VLOOKUP(A1197,'11'!A:B,2,0)</f>
        <v>НАС/КР/ДУ-3-КЛ-124</v>
      </c>
      <c r="AG1197" s="81">
        <v>171.8</v>
      </c>
      <c r="AH1197" s="120">
        <f>VLOOKUP(A1197,РАСЧЕТ!A:BG,59,0)</f>
        <v>137.99294150280278</v>
      </c>
      <c r="AI1197" s="120">
        <f t="shared" si="170"/>
        <v>-33.807058497197232</v>
      </c>
      <c r="AJ1197" t="str">
        <f>VLOOKUP(A1197,'12'!A:C,3,0)</f>
        <v>Начисление услуг УКС00001860 от 31.12.2023 23:59:59</v>
      </c>
      <c r="AK1197" t="str">
        <f>VLOOKUP(A1197,'12'!A:B,2,0)</f>
        <v>НАС/КР/ДУ-3-КЛ-124</v>
      </c>
    </row>
    <row r="1198" spans="1:37" x14ac:dyDescent="0.3">
      <c r="A1198" s="79" t="s">
        <v>1000</v>
      </c>
      <c r="B1198" s="79" t="s">
        <v>1001</v>
      </c>
      <c r="C1198" s="81">
        <v>124.55</v>
      </c>
      <c r="D1198" s="81">
        <f>VLOOKUP(A1198,РАСЧЕТ!A:AY,51,0)</f>
        <v>52.362256989560123</v>
      </c>
      <c r="E1198" s="81">
        <f t="shared" si="162"/>
        <v>-72.187743010439874</v>
      </c>
      <c r="F1198" s="81" t="str">
        <f>VLOOKUP(A1198,'04'!A:C,3,0)</f>
        <v>Начисление услуг УКС00000631 от 30.04.2023 0:00:01</v>
      </c>
      <c r="G1198" s="81" t="str">
        <f>VLOOKUP(A1198,'04'!A:B,2,0)</f>
        <v>НАС/КС/ДУ-3-КЛ-125</v>
      </c>
      <c r="H1198" s="126">
        <v>124.55</v>
      </c>
      <c r="I1198" s="126">
        <f>VLOOKUP(A1198,РАСЧЕТ!A:AZ,52,0)</f>
        <v>0</v>
      </c>
      <c r="J1198" s="126">
        <f t="shared" si="163"/>
        <v>-124.55</v>
      </c>
      <c r="K1198" s="126">
        <v>124.55</v>
      </c>
      <c r="L1198" s="126">
        <f>VLOOKUP(A1198,РАСЧЕТ!A:BA,53,0)</f>
        <v>0</v>
      </c>
      <c r="M1198" s="126">
        <f t="shared" si="164"/>
        <v>-124.55</v>
      </c>
      <c r="N1198" s="126">
        <v>124.55</v>
      </c>
      <c r="O1198" s="126">
        <f>VLOOKUP(A1198,РАСЧЕТ!A:BB,54,0)</f>
        <v>0</v>
      </c>
      <c r="P1198" s="126">
        <f t="shared" si="165"/>
        <v>-124.55</v>
      </c>
      <c r="Q1198" s="126">
        <v>124.55</v>
      </c>
      <c r="R1198" s="126">
        <f>VLOOKUP(A1198,РАСЧЕТ!A:BC,55,0)</f>
        <v>0</v>
      </c>
      <c r="S1198" s="126">
        <f t="shared" si="166"/>
        <v>-124.55</v>
      </c>
      <c r="T1198" s="126">
        <v>124.55</v>
      </c>
      <c r="U1198" s="126">
        <f>VLOOKUP(A1198,РАСЧЕТ!A:BD,56,0)</f>
        <v>0</v>
      </c>
      <c r="V1198" s="126">
        <f t="shared" si="167"/>
        <v>-124.55</v>
      </c>
      <c r="W1198" s="81">
        <v>124.55</v>
      </c>
      <c r="X1198" s="81">
        <f>VLOOKUP(A1198,РАСЧЕТ!A:BE,57,0)</f>
        <v>64.575445960251841</v>
      </c>
      <c r="Y1198" s="81">
        <f t="shared" si="168"/>
        <v>-59.974554039748156</v>
      </c>
      <c r="Z1198" s="81" t="str">
        <f>VLOOKUP(A1198,'10'!A:C,3,0)</f>
        <v>Начисление услуг УКС00001635 от 31.10.2023 0:00:01</v>
      </c>
      <c r="AA1198" s="81" t="str">
        <f>VLOOKUP(A1198,'10'!A:B,2,0)</f>
        <v>НАС/КС/ДУ-3-КЛ-125</v>
      </c>
      <c r="AB1198" s="81">
        <v>124.55</v>
      </c>
      <c r="AC1198" s="81">
        <f>VLOOKUP(A1198,РАСЧЕТ!A:BF,58,0)</f>
        <v>69.439759355657216</v>
      </c>
      <c r="AD1198" s="81">
        <f t="shared" si="169"/>
        <v>-55.110240644342781</v>
      </c>
      <c r="AE1198" s="81" t="str">
        <f>VLOOKUP(A1198,'11'!A:C,3,0)</f>
        <v>Начисление услуг УКС00001712 от 30.11.2023 23:59:59</v>
      </c>
      <c r="AF1198" s="81" t="str">
        <f>VLOOKUP(A1198,'11'!A:B,2,0)</f>
        <v>НАС/КС/ДУ-3-КЛ-125</v>
      </c>
      <c r="AG1198" s="81">
        <v>124.55</v>
      </c>
      <c r="AH1198" s="120">
        <f>VLOOKUP(A1198,РАСЧЕТ!A:BG,59,0)</f>
        <v>100.04488258953201</v>
      </c>
      <c r="AI1198" s="120">
        <f t="shared" si="170"/>
        <v>-24.505117410467989</v>
      </c>
      <c r="AJ1198" t="str">
        <f>VLOOKUP(A1198,'12'!A:C,3,0)</f>
        <v>Начисление услуг УКС00001860 от 31.12.2023 23:59:59</v>
      </c>
      <c r="AK1198" t="str">
        <f>VLOOKUP(A1198,'12'!A:B,2,0)</f>
        <v>НАС/КС/ДУ-3-КЛ-125</v>
      </c>
    </row>
    <row r="1199" spans="1:37" x14ac:dyDescent="0.3">
      <c r="A1199" s="79" t="s">
        <v>2106</v>
      </c>
      <c r="B1199" s="79" t="s">
        <v>2107</v>
      </c>
      <c r="C1199" s="81">
        <v>74.73</v>
      </c>
      <c r="D1199" s="81">
        <f>VLOOKUP(A1199,РАСЧЕТ!A:AY,51,0)</f>
        <v>31.41735419373607</v>
      </c>
      <c r="E1199" s="81">
        <f t="shared" si="162"/>
        <v>-43.31264580626393</v>
      </c>
      <c r="F1199" s="81" t="str">
        <f>VLOOKUP(A1199,'04'!A:C,3,0)</f>
        <v>Корректировка начислений УКС00001883 от 01.05.2023 0:00:00</v>
      </c>
      <c r="G1199" s="81" t="str">
        <f>VLOOKUP(A1199,'04'!A:B,2,0)</f>
        <v>НАС/КС/ДУ-3-КЛ-126К</v>
      </c>
      <c r="H1199" s="127"/>
      <c r="I1199" s="126">
        <f>VLOOKUP(A1199,РАСЧЕТ!A:AZ,52,0)</f>
        <v>0</v>
      </c>
      <c r="J1199" s="126">
        <f t="shared" si="163"/>
        <v>0</v>
      </c>
      <c r="K1199" s="127"/>
      <c r="L1199" s="126">
        <f>VLOOKUP(A1199,РАСЧЕТ!A:BA,53,0)</f>
        <v>0</v>
      </c>
      <c r="M1199" s="126">
        <f t="shared" si="164"/>
        <v>0</v>
      </c>
      <c r="N1199" s="127"/>
      <c r="O1199" s="126">
        <f>VLOOKUP(A1199,РАСЧЕТ!A:BB,54,0)</f>
        <v>0</v>
      </c>
      <c r="P1199" s="126">
        <f t="shared" si="165"/>
        <v>0</v>
      </c>
      <c r="Q1199" s="127"/>
      <c r="R1199" s="126">
        <f>VLOOKUP(A1199,РАСЧЕТ!A:BC,55,0)</f>
        <v>0</v>
      </c>
      <c r="S1199" s="126">
        <f t="shared" si="166"/>
        <v>0</v>
      </c>
      <c r="T1199" s="127"/>
      <c r="U1199" s="126">
        <f>VLOOKUP(A1199,РАСЧЕТ!A:BD,56,0)</f>
        <v>0</v>
      </c>
      <c r="V1199" s="126">
        <f t="shared" si="167"/>
        <v>0</v>
      </c>
      <c r="W1199" s="82"/>
      <c r="X1199" s="81">
        <f>VLOOKUP(A1199,РАСЧЕТ!A:BE,57,0)</f>
        <v>0</v>
      </c>
      <c r="Y1199" s="81">
        <f t="shared" si="168"/>
        <v>0</v>
      </c>
      <c r="Z1199" s="81" t="e">
        <f>VLOOKUP(A1199,'10'!A:C,3,0)</f>
        <v>#N/A</v>
      </c>
      <c r="AA1199" s="81" t="e">
        <f>VLOOKUP(A1199,'10'!A:B,2,0)</f>
        <v>#N/A</v>
      </c>
      <c r="AB1199" s="82"/>
      <c r="AC1199" s="81">
        <f>VLOOKUP(A1199,РАСЧЕТ!A:BF,58,0)</f>
        <v>0</v>
      </c>
      <c r="AD1199" s="81">
        <f t="shared" si="169"/>
        <v>0</v>
      </c>
      <c r="AE1199" s="81" t="e">
        <f>VLOOKUP(A1199,'11'!A:C,3,0)</f>
        <v>#N/A</v>
      </c>
      <c r="AF1199" s="81" t="e">
        <f>VLOOKUP(A1199,'11'!A:B,2,0)</f>
        <v>#N/A</v>
      </c>
      <c r="AG1199" s="82"/>
      <c r="AH1199" s="120">
        <f>VLOOKUP(A1199,РАСЧЕТ!A:BG,59,0)</f>
        <v>0</v>
      </c>
      <c r="AI1199" s="120">
        <f t="shared" si="170"/>
        <v>0</v>
      </c>
      <c r="AJ1199" t="e">
        <f>VLOOKUP(A1199,'12'!A:C,3,0)</f>
        <v>#N/A</v>
      </c>
      <c r="AK1199" t="e">
        <f>VLOOKUP(A1199,'12'!A:B,2,0)</f>
        <v>#N/A</v>
      </c>
    </row>
    <row r="1200" spans="1:37" x14ac:dyDescent="0.3">
      <c r="A1200" s="79" t="s">
        <v>2719</v>
      </c>
      <c r="B1200" s="79" t="s">
        <v>2107</v>
      </c>
      <c r="C1200" s="81">
        <v>49.82</v>
      </c>
      <c r="D1200" s="81">
        <f>VLOOKUP(A1200,РАСЧЕТ!A:AY,51,0)</f>
        <v>20.944902795824049</v>
      </c>
      <c r="E1200" s="81">
        <f t="shared" si="162"/>
        <v>-28.875097204175951</v>
      </c>
      <c r="F1200" s="81" t="str">
        <f>VLOOKUP(A1200,'04'!A:C,3,0)</f>
        <v>Ввод начального сальдо УКС00001441 от 01.05.2023 0:00:00</v>
      </c>
      <c r="G1200" s="81" t="str">
        <f>VLOOKUP(A1200,'04'!A:B,2,0)</f>
        <v>НАС/КС/ДУ-3-КЛ-126</v>
      </c>
      <c r="H1200" s="126">
        <v>124.56</v>
      </c>
      <c r="I1200" s="126">
        <f>VLOOKUP(A1200,РАСЧЕТ!A:AZ,52,0)</f>
        <v>0</v>
      </c>
      <c r="J1200" s="126">
        <f t="shared" si="163"/>
        <v>-124.56</v>
      </c>
      <c r="K1200" s="126">
        <v>124.55</v>
      </c>
      <c r="L1200" s="126">
        <f>VLOOKUP(A1200,РАСЧЕТ!A:BA,53,0)</f>
        <v>0</v>
      </c>
      <c r="M1200" s="126">
        <f t="shared" si="164"/>
        <v>-124.55</v>
      </c>
      <c r="N1200" s="126">
        <v>124.55</v>
      </c>
      <c r="O1200" s="126">
        <f>VLOOKUP(A1200,РАСЧЕТ!A:BB,54,0)</f>
        <v>0</v>
      </c>
      <c r="P1200" s="126">
        <f t="shared" si="165"/>
        <v>-124.55</v>
      </c>
      <c r="Q1200" s="126">
        <v>124.55</v>
      </c>
      <c r="R1200" s="126">
        <f>VLOOKUP(A1200,РАСЧЕТ!A:BC,55,0)</f>
        <v>0</v>
      </c>
      <c r="S1200" s="126">
        <f t="shared" si="166"/>
        <v>-124.55</v>
      </c>
      <c r="T1200" s="126">
        <v>124.55</v>
      </c>
      <c r="U1200" s="126">
        <f>VLOOKUP(A1200,РАСЧЕТ!A:BD,56,0)</f>
        <v>0</v>
      </c>
      <c r="V1200" s="126">
        <f t="shared" si="167"/>
        <v>-124.55</v>
      </c>
      <c r="W1200" s="81">
        <v>124.55</v>
      </c>
      <c r="X1200" s="81">
        <f>VLOOKUP(A1200,РАСЧЕТ!A:BE,57,0)</f>
        <v>64.575445960251841</v>
      </c>
      <c r="Y1200" s="81">
        <f t="shared" si="168"/>
        <v>-59.974554039748156</v>
      </c>
      <c r="Z1200" s="81" t="str">
        <f>VLOOKUP(A1200,'10'!A:C,3,0)</f>
        <v>Начисление услуг УКС00001635 от 31.10.2023 0:00:01</v>
      </c>
      <c r="AA1200" s="81" t="str">
        <f>VLOOKUP(A1200,'10'!A:B,2,0)</f>
        <v>НАС/КС/ДУ-3-КЛ-126</v>
      </c>
      <c r="AB1200" s="81">
        <v>124.55</v>
      </c>
      <c r="AC1200" s="81">
        <f>VLOOKUP(A1200,РАСЧЕТ!A:BF,58,0)</f>
        <v>69.439759355657216</v>
      </c>
      <c r="AD1200" s="81">
        <f t="shared" si="169"/>
        <v>-55.110240644342781</v>
      </c>
      <c r="AE1200" s="81" t="str">
        <f>VLOOKUP(A1200,'11'!A:C,3,0)</f>
        <v>Начисление услуг УКС00001712 от 30.11.2023 23:59:59</v>
      </c>
      <c r="AF1200" s="81" t="str">
        <f>VLOOKUP(A1200,'11'!A:B,2,0)</f>
        <v>НАС/КС/ДУ-3-КЛ-126</v>
      </c>
      <c r="AG1200" s="81">
        <v>124.55</v>
      </c>
      <c r="AH1200" s="120">
        <f>VLOOKUP(A1200,РАСЧЕТ!A:BG,59,0)</f>
        <v>100.04488258953201</v>
      </c>
      <c r="AI1200" s="120">
        <f t="shared" si="170"/>
        <v>-24.505117410467989</v>
      </c>
      <c r="AJ1200" t="str">
        <f>VLOOKUP(A1200,'12'!A:C,3,0)</f>
        <v>Начисление услуг УКС00001860 от 31.12.2023 23:59:59</v>
      </c>
      <c r="AK1200" t="str">
        <f>VLOOKUP(A1200,'12'!A:B,2,0)</f>
        <v>НАС/КС/ДУ-3-КЛ-126</v>
      </c>
    </row>
    <row r="1201" spans="1:37" x14ac:dyDescent="0.3">
      <c r="A1201" s="79" t="s">
        <v>2108</v>
      </c>
      <c r="B1201" s="79" t="s">
        <v>2109</v>
      </c>
      <c r="C1201" s="81">
        <v>184.68</v>
      </c>
      <c r="D1201" s="81">
        <f>VLOOKUP(A1201,РАСЧЕТ!A:AY,51,0)</f>
        <v>77.640587950037428</v>
      </c>
      <c r="E1201" s="81">
        <f t="shared" si="162"/>
        <v>-107.03941204996258</v>
      </c>
      <c r="F1201" s="81" t="str">
        <f>VLOOKUP(A1201,'04'!A:C,3,0)</f>
        <v>Начисление услуг УКС00000631 от 30.04.2023 0:00:01</v>
      </c>
      <c r="G1201" s="81" t="str">
        <f>VLOOKUP(A1201,'04'!A:B,2,0)</f>
        <v>НАС/КС/ДУ-3-КЛ-127</v>
      </c>
      <c r="H1201" s="126">
        <v>184.68</v>
      </c>
      <c r="I1201" s="126">
        <f>VLOOKUP(A1201,РАСЧЕТ!A:AZ,52,0)</f>
        <v>0</v>
      </c>
      <c r="J1201" s="126">
        <f t="shared" si="163"/>
        <v>-184.68</v>
      </c>
      <c r="K1201" s="126">
        <v>184.68</v>
      </c>
      <c r="L1201" s="126">
        <f>VLOOKUP(A1201,РАСЧЕТ!A:BA,53,0)</f>
        <v>0</v>
      </c>
      <c r="M1201" s="126">
        <f t="shared" si="164"/>
        <v>-184.68</v>
      </c>
      <c r="N1201" s="126">
        <v>95.32</v>
      </c>
      <c r="O1201" s="126">
        <f>VLOOKUP(A1201,РАСЧЕТ!A:BB,54,0)</f>
        <v>0</v>
      </c>
      <c r="P1201" s="126">
        <f t="shared" si="165"/>
        <v>-95.32</v>
      </c>
      <c r="Q1201" s="127"/>
      <c r="R1201" s="126">
        <f>VLOOKUP(A1201,РАСЧЕТ!A:BC,55,0)</f>
        <v>0</v>
      </c>
      <c r="S1201" s="126">
        <f t="shared" si="166"/>
        <v>0</v>
      </c>
      <c r="T1201" s="127"/>
      <c r="U1201" s="126">
        <f>VLOOKUP(A1201,РАСЧЕТ!A:BD,56,0)</f>
        <v>0</v>
      </c>
      <c r="V1201" s="126">
        <f t="shared" si="167"/>
        <v>0</v>
      </c>
      <c r="W1201" s="82"/>
      <c r="X1201" s="81">
        <f>VLOOKUP(A1201,РАСЧЕТ!A:BE,57,0)</f>
        <v>0</v>
      </c>
      <c r="Y1201" s="81">
        <f t="shared" si="168"/>
        <v>0</v>
      </c>
      <c r="Z1201" s="81" t="e">
        <f>VLOOKUP(A1201,'10'!A:C,3,0)</f>
        <v>#N/A</v>
      </c>
      <c r="AA1201" s="81" t="e">
        <f>VLOOKUP(A1201,'10'!A:B,2,0)</f>
        <v>#N/A</v>
      </c>
      <c r="AB1201" s="82"/>
      <c r="AC1201" s="81">
        <f>VLOOKUP(A1201,РАСЧЕТ!A:BF,58,0)</f>
        <v>0</v>
      </c>
      <c r="AD1201" s="81">
        <f t="shared" si="169"/>
        <v>0</v>
      </c>
      <c r="AE1201" s="81" t="e">
        <f>VLOOKUP(A1201,'11'!A:C,3,0)</f>
        <v>#N/A</v>
      </c>
      <c r="AF1201" s="81" t="e">
        <f>VLOOKUP(A1201,'11'!A:B,2,0)</f>
        <v>#N/A</v>
      </c>
      <c r="AG1201" s="82"/>
      <c r="AH1201" s="120">
        <f>VLOOKUP(A1201,РАСЧЕТ!A:BG,59,0)</f>
        <v>0</v>
      </c>
      <c r="AI1201" s="120">
        <f t="shared" si="170"/>
        <v>0</v>
      </c>
      <c r="AJ1201" t="e">
        <f>VLOOKUP(A1201,'12'!A:C,3,0)</f>
        <v>#N/A</v>
      </c>
      <c r="AK1201" t="e">
        <f>VLOOKUP(A1201,'12'!A:B,2,0)</f>
        <v>#N/A</v>
      </c>
    </row>
    <row r="1202" spans="1:37" x14ac:dyDescent="0.3">
      <c r="A1202" s="79" t="s">
        <v>2758</v>
      </c>
      <c r="B1202" s="79" t="s">
        <v>2109</v>
      </c>
      <c r="C1202" s="82"/>
      <c r="D1202" s="81">
        <f>VLOOKUP(A1202,РАСЧЕТ!A:AY,51,0)</f>
        <v>0</v>
      </c>
      <c r="E1202" s="81">
        <f t="shared" si="162"/>
        <v>0</v>
      </c>
      <c r="F1202" s="81" t="e">
        <f>VLOOKUP(A1202,'04'!A:C,3,0)</f>
        <v>#N/A</v>
      </c>
      <c r="G1202" s="81" t="e">
        <f>VLOOKUP(A1202,'04'!A:B,2,0)</f>
        <v>#N/A</v>
      </c>
      <c r="H1202" s="127"/>
      <c r="I1202" s="126">
        <f>VLOOKUP(A1202,РАСЧЕТ!A:AZ,52,0)</f>
        <v>0</v>
      </c>
      <c r="J1202" s="126">
        <f t="shared" si="163"/>
        <v>0</v>
      </c>
      <c r="K1202" s="127"/>
      <c r="L1202" s="126">
        <f>VLOOKUP(A1202,РАСЧЕТ!A:BA,53,0)</f>
        <v>0</v>
      </c>
      <c r="M1202" s="126">
        <f t="shared" si="164"/>
        <v>0</v>
      </c>
      <c r="N1202" s="126">
        <v>89.36</v>
      </c>
      <c r="O1202" s="126">
        <f>VLOOKUP(A1202,РАСЧЕТ!A:BB,54,0)</f>
        <v>0</v>
      </c>
      <c r="P1202" s="126">
        <f t="shared" si="165"/>
        <v>-89.36</v>
      </c>
      <c r="Q1202" s="126">
        <v>184.68</v>
      </c>
      <c r="R1202" s="126">
        <f>VLOOKUP(A1202,РАСЧЕТ!A:BC,55,0)</f>
        <v>0</v>
      </c>
      <c r="S1202" s="126">
        <f t="shared" si="166"/>
        <v>-184.68</v>
      </c>
      <c r="T1202" s="126">
        <v>184.68</v>
      </c>
      <c r="U1202" s="126">
        <f>VLOOKUP(A1202,РАСЧЕТ!A:BD,56,0)</f>
        <v>0</v>
      </c>
      <c r="V1202" s="126">
        <f t="shared" si="167"/>
        <v>-184.68</v>
      </c>
      <c r="W1202" s="81">
        <v>184.68</v>
      </c>
      <c r="X1202" s="81">
        <f>VLOOKUP(A1202,РАСЧЕТ!A:BE,57,0)</f>
        <v>95.749799182442402</v>
      </c>
      <c r="Y1202" s="81">
        <f t="shared" si="168"/>
        <v>-88.930200817557605</v>
      </c>
      <c r="Z1202" s="81" t="str">
        <f>VLOOKUP(A1202,'10'!A:C,3,0)</f>
        <v>Начисление услуг УКС00001635 от 31.10.2023 0:00:01</v>
      </c>
      <c r="AA1202" s="81" t="str">
        <f>VLOOKUP(A1202,'10'!A:B,2,0)</f>
        <v>НАС/КС/ДУ-КЛ-3-127</v>
      </c>
      <c r="AB1202" s="81">
        <v>184.68</v>
      </c>
      <c r="AC1202" s="81">
        <f>VLOOKUP(A1202,РАСЧЕТ!A:BF,58,0)</f>
        <v>102.96240180321588</v>
      </c>
      <c r="AD1202" s="81">
        <f t="shared" si="169"/>
        <v>-81.717598196784124</v>
      </c>
      <c r="AE1202" s="81" t="str">
        <f>VLOOKUP(A1202,'11'!A:C,3,0)</f>
        <v>Начисление услуг УКС00001712 от 30.11.2023 23:59:59</v>
      </c>
      <c r="AF1202" s="81" t="str">
        <f>VLOOKUP(A1202,'11'!A:B,2,0)</f>
        <v>НАС/КС/ДУ-КЛ-3-127</v>
      </c>
      <c r="AG1202" s="81">
        <v>184.68</v>
      </c>
      <c r="AH1202" s="120">
        <f>VLOOKUP(A1202,РАСЧЕТ!A:BG,59,0)</f>
        <v>148.34241211551299</v>
      </c>
      <c r="AI1202" s="120">
        <f t="shared" si="170"/>
        <v>-36.337587884487021</v>
      </c>
      <c r="AJ1202" t="str">
        <f>VLOOKUP(A1202,'12'!A:C,3,0)</f>
        <v>Начисление услуг УКС00001860 от 31.12.2023 23:59:59</v>
      </c>
      <c r="AK1202" t="str">
        <f>VLOOKUP(A1202,'12'!A:B,2,0)</f>
        <v>НАС/КС/ДУ-КЛ-3-127</v>
      </c>
    </row>
    <row r="1203" spans="1:37" x14ac:dyDescent="0.3">
      <c r="A1203" s="79" t="s">
        <v>2508</v>
      </c>
      <c r="B1203" s="79" t="s">
        <v>2509</v>
      </c>
      <c r="C1203" s="81">
        <v>176.09</v>
      </c>
      <c r="D1203" s="81">
        <f>VLOOKUP(A1203,РАСЧЕТ!A:AY,51,0)</f>
        <v>74.029397812826375</v>
      </c>
      <c r="E1203" s="81">
        <f t="shared" si="162"/>
        <v>-102.06060218717363</v>
      </c>
      <c r="F1203" s="81" t="str">
        <f>VLOOKUP(A1203,'04'!A:C,3,0)</f>
        <v>Начисление услуг УКС00000631 от 30.04.2023 0:00:01</v>
      </c>
      <c r="G1203" s="81" t="str">
        <f>VLOOKUP(A1203,'04'!A:B,2,0)</f>
        <v>НАС/КС/ДУ-3-КЛ-128</v>
      </c>
      <c r="H1203" s="126">
        <v>176.09</v>
      </c>
      <c r="I1203" s="126">
        <f>VLOOKUP(A1203,РАСЧЕТ!A:AZ,52,0)</f>
        <v>0</v>
      </c>
      <c r="J1203" s="126">
        <f t="shared" si="163"/>
        <v>-176.09</v>
      </c>
      <c r="K1203" s="126">
        <v>176.09</v>
      </c>
      <c r="L1203" s="126">
        <f>VLOOKUP(A1203,РАСЧЕТ!A:BA,53,0)</f>
        <v>0</v>
      </c>
      <c r="M1203" s="126">
        <f t="shared" si="164"/>
        <v>-176.09</v>
      </c>
      <c r="N1203" s="126">
        <v>176.09</v>
      </c>
      <c r="O1203" s="126">
        <f>VLOOKUP(A1203,РАСЧЕТ!A:BB,54,0)</f>
        <v>0</v>
      </c>
      <c r="P1203" s="126">
        <f t="shared" si="165"/>
        <v>-176.09</v>
      </c>
      <c r="Q1203" s="126">
        <v>176.09</v>
      </c>
      <c r="R1203" s="126">
        <f>VLOOKUP(A1203,РАСЧЕТ!A:BC,55,0)</f>
        <v>0</v>
      </c>
      <c r="S1203" s="126">
        <f t="shared" si="166"/>
        <v>-176.09</v>
      </c>
      <c r="T1203" s="126">
        <v>176.09</v>
      </c>
      <c r="U1203" s="126">
        <f>VLOOKUP(A1203,РАСЧЕТ!A:BD,56,0)</f>
        <v>0</v>
      </c>
      <c r="V1203" s="126">
        <f t="shared" si="167"/>
        <v>-176.09</v>
      </c>
      <c r="W1203" s="81">
        <v>176.09</v>
      </c>
      <c r="X1203" s="81">
        <f>VLOOKUP(A1203,РАСЧЕТ!A:BE,57,0)</f>
        <v>91.296320150700879</v>
      </c>
      <c r="Y1203" s="81">
        <f t="shared" si="168"/>
        <v>-84.793679849299124</v>
      </c>
      <c r="Z1203" s="81" t="str">
        <f>VLOOKUP(A1203,'10'!A:C,3,0)</f>
        <v>Начисление услуг УКС00001635 от 31.10.2023 0:00:01</v>
      </c>
      <c r="AA1203" s="81" t="str">
        <f>VLOOKUP(A1203,'10'!A:B,2,0)</f>
        <v>НАС/КС/ДУ-3-КЛ-128</v>
      </c>
      <c r="AB1203" s="81">
        <v>176.09</v>
      </c>
      <c r="AC1203" s="81">
        <f>VLOOKUP(A1203,РАСЧЕТ!A:BF,58,0)</f>
        <v>98.173452882136061</v>
      </c>
      <c r="AD1203" s="81">
        <f t="shared" si="169"/>
        <v>-77.916547117863942</v>
      </c>
      <c r="AE1203" s="81" t="str">
        <f>VLOOKUP(A1203,'11'!A:C,3,0)</f>
        <v>Начисление услуг УКС00001712 от 30.11.2023 23:59:59</v>
      </c>
      <c r="AF1203" s="81" t="str">
        <f>VLOOKUP(A1203,'11'!A:B,2,0)</f>
        <v>НАС/КС/ДУ-3-КЛ-128</v>
      </c>
      <c r="AG1203" s="81">
        <v>176.09</v>
      </c>
      <c r="AH1203" s="120">
        <f>VLOOKUP(A1203,РАСЧЕТ!A:BG,59,0)</f>
        <v>141.44276504037285</v>
      </c>
      <c r="AI1203" s="120">
        <f t="shared" si="170"/>
        <v>-34.647234959627156</v>
      </c>
      <c r="AJ1203" t="str">
        <f>VLOOKUP(A1203,'12'!A:C,3,0)</f>
        <v>Начисление услуг УКС00001860 от 31.12.2023 23:59:59</v>
      </c>
      <c r="AK1203" t="str">
        <f>VLOOKUP(A1203,'12'!A:B,2,0)</f>
        <v>НАС/КС/ДУ-3-КЛ-128</v>
      </c>
    </row>
    <row r="1204" spans="1:37" x14ac:dyDescent="0.3">
      <c r="A1204" s="79" t="s">
        <v>1377</v>
      </c>
      <c r="B1204" s="79" t="s">
        <v>1378</v>
      </c>
      <c r="C1204" s="81">
        <v>210.45</v>
      </c>
      <c r="D1204" s="81">
        <f>VLOOKUP(A1204,РАСЧЕТ!A:AY,51,0)</f>
        <v>88.474158361670575</v>
      </c>
      <c r="E1204" s="81">
        <f t="shared" si="162"/>
        <v>-121.97584163832941</v>
      </c>
      <c r="F1204" s="81" t="str">
        <f>VLOOKUP(A1204,'04'!A:C,3,0)</f>
        <v>Ввод начального сальдо УКС00001440 от 01.05.2023 0:00:00</v>
      </c>
      <c r="G1204" s="81" t="str">
        <f>VLOOKUP(A1204,'04'!A:B,2,0)</f>
        <v>НАС/КС/ДУ/КЛ-3-129</v>
      </c>
      <c r="H1204" s="126">
        <v>210.45</v>
      </c>
      <c r="I1204" s="126">
        <f>VLOOKUP(A1204,РАСЧЕТ!A:AZ,52,0)</f>
        <v>0</v>
      </c>
      <c r="J1204" s="126">
        <f t="shared" si="163"/>
        <v>-210.45</v>
      </c>
      <c r="K1204" s="126">
        <v>210.45</v>
      </c>
      <c r="L1204" s="126">
        <f>VLOOKUP(A1204,РАСЧЕТ!A:BA,53,0)</f>
        <v>0</v>
      </c>
      <c r="M1204" s="126">
        <f t="shared" si="164"/>
        <v>-210.45</v>
      </c>
      <c r="N1204" s="126">
        <v>210.45</v>
      </c>
      <c r="O1204" s="126">
        <f>VLOOKUP(A1204,РАСЧЕТ!A:BB,54,0)</f>
        <v>0</v>
      </c>
      <c r="P1204" s="126">
        <f t="shared" si="165"/>
        <v>-210.45</v>
      </c>
      <c r="Q1204" s="126">
        <v>210.45</v>
      </c>
      <c r="R1204" s="126">
        <f>VLOOKUP(A1204,РАСЧЕТ!A:BC,55,0)</f>
        <v>0</v>
      </c>
      <c r="S1204" s="126">
        <f t="shared" si="166"/>
        <v>-210.45</v>
      </c>
      <c r="T1204" s="126">
        <v>210.45</v>
      </c>
      <c r="U1204" s="126">
        <f>VLOOKUP(A1204,РАСЧЕТ!A:BD,56,0)</f>
        <v>0</v>
      </c>
      <c r="V1204" s="126">
        <f t="shared" si="167"/>
        <v>-210.45</v>
      </c>
      <c r="W1204" s="81">
        <v>210.45</v>
      </c>
      <c r="X1204" s="81">
        <f>VLOOKUP(A1204,РАСЧЕТ!A:BE,57,0)</f>
        <v>109.11023627766693</v>
      </c>
      <c r="Y1204" s="81">
        <f t="shared" si="168"/>
        <v>-101.33976372233306</v>
      </c>
      <c r="Z1204" s="81" t="str">
        <f>VLOOKUP(A1204,'10'!A:C,3,0)</f>
        <v>Начисление услуг УКС00001635 от 31.10.2023 0:00:01</v>
      </c>
      <c r="AA1204" s="81" t="str">
        <f>VLOOKUP(A1204,'10'!A:B,2,0)</f>
        <v>НАС/КС/ДУ/КЛ-3-129</v>
      </c>
      <c r="AB1204" s="81">
        <v>210.45</v>
      </c>
      <c r="AC1204" s="81">
        <f>VLOOKUP(A1204,РАСЧЕТ!A:BF,58,0)</f>
        <v>117.32924856645531</v>
      </c>
      <c r="AD1204" s="81">
        <f t="shared" si="169"/>
        <v>-93.120751433544683</v>
      </c>
      <c r="AE1204" s="81" t="str">
        <f>VLOOKUP(A1204,'11'!A:C,3,0)</f>
        <v>Начисление услуг УКС00001712 от 30.11.2023 23:59:59</v>
      </c>
      <c r="AF1204" s="81" t="str">
        <f>VLOOKUP(A1204,'11'!A:B,2,0)</f>
        <v>НАС/КС/ДУ/КЛ-3-129</v>
      </c>
      <c r="AG1204" s="81">
        <v>210.45</v>
      </c>
      <c r="AH1204" s="120">
        <f>VLOOKUP(A1204,РАСЧЕТ!A:BG,59,0)</f>
        <v>169.0413533409334</v>
      </c>
      <c r="AI1204" s="120">
        <f t="shared" si="170"/>
        <v>-41.408646659066591</v>
      </c>
      <c r="AJ1204" t="str">
        <f>VLOOKUP(A1204,'12'!A:C,3,0)</f>
        <v>Начисление услуг УКС00001860 от 31.12.2023 23:59:59</v>
      </c>
      <c r="AK1204" t="str">
        <f>VLOOKUP(A1204,'12'!A:B,2,0)</f>
        <v>НАС/КС/ДУ/КЛ-3-129</v>
      </c>
    </row>
    <row r="1205" spans="1:37" x14ac:dyDescent="0.3">
      <c r="A1205" s="79" t="s">
        <v>2393</v>
      </c>
      <c r="B1205" s="79" t="s">
        <v>2394</v>
      </c>
      <c r="C1205" s="81">
        <v>115.96</v>
      </c>
      <c r="D1205" s="81">
        <f>VLOOKUP(A1205,РАСЧЕТ!A:AY,51,0)</f>
        <v>48.751066852349084</v>
      </c>
      <c r="E1205" s="81">
        <f t="shared" si="162"/>
        <v>-67.20893314765091</v>
      </c>
      <c r="F1205" s="81" t="str">
        <f>VLOOKUP(A1205,'04'!A:C,3,0)</f>
        <v>Начисление услуг УКС00000631 от 30.04.2023 0:00:01</v>
      </c>
      <c r="G1205" s="81" t="str">
        <f>VLOOKUP(A1205,'04'!A:B,2,0)</f>
        <v>НАС/КС/ДУ/3-КЛ-13К</v>
      </c>
      <c r="H1205" s="126">
        <v>115.96</v>
      </c>
      <c r="I1205" s="126">
        <f>VLOOKUP(A1205,РАСЧЕТ!A:AZ,52,0)</f>
        <v>0</v>
      </c>
      <c r="J1205" s="126">
        <f t="shared" si="163"/>
        <v>-115.96</v>
      </c>
      <c r="K1205" s="126">
        <v>115.96</v>
      </c>
      <c r="L1205" s="126">
        <f>VLOOKUP(A1205,РАСЧЕТ!A:BA,53,0)</f>
        <v>0</v>
      </c>
      <c r="M1205" s="126">
        <f t="shared" si="164"/>
        <v>-115.96</v>
      </c>
      <c r="N1205" s="126">
        <v>115.96</v>
      </c>
      <c r="O1205" s="126">
        <f>VLOOKUP(A1205,РАСЧЕТ!A:BB,54,0)</f>
        <v>0</v>
      </c>
      <c r="P1205" s="126">
        <f t="shared" si="165"/>
        <v>-115.96</v>
      </c>
      <c r="Q1205" s="126">
        <v>115.96</v>
      </c>
      <c r="R1205" s="126">
        <f>VLOOKUP(A1205,РАСЧЕТ!A:BC,55,0)</f>
        <v>0</v>
      </c>
      <c r="S1205" s="126">
        <f t="shared" si="166"/>
        <v>-115.96</v>
      </c>
      <c r="T1205" s="126">
        <v>115.96</v>
      </c>
      <c r="U1205" s="126">
        <f>VLOOKUP(A1205,РАСЧЕТ!A:BD,56,0)</f>
        <v>0</v>
      </c>
      <c r="V1205" s="126">
        <f t="shared" si="167"/>
        <v>-115.96</v>
      </c>
      <c r="W1205" s="81">
        <v>115.96</v>
      </c>
      <c r="X1205" s="81">
        <f>VLOOKUP(A1205,РАСЧЕТ!A:BE,57,0)</f>
        <v>60.121966928510346</v>
      </c>
      <c r="Y1205" s="81">
        <f t="shared" si="168"/>
        <v>-55.838033071489647</v>
      </c>
      <c r="Z1205" s="81" t="str">
        <f>VLOOKUP(A1205,'10'!A:C,3,0)</f>
        <v>Начисление услуг УКС00001635 от 31.10.2023 0:00:01</v>
      </c>
      <c r="AA1205" s="81" t="str">
        <f>VLOOKUP(A1205,'10'!A:B,2,0)</f>
        <v>НАС/КС/ДУ/3-КЛ-13К</v>
      </c>
      <c r="AB1205" s="81">
        <v>115.96</v>
      </c>
      <c r="AC1205" s="81">
        <f>VLOOKUP(A1205,РАСЧЕТ!A:BF,58,0)</f>
        <v>64.650810434577409</v>
      </c>
      <c r="AD1205" s="81">
        <f t="shared" si="169"/>
        <v>-51.309189565422585</v>
      </c>
      <c r="AE1205" s="81" t="str">
        <f>VLOOKUP(A1205,'11'!A:C,3,0)</f>
        <v>Начисление услуг УКС00001712 от 30.11.2023 23:59:59</v>
      </c>
      <c r="AF1205" s="81" t="str">
        <f>VLOOKUP(A1205,'11'!A:B,2,0)</f>
        <v>НАС/КС/ДУ/3-КЛ-13К</v>
      </c>
      <c r="AG1205" s="81">
        <v>115.96</v>
      </c>
      <c r="AH1205" s="120">
        <f>VLOOKUP(A1205,РАСЧЕТ!A:BG,59,0)</f>
        <v>93.145235514391885</v>
      </c>
      <c r="AI1205" s="120">
        <f t="shared" si="170"/>
        <v>-22.814764485608109</v>
      </c>
      <c r="AJ1205" t="str">
        <f>VLOOKUP(A1205,'12'!A:C,3,0)</f>
        <v>Начисление услуг УКС00001860 от 31.12.2023 23:59:59</v>
      </c>
      <c r="AK1205" t="str">
        <f>VLOOKUP(A1205,'12'!A:B,2,0)</f>
        <v>НАС/КС/ДУ/3-КЛ-13К</v>
      </c>
    </row>
    <row r="1206" spans="1:37" x14ac:dyDescent="0.3">
      <c r="A1206" s="79" t="s">
        <v>2134</v>
      </c>
      <c r="B1206" s="79" t="s">
        <v>2135</v>
      </c>
      <c r="C1206" s="81">
        <v>446.68</v>
      </c>
      <c r="D1206" s="81">
        <f>VLOOKUP(A1206,РАСЧЕТ!A:AY,51,0)</f>
        <v>187.78188713497426</v>
      </c>
      <c r="E1206" s="81">
        <f t="shared" si="162"/>
        <v>-258.89811286502572</v>
      </c>
      <c r="F1206" s="81" t="str">
        <f>VLOOKUP(A1206,'04'!A:C,3,0)</f>
        <v>Начисление услуг УКС00000631 от 30.04.2023 0:00:01</v>
      </c>
      <c r="G1206" s="81" t="str">
        <f>VLOOKUP(A1206,'04'!A:B,2,0)</f>
        <v>ДУ ЗПИФ Развитие Красная сосна 3/паркинг/Кл. №130</v>
      </c>
      <c r="H1206" s="126">
        <v>446.68</v>
      </c>
      <c r="I1206" s="126">
        <f>VLOOKUP(A1206,РАСЧЕТ!A:AZ,52,0)</f>
        <v>0</v>
      </c>
      <c r="J1206" s="126">
        <f t="shared" si="163"/>
        <v>-446.68</v>
      </c>
      <c r="K1206" s="126">
        <v>446.68</v>
      </c>
      <c r="L1206" s="126">
        <f>VLOOKUP(A1206,РАСЧЕТ!A:BA,53,0)</f>
        <v>0</v>
      </c>
      <c r="M1206" s="126">
        <f t="shared" si="164"/>
        <v>-446.68</v>
      </c>
      <c r="N1206" s="126">
        <v>446.68</v>
      </c>
      <c r="O1206" s="126">
        <f>VLOOKUP(A1206,РАСЧЕТ!A:BB,54,0)</f>
        <v>0</v>
      </c>
      <c r="P1206" s="126">
        <f t="shared" si="165"/>
        <v>-446.68</v>
      </c>
      <c r="Q1206" s="126">
        <v>446.68</v>
      </c>
      <c r="R1206" s="126">
        <f>VLOOKUP(A1206,РАСЧЕТ!A:BC,55,0)</f>
        <v>0</v>
      </c>
      <c r="S1206" s="126">
        <f t="shared" si="166"/>
        <v>-446.68</v>
      </c>
      <c r="T1206" s="126">
        <v>446.68</v>
      </c>
      <c r="U1206" s="126">
        <f>VLOOKUP(A1206,РАСЧЕТ!A:BD,56,0)</f>
        <v>0</v>
      </c>
      <c r="V1206" s="126">
        <f t="shared" si="167"/>
        <v>-446.68</v>
      </c>
      <c r="W1206" s="81">
        <v>446.68</v>
      </c>
      <c r="X1206" s="81">
        <f>VLOOKUP(A1206,РАСЧЕТ!A:BE,57,0)</f>
        <v>231.58090965055837</v>
      </c>
      <c r="Y1206" s="81">
        <f t="shared" si="168"/>
        <v>-215.09909034944164</v>
      </c>
      <c r="Z1206" s="81" t="str">
        <f>VLOOKUP(A1206,'10'!A:C,3,0)</f>
        <v>Начисление услуг УКС00001635 от 31.10.2023 0:00:01</v>
      </c>
      <c r="AA1206" s="81" t="str">
        <f>VLOOKUP(A1206,'10'!A:B,2,0)</f>
        <v>ДУ ЗПИФ Развитие Красная сосна 3/паркинг/Кл. №130</v>
      </c>
      <c r="AB1206" s="81">
        <v>446.68</v>
      </c>
      <c r="AC1206" s="81">
        <f>VLOOKUP(A1206,РАСЧЕТ!A:BF,58,0)</f>
        <v>249.02534389615005</v>
      </c>
      <c r="AD1206" s="81">
        <f t="shared" si="169"/>
        <v>-197.65465610384996</v>
      </c>
      <c r="AE1206" s="81" t="str">
        <f>VLOOKUP(A1206,'11'!A:C,3,0)</f>
        <v>Начисление услуг УКС00001712 от 30.11.2023 23:59:59</v>
      </c>
      <c r="AF1206" s="81" t="str">
        <f>VLOOKUP(A1206,'11'!A:B,2,0)</f>
        <v>ДУ ЗПИФ Развитие Красная сосна 3/паркинг/Кл. №130</v>
      </c>
      <c r="AG1206" s="81">
        <v>446.68</v>
      </c>
      <c r="AH1206" s="120">
        <f>VLOOKUP(A1206,РАСЧЕТ!A:BG,59,0)</f>
        <v>358.78164790728721</v>
      </c>
      <c r="AI1206" s="120">
        <f t="shared" si="170"/>
        <v>-87.898352092712798</v>
      </c>
      <c r="AJ1206" t="str">
        <f>VLOOKUP(A1206,'12'!A:C,3,0)</f>
        <v>Начисление услуг УКС00001860 от 31.12.2023 23:59:59</v>
      </c>
      <c r="AK1206" t="str">
        <f>VLOOKUP(A1206,'12'!A:B,2,0)</f>
        <v>ДУ ЗПИФ Развитие Красная сосна 3/паркинг/Кл. №130</v>
      </c>
    </row>
    <row r="1207" spans="1:37" x14ac:dyDescent="0.3">
      <c r="A1207" s="79" t="s">
        <v>957</v>
      </c>
      <c r="B1207" s="79" t="s">
        <v>958</v>
      </c>
      <c r="C1207" s="81">
        <v>210.45</v>
      </c>
      <c r="D1207" s="81">
        <f>VLOOKUP(A1207,РАСЧЕТ!A:AY,51,0)</f>
        <v>88.474158361670575</v>
      </c>
      <c r="E1207" s="81">
        <f t="shared" si="162"/>
        <v>-121.97584163832941</v>
      </c>
      <c r="F1207" s="81" t="str">
        <f>VLOOKUP(A1207,'04'!A:C,3,0)</f>
        <v>Начисление услуг УКС00000631 от 30.04.2023 0:00:01</v>
      </c>
      <c r="G1207" s="81" t="str">
        <f>VLOOKUP(A1207,'04'!A:B,2,0)</f>
        <v>ДУ ЗПИФ Развитие Красная сосна 3/паркинг/Кл. №131</v>
      </c>
      <c r="H1207" s="126">
        <v>210.45</v>
      </c>
      <c r="I1207" s="126">
        <f>VLOOKUP(A1207,РАСЧЕТ!A:AZ,52,0)</f>
        <v>0</v>
      </c>
      <c r="J1207" s="126">
        <f t="shared" si="163"/>
        <v>-210.45</v>
      </c>
      <c r="K1207" s="126">
        <v>210.45</v>
      </c>
      <c r="L1207" s="126">
        <f>VLOOKUP(A1207,РАСЧЕТ!A:BA,53,0)</f>
        <v>0</v>
      </c>
      <c r="M1207" s="126">
        <f t="shared" si="164"/>
        <v>-210.45</v>
      </c>
      <c r="N1207" s="126">
        <v>210.45</v>
      </c>
      <c r="O1207" s="126">
        <f>VLOOKUP(A1207,РАСЧЕТ!A:BB,54,0)</f>
        <v>0</v>
      </c>
      <c r="P1207" s="126">
        <f t="shared" si="165"/>
        <v>-210.45</v>
      </c>
      <c r="Q1207" s="126">
        <v>210.45</v>
      </c>
      <c r="R1207" s="126">
        <f>VLOOKUP(A1207,РАСЧЕТ!A:BC,55,0)</f>
        <v>0</v>
      </c>
      <c r="S1207" s="126">
        <f t="shared" si="166"/>
        <v>-210.45</v>
      </c>
      <c r="T1207" s="126">
        <v>210.45</v>
      </c>
      <c r="U1207" s="126">
        <f>VLOOKUP(A1207,РАСЧЕТ!A:BD,56,0)</f>
        <v>0</v>
      </c>
      <c r="V1207" s="126">
        <f t="shared" si="167"/>
        <v>-210.45</v>
      </c>
      <c r="W1207" s="81">
        <v>210.45</v>
      </c>
      <c r="X1207" s="81">
        <f>VLOOKUP(A1207,РАСЧЕТ!A:BE,57,0)</f>
        <v>109.11023627766693</v>
      </c>
      <c r="Y1207" s="81">
        <f t="shared" si="168"/>
        <v>-101.33976372233306</v>
      </c>
      <c r="Z1207" s="81" t="str">
        <f>VLOOKUP(A1207,'10'!A:C,3,0)</f>
        <v>Начисление услуг УКС00001635 от 31.10.2023 0:00:01</v>
      </c>
      <c r="AA1207" s="81" t="str">
        <f>VLOOKUP(A1207,'10'!A:B,2,0)</f>
        <v>ДУ ЗПИФ Развитие Красная сосна 3/паркинг/Кл. №131</v>
      </c>
      <c r="AB1207" s="81">
        <v>210.45</v>
      </c>
      <c r="AC1207" s="81">
        <f>VLOOKUP(A1207,РАСЧЕТ!A:BF,58,0)</f>
        <v>117.32924856645531</v>
      </c>
      <c r="AD1207" s="81">
        <f t="shared" si="169"/>
        <v>-93.120751433544683</v>
      </c>
      <c r="AE1207" s="81" t="str">
        <f>VLOOKUP(A1207,'11'!A:C,3,0)</f>
        <v>Начисление услуг УКС00001712 от 30.11.2023 23:59:59</v>
      </c>
      <c r="AF1207" s="81" t="str">
        <f>VLOOKUP(A1207,'11'!A:B,2,0)</f>
        <v>ДУ ЗПИФ Развитие Красная сосна 3/паркинг/Кл. №131</v>
      </c>
      <c r="AG1207" s="81">
        <v>210.45</v>
      </c>
      <c r="AH1207" s="120">
        <f>VLOOKUP(A1207,РАСЧЕТ!A:BG,59,0)</f>
        <v>169.0413533409334</v>
      </c>
      <c r="AI1207" s="120">
        <f t="shared" si="170"/>
        <v>-41.408646659066591</v>
      </c>
      <c r="AJ1207" t="str">
        <f>VLOOKUP(A1207,'12'!A:C,3,0)</f>
        <v>Начисление услуг УКС00001860 от 31.12.2023 23:59:59</v>
      </c>
      <c r="AK1207" t="str">
        <f>VLOOKUP(A1207,'12'!A:B,2,0)</f>
        <v>ДУ ЗПИФ Развитие Красная сосна 3/паркинг/Кл. №131</v>
      </c>
    </row>
    <row r="1208" spans="1:37" x14ac:dyDescent="0.3">
      <c r="A1208" s="79" t="s">
        <v>2693</v>
      </c>
      <c r="B1208" s="79" t="s">
        <v>760</v>
      </c>
      <c r="C1208" s="81">
        <v>193.27</v>
      </c>
      <c r="D1208" s="81">
        <f>VLOOKUP(A1208,РАСЧЕТ!A:AY,51,0)</f>
        <v>81.251778087248482</v>
      </c>
      <c r="E1208" s="81">
        <f t="shared" si="162"/>
        <v>-112.01822191275153</v>
      </c>
      <c r="F1208" s="81" t="str">
        <f>VLOOKUP(A1208,'04'!A:C,3,0)</f>
        <v>Начисление услуг УКС00000631 от 30.04.2023 0:00:01</v>
      </c>
      <c r="G1208" s="81" t="str">
        <f>VLOOKUP(A1208,'04'!A:B,2,0)</f>
        <v>НАС/КС-ДУ-3-КЛ-132</v>
      </c>
      <c r="H1208" s="126">
        <v>193.27</v>
      </c>
      <c r="I1208" s="126">
        <f>VLOOKUP(A1208,РАСЧЕТ!A:AZ,52,0)</f>
        <v>0</v>
      </c>
      <c r="J1208" s="126">
        <f t="shared" si="163"/>
        <v>-193.27</v>
      </c>
      <c r="K1208" s="126">
        <v>193.27</v>
      </c>
      <c r="L1208" s="126">
        <f>VLOOKUP(A1208,РАСЧЕТ!A:BA,53,0)</f>
        <v>0</v>
      </c>
      <c r="M1208" s="126">
        <f t="shared" si="164"/>
        <v>-193.27</v>
      </c>
      <c r="N1208" s="126">
        <v>193.27</v>
      </c>
      <c r="O1208" s="126">
        <f>VLOOKUP(A1208,РАСЧЕТ!A:BB,54,0)</f>
        <v>0</v>
      </c>
      <c r="P1208" s="126">
        <f t="shared" si="165"/>
        <v>-193.27</v>
      </c>
      <c r="Q1208" s="126">
        <v>193.27</v>
      </c>
      <c r="R1208" s="126">
        <f>VLOOKUP(A1208,РАСЧЕТ!A:BC,55,0)</f>
        <v>0</v>
      </c>
      <c r="S1208" s="126">
        <f t="shared" si="166"/>
        <v>-193.27</v>
      </c>
      <c r="T1208" s="126">
        <v>193.27</v>
      </c>
      <c r="U1208" s="126">
        <f>VLOOKUP(A1208,РАСЧЕТ!A:BD,56,0)</f>
        <v>0</v>
      </c>
      <c r="V1208" s="126">
        <f t="shared" si="167"/>
        <v>-193.27</v>
      </c>
      <c r="W1208" s="81">
        <v>193.27</v>
      </c>
      <c r="X1208" s="81">
        <f>VLOOKUP(A1208,РАСЧЕТ!A:BE,57,0)</f>
        <v>100.2032782141839</v>
      </c>
      <c r="Y1208" s="81">
        <f t="shared" si="168"/>
        <v>-93.066721785816114</v>
      </c>
      <c r="Z1208" s="81" t="str">
        <f>VLOOKUP(A1208,'10'!A:C,3,0)</f>
        <v>Начисление услуг УКС00001635 от 31.10.2023 0:00:01</v>
      </c>
      <c r="AA1208" s="81" t="str">
        <f>VLOOKUP(A1208,'10'!A:B,2,0)</f>
        <v>НАС/КС-ДУ-3-КЛ-132</v>
      </c>
      <c r="AB1208" s="81">
        <v>193.27</v>
      </c>
      <c r="AC1208" s="81">
        <f>VLOOKUP(A1208,РАСЧЕТ!A:BF,58,0)</f>
        <v>107.75135072429568</v>
      </c>
      <c r="AD1208" s="81">
        <f t="shared" si="169"/>
        <v>-85.518649275704334</v>
      </c>
      <c r="AE1208" s="81" t="str">
        <f>VLOOKUP(A1208,'11'!A:C,3,0)</f>
        <v>Начисление услуг УКС00001712 от 30.11.2023 23:59:59</v>
      </c>
      <c r="AF1208" s="81" t="str">
        <f>VLOOKUP(A1208,'11'!A:B,2,0)</f>
        <v>НАС/КС-ДУ-3-КЛ-132</v>
      </c>
      <c r="AG1208" s="81">
        <v>193.27</v>
      </c>
      <c r="AH1208" s="120">
        <f>VLOOKUP(A1208,РАСЧЕТ!A:BG,59,0)</f>
        <v>155.24205919065315</v>
      </c>
      <c r="AI1208" s="120">
        <f t="shared" si="170"/>
        <v>-38.027940809346859</v>
      </c>
      <c r="AJ1208" t="str">
        <f>VLOOKUP(A1208,'12'!A:C,3,0)</f>
        <v>Начисление услуг УКС00001860 от 31.12.2023 23:59:59</v>
      </c>
      <c r="AK1208" t="str">
        <f>VLOOKUP(A1208,'12'!A:B,2,0)</f>
        <v>НАС/КС-ДУ-3-КЛ-132</v>
      </c>
    </row>
    <row r="1209" spans="1:37" x14ac:dyDescent="0.3">
      <c r="A1209" s="79" t="s">
        <v>1627</v>
      </c>
      <c r="B1209" s="79" t="s">
        <v>1628</v>
      </c>
      <c r="C1209" s="81">
        <v>163.21</v>
      </c>
      <c r="D1209" s="81">
        <f>VLOOKUP(A1209,РАСЧЕТ!A:AY,51,0)</f>
        <v>68.612612607009822</v>
      </c>
      <c r="E1209" s="81">
        <f t="shared" si="162"/>
        <v>-94.597387392990186</v>
      </c>
      <c r="F1209" s="81" t="str">
        <f>VLOOKUP(A1209,'04'!A:C,3,0)</f>
        <v>Начисление услуг УКС00000631 от 30.04.2023 0:00:01</v>
      </c>
      <c r="G1209" s="81" t="str">
        <f>VLOOKUP(A1209,'04'!A:B,2,0)</f>
        <v>НАС/КС/ДУ-3-КЛ-133</v>
      </c>
      <c r="H1209" s="126">
        <v>163.21</v>
      </c>
      <c r="I1209" s="126">
        <f>VLOOKUP(A1209,РАСЧЕТ!A:AZ,52,0)</f>
        <v>0</v>
      </c>
      <c r="J1209" s="126">
        <f t="shared" si="163"/>
        <v>-163.21</v>
      </c>
      <c r="K1209" s="126">
        <v>163.21</v>
      </c>
      <c r="L1209" s="126">
        <f>VLOOKUP(A1209,РАСЧЕТ!A:BA,53,0)</f>
        <v>0</v>
      </c>
      <c r="M1209" s="126">
        <f t="shared" si="164"/>
        <v>-163.21</v>
      </c>
      <c r="N1209" s="126">
        <v>163.21</v>
      </c>
      <c r="O1209" s="126">
        <f>VLOOKUP(A1209,РАСЧЕТ!A:BB,54,0)</f>
        <v>0</v>
      </c>
      <c r="P1209" s="126">
        <f t="shared" si="165"/>
        <v>-163.21</v>
      </c>
      <c r="Q1209" s="126">
        <v>163.21</v>
      </c>
      <c r="R1209" s="126">
        <f>VLOOKUP(A1209,РАСЧЕТ!A:BC,55,0)</f>
        <v>0</v>
      </c>
      <c r="S1209" s="126">
        <f t="shared" si="166"/>
        <v>-163.21</v>
      </c>
      <c r="T1209" s="126">
        <v>163.21</v>
      </c>
      <c r="U1209" s="126">
        <f>VLOOKUP(A1209,РАСЧЕТ!A:BD,56,0)</f>
        <v>0</v>
      </c>
      <c r="V1209" s="126">
        <f t="shared" si="167"/>
        <v>-163.21</v>
      </c>
      <c r="W1209" s="81">
        <v>163.21</v>
      </c>
      <c r="X1209" s="81">
        <f>VLOOKUP(A1209,РАСЧЕТ!A:BE,57,0)</f>
        <v>84.616101603088637</v>
      </c>
      <c r="Y1209" s="81">
        <f t="shared" si="168"/>
        <v>-78.593898396911371</v>
      </c>
      <c r="Z1209" s="81" t="str">
        <f>VLOOKUP(A1209,'10'!A:C,3,0)</f>
        <v>Начисление услуг УКС00001635 от 31.10.2023 0:00:01</v>
      </c>
      <c r="AA1209" s="81" t="str">
        <f>VLOOKUP(A1209,'10'!A:B,2,0)</f>
        <v>НАС/КС/ДУ-3-КЛ-133</v>
      </c>
      <c r="AB1209" s="81">
        <v>163.21</v>
      </c>
      <c r="AC1209" s="81">
        <f>VLOOKUP(A1209,РАСЧЕТ!A:BF,58,0)</f>
        <v>90.990029500516343</v>
      </c>
      <c r="AD1209" s="81">
        <f t="shared" si="169"/>
        <v>-72.219970499483665</v>
      </c>
      <c r="AE1209" s="81" t="str">
        <f>VLOOKUP(A1209,'11'!A:C,3,0)</f>
        <v>Начисление услуг УКС00001712 от 30.11.2023 23:59:59</v>
      </c>
      <c r="AF1209" s="81" t="str">
        <f>VLOOKUP(A1209,'11'!A:B,2,0)</f>
        <v>НАС/КС/ДУ-3-КЛ-133</v>
      </c>
      <c r="AG1209" s="81">
        <v>163.21</v>
      </c>
      <c r="AH1209" s="120">
        <f>VLOOKUP(A1209,РАСЧЕТ!A:BG,59,0)</f>
        <v>131.09329442766264</v>
      </c>
      <c r="AI1209" s="120">
        <f t="shared" si="170"/>
        <v>-32.116705572337366</v>
      </c>
      <c r="AJ1209" t="str">
        <f>VLOOKUP(A1209,'12'!A:C,3,0)</f>
        <v>Начисление услуг УКС00001860 от 31.12.2023 23:59:59</v>
      </c>
      <c r="AK1209" t="str">
        <f>VLOOKUP(A1209,'12'!A:B,2,0)</f>
        <v>НАС/КС/ДУ-3-КЛ-133</v>
      </c>
    </row>
    <row r="1210" spans="1:37" x14ac:dyDescent="0.3">
      <c r="A1210" s="79" t="s">
        <v>2189</v>
      </c>
      <c r="B1210" s="79" t="s">
        <v>2190</v>
      </c>
      <c r="C1210" s="81">
        <v>163.21</v>
      </c>
      <c r="D1210" s="81">
        <f>VLOOKUP(A1210,РАСЧЕТ!A:AY,51,0)</f>
        <v>68.612612607009822</v>
      </c>
      <c r="E1210" s="81">
        <f t="shared" si="162"/>
        <v>-94.597387392990186</v>
      </c>
      <c r="F1210" s="81" t="str">
        <f>VLOOKUP(A1210,'04'!A:C,3,0)</f>
        <v>Начисление услуг УКС00000631 от 30.04.2023 0:00:01</v>
      </c>
      <c r="G1210" s="81" t="str">
        <f>VLOOKUP(A1210,'04'!A:B,2,0)</f>
        <v>НАС/КС/ДУ-3-КЛ-134К</v>
      </c>
      <c r="H1210" s="126">
        <v>163.21</v>
      </c>
      <c r="I1210" s="126">
        <f>VLOOKUP(A1210,РАСЧЕТ!A:AZ,52,0)</f>
        <v>0</v>
      </c>
      <c r="J1210" s="126">
        <f t="shared" si="163"/>
        <v>-163.21</v>
      </c>
      <c r="K1210" s="126">
        <v>163.21</v>
      </c>
      <c r="L1210" s="126">
        <f>VLOOKUP(A1210,РАСЧЕТ!A:BA,53,0)</f>
        <v>0</v>
      </c>
      <c r="M1210" s="126">
        <f t="shared" si="164"/>
        <v>-163.21</v>
      </c>
      <c r="N1210" s="126">
        <v>163.21</v>
      </c>
      <c r="O1210" s="126">
        <f>VLOOKUP(A1210,РАСЧЕТ!A:BB,54,0)</f>
        <v>0</v>
      </c>
      <c r="P1210" s="126">
        <f t="shared" si="165"/>
        <v>-163.21</v>
      </c>
      <c r="Q1210" s="126">
        <v>163.21</v>
      </c>
      <c r="R1210" s="126">
        <f>VLOOKUP(A1210,РАСЧЕТ!A:BC,55,0)</f>
        <v>0</v>
      </c>
      <c r="S1210" s="126">
        <f t="shared" si="166"/>
        <v>-163.21</v>
      </c>
      <c r="T1210" s="126">
        <v>163.21</v>
      </c>
      <c r="U1210" s="126">
        <f>VLOOKUP(A1210,РАСЧЕТ!A:BD,56,0)</f>
        <v>0</v>
      </c>
      <c r="V1210" s="126">
        <f t="shared" si="167"/>
        <v>-163.21</v>
      </c>
      <c r="W1210" s="81">
        <v>163.21</v>
      </c>
      <c r="X1210" s="81">
        <f>VLOOKUP(A1210,РАСЧЕТ!A:BE,57,0)</f>
        <v>84.616101603088637</v>
      </c>
      <c r="Y1210" s="81">
        <f t="shared" si="168"/>
        <v>-78.593898396911371</v>
      </c>
      <c r="Z1210" s="81" t="str">
        <f>VLOOKUP(A1210,'10'!A:C,3,0)</f>
        <v>Начисление услуг УКС00001635 от 31.10.2023 0:00:01</v>
      </c>
      <c r="AA1210" s="81" t="str">
        <f>VLOOKUP(A1210,'10'!A:B,2,0)</f>
        <v>НАС/КС/ДУ-3-КЛ-134К</v>
      </c>
      <c r="AB1210" s="81">
        <v>163.21</v>
      </c>
      <c r="AC1210" s="81">
        <f>VLOOKUP(A1210,РАСЧЕТ!A:BF,58,0)</f>
        <v>90.990029500516343</v>
      </c>
      <c r="AD1210" s="81">
        <f t="shared" si="169"/>
        <v>-72.219970499483665</v>
      </c>
      <c r="AE1210" s="81" t="str">
        <f>VLOOKUP(A1210,'11'!A:C,3,0)</f>
        <v>Начисление услуг УКС00001712 от 30.11.2023 23:59:59</v>
      </c>
      <c r="AF1210" s="81" t="str">
        <f>VLOOKUP(A1210,'11'!A:B,2,0)</f>
        <v>НАС/КС/ДУ-3-КЛ-134К</v>
      </c>
      <c r="AG1210" s="81">
        <v>163.21</v>
      </c>
      <c r="AH1210" s="120">
        <f>VLOOKUP(A1210,РАСЧЕТ!A:BG,59,0)</f>
        <v>131.09329442766264</v>
      </c>
      <c r="AI1210" s="120">
        <f t="shared" si="170"/>
        <v>-32.116705572337366</v>
      </c>
      <c r="AJ1210" t="str">
        <f>VLOOKUP(A1210,'12'!A:C,3,0)</f>
        <v>Начисление услуг УКС00001860 от 31.12.2023 23:59:59</v>
      </c>
      <c r="AK1210" t="str">
        <f>VLOOKUP(A1210,'12'!A:B,2,0)</f>
        <v>НАС/КС/ДУ-3-КЛ-134К</v>
      </c>
    </row>
    <row r="1211" spans="1:37" x14ac:dyDescent="0.3">
      <c r="A1211" s="79" t="s">
        <v>1912</v>
      </c>
      <c r="B1211" s="79" t="s">
        <v>1913</v>
      </c>
      <c r="C1211" s="81">
        <v>184.68</v>
      </c>
      <c r="D1211" s="81">
        <f>VLOOKUP(A1211,РАСЧЕТ!A:AY,51,0)</f>
        <v>77.640587950037428</v>
      </c>
      <c r="E1211" s="81">
        <f t="shared" si="162"/>
        <v>-107.03941204996258</v>
      </c>
      <c r="F1211" s="81" t="str">
        <f>VLOOKUP(A1211,'04'!A:C,3,0)</f>
        <v>Начисление услуг УКС00000631 от 30.04.2023 0:00:01</v>
      </c>
      <c r="G1211" s="81" t="str">
        <f>VLOOKUP(A1211,'04'!A:B,2,0)</f>
        <v>НАС/КС/ДУ-3-КЛ-135</v>
      </c>
      <c r="H1211" s="126">
        <v>184.68</v>
      </c>
      <c r="I1211" s="126">
        <f>VLOOKUP(A1211,РАСЧЕТ!A:AZ,52,0)</f>
        <v>0</v>
      </c>
      <c r="J1211" s="126">
        <f t="shared" si="163"/>
        <v>-184.68</v>
      </c>
      <c r="K1211" s="126">
        <v>184.68</v>
      </c>
      <c r="L1211" s="126">
        <f>VLOOKUP(A1211,РАСЧЕТ!A:BA,53,0)</f>
        <v>0</v>
      </c>
      <c r="M1211" s="126">
        <f t="shared" si="164"/>
        <v>-184.68</v>
      </c>
      <c r="N1211" s="126">
        <v>184.68</v>
      </c>
      <c r="O1211" s="126">
        <f>VLOOKUP(A1211,РАСЧЕТ!A:BB,54,0)</f>
        <v>0</v>
      </c>
      <c r="P1211" s="126">
        <f t="shared" si="165"/>
        <v>-184.68</v>
      </c>
      <c r="Q1211" s="126">
        <v>184.68</v>
      </c>
      <c r="R1211" s="126">
        <f>VLOOKUP(A1211,РАСЧЕТ!A:BC,55,0)</f>
        <v>0</v>
      </c>
      <c r="S1211" s="126">
        <f t="shared" si="166"/>
        <v>-184.68</v>
      </c>
      <c r="T1211" s="126">
        <v>184.68</v>
      </c>
      <c r="U1211" s="126">
        <f>VLOOKUP(A1211,РАСЧЕТ!A:BD,56,0)</f>
        <v>0</v>
      </c>
      <c r="V1211" s="126">
        <f t="shared" si="167"/>
        <v>-184.68</v>
      </c>
      <c r="W1211" s="81">
        <v>184.68</v>
      </c>
      <c r="X1211" s="81">
        <f>VLOOKUP(A1211,РАСЧЕТ!A:BE,57,0)</f>
        <v>95.749799182442402</v>
      </c>
      <c r="Y1211" s="81">
        <f t="shared" si="168"/>
        <v>-88.930200817557605</v>
      </c>
      <c r="Z1211" s="81" t="str">
        <f>VLOOKUP(A1211,'10'!A:C,3,0)</f>
        <v>Начисление услуг УКС00001635 от 31.10.2023 0:00:01</v>
      </c>
      <c r="AA1211" s="81" t="str">
        <f>VLOOKUP(A1211,'10'!A:B,2,0)</f>
        <v>НАС/КС/ДУ-3-КЛ-135</v>
      </c>
      <c r="AB1211" s="81">
        <v>184.68</v>
      </c>
      <c r="AC1211" s="81">
        <f>VLOOKUP(A1211,РАСЧЕТ!A:BF,58,0)</f>
        <v>102.96240180321588</v>
      </c>
      <c r="AD1211" s="81">
        <f t="shared" si="169"/>
        <v>-81.717598196784124</v>
      </c>
      <c r="AE1211" s="81" t="str">
        <f>VLOOKUP(A1211,'11'!A:C,3,0)</f>
        <v>Начисление услуг УКС00001712 от 30.11.2023 23:59:59</v>
      </c>
      <c r="AF1211" s="81" t="str">
        <f>VLOOKUP(A1211,'11'!A:B,2,0)</f>
        <v>НАС/КС/ДУ-3-КЛ-135</v>
      </c>
      <c r="AG1211" s="81">
        <v>184.68</v>
      </c>
      <c r="AH1211" s="120">
        <f>VLOOKUP(A1211,РАСЧЕТ!A:BG,59,0)</f>
        <v>148.34241211551299</v>
      </c>
      <c r="AI1211" s="120">
        <f t="shared" si="170"/>
        <v>-36.337587884487021</v>
      </c>
      <c r="AJ1211" t="str">
        <f>VLOOKUP(A1211,'12'!A:C,3,0)</f>
        <v>Начисление услуг УКС00001860 от 31.12.2023 23:59:59</v>
      </c>
      <c r="AK1211" t="str">
        <f>VLOOKUP(A1211,'12'!A:B,2,0)</f>
        <v>НАС/КС/ДУ-3-КЛ-135</v>
      </c>
    </row>
    <row r="1212" spans="1:37" x14ac:dyDescent="0.3">
      <c r="A1212" s="79" t="s">
        <v>2395</v>
      </c>
      <c r="B1212" s="79" t="s">
        <v>2396</v>
      </c>
      <c r="C1212" s="81">
        <v>163.21</v>
      </c>
      <c r="D1212" s="81">
        <f>VLOOKUP(A1212,РАСЧЕТ!A:AY,51,0)</f>
        <v>68.612612607009822</v>
      </c>
      <c r="E1212" s="81">
        <f t="shared" si="162"/>
        <v>-94.597387392990186</v>
      </c>
      <c r="F1212" s="81" t="str">
        <f>VLOOKUP(A1212,'04'!A:C,3,0)</f>
        <v>Начисление услуг УКС00000631 от 30.04.2023 0:00:01</v>
      </c>
      <c r="G1212" s="81" t="str">
        <f>VLOOKUP(A1212,'04'!A:B,2,0)</f>
        <v>НАС/КС/ДУ-3-КЛ-136</v>
      </c>
      <c r="H1212" s="126">
        <v>163.21</v>
      </c>
      <c r="I1212" s="126">
        <f>VLOOKUP(A1212,РАСЧЕТ!A:AZ,52,0)</f>
        <v>0</v>
      </c>
      <c r="J1212" s="126">
        <f t="shared" si="163"/>
        <v>-163.21</v>
      </c>
      <c r="K1212" s="126">
        <v>163.21</v>
      </c>
      <c r="L1212" s="126">
        <f>VLOOKUP(A1212,РАСЧЕТ!A:BA,53,0)</f>
        <v>0</v>
      </c>
      <c r="M1212" s="126">
        <f t="shared" si="164"/>
        <v>-163.21</v>
      </c>
      <c r="N1212" s="126">
        <v>163.21</v>
      </c>
      <c r="O1212" s="126">
        <f>VLOOKUP(A1212,РАСЧЕТ!A:BB,54,0)</f>
        <v>0</v>
      </c>
      <c r="P1212" s="126">
        <f t="shared" si="165"/>
        <v>-163.21</v>
      </c>
      <c r="Q1212" s="126">
        <v>163.21</v>
      </c>
      <c r="R1212" s="126">
        <f>VLOOKUP(A1212,РАСЧЕТ!A:BC,55,0)</f>
        <v>0</v>
      </c>
      <c r="S1212" s="126">
        <f t="shared" si="166"/>
        <v>-163.21</v>
      </c>
      <c r="T1212" s="126">
        <v>163.21</v>
      </c>
      <c r="U1212" s="126">
        <f>VLOOKUP(A1212,РАСЧЕТ!A:BD,56,0)</f>
        <v>0</v>
      </c>
      <c r="V1212" s="126">
        <f t="shared" si="167"/>
        <v>-163.21</v>
      </c>
      <c r="W1212" s="81">
        <v>163.21</v>
      </c>
      <c r="X1212" s="81">
        <f>VLOOKUP(A1212,РАСЧЕТ!A:BE,57,0)</f>
        <v>84.616101603088637</v>
      </c>
      <c r="Y1212" s="81">
        <f t="shared" si="168"/>
        <v>-78.593898396911371</v>
      </c>
      <c r="Z1212" s="81" t="str">
        <f>VLOOKUP(A1212,'10'!A:C,3,0)</f>
        <v>Начисление услуг УКС00001635 от 31.10.2023 0:00:01</v>
      </c>
      <c r="AA1212" s="81" t="str">
        <f>VLOOKUP(A1212,'10'!A:B,2,0)</f>
        <v>НАС/КС/ДУ-3-КЛ-136</v>
      </c>
      <c r="AB1212" s="81">
        <v>163.21</v>
      </c>
      <c r="AC1212" s="81">
        <f>VLOOKUP(A1212,РАСЧЕТ!A:BF,58,0)</f>
        <v>90.990029500516343</v>
      </c>
      <c r="AD1212" s="81">
        <f t="shared" si="169"/>
        <v>-72.219970499483665</v>
      </c>
      <c r="AE1212" s="81" t="str">
        <f>VLOOKUP(A1212,'11'!A:C,3,0)</f>
        <v>Начисление услуг УКС00001712 от 30.11.2023 23:59:59</v>
      </c>
      <c r="AF1212" s="81" t="str">
        <f>VLOOKUP(A1212,'11'!A:B,2,0)</f>
        <v>НАС/КС/ДУ-3-КЛ-136</v>
      </c>
      <c r="AG1212" s="81">
        <v>163.21</v>
      </c>
      <c r="AH1212" s="120">
        <f>VLOOKUP(A1212,РАСЧЕТ!A:BG,59,0)</f>
        <v>131.09329442766264</v>
      </c>
      <c r="AI1212" s="120">
        <f t="shared" si="170"/>
        <v>-32.116705572337366</v>
      </c>
      <c r="AJ1212" t="str">
        <f>VLOOKUP(A1212,'12'!A:C,3,0)</f>
        <v>Начисление услуг УКС00001860 от 31.12.2023 23:59:59</v>
      </c>
      <c r="AK1212" t="str">
        <f>VLOOKUP(A1212,'12'!A:B,2,0)</f>
        <v>НАС/КС/ДУ-3-КЛ-136</v>
      </c>
    </row>
    <row r="1213" spans="1:37" x14ac:dyDescent="0.3">
      <c r="A1213" s="79" t="s">
        <v>2418</v>
      </c>
      <c r="B1213" s="79" t="s">
        <v>2419</v>
      </c>
      <c r="C1213" s="81">
        <v>249.11</v>
      </c>
      <c r="D1213" s="81">
        <f>VLOOKUP(A1213,РАСЧЕТ!A:AY,51,0)</f>
        <v>104.72451397912025</v>
      </c>
      <c r="E1213" s="81">
        <f t="shared" si="162"/>
        <v>-144.38548602087977</v>
      </c>
      <c r="F1213" s="81" t="str">
        <f>VLOOKUP(A1213,'04'!A:C,3,0)</f>
        <v>Начисление услуг УКС00000631 от 30.04.2023 0:00:01</v>
      </c>
      <c r="G1213" s="81" t="str">
        <f>VLOOKUP(A1213,'04'!A:B,2,0)</f>
        <v>НАС/КС/ДУ-3-КЛ-137</v>
      </c>
      <c r="H1213" s="126">
        <v>249.11</v>
      </c>
      <c r="I1213" s="126">
        <f>VLOOKUP(A1213,РАСЧЕТ!A:AZ,52,0)</f>
        <v>0</v>
      </c>
      <c r="J1213" s="126">
        <f t="shared" si="163"/>
        <v>-249.11</v>
      </c>
      <c r="K1213" s="126">
        <v>249.11</v>
      </c>
      <c r="L1213" s="126">
        <f>VLOOKUP(A1213,РАСЧЕТ!A:BA,53,0)</f>
        <v>0</v>
      </c>
      <c r="M1213" s="126">
        <f t="shared" si="164"/>
        <v>-249.11</v>
      </c>
      <c r="N1213" s="126">
        <v>249.11</v>
      </c>
      <c r="O1213" s="126">
        <f>VLOOKUP(A1213,РАСЧЕТ!A:BB,54,0)</f>
        <v>0</v>
      </c>
      <c r="P1213" s="126">
        <f t="shared" si="165"/>
        <v>-249.11</v>
      </c>
      <c r="Q1213" s="126">
        <v>249.11</v>
      </c>
      <c r="R1213" s="126">
        <f>VLOOKUP(A1213,РАСЧЕТ!A:BC,55,0)</f>
        <v>0</v>
      </c>
      <c r="S1213" s="126">
        <f t="shared" si="166"/>
        <v>-249.11</v>
      </c>
      <c r="T1213" s="126">
        <v>249.11</v>
      </c>
      <c r="U1213" s="126">
        <f>VLOOKUP(A1213,РАСЧЕТ!A:BD,56,0)</f>
        <v>0</v>
      </c>
      <c r="V1213" s="126">
        <f t="shared" si="167"/>
        <v>-249.11</v>
      </c>
      <c r="W1213" s="81">
        <v>249.11</v>
      </c>
      <c r="X1213" s="81">
        <f>VLOOKUP(A1213,РАСЧЕТ!A:BE,57,0)</f>
        <v>129.15089192050368</v>
      </c>
      <c r="Y1213" s="81">
        <f t="shared" si="168"/>
        <v>-119.95910807949633</v>
      </c>
      <c r="Z1213" s="81" t="str">
        <f>VLOOKUP(A1213,'10'!A:C,3,0)</f>
        <v>Начисление услуг УКС00001635 от 31.10.2023 0:00:01</v>
      </c>
      <c r="AA1213" s="81" t="str">
        <f>VLOOKUP(A1213,'10'!A:B,2,0)</f>
        <v>НАС/КС/ДУ-3-КЛ-137</v>
      </c>
      <c r="AB1213" s="81">
        <v>249.11</v>
      </c>
      <c r="AC1213" s="81">
        <f>VLOOKUP(A1213,РАСЧЕТ!A:BF,58,0)</f>
        <v>138.87951871131443</v>
      </c>
      <c r="AD1213" s="81">
        <f t="shared" si="169"/>
        <v>-110.23048128868558</v>
      </c>
      <c r="AE1213" s="81" t="str">
        <f>VLOOKUP(A1213,'11'!A:C,3,0)</f>
        <v>Начисление услуг УКС00001712 от 30.11.2023 23:59:59</v>
      </c>
      <c r="AF1213" s="81" t="str">
        <f>VLOOKUP(A1213,'11'!A:B,2,0)</f>
        <v>НАС/КС/ДУ-3-КЛ-137</v>
      </c>
      <c r="AG1213" s="81">
        <v>249.11</v>
      </c>
      <c r="AH1213" s="120">
        <f>VLOOKUP(A1213,РАСЧЕТ!A:BG,59,0)</f>
        <v>200.08976517906402</v>
      </c>
      <c r="AI1213" s="120">
        <f t="shared" si="170"/>
        <v>-49.020234820935997</v>
      </c>
      <c r="AJ1213" t="str">
        <f>VLOOKUP(A1213,'12'!A:C,3,0)</f>
        <v>Начисление услуг УКС00001860 от 31.12.2023 23:59:59</v>
      </c>
      <c r="AK1213" t="str">
        <f>VLOOKUP(A1213,'12'!A:B,2,0)</f>
        <v>НАС/КС/ДУ-3-КЛ-137</v>
      </c>
    </row>
    <row r="1214" spans="1:37" x14ac:dyDescent="0.3">
      <c r="A1214" s="79" t="s">
        <v>2218</v>
      </c>
      <c r="B1214" s="79" t="s">
        <v>2219</v>
      </c>
      <c r="C1214" s="81">
        <v>206.16</v>
      </c>
      <c r="D1214" s="81">
        <f>VLOOKUP(A1214,РАСЧЕТ!A:AY,51,0)</f>
        <v>86.668563293065034</v>
      </c>
      <c r="E1214" s="81">
        <f t="shared" si="162"/>
        <v>-119.49143670693496</v>
      </c>
      <c r="F1214" s="81" t="str">
        <f>VLOOKUP(A1214,'04'!A:C,3,0)</f>
        <v>Начисление услуг УКС00000631 от 30.04.2023 0:00:01</v>
      </c>
      <c r="G1214" s="81" t="str">
        <f>VLOOKUP(A1214,'04'!A:B,2,0)</f>
        <v>НАС/КС/ДУ-3-КЛ-138</v>
      </c>
      <c r="H1214" s="126">
        <v>206.16</v>
      </c>
      <c r="I1214" s="126">
        <f>VLOOKUP(A1214,РАСЧЕТ!A:AZ,52,0)</f>
        <v>0</v>
      </c>
      <c r="J1214" s="126">
        <f t="shared" si="163"/>
        <v>-206.16</v>
      </c>
      <c r="K1214" s="126">
        <v>206.16</v>
      </c>
      <c r="L1214" s="126">
        <f>VLOOKUP(A1214,РАСЧЕТ!A:BA,53,0)</f>
        <v>0</v>
      </c>
      <c r="M1214" s="126">
        <f t="shared" si="164"/>
        <v>-206.16</v>
      </c>
      <c r="N1214" s="126">
        <v>206.16</v>
      </c>
      <c r="O1214" s="126">
        <f>VLOOKUP(A1214,РАСЧЕТ!A:BB,54,0)</f>
        <v>0</v>
      </c>
      <c r="P1214" s="126">
        <f t="shared" si="165"/>
        <v>-206.16</v>
      </c>
      <c r="Q1214" s="126">
        <v>206.16</v>
      </c>
      <c r="R1214" s="126">
        <f>VLOOKUP(A1214,РАСЧЕТ!A:BC,55,0)</f>
        <v>0</v>
      </c>
      <c r="S1214" s="126">
        <f t="shared" si="166"/>
        <v>-206.16</v>
      </c>
      <c r="T1214" s="126">
        <v>206.16</v>
      </c>
      <c r="U1214" s="126">
        <f>VLOOKUP(A1214,РАСЧЕТ!A:BD,56,0)</f>
        <v>0</v>
      </c>
      <c r="V1214" s="126">
        <f t="shared" si="167"/>
        <v>-206.16</v>
      </c>
      <c r="W1214" s="81">
        <v>206.16</v>
      </c>
      <c r="X1214" s="81">
        <f>VLOOKUP(A1214,РАСЧЕТ!A:BE,57,0)</f>
        <v>106.88349676179617</v>
      </c>
      <c r="Y1214" s="81">
        <f t="shared" si="168"/>
        <v>-99.27650323820383</v>
      </c>
      <c r="Z1214" s="81" t="str">
        <f>VLOOKUP(A1214,'10'!A:C,3,0)</f>
        <v>Начисление услуг УКС00001635 от 31.10.2023 0:00:01</v>
      </c>
      <c r="AA1214" s="81" t="str">
        <f>VLOOKUP(A1214,'10'!A:B,2,0)</f>
        <v>НАС/КС/ДУ-3-КЛ-138</v>
      </c>
      <c r="AB1214" s="81">
        <v>206.16</v>
      </c>
      <c r="AC1214" s="81">
        <f>VLOOKUP(A1214,РАСЧЕТ!A:BF,58,0)</f>
        <v>114.93477410591539</v>
      </c>
      <c r="AD1214" s="81">
        <f t="shared" si="169"/>
        <v>-91.225225894084602</v>
      </c>
      <c r="AE1214" s="81" t="str">
        <f>VLOOKUP(A1214,'11'!A:C,3,0)</f>
        <v>Начисление услуг УКС00001712 от 30.11.2023 23:59:59</v>
      </c>
      <c r="AF1214" s="81" t="str">
        <f>VLOOKUP(A1214,'11'!A:B,2,0)</f>
        <v>НАС/КС/ДУ-3-КЛ-138</v>
      </c>
      <c r="AG1214" s="81">
        <v>206.16</v>
      </c>
      <c r="AH1214" s="120">
        <f>VLOOKUP(A1214,РАСЧЕТ!A:BG,59,0)</f>
        <v>165.59152980336333</v>
      </c>
      <c r="AI1214" s="120">
        <f t="shared" si="170"/>
        <v>-40.568470196636667</v>
      </c>
      <c r="AJ1214" t="str">
        <f>VLOOKUP(A1214,'12'!A:C,3,0)</f>
        <v>Начисление услуг УКС00001860 от 31.12.2023 23:59:59</v>
      </c>
      <c r="AK1214" t="str">
        <f>VLOOKUP(A1214,'12'!A:B,2,0)</f>
        <v>НАС/КС/ДУ-3-КЛ-138</v>
      </c>
    </row>
    <row r="1215" spans="1:37" x14ac:dyDescent="0.3">
      <c r="A1215" s="79" t="s">
        <v>2110</v>
      </c>
      <c r="B1215" s="79" t="s">
        <v>2111</v>
      </c>
      <c r="C1215" s="81">
        <v>188.98</v>
      </c>
      <c r="D1215" s="81">
        <f>VLOOKUP(A1215,РАСЧЕТ!A:AY,51,0)</f>
        <v>79.446183018642969</v>
      </c>
      <c r="E1215" s="81">
        <f t="shared" si="162"/>
        <v>-109.53381698135702</v>
      </c>
      <c r="F1215" s="81" t="str">
        <f>VLOOKUP(A1215,'04'!A:C,3,0)</f>
        <v>Начисление услуг УКС00000631 от 30.04.2023 0:00:01</v>
      </c>
      <c r="G1215" s="81" t="str">
        <f>VLOOKUP(A1215,'04'!A:B,2,0)</f>
        <v>НАС/КС/ДУ/3-КЛ-139</v>
      </c>
      <c r="H1215" s="126">
        <v>188.98</v>
      </c>
      <c r="I1215" s="126">
        <f>VLOOKUP(A1215,РАСЧЕТ!A:AZ,52,0)</f>
        <v>0</v>
      </c>
      <c r="J1215" s="126">
        <f t="shared" si="163"/>
        <v>-188.98</v>
      </c>
      <c r="K1215" s="126">
        <v>188.98</v>
      </c>
      <c r="L1215" s="126">
        <f>VLOOKUP(A1215,РАСЧЕТ!A:BA,53,0)</f>
        <v>0</v>
      </c>
      <c r="M1215" s="126">
        <f t="shared" si="164"/>
        <v>-188.98</v>
      </c>
      <c r="N1215" s="126">
        <v>188.98</v>
      </c>
      <c r="O1215" s="126">
        <f>VLOOKUP(A1215,РАСЧЕТ!A:BB,54,0)</f>
        <v>0</v>
      </c>
      <c r="P1215" s="126">
        <f t="shared" si="165"/>
        <v>-188.98</v>
      </c>
      <c r="Q1215" s="126">
        <v>188.98</v>
      </c>
      <c r="R1215" s="126">
        <f>VLOOKUP(A1215,РАСЧЕТ!A:BC,55,0)</f>
        <v>0</v>
      </c>
      <c r="S1215" s="126">
        <f t="shared" si="166"/>
        <v>-188.98</v>
      </c>
      <c r="T1215" s="126">
        <v>188.98</v>
      </c>
      <c r="U1215" s="126">
        <f>VLOOKUP(A1215,РАСЧЕТ!A:BD,56,0)</f>
        <v>0</v>
      </c>
      <c r="V1215" s="126">
        <f t="shared" si="167"/>
        <v>-188.98</v>
      </c>
      <c r="W1215" s="81">
        <v>188.98</v>
      </c>
      <c r="X1215" s="81">
        <f>VLOOKUP(A1215,РАСЧЕТ!A:BE,57,0)</f>
        <v>97.976538698313163</v>
      </c>
      <c r="Y1215" s="81">
        <f t="shared" si="168"/>
        <v>-91.003461301686826</v>
      </c>
      <c r="Z1215" s="81" t="str">
        <f>VLOOKUP(A1215,'10'!A:C,3,0)</f>
        <v>Начисление услуг УКС00001635 от 31.10.2023 0:00:01</v>
      </c>
      <c r="AA1215" s="81" t="str">
        <f>VLOOKUP(A1215,'10'!A:B,2,0)</f>
        <v>НАС/КС/ДУ/3-КЛ-139</v>
      </c>
      <c r="AB1215" s="81">
        <v>188.98</v>
      </c>
      <c r="AC1215" s="81">
        <f>VLOOKUP(A1215,РАСЧЕТ!A:BF,58,0)</f>
        <v>105.35687626375579</v>
      </c>
      <c r="AD1215" s="81">
        <f t="shared" si="169"/>
        <v>-83.623123736244196</v>
      </c>
      <c r="AE1215" s="81" t="str">
        <f>VLOOKUP(A1215,'11'!A:C,3,0)</f>
        <v>Начисление услуг УКС00001712 от 30.11.2023 23:59:59</v>
      </c>
      <c r="AF1215" s="81" t="str">
        <f>VLOOKUP(A1215,'11'!A:B,2,0)</f>
        <v>НАС/КС/ДУ/3-КЛ-139</v>
      </c>
      <c r="AG1215" s="81">
        <v>188.98</v>
      </c>
      <c r="AH1215" s="120">
        <f>VLOOKUP(A1215,РАСЧЕТ!A:BG,59,0)</f>
        <v>151.79223565308305</v>
      </c>
      <c r="AI1215" s="120">
        <f t="shared" si="170"/>
        <v>-37.187764346916936</v>
      </c>
      <c r="AJ1215" t="str">
        <f>VLOOKUP(A1215,'12'!A:C,3,0)</f>
        <v>Начисление услуг УКС00001860 от 31.12.2023 23:59:59</v>
      </c>
      <c r="AK1215" t="str">
        <f>VLOOKUP(A1215,'12'!A:B,2,0)</f>
        <v>НАС/КС/ДУ/3-КЛ-139</v>
      </c>
    </row>
    <row r="1216" spans="1:37" x14ac:dyDescent="0.3">
      <c r="A1216" s="79" t="s">
        <v>2265</v>
      </c>
      <c r="B1216" s="79" t="s">
        <v>2266</v>
      </c>
      <c r="C1216" s="81">
        <v>163.21</v>
      </c>
      <c r="D1216" s="81">
        <f>VLOOKUP(A1216,РАСЧЕТ!A:AY,51,0)</f>
        <v>68.612612607009822</v>
      </c>
      <c r="E1216" s="81">
        <f t="shared" si="162"/>
        <v>-94.597387392990186</v>
      </c>
      <c r="F1216" s="81" t="str">
        <f>VLOOKUP(A1216,'04'!A:C,3,0)</f>
        <v>Начисление услуг УКС00000631 от 30.04.2023 0:00:01</v>
      </c>
      <c r="G1216" s="81" t="str">
        <f>VLOOKUP(A1216,'04'!A:B,2,0)</f>
        <v>ДУ ЗПИФ Развитие Красная сосна 3/паркинг/Кл. №14</v>
      </c>
      <c r="H1216" s="126">
        <v>163.21</v>
      </c>
      <c r="I1216" s="126">
        <f>VLOOKUP(A1216,РАСЧЕТ!A:AZ,52,0)</f>
        <v>0</v>
      </c>
      <c r="J1216" s="126">
        <f t="shared" si="163"/>
        <v>-163.21</v>
      </c>
      <c r="K1216" s="126">
        <v>163.21</v>
      </c>
      <c r="L1216" s="126">
        <f>VLOOKUP(A1216,РАСЧЕТ!A:BA,53,0)</f>
        <v>0</v>
      </c>
      <c r="M1216" s="126">
        <f t="shared" si="164"/>
        <v>-163.21</v>
      </c>
      <c r="N1216" s="126">
        <v>163.21</v>
      </c>
      <c r="O1216" s="126">
        <f>VLOOKUP(A1216,РАСЧЕТ!A:BB,54,0)</f>
        <v>0</v>
      </c>
      <c r="P1216" s="126">
        <f t="shared" si="165"/>
        <v>-163.21</v>
      </c>
      <c r="Q1216" s="126">
        <v>163.21</v>
      </c>
      <c r="R1216" s="126">
        <f>VLOOKUP(A1216,РАСЧЕТ!A:BC,55,0)</f>
        <v>0</v>
      </c>
      <c r="S1216" s="126">
        <f t="shared" si="166"/>
        <v>-163.21</v>
      </c>
      <c r="T1216" s="126">
        <v>163.21</v>
      </c>
      <c r="U1216" s="126">
        <f>VLOOKUP(A1216,РАСЧЕТ!A:BD,56,0)</f>
        <v>0</v>
      </c>
      <c r="V1216" s="126">
        <f t="shared" si="167"/>
        <v>-163.21</v>
      </c>
      <c r="W1216" s="81">
        <v>163.21</v>
      </c>
      <c r="X1216" s="81">
        <f>VLOOKUP(A1216,РАСЧЕТ!A:BE,57,0)</f>
        <v>84.616101603088637</v>
      </c>
      <c r="Y1216" s="81">
        <f t="shared" si="168"/>
        <v>-78.593898396911371</v>
      </c>
      <c r="Z1216" s="81" t="str">
        <f>VLOOKUP(A1216,'10'!A:C,3,0)</f>
        <v>Начисление услуг УКС00001635 от 31.10.2023 0:00:01</v>
      </c>
      <c r="AA1216" s="81" t="str">
        <f>VLOOKUP(A1216,'10'!A:B,2,0)</f>
        <v>ДУ ЗПИФ Развитие Красная сосна 3/паркинг/Кл. №14</v>
      </c>
      <c r="AB1216" s="81">
        <v>163.21</v>
      </c>
      <c r="AC1216" s="81">
        <f>VLOOKUP(A1216,РАСЧЕТ!A:BF,58,0)</f>
        <v>90.990029500516343</v>
      </c>
      <c r="AD1216" s="81">
        <f t="shared" si="169"/>
        <v>-72.219970499483665</v>
      </c>
      <c r="AE1216" s="81" t="str">
        <f>VLOOKUP(A1216,'11'!A:C,3,0)</f>
        <v>Начисление услуг УКС00001712 от 30.11.2023 23:59:59</v>
      </c>
      <c r="AF1216" s="81" t="str">
        <f>VLOOKUP(A1216,'11'!A:B,2,0)</f>
        <v>ДУ ЗПИФ Развитие Красная сосна 3/паркинг/Кл. №14</v>
      </c>
      <c r="AG1216" s="81">
        <v>163.21</v>
      </c>
      <c r="AH1216" s="120">
        <f>VLOOKUP(A1216,РАСЧЕТ!A:BG,59,0)</f>
        <v>131.09329442766264</v>
      </c>
      <c r="AI1216" s="120">
        <f t="shared" si="170"/>
        <v>-32.116705572337366</v>
      </c>
      <c r="AJ1216" t="str">
        <f>VLOOKUP(A1216,'12'!A:C,3,0)</f>
        <v>Начисление услуг УКС00001860 от 31.12.2023 23:59:59</v>
      </c>
      <c r="AK1216" t="str">
        <f>VLOOKUP(A1216,'12'!A:B,2,0)</f>
        <v>ДУ ЗПИФ Развитие Красная сосна 3/паркинг/Кл. №14</v>
      </c>
    </row>
    <row r="1217" spans="1:37" x14ac:dyDescent="0.3">
      <c r="A1217" s="79" t="s">
        <v>2514</v>
      </c>
      <c r="B1217" s="79" t="s">
        <v>2515</v>
      </c>
      <c r="C1217" s="81">
        <v>335.01</v>
      </c>
      <c r="D1217" s="81">
        <f>VLOOKUP(A1217,РАСЧЕТ!A:AY,51,0)</f>
        <v>140.83641535123067</v>
      </c>
      <c r="E1217" s="81">
        <f t="shared" si="162"/>
        <v>-194.17358464876932</v>
      </c>
      <c r="F1217" s="81" t="str">
        <f>VLOOKUP(A1217,'04'!A:C,3,0)</f>
        <v>Начисление услуг УКС00000631 от 30.04.2023 0:00:01</v>
      </c>
      <c r="G1217" s="81" t="str">
        <f>VLOOKUP(A1217,'04'!A:B,2,0)</f>
        <v>ДУ ЗПИФ Развитие Красная сосна 3/паркинг/Кл. №140</v>
      </c>
      <c r="H1217" s="126">
        <v>162.13999999999999</v>
      </c>
      <c r="I1217" s="126">
        <f>VLOOKUP(A1217,РАСЧЕТ!A:AZ,52,0)</f>
        <v>0</v>
      </c>
      <c r="J1217" s="126">
        <f t="shared" si="163"/>
        <v>-162.13999999999999</v>
      </c>
      <c r="K1217" s="127"/>
      <c r="L1217" s="126">
        <f>VLOOKUP(A1217,РАСЧЕТ!A:BA,53,0)</f>
        <v>0</v>
      </c>
      <c r="M1217" s="126">
        <f t="shared" si="164"/>
        <v>0</v>
      </c>
      <c r="N1217" s="127"/>
      <c r="O1217" s="126">
        <f>VLOOKUP(A1217,РАСЧЕТ!A:BB,54,0)</f>
        <v>0</v>
      </c>
      <c r="P1217" s="126">
        <f t="shared" si="165"/>
        <v>0</v>
      </c>
      <c r="Q1217" s="127"/>
      <c r="R1217" s="126">
        <f>VLOOKUP(A1217,РАСЧЕТ!A:BC,55,0)</f>
        <v>0</v>
      </c>
      <c r="S1217" s="126">
        <f t="shared" si="166"/>
        <v>0</v>
      </c>
      <c r="T1217" s="127"/>
      <c r="U1217" s="126">
        <f>VLOOKUP(A1217,РАСЧЕТ!A:BD,56,0)</f>
        <v>0</v>
      </c>
      <c r="V1217" s="126">
        <f t="shared" si="167"/>
        <v>0</v>
      </c>
      <c r="W1217" s="82"/>
      <c r="X1217" s="81">
        <f>VLOOKUP(A1217,РАСЧЕТ!A:BE,57,0)</f>
        <v>0</v>
      </c>
      <c r="Y1217" s="81">
        <f t="shared" si="168"/>
        <v>0</v>
      </c>
      <c r="Z1217" s="81" t="e">
        <f>VLOOKUP(A1217,'10'!A:C,3,0)</f>
        <v>#N/A</v>
      </c>
      <c r="AA1217" s="81" t="e">
        <f>VLOOKUP(A1217,'10'!A:B,2,0)</f>
        <v>#N/A</v>
      </c>
      <c r="AB1217" s="82"/>
      <c r="AC1217" s="81">
        <f>VLOOKUP(A1217,РАСЧЕТ!A:BF,58,0)</f>
        <v>0</v>
      </c>
      <c r="AD1217" s="81">
        <f t="shared" si="169"/>
        <v>0</v>
      </c>
      <c r="AE1217" s="81" t="e">
        <f>VLOOKUP(A1217,'11'!A:C,3,0)</f>
        <v>#N/A</v>
      </c>
      <c r="AF1217" s="81" t="e">
        <f>VLOOKUP(A1217,'11'!A:B,2,0)</f>
        <v>#N/A</v>
      </c>
      <c r="AG1217" s="82"/>
      <c r="AH1217" s="120">
        <f>VLOOKUP(A1217,РАСЧЕТ!A:BG,59,0)</f>
        <v>0</v>
      </c>
      <c r="AI1217" s="120">
        <f t="shared" si="170"/>
        <v>0</v>
      </c>
      <c r="AJ1217" t="e">
        <f>VLOOKUP(A1217,'12'!A:C,3,0)</f>
        <v>#N/A</v>
      </c>
      <c r="AK1217" t="e">
        <f>VLOOKUP(A1217,'12'!A:B,2,0)</f>
        <v>#N/A</v>
      </c>
    </row>
    <row r="1218" spans="1:37" x14ac:dyDescent="0.3">
      <c r="A1218" s="79" t="s">
        <v>2730</v>
      </c>
      <c r="B1218" s="79" t="s">
        <v>2515</v>
      </c>
      <c r="C1218" s="82"/>
      <c r="D1218" s="81">
        <f>VLOOKUP(A1218,РАСЧЕТ!A:AY,51,0)</f>
        <v>0</v>
      </c>
      <c r="E1218" s="81">
        <f t="shared" si="162"/>
        <v>0</v>
      </c>
      <c r="F1218" s="81" t="e">
        <f>VLOOKUP(A1218,'04'!A:C,3,0)</f>
        <v>#N/A</v>
      </c>
      <c r="G1218" s="81" t="e">
        <f>VLOOKUP(A1218,'04'!A:B,2,0)</f>
        <v>#N/A</v>
      </c>
      <c r="H1218" s="126">
        <v>172.88</v>
      </c>
      <c r="I1218" s="126">
        <f>VLOOKUP(A1218,РАСЧЕТ!A:AZ,52,0)</f>
        <v>0</v>
      </c>
      <c r="J1218" s="126">
        <f t="shared" si="163"/>
        <v>-172.88</v>
      </c>
      <c r="K1218" s="126">
        <v>335.01</v>
      </c>
      <c r="L1218" s="126">
        <f>VLOOKUP(A1218,РАСЧЕТ!A:BA,53,0)</f>
        <v>0</v>
      </c>
      <c r="M1218" s="126">
        <f t="shared" si="164"/>
        <v>-335.01</v>
      </c>
      <c r="N1218" s="126">
        <v>335.01</v>
      </c>
      <c r="O1218" s="126">
        <f>VLOOKUP(A1218,РАСЧЕТ!A:BB,54,0)</f>
        <v>0</v>
      </c>
      <c r="P1218" s="126">
        <f t="shared" si="165"/>
        <v>-335.01</v>
      </c>
      <c r="Q1218" s="126">
        <v>335.01</v>
      </c>
      <c r="R1218" s="126">
        <f>VLOOKUP(A1218,РАСЧЕТ!A:BC,55,0)</f>
        <v>0</v>
      </c>
      <c r="S1218" s="126">
        <f t="shared" si="166"/>
        <v>-335.01</v>
      </c>
      <c r="T1218" s="126">
        <v>335.01</v>
      </c>
      <c r="U1218" s="126">
        <f>VLOOKUP(A1218,РАСЧЕТ!A:BD,56,0)</f>
        <v>0</v>
      </c>
      <c r="V1218" s="126">
        <f t="shared" si="167"/>
        <v>-335.01</v>
      </c>
      <c r="W1218" s="81">
        <v>335.01</v>
      </c>
      <c r="X1218" s="81">
        <f>VLOOKUP(A1218,РАСЧЕТ!A:BE,57,0)</f>
        <v>173.68568223791874</v>
      </c>
      <c r="Y1218" s="81">
        <f t="shared" si="168"/>
        <v>-161.32431776208125</v>
      </c>
      <c r="Z1218" s="81" t="str">
        <f>VLOOKUP(A1218,'10'!A:C,3,0)</f>
        <v>Начисление услуг УКС00001635 от 31.10.2023 0:00:01</v>
      </c>
      <c r="AA1218" s="81" t="str">
        <f>VLOOKUP(A1218,'10'!A:B,2,0)</f>
        <v>НАС/КС/ДУ-КЛ-3-140</v>
      </c>
      <c r="AB1218" s="81">
        <v>335.01</v>
      </c>
      <c r="AC1218" s="81">
        <f>VLOOKUP(A1218,РАСЧЕТ!A:BF,58,0)</f>
        <v>186.76900792211254</v>
      </c>
      <c r="AD1218" s="81">
        <f t="shared" si="169"/>
        <v>-148.24099207788746</v>
      </c>
      <c r="AE1218" s="81" t="str">
        <f>VLOOKUP(A1218,'11'!A:C,3,0)</f>
        <v>Начисление услуг УКС00001712 от 30.11.2023 23:59:59</v>
      </c>
      <c r="AF1218" s="81" t="str">
        <f>VLOOKUP(A1218,'11'!A:B,2,0)</f>
        <v>НАС/КС/ДУ-КЛ-3-140</v>
      </c>
      <c r="AG1218" s="81">
        <v>335.01</v>
      </c>
      <c r="AH1218" s="120">
        <f>VLOOKUP(A1218,РАСЧЕТ!A:BG,59,0)</f>
        <v>269.08623593046542</v>
      </c>
      <c r="AI1218" s="120">
        <f t="shared" si="170"/>
        <v>-65.92376406953457</v>
      </c>
      <c r="AJ1218" t="str">
        <f>VLOOKUP(A1218,'12'!A:C,3,0)</f>
        <v>Начисление услуг УКС00001860 от 31.12.2023 23:59:59</v>
      </c>
      <c r="AK1218" t="str">
        <f>VLOOKUP(A1218,'12'!A:B,2,0)</f>
        <v>НАС/КС/ДУ-КЛ-3-140</v>
      </c>
    </row>
    <row r="1219" spans="1:37" x14ac:dyDescent="0.3">
      <c r="A1219" s="79" t="s">
        <v>2516</v>
      </c>
      <c r="B1219" s="79" t="s">
        <v>2517</v>
      </c>
      <c r="C1219" s="81">
        <v>201.86</v>
      </c>
      <c r="D1219" s="81">
        <f>VLOOKUP(A1219,РАСЧЕТ!A:AY,51,0)</f>
        <v>84.862968224459507</v>
      </c>
      <c r="E1219" s="81">
        <f t="shared" ref="E1219:E1282" si="171">D1219-C1219</f>
        <v>-116.99703177554051</v>
      </c>
      <c r="F1219" s="81" t="str">
        <f>VLOOKUP(A1219,'04'!A:C,3,0)</f>
        <v>Начисление услуг УКС00000631 от 30.04.2023 0:00:01</v>
      </c>
      <c r="G1219" s="81" t="str">
        <f>VLOOKUP(A1219,'04'!A:B,2,0)</f>
        <v>НАС/КС/ДУ-3-КЛ-141</v>
      </c>
      <c r="H1219" s="126">
        <v>201.86</v>
      </c>
      <c r="I1219" s="126">
        <f>VLOOKUP(A1219,РАСЧЕТ!A:AZ,52,0)</f>
        <v>0</v>
      </c>
      <c r="J1219" s="126">
        <f t="shared" ref="J1219:J1282" si="172">I1219-H1219</f>
        <v>-201.86</v>
      </c>
      <c r="K1219" s="126">
        <v>201.86</v>
      </c>
      <c r="L1219" s="126">
        <f>VLOOKUP(A1219,РАСЧЕТ!A:BA,53,0)</f>
        <v>0</v>
      </c>
      <c r="M1219" s="126">
        <f t="shared" ref="M1219:M1282" si="173">L1219-K1219</f>
        <v>-201.86</v>
      </c>
      <c r="N1219" s="126">
        <v>201.86</v>
      </c>
      <c r="O1219" s="126">
        <f>VLOOKUP(A1219,РАСЧЕТ!A:BB,54,0)</f>
        <v>0</v>
      </c>
      <c r="P1219" s="126">
        <f t="shared" ref="P1219:P1282" si="174">O1219-N1219</f>
        <v>-201.86</v>
      </c>
      <c r="Q1219" s="126">
        <v>201.86</v>
      </c>
      <c r="R1219" s="126">
        <f>VLOOKUP(A1219,РАСЧЕТ!A:BC,55,0)</f>
        <v>0</v>
      </c>
      <c r="S1219" s="126">
        <f t="shared" ref="S1219:S1282" si="175">R1219-Q1219</f>
        <v>-201.86</v>
      </c>
      <c r="T1219" s="126">
        <v>201.86</v>
      </c>
      <c r="U1219" s="126">
        <f>VLOOKUP(A1219,РАСЧЕТ!A:BD,56,0)</f>
        <v>0</v>
      </c>
      <c r="V1219" s="126">
        <f t="shared" ref="V1219:V1282" si="176">U1219-T1219</f>
        <v>-201.86</v>
      </c>
      <c r="W1219" s="81">
        <v>201.86</v>
      </c>
      <c r="X1219" s="81">
        <f>VLOOKUP(A1219,РАСЧЕТ!A:BE,57,0)</f>
        <v>104.65675724592542</v>
      </c>
      <c r="Y1219" s="81">
        <f t="shared" ref="Y1219:Y1282" si="177">X1219-W1219</f>
        <v>-97.203242754074594</v>
      </c>
      <c r="Z1219" s="81" t="str">
        <f>VLOOKUP(A1219,'10'!A:C,3,0)</f>
        <v>Начисление услуг УКС00001635 от 31.10.2023 0:00:01</v>
      </c>
      <c r="AA1219" s="81" t="str">
        <f>VLOOKUP(A1219,'10'!A:B,2,0)</f>
        <v>НАС/КС/ДУ-3-КЛ-141</v>
      </c>
      <c r="AB1219" s="81">
        <v>201.86</v>
      </c>
      <c r="AC1219" s="81">
        <f>VLOOKUP(A1219,РАСЧЕТ!A:BF,58,0)</f>
        <v>112.5402996453755</v>
      </c>
      <c r="AD1219" s="81">
        <f t="shared" ref="AD1219:AD1282" si="178">AC1219-AB1219</f>
        <v>-89.319700354624516</v>
      </c>
      <c r="AE1219" s="81" t="str">
        <f>VLOOKUP(A1219,'11'!A:C,3,0)</f>
        <v>Начисление услуг УКС00001712 от 30.11.2023 23:59:59</v>
      </c>
      <c r="AF1219" s="81" t="str">
        <f>VLOOKUP(A1219,'11'!A:B,2,0)</f>
        <v>НАС/КС/ДУ-3-КЛ-141</v>
      </c>
      <c r="AG1219" s="81">
        <v>201.86</v>
      </c>
      <c r="AH1219" s="120">
        <f>VLOOKUP(A1219,РАСЧЕТ!A:BG,59,0)</f>
        <v>162.14170626579326</v>
      </c>
      <c r="AI1219" s="120">
        <f t="shared" ref="AI1219:AI1282" si="179">AH1219-AG1219</f>
        <v>-39.718293734206753</v>
      </c>
      <c r="AJ1219" t="str">
        <f>VLOOKUP(A1219,'12'!A:C,3,0)</f>
        <v>Начисление услуг УКС00001860 от 31.12.2023 23:59:59</v>
      </c>
      <c r="AK1219" t="str">
        <f>VLOOKUP(A1219,'12'!A:B,2,0)</f>
        <v>НАС/КС/ДУ-3-КЛ-141</v>
      </c>
    </row>
    <row r="1220" spans="1:37" x14ac:dyDescent="0.3">
      <c r="A1220" s="79" t="s">
        <v>2027</v>
      </c>
      <c r="B1220" s="79" t="s">
        <v>2028</v>
      </c>
      <c r="C1220" s="81">
        <v>176.09</v>
      </c>
      <c r="D1220" s="81">
        <f>VLOOKUP(A1220,РАСЧЕТ!A:AY,51,0)</f>
        <v>74.029397812826375</v>
      </c>
      <c r="E1220" s="81">
        <f t="shared" si="171"/>
        <v>-102.06060218717363</v>
      </c>
      <c r="F1220" s="81" t="str">
        <f>VLOOKUP(A1220,'04'!A:C,3,0)</f>
        <v>Начисление услуг УКС00000631 от 30.04.2023 0:00:01</v>
      </c>
      <c r="G1220" s="81" t="str">
        <f>VLOOKUP(A1220,'04'!A:B,2,0)</f>
        <v>С24-НАСТР-3-2021/паркинг/Кл. №142</v>
      </c>
      <c r="H1220" s="126">
        <v>176.09</v>
      </c>
      <c r="I1220" s="126">
        <f>VLOOKUP(A1220,РАСЧЕТ!A:AZ,52,0)</f>
        <v>0</v>
      </c>
      <c r="J1220" s="126">
        <f t="shared" si="172"/>
        <v>-176.09</v>
      </c>
      <c r="K1220" s="126">
        <v>176.09</v>
      </c>
      <c r="L1220" s="126">
        <f>VLOOKUP(A1220,РАСЧЕТ!A:BA,53,0)</f>
        <v>0</v>
      </c>
      <c r="M1220" s="126">
        <f t="shared" si="173"/>
        <v>-176.09</v>
      </c>
      <c r="N1220" s="126">
        <v>176.09</v>
      </c>
      <c r="O1220" s="126">
        <f>VLOOKUP(A1220,РАСЧЕТ!A:BB,54,0)</f>
        <v>0</v>
      </c>
      <c r="P1220" s="126">
        <f t="shared" si="174"/>
        <v>-176.09</v>
      </c>
      <c r="Q1220" s="126">
        <v>176.09</v>
      </c>
      <c r="R1220" s="126">
        <f>VLOOKUP(A1220,РАСЧЕТ!A:BC,55,0)</f>
        <v>0</v>
      </c>
      <c r="S1220" s="126">
        <f t="shared" si="175"/>
        <v>-176.09</v>
      </c>
      <c r="T1220" s="126">
        <v>176.09</v>
      </c>
      <c r="U1220" s="126">
        <f>VLOOKUP(A1220,РАСЧЕТ!A:BD,56,0)</f>
        <v>0</v>
      </c>
      <c r="V1220" s="126">
        <f t="shared" si="176"/>
        <v>-176.09</v>
      </c>
      <c r="W1220" s="81">
        <v>176.09</v>
      </c>
      <c r="X1220" s="81">
        <f>VLOOKUP(A1220,РАСЧЕТ!A:BE,57,0)</f>
        <v>91.296320150700879</v>
      </c>
      <c r="Y1220" s="81">
        <f t="shared" si="177"/>
        <v>-84.793679849299124</v>
      </c>
      <c r="Z1220" s="81" t="str">
        <f>VLOOKUP(A1220,'10'!A:C,3,0)</f>
        <v>Начисление услуг УКС00001635 от 31.10.2023 0:00:01</v>
      </c>
      <c r="AA1220" s="81" t="str">
        <f>VLOOKUP(A1220,'10'!A:B,2,0)</f>
        <v>С24-НАСТР-3-2021/паркинг/Кл. №142</v>
      </c>
      <c r="AB1220" s="81">
        <v>176.09</v>
      </c>
      <c r="AC1220" s="81">
        <f>VLOOKUP(A1220,РАСЧЕТ!A:BF,58,0)</f>
        <v>98.173452882136061</v>
      </c>
      <c r="AD1220" s="81">
        <f t="shared" si="178"/>
        <v>-77.916547117863942</v>
      </c>
      <c r="AE1220" s="81" t="str">
        <f>VLOOKUP(A1220,'11'!A:C,3,0)</f>
        <v>Начисление услуг УКС00001712 от 30.11.2023 23:59:59</v>
      </c>
      <c r="AF1220" s="81" t="str">
        <f>VLOOKUP(A1220,'11'!A:B,2,0)</f>
        <v>С24-НАСТР-3-2021/паркинг/Кл. №142</v>
      </c>
      <c r="AG1220" s="81">
        <v>176.09</v>
      </c>
      <c r="AH1220" s="120">
        <f>VLOOKUP(A1220,РАСЧЕТ!A:BG,59,0)</f>
        <v>141.44276504037285</v>
      </c>
      <c r="AI1220" s="120">
        <f t="shared" si="179"/>
        <v>-34.647234959627156</v>
      </c>
      <c r="AJ1220" t="str">
        <f>VLOOKUP(A1220,'12'!A:C,3,0)</f>
        <v>Начисление услуг УКС00001860 от 31.12.2023 23:59:59</v>
      </c>
      <c r="AK1220" t="str">
        <f>VLOOKUP(A1220,'12'!A:B,2,0)</f>
        <v>С24-НАСТР-3-2021/паркинг/Кл. №142</v>
      </c>
    </row>
    <row r="1221" spans="1:37" x14ac:dyDescent="0.3">
      <c r="A1221" s="79" t="s">
        <v>985</v>
      </c>
      <c r="B1221" s="79" t="s">
        <v>986</v>
      </c>
      <c r="C1221" s="81">
        <v>141.72999999999999</v>
      </c>
      <c r="D1221" s="81">
        <f>VLOOKUP(A1221,РАСЧЕТ!A:AY,51,0)</f>
        <v>59.584637263982209</v>
      </c>
      <c r="E1221" s="81">
        <f t="shared" si="171"/>
        <v>-82.145362736017773</v>
      </c>
      <c r="F1221" s="81" t="str">
        <f>VLOOKUP(A1221,'04'!A:C,3,0)</f>
        <v>Начисление услуг УКС00000631 от 30.04.2023 0:00:01</v>
      </c>
      <c r="G1221" s="81" t="str">
        <f>VLOOKUP(A1221,'04'!A:B,2,0)</f>
        <v>НАС/КС/ДУ-3-КЛ-143</v>
      </c>
      <c r="H1221" s="126">
        <v>141.72999999999999</v>
      </c>
      <c r="I1221" s="126">
        <f>VLOOKUP(A1221,РАСЧЕТ!A:AZ,52,0)</f>
        <v>0</v>
      </c>
      <c r="J1221" s="126">
        <f t="shared" si="172"/>
        <v>-141.72999999999999</v>
      </c>
      <c r="K1221" s="126">
        <v>141.72999999999999</v>
      </c>
      <c r="L1221" s="126">
        <f>VLOOKUP(A1221,РАСЧЕТ!A:BA,53,0)</f>
        <v>0</v>
      </c>
      <c r="M1221" s="126">
        <f t="shared" si="173"/>
        <v>-141.72999999999999</v>
      </c>
      <c r="N1221" s="126">
        <v>141.72999999999999</v>
      </c>
      <c r="O1221" s="126">
        <f>VLOOKUP(A1221,РАСЧЕТ!A:BB,54,0)</f>
        <v>0</v>
      </c>
      <c r="P1221" s="126">
        <f t="shared" si="174"/>
        <v>-141.72999999999999</v>
      </c>
      <c r="Q1221" s="126">
        <v>141.72999999999999</v>
      </c>
      <c r="R1221" s="126">
        <f>VLOOKUP(A1221,РАСЧЕТ!A:BC,55,0)</f>
        <v>0</v>
      </c>
      <c r="S1221" s="126">
        <f t="shared" si="175"/>
        <v>-141.72999999999999</v>
      </c>
      <c r="T1221" s="126">
        <v>141.72999999999999</v>
      </c>
      <c r="U1221" s="126">
        <f>VLOOKUP(A1221,РАСЧЕТ!A:BD,56,0)</f>
        <v>0</v>
      </c>
      <c r="V1221" s="126">
        <f t="shared" si="176"/>
        <v>-141.72999999999999</v>
      </c>
      <c r="W1221" s="81">
        <v>141.72999999999999</v>
      </c>
      <c r="X1221" s="81">
        <f>VLOOKUP(A1221,РАСЧЕТ!A:BE,57,0)</f>
        <v>73.482404023734858</v>
      </c>
      <c r="Y1221" s="81">
        <f t="shared" si="177"/>
        <v>-68.247595976265131</v>
      </c>
      <c r="Z1221" s="81" t="str">
        <f>VLOOKUP(A1221,'10'!A:C,3,0)</f>
        <v>Начисление услуг УКС00001635 от 31.10.2023 0:00:01</v>
      </c>
      <c r="AA1221" s="81" t="str">
        <f>VLOOKUP(A1221,'10'!A:B,2,0)</f>
        <v>НАС/КС/ДУ-3-КЛ-143</v>
      </c>
      <c r="AB1221" s="81">
        <v>141.72999999999999</v>
      </c>
      <c r="AC1221" s="81">
        <f>VLOOKUP(A1221,РАСЧЕТ!A:BF,58,0)</f>
        <v>79.017657197816831</v>
      </c>
      <c r="AD1221" s="81">
        <f t="shared" si="178"/>
        <v>-62.712342802183159</v>
      </c>
      <c r="AE1221" s="81" t="str">
        <f>VLOOKUP(A1221,'11'!A:C,3,0)</f>
        <v>Начисление услуг УКС00001712 от 30.11.2023 23:59:59</v>
      </c>
      <c r="AF1221" s="81" t="str">
        <f>VLOOKUP(A1221,'11'!A:B,2,0)</f>
        <v>НАС/КС/ДУ-3-КЛ-143</v>
      </c>
      <c r="AG1221" s="81">
        <v>141.72999999999999</v>
      </c>
      <c r="AH1221" s="120">
        <f>VLOOKUP(A1221,РАСЧЕТ!A:BG,59,0)</f>
        <v>113.8441767398123</v>
      </c>
      <c r="AI1221" s="120">
        <f t="shared" si="179"/>
        <v>-27.885823260187692</v>
      </c>
      <c r="AJ1221" t="str">
        <f>VLOOKUP(A1221,'12'!A:C,3,0)</f>
        <v>Начисление услуг УКС00001860 от 31.12.2023 23:59:59</v>
      </c>
      <c r="AK1221" t="str">
        <f>VLOOKUP(A1221,'12'!A:B,2,0)</f>
        <v>НАС/КС/ДУ-3-КЛ-143</v>
      </c>
    </row>
    <row r="1222" spans="1:37" x14ac:dyDescent="0.3">
      <c r="A1222" s="79" t="s">
        <v>2299</v>
      </c>
      <c r="B1222" s="79" t="s">
        <v>2300</v>
      </c>
      <c r="C1222" s="81">
        <v>171.8</v>
      </c>
      <c r="D1222" s="81">
        <f>VLOOKUP(A1222,РАСЧЕТ!A:AY,51,0)</f>
        <v>72.223802744220862</v>
      </c>
      <c r="E1222" s="81">
        <f t="shared" si="171"/>
        <v>-99.576197255779149</v>
      </c>
      <c r="F1222" s="81" t="str">
        <f>VLOOKUP(A1222,'04'!A:C,3,0)</f>
        <v>Начисление услуг УКС00000631 от 30.04.2023 0:00:01</v>
      </c>
      <c r="G1222" s="81" t="str">
        <f>VLOOKUP(A1222,'04'!A:B,2,0)</f>
        <v>НАС/КС/ДУ-3-КЛ-144К</v>
      </c>
      <c r="H1222" s="126">
        <v>171.8</v>
      </c>
      <c r="I1222" s="126">
        <f>VLOOKUP(A1222,РАСЧЕТ!A:AZ,52,0)</f>
        <v>0</v>
      </c>
      <c r="J1222" s="126">
        <f t="shared" si="172"/>
        <v>-171.8</v>
      </c>
      <c r="K1222" s="126">
        <v>171.8</v>
      </c>
      <c r="L1222" s="126">
        <f>VLOOKUP(A1222,РАСЧЕТ!A:BA,53,0)</f>
        <v>0</v>
      </c>
      <c r="M1222" s="126">
        <f t="shared" si="173"/>
        <v>-171.8</v>
      </c>
      <c r="N1222" s="126">
        <v>171.8</v>
      </c>
      <c r="O1222" s="126">
        <f>VLOOKUP(A1222,РАСЧЕТ!A:BB,54,0)</f>
        <v>0</v>
      </c>
      <c r="P1222" s="126">
        <f t="shared" si="174"/>
        <v>-171.8</v>
      </c>
      <c r="Q1222" s="126">
        <v>171.8</v>
      </c>
      <c r="R1222" s="126">
        <f>VLOOKUP(A1222,РАСЧЕТ!A:BC,55,0)</f>
        <v>0</v>
      </c>
      <c r="S1222" s="126">
        <f t="shared" si="175"/>
        <v>-171.8</v>
      </c>
      <c r="T1222" s="126">
        <v>171.8</v>
      </c>
      <c r="U1222" s="126">
        <f>VLOOKUP(A1222,РАСЧЕТ!A:BD,56,0)</f>
        <v>0</v>
      </c>
      <c r="V1222" s="126">
        <f t="shared" si="176"/>
        <v>-171.8</v>
      </c>
      <c r="W1222" s="81">
        <v>171.8</v>
      </c>
      <c r="X1222" s="81">
        <f>VLOOKUP(A1222,РАСЧЕТ!A:BE,57,0)</f>
        <v>89.069580634830132</v>
      </c>
      <c r="Y1222" s="81">
        <f t="shared" si="177"/>
        <v>-82.73041936516988</v>
      </c>
      <c r="Z1222" s="81" t="str">
        <f>VLOOKUP(A1222,'10'!A:C,3,0)</f>
        <v>Начисление услуг УКС00001635 от 31.10.2023 0:00:01</v>
      </c>
      <c r="AA1222" s="81" t="str">
        <f>VLOOKUP(A1222,'10'!A:B,2,0)</f>
        <v>НАС/КС/ДУ-3-КЛ-144К</v>
      </c>
      <c r="AB1222" s="81">
        <v>171.8</v>
      </c>
      <c r="AC1222" s="81">
        <f>VLOOKUP(A1222,РАСЧЕТ!A:BF,58,0)</f>
        <v>95.778978421596165</v>
      </c>
      <c r="AD1222" s="81">
        <f t="shared" si="178"/>
        <v>-76.021021578403847</v>
      </c>
      <c r="AE1222" s="81" t="str">
        <f>VLOOKUP(A1222,'11'!A:C,3,0)</f>
        <v>Начисление услуг УКС00001712 от 30.11.2023 23:59:59</v>
      </c>
      <c r="AF1222" s="81" t="str">
        <f>VLOOKUP(A1222,'11'!A:B,2,0)</f>
        <v>НАС/КС/ДУ-3-КЛ-144К</v>
      </c>
      <c r="AG1222" s="81">
        <v>171.8</v>
      </c>
      <c r="AH1222" s="120">
        <f>VLOOKUP(A1222,РАСЧЕТ!A:BG,59,0)</f>
        <v>137.99294150280278</v>
      </c>
      <c r="AI1222" s="120">
        <f t="shared" si="179"/>
        <v>-33.807058497197232</v>
      </c>
      <c r="AJ1222" t="str">
        <f>VLOOKUP(A1222,'12'!A:C,3,0)</f>
        <v>Начисление услуг УКС00001860 от 31.12.2023 23:59:59</v>
      </c>
      <c r="AK1222" t="str">
        <f>VLOOKUP(A1222,'12'!A:B,2,0)</f>
        <v>НАС/КС/ДУ-3-КЛ-144К</v>
      </c>
    </row>
    <row r="1223" spans="1:37" x14ac:dyDescent="0.3">
      <c r="A1223" s="79" t="s">
        <v>2153</v>
      </c>
      <c r="B1223" s="79" t="s">
        <v>2154</v>
      </c>
      <c r="C1223" s="81">
        <v>240.52</v>
      </c>
      <c r="D1223" s="81">
        <f>VLOOKUP(A1223,РАСЧЕТ!A:AY,51,0)</f>
        <v>101.11332384190921</v>
      </c>
      <c r="E1223" s="81">
        <f t="shared" si="171"/>
        <v>-139.40667615809082</v>
      </c>
      <c r="F1223" s="81" t="str">
        <f>VLOOKUP(A1223,'04'!A:C,3,0)</f>
        <v>Начисление услуг УКС00000631 от 30.04.2023 0:00:01</v>
      </c>
      <c r="G1223" s="81" t="str">
        <f>VLOOKUP(A1223,'04'!A:B,2,0)</f>
        <v>НАС/КС/ДУ-3-КЛ-145К</v>
      </c>
      <c r="H1223" s="126">
        <v>240.52</v>
      </c>
      <c r="I1223" s="126">
        <f>VLOOKUP(A1223,РАСЧЕТ!A:AZ,52,0)</f>
        <v>0</v>
      </c>
      <c r="J1223" s="126">
        <f t="shared" si="172"/>
        <v>-240.52</v>
      </c>
      <c r="K1223" s="126">
        <v>240.52</v>
      </c>
      <c r="L1223" s="126">
        <f>VLOOKUP(A1223,РАСЧЕТ!A:BA,53,0)</f>
        <v>0</v>
      </c>
      <c r="M1223" s="126">
        <f t="shared" si="173"/>
        <v>-240.52</v>
      </c>
      <c r="N1223" s="126">
        <v>240.52</v>
      </c>
      <c r="O1223" s="126">
        <f>VLOOKUP(A1223,РАСЧЕТ!A:BB,54,0)</f>
        <v>0</v>
      </c>
      <c r="P1223" s="126">
        <f t="shared" si="174"/>
        <v>-240.52</v>
      </c>
      <c r="Q1223" s="126">
        <v>240.52</v>
      </c>
      <c r="R1223" s="126">
        <f>VLOOKUP(A1223,РАСЧЕТ!A:BC,55,0)</f>
        <v>0</v>
      </c>
      <c r="S1223" s="126">
        <f t="shared" si="175"/>
        <v>-240.52</v>
      </c>
      <c r="T1223" s="126">
        <v>240.52</v>
      </c>
      <c r="U1223" s="126">
        <f>VLOOKUP(A1223,РАСЧЕТ!A:BD,56,0)</f>
        <v>0</v>
      </c>
      <c r="V1223" s="126">
        <f t="shared" si="176"/>
        <v>-240.52</v>
      </c>
      <c r="W1223" s="81">
        <v>240.52</v>
      </c>
      <c r="X1223" s="81">
        <f>VLOOKUP(A1223,РАСЧЕТ!A:BE,57,0)</f>
        <v>124.69741288876219</v>
      </c>
      <c r="Y1223" s="81">
        <f t="shared" si="177"/>
        <v>-115.82258711123782</v>
      </c>
      <c r="Z1223" s="81" t="str">
        <f>VLOOKUP(A1223,'10'!A:C,3,0)</f>
        <v>Начисление услуг УКС00001635 от 31.10.2023 0:00:01</v>
      </c>
      <c r="AA1223" s="81" t="str">
        <f>VLOOKUP(A1223,'10'!A:B,2,0)</f>
        <v>НАС/КС/ДУ-3-КЛ-145К</v>
      </c>
      <c r="AB1223" s="81">
        <v>240.52</v>
      </c>
      <c r="AC1223" s="81">
        <f>VLOOKUP(A1223,РАСЧЕТ!A:BF,58,0)</f>
        <v>134.09056979023461</v>
      </c>
      <c r="AD1223" s="81">
        <f t="shared" si="178"/>
        <v>-106.4294302097654</v>
      </c>
      <c r="AE1223" s="81" t="str">
        <f>VLOOKUP(A1223,'11'!A:C,3,0)</f>
        <v>Начисление услуг УКС00001712 от 30.11.2023 23:59:59</v>
      </c>
      <c r="AF1223" s="81" t="str">
        <f>VLOOKUP(A1223,'11'!A:B,2,0)</f>
        <v>НАС/КС/ДУ-3-КЛ-145К</v>
      </c>
      <c r="AG1223" s="81">
        <v>240.52</v>
      </c>
      <c r="AH1223" s="120">
        <f>VLOOKUP(A1223,РАСЧЕТ!A:BG,59,0)</f>
        <v>193.19011810392388</v>
      </c>
      <c r="AI1223" s="120">
        <f t="shared" si="179"/>
        <v>-47.329881896076131</v>
      </c>
      <c r="AJ1223" t="str">
        <f>VLOOKUP(A1223,'12'!A:C,3,0)</f>
        <v>Начисление услуг УКС00001860 от 31.12.2023 23:59:59</v>
      </c>
      <c r="AK1223" t="str">
        <f>VLOOKUP(A1223,'12'!A:B,2,0)</f>
        <v>НАС/КС/ДУ-3-КЛ-145К</v>
      </c>
    </row>
    <row r="1224" spans="1:37" x14ac:dyDescent="0.3">
      <c r="A1224" s="79" t="s">
        <v>2122</v>
      </c>
      <c r="B1224" s="79" t="s">
        <v>2123</v>
      </c>
      <c r="C1224" s="81">
        <v>176.09</v>
      </c>
      <c r="D1224" s="81">
        <f>VLOOKUP(A1224,РАСЧЕТ!A:AY,51,0)</f>
        <v>74.029397812826375</v>
      </c>
      <c r="E1224" s="81">
        <f t="shared" si="171"/>
        <v>-102.06060218717363</v>
      </c>
      <c r="F1224" s="81" t="str">
        <f>VLOOKUP(A1224,'04'!A:C,3,0)</f>
        <v>Начисление услуг УКС00000631 от 30.04.2023 0:00:01</v>
      </c>
      <c r="G1224" s="81" t="str">
        <f>VLOOKUP(A1224,'04'!A:B,2,0)</f>
        <v>НАС/КС/ДУ-3-КЛ-146К</v>
      </c>
      <c r="H1224" s="126">
        <v>176.09</v>
      </c>
      <c r="I1224" s="126">
        <f>VLOOKUP(A1224,РАСЧЕТ!A:AZ,52,0)</f>
        <v>0</v>
      </c>
      <c r="J1224" s="126">
        <f t="shared" si="172"/>
        <v>-176.09</v>
      </c>
      <c r="K1224" s="126">
        <v>176.09</v>
      </c>
      <c r="L1224" s="126">
        <f>VLOOKUP(A1224,РАСЧЕТ!A:BA,53,0)</f>
        <v>0</v>
      </c>
      <c r="M1224" s="126">
        <f t="shared" si="173"/>
        <v>-176.09</v>
      </c>
      <c r="N1224" s="126">
        <v>176.09</v>
      </c>
      <c r="O1224" s="126">
        <f>VLOOKUP(A1224,РАСЧЕТ!A:BB,54,0)</f>
        <v>0</v>
      </c>
      <c r="P1224" s="126">
        <f t="shared" si="174"/>
        <v>-176.09</v>
      </c>
      <c r="Q1224" s="126">
        <v>176.09</v>
      </c>
      <c r="R1224" s="126">
        <f>VLOOKUP(A1224,РАСЧЕТ!A:BC,55,0)</f>
        <v>0</v>
      </c>
      <c r="S1224" s="126">
        <f t="shared" si="175"/>
        <v>-176.09</v>
      </c>
      <c r="T1224" s="126">
        <v>176.09</v>
      </c>
      <c r="U1224" s="126">
        <f>VLOOKUP(A1224,РАСЧЕТ!A:BD,56,0)</f>
        <v>0</v>
      </c>
      <c r="V1224" s="126">
        <f t="shared" si="176"/>
        <v>-176.09</v>
      </c>
      <c r="W1224" s="81">
        <v>176.09</v>
      </c>
      <c r="X1224" s="81">
        <f>VLOOKUP(A1224,РАСЧЕТ!A:BE,57,0)</f>
        <v>91.296320150700879</v>
      </c>
      <c r="Y1224" s="81">
        <f t="shared" si="177"/>
        <v>-84.793679849299124</v>
      </c>
      <c r="Z1224" s="81" t="str">
        <f>VLOOKUP(A1224,'10'!A:C,3,0)</f>
        <v>Начисление услуг УКС00001635 от 31.10.2023 0:00:01</v>
      </c>
      <c r="AA1224" s="81" t="str">
        <f>VLOOKUP(A1224,'10'!A:B,2,0)</f>
        <v>НАС/КС/ДУ-3-КЛ-146К</v>
      </c>
      <c r="AB1224" s="81">
        <v>176.09</v>
      </c>
      <c r="AC1224" s="81">
        <f>VLOOKUP(A1224,РАСЧЕТ!A:BF,58,0)</f>
        <v>98.173452882136061</v>
      </c>
      <c r="AD1224" s="81">
        <f t="shared" si="178"/>
        <v>-77.916547117863942</v>
      </c>
      <c r="AE1224" s="81" t="str">
        <f>VLOOKUP(A1224,'11'!A:C,3,0)</f>
        <v>Начисление услуг УКС00001712 от 30.11.2023 23:59:59</v>
      </c>
      <c r="AF1224" s="81" t="str">
        <f>VLOOKUP(A1224,'11'!A:B,2,0)</f>
        <v>НАС/КС/ДУ-3-КЛ-146К</v>
      </c>
      <c r="AG1224" s="81">
        <v>176.09</v>
      </c>
      <c r="AH1224" s="120">
        <f>VLOOKUP(A1224,РАСЧЕТ!A:BG,59,0)</f>
        <v>141.44276504037285</v>
      </c>
      <c r="AI1224" s="120">
        <f t="shared" si="179"/>
        <v>-34.647234959627156</v>
      </c>
      <c r="AJ1224" t="str">
        <f>VLOOKUP(A1224,'12'!A:C,3,0)</f>
        <v>Начисление услуг УКС00001860 от 31.12.2023 23:59:59</v>
      </c>
      <c r="AK1224" t="str">
        <f>VLOOKUP(A1224,'12'!A:B,2,0)</f>
        <v>НАС/КС/ДУ-3-КЛ-146К</v>
      </c>
    </row>
    <row r="1225" spans="1:37" x14ac:dyDescent="0.3">
      <c r="A1225" s="79" t="s">
        <v>757</v>
      </c>
      <c r="B1225" s="79" t="s">
        <v>758</v>
      </c>
      <c r="C1225" s="81">
        <v>223.34</v>
      </c>
      <c r="D1225" s="81">
        <f>VLOOKUP(A1225,РАСЧЕТ!A:AY,51,0)</f>
        <v>93.890943567487128</v>
      </c>
      <c r="E1225" s="81">
        <f t="shared" si="171"/>
        <v>-129.44905643251286</v>
      </c>
      <c r="F1225" s="81" t="str">
        <f>VLOOKUP(A1225,'04'!A:C,3,0)</f>
        <v>Начисление услуг УКС00000631 от 30.04.2023 0:00:01</v>
      </c>
      <c r="G1225" s="81" t="str">
        <f>VLOOKUP(A1225,'04'!A:B,2,0)</f>
        <v>НАС/КС/ДУ-3-КЛ-147</v>
      </c>
      <c r="H1225" s="126">
        <v>223.34</v>
      </c>
      <c r="I1225" s="126">
        <f>VLOOKUP(A1225,РАСЧЕТ!A:AZ,52,0)</f>
        <v>0</v>
      </c>
      <c r="J1225" s="126">
        <f t="shared" si="172"/>
        <v>-223.34</v>
      </c>
      <c r="K1225" s="126">
        <v>223.34</v>
      </c>
      <c r="L1225" s="126">
        <f>VLOOKUP(A1225,РАСЧЕТ!A:BA,53,0)</f>
        <v>0</v>
      </c>
      <c r="M1225" s="126">
        <f t="shared" si="173"/>
        <v>-223.34</v>
      </c>
      <c r="N1225" s="126">
        <v>223.34</v>
      </c>
      <c r="O1225" s="126">
        <f>VLOOKUP(A1225,РАСЧЕТ!A:BB,54,0)</f>
        <v>0</v>
      </c>
      <c r="P1225" s="126">
        <f t="shared" si="174"/>
        <v>-223.34</v>
      </c>
      <c r="Q1225" s="126">
        <v>223.34</v>
      </c>
      <c r="R1225" s="126">
        <f>VLOOKUP(A1225,РАСЧЕТ!A:BC,55,0)</f>
        <v>0</v>
      </c>
      <c r="S1225" s="126">
        <f t="shared" si="175"/>
        <v>-223.34</v>
      </c>
      <c r="T1225" s="126">
        <v>223.34</v>
      </c>
      <c r="U1225" s="126">
        <f>VLOOKUP(A1225,РАСЧЕТ!A:BD,56,0)</f>
        <v>0</v>
      </c>
      <c r="V1225" s="126">
        <f t="shared" si="176"/>
        <v>-223.34</v>
      </c>
      <c r="W1225" s="81">
        <v>223.34</v>
      </c>
      <c r="X1225" s="81">
        <f>VLOOKUP(A1225,РАСЧЕТ!A:BE,57,0)</f>
        <v>115.79045482527918</v>
      </c>
      <c r="Y1225" s="81">
        <f t="shared" si="177"/>
        <v>-107.54954517472082</v>
      </c>
      <c r="Z1225" s="81" t="str">
        <f>VLOOKUP(A1225,'10'!A:C,3,0)</f>
        <v>Начисление услуг УКС00001635 от 31.10.2023 0:00:01</v>
      </c>
      <c r="AA1225" s="81" t="str">
        <f>VLOOKUP(A1225,'10'!A:B,2,0)</f>
        <v>НАС/КС/ДУ-3-КЛ-147</v>
      </c>
      <c r="AB1225" s="81">
        <v>223.34</v>
      </c>
      <c r="AC1225" s="81">
        <f>VLOOKUP(A1225,РАСЧЕТ!A:BF,58,0)</f>
        <v>124.51267194807502</v>
      </c>
      <c r="AD1225" s="81">
        <f t="shared" si="178"/>
        <v>-98.827328051924979</v>
      </c>
      <c r="AE1225" s="81" t="str">
        <f>VLOOKUP(A1225,'11'!A:C,3,0)</f>
        <v>Начисление услуг УКС00001712 от 30.11.2023 23:59:59</v>
      </c>
      <c r="AF1225" s="81" t="str">
        <f>VLOOKUP(A1225,'11'!A:B,2,0)</f>
        <v>НАС/КС/ДУ-3-КЛ-147</v>
      </c>
      <c r="AG1225" s="81">
        <v>223.34</v>
      </c>
      <c r="AH1225" s="120">
        <f>VLOOKUP(A1225,РАСЧЕТ!A:BG,59,0)</f>
        <v>179.3908239536436</v>
      </c>
      <c r="AI1225" s="120">
        <f t="shared" si="179"/>
        <v>-43.949176046356399</v>
      </c>
      <c r="AJ1225" t="str">
        <f>VLOOKUP(A1225,'12'!A:C,3,0)</f>
        <v>Начисление услуг УКС00001860 от 31.12.2023 23:59:59</v>
      </c>
      <c r="AK1225" t="str">
        <f>VLOOKUP(A1225,'12'!A:B,2,0)</f>
        <v>НАС/КС/ДУ-3-КЛ-147</v>
      </c>
    </row>
    <row r="1226" spans="1:37" x14ac:dyDescent="0.3">
      <c r="A1226" s="79" t="s">
        <v>2283</v>
      </c>
      <c r="B1226" s="79" t="s">
        <v>2284</v>
      </c>
      <c r="C1226" s="81">
        <v>188.98</v>
      </c>
      <c r="D1226" s="81">
        <f>VLOOKUP(A1226,РАСЧЕТ!A:AY,51,0)</f>
        <v>79.446183018642969</v>
      </c>
      <c r="E1226" s="81">
        <f t="shared" si="171"/>
        <v>-109.53381698135702</v>
      </c>
      <c r="F1226" s="81" t="str">
        <f>VLOOKUP(A1226,'04'!A:C,3,0)</f>
        <v>Начисление услуг УКС00000631 от 30.04.2023 0:00:01</v>
      </c>
      <c r="G1226" s="81" t="str">
        <f>VLOOKUP(A1226,'04'!A:B,2,0)</f>
        <v>НАС/КС/ДУ-3-КЛ-148К</v>
      </c>
      <c r="H1226" s="126">
        <v>188.98</v>
      </c>
      <c r="I1226" s="126">
        <f>VLOOKUP(A1226,РАСЧЕТ!A:AZ,52,0)</f>
        <v>0</v>
      </c>
      <c r="J1226" s="126">
        <f t="shared" si="172"/>
        <v>-188.98</v>
      </c>
      <c r="K1226" s="126">
        <v>188.98</v>
      </c>
      <c r="L1226" s="126">
        <f>VLOOKUP(A1226,РАСЧЕТ!A:BA,53,0)</f>
        <v>0</v>
      </c>
      <c r="M1226" s="126">
        <f t="shared" si="173"/>
        <v>-188.98</v>
      </c>
      <c r="N1226" s="126">
        <v>188.98</v>
      </c>
      <c r="O1226" s="126">
        <f>VLOOKUP(A1226,РАСЧЕТ!A:BB,54,0)</f>
        <v>0</v>
      </c>
      <c r="P1226" s="126">
        <f t="shared" si="174"/>
        <v>-188.98</v>
      </c>
      <c r="Q1226" s="126">
        <v>188.98</v>
      </c>
      <c r="R1226" s="126">
        <f>VLOOKUP(A1226,РАСЧЕТ!A:BC,55,0)</f>
        <v>0</v>
      </c>
      <c r="S1226" s="126">
        <f t="shared" si="175"/>
        <v>-188.98</v>
      </c>
      <c r="T1226" s="126">
        <v>188.98</v>
      </c>
      <c r="U1226" s="126">
        <f>VLOOKUP(A1226,РАСЧЕТ!A:BD,56,0)</f>
        <v>0</v>
      </c>
      <c r="V1226" s="126">
        <f t="shared" si="176"/>
        <v>-188.98</v>
      </c>
      <c r="W1226" s="81">
        <v>188.98</v>
      </c>
      <c r="X1226" s="81">
        <f>VLOOKUP(A1226,РАСЧЕТ!A:BE,57,0)</f>
        <v>97.976538698313163</v>
      </c>
      <c r="Y1226" s="81">
        <f t="shared" si="177"/>
        <v>-91.003461301686826</v>
      </c>
      <c r="Z1226" s="81" t="str">
        <f>VLOOKUP(A1226,'10'!A:C,3,0)</f>
        <v>Начисление услуг УКС00001635 от 31.10.2023 0:00:01</v>
      </c>
      <c r="AA1226" s="81" t="str">
        <f>VLOOKUP(A1226,'10'!A:B,2,0)</f>
        <v>НАС/КС/ДУ-3-КЛ-148К</v>
      </c>
      <c r="AB1226" s="81">
        <v>188.98</v>
      </c>
      <c r="AC1226" s="81">
        <f>VLOOKUP(A1226,РАСЧЕТ!A:BF,58,0)</f>
        <v>105.35687626375579</v>
      </c>
      <c r="AD1226" s="81">
        <f t="shared" si="178"/>
        <v>-83.623123736244196</v>
      </c>
      <c r="AE1226" s="81" t="str">
        <f>VLOOKUP(A1226,'11'!A:C,3,0)</f>
        <v>Начисление услуг УКС00001712 от 30.11.2023 23:59:59</v>
      </c>
      <c r="AF1226" s="81" t="str">
        <f>VLOOKUP(A1226,'11'!A:B,2,0)</f>
        <v>НАС/КС/ДУ-3-КЛ-148К</v>
      </c>
      <c r="AG1226" s="81">
        <v>188.98</v>
      </c>
      <c r="AH1226" s="120">
        <f>VLOOKUP(A1226,РАСЧЕТ!A:BG,59,0)</f>
        <v>151.79223565308305</v>
      </c>
      <c r="AI1226" s="120">
        <f t="shared" si="179"/>
        <v>-37.187764346916936</v>
      </c>
      <c r="AJ1226" t="str">
        <f>VLOOKUP(A1226,'12'!A:C,3,0)</f>
        <v>Начисление услуг УКС00001860 от 31.12.2023 23:59:59</v>
      </c>
      <c r="AK1226" t="str">
        <f>VLOOKUP(A1226,'12'!A:B,2,0)</f>
        <v>НАС/КС/ДУ-3-КЛ-148К</v>
      </c>
    </row>
    <row r="1227" spans="1:37" x14ac:dyDescent="0.3">
      <c r="A1227" s="79" t="s">
        <v>861</v>
      </c>
      <c r="B1227" s="79" t="s">
        <v>862</v>
      </c>
      <c r="C1227" s="81">
        <v>180.39</v>
      </c>
      <c r="D1227" s="81">
        <f>VLOOKUP(A1227,РАСЧЕТ!A:AY,51,0)</f>
        <v>75.834992881431901</v>
      </c>
      <c r="E1227" s="81">
        <f t="shared" si="171"/>
        <v>-104.55500711856808</v>
      </c>
      <c r="F1227" s="81" t="str">
        <f>VLOOKUP(A1227,'04'!A:C,3,0)</f>
        <v>Начисление услуг УКС00000631 от 30.04.2023 0:00:01</v>
      </c>
      <c r="G1227" s="81" t="str">
        <f>VLOOKUP(A1227,'04'!A:B,2,0)</f>
        <v>НАС/КС/ДУ-3-КЛ-149</v>
      </c>
      <c r="H1227" s="126">
        <v>180.39</v>
      </c>
      <c r="I1227" s="126">
        <f>VLOOKUP(A1227,РАСЧЕТ!A:AZ,52,0)</f>
        <v>0</v>
      </c>
      <c r="J1227" s="126">
        <f t="shared" si="172"/>
        <v>-180.39</v>
      </c>
      <c r="K1227" s="126">
        <v>180.39</v>
      </c>
      <c r="L1227" s="126">
        <f>VLOOKUP(A1227,РАСЧЕТ!A:BA,53,0)</f>
        <v>0</v>
      </c>
      <c r="M1227" s="126">
        <f t="shared" si="173"/>
        <v>-180.39</v>
      </c>
      <c r="N1227" s="126">
        <v>180.39</v>
      </c>
      <c r="O1227" s="126">
        <f>VLOOKUP(A1227,РАСЧЕТ!A:BB,54,0)</f>
        <v>0</v>
      </c>
      <c r="P1227" s="126">
        <f t="shared" si="174"/>
        <v>-180.39</v>
      </c>
      <c r="Q1227" s="126">
        <v>180.39</v>
      </c>
      <c r="R1227" s="126">
        <f>VLOOKUP(A1227,РАСЧЕТ!A:BC,55,0)</f>
        <v>0</v>
      </c>
      <c r="S1227" s="126">
        <f t="shared" si="175"/>
        <v>-180.39</v>
      </c>
      <c r="T1227" s="126">
        <v>180.39</v>
      </c>
      <c r="U1227" s="126">
        <f>VLOOKUP(A1227,РАСЧЕТ!A:BD,56,0)</f>
        <v>0</v>
      </c>
      <c r="V1227" s="126">
        <f t="shared" si="176"/>
        <v>-180.39</v>
      </c>
      <c r="W1227" s="81">
        <v>180.39</v>
      </c>
      <c r="X1227" s="81">
        <f>VLOOKUP(A1227,РАСЧЕТ!A:BE,57,0)</f>
        <v>93.52305966657164</v>
      </c>
      <c r="Y1227" s="81">
        <f t="shared" si="177"/>
        <v>-86.866940333428346</v>
      </c>
      <c r="Z1227" s="81" t="str">
        <f>VLOOKUP(A1227,'10'!A:C,3,0)</f>
        <v>Начисление услуг УКС00001635 от 31.10.2023 0:00:01</v>
      </c>
      <c r="AA1227" s="81" t="str">
        <f>VLOOKUP(A1227,'10'!A:B,2,0)</f>
        <v>НАС/КС/ДУ-3-КЛ-149</v>
      </c>
      <c r="AB1227" s="81">
        <v>180.39</v>
      </c>
      <c r="AC1227" s="81">
        <f>VLOOKUP(A1227,РАСЧЕТ!A:BF,58,0)</f>
        <v>100.56792734267599</v>
      </c>
      <c r="AD1227" s="81">
        <f t="shared" si="178"/>
        <v>-79.822072657324</v>
      </c>
      <c r="AE1227" s="81" t="str">
        <f>VLOOKUP(A1227,'11'!A:C,3,0)</f>
        <v>Начисление услуг УКС00001712 от 30.11.2023 23:59:59</v>
      </c>
      <c r="AF1227" s="81" t="str">
        <f>VLOOKUP(A1227,'11'!A:B,2,0)</f>
        <v>НАС/КС/ДУ-3-КЛ-149</v>
      </c>
      <c r="AG1227" s="81">
        <v>180.39</v>
      </c>
      <c r="AH1227" s="120">
        <f>VLOOKUP(A1227,РАСЧЕТ!A:BG,59,0)</f>
        <v>144.89258857794292</v>
      </c>
      <c r="AI1227" s="120">
        <f t="shared" si="179"/>
        <v>-35.49741142205707</v>
      </c>
      <c r="AJ1227" t="str">
        <f>VLOOKUP(A1227,'12'!A:C,3,0)</f>
        <v>Начисление услуг УКС00001860 от 31.12.2023 23:59:59</v>
      </c>
      <c r="AK1227" t="str">
        <f>VLOOKUP(A1227,'12'!A:B,2,0)</f>
        <v>НАС/КС/ДУ-3-КЛ-149</v>
      </c>
    </row>
    <row r="1228" spans="1:37" x14ac:dyDescent="0.3">
      <c r="A1228" s="79" t="s">
        <v>2272</v>
      </c>
      <c r="B1228" s="79" t="s">
        <v>2273</v>
      </c>
      <c r="C1228" s="81">
        <v>180.39</v>
      </c>
      <c r="D1228" s="81">
        <f>VLOOKUP(A1228,РАСЧЕТ!A:AY,51,0)</f>
        <v>75.834992881431901</v>
      </c>
      <c r="E1228" s="81">
        <f t="shared" si="171"/>
        <v>-104.55500711856808</v>
      </c>
      <c r="F1228" s="81" t="str">
        <f>VLOOKUP(A1228,'04'!A:C,3,0)</f>
        <v>Начисление услуг УКС00000631 от 30.04.2023 0:00:01</v>
      </c>
      <c r="G1228" s="81" t="str">
        <f>VLOOKUP(A1228,'04'!A:B,2,0)</f>
        <v>ДУ ЗПИФ Развитие Красная сосна 3/паркинг/Кл. №15</v>
      </c>
      <c r="H1228" s="126">
        <v>180.39</v>
      </c>
      <c r="I1228" s="126">
        <f>VLOOKUP(A1228,РАСЧЕТ!A:AZ,52,0)</f>
        <v>0</v>
      </c>
      <c r="J1228" s="126">
        <f t="shared" si="172"/>
        <v>-180.39</v>
      </c>
      <c r="K1228" s="126">
        <v>180.39</v>
      </c>
      <c r="L1228" s="126">
        <f>VLOOKUP(A1228,РАСЧЕТ!A:BA,53,0)</f>
        <v>0</v>
      </c>
      <c r="M1228" s="126">
        <f t="shared" si="173"/>
        <v>-180.39</v>
      </c>
      <c r="N1228" s="126">
        <v>180.39</v>
      </c>
      <c r="O1228" s="126">
        <f>VLOOKUP(A1228,РАСЧЕТ!A:BB,54,0)</f>
        <v>0</v>
      </c>
      <c r="P1228" s="126">
        <f t="shared" si="174"/>
        <v>-180.39</v>
      </c>
      <c r="Q1228" s="126">
        <v>180.39</v>
      </c>
      <c r="R1228" s="126">
        <f>VLOOKUP(A1228,РАСЧЕТ!A:BC,55,0)</f>
        <v>0</v>
      </c>
      <c r="S1228" s="126">
        <f t="shared" si="175"/>
        <v>-180.39</v>
      </c>
      <c r="T1228" s="126">
        <v>180.39</v>
      </c>
      <c r="U1228" s="126">
        <f>VLOOKUP(A1228,РАСЧЕТ!A:BD,56,0)</f>
        <v>0</v>
      </c>
      <c r="V1228" s="126">
        <f t="shared" si="176"/>
        <v>-180.39</v>
      </c>
      <c r="W1228" s="81">
        <v>180.39</v>
      </c>
      <c r="X1228" s="81">
        <f>VLOOKUP(A1228,РАСЧЕТ!A:BE,57,0)</f>
        <v>93.52305966657164</v>
      </c>
      <c r="Y1228" s="81">
        <f t="shared" si="177"/>
        <v>-86.866940333428346</v>
      </c>
      <c r="Z1228" s="81" t="str">
        <f>VLOOKUP(A1228,'10'!A:C,3,0)</f>
        <v>Начисление услуг УКС00001635 от 31.10.2023 0:00:01</v>
      </c>
      <c r="AA1228" s="81" t="str">
        <f>VLOOKUP(A1228,'10'!A:B,2,0)</f>
        <v>ДУ ЗПИФ Развитие Красная сосна 3/паркинг/Кл. №15</v>
      </c>
      <c r="AB1228" s="81">
        <v>180.39</v>
      </c>
      <c r="AC1228" s="81">
        <f>VLOOKUP(A1228,РАСЧЕТ!A:BF,58,0)</f>
        <v>100.56792734267599</v>
      </c>
      <c r="AD1228" s="81">
        <f t="shared" si="178"/>
        <v>-79.822072657324</v>
      </c>
      <c r="AE1228" s="81" t="str">
        <f>VLOOKUP(A1228,'11'!A:C,3,0)</f>
        <v>Начисление услуг УКС00001712 от 30.11.2023 23:59:59</v>
      </c>
      <c r="AF1228" s="81" t="str">
        <f>VLOOKUP(A1228,'11'!A:B,2,0)</f>
        <v>ДУ ЗПИФ Развитие Красная сосна 3/паркинг/Кл. №15</v>
      </c>
      <c r="AG1228" s="81">
        <v>180.39</v>
      </c>
      <c r="AH1228" s="120">
        <f>VLOOKUP(A1228,РАСЧЕТ!A:BG,59,0)</f>
        <v>144.89258857794292</v>
      </c>
      <c r="AI1228" s="120">
        <f t="shared" si="179"/>
        <v>-35.49741142205707</v>
      </c>
      <c r="AJ1228" t="str">
        <f>VLOOKUP(A1228,'12'!A:C,3,0)</f>
        <v>Начисление услуг УКС00001860 от 31.12.2023 23:59:59</v>
      </c>
      <c r="AK1228" t="str">
        <f>VLOOKUP(A1228,'12'!A:B,2,0)</f>
        <v>ДУ ЗПИФ Развитие Красная сосна 3/паркинг/Кл. №15</v>
      </c>
    </row>
    <row r="1229" spans="1:37" x14ac:dyDescent="0.3">
      <c r="A1229" s="79" t="s">
        <v>965</v>
      </c>
      <c r="B1229" s="79" t="s">
        <v>966</v>
      </c>
      <c r="C1229" s="81">
        <v>184.68</v>
      </c>
      <c r="D1229" s="81">
        <f>VLOOKUP(A1229,РАСЧЕТ!A:AY,51,0)</f>
        <v>77.640587950037428</v>
      </c>
      <c r="E1229" s="81">
        <f t="shared" si="171"/>
        <v>-107.03941204996258</v>
      </c>
      <c r="F1229" s="81" t="str">
        <f>VLOOKUP(A1229,'04'!A:C,3,0)</f>
        <v>Начисление услуг УКС00000631 от 30.04.2023 0:00:01</v>
      </c>
      <c r="G1229" s="81" t="str">
        <f>VLOOKUP(A1229,'04'!A:B,2,0)</f>
        <v>НАС/КС/ДУ-3-КЛ-150</v>
      </c>
      <c r="H1229" s="126">
        <v>184.68</v>
      </c>
      <c r="I1229" s="126">
        <f>VLOOKUP(A1229,РАСЧЕТ!A:AZ,52,0)</f>
        <v>0</v>
      </c>
      <c r="J1229" s="126">
        <f t="shared" si="172"/>
        <v>-184.68</v>
      </c>
      <c r="K1229" s="126">
        <v>184.68</v>
      </c>
      <c r="L1229" s="126">
        <f>VLOOKUP(A1229,РАСЧЕТ!A:BA,53,0)</f>
        <v>0</v>
      </c>
      <c r="M1229" s="126">
        <f t="shared" si="173"/>
        <v>-184.68</v>
      </c>
      <c r="N1229" s="126">
        <v>184.68</v>
      </c>
      <c r="O1229" s="126">
        <f>VLOOKUP(A1229,РАСЧЕТ!A:BB,54,0)</f>
        <v>0</v>
      </c>
      <c r="P1229" s="126">
        <f t="shared" si="174"/>
        <v>-184.68</v>
      </c>
      <c r="Q1229" s="126">
        <v>184.68</v>
      </c>
      <c r="R1229" s="126">
        <f>VLOOKUP(A1229,РАСЧЕТ!A:BC,55,0)</f>
        <v>0</v>
      </c>
      <c r="S1229" s="126">
        <f t="shared" si="175"/>
        <v>-184.68</v>
      </c>
      <c r="T1229" s="126">
        <v>184.68</v>
      </c>
      <c r="U1229" s="126">
        <f>VLOOKUP(A1229,РАСЧЕТ!A:BD,56,0)</f>
        <v>0</v>
      </c>
      <c r="V1229" s="126">
        <f t="shared" si="176"/>
        <v>-184.68</v>
      </c>
      <c r="W1229" s="81">
        <v>184.68</v>
      </c>
      <c r="X1229" s="81">
        <f>VLOOKUP(A1229,РАСЧЕТ!A:BE,57,0)</f>
        <v>95.749799182442402</v>
      </c>
      <c r="Y1229" s="81">
        <f t="shared" si="177"/>
        <v>-88.930200817557605</v>
      </c>
      <c r="Z1229" s="81" t="str">
        <f>VLOOKUP(A1229,'10'!A:C,3,0)</f>
        <v>Начисление услуг УКС00001635 от 31.10.2023 0:00:01</v>
      </c>
      <c r="AA1229" s="81" t="str">
        <f>VLOOKUP(A1229,'10'!A:B,2,0)</f>
        <v>НАС/КС/ДУ-3-КЛ-150</v>
      </c>
      <c r="AB1229" s="81">
        <v>184.68</v>
      </c>
      <c r="AC1229" s="81">
        <f>VLOOKUP(A1229,РАСЧЕТ!A:BF,58,0)</f>
        <v>102.96240180321588</v>
      </c>
      <c r="AD1229" s="81">
        <f t="shared" si="178"/>
        <v>-81.717598196784124</v>
      </c>
      <c r="AE1229" s="81" t="str">
        <f>VLOOKUP(A1229,'11'!A:C,3,0)</f>
        <v>Начисление услуг УКС00001712 от 30.11.2023 23:59:59</v>
      </c>
      <c r="AF1229" s="81" t="str">
        <f>VLOOKUP(A1229,'11'!A:B,2,0)</f>
        <v>НАС/КС/ДУ-3-КЛ-150</v>
      </c>
      <c r="AG1229" s="81">
        <v>184.68</v>
      </c>
      <c r="AH1229" s="120">
        <f>VLOOKUP(A1229,РАСЧЕТ!A:BG,59,0)</f>
        <v>148.34241211551299</v>
      </c>
      <c r="AI1229" s="120">
        <f t="shared" si="179"/>
        <v>-36.337587884487021</v>
      </c>
      <c r="AJ1229" t="str">
        <f>VLOOKUP(A1229,'12'!A:C,3,0)</f>
        <v>Начисление услуг УКС00001860 от 31.12.2023 23:59:59</v>
      </c>
      <c r="AK1229" t="str">
        <f>VLOOKUP(A1229,'12'!A:B,2,0)</f>
        <v>НАС/КС/ДУ-3-КЛ-150</v>
      </c>
    </row>
    <row r="1230" spans="1:37" x14ac:dyDescent="0.3">
      <c r="A1230" s="79" t="s">
        <v>834</v>
      </c>
      <c r="B1230" s="79" t="s">
        <v>835</v>
      </c>
      <c r="C1230" s="81">
        <v>197.57</v>
      </c>
      <c r="D1230" s="81">
        <f>VLOOKUP(A1230,РАСЧЕТ!A:AY,51,0)</f>
        <v>83.057373155853981</v>
      </c>
      <c r="E1230" s="81">
        <f t="shared" si="171"/>
        <v>-114.51262684414601</v>
      </c>
      <c r="F1230" s="81" t="str">
        <f>VLOOKUP(A1230,'04'!A:C,3,0)</f>
        <v>Начисление услуг УКС00000631 от 30.04.2023 0:00:01</v>
      </c>
      <c r="G1230" s="81" t="str">
        <f>VLOOKUP(A1230,'04'!A:B,2,0)</f>
        <v>НАС/КС/ДУ-3-КЛ-151</v>
      </c>
      <c r="H1230" s="126">
        <v>197.57</v>
      </c>
      <c r="I1230" s="126">
        <f>VLOOKUP(A1230,РАСЧЕТ!A:AZ,52,0)</f>
        <v>0</v>
      </c>
      <c r="J1230" s="126">
        <f t="shared" si="172"/>
        <v>-197.57</v>
      </c>
      <c r="K1230" s="126">
        <v>197.57</v>
      </c>
      <c r="L1230" s="126">
        <f>VLOOKUP(A1230,РАСЧЕТ!A:BA,53,0)</f>
        <v>0</v>
      </c>
      <c r="M1230" s="126">
        <f t="shared" si="173"/>
        <v>-197.57</v>
      </c>
      <c r="N1230" s="126">
        <v>197.57</v>
      </c>
      <c r="O1230" s="126">
        <f>VLOOKUP(A1230,РАСЧЕТ!A:BB,54,0)</f>
        <v>0</v>
      </c>
      <c r="P1230" s="126">
        <f t="shared" si="174"/>
        <v>-197.57</v>
      </c>
      <c r="Q1230" s="126">
        <v>197.57</v>
      </c>
      <c r="R1230" s="126">
        <f>VLOOKUP(A1230,РАСЧЕТ!A:BC,55,0)</f>
        <v>0</v>
      </c>
      <c r="S1230" s="126">
        <f t="shared" si="175"/>
        <v>-197.57</v>
      </c>
      <c r="T1230" s="126">
        <v>197.57</v>
      </c>
      <c r="U1230" s="126">
        <f>VLOOKUP(A1230,РАСЧЕТ!A:BD,56,0)</f>
        <v>0</v>
      </c>
      <c r="V1230" s="126">
        <f t="shared" si="176"/>
        <v>-197.57</v>
      </c>
      <c r="W1230" s="81">
        <v>197.57</v>
      </c>
      <c r="X1230" s="81">
        <f>VLOOKUP(A1230,РАСЧЕТ!A:BE,57,0)</f>
        <v>102.43001773005464</v>
      </c>
      <c r="Y1230" s="81">
        <f t="shared" si="177"/>
        <v>-95.139982269945349</v>
      </c>
      <c r="Z1230" s="81" t="str">
        <f>VLOOKUP(A1230,'10'!A:C,3,0)</f>
        <v>Начисление услуг УКС00001635 от 31.10.2023 0:00:01</v>
      </c>
      <c r="AA1230" s="81" t="str">
        <f>VLOOKUP(A1230,'10'!A:B,2,0)</f>
        <v>НАС/КС/ДУ-3-КЛ-151</v>
      </c>
      <c r="AB1230" s="81">
        <v>197.57</v>
      </c>
      <c r="AC1230" s="81">
        <f>VLOOKUP(A1230,РАСЧЕТ!A:BF,58,0)</f>
        <v>110.14582518483557</v>
      </c>
      <c r="AD1230" s="81">
        <f t="shared" si="178"/>
        <v>-87.42417481516442</v>
      </c>
      <c r="AE1230" s="81" t="str">
        <f>VLOOKUP(A1230,'11'!A:C,3,0)</f>
        <v>Начисление услуг УКС00001712 от 30.11.2023 23:59:59</v>
      </c>
      <c r="AF1230" s="81" t="str">
        <f>VLOOKUP(A1230,'11'!A:B,2,0)</f>
        <v>НАС/КС/ДУ-3-КЛ-151</v>
      </c>
      <c r="AG1230" s="81">
        <v>197.57</v>
      </c>
      <c r="AH1230" s="120">
        <f>VLOOKUP(A1230,РАСЧЕТ!A:BG,59,0)</f>
        <v>158.69188272822319</v>
      </c>
      <c r="AI1230" s="120">
        <f t="shared" si="179"/>
        <v>-38.878117271776802</v>
      </c>
      <c r="AJ1230" t="str">
        <f>VLOOKUP(A1230,'12'!A:C,3,0)</f>
        <v>Начисление услуг УКС00001860 от 31.12.2023 23:59:59</v>
      </c>
      <c r="AK1230" t="str">
        <f>VLOOKUP(A1230,'12'!A:B,2,0)</f>
        <v>НАС/КС/ДУ-3-КЛ-151</v>
      </c>
    </row>
    <row r="1231" spans="1:37" x14ac:dyDescent="0.3">
      <c r="A1231" s="79" t="s">
        <v>2301</v>
      </c>
      <c r="B1231" s="79" t="s">
        <v>2302</v>
      </c>
      <c r="C1231" s="81">
        <v>193.27</v>
      </c>
      <c r="D1231" s="81">
        <f>VLOOKUP(A1231,РАСЧЕТ!A:AY,51,0)</f>
        <v>81.251778087248482</v>
      </c>
      <c r="E1231" s="81">
        <f t="shared" si="171"/>
        <v>-112.01822191275153</v>
      </c>
      <c r="F1231" s="81" t="str">
        <f>VLOOKUP(A1231,'04'!A:C,3,0)</f>
        <v>Начисление услуг УКС00000631 от 30.04.2023 0:00:01</v>
      </c>
      <c r="G1231" s="81" t="str">
        <f>VLOOKUP(A1231,'04'!A:B,2,0)</f>
        <v>НАС/КС/ДУ-3-КЛ-152</v>
      </c>
      <c r="H1231" s="126">
        <v>193.27</v>
      </c>
      <c r="I1231" s="126">
        <f>VLOOKUP(A1231,РАСЧЕТ!A:AZ,52,0)</f>
        <v>0</v>
      </c>
      <c r="J1231" s="126">
        <f t="shared" si="172"/>
        <v>-193.27</v>
      </c>
      <c r="K1231" s="126">
        <v>193.27</v>
      </c>
      <c r="L1231" s="126">
        <f>VLOOKUP(A1231,РАСЧЕТ!A:BA,53,0)</f>
        <v>0</v>
      </c>
      <c r="M1231" s="126">
        <f t="shared" si="173"/>
        <v>-193.27</v>
      </c>
      <c r="N1231" s="126">
        <v>193.27</v>
      </c>
      <c r="O1231" s="126">
        <f>VLOOKUP(A1231,РАСЧЕТ!A:BB,54,0)</f>
        <v>0</v>
      </c>
      <c r="P1231" s="126">
        <f t="shared" si="174"/>
        <v>-193.27</v>
      </c>
      <c r="Q1231" s="126">
        <v>193.27</v>
      </c>
      <c r="R1231" s="126">
        <f>VLOOKUP(A1231,РАСЧЕТ!A:BC,55,0)</f>
        <v>0</v>
      </c>
      <c r="S1231" s="126">
        <f t="shared" si="175"/>
        <v>-193.27</v>
      </c>
      <c r="T1231" s="126">
        <v>193.27</v>
      </c>
      <c r="U1231" s="126">
        <f>VLOOKUP(A1231,РАСЧЕТ!A:BD,56,0)</f>
        <v>0</v>
      </c>
      <c r="V1231" s="126">
        <f t="shared" si="176"/>
        <v>-193.27</v>
      </c>
      <c r="W1231" s="81">
        <v>193.27</v>
      </c>
      <c r="X1231" s="81">
        <f>VLOOKUP(A1231,РАСЧЕТ!A:BE,57,0)</f>
        <v>100.2032782141839</v>
      </c>
      <c r="Y1231" s="81">
        <f t="shared" si="177"/>
        <v>-93.066721785816114</v>
      </c>
      <c r="Z1231" s="81" t="str">
        <f>VLOOKUP(A1231,'10'!A:C,3,0)</f>
        <v>Начисление услуг УКС00001635 от 31.10.2023 0:00:01</v>
      </c>
      <c r="AA1231" s="81" t="str">
        <f>VLOOKUP(A1231,'10'!A:B,2,0)</f>
        <v>НАС/КС/ДУ-3-КЛ-152</v>
      </c>
      <c r="AB1231" s="81">
        <v>193.27</v>
      </c>
      <c r="AC1231" s="81">
        <f>VLOOKUP(A1231,РАСЧЕТ!A:BF,58,0)</f>
        <v>107.75135072429568</v>
      </c>
      <c r="AD1231" s="81">
        <f t="shared" si="178"/>
        <v>-85.518649275704334</v>
      </c>
      <c r="AE1231" s="81" t="str">
        <f>VLOOKUP(A1231,'11'!A:C,3,0)</f>
        <v>Начисление услуг УКС00001712 от 30.11.2023 23:59:59</v>
      </c>
      <c r="AF1231" s="81" t="str">
        <f>VLOOKUP(A1231,'11'!A:B,2,0)</f>
        <v>НАС/КС/ДУ-3-КЛ-152</v>
      </c>
      <c r="AG1231" s="81">
        <v>193.27</v>
      </c>
      <c r="AH1231" s="120">
        <f>VLOOKUP(A1231,РАСЧЕТ!A:BG,59,0)</f>
        <v>155.24205919065315</v>
      </c>
      <c r="AI1231" s="120">
        <f t="shared" si="179"/>
        <v>-38.027940809346859</v>
      </c>
      <c r="AJ1231" t="str">
        <f>VLOOKUP(A1231,'12'!A:C,3,0)</f>
        <v>Начисление услуг УКС00001860 от 31.12.2023 23:59:59</v>
      </c>
      <c r="AK1231" t="str">
        <f>VLOOKUP(A1231,'12'!A:B,2,0)</f>
        <v>НАС/КС/ДУ-3-КЛ-152</v>
      </c>
    </row>
    <row r="1232" spans="1:37" x14ac:dyDescent="0.3">
      <c r="A1232" s="79" t="s">
        <v>1002</v>
      </c>
      <c r="B1232" s="79" t="s">
        <v>1003</v>
      </c>
      <c r="C1232" s="81">
        <v>176.09</v>
      </c>
      <c r="D1232" s="81">
        <f>VLOOKUP(A1232,РАСЧЕТ!A:AY,51,0)</f>
        <v>74.029397812826375</v>
      </c>
      <c r="E1232" s="81">
        <f t="shared" si="171"/>
        <v>-102.06060218717363</v>
      </c>
      <c r="F1232" s="81" t="str">
        <f>VLOOKUP(A1232,'04'!A:C,3,0)</f>
        <v>Начисление услуг УКС00000631 от 30.04.2023 0:00:01</v>
      </c>
      <c r="G1232" s="81" t="str">
        <f>VLOOKUP(A1232,'04'!A:B,2,0)</f>
        <v>НАС/КС/ДУ-3-КЛ-153К</v>
      </c>
      <c r="H1232" s="126">
        <v>176.09</v>
      </c>
      <c r="I1232" s="126">
        <f>VLOOKUP(A1232,РАСЧЕТ!A:AZ,52,0)</f>
        <v>0</v>
      </c>
      <c r="J1232" s="126">
        <f t="shared" si="172"/>
        <v>-176.09</v>
      </c>
      <c r="K1232" s="126">
        <v>176.09</v>
      </c>
      <c r="L1232" s="126">
        <f>VLOOKUP(A1232,РАСЧЕТ!A:BA,53,0)</f>
        <v>0</v>
      </c>
      <c r="M1232" s="126">
        <f t="shared" si="173"/>
        <v>-176.09</v>
      </c>
      <c r="N1232" s="126">
        <v>176.09</v>
      </c>
      <c r="O1232" s="126">
        <f>VLOOKUP(A1232,РАСЧЕТ!A:BB,54,0)</f>
        <v>0</v>
      </c>
      <c r="P1232" s="126">
        <f t="shared" si="174"/>
        <v>-176.09</v>
      </c>
      <c r="Q1232" s="126">
        <v>176.09</v>
      </c>
      <c r="R1232" s="126">
        <f>VLOOKUP(A1232,РАСЧЕТ!A:BC,55,0)</f>
        <v>0</v>
      </c>
      <c r="S1232" s="126">
        <f t="shared" si="175"/>
        <v>-176.09</v>
      </c>
      <c r="T1232" s="126">
        <v>176.09</v>
      </c>
      <c r="U1232" s="126">
        <f>VLOOKUP(A1232,РАСЧЕТ!A:BD,56,0)</f>
        <v>0</v>
      </c>
      <c r="V1232" s="126">
        <f t="shared" si="176"/>
        <v>-176.09</v>
      </c>
      <c r="W1232" s="81">
        <v>176.09</v>
      </c>
      <c r="X1232" s="81">
        <f>VLOOKUP(A1232,РАСЧЕТ!A:BE,57,0)</f>
        <v>91.296320150700879</v>
      </c>
      <c r="Y1232" s="81">
        <f t="shared" si="177"/>
        <v>-84.793679849299124</v>
      </c>
      <c r="Z1232" s="81" t="str">
        <f>VLOOKUP(A1232,'10'!A:C,3,0)</f>
        <v>Начисление услуг УКС00001635 от 31.10.2023 0:00:01</v>
      </c>
      <c r="AA1232" s="81" t="str">
        <f>VLOOKUP(A1232,'10'!A:B,2,0)</f>
        <v>НАС/КС/ДУ-3-КЛ-153К</v>
      </c>
      <c r="AB1232" s="81">
        <v>176.09</v>
      </c>
      <c r="AC1232" s="81">
        <f>VLOOKUP(A1232,РАСЧЕТ!A:BF,58,0)</f>
        <v>98.173452882136061</v>
      </c>
      <c r="AD1232" s="81">
        <f t="shared" si="178"/>
        <v>-77.916547117863942</v>
      </c>
      <c r="AE1232" s="81" t="str">
        <f>VLOOKUP(A1232,'11'!A:C,3,0)</f>
        <v>Начисление услуг УКС00001712 от 30.11.2023 23:59:59</v>
      </c>
      <c r="AF1232" s="81" t="str">
        <f>VLOOKUP(A1232,'11'!A:B,2,0)</f>
        <v>НАС/КС/ДУ-3-КЛ-153К</v>
      </c>
      <c r="AG1232" s="81">
        <v>176.09</v>
      </c>
      <c r="AH1232" s="120">
        <f>VLOOKUP(A1232,РАСЧЕТ!A:BG,59,0)</f>
        <v>141.44276504037285</v>
      </c>
      <c r="AI1232" s="120">
        <f t="shared" si="179"/>
        <v>-34.647234959627156</v>
      </c>
      <c r="AJ1232" t="str">
        <f>VLOOKUP(A1232,'12'!A:C,3,0)</f>
        <v>Начисление услуг УКС00001860 от 31.12.2023 23:59:59</v>
      </c>
      <c r="AK1232" t="str">
        <f>VLOOKUP(A1232,'12'!A:B,2,0)</f>
        <v>НАС/КС/ДУ-3-КЛ-153К</v>
      </c>
    </row>
    <row r="1233" spans="1:37" x14ac:dyDescent="0.3">
      <c r="A1233" s="79" t="s">
        <v>2285</v>
      </c>
      <c r="B1233" s="79" t="s">
        <v>2286</v>
      </c>
      <c r="C1233" s="81">
        <v>219.04</v>
      </c>
      <c r="D1233" s="81">
        <f>VLOOKUP(A1233,РАСЧЕТ!A:AY,51,0)</f>
        <v>92.085348498881586</v>
      </c>
      <c r="E1233" s="81">
        <f t="shared" si="171"/>
        <v>-126.95465150111841</v>
      </c>
      <c r="F1233" s="81" t="str">
        <f>VLOOKUP(A1233,'04'!A:C,3,0)</f>
        <v>Начисление услуг УКС00000631 от 30.04.2023 0:00:01</v>
      </c>
      <c r="G1233" s="81" t="str">
        <f>VLOOKUP(A1233,'04'!A:B,2,0)</f>
        <v>ДУ ЗПИФ Развитие Красная сосна 3/паркинг/Кл. №154</v>
      </c>
      <c r="H1233" s="126">
        <v>219.04</v>
      </c>
      <c r="I1233" s="126">
        <f>VLOOKUP(A1233,РАСЧЕТ!A:AZ,52,0)</f>
        <v>0</v>
      </c>
      <c r="J1233" s="126">
        <f t="shared" si="172"/>
        <v>-219.04</v>
      </c>
      <c r="K1233" s="126">
        <v>219.04</v>
      </c>
      <c r="L1233" s="126">
        <f>VLOOKUP(A1233,РАСЧЕТ!A:BA,53,0)</f>
        <v>0</v>
      </c>
      <c r="M1233" s="126">
        <f t="shared" si="173"/>
        <v>-219.04</v>
      </c>
      <c r="N1233" s="126">
        <v>211.97</v>
      </c>
      <c r="O1233" s="126">
        <f>VLOOKUP(A1233,РАСЧЕТ!A:BB,54,0)</f>
        <v>0</v>
      </c>
      <c r="P1233" s="126">
        <f t="shared" si="174"/>
        <v>-211.97</v>
      </c>
      <c r="Q1233" s="127"/>
      <c r="R1233" s="126">
        <f>VLOOKUP(A1233,РАСЧЕТ!A:BC,55,0)</f>
        <v>0</v>
      </c>
      <c r="S1233" s="126">
        <f t="shared" si="175"/>
        <v>0</v>
      </c>
      <c r="T1233" s="127"/>
      <c r="U1233" s="126">
        <f>VLOOKUP(A1233,РАСЧЕТ!A:BD,56,0)</f>
        <v>0</v>
      </c>
      <c r="V1233" s="126">
        <f t="shared" si="176"/>
        <v>0</v>
      </c>
      <c r="W1233" s="82"/>
      <c r="X1233" s="81">
        <f>VLOOKUP(A1233,РАСЧЕТ!A:BE,57,0)</f>
        <v>0</v>
      </c>
      <c r="Y1233" s="81">
        <f t="shared" si="177"/>
        <v>0</v>
      </c>
      <c r="Z1233" s="81" t="e">
        <f>VLOOKUP(A1233,'10'!A:C,3,0)</f>
        <v>#N/A</v>
      </c>
      <c r="AA1233" s="81" t="e">
        <f>VLOOKUP(A1233,'10'!A:B,2,0)</f>
        <v>#N/A</v>
      </c>
      <c r="AB1233" s="82"/>
      <c r="AC1233" s="81">
        <f>VLOOKUP(A1233,РАСЧЕТ!A:BF,58,0)</f>
        <v>0</v>
      </c>
      <c r="AD1233" s="81">
        <f t="shared" si="178"/>
        <v>0</v>
      </c>
      <c r="AE1233" s="81" t="e">
        <f>VLOOKUP(A1233,'11'!A:C,3,0)</f>
        <v>#N/A</v>
      </c>
      <c r="AF1233" s="81" t="e">
        <f>VLOOKUP(A1233,'11'!A:B,2,0)</f>
        <v>#N/A</v>
      </c>
      <c r="AG1233" s="82"/>
      <c r="AH1233" s="120">
        <f>VLOOKUP(A1233,РАСЧЕТ!A:BG,59,0)</f>
        <v>0</v>
      </c>
      <c r="AI1233" s="120">
        <f t="shared" si="179"/>
        <v>0</v>
      </c>
      <c r="AJ1233" t="e">
        <f>VLOOKUP(A1233,'12'!A:C,3,0)</f>
        <v>#N/A</v>
      </c>
      <c r="AK1233" t="e">
        <f>VLOOKUP(A1233,'12'!A:B,2,0)</f>
        <v>#N/A</v>
      </c>
    </row>
    <row r="1234" spans="1:37" x14ac:dyDescent="0.3">
      <c r="A1234" s="79" t="s">
        <v>2759</v>
      </c>
      <c r="B1234" s="79" t="s">
        <v>2286</v>
      </c>
      <c r="C1234" s="82"/>
      <c r="D1234" s="81">
        <f>VLOOKUP(A1234,РАСЧЕТ!A:AY,51,0)</f>
        <v>0</v>
      </c>
      <c r="E1234" s="81">
        <f t="shared" si="171"/>
        <v>0</v>
      </c>
      <c r="F1234" s="81" t="e">
        <f>VLOOKUP(A1234,'04'!A:C,3,0)</f>
        <v>#N/A</v>
      </c>
      <c r="G1234" s="81" t="e">
        <f>VLOOKUP(A1234,'04'!A:B,2,0)</f>
        <v>#N/A</v>
      </c>
      <c r="H1234" s="127"/>
      <c r="I1234" s="126">
        <f>VLOOKUP(A1234,РАСЧЕТ!A:AZ,52,0)</f>
        <v>0</v>
      </c>
      <c r="J1234" s="126">
        <f t="shared" si="172"/>
        <v>0</v>
      </c>
      <c r="K1234" s="127"/>
      <c r="L1234" s="126">
        <f>VLOOKUP(A1234,РАСЧЕТ!A:BA,53,0)</f>
        <v>0</v>
      </c>
      <c r="M1234" s="126">
        <f t="shared" si="173"/>
        <v>0</v>
      </c>
      <c r="N1234" s="126">
        <v>7.07</v>
      </c>
      <c r="O1234" s="126">
        <f>VLOOKUP(A1234,РАСЧЕТ!A:BB,54,0)</f>
        <v>0</v>
      </c>
      <c r="P1234" s="126">
        <f t="shared" si="174"/>
        <v>-7.07</v>
      </c>
      <c r="Q1234" s="126">
        <v>219.04</v>
      </c>
      <c r="R1234" s="126">
        <f>VLOOKUP(A1234,РАСЧЕТ!A:BC,55,0)</f>
        <v>0</v>
      </c>
      <c r="S1234" s="126">
        <f t="shared" si="175"/>
        <v>-219.04</v>
      </c>
      <c r="T1234" s="126">
        <v>219.04</v>
      </c>
      <c r="U1234" s="126">
        <f>VLOOKUP(A1234,РАСЧЕТ!A:BD,56,0)</f>
        <v>0</v>
      </c>
      <c r="V1234" s="126">
        <f t="shared" si="176"/>
        <v>-219.04</v>
      </c>
      <c r="W1234" s="81">
        <v>219.04</v>
      </c>
      <c r="X1234" s="81">
        <f>VLOOKUP(A1234,РАСЧЕТ!A:BE,57,0)</f>
        <v>113.56371530940841</v>
      </c>
      <c r="Y1234" s="81">
        <f t="shared" si="177"/>
        <v>-105.47628469059158</v>
      </c>
      <c r="Z1234" s="81" t="str">
        <f>VLOOKUP(A1234,'10'!A:C,3,0)</f>
        <v>Начисление услуг УКС00001635 от 31.10.2023 0:00:01</v>
      </c>
      <c r="AA1234" s="81" t="str">
        <f>VLOOKUP(A1234,'10'!A:B,2,0)</f>
        <v>НАС/КС/ДУ-3-КЛ-154</v>
      </c>
      <c r="AB1234" s="81">
        <v>219.04</v>
      </c>
      <c r="AC1234" s="81">
        <f>VLOOKUP(A1234,РАСЧЕТ!A:BF,58,0)</f>
        <v>122.11819748753511</v>
      </c>
      <c r="AD1234" s="81">
        <f t="shared" si="178"/>
        <v>-96.921802512464879</v>
      </c>
      <c r="AE1234" s="81" t="str">
        <f>VLOOKUP(A1234,'11'!A:C,3,0)</f>
        <v>Начисление услуг УКС00001712 от 30.11.2023 23:59:59</v>
      </c>
      <c r="AF1234" s="81" t="str">
        <f>VLOOKUP(A1234,'11'!A:B,2,0)</f>
        <v>НАС/КС/ДУ-3-КЛ-154</v>
      </c>
      <c r="AG1234" s="81">
        <v>219.04</v>
      </c>
      <c r="AH1234" s="120">
        <f>VLOOKUP(A1234,РАСЧЕТ!A:BG,59,0)</f>
        <v>175.94100041607356</v>
      </c>
      <c r="AI1234" s="120">
        <f t="shared" si="179"/>
        <v>-43.098999583926428</v>
      </c>
      <c r="AJ1234" t="str">
        <f>VLOOKUP(A1234,'12'!A:C,3,0)</f>
        <v>Начисление услуг УКС00001860 от 31.12.2023 23:59:59</v>
      </c>
      <c r="AK1234" t="str">
        <f>VLOOKUP(A1234,'12'!A:B,2,0)</f>
        <v>НАС/КС/ДУ-3-КЛ-154</v>
      </c>
    </row>
    <row r="1235" spans="1:37" x14ac:dyDescent="0.3">
      <c r="A1235" s="79" t="s">
        <v>817</v>
      </c>
      <c r="B1235" s="79" t="s">
        <v>818</v>
      </c>
      <c r="C1235" s="81">
        <v>261.99</v>
      </c>
      <c r="D1235" s="81">
        <f>VLOOKUP(A1235,РАСЧЕТ!A:AY,51,0)</f>
        <v>110.1412991849368</v>
      </c>
      <c r="E1235" s="81">
        <f t="shared" si="171"/>
        <v>-151.84870081506321</v>
      </c>
      <c r="F1235" s="81" t="str">
        <f>VLOOKUP(A1235,'04'!A:C,3,0)</f>
        <v>Начисление услуг УКС00000631 от 30.04.2023 0:00:01</v>
      </c>
      <c r="G1235" s="81" t="str">
        <f>VLOOKUP(A1235,'04'!A:B,2,0)</f>
        <v>ДУ ЗПИФ Развитие Красная сосна 3/паркинг/Кл. №155</v>
      </c>
      <c r="H1235" s="126">
        <v>261.99</v>
      </c>
      <c r="I1235" s="126">
        <f>VLOOKUP(A1235,РАСЧЕТ!A:AZ,52,0)</f>
        <v>0</v>
      </c>
      <c r="J1235" s="126">
        <f t="shared" si="172"/>
        <v>-261.99</v>
      </c>
      <c r="K1235" s="126">
        <v>261.99</v>
      </c>
      <c r="L1235" s="126">
        <f>VLOOKUP(A1235,РАСЧЕТ!A:BA,53,0)</f>
        <v>0</v>
      </c>
      <c r="M1235" s="126">
        <f t="shared" si="173"/>
        <v>-261.99</v>
      </c>
      <c r="N1235" s="126">
        <v>261.99</v>
      </c>
      <c r="O1235" s="126">
        <f>VLOOKUP(A1235,РАСЧЕТ!A:BB,54,0)</f>
        <v>0</v>
      </c>
      <c r="P1235" s="126">
        <f t="shared" si="174"/>
        <v>-261.99</v>
      </c>
      <c r="Q1235" s="126">
        <v>261.99</v>
      </c>
      <c r="R1235" s="126">
        <f>VLOOKUP(A1235,РАСЧЕТ!A:BC,55,0)</f>
        <v>0</v>
      </c>
      <c r="S1235" s="126">
        <f t="shared" si="175"/>
        <v>-261.99</v>
      </c>
      <c r="T1235" s="126">
        <v>261.99</v>
      </c>
      <c r="U1235" s="126">
        <f>VLOOKUP(A1235,РАСЧЕТ!A:BD,56,0)</f>
        <v>0</v>
      </c>
      <c r="V1235" s="126">
        <f t="shared" si="176"/>
        <v>-261.99</v>
      </c>
      <c r="W1235" s="81">
        <v>261.99</v>
      </c>
      <c r="X1235" s="81">
        <f>VLOOKUP(A1235,РАСЧЕТ!A:BE,57,0)</f>
        <v>135.83111046811595</v>
      </c>
      <c r="Y1235" s="81">
        <f t="shared" si="177"/>
        <v>-126.15888953188406</v>
      </c>
      <c r="Z1235" s="81" t="str">
        <f>VLOOKUP(A1235,'10'!A:C,3,0)</f>
        <v>Начисление услуг УКС00001635 от 31.10.2023 0:00:01</v>
      </c>
      <c r="AA1235" s="81" t="str">
        <f>VLOOKUP(A1235,'10'!A:B,2,0)</f>
        <v>ДУ ЗПИФ Развитие Красная сосна 3/паркинг/Кл. №155</v>
      </c>
      <c r="AB1235" s="81">
        <v>261.99</v>
      </c>
      <c r="AC1235" s="81">
        <f>VLOOKUP(A1235,РАСЧЕТ!A:BF,58,0)</f>
        <v>146.06294209293412</v>
      </c>
      <c r="AD1235" s="81">
        <f t="shared" si="178"/>
        <v>-115.92705790706589</v>
      </c>
      <c r="AE1235" s="81" t="str">
        <f>VLOOKUP(A1235,'11'!A:C,3,0)</f>
        <v>Начисление услуг УКС00001712 от 30.11.2023 23:59:59</v>
      </c>
      <c r="AF1235" s="81" t="str">
        <f>VLOOKUP(A1235,'11'!A:B,2,0)</f>
        <v>ДУ ЗПИФ Развитие Красная сосна 3/паркинг/Кл. №155</v>
      </c>
      <c r="AG1235" s="81">
        <v>261.99</v>
      </c>
      <c r="AH1235" s="120">
        <f>VLOOKUP(A1235,РАСЧЕТ!A:BG,59,0)</f>
        <v>210.43923579177422</v>
      </c>
      <c r="AI1235" s="120">
        <f t="shared" si="179"/>
        <v>-51.550764208225786</v>
      </c>
      <c r="AJ1235" t="str">
        <f>VLOOKUP(A1235,'12'!A:C,3,0)</f>
        <v>Начисление услуг УКС00001860 от 31.12.2023 23:59:59</v>
      </c>
      <c r="AK1235" t="str">
        <f>VLOOKUP(A1235,'12'!A:B,2,0)</f>
        <v>ДУ ЗПИФ Развитие Красная сосна 3/паркинг/Кл. №155</v>
      </c>
    </row>
    <row r="1236" spans="1:37" x14ac:dyDescent="0.3">
      <c r="A1236" s="79" t="s">
        <v>1004</v>
      </c>
      <c r="B1236" s="79" t="s">
        <v>1005</v>
      </c>
      <c r="C1236" s="81">
        <v>214.75</v>
      </c>
      <c r="D1236" s="81">
        <f>VLOOKUP(A1236,РАСЧЕТ!A:AY,51,0)</f>
        <v>90.279753430276074</v>
      </c>
      <c r="E1236" s="81">
        <f t="shared" si="171"/>
        <v>-124.47024656972393</v>
      </c>
      <c r="F1236" s="81" t="str">
        <f>VLOOKUP(A1236,'04'!A:C,3,0)</f>
        <v>Начисление услуг УКС00000631 от 30.04.2023 0:00:01</v>
      </c>
      <c r="G1236" s="81" t="str">
        <f>VLOOKUP(A1236,'04'!A:B,2,0)</f>
        <v>НАС/КС/ДУ-3-КЛ-156</v>
      </c>
      <c r="H1236" s="126">
        <v>214.75</v>
      </c>
      <c r="I1236" s="126">
        <f>VLOOKUP(A1236,РАСЧЕТ!A:AZ,52,0)</f>
        <v>0</v>
      </c>
      <c r="J1236" s="126">
        <f t="shared" si="172"/>
        <v>-214.75</v>
      </c>
      <c r="K1236" s="126">
        <v>214.75</v>
      </c>
      <c r="L1236" s="126">
        <f>VLOOKUP(A1236,РАСЧЕТ!A:BA,53,0)</f>
        <v>0</v>
      </c>
      <c r="M1236" s="126">
        <f t="shared" si="173"/>
        <v>-214.75</v>
      </c>
      <c r="N1236" s="126">
        <v>214.75</v>
      </c>
      <c r="O1236" s="126">
        <f>VLOOKUP(A1236,РАСЧЕТ!A:BB,54,0)</f>
        <v>0</v>
      </c>
      <c r="P1236" s="126">
        <f t="shared" si="174"/>
        <v>-214.75</v>
      </c>
      <c r="Q1236" s="126">
        <v>214.75</v>
      </c>
      <c r="R1236" s="126">
        <f>VLOOKUP(A1236,РАСЧЕТ!A:BC,55,0)</f>
        <v>0</v>
      </c>
      <c r="S1236" s="126">
        <f t="shared" si="175"/>
        <v>-214.75</v>
      </c>
      <c r="T1236" s="126">
        <v>214.75</v>
      </c>
      <c r="U1236" s="126">
        <f>VLOOKUP(A1236,РАСЧЕТ!A:BD,56,0)</f>
        <v>0</v>
      </c>
      <c r="V1236" s="126">
        <f t="shared" si="176"/>
        <v>-214.75</v>
      </c>
      <c r="W1236" s="81">
        <v>214.75</v>
      </c>
      <c r="X1236" s="81">
        <f>VLOOKUP(A1236,РАСЧЕТ!A:BE,57,0)</f>
        <v>111.33697579353766</v>
      </c>
      <c r="Y1236" s="81">
        <f t="shared" si="177"/>
        <v>-103.41302420646234</v>
      </c>
      <c r="Z1236" s="81" t="str">
        <f>VLOOKUP(A1236,'10'!A:C,3,0)</f>
        <v>Начисление услуг УКС00001635 от 31.10.2023 0:00:01</v>
      </c>
      <c r="AA1236" s="81" t="str">
        <f>VLOOKUP(A1236,'10'!A:B,2,0)</f>
        <v>НАС/КС/ДУ-3-КЛ-156</v>
      </c>
      <c r="AB1236" s="81">
        <v>214.75</v>
      </c>
      <c r="AC1236" s="81">
        <f>VLOOKUP(A1236,РАСЧЕТ!A:BF,58,0)</f>
        <v>119.72372302699522</v>
      </c>
      <c r="AD1236" s="81">
        <f t="shared" si="178"/>
        <v>-95.026276973004784</v>
      </c>
      <c r="AE1236" s="81" t="str">
        <f>VLOOKUP(A1236,'11'!A:C,3,0)</f>
        <v>Начисление услуг УКС00001712 от 30.11.2023 23:59:59</v>
      </c>
      <c r="AF1236" s="81" t="str">
        <f>VLOOKUP(A1236,'11'!A:B,2,0)</f>
        <v>НАС/КС/ДУ-3-КЛ-156</v>
      </c>
      <c r="AG1236" s="81">
        <v>214.75</v>
      </c>
      <c r="AH1236" s="120">
        <f>VLOOKUP(A1236,РАСЧЕТ!A:BG,59,0)</f>
        <v>172.4911768785035</v>
      </c>
      <c r="AI1236" s="120">
        <f t="shared" si="179"/>
        <v>-42.258823121496505</v>
      </c>
      <c r="AJ1236" t="str">
        <f>VLOOKUP(A1236,'12'!A:C,3,0)</f>
        <v>Начисление услуг УКС00001860 от 31.12.2023 23:59:59</v>
      </c>
      <c r="AK1236" t="str">
        <f>VLOOKUP(A1236,'12'!A:B,2,0)</f>
        <v>НАС/КС/ДУ-3-КЛ-156</v>
      </c>
    </row>
    <row r="1237" spans="1:37" x14ac:dyDescent="0.3">
      <c r="A1237" s="79" t="s">
        <v>1614</v>
      </c>
      <c r="B1237" s="79" t="s">
        <v>1615</v>
      </c>
      <c r="C1237" s="81">
        <v>180.39</v>
      </c>
      <c r="D1237" s="81">
        <f>VLOOKUP(A1237,РАСЧЕТ!A:AY,51,0)</f>
        <v>75.834992881431901</v>
      </c>
      <c r="E1237" s="81">
        <f t="shared" si="171"/>
        <v>-104.55500711856808</v>
      </c>
      <c r="F1237" s="81" t="str">
        <f>VLOOKUP(A1237,'04'!A:C,3,0)</f>
        <v>Начисление услуг УКС00000631 от 30.04.2023 0:00:01</v>
      </c>
      <c r="G1237" s="81" t="str">
        <f>VLOOKUP(A1237,'04'!A:B,2,0)</f>
        <v>НАС/КС/ДУ-3-КЛ-157</v>
      </c>
      <c r="H1237" s="126">
        <v>180.39</v>
      </c>
      <c r="I1237" s="126">
        <f>VLOOKUP(A1237,РАСЧЕТ!A:AZ,52,0)</f>
        <v>0</v>
      </c>
      <c r="J1237" s="126">
        <f t="shared" si="172"/>
        <v>-180.39</v>
      </c>
      <c r="K1237" s="126">
        <v>180.39</v>
      </c>
      <c r="L1237" s="126">
        <f>VLOOKUP(A1237,РАСЧЕТ!A:BA,53,0)</f>
        <v>0</v>
      </c>
      <c r="M1237" s="126">
        <f t="shared" si="173"/>
        <v>-180.39</v>
      </c>
      <c r="N1237" s="126">
        <v>180.39</v>
      </c>
      <c r="O1237" s="126">
        <f>VLOOKUP(A1237,РАСЧЕТ!A:BB,54,0)</f>
        <v>0</v>
      </c>
      <c r="P1237" s="126">
        <f t="shared" si="174"/>
        <v>-180.39</v>
      </c>
      <c r="Q1237" s="126">
        <v>180.39</v>
      </c>
      <c r="R1237" s="126">
        <f>VLOOKUP(A1237,РАСЧЕТ!A:BC,55,0)</f>
        <v>0</v>
      </c>
      <c r="S1237" s="126">
        <f t="shared" si="175"/>
        <v>-180.39</v>
      </c>
      <c r="T1237" s="126">
        <v>180.39</v>
      </c>
      <c r="U1237" s="126">
        <f>VLOOKUP(A1237,РАСЧЕТ!A:BD,56,0)</f>
        <v>0</v>
      </c>
      <c r="V1237" s="126">
        <f t="shared" si="176"/>
        <v>-180.39</v>
      </c>
      <c r="W1237" s="81">
        <v>180.39</v>
      </c>
      <c r="X1237" s="81">
        <f>VLOOKUP(A1237,РАСЧЕТ!A:BE,57,0)</f>
        <v>93.52305966657164</v>
      </c>
      <c r="Y1237" s="81">
        <f t="shared" si="177"/>
        <v>-86.866940333428346</v>
      </c>
      <c r="Z1237" s="81" t="str">
        <f>VLOOKUP(A1237,'10'!A:C,3,0)</f>
        <v>Начисление услуг УКС00001635 от 31.10.2023 0:00:01</v>
      </c>
      <c r="AA1237" s="81" t="str">
        <f>VLOOKUP(A1237,'10'!A:B,2,0)</f>
        <v>НАС/КС/ДУ-3-КЛ-157</v>
      </c>
      <c r="AB1237" s="81">
        <v>180.39</v>
      </c>
      <c r="AC1237" s="81">
        <f>VLOOKUP(A1237,РАСЧЕТ!A:BF,58,0)</f>
        <v>100.56792734267599</v>
      </c>
      <c r="AD1237" s="81">
        <f t="shared" si="178"/>
        <v>-79.822072657324</v>
      </c>
      <c r="AE1237" s="81" t="str">
        <f>VLOOKUP(A1237,'11'!A:C,3,0)</f>
        <v>Начисление услуг УКС00001712 от 30.11.2023 23:59:59</v>
      </c>
      <c r="AF1237" s="81" t="str">
        <f>VLOOKUP(A1237,'11'!A:B,2,0)</f>
        <v>НАС/КС/ДУ-3-КЛ-157</v>
      </c>
      <c r="AG1237" s="81">
        <v>180.39</v>
      </c>
      <c r="AH1237" s="120">
        <f>VLOOKUP(A1237,РАСЧЕТ!A:BG,59,0)</f>
        <v>144.89258857794292</v>
      </c>
      <c r="AI1237" s="120">
        <f t="shared" si="179"/>
        <v>-35.49741142205707</v>
      </c>
      <c r="AJ1237" t="str">
        <f>VLOOKUP(A1237,'12'!A:C,3,0)</f>
        <v>Начисление услуг УКС00001860 от 31.12.2023 23:59:59</v>
      </c>
      <c r="AK1237" t="str">
        <f>VLOOKUP(A1237,'12'!A:B,2,0)</f>
        <v>НАС/КС/ДУ-3-КЛ-157</v>
      </c>
    </row>
    <row r="1238" spans="1:37" x14ac:dyDescent="0.3">
      <c r="A1238" s="79" t="s">
        <v>1501</v>
      </c>
      <c r="B1238" s="79" t="s">
        <v>1502</v>
      </c>
      <c r="C1238" s="81">
        <v>201.86</v>
      </c>
      <c r="D1238" s="81">
        <f>VLOOKUP(A1238,РАСЧЕТ!A:AY,51,0)</f>
        <v>84.862968224459507</v>
      </c>
      <c r="E1238" s="81">
        <f t="shared" si="171"/>
        <v>-116.99703177554051</v>
      </c>
      <c r="F1238" s="81" t="str">
        <f>VLOOKUP(A1238,'04'!A:C,3,0)</f>
        <v>Начисление услуг УКС00000631 от 30.04.2023 0:00:01</v>
      </c>
      <c r="G1238" s="81" t="str">
        <f>VLOOKUP(A1238,'04'!A:B,2,0)</f>
        <v>С24-НАСТР-3-2021/паркинг/Кл. №158</v>
      </c>
      <c r="H1238" s="126">
        <v>201.86</v>
      </c>
      <c r="I1238" s="126">
        <f>VLOOKUP(A1238,РАСЧЕТ!A:AZ,52,0)</f>
        <v>0</v>
      </c>
      <c r="J1238" s="126">
        <f t="shared" si="172"/>
        <v>-201.86</v>
      </c>
      <c r="K1238" s="126">
        <v>201.86</v>
      </c>
      <c r="L1238" s="126">
        <f>VLOOKUP(A1238,РАСЧЕТ!A:BA,53,0)</f>
        <v>0</v>
      </c>
      <c r="M1238" s="126">
        <f t="shared" si="173"/>
        <v>-201.86</v>
      </c>
      <c r="N1238" s="126">
        <v>201.86</v>
      </c>
      <c r="O1238" s="126">
        <f>VLOOKUP(A1238,РАСЧЕТ!A:BB,54,0)</f>
        <v>0</v>
      </c>
      <c r="P1238" s="126">
        <f t="shared" si="174"/>
        <v>-201.86</v>
      </c>
      <c r="Q1238" s="126">
        <v>201.86</v>
      </c>
      <c r="R1238" s="126">
        <f>VLOOKUP(A1238,РАСЧЕТ!A:BC,55,0)</f>
        <v>0</v>
      </c>
      <c r="S1238" s="126">
        <f t="shared" si="175"/>
        <v>-201.86</v>
      </c>
      <c r="T1238" s="126">
        <v>94.2</v>
      </c>
      <c r="U1238" s="126">
        <f>VLOOKUP(A1238,РАСЧЕТ!A:BD,56,0)</f>
        <v>0</v>
      </c>
      <c r="V1238" s="126">
        <f t="shared" si="176"/>
        <v>-94.2</v>
      </c>
      <c r="W1238" s="82"/>
      <c r="X1238" s="81">
        <f>VLOOKUP(A1238,РАСЧЕТ!A:BE,57,0)</f>
        <v>0</v>
      </c>
      <c r="Y1238" s="81">
        <f t="shared" si="177"/>
        <v>0</v>
      </c>
      <c r="Z1238" s="81" t="e">
        <f>VLOOKUP(A1238,'10'!A:C,3,0)</f>
        <v>#N/A</v>
      </c>
      <c r="AA1238" s="81" t="e">
        <f>VLOOKUP(A1238,'10'!A:B,2,0)</f>
        <v>#N/A</v>
      </c>
      <c r="AB1238" s="82"/>
      <c r="AC1238" s="81">
        <f>VLOOKUP(A1238,РАСЧЕТ!A:BF,58,0)</f>
        <v>0</v>
      </c>
      <c r="AD1238" s="81">
        <f t="shared" si="178"/>
        <v>0</v>
      </c>
      <c r="AE1238" s="81" t="e">
        <f>VLOOKUP(A1238,'11'!A:C,3,0)</f>
        <v>#N/A</v>
      </c>
      <c r="AF1238" s="81" t="e">
        <f>VLOOKUP(A1238,'11'!A:B,2,0)</f>
        <v>#N/A</v>
      </c>
      <c r="AG1238" s="82"/>
      <c r="AH1238" s="120">
        <f>VLOOKUP(A1238,РАСЧЕТ!A:BG,59,0)</f>
        <v>0</v>
      </c>
      <c r="AI1238" s="120">
        <f t="shared" si="179"/>
        <v>0</v>
      </c>
      <c r="AJ1238" t="e">
        <f>VLOOKUP(A1238,'12'!A:C,3,0)</f>
        <v>#N/A</v>
      </c>
      <c r="AK1238" t="e">
        <f>VLOOKUP(A1238,'12'!A:B,2,0)</f>
        <v>#N/A</v>
      </c>
    </row>
    <row r="1239" spans="1:37" x14ac:dyDescent="0.3">
      <c r="A1239" s="79" t="s">
        <v>2773</v>
      </c>
      <c r="B1239" s="79" t="s">
        <v>1502</v>
      </c>
      <c r="C1239" s="82"/>
      <c r="D1239" s="81">
        <f>VLOOKUP(A1239,РАСЧЕТ!A:AY,51,0)</f>
        <v>0</v>
      </c>
      <c r="E1239" s="81">
        <f t="shared" si="171"/>
        <v>0</v>
      </c>
      <c r="F1239" s="81" t="e">
        <f>VLOOKUP(A1239,'04'!A:C,3,0)</f>
        <v>#N/A</v>
      </c>
      <c r="G1239" s="81" t="e">
        <f>VLOOKUP(A1239,'04'!A:B,2,0)</f>
        <v>#N/A</v>
      </c>
      <c r="H1239" s="127"/>
      <c r="I1239" s="126">
        <f>VLOOKUP(A1239,РАСЧЕТ!A:AZ,52,0)</f>
        <v>0</v>
      </c>
      <c r="J1239" s="126">
        <f t="shared" si="172"/>
        <v>0</v>
      </c>
      <c r="K1239" s="127"/>
      <c r="L1239" s="126">
        <f>VLOOKUP(A1239,РАСЧЕТ!A:BA,53,0)</f>
        <v>0</v>
      </c>
      <c r="M1239" s="126">
        <f t="shared" si="173"/>
        <v>0</v>
      </c>
      <c r="N1239" s="127"/>
      <c r="O1239" s="126">
        <f>VLOOKUP(A1239,РАСЧЕТ!A:BB,54,0)</f>
        <v>0</v>
      </c>
      <c r="P1239" s="126">
        <f t="shared" si="174"/>
        <v>0</v>
      </c>
      <c r="Q1239" s="127"/>
      <c r="R1239" s="126">
        <f>VLOOKUP(A1239,РАСЧЕТ!A:BC,55,0)</f>
        <v>0</v>
      </c>
      <c r="S1239" s="126">
        <f t="shared" si="175"/>
        <v>0</v>
      </c>
      <c r="T1239" s="126">
        <v>107.66</v>
      </c>
      <c r="U1239" s="126">
        <f>VLOOKUP(A1239,РАСЧЕТ!A:BD,56,0)</f>
        <v>0</v>
      </c>
      <c r="V1239" s="126">
        <f t="shared" si="176"/>
        <v>-107.66</v>
      </c>
      <c r="W1239" s="81">
        <v>201.86</v>
      </c>
      <c r="X1239" s="81">
        <f>VLOOKUP(A1239,РАСЧЕТ!A:BE,57,0)</f>
        <v>104.65675724592542</v>
      </c>
      <c r="Y1239" s="81">
        <f t="shared" si="177"/>
        <v>-97.203242754074594</v>
      </c>
      <c r="Z1239" s="81" t="str">
        <f>VLOOKUP(A1239,'10'!A:C,3,0)</f>
        <v>Ввод начального сальдо УКС00002360 от 30.11.2023 0:00:00</v>
      </c>
      <c r="AA1239" s="81" t="str">
        <f>VLOOKUP(A1239,'10'!A:B,2,0)</f>
        <v>НАС/КС/ДУ-3-КЛ-158</v>
      </c>
      <c r="AB1239" s="81">
        <v>201.86</v>
      </c>
      <c r="AC1239" s="81">
        <f>VLOOKUP(A1239,РАСЧЕТ!A:BF,58,0)</f>
        <v>112.5402996453755</v>
      </c>
      <c r="AD1239" s="81">
        <f t="shared" si="178"/>
        <v>-89.319700354624516</v>
      </c>
      <c r="AE1239" s="81" t="str">
        <f>VLOOKUP(A1239,'11'!A:C,3,0)</f>
        <v>Начисление услуг УКС00001712 от 30.11.2023 23:59:59</v>
      </c>
      <c r="AF1239" s="81" t="str">
        <f>VLOOKUP(A1239,'11'!A:B,2,0)</f>
        <v>НАС/КС/ДУ-3-КЛ-158</v>
      </c>
      <c r="AG1239" s="81">
        <v>201.86</v>
      </c>
      <c r="AH1239" s="120">
        <f>VLOOKUP(A1239,РАСЧЕТ!A:BG,59,0)</f>
        <v>162.14170626579326</v>
      </c>
      <c r="AI1239" s="120">
        <f t="shared" si="179"/>
        <v>-39.718293734206753</v>
      </c>
      <c r="AJ1239" t="str">
        <f>VLOOKUP(A1239,'12'!A:C,3,0)</f>
        <v>Начисление услуг УКС00001860 от 31.12.2023 23:59:59</v>
      </c>
      <c r="AK1239" t="str">
        <f>VLOOKUP(A1239,'12'!A:B,2,0)</f>
        <v>НАС/КС/ДУ-3-КЛ-158</v>
      </c>
    </row>
    <row r="1240" spans="1:37" x14ac:dyDescent="0.3">
      <c r="A1240" s="79" t="s">
        <v>2498</v>
      </c>
      <c r="B1240" s="79" t="s">
        <v>2499</v>
      </c>
      <c r="C1240" s="81">
        <v>197.57</v>
      </c>
      <c r="D1240" s="81">
        <f>VLOOKUP(A1240,РАСЧЕТ!A:AY,51,0)</f>
        <v>83.057373155853981</v>
      </c>
      <c r="E1240" s="81">
        <f t="shared" si="171"/>
        <v>-114.51262684414601</v>
      </c>
      <c r="F1240" s="81" t="str">
        <f>VLOOKUP(A1240,'04'!A:C,3,0)</f>
        <v>Начисление услуг УКС00000631 от 30.04.2023 0:00:01</v>
      </c>
      <c r="G1240" s="81" t="str">
        <f>VLOOKUP(A1240,'04'!A:B,2,0)</f>
        <v>НАС/КС/ДУ-3-КЛ-159</v>
      </c>
      <c r="H1240" s="126">
        <v>197.57</v>
      </c>
      <c r="I1240" s="126">
        <f>VLOOKUP(A1240,РАСЧЕТ!A:AZ,52,0)</f>
        <v>0</v>
      </c>
      <c r="J1240" s="126">
        <f t="shared" si="172"/>
        <v>-197.57</v>
      </c>
      <c r="K1240" s="126">
        <v>197.57</v>
      </c>
      <c r="L1240" s="126">
        <f>VLOOKUP(A1240,РАСЧЕТ!A:BA,53,0)</f>
        <v>0</v>
      </c>
      <c r="M1240" s="126">
        <f t="shared" si="173"/>
        <v>-197.57</v>
      </c>
      <c r="N1240" s="126">
        <v>197.57</v>
      </c>
      <c r="O1240" s="126">
        <f>VLOOKUP(A1240,РАСЧЕТ!A:BB,54,0)</f>
        <v>0</v>
      </c>
      <c r="P1240" s="126">
        <f t="shared" si="174"/>
        <v>-197.57</v>
      </c>
      <c r="Q1240" s="126">
        <v>197.57</v>
      </c>
      <c r="R1240" s="126">
        <f>VLOOKUP(A1240,РАСЧЕТ!A:BC,55,0)</f>
        <v>0</v>
      </c>
      <c r="S1240" s="126">
        <f t="shared" si="175"/>
        <v>-197.57</v>
      </c>
      <c r="T1240" s="126">
        <v>197.57</v>
      </c>
      <c r="U1240" s="126">
        <f>VLOOKUP(A1240,РАСЧЕТ!A:BD,56,0)</f>
        <v>0</v>
      </c>
      <c r="V1240" s="126">
        <f t="shared" si="176"/>
        <v>-197.57</v>
      </c>
      <c r="W1240" s="81">
        <v>197.57</v>
      </c>
      <c r="X1240" s="81">
        <f>VLOOKUP(A1240,РАСЧЕТ!A:BE,57,0)</f>
        <v>102.43001773005464</v>
      </c>
      <c r="Y1240" s="81">
        <f t="shared" si="177"/>
        <v>-95.139982269945349</v>
      </c>
      <c r="Z1240" s="81" t="str">
        <f>VLOOKUP(A1240,'10'!A:C,3,0)</f>
        <v>Начисление услуг УКС00001635 от 31.10.2023 0:00:01</v>
      </c>
      <c r="AA1240" s="81" t="str">
        <f>VLOOKUP(A1240,'10'!A:B,2,0)</f>
        <v>НАС/КС/ДУ-3-КЛ-159</v>
      </c>
      <c r="AB1240" s="81">
        <v>197.57</v>
      </c>
      <c r="AC1240" s="81">
        <f>VLOOKUP(A1240,РАСЧЕТ!A:BF,58,0)</f>
        <v>110.14582518483557</v>
      </c>
      <c r="AD1240" s="81">
        <f t="shared" si="178"/>
        <v>-87.42417481516442</v>
      </c>
      <c r="AE1240" s="81" t="str">
        <f>VLOOKUP(A1240,'11'!A:C,3,0)</f>
        <v>Начисление услуг УКС00001712 от 30.11.2023 23:59:59</v>
      </c>
      <c r="AF1240" s="81" t="str">
        <f>VLOOKUP(A1240,'11'!A:B,2,0)</f>
        <v>НАС/КС/ДУ-3-КЛ-159</v>
      </c>
      <c r="AG1240" s="81">
        <v>197.57</v>
      </c>
      <c r="AH1240" s="120">
        <f>VLOOKUP(A1240,РАСЧЕТ!A:BG,59,0)</f>
        <v>158.69188272822319</v>
      </c>
      <c r="AI1240" s="120">
        <f t="shared" si="179"/>
        <v>-38.878117271776802</v>
      </c>
      <c r="AJ1240" t="str">
        <f>VLOOKUP(A1240,'12'!A:C,3,0)</f>
        <v>Начисление услуг УКС00001860 от 31.12.2023 23:59:59</v>
      </c>
      <c r="AK1240" t="str">
        <f>VLOOKUP(A1240,'12'!A:B,2,0)</f>
        <v>НАС/КС/ДУ-3-КЛ-159</v>
      </c>
    </row>
    <row r="1241" spans="1:37" x14ac:dyDescent="0.3">
      <c r="A1241" s="79" t="s">
        <v>1618</v>
      </c>
      <c r="B1241" s="79" t="s">
        <v>1619</v>
      </c>
      <c r="C1241" s="81">
        <v>163.21</v>
      </c>
      <c r="D1241" s="81">
        <f>VLOOKUP(A1241,РАСЧЕТ!A:AY,51,0)</f>
        <v>68.612612607009822</v>
      </c>
      <c r="E1241" s="81">
        <f t="shared" si="171"/>
        <v>-94.597387392990186</v>
      </c>
      <c r="F1241" s="81" t="str">
        <f>VLOOKUP(A1241,'04'!A:C,3,0)</f>
        <v>Начисление услуг УКС00000631 от 30.04.2023 0:00:01</v>
      </c>
      <c r="G1241" s="81" t="str">
        <f>VLOOKUP(A1241,'04'!A:B,2,0)</f>
        <v>ДУ ЗПИФ Развитие Красная сосна 3/паркинг/Кл. №16</v>
      </c>
      <c r="H1241" s="126">
        <v>163.21</v>
      </c>
      <c r="I1241" s="126">
        <f>VLOOKUP(A1241,РАСЧЕТ!A:AZ,52,0)</f>
        <v>0</v>
      </c>
      <c r="J1241" s="126">
        <f t="shared" si="172"/>
        <v>-163.21</v>
      </c>
      <c r="K1241" s="126">
        <v>163.21</v>
      </c>
      <c r="L1241" s="126">
        <f>VLOOKUP(A1241,РАСЧЕТ!A:BA,53,0)</f>
        <v>0</v>
      </c>
      <c r="M1241" s="126">
        <f t="shared" si="173"/>
        <v>-163.21</v>
      </c>
      <c r="N1241" s="126">
        <v>163.21</v>
      </c>
      <c r="O1241" s="126">
        <f>VLOOKUP(A1241,РАСЧЕТ!A:BB,54,0)</f>
        <v>0</v>
      </c>
      <c r="P1241" s="126">
        <f t="shared" si="174"/>
        <v>-163.21</v>
      </c>
      <c r="Q1241" s="126">
        <v>163.21</v>
      </c>
      <c r="R1241" s="126">
        <f>VLOOKUP(A1241,РАСЧЕТ!A:BC,55,0)</f>
        <v>0</v>
      </c>
      <c r="S1241" s="126">
        <f t="shared" si="175"/>
        <v>-163.21</v>
      </c>
      <c r="T1241" s="126">
        <v>163.21</v>
      </c>
      <c r="U1241" s="126">
        <f>VLOOKUP(A1241,РАСЧЕТ!A:BD,56,0)</f>
        <v>0</v>
      </c>
      <c r="V1241" s="126">
        <f t="shared" si="176"/>
        <v>-163.21</v>
      </c>
      <c r="W1241" s="81">
        <v>163.21</v>
      </c>
      <c r="X1241" s="81">
        <f>VLOOKUP(A1241,РАСЧЕТ!A:BE,57,0)</f>
        <v>84.616101603088637</v>
      </c>
      <c r="Y1241" s="81">
        <f t="shared" si="177"/>
        <v>-78.593898396911371</v>
      </c>
      <c r="Z1241" s="81" t="str">
        <f>VLOOKUP(A1241,'10'!A:C,3,0)</f>
        <v>Начисление услуг УКС00001635 от 31.10.2023 0:00:01</v>
      </c>
      <c r="AA1241" s="81" t="str">
        <f>VLOOKUP(A1241,'10'!A:B,2,0)</f>
        <v>ДУ ЗПИФ Развитие Красная сосна 3/паркинг/Кл. №16</v>
      </c>
      <c r="AB1241" s="81">
        <v>163.21</v>
      </c>
      <c r="AC1241" s="81">
        <f>VLOOKUP(A1241,РАСЧЕТ!A:BF,58,0)</f>
        <v>90.990029500516343</v>
      </c>
      <c r="AD1241" s="81">
        <f t="shared" si="178"/>
        <v>-72.219970499483665</v>
      </c>
      <c r="AE1241" s="81" t="str">
        <f>VLOOKUP(A1241,'11'!A:C,3,0)</f>
        <v>Начисление услуг УКС00001712 от 30.11.2023 23:59:59</v>
      </c>
      <c r="AF1241" s="81" t="str">
        <f>VLOOKUP(A1241,'11'!A:B,2,0)</f>
        <v>ДУ ЗПИФ Развитие Красная сосна 3/паркинг/Кл. №16</v>
      </c>
      <c r="AG1241" s="81">
        <v>163.21</v>
      </c>
      <c r="AH1241" s="120">
        <f>VLOOKUP(A1241,РАСЧЕТ!A:BG,59,0)</f>
        <v>131.09329442766264</v>
      </c>
      <c r="AI1241" s="120">
        <f t="shared" si="179"/>
        <v>-32.116705572337366</v>
      </c>
      <c r="AJ1241" t="str">
        <f>VLOOKUP(A1241,'12'!A:C,3,0)</f>
        <v>Начисление услуг УКС00001860 от 31.12.2023 23:59:59</v>
      </c>
      <c r="AK1241" t="str">
        <f>VLOOKUP(A1241,'12'!A:B,2,0)</f>
        <v>ДУ ЗПИФ Развитие Красная сосна 3/паркинг/Кл. №16</v>
      </c>
    </row>
    <row r="1242" spans="1:37" x14ac:dyDescent="0.3">
      <c r="A1242" s="79" t="s">
        <v>2563</v>
      </c>
      <c r="B1242" s="79" t="s">
        <v>2564</v>
      </c>
      <c r="C1242" s="81">
        <v>266.29000000000002</v>
      </c>
      <c r="D1242" s="81">
        <f>VLOOKUP(A1242,РАСЧЕТ!A:AY,51,0)</f>
        <v>111.94689425354233</v>
      </c>
      <c r="E1242" s="81">
        <f t="shared" si="171"/>
        <v>-154.3431057464577</v>
      </c>
      <c r="F1242" s="81" t="str">
        <f>VLOOKUP(A1242,'04'!A:C,3,0)</f>
        <v>Начисление услуг УКС00000631 от 30.04.2023 0:00:01</v>
      </c>
      <c r="G1242" s="81" t="str">
        <f>VLOOKUP(A1242,'04'!A:B,2,0)</f>
        <v>ДУ ЗПИФ Развитие Красная сосна 3/паркинг/Кл. №160</v>
      </c>
      <c r="H1242" s="126">
        <v>266.29000000000002</v>
      </c>
      <c r="I1242" s="126">
        <f>VLOOKUP(A1242,РАСЧЕТ!A:AZ,52,0)</f>
        <v>0</v>
      </c>
      <c r="J1242" s="126">
        <f t="shared" si="172"/>
        <v>-266.29000000000002</v>
      </c>
      <c r="K1242" s="126">
        <v>266.29000000000002</v>
      </c>
      <c r="L1242" s="126">
        <f>VLOOKUP(A1242,РАСЧЕТ!A:BA,53,0)</f>
        <v>0</v>
      </c>
      <c r="M1242" s="126">
        <f t="shared" si="173"/>
        <v>-266.29000000000002</v>
      </c>
      <c r="N1242" s="126">
        <v>266.29000000000002</v>
      </c>
      <c r="O1242" s="126">
        <f>VLOOKUP(A1242,РАСЧЕТ!A:BB,54,0)</f>
        <v>0</v>
      </c>
      <c r="P1242" s="126">
        <f t="shared" si="174"/>
        <v>-266.29000000000002</v>
      </c>
      <c r="Q1242" s="126">
        <v>266.29000000000002</v>
      </c>
      <c r="R1242" s="126">
        <f>VLOOKUP(A1242,РАСЧЕТ!A:BC,55,0)</f>
        <v>0</v>
      </c>
      <c r="S1242" s="126">
        <f t="shared" si="175"/>
        <v>-266.29000000000002</v>
      </c>
      <c r="T1242" s="126">
        <v>230.78</v>
      </c>
      <c r="U1242" s="126">
        <f>VLOOKUP(A1242,РАСЧЕТ!A:BD,56,0)</f>
        <v>0</v>
      </c>
      <c r="V1242" s="126">
        <f t="shared" si="176"/>
        <v>-230.78</v>
      </c>
      <c r="W1242" s="82"/>
      <c r="X1242" s="81">
        <f>VLOOKUP(A1242,РАСЧЕТ!A:BE,57,0)</f>
        <v>0</v>
      </c>
      <c r="Y1242" s="81">
        <f t="shared" si="177"/>
        <v>0</v>
      </c>
      <c r="Z1242" s="81" t="e">
        <f>VLOOKUP(A1242,'10'!A:C,3,0)</f>
        <v>#N/A</v>
      </c>
      <c r="AA1242" s="81" t="e">
        <f>VLOOKUP(A1242,'10'!A:B,2,0)</f>
        <v>#N/A</v>
      </c>
      <c r="AB1242" s="82"/>
      <c r="AC1242" s="81">
        <f>VLOOKUP(A1242,РАСЧЕТ!A:BF,58,0)</f>
        <v>0</v>
      </c>
      <c r="AD1242" s="81">
        <f t="shared" si="178"/>
        <v>0</v>
      </c>
      <c r="AE1242" s="81" t="e">
        <f>VLOOKUP(A1242,'11'!A:C,3,0)</f>
        <v>#N/A</v>
      </c>
      <c r="AF1242" s="81" t="e">
        <f>VLOOKUP(A1242,'11'!A:B,2,0)</f>
        <v>#N/A</v>
      </c>
      <c r="AG1242" s="82"/>
      <c r="AH1242" s="120">
        <f>VLOOKUP(A1242,РАСЧЕТ!A:BG,59,0)</f>
        <v>0</v>
      </c>
      <c r="AI1242" s="120">
        <f t="shared" si="179"/>
        <v>0</v>
      </c>
      <c r="AJ1242" t="e">
        <f>VLOOKUP(A1242,'12'!A:C,3,0)</f>
        <v>#N/A</v>
      </c>
      <c r="AK1242" t="e">
        <f>VLOOKUP(A1242,'12'!A:B,2,0)</f>
        <v>#N/A</v>
      </c>
    </row>
    <row r="1243" spans="1:37" x14ac:dyDescent="0.3">
      <c r="A1243" s="79" t="s">
        <v>2777</v>
      </c>
      <c r="B1243" s="79" t="s">
        <v>2564</v>
      </c>
      <c r="C1243" s="82"/>
      <c r="D1243" s="81">
        <f>VLOOKUP(A1243,РАСЧЕТ!A:AY,51,0)</f>
        <v>0</v>
      </c>
      <c r="E1243" s="81">
        <f t="shared" si="171"/>
        <v>0</v>
      </c>
      <c r="F1243" s="81" t="e">
        <f>VLOOKUP(A1243,'04'!A:C,3,0)</f>
        <v>#N/A</v>
      </c>
      <c r="G1243" s="81" t="e">
        <f>VLOOKUP(A1243,'04'!A:B,2,0)</f>
        <v>#N/A</v>
      </c>
      <c r="H1243" s="127"/>
      <c r="I1243" s="126">
        <f>VLOOKUP(A1243,РАСЧЕТ!A:AZ,52,0)</f>
        <v>0</v>
      </c>
      <c r="J1243" s="126">
        <f t="shared" si="172"/>
        <v>0</v>
      </c>
      <c r="K1243" s="127"/>
      <c r="L1243" s="126">
        <f>VLOOKUP(A1243,РАСЧЕТ!A:BA,53,0)</f>
        <v>0</v>
      </c>
      <c r="M1243" s="126">
        <f t="shared" si="173"/>
        <v>0</v>
      </c>
      <c r="N1243" s="127"/>
      <c r="O1243" s="126">
        <f>VLOOKUP(A1243,РАСЧЕТ!A:BB,54,0)</f>
        <v>0</v>
      </c>
      <c r="P1243" s="126">
        <f t="shared" si="174"/>
        <v>0</v>
      </c>
      <c r="Q1243" s="127"/>
      <c r="R1243" s="126">
        <f>VLOOKUP(A1243,РАСЧЕТ!A:BC,55,0)</f>
        <v>0</v>
      </c>
      <c r="S1243" s="126">
        <f t="shared" si="175"/>
        <v>0</v>
      </c>
      <c r="T1243" s="126">
        <v>35.51</v>
      </c>
      <c r="U1243" s="126">
        <f>VLOOKUP(A1243,РАСЧЕТ!A:BD,56,0)</f>
        <v>0</v>
      </c>
      <c r="V1243" s="126">
        <f t="shared" si="176"/>
        <v>-35.51</v>
      </c>
      <c r="W1243" s="81">
        <v>266.29000000000002</v>
      </c>
      <c r="X1243" s="81">
        <f>VLOOKUP(A1243,РАСЧЕТ!A:BE,57,0)</f>
        <v>138.05784998398673</v>
      </c>
      <c r="Y1243" s="81">
        <f t="shared" si="177"/>
        <v>-128.23215001601329</v>
      </c>
      <c r="Z1243" s="81" t="str">
        <f>VLOOKUP(A1243,'10'!A:C,3,0)</f>
        <v>Начисление услуг УКС00001635 от 31.10.2023 0:00:01</v>
      </c>
      <c r="AA1243" s="81" t="str">
        <f>VLOOKUP(A1243,'10'!A:B,2,0)</f>
        <v>НАС/КС/ДУ-КЛ-3-160</v>
      </c>
      <c r="AB1243" s="81">
        <v>266.29000000000002</v>
      </c>
      <c r="AC1243" s="81">
        <f>VLOOKUP(A1243,РАСЧЕТ!A:BF,58,0)</f>
        <v>148.45741655347405</v>
      </c>
      <c r="AD1243" s="81">
        <f t="shared" si="178"/>
        <v>-117.83258344652597</v>
      </c>
      <c r="AE1243" s="81" t="str">
        <f>VLOOKUP(A1243,'11'!A:C,3,0)</f>
        <v>Начисление услуг УКС00001712 от 30.11.2023 23:59:59</v>
      </c>
      <c r="AF1243" s="81" t="str">
        <f>VLOOKUP(A1243,'11'!A:B,2,0)</f>
        <v>НАС/КС/ДУ-КЛ-3-160</v>
      </c>
      <c r="AG1243" s="81">
        <v>266.29000000000002</v>
      </c>
      <c r="AH1243" s="120">
        <f>VLOOKUP(A1243,РАСЧЕТ!A:BG,59,0)</f>
        <v>213.88905932934432</v>
      </c>
      <c r="AI1243" s="120">
        <f t="shared" si="179"/>
        <v>-52.4009406706557</v>
      </c>
      <c r="AJ1243" t="str">
        <f>VLOOKUP(A1243,'12'!A:C,3,0)</f>
        <v>Начисление услуг УКС00001860 от 31.12.2023 23:59:59</v>
      </c>
      <c r="AK1243" t="str">
        <f>VLOOKUP(A1243,'12'!A:B,2,0)</f>
        <v>НАС/КС/ДУ-КЛ-3-160</v>
      </c>
    </row>
    <row r="1244" spans="1:37" x14ac:dyDescent="0.3">
      <c r="A1244" s="79" t="s">
        <v>2124</v>
      </c>
      <c r="B1244" s="79" t="s">
        <v>2125</v>
      </c>
      <c r="C1244" s="81">
        <v>257.7</v>
      </c>
      <c r="D1244" s="81">
        <f>VLOOKUP(A1244,РАСЧЕТ!A:AY,51,0)</f>
        <v>108.33570411633129</v>
      </c>
      <c r="E1244" s="81">
        <f t="shared" si="171"/>
        <v>-149.36429588366872</v>
      </c>
      <c r="F1244" s="81" t="str">
        <f>VLOOKUP(A1244,'04'!A:C,3,0)</f>
        <v>Начисление услуг УКС00000631 от 30.04.2023 0:00:01</v>
      </c>
      <c r="G1244" s="81" t="str">
        <f>VLOOKUP(A1244,'04'!A:B,2,0)</f>
        <v>НАС/КС/ДУ-3-КЛ-161</v>
      </c>
      <c r="H1244" s="126">
        <v>257.7</v>
      </c>
      <c r="I1244" s="126">
        <f>VLOOKUP(A1244,РАСЧЕТ!A:AZ,52,0)</f>
        <v>0</v>
      </c>
      <c r="J1244" s="126">
        <f t="shared" si="172"/>
        <v>-257.7</v>
      </c>
      <c r="K1244" s="126">
        <v>257.7</v>
      </c>
      <c r="L1244" s="126">
        <f>VLOOKUP(A1244,РАСЧЕТ!A:BA,53,0)</f>
        <v>0</v>
      </c>
      <c r="M1244" s="126">
        <f t="shared" si="173"/>
        <v>-257.7</v>
      </c>
      <c r="N1244" s="126">
        <v>257.7</v>
      </c>
      <c r="O1244" s="126">
        <f>VLOOKUP(A1244,РАСЧЕТ!A:BB,54,0)</f>
        <v>0</v>
      </c>
      <c r="P1244" s="126">
        <f t="shared" si="174"/>
        <v>-257.7</v>
      </c>
      <c r="Q1244" s="126">
        <v>257.7</v>
      </c>
      <c r="R1244" s="126">
        <f>VLOOKUP(A1244,РАСЧЕТ!A:BC,55,0)</f>
        <v>0</v>
      </c>
      <c r="S1244" s="126">
        <f t="shared" si="175"/>
        <v>-257.7</v>
      </c>
      <c r="T1244" s="126">
        <v>257.7</v>
      </c>
      <c r="U1244" s="126">
        <f>VLOOKUP(A1244,РАСЧЕТ!A:BD,56,0)</f>
        <v>0</v>
      </c>
      <c r="V1244" s="126">
        <f t="shared" si="176"/>
        <v>-257.7</v>
      </c>
      <c r="W1244" s="81">
        <v>257.7</v>
      </c>
      <c r="X1244" s="81">
        <f>VLOOKUP(A1244,РАСЧЕТ!A:BE,57,0)</f>
        <v>133.6043709522452</v>
      </c>
      <c r="Y1244" s="81">
        <f t="shared" si="177"/>
        <v>-124.09562904775478</v>
      </c>
      <c r="Z1244" s="81" t="str">
        <f>VLOOKUP(A1244,'10'!A:C,3,0)</f>
        <v>Начисление услуг УКС00001635 от 31.10.2023 0:00:01</v>
      </c>
      <c r="AA1244" s="81" t="str">
        <f>VLOOKUP(A1244,'10'!A:B,2,0)</f>
        <v>НАС/КС/ДУ-3-КЛ-161</v>
      </c>
      <c r="AB1244" s="81">
        <v>257.7</v>
      </c>
      <c r="AC1244" s="81">
        <f>VLOOKUP(A1244,РАСЧЕТ!A:BF,58,0)</f>
        <v>143.66846763239423</v>
      </c>
      <c r="AD1244" s="81">
        <f t="shared" si="178"/>
        <v>-114.03153236760576</v>
      </c>
      <c r="AE1244" s="81" t="str">
        <f>VLOOKUP(A1244,'11'!A:C,3,0)</f>
        <v>Начисление услуг УКС00001712 от 30.11.2023 23:59:59</v>
      </c>
      <c r="AF1244" s="81" t="str">
        <f>VLOOKUP(A1244,'11'!A:B,2,0)</f>
        <v>НАС/КС/ДУ-3-КЛ-161</v>
      </c>
      <c r="AG1244" s="81">
        <v>257.7</v>
      </c>
      <c r="AH1244" s="120">
        <f>VLOOKUP(A1244,РАСЧЕТ!A:BG,59,0)</f>
        <v>206.98941225420418</v>
      </c>
      <c r="AI1244" s="120">
        <f t="shared" si="179"/>
        <v>-50.710587745795806</v>
      </c>
      <c r="AJ1244" t="str">
        <f>VLOOKUP(A1244,'12'!A:C,3,0)</f>
        <v>Начисление услуг УКС00001860 от 31.12.2023 23:59:59</v>
      </c>
      <c r="AK1244" t="str">
        <f>VLOOKUP(A1244,'12'!A:B,2,0)</f>
        <v>НАС/КС/ДУ-3-КЛ-161</v>
      </c>
    </row>
    <row r="1245" spans="1:37" x14ac:dyDescent="0.3">
      <c r="A1245" s="79" t="s">
        <v>906</v>
      </c>
      <c r="B1245" s="79" t="s">
        <v>907</v>
      </c>
      <c r="C1245" s="81">
        <v>270.58</v>
      </c>
      <c r="D1245" s="81">
        <f>VLOOKUP(A1245,РАСЧЕТ!A:AY,51,0)</f>
        <v>113.75248932214787</v>
      </c>
      <c r="E1245" s="81">
        <f t="shared" si="171"/>
        <v>-156.8275106778521</v>
      </c>
      <c r="F1245" s="81" t="str">
        <f>VLOOKUP(A1245,'04'!A:C,3,0)</f>
        <v>Начисление услуг УКС00000631 от 30.04.2023 0:00:01</v>
      </c>
      <c r="G1245" s="81" t="str">
        <f>VLOOKUP(A1245,'04'!A:B,2,0)</f>
        <v>НАС/КС/ДУ-3-КЛ-162</v>
      </c>
      <c r="H1245" s="126">
        <v>270.58</v>
      </c>
      <c r="I1245" s="126">
        <f>VLOOKUP(A1245,РАСЧЕТ!A:AZ,52,0)</f>
        <v>0</v>
      </c>
      <c r="J1245" s="126">
        <f t="shared" si="172"/>
        <v>-270.58</v>
      </c>
      <c r="K1245" s="126">
        <v>270.58</v>
      </c>
      <c r="L1245" s="126">
        <f>VLOOKUP(A1245,РАСЧЕТ!A:BA,53,0)</f>
        <v>0</v>
      </c>
      <c r="M1245" s="126">
        <f t="shared" si="173"/>
        <v>-270.58</v>
      </c>
      <c r="N1245" s="126">
        <v>270.58</v>
      </c>
      <c r="O1245" s="126">
        <f>VLOOKUP(A1245,РАСЧЕТ!A:BB,54,0)</f>
        <v>0</v>
      </c>
      <c r="P1245" s="126">
        <f t="shared" si="174"/>
        <v>-270.58</v>
      </c>
      <c r="Q1245" s="126">
        <v>270.58</v>
      </c>
      <c r="R1245" s="126">
        <f>VLOOKUP(A1245,РАСЧЕТ!A:BC,55,0)</f>
        <v>0</v>
      </c>
      <c r="S1245" s="126">
        <f t="shared" si="175"/>
        <v>-270.58</v>
      </c>
      <c r="T1245" s="126">
        <v>270.58</v>
      </c>
      <c r="U1245" s="126">
        <f>VLOOKUP(A1245,РАСЧЕТ!A:BD,56,0)</f>
        <v>0</v>
      </c>
      <c r="V1245" s="126">
        <f t="shared" si="176"/>
        <v>-270.58</v>
      </c>
      <c r="W1245" s="81">
        <v>270.58</v>
      </c>
      <c r="X1245" s="81">
        <f>VLOOKUP(A1245,РАСЧЕТ!A:BE,57,0)</f>
        <v>140.28458949985745</v>
      </c>
      <c r="Y1245" s="81">
        <f t="shared" si="177"/>
        <v>-130.29541050014254</v>
      </c>
      <c r="Z1245" s="81" t="str">
        <f>VLOOKUP(A1245,'10'!A:C,3,0)</f>
        <v>Начисление услуг УКС00001635 от 31.10.2023 0:00:01</v>
      </c>
      <c r="AA1245" s="81" t="str">
        <f>VLOOKUP(A1245,'10'!A:B,2,0)</f>
        <v>НАС/КС/ДУ-3-КЛ-162</v>
      </c>
      <c r="AB1245" s="81">
        <v>270.58</v>
      </c>
      <c r="AC1245" s="81">
        <f>VLOOKUP(A1245,РАСЧЕТ!A:BF,58,0)</f>
        <v>150.85189101401394</v>
      </c>
      <c r="AD1245" s="81">
        <f t="shared" si="178"/>
        <v>-119.72810898598604</v>
      </c>
      <c r="AE1245" s="81" t="str">
        <f>VLOOKUP(A1245,'11'!A:C,3,0)</f>
        <v>Начисление услуг УКС00001712 от 30.11.2023 23:59:59</v>
      </c>
      <c r="AF1245" s="81" t="str">
        <f>VLOOKUP(A1245,'11'!A:B,2,0)</f>
        <v>НАС/КС/ДУ-3-КЛ-162</v>
      </c>
      <c r="AG1245" s="81">
        <v>270.58</v>
      </c>
      <c r="AH1245" s="120">
        <f>VLOOKUP(A1245,РАСЧЕТ!A:BG,59,0)</f>
        <v>217.33888286691439</v>
      </c>
      <c r="AI1245" s="120">
        <f t="shared" si="179"/>
        <v>-53.241117133085595</v>
      </c>
      <c r="AJ1245" t="str">
        <f>VLOOKUP(A1245,'12'!A:C,3,0)</f>
        <v>Начисление услуг УКС00001860 от 31.12.2023 23:59:59</v>
      </c>
      <c r="AK1245" t="str">
        <f>VLOOKUP(A1245,'12'!A:B,2,0)</f>
        <v>НАС/КС/ДУ-3-КЛ-162</v>
      </c>
    </row>
    <row r="1246" spans="1:37" x14ac:dyDescent="0.3">
      <c r="A1246" s="79" t="s">
        <v>1884</v>
      </c>
      <c r="B1246" s="79" t="s">
        <v>1885</v>
      </c>
      <c r="C1246" s="81">
        <v>206.16</v>
      </c>
      <c r="D1246" s="81">
        <f>VLOOKUP(A1246,РАСЧЕТ!A:AY,51,0)</f>
        <v>86.668563293065034</v>
      </c>
      <c r="E1246" s="81">
        <f t="shared" si="171"/>
        <v>-119.49143670693496</v>
      </c>
      <c r="F1246" s="81" t="str">
        <f>VLOOKUP(A1246,'04'!A:C,3,0)</f>
        <v>Начисление услуг УКС00000631 от 30.04.2023 0:00:01</v>
      </c>
      <c r="G1246" s="81" t="str">
        <f>VLOOKUP(A1246,'04'!A:B,2,0)</f>
        <v>НАС/КС/ДУ-3-КЛ-163</v>
      </c>
      <c r="H1246" s="126">
        <v>206.16</v>
      </c>
      <c r="I1246" s="126">
        <f>VLOOKUP(A1246,РАСЧЕТ!A:AZ,52,0)</f>
        <v>0</v>
      </c>
      <c r="J1246" s="126">
        <f t="shared" si="172"/>
        <v>-206.16</v>
      </c>
      <c r="K1246" s="126">
        <v>206.16</v>
      </c>
      <c r="L1246" s="126">
        <f>VLOOKUP(A1246,РАСЧЕТ!A:BA,53,0)</f>
        <v>0</v>
      </c>
      <c r="M1246" s="126">
        <f t="shared" si="173"/>
        <v>-206.16</v>
      </c>
      <c r="N1246" s="126">
        <v>206.16</v>
      </c>
      <c r="O1246" s="126">
        <f>VLOOKUP(A1246,РАСЧЕТ!A:BB,54,0)</f>
        <v>0</v>
      </c>
      <c r="P1246" s="126">
        <f t="shared" si="174"/>
        <v>-206.16</v>
      </c>
      <c r="Q1246" s="126">
        <v>206.16</v>
      </c>
      <c r="R1246" s="126">
        <f>VLOOKUP(A1246,РАСЧЕТ!A:BC,55,0)</f>
        <v>0</v>
      </c>
      <c r="S1246" s="126">
        <f t="shared" si="175"/>
        <v>-206.16</v>
      </c>
      <c r="T1246" s="126">
        <v>206.16</v>
      </c>
      <c r="U1246" s="126">
        <f>VLOOKUP(A1246,РАСЧЕТ!A:BD,56,0)</f>
        <v>0</v>
      </c>
      <c r="V1246" s="126">
        <f t="shared" si="176"/>
        <v>-206.16</v>
      </c>
      <c r="W1246" s="81">
        <v>206.16</v>
      </c>
      <c r="X1246" s="81">
        <f>VLOOKUP(A1246,РАСЧЕТ!A:BE,57,0)</f>
        <v>106.88349676179617</v>
      </c>
      <c r="Y1246" s="81">
        <f t="shared" si="177"/>
        <v>-99.27650323820383</v>
      </c>
      <c r="Z1246" s="81" t="str">
        <f>VLOOKUP(A1246,'10'!A:C,3,0)</f>
        <v>Начисление услуг УКС00001635 от 31.10.2023 0:00:01</v>
      </c>
      <c r="AA1246" s="81" t="str">
        <f>VLOOKUP(A1246,'10'!A:B,2,0)</f>
        <v>НАС/КС/ДУ-3-КЛ-163</v>
      </c>
      <c r="AB1246" s="81">
        <v>206.16</v>
      </c>
      <c r="AC1246" s="81">
        <f>VLOOKUP(A1246,РАСЧЕТ!A:BF,58,0)</f>
        <v>114.93477410591539</v>
      </c>
      <c r="AD1246" s="81">
        <f t="shared" si="178"/>
        <v>-91.225225894084602</v>
      </c>
      <c r="AE1246" s="81" t="str">
        <f>VLOOKUP(A1246,'11'!A:C,3,0)</f>
        <v>Начисление услуг УКС00001712 от 30.11.2023 23:59:59</v>
      </c>
      <c r="AF1246" s="81" t="str">
        <f>VLOOKUP(A1246,'11'!A:B,2,0)</f>
        <v>НАС/КС/ДУ-3-КЛ-163</v>
      </c>
      <c r="AG1246" s="81">
        <v>206.16</v>
      </c>
      <c r="AH1246" s="120">
        <f>VLOOKUP(A1246,РАСЧЕТ!A:BG,59,0)</f>
        <v>165.59152980336333</v>
      </c>
      <c r="AI1246" s="120">
        <f t="shared" si="179"/>
        <v>-40.568470196636667</v>
      </c>
      <c r="AJ1246" t="str">
        <f>VLOOKUP(A1246,'12'!A:C,3,0)</f>
        <v>Начисление услуг УКС00001860 от 31.12.2023 23:59:59</v>
      </c>
      <c r="AK1246" t="str">
        <f>VLOOKUP(A1246,'12'!A:B,2,0)</f>
        <v>НАС/КС/ДУ-3-КЛ-163</v>
      </c>
    </row>
    <row r="1247" spans="1:37" x14ac:dyDescent="0.3">
      <c r="A1247" s="79" t="s">
        <v>2420</v>
      </c>
      <c r="B1247" s="79" t="s">
        <v>2421</v>
      </c>
      <c r="C1247" s="81">
        <v>184.68</v>
      </c>
      <c r="D1247" s="81">
        <f>VLOOKUP(A1247,РАСЧЕТ!A:AY,51,0)</f>
        <v>77.640587950037428</v>
      </c>
      <c r="E1247" s="81">
        <f t="shared" si="171"/>
        <v>-107.03941204996258</v>
      </c>
      <c r="F1247" s="81" t="str">
        <f>VLOOKUP(A1247,'04'!A:C,3,0)</f>
        <v>Начисление услуг УКС00000631 от 30.04.2023 0:00:01</v>
      </c>
      <c r="G1247" s="81" t="str">
        <f>VLOOKUP(A1247,'04'!A:B,2,0)</f>
        <v>НАС/КС/ДУ-3-КЛ-164</v>
      </c>
      <c r="H1247" s="126">
        <v>184.68</v>
      </c>
      <c r="I1247" s="126">
        <f>VLOOKUP(A1247,РАСЧЕТ!A:AZ,52,0)</f>
        <v>0</v>
      </c>
      <c r="J1247" s="126">
        <f t="shared" si="172"/>
        <v>-184.68</v>
      </c>
      <c r="K1247" s="126">
        <v>184.68</v>
      </c>
      <c r="L1247" s="126">
        <f>VLOOKUP(A1247,РАСЧЕТ!A:BA,53,0)</f>
        <v>0</v>
      </c>
      <c r="M1247" s="126">
        <f t="shared" si="173"/>
        <v>-184.68</v>
      </c>
      <c r="N1247" s="126">
        <v>184.68</v>
      </c>
      <c r="O1247" s="126">
        <f>VLOOKUP(A1247,РАСЧЕТ!A:BB,54,0)</f>
        <v>0</v>
      </c>
      <c r="P1247" s="126">
        <f t="shared" si="174"/>
        <v>-184.68</v>
      </c>
      <c r="Q1247" s="126">
        <v>184.68</v>
      </c>
      <c r="R1247" s="126">
        <f>VLOOKUP(A1247,РАСЧЕТ!A:BC,55,0)</f>
        <v>0</v>
      </c>
      <c r="S1247" s="126">
        <f t="shared" si="175"/>
        <v>-184.68</v>
      </c>
      <c r="T1247" s="126">
        <v>184.68</v>
      </c>
      <c r="U1247" s="126">
        <f>VLOOKUP(A1247,РАСЧЕТ!A:BD,56,0)</f>
        <v>0</v>
      </c>
      <c r="V1247" s="126">
        <f t="shared" si="176"/>
        <v>-184.68</v>
      </c>
      <c r="W1247" s="81">
        <v>184.68</v>
      </c>
      <c r="X1247" s="81">
        <f>VLOOKUP(A1247,РАСЧЕТ!A:BE,57,0)</f>
        <v>95.749799182442402</v>
      </c>
      <c r="Y1247" s="81">
        <f t="shared" si="177"/>
        <v>-88.930200817557605</v>
      </c>
      <c r="Z1247" s="81" t="str">
        <f>VLOOKUP(A1247,'10'!A:C,3,0)</f>
        <v>Начисление услуг УКС00001635 от 31.10.2023 0:00:01</v>
      </c>
      <c r="AA1247" s="81" t="str">
        <f>VLOOKUP(A1247,'10'!A:B,2,0)</f>
        <v>НАС/КС/ДУ-3-КЛ-164</v>
      </c>
      <c r="AB1247" s="81">
        <v>184.68</v>
      </c>
      <c r="AC1247" s="81">
        <f>VLOOKUP(A1247,РАСЧЕТ!A:BF,58,0)</f>
        <v>102.96240180321588</v>
      </c>
      <c r="AD1247" s="81">
        <f t="shared" si="178"/>
        <v>-81.717598196784124</v>
      </c>
      <c r="AE1247" s="81" t="str">
        <f>VLOOKUP(A1247,'11'!A:C,3,0)</f>
        <v>Начисление услуг УКС00001712 от 30.11.2023 23:59:59</v>
      </c>
      <c r="AF1247" s="81" t="str">
        <f>VLOOKUP(A1247,'11'!A:B,2,0)</f>
        <v>НАС/КС/ДУ-3-КЛ-164</v>
      </c>
      <c r="AG1247" s="81">
        <v>184.68</v>
      </c>
      <c r="AH1247" s="120">
        <f>VLOOKUP(A1247,РАСЧЕТ!A:BG,59,0)</f>
        <v>148.34241211551299</v>
      </c>
      <c r="AI1247" s="120">
        <f t="shared" si="179"/>
        <v>-36.337587884487021</v>
      </c>
      <c r="AJ1247" t="str">
        <f>VLOOKUP(A1247,'12'!A:C,3,0)</f>
        <v>Начисление услуг УКС00001860 от 31.12.2023 23:59:59</v>
      </c>
      <c r="AK1247" t="str">
        <f>VLOOKUP(A1247,'12'!A:B,2,0)</f>
        <v>НАС/КС/ДУ-3-КЛ-164</v>
      </c>
    </row>
    <row r="1248" spans="1:37" x14ac:dyDescent="0.3">
      <c r="A1248" s="79" t="s">
        <v>2140</v>
      </c>
      <c r="B1248" s="79" t="s">
        <v>2141</v>
      </c>
      <c r="C1248" s="81">
        <v>154.62</v>
      </c>
      <c r="D1248" s="81">
        <f>VLOOKUP(A1248,РАСЧЕТ!A:AY,51,0)</f>
        <v>65.001422469798783</v>
      </c>
      <c r="E1248" s="81">
        <f t="shared" si="171"/>
        <v>-89.618577530201222</v>
      </c>
      <c r="F1248" s="81" t="str">
        <f>VLOOKUP(A1248,'04'!A:C,3,0)</f>
        <v>Начисление услуг УКС00000631 от 30.04.2023 0:00:01</v>
      </c>
      <c r="G1248" s="81" t="str">
        <f>VLOOKUP(A1248,'04'!A:B,2,0)</f>
        <v>НАС/КС/ДУ-3-КЛ-165</v>
      </c>
      <c r="H1248" s="126">
        <v>154.62</v>
      </c>
      <c r="I1248" s="126">
        <f>VLOOKUP(A1248,РАСЧЕТ!A:AZ,52,0)</f>
        <v>0</v>
      </c>
      <c r="J1248" s="126">
        <f t="shared" si="172"/>
        <v>-154.62</v>
      </c>
      <c r="K1248" s="126">
        <v>154.62</v>
      </c>
      <c r="L1248" s="126">
        <f>VLOOKUP(A1248,РАСЧЕТ!A:BA,53,0)</f>
        <v>0</v>
      </c>
      <c r="M1248" s="126">
        <f t="shared" si="173"/>
        <v>-154.62</v>
      </c>
      <c r="N1248" s="126">
        <v>154.62</v>
      </c>
      <c r="O1248" s="126">
        <f>VLOOKUP(A1248,РАСЧЕТ!A:BB,54,0)</f>
        <v>0</v>
      </c>
      <c r="P1248" s="126">
        <f t="shared" si="174"/>
        <v>-154.62</v>
      </c>
      <c r="Q1248" s="126">
        <v>154.62</v>
      </c>
      <c r="R1248" s="126">
        <f>VLOOKUP(A1248,РАСЧЕТ!A:BC,55,0)</f>
        <v>0</v>
      </c>
      <c r="S1248" s="126">
        <f t="shared" si="175"/>
        <v>-154.62</v>
      </c>
      <c r="T1248" s="126">
        <v>154.62</v>
      </c>
      <c r="U1248" s="126">
        <f>VLOOKUP(A1248,РАСЧЕТ!A:BD,56,0)</f>
        <v>0</v>
      </c>
      <c r="V1248" s="126">
        <f t="shared" si="176"/>
        <v>-154.62</v>
      </c>
      <c r="W1248" s="81">
        <v>154.62</v>
      </c>
      <c r="X1248" s="81">
        <f>VLOOKUP(A1248,РАСЧЕТ!A:BE,57,0)</f>
        <v>80.162622571347129</v>
      </c>
      <c r="Y1248" s="81">
        <f t="shared" si="177"/>
        <v>-74.457377428652876</v>
      </c>
      <c r="Z1248" s="81" t="str">
        <f>VLOOKUP(A1248,'10'!A:C,3,0)</f>
        <v>Начисление услуг УКС00001635 от 31.10.2023 0:00:01</v>
      </c>
      <c r="AA1248" s="81" t="str">
        <f>VLOOKUP(A1248,'10'!A:B,2,0)</f>
        <v>НАС/КС/ДУ-3-КЛ-165</v>
      </c>
      <c r="AB1248" s="81">
        <v>154.62</v>
      </c>
      <c r="AC1248" s="81">
        <f>VLOOKUP(A1248,РАСЧЕТ!A:BF,58,0)</f>
        <v>86.20108057943655</v>
      </c>
      <c r="AD1248" s="81">
        <f t="shared" si="178"/>
        <v>-68.418919420563455</v>
      </c>
      <c r="AE1248" s="81" t="str">
        <f>VLOOKUP(A1248,'11'!A:C,3,0)</f>
        <v>Начисление услуг УКС00001712 от 30.11.2023 23:59:59</v>
      </c>
      <c r="AF1248" s="81" t="str">
        <f>VLOOKUP(A1248,'11'!A:B,2,0)</f>
        <v>НАС/КС/ДУ-3-КЛ-165</v>
      </c>
      <c r="AG1248" s="81">
        <v>154.62</v>
      </c>
      <c r="AH1248" s="120">
        <f>VLOOKUP(A1248,РАСЧЕТ!A:BG,59,0)</f>
        <v>124.1936473525225</v>
      </c>
      <c r="AI1248" s="120">
        <f t="shared" si="179"/>
        <v>-30.426352647477501</v>
      </c>
      <c r="AJ1248" t="str">
        <f>VLOOKUP(A1248,'12'!A:C,3,0)</f>
        <v>Начисление услуг УКС00001860 от 31.12.2023 23:59:59</v>
      </c>
      <c r="AK1248" t="str">
        <f>VLOOKUP(A1248,'12'!A:B,2,0)</f>
        <v>НАС/КС/ДУ-3-КЛ-165</v>
      </c>
    </row>
    <row r="1249" spans="1:37" x14ac:dyDescent="0.3">
      <c r="A1249" s="79" t="s">
        <v>1503</v>
      </c>
      <c r="B1249" s="79" t="s">
        <v>1504</v>
      </c>
      <c r="C1249" s="81">
        <v>184.68</v>
      </c>
      <c r="D1249" s="81">
        <f>VLOOKUP(A1249,РАСЧЕТ!A:AY,51,0)</f>
        <v>77.640587950037428</v>
      </c>
      <c r="E1249" s="81">
        <f t="shared" si="171"/>
        <v>-107.03941204996258</v>
      </c>
      <c r="F1249" s="81" t="str">
        <f>VLOOKUP(A1249,'04'!A:C,3,0)</f>
        <v>Начисление услуг УКС00000631 от 30.04.2023 0:00:01</v>
      </c>
      <c r="G1249" s="81" t="str">
        <f>VLOOKUP(A1249,'04'!A:B,2,0)</f>
        <v>НАС/КС/ДУ-3-КЛ-166</v>
      </c>
      <c r="H1249" s="126">
        <v>184.68</v>
      </c>
      <c r="I1249" s="126">
        <f>VLOOKUP(A1249,РАСЧЕТ!A:AZ,52,0)</f>
        <v>0</v>
      </c>
      <c r="J1249" s="126">
        <f t="shared" si="172"/>
        <v>-184.68</v>
      </c>
      <c r="K1249" s="126">
        <v>184.68</v>
      </c>
      <c r="L1249" s="126">
        <f>VLOOKUP(A1249,РАСЧЕТ!A:BA,53,0)</f>
        <v>0</v>
      </c>
      <c r="M1249" s="126">
        <f t="shared" si="173"/>
        <v>-184.68</v>
      </c>
      <c r="N1249" s="126">
        <v>184.68</v>
      </c>
      <c r="O1249" s="126">
        <f>VLOOKUP(A1249,РАСЧЕТ!A:BB,54,0)</f>
        <v>0</v>
      </c>
      <c r="P1249" s="126">
        <f t="shared" si="174"/>
        <v>-184.68</v>
      </c>
      <c r="Q1249" s="126">
        <v>184.68</v>
      </c>
      <c r="R1249" s="126">
        <f>VLOOKUP(A1249,РАСЧЕТ!A:BC,55,0)</f>
        <v>0</v>
      </c>
      <c r="S1249" s="126">
        <f t="shared" si="175"/>
        <v>-184.68</v>
      </c>
      <c r="T1249" s="126">
        <v>184.68</v>
      </c>
      <c r="U1249" s="126">
        <f>VLOOKUP(A1249,РАСЧЕТ!A:BD,56,0)</f>
        <v>0</v>
      </c>
      <c r="V1249" s="126">
        <f t="shared" si="176"/>
        <v>-184.68</v>
      </c>
      <c r="W1249" s="81">
        <v>184.68</v>
      </c>
      <c r="X1249" s="81">
        <f>VLOOKUP(A1249,РАСЧЕТ!A:BE,57,0)</f>
        <v>95.749799182442402</v>
      </c>
      <c r="Y1249" s="81">
        <f t="shared" si="177"/>
        <v>-88.930200817557605</v>
      </c>
      <c r="Z1249" s="81" t="str">
        <f>VLOOKUP(A1249,'10'!A:C,3,0)</f>
        <v>Начисление услуг УКС00001635 от 31.10.2023 0:00:01</v>
      </c>
      <c r="AA1249" s="81" t="str">
        <f>VLOOKUP(A1249,'10'!A:B,2,0)</f>
        <v>НАС/КС/ДУ-3-КЛ-166</v>
      </c>
      <c r="AB1249" s="81">
        <v>184.68</v>
      </c>
      <c r="AC1249" s="81">
        <f>VLOOKUP(A1249,РАСЧЕТ!A:BF,58,0)</f>
        <v>102.96240180321588</v>
      </c>
      <c r="AD1249" s="81">
        <f t="shared" si="178"/>
        <v>-81.717598196784124</v>
      </c>
      <c r="AE1249" s="81" t="str">
        <f>VLOOKUP(A1249,'11'!A:C,3,0)</f>
        <v>Начисление услуг УКС00001712 от 30.11.2023 23:59:59</v>
      </c>
      <c r="AF1249" s="81" t="str">
        <f>VLOOKUP(A1249,'11'!A:B,2,0)</f>
        <v>НАС/КС/ДУ-3-КЛ-166</v>
      </c>
      <c r="AG1249" s="81">
        <v>184.68</v>
      </c>
      <c r="AH1249" s="120">
        <f>VLOOKUP(A1249,РАСЧЕТ!A:BG,59,0)</f>
        <v>148.34241211551299</v>
      </c>
      <c r="AI1249" s="120">
        <f t="shared" si="179"/>
        <v>-36.337587884487021</v>
      </c>
      <c r="AJ1249" t="str">
        <f>VLOOKUP(A1249,'12'!A:C,3,0)</f>
        <v>Начисление услуг УКС00001860 от 31.12.2023 23:59:59</v>
      </c>
      <c r="AK1249" t="str">
        <f>VLOOKUP(A1249,'12'!A:B,2,0)</f>
        <v>НАС/КС/ДУ-3-КЛ-166</v>
      </c>
    </row>
    <row r="1250" spans="1:37" x14ac:dyDescent="0.3">
      <c r="A1250" s="79" t="s">
        <v>2031</v>
      </c>
      <c r="B1250" s="79" t="s">
        <v>2032</v>
      </c>
      <c r="C1250" s="81">
        <v>197.57</v>
      </c>
      <c r="D1250" s="81">
        <f>VLOOKUP(A1250,РАСЧЕТ!A:AY,51,0)</f>
        <v>83.057373155853981</v>
      </c>
      <c r="E1250" s="81">
        <f t="shared" si="171"/>
        <v>-114.51262684414601</v>
      </c>
      <c r="F1250" s="81" t="str">
        <f>VLOOKUP(A1250,'04'!A:C,3,0)</f>
        <v>Начисление услуг УКС00000631 от 30.04.2023 0:00:01</v>
      </c>
      <c r="G1250" s="81" t="str">
        <f>VLOOKUP(A1250,'04'!A:B,2,0)</f>
        <v>ДУ ЗПИФ Развитие Красная сосна 3/паркинг/Кл. №167</v>
      </c>
      <c r="H1250" s="126">
        <v>197.57</v>
      </c>
      <c r="I1250" s="126">
        <f>VLOOKUP(A1250,РАСЧЕТ!A:AZ,52,0)</f>
        <v>0</v>
      </c>
      <c r="J1250" s="126">
        <f t="shared" si="172"/>
        <v>-197.57</v>
      </c>
      <c r="K1250" s="127"/>
      <c r="L1250" s="126">
        <f>VLOOKUP(A1250,РАСЧЕТ!A:BA,53,0)</f>
        <v>0</v>
      </c>
      <c r="M1250" s="126">
        <f t="shared" si="173"/>
        <v>0</v>
      </c>
      <c r="N1250" s="127"/>
      <c r="O1250" s="126">
        <f>VLOOKUP(A1250,РАСЧЕТ!A:BB,54,0)</f>
        <v>0</v>
      </c>
      <c r="P1250" s="126">
        <f t="shared" si="174"/>
        <v>0</v>
      </c>
      <c r="Q1250" s="127"/>
      <c r="R1250" s="126">
        <f>VLOOKUP(A1250,РАСЧЕТ!A:BC,55,0)</f>
        <v>0</v>
      </c>
      <c r="S1250" s="126">
        <f t="shared" si="175"/>
        <v>0</v>
      </c>
      <c r="T1250" s="127"/>
      <c r="U1250" s="126">
        <f>VLOOKUP(A1250,РАСЧЕТ!A:BD,56,0)</f>
        <v>0</v>
      </c>
      <c r="V1250" s="126">
        <f t="shared" si="176"/>
        <v>0</v>
      </c>
      <c r="W1250" s="82"/>
      <c r="X1250" s="81">
        <f>VLOOKUP(A1250,РАСЧЕТ!A:BE,57,0)</f>
        <v>0</v>
      </c>
      <c r="Y1250" s="81">
        <f t="shared" si="177"/>
        <v>0</v>
      </c>
      <c r="Z1250" s="81" t="e">
        <f>VLOOKUP(A1250,'10'!A:C,3,0)</f>
        <v>#N/A</v>
      </c>
      <c r="AA1250" s="81" t="e">
        <f>VLOOKUP(A1250,'10'!A:B,2,0)</f>
        <v>#N/A</v>
      </c>
      <c r="AB1250" s="82"/>
      <c r="AC1250" s="81">
        <f>VLOOKUP(A1250,РАСЧЕТ!A:BF,58,0)</f>
        <v>0</v>
      </c>
      <c r="AD1250" s="81">
        <f t="shared" si="178"/>
        <v>0</v>
      </c>
      <c r="AE1250" s="81" t="e">
        <f>VLOOKUP(A1250,'11'!A:C,3,0)</f>
        <v>#N/A</v>
      </c>
      <c r="AF1250" s="81" t="e">
        <f>VLOOKUP(A1250,'11'!A:B,2,0)</f>
        <v>#N/A</v>
      </c>
      <c r="AG1250" s="82"/>
      <c r="AH1250" s="120">
        <f>VLOOKUP(A1250,РАСЧЕТ!A:BG,59,0)</f>
        <v>0</v>
      </c>
      <c r="AI1250" s="120">
        <f t="shared" si="179"/>
        <v>0</v>
      </c>
      <c r="AJ1250" t="e">
        <f>VLOOKUP(A1250,'12'!A:C,3,0)</f>
        <v>#N/A</v>
      </c>
      <c r="AK1250" t="e">
        <f>VLOOKUP(A1250,'12'!A:B,2,0)</f>
        <v>#N/A</v>
      </c>
    </row>
    <row r="1251" spans="1:37" x14ac:dyDescent="0.3">
      <c r="A1251" s="79" t="s">
        <v>2746</v>
      </c>
      <c r="B1251" s="79" t="s">
        <v>2032</v>
      </c>
      <c r="C1251" s="82"/>
      <c r="D1251" s="81">
        <f>VLOOKUP(A1251,РАСЧЕТ!A:AY,51,0)</f>
        <v>0</v>
      </c>
      <c r="E1251" s="81">
        <f t="shared" si="171"/>
        <v>0</v>
      </c>
      <c r="F1251" s="81" t="e">
        <f>VLOOKUP(A1251,'04'!A:C,3,0)</f>
        <v>#N/A</v>
      </c>
      <c r="G1251" s="81" t="e">
        <f>VLOOKUP(A1251,'04'!A:B,2,0)</f>
        <v>#N/A</v>
      </c>
      <c r="H1251" s="127"/>
      <c r="I1251" s="126">
        <f>VLOOKUP(A1251,РАСЧЕТ!A:AZ,52,0)</f>
        <v>0</v>
      </c>
      <c r="J1251" s="126">
        <f t="shared" si="172"/>
        <v>0</v>
      </c>
      <c r="K1251" s="126">
        <v>197.57</v>
      </c>
      <c r="L1251" s="126">
        <f>VLOOKUP(A1251,РАСЧЕТ!A:BA,53,0)</f>
        <v>0</v>
      </c>
      <c r="M1251" s="126">
        <f t="shared" si="173"/>
        <v>-197.57</v>
      </c>
      <c r="N1251" s="126">
        <v>197.57</v>
      </c>
      <c r="O1251" s="126">
        <f>VLOOKUP(A1251,РАСЧЕТ!A:BB,54,0)</f>
        <v>0</v>
      </c>
      <c r="P1251" s="126">
        <f t="shared" si="174"/>
        <v>-197.57</v>
      </c>
      <c r="Q1251" s="126">
        <v>197.57</v>
      </c>
      <c r="R1251" s="126">
        <f>VLOOKUP(A1251,РАСЧЕТ!A:BC,55,0)</f>
        <v>0</v>
      </c>
      <c r="S1251" s="126">
        <f t="shared" si="175"/>
        <v>-197.57</v>
      </c>
      <c r="T1251" s="126">
        <v>197.57</v>
      </c>
      <c r="U1251" s="126">
        <f>VLOOKUP(A1251,РАСЧЕТ!A:BD,56,0)</f>
        <v>0</v>
      </c>
      <c r="V1251" s="126">
        <f t="shared" si="176"/>
        <v>-197.57</v>
      </c>
      <c r="W1251" s="81">
        <v>197.57</v>
      </c>
      <c r="X1251" s="81">
        <f>VLOOKUP(A1251,РАСЧЕТ!A:BE,57,0)</f>
        <v>102.43001773005464</v>
      </c>
      <c r="Y1251" s="81">
        <f t="shared" si="177"/>
        <v>-95.139982269945349</v>
      </c>
      <c r="Z1251" s="81" t="str">
        <f>VLOOKUP(A1251,'10'!A:C,3,0)</f>
        <v>Начисление услуг УКС00001635 от 31.10.2023 0:00:01</v>
      </c>
      <c r="AA1251" s="81" t="str">
        <f>VLOOKUP(A1251,'10'!A:B,2,0)</f>
        <v>НАС/КС/ДУ-КЛ-3-167</v>
      </c>
      <c r="AB1251" s="81">
        <v>197.57</v>
      </c>
      <c r="AC1251" s="81">
        <f>VLOOKUP(A1251,РАСЧЕТ!A:BF,58,0)</f>
        <v>110.14582518483557</v>
      </c>
      <c r="AD1251" s="81">
        <f t="shared" si="178"/>
        <v>-87.42417481516442</v>
      </c>
      <c r="AE1251" s="81" t="str">
        <f>VLOOKUP(A1251,'11'!A:C,3,0)</f>
        <v>Начисление услуг УКС00001712 от 30.11.2023 23:59:59</v>
      </c>
      <c r="AF1251" s="81" t="str">
        <f>VLOOKUP(A1251,'11'!A:B,2,0)</f>
        <v>НАС/КС/ДУ-КЛ-3-167</v>
      </c>
      <c r="AG1251" s="81">
        <v>197.57</v>
      </c>
      <c r="AH1251" s="120">
        <f>VLOOKUP(A1251,РАСЧЕТ!A:BG,59,0)</f>
        <v>158.69188272822319</v>
      </c>
      <c r="AI1251" s="120">
        <f t="shared" si="179"/>
        <v>-38.878117271776802</v>
      </c>
      <c r="AJ1251" t="str">
        <f>VLOOKUP(A1251,'12'!A:C,3,0)</f>
        <v>Начисление услуг УКС00001860 от 31.12.2023 23:59:59</v>
      </c>
      <c r="AK1251" t="str">
        <f>VLOOKUP(A1251,'12'!A:B,2,0)</f>
        <v>НАС/КС/ДУ-КЛ-3-167</v>
      </c>
    </row>
    <row r="1252" spans="1:37" x14ac:dyDescent="0.3">
      <c r="A1252" s="79" t="s">
        <v>867</v>
      </c>
      <c r="B1252" s="79" t="s">
        <v>868</v>
      </c>
      <c r="C1252" s="81">
        <v>158.91</v>
      </c>
      <c r="D1252" s="81">
        <f>VLOOKUP(A1252,РАСЧЕТ!A:AY,51,0)</f>
        <v>66.807017538404295</v>
      </c>
      <c r="E1252" s="81">
        <f t="shared" si="171"/>
        <v>-92.102982461595701</v>
      </c>
      <c r="F1252" s="81" t="str">
        <f>VLOOKUP(A1252,'04'!A:C,3,0)</f>
        <v>Начисление услуг УКС00000631 от 30.04.2023 0:00:01</v>
      </c>
      <c r="G1252" s="81" t="str">
        <f>VLOOKUP(A1252,'04'!A:B,2,0)</f>
        <v>ДУ ЗПИФ Развитие Красная сосна 3/паркинг/Кл. №168</v>
      </c>
      <c r="H1252" s="126">
        <v>158.91</v>
      </c>
      <c r="I1252" s="126">
        <f>VLOOKUP(A1252,РАСЧЕТ!A:AZ,52,0)</f>
        <v>0</v>
      </c>
      <c r="J1252" s="126">
        <f t="shared" si="172"/>
        <v>-158.91</v>
      </c>
      <c r="K1252" s="126">
        <v>158.91</v>
      </c>
      <c r="L1252" s="126">
        <f>VLOOKUP(A1252,РАСЧЕТ!A:BA,53,0)</f>
        <v>0</v>
      </c>
      <c r="M1252" s="126">
        <f t="shared" si="173"/>
        <v>-158.91</v>
      </c>
      <c r="N1252" s="126">
        <v>158.91</v>
      </c>
      <c r="O1252" s="126">
        <f>VLOOKUP(A1252,РАСЧЕТ!A:BB,54,0)</f>
        <v>0</v>
      </c>
      <c r="P1252" s="126">
        <f t="shared" si="174"/>
        <v>-158.91</v>
      </c>
      <c r="Q1252" s="126">
        <v>158.91</v>
      </c>
      <c r="R1252" s="126">
        <f>VLOOKUP(A1252,РАСЧЕТ!A:BC,55,0)</f>
        <v>0</v>
      </c>
      <c r="S1252" s="126">
        <f t="shared" si="175"/>
        <v>-158.91</v>
      </c>
      <c r="T1252" s="126">
        <v>158.91</v>
      </c>
      <c r="U1252" s="126">
        <f>VLOOKUP(A1252,РАСЧЕТ!A:BD,56,0)</f>
        <v>0</v>
      </c>
      <c r="V1252" s="126">
        <f t="shared" si="176"/>
        <v>-158.91</v>
      </c>
      <c r="W1252" s="81">
        <v>158.91</v>
      </c>
      <c r="X1252" s="81">
        <f>VLOOKUP(A1252,РАСЧЕТ!A:BE,57,0)</f>
        <v>82.38936208721789</v>
      </c>
      <c r="Y1252" s="81">
        <f t="shared" si="177"/>
        <v>-76.520637912782107</v>
      </c>
      <c r="Z1252" s="81" t="str">
        <f>VLOOKUP(A1252,'10'!A:C,3,0)</f>
        <v>Начисление услуг УКС00001635 от 31.10.2023 0:00:01</v>
      </c>
      <c r="AA1252" s="81" t="str">
        <f>VLOOKUP(A1252,'10'!A:B,2,0)</f>
        <v>ДУ ЗПИФ Развитие Красная сосна 3/паркинг/Кл. №168</v>
      </c>
      <c r="AB1252" s="81">
        <v>158.91</v>
      </c>
      <c r="AC1252" s="81">
        <f>VLOOKUP(A1252,РАСЧЕТ!A:BF,58,0)</f>
        <v>88.595555039976446</v>
      </c>
      <c r="AD1252" s="81">
        <f t="shared" si="178"/>
        <v>-70.31444496002355</v>
      </c>
      <c r="AE1252" s="81" t="str">
        <f>VLOOKUP(A1252,'11'!A:C,3,0)</f>
        <v>Начисление услуг УКС00001712 от 30.11.2023 23:59:59</v>
      </c>
      <c r="AF1252" s="81" t="str">
        <f>VLOOKUP(A1252,'11'!A:B,2,0)</f>
        <v>ДУ ЗПИФ Развитие Красная сосна 3/паркинг/Кл. №168</v>
      </c>
      <c r="AG1252" s="81">
        <v>158.91</v>
      </c>
      <c r="AH1252" s="120">
        <f>VLOOKUP(A1252,РАСЧЕТ!A:BG,59,0)</f>
        <v>127.64347089009257</v>
      </c>
      <c r="AI1252" s="120">
        <f t="shared" si="179"/>
        <v>-31.266529109907424</v>
      </c>
      <c r="AJ1252" t="str">
        <f>VLOOKUP(A1252,'12'!A:C,3,0)</f>
        <v>Начисление услуг УКС00001860 от 31.12.2023 23:59:59</v>
      </c>
      <c r="AK1252" t="str">
        <f>VLOOKUP(A1252,'12'!A:B,2,0)</f>
        <v>ДУ ЗПИФ Развитие Красная сосна 3/паркинг/Кл. №168</v>
      </c>
    </row>
    <row r="1253" spans="1:37" x14ac:dyDescent="0.3">
      <c r="A1253" s="79" t="s">
        <v>774</v>
      </c>
      <c r="B1253" s="79" t="s">
        <v>775</v>
      </c>
      <c r="C1253" s="81">
        <v>163.21</v>
      </c>
      <c r="D1253" s="81">
        <f>VLOOKUP(A1253,РАСЧЕТ!A:AY,51,0)</f>
        <v>68.612612607009822</v>
      </c>
      <c r="E1253" s="81">
        <f t="shared" si="171"/>
        <v>-94.597387392990186</v>
      </c>
      <c r="F1253" s="81" t="str">
        <f>VLOOKUP(A1253,'04'!A:C,3,0)</f>
        <v>Начисление услуг УКС00000631 от 30.04.2023 0:00:01</v>
      </c>
      <c r="G1253" s="81" t="str">
        <f>VLOOKUP(A1253,'04'!A:B,2,0)</f>
        <v>НАС/КС/ДУ-3-КЛ-169К</v>
      </c>
      <c r="H1253" s="126">
        <v>163.21</v>
      </c>
      <c r="I1253" s="126">
        <f>VLOOKUP(A1253,РАСЧЕТ!A:AZ,52,0)</f>
        <v>0</v>
      </c>
      <c r="J1253" s="126">
        <f t="shared" si="172"/>
        <v>-163.21</v>
      </c>
      <c r="K1253" s="126">
        <v>163.21</v>
      </c>
      <c r="L1253" s="126">
        <f>VLOOKUP(A1253,РАСЧЕТ!A:BA,53,0)</f>
        <v>0</v>
      </c>
      <c r="M1253" s="126">
        <f t="shared" si="173"/>
        <v>-163.21</v>
      </c>
      <c r="N1253" s="126">
        <v>163.21</v>
      </c>
      <c r="O1253" s="126">
        <f>VLOOKUP(A1253,РАСЧЕТ!A:BB,54,0)</f>
        <v>0</v>
      </c>
      <c r="P1253" s="126">
        <f t="shared" si="174"/>
        <v>-163.21</v>
      </c>
      <c r="Q1253" s="126">
        <v>163.21</v>
      </c>
      <c r="R1253" s="126">
        <f>VLOOKUP(A1253,РАСЧЕТ!A:BC,55,0)</f>
        <v>0</v>
      </c>
      <c r="S1253" s="126">
        <f t="shared" si="175"/>
        <v>-163.21</v>
      </c>
      <c r="T1253" s="126">
        <v>163.21</v>
      </c>
      <c r="U1253" s="126">
        <f>VLOOKUP(A1253,РАСЧЕТ!A:BD,56,0)</f>
        <v>0</v>
      </c>
      <c r="V1253" s="126">
        <f t="shared" si="176"/>
        <v>-163.21</v>
      </c>
      <c r="W1253" s="81">
        <v>163.21</v>
      </c>
      <c r="X1253" s="81">
        <f>VLOOKUP(A1253,РАСЧЕТ!A:BE,57,0)</f>
        <v>84.616101603088637</v>
      </c>
      <c r="Y1253" s="81">
        <f t="shared" si="177"/>
        <v>-78.593898396911371</v>
      </c>
      <c r="Z1253" s="81" t="str">
        <f>VLOOKUP(A1253,'10'!A:C,3,0)</f>
        <v>Начисление услуг УКС00001635 от 31.10.2023 0:00:01</v>
      </c>
      <c r="AA1253" s="81" t="str">
        <f>VLOOKUP(A1253,'10'!A:B,2,0)</f>
        <v>НАС/КС/ДУ-3-КЛ-169К</v>
      </c>
      <c r="AB1253" s="81">
        <v>163.21</v>
      </c>
      <c r="AC1253" s="81">
        <f>VLOOKUP(A1253,РАСЧЕТ!A:BF,58,0)</f>
        <v>90.990029500516343</v>
      </c>
      <c r="AD1253" s="81">
        <f t="shared" si="178"/>
        <v>-72.219970499483665</v>
      </c>
      <c r="AE1253" s="81" t="str">
        <f>VLOOKUP(A1253,'11'!A:C,3,0)</f>
        <v>Начисление услуг УКС00001712 от 30.11.2023 23:59:59</v>
      </c>
      <c r="AF1253" s="81" t="str">
        <f>VLOOKUP(A1253,'11'!A:B,2,0)</f>
        <v>НАС/КС/ДУ-3-КЛ-169К</v>
      </c>
      <c r="AG1253" s="81">
        <v>163.21</v>
      </c>
      <c r="AH1253" s="120">
        <f>VLOOKUP(A1253,РАСЧЕТ!A:BG,59,0)</f>
        <v>131.09329442766264</v>
      </c>
      <c r="AI1253" s="120">
        <f t="shared" si="179"/>
        <v>-32.116705572337366</v>
      </c>
      <c r="AJ1253" t="str">
        <f>VLOOKUP(A1253,'12'!A:C,3,0)</f>
        <v>Начисление услуг УКС00001860 от 31.12.2023 23:59:59</v>
      </c>
      <c r="AK1253" t="str">
        <f>VLOOKUP(A1253,'12'!A:B,2,0)</f>
        <v>НАС/КС/ДУ-3-КЛ-169К</v>
      </c>
    </row>
    <row r="1254" spans="1:37" x14ac:dyDescent="0.3">
      <c r="A1254" s="79" t="s">
        <v>1435</v>
      </c>
      <c r="B1254" s="79" t="s">
        <v>1436</v>
      </c>
      <c r="C1254" s="81">
        <v>197.57</v>
      </c>
      <c r="D1254" s="81">
        <f>VLOOKUP(A1254,РАСЧЕТ!A:AY,51,0)</f>
        <v>83.057373155853981</v>
      </c>
      <c r="E1254" s="81">
        <f t="shared" si="171"/>
        <v>-114.51262684414601</v>
      </c>
      <c r="F1254" s="81" t="str">
        <f>VLOOKUP(A1254,'04'!A:C,3,0)</f>
        <v>Начисление услуг УКС00000631 от 30.04.2023 0:00:01</v>
      </c>
      <c r="G1254" s="81" t="str">
        <f>VLOOKUP(A1254,'04'!A:B,2,0)</f>
        <v>ДУ ЗПИФ Развитие Красная сосна 3/паркинг/Кл. №17</v>
      </c>
      <c r="H1254" s="126">
        <v>197.57</v>
      </c>
      <c r="I1254" s="126">
        <f>VLOOKUP(A1254,РАСЧЕТ!A:AZ,52,0)</f>
        <v>0</v>
      </c>
      <c r="J1254" s="126">
        <f t="shared" si="172"/>
        <v>-197.57</v>
      </c>
      <c r="K1254" s="126">
        <v>197.57</v>
      </c>
      <c r="L1254" s="126">
        <f>VLOOKUP(A1254,РАСЧЕТ!A:BA,53,0)</f>
        <v>0</v>
      </c>
      <c r="M1254" s="126">
        <f t="shared" si="173"/>
        <v>-197.57</v>
      </c>
      <c r="N1254" s="126">
        <v>197.57</v>
      </c>
      <c r="O1254" s="126">
        <f>VLOOKUP(A1254,РАСЧЕТ!A:BB,54,0)</f>
        <v>0</v>
      </c>
      <c r="P1254" s="126">
        <f t="shared" si="174"/>
        <v>-197.57</v>
      </c>
      <c r="Q1254" s="126">
        <v>197.57</v>
      </c>
      <c r="R1254" s="126">
        <f>VLOOKUP(A1254,РАСЧЕТ!A:BC,55,0)</f>
        <v>0</v>
      </c>
      <c r="S1254" s="126">
        <f t="shared" si="175"/>
        <v>-197.57</v>
      </c>
      <c r="T1254" s="126">
        <v>197.57</v>
      </c>
      <c r="U1254" s="126">
        <f>VLOOKUP(A1254,РАСЧЕТ!A:BD,56,0)</f>
        <v>0</v>
      </c>
      <c r="V1254" s="126">
        <f t="shared" si="176"/>
        <v>-197.57</v>
      </c>
      <c r="W1254" s="81">
        <v>197.57</v>
      </c>
      <c r="X1254" s="81">
        <f>VLOOKUP(A1254,РАСЧЕТ!A:BE,57,0)</f>
        <v>102.43001773005464</v>
      </c>
      <c r="Y1254" s="81">
        <f t="shared" si="177"/>
        <v>-95.139982269945349</v>
      </c>
      <c r="Z1254" s="81" t="str">
        <f>VLOOKUP(A1254,'10'!A:C,3,0)</f>
        <v>Начисление услуг УКС00001635 от 31.10.2023 0:00:01</v>
      </c>
      <c r="AA1254" s="81" t="str">
        <f>VLOOKUP(A1254,'10'!A:B,2,0)</f>
        <v>ДУ ЗПИФ Развитие Красная сосна 3/паркинг/Кл. №17</v>
      </c>
      <c r="AB1254" s="81">
        <v>197.57</v>
      </c>
      <c r="AC1254" s="81">
        <f>VLOOKUP(A1254,РАСЧЕТ!A:BF,58,0)</f>
        <v>110.14582518483557</v>
      </c>
      <c r="AD1254" s="81">
        <f t="shared" si="178"/>
        <v>-87.42417481516442</v>
      </c>
      <c r="AE1254" s="81" t="str">
        <f>VLOOKUP(A1254,'11'!A:C,3,0)</f>
        <v>Начисление услуг УКС00001712 от 30.11.2023 23:59:59</v>
      </c>
      <c r="AF1254" s="81" t="str">
        <f>VLOOKUP(A1254,'11'!A:B,2,0)</f>
        <v>ДУ ЗПИФ Развитие Красная сосна 3/паркинг/Кл. №17</v>
      </c>
      <c r="AG1254" s="81">
        <v>197.57</v>
      </c>
      <c r="AH1254" s="120">
        <f>VLOOKUP(A1254,РАСЧЕТ!A:BG,59,0)</f>
        <v>158.69188272822319</v>
      </c>
      <c r="AI1254" s="120">
        <f t="shared" si="179"/>
        <v>-38.878117271776802</v>
      </c>
      <c r="AJ1254" t="str">
        <f>VLOOKUP(A1254,'12'!A:C,3,0)</f>
        <v>Начисление услуг УКС00001860 от 31.12.2023 23:59:59</v>
      </c>
      <c r="AK1254" t="str">
        <f>VLOOKUP(A1254,'12'!A:B,2,0)</f>
        <v>ДУ ЗПИФ Развитие Красная сосна 3/паркинг/Кл. №17</v>
      </c>
    </row>
    <row r="1255" spans="1:37" x14ac:dyDescent="0.3">
      <c r="A1255" s="79" t="s">
        <v>2426</v>
      </c>
      <c r="B1255" s="79" t="s">
        <v>2427</v>
      </c>
      <c r="C1255" s="81">
        <v>158.91</v>
      </c>
      <c r="D1255" s="81">
        <f>VLOOKUP(A1255,РАСЧЕТ!A:AY,51,0)</f>
        <v>66.807017538404295</v>
      </c>
      <c r="E1255" s="81">
        <f t="shared" si="171"/>
        <v>-92.102982461595701</v>
      </c>
      <c r="F1255" s="81" t="str">
        <f>VLOOKUP(A1255,'04'!A:C,3,0)</f>
        <v>Начисление услуг УКС00000631 от 30.04.2023 0:00:01</v>
      </c>
      <c r="G1255" s="81" t="str">
        <f>VLOOKUP(A1255,'04'!A:B,2,0)</f>
        <v>ДУ ЗПИФ Развитие Красная сосна 3/паркинг/Кл. №170</v>
      </c>
      <c r="H1255" s="126">
        <v>158.91</v>
      </c>
      <c r="I1255" s="126">
        <f>VLOOKUP(A1255,РАСЧЕТ!A:AZ,52,0)</f>
        <v>0</v>
      </c>
      <c r="J1255" s="126">
        <f t="shared" si="172"/>
        <v>-158.91</v>
      </c>
      <c r="K1255" s="126">
        <v>158.91</v>
      </c>
      <c r="L1255" s="126">
        <f>VLOOKUP(A1255,РАСЧЕТ!A:BA,53,0)</f>
        <v>0</v>
      </c>
      <c r="M1255" s="126">
        <f t="shared" si="173"/>
        <v>-158.91</v>
      </c>
      <c r="N1255" s="126">
        <v>158.91</v>
      </c>
      <c r="O1255" s="126">
        <f>VLOOKUP(A1255,РАСЧЕТ!A:BB,54,0)</f>
        <v>0</v>
      </c>
      <c r="P1255" s="126">
        <f t="shared" si="174"/>
        <v>-158.91</v>
      </c>
      <c r="Q1255" s="126">
        <v>158.91</v>
      </c>
      <c r="R1255" s="126">
        <f>VLOOKUP(A1255,РАСЧЕТ!A:BC,55,0)</f>
        <v>0</v>
      </c>
      <c r="S1255" s="126">
        <f t="shared" si="175"/>
        <v>-158.91</v>
      </c>
      <c r="T1255" s="126">
        <v>158.91</v>
      </c>
      <c r="U1255" s="126">
        <f>VLOOKUP(A1255,РАСЧЕТ!A:BD,56,0)</f>
        <v>0</v>
      </c>
      <c r="V1255" s="126">
        <f t="shared" si="176"/>
        <v>-158.91</v>
      </c>
      <c r="W1255" s="81">
        <v>158.91</v>
      </c>
      <c r="X1255" s="81">
        <f>VLOOKUP(A1255,РАСЧЕТ!A:BE,57,0)</f>
        <v>82.38936208721789</v>
      </c>
      <c r="Y1255" s="81">
        <f t="shared" si="177"/>
        <v>-76.520637912782107</v>
      </c>
      <c r="Z1255" s="81" t="str">
        <f>VLOOKUP(A1255,'10'!A:C,3,0)</f>
        <v>Начисление услуг УКС00001635 от 31.10.2023 0:00:01</v>
      </c>
      <c r="AA1255" s="81" t="str">
        <f>VLOOKUP(A1255,'10'!A:B,2,0)</f>
        <v>ДУ ЗПИФ Развитие Красная сосна 3/паркинг/Кл. №170</v>
      </c>
      <c r="AB1255" s="81">
        <v>158.91</v>
      </c>
      <c r="AC1255" s="81">
        <f>VLOOKUP(A1255,РАСЧЕТ!A:BF,58,0)</f>
        <v>88.595555039976446</v>
      </c>
      <c r="AD1255" s="81">
        <f t="shared" si="178"/>
        <v>-70.31444496002355</v>
      </c>
      <c r="AE1255" s="81" t="str">
        <f>VLOOKUP(A1255,'11'!A:C,3,0)</f>
        <v>Начисление услуг УКС00001712 от 30.11.2023 23:59:59</v>
      </c>
      <c r="AF1255" s="81" t="str">
        <f>VLOOKUP(A1255,'11'!A:B,2,0)</f>
        <v>ДУ ЗПИФ Развитие Красная сосна 3/паркинг/Кл. №170</v>
      </c>
      <c r="AG1255" s="81">
        <v>158.91</v>
      </c>
      <c r="AH1255" s="120">
        <f>VLOOKUP(A1255,РАСЧЕТ!A:BG,59,0)</f>
        <v>127.64347089009257</v>
      </c>
      <c r="AI1255" s="120">
        <f t="shared" si="179"/>
        <v>-31.266529109907424</v>
      </c>
      <c r="AJ1255" t="str">
        <f>VLOOKUP(A1255,'12'!A:C,3,0)</f>
        <v>Начисление услуг УКС00001860 от 31.12.2023 23:59:59</v>
      </c>
      <c r="AK1255" t="str">
        <f>VLOOKUP(A1255,'12'!A:B,2,0)</f>
        <v>ДУ ЗПИФ Развитие Красная сосна 3/паркинг/Кл. №170</v>
      </c>
    </row>
    <row r="1256" spans="1:37" x14ac:dyDescent="0.3">
      <c r="A1256" s="79" t="s">
        <v>2067</v>
      </c>
      <c r="B1256" s="79" t="s">
        <v>2068</v>
      </c>
      <c r="C1256" s="81">
        <v>128.85</v>
      </c>
      <c r="D1256" s="81">
        <f>VLOOKUP(A1256,РАСЧЕТ!A:AY,51,0)</f>
        <v>54.167852058165643</v>
      </c>
      <c r="E1256" s="81">
        <f t="shared" si="171"/>
        <v>-74.682147941834359</v>
      </c>
      <c r="F1256" s="81" t="str">
        <f>VLOOKUP(A1256,'04'!A:C,3,0)</f>
        <v>Начисление услуг УКС00000631 от 30.04.2023 0:00:01</v>
      </c>
      <c r="G1256" s="81" t="str">
        <f>VLOOKUP(A1256,'04'!A:B,2,0)</f>
        <v>НАС/КС/ДУ-3-КЛ-171</v>
      </c>
      <c r="H1256" s="126">
        <v>128.85</v>
      </c>
      <c r="I1256" s="126">
        <f>VLOOKUP(A1256,РАСЧЕТ!A:AZ,52,0)</f>
        <v>0</v>
      </c>
      <c r="J1256" s="126">
        <f t="shared" si="172"/>
        <v>-128.85</v>
      </c>
      <c r="K1256" s="126">
        <v>128.85</v>
      </c>
      <c r="L1256" s="126">
        <f>VLOOKUP(A1256,РАСЧЕТ!A:BA,53,0)</f>
        <v>0</v>
      </c>
      <c r="M1256" s="126">
        <f t="shared" si="173"/>
        <v>-128.85</v>
      </c>
      <c r="N1256" s="126">
        <v>128.85</v>
      </c>
      <c r="O1256" s="126">
        <f>VLOOKUP(A1256,РАСЧЕТ!A:BB,54,0)</f>
        <v>0</v>
      </c>
      <c r="P1256" s="126">
        <f t="shared" si="174"/>
        <v>-128.85</v>
      </c>
      <c r="Q1256" s="126">
        <v>128.85</v>
      </c>
      <c r="R1256" s="126">
        <f>VLOOKUP(A1256,РАСЧЕТ!A:BC,55,0)</f>
        <v>0</v>
      </c>
      <c r="S1256" s="126">
        <f t="shared" si="175"/>
        <v>-128.85</v>
      </c>
      <c r="T1256" s="126">
        <v>128.85</v>
      </c>
      <c r="U1256" s="126">
        <f>VLOOKUP(A1256,РАСЧЕТ!A:BD,56,0)</f>
        <v>0</v>
      </c>
      <c r="V1256" s="126">
        <f t="shared" si="176"/>
        <v>-128.85</v>
      </c>
      <c r="W1256" s="81">
        <v>128.85</v>
      </c>
      <c r="X1256" s="81">
        <f>VLOOKUP(A1256,РАСЧЕТ!A:BE,57,0)</f>
        <v>66.802185476122602</v>
      </c>
      <c r="Y1256" s="81">
        <f t="shared" si="177"/>
        <v>-62.047814523877392</v>
      </c>
      <c r="Z1256" s="81" t="str">
        <f>VLOOKUP(A1256,'10'!A:C,3,0)</f>
        <v>Начисление услуг УКС00001635 от 31.10.2023 0:00:01</v>
      </c>
      <c r="AA1256" s="81" t="str">
        <f>VLOOKUP(A1256,'10'!A:B,2,0)</f>
        <v>НАС/КС/ДУ-3-КЛ-171</v>
      </c>
      <c r="AB1256" s="81">
        <v>128.85</v>
      </c>
      <c r="AC1256" s="81">
        <f>VLOOKUP(A1256,РАСЧЕТ!A:BF,58,0)</f>
        <v>71.834233816197113</v>
      </c>
      <c r="AD1256" s="81">
        <f t="shared" si="178"/>
        <v>-57.015766183802882</v>
      </c>
      <c r="AE1256" s="81" t="str">
        <f>VLOOKUP(A1256,'11'!A:C,3,0)</f>
        <v>Начисление услуг УКС00001712 от 30.11.2023 23:59:59</v>
      </c>
      <c r="AF1256" s="81" t="str">
        <f>VLOOKUP(A1256,'11'!A:B,2,0)</f>
        <v>НАС/КС/ДУ-3-КЛ-171</v>
      </c>
      <c r="AG1256" s="81">
        <v>128.85</v>
      </c>
      <c r="AH1256" s="120">
        <f>VLOOKUP(A1256,РАСЧЕТ!A:BG,59,0)</f>
        <v>103.49470612710209</v>
      </c>
      <c r="AI1256" s="120">
        <f t="shared" si="179"/>
        <v>-25.355293872897903</v>
      </c>
      <c r="AJ1256" t="str">
        <f>VLOOKUP(A1256,'12'!A:C,3,0)</f>
        <v>Начисление услуг УКС00001860 от 31.12.2023 23:59:59</v>
      </c>
      <c r="AK1256" t="str">
        <f>VLOOKUP(A1256,'12'!A:B,2,0)</f>
        <v>НАС/КС/ДУ-3-КЛ-171</v>
      </c>
    </row>
    <row r="1257" spans="1:37" x14ac:dyDescent="0.3">
      <c r="A1257" s="79" t="s">
        <v>1914</v>
      </c>
      <c r="B1257" s="79" t="s">
        <v>1915</v>
      </c>
      <c r="C1257" s="81">
        <v>133.13999999999999</v>
      </c>
      <c r="D1257" s="81">
        <f>VLOOKUP(A1257,РАСЧЕТ!A:AY,51,0)</f>
        <v>55.973447126771163</v>
      </c>
      <c r="E1257" s="81">
        <f t="shared" si="171"/>
        <v>-77.166552873228824</v>
      </c>
      <c r="F1257" s="81" t="str">
        <f>VLOOKUP(A1257,'04'!A:C,3,0)</f>
        <v>Начисление услуг УКС00000631 от 30.04.2023 0:00:01</v>
      </c>
      <c r="G1257" s="81" t="str">
        <f>VLOOKUP(A1257,'04'!A:B,2,0)</f>
        <v>НАС/КС/ДУ-3-КЛ-172</v>
      </c>
      <c r="H1257" s="126">
        <v>133.13999999999999</v>
      </c>
      <c r="I1257" s="126">
        <f>VLOOKUP(A1257,РАСЧЕТ!A:AZ,52,0)</f>
        <v>0</v>
      </c>
      <c r="J1257" s="126">
        <f t="shared" si="172"/>
        <v>-133.13999999999999</v>
      </c>
      <c r="K1257" s="126">
        <v>133.13999999999999</v>
      </c>
      <c r="L1257" s="126">
        <f>VLOOKUP(A1257,РАСЧЕТ!A:BA,53,0)</f>
        <v>0</v>
      </c>
      <c r="M1257" s="126">
        <f t="shared" si="173"/>
        <v>-133.13999999999999</v>
      </c>
      <c r="N1257" s="126">
        <v>133.13999999999999</v>
      </c>
      <c r="O1257" s="126">
        <f>VLOOKUP(A1257,РАСЧЕТ!A:BB,54,0)</f>
        <v>0</v>
      </c>
      <c r="P1257" s="126">
        <f t="shared" si="174"/>
        <v>-133.13999999999999</v>
      </c>
      <c r="Q1257" s="126">
        <v>133.13999999999999</v>
      </c>
      <c r="R1257" s="126">
        <f>VLOOKUP(A1257,РАСЧЕТ!A:BC,55,0)</f>
        <v>0</v>
      </c>
      <c r="S1257" s="126">
        <f t="shared" si="175"/>
        <v>-133.13999999999999</v>
      </c>
      <c r="T1257" s="126">
        <v>133.13999999999999</v>
      </c>
      <c r="U1257" s="126">
        <f>VLOOKUP(A1257,РАСЧЕТ!A:BD,56,0)</f>
        <v>0</v>
      </c>
      <c r="V1257" s="126">
        <f t="shared" si="176"/>
        <v>-133.13999999999999</v>
      </c>
      <c r="W1257" s="81">
        <v>133.13999999999999</v>
      </c>
      <c r="X1257" s="81">
        <f>VLOOKUP(A1257,РАСЧЕТ!A:BE,57,0)</f>
        <v>69.028924991993364</v>
      </c>
      <c r="Y1257" s="81">
        <f t="shared" si="177"/>
        <v>-64.111075008006623</v>
      </c>
      <c r="Z1257" s="81" t="str">
        <f>VLOOKUP(A1257,'10'!A:C,3,0)</f>
        <v>Начисление услуг УКС00001635 от 31.10.2023 0:00:01</v>
      </c>
      <c r="AA1257" s="81" t="str">
        <f>VLOOKUP(A1257,'10'!A:B,2,0)</f>
        <v>НАС/КС/ДУ-3-КЛ-172</v>
      </c>
      <c r="AB1257" s="81">
        <v>133.13999999999999</v>
      </c>
      <c r="AC1257" s="81">
        <f>VLOOKUP(A1257,РАСЧЕТ!A:BF,58,0)</f>
        <v>74.228708276737024</v>
      </c>
      <c r="AD1257" s="81">
        <f t="shared" si="178"/>
        <v>-58.911291723262963</v>
      </c>
      <c r="AE1257" s="81" t="str">
        <f>VLOOKUP(A1257,'11'!A:C,3,0)</f>
        <v>Начисление услуг УКС00001712 от 30.11.2023 23:59:59</v>
      </c>
      <c r="AF1257" s="81" t="str">
        <f>VLOOKUP(A1257,'11'!A:B,2,0)</f>
        <v>НАС/КС/ДУ-3-КЛ-172</v>
      </c>
      <c r="AG1257" s="81">
        <v>133.13999999999999</v>
      </c>
      <c r="AH1257" s="120">
        <f>VLOOKUP(A1257,РАСЧЕТ!A:BG,59,0)</f>
        <v>106.94452966467216</v>
      </c>
      <c r="AI1257" s="120">
        <f t="shared" si="179"/>
        <v>-26.195470335327826</v>
      </c>
      <c r="AJ1257" t="str">
        <f>VLOOKUP(A1257,'12'!A:C,3,0)</f>
        <v>Начисление услуг УКС00001860 от 31.12.2023 23:59:59</v>
      </c>
      <c r="AK1257" t="str">
        <f>VLOOKUP(A1257,'12'!A:B,2,0)</f>
        <v>НАС/КС/ДУ-3-КЛ-172</v>
      </c>
    </row>
    <row r="1258" spans="1:37" x14ac:dyDescent="0.3">
      <c r="A1258" s="79" t="s">
        <v>869</v>
      </c>
      <c r="B1258" s="79" t="s">
        <v>870</v>
      </c>
      <c r="C1258" s="81">
        <v>137.44</v>
      </c>
      <c r="D1258" s="81">
        <f>VLOOKUP(A1258,РАСЧЕТ!A:AY,51,0)</f>
        <v>57.779042195376697</v>
      </c>
      <c r="E1258" s="81">
        <f t="shared" si="171"/>
        <v>-79.660957804623308</v>
      </c>
      <c r="F1258" s="81" t="str">
        <f>VLOOKUP(A1258,'04'!A:C,3,0)</f>
        <v>Начисление услуг УКС00000631 от 30.04.2023 0:00:01</v>
      </c>
      <c r="G1258" s="81" t="str">
        <f>VLOOKUP(A1258,'04'!A:B,2,0)</f>
        <v>НАС/КС/ДУ-3-КЛ-173</v>
      </c>
      <c r="H1258" s="126">
        <v>137.44</v>
      </c>
      <c r="I1258" s="126">
        <f>VLOOKUP(A1258,РАСЧЕТ!A:AZ,52,0)</f>
        <v>0</v>
      </c>
      <c r="J1258" s="126">
        <f t="shared" si="172"/>
        <v>-137.44</v>
      </c>
      <c r="K1258" s="126">
        <v>137.44</v>
      </c>
      <c r="L1258" s="126">
        <f>VLOOKUP(A1258,РАСЧЕТ!A:BA,53,0)</f>
        <v>0</v>
      </c>
      <c r="M1258" s="126">
        <f t="shared" si="173"/>
        <v>-137.44</v>
      </c>
      <c r="N1258" s="126">
        <v>137.44</v>
      </c>
      <c r="O1258" s="126">
        <f>VLOOKUP(A1258,РАСЧЕТ!A:BB,54,0)</f>
        <v>0</v>
      </c>
      <c r="P1258" s="126">
        <f t="shared" si="174"/>
        <v>-137.44</v>
      </c>
      <c r="Q1258" s="126">
        <v>137.44</v>
      </c>
      <c r="R1258" s="126">
        <f>VLOOKUP(A1258,РАСЧЕТ!A:BC,55,0)</f>
        <v>0</v>
      </c>
      <c r="S1258" s="126">
        <f t="shared" si="175"/>
        <v>-137.44</v>
      </c>
      <c r="T1258" s="126">
        <v>137.44</v>
      </c>
      <c r="U1258" s="126">
        <f>VLOOKUP(A1258,РАСЧЕТ!A:BD,56,0)</f>
        <v>0</v>
      </c>
      <c r="V1258" s="126">
        <f t="shared" si="176"/>
        <v>-137.44</v>
      </c>
      <c r="W1258" s="81">
        <v>137.44</v>
      </c>
      <c r="X1258" s="81">
        <f>VLOOKUP(A1258,РАСЧЕТ!A:BE,57,0)</f>
        <v>71.255664507864111</v>
      </c>
      <c r="Y1258" s="81">
        <f t="shared" si="177"/>
        <v>-66.184335492135887</v>
      </c>
      <c r="Z1258" s="81" t="str">
        <f>VLOOKUP(A1258,'10'!A:C,3,0)</f>
        <v>Начисление услуг УКС00001635 от 31.10.2023 0:00:01</v>
      </c>
      <c r="AA1258" s="81" t="str">
        <f>VLOOKUP(A1258,'10'!A:B,2,0)</f>
        <v>НАС/КС/ДУ-3-КЛ-173</v>
      </c>
      <c r="AB1258" s="81">
        <v>137.44</v>
      </c>
      <c r="AC1258" s="81">
        <f>VLOOKUP(A1258,РАСЧЕТ!A:BF,58,0)</f>
        <v>76.623182737276935</v>
      </c>
      <c r="AD1258" s="81">
        <f t="shared" si="178"/>
        <v>-60.816817262723063</v>
      </c>
      <c r="AE1258" s="81" t="str">
        <f>VLOOKUP(A1258,'11'!A:C,3,0)</f>
        <v>Начисление услуг УКС00001712 от 30.11.2023 23:59:59</v>
      </c>
      <c r="AF1258" s="81" t="str">
        <f>VLOOKUP(A1258,'11'!A:B,2,0)</f>
        <v>НАС/КС/ДУ-3-КЛ-173</v>
      </c>
      <c r="AG1258" s="81">
        <v>137.44</v>
      </c>
      <c r="AH1258" s="120">
        <f>VLOOKUP(A1258,РАСЧЕТ!A:BG,59,0)</f>
        <v>110.39435320224223</v>
      </c>
      <c r="AI1258" s="120">
        <f t="shared" si="179"/>
        <v>-27.045646797757769</v>
      </c>
      <c r="AJ1258" t="str">
        <f>VLOOKUP(A1258,'12'!A:C,3,0)</f>
        <v>Начисление услуг УКС00001860 от 31.12.2023 23:59:59</v>
      </c>
      <c r="AK1258" t="str">
        <f>VLOOKUP(A1258,'12'!A:B,2,0)</f>
        <v>НАС/КС/ДУ-3-КЛ-173</v>
      </c>
    </row>
    <row r="1259" spans="1:37" x14ac:dyDescent="0.3">
      <c r="A1259" s="79" t="s">
        <v>2466</v>
      </c>
      <c r="B1259" s="79" t="s">
        <v>2467</v>
      </c>
      <c r="C1259" s="81">
        <v>146.03</v>
      </c>
      <c r="D1259" s="81">
        <f>VLOOKUP(A1259,РАСЧЕТ!A:AY,51,0)</f>
        <v>61.390232332587729</v>
      </c>
      <c r="E1259" s="81">
        <f t="shared" si="171"/>
        <v>-84.639767667412272</v>
      </c>
      <c r="F1259" s="81" t="str">
        <f>VLOOKUP(A1259,'04'!A:C,3,0)</f>
        <v>Начисление услуг УКС00000631 от 30.04.2023 0:00:01</v>
      </c>
      <c r="G1259" s="81" t="str">
        <f>VLOOKUP(A1259,'04'!A:B,2,0)</f>
        <v>НАС/КС\ДУ/3-174КЛ</v>
      </c>
      <c r="H1259" s="126">
        <v>146.03</v>
      </c>
      <c r="I1259" s="126">
        <f>VLOOKUP(A1259,РАСЧЕТ!A:AZ,52,0)</f>
        <v>0</v>
      </c>
      <c r="J1259" s="126">
        <f t="shared" si="172"/>
        <v>-146.03</v>
      </c>
      <c r="K1259" s="126">
        <v>146.03</v>
      </c>
      <c r="L1259" s="126">
        <f>VLOOKUP(A1259,РАСЧЕТ!A:BA,53,0)</f>
        <v>0</v>
      </c>
      <c r="M1259" s="126">
        <f t="shared" si="173"/>
        <v>-146.03</v>
      </c>
      <c r="N1259" s="126">
        <v>146.03</v>
      </c>
      <c r="O1259" s="126">
        <f>VLOOKUP(A1259,РАСЧЕТ!A:BB,54,0)</f>
        <v>0</v>
      </c>
      <c r="P1259" s="126">
        <f t="shared" si="174"/>
        <v>-146.03</v>
      </c>
      <c r="Q1259" s="126">
        <v>146.03</v>
      </c>
      <c r="R1259" s="126">
        <f>VLOOKUP(A1259,РАСЧЕТ!A:BC,55,0)</f>
        <v>0</v>
      </c>
      <c r="S1259" s="126">
        <f t="shared" si="175"/>
        <v>-146.03</v>
      </c>
      <c r="T1259" s="126">
        <v>146.03</v>
      </c>
      <c r="U1259" s="126">
        <f>VLOOKUP(A1259,РАСЧЕТ!A:BD,56,0)</f>
        <v>0</v>
      </c>
      <c r="V1259" s="126">
        <f t="shared" si="176"/>
        <v>-146.03</v>
      </c>
      <c r="W1259" s="81">
        <v>146.03</v>
      </c>
      <c r="X1259" s="81">
        <f>VLOOKUP(A1259,РАСЧЕТ!A:BE,57,0)</f>
        <v>75.709143539605606</v>
      </c>
      <c r="Y1259" s="81">
        <f t="shared" si="177"/>
        <v>-70.320856460394396</v>
      </c>
      <c r="Z1259" s="81" t="str">
        <f>VLOOKUP(A1259,'10'!A:C,3,0)</f>
        <v>Начисление услуг УКС00001635 от 31.10.2023 0:00:01</v>
      </c>
      <c r="AA1259" s="81" t="str">
        <f>VLOOKUP(A1259,'10'!A:B,2,0)</f>
        <v>НАС/КС\ДУ/3-174КЛ</v>
      </c>
      <c r="AB1259" s="81">
        <v>146.03</v>
      </c>
      <c r="AC1259" s="81">
        <f>VLOOKUP(A1259,РАСЧЕТ!A:BF,58,0)</f>
        <v>81.412131658356728</v>
      </c>
      <c r="AD1259" s="81">
        <f t="shared" si="178"/>
        <v>-64.617868341643273</v>
      </c>
      <c r="AE1259" s="81" t="str">
        <f>VLOOKUP(A1259,'11'!A:C,3,0)</f>
        <v>Начисление услуг УКС00001712 от 30.11.2023 23:59:59</v>
      </c>
      <c r="AF1259" s="81" t="str">
        <f>VLOOKUP(A1259,'11'!A:B,2,0)</f>
        <v>НАС/КС\ДУ/3-174КЛ</v>
      </c>
      <c r="AG1259" s="81">
        <v>146.03</v>
      </c>
      <c r="AH1259" s="120">
        <f>VLOOKUP(A1259,РАСЧЕТ!A:BG,59,0)</f>
        <v>117.29400027738237</v>
      </c>
      <c r="AI1259" s="120">
        <f t="shared" si="179"/>
        <v>-28.735999722617635</v>
      </c>
      <c r="AJ1259" t="str">
        <f>VLOOKUP(A1259,'12'!A:C,3,0)</f>
        <v>Начисление услуг УКС00001860 от 31.12.2023 23:59:59</v>
      </c>
      <c r="AK1259" t="str">
        <f>VLOOKUP(A1259,'12'!A:B,2,0)</f>
        <v>НАС/КС\ДУ/3-174КЛ</v>
      </c>
    </row>
    <row r="1260" spans="1:37" x14ac:dyDescent="0.3">
      <c r="A1260" s="79" t="s">
        <v>2318</v>
      </c>
      <c r="B1260" s="79" t="s">
        <v>2319</v>
      </c>
      <c r="C1260" s="81">
        <v>158.91</v>
      </c>
      <c r="D1260" s="81">
        <f>VLOOKUP(A1260,РАСЧЕТ!A:AY,51,0)</f>
        <v>66.807017538404295</v>
      </c>
      <c r="E1260" s="81">
        <f t="shared" si="171"/>
        <v>-92.102982461595701</v>
      </c>
      <c r="F1260" s="81" t="str">
        <f>VLOOKUP(A1260,'04'!A:C,3,0)</f>
        <v>Начисление услуг УКС00000631 от 30.04.2023 0:00:01</v>
      </c>
      <c r="G1260" s="81" t="str">
        <f>VLOOKUP(A1260,'04'!A:B,2,0)</f>
        <v>НАС/КС/ДУ-3-КЛ-175К</v>
      </c>
      <c r="H1260" s="126">
        <v>158.91</v>
      </c>
      <c r="I1260" s="126">
        <f>VLOOKUP(A1260,РАСЧЕТ!A:AZ,52,0)</f>
        <v>0</v>
      </c>
      <c r="J1260" s="126">
        <f t="shared" si="172"/>
        <v>-158.91</v>
      </c>
      <c r="K1260" s="126">
        <v>158.91</v>
      </c>
      <c r="L1260" s="126">
        <f>VLOOKUP(A1260,РАСЧЕТ!A:BA,53,0)</f>
        <v>0</v>
      </c>
      <c r="M1260" s="126">
        <f t="shared" si="173"/>
        <v>-158.91</v>
      </c>
      <c r="N1260" s="126">
        <v>158.91</v>
      </c>
      <c r="O1260" s="126">
        <f>VLOOKUP(A1260,РАСЧЕТ!A:BB,54,0)</f>
        <v>0</v>
      </c>
      <c r="P1260" s="126">
        <f t="shared" si="174"/>
        <v>-158.91</v>
      </c>
      <c r="Q1260" s="126">
        <v>158.91</v>
      </c>
      <c r="R1260" s="126">
        <f>VLOOKUP(A1260,РАСЧЕТ!A:BC,55,0)</f>
        <v>0</v>
      </c>
      <c r="S1260" s="126">
        <f t="shared" si="175"/>
        <v>-158.91</v>
      </c>
      <c r="T1260" s="126">
        <v>158.91</v>
      </c>
      <c r="U1260" s="126">
        <f>VLOOKUP(A1260,РАСЧЕТ!A:BD,56,0)</f>
        <v>0</v>
      </c>
      <c r="V1260" s="126">
        <f t="shared" si="176"/>
        <v>-158.91</v>
      </c>
      <c r="W1260" s="81">
        <v>158.91</v>
      </c>
      <c r="X1260" s="81">
        <f>VLOOKUP(A1260,РАСЧЕТ!A:BE,57,0)</f>
        <v>82.38936208721789</v>
      </c>
      <c r="Y1260" s="81">
        <f t="shared" si="177"/>
        <v>-76.520637912782107</v>
      </c>
      <c r="Z1260" s="81" t="str">
        <f>VLOOKUP(A1260,'10'!A:C,3,0)</f>
        <v>Начисление услуг УКС00001635 от 31.10.2023 0:00:01</v>
      </c>
      <c r="AA1260" s="81" t="str">
        <f>VLOOKUP(A1260,'10'!A:B,2,0)</f>
        <v>НАС/КС/ДУ-3-КЛ-175К</v>
      </c>
      <c r="AB1260" s="81">
        <v>158.91</v>
      </c>
      <c r="AC1260" s="81">
        <f>VLOOKUP(A1260,РАСЧЕТ!A:BF,58,0)</f>
        <v>88.595555039976446</v>
      </c>
      <c r="AD1260" s="81">
        <f t="shared" si="178"/>
        <v>-70.31444496002355</v>
      </c>
      <c r="AE1260" s="81" t="str">
        <f>VLOOKUP(A1260,'11'!A:C,3,0)</f>
        <v>Начисление услуг УКС00001712 от 30.11.2023 23:59:59</v>
      </c>
      <c r="AF1260" s="81" t="str">
        <f>VLOOKUP(A1260,'11'!A:B,2,0)</f>
        <v>НАС/КС/ДУ-3-КЛ-175К</v>
      </c>
      <c r="AG1260" s="81">
        <v>158.91</v>
      </c>
      <c r="AH1260" s="120">
        <f>VLOOKUP(A1260,РАСЧЕТ!A:BG,59,0)</f>
        <v>127.64347089009257</v>
      </c>
      <c r="AI1260" s="120">
        <f t="shared" si="179"/>
        <v>-31.266529109907424</v>
      </c>
      <c r="AJ1260" t="str">
        <f>VLOOKUP(A1260,'12'!A:C,3,0)</f>
        <v>Начисление услуг УКС00001860 от 31.12.2023 23:59:59</v>
      </c>
      <c r="AK1260" t="str">
        <f>VLOOKUP(A1260,'12'!A:B,2,0)</f>
        <v>НАС/КС/ДУ-3-КЛ-175К</v>
      </c>
    </row>
    <row r="1261" spans="1:37" x14ac:dyDescent="0.3">
      <c r="A1261" s="79" t="s">
        <v>2042</v>
      </c>
      <c r="B1261" s="79" t="s">
        <v>2043</v>
      </c>
      <c r="C1261" s="81">
        <v>244.81</v>
      </c>
      <c r="D1261" s="81">
        <f>VLOOKUP(A1261,РАСЧЕТ!A:AY,51,0)</f>
        <v>102.91891891051473</v>
      </c>
      <c r="E1261" s="81">
        <f t="shared" si="171"/>
        <v>-141.89108108948528</v>
      </c>
      <c r="F1261" s="81" t="str">
        <f>VLOOKUP(A1261,'04'!A:C,3,0)</f>
        <v>Начисление услуг УКС00000631 от 30.04.2023 0:00:01</v>
      </c>
      <c r="G1261" s="81" t="str">
        <f>VLOOKUP(A1261,'04'!A:B,2,0)</f>
        <v>ДУ ЗПИФ Развитие Красная сосна 3/паркинг/Кл. №176</v>
      </c>
      <c r="H1261" s="126">
        <v>244.81</v>
      </c>
      <c r="I1261" s="126">
        <f>VLOOKUP(A1261,РАСЧЕТ!A:AZ,52,0)</f>
        <v>0</v>
      </c>
      <c r="J1261" s="126">
        <f t="shared" si="172"/>
        <v>-244.81</v>
      </c>
      <c r="K1261" s="126">
        <v>244.81</v>
      </c>
      <c r="L1261" s="126">
        <f>VLOOKUP(A1261,РАСЧЕТ!A:BA,53,0)</f>
        <v>0</v>
      </c>
      <c r="M1261" s="126">
        <f t="shared" si="173"/>
        <v>-244.81</v>
      </c>
      <c r="N1261" s="126">
        <v>244.81</v>
      </c>
      <c r="O1261" s="126">
        <f>VLOOKUP(A1261,РАСЧЕТ!A:BB,54,0)</f>
        <v>0</v>
      </c>
      <c r="P1261" s="126">
        <f t="shared" si="174"/>
        <v>-244.81</v>
      </c>
      <c r="Q1261" s="126">
        <v>244.81</v>
      </c>
      <c r="R1261" s="126">
        <f>VLOOKUP(A1261,РАСЧЕТ!A:BC,55,0)</f>
        <v>0</v>
      </c>
      <c r="S1261" s="126">
        <f t="shared" si="175"/>
        <v>-244.81</v>
      </c>
      <c r="T1261" s="126">
        <v>244.81</v>
      </c>
      <c r="U1261" s="126">
        <f>VLOOKUP(A1261,РАСЧЕТ!A:BD,56,0)</f>
        <v>0</v>
      </c>
      <c r="V1261" s="126">
        <f t="shared" si="176"/>
        <v>-244.81</v>
      </c>
      <c r="W1261" s="81">
        <v>244.81</v>
      </c>
      <c r="X1261" s="81">
        <f>VLOOKUP(A1261,РАСЧЕТ!A:BE,57,0)</f>
        <v>126.92415240463295</v>
      </c>
      <c r="Y1261" s="81">
        <f t="shared" si="177"/>
        <v>-117.88584759536705</v>
      </c>
      <c r="Z1261" s="81" t="str">
        <f>VLOOKUP(A1261,'10'!A:C,3,0)</f>
        <v>Начисление услуг УКС00001635 от 31.10.2023 0:00:01</v>
      </c>
      <c r="AA1261" s="81" t="str">
        <f>VLOOKUP(A1261,'10'!A:B,2,0)</f>
        <v>ДУ ЗПИФ Развитие Красная сосна 3/паркинг/Кл. №176</v>
      </c>
      <c r="AB1261" s="81">
        <v>244.81</v>
      </c>
      <c r="AC1261" s="81">
        <f>VLOOKUP(A1261,РАСЧЕТ!A:BF,58,0)</f>
        <v>136.48504425077454</v>
      </c>
      <c r="AD1261" s="81">
        <f t="shared" si="178"/>
        <v>-108.32495574922547</v>
      </c>
      <c r="AE1261" s="81" t="str">
        <f>VLOOKUP(A1261,'11'!A:C,3,0)</f>
        <v>Начисление услуг УКС00001712 от 30.11.2023 23:59:59</v>
      </c>
      <c r="AF1261" s="81" t="str">
        <f>VLOOKUP(A1261,'11'!A:B,2,0)</f>
        <v>ДУ ЗПИФ Развитие Красная сосна 3/паркинг/Кл. №176</v>
      </c>
      <c r="AG1261" s="81">
        <v>244.81</v>
      </c>
      <c r="AH1261" s="120">
        <f>VLOOKUP(A1261,РАСЧЕТ!A:BG,59,0)</f>
        <v>196.63994164149398</v>
      </c>
      <c r="AI1261" s="120">
        <f t="shared" si="179"/>
        <v>-48.170058358506026</v>
      </c>
      <c r="AJ1261" t="str">
        <f>VLOOKUP(A1261,'12'!A:C,3,0)</f>
        <v>Начисление услуг УКС00001860 от 31.12.2023 23:59:59</v>
      </c>
      <c r="AK1261" t="str">
        <f>VLOOKUP(A1261,'12'!A:B,2,0)</f>
        <v>ДУ ЗПИФ Развитие Красная сосна 3/паркинг/Кл. №176</v>
      </c>
    </row>
    <row r="1262" spans="1:37" x14ac:dyDescent="0.3">
      <c r="A1262" s="79" t="s">
        <v>2142</v>
      </c>
      <c r="B1262" s="79" t="s">
        <v>2143</v>
      </c>
      <c r="C1262" s="81">
        <v>180.39</v>
      </c>
      <c r="D1262" s="81">
        <f>VLOOKUP(A1262,РАСЧЕТ!A:AY,51,0)</f>
        <v>75.834992881431901</v>
      </c>
      <c r="E1262" s="81">
        <f t="shared" si="171"/>
        <v>-104.55500711856808</v>
      </c>
      <c r="F1262" s="81" t="str">
        <f>VLOOKUP(A1262,'04'!A:C,3,0)</f>
        <v>Начисление услуг УКС00000631 от 30.04.2023 0:00:01</v>
      </c>
      <c r="G1262" s="81" t="str">
        <f>VLOOKUP(A1262,'04'!A:B,2,0)</f>
        <v>НАС/КС/ДУ-3-КЛ-177К</v>
      </c>
      <c r="H1262" s="126">
        <v>180.39</v>
      </c>
      <c r="I1262" s="126">
        <f>VLOOKUP(A1262,РАСЧЕТ!A:AZ,52,0)</f>
        <v>0</v>
      </c>
      <c r="J1262" s="126">
        <f t="shared" si="172"/>
        <v>-180.39</v>
      </c>
      <c r="K1262" s="126">
        <v>180.39</v>
      </c>
      <c r="L1262" s="126">
        <f>VLOOKUP(A1262,РАСЧЕТ!A:BA,53,0)</f>
        <v>0</v>
      </c>
      <c r="M1262" s="126">
        <f t="shared" si="173"/>
        <v>-180.39</v>
      </c>
      <c r="N1262" s="126">
        <v>180.39</v>
      </c>
      <c r="O1262" s="126">
        <f>VLOOKUP(A1262,РАСЧЕТ!A:BB,54,0)</f>
        <v>0</v>
      </c>
      <c r="P1262" s="126">
        <f t="shared" si="174"/>
        <v>-180.39</v>
      </c>
      <c r="Q1262" s="126">
        <v>180.39</v>
      </c>
      <c r="R1262" s="126">
        <f>VLOOKUP(A1262,РАСЧЕТ!A:BC,55,0)</f>
        <v>0</v>
      </c>
      <c r="S1262" s="126">
        <f t="shared" si="175"/>
        <v>-180.39</v>
      </c>
      <c r="T1262" s="126">
        <v>180.39</v>
      </c>
      <c r="U1262" s="126">
        <f>VLOOKUP(A1262,РАСЧЕТ!A:BD,56,0)</f>
        <v>0</v>
      </c>
      <c r="V1262" s="126">
        <f t="shared" si="176"/>
        <v>-180.39</v>
      </c>
      <c r="W1262" s="81">
        <v>180.39</v>
      </c>
      <c r="X1262" s="81">
        <f>VLOOKUP(A1262,РАСЧЕТ!A:BE,57,0)</f>
        <v>93.52305966657164</v>
      </c>
      <c r="Y1262" s="81">
        <f t="shared" si="177"/>
        <v>-86.866940333428346</v>
      </c>
      <c r="Z1262" s="81" t="str">
        <f>VLOOKUP(A1262,'10'!A:C,3,0)</f>
        <v>Начисление услуг УКС00001635 от 31.10.2023 0:00:01</v>
      </c>
      <c r="AA1262" s="81" t="str">
        <f>VLOOKUP(A1262,'10'!A:B,2,0)</f>
        <v>НАС/КС/ДУ-3-КЛ-177К</v>
      </c>
      <c r="AB1262" s="81">
        <v>180.39</v>
      </c>
      <c r="AC1262" s="81">
        <f>VLOOKUP(A1262,РАСЧЕТ!A:BF,58,0)</f>
        <v>100.56792734267599</v>
      </c>
      <c r="AD1262" s="81">
        <f t="shared" si="178"/>
        <v>-79.822072657324</v>
      </c>
      <c r="AE1262" s="81" t="str">
        <f>VLOOKUP(A1262,'11'!A:C,3,0)</f>
        <v>Начисление услуг УКС00001712 от 30.11.2023 23:59:59</v>
      </c>
      <c r="AF1262" s="81" t="str">
        <f>VLOOKUP(A1262,'11'!A:B,2,0)</f>
        <v>НАС/КС/ДУ-3-КЛ-177К</v>
      </c>
      <c r="AG1262" s="81">
        <v>180.39</v>
      </c>
      <c r="AH1262" s="120">
        <f>VLOOKUP(A1262,РАСЧЕТ!A:BG,59,0)</f>
        <v>144.89258857794292</v>
      </c>
      <c r="AI1262" s="120">
        <f t="shared" si="179"/>
        <v>-35.49741142205707</v>
      </c>
      <c r="AJ1262" t="str">
        <f>VLOOKUP(A1262,'12'!A:C,3,0)</f>
        <v>Начисление услуг УКС00001860 от 31.12.2023 23:59:59</v>
      </c>
      <c r="AK1262" t="str">
        <f>VLOOKUP(A1262,'12'!A:B,2,0)</f>
        <v>НАС/КС/ДУ-3-КЛ-177К</v>
      </c>
    </row>
    <row r="1263" spans="1:37" x14ac:dyDescent="0.3">
      <c r="A1263" s="79" t="s">
        <v>2569</v>
      </c>
      <c r="B1263" s="79" t="s">
        <v>2570</v>
      </c>
      <c r="C1263" s="81">
        <v>206.16</v>
      </c>
      <c r="D1263" s="81">
        <f>VLOOKUP(A1263,РАСЧЕТ!A:AY,51,0)</f>
        <v>86.668563293065034</v>
      </c>
      <c r="E1263" s="81">
        <f t="shared" si="171"/>
        <v>-119.49143670693496</v>
      </c>
      <c r="F1263" s="81" t="str">
        <f>VLOOKUP(A1263,'04'!A:C,3,0)</f>
        <v>Начисление услуг УКС00000631 от 30.04.2023 0:00:01</v>
      </c>
      <c r="G1263" s="81" t="str">
        <f>VLOOKUP(A1263,'04'!A:B,2,0)</f>
        <v>НАС/КС/ДУ-3-178-КЛ</v>
      </c>
      <c r="H1263" s="126">
        <v>206.16</v>
      </c>
      <c r="I1263" s="126">
        <f>VLOOKUP(A1263,РАСЧЕТ!A:AZ,52,0)</f>
        <v>0</v>
      </c>
      <c r="J1263" s="126">
        <f t="shared" si="172"/>
        <v>-206.16</v>
      </c>
      <c r="K1263" s="126">
        <v>206.16</v>
      </c>
      <c r="L1263" s="126">
        <f>VLOOKUP(A1263,РАСЧЕТ!A:BA,53,0)</f>
        <v>0</v>
      </c>
      <c r="M1263" s="126">
        <f t="shared" si="173"/>
        <v>-206.16</v>
      </c>
      <c r="N1263" s="126">
        <v>206.16</v>
      </c>
      <c r="O1263" s="126">
        <f>VLOOKUP(A1263,РАСЧЕТ!A:BB,54,0)</f>
        <v>0</v>
      </c>
      <c r="P1263" s="126">
        <f t="shared" si="174"/>
        <v>-206.16</v>
      </c>
      <c r="Q1263" s="126">
        <v>206.16</v>
      </c>
      <c r="R1263" s="126">
        <f>VLOOKUP(A1263,РАСЧЕТ!A:BC,55,0)</f>
        <v>0</v>
      </c>
      <c r="S1263" s="126">
        <f t="shared" si="175"/>
        <v>-206.16</v>
      </c>
      <c r="T1263" s="126">
        <v>206.16</v>
      </c>
      <c r="U1263" s="126">
        <f>VLOOKUP(A1263,РАСЧЕТ!A:BD,56,0)</f>
        <v>0</v>
      </c>
      <c r="V1263" s="126">
        <f t="shared" si="176"/>
        <v>-206.16</v>
      </c>
      <c r="W1263" s="81">
        <v>206.16</v>
      </c>
      <c r="X1263" s="81">
        <f>VLOOKUP(A1263,РАСЧЕТ!A:BE,57,0)</f>
        <v>106.88349676179617</v>
      </c>
      <c r="Y1263" s="81">
        <f t="shared" si="177"/>
        <v>-99.27650323820383</v>
      </c>
      <c r="Z1263" s="81" t="str">
        <f>VLOOKUP(A1263,'10'!A:C,3,0)</f>
        <v>Начисление услуг УКС00001635 от 31.10.2023 0:00:01</v>
      </c>
      <c r="AA1263" s="81" t="str">
        <f>VLOOKUP(A1263,'10'!A:B,2,0)</f>
        <v>НАС/КС/ДУ-3-178-КЛ</v>
      </c>
      <c r="AB1263" s="81">
        <v>206.16</v>
      </c>
      <c r="AC1263" s="81">
        <f>VLOOKUP(A1263,РАСЧЕТ!A:BF,58,0)</f>
        <v>114.93477410591539</v>
      </c>
      <c r="AD1263" s="81">
        <f t="shared" si="178"/>
        <v>-91.225225894084602</v>
      </c>
      <c r="AE1263" s="81" t="str">
        <f>VLOOKUP(A1263,'11'!A:C,3,0)</f>
        <v>Начисление услуг УКС00001712 от 30.11.2023 23:59:59</v>
      </c>
      <c r="AF1263" s="81" t="str">
        <f>VLOOKUP(A1263,'11'!A:B,2,0)</f>
        <v>НАС/КС/ДУ-3-178-КЛ</v>
      </c>
      <c r="AG1263" s="81">
        <v>206.16</v>
      </c>
      <c r="AH1263" s="120">
        <f>VLOOKUP(A1263,РАСЧЕТ!A:BG,59,0)</f>
        <v>165.59152980336333</v>
      </c>
      <c r="AI1263" s="120">
        <f t="shared" si="179"/>
        <v>-40.568470196636667</v>
      </c>
      <c r="AJ1263" t="str">
        <f>VLOOKUP(A1263,'12'!A:C,3,0)</f>
        <v>Начисление услуг УКС00001860 от 31.12.2023 23:59:59</v>
      </c>
      <c r="AK1263" t="str">
        <f>VLOOKUP(A1263,'12'!A:B,2,0)</f>
        <v>НАС/КС/ДУ-3-178-КЛ</v>
      </c>
    </row>
    <row r="1264" spans="1:37" x14ac:dyDescent="0.3">
      <c r="A1264" s="79" t="s">
        <v>2571</v>
      </c>
      <c r="B1264" s="79" t="s">
        <v>2572</v>
      </c>
      <c r="C1264" s="81">
        <v>223.34</v>
      </c>
      <c r="D1264" s="81">
        <f>VLOOKUP(A1264,РАСЧЕТ!A:AY,51,0)</f>
        <v>93.890943567487128</v>
      </c>
      <c r="E1264" s="81">
        <f t="shared" si="171"/>
        <v>-129.44905643251286</v>
      </c>
      <c r="F1264" s="81" t="str">
        <f>VLOOKUP(A1264,'04'!A:C,3,0)</f>
        <v>Начисление услуг УКС00000631 от 30.04.2023 0:00:01</v>
      </c>
      <c r="G1264" s="81" t="str">
        <f>VLOOKUP(A1264,'04'!A:B,2,0)</f>
        <v>НАС/КС/ДУ-3-КЛ-179</v>
      </c>
      <c r="H1264" s="126">
        <v>223.34</v>
      </c>
      <c r="I1264" s="126">
        <f>VLOOKUP(A1264,РАСЧЕТ!A:AZ,52,0)</f>
        <v>0</v>
      </c>
      <c r="J1264" s="126">
        <f t="shared" si="172"/>
        <v>-223.34</v>
      </c>
      <c r="K1264" s="126">
        <v>223.34</v>
      </c>
      <c r="L1264" s="126">
        <f>VLOOKUP(A1264,РАСЧЕТ!A:BA,53,0)</f>
        <v>0</v>
      </c>
      <c r="M1264" s="126">
        <f t="shared" si="173"/>
        <v>-223.34</v>
      </c>
      <c r="N1264" s="126">
        <v>223.34</v>
      </c>
      <c r="O1264" s="126">
        <f>VLOOKUP(A1264,РАСЧЕТ!A:BB,54,0)</f>
        <v>0</v>
      </c>
      <c r="P1264" s="126">
        <f t="shared" si="174"/>
        <v>-223.34</v>
      </c>
      <c r="Q1264" s="126">
        <v>223.34</v>
      </c>
      <c r="R1264" s="126">
        <f>VLOOKUP(A1264,РАСЧЕТ!A:BC,55,0)</f>
        <v>0</v>
      </c>
      <c r="S1264" s="126">
        <f t="shared" si="175"/>
        <v>-223.34</v>
      </c>
      <c r="T1264" s="126">
        <v>223.34</v>
      </c>
      <c r="U1264" s="126">
        <f>VLOOKUP(A1264,РАСЧЕТ!A:BD,56,0)</f>
        <v>0</v>
      </c>
      <c r="V1264" s="126">
        <f t="shared" si="176"/>
        <v>-223.34</v>
      </c>
      <c r="W1264" s="81">
        <v>223.34</v>
      </c>
      <c r="X1264" s="81">
        <f>VLOOKUP(A1264,РАСЧЕТ!A:BE,57,0)</f>
        <v>115.79045482527918</v>
      </c>
      <c r="Y1264" s="81">
        <f t="shared" si="177"/>
        <v>-107.54954517472082</v>
      </c>
      <c r="Z1264" s="81" t="str">
        <f>VLOOKUP(A1264,'10'!A:C,3,0)</f>
        <v>Начисление услуг УКС00001635 от 31.10.2023 0:00:01</v>
      </c>
      <c r="AA1264" s="81" t="str">
        <f>VLOOKUP(A1264,'10'!A:B,2,0)</f>
        <v>НАС/КС/ДУ-3-КЛ-179</v>
      </c>
      <c r="AB1264" s="81">
        <v>223.34</v>
      </c>
      <c r="AC1264" s="81">
        <f>VLOOKUP(A1264,РАСЧЕТ!A:BF,58,0)</f>
        <v>124.51267194807502</v>
      </c>
      <c r="AD1264" s="81">
        <f t="shared" si="178"/>
        <v>-98.827328051924979</v>
      </c>
      <c r="AE1264" s="81" t="str">
        <f>VLOOKUP(A1264,'11'!A:C,3,0)</f>
        <v>Начисление услуг УКС00001712 от 30.11.2023 23:59:59</v>
      </c>
      <c r="AF1264" s="81" t="str">
        <f>VLOOKUP(A1264,'11'!A:B,2,0)</f>
        <v>НАС/КС/ДУ-3-КЛ-179</v>
      </c>
      <c r="AG1264" s="81">
        <v>223.34</v>
      </c>
      <c r="AH1264" s="120">
        <f>VLOOKUP(A1264,РАСЧЕТ!A:BG,59,0)</f>
        <v>179.3908239536436</v>
      </c>
      <c r="AI1264" s="120">
        <f t="shared" si="179"/>
        <v>-43.949176046356399</v>
      </c>
      <c r="AJ1264" t="str">
        <f>VLOOKUP(A1264,'12'!A:C,3,0)</f>
        <v>Начисление услуг УКС00001860 от 31.12.2023 23:59:59</v>
      </c>
      <c r="AK1264" t="str">
        <f>VLOOKUP(A1264,'12'!A:B,2,0)</f>
        <v>НАС/КС/ДУ-3-КЛ-179</v>
      </c>
    </row>
    <row r="1265" spans="1:37" x14ac:dyDescent="0.3">
      <c r="A1265" s="79" t="s">
        <v>2279</v>
      </c>
      <c r="B1265" s="79" t="s">
        <v>2280</v>
      </c>
      <c r="C1265" s="81">
        <v>154.62</v>
      </c>
      <c r="D1265" s="81">
        <f>VLOOKUP(A1265,РАСЧЕТ!A:AY,51,0)</f>
        <v>65.001422469798783</v>
      </c>
      <c r="E1265" s="81">
        <f t="shared" si="171"/>
        <v>-89.618577530201222</v>
      </c>
      <c r="F1265" s="81" t="str">
        <f>VLOOKUP(A1265,'04'!A:C,3,0)</f>
        <v>Начисление услуг УКС00000631 от 30.04.2023 0:00:01</v>
      </c>
      <c r="G1265" s="81" t="str">
        <f>VLOOKUP(A1265,'04'!A:B,2,0)</f>
        <v>ДУ ЗПИФ Новое Строительство Красная сосна 3/паркинг/Кл. №18</v>
      </c>
      <c r="H1265" s="126">
        <v>154.62</v>
      </c>
      <c r="I1265" s="126">
        <f>VLOOKUP(A1265,РАСЧЕТ!A:AZ,52,0)</f>
        <v>0</v>
      </c>
      <c r="J1265" s="126">
        <f t="shared" si="172"/>
        <v>-154.62</v>
      </c>
      <c r="K1265" s="126">
        <v>154.62</v>
      </c>
      <c r="L1265" s="126">
        <f>VLOOKUP(A1265,РАСЧЕТ!A:BA,53,0)</f>
        <v>0</v>
      </c>
      <c r="M1265" s="126">
        <f t="shared" si="173"/>
        <v>-154.62</v>
      </c>
      <c r="N1265" s="126">
        <v>154.62</v>
      </c>
      <c r="O1265" s="126">
        <f>VLOOKUP(A1265,РАСЧЕТ!A:BB,54,0)</f>
        <v>0</v>
      </c>
      <c r="P1265" s="126">
        <f t="shared" si="174"/>
        <v>-154.62</v>
      </c>
      <c r="Q1265" s="126">
        <v>154.62</v>
      </c>
      <c r="R1265" s="126">
        <f>VLOOKUP(A1265,РАСЧЕТ!A:BC,55,0)</f>
        <v>0</v>
      </c>
      <c r="S1265" s="126">
        <f t="shared" si="175"/>
        <v>-154.62</v>
      </c>
      <c r="T1265" s="126">
        <v>154.62</v>
      </c>
      <c r="U1265" s="126">
        <f>VLOOKUP(A1265,РАСЧЕТ!A:BD,56,0)</f>
        <v>0</v>
      </c>
      <c r="V1265" s="126">
        <f t="shared" si="176"/>
        <v>-154.62</v>
      </c>
      <c r="W1265" s="81">
        <v>154.62</v>
      </c>
      <c r="X1265" s="81">
        <f>VLOOKUP(A1265,РАСЧЕТ!A:BE,57,0)</f>
        <v>80.162622571347129</v>
      </c>
      <c r="Y1265" s="81">
        <f t="shared" si="177"/>
        <v>-74.457377428652876</v>
      </c>
      <c r="Z1265" s="81" t="str">
        <f>VLOOKUP(A1265,'10'!A:C,3,0)</f>
        <v>Начисление услуг УКС00001635 от 31.10.2023 0:00:01</v>
      </c>
      <c r="AA1265" s="81" t="str">
        <f>VLOOKUP(A1265,'10'!A:B,2,0)</f>
        <v>ДУ ЗПИФ Новое Строительство Красная сосна 3/паркинг/Кл. №18</v>
      </c>
      <c r="AB1265" s="81">
        <v>154.62</v>
      </c>
      <c r="AC1265" s="81">
        <f>VLOOKUP(A1265,РАСЧЕТ!A:BF,58,0)</f>
        <v>86.20108057943655</v>
      </c>
      <c r="AD1265" s="81">
        <f t="shared" si="178"/>
        <v>-68.418919420563455</v>
      </c>
      <c r="AE1265" s="81" t="str">
        <f>VLOOKUP(A1265,'11'!A:C,3,0)</f>
        <v>Начисление услуг УКС00001712 от 30.11.2023 23:59:59</v>
      </c>
      <c r="AF1265" s="81" t="str">
        <f>VLOOKUP(A1265,'11'!A:B,2,0)</f>
        <v>ДУ ЗПИФ Новое Строительство Красная сосна 3/паркинг/Кл. №18</v>
      </c>
      <c r="AG1265" s="81">
        <v>154.62</v>
      </c>
      <c r="AH1265" s="120">
        <f>VLOOKUP(A1265,РАСЧЕТ!A:BG,59,0)</f>
        <v>124.1936473525225</v>
      </c>
      <c r="AI1265" s="120">
        <f t="shared" si="179"/>
        <v>-30.426352647477501</v>
      </c>
      <c r="AJ1265" t="str">
        <f>VLOOKUP(A1265,'12'!A:C,3,0)</f>
        <v>Начисление услуг УКС00001860 от 31.12.2023 23:59:59</v>
      </c>
      <c r="AK1265" t="str">
        <f>VLOOKUP(A1265,'12'!A:B,2,0)</f>
        <v>ДУ ЗПИФ Новое Строительство Красная сосна 3/паркинг/Кл. №18</v>
      </c>
    </row>
    <row r="1266" spans="1:37" x14ac:dyDescent="0.3">
      <c r="A1266" s="79" t="s">
        <v>1865</v>
      </c>
      <c r="B1266" s="79" t="s">
        <v>1866</v>
      </c>
      <c r="C1266" s="81">
        <v>171.8</v>
      </c>
      <c r="D1266" s="81">
        <f>VLOOKUP(A1266,РАСЧЕТ!A:AY,51,0)</f>
        <v>72.223802744220862</v>
      </c>
      <c r="E1266" s="81">
        <f t="shared" si="171"/>
        <v>-99.576197255779149</v>
      </c>
      <c r="F1266" s="81" t="str">
        <f>VLOOKUP(A1266,'04'!A:C,3,0)</f>
        <v>Начисление услуг УКС00000631 от 30.04.2023 0:00:01</v>
      </c>
      <c r="G1266" s="81" t="str">
        <f>VLOOKUP(A1266,'04'!A:B,2,0)</f>
        <v>НАС/КС/ДУ-3-КЛ-180К</v>
      </c>
      <c r="H1266" s="126">
        <v>171.8</v>
      </c>
      <c r="I1266" s="126">
        <f>VLOOKUP(A1266,РАСЧЕТ!A:AZ,52,0)</f>
        <v>0</v>
      </c>
      <c r="J1266" s="126">
        <f t="shared" si="172"/>
        <v>-171.8</v>
      </c>
      <c r="K1266" s="126">
        <v>171.8</v>
      </c>
      <c r="L1266" s="126">
        <f>VLOOKUP(A1266,РАСЧЕТ!A:BA,53,0)</f>
        <v>0</v>
      </c>
      <c r="M1266" s="126">
        <f t="shared" si="173"/>
        <v>-171.8</v>
      </c>
      <c r="N1266" s="126">
        <v>171.8</v>
      </c>
      <c r="O1266" s="126">
        <f>VLOOKUP(A1266,РАСЧЕТ!A:BB,54,0)</f>
        <v>0</v>
      </c>
      <c r="P1266" s="126">
        <f t="shared" si="174"/>
        <v>-171.8</v>
      </c>
      <c r="Q1266" s="126">
        <v>171.8</v>
      </c>
      <c r="R1266" s="126">
        <f>VLOOKUP(A1266,РАСЧЕТ!A:BC,55,0)</f>
        <v>0</v>
      </c>
      <c r="S1266" s="126">
        <f t="shared" si="175"/>
        <v>-171.8</v>
      </c>
      <c r="T1266" s="126">
        <v>171.8</v>
      </c>
      <c r="U1266" s="126">
        <f>VLOOKUP(A1266,РАСЧЕТ!A:BD,56,0)</f>
        <v>0</v>
      </c>
      <c r="V1266" s="126">
        <f t="shared" si="176"/>
        <v>-171.8</v>
      </c>
      <c r="W1266" s="81">
        <v>171.8</v>
      </c>
      <c r="X1266" s="81">
        <f>VLOOKUP(A1266,РАСЧЕТ!A:BE,57,0)</f>
        <v>89.069580634830132</v>
      </c>
      <c r="Y1266" s="81">
        <f t="shared" si="177"/>
        <v>-82.73041936516988</v>
      </c>
      <c r="Z1266" s="81" t="str">
        <f>VLOOKUP(A1266,'10'!A:C,3,0)</f>
        <v>Начисление услуг УКС00001635 от 31.10.2023 0:00:01</v>
      </c>
      <c r="AA1266" s="81" t="str">
        <f>VLOOKUP(A1266,'10'!A:B,2,0)</f>
        <v>НАС/КС/ДУ-3-КЛ-180К</v>
      </c>
      <c r="AB1266" s="81">
        <v>171.8</v>
      </c>
      <c r="AC1266" s="81">
        <f>VLOOKUP(A1266,РАСЧЕТ!A:BF,58,0)</f>
        <v>95.778978421596165</v>
      </c>
      <c r="AD1266" s="81">
        <f t="shared" si="178"/>
        <v>-76.021021578403847</v>
      </c>
      <c r="AE1266" s="81" t="str">
        <f>VLOOKUP(A1266,'11'!A:C,3,0)</f>
        <v>Начисление услуг УКС00001712 от 30.11.2023 23:59:59</v>
      </c>
      <c r="AF1266" s="81" t="str">
        <f>VLOOKUP(A1266,'11'!A:B,2,0)</f>
        <v>НАС/КС/ДУ-3-КЛ-180К</v>
      </c>
      <c r="AG1266" s="81">
        <v>171.8</v>
      </c>
      <c r="AH1266" s="120">
        <f>VLOOKUP(A1266,РАСЧЕТ!A:BG,59,0)</f>
        <v>137.99294150280278</v>
      </c>
      <c r="AI1266" s="120">
        <f t="shared" si="179"/>
        <v>-33.807058497197232</v>
      </c>
      <c r="AJ1266" t="str">
        <f>VLOOKUP(A1266,'12'!A:C,3,0)</f>
        <v>Начисление услуг УКС00001860 от 31.12.2023 23:59:59</v>
      </c>
      <c r="AK1266" t="str">
        <f>VLOOKUP(A1266,'12'!A:B,2,0)</f>
        <v>НАС/КС/ДУ-3-КЛ-180К</v>
      </c>
    </row>
    <row r="1267" spans="1:37" x14ac:dyDescent="0.3">
      <c r="A1267" s="79" t="s">
        <v>2220</v>
      </c>
      <c r="B1267" s="79" t="s">
        <v>2221</v>
      </c>
      <c r="C1267" s="81">
        <v>176.09</v>
      </c>
      <c r="D1267" s="81">
        <f>VLOOKUP(A1267,РАСЧЕТ!A:AY,51,0)</f>
        <v>74.029397812826375</v>
      </c>
      <c r="E1267" s="81">
        <f t="shared" si="171"/>
        <v>-102.06060218717363</v>
      </c>
      <c r="F1267" s="81" t="str">
        <f>VLOOKUP(A1267,'04'!A:C,3,0)</f>
        <v>Начисление услуг УКС00000631 от 30.04.2023 0:00:01</v>
      </c>
      <c r="G1267" s="81" t="str">
        <f>VLOOKUP(A1267,'04'!A:B,2,0)</f>
        <v>НАС/КС/ДУ-3-КЛ-181</v>
      </c>
      <c r="H1267" s="126">
        <v>176.09</v>
      </c>
      <c r="I1267" s="126">
        <f>VLOOKUP(A1267,РАСЧЕТ!A:AZ,52,0)</f>
        <v>0</v>
      </c>
      <c r="J1267" s="126">
        <f t="shared" si="172"/>
        <v>-176.09</v>
      </c>
      <c r="K1267" s="126">
        <v>176.09</v>
      </c>
      <c r="L1267" s="126">
        <f>VLOOKUP(A1267,РАСЧЕТ!A:BA,53,0)</f>
        <v>0</v>
      </c>
      <c r="M1267" s="126">
        <f t="shared" si="173"/>
        <v>-176.09</v>
      </c>
      <c r="N1267" s="126">
        <v>176.09</v>
      </c>
      <c r="O1267" s="126">
        <f>VLOOKUP(A1267,РАСЧЕТ!A:BB,54,0)</f>
        <v>0</v>
      </c>
      <c r="P1267" s="126">
        <f t="shared" si="174"/>
        <v>-176.09</v>
      </c>
      <c r="Q1267" s="126">
        <v>176.09</v>
      </c>
      <c r="R1267" s="126">
        <f>VLOOKUP(A1267,РАСЧЕТ!A:BC,55,0)</f>
        <v>0</v>
      </c>
      <c r="S1267" s="126">
        <f t="shared" si="175"/>
        <v>-176.09</v>
      </c>
      <c r="T1267" s="126">
        <v>176.09</v>
      </c>
      <c r="U1267" s="126">
        <f>VLOOKUP(A1267,РАСЧЕТ!A:BD,56,0)</f>
        <v>0</v>
      </c>
      <c r="V1267" s="126">
        <f t="shared" si="176"/>
        <v>-176.09</v>
      </c>
      <c r="W1267" s="81">
        <v>176.09</v>
      </c>
      <c r="X1267" s="81">
        <f>VLOOKUP(A1267,РАСЧЕТ!A:BE,57,0)</f>
        <v>91.296320150700879</v>
      </c>
      <c r="Y1267" s="81">
        <f t="shared" si="177"/>
        <v>-84.793679849299124</v>
      </c>
      <c r="Z1267" s="81" t="str">
        <f>VLOOKUP(A1267,'10'!A:C,3,0)</f>
        <v>Начисление услуг УКС00001635 от 31.10.2023 0:00:01</v>
      </c>
      <c r="AA1267" s="81" t="str">
        <f>VLOOKUP(A1267,'10'!A:B,2,0)</f>
        <v>НАС/КС/ДУ-3-КЛ-181</v>
      </c>
      <c r="AB1267" s="81">
        <v>176.09</v>
      </c>
      <c r="AC1267" s="81">
        <f>VLOOKUP(A1267,РАСЧЕТ!A:BF,58,0)</f>
        <v>98.173452882136061</v>
      </c>
      <c r="AD1267" s="81">
        <f t="shared" si="178"/>
        <v>-77.916547117863942</v>
      </c>
      <c r="AE1267" s="81" t="str">
        <f>VLOOKUP(A1267,'11'!A:C,3,0)</f>
        <v>Начисление услуг УКС00001712 от 30.11.2023 23:59:59</v>
      </c>
      <c r="AF1267" s="81" t="str">
        <f>VLOOKUP(A1267,'11'!A:B,2,0)</f>
        <v>НАС/КС/ДУ-3-КЛ-181</v>
      </c>
      <c r="AG1267" s="81">
        <v>176.09</v>
      </c>
      <c r="AH1267" s="120">
        <f>VLOOKUP(A1267,РАСЧЕТ!A:BG,59,0)</f>
        <v>141.44276504037285</v>
      </c>
      <c r="AI1267" s="120">
        <f t="shared" si="179"/>
        <v>-34.647234959627156</v>
      </c>
      <c r="AJ1267" t="str">
        <f>VLOOKUP(A1267,'12'!A:C,3,0)</f>
        <v>Начисление услуг УКС00001860 от 31.12.2023 23:59:59</v>
      </c>
      <c r="AK1267" t="str">
        <f>VLOOKUP(A1267,'12'!A:B,2,0)</f>
        <v>НАС/КС/ДУ-3-КЛ-181</v>
      </c>
    </row>
    <row r="1268" spans="1:37" x14ac:dyDescent="0.3">
      <c r="A1268" s="79" t="s">
        <v>2536</v>
      </c>
      <c r="B1268" s="79" t="s">
        <v>2537</v>
      </c>
      <c r="C1268" s="81">
        <v>227.63</v>
      </c>
      <c r="D1268" s="81">
        <f>VLOOKUP(A1268,РАСЧЕТ!A:AY,51,0)</f>
        <v>95.69653863609264</v>
      </c>
      <c r="E1268" s="81">
        <f t="shared" si="171"/>
        <v>-131.93346136390736</v>
      </c>
      <c r="F1268" s="81" t="str">
        <f>VLOOKUP(A1268,'04'!A:C,3,0)</f>
        <v>Начисление услуг УКС00000631 от 30.04.2023 0:00:01</v>
      </c>
      <c r="G1268" s="81" t="str">
        <f>VLOOKUP(A1268,'04'!A:B,2,0)</f>
        <v>ДУ ЗПИФ Развитие Красная сосна 3/паркинг/Кл. №19</v>
      </c>
      <c r="H1268" s="126">
        <v>227.63</v>
      </c>
      <c r="I1268" s="126">
        <f>VLOOKUP(A1268,РАСЧЕТ!A:AZ,52,0)</f>
        <v>0</v>
      </c>
      <c r="J1268" s="126">
        <f t="shared" si="172"/>
        <v>-227.63</v>
      </c>
      <c r="K1268" s="126">
        <v>227.63</v>
      </c>
      <c r="L1268" s="126">
        <f>VLOOKUP(A1268,РАСЧЕТ!A:BA,53,0)</f>
        <v>0</v>
      </c>
      <c r="M1268" s="126">
        <f t="shared" si="173"/>
        <v>-227.63</v>
      </c>
      <c r="N1268" s="126">
        <v>227.63</v>
      </c>
      <c r="O1268" s="126">
        <f>VLOOKUP(A1268,РАСЧЕТ!A:BB,54,0)</f>
        <v>0</v>
      </c>
      <c r="P1268" s="126">
        <f t="shared" si="174"/>
        <v>-227.63</v>
      </c>
      <c r="Q1268" s="126">
        <v>227.63</v>
      </c>
      <c r="R1268" s="126">
        <f>VLOOKUP(A1268,РАСЧЕТ!A:BC,55,0)</f>
        <v>0</v>
      </c>
      <c r="S1268" s="126">
        <f t="shared" si="175"/>
        <v>-227.63</v>
      </c>
      <c r="T1268" s="126">
        <v>227.63</v>
      </c>
      <c r="U1268" s="126">
        <f>VLOOKUP(A1268,РАСЧЕТ!A:BD,56,0)</f>
        <v>0</v>
      </c>
      <c r="V1268" s="126">
        <f t="shared" si="176"/>
        <v>-227.63</v>
      </c>
      <c r="W1268" s="81">
        <v>227.63</v>
      </c>
      <c r="X1268" s="81">
        <f>VLOOKUP(A1268,РАСЧЕТ!A:BE,57,0)</f>
        <v>118.01719434114993</v>
      </c>
      <c r="Y1268" s="81">
        <f t="shared" si="177"/>
        <v>-109.61280565885006</v>
      </c>
      <c r="Z1268" s="81" t="str">
        <f>VLOOKUP(A1268,'10'!A:C,3,0)</f>
        <v>Начисление услуг УКС00001635 от 31.10.2023 0:00:01</v>
      </c>
      <c r="AA1268" s="81" t="str">
        <f>VLOOKUP(A1268,'10'!A:B,2,0)</f>
        <v>ДУ ЗПИФ Развитие Красная сосна 3/паркинг/Кл. №19</v>
      </c>
      <c r="AB1268" s="81">
        <v>227.63</v>
      </c>
      <c r="AC1268" s="81">
        <f>VLOOKUP(A1268,РАСЧЕТ!A:BF,58,0)</f>
        <v>126.90714640861491</v>
      </c>
      <c r="AD1268" s="81">
        <f t="shared" si="178"/>
        <v>-100.72285359138509</v>
      </c>
      <c r="AE1268" s="81" t="str">
        <f>VLOOKUP(A1268,'11'!A:C,3,0)</f>
        <v>Начисление услуг УКС00001712 от 30.11.2023 23:59:59</v>
      </c>
      <c r="AF1268" s="81" t="str">
        <f>VLOOKUP(A1268,'11'!A:B,2,0)</f>
        <v>ДУ ЗПИФ Развитие Красная сосна 3/паркинг/Кл. №19</v>
      </c>
      <c r="AG1268" s="81">
        <v>227.63</v>
      </c>
      <c r="AH1268" s="120">
        <f>VLOOKUP(A1268,РАСЧЕТ!A:BG,59,0)</f>
        <v>182.84064749121367</v>
      </c>
      <c r="AI1268" s="120">
        <f t="shared" si="179"/>
        <v>-44.789352508786322</v>
      </c>
      <c r="AJ1268" t="str">
        <f>VLOOKUP(A1268,'12'!A:C,3,0)</f>
        <v>Начисление услуг УКС00001860 от 31.12.2023 23:59:59</v>
      </c>
      <c r="AK1268" t="str">
        <f>VLOOKUP(A1268,'12'!A:B,2,0)</f>
        <v>ДУ ЗПИФ Развитие Красная сосна 3/паркинг/Кл. №19</v>
      </c>
    </row>
    <row r="1269" spans="1:37" x14ac:dyDescent="0.3">
      <c r="A1269" s="79" t="s">
        <v>2330</v>
      </c>
      <c r="B1269" s="79" t="s">
        <v>2331</v>
      </c>
      <c r="C1269" s="81">
        <v>158.91</v>
      </c>
      <c r="D1269" s="81">
        <f>VLOOKUP(A1269,РАСЧЕТ!A:AY,51,0)</f>
        <v>66.807017538404295</v>
      </c>
      <c r="E1269" s="81">
        <f t="shared" si="171"/>
        <v>-92.102982461595701</v>
      </c>
      <c r="F1269" s="81" t="str">
        <f>VLOOKUP(A1269,'04'!A:C,3,0)</f>
        <v>Начисление услуг УКС00000631 от 30.04.2023 0:00:01</v>
      </c>
      <c r="G1269" s="81" t="str">
        <f>VLOOKUP(A1269,'04'!A:B,2,0)</f>
        <v>НАС/КС/ДУ-3-КЛ-2</v>
      </c>
      <c r="H1269" s="126">
        <v>158.91</v>
      </c>
      <c r="I1269" s="126">
        <f>VLOOKUP(A1269,РАСЧЕТ!A:AZ,52,0)</f>
        <v>0</v>
      </c>
      <c r="J1269" s="126">
        <f t="shared" si="172"/>
        <v>-158.91</v>
      </c>
      <c r="K1269" s="126">
        <v>158.91</v>
      </c>
      <c r="L1269" s="126">
        <f>VLOOKUP(A1269,РАСЧЕТ!A:BA,53,0)</f>
        <v>0</v>
      </c>
      <c r="M1269" s="126">
        <f t="shared" si="173"/>
        <v>-158.91</v>
      </c>
      <c r="N1269" s="126">
        <v>158.91</v>
      </c>
      <c r="O1269" s="126">
        <f>VLOOKUP(A1269,РАСЧЕТ!A:BB,54,0)</f>
        <v>0</v>
      </c>
      <c r="P1269" s="126">
        <f t="shared" si="174"/>
        <v>-158.91</v>
      </c>
      <c r="Q1269" s="126">
        <v>158.91</v>
      </c>
      <c r="R1269" s="126">
        <f>VLOOKUP(A1269,РАСЧЕТ!A:BC,55,0)</f>
        <v>0</v>
      </c>
      <c r="S1269" s="126">
        <f t="shared" si="175"/>
        <v>-158.91</v>
      </c>
      <c r="T1269" s="126">
        <v>158.91</v>
      </c>
      <c r="U1269" s="126">
        <f>VLOOKUP(A1269,РАСЧЕТ!A:BD,56,0)</f>
        <v>0</v>
      </c>
      <c r="V1269" s="126">
        <f t="shared" si="176"/>
        <v>-158.91</v>
      </c>
      <c r="W1269" s="81">
        <v>158.91</v>
      </c>
      <c r="X1269" s="81">
        <f>VLOOKUP(A1269,РАСЧЕТ!A:BE,57,0)</f>
        <v>82.38936208721789</v>
      </c>
      <c r="Y1269" s="81">
        <f t="shared" si="177"/>
        <v>-76.520637912782107</v>
      </c>
      <c r="Z1269" s="81" t="str">
        <f>VLOOKUP(A1269,'10'!A:C,3,0)</f>
        <v>Начисление услуг УКС00001635 от 31.10.2023 0:00:01</v>
      </c>
      <c r="AA1269" s="81" t="str">
        <f>VLOOKUP(A1269,'10'!A:B,2,0)</f>
        <v>НАС/КС/ДУ-3-КЛ-2</v>
      </c>
      <c r="AB1269" s="81">
        <v>158.91</v>
      </c>
      <c r="AC1269" s="81">
        <f>VLOOKUP(A1269,РАСЧЕТ!A:BF,58,0)</f>
        <v>88.595555039976446</v>
      </c>
      <c r="AD1269" s="81">
        <f t="shared" si="178"/>
        <v>-70.31444496002355</v>
      </c>
      <c r="AE1269" s="81" t="str">
        <f>VLOOKUP(A1269,'11'!A:C,3,0)</f>
        <v>Начисление услуг УКС00001712 от 30.11.2023 23:59:59</v>
      </c>
      <c r="AF1269" s="81" t="str">
        <f>VLOOKUP(A1269,'11'!A:B,2,0)</f>
        <v>НАС/КС/ДУ-3-КЛ-2</v>
      </c>
      <c r="AG1269" s="81">
        <v>158.91</v>
      </c>
      <c r="AH1269" s="120">
        <f>VLOOKUP(A1269,РАСЧЕТ!A:BG,59,0)</f>
        <v>127.64347089009257</v>
      </c>
      <c r="AI1269" s="120">
        <f t="shared" si="179"/>
        <v>-31.266529109907424</v>
      </c>
      <c r="AJ1269" t="str">
        <f>VLOOKUP(A1269,'12'!A:C,3,0)</f>
        <v>Начисление услуг УКС00001860 от 31.12.2023 23:59:59</v>
      </c>
      <c r="AK1269" t="str">
        <f>VLOOKUP(A1269,'12'!A:B,2,0)</f>
        <v>НАС/КС/ДУ-3-КЛ-2</v>
      </c>
    </row>
    <row r="1270" spans="1:37" x14ac:dyDescent="0.3">
      <c r="A1270" s="79" t="s">
        <v>2305</v>
      </c>
      <c r="B1270" s="79" t="s">
        <v>2306</v>
      </c>
      <c r="C1270" s="81">
        <v>253.4</v>
      </c>
      <c r="D1270" s="81">
        <f>VLOOKUP(A1270,РАСЧЕТ!A:AY,51,0)</f>
        <v>106.53010904772577</v>
      </c>
      <c r="E1270" s="81">
        <f t="shared" si="171"/>
        <v>-146.86989095227423</v>
      </c>
      <c r="F1270" s="81" t="str">
        <f>VLOOKUP(A1270,'04'!A:C,3,0)</f>
        <v>Начисление услуг УКС00000631 от 30.04.2023 0:00:01</v>
      </c>
      <c r="G1270" s="81" t="str">
        <f>VLOOKUP(A1270,'04'!A:B,2,0)</f>
        <v>ДУ ЗПИФ Развитие Красная сосна 3/паркинг/Кл. №20</v>
      </c>
      <c r="H1270" s="126">
        <v>253.4</v>
      </c>
      <c r="I1270" s="126">
        <f>VLOOKUP(A1270,РАСЧЕТ!A:AZ,52,0)</f>
        <v>0</v>
      </c>
      <c r="J1270" s="126">
        <f t="shared" si="172"/>
        <v>-253.4</v>
      </c>
      <c r="K1270" s="126">
        <v>253.4</v>
      </c>
      <c r="L1270" s="126">
        <f>VLOOKUP(A1270,РАСЧЕТ!A:BA,53,0)</f>
        <v>0</v>
      </c>
      <c r="M1270" s="126">
        <f t="shared" si="173"/>
        <v>-253.4</v>
      </c>
      <c r="N1270" s="126">
        <v>253.4</v>
      </c>
      <c r="O1270" s="126">
        <f>VLOOKUP(A1270,РАСЧЕТ!A:BB,54,0)</f>
        <v>0</v>
      </c>
      <c r="P1270" s="126">
        <f t="shared" si="174"/>
        <v>-253.4</v>
      </c>
      <c r="Q1270" s="126">
        <v>253.4</v>
      </c>
      <c r="R1270" s="126">
        <f>VLOOKUP(A1270,РАСЧЕТ!A:BC,55,0)</f>
        <v>0</v>
      </c>
      <c r="S1270" s="126">
        <f t="shared" si="175"/>
        <v>-253.4</v>
      </c>
      <c r="T1270" s="126">
        <v>253.4</v>
      </c>
      <c r="U1270" s="126">
        <f>VLOOKUP(A1270,РАСЧЕТ!A:BD,56,0)</f>
        <v>0</v>
      </c>
      <c r="V1270" s="126">
        <f t="shared" si="176"/>
        <v>-253.4</v>
      </c>
      <c r="W1270" s="81">
        <v>253.4</v>
      </c>
      <c r="X1270" s="81">
        <f>VLOOKUP(A1270,РАСЧЕТ!A:BE,57,0)</f>
        <v>131.37763143637446</v>
      </c>
      <c r="Y1270" s="81">
        <f t="shared" si="177"/>
        <v>-122.02236856362555</v>
      </c>
      <c r="Z1270" s="81" t="str">
        <f>VLOOKUP(A1270,'10'!A:C,3,0)</f>
        <v>Начисление услуг УКС00001635 от 31.10.2023 0:00:01</v>
      </c>
      <c r="AA1270" s="81" t="str">
        <f>VLOOKUP(A1270,'10'!A:B,2,0)</f>
        <v>ДУ ЗПИФ Развитие Красная сосна 3/паркинг/Кл. №20</v>
      </c>
      <c r="AB1270" s="81">
        <v>253.4</v>
      </c>
      <c r="AC1270" s="81">
        <f>VLOOKUP(A1270,РАСЧЕТ!A:BF,58,0)</f>
        <v>141.27399317185436</v>
      </c>
      <c r="AD1270" s="81">
        <f t="shared" si="178"/>
        <v>-112.12600682814565</v>
      </c>
      <c r="AE1270" s="81" t="str">
        <f>VLOOKUP(A1270,'11'!A:C,3,0)</f>
        <v>Начисление услуг УКС00001712 от 30.11.2023 23:59:59</v>
      </c>
      <c r="AF1270" s="81" t="str">
        <f>VLOOKUP(A1270,'11'!A:B,2,0)</f>
        <v>ДУ ЗПИФ Развитие Красная сосна 3/паркинг/Кл. №20</v>
      </c>
      <c r="AG1270" s="81">
        <v>253.4</v>
      </c>
      <c r="AH1270" s="120">
        <f>VLOOKUP(A1270,РАСЧЕТ!A:BG,59,0)</f>
        <v>203.53958871663411</v>
      </c>
      <c r="AI1270" s="120">
        <f t="shared" si="179"/>
        <v>-49.860411283365892</v>
      </c>
      <c r="AJ1270" t="str">
        <f>VLOOKUP(A1270,'12'!A:C,3,0)</f>
        <v>Начисление услуг УКС00001860 от 31.12.2023 23:59:59</v>
      </c>
      <c r="AK1270" t="str">
        <f>VLOOKUP(A1270,'12'!A:B,2,0)</f>
        <v>ДУ ЗПИФ Развитие Красная сосна 3/паркинг/Кл. №20</v>
      </c>
    </row>
    <row r="1271" spans="1:37" x14ac:dyDescent="0.3">
      <c r="A1271" s="79" t="s">
        <v>2202</v>
      </c>
      <c r="B1271" s="79" t="s">
        <v>2203</v>
      </c>
      <c r="C1271" s="81">
        <v>249.11</v>
      </c>
      <c r="D1271" s="81">
        <f>VLOOKUP(A1271,РАСЧЕТ!A:AY,51,0)</f>
        <v>104.72451397912025</v>
      </c>
      <c r="E1271" s="81">
        <f t="shared" si="171"/>
        <v>-144.38548602087977</v>
      </c>
      <c r="F1271" s="81" t="str">
        <f>VLOOKUP(A1271,'04'!A:C,3,0)</f>
        <v>Начисление услуг УКС00000631 от 30.04.2023 0:00:01</v>
      </c>
      <c r="G1271" s="81" t="str">
        <f>VLOOKUP(A1271,'04'!A:B,2,0)</f>
        <v>ДУ ЗПИФ Развитие Красная сосна 3/паркинг/Кл. №21</v>
      </c>
      <c r="H1271" s="126">
        <v>249.11</v>
      </c>
      <c r="I1271" s="126">
        <f>VLOOKUP(A1271,РАСЧЕТ!A:AZ,52,0)</f>
        <v>0</v>
      </c>
      <c r="J1271" s="126">
        <f t="shared" si="172"/>
        <v>-249.11</v>
      </c>
      <c r="K1271" s="126">
        <v>249.11</v>
      </c>
      <c r="L1271" s="126">
        <f>VLOOKUP(A1271,РАСЧЕТ!A:BA,53,0)</f>
        <v>0</v>
      </c>
      <c r="M1271" s="126">
        <f t="shared" si="173"/>
        <v>-249.11</v>
      </c>
      <c r="N1271" s="126">
        <v>249.11</v>
      </c>
      <c r="O1271" s="126">
        <f>VLOOKUP(A1271,РАСЧЕТ!A:BB,54,0)</f>
        <v>0</v>
      </c>
      <c r="P1271" s="126">
        <f t="shared" si="174"/>
        <v>-249.11</v>
      </c>
      <c r="Q1271" s="126">
        <v>249.11</v>
      </c>
      <c r="R1271" s="126">
        <f>VLOOKUP(A1271,РАСЧЕТ!A:BC,55,0)</f>
        <v>0</v>
      </c>
      <c r="S1271" s="126">
        <f t="shared" si="175"/>
        <v>-249.11</v>
      </c>
      <c r="T1271" s="126">
        <v>249.11</v>
      </c>
      <c r="U1271" s="126">
        <f>VLOOKUP(A1271,РАСЧЕТ!A:BD,56,0)</f>
        <v>0</v>
      </c>
      <c r="V1271" s="126">
        <f t="shared" si="176"/>
        <v>-249.11</v>
      </c>
      <c r="W1271" s="81">
        <v>249.11</v>
      </c>
      <c r="X1271" s="81">
        <f>VLOOKUP(A1271,РАСЧЕТ!A:BE,57,0)</f>
        <v>129.15089192050368</v>
      </c>
      <c r="Y1271" s="81">
        <f t="shared" si="177"/>
        <v>-119.95910807949633</v>
      </c>
      <c r="Z1271" s="81" t="str">
        <f>VLOOKUP(A1271,'10'!A:C,3,0)</f>
        <v>Начисление услуг УКС00001635 от 31.10.2023 0:00:01</v>
      </c>
      <c r="AA1271" s="81" t="str">
        <f>VLOOKUP(A1271,'10'!A:B,2,0)</f>
        <v>ДУ ЗПИФ Развитие Красная сосна 3/паркинг/Кл. №21</v>
      </c>
      <c r="AB1271" s="81">
        <v>249.11</v>
      </c>
      <c r="AC1271" s="81">
        <f>VLOOKUP(A1271,РАСЧЕТ!A:BF,58,0)</f>
        <v>138.87951871131443</v>
      </c>
      <c r="AD1271" s="81">
        <f t="shared" si="178"/>
        <v>-110.23048128868558</v>
      </c>
      <c r="AE1271" s="81" t="str">
        <f>VLOOKUP(A1271,'11'!A:C,3,0)</f>
        <v>Начисление услуг УКС00001712 от 30.11.2023 23:59:59</v>
      </c>
      <c r="AF1271" s="81" t="str">
        <f>VLOOKUP(A1271,'11'!A:B,2,0)</f>
        <v>ДУ ЗПИФ Развитие Красная сосна 3/паркинг/Кл. №21</v>
      </c>
      <c r="AG1271" s="81">
        <v>249.11</v>
      </c>
      <c r="AH1271" s="120">
        <f>VLOOKUP(A1271,РАСЧЕТ!A:BG,59,0)</f>
        <v>200.08976517906402</v>
      </c>
      <c r="AI1271" s="120">
        <f t="shared" si="179"/>
        <v>-49.020234820935997</v>
      </c>
      <c r="AJ1271" t="str">
        <f>VLOOKUP(A1271,'12'!A:C,3,0)</f>
        <v>Начисление услуг УКС00001860 от 31.12.2023 23:59:59</v>
      </c>
      <c r="AK1271" t="str">
        <f>VLOOKUP(A1271,'12'!A:B,2,0)</f>
        <v>ДУ ЗПИФ Развитие Красная сосна 3/паркинг/Кл. №21</v>
      </c>
    </row>
    <row r="1272" spans="1:37" x14ac:dyDescent="0.3">
      <c r="A1272" s="79" t="s">
        <v>2482</v>
      </c>
      <c r="B1272" s="79" t="s">
        <v>2483</v>
      </c>
      <c r="C1272" s="81">
        <v>261.99</v>
      </c>
      <c r="D1272" s="81">
        <f>VLOOKUP(A1272,РАСЧЕТ!A:AY,51,0)</f>
        <v>110.1412991849368</v>
      </c>
      <c r="E1272" s="81">
        <f t="shared" si="171"/>
        <v>-151.84870081506321</v>
      </c>
      <c r="F1272" s="81" t="str">
        <f>VLOOKUP(A1272,'04'!A:C,3,0)</f>
        <v>Начисление услуг УКС00000631 от 30.04.2023 0:00:01</v>
      </c>
      <c r="G1272" s="81" t="str">
        <f>VLOOKUP(A1272,'04'!A:B,2,0)</f>
        <v>ДУ ЗПИФ Новое Строительство Красная сосна 3/паркинг/Кл. №22</v>
      </c>
      <c r="H1272" s="126">
        <v>261.99</v>
      </c>
      <c r="I1272" s="126">
        <f>VLOOKUP(A1272,РАСЧЕТ!A:AZ,52,0)</f>
        <v>0</v>
      </c>
      <c r="J1272" s="126">
        <f t="shared" si="172"/>
        <v>-261.99</v>
      </c>
      <c r="K1272" s="126">
        <v>261.99</v>
      </c>
      <c r="L1272" s="126">
        <f>VLOOKUP(A1272,РАСЧЕТ!A:BA,53,0)</f>
        <v>0</v>
      </c>
      <c r="M1272" s="126">
        <f t="shared" si="173"/>
        <v>-261.99</v>
      </c>
      <c r="N1272" s="126">
        <v>261.99</v>
      </c>
      <c r="O1272" s="126">
        <f>VLOOKUP(A1272,РАСЧЕТ!A:BB,54,0)</f>
        <v>0</v>
      </c>
      <c r="P1272" s="126">
        <f t="shared" si="174"/>
        <v>-261.99</v>
      </c>
      <c r="Q1272" s="126">
        <v>261.99</v>
      </c>
      <c r="R1272" s="126">
        <f>VLOOKUP(A1272,РАСЧЕТ!A:BC,55,0)</f>
        <v>0</v>
      </c>
      <c r="S1272" s="126">
        <f t="shared" si="175"/>
        <v>-261.99</v>
      </c>
      <c r="T1272" s="126">
        <v>261.99</v>
      </c>
      <c r="U1272" s="126">
        <f>VLOOKUP(A1272,РАСЧЕТ!A:BD,56,0)</f>
        <v>0</v>
      </c>
      <c r="V1272" s="126">
        <f t="shared" si="176"/>
        <v>-261.99</v>
      </c>
      <c r="W1272" s="81">
        <v>261.99</v>
      </c>
      <c r="X1272" s="81">
        <f>VLOOKUP(A1272,РАСЧЕТ!A:BE,57,0)</f>
        <v>135.83111046811595</v>
      </c>
      <c r="Y1272" s="81">
        <f t="shared" si="177"/>
        <v>-126.15888953188406</v>
      </c>
      <c r="Z1272" s="81" t="str">
        <f>VLOOKUP(A1272,'10'!A:C,3,0)</f>
        <v>Начисление услуг УКС00001635 от 31.10.2023 0:00:01</v>
      </c>
      <c r="AA1272" s="81" t="str">
        <f>VLOOKUP(A1272,'10'!A:B,2,0)</f>
        <v>ДУ ЗПИФ Новое Строительство Красная сосна 3/паркинг/Кл. №22</v>
      </c>
      <c r="AB1272" s="81">
        <v>261.99</v>
      </c>
      <c r="AC1272" s="81">
        <f>VLOOKUP(A1272,РАСЧЕТ!A:BF,58,0)</f>
        <v>146.06294209293412</v>
      </c>
      <c r="AD1272" s="81">
        <f t="shared" si="178"/>
        <v>-115.92705790706589</v>
      </c>
      <c r="AE1272" s="81" t="str">
        <f>VLOOKUP(A1272,'11'!A:C,3,0)</f>
        <v>Начисление услуг УКС00001712 от 30.11.2023 23:59:59</v>
      </c>
      <c r="AF1272" s="81" t="str">
        <f>VLOOKUP(A1272,'11'!A:B,2,0)</f>
        <v>ДУ ЗПИФ Новое Строительство Красная сосна 3/паркинг/Кл. №22</v>
      </c>
      <c r="AG1272" s="81">
        <v>261.99</v>
      </c>
      <c r="AH1272" s="120">
        <f>VLOOKUP(A1272,РАСЧЕТ!A:BG,59,0)</f>
        <v>210.43923579177422</v>
      </c>
      <c r="AI1272" s="120">
        <f t="shared" si="179"/>
        <v>-51.550764208225786</v>
      </c>
      <c r="AJ1272" t="str">
        <f>VLOOKUP(A1272,'12'!A:C,3,0)</f>
        <v>Начисление услуг УКС00001860 от 31.12.2023 23:59:59</v>
      </c>
      <c r="AK1272" t="str">
        <f>VLOOKUP(A1272,'12'!A:B,2,0)</f>
        <v>ДУ ЗПИФ Новое Строительство Красная сосна 3/паркинг/Кл. №22</v>
      </c>
    </row>
    <row r="1273" spans="1:37" x14ac:dyDescent="0.3">
      <c r="A1273" s="79" t="s">
        <v>2073</v>
      </c>
      <c r="B1273" s="79" t="s">
        <v>2074</v>
      </c>
      <c r="C1273" s="81">
        <v>270.58</v>
      </c>
      <c r="D1273" s="81">
        <f>VLOOKUP(A1273,РАСЧЕТ!A:AY,51,0)</f>
        <v>113.75248932214787</v>
      </c>
      <c r="E1273" s="81">
        <f t="shared" si="171"/>
        <v>-156.8275106778521</v>
      </c>
      <c r="F1273" s="81" t="str">
        <f>VLOOKUP(A1273,'04'!A:C,3,0)</f>
        <v>Начисление услуг УКС00000631 от 30.04.2023 0:00:01</v>
      </c>
      <c r="G1273" s="81" t="str">
        <f>VLOOKUP(A1273,'04'!A:B,2,0)</f>
        <v>НАС/КС/ДУ/3-КЛ-29</v>
      </c>
      <c r="H1273" s="126">
        <v>270.58</v>
      </c>
      <c r="I1273" s="126">
        <f>VLOOKUP(A1273,РАСЧЕТ!A:AZ,52,0)</f>
        <v>0</v>
      </c>
      <c r="J1273" s="126">
        <f t="shared" si="172"/>
        <v>-270.58</v>
      </c>
      <c r="K1273" s="126">
        <v>270.58</v>
      </c>
      <c r="L1273" s="126">
        <f>VLOOKUP(A1273,РАСЧЕТ!A:BA,53,0)</f>
        <v>0</v>
      </c>
      <c r="M1273" s="126">
        <f t="shared" si="173"/>
        <v>-270.58</v>
      </c>
      <c r="N1273" s="126">
        <v>270.58</v>
      </c>
      <c r="O1273" s="126">
        <f>VLOOKUP(A1273,РАСЧЕТ!A:BB,54,0)</f>
        <v>0</v>
      </c>
      <c r="P1273" s="126">
        <f t="shared" si="174"/>
        <v>-270.58</v>
      </c>
      <c r="Q1273" s="126">
        <v>270.58</v>
      </c>
      <c r="R1273" s="126">
        <f>VLOOKUP(A1273,РАСЧЕТ!A:BC,55,0)</f>
        <v>0</v>
      </c>
      <c r="S1273" s="126">
        <f t="shared" si="175"/>
        <v>-270.58</v>
      </c>
      <c r="T1273" s="126">
        <v>270.58</v>
      </c>
      <c r="U1273" s="126">
        <f>VLOOKUP(A1273,РАСЧЕТ!A:BD,56,0)</f>
        <v>0</v>
      </c>
      <c r="V1273" s="126">
        <f t="shared" si="176"/>
        <v>-270.58</v>
      </c>
      <c r="W1273" s="81">
        <v>270.58</v>
      </c>
      <c r="X1273" s="81">
        <f>VLOOKUP(A1273,РАСЧЕТ!A:BE,57,0)</f>
        <v>140.28458949985745</v>
      </c>
      <c r="Y1273" s="81">
        <f t="shared" si="177"/>
        <v>-130.29541050014254</v>
      </c>
      <c r="Z1273" s="81" t="str">
        <f>VLOOKUP(A1273,'10'!A:C,3,0)</f>
        <v>Начисление услуг УКС00001635 от 31.10.2023 0:00:01</v>
      </c>
      <c r="AA1273" s="81" t="str">
        <f>VLOOKUP(A1273,'10'!A:B,2,0)</f>
        <v>НАС/КС/ДУ/3-КЛ-29</v>
      </c>
      <c r="AB1273" s="81">
        <v>270.58</v>
      </c>
      <c r="AC1273" s="81">
        <f>VLOOKUP(A1273,РАСЧЕТ!A:BF,58,0)</f>
        <v>150.85189101401394</v>
      </c>
      <c r="AD1273" s="81">
        <f t="shared" si="178"/>
        <v>-119.72810898598604</v>
      </c>
      <c r="AE1273" s="81" t="str">
        <f>VLOOKUP(A1273,'11'!A:C,3,0)</f>
        <v>Начисление услуг УКС00001712 от 30.11.2023 23:59:59</v>
      </c>
      <c r="AF1273" s="81" t="str">
        <f>VLOOKUP(A1273,'11'!A:B,2,0)</f>
        <v>НАС/КС/ДУ/3-КЛ-29</v>
      </c>
      <c r="AG1273" s="81">
        <v>270.58</v>
      </c>
      <c r="AH1273" s="120">
        <f>VLOOKUP(A1273,РАСЧЕТ!A:BG,59,0)</f>
        <v>217.33888286691439</v>
      </c>
      <c r="AI1273" s="120">
        <f t="shared" si="179"/>
        <v>-53.241117133085595</v>
      </c>
      <c r="AJ1273" t="str">
        <f>VLOOKUP(A1273,'12'!A:C,3,0)</f>
        <v>Начисление услуг УКС00001860 от 31.12.2023 23:59:59</v>
      </c>
      <c r="AK1273" t="str">
        <f>VLOOKUP(A1273,'12'!A:B,2,0)</f>
        <v>НАС/КС/ДУ/3-КЛ-29</v>
      </c>
    </row>
    <row r="1274" spans="1:37" x14ac:dyDescent="0.3">
      <c r="A1274" s="79" t="s">
        <v>1784</v>
      </c>
      <c r="B1274" s="79" t="s">
        <v>1785</v>
      </c>
      <c r="C1274" s="81">
        <v>146.03</v>
      </c>
      <c r="D1274" s="81">
        <f>VLOOKUP(A1274,РАСЧЕТ!A:AY,51,0)</f>
        <v>61.390232332587729</v>
      </c>
      <c r="E1274" s="81">
        <f t="shared" si="171"/>
        <v>-84.639767667412272</v>
      </c>
      <c r="F1274" s="81" t="str">
        <f>VLOOKUP(A1274,'04'!A:C,3,0)</f>
        <v>Начисление услуг УКС00000631 от 30.04.2023 0:00:01</v>
      </c>
      <c r="G1274" s="81" t="str">
        <f>VLOOKUP(A1274,'04'!A:B,2,0)</f>
        <v>НАС/КС/ДУ-3-КЛ-24</v>
      </c>
      <c r="H1274" s="126">
        <v>146.03</v>
      </c>
      <c r="I1274" s="126">
        <f>VLOOKUP(A1274,РАСЧЕТ!A:AZ,52,0)</f>
        <v>0</v>
      </c>
      <c r="J1274" s="126">
        <f t="shared" si="172"/>
        <v>-146.03</v>
      </c>
      <c r="K1274" s="126">
        <v>146.03</v>
      </c>
      <c r="L1274" s="126">
        <f>VLOOKUP(A1274,РАСЧЕТ!A:BA,53,0)</f>
        <v>0</v>
      </c>
      <c r="M1274" s="126">
        <f t="shared" si="173"/>
        <v>-146.03</v>
      </c>
      <c r="N1274" s="126">
        <v>146.03</v>
      </c>
      <c r="O1274" s="126">
        <f>VLOOKUP(A1274,РАСЧЕТ!A:BB,54,0)</f>
        <v>0</v>
      </c>
      <c r="P1274" s="126">
        <f t="shared" si="174"/>
        <v>-146.03</v>
      </c>
      <c r="Q1274" s="126">
        <v>146.03</v>
      </c>
      <c r="R1274" s="126">
        <f>VLOOKUP(A1274,РАСЧЕТ!A:BC,55,0)</f>
        <v>0</v>
      </c>
      <c r="S1274" s="126">
        <f t="shared" si="175"/>
        <v>-146.03</v>
      </c>
      <c r="T1274" s="126">
        <v>146.03</v>
      </c>
      <c r="U1274" s="126">
        <f>VLOOKUP(A1274,РАСЧЕТ!A:BD,56,0)</f>
        <v>0</v>
      </c>
      <c r="V1274" s="126">
        <f t="shared" si="176"/>
        <v>-146.03</v>
      </c>
      <c r="W1274" s="81">
        <v>146.03</v>
      </c>
      <c r="X1274" s="81">
        <f>VLOOKUP(A1274,РАСЧЕТ!A:BE,57,0)</f>
        <v>75.709143539605606</v>
      </c>
      <c r="Y1274" s="81">
        <f t="shared" si="177"/>
        <v>-70.320856460394396</v>
      </c>
      <c r="Z1274" s="81" t="str">
        <f>VLOOKUP(A1274,'10'!A:C,3,0)</f>
        <v>Начисление услуг УКС00001635 от 31.10.2023 0:00:01</v>
      </c>
      <c r="AA1274" s="81" t="str">
        <f>VLOOKUP(A1274,'10'!A:B,2,0)</f>
        <v>НАС/КС/ДУ-3-КЛ-24</v>
      </c>
      <c r="AB1274" s="81">
        <v>146.03</v>
      </c>
      <c r="AC1274" s="81">
        <f>VLOOKUP(A1274,РАСЧЕТ!A:BF,58,0)</f>
        <v>81.412131658356728</v>
      </c>
      <c r="AD1274" s="81">
        <f t="shared" si="178"/>
        <v>-64.617868341643273</v>
      </c>
      <c r="AE1274" s="81" t="str">
        <f>VLOOKUP(A1274,'11'!A:C,3,0)</f>
        <v>Начисление услуг УКС00001712 от 30.11.2023 23:59:59</v>
      </c>
      <c r="AF1274" s="81" t="str">
        <f>VLOOKUP(A1274,'11'!A:B,2,0)</f>
        <v>НАС/КС/ДУ-3-КЛ-24</v>
      </c>
      <c r="AG1274" s="81">
        <v>146.03</v>
      </c>
      <c r="AH1274" s="120">
        <f>VLOOKUP(A1274,РАСЧЕТ!A:BG,59,0)</f>
        <v>117.29400027738237</v>
      </c>
      <c r="AI1274" s="120">
        <f t="shared" si="179"/>
        <v>-28.735999722617635</v>
      </c>
      <c r="AJ1274" t="str">
        <f>VLOOKUP(A1274,'12'!A:C,3,0)</f>
        <v>Начисление услуг УКС00001860 от 31.12.2023 23:59:59</v>
      </c>
      <c r="AK1274" t="str">
        <f>VLOOKUP(A1274,'12'!A:B,2,0)</f>
        <v>НАС/КС/ДУ-3-КЛ-24</v>
      </c>
    </row>
    <row r="1275" spans="1:37" x14ac:dyDescent="0.3">
      <c r="A1275" s="79" t="s">
        <v>914</v>
      </c>
      <c r="B1275" s="79" t="s">
        <v>915</v>
      </c>
      <c r="C1275" s="81">
        <v>214.75</v>
      </c>
      <c r="D1275" s="81">
        <f>VLOOKUP(A1275,РАСЧЕТ!A:AY,51,0)</f>
        <v>90.279753430276074</v>
      </c>
      <c r="E1275" s="81">
        <f t="shared" si="171"/>
        <v>-124.47024656972393</v>
      </c>
      <c r="F1275" s="81" t="str">
        <f>VLOOKUP(A1275,'04'!A:C,3,0)</f>
        <v>Начисление услуг УКС00000631 от 30.04.2023 0:00:01</v>
      </c>
      <c r="G1275" s="81" t="str">
        <f>VLOOKUP(A1275,'04'!A:B,2,0)</f>
        <v>НАС/КС/ДУ-3-КЛ-25</v>
      </c>
      <c r="H1275" s="126">
        <v>214.75</v>
      </c>
      <c r="I1275" s="126">
        <f>VLOOKUP(A1275,РАСЧЕТ!A:AZ,52,0)</f>
        <v>0</v>
      </c>
      <c r="J1275" s="126">
        <f t="shared" si="172"/>
        <v>-214.75</v>
      </c>
      <c r="K1275" s="126">
        <v>214.75</v>
      </c>
      <c r="L1275" s="126">
        <f>VLOOKUP(A1275,РАСЧЕТ!A:BA,53,0)</f>
        <v>0</v>
      </c>
      <c r="M1275" s="126">
        <f t="shared" si="173"/>
        <v>-214.75</v>
      </c>
      <c r="N1275" s="126">
        <v>214.75</v>
      </c>
      <c r="O1275" s="126">
        <f>VLOOKUP(A1275,РАСЧЕТ!A:BB,54,0)</f>
        <v>0</v>
      </c>
      <c r="P1275" s="126">
        <f t="shared" si="174"/>
        <v>-214.75</v>
      </c>
      <c r="Q1275" s="126">
        <v>214.75</v>
      </c>
      <c r="R1275" s="126">
        <f>VLOOKUP(A1275,РАСЧЕТ!A:BC,55,0)</f>
        <v>0</v>
      </c>
      <c r="S1275" s="126">
        <f t="shared" si="175"/>
        <v>-214.75</v>
      </c>
      <c r="T1275" s="126">
        <v>214.75</v>
      </c>
      <c r="U1275" s="126">
        <f>VLOOKUP(A1275,РАСЧЕТ!A:BD,56,0)</f>
        <v>0</v>
      </c>
      <c r="V1275" s="126">
        <f t="shared" si="176"/>
        <v>-214.75</v>
      </c>
      <c r="W1275" s="81">
        <v>214.75</v>
      </c>
      <c r="X1275" s="81">
        <f>VLOOKUP(A1275,РАСЧЕТ!A:BE,57,0)</f>
        <v>111.33697579353766</v>
      </c>
      <c r="Y1275" s="81">
        <f t="shared" si="177"/>
        <v>-103.41302420646234</v>
      </c>
      <c r="Z1275" s="81" t="str">
        <f>VLOOKUP(A1275,'10'!A:C,3,0)</f>
        <v>Начисление услуг УКС00001635 от 31.10.2023 0:00:01</v>
      </c>
      <c r="AA1275" s="81" t="str">
        <f>VLOOKUP(A1275,'10'!A:B,2,0)</f>
        <v>НАС/КС/ДУ-3-КЛ-25</v>
      </c>
      <c r="AB1275" s="81">
        <v>214.75</v>
      </c>
      <c r="AC1275" s="81">
        <f>VLOOKUP(A1275,РАСЧЕТ!A:BF,58,0)</f>
        <v>119.72372302699522</v>
      </c>
      <c r="AD1275" s="81">
        <f t="shared" si="178"/>
        <v>-95.026276973004784</v>
      </c>
      <c r="AE1275" s="81" t="str">
        <f>VLOOKUP(A1275,'11'!A:C,3,0)</f>
        <v>Начисление услуг УКС00001712 от 30.11.2023 23:59:59</v>
      </c>
      <c r="AF1275" s="81" t="str">
        <f>VLOOKUP(A1275,'11'!A:B,2,0)</f>
        <v>НАС/КС/ДУ-3-КЛ-25</v>
      </c>
      <c r="AG1275" s="81">
        <v>214.75</v>
      </c>
      <c r="AH1275" s="120">
        <f>VLOOKUP(A1275,РАСЧЕТ!A:BG,59,0)</f>
        <v>172.4911768785035</v>
      </c>
      <c r="AI1275" s="120">
        <f t="shared" si="179"/>
        <v>-42.258823121496505</v>
      </c>
      <c r="AJ1275" t="str">
        <f>VLOOKUP(A1275,'12'!A:C,3,0)</f>
        <v>Начисление услуг УКС00001860 от 31.12.2023 23:59:59</v>
      </c>
      <c r="AK1275" t="str">
        <f>VLOOKUP(A1275,'12'!A:B,2,0)</f>
        <v>НАС/КС/ДУ-3-КЛ-25</v>
      </c>
    </row>
    <row r="1276" spans="1:37" x14ac:dyDescent="0.3">
      <c r="A1276" s="79" t="s">
        <v>2506</v>
      </c>
      <c r="B1276" s="79" t="s">
        <v>2507</v>
      </c>
      <c r="C1276" s="81">
        <v>193.27</v>
      </c>
      <c r="D1276" s="81">
        <f>VLOOKUP(A1276,РАСЧЕТ!A:AY,51,0)</f>
        <v>81.251778087248482</v>
      </c>
      <c r="E1276" s="81">
        <f t="shared" si="171"/>
        <v>-112.01822191275153</v>
      </c>
      <c r="F1276" s="81" t="str">
        <f>VLOOKUP(A1276,'04'!A:C,3,0)</f>
        <v>Начисление услуг УКС00000631 от 30.04.2023 0:00:01</v>
      </c>
      <c r="G1276" s="81" t="str">
        <f>VLOOKUP(A1276,'04'!A:B,2,0)</f>
        <v>ДУ ЗПИФ Новое Строительство Красная сосна 3/паркинг/Кл. №26</v>
      </c>
      <c r="H1276" s="126">
        <v>193.27</v>
      </c>
      <c r="I1276" s="126">
        <f>VLOOKUP(A1276,РАСЧЕТ!A:AZ,52,0)</f>
        <v>0</v>
      </c>
      <c r="J1276" s="126">
        <f t="shared" si="172"/>
        <v>-193.27</v>
      </c>
      <c r="K1276" s="126">
        <v>193.27</v>
      </c>
      <c r="L1276" s="126">
        <f>VLOOKUP(A1276,РАСЧЕТ!A:BA,53,0)</f>
        <v>0</v>
      </c>
      <c r="M1276" s="126">
        <f t="shared" si="173"/>
        <v>-193.27</v>
      </c>
      <c r="N1276" s="126">
        <v>193.27</v>
      </c>
      <c r="O1276" s="126">
        <f>VLOOKUP(A1276,РАСЧЕТ!A:BB,54,0)</f>
        <v>0</v>
      </c>
      <c r="P1276" s="126">
        <f t="shared" si="174"/>
        <v>-193.27</v>
      </c>
      <c r="Q1276" s="126">
        <v>193.27</v>
      </c>
      <c r="R1276" s="126">
        <f>VLOOKUP(A1276,РАСЧЕТ!A:BC,55,0)</f>
        <v>0</v>
      </c>
      <c r="S1276" s="126">
        <f t="shared" si="175"/>
        <v>-193.27</v>
      </c>
      <c r="T1276" s="126">
        <v>193.27</v>
      </c>
      <c r="U1276" s="126">
        <f>VLOOKUP(A1276,РАСЧЕТ!A:BD,56,0)</f>
        <v>0</v>
      </c>
      <c r="V1276" s="126">
        <f t="shared" si="176"/>
        <v>-193.27</v>
      </c>
      <c r="W1276" s="81">
        <v>193.27</v>
      </c>
      <c r="X1276" s="81">
        <f>VLOOKUP(A1276,РАСЧЕТ!A:BE,57,0)</f>
        <v>100.2032782141839</v>
      </c>
      <c r="Y1276" s="81">
        <f t="shared" si="177"/>
        <v>-93.066721785816114</v>
      </c>
      <c r="Z1276" s="81" t="str">
        <f>VLOOKUP(A1276,'10'!A:C,3,0)</f>
        <v>Начисление услуг УКС00001635 от 31.10.2023 0:00:01</v>
      </c>
      <c r="AA1276" s="81" t="str">
        <f>VLOOKUP(A1276,'10'!A:B,2,0)</f>
        <v>ДУ ЗПИФ Новое Строительство Красная сосна 3/паркинг/Кл. №26</v>
      </c>
      <c r="AB1276" s="81">
        <v>193.27</v>
      </c>
      <c r="AC1276" s="81">
        <f>VLOOKUP(A1276,РАСЧЕТ!A:BF,58,0)</f>
        <v>107.75135072429568</v>
      </c>
      <c r="AD1276" s="81">
        <f t="shared" si="178"/>
        <v>-85.518649275704334</v>
      </c>
      <c r="AE1276" s="81" t="str">
        <f>VLOOKUP(A1276,'11'!A:C,3,0)</f>
        <v>Начисление услуг УКС00001712 от 30.11.2023 23:59:59</v>
      </c>
      <c r="AF1276" s="81" t="str">
        <f>VLOOKUP(A1276,'11'!A:B,2,0)</f>
        <v>ДУ ЗПИФ Новое Строительство Красная сосна 3/паркинг/Кл. №26</v>
      </c>
      <c r="AG1276" s="81">
        <v>193.27</v>
      </c>
      <c r="AH1276" s="120">
        <f>VLOOKUP(A1276,РАСЧЕТ!A:BG,59,0)</f>
        <v>155.24205919065315</v>
      </c>
      <c r="AI1276" s="120">
        <f t="shared" si="179"/>
        <v>-38.027940809346859</v>
      </c>
      <c r="AJ1276" t="str">
        <f>VLOOKUP(A1276,'12'!A:C,3,0)</f>
        <v>Начисление услуг УКС00001860 от 31.12.2023 23:59:59</v>
      </c>
      <c r="AK1276" t="str">
        <f>VLOOKUP(A1276,'12'!A:B,2,0)</f>
        <v>ДУ ЗПИФ Новое Строительство Красная сосна 3/паркинг/Кл. №26</v>
      </c>
    </row>
    <row r="1277" spans="1:37" x14ac:dyDescent="0.3">
      <c r="A1277" s="79" t="s">
        <v>1792</v>
      </c>
      <c r="B1277" s="79" t="s">
        <v>1793</v>
      </c>
      <c r="C1277" s="81">
        <v>163.21</v>
      </c>
      <c r="D1277" s="81">
        <f>VLOOKUP(A1277,РАСЧЕТ!A:AY,51,0)</f>
        <v>68.612612607009822</v>
      </c>
      <c r="E1277" s="81">
        <f t="shared" si="171"/>
        <v>-94.597387392990186</v>
      </c>
      <c r="F1277" s="81" t="str">
        <f>VLOOKUP(A1277,'04'!A:C,3,0)</f>
        <v>Начисление услуг УКС00000631 от 30.04.2023 0:00:01</v>
      </c>
      <c r="G1277" s="81" t="str">
        <f>VLOOKUP(A1277,'04'!A:B,2,0)</f>
        <v>ДУ ЗПИФ Развитие Красная сосна 3/паркинг/Кл. №27</v>
      </c>
      <c r="H1277" s="126">
        <v>163.21</v>
      </c>
      <c r="I1277" s="126">
        <f>VLOOKUP(A1277,РАСЧЕТ!A:AZ,52,0)</f>
        <v>0</v>
      </c>
      <c r="J1277" s="126">
        <f t="shared" si="172"/>
        <v>-163.21</v>
      </c>
      <c r="K1277" s="126">
        <v>163.21</v>
      </c>
      <c r="L1277" s="126">
        <f>VLOOKUP(A1277,РАСЧЕТ!A:BA,53,0)</f>
        <v>0</v>
      </c>
      <c r="M1277" s="126">
        <f t="shared" si="173"/>
        <v>-163.21</v>
      </c>
      <c r="N1277" s="126">
        <v>163.21</v>
      </c>
      <c r="O1277" s="126">
        <f>VLOOKUP(A1277,РАСЧЕТ!A:BB,54,0)</f>
        <v>0</v>
      </c>
      <c r="P1277" s="126">
        <f t="shared" si="174"/>
        <v>-163.21</v>
      </c>
      <c r="Q1277" s="126">
        <v>163.21</v>
      </c>
      <c r="R1277" s="126">
        <f>VLOOKUP(A1277,РАСЧЕТ!A:BC,55,0)</f>
        <v>0</v>
      </c>
      <c r="S1277" s="126">
        <f t="shared" si="175"/>
        <v>-163.21</v>
      </c>
      <c r="T1277" s="126">
        <v>163.21</v>
      </c>
      <c r="U1277" s="126">
        <f>VLOOKUP(A1277,РАСЧЕТ!A:BD,56,0)</f>
        <v>0</v>
      </c>
      <c r="V1277" s="126">
        <f t="shared" si="176"/>
        <v>-163.21</v>
      </c>
      <c r="W1277" s="81">
        <v>163.21</v>
      </c>
      <c r="X1277" s="81">
        <f>VLOOKUP(A1277,РАСЧЕТ!A:BE,57,0)</f>
        <v>84.616101603088637</v>
      </c>
      <c r="Y1277" s="81">
        <f t="shared" si="177"/>
        <v>-78.593898396911371</v>
      </c>
      <c r="Z1277" s="81" t="str">
        <f>VLOOKUP(A1277,'10'!A:C,3,0)</f>
        <v>Начисление услуг УКС00001635 от 31.10.2023 0:00:01</v>
      </c>
      <c r="AA1277" s="81" t="str">
        <f>VLOOKUP(A1277,'10'!A:B,2,0)</f>
        <v>ДУ ЗПИФ Развитие Красная сосна 3/паркинг/Кл. №27</v>
      </c>
      <c r="AB1277" s="81">
        <v>163.21</v>
      </c>
      <c r="AC1277" s="81">
        <f>VLOOKUP(A1277,РАСЧЕТ!A:BF,58,0)</f>
        <v>90.990029500516343</v>
      </c>
      <c r="AD1277" s="81">
        <f t="shared" si="178"/>
        <v>-72.219970499483665</v>
      </c>
      <c r="AE1277" s="81" t="str">
        <f>VLOOKUP(A1277,'11'!A:C,3,0)</f>
        <v>Начисление услуг УКС00001712 от 30.11.2023 23:59:59</v>
      </c>
      <c r="AF1277" s="81" t="str">
        <f>VLOOKUP(A1277,'11'!A:B,2,0)</f>
        <v>ДУ ЗПИФ Развитие Красная сосна 3/паркинг/Кл. №27</v>
      </c>
      <c r="AG1277" s="81">
        <v>163.21</v>
      </c>
      <c r="AH1277" s="120">
        <f>VLOOKUP(A1277,РАСЧЕТ!A:BG,59,0)</f>
        <v>131.09329442766264</v>
      </c>
      <c r="AI1277" s="120">
        <f t="shared" si="179"/>
        <v>-32.116705572337366</v>
      </c>
      <c r="AJ1277" t="str">
        <f>VLOOKUP(A1277,'12'!A:C,3,0)</f>
        <v>Начисление услуг УКС00001860 от 31.12.2023 23:59:59</v>
      </c>
      <c r="AK1277" t="str">
        <f>VLOOKUP(A1277,'12'!A:B,2,0)</f>
        <v>ДУ ЗПИФ Развитие Красная сосна 3/паркинг/Кл. №27</v>
      </c>
    </row>
    <row r="1278" spans="1:37" x14ac:dyDescent="0.3">
      <c r="A1278" s="79" t="s">
        <v>2126</v>
      </c>
      <c r="B1278" s="79" t="s">
        <v>2127</v>
      </c>
      <c r="C1278" s="81">
        <v>163.21</v>
      </c>
      <c r="D1278" s="81">
        <f>VLOOKUP(A1278,РАСЧЕТ!A:AY,51,0)</f>
        <v>68.612612607009822</v>
      </c>
      <c r="E1278" s="81">
        <f t="shared" si="171"/>
        <v>-94.597387392990186</v>
      </c>
      <c r="F1278" s="81" t="str">
        <f>VLOOKUP(A1278,'04'!A:C,3,0)</f>
        <v>Начисление услуг УКС00000631 от 30.04.2023 0:00:01</v>
      </c>
      <c r="G1278" s="81" t="str">
        <f>VLOOKUP(A1278,'04'!A:B,2,0)</f>
        <v>НАС/КС/ДУ-3-КЛ-28</v>
      </c>
      <c r="H1278" s="126">
        <v>163.21</v>
      </c>
      <c r="I1278" s="126">
        <f>VLOOKUP(A1278,РАСЧЕТ!A:AZ,52,0)</f>
        <v>0</v>
      </c>
      <c r="J1278" s="126">
        <f t="shared" si="172"/>
        <v>-163.21</v>
      </c>
      <c r="K1278" s="126">
        <v>163.21</v>
      </c>
      <c r="L1278" s="126">
        <f>VLOOKUP(A1278,РАСЧЕТ!A:BA,53,0)</f>
        <v>0</v>
      </c>
      <c r="M1278" s="126">
        <f t="shared" si="173"/>
        <v>-163.21</v>
      </c>
      <c r="N1278" s="126">
        <v>163.21</v>
      </c>
      <c r="O1278" s="126">
        <f>VLOOKUP(A1278,РАСЧЕТ!A:BB,54,0)</f>
        <v>0</v>
      </c>
      <c r="P1278" s="126">
        <f t="shared" si="174"/>
        <v>-163.21</v>
      </c>
      <c r="Q1278" s="126">
        <v>163.21</v>
      </c>
      <c r="R1278" s="126">
        <f>VLOOKUP(A1278,РАСЧЕТ!A:BC,55,0)</f>
        <v>0</v>
      </c>
      <c r="S1278" s="126">
        <f t="shared" si="175"/>
        <v>-163.21</v>
      </c>
      <c r="T1278" s="126">
        <v>163.21</v>
      </c>
      <c r="U1278" s="126">
        <f>VLOOKUP(A1278,РАСЧЕТ!A:BD,56,0)</f>
        <v>0</v>
      </c>
      <c r="V1278" s="126">
        <f t="shared" si="176"/>
        <v>-163.21</v>
      </c>
      <c r="W1278" s="81">
        <v>163.21</v>
      </c>
      <c r="X1278" s="81">
        <f>VLOOKUP(A1278,РАСЧЕТ!A:BE,57,0)</f>
        <v>84.616101603088637</v>
      </c>
      <c r="Y1278" s="81">
        <f t="shared" si="177"/>
        <v>-78.593898396911371</v>
      </c>
      <c r="Z1278" s="81" t="str">
        <f>VLOOKUP(A1278,'10'!A:C,3,0)</f>
        <v>Начисление услуг УКС00001635 от 31.10.2023 0:00:01</v>
      </c>
      <c r="AA1278" s="81" t="str">
        <f>VLOOKUP(A1278,'10'!A:B,2,0)</f>
        <v>НАС/КС/ДУ-3-КЛ-28</v>
      </c>
      <c r="AB1278" s="81">
        <v>163.21</v>
      </c>
      <c r="AC1278" s="81">
        <f>VLOOKUP(A1278,РАСЧЕТ!A:BF,58,0)</f>
        <v>90.990029500516343</v>
      </c>
      <c r="AD1278" s="81">
        <f t="shared" si="178"/>
        <v>-72.219970499483665</v>
      </c>
      <c r="AE1278" s="81" t="str">
        <f>VLOOKUP(A1278,'11'!A:C,3,0)</f>
        <v>Начисление услуг УКС00001712 от 30.11.2023 23:59:59</v>
      </c>
      <c r="AF1278" s="81" t="str">
        <f>VLOOKUP(A1278,'11'!A:B,2,0)</f>
        <v>НАС/КС/ДУ-3-КЛ-28</v>
      </c>
      <c r="AG1278" s="81">
        <v>163.21</v>
      </c>
      <c r="AH1278" s="120">
        <f>VLOOKUP(A1278,РАСЧЕТ!A:BG,59,0)</f>
        <v>131.09329442766264</v>
      </c>
      <c r="AI1278" s="120">
        <f t="shared" si="179"/>
        <v>-32.116705572337366</v>
      </c>
      <c r="AJ1278" t="str">
        <f>VLOOKUP(A1278,'12'!A:C,3,0)</f>
        <v>Начисление услуг УКС00001860 от 31.12.2023 23:59:59</v>
      </c>
      <c r="AK1278" t="str">
        <f>VLOOKUP(A1278,'12'!A:B,2,0)</f>
        <v>НАС/КС/ДУ-3-КЛ-28</v>
      </c>
    </row>
    <row r="1279" spans="1:37" x14ac:dyDescent="0.3">
      <c r="A1279" s="79" t="s">
        <v>885</v>
      </c>
      <c r="B1279" s="79" t="s">
        <v>886</v>
      </c>
      <c r="C1279" s="81">
        <v>244.81</v>
      </c>
      <c r="D1279" s="81">
        <f>VLOOKUP(A1279,РАСЧЕТ!A:AY,51,0)</f>
        <v>102.91891891051473</v>
      </c>
      <c r="E1279" s="81">
        <f t="shared" si="171"/>
        <v>-141.89108108948528</v>
      </c>
      <c r="F1279" s="81" t="str">
        <f>VLOOKUP(A1279,'04'!A:C,3,0)</f>
        <v>Начисление услуг УКС00000631 от 30.04.2023 0:00:01</v>
      </c>
      <c r="G1279" s="81" t="str">
        <f>VLOOKUP(A1279,'04'!A:B,2,0)</f>
        <v>НАС/КС/ДУ-3-КЛ-29К</v>
      </c>
      <c r="H1279" s="126">
        <v>244.81</v>
      </c>
      <c r="I1279" s="126">
        <f>VLOOKUP(A1279,РАСЧЕТ!A:AZ,52,0)</f>
        <v>0</v>
      </c>
      <c r="J1279" s="126">
        <f t="shared" si="172"/>
        <v>-244.81</v>
      </c>
      <c r="K1279" s="126">
        <v>244.81</v>
      </c>
      <c r="L1279" s="126">
        <f>VLOOKUP(A1279,РАСЧЕТ!A:BA,53,0)</f>
        <v>0</v>
      </c>
      <c r="M1279" s="126">
        <f t="shared" si="173"/>
        <v>-244.81</v>
      </c>
      <c r="N1279" s="126">
        <v>244.81</v>
      </c>
      <c r="O1279" s="126">
        <f>VLOOKUP(A1279,РАСЧЕТ!A:BB,54,0)</f>
        <v>0</v>
      </c>
      <c r="P1279" s="126">
        <f t="shared" si="174"/>
        <v>-244.81</v>
      </c>
      <c r="Q1279" s="126">
        <v>244.81</v>
      </c>
      <c r="R1279" s="126">
        <f>VLOOKUP(A1279,РАСЧЕТ!A:BC,55,0)</f>
        <v>0</v>
      </c>
      <c r="S1279" s="126">
        <f t="shared" si="175"/>
        <v>-244.81</v>
      </c>
      <c r="T1279" s="126">
        <v>244.81</v>
      </c>
      <c r="U1279" s="126">
        <f>VLOOKUP(A1279,РАСЧЕТ!A:BD,56,0)</f>
        <v>0</v>
      </c>
      <c r="V1279" s="126">
        <f t="shared" si="176"/>
        <v>-244.81</v>
      </c>
      <c r="W1279" s="81">
        <v>244.81</v>
      </c>
      <c r="X1279" s="81">
        <f>VLOOKUP(A1279,РАСЧЕТ!A:BE,57,0)</f>
        <v>126.92415240463295</v>
      </c>
      <c r="Y1279" s="81">
        <f t="shared" si="177"/>
        <v>-117.88584759536705</v>
      </c>
      <c r="Z1279" s="81" t="str">
        <f>VLOOKUP(A1279,'10'!A:C,3,0)</f>
        <v>Начисление услуг УКС00001635 от 31.10.2023 0:00:01</v>
      </c>
      <c r="AA1279" s="81" t="str">
        <f>VLOOKUP(A1279,'10'!A:B,2,0)</f>
        <v>НАС/КС/ДУ-3-КЛ-29К</v>
      </c>
      <c r="AB1279" s="81">
        <v>244.81</v>
      </c>
      <c r="AC1279" s="81">
        <f>VLOOKUP(A1279,РАСЧЕТ!A:BF,58,0)</f>
        <v>136.48504425077454</v>
      </c>
      <c r="AD1279" s="81">
        <f t="shared" si="178"/>
        <v>-108.32495574922547</v>
      </c>
      <c r="AE1279" s="81" t="str">
        <f>VLOOKUP(A1279,'11'!A:C,3,0)</f>
        <v>Начисление услуг УКС00001712 от 30.11.2023 23:59:59</v>
      </c>
      <c r="AF1279" s="81" t="str">
        <f>VLOOKUP(A1279,'11'!A:B,2,0)</f>
        <v>НАС/КС/ДУ-3-КЛ-29К</v>
      </c>
      <c r="AG1279" s="81">
        <v>244.81</v>
      </c>
      <c r="AH1279" s="120">
        <f>VLOOKUP(A1279,РАСЧЕТ!A:BG,59,0)</f>
        <v>196.63994164149398</v>
      </c>
      <c r="AI1279" s="120">
        <f t="shared" si="179"/>
        <v>-48.170058358506026</v>
      </c>
      <c r="AJ1279" t="str">
        <f>VLOOKUP(A1279,'12'!A:C,3,0)</f>
        <v>Начисление услуг УКС00001860 от 31.12.2023 23:59:59</v>
      </c>
      <c r="AK1279" t="str">
        <f>VLOOKUP(A1279,'12'!A:B,2,0)</f>
        <v>НАС/КС/ДУ-3-КЛ-29К</v>
      </c>
    </row>
    <row r="1280" spans="1:37" x14ac:dyDescent="0.3">
      <c r="A1280" s="79" t="s">
        <v>2167</v>
      </c>
      <c r="B1280" s="79" t="s">
        <v>2168</v>
      </c>
      <c r="C1280" s="81">
        <v>158.91</v>
      </c>
      <c r="D1280" s="81">
        <f>VLOOKUP(A1280,РАСЧЕТ!A:AY,51,0)</f>
        <v>66.807017538404295</v>
      </c>
      <c r="E1280" s="81">
        <f t="shared" si="171"/>
        <v>-92.102982461595701</v>
      </c>
      <c r="F1280" s="81" t="str">
        <f>VLOOKUP(A1280,'04'!A:C,3,0)</f>
        <v>Начисление услуг УКС00000631 от 30.04.2023 0:00:01</v>
      </c>
      <c r="G1280" s="81" t="str">
        <f>VLOOKUP(A1280,'04'!A:B,2,0)</f>
        <v>НАС/КС/ДУ-3-КЛ-3втор</v>
      </c>
      <c r="H1280" s="126">
        <v>158.91</v>
      </c>
      <c r="I1280" s="126">
        <f>VLOOKUP(A1280,РАСЧЕТ!A:AZ,52,0)</f>
        <v>0</v>
      </c>
      <c r="J1280" s="126">
        <f t="shared" si="172"/>
        <v>-158.91</v>
      </c>
      <c r="K1280" s="126">
        <v>158.91</v>
      </c>
      <c r="L1280" s="126">
        <f>VLOOKUP(A1280,РАСЧЕТ!A:BA,53,0)</f>
        <v>0</v>
      </c>
      <c r="M1280" s="126">
        <f t="shared" si="173"/>
        <v>-158.91</v>
      </c>
      <c r="N1280" s="126">
        <v>158.91</v>
      </c>
      <c r="O1280" s="126">
        <f>VLOOKUP(A1280,РАСЧЕТ!A:BB,54,0)</f>
        <v>0</v>
      </c>
      <c r="P1280" s="126">
        <f t="shared" si="174"/>
        <v>-158.91</v>
      </c>
      <c r="Q1280" s="126">
        <v>158.91</v>
      </c>
      <c r="R1280" s="126">
        <f>VLOOKUP(A1280,РАСЧЕТ!A:BC,55,0)</f>
        <v>0</v>
      </c>
      <c r="S1280" s="126">
        <f t="shared" si="175"/>
        <v>-158.91</v>
      </c>
      <c r="T1280" s="126">
        <v>158.91</v>
      </c>
      <c r="U1280" s="126">
        <f>VLOOKUP(A1280,РАСЧЕТ!A:BD,56,0)</f>
        <v>0</v>
      </c>
      <c r="V1280" s="126">
        <f t="shared" si="176"/>
        <v>-158.91</v>
      </c>
      <c r="W1280" s="81">
        <v>158.91</v>
      </c>
      <c r="X1280" s="81">
        <f>VLOOKUP(A1280,РАСЧЕТ!A:BE,57,0)</f>
        <v>82.38936208721789</v>
      </c>
      <c r="Y1280" s="81">
        <f t="shared" si="177"/>
        <v>-76.520637912782107</v>
      </c>
      <c r="Z1280" s="81" t="str">
        <f>VLOOKUP(A1280,'10'!A:C,3,0)</f>
        <v>Начисление услуг УКС00001635 от 31.10.2023 0:00:01</v>
      </c>
      <c r="AA1280" s="81" t="str">
        <f>VLOOKUP(A1280,'10'!A:B,2,0)</f>
        <v>НАС/КС/ДУ-3-КЛ-3втор</v>
      </c>
      <c r="AB1280" s="81">
        <v>158.91</v>
      </c>
      <c r="AC1280" s="81">
        <f>VLOOKUP(A1280,РАСЧЕТ!A:BF,58,0)</f>
        <v>88.595555039976446</v>
      </c>
      <c r="AD1280" s="81">
        <f t="shared" si="178"/>
        <v>-70.31444496002355</v>
      </c>
      <c r="AE1280" s="81" t="str">
        <f>VLOOKUP(A1280,'11'!A:C,3,0)</f>
        <v>Начисление услуг УКС00001712 от 30.11.2023 23:59:59</v>
      </c>
      <c r="AF1280" s="81" t="str">
        <f>VLOOKUP(A1280,'11'!A:B,2,0)</f>
        <v>НАС/КС/ДУ-3-КЛ-3втор</v>
      </c>
      <c r="AG1280" s="81">
        <v>158.91</v>
      </c>
      <c r="AH1280" s="120">
        <f>VLOOKUP(A1280,РАСЧЕТ!A:BG,59,0)</f>
        <v>127.64347089009257</v>
      </c>
      <c r="AI1280" s="120">
        <f t="shared" si="179"/>
        <v>-31.266529109907424</v>
      </c>
      <c r="AJ1280" t="str">
        <f>VLOOKUP(A1280,'12'!A:C,3,0)</f>
        <v>Начисление услуг УКС00001860 от 31.12.2023 23:59:59</v>
      </c>
      <c r="AK1280" t="str">
        <f>VLOOKUP(A1280,'12'!A:B,2,0)</f>
        <v>НАС/КС/ДУ-3-КЛ-3втор</v>
      </c>
    </row>
    <row r="1281" spans="1:37" x14ac:dyDescent="0.3">
      <c r="A1281" s="79" t="s">
        <v>1014</v>
      </c>
      <c r="B1281" s="79" t="s">
        <v>1015</v>
      </c>
      <c r="C1281" s="81">
        <v>154.62</v>
      </c>
      <c r="D1281" s="81">
        <f>VLOOKUP(A1281,РАСЧЕТ!A:AY,51,0)</f>
        <v>65.001422469798783</v>
      </c>
      <c r="E1281" s="81">
        <f t="shared" si="171"/>
        <v>-89.618577530201222</v>
      </c>
      <c r="F1281" s="81" t="str">
        <f>VLOOKUP(A1281,'04'!A:C,3,0)</f>
        <v>Начисление услуг УКС00000631 от 30.04.2023 0:00:01</v>
      </c>
      <c r="G1281" s="81" t="str">
        <f>VLOOKUP(A1281,'04'!A:B,2,0)</f>
        <v>АС/КС/ДУ-3-КЛ-30</v>
      </c>
      <c r="H1281" s="126">
        <v>154.62</v>
      </c>
      <c r="I1281" s="126">
        <f>VLOOKUP(A1281,РАСЧЕТ!A:AZ,52,0)</f>
        <v>0</v>
      </c>
      <c r="J1281" s="126">
        <f t="shared" si="172"/>
        <v>-154.62</v>
      </c>
      <c r="K1281" s="126">
        <v>154.62</v>
      </c>
      <c r="L1281" s="126">
        <f>VLOOKUP(A1281,РАСЧЕТ!A:BA,53,0)</f>
        <v>0</v>
      </c>
      <c r="M1281" s="126">
        <f t="shared" si="173"/>
        <v>-154.62</v>
      </c>
      <c r="N1281" s="126">
        <v>154.62</v>
      </c>
      <c r="O1281" s="126">
        <f>VLOOKUP(A1281,РАСЧЕТ!A:BB,54,0)</f>
        <v>0</v>
      </c>
      <c r="P1281" s="126">
        <f t="shared" si="174"/>
        <v>-154.62</v>
      </c>
      <c r="Q1281" s="126">
        <v>154.62</v>
      </c>
      <c r="R1281" s="126">
        <f>VLOOKUP(A1281,РАСЧЕТ!A:BC,55,0)</f>
        <v>0</v>
      </c>
      <c r="S1281" s="126">
        <f t="shared" si="175"/>
        <v>-154.62</v>
      </c>
      <c r="T1281" s="126">
        <v>154.62</v>
      </c>
      <c r="U1281" s="126">
        <f>VLOOKUP(A1281,РАСЧЕТ!A:BD,56,0)</f>
        <v>0</v>
      </c>
      <c r="V1281" s="126">
        <f t="shared" si="176"/>
        <v>-154.62</v>
      </c>
      <c r="W1281" s="81">
        <v>154.62</v>
      </c>
      <c r="X1281" s="81">
        <f>VLOOKUP(A1281,РАСЧЕТ!A:BE,57,0)</f>
        <v>80.162622571347129</v>
      </c>
      <c r="Y1281" s="81">
        <f t="shared" si="177"/>
        <v>-74.457377428652876</v>
      </c>
      <c r="Z1281" s="81" t="str">
        <f>VLOOKUP(A1281,'10'!A:C,3,0)</f>
        <v>Начисление услуг УКС00001635 от 31.10.2023 0:00:01</v>
      </c>
      <c r="AA1281" s="81" t="str">
        <f>VLOOKUP(A1281,'10'!A:B,2,0)</f>
        <v>АС/КС/ДУ-3-КЛ-30</v>
      </c>
      <c r="AB1281" s="81">
        <v>154.62</v>
      </c>
      <c r="AC1281" s="81">
        <f>VLOOKUP(A1281,РАСЧЕТ!A:BF,58,0)</f>
        <v>86.20108057943655</v>
      </c>
      <c r="AD1281" s="81">
        <f t="shared" si="178"/>
        <v>-68.418919420563455</v>
      </c>
      <c r="AE1281" s="81" t="str">
        <f>VLOOKUP(A1281,'11'!A:C,3,0)</f>
        <v>Начисление услуг УКС00001712 от 30.11.2023 23:59:59</v>
      </c>
      <c r="AF1281" s="81" t="str">
        <f>VLOOKUP(A1281,'11'!A:B,2,0)</f>
        <v>АС/КС/ДУ-3-КЛ-30</v>
      </c>
      <c r="AG1281" s="81">
        <v>154.62</v>
      </c>
      <c r="AH1281" s="120">
        <f>VLOOKUP(A1281,РАСЧЕТ!A:BG,59,0)</f>
        <v>124.1936473525225</v>
      </c>
      <c r="AI1281" s="120">
        <f t="shared" si="179"/>
        <v>-30.426352647477501</v>
      </c>
      <c r="AJ1281" t="str">
        <f>VLOOKUP(A1281,'12'!A:C,3,0)</f>
        <v>Начисление услуг УКС00001860 от 31.12.2023 23:59:59</v>
      </c>
      <c r="AK1281" t="str">
        <f>VLOOKUP(A1281,'12'!A:B,2,0)</f>
        <v>АС/КС/ДУ-3-КЛ-30</v>
      </c>
    </row>
    <row r="1282" spans="1:37" x14ac:dyDescent="0.3">
      <c r="A1282" s="79" t="s">
        <v>790</v>
      </c>
      <c r="B1282" s="79" t="s">
        <v>791</v>
      </c>
      <c r="C1282" s="81">
        <v>253.4</v>
      </c>
      <c r="D1282" s="81">
        <f>VLOOKUP(A1282,РАСЧЕТ!A:AY,51,0)</f>
        <v>106.53010904772577</v>
      </c>
      <c r="E1282" s="81">
        <f t="shared" si="171"/>
        <v>-146.86989095227423</v>
      </c>
      <c r="F1282" s="81" t="str">
        <f>VLOOKUP(A1282,'04'!A:C,3,0)</f>
        <v>Начисление услуг УКС00000631 от 30.04.2023 0:00:01</v>
      </c>
      <c r="G1282" s="81" t="str">
        <f>VLOOKUP(A1282,'04'!A:B,2,0)</f>
        <v>ДУ ЗПИФ Новое Строительство Красная сосна 3/паркинг/Кл. №31</v>
      </c>
      <c r="H1282" s="126">
        <v>253.4</v>
      </c>
      <c r="I1282" s="126">
        <f>VLOOKUP(A1282,РАСЧЕТ!A:AZ,52,0)</f>
        <v>0</v>
      </c>
      <c r="J1282" s="126">
        <f t="shared" si="172"/>
        <v>-253.4</v>
      </c>
      <c r="K1282" s="126">
        <v>253.4</v>
      </c>
      <c r="L1282" s="126">
        <f>VLOOKUP(A1282,РАСЧЕТ!A:BA,53,0)</f>
        <v>0</v>
      </c>
      <c r="M1282" s="126">
        <f t="shared" si="173"/>
        <v>-253.4</v>
      </c>
      <c r="N1282" s="126">
        <v>253.4</v>
      </c>
      <c r="O1282" s="126">
        <f>VLOOKUP(A1282,РАСЧЕТ!A:BB,54,0)</f>
        <v>0</v>
      </c>
      <c r="P1282" s="126">
        <f t="shared" si="174"/>
        <v>-253.4</v>
      </c>
      <c r="Q1282" s="126">
        <v>253.4</v>
      </c>
      <c r="R1282" s="126">
        <f>VLOOKUP(A1282,РАСЧЕТ!A:BC,55,0)</f>
        <v>0</v>
      </c>
      <c r="S1282" s="126">
        <f t="shared" si="175"/>
        <v>-253.4</v>
      </c>
      <c r="T1282" s="126">
        <v>253.4</v>
      </c>
      <c r="U1282" s="126">
        <f>VLOOKUP(A1282,РАСЧЕТ!A:BD,56,0)</f>
        <v>0</v>
      </c>
      <c r="V1282" s="126">
        <f t="shared" si="176"/>
        <v>-253.4</v>
      </c>
      <c r="W1282" s="81">
        <v>253.4</v>
      </c>
      <c r="X1282" s="81">
        <f>VLOOKUP(A1282,РАСЧЕТ!A:BE,57,0)</f>
        <v>131.37763143637446</v>
      </c>
      <c r="Y1282" s="81">
        <f t="shared" si="177"/>
        <v>-122.02236856362555</v>
      </c>
      <c r="Z1282" s="81" t="str">
        <f>VLOOKUP(A1282,'10'!A:C,3,0)</f>
        <v>Начисление услуг УКС00001635 от 31.10.2023 0:00:01</v>
      </c>
      <c r="AA1282" s="81" t="str">
        <f>VLOOKUP(A1282,'10'!A:B,2,0)</f>
        <v>ДУ ЗПИФ Новое Строительство Красная сосна 3/паркинг/Кл. №31</v>
      </c>
      <c r="AB1282" s="81">
        <v>253.4</v>
      </c>
      <c r="AC1282" s="81">
        <f>VLOOKUP(A1282,РАСЧЕТ!A:BF,58,0)</f>
        <v>141.27399317185436</v>
      </c>
      <c r="AD1282" s="81">
        <f t="shared" si="178"/>
        <v>-112.12600682814565</v>
      </c>
      <c r="AE1282" s="81" t="str">
        <f>VLOOKUP(A1282,'11'!A:C,3,0)</f>
        <v>Начисление услуг УКС00001712 от 30.11.2023 23:59:59</v>
      </c>
      <c r="AF1282" s="81" t="str">
        <f>VLOOKUP(A1282,'11'!A:B,2,0)</f>
        <v>ДУ ЗПИФ Новое Строительство Красная сосна 3/паркинг/Кл. №31</v>
      </c>
      <c r="AG1282" s="81">
        <v>253.4</v>
      </c>
      <c r="AH1282" s="120">
        <f>VLOOKUP(A1282,РАСЧЕТ!A:BG,59,0)</f>
        <v>203.53958871663411</v>
      </c>
      <c r="AI1282" s="120">
        <f t="shared" si="179"/>
        <v>-49.860411283365892</v>
      </c>
      <c r="AJ1282" t="str">
        <f>VLOOKUP(A1282,'12'!A:C,3,0)</f>
        <v>Начисление услуг УКС00001860 от 31.12.2023 23:59:59</v>
      </c>
      <c r="AK1282" t="str">
        <f>VLOOKUP(A1282,'12'!A:B,2,0)</f>
        <v>ДУ ЗПИФ Новое Строительство Красная сосна 3/паркинг/Кл. №31</v>
      </c>
    </row>
    <row r="1283" spans="1:37" x14ac:dyDescent="0.3">
      <c r="A1283" s="79" t="s">
        <v>2436</v>
      </c>
      <c r="B1283" s="79" t="s">
        <v>1017</v>
      </c>
      <c r="C1283" s="81">
        <v>219.04</v>
      </c>
      <c r="D1283" s="81">
        <f>VLOOKUP(A1283,РАСЧЕТ!A:AY,51,0)</f>
        <v>92.085348498881586</v>
      </c>
      <c r="E1283" s="81">
        <f t="shared" ref="E1283:E1346" si="180">D1283-C1283</f>
        <v>-126.95465150111841</v>
      </c>
      <c r="F1283" s="81" t="str">
        <f>VLOOKUP(A1283,'04'!A:C,3,0)</f>
        <v>Начисление услуг УКС00000631 от 30.04.2023 0:00:01</v>
      </c>
      <c r="G1283" s="81" t="str">
        <f>VLOOKUP(A1283,'04'!A:B,2,0)</f>
        <v>НАС/КС/ДУ-3-КЛ-32</v>
      </c>
      <c r="H1283" s="126">
        <v>219.04</v>
      </c>
      <c r="I1283" s="126">
        <f>VLOOKUP(A1283,РАСЧЕТ!A:AZ,52,0)</f>
        <v>0</v>
      </c>
      <c r="J1283" s="126">
        <f t="shared" ref="J1283:J1346" si="181">I1283-H1283</f>
        <v>-219.04</v>
      </c>
      <c r="K1283" s="126">
        <v>219.04</v>
      </c>
      <c r="L1283" s="126">
        <f>VLOOKUP(A1283,РАСЧЕТ!A:BA,53,0)</f>
        <v>0</v>
      </c>
      <c r="M1283" s="126">
        <f t="shared" ref="M1283:M1346" si="182">L1283-K1283</f>
        <v>-219.04</v>
      </c>
      <c r="N1283" s="126">
        <v>219.04</v>
      </c>
      <c r="O1283" s="126">
        <f>VLOOKUP(A1283,РАСЧЕТ!A:BB,54,0)</f>
        <v>0</v>
      </c>
      <c r="P1283" s="126">
        <f t="shared" ref="P1283:P1346" si="183">O1283-N1283</f>
        <v>-219.04</v>
      </c>
      <c r="Q1283" s="126">
        <v>219.04</v>
      </c>
      <c r="R1283" s="126">
        <f>VLOOKUP(A1283,РАСЧЕТ!A:BC,55,0)</f>
        <v>0</v>
      </c>
      <c r="S1283" s="126">
        <f t="shared" ref="S1283:S1346" si="184">R1283-Q1283</f>
        <v>-219.04</v>
      </c>
      <c r="T1283" s="126">
        <v>219.04</v>
      </c>
      <c r="U1283" s="126">
        <f>VLOOKUP(A1283,РАСЧЕТ!A:BD,56,0)</f>
        <v>0</v>
      </c>
      <c r="V1283" s="126">
        <f t="shared" ref="V1283:V1346" si="185">U1283-T1283</f>
        <v>-219.04</v>
      </c>
      <c r="W1283" s="81">
        <v>219.04</v>
      </c>
      <c r="X1283" s="81">
        <f>VLOOKUP(A1283,РАСЧЕТ!A:BE,57,0)</f>
        <v>113.56371530940841</v>
      </c>
      <c r="Y1283" s="81">
        <f t="shared" ref="Y1283:Y1346" si="186">X1283-W1283</f>
        <v>-105.47628469059158</v>
      </c>
      <c r="Z1283" s="81" t="str">
        <f>VLOOKUP(A1283,'10'!A:C,3,0)</f>
        <v>Начисление услуг УКС00001635 от 31.10.2023 0:00:01</v>
      </c>
      <c r="AA1283" s="81" t="str">
        <f>VLOOKUP(A1283,'10'!A:B,2,0)</f>
        <v>НАС/КС/ДУ-3-КЛ-32</v>
      </c>
      <c r="AB1283" s="81">
        <v>219.04</v>
      </c>
      <c r="AC1283" s="81">
        <f>VLOOKUP(A1283,РАСЧЕТ!A:BF,58,0)</f>
        <v>122.11819748753511</v>
      </c>
      <c r="AD1283" s="81">
        <f t="shared" ref="AD1283:AD1346" si="187">AC1283-AB1283</f>
        <v>-96.921802512464879</v>
      </c>
      <c r="AE1283" s="81" t="str">
        <f>VLOOKUP(A1283,'11'!A:C,3,0)</f>
        <v>Начисление услуг УКС00001712 от 30.11.2023 23:59:59</v>
      </c>
      <c r="AF1283" s="81" t="str">
        <f>VLOOKUP(A1283,'11'!A:B,2,0)</f>
        <v>НАС/КС/ДУ-3-КЛ-32</v>
      </c>
      <c r="AG1283" s="81">
        <v>219.04</v>
      </c>
      <c r="AH1283" s="120">
        <f>VLOOKUP(A1283,РАСЧЕТ!A:BG,59,0)</f>
        <v>175.94100041607356</v>
      </c>
      <c r="AI1283" s="120">
        <f t="shared" ref="AI1283:AI1346" si="188">AH1283-AG1283</f>
        <v>-43.098999583926428</v>
      </c>
      <c r="AJ1283" t="str">
        <f>VLOOKUP(A1283,'12'!A:C,3,0)</f>
        <v>Начисление услуг УКС00001860 от 31.12.2023 23:59:59</v>
      </c>
      <c r="AK1283" t="str">
        <f>VLOOKUP(A1283,'12'!A:B,2,0)</f>
        <v>НАС/КС/ДУ-3-КЛ-32</v>
      </c>
    </row>
    <row r="1284" spans="1:37" x14ac:dyDescent="0.3">
      <c r="A1284" s="79" t="s">
        <v>1322</v>
      </c>
      <c r="B1284" s="79" t="s">
        <v>1323</v>
      </c>
      <c r="C1284" s="81">
        <v>274.88</v>
      </c>
      <c r="D1284" s="81">
        <f>VLOOKUP(A1284,РАСЧЕТ!A:AY,51,0)</f>
        <v>115.55808439075339</v>
      </c>
      <c r="E1284" s="81">
        <f t="shared" si="180"/>
        <v>-159.32191560924662</v>
      </c>
      <c r="F1284" s="81" t="str">
        <f>VLOOKUP(A1284,'04'!A:C,3,0)</f>
        <v>Начисление услуг УКС00000631 от 30.04.2023 0:00:01</v>
      </c>
      <c r="G1284" s="81" t="str">
        <f>VLOOKUP(A1284,'04'!A:B,2,0)</f>
        <v>НАС/КС/ДУ-3-КЛ-33</v>
      </c>
      <c r="H1284" s="126">
        <v>274.88</v>
      </c>
      <c r="I1284" s="126">
        <f>VLOOKUP(A1284,РАСЧЕТ!A:AZ,52,0)</f>
        <v>0</v>
      </c>
      <c r="J1284" s="126">
        <f t="shared" si="181"/>
        <v>-274.88</v>
      </c>
      <c r="K1284" s="126">
        <v>274.88</v>
      </c>
      <c r="L1284" s="126">
        <f>VLOOKUP(A1284,РАСЧЕТ!A:BA,53,0)</f>
        <v>0</v>
      </c>
      <c r="M1284" s="126">
        <f t="shared" si="182"/>
        <v>-274.88</v>
      </c>
      <c r="N1284" s="126">
        <v>274.88</v>
      </c>
      <c r="O1284" s="126">
        <f>VLOOKUP(A1284,РАСЧЕТ!A:BB,54,0)</f>
        <v>0</v>
      </c>
      <c r="P1284" s="126">
        <f t="shared" si="183"/>
        <v>-274.88</v>
      </c>
      <c r="Q1284" s="126">
        <v>274.88</v>
      </c>
      <c r="R1284" s="126">
        <f>VLOOKUP(A1284,РАСЧЕТ!A:BC,55,0)</f>
        <v>0</v>
      </c>
      <c r="S1284" s="126">
        <f t="shared" si="184"/>
        <v>-274.88</v>
      </c>
      <c r="T1284" s="126">
        <v>274.88</v>
      </c>
      <c r="U1284" s="126">
        <f>VLOOKUP(A1284,РАСЧЕТ!A:BD,56,0)</f>
        <v>0</v>
      </c>
      <c r="V1284" s="126">
        <f t="shared" si="185"/>
        <v>-274.88</v>
      </c>
      <c r="W1284" s="81">
        <v>274.88</v>
      </c>
      <c r="X1284" s="81">
        <f>VLOOKUP(A1284,РАСЧЕТ!A:BE,57,0)</f>
        <v>142.51132901572822</v>
      </c>
      <c r="Y1284" s="81">
        <f t="shared" si="186"/>
        <v>-132.36867098427177</v>
      </c>
      <c r="Z1284" s="81" t="str">
        <f>VLOOKUP(A1284,'10'!A:C,3,0)</f>
        <v>Начисление услуг УКС00001635 от 31.10.2023 0:00:01</v>
      </c>
      <c r="AA1284" s="81" t="str">
        <f>VLOOKUP(A1284,'10'!A:B,2,0)</f>
        <v>НАС/КС/ДУ-3-КЛ-33</v>
      </c>
      <c r="AB1284" s="81">
        <v>274.88</v>
      </c>
      <c r="AC1284" s="81">
        <f>VLOOKUP(A1284,РАСЧЕТ!A:BF,58,0)</f>
        <v>153.24636547455387</v>
      </c>
      <c r="AD1284" s="81">
        <f t="shared" si="187"/>
        <v>-121.63363452544613</v>
      </c>
      <c r="AE1284" s="81" t="str">
        <f>VLOOKUP(A1284,'11'!A:C,3,0)</f>
        <v>Начисление услуг УКС00001712 от 30.11.2023 23:59:59</v>
      </c>
      <c r="AF1284" s="81" t="str">
        <f>VLOOKUP(A1284,'11'!A:B,2,0)</f>
        <v>НАС/КС/ДУ-3-КЛ-33</v>
      </c>
      <c r="AG1284" s="81">
        <v>274.88</v>
      </c>
      <c r="AH1284" s="120">
        <f>VLOOKUP(A1284,РАСЧЕТ!A:BG,59,0)</f>
        <v>220.78870640448446</v>
      </c>
      <c r="AI1284" s="120">
        <f t="shared" si="188"/>
        <v>-54.091293595515538</v>
      </c>
      <c r="AJ1284" t="str">
        <f>VLOOKUP(A1284,'12'!A:C,3,0)</f>
        <v>Начисление услуг УКС00001860 от 31.12.2023 23:59:59</v>
      </c>
      <c r="AK1284" t="str">
        <f>VLOOKUP(A1284,'12'!A:B,2,0)</f>
        <v>НАС/КС/ДУ-3-КЛ-33</v>
      </c>
    </row>
    <row r="1285" spans="1:37" x14ac:dyDescent="0.3">
      <c r="A1285" s="79" t="s">
        <v>1916</v>
      </c>
      <c r="B1285" s="79" t="s">
        <v>1917</v>
      </c>
      <c r="C1285" s="81">
        <v>128.85</v>
      </c>
      <c r="D1285" s="81">
        <f>VLOOKUP(A1285,РАСЧЕТ!A:AY,51,0)</f>
        <v>54.167852058165643</v>
      </c>
      <c r="E1285" s="81">
        <f t="shared" si="180"/>
        <v>-74.682147941834359</v>
      </c>
      <c r="F1285" s="81" t="str">
        <f>VLOOKUP(A1285,'04'!A:C,3,0)</f>
        <v>Начисление услуг УКС00000631 от 30.04.2023 0:00:01</v>
      </c>
      <c r="G1285" s="81" t="str">
        <f>VLOOKUP(A1285,'04'!A:B,2,0)</f>
        <v>НАС/КС/ДУ-3-КЛ-34</v>
      </c>
      <c r="H1285" s="126">
        <v>128.85</v>
      </c>
      <c r="I1285" s="126">
        <f>VLOOKUP(A1285,РАСЧЕТ!A:AZ,52,0)</f>
        <v>0</v>
      </c>
      <c r="J1285" s="126">
        <f t="shared" si="181"/>
        <v>-128.85</v>
      </c>
      <c r="K1285" s="126">
        <v>128.85</v>
      </c>
      <c r="L1285" s="126">
        <f>VLOOKUP(A1285,РАСЧЕТ!A:BA,53,0)</f>
        <v>0</v>
      </c>
      <c r="M1285" s="126">
        <f t="shared" si="182"/>
        <v>-128.85</v>
      </c>
      <c r="N1285" s="126">
        <v>128.85</v>
      </c>
      <c r="O1285" s="126">
        <f>VLOOKUP(A1285,РАСЧЕТ!A:BB,54,0)</f>
        <v>0</v>
      </c>
      <c r="P1285" s="126">
        <f t="shared" si="183"/>
        <v>-128.85</v>
      </c>
      <c r="Q1285" s="126">
        <v>128.85</v>
      </c>
      <c r="R1285" s="126">
        <f>VLOOKUP(A1285,РАСЧЕТ!A:BC,55,0)</f>
        <v>0</v>
      </c>
      <c r="S1285" s="126">
        <f t="shared" si="184"/>
        <v>-128.85</v>
      </c>
      <c r="T1285" s="126">
        <v>128.85</v>
      </c>
      <c r="U1285" s="126">
        <f>VLOOKUP(A1285,РАСЧЕТ!A:BD,56,0)</f>
        <v>0</v>
      </c>
      <c r="V1285" s="126">
        <f t="shared" si="185"/>
        <v>-128.85</v>
      </c>
      <c r="W1285" s="81">
        <v>128.85</v>
      </c>
      <c r="X1285" s="81">
        <f>VLOOKUP(A1285,РАСЧЕТ!A:BE,57,0)</f>
        <v>66.802185476122602</v>
      </c>
      <c r="Y1285" s="81">
        <f t="shared" si="186"/>
        <v>-62.047814523877392</v>
      </c>
      <c r="Z1285" s="81" t="str">
        <f>VLOOKUP(A1285,'10'!A:C,3,0)</f>
        <v>Начисление услуг УКС00001635 от 31.10.2023 0:00:01</v>
      </c>
      <c r="AA1285" s="81" t="str">
        <f>VLOOKUP(A1285,'10'!A:B,2,0)</f>
        <v>НАС/КС/ДУ-3-КЛ-34</v>
      </c>
      <c r="AB1285" s="81">
        <v>128.85</v>
      </c>
      <c r="AC1285" s="81">
        <f>VLOOKUP(A1285,РАСЧЕТ!A:BF,58,0)</f>
        <v>71.834233816197113</v>
      </c>
      <c r="AD1285" s="81">
        <f t="shared" si="187"/>
        <v>-57.015766183802882</v>
      </c>
      <c r="AE1285" s="81" t="str">
        <f>VLOOKUP(A1285,'11'!A:C,3,0)</f>
        <v>Начисление услуг УКС00001712 от 30.11.2023 23:59:59</v>
      </c>
      <c r="AF1285" s="81" t="str">
        <f>VLOOKUP(A1285,'11'!A:B,2,0)</f>
        <v>НАС/КС/ДУ-3-КЛ-34</v>
      </c>
      <c r="AG1285" s="81">
        <v>128.85</v>
      </c>
      <c r="AH1285" s="120">
        <f>VLOOKUP(A1285,РАСЧЕТ!A:BG,59,0)</f>
        <v>103.49470612710209</v>
      </c>
      <c r="AI1285" s="120">
        <f t="shared" si="188"/>
        <v>-25.355293872897903</v>
      </c>
      <c r="AJ1285" t="str">
        <f>VLOOKUP(A1285,'12'!A:C,3,0)</f>
        <v>Начисление услуг УКС00001860 от 31.12.2023 23:59:59</v>
      </c>
      <c r="AK1285" t="str">
        <f>VLOOKUP(A1285,'12'!A:B,2,0)</f>
        <v>НАС/КС/ДУ-3-КЛ-34</v>
      </c>
    </row>
    <row r="1286" spans="1:37" x14ac:dyDescent="0.3">
      <c r="A1286" s="79" t="s">
        <v>2155</v>
      </c>
      <c r="B1286" s="79" t="s">
        <v>2156</v>
      </c>
      <c r="C1286" s="81">
        <v>128.85</v>
      </c>
      <c r="D1286" s="81">
        <f>VLOOKUP(A1286,РАСЧЕТ!A:AY,51,0)</f>
        <v>54.167852058165643</v>
      </c>
      <c r="E1286" s="81">
        <f t="shared" si="180"/>
        <v>-74.682147941834359</v>
      </c>
      <c r="F1286" s="81" t="str">
        <f>VLOOKUP(A1286,'04'!A:C,3,0)</f>
        <v>Начисление услуг УКС00000631 от 30.04.2023 0:00:01</v>
      </c>
      <c r="G1286" s="81" t="str">
        <f>VLOOKUP(A1286,'04'!A:B,2,0)</f>
        <v>НАС/КС/ДУ-3-КЛ-35</v>
      </c>
      <c r="H1286" s="126">
        <v>128.85</v>
      </c>
      <c r="I1286" s="126">
        <f>VLOOKUP(A1286,РАСЧЕТ!A:AZ,52,0)</f>
        <v>0</v>
      </c>
      <c r="J1286" s="126">
        <f t="shared" si="181"/>
        <v>-128.85</v>
      </c>
      <c r="K1286" s="126">
        <v>128.85</v>
      </c>
      <c r="L1286" s="126">
        <f>VLOOKUP(A1286,РАСЧЕТ!A:BA,53,0)</f>
        <v>0</v>
      </c>
      <c r="M1286" s="126">
        <f t="shared" si="182"/>
        <v>-128.85</v>
      </c>
      <c r="N1286" s="126">
        <v>128.85</v>
      </c>
      <c r="O1286" s="126">
        <f>VLOOKUP(A1286,РАСЧЕТ!A:BB,54,0)</f>
        <v>0</v>
      </c>
      <c r="P1286" s="126">
        <f t="shared" si="183"/>
        <v>-128.85</v>
      </c>
      <c r="Q1286" s="126">
        <v>128.85</v>
      </c>
      <c r="R1286" s="126">
        <f>VLOOKUP(A1286,РАСЧЕТ!A:BC,55,0)</f>
        <v>0</v>
      </c>
      <c r="S1286" s="126">
        <f t="shared" si="184"/>
        <v>-128.85</v>
      </c>
      <c r="T1286" s="126">
        <v>128.85</v>
      </c>
      <c r="U1286" s="126">
        <f>VLOOKUP(A1286,РАСЧЕТ!A:BD,56,0)</f>
        <v>0</v>
      </c>
      <c r="V1286" s="126">
        <f t="shared" si="185"/>
        <v>-128.85</v>
      </c>
      <c r="W1286" s="81">
        <v>128.85</v>
      </c>
      <c r="X1286" s="81">
        <f>VLOOKUP(A1286,РАСЧЕТ!A:BE,57,0)</f>
        <v>66.802185476122602</v>
      </c>
      <c r="Y1286" s="81">
        <f t="shared" si="186"/>
        <v>-62.047814523877392</v>
      </c>
      <c r="Z1286" s="81" t="str">
        <f>VLOOKUP(A1286,'10'!A:C,3,0)</f>
        <v>Начисление услуг УКС00001635 от 31.10.2023 0:00:01</v>
      </c>
      <c r="AA1286" s="81" t="str">
        <f>VLOOKUP(A1286,'10'!A:B,2,0)</f>
        <v>НАС/КС/ДУ-3-КЛ-35</v>
      </c>
      <c r="AB1286" s="81">
        <v>128.85</v>
      </c>
      <c r="AC1286" s="81">
        <f>VLOOKUP(A1286,РАСЧЕТ!A:BF,58,0)</f>
        <v>71.834233816197113</v>
      </c>
      <c r="AD1286" s="81">
        <f t="shared" si="187"/>
        <v>-57.015766183802882</v>
      </c>
      <c r="AE1286" s="81" t="str">
        <f>VLOOKUP(A1286,'11'!A:C,3,0)</f>
        <v>Начисление услуг УКС00001712 от 30.11.2023 23:59:59</v>
      </c>
      <c r="AF1286" s="81" t="str">
        <f>VLOOKUP(A1286,'11'!A:B,2,0)</f>
        <v>НАС/КС/ДУ-3-КЛ-35</v>
      </c>
      <c r="AG1286" s="81">
        <v>128.85</v>
      </c>
      <c r="AH1286" s="120">
        <f>VLOOKUP(A1286,РАСЧЕТ!A:BG,59,0)</f>
        <v>103.49470612710209</v>
      </c>
      <c r="AI1286" s="120">
        <f t="shared" si="188"/>
        <v>-25.355293872897903</v>
      </c>
      <c r="AJ1286" t="str">
        <f>VLOOKUP(A1286,'12'!A:C,3,0)</f>
        <v>Начисление услуг УКС00001860 от 31.12.2023 23:59:59</v>
      </c>
      <c r="AK1286" t="str">
        <f>VLOOKUP(A1286,'12'!A:B,2,0)</f>
        <v>НАС/КС/ДУ-3-КЛ-35</v>
      </c>
    </row>
    <row r="1287" spans="1:37" x14ac:dyDescent="0.3">
      <c r="A1287" s="79" t="s">
        <v>826</v>
      </c>
      <c r="B1287" s="79" t="s">
        <v>827</v>
      </c>
      <c r="C1287" s="81">
        <v>197.57</v>
      </c>
      <c r="D1287" s="81">
        <f>VLOOKUP(A1287,РАСЧЕТ!A:AY,51,0)</f>
        <v>83.057373155853981</v>
      </c>
      <c r="E1287" s="81">
        <f t="shared" si="180"/>
        <v>-114.51262684414601</v>
      </c>
      <c r="F1287" s="81" t="str">
        <f>VLOOKUP(A1287,'04'!A:C,3,0)</f>
        <v>Начисление услуг УКС00000631 от 30.04.2023 0:00:01</v>
      </c>
      <c r="G1287" s="81" t="str">
        <f>VLOOKUP(A1287,'04'!A:B,2,0)</f>
        <v>ДУ ЗПИФ Развитие Красная сосна 3/паркинг/Кл. №36</v>
      </c>
      <c r="H1287" s="126">
        <v>197.57</v>
      </c>
      <c r="I1287" s="126">
        <f>VLOOKUP(A1287,РАСЧЕТ!A:AZ,52,0)</f>
        <v>0</v>
      </c>
      <c r="J1287" s="126">
        <f t="shared" si="181"/>
        <v>-197.57</v>
      </c>
      <c r="K1287" s="126">
        <v>197.57</v>
      </c>
      <c r="L1287" s="126">
        <f>VLOOKUP(A1287,РАСЧЕТ!A:BA,53,0)</f>
        <v>0</v>
      </c>
      <c r="M1287" s="126">
        <f t="shared" si="182"/>
        <v>-197.57</v>
      </c>
      <c r="N1287" s="126">
        <v>197.57</v>
      </c>
      <c r="O1287" s="126">
        <f>VLOOKUP(A1287,РАСЧЕТ!A:BB,54,0)</f>
        <v>0</v>
      </c>
      <c r="P1287" s="126">
        <f t="shared" si="183"/>
        <v>-197.57</v>
      </c>
      <c r="Q1287" s="126">
        <v>197.57</v>
      </c>
      <c r="R1287" s="126">
        <f>VLOOKUP(A1287,РАСЧЕТ!A:BC,55,0)</f>
        <v>0</v>
      </c>
      <c r="S1287" s="126">
        <f t="shared" si="184"/>
        <v>-197.57</v>
      </c>
      <c r="T1287" s="126">
        <v>197.57</v>
      </c>
      <c r="U1287" s="126">
        <f>VLOOKUP(A1287,РАСЧЕТ!A:BD,56,0)</f>
        <v>0</v>
      </c>
      <c r="V1287" s="126">
        <f t="shared" si="185"/>
        <v>-197.57</v>
      </c>
      <c r="W1287" s="81">
        <v>197.57</v>
      </c>
      <c r="X1287" s="81">
        <f>VLOOKUP(A1287,РАСЧЕТ!A:BE,57,0)</f>
        <v>102.43001773005464</v>
      </c>
      <c r="Y1287" s="81">
        <f t="shared" si="186"/>
        <v>-95.139982269945349</v>
      </c>
      <c r="Z1287" s="81" t="str">
        <f>VLOOKUP(A1287,'10'!A:C,3,0)</f>
        <v>Начисление услуг УКС00001635 от 31.10.2023 0:00:01</v>
      </c>
      <c r="AA1287" s="81" t="str">
        <f>VLOOKUP(A1287,'10'!A:B,2,0)</f>
        <v>ДУ ЗПИФ Развитие Красная сосна 3/паркинг/Кл. №36</v>
      </c>
      <c r="AB1287" s="81">
        <v>197.57</v>
      </c>
      <c r="AC1287" s="81">
        <f>VLOOKUP(A1287,РАСЧЕТ!A:BF,58,0)</f>
        <v>110.14582518483557</v>
      </c>
      <c r="AD1287" s="81">
        <f t="shared" si="187"/>
        <v>-87.42417481516442</v>
      </c>
      <c r="AE1287" s="81" t="str">
        <f>VLOOKUP(A1287,'11'!A:C,3,0)</f>
        <v>Начисление услуг УКС00001712 от 30.11.2023 23:59:59</v>
      </c>
      <c r="AF1287" s="81" t="str">
        <f>VLOOKUP(A1287,'11'!A:B,2,0)</f>
        <v>ДУ ЗПИФ Развитие Красная сосна 3/паркинг/Кл. №36</v>
      </c>
      <c r="AG1287" s="81">
        <v>197.57</v>
      </c>
      <c r="AH1287" s="120">
        <f>VLOOKUP(A1287,РАСЧЕТ!A:BG,59,0)</f>
        <v>158.69188272822319</v>
      </c>
      <c r="AI1287" s="120">
        <f t="shared" si="188"/>
        <v>-38.878117271776802</v>
      </c>
      <c r="AJ1287" t="str">
        <f>VLOOKUP(A1287,'12'!A:C,3,0)</f>
        <v>Начисление услуг УКС00001860 от 31.12.2023 23:59:59</v>
      </c>
      <c r="AK1287" t="str">
        <f>VLOOKUP(A1287,'12'!A:B,2,0)</f>
        <v>ДУ ЗПИФ Развитие Красная сосна 3/паркинг/Кл. №36</v>
      </c>
    </row>
    <row r="1288" spans="1:37" x14ac:dyDescent="0.3">
      <c r="A1288" s="79" t="s">
        <v>2115</v>
      </c>
      <c r="B1288" s="79" t="s">
        <v>2116</v>
      </c>
      <c r="C1288" s="81">
        <v>197.57</v>
      </c>
      <c r="D1288" s="81">
        <f>VLOOKUP(A1288,РАСЧЕТ!A:AY,51,0)</f>
        <v>83.057373155853981</v>
      </c>
      <c r="E1288" s="81">
        <f t="shared" si="180"/>
        <v>-114.51262684414601</v>
      </c>
      <c r="F1288" s="81" t="str">
        <f>VLOOKUP(A1288,'04'!A:C,3,0)</f>
        <v>Начисление услуг УКС00000631 от 30.04.2023 0:00:01</v>
      </c>
      <c r="G1288" s="81" t="str">
        <f>VLOOKUP(A1288,'04'!A:B,2,0)</f>
        <v>НАС/КС/ДУ/3-КЛ-37</v>
      </c>
      <c r="H1288" s="126">
        <v>197.57</v>
      </c>
      <c r="I1288" s="126">
        <f>VLOOKUP(A1288,РАСЧЕТ!A:AZ,52,0)</f>
        <v>0</v>
      </c>
      <c r="J1288" s="126">
        <f t="shared" si="181"/>
        <v>-197.57</v>
      </c>
      <c r="K1288" s="126">
        <v>197.57</v>
      </c>
      <c r="L1288" s="126">
        <f>VLOOKUP(A1288,РАСЧЕТ!A:BA,53,0)</f>
        <v>0</v>
      </c>
      <c r="M1288" s="126">
        <f t="shared" si="182"/>
        <v>-197.57</v>
      </c>
      <c r="N1288" s="126">
        <v>197.57</v>
      </c>
      <c r="O1288" s="126">
        <f>VLOOKUP(A1288,РАСЧЕТ!A:BB,54,0)</f>
        <v>0</v>
      </c>
      <c r="P1288" s="126">
        <f t="shared" si="183"/>
        <v>-197.57</v>
      </c>
      <c r="Q1288" s="126">
        <v>197.57</v>
      </c>
      <c r="R1288" s="126">
        <f>VLOOKUP(A1288,РАСЧЕТ!A:BC,55,0)</f>
        <v>0</v>
      </c>
      <c r="S1288" s="126">
        <f t="shared" si="184"/>
        <v>-197.57</v>
      </c>
      <c r="T1288" s="126">
        <v>197.57</v>
      </c>
      <c r="U1288" s="126">
        <f>VLOOKUP(A1288,РАСЧЕТ!A:BD,56,0)</f>
        <v>0</v>
      </c>
      <c r="V1288" s="126">
        <f t="shared" si="185"/>
        <v>-197.57</v>
      </c>
      <c r="W1288" s="81">
        <v>197.57</v>
      </c>
      <c r="X1288" s="81">
        <f>VLOOKUP(A1288,РАСЧЕТ!A:BE,57,0)</f>
        <v>102.43001773005464</v>
      </c>
      <c r="Y1288" s="81">
        <f t="shared" si="186"/>
        <v>-95.139982269945349</v>
      </c>
      <c r="Z1288" s="81" t="str">
        <f>VLOOKUP(A1288,'10'!A:C,3,0)</f>
        <v>Начисление услуг УКС00001635 от 31.10.2023 0:00:01</v>
      </c>
      <c r="AA1288" s="81" t="str">
        <f>VLOOKUP(A1288,'10'!A:B,2,0)</f>
        <v>НАС/КС/ДУ/3-КЛ-37</v>
      </c>
      <c r="AB1288" s="81">
        <v>197.57</v>
      </c>
      <c r="AC1288" s="81">
        <f>VLOOKUP(A1288,РАСЧЕТ!A:BF,58,0)</f>
        <v>110.14582518483557</v>
      </c>
      <c r="AD1288" s="81">
        <f t="shared" si="187"/>
        <v>-87.42417481516442</v>
      </c>
      <c r="AE1288" s="81" t="str">
        <f>VLOOKUP(A1288,'11'!A:C,3,0)</f>
        <v>Начисление услуг УКС00001712 от 30.11.2023 23:59:59</v>
      </c>
      <c r="AF1288" s="81" t="str">
        <f>VLOOKUP(A1288,'11'!A:B,2,0)</f>
        <v>НАС/КС/ДУ/3-КЛ-37</v>
      </c>
      <c r="AG1288" s="81">
        <v>197.57</v>
      </c>
      <c r="AH1288" s="120">
        <f>VLOOKUP(A1288,РАСЧЕТ!A:BG,59,0)</f>
        <v>158.69188272822319</v>
      </c>
      <c r="AI1288" s="120">
        <f t="shared" si="188"/>
        <v>-38.878117271776802</v>
      </c>
      <c r="AJ1288" t="str">
        <f>VLOOKUP(A1288,'12'!A:C,3,0)</f>
        <v>Начисление услуг УКС00001860 от 31.12.2023 23:59:59</v>
      </c>
      <c r="AK1288" t="str">
        <f>VLOOKUP(A1288,'12'!A:B,2,0)</f>
        <v>НАС/КС/ДУ/3-КЛ-37</v>
      </c>
    </row>
    <row r="1289" spans="1:37" x14ac:dyDescent="0.3">
      <c r="A1289" s="79" t="s">
        <v>2573</v>
      </c>
      <c r="B1289" s="79" t="s">
        <v>2574</v>
      </c>
      <c r="C1289" s="81">
        <v>223.34</v>
      </c>
      <c r="D1289" s="81">
        <f>VLOOKUP(A1289,РАСЧЕТ!A:AY,51,0)</f>
        <v>93.890943567487128</v>
      </c>
      <c r="E1289" s="81">
        <f t="shared" si="180"/>
        <v>-129.44905643251286</v>
      </c>
      <c r="F1289" s="81" t="str">
        <f>VLOOKUP(A1289,'04'!A:C,3,0)</f>
        <v>Начисление услуг УКС00000631 от 30.04.2023 0:00:01</v>
      </c>
      <c r="G1289" s="81" t="str">
        <f>VLOOKUP(A1289,'04'!A:B,2,0)</f>
        <v>ДУ ЗПИФ Новое Строительство Красная сосна 3/паркинг/Кл. №38</v>
      </c>
      <c r="H1289" s="126">
        <v>223.34</v>
      </c>
      <c r="I1289" s="126">
        <f>VLOOKUP(A1289,РАСЧЕТ!A:AZ,52,0)</f>
        <v>0</v>
      </c>
      <c r="J1289" s="126">
        <f t="shared" si="181"/>
        <v>-223.34</v>
      </c>
      <c r="K1289" s="126">
        <v>223.34</v>
      </c>
      <c r="L1289" s="126">
        <f>VLOOKUP(A1289,РАСЧЕТ!A:BA,53,0)</f>
        <v>0</v>
      </c>
      <c r="M1289" s="126">
        <f t="shared" si="182"/>
        <v>-223.34</v>
      </c>
      <c r="N1289" s="126">
        <v>223.34</v>
      </c>
      <c r="O1289" s="126">
        <f>VLOOKUP(A1289,РАСЧЕТ!A:BB,54,0)</f>
        <v>0</v>
      </c>
      <c r="P1289" s="126">
        <f t="shared" si="183"/>
        <v>-223.34</v>
      </c>
      <c r="Q1289" s="126">
        <v>223.34</v>
      </c>
      <c r="R1289" s="126">
        <f>VLOOKUP(A1289,РАСЧЕТ!A:BC,55,0)</f>
        <v>0</v>
      </c>
      <c r="S1289" s="126">
        <f t="shared" si="184"/>
        <v>-223.34</v>
      </c>
      <c r="T1289" s="126">
        <v>37.31</v>
      </c>
      <c r="U1289" s="126">
        <f>VLOOKUP(A1289,РАСЧЕТ!A:BD,56,0)</f>
        <v>0</v>
      </c>
      <c r="V1289" s="126">
        <f t="shared" si="185"/>
        <v>-37.31</v>
      </c>
      <c r="W1289" s="82"/>
      <c r="X1289" s="81">
        <f>VLOOKUP(A1289,РАСЧЕТ!A:BE,57,0)</f>
        <v>0</v>
      </c>
      <c r="Y1289" s="81">
        <f t="shared" si="186"/>
        <v>0</v>
      </c>
      <c r="Z1289" s="81" t="e">
        <f>VLOOKUP(A1289,'10'!A:C,3,0)</f>
        <v>#N/A</v>
      </c>
      <c r="AA1289" s="81" t="e">
        <f>VLOOKUP(A1289,'10'!A:B,2,0)</f>
        <v>#N/A</v>
      </c>
      <c r="AB1289" s="82"/>
      <c r="AC1289" s="81">
        <f>VLOOKUP(A1289,РАСЧЕТ!A:BF,58,0)</f>
        <v>0</v>
      </c>
      <c r="AD1289" s="81">
        <f t="shared" si="187"/>
        <v>0</v>
      </c>
      <c r="AE1289" s="81" t="e">
        <f>VLOOKUP(A1289,'11'!A:C,3,0)</f>
        <v>#N/A</v>
      </c>
      <c r="AF1289" s="81" t="e">
        <f>VLOOKUP(A1289,'11'!A:B,2,0)</f>
        <v>#N/A</v>
      </c>
      <c r="AG1289" s="82"/>
      <c r="AH1289" s="120">
        <f>VLOOKUP(A1289,РАСЧЕТ!A:BG,59,0)</f>
        <v>0</v>
      </c>
      <c r="AI1289" s="120">
        <f t="shared" si="188"/>
        <v>0</v>
      </c>
      <c r="AJ1289" t="e">
        <f>VLOOKUP(A1289,'12'!A:C,3,0)</f>
        <v>#N/A</v>
      </c>
      <c r="AK1289" t="e">
        <f>VLOOKUP(A1289,'12'!A:B,2,0)</f>
        <v>#N/A</v>
      </c>
    </row>
    <row r="1290" spans="1:37" x14ac:dyDescent="0.3">
      <c r="A1290" s="79" t="s">
        <v>2778</v>
      </c>
      <c r="B1290" s="79" t="s">
        <v>2574</v>
      </c>
      <c r="C1290" s="82"/>
      <c r="D1290" s="81">
        <f>VLOOKUP(A1290,РАСЧЕТ!A:AY,51,0)</f>
        <v>0</v>
      </c>
      <c r="E1290" s="81">
        <f t="shared" si="180"/>
        <v>0</v>
      </c>
      <c r="F1290" s="81" t="e">
        <f>VLOOKUP(A1290,'04'!A:C,3,0)</f>
        <v>#N/A</v>
      </c>
      <c r="G1290" s="81" t="e">
        <f>VLOOKUP(A1290,'04'!A:B,2,0)</f>
        <v>#N/A</v>
      </c>
      <c r="H1290" s="127"/>
      <c r="I1290" s="126">
        <f>VLOOKUP(A1290,РАСЧЕТ!A:AZ,52,0)</f>
        <v>0</v>
      </c>
      <c r="J1290" s="126">
        <f t="shared" si="181"/>
        <v>0</v>
      </c>
      <c r="K1290" s="127"/>
      <c r="L1290" s="126">
        <f>VLOOKUP(A1290,РАСЧЕТ!A:BA,53,0)</f>
        <v>0</v>
      </c>
      <c r="M1290" s="126">
        <f t="shared" si="182"/>
        <v>0</v>
      </c>
      <c r="N1290" s="127"/>
      <c r="O1290" s="126">
        <f>VLOOKUP(A1290,РАСЧЕТ!A:BB,54,0)</f>
        <v>0</v>
      </c>
      <c r="P1290" s="126">
        <f t="shared" si="183"/>
        <v>0</v>
      </c>
      <c r="Q1290" s="127"/>
      <c r="R1290" s="126">
        <f>VLOOKUP(A1290,РАСЧЕТ!A:BC,55,0)</f>
        <v>0</v>
      </c>
      <c r="S1290" s="126">
        <f t="shared" si="184"/>
        <v>0</v>
      </c>
      <c r="T1290" s="126">
        <v>186.3</v>
      </c>
      <c r="U1290" s="126">
        <f>VLOOKUP(A1290,РАСЧЕТ!A:BD,56,0)</f>
        <v>0</v>
      </c>
      <c r="V1290" s="126">
        <f t="shared" si="185"/>
        <v>-186.3</v>
      </c>
      <c r="W1290" s="81">
        <v>223.34</v>
      </c>
      <c r="X1290" s="81">
        <f>VLOOKUP(A1290,РАСЧЕТ!A:BE,57,0)</f>
        <v>115.79045482527918</v>
      </c>
      <c r="Y1290" s="81">
        <f t="shared" si="186"/>
        <v>-107.54954517472082</v>
      </c>
      <c r="Z1290" s="81" t="str">
        <f>VLOOKUP(A1290,'10'!A:C,3,0)</f>
        <v>Начисление услуг УКС00001635 от 31.10.2023 0:00:01</v>
      </c>
      <c r="AA1290" s="81" t="str">
        <f>VLOOKUP(A1290,'10'!A:B,2,0)</f>
        <v>НАС/КС/ДУ-КЛ-3-38</v>
      </c>
      <c r="AB1290" s="81">
        <v>223.34</v>
      </c>
      <c r="AC1290" s="81">
        <f>VLOOKUP(A1290,РАСЧЕТ!A:BF,58,0)</f>
        <v>124.51267194807502</v>
      </c>
      <c r="AD1290" s="81">
        <f t="shared" si="187"/>
        <v>-98.827328051924979</v>
      </c>
      <c r="AE1290" s="81" t="str">
        <f>VLOOKUP(A1290,'11'!A:C,3,0)</f>
        <v>Начисление услуг УКС00001712 от 30.11.2023 23:59:59</v>
      </c>
      <c r="AF1290" s="81" t="str">
        <f>VLOOKUP(A1290,'11'!A:B,2,0)</f>
        <v>НАС/КС/ДУ-КЛ-3-38</v>
      </c>
      <c r="AG1290" s="81">
        <v>223.34</v>
      </c>
      <c r="AH1290" s="120">
        <f>VLOOKUP(A1290,РАСЧЕТ!A:BG,59,0)</f>
        <v>179.3908239536436</v>
      </c>
      <c r="AI1290" s="120">
        <f t="shared" si="188"/>
        <v>-43.949176046356399</v>
      </c>
      <c r="AJ1290" t="str">
        <f>VLOOKUP(A1290,'12'!A:C,3,0)</f>
        <v>Начисление услуг УКС00001860 от 31.12.2023 23:59:59</v>
      </c>
      <c r="AK1290" t="str">
        <f>VLOOKUP(A1290,'12'!A:B,2,0)</f>
        <v>НАС/КС/ДУ-КЛ-3-38</v>
      </c>
    </row>
    <row r="1291" spans="1:37" x14ac:dyDescent="0.3">
      <c r="A1291" s="79" t="s">
        <v>2528</v>
      </c>
      <c r="B1291" s="79" t="s">
        <v>2529</v>
      </c>
      <c r="C1291" s="81">
        <v>206.16</v>
      </c>
      <c r="D1291" s="81">
        <f>VLOOKUP(A1291,РАСЧЕТ!A:AY,51,0)</f>
        <v>86.668563293065034</v>
      </c>
      <c r="E1291" s="81">
        <f t="shared" si="180"/>
        <v>-119.49143670693496</v>
      </c>
      <c r="F1291" s="81" t="str">
        <f>VLOOKUP(A1291,'04'!A:C,3,0)</f>
        <v>Начисление услуг УКС00000631 от 30.04.2023 0:00:01</v>
      </c>
      <c r="G1291" s="81" t="str">
        <f>VLOOKUP(A1291,'04'!A:B,2,0)</f>
        <v>НАС/КС/ДУ-3-КЛ-39</v>
      </c>
      <c r="H1291" s="126">
        <v>206.16</v>
      </c>
      <c r="I1291" s="126">
        <f>VLOOKUP(A1291,РАСЧЕТ!A:AZ,52,0)</f>
        <v>0</v>
      </c>
      <c r="J1291" s="126">
        <f t="shared" si="181"/>
        <v>-206.16</v>
      </c>
      <c r="K1291" s="126">
        <v>206.16</v>
      </c>
      <c r="L1291" s="126">
        <f>VLOOKUP(A1291,РАСЧЕТ!A:BA,53,0)</f>
        <v>0</v>
      </c>
      <c r="M1291" s="126">
        <f t="shared" si="182"/>
        <v>-206.16</v>
      </c>
      <c r="N1291" s="126">
        <v>206.16</v>
      </c>
      <c r="O1291" s="126">
        <f>VLOOKUP(A1291,РАСЧЕТ!A:BB,54,0)</f>
        <v>0</v>
      </c>
      <c r="P1291" s="126">
        <f t="shared" si="183"/>
        <v>-206.16</v>
      </c>
      <c r="Q1291" s="126">
        <v>206.16</v>
      </c>
      <c r="R1291" s="126">
        <f>VLOOKUP(A1291,РАСЧЕТ!A:BC,55,0)</f>
        <v>0</v>
      </c>
      <c r="S1291" s="126">
        <f t="shared" si="184"/>
        <v>-206.16</v>
      </c>
      <c r="T1291" s="126">
        <v>206.16</v>
      </c>
      <c r="U1291" s="126">
        <f>VLOOKUP(A1291,РАСЧЕТ!A:BD,56,0)</f>
        <v>0</v>
      </c>
      <c r="V1291" s="126">
        <f t="shared" si="185"/>
        <v>-206.16</v>
      </c>
      <c r="W1291" s="81">
        <v>206.16</v>
      </c>
      <c r="X1291" s="81">
        <f>VLOOKUP(A1291,РАСЧЕТ!A:BE,57,0)</f>
        <v>106.88349676179617</v>
      </c>
      <c r="Y1291" s="81">
        <f t="shared" si="186"/>
        <v>-99.27650323820383</v>
      </c>
      <c r="Z1291" s="81" t="str">
        <f>VLOOKUP(A1291,'10'!A:C,3,0)</f>
        <v>Начисление услуг УКС00001635 от 31.10.2023 0:00:01</v>
      </c>
      <c r="AA1291" s="81" t="str">
        <f>VLOOKUP(A1291,'10'!A:B,2,0)</f>
        <v>НАС/КС/ДУ-3-КЛ-39</v>
      </c>
      <c r="AB1291" s="81">
        <v>206.16</v>
      </c>
      <c r="AC1291" s="81">
        <f>VLOOKUP(A1291,РАСЧЕТ!A:BF,58,0)</f>
        <v>114.93477410591539</v>
      </c>
      <c r="AD1291" s="81">
        <f t="shared" si="187"/>
        <v>-91.225225894084602</v>
      </c>
      <c r="AE1291" s="81" t="str">
        <f>VLOOKUP(A1291,'11'!A:C,3,0)</f>
        <v>Начисление услуг УКС00001712 от 30.11.2023 23:59:59</v>
      </c>
      <c r="AF1291" s="81" t="str">
        <f>VLOOKUP(A1291,'11'!A:B,2,0)</f>
        <v>НАС/КС/ДУ-3-КЛ-39</v>
      </c>
      <c r="AG1291" s="81">
        <v>206.16</v>
      </c>
      <c r="AH1291" s="120">
        <f>VLOOKUP(A1291,РАСЧЕТ!A:BG,59,0)</f>
        <v>165.59152980336333</v>
      </c>
      <c r="AI1291" s="120">
        <f t="shared" si="188"/>
        <v>-40.568470196636667</v>
      </c>
      <c r="AJ1291" t="str">
        <f>VLOOKUP(A1291,'12'!A:C,3,0)</f>
        <v>Начисление услуг УКС00001860 от 31.12.2023 23:59:59</v>
      </c>
      <c r="AK1291" t="str">
        <f>VLOOKUP(A1291,'12'!A:B,2,0)</f>
        <v>НАС/КС/ДУ-3-КЛ-39</v>
      </c>
    </row>
    <row r="1292" spans="1:37" x14ac:dyDescent="0.3">
      <c r="A1292" s="79" t="s">
        <v>2386</v>
      </c>
      <c r="B1292" s="79" t="s">
        <v>2387</v>
      </c>
      <c r="C1292" s="81">
        <v>257.7</v>
      </c>
      <c r="D1292" s="81">
        <f>VLOOKUP(A1292,РАСЧЕТ!A:AY,51,0)</f>
        <v>108.33570411633129</v>
      </c>
      <c r="E1292" s="81">
        <f t="shared" si="180"/>
        <v>-149.36429588366872</v>
      </c>
      <c r="F1292" s="81" t="str">
        <f>VLOOKUP(A1292,'04'!A:C,3,0)</f>
        <v>Начисление услуг УКС00000631 от 30.04.2023 0:00:01</v>
      </c>
      <c r="G1292" s="81" t="str">
        <f>VLOOKUP(A1292,'04'!A:B,2,0)</f>
        <v>ДУ ЗПИФ Развитие Красная сосна 3/паркинг/Кл. №4</v>
      </c>
      <c r="H1292" s="126">
        <v>257.7</v>
      </c>
      <c r="I1292" s="126">
        <f>VLOOKUP(A1292,РАСЧЕТ!A:AZ,52,0)</f>
        <v>0</v>
      </c>
      <c r="J1292" s="126">
        <f t="shared" si="181"/>
        <v>-257.7</v>
      </c>
      <c r="K1292" s="126">
        <v>257.7</v>
      </c>
      <c r="L1292" s="126">
        <f>VLOOKUP(A1292,РАСЧЕТ!A:BA,53,0)</f>
        <v>0</v>
      </c>
      <c r="M1292" s="126">
        <f t="shared" si="182"/>
        <v>-257.7</v>
      </c>
      <c r="N1292" s="126">
        <v>257.7</v>
      </c>
      <c r="O1292" s="126">
        <f>VLOOKUP(A1292,РАСЧЕТ!A:BB,54,0)</f>
        <v>0</v>
      </c>
      <c r="P1292" s="126">
        <f t="shared" si="183"/>
        <v>-257.7</v>
      </c>
      <c r="Q1292" s="126">
        <v>257.7</v>
      </c>
      <c r="R1292" s="126">
        <f>VLOOKUP(A1292,РАСЧЕТ!A:BC,55,0)</f>
        <v>0</v>
      </c>
      <c r="S1292" s="126">
        <f t="shared" si="184"/>
        <v>-257.7</v>
      </c>
      <c r="T1292" s="126">
        <v>257.7</v>
      </c>
      <c r="U1292" s="126">
        <f>VLOOKUP(A1292,РАСЧЕТ!A:BD,56,0)</f>
        <v>0</v>
      </c>
      <c r="V1292" s="126">
        <f t="shared" si="185"/>
        <v>-257.7</v>
      </c>
      <c r="W1292" s="81">
        <v>257.7</v>
      </c>
      <c r="X1292" s="81">
        <f>VLOOKUP(A1292,РАСЧЕТ!A:BE,57,0)</f>
        <v>133.6043709522452</v>
      </c>
      <c r="Y1292" s="81">
        <f t="shared" si="186"/>
        <v>-124.09562904775478</v>
      </c>
      <c r="Z1292" s="81" t="str">
        <f>VLOOKUP(A1292,'10'!A:C,3,0)</f>
        <v>Начисление услуг УКС00001635 от 31.10.2023 0:00:01</v>
      </c>
      <c r="AA1292" s="81" t="str">
        <f>VLOOKUP(A1292,'10'!A:B,2,0)</f>
        <v>ДУ ЗПИФ Развитие Красная сосна 3/паркинг/Кл. №4</v>
      </c>
      <c r="AB1292" s="81">
        <v>257.7</v>
      </c>
      <c r="AC1292" s="81">
        <f>VLOOKUP(A1292,РАСЧЕТ!A:BF,58,0)</f>
        <v>143.66846763239423</v>
      </c>
      <c r="AD1292" s="81">
        <f t="shared" si="187"/>
        <v>-114.03153236760576</v>
      </c>
      <c r="AE1292" s="81" t="str">
        <f>VLOOKUP(A1292,'11'!A:C,3,0)</f>
        <v>Начисление услуг УКС00001712 от 30.11.2023 23:59:59</v>
      </c>
      <c r="AF1292" s="81" t="str">
        <f>VLOOKUP(A1292,'11'!A:B,2,0)</f>
        <v>ДУ ЗПИФ Развитие Красная сосна 3/паркинг/Кл. №4</v>
      </c>
      <c r="AG1292" s="81">
        <v>257.7</v>
      </c>
      <c r="AH1292" s="120">
        <f>VLOOKUP(A1292,РАСЧЕТ!A:BG,59,0)</f>
        <v>206.98941225420418</v>
      </c>
      <c r="AI1292" s="120">
        <f t="shared" si="188"/>
        <v>-50.710587745795806</v>
      </c>
      <c r="AJ1292" t="str">
        <f>VLOOKUP(A1292,'12'!A:C,3,0)</f>
        <v>Начисление услуг УКС00001860 от 31.12.2023 23:59:59</v>
      </c>
      <c r="AK1292" t="str">
        <f>VLOOKUP(A1292,'12'!A:B,2,0)</f>
        <v>ДУ ЗПИФ Развитие Красная сосна 3/паркинг/Кл. №4</v>
      </c>
    </row>
    <row r="1293" spans="1:37" x14ac:dyDescent="0.3">
      <c r="A1293" s="79" t="s">
        <v>792</v>
      </c>
      <c r="B1293" s="79" t="s">
        <v>793</v>
      </c>
      <c r="C1293" s="81">
        <v>223.34</v>
      </c>
      <c r="D1293" s="81">
        <f>VLOOKUP(A1293,РАСЧЕТ!A:AY,51,0)</f>
        <v>93.890943567487128</v>
      </c>
      <c r="E1293" s="81">
        <f t="shared" si="180"/>
        <v>-129.44905643251286</v>
      </c>
      <c r="F1293" s="81" t="str">
        <f>VLOOKUP(A1293,'04'!A:C,3,0)</f>
        <v>Начисление услуг УКС00000631 от 30.04.2023 0:00:01</v>
      </c>
      <c r="G1293" s="81" t="str">
        <f>VLOOKUP(A1293,'04'!A:B,2,0)</f>
        <v>НАС/КС/ДУ-3-КЛ-40</v>
      </c>
      <c r="H1293" s="126">
        <v>223.34</v>
      </c>
      <c r="I1293" s="126">
        <f>VLOOKUP(A1293,РАСЧЕТ!A:AZ,52,0)</f>
        <v>0</v>
      </c>
      <c r="J1293" s="126">
        <f t="shared" si="181"/>
        <v>-223.34</v>
      </c>
      <c r="K1293" s="126">
        <v>223.34</v>
      </c>
      <c r="L1293" s="126">
        <f>VLOOKUP(A1293,РАСЧЕТ!A:BA,53,0)</f>
        <v>0</v>
      </c>
      <c r="M1293" s="126">
        <f t="shared" si="182"/>
        <v>-223.34</v>
      </c>
      <c r="N1293" s="126">
        <v>223.34</v>
      </c>
      <c r="O1293" s="126">
        <f>VLOOKUP(A1293,РАСЧЕТ!A:BB,54,0)</f>
        <v>0</v>
      </c>
      <c r="P1293" s="126">
        <f t="shared" si="183"/>
        <v>-223.34</v>
      </c>
      <c r="Q1293" s="126">
        <v>223.34</v>
      </c>
      <c r="R1293" s="126">
        <f>VLOOKUP(A1293,РАСЧЕТ!A:BC,55,0)</f>
        <v>0</v>
      </c>
      <c r="S1293" s="126">
        <f t="shared" si="184"/>
        <v>-223.34</v>
      </c>
      <c r="T1293" s="126">
        <v>223.34</v>
      </c>
      <c r="U1293" s="126">
        <f>VLOOKUP(A1293,РАСЧЕТ!A:BD,56,0)</f>
        <v>0</v>
      </c>
      <c r="V1293" s="126">
        <f t="shared" si="185"/>
        <v>-223.34</v>
      </c>
      <c r="W1293" s="81">
        <v>223.34</v>
      </c>
      <c r="X1293" s="81">
        <f>VLOOKUP(A1293,РАСЧЕТ!A:BE,57,0)</f>
        <v>115.79045482527918</v>
      </c>
      <c r="Y1293" s="81">
        <f t="shared" si="186"/>
        <v>-107.54954517472082</v>
      </c>
      <c r="Z1293" s="81" t="str">
        <f>VLOOKUP(A1293,'10'!A:C,3,0)</f>
        <v>Начисление услуг УКС00001635 от 31.10.2023 0:00:01</v>
      </c>
      <c r="AA1293" s="81" t="str">
        <f>VLOOKUP(A1293,'10'!A:B,2,0)</f>
        <v>НАС/КС/ДУ-3-КЛ-40</v>
      </c>
      <c r="AB1293" s="81">
        <v>223.34</v>
      </c>
      <c r="AC1293" s="81">
        <f>VLOOKUP(A1293,РАСЧЕТ!A:BF,58,0)</f>
        <v>124.51267194807502</v>
      </c>
      <c r="AD1293" s="81">
        <f t="shared" si="187"/>
        <v>-98.827328051924979</v>
      </c>
      <c r="AE1293" s="81" t="str">
        <f>VLOOKUP(A1293,'11'!A:C,3,0)</f>
        <v>Начисление услуг УКС00001712 от 30.11.2023 23:59:59</v>
      </c>
      <c r="AF1293" s="81" t="str">
        <f>VLOOKUP(A1293,'11'!A:B,2,0)</f>
        <v>НАС/КС/ДУ-3-КЛ-40</v>
      </c>
      <c r="AG1293" s="81">
        <v>223.34</v>
      </c>
      <c r="AH1293" s="120">
        <f>VLOOKUP(A1293,РАСЧЕТ!A:BG,59,0)</f>
        <v>179.3908239536436</v>
      </c>
      <c r="AI1293" s="120">
        <f t="shared" si="188"/>
        <v>-43.949176046356399</v>
      </c>
      <c r="AJ1293" t="str">
        <f>VLOOKUP(A1293,'12'!A:C,3,0)</f>
        <v>Начисление услуг УКС00001860 от 31.12.2023 23:59:59</v>
      </c>
      <c r="AK1293" t="str">
        <f>VLOOKUP(A1293,'12'!A:B,2,0)</f>
        <v>НАС/КС/ДУ-3-КЛ-40</v>
      </c>
    </row>
    <row r="1294" spans="1:37" x14ac:dyDescent="0.3">
      <c r="A1294" s="79" t="s">
        <v>1954</v>
      </c>
      <c r="B1294" s="79" t="s">
        <v>1955</v>
      </c>
      <c r="C1294" s="81">
        <v>236.22</v>
      </c>
      <c r="D1294" s="81">
        <f>VLOOKUP(A1294,РАСЧЕТ!A:AY,51,0)</f>
        <v>99.307728773303694</v>
      </c>
      <c r="E1294" s="81">
        <f t="shared" si="180"/>
        <v>-136.9122712266963</v>
      </c>
      <c r="F1294" s="81" t="str">
        <f>VLOOKUP(A1294,'04'!A:C,3,0)</f>
        <v>Начисление услуг УКС00000631 от 30.04.2023 0:00:01</v>
      </c>
      <c r="G1294" s="81" t="str">
        <f>VLOOKUP(A1294,'04'!A:B,2,0)</f>
        <v>НАС/КС/ДУ-3-КЛ-41</v>
      </c>
      <c r="H1294" s="126">
        <v>236.22</v>
      </c>
      <c r="I1294" s="126">
        <f>VLOOKUP(A1294,РАСЧЕТ!A:AZ,52,0)</f>
        <v>0</v>
      </c>
      <c r="J1294" s="126">
        <f t="shared" si="181"/>
        <v>-236.22</v>
      </c>
      <c r="K1294" s="126">
        <v>236.22</v>
      </c>
      <c r="L1294" s="126">
        <f>VLOOKUP(A1294,РАСЧЕТ!A:BA,53,0)</f>
        <v>0</v>
      </c>
      <c r="M1294" s="126">
        <f t="shared" si="182"/>
        <v>-236.22</v>
      </c>
      <c r="N1294" s="126">
        <v>236.22</v>
      </c>
      <c r="O1294" s="126">
        <f>VLOOKUP(A1294,РАСЧЕТ!A:BB,54,0)</f>
        <v>0</v>
      </c>
      <c r="P1294" s="126">
        <f t="shared" si="183"/>
        <v>-236.22</v>
      </c>
      <c r="Q1294" s="126">
        <v>236.22</v>
      </c>
      <c r="R1294" s="126">
        <f>VLOOKUP(A1294,РАСЧЕТ!A:BC,55,0)</f>
        <v>0</v>
      </c>
      <c r="S1294" s="126">
        <f t="shared" si="184"/>
        <v>-236.22</v>
      </c>
      <c r="T1294" s="126">
        <v>236.22</v>
      </c>
      <c r="U1294" s="126">
        <f>VLOOKUP(A1294,РАСЧЕТ!A:BD,56,0)</f>
        <v>0</v>
      </c>
      <c r="V1294" s="126">
        <f t="shared" si="185"/>
        <v>-236.22</v>
      </c>
      <c r="W1294" s="81">
        <v>236.22</v>
      </c>
      <c r="X1294" s="81">
        <f>VLOOKUP(A1294,РАСЧЕТ!A:BE,57,0)</f>
        <v>122.47067337289143</v>
      </c>
      <c r="Y1294" s="81">
        <f t="shared" si="186"/>
        <v>-113.74932662710857</v>
      </c>
      <c r="Z1294" s="81" t="str">
        <f>VLOOKUP(A1294,'10'!A:C,3,0)</f>
        <v>Начисление услуг УКС00001635 от 31.10.2023 0:00:01</v>
      </c>
      <c r="AA1294" s="81" t="str">
        <f>VLOOKUP(A1294,'10'!A:B,2,0)</f>
        <v>НАС/КС/ДУ-3-КЛ-41</v>
      </c>
      <c r="AB1294" s="81">
        <v>236.22</v>
      </c>
      <c r="AC1294" s="81">
        <f>VLOOKUP(A1294,РАСЧЕТ!A:BF,58,0)</f>
        <v>131.69609532969471</v>
      </c>
      <c r="AD1294" s="81">
        <f t="shared" si="187"/>
        <v>-104.52390467030528</v>
      </c>
      <c r="AE1294" s="81" t="str">
        <f>VLOOKUP(A1294,'11'!A:C,3,0)</f>
        <v>Начисление услуг УКС00001712 от 30.11.2023 23:59:59</v>
      </c>
      <c r="AF1294" s="81" t="str">
        <f>VLOOKUP(A1294,'11'!A:B,2,0)</f>
        <v>НАС/КС/ДУ-3-КЛ-41</v>
      </c>
      <c r="AG1294" s="81">
        <v>236.22</v>
      </c>
      <c r="AH1294" s="120">
        <f>VLOOKUP(A1294,РАСЧЕТ!A:BG,59,0)</f>
        <v>189.74029456635381</v>
      </c>
      <c r="AI1294" s="120">
        <f t="shared" si="188"/>
        <v>-46.479705433646188</v>
      </c>
      <c r="AJ1294" t="str">
        <f>VLOOKUP(A1294,'12'!A:C,3,0)</f>
        <v>Начисление услуг УКС00001860 от 31.12.2023 23:59:59</v>
      </c>
      <c r="AK1294" t="str">
        <f>VLOOKUP(A1294,'12'!A:B,2,0)</f>
        <v>НАС/КС/ДУ-3-КЛ-41</v>
      </c>
    </row>
    <row r="1295" spans="1:37" x14ac:dyDescent="0.3">
      <c r="A1295" s="79" t="s">
        <v>799</v>
      </c>
      <c r="B1295" s="79" t="s">
        <v>800</v>
      </c>
      <c r="C1295" s="81">
        <v>180.39</v>
      </c>
      <c r="D1295" s="81">
        <f>VLOOKUP(A1295,РАСЧЕТ!A:AY,51,0)</f>
        <v>75.834992881431901</v>
      </c>
      <c r="E1295" s="81">
        <f t="shared" si="180"/>
        <v>-104.55500711856808</v>
      </c>
      <c r="F1295" s="81" t="str">
        <f>VLOOKUP(A1295,'04'!A:C,3,0)</f>
        <v>Начисление услуг УКС00000631 от 30.04.2023 0:00:01</v>
      </c>
      <c r="G1295" s="81" t="str">
        <f>VLOOKUP(A1295,'04'!A:B,2,0)</f>
        <v>НАС/КС/ДУ-3-КЛ-42</v>
      </c>
      <c r="H1295" s="126">
        <v>180.39</v>
      </c>
      <c r="I1295" s="126">
        <f>VLOOKUP(A1295,РАСЧЕТ!A:AZ,52,0)</f>
        <v>0</v>
      </c>
      <c r="J1295" s="126">
        <f t="shared" si="181"/>
        <v>-180.39</v>
      </c>
      <c r="K1295" s="126">
        <v>180.39</v>
      </c>
      <c r="L1295" s="126">
        <f>VLOOKUP(A1295,РАСЧЕТ!A:BA,53,0)</f>
        <v>0</v>
      </c>
      <c r="M1295" s="126">
        <f t="shared" si="182"/>
        <v>-180.39</v>
      </c>
      <c r="N1295" s="126">
        <v>180.39</v>
      </c>
      <c r="O1295" s="126">
        <f>VLOOKUP(A1295,РАСЧЕТ!A:BB,54,0)</f>
        <v>0</v>
      </c>
      <c r="P1295" s="126">
        <f t="shared" si="183"/>
        <v>-180.39</v>
      </c>
      <c r="Q1295" s="126">
        <v>180.39</v>
      </c>
      <c r="R1295" s="126">
        <f>VLOOKUP(A1295,РАСЧЕТ!A:BC,55,0)</f>
        <v>0</v>
      </c>
      <c r="S1295" s="126">
        <f t="shared" si="184"/>
        <v>-180.39</v>
      </c>
      <c r="T1295" s="126">
        <v>180.39</v>
      </c>
      <c r="U1295" s="126">
        <f>VLOOKUP(A1295,РАСЧЕТ!A:BD,56,0)</f>
        <v>0</v>
      </c>
      <c r="V1295" s="126">
        <f t="shared" si="185"/>
        <v>-180.39</v>
      </c>
      <c r="W1295" s="81">
        <v>180.39</v>
      </c>
      <c r="X1295" s="81">
        <f>VLOOKUP(A1295,РАСЧЕТ!A:BE,57,0)</f>
        <v>93.52305966657164</v>
      </c>
      <c r="Y1295" s="81">
        <f t="shared" si="186"/>
        <v>-86.866940333428346</v>
      </c>
      <c r="Z1295" s="81" t="str">
        <f>VLOOKUP(A1295,'10'!A:C,3,0)</f>
        <v>Начисление услуг УКС00001635 от 31.10.2023 0:00:01</v>
      </c>
      <c r="AA1295" s="81" t="str">
        <f>VLOOKUP(A1295,'10'!A:B,2,0)</f>
        <v>НАС/КС/ДУ-3-КЛ-42</v>
      </c>
      <c r="AB1295" s="81">
        <v>180.39</v>
      </c>
      <c r="AC1295" s="81">
        <f>VLOOKUP(A1295,РАСЧЕТ!A:BF,58,0)</f>
        <v>100.56792734267599</v>
      </c>
      <c r="AD1295" s="81">
        <f t="shared" si="187"/>
        <v>-79.822072657324</v>
      </c>
      <c r="AE1295" s="81" t="str">
        <f>VLOOKUP(A1295,'11'!A:C,3,0)</f>
        <v>Начисление услуг УКС00001712 от 30.11.2023 23:59:59</v>
      </c>
      <c r="AF1295" s="81" t="str">
        <f>VLOOKUP(A1295,'11'!A:B,2,0)</f>
        <v>НАС/КС/ДУ-3-КЛ-42</v>
      </c>
      <c r="AG1295" s="81">
        <v>180.39</v>
      </c>
      <c r="AH1295" s="120">
        <f>VLOOKUP(A1295,РАСЧЕТ!A:BG,59,0)</f>
        <v>144.89258857794292</v>
      </c>
      <c r="AI1295" s="120">
        <f t="shared" si="188"/>
        <v>-35.49741142205707</v>
      </c>
      <c r="AJ1295" t="str">
        <f>VLOOKUP(A1295,'12'!A:C,3,0)</f>
        <v>Начисление услуг УКС00001860 от 31.12.2023 23:59:59</v>
      </c>
      <c r="AK1295" t="str">
        <f>VLOOKUP(A1295,'12'!A:B,2,0)</f>
        <v>НАС/КС/ДУ-3-КЛ-42</v>
      </c>
    </row>
    <row r="1296" spans="1:37" x14ac:dyDescent="0.3">
      <c r="A1296" s="79" t="s">
        <v>2428</v>
      </c>
      <c r="B1296" s="79" t="s">
        <v>2429</v>
      </c>
      <c r="C1296" s="81">
        <v>180.39</v>
      </c>
      <c r="D1296" s="81">
        <f>VLOOKUP(A1296,РАСЧЕТ!A:AY,51,0)</f>
        <v>75.834992881431901</v>
      </c>
      <c r="E1296" s="81">
        <f t="shared" si="180"/>
        <v>-104.55500711856808</v>
      </c>
      <c r="F1296" s="81" t="str">
        <f>VLOOKUP(A1296,'04'!A:C,3,0)</f>
        <v>Начисление услуг УКС00000631 от 30.04.2023 0:00:01</v>
      </c>
      <c r="G1296" s="81" t="str">
        <f>VLOOKUP(A1296,'04'!A:B,2,0)</f>
        <v>ДУ ЗПИФ Развитие Красная сосна 3/паркинг/Кл. №43</v>
      </c>
      <c r="H1296" s="126">
        <v>180.39</v>
      </c>
      <c r="I1296" s="126">
        <f>VLOOKUP(A1296,РАСЧЕТ!A:AZ,52,0)</f>
        <v>0</v>
      </c>
      <c r="J1296" s="126">
        <f t="shared" si="181"/>
        <v>-180.39</v>
      </c>
      <c r="K1296" s="126">
        <v>180.39</v>
      </c>
      <c r="L1296" s="126">
        <f>VLOOKUP(A1296,РАСЧЕТ!A:BA,53,0)</f>
        <v>0</v>
      </c>
      <c r="M1296" s="126">
        <f t="shared" si="182"/>
        <v>-180.39</v>
      </c>
      <c r="N1296" s="126">
        <v>180.39</v>
      </c>
      <c r="O1296" s="126">
        <f>VLOOKUP(A1296,РАСЧЕТ!A:BB,54,0)</f>
        <v>0</v>
      </c>
      <c r="P1296" s="126">
        <f t="shared" si="183"/>
        <v>-180.39</v>
      </c>
      <c r="Q1296" s="126">
        <v>180.39</v>
      </c>
      <c r="R1296" s="126">
        <f>VLOOKUP(A1296,РАСЧЕТ!A:BC,55,0)</f>
        <v>0</v>
      </c>
      <c r="S1296" s="126">
        <f t="shared" si="184"/>
        <v>-180.39</v>
      </c>
      <c r="T1296" s="126">
        <v>180.39</v>
      </c>
      <c r="U1296" s="126">
        <f>VLOOKUP(A1296,РАСЧЕТ!A:BD,56,0)</f>
        <v>0</v>
      </c>
      <c r="V1296" s="126">
        <f t="shared" si="185"/>
        <v>-180.39</v>
      </c>
      <c r="W1296" s="81">
        <v>180.39</v>
      </c>
      <c r="X1296" s="81">
        <f>VLOOKUP(A1296,РАСЧЕТ!A:BE,57,0)</f>
        <v>93.52305966657164</v>
      </c>
      <c r="Y1296" s="81">
        <f t="shared" si="186"/>
        <v>-86.866940333428346</v>
      </c>
      <c r="Z1296" s="81" t="str">
        <f>VLOOKUP(A1296,'10'!A:C,3,0)</f>
        <v>Начисление услуг УКС00001635 от 31.10.2023 0:00:01</v>
      </c>
      <c r="AA1296" s="81" t="str">
        <f>VLOOKUP(A1296,'10'!A:B,2,0)</f>
        <v>ДУ ЗПИФ Развитие Красная сосна 3/паркинг/Кл. №43</v>
      </c>
      <c r="AB1296" s="81">
        <v>180.39</v>
      </c>
      <c r="AC1296" s="81">
        <f>VLOOKUP(A1296,РАСЧЕТ!A:BF,58,0)</f>
        <v>100.56792734267599</v>
      </c>
      <c r="AD1296" s="81">
        <f t="shared" si="187"/>
        <v>-79.822072657324</v>
      </c>
      <c r="AE1296" s="81" t="str">
        <f>VLOOKUP(A1296,'11'!A:C,3,0)</f>
        <v>Начисление услуг УКС00001712 от 30.11.2023 23:59:59</v>
      </c>
      <c r="AF1296" s="81" t="str">
        <f>VLOOKUP(A1296,'11'!A:B,2,0)</f>
        <v>ДУ ЗПИФ Развитие Красная сосна 3/паркинг/Кл. №43</v>
      </c>
      <c r="AG1296" s="81">
        <v>180.39</v>
      </c>
      <c r="AH1296" s="120">
        <f>VLOOKUP(A1296,РАСЧЕТ!A:BG,59,0)</f>
        <v>144.89258857794292</v>
      </c>
      <c r="AI1296" s="120">
        <f t="shared" si="188"/>
        <v>-35.49741142205707</v>
      </c>
      <c r="AJ1296" t="str">
        <f>VLOOKUP(A1296,'12'!A:C,3,0)</f>
        <v>Начисление услуг УКС00001860 от 31.12.2023 23:59:59</v>
      </c>
      <c r="AK1296" t="str">
        <f>VLOOKUP(A1296,'12'!A:B,2,0)</f>
        <v>ДУ ЗПИФ Развитие Красная сосна 3/паркинг/Кл. №43</v>
      </c>
    </row>
    <row r="1297" spans="1:37" x14ac:dyDescent="0.3">
      <c r="A1297" s="79" t="s">
        <v>2024</v>
      </c>
      <c r="B1297" s="79" t="s">
        <v>1868</v>
      </c>
      <c r="C1297" s="81">
        <v>231.93</v>
      </c>
      <c r="D1297" s="81">
        <f>VLOOKUP(A1297,РАСЧЕТ!A:AY,51,0)</f>
        <v>97.502133704698167</v>
      </c>
      <c r="E1297" s="81">
        <f t="shared" si="180"/>
        <v>-134.42786629530184</v>
      </c>
      <c r="F1297" s="81" t="str">
        <f>VLOOKUP(A1297,'04'!A:C,3,0)</f>
        <v>Начисление услуг УКС00000631 от 30.04.2023 0:00:01</v>
      </c>
      <c r="G1297" s="81" t="str">
        <f>VLOOKUP(A1297,'04'!A:B,2,0)</f>
        <v>НАС/КС/ДУ-3-КЛ-44</v>
      </c>
      <c r="H1297" s="126">
        <v>231.93</v>
      </c>
      <c r="I1297" s="126">
        <f>VLOOKUP(A1297,РАСЧЕТ!A:AZ,52,0)</f>
        <v>0</v>
      </c>
      <c r="J1297" s="126">
        <f t="shared" si="181"/>
        <v>-231.93</v>
      </c>
      <c r="K1297" s="126">
        <v>231.93</v>
      </c>
      <c r="L1297" s="126">
        <f>VLOOKUP(A1297,РАСЧЕТ!A:BA,53,0)</f>
        <v>0</v>
      </c>
      <c r="M1297" s="126">
        <f t="shared" si="182"/>
        <v>-231.93</v>
      </c>
      <c r="N1297" s="126">
        <v>231.93</v>
      </c>
      <c r="O1297" s="126">
        <f>VLOOKUP(A1297,РАСЧЕТ!A:BB,54,0)</f>
        <v>0</v>
      </c>
      <c r="P1297" s="126">
        <f t="shared" si="183"/>
        <v>-231.93</v>
      </c>
      <c r="Q1297" s="126">
        <v>231.93</v>
      </c>
      <c r="R1297" s="126">
        <f>VLOOKUP(A1297,РАСЧЕТ!A:BC,55,0)</f>
        <v>0</v>
      </c>
      <c r="S1297" s="126">
        <f t="shared" si="184"/>
        <v>-231.93</v>
      </c>
      <c r="T1297" s="126">
        <v>231.93</v>
      </c>
      <c r="U1297" s="126">
        <f>VLOOKUP(A1297,РАСЧЕТ!A:BD,56,0)</f>
        <v>0</v>
      </c>
      <c r="V1297" s="126">
        <f t="shared" si="185"/>
        <v>-231.93</v>
      </c>
      <c r="W1297" s="81">
        <v>231.93</v>
      </c>
      <c r="X1297" s="81">
        <f>VLOOKUP(A1297,РАСЧЕТ!A:BE,57,0)</f>
        <v>120.24393385702069</v>
      </c>
      <c r="Y1297" s="81">
        <f t="shared" si="186"/>
        <v>-111.68606614297931</v>
      </c>
      <c r="Z1297" s="81" t="str">
        <f>VLOOKUP(A1297,'10'!A:C,3,0)</f>
        <v>Начисление услуг УКС00001635 от 31.10.2023 0:00:01</v>
      </c>
      <c r="AA1297" s="81" t="str">
        <f>VLOOKUP(A1297,'10'!A:B,2,0)</f>
        <v>НАС/КС/ДУ-3-КЛ-44</v>
      </c>
      <c r="AB1297" s="81">
        <v>231.93</v>
      </c>
      <c r="AC1297" s="81">
        <f>VLOOKUP(A1297,РАСЧЕТ!A:BF,58,0)</f>
        <v>129.30162086915482</v>
      </c>
      <c r="AD1297" s="81">
        <f t="shared" si="187"/>
        <v>-102.62837913084519</v>
      </c>
      <c r="AE1297" s="81" t="str">
        <f>VLOOKUP(A1297,'11'!A:C,3,0)</f>
        <v>Начисление услуг УКС00001712 от 30.11.2023 23:59:59</v>
      </c>
      <c r="AF1297" s="81" t="str">
        <f>VLOOKUP(A1297,'11'!A:B,2,0)</f>
        <v>НАС/КС/ДУ-3-КЛ-44</v>
      </c>
      <c r="AG1297" s="81">
        <v>231.93</v>
      </c>
      <c r="AH1297" s="120">
        <f>VLOOKUP(A1297,РАСЧЕТ!A:BG,59,0)</f>
        <v>186.29047102878377</v>
      </c>
      <c r="AI1297" s="120">
        <f t="shared" si="188"/>
        <v>-45.639528971216237</v>
      </c>
      <c r="AJ1297" t="str">
        <f>VLOOKUP(A1297,'12'!A:C,3,0)</f>
        <v>Начисление услуг УКС00001860 от 31.12.2023 23:59:59</v>
      </c>
      <c r="AK1297" t="str">
        <f>VLOOKUP(A1297,'12'!A:B,2,0)</f>
        <v>НАС/КС/ДУ-3-КЛ-44</v>
      </c>
    </row>
    <row r="1298" spans="1:37" x14ac:dyDescent="0.3">
      <c r="A1298" s="79" t="s">
        <v>2474</v>
      </c>
      <c r="B1298" s="79" t="s">
        <v>2475</v>
      </c>
      <c r="C1298" s="81">
        <v>173.94</v>
      </c>
      <c r="D1298" s="81">
        <f>VLOOKUP(A1298,РАСЧЕТ!A:AY,51,0)</f>
        <v>16.250355617449696</v>
      </c>
      <c r="E1298" s="81">
        <f t="shared" si="180"/>
        <v>-157.68964438255031</v>
      </c>
      <c r="F1298" s="81" t="str">
        <f>VLOOKUP(A1298,'04'!A:C,3,0)</f>
        <v>Корректировка начислений УКС00002632 от 05.07.2023 13:47:25</v>
      </c>
      <c r="G1298" s="81" t="str">
        <f>VLOOKUP(A1298,'04'!A:B,2,0)</f>
        <v>ДУ ЗПИФ Развитие Красная сосна 3/паркинг/Кл. №45</v>
      </c>
      <c r="H1298" s="127"/>
      <c r="I1298" s="126">
        <f>VLOOKUP(A1298,РАСЧЕТ!A:AZ,52,0)</f>
        <v>0</v>
      </c>
      <c r="J1298" s="126">
        <f t="shared" si="181"/>
        <v>0</v>
      </c>
      <c r="K1298" s="127"/>
      <c r="L1298" s="126">
        <f>VLOOKUP(A1298,РАСЧЕТ!A:BA,53,0)</f>
        <v>0</v>
      </c>
      <c r="M1298" s="126">
        <f t="shared" si="182"/>
        <v>0</v>
      </c>
      <c r="N1298" s="127"/>
      <c r="O1298" s="126">
        <f>VLOOKUP(A1298,РАСЧЕТ!A:BB,54,0)</f>
        <v>0</v>
      </c>
      <c r="P1298" s="126">
        <f t="shared" si="183"/>
        <v>0</v>
      </c>
      <c r="Q1298" s="127"/>
      <c r="R1298" s="126">
        <f>VLOOKUP(A1298,РАСЧЕТ!A:BC,55,0)</f>
        <v>0</v>
      </c>
      <c r="S1298" s="126">
        <f t="shared" si="184"/>
        <v>0</v>
      </c>
      <c r="T1298" s="127"/>
      <c r="U1298" s="126">
        <f>VLOOKUP(A1298,РАСЧЕТ!A:BD,56,0)</f>
        <v>0</v>
      </c>
      <c r="V1298" s="126">
        <f t="shared" si="185"/>
        <v>0</v>
      </c>
      <c r="W1298" s="82"/>
      <c r="X1298" s="81">
        <f>VLOOKUP(A1298,РАСЧЕТ!A:BE,57,0)</f>
        <v>0</v>
      </c>
      <c r="Y1298" s="81">
        <f t="shared" si="186"/>
        <v>0</v>
      </c>
      <c r="Z1298" s="81" t="e">
        <f>VLOOKUP(A1298,'10'!A:C,3,0)</f>
        <v>#N/A</v>
      </c>
      <c r="AA1298" s="81" t="e">
        <f>VLOOKUP(A1298,'10'!A:B,2,0)</f>
        <v>#N/A</v>
      </c>
      <c r="AB1298" s="82"/>
      <c r="AC1298" s="81">
        <f>VLOOKUP(A1298,РАСЧЕТ!A:BF,58,0)</f>
        <v>0</v>
      </c>
      <c r="AD1298" s="81">
        <f t="shared" si="187"/>
        <v>0</v>
      </c>
      <c r="AE1298" s="81" t="e">
        <f>VLOOKUP(A1298,'11'!A:C,3,0)</f>
        <v>#N/A</v>
      </c>
      <c r="AF1298" s="81" t="e">
        <f>VLOOKUP(A1298,'11'!A:B,2,0)</f>
        <v>#N/A</v>
      </c>
      <c r="AG1298" s="82"/>
      <c r="AH1298" s="120">
        <f>VLOOKUP(A1298,РАСЧЕТ!A:BG,59,0)</f>
        <v>0</v>
      </c>
      <c r="AI1298" s="120">
        <f t="shared" si="188"/>
        <v>0</v>
      </c>
      <c r="AJ1298" t="e">
        <f>VLOOKUP(A1298,'12'!A:C,3,0)</f>
        <v>#N/A</v>
      </c>
      <c r="AK1298" t="e">
        <f>VLOOKUP(A1298,'12'!A:B,2,0)</f>
        <v>#N/A</v>
      </c>
    </row>
    <row r="1299" spans="1:37" x14ac:dyDescent="0.3">
      <c r="A1299" s="79" t="s">
        <v>2720</v>
      </c>
      <c r="B1299" s="79" t="s">
        <v>2475</v>
      </c>
      <c r="C1299" s="81">
        <v>19.329999999999998</v>
      </c>
      <c r="D1299" s="81">
        <f>VLOOKUP(A1299,РАСЧЕТ!A:AY,51,0)</f>
        <v>65.001422469798783</v>
      </c>
      <c r="E1299" s="81">
        <f t="shared" si="180"/>
        <v>45.671422469798785</v>
      </c>
      <c r="F1299" s="81" t="str">
        <f>VLOOKUP(A1299,'04'!A:C,3,0)</f>
        <v>Корректировка начислений УКС00002630 от 05.07.2023 0:00:00</v>
      </c>
      <c r="G1299" s="81" t="str">
        <f>VLOOKUP(A1299,'04'!A:B,2,0)</f>
        <v>НАС/КС/ДУ-КЛ-3-45</v>
      </c>
      <c r="H1299" s="126">
        <v>193.27</v>
      </c>
      <c r="I1299" s="126">
        <f>VLOOKUP(A1299,РАСЧЕТ!A:AZ,52,0)</f>
        <v>0</v>
      </c>
      <c r="J1299" s="126">
        <f t="shared" si="181"/>
        <v>-193.27</v>
      </c>
      <c r="K1299" s="126">
        <v>193.27</v>
      </c>
      <c r="L1299" s="126">
        <f>VLOOKUP(A1299,РАСЧЕТ!A:BA,53,0)</f>
        <v>0</v>
      </c>
      <c r="M1299" s="126">
        <f t="shared" si="182"/>
        <v>-193.27</v>
      </c>
      <c r="N1299" s="126">
        <v>193.27</v>
      </c>
      <c r="O1299" s="126">
        <f>VLOOKUP(A1299,РАСЧЕТ!A:BB,54,0)</f>
        <v>0</v>
      </c>
      <c r="P1299" s="126">
        <f t="shared" si="183"/>
        <v>-193.27</v>
      </c>
      <c r="Q1299" s="126">
        <v>193.27</v>
      </c>
      <c r="R1299" s="126">
        <f>VLOOKUP(A1299,РАСЧЕТ!A:BC,55,0)</f>
        <v>0</v>
      </c>
      <c r="S1299" s="126">
        <f t="shared" si="184"/>
        <v>-193.27</v>
      </c>
      <c r="T1299" s="126">
        <v>193.27</v>
      </c>
      <c r="U1299" s="126">
        <f>VLOOKUP(A1299,РАСЧЕТ!A:BD,56,0)</f>
        <v>0</v>
      </c>
      <c r="V1299" s="126">
        <f t="shared" si="185"/>
        <v>-193.27</v>
      </c>
      <c r="W1299" s="81">
        <v>193.27</v>
      </c>
      <c r="X1299" s="81">
        <f>VLOOKUP(A1299,РАСЧЕТ!A:BE,57,0)</f>
        <v>100.2032782141839</v>
      </c>
      <c r="Y1299" s="81">
        <f t="shared" si="186"/>
        <v>-93.066721785816114</v>
      </c>
      <c r="Z1299" s="81" t="str">
        <f>VLOOKUP(A1299,'10'!A:C,3,0)</f>
        <v>Начисление услуг УКС00001635 от 31.10.2023 0:00:01</v>
      </c>
      <c r="AA1299" s="81" t="str">
        <f>VLOOKUP(A1299,'10'!A:B,2,0)</f>
        <v>НАС/КС/ДУ-КЛ-3-45</v>
      </c>
      <c r="AB1299" s="81">
        <v>193.27</v>
      </c>
      <c r="AC1299" s="81">
        <f>VLOOKUP(A1299,РАСЧЕТ!A:BF,58,0)</f>
        <v>107.75135072429568</v>
      </c>
      <c r="AD1299" s="81">
        <f t="shared" si="187"/>
        <v>-85.518649275704334</v>
      </c>
      <c r="AE1299" s="81" t="str">
        <f>VLOOKUP(A1299,'11'!A:C,3,0)</f>
        <v>Начисление услуг УКС00001712 от 30.11.2023 23:59:59</v>
      </c>
      <c r="AF1299" s="81" t="str">
        <f>VLOOKUP(A1299,'11'!A:B,2,0)</f>
        <v>НАС/КС/ДУ-КЛ-3-45</v>
      </c>
      <c r="AG1299" s="81">
        <v>193.27</v>
      </c>
      <c r="AH1299" s="120">
        <f>VLOOKUP(A1299,РАСЧЕТ!A:BG,59,0)</f>
        <v>155.24205919065315</v>
      </c>
      <c r="AI1299" s="120">
        <f t="shared" si="188"/>
        <v>-38.027940809346859</v>
      </c>
      <c r="AJ1299" t="str">
        <f>VLOOKUP(A1299,'12'!A:C,3,0)</f>
        <v>Начисление услуг УКС00001860 от 31.12.2023 23:59:59</v>
      </c>
      <c r="AK1299" t="str">
        <f>VLOOKUP(A1299,'12'!A:B,2,0)</f>
        <v>НАС/КС/ДУ-КЛ-3-45</v>
      </c>
    </row>
    <row r="1300" spans="1:37" x14ac:dyDescent="0.3">
      <c r="A1300" s="79" t="s">
        <v>2075</v>
      </c>
      <c r="B1300" s="79" t="s">
        <v>2076</v>
      </c>
      <c r="C1300" s="81">
        <v>270.58</v>
      </c>
      <c r="D1300" s="81">
        <f>VLOOKUP(A1300,РАСЧЕТ!A:AY,51,0)</f>
        <v>113.75248932214787</v>
      </c>
      <c r="E1300" s="81">
        <f t="shared" si="180"/>
        <v>-156.8275106778521</v>
      </c>
      <c r="F1300" s="81" t="str">
        <f>VLOOKUP(A1300,'04'!A:C,3,0)</f>
        <v>Начисление услуг УКС00000631 от 30.04.2023 0:00:01</v>
      </c>
      <c r="G1300" s="81" t="str">
        <f>VLOOKUP(A1300,'04'!A:B,2,0)</f>
        <v>ДУ ЗПИФ Новое Строительство Красная сосна 3/паркинг/Кл. №46</v>
      </c>
      <c r="H1300" s="126">
        <v>270.58</v>
      </c>
      <c r="I1300" s="126">
        <f>VLOOKUP(A1300,РАСЧЕТ!A:AZ,52,0)</f>
        <v>0</v>
      </c>
      <c r="J1300" s="126">
        <f t="shared" si="181"/>
        <v>-270.58</v>
      </c>
      <c r="K1300" s="126">
        <v>270.58</v>
      </c>
      <c r="L1300" s="126">
        <f>VLOOKUP(A1300,РАСЧЕТ!A:BA,53,0)</f>
        <v>0</v>
      </c>
      <c r="M1300" s="126">
        <f t="shared" si="182"/>
        <v>-270.58</v>
      </c>
      <c r="N1300" s="126">
        <v>270.58</v>
      </c>
      <c r="O1300" s="126">
        <f>VLOOKUP(A1300,РАСЧЕТ!A:BB,54,0)</f>
        <v>0</v>
      </c>
      <c r="P1300" s="126">
        <f t="shared" si="183"/>
        <v>-270.58</v>
      </c>
      <c r="Q1300" s="126">
        <v>270.58</v>
      </c>
      <c r="R1300" s="126">
        <f>VLOOKUP(A1300,РАСЧЕТ!A:BC,55,0)</f>
        <v>0</v>
      </c>
      <c r="S1300" s="126">
        <f t="shared" si="184"/>
        <v>-270.58</v>
      </c>
      <c r="T1300" s="126">
        <v>270.58</v>
      </c>
      <c r="U1300" s="126">
        <f>VLOOKUP(A1300,РАСЧЕТ!A:BD,56,0)</f>
        <v>0</v>
      </c>
      <c r="V1300" s="126">
        <f t="shared" si="185"/>
        <v>-270.58</v>
      </c>
      <c r="W1300" s="81">
        <v>270.58</v>
      </c>
      <c r="X1300" s="81">
        <f>VLOOKUP(A1300,РАСЧЕТ!A:BE,57,0)</f>
        <v>140.28458949985745</v>
      </c>
      <c r="Y1300" s="81">
        <f t="shared" si="186"/>
        <v>-130.29541050014254</v>
      </c>
      <c r="Z1300" s="81" t="str">
        <f>VLOOKUP(A1300,'10'!A:C,3,0)</f>
        <v>Начисление услуг УКС00001635 от 31.10.2023 0:00:01</v>
      </c>
      <c r="AA1300" s="81" t="str">
        <f>VLOOKUP(A1300,'10'!A:B,2,0)</f>
        <v>ДУ ЗПИФ Новое Строительство Красная сосна 3/паркинг/Кл. №46</v>
      </c>
      <c r="AB1300" s="81">
        <v>270.58</v>
      </c>
      <c r="AC1300" s="81">
        <f>VLOOKUP(A1300,РАСЧЕТ!A:BF,58,0)</f>
        <v>150.85189101401394</v>
      </c>
      <c r="AD1300" s="81">
        <f t="shared" si="187"/>
        <v>-119.72810898598604</v>
      </c>
      <c r="AE1300" s="81" t="str">
        <f>VLOOKUP(A1300,'11'!A:C,3,0)</f>
        <v>Начисление услуг УКС00001712 от 30.11.2023 23:59:59</v>
      </c>
      <c r="AF1300" s="81" t="str">
        <f>VLOOKUP(A1300,'11'!A:B,2,0)</f>
        <v>ДУ ЗПИФ Новое Строительство Красная сосна 3/паркинг/Кл. №46</v>
      </c>
      <c r="AG1300" s="81">
        <v>270.58</v>
      </c>
      <c r="AH1300" s="120">
        <f>VLOOKUP(A1300,РАСЧЕТ!A:BG,59,0)</f>
        <v>217.33888286691439</v>
      </c>
      <c r="AI1300" s="120">
        <f t="shared" si="188"/>
        <v>-53.241117133085595</v>
      </c>
      <c r="AJ1300" t="str">
        <f>VLOOKUP(A1300,'12'!A:C,3,0)</f>
        <v>Начисление услуг УКС00001860 от 31.12.2023 23:59:59</v>
      </c>
      <c r="AK1300" t="str">
        <f>VLOOKUP(A1300,'12'!A:B,2,0)</f>
        <v>ДУ ЗПИФ Новое Строительство Красная сосна 3/паркинг/Кл. №46</v>
      </c>
    </row>
    <row r="1301" spans="1:37" x14ac:dyDescent="0.3">
      <c r="A1301" s="79" t="s">
        <v>2682</v>
      </c>
      <c r="B1301" s="79" t="s">
        <v>2431</v>
      </c>
      <c r="C1301" s="81">
        <v>146.03</v>
      </c>
      <c r="D1301" s="81">
        <f>VLOOKUP(A1301,РАСЧЕТ!A:AY,51,0)</f>
        <v>61.390232332587729</v>
      </c>
      <c r="E1301" s="81">
        <f t="shared" si="180"/>
        <v>-84.639767667412272</v>
      </c>
      <c r="F1301" s="81" t="str">
        <f>VLOOKUP(A1301,'04'!A:C,3,0)</f>
        <v>Начисление услуг УКС00000631 от 30.04.2023 0:00:01</v>
      </c>
      <c r="G1301" s="81" t="str">
        <f>VLOOKUP(A1301,'04'!A:B,2,0)</f>
        <v>НАС/КС/ДУ/3-КЛ-47 ЗПИФ</v>
      </c>
      <c r="H1301" s="126">
        <v>146.03</v>
      </c>
      <c r="I1301" s="126">
        <f>VLOOKUP(A1301,РАСЧЕТ!A:AZ,52,0)</f>
        <v>0</v>
      </c>
      <c r="J1301" s="126">
        <f t="shared" si="181"/>
        <v>-146.03</v>
      </c>
      <c r="K1301" s="126">
        <v>146.03</v>
      </c>
      <c r="L1301" s="126">
        <f>VLOOKUP(A1301,РАСЧЕТ!A:BA,53,0)</f>
        <v>0</v>
      </c>
      <c r="M1301" s="126">
        <f t="shared" si="182"/>
        <v>-146.03</v>
      </c>
      <c r="N1301" s="126">
        <v>146.03</v>
      </c>
      <c r="O1301" s="126">
        <f>VLOOKUP(A1301,РАСЧЕТ!A:BB,54,0)</f>
        <v>0</v>
      </c>
      <c r="P1301" s="126">
        <f t="shared" si="183"/>
        <v>-146.03</v>
      </c>
      <c r="Q1301" s="126">
        <v>146.03</v>
      </c>
      <c r="R1301" s="126">
        <f>VLOOKUP(A1301,РАСЧЕТ!A:BC,55,0)</f>
        <v>0</v>
      </c>
      <c r="S1301" s="126">
        <f t="shared" si="184"/>
        <v>-146.03</v>
      </c>
      <c r="T1301" s="126">
        <v>146.03</v>
      </c>
      <c r="U1301" s="126">
        <f>VLOOKUP(A1301,РАСЧЕТ!A:BD,56,0)</f>
        <v>0</v>
      </c>
      <c r="V1301" s="126">
        <f t="shared" si="185"/>
        <v>-146.03</v>
      </c>
      <c r="W1301" s="81">
        <v>146.03</v>
      </c>
      <c r="X1301" s="81">
        <f>VLOOKUP(A1301,РАСЧЕТ!A:BE,57,0)</f>
        <v>75.709143539605606</v>
      </c>
      <c r="Y1301" s="81">
        <f t="shared" si="186"/>
        <v>-70.320856460394396</v>
      </c>
      <c r="Z1301" s="81" t="str">
        <f>VLOOKUP(A1301,'10'!A:C,3,0)</f>
        <v>Начисление услуг УКС00001635 от 31.10.2023 0:00:01</v>
      </c>
      <c r="AA1301" s="81" t="str">
        <f>VLOOKUP(A1301,'10'!A:B,2,0)</f>
        <v>НАС/КС/ДУ/3-КЛ-47 ЗПИФ</v>
      </c>
      <c r="AB1301" s="81">
        <v>146.03</v>
      </c>
      <c r="AC1301" s="81">
        <f>VLOOKUP(A1301,РАСЧЕТ!A:BF,58,0)</f>
        <v>81.412131658356728</v>
      </c>
      <c r="AD1301" s="81">
        <f t="shared" si="187"/>
        <v>-64.617868341643273</v>
      </c>
      <c r="AE1301" s="81" t="str">
        <f>VLOOKUP(A1301,'11'!A:C,3,0)</f>
        <v>Начисление услуг УКС00001712 от 30.11.2023 23:59:59</v>
      </c>
      <c r="AF1301" s="81" t="str">
        <f>VLOOKUP(A1301,'11'!A:B,2,0)</f>
        <v>НАС/КС/ДУ/3-КЛ-47 ЗПИФ</v>
      </c>
      <c r="AG1301" s="81">
        <v>146.03</v>
      </c>
      <c r="AH1301" s="120">
        <f>VLOOKUP(A1301,РАСЧЕТ!A:BG,59,0)</f>
        <v>117.29400027738237</v>
      </c>
      <c r="AI1301" s="120">
        <f t="shared" si="188"/>
        <v>-28.735999722617635</v>
      </c>
      <c r="AJ1301" t="str">
        <f>VLOOKUP(A1301,'12'!A:C,3,0)</f>
        <v>Начисление услуг УКС00001860 от 31.12.2023 23:59:59</v>
      </c>
      <c r="AK1301" t="str">
        <f>VLOOKUP(A1301,'12'!A:B,2,0)</f>
        <v>НАС/КС/ДУ/3-КЛ-47 ЗПИФ</v>
      </c>
    </row>
    <row r="1302" spans="1:37" x14ac:dyDescent="0.3">
      <c r="A1302" s="79" t="s">
        <v>2488</v>
      </c>
      <c r="B1302" s="79" t="s">
        <v>2489</v>
      </c>
      <c r="C1302" s="81">
        <v>184.68</v>
      </c>
      <c r="D1302" s="81">
        <f>VLOOKUP(A1302,РАСЧЕТ!A:AY,51,0)</f>
        <v>77.640587950037428</v>
      </c>
      <c r="E1302" s="81">
        <f t="shared" si="180"/>
        <v>-107.03941204996258</v>
      </c>
      <c r="F1302" s="81" t="str">
        <f>VLOOKUP(A1302,'04'!A:C,3,0)</f>
        <v>Начисление услуг УКС00000631 от 30.04.2023 0:00:01</v>
      </c>
      <c r="G1302" s="81" t="str">
        <f>VLOOKUP(A1302,'04'!A:B,2,0)</f>
        <v>ДУ ЗПИФ Новое Строительство Красная сосна 3/паркинг/Кл. №48</v>
      </c>
      <c r="H1302" s="126">
        <v>184.68</v>
      </c>
      <c r="I1302" s="126">
        <f>VLOOKUP(A1302,РАСЧЕТ!A:AZ,52,0)</f>
        <v>0</v>
      </c>
      <c r="J1302" s="126">
        <f t="shared" si="181"/>
        <v>-184.68</v>
      </c>
      <c r="K1302" s="126">
        <v>184.68</v>
      </c>
      <c r="L1302" s="126">
        <f>VLOOKUP(A1302,РАСЧЕТ!A:BA,53,0)</f>
        <v>0</v>
      </c>
      <c r="M1302" s="126">
        <f t="shared" si="182"/>
        <v>-184.68</v>
      </c>
      <c r="N1302" s="126">
        <v>184.68</v>
      </c>
      <c r="O1302" s="126">
        <f>VLOOKUP(A1302,РАСЧЕТ!A:BB,54,0)</f>
        <v>0</v>
      </c>
      <c r="P1302" s="126">
        <f t="shared" si="183"/>
        <v>-184.68</v>
      </c>
      <c r="Q1302" s="126">
        <v>184.68</v>
      </c>
      <c r="R1302" s="126">
        <f>VLOOKUP(A1302,РАСЧЕТ!A:BC,55,0)</f>
        <v>0</v>
      </c>
      <c r="S1302" s="126">
        <f t="shared" si="184"/>
        <v>-184.68</v>
      </c>
      <c r="T1302" s="126">
        <v>184.68</v>
      </c>
      <c r="U1302" s="126">
        <f>VLOOKUP(A1302,РАСЧЕТ!A:BD,56,0)</f>
        <v>0</v>
      </c>
      <c r="V1302" s="126">
        <f t="shared" si="185"/>
        <v>-184.68</v>
      </c>
      <c r="W1302" s="81">
        <v>184.68</v>
      </c>
      <c r="X1302" s="81">
        <f>VLOOKUP(A1302,РАСЧЕТ!A:BE,57,0)</f>
        <v>95.749799182442402</v>
      </c>
      <c r="Y1302" s="81">
        <f t="shared" si="186"/>
        <v>-88.930200817557605</v>
      </c>
      <c r="Z1302" s="81" t="str">
        <f>VLOOKUP(A1302,'10'!A:C,3,0)</f>
        <v>Начисление услуг УКС00001635 от 31.10.2023 0:00:01</v>
      </c>
      <c r="AA1302" s="81" t="str">
        <f>VLOOKUP(A1302,'10'!A:B,2,0)</f>
        <v>ДУ ЗПИФ Новое Строительство Красная сосна 3/паркинг/Кл. №48</v>
      </c>
      <c r="AB1302" s="81">
        <v>184.68</v>
      </c>
      <c r="AC1302" s="81">
        <f>VLOOKUP(A1302,РАСЧЕТ!A:BF,58,0)</f>
        <v>102.96240180321588</v>
      </c>
      <c r="AD1302" s="81">
        <f t="shared" si="187"/>
        <v>-81.717598196784124</v>
      </c>
      <c r="AE1302" s="81" t="str">
        <f>VLOOKUP(A1302,'11'!A:C,3,0)</f>
        <v>Начисление услуг УКС00001712 от 30.11.2023 23:59:59</v>
      </c>
      <c r="AF1302" s="81" t="str">
        <f>VLOOKUP(A1302,'11'!A:B,2,0)</f>
        <v>ДУ ЗПИФ Новое Строительство Красная сосна 3/паркинг/Кл. №48</v>
      </c>
      <c r="AG1302" s="81">
        <v>184.68</v>
      </c>
      <c r="AH1302" s="120">
        <f>VLOOKUP(A1302,РАСЧЕТ!A:BG,59,0)</f>
        <v>148.34241211551299</v>
      </c>
      <c r="AI1302" s="120">
        <f t="shared" si="188"/>
        <v>-36.337587884487021</v>
      </c>
      <c r="AJ1302" t="str">
        <f>VLOOKUP(A1302,'12'!A:C,3,0)</f>
        <v>Начисление услуг УКС00001860 от 31.12.2023 23:59:59</v>
      </c>
      <c r="AK1302" t="str">
        <f>VLOOKUP(A1302,'12'!A:B,2,0)</f>
        <v>ДУ ЗПИФ Новое Строительство Красная сосна 3/паркинг/Кл. №48</v>
      </c>
    </row>
    <row r="1303" spans="1:37" x14ac:dyDescent="0.3">
      <c r="A1303" s="79" t="s">
        <v>1960</v>
      </c>
      <c r="B1303" s="79" t="s">
        <v>1961</v>
      </c>
      <c r="C1303" s="81">
        <v>219.04</v>
      </c>
      <c r="D1303" s="81">
        <f>VLOOKUP(A1303,РАСЧЕТ!A:AY,51,0)</f>
        <v>92.085348498881586</v>
      </c>
      <c r="E1303" s="81">
        <f t="shared" si="180"/>
        <v>-126.95465150111841</v>
      </c>
      <c r="F1303" s="81" t="str">
        <f>VLOOKUP(A1303,'04'!A:C,3,0)</f>
        <v>Начисление услуг УКС00000631 от 30.04.2023 0:00:01</v>
      </c>
      <c r="G1303" s="81" t="str">
        <f>VLOOKUP(A1303,'04'!A:B,2,0)</f>
        <v>ДУ ЗПИФ Новое Строительство Красная сосна 3/паркинг/Кл. №49</v>
      </c>
      <c r="H1303" s="126">
        <v>219.04</v>
      </c>
      <c r="I1303" s="126">
        <f>VLOOKUP(A1303,РАСЧЕТ!A:AZ,52,0)</f>
        <v>0</v>
      </c>
      <c r="J1303" s="126">
        <f t="shared" si="181"/>
        <v>-219.04</v>
      </c>
      <c r="K1303" s="126">
        <v>219.04</v>
      </c>
      <c r="L1303" s="126">
        <f>VLOOKUP(A1303,РАСЧЕТ!A:BA,53,0)</f>
        <v>0</v>
      </c>
      <c r="M1303" s="126">
        <f t="shared" si="182"/>
        <v>-219.04</v>
      </c>
      <c r="N1303" s="126">
        <v>219.04</v>
      </c>
      <c r="O1303" s="126">
        <f>VLOOKUP(A1303,РАСЧЕТ!A:BB,54,0)</f>
        <v>0</v>
      </c>
      <c r="P1303" s="126">
        <f t="shared" si="183"/>
        <v>-219.04</v>
      </c>
      <c r="Q1303" s="126">
        <v>219.04</v>
      </c>
      <c r="R1303" s="126">
        <f>VLOOKUP(A1303,РАСЧЕТ!A:BC,55,0)</f>
        <v>0</v>
      </c>
      <c r="S1303" s="126">
        <f t="shared" si="184"/>
        <v>-219.04</v>
      </c>
      <c r="T1303" s="126">
        <v>219.04</v>
      </c>
      <c r="U1303" s="126">
        <f>VLOOKUP(A1303,РАСЧЕТ!A:BD,56,0)</f>
        <v>0</v>
      </c>
      <c r="V1303" s="126">
        <f t="shared" si="185"/>
        <v>-219.04</v>
      </c>
      <c r="W1303" s="81">
        <v>219.04</v>
      </c>
      <c r="X1303" s="81">
        <f>VLOOKUP(A1303,РАСЧЕТ!A:BE,57,0)</f>
        <v>113.56371530940841</v>
      </c>
      <c r="Y1303" s="81">
        <f t="shared" si="186"/>
        <v>-105.47628469059158</v>
      </c>
      <c r="Z1303" s="81" t="str">
        <f>VLOOKUP(A1303,'10'!A:C,3,0)</f>
        <v>Начисление услуг УКС00001635 от 31.10.2023 0:00:01</v>
      </c>
      <c r="AA1303" s="81" t="str">
        <f>VLOOKUP(A1303,'10'!A:B,2,0)</f>
        <v>ДУ ЗПИФ Новое Строительство Красная сосна 3/паркинг/Кл. №49</v>
      </c>
      <c r="AB1303" s="81">
        <v>219.04</v>
      </c>
      <c r="AC1303" s="81">
        <f>VLOOKUP(A1303,РАСЧЕТ!A:BF,58,0)</f>
        <v>122.11819748753511</v>
      </c>
      <c r="AD1303" s="81">
        <f t="shared" si="187"/>
        <v>-96.921802512464879</v>
      </c>
      <c r="AE1303" s="81" t="str">
        <f>VLOOKUP(A1303,'11'!A:C,3,0)</f>
        <v>Начисление услуг УКС00001712 от 30.11.2023 23:59:59</v>
      </c>
      <c r="AF1303" s="81" t="str">
        <f>VLOOKUP(A1303,'11'!A:B,2,0)</f>
        <v>ДУ ЗПИФ Новое Строительство Красная сосна 3/паркинг/Кл. №49</v>
      </c>
      <c r="AG1303" s="81">
        <v>219.04</v>
      </c>
      <c r="AH1303" s="120">
        <f>VLOOKUP(A1303,РАСЧЕТ!A:BG,59,0)</f>
        <v>175.94100041607356</v>
      </c>
      <c r="AI1303" s="120">
        <f t="shared" si="188"/>
        <v>-43.098999583926428</v>
      </c>
      <c r="AJ1303" t="str">
        <f>VLOOKUP(A1303,'12'!A:C,3,0)</f>
        <v>Начисление услуг УКС00001860 от 31.12.2023 23:59:59</v>
      </c>
      <c r="AK1303" t="str">
        <f>VLOOKUP(A1303,'12'!A:B,2,0)</f>
        <v>ДУ ЗПИФ Новое Строительство Красная сосна 3/паркинг/Кл. №49</v>
      </c>
    </row>
    <row r="1304" spans="1:37" x14ac:dyDescent="0.3">
      <c r="A1304" s="79" t="s">
        <v>2546</v>
      </c>
      <c r="B1304" s="79" t="s">
        <v>2547</v>
      </c>
      <c r="C1304" s="81">
        <v>283.47000000000003</v>
      </c>
      <c r="D1304" s="81">
        <f>VLOOKUP(A1304,РАСЧЕТ!A:AY,51,0)</f>
        <v>119.16927452796442</v>
      </c>
      <c r="E1304" s="81">
        <f t="shared" si="180"/>
        <v>-164.30072547203559</v>
      </c>
      <c r="F1304" s="81" t="str">
        <f>VLOOKUP(A1304,'04'!A:C,3,0)</f>
        <v>Начисление услуг УКС00000631 от 30.04.2023 0:00:01</v>
      </c>
      <c r="G1304" s="81" t="str">
        <f>VLOOKUP(A1304,'04'!A:B,2,0)</f>
        <v>ДУ ЗПИФ Новое Строительство Красная сосна 3/паркинг/Кл. №5</v>
      </c>
      <c r="H1304" s="126">
        <v>283.47000000000003</v>
      </c>
      <c r="I1304" s="126">
        <f>VLOOKUP(A1304,РАСЧЕТ!A:AZ,52,0)</f>
        <v>0</v>
      </c>
      <c r="J1304" s="126">
        <f t="shared" si="181"/>
        <v>-283.47000000000003</v>
      </c>
      <c r="K1304" s="126">
        <v>283.47000000000003</v>
      </c>
      <c r="L1304" s="126">
        <f>VLOOKUP(A1304,РАСЧЕТ!A:BA,53,0)</f>
        <v>0</v>
      </c>
      <c r="M1304" s="126">
        <f t="shared" si="182"/>
        <v>-283.47000000000003</v>
      </c>
      <c r="N1304" s="126">
        <v>283.47000000000003</v>
      </c>
      <c r="O1304" s="126">
        <f>VLOOKUP(A1304,РАСЧЕТ!A:BB,54,0)</f>
        <v>0</v>
      </c>
      <c r="P1304" s="126">
        <f t="shared" si="183"/>
        <v>-283.47000000000003</v>
      </c>
      <c r="Q1304" s="126">
        <v>283.47000000000003</v>
      </c>
      <c r="R1304" s="126">
        <f>VLOOKUP(A1304,РАСЧЕТ!A:BC,55,0)</f>
        <v>0</v>
      </c>
      <c r="S1304" s="126">
        <f t="shared" si="184"/>
        <v>-283.47000000000003</v>
      </c>
      <c r="T1304" s="126">
        <v>283.47000000000003</v>
      </c>
      <c r="U1304" s="126">
        <f>VLOOKUP(A1304,РАСЧЕТ!A:BD,56,0)</f>
        <v>0</v>
      </c>
      <c r="V1304" s="126">
        <f t="shared" si="185"/>
        <v>-283.47000000000003</v>
      </c>
      <c r="W1304" s="81">
        <v>283.47000000000003</v>
      </c>
      <c r="X1304" s="81">
        <f>VLOOKUP(A1304,РАСЧЕТ!A:BE,57,0)</f>
        <v>146.96480804746972</v>
      </c>
      <c r="Y1304" s="81">
        <f t="shared" si="186"/>
        <v>-136.50519195253031</v>
      </c>
      <c r="Z1304" s="81" t="str">
        <f>VLOOKUP(A1304,'10'!A:C,3,0)</f>
        <v>Начисление услуг УКС00001635 от 31.10.2023 0:00:01</v>
      </c>
      <c r="AA1304" s="81" t="str">
        <f>VLOOKUP(A1304,'10'!A:B,2,0)</f>
        <v>ДУ ЗПИФ Новое Строительство Красная сосна 3/паркинг/Кл. №5</v>
      </c>
      <c r="AB1304" s="81">
        <v>283.47000000000003</v>
      </c>
      <c r="AC1304" s="81">
        <f>VLOOKUP(A1304,РАСЧЕТ!A:BF,58,0)</f>
        <v>158.03531439563366</v>
      </c>
      <c r="AD1304" s="81">
        <f t="shared" si="187"/>
        <v>-125.43468560436636</v>
      </c>
      <c r="AE1304" s="81" t="str">
        <f>VLOOKUP(A1304,'11'!A:C,3,0)</f>
        <v>Начисление услуг УКС00001712 от 30.11.2023 23:59:59</v>
      </c>
      <c r="AF1304" s="81" t="str">
        <f>VLOOKUP(A1304,'11'!A:B,2,0)</f>
        <v>ДУ ЗПИФ Новое Строительство Красная сосна 3/паркинг/Кл. №5</v>
      </c>
      <c r="AG1304" s="81">
        <v>283.47000000000003</v>
      </c>
      <c r="AH1304" s="120">
        <f>VLOOKUP(A1304,РАСЧЕТ!A:BG,59,0)</f>
        <v>227.6883534796246</v>
      </c>
      <c r="AI1304" s="120">
        <f t="shared" si="188"/>
        <v>-55.781646520375432</v>
      </c>
      <c r="AJ1304" t="str">
        <f>VLOOKUP(A1304,'12'!A:C,3,0)</f>
        <v>Начисление услуг УКС00001860 от 31.12.2023 23:59:59</v>
      </c>
      <c r="AK1304" t="str">
        <f>VLOOKUP(A1304,'12'!A:B,2,0)</f>
        <v>ДУ ЗПИФ Новое Строительство Красная сосна 3/паркинг/Кл. №5</v>
      </c>
    </row>
    <row r="1305" spans="1:37" x14ac:dyDescent="0.3">
      <c r="A1305" s="79" t="s">
        <v>795</v>
      </c>
      <c r="B1305" s="79" t="s">
        <v>796</v>
      </c>
      <c r="C1305" s="81">
        <v>158.91</v>
      </c>
      <c r="D1305" s="81">
        <f>VLOOKUP(A1305,РАСЧЕТ!A:AY,51,0)</f>
        <v>66.807017538404295</v>
      </c>
      <c r="E1305" s="81">
        <f t="shared" si="180"/>
        <v>-92.102982461595701</v>
      </c>
      <c r="F1305" s="81" t="str">
        <f>VLOOKUP(A1305,'04'!A:C,3,0)</f>
        <v>Начисление услуг УКС00000631 от 30.04.2023 0:00:01</v>
      </c>
      <c r="G1305" s="81" t="str">
        <f>VLOOKUP(A1305,'04'!A:B,2,0)</f>
        <v>НАС/КС\ДУ/3-50КЛ</v>
      </c>
      <c r="H1305" s="126">
        <v>158.91</v>
      </c>
      <c r="I1305" s="126">
        <f>VLOOKUP(A1305,РАСЧЕТ!A:AZ,52,0)</f>
        <v>0</v>
      </c>
      <c r="J1305" s="126">
        <f t="shared" si="181"/>
        <v>-158.91</v>
      </c>
      <c r="K1305" s="126">
        <v>158.91</v>
      </c>
      <c r="L1305" s="126">
        <f>VLOOKUP(A1305,РАСЧЕТ!A:BA,53,0)</f>
        <v>0</v>
      </c>
      <c r="M1305" s="126">
        <f t="shared" si="182"/>
        <v>-158.91</v>
      </c>
      <c r="N1305" s="126">
        <v>158.91</v>
      </c>
      <c r="O1305" s="126">
        <f>VLOOKUP(A1305,РАСЧЕТ!A:BB,54,0)</f>
        <v>0</v>
      </c>
      <c r="P1305" s="126">
        <f t="shared" si="183"/>
        <v>-158.91</v>
      </c>
      <c r="Q1305" s="126">
        <v>158.91</v>
      </c>
      <c r="R1305" s="126">
        <f>VLOOKUP(A1305,РАСЧЕТ!A:BC,55,0)</f>
        <v>0</v>
      </c>
      <c r="S1305" s="126">
        <f t="shared" si="184"/>
        <v>-158.91</v>
      </c>
      <c r="T1305" s="126">
        <v>158.91</v>
      </c>
      <c r="U1305" s="126">
        <f>VLOOKUP(A1305,РАСЧЕТ!A:BD,56,0)</f>
        <v>0</v>
      </c>
      <c r="V1305" s="126">
        <f t="shared" si="185"/>
        <v>-158.91</v>
      </c>
      <c r="W1305" s="81">
        <v>158.91</v>
      </c>
      <c r="X1305" s="81">
        <f>VLOOKUP(A1305,РАСЧЕТ!A:BE,57,0)</f>
        <v>82.38936208721789</v>
      </c>
      <c r="Y1305" s="81">
        <f t="shared" si="186"/>
        <v>-76.520637912782107</v>
      </c>
      <c r="Z1305" s="81" t="str">
        <f>VLOOKUP(A1305,'10'!A:C,3,0)</f>
        <v>Начисление услуг УКС00001635 от 31.10.2023 0:00:01</v>
      </c>
      <c r="AA1305" s="81" t="str">
        <f>VLOOKUP(A1305,'10'!A:B,2,0)</f>
        <v>НАС/КС\ДУ/3-50КЛ</v>
      </c>
      <c r="AB1305" s="81">
        <v>158.91</v>
      </c>
      <c r="AC1305" s="81">
        <f>VLOOKUP(A1305,РАСЧЕТ!A:BF,58,0)</f>
        <v>88.595555039976446</v>
      </c>
      <c r="AD1305" s="81">
        <f t="shared" si="187"/>
        <v>-70.31444496002355</v>
      </c>
      <c r="AE1305" s="81" t="str">
        <f>VLOOKUP(A1305,'11'!A:C,3,0)</f>
        <v>Начисление услуг УКС00001712 от 30.11.2023 23:59:59</v>
      </c>
      <c r="AF1305" s="81" t="str">
        <f>VLOOKUP(A1305,'11'!A:B,2,0)</f>
        <v>НАС/КС\ДУ/3-50КЛ</v>
      </c>
      <c r="AG1305" s="81">
        <v>158.91</v>
      </c>
      <c r="AH1305" s="120">
        <f>VLOOKUP(A1305,РАСЧЕТ!A:BG,59,0)</f>
        <v>127.64347089009257</v>
      </c>
      <c r="AI1305" s="120">
        <f t="shared" si="188"/>
        <v>-31.266529109907424</v>
      </c>
      <c r="AJ1305" t="str">
        <f>VLOOKUP(A1305,'12'!A:C,3,0)</f>
        <v>Начисление услуг УКС00001860 от 31.12.2023 23:59:59</v>
      </c>
      <c r="AK1305" t="str">
        <f>VLOOKUP(A1305,'12'!A:B,2,0)</f>
        <v>НАС/КС\ДУ/3-50КЛ</v>
      </c>
    </row>
    <row r="1306" spans="1:37" x14ac:dyDescent="0.3">
      <c r="A1306" s="79" t="s">
        <v>873</v>
      </c>
      <c r="B1306" s="79" t="s">
        <v>874</v>
      </c>
      <c r="C1306" s="81">
        <v>184.68</v>
      </c>
      <c r="D1306" s="81">
        <f>VLOOKUP(A1306,РАСЧЕТ!A:AY,51,0)</f>
        <v>77.640587950037428</v>
      </c>
      <c r="E1306" s="81">
        <f t="shared" si="180"/>
        <v>-107.03941204996258</v>
      </c>
      <c r="F1306" s="81" t="str">
        <f>VLOOKUP(A1306,'04'!A:C,3,0)</f>
        <v>Начисление услуг УКС00000631 от 30.04.2023 0:00:01</v>
      </c>
      <c r="G1306" s="81" t="str">
        <f>VLOOKUP(A1306,'04'!A:B,2,0)</f>
        <v>НАС/КС/ДУ-3-КЛ-51</v>
      </c>
      <c r="H1306" s="126">
        <v>184.68</v>
      </c>
      <c r="I1306" s="126">
        <f>VLOOKUP(A1306,РАСЧЕТ!A:AZ,52,0)</f>
        <v>0</v>
      </c>
      <c r="J1306" s="126">
        <f t="shared" si="181"/>
        <v>-184.68</v>
      </c>
      <c r="K1306" s="126">
        <v>184.68</v>
      </c>
      <c r="L1306" s="126">
        <f>VLOOKUP(A1306,РАСЧЕТ!A:BA,53,0)</f>
        <v>0</v>
      </c>
      <c r="M1306" s="126">
        <f t="shared" si="182"/>
        <v>-184.68</v>
      </c>
      <c r="N1306" s="126">
        <v>184.68</v>
      </c>
      <c r="O1306" s="126">
        <f>VLOOKUP(A1306,РАСЧЕТ!A:BB,54,0)</f>
        <v>0</v>
      </c>
      <c r="P1306" s="126">
        <f t="shared" si="183"/>
        <v>-184.68</v>
      </c>
      <c r="Q1306" s="126">
        <v>184.68</v>
      </c>
      <c r="R1306" s="126">
        <f>VLOOKUP(A1306,РАСЧЕТ!A:BC,55,0)</f>
        <v>0</v>
      </c>
      <c r="S1306" s="126">
        <f t="shared" si="184"/>
        <v>-184.68</v>
      </c>
      <c r="T1306" s="126">
        <v>184.68</v>
      </c>
      <c r="U1306" s="126">
        <f>VLOOKUP(A1306,РАСЧЕТ!A:BD,56,0)</f>
        <v>0</v>
      </c>
      <c r="V1306" s="126">
        <f t="shared" si="185"/>
        <v>-184.68</v>
      </c>
      <c r="W1306" s="81">
        <v>184.68</v>
      </c>
      <c r="X1306" s="81">
        <f>VLOOKUP(A1306,РАСЧЕТ!A:BE,57,0)</f>
        <v>95.749799182442402</v>
      </c>
      <c r="Y1306" s="81">
        <f t="shared" si="186"/>
        <v>-88.930200817557605</v>
      </c>
      <c r="Z1306" s="81" t="str">
        <f>VLOOKUP(A1306,'10'!A:C,3,0)</f>
        <v>Начисление услуг УКС00001635 от 31.10.2023 0:00:01</v>
      </c>
      <c r="AA1306" s="81" t="str">
        <f>VLOOKUP(A1306,'10'!A:B,2,0)</f>
        <v>НАС/КС/ДУ-3-КЛ-51</v>
      </c>
      <c r="AB1306" s="81">
        <v>184.68</v>
      </c>
      <c r="AC1306" s="81">
        <f>VLOOKUP(A1306,РАСЧЕТ!A:BF,58,0)</f>
        <v>102.96240180321588</v>
      </c>
      <c r="AD1306" s="81">
        <f t="shared" si="187"/>
        <v>-81.717598196784124</v>
      </c>
      <c r="AE1306" s="81" t="str">
        <f>VLOOKUP(A1306,'11'!A:C,3,0)</f>
        <v>Начисление услуг УКС00001712 от 30.11.2023 23:59:59</v>
      </c>
      <c r="AF1306" s="81" t="str">
        <f>VLOOKUP(A1306,'11'!A:B,2,0)</f>
        <v>НАС/КС/ДУ-3-КЛ-51</v>
      </c>
      <c r="AG1306" s="81">
        <v>184.68</v>
      </c>
      <c r="AH1306" s="120">
        <f>VLOOKUP(A1306,РАСЧЕТ!A:BG,59,0)</f>
        <v>148.34241211551299</v>
      </c>
      <c r="AI1306" s="120">
        <f t="shared" si="188"/>
        <v>-36.337587884487021</v>
      </c>
      <c r="AJ1306" t="str">
        <f>VLOOKUP(A1306,'12'!A:C,3,0)</f>
        <v>Начисление услуг УКС00001860 от 31.12.2023 23:59:59</v>
      </c>
      <c r="AK1306" t="str">
        <f>VLOOKUP(A1306,'12'!A:B,2,0)</f>
        <v>НАС/КС/ДУ-3-КЛ-51</v>
      </c>
    </row>
    <row r="1307" spans="1:37" x14ac:dyDescent="0.3">
      <c r="A1307" s="79" t="s">
        <v>2694</v>
      </c>
      <c r="B1307" s="79" t="s">
        <v>956</v>
      </c>
      <c r="C1307" s="81">
        <v>193.27</v>
      </c>
      <c r="D1307" s="81">
        <f>VLOOKUP(A1307,РАСЧЕТ!A:AY,51,0)</f>
        <v>81.251778087248482</v>
      </c>
      <c r="E1307" s="81">
        <f t="shared" si="180"/>
        <v>-112.01822191275153</v>
      </c>
      <c r="F1307" s="81" t="str">
        <f>VLOOKUP(A1307,'04'!A:C,3,0)</f>
        <v>Начисление услуг УКС00000631 от 30.04.2023 0:00:01</v>
      </c>
      <c r="G1307" s="81" t="str">
        <f>VLOOKUP(A1307,'04'!A:B,2,0)</f>
        <v>НАС/КС/ДУ/3-КЛ-52</v>
      </c>
      <c r="H1307" s="126">
        <v>193.27</v>
      </c>
      <c r="I1307" s="126">
        <f>VLOOKUP(A1307,РАСЧЕТ!A:AZ,52,0)</f>
        <v>0</v>
      </c>
      <c r="J1307" s="126">
        <f t="shared" si="181"/>
        <v>-193.27</v>
      </c>
      <c r="K1307" s="126">
        <v>193.27</v>
      </c>
      <c r="L1307" s="126">
        <f>VLOOKUP(A1307,РАСЧЕТ!A:BA,53,0)</f>
        <v>0</v>
      </c>
      <c r="M1307" s="126">
        <f t="shared" si="182"/>
        <v>-193.27</v>
      </c>
      <c r="N1307" s="126">
        <v>193.27</v>
      </c>
      <c r="O1307" s="126">
        <f>VLOOKUP(A1307,РАСЧЕТ!A:BB,54,0)</f>
        <v>0</v>
      </c>
      <c r="P1307" s="126">
        <f t="shared" si="183"/>
        <v>-193.27</v>
      </c>
      <c r="Q1307" s="126">
        <v>193.27</v>
      </c>
      <c r="R1307" s="126">
        <f>VLOOKUP(A1307,РАСЧЕТ!A:BC,55,0)</f>
        <v>0</v>
      </c>
      <c r="S1307" s="126">
        <f t="shared" si="184"/>
        <v>-193.27</v>
      </c>
      <c r="T1307" s="126">
        <v>193.27</v>
      </c>
      <c r="U1307" s="126">
        <f>VLOOKUP(A1307,РАСЧЕТ!A:BD,56,0)</f>
        <v>0</v>
      </c>
      <c r="V1307" s="126">
        <f t="shared" si="185"/>
        <v>-193.27</v>
      </c>
      <c r="W1307" s="81">
        <v>193.27</v>
      </c>
      <c r="X1307" s="81">
        <f>VLOOKUP(A1307,РАСЧЕТ!A:BE,57,0)</f>
        <v>100.2032782141839</v>
      </c>
      <c r="Y1307" s="81">
        <f t="shared" si="186"/>
        <v>-93.066721785816114</v>
      </c>
      <c r="Z1307" s="81" t="str">
        <f>VLOOKUP(A1307,'10'!A:C,3,0)</f>
        <v>Начисление услуг УКС00001635 от 31.10.2023 0:00:01</v>
      </c>
      <c r="AA1307" s="81" t="str">
        <f>VLOOKUP(A1307,'10'!A:B,2,0)</f>
        <v>НАС/КС/ДУ/3-КЛ-52</v>
      </c>
      <c r="AB1307" s="81">
        <v>193.27</v>
      </c>
      <c r="AC1307" s="81">
        <f>VLOOKUP(A1307,РАСЧЕТ!A:BF,58,0)</f>
        <v>107.75135072429568</v>
      </c>
      <c r="AD1307" s="81">
        <f t="shared" si="187"/>
        <v>-85.518649275704334</v>
      </c>
      <c r="AE1307" s="81" t="str">
        <f>VLOOKUP(A1307,'11'!A:C,3,0)</f>
        <v>Начисление услуг УКС00001712 от 30.11.2023 23:59:59</v>
      </c>
      <c r="AF1307" s="81" t="str">
        <f>VLOOKUP(A1307,'11'!A:B,2,0)</f>
        <v>НАС/КС/ДУ/3-КЛ-52</v>
      </c>
      <c r="AG1307" s="81">
        <v>193.27</v>
      </c>
      <c r="AH1307" s="120">
        <f>VLOOKUP(A1307,РАСЧЕТ!A:BG,59,0)</f>
        <v>155.24205919065315</v>
      </c>
      <c r="AI1307" s="120">
        <f t="shared" si="188"/>
        <v>-38.027940809346859</v>
      </c>
      <c r="AJ1307" t="str">
        <f>VLOOKUP(A1307,'12'!A:C,3,0)</f>
        <v>Начисление услуг УКС00001860 от 31.12.2023 23:59:59</v>
      </c>
      <c r="AK1307" t="str">
        <f>VLOOKUP(A1307,'12'!A:B,2,0)</f>
        <v>НАС/КС/ДУ/3-КЛ-52</v>
      </c>
    </row>
    <row r="1308" spans="1:37" x14ac:dyDescent="0.3">
      <c r="A1308" s="79" t="s">
        <v>2320</v>
      </c>
      <c r="B1308" s="79" t="s">
        <v>2321</v>
      </c>
      <c r="C1308" s="81">
        <v>274.88</v>
      </c>
      <c r="D1308" s="81">
        <f>VLOOKUP(A1308,РАСЧЕТ!A:AY,51,0)</f>
        <v>115.55808439075339</v>
      </c>
      <c r="E1308" s="81">
        <f t="shared" si="180"/>
        <v>-159.32191560924662</v>
      </c>
      <c r="F1308" s="81" t="str">
        <f>VLOOKUP(A1308,'04'!A:C,3,0)</f>
        <v>Начисление услуг УКС00000631 от 30.04.2023 0:00:01</v>
      </c>
      <c r="G1308" s="81" t="str">
        <f>VLOOKUP(A1308,'04'!A:B,2,0)</f>
        <v>ДУ ЗПИФ Развитие Красная сосна 3/паркинг/Кл. №53</v>
      </c>
      <c r="H1308" s="126">
        <v>274.88</v>
      </c>
      <c r="I1308" s="126">
        <f>VLOOKUP(A1308,РАСЧЕТ!A:AZ,52,0)</f>
        <v>0</v>
      </c>
      <c r="J1308" s="126">
        <f t="shared" si="181"/>
        <v>-274.88</v>
      </c>
      <c r="K1308" s="126">
        <v>274.88</v>
      </c>
      <c r="L1308" s="126">
        <f>VLOOKUP(A1308,РАСЧЕТ!A:BA,53,0)</f>
        <v>0</v>
      </c>
      <c r="M1308" s="126">
        <f t="shared" si="182"/>
        <v>-274.88</v>
      </c>
      <c r="N1308" s="126">
        <v>274.88</v>
      </c>
      <c r="O1308" s="126">
        <f>VLOOKUP(A1308,РАСЧЕТ!A:BB,54,0)</f>
        <v>0</v>
      </c>
      <c r="P1308" s="126">
        <f t="shared" si="183"/>
        <v>-274.88</v>
      </c>
      <c r="Q1308" s="126">
        <v>274.88</v>
      </c>
      <c r="R1308" s="126">
        <f>VLOOKUP(A1308,РАСЧЕТ!A:BC,55,0)</f>
        <v>0</v>
      </c>
      <c r="S1308" s="126">
        <f t="shared" si="184"/>
        <v>-274.88</v>
      </c>
      <c r="T1308" s="126">
        <v>274.88</v>
      </c>
      <c r="U1308" s="126">
        <f>VLOOKUP(A1308,РАСЧЕТ!A:BD,56,0)</f>
        <v>0</v>
      </c>
      <c r="V1308" s="126">
        <f t="shared" si="185"/>
        <v>-274.88</v>
      </c>
      <c r="W1308" s="81">
        <v>274.88</v>
      </c>
      <c r="X1308" s="81">
        <f>VLOOKUP(A1308,РАСЧЕТ!A:BE,57,0)</f>
        <v>142.51132901572822</v>
      </c>
      <c r="Y1308" s="81">
        <f t="shared" si="186"/>
        <v>-132.36867098427177</v>
      </c>
      <c r="Z1308" s="81" t="str">
        <f>VLOOKUP(A1308,'10'!A:C,3,0)</f>
        <v>Начисление услуг УКС00001635 от 31.10.2023 0:00:01</v>
      </c>
      <c r="AA1308" s="81" t="str">
        <f>VLOOKUP(A1308,'10'!A:B,2,0)</f>
        <v>ДУ ЗПИФ Развитие Красная сосна 3/паркинг/Кл. №53</v>
      </c>
      <c r="AB1308" s="81">
        <v>274.88</v>
      </c>
      <c r="AC1308" s="81">
        <f>VLOOKUP(A1308,РАСЧЕТ!A:BF,58,0)</f>
        <v>153.24636547455387</v>
      </c>
      <c r="AD1308" s="81">
        <f t="shared" si="187"/>
        <v>-121.63363452544613</v>
      </c>
      <c r="AE1308" s="81" t="str">
        <f>VLOOKUP(A1308,'11'!A:C,3,0)</f>
        <v>Начисление услуг УКС00001712 от 30.11.2023 23:59:59</v>
      </c>
      <c r="AF1308" s="81" t="str">
        <f>VLOOKUP(A1308,'11'!A:B,2,0)</f>
        <v>ДУ ЗПИФ Развитие Красная сосна 3/паркинг/Кл. №53</v>
      </c>
      <c r="AG1308" s="81">
        <v>274.88</v>
      </c>
      <c r="AH1308" s="120">
        <f>VLOOKUP(A1308,РАСЧЕТ!A:BG,59,0)</f>
        <v>220.78870640448446</v>
      </c>
      <c r="AI1308" s="120">
        <f t="shared" si="188"/>
        <v>-54.091293595515538</v>
      </c>
      <c r="AJ1308" t="str">
        <f>VLOOKUP(A1308,'12'!A:C,3,0)</f>
        <v>Начисление услуг УКС00001860 от 31.12.2023 23:59:59</v>
      </c>
      <c r="AK1308" t="str">
        <f>VLOOKUP(A1308,'12'!A:B,2,0)</f>
        <v>ДУ ЗПИФ Развитие Красная сосна 3/паркинг/Кл. №53</v>
      </c>
    </row>
    <row r="1309" spans="1:37" x14ac:dyDescent="0.3">
      <c r="A1309" s="79" t="s">
        <v>2476</v>
      </c>
      <c r="B1309" s="79" t="s">
        <v>2477</v>
      </c>
      <c r="C1309" s="81">
        <v>240.52</v>
      </c>
      <c r="D1309" s="81">
        <f>VLOOKUP(A1309,РАСЧЕТ!A:AY,51,0)</f>
        <v>101.11332384190921</v>
      </c>
      <c r="E1309" s="81">
        <f t="shared" si="180"/>
        <v>-139.40667615809082</v>
      </c>
      <c r="F1309" s="81" t="str">
        <f>VLOOKUP(A1309,'04'!A:C,3,0)</f>
        <v>Начисление услуг УКС00000631 от 30.04.2023 0:00:01</v>
      </c>
      <c r="G1309" s="81" t="str">
        <f>VLOOKUP(A1309,'04'!A:B,2,0)</f>
        <v>ДУ ЗПИФ Развитие Красная сосна 3/паркинг/Кл. №54</v>
      </c>
      <c r="H1309" s="126">
        <v>240.52</v>
      </c>
      <c r="I1309" s="126">
        <f>VLOOKUP(A1309,РАСЧЕТ!A:AZ,52,0)</f>
        <v>0</v>
      </c>
      <c r="J1309" s="126">
        <f t="shared" si="181"/>
        <v>-240.52</v>
      </c>
      <c r="K1309" s="126">
        <v>240.52</v>
      </c>
      <c r="L1309" s="126">
        <f>VLOOKUP(A1309,РАСЧЕТ!A:BA,53,0)</f>
        <v>0</v>
      </c>
      <c r="M1309" s="126">
        <f t="shared" si="182"/>
        <v>-240.52</v>
      </c>
      <c r="N1309" s="126">
        <v>240.52</v>
      </c>
      <c r="O1309" s="126">
        <f>VLOOKUP(A1309,РАСЧЕТ!A:BB,54,0)</f>
        <v>0</v>
      </c>
      <c r="P1309" s="126">
        <f t="shared" si="183"/>
        <v>-240.52</v>
      </c>
      <c r="Q1309" s="126">
        <v>240.52</v>
      </c>
      <c r="R1309" s="126">
        <f>VLOOKUP(A1309,РАСЧЕТ!A:BC,55,0)</f>
        <v>0</v>
      </c>
      <c r="S1309" s="126">
        <f t="shared" si="184"/>
        <v>-240.52</v>
      </c>
      <c r="T1309" s="126">
        <v>240.52</v>
      </c>
      <c r="U1309" s="126">
        <f>VLOOKUP(A1309,РАСЧЕТ!A:BD,56,0)</f>
        <v>0</v>
      </c>
      <c r="V1309" s="126">
        <f t="shared" si="185"/>
        <v>-240.52</v>
      </c>
      <c r="W1309" s="81">
        <v>240.52</v>
      </c>
      <c r="X1309" s="81">
        <f>VLOOKUP(A1309,РАСЧЕТ!A:BE,57,0)</f>
        <v>124.69741288876219</v>
      </c>
      <c r="Y1309" s="81">
        <f t="shared" si="186"/>
        <v>-115.82258711123782</v>
      </c>
      <c r="Z1309" s="81" t="str">
        <f>VLOOKUP(A1309,'10'!A:C,3,0)</f>
        <v>Начисление услуг УКС00001635 от 31.10.2023 0:00:01</v>
      </c>
      <c r="AA1309" s="81" t="str">
        <f>VLOOKUP(A1309,'10'!A:B,2,0)</f>
        <v>ДУ ЗПИФ Развитие Красная сосна 3/паркинг/Кл. №54</v>
      </c>
      <c r="AB1309" s="81">
        <v>240.52</v>
      </c>
      <c r="AC1309" s="81">
        <f>VLOOKUP(A1309,РАСЧЕТ!A:BF,58,0)</f>
        <v>134.09056979023461</v>
      </c>
      <c r="AD1309" s="81">
        <f t="shared" si="187"/>
        <v>-106.4294302097654</v>
      </c>
      <c r="AE1309" s="81" t="str">
        <f>VLOOKUP(A1309,'11'!A:C,3,0)</f>
        <v>Начисление услуг УКС00001712 от 30.11.2023 23:59:59</v>
      </c>
      <c r="AF1309" s="81" t="str">
        <f>VLOOKUP(A1309,'11'!A:B,2,0)</f>
        <v>ДУ ЗПИФ Развитие Красная сосна 3/паркинг/Кл. №54</v>
      </c>
      <c r="AG1309" s="81">
        <v>240.52</v>
      </c>
      <c r="AH1309" s="120">
        <f>VLOOKUP(A1309,РАСЧЕТ!A:BG,59,0)</f>
        <v>193.19011810392388</v>
      </c>
      <c r="AI1309" s="120">
        <f t="shared" si="188"/>
        <v>-47.329881896076131</v>
      </c>
      <c r="AJ1309" t="str">
        <f>VLOOKUP(A1309,'12'!A:C,3,0)</f>
        <v>Начисление услуг УКС00001860 от 31.12.2023 23:59:59</v>
      </c>
      <c r="AK1309" t="str">
        <f>VLOOKUP(A1309,'12'!A:B,2,0)</f>
        <v>ДУ ЗПИФ Развитие Красная сосна 3/паркинг/Кл. №54</v>
      </c>
    </row>
    <row r="1310" spans="1:37" x14ac:dyDescent="0.3">
      <c r="A1310" s="79" t="s">
        <v>782</v>
      </c>
      <c r="B1310" s="79" t="s">
        <v>783</v>
      </c>
      <c r="C1310" s="81">
        <v>154.62</v>
      </c>
      <c r="D1310" s="81">
        <f>VLOOKUP(A1310,РАСЧЕТ!A:AY,51,0)</f>
        <v>65.001422469798783</v>
      </c>
      <c r="E1310" s="81">
        <f t="shared" si="180"/>
        <v>-89.618577530201222</v>
      </c>
      <c r="F1310" s="81" t="str">
        <f>VLOOKUP(A1310,'04'!A:C,3,0)</f>
        <v>Начисление услуг УКС00000631 от 30.04.2023 0:00:01</v>
      </c>
      <c r="G1310" s="81" t="str">
        <f>VLOOKUP(A1310,'04'!A:B,2,0)</f>
        <v>ДУ ЗПИФ Новое Строительство Красная сосна 3/паркинг/Кл. №55</v>
      </c>
      <c r="H1310" s="126">
        <v>154.62</v>
      </c>
      <c r="I1310" s="126">
        <f>VLOOKUP(A1310,РАСЧЕТ!A:AZ,52,0)</f>
        <v>0</v>
      </c>
      <c r="J1310" s="126">
        <f t="shared" si="181"/>
        <v>-154.62</v>
      </c>
      <c r="K1310" s="126">
        <v>154.62</v>
      </c>
      <c r="L1310" s="126">
        <f>VLOOKUP(A1310,РАСЧЕТ!A:BA,53,0)</f>
        <v>0</v>
      </c>
      <c r="M1310" s="126">
        <f t="shared" si="182"/>
        <v>-154.62</v>
      </c>
      <c r="N1310" s="126">
        <v>154.62</v>
      </c>
      <c r="O1310" s="126">
        <f>VLOOKUP(A1310,РАСЧЕТ!A:BB,54,0)</f>
        <v>0</v>
      </c>
      <c r="P1310" s="126">
        <f t="shared" si="183"/>
        <v>-154.62</v>
      </c>
      <c r="Q1310" s="126">
        <v>154.62</v>
      </c>
      <c r="R1310" s="126">
        <f>VLOOKUP(A1310,РАСЧЕТ!A:BC,55,0)</f>
        <v>0</v>
      </c>
      <c r="S1310" s="126">
        <f t="shared" si="184"/>
        <v>-154.62</v>
      </c>
      <c r="T1310" s="126">
        <v>154.62</v>
      </c>
      <c r="U1310" s="126">
        <f>VLOOKUP(A1310,РАСЧЕТ!A:BD,56,0)</f>
        <v>0</v>
      </c>
      <c r="V1310" s="126">
        <f t="shared" si="185"/>
        <v>-154.62</v>
      </c>
      <c r="W1310" s="81">
        <v>154.62</v>
      </c>
      <c r="X1310" s="81">
        <f>VLOOKUP(A1310,РАСЧЕТ!A:BE,57,0)</f>
        <v>80.162622571347129</v>
      </c>
      <c r="Y1310" s="81">
        <f t="shared" si="186"/>
        <v>-74.457377428652876</v>
      </c>
      <c r="Z1310" s="81" t="str">
        <f>VLOOKUP(A1310,'10'!A:C,3,0)</f>
        <v>Начисление услуг УКС00001635 от 31.10.2023 0:00:01</v>
      </c>
      <c r="AA1310" s="81" t="str">
        <f>VLOOKUP(A1310,'10'!A:B,2,0)</f>
        <v>ДУ ЗПИФ Новое Строительство Красная сосна 3/паркинг/Кл. №55</v>
      </c>
      <c r="AB1310" s="81">
        <v>154.62</v>
      </c>
      <c r="AC1310" s="81">
        <f>VLOOKUP(A1310,РАСЧЕТ!A:BF,58,0)</f>
        <v>86.20108057943655</v>
      </c>
      <c r="AD1310" s="81">
        <f t="shared" si="187"/>
        <v>-68.418919420563455</v>
      </c>
      <c r="AE1310" s="81" t="str">
        <f>VLOOKUP(A1310,'11'!A:C,3,0)</f>
        <v>Начисление услуг УКС00001712 от 30.11.2023 23:59:59</v>
      </c>
      <c r="AF1310" s="81" t="str">
        <f>VLOOKUP(A1310,'11'!A:B,2,0)</f>
        <v>ДУ ЗПИФ Новое Строительство Красная сосна 3/паркинг/Кл. №55</v>
      </c>
      <c r="AG1310" s="81">
        <v>154.62</v>
      </c>
      <c r="AH1310" s="120">
        <f>VLOOKUP(A1310,РАСЧЕТ!A:BG,59,0)</f>
        <v>124.1936473525225</v>
      </c>
      <c r="AI1310" s="120">
        <f t="shared" si="188"/>
        <v>-30.426352647477501</v>
      </c>
      <c r="AJ1310" t="str">
        <f>VLOOKUP(A1310,'12'!A:C,3,0)</f>
        <v>Начисление услуг УКС00001860 от 31.12.2023 23:59:59</v>
      </c>
      <c r="AK1310" t="str">
        <f>VLOOKUP(A1310,'12'!A:B,2,0)</f>
        <v>ДУ ЗПИФ Новое Строительство Красная сосна 3/паркинг/Кл. №55</v>
      </c>
    </row>
    <row r="1311" spans="1:37" x14ac:dyDescent="0.3">
      <c r="A1311" s="79" t="s">
        <v>916</v>
      </c>
      <c r="B1311" s="79" t="s">
        <v>917</v>
      </c>
      <c r="C1311" s="81">
        <v>206.16</v>
      </c>
      <c r="D1311" s="81">
        <f>VLOOKUP(A1311,РАСЧЕТ!A:AY,51,0)</f>
        <v>86.668563293065034</v>
      </c>
      <c r="E1311" s="81">
        <f t="shared" si="180"/>
        <v>-119.49143670693496</v>
      </c>
      <c r="F1311" s="81" t="str">
        <f>VLOOKUP(A1311,'04'!A:C,3,0)</f>
        <v>Начисление услуг УКС00000631 от 30.04.2023 0:00:01</v>
      </c>
      <c r="G1311" s="81" t="str">
        <f>VLOOKUP(A1311,'04'!A:B,2,0)</f>
        <v>НАС/КС/ДУ-3-КЛ-56</v>
      </c>
      <c r="H1311" s="126">
        <v>206.16</v>
      </c>
      <c r="I1311" s="126">
        <f>VLOOKUP(A1311,РАСЧЕТ!A:AZ,52,0)</f>
        <v>0</v>
      </c>
      <c r="J1311" s="126">
        <f t="shared" si="181"/>
        <v>-206.16</v>
      </c>
      <c r="K1311" s="126">
        <v>206.16</v>
      </c>
      <c r="L1311" s="126">
        <f>VLOOKUP(A1311,РАСЧЕТ!A:BA,53,0)</f>
        <v>0</v>
      </c>
      <c r="M1311" s="126">
        <f t="shared" si="182"/>
        <v>-206.16</v>
      </c>
      <c r="N1311" s="126">
        <v>206.16</v>
      </c>
      <c r="O1311" s="126">
        <f>VLOOKUP(A1311,РАСЧЕТ!A:BB,54,0)</f>
        <v>0</v>
      </c>
      <c r="P1311" s="126">
        <f t="shared" si="183"/>
        <v>-206.16</v>
      </c>
      <c r="Q1311" s="126">
        <v>206.16</v>
      </c>
      <c r="R1311" s="126">
        <f>VLOOKUP(A1311,РАСЧЕТ!A:BC,55,0)</f>
        <v>0</v>
      </c>
      <c r="S1311" s="126">
        <f t="shared" si="184"/>
        <v>-206.16</v>
      </c>
      <c r="T1311" s="126">
        <v>206.16</v>
      </c>
      <c r="U1311" s="126">
        <f>VLOOKUP(A1311,РАСЧЕТ!A:BD,56,0)</f>
        <v>0</v>
      </c>
      <c r="V1311" s="126">
        <f t="shared" si="185"/>
        <v>-206.16</v>
      </c>
      <c r="W1311" s="81">
        <v>206.16</v>
      </c>
      <c r="X1311" s="81">
        <f>VLOOKUP(A1311,РАСЧЕТ!A:BE,57,0)</f>
        <v>106.88349676179617</v>
      </c>
      <c r="Y1311" s="81">
        <f t="shared" si="186"/>
        <v>-99.27650323820383</v>
      </c>
      <c r="Z1311" s="81" t="str">
        <f>VLOOKUP(A1311,'10'!A:C,3,0)</f>
        <v>Начисление услуг УКС00001635 от 31.10.2023 0:00:01</v>
      </c>
      <c r="AA1311" s="81" t="str">
        <f>VLOOKUP(A1311,'10'!A:B,2,0)</f>
        <v>НАС/КС/ДУ-3-КЛ-56</v>
      </c>
      <c r="AB1311" s="81">
        <v>206.16</v>
      </c>
      <c r="AC1311" s="81">
        <f>VLOOKUP(A1311,РАСЧЕТ!A:BF,58,0)</f>
        <v>114.93477410591539</v>
      </c>
      <c r="AD1311" s="81">
        <f t="shared" si="187"/>
        <v>-91.225225894084602</v>
      </c>
      <c r="AE1311" s="81" t="str">
        <f>VLOOKUP(A1311,'11'!A:C,3,0)</f>
        <v>Начисление услуг УКС00001712 от 30.11.2023 23:59:59</v>
      </c>
      <c r="AF1311" s="81" t="str">
        <f>VLOOKUP(A1311,'11'!A:B,2,0)</f>
        <v>НАС/КС/ДУ-3-КЛ-56</v>
      </c>
      <c r="AG1311" s="81">
        <v>206.16</v>
      </c>
      <c r="AH1311" s="120">
        <f>VLOOKUP(A1311,РАСЧЕТ!A:BG,59,0)</f>
        <v>165.59152980336333</v>
      </c>
      <c r="AI1311" s="120">
        <f t="shared" si="188"/>
        <v>-40.568470196636667</v>
      </c>
      <c r="AJ1311" t="str">
        <f>VLOOKUP(A1311,'12'!A:C,3,0)</f>
        <v>Начисление услуг УКС00001860 от 31.12.2023 23:59:59</v>
      </c>
      <c r="AK1311" t="str">
        <f>VLOOKUP(A1311,'12'!A:B,2,0)</f>
        <v>НАС/КС/ДУ-3-КЛ-56</v>
      </c>
    </row>
    <row r="1312" spans="1:37" x14ac:dyDescent="0.3">
      <c r="A1312" s="79" t="s">
        <v>2044</v>
      </c>
      <c r="B1312" s="79" t="s">
        <v>2045</v>
      </c>
      <c r="C1312" s="81">
        <v>193.27</v>
      </c>
      <c r="D1312" s="81">
        <f>VLOOKUP(A1312,РАСЧЕТ!A:AY,51,0)</f>
        <v>81.251778087248482</v>
      </c>
      <c r="E1312" s="81">
        <f t="shared" si="180"/>
        <v>-112.01822191275153</v>
      </c>
      <c r="F1312" s="81" t="str">
        <f>VLOOKUP(A1312,'04'!A:C,3,0)</f>
        <v>Начисление услуг УКС00000631 от 30.04.2023 0:00:01</v>
      </c>
      <c r="G1312" s="81" t="str">
        <f>VLOOKUP(A1312,'04'!A:B,2,0)</f>
        <v>ДУ ЗПИФ Новое Строительство Красная сосна 3/паркинг/Кл. №57</v>
      </c>
      <c r="H1312" s="126">
        <v>193.27</v>
      </c>
      <c r="I1312" s="126">
        <f>VLOOKUP(A1312,РАСЧЕТ!A:AZ,52,0)</f>
        <v>0</v>
      </c>
      <c r="J1312" s="126">
        <f t="shared" si="181"/>
        <v>-193.27</v>
      </c>
      <c r="K1312" s="126">
        <v>193.27</v>
      </c>
      <c r="L1312" s="126">
        <f>VLOOKUP(A1312,РАСЧЕТ!A:BA,53,0)</f>
        <v>0</v>
      </c>
      <c r="M1312" s="126">
        <f t="shared" si="182"/>
        <v>-193.27</v>
      </c>
      <c r="N1312" s="126">
        <v>193.27</v>
      </c>
      <c r="O1312" s="126">
        <f>VLOOKUP(A1312,РАСЧЕТ!A:BB,54,0)</f>
        <v>0</v>
      </c>
      <c r="P1312" s="126">
        <f t="shared" si="183"/>
        <v>-193.27</v>
      </c>
      <c r="Q1312" s="126">
        <v>193.27</v>
      </c>
      <c r="R1312" s="126">
        <f>VLOOKUP(A1312,РАСЧЕТ!A:BC,55,0)</f>
        <v>0</v>
      </c>
      <c r="S1312" s="126">
        <f t="shared" si="184"/>
        <v>-193.27</v>
      </c>
      <c r="T1312" s="126">
        <v>193.27</v>
      </c>
      <c r="U1312" s="126">
        <f>VLOOKUP(A1312,РАСЧЕТ!A:BD,56,0)</f>
        <v>0</v>
      </c>
      <c r="V1312" s="126">
        <f t="shared" si="185"/>
        <v>-193.27</v>
      </c>
      <c r="W1312" s="81">
        <v>193.27</v>
      </c>
      <c r="X1312" s="81">
        <f>VLOOKUP(A1312,РАСЧЕТ!A:BE,57,0)</f>
        <v>100.2032782141839</v>
      </c>
      <c r="Y1312" s="81">
        <f t="shared" si="186"/>
        <v>-93.066721785816114</v>
      </c>
      <c r="Z1312" s="81" t="str">
        <f>VLOOKUP(A1312,'10'!A:C,3,0)</f>
        <v>Начисление услуг УКС00001635 от 31.10.2023 0:00:01</v>
      </c>
      <c r="AA1312" s="81" t="str">
        <f>VLOOKUP(A1312,'10'!A:B,2,0)</f>
        <v>ДУ ЗПИФ Новое Строительство Красная сосна 3/паркинг/Кл. №57</v>
      </c>
      <c r="AB1312" s="81">
        <v>193.27</v>
      </c>
      <c r="AC1312" s="81">
        <f>VLOOKUP(A1312,РАСЧЕТ!A:BF,58,0)</f>
        <v>107.75135072429568</v>
      </c>
      <c r="AD1312" s="81">
        <f t="shared" si="187"/>
        <v>-85.518649275704334</v>
      </c>
      <c r="AE1312" s="81" t="str">
        <f>VLOOKUP(A1312,'11'!A:C,3,0)</f>
        <v>Начисление услуг УКС00001712 от 30.11.2023 23:59:59</v>
      </c>
      <c r="AF1312" s="81" t="str">
        <f>VLOOKUP(A1312,'11'!A:B,2,0)</f>
        <v>ДУ ЗПИФ Новое Строительство Красная сосна 3/паркинг/Кл. №57</v>
      </c>
      <c r="AG1312" s="81">
        <v>193.27</v>
      </c>
      <c r="AH1312" s="120">
        <f>VLOOKUP(A1312,РАСЧЕТ!A:BG,59,0)</f>
        <v>155.24205919065315</v>
      </c>
      <c r="AI1312" s="120">
        <f t="shared" si="188"/>
        <v>-38.027940809346859</v>
      </c>
      <c r="AJ1312" t="str">
        <f>VLOOKUP(A1312,'12'!A:C,3,0)</f>
        <v>Начисление услуг УКС00001860 от 31.12.2023 23:59:59</v>
      </c>
      <c r="AK1312" t="str">
        <f>VLOOKUP(A1312,'12'!A:B,2,0)</f>
        <v>ДУ ЗПИФ Новое Строительство Красная сосна 3/паркинг/Кл. №57</v>
      </c>
    </row>
    <row r="1313" spans="1:37" x14ac:dyDescent="0.3">
      <c r="A1313" s="79" t="s">
        <v>1439</v>
      </c>
      <c r="B1313" s="79" t="s">
        <v>1438</v>
      </c>
      <c r="C1313" s="81">
        <v>158.91</v>
      </c>
      <c r="D1313" s="81">
        <f>VLOOKUP(A1313,РАСЧЕТ!A:AY,51,0)</f>
        <v>66.807017538404295</v>
      </c>
      <c r="E1313" s="81">
        <f t="shared" si="180"/>
        <v>-92.102982461595701</v>
      </c>
      <c r="F1313" s="81" t="str">
        <f>VLOOKUP(A1313,'04'!A:C,3,0)</f>
        <v>Начисление услуг УКС00000631 от 30.04.2023 0:00:01</v>
      </c>
      <c r="G1313" s="81" t="str">
        <f>VLOOKUP(A1313,'04'!A:B,2,0)</f>
        <v>НАС/КС/ДУ-3-КЛ-58</v>
      </c>
      <c r="H1313" s="126">
        <v>158.91</v>
      </c>
      <c r="I1313" s="126">
        <f>VLOOKUP(A1313,РАСЧЕТ!A:AZ,52,0)</f>
        <v>0</v>
      </c>
      <c r="J1313" s="126">
        <f t="shared" si="181"/>
        <v>-158.91</v>
      </c>
      <c r="K1313" s="126">
        <v>158.91</v>
      </c>
      <c r="L1313" s="126">
        <f>VLOOKUP(A1313,РАСЧЕТ!A:BA,53,0)</f>
        <v>0</v>
      </c>
      <c r="M1313" s="126">
        <f t="shared" si="182"/>
        <v>-158.91</v>
      </c>
      <c r="N1313" s="126">
        <v>158.91</v>
      </c>
      <c r="O1313" s="126">
        <f>VLOOKUP(A1313,РАСЧЕТ!A:BB,54,0)</f>
        <v>0</v>
      </c>
      <c r="P1313" s="126">
        <f t="shared" si="183"/>
        <v>-158.91</v>
      </c>
      <c r="Q1313" s="126">
        <v>158.91</v>
      </c>
      <c r="R1313" s="126">
        <f>VLOOKUP(A1313,РАСЧЕТ!A:BC,55,0)</f>
        <v>0</v>
      </c>
      <c r="S1313" s="126">
        <f t="shared" si="184"/>
        <v>-158.91</v>
      </c>
      <c r="T1313" s="126">
        <v>158.91</v>
      </c>
      <c r="U1313" s="126">
        <f>VLOOKUP(A1313,РАСЧЕТ!A:BD,56,0)</f>
        <v>0</v>
      </c>
      <c r="V1313" s="126">
        <f t="shared" si="185"/>
        <v>-158.91</v>
      </c>
      <c r="W1313" s="81">
        <v>158.91</v>
      </c>
      <c r="X1313" s="81">
        <f>VLOOKUP(A1313,РАСЧЕТ!A:BE,57,0)</f>
        <v>82.38936208721789</v>
      </c>
      <c r="Y1313" s="81">
        <f t="shared" si="186"/>
        <v>-76.520637912782107</v>
      </c>
      <c r="Z1313" s="81" t="str">
        <f>VLOOKUP(A1313,'10'!A:C,3,0)</f>
        <v>Начисление услуг УКС00001635 от 31.10.2023 0:00:01</v>
      </c>
      <c r="AA1313" s="81" t="str">
        <f>VLOOKUP(A1313,'10'!A:B,2,0)</f>
        <v>НАС/КС/ДУ-3-КЛ-58</v>
      </c>
      <c r="AB1313" s="81">
        <v>158.91</v>
      </c>
      <c r="AC1313" s="81">
        <f>VLOOKUP(A1313,РАСЧЕТ!A:BF,58,0)</f>
        <v>88.595555039976446</v>
      </c>
      <c r="AD1313" s="81">
        <f t="shared" si="187"/>
        <v>-70.31444496002355</v>
      </c>
      <c r="AE1313" s="81" t="str">
        <f>VLOOKUP(A1313,'11'!A:C,3,0)</f>
        <v>Начисление услуг УКС00001712 от 30.11.2023 23:59:59</v>
      </c>
      <c r="AF1313" s="81" t="str">
        <f>VLOOKUP(A1313,'11'!A:B,2,0)</f>
        <v>НАС/КС/ДУ-3-КЛ-58</v>
      </c>
      <c r="AG1313" s="81">
        <v>158.91</v>
      </c>
      <c r="AH1313" s="120">
        <f>VLOOKUP(A1313,РАСЧЕТ!A:BG,59,0)</f>
        <v>127.64347089009257</v>
      </c>
      <c r="AI1313" s="120">
        <f t="shared" si="188"/>
        <v>-31.266529109907424</v>
      </c>
      <c r="AJ1313" t="str">
        <f>VLOOKUP(A1313,'12'!A:C,3,0)</f>
        <v>Начисление услуг УКС00001860 от 31.12.2023 23:59:59</v>
      </c>
      <c r="AK1313" t="str">
        <f>VLOOKUP(A1313,'12'!A:B,2,0)</f>
        <v>НАС/КС/ДУ-3-КЛ-58</v>
      </c>
    </row>
    <row r="1314" spans="1:37" x14ac:dyDescent="0.3">
      <c r="A1314" s="79" t="s">
        <v>2490</v>
      </c>
      <c r="B1314" s="79" t="s">
        <v>2491</v>
      </c>
      <c r="C1314" s="81">
        <v>236.22</v>
      </c>
      <c r="D1314" s="81">
        <f>VLOOKUP(A1314,РАСЧЕТ!A:AY,51,0)</f>
        <v>99.307728773303694</v>
      </c>
      <c r="E1314" s="81">
        <f t="shared" si="180"/>
        <v>-136.9122712266963</v>
      </c>
      <c r="F1314" s="81" t="str">
        <f>VLOOKUP(A1314,'04'!A:C,3,0)</f>
        <v>Начисление услуг УКС00000631 от 30.04.2023 0:00:01</v>
      </c>
      <c r="G1314" s="81" t="str">
        <f>VLOOKUP(A1314,'04'!A:B,2,0)</f>
        <v>ДУ ЗПИФ Новое Строительство Красная сосна 3/паркинг/Кл. №59</v>
      </c>
      <c r="H1314" s="126">
        <v>236.22</v>
      </c>
      <c r="I1314" s="126">
        <f>VLOOKUP(A1314,РАСЧЕТ!A:AZ,52,0)</f>
        <v>0</v>
      </c>
      <c r="J1314" s="126">
        <f t="shared" si="181"/>
        <v>-236.22</v>
      </c>
      <c r="K1314" s="126">
        <v>236.22</v>
      </c>
      <c r="L1314" s="126">
        <f>VLOOKUP(A1314,РАСЧЕТ!A:BA,53,0)</f>
        <v>0</v>
      </c>
      <c r="M1314" s="126">
        <f t="shared" si="182"/>
        <v>-236.22</v>
      </c>
      <c r="N1314" s="126">
        <v>236.22</v>
      </c>
      <c r="O1314" s="126">
        <f>VLOOKUP(A1314,РАСЧЕТ!A:BB,54,0)</f>
        <v>0</v>
      </c>
      <c r="P1314" s="126">
        <f t="shared" si="183"/>
        <v>-236.22</v>
      </c>
      <c r="Q1314" s="126">
        <v>236.22</v>
      </c>
      <c r="R1314" s="126">
        <f>VLOOKUP(A1314,РАСЧЕТ!A:BC,55,0)</f>
        <v>0</v>
      </c>
      <c r="S1314" s="126">
        <f t="shared" si="184"/>
        <v>-236.22</v>
      </c>
      <c r="T1314" s="126">
        <v>236.22</v>
      </c>
      <c r="U1314" s="126">
        <f>VLOOKUP(A1314,РАСЧЕТ!A:BD,56,0)</f>
        <v>0</v>
      </c>
      <c r="V1314" s="126">
        <f t="shared" si="185"/>
        <v>-236.22</v>
      </c>
      <c r="W1314" s="81">
        <v>236.22</v>
      </c>
      <c r="X1314" s="81">
        <f>VLOOKUP(A1314,РАСЧЕТ!A:BE,57,0)</f>
        <v>122.47067337289143</v>
      </c>
      <c r="Y1314" s="81">
        <f t="shared" si="186"/>
        <v>-113.74932662710857</v>
      </c>
      <c r="Z1314" s="81" t="str">
        <f>VLOOKUP(A1314,'10'!A:C,3,0)</f>
        <v>Начисление услуг УКС00001635 от 31.10.2023 0:00:01</v>
      </c>
      <c r="AA1314" s="81" t="str">
        <f>VLOOKUP(A1314,'10'!A:B,2,0)</f>
        <v>ДУ ЗПИФ Новое Строительство Красная сосна 3/паркинг/Кл. №59</v>
      </c>
      <c r="AB1314" s="81">
        <v>236.22</v>
      </c>
      <c r="AC1314" s="81">
        <f>VLOOKUP(A1314,РАСЧЕТ!A:BF,58,0)</f>
        <v>131.69609532969471</v>
      </c>
      <c r="AD1314" s="81">
        <f t="shared" si="187"/>
        <v>-104.52390467030528</v>
      </c>
      <c r="AE1314" s="81" t="str">
        <f>VLOOKUP(A1314,'11'!A:C,3,0)</f>
        <v>Начисление услуг УКС00001712 от 30.11.2023 23:59:59</v>
      </c>
      <c r="AF1314" s="81" t="str">
        <f>VLOOKUP(A1314,'11'!A:B,2,0)</f>
        <v>ДУ ЗПИФ Новое Строительство Красная сосна 3/паркинг/Кл. №59</v>
      </c>
      <c r="AG1314" s="81">
        <v>236.22</v>
      </c>
      <c r="AH1314" s="120">
        <f>VLOOKUP(A1314,РАСЧЕТ!A:BG,59,0)</f>
        <v>189.74029456635381</v>
      </c>
      <c r="AI1314" s="120">
        <f t="shared" si="188"/>
        <v>-46.479705433646188</v>
      </c>
      <c r="AJ1314" t="str">
        <f>VLOOKUP(A1314,'12'!A:C,3,0)</f>
        <v>Начисление услуг УКС00001860 от 31.12.2023 23:59:59</v>
      </c>
      <c r="AK1314" t="str">
        <f>VLOOKUP(A1314,'12'!A:B,2,0)</f>
        <v>ДУ ЗПИФ Новое Строительство Красная сосна 3/паркинг/Кл. №59</v>
      </c>
    </row>
    <row r="1315" spans="1:37" x14ac:dyDescent="0.3">
      <c r="A1315" s="79" t="s">
        <v>889</v>
      </c>
      <c r="B1315" s="79" t="s">
        <v>890</v>
      </c>
      <c r="C1315" s="81">
        <v>283.47000000000003</v>
      </c>
      <c r="D1315" s="81">
        <f>VLOOKUP(A1315,РАСЧЕТ!A:AY,51,0)</f>
        <v>119.16927452796442</v>
      </c>
      <c r="E1315" s="81">
        <f t="shared" si="180"/>
        <v>-164.30072547203559</v>
      </c>
      <c r="F1315" s="81" t="str">
        <f>VLOOKUP(A1315,'04'!A:C,3,0)</f>
        <v>Начисление услуг УКС00000631 от 30.04.2023 0:00:01</v>
      </c>
      <c r="G1315" s="81" t="str">
        <f>VLOOKUP(A1315,'04'!A:B,2,0)</f>
        <v>ДУ ЗПИФ Развитие Красная сосна 3/паркинг/Кл. №6</v>
      </c>
      <c r="H1315" s="126">
        <v>283.47000000000003</v>
      </c>
      <c r="I1315" s="126">
        <f>VLOOKUP(A1315,РАСЧЕТ!A:AZ,52,0)</f>
        <v>0</v>
      </c>
      <c r="J1315" s="126">
        <f t="shared" si="181"/>
        <v>-283.47000000000003</v>
      </c>
      <c r="K1315" s="126">
        <v>283.47000000000003</v>
      </c>
      <c r="L1315" s="126">
        <f>VLOOKUP(A1315,РАСЧЕТ!A:BA,53,0)</f>
        <v>0</v>
      </c>
      <c r="M1315" s="126">
        <f t="shared" si="182"/>
        <v>-283.47000000000003</v>
      </c>
      <c r="N1315" s="126">
        <v>283.47000000000003</v>
      </c>
      <c r="O1315" s="126">
        <f>VLOOKUP(A1315,РАСЧЕТ!A:BB,54,0)</f>
        <v>0</v>
      </c>
      <c r="P1315" s="126">
        <f t="shared" si="183"/>
        <v>-283.47000000000003</v>
      </c>
      <c r="Q1315" s="126">
        <v>283.47000000000003</v>
      </c>
      <c r="R1315" s="126">
        <f>VLOOKUP(A1315,РАСЧЕТ!A:BC,55,0)</f>
        <v>0</v>
      </c>
      <c r="S1315" s="126">
        <f t="shared" si="184"/>
        <v>-283.47000000000003</v>
      </c>
      <c r="T1315" s="126">
        <v>283.47000000000003</v>
      </c>
      <c r="U1315" s="126">
        <f>VLOOKUP(A1315,РАСЧЕТ!A:BD,56,0)</f>
        <v>0</v>
      </c>
      <c r="V1315" s="126">
        <f t="shared" si="185"/>
        <v>-283.47000000000003</v>
      </c>
      <c r="W1315" s="81">
        <v>283.47000000000003</v>
      </c>
      <c r="X1315" s="81">
        <f>VLOOKUP(A1315,РАСЧЕТ!A:BE,57,0)</f>
        <v>146.96480804746972</v>
      </c>
      <c r="Y1315" s="81">
        <f t="shared" si="186"/>
        <v>-136.50519195253031</v>
      </c>
      <c r="Z1315" s="81" t="str">
        <f>VLOOKUP(A1315,'10'!A:C,3,0)</f>
        <v>Начисление услуг УКС00001635 от 31.10.2023 0:00:01</v>
      </c>
      <c r="AA1315" s="81" t="str">
        <f>VLOOKUP(A1315,'10'!A:B,2,0)</f>
        <v>ДУ ЗПИФ Развитие Красная сосна 3/паркинг/Кл. №6</v>
      </c>
      <c r="AB1315" s="81">
        <v>283.47000000000003</v>
      </c>
      <c r="AC1315" s="81">
        <f>VLOOKUP(A1315,РАСЧЕТ!A:BF,58,0)</f>
        <v>158.03531439563366</v>
      </c>
      <c r="AD1315" s="81">
        <f t="shared" si="187"/>
        <v>-125.43468560436636</v>
      </c>
      <c r="AE1315" s="81" t="str">
        <f>VLOOKUP(A1315,'11'!A:C,3,0)</f>
        <v>Начисление услуг УКС00001712 от 30.11.2023 23:59:59</v>
      </c>
      <c r="AF1315" s="81" t="str">
        <f>VLOOKUP(A1315,'11'!A:B,2,0)</f>
        <v>ДУ ЗПИФ Развитие Красная сосна 3/паркинг/Кл. №6</v>
      </c>
      <c r="AG1315" s="81">
        <v>283.47000000000003</v>
      </c>
      <c r="AH1315" s="120">
        <f>VLOOKUP(A1315,РАСЧЕТ!A:BG,59,0)</f>
        <v>227.6883534796246</v>
      </c>
      <c r="AI1315" s="120">
        <f t="shared" si="188"/>
        <v>-55.781646520375432</v>
      </c>
      <c r="AJ1315" t="str">
        <f>VLOOKUP(A1315,'12'!A:C,3,0)</f>
        <v>Начисление услуг УКС00001860 от 31.12.2023 23:59:59</v>
      </c>
      <c r="AK1315" t="str">
        <f>VLOOKUP(A1315,'12'!A:B,2,0)</f>
        <v>ДУ ЗПИФ Развитие Красная сосна 3/паркинг/Кл. №6</v>
      </c>
    </row>
    <row r="1316" spans="1:37" x14ac:dyDescent="0.3">
      <c r="A1316" s="79" t="s">
        <v>1440</v>
      </c>
      <c r="B1316" s="79" t="s">
        <v>1441</v>
      </c>
      <c r="C1316" s="81">
        <v>257.7</v>
      </c>
      <c r="D1316" s="81">
        <f>VLOOKUP(A1316,РАСЧЕТ!A:AY,51,0)</f>
        <v>108.33570411633129</v>
      </c>
      <c r="E1316" s="81">
        <f t="shared" si="180"/>
        <v>-149.36429588366872</v>
      </c>
      <c r="F1316" s="81" t="str">
        <f>VLOOKUP(A1316,'04'!A:C,3,0)</f>
        <v>Начисление услуг УКС00000631 от 30.04.2023 0:00:01</v>
      </c>
      <c r="G1316" s="81" t="str">
        <f>VLOOKUP(A1316,'04'!A:B,2,0)</f>
        <v>ДУ ЗПИФ Новое Строительство Красная сосна 3/паркинг/Кл. №60</v>
      </c>
      <c r="H1316" s="126">
        <v>257.7</v>
      </c>
      <c r="I1316" s="126">
        <f>VLOOKUP(A1316,РАСЧЕТ!A:AZ,52,0)</f>
        <v>0</v>
      </c>
      <c r="J1316" s="126">
        <f t="shared" si="181"/>
        <v>-257.7</v>
      </c>
      <c r="K1316" s="126">
        <v>257.7</v>
      </c>
      <c r="L1316" s="126">
        <f>VLOOKUP(A1316,РАСЧЕТ!A:BA,53,0)</f>
        <v>0</v>
      </c>
      <c r="M1316" s="126">
        <f t="shared" si="182"/>
        <v>-257.7</v>
      </c>
      <c r="N1316" s="126">
        <v>257.7</v>
      </c>
      <c r="O1316" s="126">
        <f>VLOOKUP(A1316,РАСЧЕТ!A:BB,54,0)</f>
        <v>0</v>
      </c>
      <c r="P1316" s="126">
        <f t="shared" si="183"/>
        <v>-257.7</v>
      </c>
      <c r="Q1316" s="126">
        <v>257.7</v>
      </c>
      <c r="R1316" s="126">
        <f>VLOOKUP(A1316,РАСЧЕТ!A:BC,55,0)</f>
        <v>0</v>
      </c>
      <c r="S1316" s="126">
        <f t="shared" si="184"/>
        <v>-257.7</v>
      </c>
      <c r="T1316" s="126">
        <v>257.7</v>
      </c>
      <c r="U1316" s="126">
        <f>VLOOKUP(A1316,РАСЧЕТ!A:BD,56,0)</f>
        <v>0</v>
      </c>
      <c r="V1316" s="126">
        <f t="shared" si="185"/>
        <v>-257.7</v>
      </c>
      <c r="W1316" s="81">
        <v>257.7</v>
      </c>
      <c r="X1316" s="81">
        <f>VLOOKUP(A1316,РАСЧЕТ!A:BE,57,0)</f>
        <v>133.6043709522452</v>
      </c>
      <c r="Y1316" s="81">
        <f t="shared" si="186"/>
        <v>-124.09562904775478</v>
      </c>
      <c r="Z1316" s="81" t="str">
        <f>VLOOKUP(A1316,'10'!A:C,3,0)</f>
        <v>Начисление услуг УКС00001635 от 31.10.2023 0:00:01</v>
      </c>
      <c r="AA1316" s="81" t="str">
        <f>VLOOKUP(A1316,'10'!A:B,2,0)</f>
        <v>ДУ ЗПИФ Новое Строительство Красная сосна 3/паркинг/Кл. №60</v>
      </c>
      <c r="AB1316" s="81">
        <v>257.7</v>
      </c>
      <c r="AC1316" s="81">
        <f>VLOOKUP(A1316,РАСЧЕТ!A:BF,58,0)</f>
        <v>143.66846763239423</v>
      </c>
      <c r="AD1316" s="81">
        <f t="shared" si="187"/>
        <v>-114.03153236760576</v>
      </c>
      <c r="AE1316" s="81" t="str">
        <f>VLOOKUP(A1316,'11'!A:C,3,0)</f>
        <v>Начисление услуг УКС00001712 от 30.11.2023 23:59:59</v>
      </c>
      <c r="AF1316" s="81" t="str">
        <f>VLOOKUP(A1316,'11'!A:B,2,0)</f>
        <v>ДУ ЗПИФ Новое Строительство Красная сосна 3/паркинг/Кл. №60</v>
      </c>
      <c r="AG1316" s="81">
        <v>257.7</v>
      </c>
      <c r="AH1316" s="120">
        <f>VLOOKUP(A1316,РАСЧЕТ!A:BG,59,0)</f>
        <v>206.98941225420418</v>
      </c>
      <c r="AI1316" s="120">
        <f t="shared" si="188"/>
        <v>-50.710587745795806</v>
      </c>
      <c r="AJ1316" t="str">
        <f>VLOOKUP(A1316,'12'!A:C,3,0)</f>
        <v>Начисление услуг УКС00001860 от 31.12.2023 23:59:59</v>
      </c>
      <c r="AK1316" t="str">
        <f>VLOOKUP(A1316,'12'!A:B,2,0)</f>
        <v>ДУ ЗПИФ Новое Строительство Красная сосна 3/паркинг/Кл. №60</v>
      </c>
    </row>
    <row r="1317" spans="1:37" x14ac:dyDescent="0.3">
      <c r="A1317" s="79" t="s">
        <v>2492</v>
      </c>
      <c r="B1317" s="79" t="s">
        <v>2493</v>
      </c>
      <c r="C1317" s="81">
        <v>223.34</v>
      </c>
      <c r="D1317" s="81">
        <f>VLOOKUP(A1317,РАСЧЕТ!A:AY,51,0)</f>
        <v>93.890943567487128</v>
      </c>
      <c r="E1317" s="81">
        <f t="shared" si="180"/>
        <v>-129.44905643251286</v>
      </c>
      <c r="F1317" s="81" t="str">
        <f>VLOOKUP(A1317,'04'!A:C,3,0)</f>
        <v>Начисление услуг УКС00000631 от 30.04.2023 0:00:01</v>
      </c>
      <c r="G1317" s="81" t="str">
        <f>VLOOKUP(A1317,'04'!A:B,2,0)</f>
        <v>ДУ ЗПИФ Новое Строительство Красная сосна 3/паркинг/Кл. №61</v>
      </c>
      <c r="H1317" s="126">
        <v>223.34</v>
      </c>
      <c r="I1317" s="126">
        <f>VLOOKUP(A1317,РАСЧЕТ!A:AZ,52,0)</f>
        <v>0</v>
      </c>
      <c r="J1317" s="126">
        <f t="shared" si="181"/>
        <v>-223.34</v>
      </c>
      <c r="K1317" s="126">
        <v>223.34</v>
      </c>
      <c r="L1317" s="126">
        <f>VLOOKUP(A1317,РАСЧЕТ!A:BA,53,0)</f>
        <v>0</v>
      </c>
      <c r="M1317" s="126">
        <f t="shared" si="182"/>
        <v>-223.34</v>
      </c>
      <c r="N1317" s="126">
        <v>223.34</v>
      </c>
      <c r="O1317" s="126">
        <f>VLOOKUP(A1317,РАСЧЕТ!A:BB,54,0)</f>
        <v>0</v>
      </c>
      <c r="P1317" s="126">
        <f t="shared" si="183"/>
        <v>-223.34</v>
      </c>
      <c r="Q1317" s="126">
        <v>223.34</v>
      </c>
      <c r="R1317" s="126">
        <f>VLOOKUP(A1317,РАСЧЕТ!A:BC,55,0)</f>
        <v>0</v>
      </c>
      <c r="S1317" s="126">
        <f t="shared" si="184"/>
        <v>-223.34</v>
      </c>
      <c r="T1317" s="126">
        <v>223.34</v>
      </c>
      <c r="U1317" s="126">
        <f>VLOOKUP(A1317,РАСЧЕТ!A:BD,56,0)</f>
        <v>0</v>
      </c>
      <c r="V1317" s="126">
        <f t="shared" si="185"/>
        <v>-223.34</v>
      </c>
      <c r="W1317" s="81">
        <v>223.34</v>
      </c>
      <c r="X1317" s="81">
        <f>VLOOKUP(A1317,РАСЧЕТ!A:BE,57,0)</f>
        <v>115.79045482527918</v>
      </c>
      <c r="Y1317" s="81">
        <f t="shared" si="186"/>
        <v>-107.54954517472082</v>
      </c>
      <c r="Z1317" s="81" t="str">
        <f>VLOOKUP(A1317,'10'!A:C,3,0)</f>
        <v>Начисление услуг УКС00001635 от 31.10.2023 0:00:01</v>
      </c>
      <c r="AA1317" s="81" t="str">
        <f>VLOOKUP(A1317,'10'!A:B,2,0)</f>
        <v>ДУ ЗПИФ Новое Строительство Красная сосна 3/паркинг/Кл. №61</v>
      </c>
      <c r="AB1317" s="81">
        <v>223.34</v>
      </c>
      <c r="AC1317" s="81">
        <f>VLOOKUP(A1317,РАСЧЕТ!A:BF,58,0)</f>
        <v>124.51267194807502</v>
      </c>
      <c r="AD1317" s="81">
        <f t="shared" si="187"/>
        <v>-98.827328051924979</v>
      </c>
      <c r="AE1317" s="81" t="str">
        <f>VLOOKUP(A1317,'11'!A:C,3,0)</f>
        <v>Начисление услуг УКС00001712 от 30.11.2023 23:59:59</v>
      </c>
      <c r="AF1317" s="81" t="str">
        <f>VLOOKUP(A1317,'11'!A:B,2,0)</f>
        <v>ДУ ЗПИФ Новое Строительство Красная сосна 3/паркинг/Кл. №61</v>
      </c>
      <c r="AG1317" s="81">
        <v>223.34</v>
      </c>
      <c r="AH1317" s="120">
        <f>VLOOKUP(A1317,РАСЧЕТ!A:BG,59,0)</f>
        <v>179.3908239536436</v>
      </c>
      <c r="AI1317" s="120">
        <f t="shared" si="188"/>
        <v>-43.949176046356399</v>
      </c>
      <c r="AJ1317" t="str">
        <f>VLOOKUP(A1317,'12'!A:C,3,0)</f>
        <v>Начисление услуг УКС00001860 от 31.12.2023 23:59:59</v>
      </c>
      <c r="AK1317" t="str">
        <f>VLOOKUP(A1317,'12'!A:B,2,0)</f>
        <v>ДУ ЗПИФ Новое Строительство Красная сосна 3/паркинг/Кл. №61</v>
      </c>
    </row>
    <row r="1318" spans="1:37" x14ac:dyDescent="0.3">
      <c r="A1318" s="79" t="s">
        <v>948</v>
      </c>
      <c r="B1318" s="79" t="s">
        <v>949</v>
      </c>
      <c r="C1318" s="81">
        <v>163.21</v>
      </c>
      <c r="D1318" s="81">
        <f>VLOOKUP(A1318,РАСЧЕТ!A:AY,51,0)</f>
        <v>68.612612607009822</v>
      </c>
      <c r="E1318" s="81">
        <f t="shared" si="180"/>
        <v>-94.597387392990186</v>
      </c>
      <c r="F1318" s="81" t="str">
        <f>VLOOKUP(A1318,'04'!A:C,3,0)</f>
        <v>Начисление услуг УКС00000631 от 30.04.2023 0:00:01</v>
      </c>
      <c r="G1318" s="81" t="str">
        <f>VLOOKUP(A1318,'04'!A:B,2,0)</f>
        <v>ДУ ЗПИФ Новое Строительство Красная сосна 3/паркинг/Кл. №62</v>
      </c>
      <c r="H1318" s="126">
        <v>163.21</v>
      </c>
      <c r="I1318" s="126">
        <f>VLOOKUP(A1318,РАСЧЕТ!A:AZ,52,0)</f>
        <v>0</v>
      </c>
      <c r="J1318" s="126">
        <f t="shared" si="181"/>
        <v>-163.21</v>
      </c>
      <c r="K1318" s="126">
        <v>163.21</v>
      </c>
      <c r="L1318" s="126">
        <f>VLOOKUP(A1318,РАСЧЕТ!A:BA,53,0)</f>
        <v>0</v>
      </c>
      <c r="M1318" s="126">
        <f t="shared" si="182"/>
        <v>-163.21</v>
      </c>
      <c r="N1318" s="126">
        <v>163.21</v>
      </c>
      <c r="O1318" s="126">
        <f>VLOOKUP(A1318,РАСЧЕТ!A:BB,54,0)</f>
        <v>0</v>
      </c>
      <c r="P1318" s="126">
        <f t="shared" si="183"/>
        <v>-163.21</v>
      </c>
      <c r="Q1318" s="126">
        <v>163.21</v>
      </c>
      <c r="R1318" s="126">
        <f>VLOOKUP(A1318,РАСЧЕТ!A:BC,55,0)</f>
        <v>0</v>
      </c>
      <c r="S1318" s="126">
        <f t="shared" si="184"/>
        <v>-163.21</v>
      </c>
      <c r="T1318" s="126">
        <v>163.21</v>
      </c>
      <c r="U1318" s="126">
        <f>VLOOKUP(A1318,РАСЧЕТ!A:BD,56,0)</f>
        <v>0</v>
      </c>
      <c r="V1318" s="126">
        <f t="shared" si="185"/>
        <v>-163.21</v>
      </c>
      <c r="W1318" s="81">
        <v>163.21</v>
      </c>
      <c r="X1318" s="81">
        <f>VLOOKUP(A1318,РАСЧЕТ!A:BE,57,0)</f>
        <v>84.616101603088637</v>
      </c>
      <c r="Y1318" s="81">
        <f t="shared" si="186"/>
        <v>-78.593898396911371</v>
      </c>
      <c r="Z1318" s="81" t="str">
        <f>VLOOKUP(A1318,'10'!A:C,3,0)</f>
        <v>Начисление услуг УКС00001635 от 31.10.2023 0:00:01</v>
      </c>
      <c r="AA1318" s="81" t="str">
        <f>VLOOKUP(A1318,'10'!A:B,2,0)</f>
        <v>ДУ ЗПИФ Новое Строительство Красная сосна 3/паркинг/Кл. №62</v>
      </c>
      <c r="AB1318" s="81">
        <v>163.21</v>
      </c>
      <c r="AC1318" s="81">
        <f>VLOOKUP(A1318,РАСЧЕТ!A:BF,58,0)</f>
        <v>90.990029500516343</v>
      </c>
      <c r="AD1318" s="81">
        <f t="shared" si="187"/>
        <v>-72.219970499483665</v>
      </c>
      <c r="AE1318" s="81" t="str">
        <f>VLOOKUP(A1318,'11'!A:C,3,0)</f>
        <v>Начисление услуг УКС00001712 от 30.11.2023 23:59:59</v>
      </c>
      <c r="AF1318" s="81" t="str">
        <f>VLOOKUP(A1318,'11'!A:B,2,0)</f>
        <v>ДУ ЗПИФ Новое Строительство Красная сосна 3/паркинг/Кл. №62</v>
      </c>
      <c r="AG1318" s="81">
        <v>163.21</v>
      </c>
      <c r="AH1318" s="120">
        <f>VLOOKUP(A1318,РАСЧЕТ!A:BG,59,0)</f>
        <v>131.09329442766264</v>
      </c>
      <c r="AI1318" s="120">
        <f t="shared" si="188"/>
        <v>-32.116705572337366</v>
      </c>
      <c r="AJ1318" t="str">
        <f>VLOOKUP(A1318,'12'!A:C,3,0)</f>
        <v>Начисление услуг УКС00001860 от 31.12.2023 23:59:59</v>
      </c>
      <c r="AK1318" t="str">
        <f>VLOOKUP(A1318,'12'!A:B,2,0)</f>
        <v>ДУ ЗПИФ Новое Строительство Красная сосна 3/паркинг/Кл. №62</v>
      </c>
    </row>
    <row r="1319" spans="1:37" x14ac:dyDescent="0.3">
      <c r="A1319" s="79" t="s">
        <v>797</v>
      </c>
      <c r="B1319" s="79" t="s">
        <v>798</v>
      </c>
      <c r="C1319" s="81">
        <v>201.86</v>
      </c>
      <c r="D1319" s="81">
        <f>VLOOKUP(A1319,РАСЧЕТ!A:AY,51,0)</f>
        <v>84.862968224459507</v>
      </c>
      <c r="E1319" s="81">
        <f t="shared" si="180"/>
        <v>-116.99703177554051</v>
      </c>
      <c r="F1319" s="81" t="str">
        <f>VLOOKUP(A1319,'04'!A:C,3,0)</f>
        <v>Начисление услуг УКС00000631 от 30.04.2023 0:00:01</v>
      </c>
      <c r="G1319" s="81" t="str">
        <f>VLOOKUP(A1319,'04'!A:B,2,0)</f>
        <v>НАС/КС/ДУ-3-КЛ-63</v>
      </c>
      <c r="H1319" s="126">
        <v>201.86</v>
      </c>
      <c r="I1319" s="126">
        <f>VLOOKUP(A1319,РАСЧЕТ!A:AZ,52,0)</f>
        <v>0</v>
      </c>
      <c r="J1319" s="126">
        <f t="shared" si="181"/>
        <v>-201.86</v>
      </c>
      <c r="K1319" s="126">
        <v>201.86</v>
      </c>
      <c r="L1319" s="126">
        <f>VLOOKUP(A1319,РАСЧЕТ!A:BA,53,0)</f>
        <v>0</v>
      </c>
      <c r="M1319" s="126">
        <f t="shared" si="182"/>
        <v>-201.86</v>
      </c>
      <c r="N1319" s="126">
        <v>201.86</v>
      </c>
      <c r="O1319" s="126">
        <f>VLOOKUP(A1319,РАСЧЕТ!A:BB,54,0)</f>
        <v>0</v>
      </c>
      <c r="P1319" s="126">
        <f t="shared" si="183"/>
        <v>-201.86</v>
      </c>
      <c r="Q1319" s="126">
        <v>201.86</v>
      </c>
      <c r="R1319" s="126">
        <f>VLOOKUP(A1319,РАСЧЕТ!A:BC,55,0)</f>
        <v>0</v>
      </c>
      <c r="S1319" s="126">
        <f t="shared" si="184"/>
        <v>-201.86</v>
      </c>
      <c r="T1319" s="126">
        <v>201.86</v>
      </c>
      <c r="U1319" s="126">
        <f>VLOOKUP(A1319,РАСЧЕТ!A:BD,56,0)</f>
        <v>0</v>
      </c>
      <c r="V1319" s="126">
        <f t="shared" si="185"/>
        <v>-201.86</v>
      </c>
      <c r="W1319" s="81">
        <v>201.86</v>
      </c>
      <c r="X1319" s="81">
        <f>VLOOKUP(A1319,РАСЧЕТ!A:BE,57,0)</f>
        <v>104.65675724592542</v>
      </c>
      <c r="Y1319" s="81">
        <f t="shared" si="186"/>
        <v>-97.203242754074594</v>
      </c>
      <c r="Z1319" s="81" t="str">
        <f>VLOOKUP(A1319,'10'!A:C,3,0)</f>
        <v>Начисление услуг УКС00001635 от 31.10.2023 0:00:01</v>
      </c>
      <c r="AA1319" s="81" t="str">
        <f>VLOOKUP(A1319,'10'!A:B,2,0)</f>
        <v>НАС/КС/ДУ-3-КЛ-63</v>
      </c>
      <c r="AB1319" s="81">
        <v>201.86</v>
      </c>
      <c r="AC1319" s="81">
        <f>VLOOKUP(A1319,РАСЧЕТ!A:BF,58,0)</f>
        <v>112.5402996453755</v>
      </c>
      <c r="AD1319" s="81">
        <f t="shared" si="187"/>
        <v>-89.319700354624516</v>
      </c>
      <c r="AE1319" s="81" t="str">
        <f>VLOOKUP(A1319,'11'!A:C,3,0)</f>
        <v>Начисление услуг УКС00001712 от 30.11.2023 23:59:59</v>
      </c>
      <c r="AF1319" s="81" t="str">
        <f>VLOOKUP(A1319,'11'!A:B,2,0)</f>
        <v>НАС/КС/ДУ-3-КЛ-63</v>
      </c>
      <c r="AG1319" s="81">
        <v>201.86</v>
      </c>
      <c r="AH1319" s="120">
        <f>VLOOKUP(A1319,РАСЧЕТ!A:BG,59,0)</f>
        <v>162.14170626579326</v>
      </c>
      <c r="AI1319" s="120">
        <f t="shared" si="188"/>
        <v>-39.718293734206753</v>
      </c>
      <c r="AJ1319" t="str">
        <f>VLOOKUP(A1319,'12'!A:C,3,0)</f>
        <v>Начисление услуг УКС00001860 от 31.12.2023 23:59:59</v>
      </c>
      <c r="AK1319" t="str">
        <f>VLOOKUP(A1319,'12'!A:B,2,0)</f>
        <v>НАС/КС/ДУ-3-КЛ-63</v>
      </c>
    </row>
    <row r="1320" spans="1:37" x14ac:dyDescent="0.3">
      <c r="A1320" s="79" t="s">
        <v>2554</v>
      </c>
      <c r="B1320" s="79" t="s">
        <v>2555</v>
      </c>
      <c r="C1320" s="81">
        <v>171.8</v>
      </c>
      <c r="D1320" s="81">
        <f>VLOOKUP(A1320,РАСЧЕТ!A:AY,51,0)</f>
        <v>72.223802744220862</v>
      </c>
      <c r="E1320" s="81">
        <f t="shared" si="180"/>
        <v>-99.576197255779149</v>
      </c>
      <c r="F1320" s="81" t="str">
        <f>VLOOKUP(A1320,'04'!A:C,3,0)</f>
        <v>Начисление услуг УКС00000631 от 30.04.2023 0:00:01</v>
      </c>
      <c r="G1320" s="81" t="str">
        <f>VLOOKUP(A1320,'04'!A:B,2,0)</f>
        <v>ДУ ЗПИФ Развитие Красная сосна 3/паркинг/Кл. №64</v>
      </c>
      <c r="H1320" s="126">
        <v>171.8</v>
      </c>
      <c r="I1320" s="126">
        <f>VLOOKUP(A1320,РАСЧЕТ!A:AZ,52,0)</f>
        <v>0</v>
      </c>
      <c r="J1320" s="126">
        <f t="shared" si="181"/>
        <v>-171.8</v>
      </c>
      <c r="K1320" s="126">
        <v>171.8</v>
      </c>
      <c r="L1320" s="126">
        <f>VLOOKUP(A1320,РАСЧЕТ!A:BA,53,0)</f>
        <v>0</v>
      </c>
      <c r="M1320" s="126">
        <f t="shared" si="182"/>
        <v>-171.8</v>
      </c>
      <c r="N1320" s="126">
        <v>94.21</v>
      </c>
      <c r="O1320" s="126">
        <f>VLOOKUP(A1320,РАСЧЕТ!A:BB,54,0)</f>
        <v>0</v>
      </c>
      <c r="P1320" s="126">
        <f t="shared" si="183"/>
        <v>-94.21</v>
      </c>
      <c r="Q1320" s="127"/>
      <c r="R1320" s="126">
        <f>VLOOKUP(A1320,РАСЧЕТ!A:BC,55,0)</f>
        <v>0</v>
      </c>
      <c r="S1320" s="126">
        <f t="shared" si="184"/>
        <v>0</v>
      </c>
      <c r="T1320" s="127"/>
      <c r="U1320" s="126">
        <f>VLOOKUP(A1320,РАСЧЕТ!A:BD,56,0)</f>
        <v>0</v>
      </c>
      <c r="V1320" s="126">
        <f t="shared" si="185"/>
        <v>0</v>
      </c>
      <c r="W1320" s="82"/>
      <c r="X1320" s="81">
        <f>VLOOKUP(A1320,РАСЧЕТ!A:BE,57,0)</f>
        <v>0</v>
      </c>
      <c r="Y1320" s="81">
        <f t="shared" si="186"/>
        <v>0</v>
      </c>
      <c r="Z1320" s="81" t="e">
        <f>VLOOKUP(A1320,'10'!A:C,3,0)</f>
        <v>#N/A</v>
      </c>
      <c r="AA1320" s="81" t="e">
        <f>VLOOKUP(A1320,'10'!A:B,2,0)</f>
        <v>#N/A</v>
      </c>
      <c r="AB1320" s="82"/>
      <c r="AC1320" s="81">
        <f>VLOOKUP(A1320,РАСЧЕТ!A:BF,58,0)</f>
        <v>0</v>
      </c>
      <c r="AD1320" s="81">
        <f t="shared" si="187"/>
        <v>0</v>
      </c>
      <c r="AE1320" s="81" t="e">
        <f>VLOOKUP(A1320,'11'!A:C,3,0)</f>
        <v>#N/A</v>
      </c>
      <c r="AF1320" s="81" t="e">
        <f>VLOOKUP(A1320,'11'!A:B,2,0)</f>
        <v>#N/A</v>
      </c>
      <c r="AG1320" s="82"/>
      <c r="AH1320" s="120">
        <f>VLOOKUP(A1320,РАСЧЕТ!A:BG,59,0)</f>
        <v>0</v>
      </c>
      <c r="AI1320" s="120">
        <f t="shared" si="188"/>
        <v>0</v>
      </c>
      <c r="AJ1320" t="e">
        <f>VLOOKUP(A1320,'12'!A:C,3,0)</f>
        <v>#N/A</v>
      </c>
      <c r="AK1320" t="e">
        <f>VLOOKUP(A1320,'12'!A:B,2,0)</f>
        <v>#N/A</v>
      </c>
    </row>
    <row r="1321" spans="1:37" x14ac:dyDescent="0.3">
      <c r="A1321" s="79" t="s">
        <v>2762</v>
      </c>
      <c r="B1321" s="79" t="s">
        <v>2555</v>
      </c>
      <c r="C1321" s="82"/>
      <c r="D1321" s="81">
        <f>VLOOKUP(A1321,РАСЧЕТ!A:AY,51,0)</f>
        <v>0</v>
      </c>
      <c r="E1321" s="81">
        <f t="shared" si="180"/>
        <v>0</v>
      </c>
      <c r="F1321" s="81" t="e">
        <f>VLOOKUP(A1321,'04'!A:C,3,0)</f>
        <v>#N/A</v>
      </c>
      <c r="G1321" s="81" t="e">
        <f>VLOOKUP(A1321,'04'!A:B,2,0)</f>
        <v>#N/A</v>
      </c>
      <c r="H1321" s="127"/>
      <c r="I1321" s="126">
        <f>VLOOKUP(A1321,РАСЧЕТ!A:AZ,52,0)</f>
        <v>0</v>
      </c>
      <c r="J1321" s="126">
        <f t="shared" si="181"/>
        <v>0</v>
      </c>
      <c r="K1321" s="127"/>
      <c r="L1321" s="126">
        <f>VLOOKUP(A1321,РАСЧЕТ!A:BA,53,0)</f>
        <v>0</v>
      </c>
      <c r="M1321" s="126">
        <f t="shared" si="182"/>
        <v>0</v>
      </c>
      <c r="N1321" s="126">
        <v>77.59</v>
      </c>
      <c r="O1321" s="126">
        <f>VLOOKUP(A1321,РАСЧЕТ!A:BB,54,0)</f>
        <v>0</v>
      </c>
      <c r="P1321" s="126">
        <f t="shared" si="183"/>
        <v>-77.59</v>
      </c>
      <c r="Q1321" s="126">
        <v>171.8</v>
      </c>
      <c r="R1321" s="126">
        <f>VLOOKUP(A1321,РАСЧЕТ!A:BC,55,0)</f>
        <v>0</v>
      </c>
      <c r="S1321" s="126">
        <f t="shared" si="184"/>
        <v>-171.8</v>
      </c>
      <c r="T1321" s="126">
        <v>171.8</v>
      </c>
      <c r="U1321" s="126">
        <f>VLOOKUP(A1321,РАСЧЕТ!A:BD,56,0)</f>
        <v>0</v>
      </c>
      <c r="V1321" s="126">
        <f t="shared" si="185"/>
        <v>-171.8</v>
      </c>
      <c r="W1321" s="81">
        <v>171.8</v>
      </c>
      <c r="X1321" s="81">
        <f>VLOOKUP(A1321,РАСЧЕТ!A:BE,57,0)</f>
        <v>89.069580634830132</v>
      </c>
      <c r="Y1321" s="81">
        <f t="shared" si="186"/>
        <v>-82.73041936516988</v>
      </c>
      <c r="Z1321" s="81" t="str">
        <f>VLOOKUP(A1321,'10'!A:C,3,0)</f>
        <v>Начисление услуг УКС00001635 от 31.10.2023 0:00:01</v>
      </c>
      <c r="AA1321" s="81" t="str">
        <f>VLOOKUP(A1321,'10'!A:B,2,0)</f>
        <v>НАС/КС/ДУ-КЛ-3-64</v>
      </c>
      <c r="AB1321" s="81">
        <v>171.8</v>
      </c>
      <c r="AC1321" s="81">
        <f>VLOOKUP(A1321,РАСЧЕТ!A:BF,58,0)</f>
        <v>95.778978421596165</v>
      </c>
      <c r="AD1321" s="81">
        <f t="shared" si="187"/>
        <v>-76.021021578403847</v>
      </c>
      <c r="AE1321" s="81" t="str">
        <f>VLOOKUP(A1321,'11'!A:C,3,0)</f>
        <v>Начисление услуг УКС00001712 от 30.11.2023 23:59:59</v>
      </c>
      <c r="AF1321" s="81" t="str">
        <f>VLOOKUP(A1321,'11'!A:B,2,0)</f>
        <v>НАС/КС/ДУ-КЛ-3-64</v>
      </c>
      <c r="AG1321" s="81">
        <v>171.8</v>
      </c>
      <c r="AH1321" s="120">
        <f>VLOOKUP(A1321,РАСЧЕТ!A:BG,59,0)</f>
        <v>137.99294150280278</v>
      </c>
      <c r="AI1321" s="120">
        <f t="shared" si="188"/>
        <v>-33.807058497197232</v>
      </c>
      <c r="AJ1321" t="str">
        <f>VLOOKUP(A1321,'12'!A:C,3,0)</f>
        <v>Начисление услуг УКС00001860 от 31.12.2023 23:59:59</v>
      </c>
      <c r="AK1321" t="str">
        <f>VLOOKUP(A1321,'12'!A:B,2,0)</f>
        <v>НАС/КС/ДУ-КЛ-3-64</v>
      </c>
    </row>
    <row r="1322" spans="1:37" x14ac:dyDescent="0.3">
      <c r="A1322" s="79" t="s">
        <v>1991</v>
      </c>
      <c r="B1322" s="79" t="s">
        <v>1992</v>
      </c>
      <c r="C1322" s="81">
        <v>257.7</v>
      </c>
      <c r="D1322" s="81">
        <f>VLOOKUP(A1322,РАСЧЕТ!A:AY,51,0)</f>
        <v>108.33570411633129</v>
      </c>
      <c r="E1322" s="81">
        <f t="shared" si="180"/>
        <v>-149.36429588366872</v>
      </c>
      <c r="F1322" s="81" t="str">
        <f>VLOOKUP(A1322,'04'!A:C,3,0)</f>
        <v>Начисление услуг УКС00000631 от 30.04.2023 0:00:01</v>
      </c>
      <c r="G1322" s="81" t="str">
        <f>VLOOKUP(A1322,'04'!A:B,2,0)</f>
        <v>ДУ ЗПИФ Новое Строительство Красная сосна 3/паркинг/Кл. №65</v>
      </c>
      <c r="H1322" s="126">
        <v>257.7</v>
      </c>
      <c r="I1322" s="126">
        <f>VLOOKUP(A1322,РАСЧЕТ!A:AZ,52,0)</f>
        <v>0</v>
      </c>
      <c r="J1322" s="126">
        <f t="shared" si="181"/>
        <v>-257.7</v>
      </c>
      <c r="K1322" s="126">
        <v>257.7</v>
      </c>
      <c r="L1322" s="126">
        <f>VLOOKUP(A1322,РАСЧЕТ!A:BA,53,0)</f>
        <v>0</v>
      </c>
      <c r="M1322" s="126">
        <f t="shared" si="182"/>
        <v>-257.7</v>
      </c>
      <c r="N1322" s="126">
        <v>257.7</v>
      </c>
      <c r="O1322" s="126">
        <f>VLOOKUP(A1322,РАСЧЕТ!A:BB,54,0)</f>
        <v>0</v>
      </c>
      <c r="P1322" s="126">
        <f t="shared" si="183"/>
        <v>-257.7</v>
      </c>
      <c r="Q1322" s="126">
        <v>257.7</v>
      </c>
      <c r="R1322" s="126">
        <f>VLOOKUP(A1322,РАСЧЕТ!A:BC,55,0)</f>
        <v>0</v>
      </c>
      <c r="S1322" s="126">
        <f t="shared" si="184"/>
        <v>-257.7</v>
      </c>
      <c r="T1322" s="126">
        <v>257.7</v>
      </c>
      <c r="U1322" s="126">
        <f>VLOOKUP(A1322,РАСЧЕТ!A:BD,56,0)</f>
        <v>0</v>
      </c>
      <c r="V1322" s="126">
        <f t="shared" si="185"/>
        <v>-257.7</v>
      </c>
      <c r="W1322" s="81">
        <v>257.7</v>
      </c>
      <c r="X1322" s="81">
        <f>VLOOKUP(A1322,РАСЧЕТ!A:BE,57,0)</f>
        <v>133.6043709522452</v>
      </c>
      <c r="Y1322" s="81">
        <f t="shared" si="186"/>
        <v>-124.09562904775478</v>
      </c>
      <c r="Z1322" s="81" t="str">
        <f>VLOOKUP(A1322,'10'!A:C,3,0)</f>
        <v>Начисление услуг УКС00001635 от 31.10.2023 0:00:01</v>
      </c>
      <c r="AA1322" s="81" t="str">
        <f>VLOOKUP(A1322,'10'!A:B,2,0)</f>
        <v>ДУ ЗПИФ Новое Строительство Красная сосна 3/паркинг/Кл. №65</v>
      </c>
      <c r="AB1322" s="81">
        <v>257.7</v>
      </c>
      <c r="AC1322" s="81">
        <f>VLOOKUP(A1322,РАСЧЕТ!A:BF,58,0)</f>
        <v>143.66846763239423</v>
      </c>
      <c r="AD1322" s="81">
        <f t="shared" si="187"/>
        <v>-114.03153236760576</v>
      </c>
      <c r="AE1322" s="81" t="str">
        <f>VLOOKUP(A1322,'11'!A:C,3,0)</f>
        <v>Начисление услуг УКС00001712 от 30.11.2023 23:59:59</v>
      </c>
      <c r="AF1322" s="81" t="str">
        <f>VLOOKUP(A1322,'11'!A:B,2,0)</f>
        <v>ДУ ЗПИФ Новое Строительство Красная сосна 3/паркинг/Кл. №65</v>
      </c>
      <c r="AG1322" s="81">
        <v>257.7</v>
      </c>
      <c r="AH1322" s="120">
        <f>VLOOKUP(A1322,РАСЧЕТ!A:BG,59,0)</f>
        <v>206.98941225420418</v>
      </c>
      <c r="AI1322" s="120">
        <f t="shared" si="188"/>
        <v>-50.710587745795806</v>
      </c>
      <c r="AJ1322" t="str">
        <f>VLOOKUP(A1322,'12'!A:C,3,0)</f>
        <v>Начисление услуг УКС00001860 от 31.12.2023 23:59:59</v>
      </c>
      <c r="AK1322" t="str">
        <f>VLOOKUP(A1322,'12'!A:B,2,0)</f>
        <v>ДУ ЗПИФ Новое Строительство Красная сосна 3/паркинг/Кл. №65</v>
      </c>
    </row>
    <row r="1323" spans="1:37" x14ac:dyDescent="0.3">
      <c r="A1323" s="79" t="s">
        <v>2102</v>
      </c>
      <c r="B1323" s="79" t="s">
        <v>2103</v>
      </c>
      <c r="C1323" s="81">
        <v>109.52</v>
      </c>
      <c r="D1323" s="81">
        <f>VLOOKUP(A1323,РАСЧЕТ!A:AY,51,0)</f>
        <v>46.042674249440807</v>
      </c>
      <c r="E1323" s="81">
        <f t="shared" si="180"/>
        <v>-63.477325750559189</v>
      </c>
      <c r="F1323" s="81" t="str">
        <f>VLOOKUP(A1323,'04'!A:C,3,0)</f>
        <v>Корректировка начислений УКС00001881 от 01.05.2023 0:00:00</v>
      </c>
      <c r="G1323" s="81" t="str">
        <f>VLOOKUP(A1323,'04'!A:B,2,0)</f>
        <v>ДУ ЗПИФ Развитие Красная сосна 3/паркинг/Кл. №66</v>
      </c>
      <c r="H1323" s="127"/>
      <c r="I1323" s="126">
        <f>VLOOKUP(A1323,РАСЧЕТ!A:AZ,52,0)</f>
        <v>0</v>
      </c>
      <c r="J1323" s="126">
        <f t="shared" si="181"/>
        <v>0</v>
      </c>
      <c r="K1323" s="127"/>
      <c r="L1323" s="126">
        <f>VLOOKUP(A1323,РАСЧЕТ!A:BA,53,0)</f>
        <v>0</v>
      </c>
      <c r="M1323" s="126">
        <f t="shared" si="182"/>
        <v>0</v>
      </c>
      <c r="N1323" s="127"/>
      <c r="O1323" s="126">
        <f>VLOOKUP(A1323,РАСЧЕТ!A:BB,54,0)</f>
        <v>0</v>
      </c>
      <c r="P1323" s="126">
        <f t="shared" si="183"/>
        <v>0</v>
      </c>
      <c r="Q1323" s="127"/>
      <c r="R1323" s="126">
        <f>VLOOKUP(A1323,РАСЧЕТ!A:BC,55,0)</f>
        <v>0</v>
      </c>
      <c r="S1323" s="126">
        <f t="shared" si="184"/>
        <v>0</v>
      </c>
      <c r="T1323" s="127"/>
      <c r="U1323" s="126">
        <f>VLOOKUP(A1323,РАСЧЕТ!A:BD,56,0)</f>
        <v>0</v>
      </c>
      <c r="V1323" s="126">
        <f t="shared" si="185"/>
        <v>0</v>
      </c>
      <c r="W1323" s="82"/>
      <c r="X1323" s="81">
        <f>VLOOKUP(A1323,РАСЧЕТ!A:BE,57,0)</f>
        <v>0</v>
      </c>
      <c r="Y1323" s="81">
        <f t="shared" si="186"/>
        <v>0</v>
      </c>
      <c r="Z1323" s="81" t="e">
        <f>VLOOKUP(A1323,'10'!A:C,3,0)</f>
        <v>#N/A</v>
      </c>
      <c r="AA1323" s="81" t="e">
        <f>VLOOKUP(A1323,'10'!A:B,2,0)</f>
        <v>#N/A</v>
      </c>
      <c r="AB1323" s="82"/>
      <c r="AC1323" s="81">
        <f>VLOOKUP(A1323,РАСЧЕТ!A:BF,58,0)</f>
        <v>0</v>
      </c>
      <c r="AD1323" s="81">
        <f t="shared" si="187"/>
        <v>0</v>
      </c>
      <c r="AE1323" s="81" t="e">
        <f>VLOOKUP(A1323,'11'!A:C,3,0)</f>
        <v>#N/A</v>
      </c>
      <c r="AF1323" s="81" t="e">
        <f>VLOOKUP(A1323,'11'!A:B,2,0)</f>
        <v>#N/A</v>
      </c>
      <c r="AG1323" s="82"/>
      <c r="AH1323" s="120">
        <f>VLOOKUP(A1323,РАСЧЕТ!A:BG,59,0)</f>
        <v>0</v>
      </c>
      <c r="AI1323" s="120">
        <f t="shared" si="188"/>
        <v>0</v>
      </c>
      <c r="AJ1323" t="e">
        <f>VLOOKUP(A1323,'12'!A:C,3,0)</f>
        <v>#N/A</v>
      </c>
      <c r="AK1323" t="e">
        <f>VLOOKUP(A1323,'12'!A:B,2,0)</f>
        <v>#N/A</v>
      </c>
    </row>
    <row r="1324" spans="1:37" x14ac:dyDescent="0.3">
      <c r="A1324" s="79" t="s">
        <v>2713</v>
      </c>
      <c r="B1324" s="79" t="s">
        <v>2103</v>
      </c>
      <c r="C1324" s="81">
        <v>83.75</v>
      </c>
      <c r="D1324" s="81">
        <f>VLOOKUP(A1324,РАСЧЕТ!A:AY,51,0)</f>
        <v>35.209103837807668</v>
      </c>
      <c r="E1324" s="81">
        <f t="shared" si="180"/>
        <v>-48.540896162192332</v>
      </c>
      <c r="F1324" s="81" t="str">
        <f>VLOOKUP(A1324,'04'!A:C,3,0)</f>
        <v>Ввод начального сальдо УКС00001439 от 01.05.2023 0:00:00</v>
      </c>
      <c r="G1324" s="81" t="str">
        <f>VLOOKUP(A1324,'04'!A:B,2,0)</f>
        <v>НАС/КС/ДУ-КЛ-3А/ММ-66-Э(-1)</v>
      </c>
      <c r="H1324" s="126">
        <v>193.27</v>
      </c>
      <c r="I1324" s="126">
        <f>VLOOKUP(A1324,РАСЧЕТ!A:AZ,52,0)</f>
        <v>0</v>
      </c>
      <c r="J1324" s="126">
        <f t="shared" si="181"/>
        <v>-193.27</v>
      </c>
      <c r="K1324" s="126">
        <v>193.27</v>
      </c>
      <c r="L1324" s="126">
        <f>VLOOKUP(A1324,РАСЧЕТ!A:BA,53,0)</f>
        <v>0</v>
      </c>
      <c r="M1324" s="126">
        <f t="shared" si="182"/>
        <v>-193.27</v>
      </c>
      <c r="N1324" s="126">
        <v>193.27</v>
      </c>
      <c r="O1324" s="126">
        <f>VLOOKUP(A1324,РАСЧЕТ!A:BB,54,0)</f>
        <v>0</v>
      </c>
      <c r="P1324" s="126">
        <f t="shared" si="183"/>
        <v>-193.27</v>
      </c>
      <c r="Q1324" s="126">
        <v>193.27</v>
      </c>
      <c r="R1324" s="126">
        <f>VLOOKUP(A1324,РАСЧЕТ!A:BC,55,0)</f>
        <v>0</v>
      </c>
      <c r="S1324" s="126">
        <f t="shared" si="184"/>
        <v>-193.27</v>
      </c>
      <c r="T1324" s="126">
        <v>193.27</v>
      </c>
      <c r="U1324" s="126">
        <f>VLOOKUP(A1324,РАСЧЕТ!A:BD,56,0)</f>
        <v>0</v>
      </c>
      <c r="V1324" s="126">
        <f t="shared" si="185"/>
        <v>-193.27</v>
      </c>
      <c r="W1324" s="81">
        <v>193.27</v>
      </c>
      <c r="X1324" s="81">
        <f>VLOOKUP(A1324,РАСЧЕТ!A:BE,57,0)</f>
        <v>100.2032782141839</v>
      </c>
      <c r="Y1324" s="81">
        <f t="shared" si="186"/>
        <v>-93.066721785816114</v>
      </c>
      <c r="Z1324" s="81" t="str">
        <f>VLOOKUP(A1324,'10'!A:C,3,0)</f>
        <v>Начисление услуг УКС00001635 от 31.10.2023 0:00:01</v>
      </c>
      <c r="AA1324" s="81" t="str">
        <f>VLOOKUP(A1324,'10'!A:B,2,0)</f>
        <v>НАС/КС/ДУ-КЛ-3А/ММ-66-Э(-1)</v>
      </c>
      <c r="AB1324" s="81">
        <v>193.27</v>
      </c>
      <c r="AC1324" s="81">
        <f>VLOOKUP(A1324,РАСЧЕТ!A:BF,58,0)</f>
        <v>107.75135072429568</v>
      </c>
      <c r="AD1324" s="81">
        <f t="shared" si="187"/>
        <v>-85.518649275704334</v>
      </c>
      <c r="AE1324" s="81" t="str">
        <f>VLOOKUP(A1324,'11'!A:C,3,0)</f>
        <v>Начисление услуг УКС00001712 от 30.11.2023 23:59:59</v>
      </c>
      <c r="AF1324" s="81" t="str">
        <f>VLOOKUP(A1324,'11'!A:B,2,0)</f>
        <v>НАС/КС/ДУ-КЛ-3А/ММ-66-Э(-1)</v>
      </c>
      <c r="AG1324" s="81">
        <v>193.27</v>
      </c>
      <c r="AH1324" s="120">
        <f>VLOOKUP(A1324,РАСЧЕТ!A:BG,59,0)</f>
        <v>155.24205919065315</v>
      </c>
      <c r="AI1324" s="120">
        <f t="shared" si="188"/>
        <v>-38.027940809346859</v>
      </c>
      <c r="AJ1324" t="str">
        <f>VLOOKUP(A1324,'12'!A:C,3,0)</f>
        <v>Начисление услуг УКС00001860 от 31.12.2023 23:59:59</v>
      </c>
      <c r="AK1324" t="str">
        <f>VLOOKUP(A1324,'12'!A:B,2,0)</f>
        <v>НАС/КС/ДУ-КЛ-3А/ММ-66-Э(-1)</v>
      </c>
    </row>
    <row r="1325" spans="1:37" x14ac:dyDescent="0.3">
      <c r="A1325" s="79" t="s">
        <v>2132</v>
      </c>
      <c r="B1325" s="79" t="s">
        <v>2133</v>
      </c>
      <c r="C1325" s="81">
        <v>176.09</v>
      </c>
      <c r="D1325" s="81">
        <f>VLOOKUP(A1325,РАСЧЕТ!A:AY,51,0)</f>
        <v>74.029397812826375</v>
      </c>
      <c r="E1325" s="81">
        <f t="shared" si="180"/>
        <v>-102.06060218717363</v>
      </c>
      <c r="F1325" s="81" t="str">
        <f>VLOOKUP(A1325,'04'!A:C,3,0)</f>
        <v>Начисление услуг УКС00000631 от 30.04.2023 0:00:01</v>
      </c>
      <c r="G1325" s="81" t="str">
        <f>VLOOKUP(A1325,'04'!A:B,2,0)</f>
        <v>ДУ ЗПИФ Развитие Красная сосна 3/паркинг/Кл. №67</v>
      </c>
      <c r="H1325" s="126">
        <v>176.09</v>
      </c>
      <c r="I1325" s="126">
        <f>VLOOKUP(A1325,РАСЧЕТ!A:AZ,52,0)</f>
        <v>0</v>
      </c>
      <c r="J1325" s="126">
        <f t="shared" si="181"/>
        <v>-176.09</v>
      </c>
      <c r="K1325" s="126">
        <v>176.09</v>
      </c>
      <c r="L1325" s="126">
        <f>VLOOKUP(A1325,РАСЧЕТ!A:BA,53,0)</f>
        <v>0</v>
      </c>
      <c r="M1325" s="126">
        <f t="shared" si="182"/>
        <v>-176.09</v>
      </c>
      <c r="N1325" s="126">
        <v>176.09</v>
      </c>
      <c r="O1325" s="126">
        <f>VLOOKUP(A1325,РАСЧЕТ!A:BB,54,0)</f>
        <v>0</v>
      </c>
      <c r="P1325" s="126">
        <f t="shared" si="183"/>
        <v>-176.09</v>
      </c>
      <c r="Q1325" s="126">
        <v>176.09</v>
      </c>
      <c r="R1325" s="126">
        <f>VLOOKUP(A1325,РАСЧЕТ!A:BC,55,0)</f>
        <v>0</v>
      </c>
      <c r="S1325" s="126">
        <f t="shared" si="184"/>
        <v>-176.09</v>
      </c>
      <c r="T1325" s="126">
        <v>105.65</v>
      </c>
      <c r="U1325" s="126">
        <f>VLOOKUP(A1325,РАСЧЕТ!A:BD,56,0)</f>
        <v>0</v>
      </c>
      <c r="V1325" s="126">
        <f t="shared" si="185"/>
        <v>-105.65</v>
      </c>
      <c r="W1325" s="82"/>
      <c r="X1325" s="81">
        <f>VLOOKUP(A1325,РАСЧЕТ!A:BE,57,0)</f>
        <v>0</v>
      </c>
      <c r="Y1325" s="81">
        <f t="shared" si="186"/>
        <v>0</v>
      </c>
      <c r="Z1325" s="81" t="e">
        <f>VLOOKUP(A1325,'10'!A:C,3,0)</f>
        <v>#N/A</v>
      </c>
      <c r="AA1325" s="81" t="e">
        <f>VLOOKUP(A1325,'10'!A:B,2,0)</f>
        <v>#N/A</v>
      </c>
      <c r="AB1325" s="82"/>
      <c r="AC1325" s="81">
        <f>VLOOKUP(A1325,РАСЧЕТ!A:BF,58,0)</f>
        <v>0</v>
      </c>
      <c r="AD1325" s="81">
        <f t="shared" si="187"/>
        <v>0</v>
      </c>
      <c r="AE1325" s="81" t="e">
        <f>VLOOKUP(A1325,'11'!A:C,3,0)</f>
        <v>#N/A</v>
      </c>
      <c r="AF1325" s="81" t="e">
        <f>VLOOKUP(A1325,'11'!A:B,2,0)</f>
        <v>#N/A</v>
      </c>
      <c r="AG1325" s="82"/>
      <c r="AH1325" s="120">
        <f>VLOOKUP(A1325,РАСЧЕТ!A:BG,59,0)</f>
        <v>0</v>
      </c>
      <c r="AI1325" s="120">
        <f t="shared" si="188"/>
        <v>0</v>
      </c>
      <c r="AJ1325" t="e">
        <f>VLOOKUP(A1325,'12'!A:C,3,0)</f>
        <v>#N/A</v>
      </c>
      <c r="AK1325" t="e">
        <f>VLOOKUP(A1325,'12'!A:B,2,0)</f>
        <v>#N/A</v>
      </c>
    </row>
    <row r="1326" spans="1:37" x14ac:dyDescent="0.3">
      <c r="A1326" s="79" t="s">
        <v>2775</v>
      </c>
      <c r="B1326" s="79" t="s">
        <v>2133</v>
      </c>
      <c r="C1326" s="82"/>
      <c r="D1326" s="81">
        <f>VLOOKUP(A1326,РАСЧЕТ!A:AY,51,0)</f>
        <v>0</v>
      </c>
      <c r="E1326" s="81">
        <f t="shared" si="180"/>
        <v>0</v>
      </c>
      <c r="F1326" s="81" t="e">
        <f>VLOOKUP(A1326,'04'!A:C,3,0)</f>
        <v>#N/A</v>
      </c>
      <c r="G1326" s="81" t="e">
        <f>VLOOKUP(A1326,'04'!A:B,2,0)</f>
        <v>#N/A</v>
      </c>
      <c r="H1326" s="127"/>
      <c r="I1326" s="126">
        <f>VLOOKUP(A1326,РАСЧЕТ!A:AZ,52,0)</f>
        <v>0</v>
      </c>
      <c r="J1326" s="126">
        <f t="shared" si="181"/>
        <v>0</v>
      </c>
      <c r="K1326" s="127"/>
      <c r="L1326" s="126">
        <f>VLOOKUP(A1326,РАСЧЕТ!A:BA,53,0)</f>
        <v>0</v>
      </c>
      <c r="M1326" s="126">
        <f t="shared" si="182"/>
        <v>0</v>
      </c>
      <c r="N1326" s="127"/>
      <c r="O1326" s="126">
        <f>VLOOKUP(A1326,РАСЧЕТ!A:BB,54,0)</f>
        <v>0</v>
      </c>
      <c r="P1326" s="126">
        <f t="shared" si="183"/>
        <v>0</v>
      </c>
      <c r="Q1326" s="127"/>
      <c r="R1326" s="126">
        <f>VLOOKUP(A1326,РАСЧЕТ!A:BC,55,0)</f>
        <v>0</v>
      </c>
      <c r="S1326" s="126">
        <f t="shared" si="184"/>
        <v>0</v>
      </c>
      <c r="T1326" s="126">
        <v>70.44</v>
      </c>
      <c r="U1326" s="126">
        <f>VLOOKUP(A1326,РАСЧЕТ!A:BD,56,0)</f>
        <v>0</v>
      </c>
      <c r="V1326" s="126">
        <f t="shared" si="185"/>
        <v>-70.44</v>
      </c>
      <c r="W1326" s="81">
        <v>176.09</v>
      </c>
      <c r="X1326" s="81">
        <f>VLOOKUP(A1326,РАСЧЕТ!A:BE,57,0)</f>
        <v>91.296320150700879</v>
      </c>
      <c r="Y1326" s="81">
        <f t="shared" si="186"/>
        <v>-84.793679849299124</v>
      </c>
      <c r="Z1326" s="81" t="str">
        <f>VLOOKUP(A1326,'10'!A:C,3,0)</f>
        <v>Начисление услуг УКС00001635 от 31.10.2023 0:00:01</v>
      </c>
      <c r="AA1326" s="81" t="str">
        <f>VLOOKUP(A1326,'10'!A:B,2,0)</f>
        <v>НАС/КС/ДУ-КЛ-3-67</v>
      </c>
      <c r="AB1326" s="81">
        <v>176.09</v>
      </c>
      <c r="AC1326" s="81">
        <f>VLOOKUP(A1326,РАСЧЕТ!A:BF,58,0)</f>
        <v>98.173452882136061</v>
      </c>
      <c r="AD1326" s="81">
        <f t="shared" si="187"/>
        <v>-77.916547117863942</v>
      </c>
      <c r="AE1326" s="81" t="str">
        <f>VLOOKUP(A1326,'11'!A:C,3,0)</f>
        <v>Начисление услуг УКС00001712 от 30.11.2023 23:59:59</v>
      </c>
      <c r="AF1326" s="81" t="str">
        <f>VLOOKUP(A1326,'11'!A:B,2,0)</f>
        <v>НАС/КС/ДУ-КЛ-3-67</v>
      </c>
      <c r="AG1326" s="81">
        <v>176.09</v>
      </c>
      <c r="AH1326" s="120">
        <f>VLOOKUP(A1326,РАСЧЕТ!A:BG,59,0)</f>
        <v>141.44276504037285</v>
      </c>
      <c r="AI1326" s="120">
        <f t="shared" si="188"/>
        <v>-34.647234959627156</v>
      </c>
      <c r="AJ1326" t="str">
        <f>VLOOKUP(A1326,'12'!A:C,3,0)</f>
        <v>Начисление услуг УКС00001860 от 31.12.2023 23:59:59</v>
      </c>
      <c r="AK1326" t="str">
        <f>VLOOKUP(A1326,'12'!A:B,2,0)</f>
        <v>НАС/КС/ДУ-КЛ-3-67</v>
      </c>
    </row>
    <row r="1327" spans="1:37" x14ac:dyDescent="0.3">
      <c r="A1327" s="79" t="s">
        <v>2165</v>
      </c>
      <c r="B1327" s="79" t="s">
        <v>2166</v>
      </c>
      <c r="C1327" s="81">
        <v>163.21</v>
      </c>
      <c r="D1327" s="81">
        <f>VLOOKUP(A1327,РАСЧЕТ!A:AY,51,0)</f>
        <v>68.612612607009822</v>
      </c>
      <c r="E1327" s="81">
        <f t="shared" si="180"/>
        <v>-94.597387392990186</v>
      </c>
      <c r="F1327" s="81" t="str">
        <f>VLOOKUP(A1327,'04'!A:C,3,0)</f>
        <v>Начисление услуг УКС00000631 от 30.04.2023 0:00:01</v>
      </c>
      <c r="G1327" s="81" t="str">
        <f>VLOOKUP(A1327,'04'!A:B,2,0)</f>
        <v>НАС/КС/ДУ-3-КЛ-68</v>
      </c>
      <c r="H1327" s="126">
        <v>163.21</v>
      </c>
      <c r="I1327" s="126">
        <f>VLOOKUP(A1327,РАСЧЕТ!A:AZ,52,0)</f>
        <v>0</v>
      </c>
      <c r="J1327" s="126">
        <f t="shared" si="181"/>
        <v>-163.21</v>
      </c>
      <c r="K1327" s="126">
        <v>163.21</v>
      </c>
      <c r="L1327" s="126">
        <f>VLOOKUP(A1327,РАСЧЕТ!A:BA,53,0)</f>
        <v>0</v>
      </c>
      <c r="M1327" s="126">
        <f t="shared" si="182"/>
        <v>-163.21</v>
      </c>
      <c r="N1327" s="126">
        <v>163.21</v>
      </c>
      <c r="O1327" s="126">
        <f>VLOOKUP(A1327,РАСЧЕТ!A:BB,54,0)</f>
        <v>0</v>
      </c>
      <c r="P1327" s="126">
        <f t="shared" si="183"/>
        <v>-163.21</v>
      </c>
      <c r="Q1327" s="126">
        <v>163.21</v>
      </c>
      <c r="R1327" s="126">
        <f>VLOOKUP(A1327,РАСЧЕТ!A:BC,55,0)</f>
        <v>0</v>
      </c>
      <c r="S1327" s="126">
        <f t="shared" si="184"/>
        <v>-163.21</v>
      </c>
      <c r="T1327" s="126">
        <v>163.21</v>
      </c>
      <c r="U1327" s="126">
        <f>VLOOKUP(A1327,РАСЧЕТ!A:BD,56,0)</f>
        <v>0</v>
      </c>
      <c r="V1327" s="126">
        <f t="shared" si="185"/>
        <v>-163.21</v>
      </c>
      <c r="W1327" s="81">
        <v>163.21</v>
      </c>
      <c r="X1327" s="81">
        <f>VLOOKUP(A1327,РАСЧЕТ!A:BE,57,0)</f>
        <v>84.616101603088637</v>
      </c>
      <c r="Y1327" s="81">
        <f t="shared" si="186"/>
        <v>-78.593898396911371</v>
      </c>
      <c r="Z1327" s="81" t="str">
        <f>VLOOKUP(A1327,'10'!A:C,3,0)</f>
        <v>Начисление услуг УКС00001635 от 31.10.2023 0:00:01</v>
      </c>
      <c r="AA1327" s="81" t="str">
        <f>VLOOKUP(A1327,'10'!A:B,2,0)</f>
        <v>НАС/КС/ДУ-3-КЛ-68</v>
      </c>
      <c r="AB1327" s="81">
        <v>163.21</v>
      </c>
      <c r="AC1327" s="81">
        <f>VLOOKUP(A1327,РАСЧЕТ!A:BF,58,0)</f>
        <v>90.990029500516343</v>
      </c>
      <c r="AD1327" s="81">
        <f t="shared" si="187"/>
        <v>-72.219970499483665</v>
      </c>
      <c r="AE1327" s="81" t="str">
        <f>VLOOKUP(A1327,'11'!A:C,3,0)</f>
        <v>Начисление услуг УКС00001712 от 30.11.2023 23:59:59</v>
      </c>
      <c r="AF1327" s="81" t="str">
        <f>VLOOKUP(A1327,'11'!A:B,2,0)</f>
        <v>НАС/КС/ДУ-3-КЛ-68</v>
      </c>
      <c r="AG1327" s="81">
        <v>163.21</v>
      </c>
      <c r="AH1327" s="120">
        <f>VLOOKUP(A1327,РАСЧЕТ!A:BG,59,0)</f>
        <v>131.09329442766264</v>
      </c>
      <c r="AI1327" s="120">
        <f t="shared" si="188"/>
        <v>-32.116705572337366</v>
      </c>
      <c r="AJ1327" t="str">
        <f>VLOOKUP(A1327,'12'!A:C,3,0)</f>
        <v>Начисление услуг УКС00001860 от 31.12.2023 23:59:59</v>
      </c>
      <c r="AK1327" t="str">
        <f>VLOOKUP(A1327,'12'!A:B,2,0)</f>
        <v>НАС/КС/ДУ-3-КЛ-68</v>
      </c>
    </row>
    <row r="1328" spans="1:37" x14ac:dyDescent="0.3">
      <c r="A1328" s="79" t="s">
        <v>2077</v>
      </c>
      <c r="B1328" s="79" t="s">
        <v>2078</v>
      </c>
      <c r="C1328" s="81">
        <v>257.7</v>
      </c>
      <c r="D1328" s="81">
        <f>VLOOKUP(A1328,РАСЧЕТ!A:AY,51,0)</f>
        <v>108.33570411633129</v>
      </c>
      <c r="E1328" s="81">
        <f t="shared" si="180"/>
        <v>-149.36429588366872</v>
      </c>
      <c r="F1328" s="81" t="str">
        <f>VLOOKUP(A1328,'04'!A:C,3,0)</f>
        <v>Начисление услуг УКС00000631 от 30.04.2023 0:00:01</v>
      </c>
      <c r="G1328" s="81" t="str">
        <f>VLOOKUP(A1328,'04'!A:B,2,0)</f>
        <v>ДУ ЗПИФ Новое Строительство Красная сосна 3/паркинг/Кл. №69</v>
      </c>
      <c r="H1328" s="126">
        <v>257.7</v>
      </c>
      <c r="I1328" s="126">
        <f>VLOOKUP(A1328,РАСЧЕТ!A:AZ,52,0)</f>
        <v>0</v>
      </c>
      <c r="J1328" s="126">
        <f t="shared" si="181"/>
        <v>-257.7</v>
      </c>
      <c r="K1328" s="126">
        <v>257.7</v>
      </c>
      <c r="L1328" s="126">
        <f>VLOOKUP(A1328,РАСЧЕТ!A:BA,53,0)</f>
        <v>0</v>
      </c>
      <c r="M1328" s="126">
        <f t="shared" si="182"/>
        <v>-257.7</v>
      </c>
      <c r="N1328" s="126">
        <v>257.7</v>
      </c>
      <c r="O1328" s="126">
        <f>VLOOKUP(A1328,РАСЧЕТ!A:BB,54,0)</f>
        <v>0</v>
      </c>
      <c r="P1328" s="126">
        <f t="shared" si="183"/>
        <v>-257.7</v>
      </c>
      <c r="Q1328" s="126">
        <v>257.7</v>
      </c>
      <c r="R1328" s="126">
        <f>VLOOKUP(A1328,РАСЧЕТ!A:BC,55,0)</f>
        <v>0</v>
      </c>
      <c r="S1328" s="126">
        <f t="shared" si="184"/>
        <v>-257.7</v>
      </c>
      <c r="T1328" s="126">
        <v>257.7</v>
      </c>
      <c r="U1328" s="126">
        <f>VLOOKUP(A1328,РАСЧЕТ!A:BD,56,0)</f>
        <v>0</v>
      </c>
      <c r="V1328" s="126">
        <f t="shared" si="185"/>
        <v>-257.7</v>
      </c>
      <c r="W1328" s="81">
        <v>257.7</v>
      </c>
      <c r="X1328" s="81">
        <f>VLOOKUP(A1328,РАСЧЕТ!A:BE,57,0)</f>
        <v>133.6043709522452</v>
      </c>
      <c r="Y1328" s="81">
        <f t="shared" si="186"/>
        <v>-124.09562904775478</v>
      </c>
      <c r="Z1328" s="81" t="str">
        <f>VLOOKUP(A1328,'10'!A:C,3,0)</f>
        <v>Начисление услуг УКС00001635 от 31.10.2023 0:00:01</v>
      </c>
      <c r="AA1328" s="81" t="str">
        <f>VLOOKUP(A1328,'10'!A:B,2,0)</f>
        <v>ДУ ЗПИФ Новое Строительство Красная сосна 3/паркинг/Кл. №69</v>
      </c>
      <c r="AB1328" s="81">
        <v>257.7</v>
      </c>
      <c r="AC1328" s="81">
        <f>VLOOKUP(A1328,РАСЧЕТ!A:BF,58,0)</f>
        <v>143.66846763239423</v>
      </c>
      <c r="AD1328" s="81">
        <f t="shared" si="187"/>
        <v>-114.03153236760576</v>
      </c>
      <c r="AE1328" s="81" t="str">
        <f>VLOOKUP(A1328,'11'!A:C,3,0)</f>
        <v>Начисление услуг УКС00001712 от 30.11.2023 23:59:59</v>
      </c>
      <c r="AF1328" s="81" t="str">
        <f>VLOOKUP(A1328,'11'!A:B,2,0)</f>
        <v>ДУ ЗПИФ Новое Строительство Красная сосна 3/паркинг/Кл. №69</v>
      </c>
      <c r="AG1328" s="81">
        <v>257.7</v>
      </c>
      <c r="AH1328" s="120">
        <f>VLOOKUP(A1328,РАСЧЕТ!A:BG,59,0)</f>
        <v>206.98941225420418</v>
      </c>
      <c r="AI1328" s="120">
        <f t="shared" si="188"/>
        <v>-50.710587745795806</v>
      </c>
      <c r="AJ1328" t="str">
        <f>VLOOKUP(A1328,'12'!A:C,3,0)</f>
        <v>Начисление услуг УКС00001860 от 31.12.2023 23:59:59</v>
      </c>
      <c r="AK1328" t="str">
        <f>VLOOKUP(A1328,'12'!A:B,2,0)</f>
        <v>ДУ ЗПИФ Новое Строительство Красная сосна 3/паркинг/Кл. №69</v>
      </c>
    </row>
    <row r="1329" spans="1:37" x14ac:dyDescent="0.3">
      <c r="A1329" s="79" t="s">
        <v>2437</v>
      </c>
      <c r="B1329" s="79" t="s">
        <v>2438</v>
      </c>
      <c r="C1329" s="81">
        <v>219.04</v>
      </c>
      <c r="D1329" s="81">
        <f>VLOOKUP(A1329,РАСЧЕТ!A:AY,51,0)</f>
        <v>92.085348498881586</v>
      </c>
      <c r="E1329" s="81">
        <f t="shared" si="180"/>
        <v>-126.95465150111841</v>
      </c>
      <c r="F1329" s="81" t="str">
        <f>VLOOKUP(A1329,'04'!A:C,3,0)</f>
        <v>Начисление услуг УКС00000631 от 30.04.2023 0:00:01</v>
      </c>
      <c r="G1329" s="81" t="str">
        <f>VLOOKUP(A1329,'04'!A:B,2,0)</f>
        <v>ДУ ЗПИФ Новое Строительство Красная сосна 3/паркинг/Кл. №7</v>
      </c>
      <c r="H1329" s="126">
        <v>219.04</v>
      </c>
      <c r="I1329" s="126">
        <f>VLOOKUP(A1329,РАСЧЕТ!A:AZ,52,0)</f>
        <v>0</v>
      </c>
      <c r="J1329" s="126">
        <f t="shared" si="181"/>
        <v>-219.04</v>
      </c>
      <c r="K1329" s="126">
        <v>219.04</v>
      </c>
      <c r="L1329" s="126">
        <f>VLOOKUP(A1329,РАСЧЕТ!A:BA,53,0)</f>
        <v>0</v>
      </c>
      <c r="M1329" s="126">
        <f t="shared" si="182"/>
        <v>-219.04</v>
      </c>
      <c r="N1329" s="126">
        <v>219.04</v>
      </c>
      <c r="O1329" s="126">
        <f>VLOOKUP(A1329,РАСЧЕТ!A:BB,54,0)</f>
        <v>0</v>
      </c>
      <c r="P1329" s="126">
        <f t="shared" si="183"/>
        <v>-219.04</v>
      </c>
      <c r="Q1329" s="126">
        <v>219.04</v>
      </c>
      <c r="R1329" s="126">
        <f>VLOOKUP(A1329,РАСЧЕТ!A:BC,55,0)</f>
        <v>0</v>
      </c>
      <c r="S1329" s="126">
        <f t="shared" si="184"/>
        <v>-219.04</v>
      </c>
      <c r="T1329" s="126">
        <v>219.04</v>
      </c>
      <c r="U1329" s="126">
        <f>VLOOKUP(A1329,РАСЧЕТ!A:BD,56,0)</f>
        <v>0</v>
      </c>
      <c r="V1329" s="126">
        <f t="shared" si="185"/>
        <v>-219.04</v>
      </c>
      <c r="W1329" s="81">
        <v>219.04</v>
      </c>
      <c r="X1329" s="81">
        <f>VLOOKUP(A1329,РАСЧЕТ!A:BE,57,0)</f>
        <v>113.56371530940841</v>
      </c>
      <c r="Y1329" s="81">
        <f t="shared" si="186"/>
        <v>-105.47628469059158</v>
      </c>
      <c r="Z1329" s="81" t="str">
        <f>VLOOKUP(A1329,'10'!A:C,3,0)</f>
        <v>Начисление услуг УКС00001635 от 31.10.2023 0:00:01</v>
      </c>
      <c r="AA1329" s="81" t="str">
        <f>VLOOKUP(A1329,'10'!A:B,2,0)</f>
        <v>ДУ ЗПИФ Новое Строительство Красная сосна 3/паркинг/Кл. №7</v>
      </c>
      <c r="AB1329" s="81">
        <v>219.04</v>
      </c>
      <c r="AC1329" s="81">
        <f>VLOOKUP(A1329,РАСЧЕТ!A:BF,58,0)</f>
        <v>122.11819748753511</v>
      </c>
      <c r="AD1329" s="81">
        <f t="shared" si="187"/>
        <v>-96.921802512464879</v>
      </c>
      <c r="AE1329" s="81" t="str">
        <f>VLOOKUP(A1329,'11'!A:C,3,0)</f>
        <v>Начисление услуг УКС00001712 от 30.11.2023 23:59:59</v>
      </c>
      <c r="AF1329" s="81" t="str">
        <f>VLOOKUP(A1329,'11'!A:B,2,0)</f>
        <v>ДУ ЗПИФ Новое Строительство Красная сосна 3/паркинг/Кл. №7</v>
      </c>
      <c r="AG1329" s="81">
        <v>219.04</v>
      </c>
      <c r="AH1329" s="120">
        <f>VLOOKUP(A1329,РАСЧЕТ!A:BG,59,0)</f>
        <v>175.94100041607356</v>
      </c>
      <c r="AI1329" s="120">
        <f t="shared" si="188"/>
        <v>-43.098999583926428</v>
      </c>
      <c r="AJ1329" t="str">
        <f>VLOOKUP(A1329,'12'!A:C,3,0)</f>
        <v>Начисление услуг УКС00001860 от 31.12.2023 23:59:59</v>
      </c>
      <c r="AK1329" t="str">
        <f>VLOOKUP(A1329,'12'!A:B,2,0)</f>
        <v>ДУ ЗПИФ Новое Строительство Красная сосна 3/паркинг/Кл. №7</v>
      </c>
    </row>
    <row r="1330" spans="1:37" x14ac:dyDescent="0.3">
      <c r="A1330" s="79" t="s">
        <v>2602</v>
      </c>
      <c r="B1330" s="79" t="s">
        <v>2603</v>
      </c>
      <c r="C1330" s="81">
        <v>322.12</v>
      </c>
      <c r="D1330" s="81">
        <f>VLOOKUP(A1330,РАСЧЕТ!A:AY,51,0)</f>
        <v>135.41963014541412</v>
      </c>
      <c r="E1330" s="81">
        <f t="shared" si="180"/>
        <v>-186.70036985458589</v>
      </c>
      <c r="F1330" s="81" t="str">
        <f>VLOOKUP(A1330,'04'!A:C,3,0)</f>
        <v>Начисление услуг УКС00000631 от 30.04.2023 0:00:01</v>
      </c>
      <c r="G1330" s="81" t="str">
        <f>VLOOKUP(A1330,'04'!A:B,2,0)</f>
        <v>ДУ ЗПИФ Новое Строительство Красная сосна 3/паркинг/Кл. №70</v>
      </c>
      <c r="H1330" s="126">
        <v>322.12</v>
      </c>
      <c r="I1330" s="126">
        <f>VLOOKUP(A1330,РАСЧЕТ!A:AZ,52,0)</f>
        <v>0</v>
      </c>
      <c r="J1330" s="126">
        <f t="shared" si="181"/>
        <v>-322.12</v>
      </c>
      <c r="K1330" s="126">
        <v>322.12</v>
      </c>
      <c r="L1330" s="126">
        <f>VLOOKUP(A1330,РАСЧЕТ!A:BA,53,0)</f>
        <v>0</v>
      </c>
      <c r="M1330" s="126">
        <f t="shared" si="182"/>
        <v>-322.12</v>
      </c>
      <c r="N1330" s="126">
        <v>322.12</v>
      </c>
      <c r="O1330" s="126">
        <f>VLOOKUP(A1330,РАСЧЕТ!A:BB,54,0)</f>
        <v>0</v>
      </c>
      <c r="P1330" s="126">
        <f t="shared" si="183"/>
        <v>-322.12</v>
      </c>
      <c r="Q1330" s="126">
        <v>322.12</v>
      </c>
      <c r="R1330" s="126">
        <f>VLOOKUP(A1330,РАСЧЕТ!A:BC,55,0)</f>
        <v>0</v>
      </c>
      <c r="S1330" s="126">
        <f t="shared" si="184"/>
        <v>-322.12</v>
      </c>
      <c r="T1330" s="126">
        <v>322.12</v>
      </c>
      <c r="U1330" s="126">
        <f>VLOOKUP(A1330,РАСЧЕТ!A:BD,56,0)</f>
        <v>0</v>
      </c>
      <c r="V1330" s="126">
        <f t="shared" si="185"/>
        <v>-322.12</v>
      </c>
      <c r="W1330" s="81">
        <v>322.12</v>
      </c>
      <c r="X1330" s="81">
        <f>VLOOKUP(A1330,РАСЧЕТ!A:BE,57,0)</f>
        <v>167.00546369030653</v>
      </c>
      <c r="Y1330" s="81">
        <f t="shared" si="186"/>
        <v>-155.11453630969348</v>
      </c>
      <c r="Z1330" s="81" t="str">
        <f>VLOOKUP(A1330,'10'!A:C,3,0)</f>
        <v>Начисление услуг УКС00001635 от 31.10.2023 0:00:01</v>
      </c>
      <c r="AA1330" s="81" t="str">
        <f>VLOOKUP(A1330,'10'!A:B,2,0)</f>
        <v>ДУ ЗПИФ Новое Строительство Красная сосна 3/паркинг/Кл. №70</v>
      </c>
      <c r="AB1330" s="81">
        <v>322.12</v>
      </c>
      <c r="AC1330" s="81">
        <f>VLOOKUP(A1330,РАСЧЕТ!A:BF,58,0)</f>
        <v>179.58558454049282</v>
      </c>
      <c r="AD1330" s="81">
        <f t="shared" si="187"/>
        <v>-142.53441545950719</v>
      </c>
      <c r="AE1330" s="81" t="str">
        <f>VLOOKUP(A1330,'11'!A:C,3,0)</f>
        <v>Начисление услуг УКС00001712 от 30.11.2023 23:59:59</v>
      </c>
      <c r="AF1330" s="81" t="str">
        <f>VLOOKUP(A1330,'11'!A:B,2,0)</f>
        <v>ДУ ЗПИФ Новое Строительство Красная сосна 3/паркинг/Кл. №70</v>
      </c>
      <c r="AG1330" s="81">
        <v>322.12</v>
      </c>
      <c r="AH1330" s="120">
        <f>VLOOKUP(A1330,РАСЧЕТ!A:BG,59,0)</f>
        <v>258.73676531775521</v>
      </c>
      <c r="AI1330" s="120">
        <f t="shared" si="188"/>
        <v>-63.38323468224479</v>
      </c>
      <c r="AJ1330" t="str">
        <f>VLOOKUP(A1330,'12'!A:C,3,0)</f>
        <v>Начисление услуг УКС00001860 от 31.12.2023 23:59:59</v>
      </c>
      <c r="AK1330" t="str">
        <f>VLOOKUP(A1330,'12'!A:B,2,0)</f>
        <v>ДУ ЗПИФ Новое Строительство Красная сосна 3/паркинг/Кл. №70</v>
      </c>
    </row>
    <row r="1331" spans="1:37" x14ac:dyDescent="0.3">
      <c r="A1331" s="79" t="s">
        <v>891</v>
      </c>
      <c r="B1331" s="79" t="s">
        <v>892</v>
      </c>
      <c r="C1331" s="81">
        <v>313.52999999999997</v>
      </c>
      <c r="D1331" s="81">
        <f>VLOOKUP(A1331,РАСЧЕТ!A:AY,51,0)</f>
        <v>131.80844000820306</v>
      </c>
      <c r="E1331" s="81">
        <f t="shared" si="180"/>
        <v>-181.72155999179691</v>
      </c>
      <c r="F1331" s="81" t="str">
        <f>VLOOKUP(A1331,'04'!A:C,3,0)</f>
        <v>Начисление услуг УКС00000631 от 30.04.2023 0:00:01</v>
      </c>
      <c r="G1331" s="81" t="str">
        <f>VLOOKUP(A1331,'04'!A:B,2,0)</f>
        <v>ДУ ЗПИФ Новое Строительство Красная сосна 3/паркинг/Кл. №71</v>
      </c>
      <c r="H1331" s="126">
        <v>313.52999999999997</v>
      </c>
      <c r="I1331" s="126">
        <f>VLOOKUP(A1331,РАСЧЕТ!A:AZ,52,0)</f>
        <v>0</v>
      </c>
      <c r="J1331" s="126">
        <f t="shared" si="181"/>
        <v>-313.52999999999997</v>
      </c>
      <c r="K1331" s="126">
        <v>313.52999999999997</v>
      </c>
      <c r="L1331" s="126">
        <f>VLOOKUP(A1331,РАСЧЕТ!A:BA,53,0)</f>
        <v>0</v>
      </c>
      <c r="M1331" s="126">
        <f t="shared" si="182"/>
        <v>-313.52999999999997</v>
      </c>
      <c r="N1331" s="126">
        <v>313.52999999999997</v>
      </c>
      <c r="O1331" s="126">
        <f>VLOOKUP(A1331,РАСЧЕТ!A:BB,54,0)</f>
        <v>0</v>
      </c>
      <c r="P1331" s="126">
        <f t="shared" si="183"/>
        <v>-313.52999999999997</v>
      </c>
      <c r="Q1331" s="126">
        <v>313.52999999999997</v>
      </c>
      <c r="R1331" s="126">
        <f>VLOOKUP(A1331,РАСЧЕТ!A:BC,55,0)</f>
        <v>0</v>
      </c>
      <c r="S1331" s="126">
        <f t="shared" si="184"/>
        <v>-313.52999999999997</v>
      </c>
      <c r="T1331" s="126">
        <v>313.52999999999997</v>
      </c>
      <c r="U1331" s="126">
        <f>VLOOKUP(A1331,РАСЧЕТ!A:BD,56,0)</f>
        <v>0</v>
      </c>
      <c r="V1331" s="126">
        <f t="shared" si="185"/>
        <v>-313.52999999999997</v>
      </c>
      <c r="W1331" s="81">
        <v>313.52999999999997</v>
      </c>
      <c r="X1331" s="81">
        <f>VLOOKUP(A1331,РАСЧЕТ!A:BE,57,0)</f>
        <v>162.55198465856498</v>
      </c>
      <c r="Y1331" s="81">
        <f t="shared" si="186"/>
        <v>-150.978015341435</v>
      </c>
      <c r="Z1331" s="81" t="str">
        <f>VLOOKUP(A1331,'10'!A:C,3,0)</f>
        <v>Начисление услуг УКС00001635 от 31.10.2023 0:00:01</v>
      </c>
      <c r="AA1331" s="81" t="str">
        <f>VLOOKUP(A1331,'10'!A:B,2,0)</f>
        <v>ДУ ЗПИФ Новое Строительство Красная сосна 3/паркинг/Кл. №71</v>
      </c>
      <c r="AB1331" s="81">
        <v>313.52999999999997</v>
      </c>
      <c r="AC1331" s="81">
        <f>VLOOKUP(A1331,РАСЧЕТ!A:BF,58,0)</f>
        <v>174.79663561941297</v>
      </c>
      <c r="AD1331" s="81">
        <f t="shared" si="187"/>
        <v>-138.73336438058701</v>
      </c>
      <c r="AE1331" s="81" t="str">
        <f>VLOOKUP(A1331,'11'!A:C,3,0)</f>
        <v>Начисление услуг УКС00001712 от 30.11.2023 23:59:59</v>
      </c>
      <c r="AF1331" s="81" t="str">
        <f>VLOOKUP(A1331,'11'!A:B,2,0)</f>
        <v>ДУ ЗПИФ Новое Строительство Красная сосна 3/паркинг/Кл. №71</v>
      </c>
      <c r="AG1331" s="81">
        <v>313.52999999999997</v>
      </c>
      <c r="AH1331" s="120">
        <f>VLOOKUP(A1331,РАСЧЕТ!A:BG,59,0)</f>
        <v>251.83711824261505</v>
      </c>
      <c r="AI1331" s="120">
        <f t="shared" si="188"/>
        <v>-61.692881757384924</v>
      </c>
      <c r="AJ1331" t="str">
        <f>VLOOKUP(A1331,'12'!A:C,3,0)</f>
        <v>Начисление услуг УКС00001860 от 31.12.2023 23:59:59</v>
      </c>
      <c r="AK1331" t="str">
        <f>VLOOKUP(A1331,'12'!A:B,2,0)</f>
        <v>ДУ ЗПИФ Новое Строительство Красная сосна 3/паркинг/Кл. №71</v>
      </c>
    </row>
    <row r="1332" spans="1:37" x14ac:dyDescent="0.3">
      <c r="A1332" s="79" t="s">
        <v>805</v>
      </c>
      <c r="B1332" s="79" t="s">
        <v>806</v>
      </c>
      <c r="C1332" s="81">
        <v>150.32</v>
      </c>
      <c r="D1332" s="81">
        <f>VLOOKUP(A1332,РАСЧЕТ!A:AY,51,0)</f>
        <v>63.195827401193256</v>
      </c>
      <c r="E1332" s="81">
        <f t="shared" si="180"/>
        <v>-87.124172598806737</v>
      </c>
      <c r="F1332" s="81" t="str">
        <f>VLOOKUP(A1332,'04'!A:C,3,0)</f>
        <v>Начисление услуг УКС00000631 от 30.04.2023 0:00:01</v>
      </c>
      <c r="G1332" s="81" t="str">
        <f>VLOOKUP(A1332,'04'!A:B,2,0)</f>
        <v>НАС/КС/ДУ-3-КЛ-72К</v>
      </c>
      <c r="H1332" s="126">
        <v>150.32</v>
      </c>
      <c r="I1332" s="126">
        <f>VLOOKUP(A1332,РАСЧЕТ!A:AZ,52,0)</f>
        <v>0</v>
      </c>
      <c r="J1332" s="126">
        <f t="shared" si="181"/>
        <v>-150.32</v>
      </c>
      <c r="K1332" s="126">
        <v>150.32</v>
      </c>
      <c r="L1332" s="126">
        <f>VLOOKUP(A1332,РАСЧЕТ!A:BA,53,0)</f>
        <v>0</v>
      </c>
      <c r="M1332" s="126">
        <f t="shared" si="182"/>
        <v>-150.32</v>
      </c>
      <c r="N1332" s="126">
        <v>150.32</v>
      </c>
      <c r="O1332" s="126">
        <f>VLOOKUP(A1332,РАСЧЕТ!A:BB,54,0)</f>
        <v>0</v>
      </c>
      <c r="P1332" s="126">
        <f t="shared" si="183"/>
        <v>-150.32</v>
      </c>
      <c r="Q1332" s="126">
        <v>150.32</v>
      </c>
      <c r="R1332" s="126">
        <f>VLOOKUP(A1332,РАСЧЕТ!A:BC,55,0)</f>
        <v>0</v>
      </c>
      <c r="S1332" s="126">
        <f t="shared" si="184"/>
        <v>-150.32</v>
      </c>
      <c r="T1332" s="126">
        <v>150.32</v>
      </c>
      <c r="U1332" s="126">
        <f>VLOOKUP(A1332,РАСЧЕТ!A:BD,56,0)</f>
        <v>0</v>
      </c>
      <c r="V1332" s="126">
        <f t="shared" si="185"/>
        <v>-150.32</v>
      </c>
      <c r="W1332" s="81">
        <v>150.32</v>
      </c>
      <c r="X1332" s="81">
        <f>VLOOKUP(A1332,РАСЧЕТ!A:BE,57,0)</f>
        <v>77.935883055476367</v>
      </c>
      <c r="Y1332" s="81">
        <f t="shared" si="186"/>
        <v>-72.384116944523626</v>
      </c>
      <c r="Z1332" s="81" t="str">
        <f>VLOOKUP(A1332,'10'!A:C,3,0)</f>
        <v>Начисление услуг УКС00001635 от 31.10.2023 0:00:01</v>
      </c>
      <c r="AA1332" s="81" t="str">
        <f>VLOOKUP(A1332,'10'!A:B,2,0)</f>
        <v>НАС/КС/ДУ-3-КЛ-72К</v>
      </c>
      <c r="AB1332" s="81">
        <v>150.32</v>
      </c>
      <c r="AC1332" s="81">
        <f>VLOOKUP(A1332,РАСЧЕТ!A:BF,58,0)</f>
        <v>83.806606118896639</v>
      </c>
      <c r="AD1332" s="81">
        <f t="shared" si="187"/>
        <v>-66.513393881103354</v>
      </c>
      <c r="AE1332" s="81" t="str">
        <f>VLOOKUP(A1332,'11'!A:C,3,0)</f>
        <v>Начисление услуг УКС00001712 от 30.11.2023 23:59:59</v>
      </c>
      <c r="AF1332" s="81" t="str">
        <f>VLOOKUP(A1332,'11'!A:B,2,0)</f>
        <v>НАС/КС/ДУ-3-КЛ-72К</v>
      </c>
      <c r="AG1332" s="81">
        <v>150.32</v>
      </c>
      <c r="AH1332" s="120">
        <f>VLOOKUP(A1332,РАСЧЕТ!A:BG,59,0)</f>
        <v>120.74382381495242</v>
      </c>
      <c r="AI1332" s="120">
        <f t="shared" si="188"/>
        <v>-29.576176185047572</v>
      </c>
      <c r="AJ1332" t="str">
        <f>VLOOKUP(A1332,'12'!A:C,3,0)</f>
        <v>Начисление услуг УКС00001860 от 31.12.2023 23:59:59</v>
      </c>
      <c r="AK1332" t="str">
        <f>VLOOKUP(A1332,'12'!A:B,2,0)</f>
        <v>НАС/КС/ДУ-3-КЛ-72К</v>
      </c>
    </row>
    <row r="1333" spans="1:37" x14ac:dyDescent="0.3">
      <c r="A1333" s="79" t="s">
        <v>784</v>
      </c>
      <c r="B1333" s="79" t="s">
        <v>785</v>
      </c>
      <c r="C1333" s="81">
        <v>146.03</v>
      </c>
      <c r="D1333" s="81">
        <f>VLOOKUP(A1333,РАСЧЕТ!A:AY,51,0)</f>
        <v>61.390232332587729</v>
      </c>
      <c r="E1333" s="81">
        <f t="shared" si="180"/>
        <v>-84.639767667412272</v>
      </c>
      <c r="F1333" s="81" t="str">
        <f>VLOOKUP(A1333,'04'!A:C,3,0)</f>
        <v>Начисление услуг УКС00000631 от 30.04.2023 0:00:01</v>
      </c>
      <c r="G1333" s="81" t="str">
        <f>VLOOKUP(A1333,'04'!A:B,2,0)</f>
        <v>НАС/КС/ДУ-3-КЛ-73К</v>
      </c>
      <c r="H1333" s="126">
        <v>146.03</v>
      </c>
      <c r="I1333" s="126">
        <f>VLOOKUP(A1333,РАСЧЕТ!A:AZ,52,0)</f>
        <v>0</v>
      </c>
      <c r="J1333" s="126">
        <f t="shared" si="181"/>
        <v>-146.03</v>
      </c>
      <c r="K1333" s="126">
        <v>146.03</v>
      </c>
      <c r="L1333" s="126">
        <f>VLOOKUP(A1333,РАСЧЕТ!A:BA,53,0)</f>
        <v>0</v>
      </c>
      <c r="M1333" s="126">
        <f t="shared" si="182"/>
        <v>-146.03</v>
      </c>
      <c r="N1333" s="126">
        <v>146.03</v>
      </c>
      <c r="O1333" s="126">
        <f>VLOOKUP(A1333,РАСЧЕТ!A:BB,54,0)</f>
        <v>0</v>
      </c>
      <c r="P1333" s="126">
        <f t="shared" si="183"/>
        <v>-146.03</v>
      </c>
      <c r="Q1333" s="126">
        <v>146.03</v>
      </c>
      <c r="R1333" s="126">
        <f>VLOOKUP(A1333,РАСЧЕТ!A:BC,55,0)</f>
        <v>0</v>
      </c>
      <c r="S1333" s="126">
        <f t="shared" si="184"/>
        <v>-146.03</v>
      </c>
      <c r="T1333" s="126">
        <v>146.03</v>
      </c>
      <c r="U1333" s="126">
        <f>VLOOKUP(A1333,РАСЧЕТ!A:BD,56,0)</f>
        <v>0</v>
      </c>
      <c r="V1333" s="126">
        <f t="shared" si="185"/>
        <v>-146.03</v>
      </c>
      <c r="W1333" s="81">
        <v>146.03</v>
      </c>
      <c r="X1333" s="81">
        <f>VLOOKUP(A1333,РАСЧЕТ!A:BE,57,0)</f>
        <v>75.709143539605606</v>
      </c>
      <c r="Y1333" s="81">
        <f t="shared" si="186"/>
        <v>-70.320856460394396</v>
      </c>
      <c r="Z1333" s="81" t="str">
        <f>VLOOKUP(A1333,'10'!A:C,3,0)</f>
        <v>Начисление услуг УКС00001635 от 31.10.2023 0:00:01</v>
      </c>
      <c r="AA1333" s="81" t="str">
        <f>VLOOKUP(A1333,'10'!A:B,2,0)</f>
        <v>НАС/КС/ДУ-3-КЛ-73К</v>
      </c>
      <c r="AB1333" s="81">
        <v>146.03</v>
      </c>
      <c r="AC1333" s="81">
        <f>VLOOKUP(A1333,РАСЧЕТ!A:BF,58,0)</f>
        <v>81.412131658356728</v>
      </c>
      <c r="AD1333" s="81">
        <f t="shared" si="187"/>
        <v>-64.617868341643273</v>
      </c>
      <c r="AE1333" s="81" t="str">
        <f>VLOOKUP(A1333,'11'!A:C,3,0)</f>
        <v>Начисление услуг УКС00001712 от 30.11.2023 23:59:59</v>
      </c>
      <c r="AF1333" s="81" t="str">
        <f>VLOOKUP(A1333,'11'!A:B,2,0)</f>
        <v>НАС/КС/ДУ-3-КЛ-73К</v>
      </c>
      <c r="AG1333" s="81">
        <v>146.03</v>
      </c>
      <c r="AH1333" s="120">
        <f>VLOOKUP(A1333,РАСЧЕТ!A:BG,59,0)</f>
        <v>117.29400027738237</v>
      </c>
      <c r="AI1333" s="120">
        <f t="shared" si="188"/>
        <v>-28.735999722617635</v>
      </c>
      <c r="AJ1333" t="str">
        <f>VLOOKUP(A1333,'12'!A:C,3,0)</f>
        <v>Начисление услуг УКС00001860 от 31.12.2023 23:59:59</v>
      </c>
      <c r="AK1333" t="str">
        <f>VLOOKUP(A1333,'12'!A:B,2,0)</f>
        <v>НАС/КС/ДУ-3-КЛ-73К</v>
      </c>
    </row>
    <row r="1334" spans="1:37" x14ac:dyDescent="0.3">
      <c r="A1334" s="79" t="s">
        <v>836</v>
      </c>
      <c r="B1334" s="79" t="s">
        <v>837</v>
      </c>
      <c r="C1334" s="81">
        <v>154.62</v>
      </c>
      <c r="D1334" s="81">
        <f>VLOOKUP(A1334,РАСЧЕТ!A:AY,51,0)</f>
        <v>65.001422469798783</v>
      </c>
      <c r="E1334" s="81">
        <f t="shared" si="180"/>
        <v>-89.618577530201222</v>
      </c>
      <c r="F1334" s="81" t="str">
        <f>VLOOKUP(A1334,'04'!A:C,3,0)</f>
        <v>Начисление услуг УКС00000631 от 30.04.2023 0:00:01</v>
      </c>
      <c r="G1334" s="81" t="str">
        <f>VLOOKUP(A1334,'04'!A:B,2,0)</f>
        <v>С24-НАСТР-3-2021/паркинг/Кл. №74</v>
      </c>
      <c r="H1334" s="126">
        <v>154.62</v>
      </c>
      <c r="I1334" s="126">
        <f>VLOOKUP(A1334,РАСЧЕТ!A:AZ,52,0)</f>
        <v>0</v>
      </c>
      <c r="J1334" s="126">
        <f t="shared" si="181"/>
        <v>-154.62</v>
      </c>
      <c r="K1334" s="126">
        <v>154.62</v>
      </c>
      <c r="L1334" s="126">
        <f>VLOOKUP(A1334,РАСЧЕТ!A:BA,53,0)</f>
        <v>0</v>
      </c>
      <c r="M1334" s="126">
        <f t="shared" si="182"/>
        <v>-154.62</v>
      </c>
      <c r="N1334" s="126">
        <v>154.62</v>
      </c>
      <c r="O1334" s="126">
        <f>VLOOKUP(A1334,РАСЧЕТ!A:BB,54,0)</f>
        <v>0</v>
      </c>
      <c r="P1334" s="126">
        <f t="shared" si="183"/>
        <v>-154.62</v>
      </c>
      <c r="Q1334" s="126">
        <v>154.62</v>
      </c>
      <c r="R1334" s="126">
        <f>VLOOKUP(A1334,РАСЧЕТ!A:BC,55,0)</f>
        <v>0</v>
      </c>
      <c r="S1334" s="126">
        <f t="shared" si="184"/>
        <v>-154.62</v>
      </c>
      <c r="T1334" s="126">
        <v>154.62</v>
      </c>
      <c r="U1334" s="126">
        <f>VLOOKUP(A1334,РАСЧЕТ!A:BD,56,0)</f>
        <v>0</v>
      </c>
      <c r="V1334" s="126">
        <f t="shared" si="185"/>
        <v>-154.62</v>
      </c>
      <c r="W1334" s="81">
        <v>154.62</v>
      </c>
      <c r="X1334" s="81">
        <f>VLOOKUP(A1334,РАСЧЕТ!A:BE,57,0)</f>
        <v>80.162622571347129</v>
      </c>
      <c r="Y1334" s="81">
        <f t="shared" si="186"/>
        <v>-74.457377428652876</v>
      </c>
      <c r="Z1334" s="81" t="str">
        <f>VLOOKUP(A1334,'10'!A:C,3,0)</f>
        <v>Начисление услуг УКС00001635 от 31.10.2023 0:00:01</v>
      </c>
      <c r="AA1334" s="81" t="str">
        <f>VLOOKUP(A1334,'10'!A:B,2,0)</f>
        <v>С24-НАСТР-3-2021/паркинг/Кл. №74</v>
      </c>
      <c r="AB1334" s="81">
        <v>154.62</v>
      </c>
      <c r="AC1334" s="81">
        <f>VLOOKUP(A1334,РАСЧЕТ!A:BF,58,0)</f>
        <v>86.20108057943655</v>
      </c>
      <c r="AD1334" s="81">
        <f t="shared" si="187"/>
        <v>-68.418919420563455</v>
      </c>
      <c r="AE1334" s="81" t="str">
        <f>VLOOKUP(A1334,'11'!A:C,3,0)</f>
        <v>Начисление услуг УКС00001712 от 30.11.2023 23:59:59</v>
      </c>
      <c r="AF1334" s="81" t="str">
        <f>VLOOKUP(A1334,'11'!A:B,2,0)</f>
        <v>С24-НАСТР-3-2021/паркинг/Кл. №74</v>
      </c>
      <c r="AG1334" s="81">
        <v>154.62</v>
      </c>
      <c r="AH1334" s="120">
        <f>VLOOKUP(A1334,РАСЧЕТ!A:BG,59,0)</f>
        <v>124.1936473525225</v>
      </c>
      <c r="AI1334" s="120">
        <f t="shared" si="188"/>
        <v>-30.426352647477501</v>
      </c>
      <c r="AJ1334" t="str">
        <f>VLOOKUP(A1334,'12'!A:C,3,0)</f>
        <v>Начисление услуг УКС00001860 от 31.12.2023 23:59:59</v>
      </c>
      <c r="AK1334" t="str">
        <f>VLOOKUP(A1334,'12'!A:B,2,0)</f>
        <v>С24-НАСТР-3-2021/паркинг/Кл. №74</v>
      </c>
    </row>
    <row r="1335" spans="1:37" x14ac:dyDescent="0.3">
      <c r="A1335" s="79" t="s">
        <v>2307</v>
      </c>
      <c r="B1335" s="79" t="s">
        <v>2308</v>
      </c>
      <c r="C1335" s="81">
        <v>223.34</v>
      </c>
      <c r="D1335" s="81">
        <f>VLOOKUP(A1335,РАСЧЕТ!A:AY,51,0)</f>
        <v>93.890943567487128</v>
      </c>
      <c r="E1335" s="81">
        <f t="shared" si="180"/>
        <v>-129.44905643251286</v>
      </c>
      <c r="F1335" s="81" t="str">
        <f>VLOOKUP(A1335,'04'!A:C,3,0)</f>
        <v>Начисление услуг УКС00000631 от 30.04.2023 0:00:01</v>
      </c>
      <c r="G1335" s="81" t="str">
        <f>VLOOKUP(A1335,'04'!A:B,2,0)</f>
        <v>НАС/КС/ДУ-3-КЛ-75</v>
      </c>
      <c r="H1335" s="126">
        <v>223.34</v>
      </c>
      <c r="I1335" s="126">
        <f>VLOOKUP(A1335,РАСЧЕТ!A:AZ,52,0)</f>
        <v>0</v>
      </c>
      <c r="J1335" s="126">
        <f t="shared" si="181"/>
        <v>-223.34</v>
      </c>
      <c r="K1335" s="126">
        <v>223.34</v>
      </c>
      <c r="L1335" s="126">
        <f>VLOOKUP(A1335,РАСЧЕТ!A:BA,53,0)</f>
        <v>0</v>
      </c>
      <c r="M1335" s="126">
        <f t="shared" si="182"/>
        <v>-223.34</v>
      </c>
      <c r="N1335" s="126">
        <v>223.34</v>
      </c>
      <c r="O1335" s="126">
        <f>VLOOKUP(A1335,РАСЧЕТ!A:BB,54,0)</f>
        <v>0</v>
      </c>
      <c r="P1335" s="126">
        <f t="shared" si="183"/>
        <v>-223.34</v>
      </c>
      <c r="Q1335" s="126">
        <v>223.34</v>
      </c>
      <c r="R1335" s="126">
        <f>VLOOKUP(A1335,РАСЧЕТ!A:BC,55,0)</f>
        <v>0</v>
      </c>
      <c r="S1335" s="126">
        <f t="shared" si="184"/>
        <v>-223.34</v>
      </c>
      <c r="T1335" s="126">
        <v>223.34</v>
      </c>
      <c r="U1335" s="126">
        <f>VLOOKUP(A1335,РАСЧЕТ!A:BD,56,0)</f>
        <v>0</v>
      </c>
      <c r="V1335" s="126">
        <f t="shared" si="185"/>
        <v>-223.34</v>
      </c>
      <c r="W1335" s="81">
        <v>223.34</v>
      </c>
      <c r="X1335" s="81">
        <f>VLOOKUP(A1335,РАСЧЕТ!A:BE,57,0)</f>
        <v>115.79045482527918</v>
      </c>
      <c r="Y1335" s="81">
        <f t="shared" si="186"/>
        <v>-107.54954517472082</v>
      </c>
      <c r="Z1335" s="81" t="str">
        <f>VLOOKUP(A1335,'10'!A:C,3,0)</f>
        <v>Начисление услуг УКС00001635 от 31.10.2023 0:00:01</v>
      </c>
      <c r="AA1335" s="81" t="str">
        <f>VLOOKUP(A1335,'10'!A:B,2,0)</f>
        <v>НАС/КС/ДУ-3-КЛ-75</v>
      </c>
      <c r="AB1335" s="81">
        <v>223.34</v>
      </c>
      <c r="AC1335" s="81">
        <f>VLOOKUP(A1335,РАСЧЕТ!A:BF,58,0)</f>
        <v>124.51267194807502</v>
      </c>
      <c r="AD1335" s="81">
        <f t="shared" si="187"/>
        <v>-98.827328051924979</v>
      </c>
      <c r="AE1335" s="81" t="str">
        <f>VLOOKUP(A1335,'11'!A:C,3,0)</f>
        <v>Начисление услуг УКС00001712 от 30.11.2023 23:59:59</v>
      </c>
      <c r="AF1335" s="81" t="str">
        <f>VLOOKUP(A1335,'11'!A:B,2,0)</f>
        <v>НАС/КС/ДУ-3-КЛ-75</v>
      </c>
      <c r="AG1335" s="81">
        <v>223.34</v>
      </c>
      <c r="AH1335" s="120">
        <f>VLOOKUP(A1335,РАСЧЕТ!A:BG,59,0)</f>
        <v>179.3908239536436</v>
      </c>
      <c r="AI1335" s="120">
        <f t="shared" si="188"/>
        <v>-43.949176046356399</v>
      </c>
      <c r="AJ1335" t="str">
        <f>VLOOKUP(A1335,'12'!A:C,3,0)</f>
        <v>Начисление услуг УКС00001860 от 31.12.2023 23:59:59</v>
      </c>
      <c r="AK1335" t="str">
        <f>VLOOKUP(A1335,'12'!A:B,2,0)</f>
        <v>НАС/КС/ДУ-3-КЛ-75</v>
      </c>
    </row>
    <row r="1336" spans="1:37" x14ac:dyDescent="0.3">
      <c r="A1336" s="79" t="s">
        <v>2224</v>
      </c>
      <c r="B1336" s="79" t="s">
        <v>2225</v>
      </c>
      <c r="C1336" s="81">
        <v>150.32</v>
      </c>
      <c r="D1336" s="81">
        <f>VLOOKUP(A1336,РАСЧЕТ!A:AY,51,0)</f>
        <v>63.195827401193256</v>
      </c>
      <c r="E1336" s="81">
        <f t="shared" si="180"/>
        <v>-87.124172598806737</v>
      </c>
      <c r="F1336" s="81" t="str">
        <f>VLOOKUP(A1336,'04'!A:C,3,0)</f>
        <v>Начисление услуг УКС00000631 от 30.04.2023 0:00:01</v>
      </c>
      <c r="G1336" s="81" t="str">
        <f>VLOOKUP(A1336,'04'!A:B,2,0)</f>
        <v>НАС/КС/ДУ-3-КЛ-76К</v>
      </c>
      <c r="H1336" s="126">
        <v>150.32</v>
      </c>
      <c r="I1336" s="126">
        <f>VLOOKUP(A1336,РАСЧЕТ!A:AZ,52,0)</f>
        <v>0</v>
      </c>
      <c r="J1336" s="126">
        <f t="shared" si="181"/>
        <v>-150.32</v>
      </c>
      <c r="K1336" s="126">
        <v>150.32</v>
      </c>
      <c r="L1336" s="126">
        <f>VLOOKUP(A1336,РАСЧЕТ!A:BA,53,0)</f>
        <v>0</v>
      </c>
      <c r="M1336" s="126">
        <f t="shared" si="182"/>
        <v>-150.32</v>
      </c>
      <c r="N1336" s="126">
        <v>150.32</v>
      </c>
      <c r="O1336" s="126">
        <f>VLOOKUP(A1336,РАСЧЕТ!A:BB,54,0)</f>
        <v>0</v>
      </c>
      <c r="P1336" s="126">
        <f t="shared" si="183"/>
        <v>-150.32</v>
      </c>
      <c r="Q1336" s="126">
        <v>150.32</v>
      </c>
      <c r="R1336" s="126">
        <f>VLOOKUP(A1336,РАСЧЕТ!A:BC,55,0)</f>
        <v>0</v>
      </c>
      <c r="S1336" s="126">
        <f t="shared" si="184"/>
        <v>-150.32</v>
      </c>
      <c r="T1336" s="126">
        <v>150.32</v>
      </c>
      <c r="U1336" s="126">
        <f>VLOOKUP(A1336,РАСЧЕТ!A:BD,56,0)</f>
        <v>0</v>
      </c>
      <c r="V1336" s="126">
        <f t="shared" si="185"/>
        <v>-150.32</v>
      </c>
      <c r="W1336" s="81">
        <v>150.32</v>
      </c>
      <c r="X1336" s="81">
        <f>VLOOKUP(A1336,РАСЧЕТ!A:BE,57,0)</f>
        <v>77.935883055476367</v>
      </c>
      <c r="Y1336" s="81">
        <f t="shared" si="186"/>
        <v>-72.384116944523626</v>
      </c>
      <c r="Z1336" s="81" t="str">
        <f>VLOOKUP(A1336,'10'!A:C,3,0)</f>
        <v>Начисление услуг УКС00001635 от 31.10.2023 0:00:01</v>
      </c>
      <c r="AA1336" s="81" t="str">
        <f>VLOOKUP(A1336,'10'!A:B,2,0)</f>
        <v>НАС/КС/ДУ-3-КЛ-76К</v>
      </c>
      <c r="AB1336" s="81">
        <v>150.32</v>
      </c>
      <c r="AC1336" s="81">
        <f>VLOOKUP(A1336,РАСЧЕТ!A:BF,58,0)</f>
        <v>83.806606118896639</v>
      </c>
      <c r="AD1336" s="81">
        <f t="shared" si="187"/>
        <v>-66.513393881103354</v>
      </c>
      <c r="AE1336" s="81" t="str">
        <f>VLOOKUP(A1336,'11'!A:C,3,0)</f>
        <v>Начисление услуг УКС00001712 от 30.11.2023 23:59:59</v>
      </c>
      <c r="AF1336" s="81" t="str">
        <f>VLOOKUP(A1336,'11'!A:B,2,0)</f>
        <v>НАС/КС/ДУ-3-КЛ-76К</v>
      </c>
      <c r="AG1336" s="81">
        <v>150.32</v>
      </c>
      <c r="AH1336" s="120">
        <f>VLOOKUP(A1336,РАСЧЕТ!A:BG,59,0)</f>
        <v>120.74382381495242</v>
      </c>
      <c r="AI1336" s="120">
        <f t="shared" si="188"/>
        <v>-29.576176185047572</v>
      </c>
      <c r="AJ1336" t="str">
        <f>VLOOKUP(A1336,'12'!A:C,3,0)</f>
        <v>Начисление услуг УКС00001860 от 31.12.2023 23:59:59</v>
      </c>
      <c r="AK1336" t="str">
        <f>VLOOKUP(A1336,'12'!A:B,2,0)</f>
        <v>НАС/КС/ДУ-3-КЛ-76К</v>
      </c>
    </row>
    <row r="1337" spans="1:37" x14ac:dyDescent="0.3">
      <c r="A1337" s="79" t="s">
        <v>2171</v>
      </c>
      <c r="B1337" s="79" t="s">
        <v>2172</v>
      </c>
      <c r="C1337" s="81">
        <v>158.91</v>
      </c>
      <c r="D1337" s="81">
        <f>VLOOKUP(A1337,РАСЧЕТ!A:AY,51,0)</f>
        <v>66.807017538404295</v>
      </c>
      <c r="E1337" s="81">
        <f t="shared" si="180"/>
        <v>-92.102982461595701</v>
      </c>
      <c r="F1337" s="81" t="str">
        <f>VLOOKUP(A1337,'04'!A:C,3,0)</f>
        <v>Начисление услуг УКС00000631 от 30.04.2023 0:00:01</v>
      </c>
      <c r="G1337" s="81" t="str">
        <f>VLOOKUP(A1337,'04'!A:B,2,0)</f>
        <v>НАС/КС/ДУ-3-КЛ-77</v>
      </c>
      <c r="H1337" s="126">
        <v>158.91</v>
      </c>
      <c r="I1337" s="126">
        <f>VLOOKUP(A1337,РАСЧЕТ!A:AZ,52,0)</f>
        <v>0</v>
      </c>
      <c r="J1337" s="126">
        <f t="shared" si="181"/>
        <v>-158.91</v>
      </c>
      <c r="K1337" s="126">
        <v>158.91</v>
      </c>
      <c r="L1337" s="126">
        <f>VLOOKUP(A1337,РАСЧЕТ!A:BA,53,0)</f>
        <v>0</v>
      </c>
      <c r="M1337" s="126">
        <f t="shared" si="182"/>
        <v>-158.91</v>
      </c>
      <c r="N1337" s="126">
        <v>158.91</v>
      </c>
      <c r="O1337" s="126">
        <f>VLOOKUP(A1337,РАСЧЕТ!A:BB,54,0)</f>
        <v>0</v>
      </c>
      <c r="P1337" s="126">
        <f t="shared" si="183"/>
        <v>-158.91</v>
      </c>
      <c r="Q1337" s="126">
        <v>158.91</v>
      </c>
      <c r="R1337" s="126">
        <f>VLOOKUP(A1337,РАСЧЕТ!A:BC,55,0)</f>
        <v>0</v>
      </c>
      <c r="S1337" s="126">
        <f t="shared" si="184"/>
        <v>-158.91</v>
      </c>
      <c r="T1337" s="126">
        <v>158.91</v>
      </c>
      <c r="U1337" s="126">
        <f>VLOOKUP(A1337,РАСЧЕТ!A:BD,56,0)</f>
        <v>0</v>
      </c>
      <c r="V1337" s="126">
        <f t="shared" si="185"/>
        <v>-158.91</v>
      </c>
      <c r="W1337" s="81">
        <v>158.91</v>
      </c>
      <c r="X1337" s="81">
        <f>VLOOKUP(A1337,РАСЧЕТ!A:BE,57,0)</f>
        <v>82.38936208721789</v>
      </c>
      <c r="Y1337" s="81">
        <f t="shared" si="186"/>
        <v>-76.520637912782107</v>
      </c>
      <c r="Z1337" s="81" t="str">
        <f>VLOOKUP(A1337,'10'!A:C,3,0)</f>
        <v>Начисление услуг УКС00001635 от 31.10.2023 0:00:01</v>
      </c>
      <c r="AA1337" s="81" t="str">
        <f>VLOOKUP(A1337,'10'!A:B,2,0)</f>
        <v>НАС/КС/ДУ-3-КЛ-77</v>
      </c>
      <c r="AB1337" s="81">
        <v>158.91</v>
      </c>
      <c r="AC1337" s="81">
        <f>VLOOKUP(A1337,РАСЧЕТ!A:BF,58,0)</f>
        <v>88.595555039976446</v>
      </c>
      <c r="AD1337" s="81">
        <f t="shared" si="187"/>
        <v>-70.31444496002355</v>
      </c>
      <c r="AE1337" s="81" t="str">
        <f>VLOOKUP(A1337,'11'!A:C,3,0)</f>
        <v>Начисление услуг УКС00001712 от 30.11.2023 23:59:59</v>
      </c>
      <c r="AF1337" s="81" t="str">
        <f>VLOOKUP(A1337,'11'!A:B,2,0)</f>
        <v>НАС/КС/ДУ-3-КЛ-77</v>
      </c>
      <c r="AG1337" s="81">
        <v>158.91</v>
      </c>
      <c r="AH1337" s="120">
        <f>VLOOKUP(A1337,РАСЧЕТ!A:BG,59,0)</f>
        <v>127.64347089009257</v>
      </c>
      <c r="AI1337" s="120">
        <f t="shared" si="188"/>
        <v>-31.266529109907424</v>
      </c>
      <c r="AJ1337" t="str">
        <f>VLOOKUP(A1337,'12'!A:C,3,0)</f>
        <v>Начисление услуг УКС00001860 от 31.12.2023 23:59:59</v>
      </c>
      <c r="AK1337" t="str">
        <f>VLOOKUP(A1337,'12'!A:B,2,0)</f>
        <v>НАС/КС/ДУ-3-КЛ-77</v>
      </c>
    </row>
    <row r="1338" spans="1:37" x14ac:dyDescent="0.3">
      <c r="A1338" s="79" t="s">
        <v>953</v>
      </c>
      <c r="B1338" s="79" t="s">
        <v>954</v>
      </c>
      <c r="C1338" s="81">
        <v>455.27</v>
      </c>
      <c r="D1338" s="81">
        <f>VLOOKUP(A1338,РАСЧЕТ!A:AY,51,0)</f>
        <v>191.39307727218528</v>
      </c>
      <c r="E1338" s="81">
        <f t="shared" si="180"/>
        <v>-263.8769227278147</v>
      </c>
      <c r="F1338" s="81" t="str">
        <f>VLOOKUP(A1338,'04'!A:C,3,0)</f>
        <v>Начисление услуг УКС00000631 от 30.04.2023 0:00:01</v>
      </c>
      <c r="G1338" s="81" t="str">
        <f>VLOOKUP(A1338,'04'!A:B,2,0)</f>
        <v>ДУ ЗПИФ Развитие Красная сосна 3/паркинг/Кл. №78</v>
      </c>
      <c r="H1338" s="126">
        <v>455.27</v>
      </c>
      <c r="I1338" s="126">
        <f>VLOOKUP(A1338,РАСЧЕТ!A:AZ,52,0)</f>
        <v>0</v>
      </c>
      <c r="J1338" s="126">
        <f t="shared" si="181"/>
        <v>-455.27</v>
      </c>
      <c r="K1338" s="126">
        <v>455.27</v>
      </c>
      <c r="L1338" s="126">
        <f>VLOOKUP(A1338,РАСЧЕТ!A:BA,53,0)</f>
        <v>0</v>
      </c>
      <c r="M1338" s="126">
        <f t="shared" si="182"/>
        <v>-455.27</v>
      </c>
      <c r="N1338" s="126">
        <v>455.27</v>
      </c>
      <c r="O1338" s="126">
        <f>VLOOKUP(A1338,РАСЧЕТ!A:BB,54,0)</f>
        <v>0</v>
      </c>
      <c r="P1338" s="126">
        <f t="shared" si="183"/>
        <v>-455.27</v>
      </c>
      <c r="Q1338" s="126">
        <v>455.27</v>
      </c>
      <c r="R1338" s="126">
        <f>VLOOKUP(A1338,РАСЧЕТ!A:BC,55,0)</f>
        <v>0</v>
      </c>
      <c r="S1338" s="126">
        <f t="shared" si="184"/>
        <v>-455.27</v>
      </c>
      <c r="T1338" s="126">
        <v>455.27</v>
      </c>
      <c r="U1338" s="126">
        <f>VLOOKUP(A1338,РАСЧЕТ!A:BD,56,0)</f>
        <v>0</v>
      </c>
      <c r="V1338" s="126">
        <f t="shared" si="185"/>
        <v>-455.27</v>
      </c>
      <c r="W1338" s="81">
        <v>455.27</v>
      </c>
      <c r="X1338" s="81">
        <f>VLOOKUP(A1338,РАСЧЕТ!A:BE,57,0)</f>
        <v>236.03438868229986</v>
      </c>
      <c r="Y1338" s="81">
        <f t="shared" si="186"/>
        <v>-219.23561131770012</v>
      </c>
      <c r="Z1338" s="81" t="str">
        <f>VLOOKUP(A1338,'10'!A:C,3,0)</f>
        <v>Начисление услуг УКС00001635 от 31.10.2023 0:00:01</v>
      </c>
      <c r="AA1338" s="81" t="str">
        <f>VLOOKUP(A1338,'10'!A:B,2,0)</f>
        <v>ДУ ЗПИФ Развитие Красная сосна 3/паркинг/Кл. №78</v>
      </c>
      <c r="AB1338" s="81">
        <v>455.27</v>
      </c>
      <c r="AC1338" s="81">
        <f>VLOOKUP(A1338,РАСЧЕТ!A:BF,58,0)</f>
        <v>253.81429281722981</v>
      </c>
      <c r="AD1338" s="81">
        <f t="shared" si="187"/>
        <v>-201.45570718277017</v>
      </c>
      <c r="AE1338" s="81" t="str">
        <f>VLOOKUP(A1338,'11'!A:C,3,0)</f>
        <v>Начисление услуг УКС00001712 от 30.11.2023 23:59:59</v>
      </c>
      <c r="AF1338" s="81" t="str">
        <f>VLOOKUP(A1338,'11'!A:B,2,0)</f>
        <v>ДУ ЗПИФ Развитие Красная сосна 3/паркинг/Кл. №78</v>
      </c>
      <c r="AG1338" s="81">
        <v>455.27</v>
      </c>
      <c r="AH1338" s="120">
        <f>VLOOKUP(A1338,РАСЧЕТ!A:BG,59,0)</f>
        <v>365.68129498242735</v>
      </c>
      <c r="AI1338" s="120">
        <f t="shared" si="188"/>
        <v>-89.588705017572636</v>
      </c>
      <c r="AJ1338" t="str">
        <f>VLOOKUP(A1338,'12'!A:C,3,0)</f>
        <v>Начисление услуг УКС00001860 от 31.12.2023 23:59:59</v>
      </c>
      <c r="AK1338" t="str">
        <f>VLOOKUP(A1338,'12'!A:B,2,0)</f>
        <v>ДУ ЗПИФ Развитие Красная сосна 3/паркинг/Кл. №78</v>
      </c>
    </row>
    <row r="1339" spans="1:37" x14ac:dyDescent="0.3">
      <c r="A1339" s="79" t="s">
        <v>2048</v>
      </c>
      <c r="B1339" s="79" t="s">
        <v>2049</v>
      </c>
      <c r="C1339" s="81">
        <v>184.68</v>
      </c>
      <c r="D1339" s="81">
        <f>VLOOKUP(A1339,РАСЧЕТ!A:AY,51,0)</f>
        <v>77.640587950037428</v>
      </c>
      <c r="E1339" s="81">
        <f t="shared" si="180"/>
        <v>-107.03941204996258</v>
      </c>
      <c r="F1339" s="81" t="str">
        <f>VLOOKUP(A1339,'04'!A:C,3,0)</f>
        <v>Начисление услуг УКС00000631 от 30.04.2023 0:00:01</v>
      </c>
      <c r="G1339" s="81" t="str">
        <f>VLOOKUP(A1339,'04'!A:B,2,0)</f>
        <v>НАС/КС/ДУ-3-КЛ-79</v>
      </c>
      <c r="H1339" s="126">
        <v>184.68</v>
      </c>
      <c r="I1339" s="126">
        <f>VLOOKUP(A1339,РАСЧЕТ!A:AZ,52,0)</f>
        <v>0</v>
      </c>
      <c r="J1339" s="126">
        <f t="shared" si="181"/>
        <v>-184.68</v>
      </c>
      <c r="K1339" s="126">
        <v>184.68</v>
      </c>
      <c r="L1339" s="126">
        <f>VLOOKUP(A1339,РАСЧЕТ!A:BA,53,0)</f>
        <v>0</v>
      </c>
      <c r="M1339" s="126">
        <f t="shared" si="182"/>
        <v>-184.68</v>
      </c>
      <c r="N1339" s="126">
        <v>184.68</v>
      </c>
      <c r="O1339" s="126">
        <f>VLOOKUP(A1339,РАСЧЕТ!A:BB,54,0)</f>
        <v>0</v>
      </c>
      <c r="P1339" s="126">
        <f t="shared" si="183"/>
        <v>-184.68</v>
      </c>
      <c r="Q1339" s="126">
        <v>184.68</v>
      </c>
      <c r="R1339" s="126">
        <f>VLOOKUP(A1339,РАСЧЕТ!A:BC,55,0)</f>
        <v>0</v>
      </c>
      <c r="S1339" s="126">
        <f t="shared" si="184"/>
        <v>-184.68</v>
      </c>
      <c r="T1339" s="126">
        <v>184.68</v>
      </c>
      <c r="U1339" s="126">
        <f>VLOOKUP(A1339,РАСЧЕТ!A:BD,56,0)</f>
        <v>0</v>
      </c>
      <c r="V1339" s="126">
        <f t="shared" si="185"/>
        <v>-184.68</v>
      </c>
      <c r="W1339" s="81">
        <v>184.68</v>
      </c>
      <c r="X1339" s="81">
        <f>VLOOKUP(A1339,РАСЧЕТ!A:BE,57,0)</f>
        <v>95.749799182442402</v>
      </c>
      <c r="Y1339" s="81">
        <f t="shared" si="186"/>
        <v>-88.930200817557605</v>
      </c>
      <c r="Z1339" s="81" t="str">
        <f>VLOOKUP(A1339,'10'!A:C,3,0)</f>
        <v>Начисление услуг УКС00001635 от 31.10.2023 0:00:01</v>
      </c>
      <c r="AA1339" s="81" t="str">
        <f>VLOOKUP(A1339,'10'!A:B,2,0)</f>
        <v>НАС/КС/ДУ-3-КЛ-79</v>
      </c>
      <c r="AB1339" s="81">
        <v>184.68</v>
      </c>
      <c r="AC1339" s="81">
        <f>VLOOKUP(A1339,РАСЧЕТ!A:BF,58,0)</f>
        <v>102.96240180321588</v>
      </c>
      <c r="AD1339" s="81">
        <f t="shared" si="187"/>
        <v>-81.717598196784124</v>
      </c>
      <c r="AE1339" s="81" t="str">
        <f>VLOOKUP(A1339,'11'!A:C,3,0)</f>
        <v>Начисление услуг УКС00001712 от 30.11.2023 23:59:59</v>
      </c>
      <c r="AF1339" s="81" t="str">
        <f>VLOOKUP(A1339,'11'!A:B,2,0)</f>
        <v>НАС/КС/ДУ-3-КЛ-79</v>
      </c>
      <c r="AG1339" s="81">
        <v>184.68</v>
      </c>
      <c r="AH1339" s="120">
        <f>VLOOKUP(A1339,РАСЧЕТ!A:BG,59,0)</f>
        <v>148.34241211551299</v>
      </c>
      <c r="AI1339" s="120">
        <f t="shared" si="188"/>
        <v>-36.337587884487021</v>
      </c>
      <c r="AJ1339" t="str">
        <f>VLOOKUP(A1339,'12'!A:C,3,0)</f>
        <v>Начисление услуг УКС00001860 от 31.12.2023 23:59:59</v>
      </c>
      <c r="AK1339" t="str">
        <f>VLOOKUP(A1339,'12'!A:B,2,0)</f>
        <v>НАС/КС/ДУ-3-КЛ-79</v>
      </c>
    </row>
    <row r="1340" spans="1:37" x14ac:dyDescent="0.3">
      <c r="A1340" s="79" t="s">
        <v>908</v>
      </c>
      <c r="B1340" s="79" t="s">
        <v>909</v>
      </c>
      <c r="C1340" s="81">
        <v>201.86</v>
      </c>
      <c r="D1340" s="81">
        <f>VLOOKUP(A1340,РАСЧЕТ!A:AY,51,0)</f>
        <v>84.862968224459507</v>
      </c>
      <c r="E1340" s="81">
        <f t="shared" si="180"/>
        <v>-116.99703177554051</v>
      </c>
      <c r="F1340" s="81" t="str">
        <f>VLOOKUP(A1340,'04'!A:C,3,0)</f>
        <v>Начисление услуг УКС00000631 от 30.04.2023 0:00:01</v>
      </c>
      <c r="G1340" s="81" t="str">
        <f>VLOOKUP(A1340,'04'!A:B,2,0)</f>
        <v>НАС/КС/ДУ-3-КЛ-8</v>
      </c>
      <c r="H1340" s="126">
        <v>201.86</v>
      </c>
      <c r="I1340" s="126">
        <f>VLOOKUP(A1340,РАСЧЕТ!A:AZ,52,0)</f>
        <v>0</v>
      </c>
      <c r="J1340" s="126">
        <f t="shared" si="181"/>
        <v>-201.86</v>
      </c>
      <c r="K1340" s="126">
        <v>201.86</v>
      </c>
      <c r="L1340" s="126">
        <f>VLOOKUP(A1340,РАСЧЕТ!A:BA,53,0)</f>
        <v>0</v>
      </c>
      <c r="M1340" s="126">
        <f t="shared" si="182"/>
        <v>-201.86</v>
      </c>
      <c r="N1340" s="126">
        <v>201.86</v>
      </c>
      <c r="O1340" s="126">
        <f>VLOOKUP(A1340,РАСЧЕТ!A:BB,54,0)</f>
        <v>0</v>
      </c>
      <c r="P1340" s="126">
        <f t="shared" si="183"/>
        <v>-201.86</v>
      </c>
      <c r="Q1340" s="126">
        <v>201.86</v>
      </c>
      <c r="R1340" s="126">
        <f>VLOOKUP(A1340,РАСЧЕТ!A:BC,55,0)</f>
        <v>0</v>
      </c>
      <c r="S1340" s="126">
        <f t="shared" si="184"/>
        <v>-201.86</v>
      </c>
      <c r="T1340" s="126">
        <v>201.86</v>
      </c>
      <c r="U1340" s="126">
        <f>VLOOKUP(A1340,РАСЧЕТ!A:BD,56,0)</f>
        <v>0</v>
      </c>
      <c r="V1340" s="126">
        <f t="shared" si="185"/>
        <v>-201.86</v>
      </c>
      <c r="W1340" s="81">
        <v>201.86</v>
      </c>
      <c r="X1340" s="81">
        <f>VLOOKUP(A1340,РАСЧЕТ!A:BE,57,0)</f>
        <v>104.65675724592542</v>
      </c>
      <c r="Y1340" s="81">
        <f t="shared" si="186"/>
        <v>-97.203242754074594</v>
      </c>
      <c r="Z1340" s="81" t="str">
        <f>VLOOKUP(A1340,'10'!A:C,3,0)</f>
        <v>Начисление услуг УКС00001635 от 31.10.2023 0:00:01</v>
      </c>
      <c r="AA1340" s="81" t="str">
        <f>VLOOKUP(A1340,'10'!A:B,2,0)</f>
        <v>НАС/КС/ДУ-3-КЛ-8</v>
      </c>
      <c r="AB1340" s="81">
        <v>201.86</v>
      </c>
      <c r="AC1340" s="81">
        <f>VLOOKUP(A1340,РАСЧЕТ!A:BF,58,0)</f>
        <v>112.5402996453755</v>
      </c>
      <c r="AD1340" s="81">
        <f t="shared" si="187"/>
        <v>-89.319700354624516</v>
      </c>
      <c r="AE1340" s="81" t="str">
        <f>VLOOKUP(A1340,'11'!A:C,3,0)</f>
        <v>Начисление услуг УКС00001712 от 30.11.2023 23:59:59</v>
      </c>
      <c r="AF1340" s="81" t="str">
        <f>VLOOKUP(A1340,'11'!A:B,2,0)</f>
        <v>НАС/КС/ДУ-3-КЛ-8</v>
      </c>
      <c r="AG1340" s="81">
        <v>201.86</v>
      </c>
      <c r="AH1340" s="120">
        <f>VLOOKUP(A1340,РАСЧЕТ!A:BG,59,0)</f>
        <v>162.14170626579326</v>
      </c>
      <c r="AI1340" s="120">
        <f t="shared" si="188"/>
        <v>-39.718293734206753</v>
      </c>
      <c r="AJ1340" t="str">
        <f>VLOOKUP(A1340,'12'!A:C,3,0)</f>
        <v>Начисление услуг УКС00001860 от 31.12.2023 23:59:59</v>
      </c>
      <c r="AK1340" t="str">
        <f>VLOOKUP(A1340,'12'!A:B,2,0)</f>
        <v>НАС/КС/ДУ-3-КЛ-8</v>
      </c>
    </row>
    <row r="1341" spans="1:37" x14ac:dyDescent="0.3">
      <c r="A1341" s="79" t="s">
        <v>828</v>
      </c>
      <c r="B1341" s="79" t="s">
        <v>829</v>
      </c>
      <c r="C1341" s="81">
        <v>184.68</v>
      </c>
      <c r="D1341" s="81">
        <f>VLOOKUP(A1341,РАСЧЕТ!A:AY,51,0)</f>
        <v>77.640587950037428</v>
      </c>
      <c r="E1341" s="81">
        <f t="shared" si="180"/>
        <v>-107.03941204996258</v>
      </c>
      <c r="F1341" s="81" t="str">
        <f>VLOOKUP(A1341,'04'!A:C,3,0)</f>
        <v>Начисление услуг УКС00000631 от 30.04.2023 0:00:01</v>
      </c>
      <c r="G1341" s="81" t="str">
        <f>VLOOKUP(A1341,'04'!A:B,2,0)</f>
        <v>НАС/КС/ДУ-3-КЛ-80</v>
      </c>
      <c r="H1341" s="126">
        <v>184.68</v>
      </c>
      <c r="I1341" s="126">
        <f>VLOOKUP(A1341,РАСЧЕТ!A:AZ,52,0)</f>
        <v>0</v>
      </c>
      <c r="J1341" s="126">
        <f t="shared" si="181"/>
        <v>-184.68</v>
      </c>
      <c r="K1341" s="126">
        <v>184.68</v>
      </c>
      <c r="L1341" s="126">
        <f>VLOOKUP(A1341,РАСЧЕТ!A:BA,53,0)</f>
        <v>0</v>
      </c>
      <c r="M1341" s="126">
        <f t="shared" si="182"/>
        <v>-184.68</v>
      </c>
      <c r="N1341" s="126">
        <v>184.68</v>
      </c>
      <c r="O1341" s="126">
        <f>VLOOKUP(A1341,РАСЧЕТ!A:BB,54,0)</f>
        <v>0</v>
      </c>
      <c r="P1341" s="126">
        <f t="shared" si="183"/>
        <v>-184.68</v>
      </c>
      <c r="Q1341" s="126">
        <v>184.68</v>
      </c>
      <c r="R1341" s="126">
        <f>VLOOKUP(A1341,РАСЧЕТ!A:BC,55,0)</f>
        <v>0</v>
      </c>
      <c r="S1341" s="126">
        <f t="shared" si="184"/>
        <v>-184.68</v>
      </c>
      <c r="T1341" s="126">
        <v>184.68</v>
      </c>
      <c r="U1341" s="126">
        <f>VLOOKUP(A1341,РАСЧЕТ!A:BD,56,0)</f>
        <v>0</v>
      </c>
      <c r="V1341" s="126">
        <f t="shared" si="185"/>
        <v>-184.68</v>
      </c>
      <c r="W1341" s="81">
        <v>184.68</v>
      </c>
      <c r="X1341" s="81">
        <f>VLOOKUP(A1341,РАСЧЕТ!A:BE,57,0)</f>
        <v>95.749799182442402</v>
      </c>
      <c r="Y1341" s="81">
        <f t="shared" si="186"/>
        <v>-88.930200817557605</v>
      </c>
      <c r="Z1341" s="81" t="str">
        <f>VLOOKUP(A1341,'10'!A:C,3,0)</f>
        <v>Начисление услуг УКС00001635 от 31.10.2023 0:00:01</v>
      </c>
      <c r="AA1341" s="81" t="str">
        <f>VLOOKUP(A1341,'10'!A:B,2,0)</f>
        <v>НАС/КС/ДУ-3-КЛ-80</v>
      </c>
      <c r="AB1341" s="81">
        <v>184.68</v>
      </c>
      <c r="AC1341" s="81">
        <f>VLOOKUP(A1341,РАСЧЕТ!A:BF,58,0)</f>
        <v>102.96240180321588</v>
      </c>
      <c r="AD1341" s="81">
        <f t="shared" si="187"/>
        <v>-81.717598196784124</v>
      </c>
      <c r="AE1341" s="81" t="str">
        <f>VLOOKUP(A1341,'11'!A:C,3,0)</f>
        <v>Начисление услуг УКС00001712 от 30.11.2023 23:59:59</v>
      </c>
      <c r="AF1341" s="81" t="str">
        <f>VLOOKUP(A1341,'11'!A:B,2,0)</f>
        <v>НАС/КС/ДУ-3-КЛ-80</v>
      </c>
      <c r="AG1341" s="81">
        <v>184.68</v>
      </c>
      <c r="AH1341" s="120">
        <f>VLOOKUP(A1341,РАСЧЕТ!A:BG,59,0)</f>
        <v>148.34241211551299</v>
      </c>
      <c r="AI1341" s="120">
        <f t="shared" si="188"/>
        <v>-36.337587884487021</v>
      </c>
      <c r="AJ1341" t="str">
        <f>VLOOKUP(A1341,'12'!A:C,3,0)</f>
        <v>Начисление услуг УКС00001860 от 31.12.2023 23:59:59</v>
      </c>
      <c r="AK1341" t="str">
        <f>VLOOKUP(A1341,'12'!A:B,2,0)</f>
        <v>НАС/КС/ДУ-3-КЛ-80</v>
      </c>
    </row>
    <row r="1342" spans="1:37" x14ac:dyDescent="0.3">
      <c r="A1342" s="79" t="s">
        <v>2083</v>
      </c>
      <c r="B1342" s="79" t="s">
        <v>2084</v>
      </c>
      <c r="C1342" s="81">
        <v>188.98</v>
      </c>
      <c r="D1342" s="81">
        <f>VLOOKUP(A1342,РАСЧЕТ!A:AY,51,0)</f>
        <v>79.446183018642969</v>
      </c>
      <c r="E1342" s="81">
        <f t="shared" si="180"/>
        <v>-109.53381698135702</v>
      </c>
      <c r="F1342" s="81" t="str">
        <f>VLOOKUP(A1342,'04'!A:C,3,0)</f>
        <v>Начисление услуг УКС00000631 от 30.04.2023 0:00:01</v>
      </c>
      <c r="G1342" s="81" t="str">
        <f>VLOOKUP(A1342,'04'!A:B,2,0)</f>
        <v>НАС/КС/ДУ-3-КЛ-81</v>
      </c>
      <c r="H1342" s="126">
        <v>188.98</v>
      </c>
      <c r="I1342" s="126">
        <f>VLOOKUP(A1342,РАСЧЕТ!A:AZ,52,0)</f>
        <v>0</v>
      </c>
      <c r="J1342" s="126">
        <f t="shared" si="181"/>
        <v>-188.98</v>
      </c>
      <c r="K1342" s="126">
        <v>188.98</v>
      </c>
      <c r="L1342" s="126">
        <f>VLOOKUP(A1342,РАСЧЕТ!A:BA,53,0)</f>
        <v>0</v>
      </c>
      <c r="M1342" s="126">
        <f t="shared" si="182"/>
        <v>-188.98</v>
      </c>
      <c r="N1342" s="126">
        <v>188.98</v>
      </c>
      <c r="O1342" s="126">
        <f>VLOOKUP(A1342,РАСЧЕТ!A:BB,54,0)</f>
        <v>0</v>
      </c>
      <c r="P1342" s="126">
        <f t="shared" si="183"/>
        <v>-188.98</v>
      </c>
      <c r="Q1342" s="126">
        <v>188.98</v>
      </c>
      <c r="R1342" s="126">
        <f>VLOOKUP(A1342,РАСЧЕТ!A:BC,55,0)</f>
        <v>0</v>
      </c>
      <c r="S1342" s="126">
        <f t="shared" si="184"/>
        <v>-188.98</v>
      </c>
      <c r="T1342" s="126">
        <v>188.98</v>
      </c>
      <c r="U1342" s="126">
        <f>VLOOKUP(A1342,РАСЧЕТ!A:BD,56,0)</f>
        <v>0</v>
      </c>
      <c r="V1342" s="126">
        <f t="shared" si="185"/>
        <v>-188.98</v>
      </c>
      <c r="W1342" s="81">
        <v>188.98</v>
      </c>
      <c r="X1342" s="81">
        <f>VLOOKUP(A1342,РАСЧЕТ!A:BE,57,0)</f>
        <v>97.976538698313163</v>
      </c>
      <c r="Y1342" s="81">
        <f t="shared" si="186"/>
        <v>-91.003461301686826</v>
      </c>
      <c r="Z1342" s="81" t="str">
        <f>VLOOKUP(A1342,'10'!A:C,3,0)</f>
        <v>Начисление услуг УКС00001635 от 31.10.2023 0:00:01</v>
      </c>
      <c r="AA1342" s="81" t="str">
        <f>VLOOKUP(A1342,'10'!A:B,2,0)</f>
        <v>НАС/КС/ДУ-3-КЛ-81</v>
      </c>
      <c r="AB1342" s="81">
        <v>188.98</v>
      </c>
      <c r="AC1342" s="81">
        <f>VLOOKUP(A1342,РАСЧЕТ!A:BF,58,0)</f>
        <v>105.35687626375579</v>
      </c>
      <c r="AD1342" s="81">
        <f t="shared" si="187"/>
        <v>-83.623123736244196</v>
      </c>
      <c r="AE1342" s="81" t="str">
        <f>VLOOKUP(A1342,'11'!A:C,3,0)</f>
        <v>Начисление услуг УКС00001712 от 30.11.2023 23:59:59</v>
      </c>
      <c r="AF1342" s="81" t="str">
        <f>VLOOKUP(A1342,'11'!A:B,2,0)</f>
        <v>НАС/КС/ДУ-3-КЛ-81</v>
      </c>
      <c r="AG1342" s="81">
        <v>188.98</v>
      </c>
      <c r="AH1342" s="120">
        <f>VLOOKUP(A1342,РАСЧЕТ!A:BG,59,0)</f>
        <v>151.79223565308305</v>
      </c>
      <c r="AI1342" s="120">
        <f t="shared" si="188"/>
        <v>-37.187764346916936</v>
      </c>
      <c r="AJ1342" t="str">
        <f>VLOOKUP(A1342,'12'!A:C,3,0)</f>
        <v>Начисление услуг УКС00001860 от 31.12.2023 23:59:59</v>
      </c>
      <c r="AK1342" t="str">
        <f>VLOOKUP(A1342,'12'!A:B,2,0)</f>
        <v>НАС/КС/ДУ-3-КЛ-81</v>
      </c>
    </row>
    <row r="1343" spans="1:37" x14ac:dyDescent="0.3">
      <c r="A1343" s="79" t="s">
        <v>1997</v>
      </c>
      <c r="B1343" s="79" t="s">
        <v>1998</v>
      </c>
      <c r="C1343" s="81">
        <v>300.64999999999998</v>
      </c>
      <c r="D1343" s="81">
        <f>VLOOKUP(A1343,РАСЧЕТ!A:AY,51,0)</f>
        <v>126.39165480238651</v>
      </c>
      <c r="E1343" s="81">
        <f t="shared" si="180"/>
        <v>-174.25834519761347</v>
      </c>
      <c r="F1343" s="81" t="str">
        <f>VLOOKUP(A1343,'04'!A:C,3,0)</f>
        <v>Начисление услуг УКС00000631 от 30.04.2023 0:00:01</v>
      </c>
      <c r="G1343" s="81" t="str">
        <f>VLOOKUP(A1343,'04'!A:B,2,0)</f>
        <v>НАС/КС/ДУ-3-КЛ-82</v>
      </c>
      <c r="H1343" s="126">
        <v>300.64999999999998</v>
      </c>
      <c r="I1343" s="126">
        <f>VLOOKUP(A1343,РАСЧЕТ!A:AZ,52,0)</f>
        <v>0</v>
      </c>
      <c r="J1343" s="126">
        <f t="shared" si="181"/>
        <v>-300.64999999999998</v>
      </c>
      <c r="K1343" s="126">
        <v>300.64999999999998</v>
      </c>
      <c r="L1343" s="126">
        <f>VLOOKUP(A1343,РАСЧЕТ!A:BA,53,0)</f>
        <v>0</v>
      </c>
      <c r="M1343" s="126">
        <f t="shared" si="182"/>
        <v>-300.64999999999998</v>
      </c>
      <c r="N1343" s="126">
        <v>300.64999999999998</v>
      </c>
      <c r="O1343" s="126">
        <f>VLOOKUP(A1343,РАСЧЕТ!A:BB,54,0)</f>
        <v>0</v>
      </c>
      <c r="P1343" s="126">
        <f t="shared" si="183"/>
        <v>-300.64999999999998</v>
      </c>
      <c r="Q1343" s="126">
        <v>300.64999999999998</v>
      </c>
      <c r="R1343" s="126">
        <f>VLOOKUP(A1343,РАСЧЕТ!A:BC,55,0)</f>
        <v>0</v>
      </c>
      <c r="S1343" s="126">
        <f t="shared" si="184"/>
        <v>-300.64999999999998</v>
      </c>
      <c r="T1343" s="126">
        <v>300.64999999999998</v>
      </c>
      <c r="U1343" s="126">
        <f>VLOOKUP(A1343,РАСЧЕТ!A:BD,56,0)</f>
        <v>0</v>
      </c>
      <c r="V1343" s="126">
        <f t="shared" si="185"/>
        <v>-300.64999999999998</v>
      </c>
      <c r="W1343" s="81">
        <v>300.64999999999998</v>
      </c>
      <c r="X1343" s="81">
        <f>VLOOKUP(A1343,РАСЧЕТ!A:BE,57,0)</f>
        <v>155.87176611095273</v>
      </c>
      <c r="Y1343" s="81">
        <f t="shared" si="186"/>
        <v>-144.77823388904724</v>
      </c>
      <c r="Z1343" s="81" t="str">
        <f>VLOOKUP(A1343,'10'!A:C,3,0)</f>
        <v>Начисление услуг УКС00001635 от 31.10.2023 0:00:01</v>
      </c>
      <c r="AA1343" s="81" t="str">
        <f>VLOOKUP(A1343,'10'!A:B,2,0)</f>
        <v>НАС/КС/ДУ-3-КЛ-82</v>
      </c>
      <c r="AB1343" s="81">
        <v>300.64999999999998</v>
      </c>
      <c r="AC1343" s="81">
        <f>VLOOKUP(A1343,РАСЧЕТ!A:BF,58,0)</f>
        <v>167.61321223779328</v>
      </c>
      <c r="AD1343" s="81">
        <f t="shared" si="187"/>
        <v>-133.0367877622067</v>
      </c>
      <c r="AE1343" s="81" t="str">
        <f>VLOOKUP(A1343,'11'!A:C,3,0)</f>
        <v>Начисление услуг УКС00001712 от 30.11.2023 23:59:59</v>
      </c>
      <c r="AF1343" s="81" t="str">
        <f>VLOOKUP(A1343,'11'!A:B,2,0)</f>
        <v>НАС/КС/ДУ-3-КЛ-82</v>
      </c>
      <c r="AG1343" s="81">
        <v>300.64999999999998</v>
      </c>
      <c r="AH1343" s="120">
        <f>VLOOKUP(A1343,РАСЧЕТ!A:BG,59,0)</f>
        <v>241.48764762990484</v>
      </c>
      <c r="AI1343" s="120">
        <f t="shared" si="188"/>
        <v>-59.162352370095135</v>
      </c>
      <c r="AJ1343" t="str">
        <f>VLOOKUP(A1343,'12'!A:C,3,0)</f>
        <v>Начисление услуг УКС00001860 от 31.12.2023 23:59:59</v>
      </c>
      <c r="AK1343" t="str">
        <f>VLOOKUP(A1343,'12'!A:B,2,0)</f>
        <v>НАС/КС/ДУ-3-КЛ-82</v>
      </c>
    </row>
    <row r="1344" spans="1:37" x14ac:dyDescent="0.3">
      <c r="A1344" s="79" t="s">
        <v>748</v>
      </c>
      <c r="B1344" s="79" t="s">
        <v>749</v>
      </c>
      <c r="C1344" s="81">
        <v>223.34</v>
      </c>
      <c r="D1344" s="81">
        <f>VLOOKUP(A1344,РАСЧЕТ!A:AY,51,0)</f>
        <v>93.890943567487128</v>
      </c>
      <c r="E1344" s="81">
        <f t="shared" si="180"/>
        <v>-129.44905643251286</v>
      </c>
      <c r="F1344" s="81" t="str">
        <f>VLOOKUP(A1344,'04'!A:C,3,0)</f>
        <v>Начисление услуг УКС00000631 от 30.04.2023 0:00:01</v>
      </c>
      <c r="G1344" s="81" t="str">
        <f>VLOOKUP(A1344,'04'!A:B,2,0)</f>
        <v>НАС/КС/ДУ-3-КЛ-83.</v>
      </c>
      <c r="H1344" s="126">
        <v>223.34</v>
      </c>
      <c r="I1344" s="126">
        <f>VLOOKUP(A1344,РАСЧЕТ!A:AZ,52,0)</f>
        <v>0</v>
      </c>
      <c r="J1344" s="126">
        <f t="shared" si="181"/>
        <v>-223.34</v>
      </c>
      <c r="K1344" s="126">
        <v>223.34</v>
      </c>
      <c r="L1344" s="126">
        <f>VLOOKUP(A1344,РАСЧЕТ!A:BA,53,0)</f>
        <v>0</v>
      </c>
      <c r="M1344" s="126">
        <f t="shared" si="182"/>
        <v>-223.34</v>
      </c>
      <c r="N1344" s="126">
        <v>223.34</v>
      </c>
      <c r="O1344" s="126">
        <f>VLOOKUP(A1344,РАСЧЕТ!A:BB,54,0)</f>
        <v>0</v>
      </c>
      <c r="P1344" s="126">
        <f t="shared" si="183"/>
        <v>-223.34</v>
      </c>
      <c r="Q1344" s="126">
        <v>223.34</v>
      </c>
      <c r="R1344" s="126">
        <f>VLOOKUP(A1344,РАСЧЕТ!A:BC,55,0)</f>
        <v>0</v>
      </c>
      <c r="S1344" s="126">
        <f t="shared" si="184"/>
        <v>-223.34</v>
      </c>
      <c r="T1344" s="126">
        <v>223.34</v>
      </c>
      <c r="U1344" s="126">
        <f>VLOOKUP(A1344,РАСЧЕТ!A:BD,56,0)</f>
        <v>0</v>
      </c>
      <c r="V1344" s="126">
        <f t="shared" si="185"/>
        <v>-223.34</v>
      </c>
      <c r="W1344" s="81">
        <v>223.34</v>
      </c>
      <c r="X1344" s="81">
        <f>VLOOKUP(A1344,РАСЧЕТ!A:BE,57,0)</f>
        <v>115.79045482527918</v>
      </c>
      <c r="Y1344" s="81">
        <f t="shared" si="186"/>
        <v>-107.54954517472082</v>
      </c>
      <c r="Z1344" s="81" t="str">
        <f>VLOOKUP(A1344,'10'!A:C,3,0)</f>
        <v>Начисление услуг УКС00001635 от 31.10.2023 0:00:01</v>
      </c>
      <c r="AA1344" s="81" t="str">
        <f>VLOOKUP(A1344,'10'!A:B,2,0)</f>
        <v>НАС/КС/ДУ-3-КЛ-83.</v>
      </c>
      <c r="AB1344" s="81">
        <v>223.34</v>
      </c>
      <c r="AC1344" s="81">
        <f>VLOOKUP(A1344,РАСЧЕТ!A:BF,58,0)</f>
        <v>124.51267194807502</v>
      </c>
      <c r="AD1344" s="81">
        <f t="shared" si="187"/>
        <v>-98.827328051924979</v>
      </c>
      <c r="AE1344" s="81" t="str">
        <f>VLOOKUP(A1344,'11'!A:C,3,0)</f>
        <v>Начисление услуг УКС00001712 от 30.11.2023 23:59:59</v>
      </c>
      <c r="AF1344" s="81" t="str">
        <f>VLOOKUP(A1344,'11'!A:B,2,0)</f>
        <v>НАС/КС/ДУ-3-КЛ-83.</v>
      </c>
      <c r="AG1344" s="81">
        <v>223.34</v>
      </c>
      <c r="AH1344" s="120">
        <f>VLOOKUP(A1344,РАСЧЕТ!A:BG,59,0)</f>
        <v>179.3908239536436</v>
      </c>
      <c r="AI1344" s="120">
        <f t="shared" si="188"/>
        <v>-43.949176046356399</v>
      </c>
      <c r="AJ1344" t="str">
        <f>VLOOKUP(A1344,'12'!A:C,3,0)</f>
        <v>Начисление услуг УКС00001860 от 31.12.2023 23:59:59</v>
      </c>
      <c r="AK1344" t="str">
        <f>VLOOKUP(A1344,'12'!A:B,2,0)</f>
        <v>НАС/КС/ДУ-3-КЛ-83.</v>
      </c>
    </row>
    <row r="1345" spans="1:37" x14ac:dyDescent="0.3">
      <c r="A1345" s="79" t="s">
        <v>1399</v>
      </c>
      <c r="B1345" s="79" t="s">
        <v>1400</v>
      </c>
      <c r="C1345" s="81">
        <v>206.16</v>
      </c>
      <c r="D1345" s="81">
        <f>VLOOKUP(A1345,РАСЧЕТ!A:AY,51,0)</f>
        <v>86.668563293065034</v>
      </c>
      <c r="E1345" s="81">
        <f t="shared" si="180"/>
        <v>-119.49143670693496</v>
      </c>
      <c r="F1345" s="81" t="str">
        <f>VLOOKUP(A1345,'04'!A:C,3,0)</f>
        <v>Начисление услуг УКС00000631 от 30.04.2023 0:00:01</v>
      </c>
      <c r="G1345" s="81" t="str">
        <f>VLOOKUP(A1345,'04'!A:B,2,0)</f>
        <v>НАС/КС/ДУ/КЛ-84</v>
      </c>
      <c r="H1345" s="126">
        <v>206.16</v>
      </c>
      <c r="I1345" s="126">
        <f>VLOOKUP(A1345,РАСЧЕТ!A:AZ,52,0)</f>
        <v>0</v>
      </c>
      <c r="J1345" s="126">
        <f t="shared" si="181"/>
        <v>-206.16</v>
      </c>
      <c r="K1345" s="126">
        <v>206.16</v>
      </c>
      <c r="L1345" s="126">
        <f>VLOOKUP(A1345,РАСЧЕТ!A:BA,53,0)</f>
        <v>0</v>
      </c>
      <c r="M1345" s="126">
        <f t="shared" si="182"/>
        <v>-206.16</v>
      </c>
      <c r="N1345" s="126">
        <v>206.16</v>
      </c>
      <c r="O1345" s="126">
        <f>VLOOKUP(A1345,РАСЧЕТ!A:BB,54,0)</f>
        <v>0</v>
      </c>
      <c r="P1345" s="126">
        <f t="shared" si="183"/>
        <v>-206.16</v>
      </c>
      <c r="Q1345" s="126">
        <v>206.16</v>
      </c>
      <c r="R1345" s="126">
        <f>VLOOKUP(A1345,РАСЧЕТ!A:BC,55,0)</f>
        <v>0</v>
      </c>
      <c r="S1345" s="126">
        <f t="shared" si="184"/>
        <v>-206.16</v>
      </c>
      <c r="T1345" s="126">
        <v>206.16</v>
      </c>
      <c r="U1345" s="126">
        <f>VLOOKUP(A1345,РАСЧЕТ!A:BD,56,0)</f>
        <v>0</v>
      </c>
      <c r="V1345" s="126">
        <f t="shared" si="185"/>
        <v>-206.16</v>
      </c>
      <c r="W1345" s="81">
        <v>206.16</v>
      </c>
      <c r="X1345" s="81">
        <f>VLOOKUP(A1345,РАСЧЕТ!A:BE,57,0)</f>
        <v>106.88349676179617</v>
      </c>
      <c r="Y1345" s="81">
        <f t="shared" si="186"/>
        <v>-99.27650323820383</v>
      </c>
      <c r="Z1345" s="81" t="str">
        <f>VLOOKUP(A1345,'10'!A:C,3,0)</f>
        <v>Начисление услуг УКС00001635 от 31.10.2023 0:00:01</v>
      </c>
      <c r="AA1345" s="81" t="str">
        <f>VLOOKUP(A1345,'10'!A:B,2,0)</f>
        <v>НАС/КС/ДУ/КЛ-84</v>
      </c>
      <c r="AB1345" s="81">
        <v>206.16</v>
      </c>
      <c r="AC1345" s="81">
        <f>VLOOKUP(A1345,РАСЧЕТ!A:BF,58,0)</f>
        <v>114.93477410591539</v>
      </c>
      <c r="AD1345" s="81">
        <f t="shared" si="187"/>
        <v>-91.225225894084602</v>
      </c>
      <c r="AE1345" s="81" t="str">
        <f>VLOOKUP(A1345,'11'!A:C,3,0)</f>
        <v>Начисление услуг УКС00001712 от 30.11.2023 23:59:59</v>
      </c>
      <c r="AF1345" s="81" t="str">
        <f>VLOOKUP(A1345,'11'!A:B,2,0)</f>
        <v>НАС/КС/ДУ/КЛ-84</v>
      </c>
      <c r="AG1345" s="81">
        <v>206.16</v>
      </c>
      <c r="AH1345" s="120">
        <f>VLOOKUP(A1345,РАСЧЕТ!A:BG,59,0)</f>
        <v>165.59152980336333</v>
      </c>
      <c r="AI1345" s="120">
        <f t="shared" si="188"/>
        <v>-40.568470196636667</v>
      </c>
      <c r="AJ1345" t="str">
        <f>VLOOKUP(A1345,'12'!A:C,3,0)</f>
        <v>Начисление услуг УКС00001860 от 31.12.2023 23:59:59</v>
      </c>
      <c r="AK1345" t="str">
        <f>VLOOKUP(A1345,'12'!A:B,2,0)</f>
        <v>НАС/КС/ДУ/КЛ-84</v>
      </c>
    </row>
    <row r="1346" spans="1:37" x14ac:dyDescent="0.3">
      <c r="A1346" s="79" t="s">
        <v>1820</v>
      </c>
      <c r="B1346" s="79" t="s">
        <v>1821</v>
      </c>
      <c r="C1346" s="81">
        <v>210.45</v>
      </c>
      <c r="D1346" s="81">
        <f>VLOOKUP(A1346,РАСЧЕТ!A:AY,51,0)</f>
        <v>88.474158361670575</v>
      </c>
      <c r="E1346" s="81">
        <f t="shared" si="180"/>
        <v>-121.97584163832941</v>
      </c>
      <c r="F1346" s="81" t="str">
        <f>VLOOKUP(A1346,'04'!A:C,3,0)</f>
        <v>Начисление услуг УКС00000631 от 30.04.2023 0:00:01</v>
      </c>
      <c r="G1346" s="81" t="str">
        <f>VLOOKUP(A1346,'04'!A:B,2,0)</f>
        <v>НАС/КС/ДУ-3-КЛ-85</v>
      </c>
      <c r="H1346" s="126">
        <v>210.45</v>
      </c>
      <c r="I1346" s="126">
        <f>VLOOKUP(A1346,РАСЧЕТ!A:AZ,52,0)</f>
        <v>0</v>
      </c>
      <c r="J1346" s="126">
        <f t="shared" si="181"/>
        <v>-210.45</v>
      </c>
      <c r="K1346" s="126">
        <v>210.45</v>
      </c>
      <c r="L1346" s="126">
        <f>VLOOKUP(A1346,РАСЧЕТ!A:BA,53,0)</f>
        <v>0</v>
      </c>
      <c r="M1346" s="126">
        <f t="shared" si="182"/>
        <v>-210.45</v>
      </c>
      <c r="N1346" s="126">
        <v>210.45</v>
      </c>
      <c r="O1346" s="126">
        <f>VLOOKUP(A1346,РАСЧЕТ!A:BB,54,0)</f>
        <v>0</v>
      </c>
      <c r="P1346" s="126">
        <f t="shared" si="183"/>
        <v>-210.45</v>
      </c>
      <c r="Q1346" s="126">
        <v>210.45</v>
      </c>
      <c r="R1346" s="126">
        <f>VLOOKUP(A1346,РАСЧЕТ!A:BC,55,0)</f>
        <v>0</v>
      </c>
      <c r="S1346" s="126">
        <f t="shared" si="184"/>
        <v>-210.45</v>
      </c>
      <c r="T1346" s="126">
        <v>210.45</v>
      </c>
      <c r="U1346" s="126">
        <f>VLOOKUP(A1346,РАСЧЕТ!A:BD,56,0)</f>
        <v>0</v>
      </c>
      <c r="V1346" s="126">
        <f t="shared" si="185"/>
        <v>-210.45</v>
      </c>
      <c r="W1346" s="81">
        <v>210.45</v>
      </c>
      <c r="X1346" s="81">
        <f>VLOOKUP(A1346,РАСЧЕТ!A:BE,57,0)</f>
        <v>109.11023627766693</v>
      </c>
      <c r="Y1346" s="81">
        <f t="shared" si="186"/>
        <v>-101.33976372233306</v>
      </c>
      <c r="Z1346" s="81" t="str">
        <f>VLOOKUP(A1346,'10'!A:C,3,0)</f>
        <v>Начисление услуг УКС00001635 от 31.10.2023 0:00:01</v>
      </c>
      <c r="AA1346" s="81" t="str">
        <f>VLOOKUP(A1346,'10'!A:B,2,0)</f>
        <v>НАС/КС/ДУ-3-КЛ-85</v>
      </c>
      <c r="AB1346" s="81">
        <v>210.45</v>
      </c>
      <c r="AC1346" s="81">
        <f>VLOOKUP(A1346,РАСЧЕТ!A:BF,58,0)</f>
        <v>117.32924856645531</v>
      </c>
      <c r="AD1346" s="81">
        <f t="shared" si="187"/>
        <v>-93.120751433544683</v>
      </c>
      <c r="AE1346" s="81" t="str">
        <f>VLOOKUP(A1346,'11'!A:C,3,0)</f>
        <v>Начисление услуг УКС00001712 от 30.11.2023 23:59:59</v>
      </c>
      <c r="AF1346" s="81" t="str">
        <f>VLOOKUP(A1346,'11'!A:B,2,0)</f>
        <v>НАС/КС/ДУ-3-КЛ-85</v>
      </c>
      <c r="AG1346" s="81">
        <v>210.45</v>
      </c>
      <c r="AH1346" s="120">
        <f>VLOOKUP(A1346,РАСЧЕТ!A:BG,59,0)</f>
        <v>169.0413533409334</v>
      </c>
      <c r="AI1346" s="120">
        <f t="shared" si="188"/>
        <v>-41.408646659066591</v>
      </c>
      <c r="AJ1346" t="str">
        <f>VLOOKUP(A1346,'12'!A:C,3,0)</f>
        <v>Начисление услуг УКС00001860 от 31.12.2023 23:59:59</v>
      </c>
      <c r="AK1346" t="str">
        <f>VLOOKUP(A1346,'12'!A:B,2,0)</f>
        <v>НАС/КС/ДУ-3-КЛ-85</v>
      </c>
    </row>
    <row r="1347" spans="1:37" x14ac:dyDescent="0.3">
      <c r="A1347" s="79" t="s">
        <v>2439</v>
      </c>
      <c r="B1347" s="79" t="s">
        <v>2440</v>
      </c>
      <c r="C1347" s="81">
        <v>231.93</v>
      </c>
      <c r="D1347" s="81">
        <f>VLOOKUP(A1347,РАСЧЕТ!A:AY,51,0)</f>
        <v>97.502133704698167</v>
      </c>
      <c r="E1347" s="81">
        <f t="shared" ref="E1347:E1381" si="189">D1347-C1347</f>
        <v>-134.42786629530184</v>
      </c>
      <c r="F1347" s="81" t="str">
        <f>VLOOKUP(A1347,'04'!A:C,3,0)</f>
        <v>Начисление услуг УКС00000631 от 30.04.2023 0:00:01</v>
      </c>
      <c r="G1347" s="81" t="str">
        <f>VLOOKUP(A1347,'04'!A:B,2,0)</f>
        <v>НАС/КС/ДУ-3-КЛ-86</v>
      </c>
      <c r="H1347" s="126">
        <v>231.93</v>
      </c>
      <c r="I1347" s="126">
        <f>VLOOKUP(A1347,РАСЧЕТ!A:AZ,52,0)</f>
        <v>0</v>
      </c>
      <c r="J1347" s="126">
        <f t="shared" ref="J1347:J1381" si="190">I1347-H1347</f>
        <v>-231.93</v>
      </c>
      <c r="K1347" s="126">
        <v>231.93</v>
      </c>
      <c r="L1347" s="126">
        <f>VLOOKUP(A1347,РАСЧЕТ!A:BA,53,0)</f>
        <v>0</v>
      </c>
      <c r="M1347" s="126">
        <f t="shared" ref="M1347:M1381" si="191">L1347-K1347</f>
        <v>-231.93</v>
      </c>
      <c r="N1347" s="126">
        <v>231.93</v>
      </c>
      <c r="O1347" s="126">
        <f>VLOOKUP(A1347,РАСЧЕТ!A:BB,54,0)</f>
        <v>0</v>
      </c>
      <c r="P1347" s="126">
        <f t="shared" ref="P1347:P1381" si="192">O1347-N1347</f>
        <v>-231.93</v>
      </c>
      <c r="Q1347" s="126">
        <v>231.93</v>
      </c>
      <c r="R1347" s="126">
        <f>VLOOKUP(A1347,РАСЧЕТ!A:BC,55,0)</f>
        <v>0</v>
      </c>
      <c r="S1347" s="126">
        <f t="shared" ref="S1347:S1381" si="193">R1347-Q1347</f>
        <v>-231.93</v>
      </c>
      <c r="T1347" s="126">
        <v>231.93</v>
      </c>
      <c r="U1347" s="126">
        <f>VLOOKUP(A1347,РАСЧЕТ!A:BD,56,0)</f>
        <v>0</v>
      </c>
      <c r="V1347" s="126">
        <f t="shared" ref="V1347:V1381" si="194">U1347-T1347</f>
        <v>-231.93</v>
      </c>
      <c r="W1347" s="81">
        <v>231.93</v>
      </c>
      <c r="X1347" s="81">
        <f>VLOOKUP(A1347,РАСЧЕТ!A:BE,57,0)</f>
        <v>120.24393385702069</v>
      </c>
      <c r="Y1347" s="81">
        <f t="shared" ref="Y1347:Y1381" si="195">X1347-W1347</f>
        <v>-111.68606614297931</v>
      </c>
      <c r="Z1347" s="81" t="str">
        <f>VLOOKUP(A1347,'10'!A:C,3,0)</f>
        <v>Начисление услуг УКС00001635 от 31.10.2023 0:00:01</v>
      </c>
      <c r="AA1347" s="81" t="str">
        <f>VLOOKUP(A1347,'10'!A:B,2,0)</f>
        <v>НАС/КС/ДУ-3-КЛ-86</v>
      </c>
      <c r="AB1347" s="81">
        <v>231.93</v>
      </c>
      <c r="AC1347" s="81">
        <f>VLOOKUP(A1347,РАСЧЕТ!A:BF,58,0)</f>
        <v>129.30162086915482</v>
      </c>
      <c r="AD1347" s="81">
        <f t="shared" ref="AD1347:AD1381" si="196">AC1347-AB1347</f>
        <v>-102.62837913084519</v>
      </c>
      <c r="AE1347" s="81" t="str">
        <f>VLOOKUP(A1347,'11'!A:C,3,0)</f>
        <v>Начисление услуг УКС00001712 от 30.11.2023 23:59:59</v>
      </c>
      <c r="AF1347" s="81" t="str">
        <f>VLOOKUP(A1347,'11'!A:B,2,0)</f>
        <v>НАС/КС/ДУ-3-КЛ-86</v>
      </c>
      <c r="AG1347" s="81">
        <v>231.93</v>
      </c>
      <c r="AH1347" s="120">
        <f>VLOOKUP(A1347,РАСЧЕТ!A:BG,59,0)</f>
        <v>186.29047102878377</v>
      </c>
      <c r="AI1347" s="120">
        <f t="shared" ref="AI1347:AI1381" si="197">AH1347-AG1347</f>
        <v>-45.639528971216237</v>
      </c>
      <c r="AJ1347" t="str">
        <f>VLOOKUP(A1347,'12'!A:C,3,0)</f>
        <v>Начисление услуг УКС00001860 от 31.12.2023 23:59:59</v>
      </c>
      <c r="AK1347" t="str">
        <f>VLOOKUP(A1347,'12'!A:B,2,0)</f>
        <v>НАС/КС/ДУ-3-КЛ-86</v>
      </c>
    </row>
    <row r="1348" spans="1:37" x14ac:dyDescent="0.3">
      <c r="A1348" s="79" t="s">
        <v>1573</v>
      </c>
      <c r="B1348" s="79" t="s">
        <v>1574</v>
      </c>
      <c r="C1348" s="81">
        <v>231.93</v>
      </c>
      <c r="D1348" s="81">
        <f>VLOOKUP(A1348,РАСЧЕТ!A:AY,51,0)</f>
        <v>97.502133704698167</v>
      </c>
      <c r="E1348" s="81">
        <f t="shared" si="189"/>
        <v>-134.42786629530184</v>
      </c>
      <c r="F1348" s="81" t="str">
        <f>VLOOKUP(A1348,'04'!A:C,3,0)</f>
        <v>Начисление услуг УКС00000631 от 30.04.2023 0:00:01</v>
      </c>
      <c r="G1348" s="81" t="str">
        <f>VLOOKUP(A1348,'04'!A:B,2,0)</f>
        <v>ДУ ЗПИФ Развитие Красная сосна 3/паркинг/Кл. №87</v>
      </c>
      <c r="H1348" s="126">
        <v>231.93</v>
      </c>
      <c r="I1348" s="126">
        <f>VLOOKUP(A1348,РАСЧЕТ!A:AZ,52,0)</f>
        <v>0</v>
      </c>
      <c r="J1348" s="126">
        <f t="shared" si="190"/>
        <v>-231.93</v>
      </c>
      <c r="K1348" s="126">
        <v>231.93</v>
      </c>
      <c r="L1348" s="126">
        <f>VLOOKUP(A1348,РАСЧЕТ!A:BA,53,0)</f>
        <v>0</v>
      </c>
      <c r="M1348" s="126">
        <f t="shared" si="191"/>
        <v>-231.93</v>
      </c>
      <c r="N1348" s="126">
        <v>231.93</v>
      </c>
      <c r="O1348" s="126">
        <f>VLOOKUP(A1348,РАСЧЕТ!A:BB,54,0)</f>
        <v>0</v>
      </c>
      <c r="P1348" s="126">
        <f t="shared" si="192"/>
        <v>-231.93</v>
      </c>
      <c r="Q1348" s="126">
        <v>231.93</v>
      </c>
      <c r="R1348" s="126">
        <f>VLOOKUP(A1348,РАСЧЕТ!A:BC,55,0)</f>
        <v>0</v>
      </c>
      <c r="S1348" s="126">
        <f t="shared" si="193"/>
        <v>-231.93</v>
      </c>
      <c r="T1348" s="126">
        <v>231.93</v>
      </c>
      <c r="U1348" s="126">
        <f>VLOOKUP(A1348,РАСЧЕТ!A:BD,56,0)</f>
        <v>0</v>
      </c>
      <c r="V1348" s="126">
        <f t="shared" si="194"/>
        <v>-231.93</v>
      </c>
      <c r="W1348" s="81">
        <v>231.93</v>
      </c>
      <c r="X1348" s="81">
        <f>VLOOKUP(A1348,РАСЧЕТ!A:BE,57,0)</f>
        <v>120.24393385702069</v>
      </c>
      <c r="Y1348" s="81">
        <f t="shared" si="195"/>
        <v>-111.68606614297931</v>
      </c>
      <c r="Z1348" s="81" t="str">
        <f>VLOOKUP(A1348,'10'!A:C,3,0)</f>
        <v>Начисление услуг УКС00001635 от 31.10.2023 0:00:01</v>
      </c>
      <c r="AA1348" s="81" t="str">
        <f>VLOOKUP(A1348,'10'!A:B,2,0)</f>
        <v>ДУ ЗПИФ Развитие Красная сосна 3/паркинг/Кл. №87</v>
      </c>
      <c r="AB1348" s="81">
        <v>231.93</v>
      </c>
      <c r="AC1348" s="81">
        <f>VLOOKUP(A1348,РАСЧЕТ!A:BF,58,0)</f>
        <v>129.30162086915482</v>
      </c>
      <c r="AD1348" s="81">
        <f t="shared" si="196"/>
        <v>-102.62837913084519</v>
      </c>
      <c r="AE1348" s="81" t="str">
        <f>VLOOKUP(A1348,'11'!A:C,3,0)</f>
        <v>Начисление услуг УКС00001712 от 30.11.2023 23:59:59</v>
      </c>
      <c r="AF1348" s="81" t="str">
        <f>VLOOKUP(A1348,'11'!A:B,2,0)</f>
        <v>ДУ ЗПИФ Развитие Красная сосна 3/паркинг/Кл. №87</v>
      </c>
      <c r="AG1348" s="81">
        <v>231.93</v>
      </c>
      <c r="AH1348" s="120">
        <f>VLOOKUP(A1348,РАСЧЕТ!A:BG,59,0)</f>
        <v>186.29047102878377</v>
      </c>
      <c r="AI1348" s="120">
        <f t="shared" si="197"/>
        <v>-45.639528971216237</v>
      </c>
      <c r="AJ1348" t="str">
        <f>VLOOKUP(A1348,'12'!A:C,3,0)</f>
        <v>Начисление услуг УКС00001860 от 31.12.2023 23:59:59</v>
      </c>
      <c r="AK1348" t="str">
        <f>VLOOKUP(A1348,'12'!A:B,2,0)</f>
        <v>ДУ ЗПИФ Развитие Красная сосна 3/паркинг/Кл. №87</v>
      </c>
    </row>
    <row r="1349" spans="1:37" x14ac:dyDescent="0.3">
      <c r="A1349" s="79" t="s">
        <v>2342</v>
      </c>
      <c r="B1349" s="79" t="s">
        <v>2343</v>
      </c>
      <c r="C1349" s="81">
        <v>253.4</v>
      </c>
      <c r="D1349" s="81">
        <f>VLOOKUP(A1349,РАСЧЕТ!A:AY,51,0)</f>
        <v>106.53010904772577</v>
      </c>
      <c r="E1349" s="81">
        <f t="shared" si="189"/>
        <v>-146.86989095227423</v>
      </c>
      <c r="F1349" s="81" t="str">
        <f>VLOOKUP(A1349,'04'!A:C,3,0)</f>
        <v>Начисление услуг УКС00000631 от 30.04.2023 0:00:01</v>
      </c>
      <c r="G1349" s="81" t="str">
        <f>VLOOKUP(A1349,'04'!A:B,2,0)</f>
        <v>ДУ ЗПИФ Развитие Красная сосна 3/паркинг/Кл. №88</v>
      </c>
      <c r="H1349" s="126">
        <v>253.4</v>
      </c>
      <c r="I1349" s="126">
        <f>VLOOKUP(A1349,РАСЧЕТ!A:AZ,52,0)</f>
        <v>0</v>
      </c>
      <c r="J1349" s="126">
        <f t="shared" si="190"/>
        <v>-253.4</v>
      </c>
      <c r="K1349" s="126">
        <v>253.4</v>
      </c>
      <c r="L1349" s="126">
        <f>VLOOKUP(A1349,РАСЧЕТ!A:BA,53,0)</f>
        <v>0</v>
      </c>
      <c r="M1349" s="126">
        <f t="shared" si="191"/>
        <v>-253.4</v>
      </c>
      <c r="N1349" s="126">
        <v>253.4</v>
      </c>
      <c r="O1349" s="126">
        <f>VLOOKUP(A1349,РАСЧЕТ!A:BB,54,0)</f>
        <v>0</v>
      </c>
      <c r="P1349" s="126">
        <f t="shared" si="192"/>
        <v>-253.4</v>
      </c>
      <c r="Q1349" s="126">
        <v>253.4</v>
      </c>
      <c r="R1349" s="126">
        <f>VLOOKUP(A1349,РАСЧЕТ!A:BC,55,0)</f>
        <v>0</v>
      </c>
      <c r="S1349" s="126">
        <f t="shared" si="193"/>
        <v>-253.4</v>
      </c>
      <c r="T1349" s="126">
        <v>253.4</v>
      </c>
      <c r="U1349" s="126">
        <f>VLOOKUP(A1349,РАСЧЕТ!A:BD,56,0)</f>
        <v>0</v>
      </c>
      <c r="V1349" s="126">
        <f t="shared" si="194"/>
        <v>-253.4</v>
      </c>
      <c r="W1349" s="81">
        <v>253.4</v>
      </c>
      <c r="X1349" s="81">
        <f>VLOOKUP(A1349,РАСЧЕТ!A:BE,57,0)</f>
        <v>131.37763143637446</v>
      </c>
      <c r="Y1349" s="81">
        <f t="shared" si="195"/>
        <v>-122.02236856362555</v>
      </c>
      <c r="Z1349" s="81" t="str">
        <f>VLOOKUP(A1349,'10'!A:C,3,0)</f>
        <v>Начисление услуг УКС00001635 от 31.10.2023 0:00:01</v>
      </c>
      <c r="AA1349" s="81" t="str">
        <f>VLOOKUP(A1349,'10'!A:B,2,0)</f>
        <v>ДУ ЗПИФ Развитие Красная сосна 3/паркинг/Кл. №88</v>
      </c>
      <c r="AB1349" s="81">
        <v>67.569999999999993</v>
      </c>
      <c r="AC1349" s="81">
        <f>VLOOKUP(A1349,РАСЧЕТ!A:BF,58,0)</f>
        <v>37.673064845827831</v>
      </c>
      <c r="AD1349" s="81">
        <f t="shared" si="196"/>
        <v>-29.896935154172162</v>
      </c>
      <c r="AE1349" s="81" t="str">
        <f>VLOOKUP(A1349,'11'!A:C,3,0)</f>
        <v>Корректировка начислений УКС00003505 от 30.12.2023 0:00:00</v>
      </c>
      <c r="AF1349" s="81" t="str">
        <f>VLOOKUP(A1349,'11'!A:B,2,0)</f>
        <v>ДУ ЗПИФ Развитие Красная сосна 3/паркинг/Кл. №88</v>
      </c>
      <c r="AG1349" s="82"/>
      <c r="AH1349" s="120">
        <f>VLOOKUP(A1349,РАСЧЕТ!A:BG,59,0)</f>
        <v>0</v>
      </c>
      <c r="AI1349" s="120">
        <f t="shared" si="197"/>
        <v>0</v>
      </c>
      <c r="AJ1349" t="e">
        <f>VLOOKUP(A1349,'12'!A:C,3,0)</f>
        <v>#N/A</v>
      </c>
      <c r="AK1349" t="e">
        <f>VLOOKUP(A1349,'12'!A:B,2,0)</f>
        <v>#N/A</v>
      </c>
    </row>
    <row r="1350" spans="1:37" x14ac:dyDescent="0.3">
      <c r="A1350" s="79" t="s">
        <v>2799</v>
      </c>
      <c r="B1350" s="79" t="s">
        <v>2343</v>
      </c>
      <c r="C1350" s="82"/>
      <c r="D1350" s="81">
        <f>VLOOKUP(A1350,РАСЧЕТ!A:AY,51,0)</f>
        <v>0</v>
      </c>
      <c r="E1350" s="81">
        <f t="shared" si="189"/>
        <v>0</v>
      </c>
      <c r="F1350" s="81" t="e">
        <f>VLOOKUP(A1350,'04'!A:C,3,0)</f>
        <v>#N/A</v>
      </c>
      <c r="G1350" s="81" t="e">
        <f>VLOOKUP(A1350,'04'!A:B,2,0)</f>
        <v>#N/A</v>
      </c>
      <c r="H1350" s="127"/>
      <c r="I1350" s="126">
        <f>VLOOKUP(A1350,РАСЧЕТ!A:AZ,52,0)</f>
        <v>0</v>
      </c>
      <c r="J1350" s="126">
        <f t="shared" si="190"/>
        <v>0</v>
      </c>
      <c r="K1350" s="127"/>
      <c r="L1350" s="126">
        <f>VLOOKUP(A1350,РАСЧЕТ!A:BA,53,0)</f>
        <v>0</v>
      </c>
      <c r="M1350" s="126">
        <f t="shared" si="191"/>
        <v>0</v>
      </c>
      <c r="N1350" s="127"/>
      <c r="O1350" s="126">
        <f>VLOOKUP(A1350,РАСЧЕТ!A:BB,54,0)</f>
        <v>0</v>
      </c>
      <c r="P1350" s="126">
        <f t="shared" si="192"/>
        <v>0</v>
      </c>
      <c r="Q1350" s="127"/>
      <c r="R1350" s="126">
        <f>VLOOKUP(A1350,РАСЧЕТ!A:BC,55,0)</f>
        <v>0</v>
      </c>
      <c r="S1350" s="126">
        <f t="shared" si="193"/>
        <v>0</v>
      </c>
      <c r="T1350" s="127"/>
      <c r="U1350" s="126">
        <f>VLOOKUP(A1350,РАСЧЕТ!A:BD,56,0)</f>
        <v>0</v>
      </c>
      <c r="V1350" s="126">
        <f t="shared" si="194"/>
        <v>0</v>
      </c>
      <c r="W1350" s="82"/>
      <c r="X1350" s="81">
        <f>VLOOKUP(A1350,РАСЧЕТ!A:BE,57,0)</f>
        <v>0</v>
      </c>
      <c r="Y1350" s="81">
        <f t="shared" si="195"/>
        <v>0</v>
      </c>
      <c r="Z1350" s="81" t="e">
        <f>VLOOKUP(A1350,'10'!A:C,3,0)</f>
        <v>#N/A</v>
      </c>
      <c r="AA1350" s="81" t="e">
        <f>VLOOKUP(A1350,'10'!A:B,2,0)</f>
        <v>#N/A</v>
      </c>
      <c r="AB1350" s="81">
        <v>185.83</v>
      </c>
      <c r="AC1350" s="81">
        <f>VLOOKUP(A1350,РАСЧЕТ!A:BF,58,0)</f>
        <v>103.60092832602652</v>
      </c>
      <c r="AD1350" s="81">
        <f t="shared" si="196"/>
        <v>-82.229071673973493</v>
      </c>
      <c r="AE1350" s="81" t="str">
        <f>VLOOKUP(A1350,'11'!A:C,3,0)</f>
        <v>Ввод начального сальдо УКС00002583 от 30.12.2023 0:00:00</v>
      </c>
      <c r="AF1350" s="81" t="str">
        <f>VLOOKUP(A1350,'11'!A:B,2,0)</f>
        <v>НАС/КС/ДУ-КЛ-3-88</v>
      </c>
      <c r="AG1350" s="81">
        <v>253.4</v>
      </c>
      <c r="AH1350" s="120">
        <f>VLOOKUP(A1350,РАСЧЕТ!A:BG,59,0)</f>
        <v>203.53958871663411</v>
      </c>
      <c r="AI1350" s="120">
        <f t="shared" si="197"/>
        <v>-49.860411283365892</v>
      </c>
      <c r="AJ1350" t="str">
        <f>VLOOKUP(A1350,'12'!A:C,3,0)</f>
        <v>Начисление услуг УКС00001860 от 31.12.2023 23:59:59</v>
      </c>
      <c r="AK1350" t="str">
        <f>VLOOKUP(A1350,'12'!A:B,2,0)</f>
        <v>НАС/КС/ДУ-КЛ-3-88</v>
      </c>
    </row>
    <row r="1351" spans="1:37" x14ac:dyDescent="0.3">
      <c r="A1351" s="79" t="s">
        <v>807</v>
      </c>
      <c r="B1351" s="79" t="s">
        <v>808</v>
      </c>
      <c r="C1351" s="81">
        <v>309.24</v>
      </c>
      <c r="D1351" s="81">
        <f>VLOOKUP(A1351,РАСЧЕТ!A:AY,51,0)</f>
        <v>130.00284493959757</v>
      </c>
      <c r="E1351" s="81">
        <f t="shared" si="189"/>
        <v>-179.23715506040244</v>
      </c>
      <c r="F1351" s="81" t="str">
        <f>VLOOKUP(A1351,'04'!A:C,3,0)</f>
        <v>Начисление услуг УКС00000631 от 30.04.2023 0:00:01</v>
      </c>
      <c r="G1351" s="81" t="str">
        <f>VLOOKUP(A1351,'04'!A:B,2,0)</f>
        <v>ДУ ЗПИФ Развитие Красная сосна 3/паркинг/Кл. №89</v>
      </c>
      <c r="H1351" s="126">
        <v>309.24</v>
      </c>
      <c r="I1351" s="126">
        <f>VLOOKUP(A1351,РАСЧЕТ!A:AZ,52,0)</f>
        <v>0</v>
      </c>
      <c r="J1351" s="126">
        <f t="shared" si="190"/>
        <v>-309.24</v>
      </c>
      <c r="K1351" s="126">
        <v>309.24</v>
      </c>
      <c r="L1351" s="126">
        <f>VLOOKUP(A1351,РАСЧЕТ!A:BA,53,0)</f>
        <v>0</v>
      </c>
      <c r="M1351" s="126">
        <f t="shared" si="191"/>
        <v>-309.24</v>
      </c>
      <c r="N1351" s="126">
        <v>309.24</v>
      </c>
      <c r="O1351" s="126">
        <f>VLOOKUP(A1351,РАСЧЕТ!A:BB,54,0)</f>
        <v>0</v>
      </c>
      <c r="P1351" s="126">
        <f t="shared" si="192"/>
        <v>-309.24</v>
      </c>
      <c r="Q1351" s="126">
        <v>309.24</v>
      </c>
      <c r="R1351" s="126">
        <f>VLOOKUP(A1351,РАСЧЕТ!A:BC,55,0)</f>
        <v>0</v>
      </c>
      <c r="S1351" s="126">
        <f t="shared" si="193"/>
        <v>-309.24</v>
      </c>
      <c r="T1351" s="126">
        <v>309.24</v>
      </c>
      <c r="U1351" s="126">
        <f>VLOOKUP(A1351,РАСЧЕТ!A:BD,56,0)</f>
        <v>0</v>
      </c>
      <c r="V1351" s="126">
        <f t="shared" si="194"/>
        <v>-309.24</v>
      </c>
      <c r="W1351" s="81">
        <v>309.24</v>
      </c>
      <c r="X1351" s="81">
        <f>VLOOKUP(A1351,РАСЧЕТ!A:BE,57,0)</f>
        <v>160.32524514269426</v>
      </c>
      <c r="Y1351" s="81">
        <f t="shared" si="195"/>
        <v>-148.91475485730575</v>
      </c>
      <c r="Z1351" s="81" t="str">
        <f>VLOOKUP(A1351,'10'!A:C,3,0)</f>
        <v>Начисление услуг УКС00001635 от 31.10.2023 0:00:01</v>
      </c>
      <c r="AA1351" s="81" t="str">
        <f>VLOOKUP(A1351,'10'!A:B,2,0)</f>
        <v>ДУ ЗПИФ Развитие Красная сосна 3/паркинг/Кл. №89</v>
      </c>
      <c r="AB1351" s="81">
        <v>309.24</v>
      </c>
      <c r="AC1351" s="81">
        <f>VLOOKUP(A1351,РАСЧЕТ!A:BF,58,0)</f>
        <v>172.4021611588731</v>
      </c>
      <c r="AD1351" s="81">
        <f t="shared" si="196"/>
        <v>-136.83783884112691</v>
      </c>
      <c r="AE1351" s="81" t="str">
        <f>VLOOKUP(A1351,'11'!A:C,3,0)</f>
        <v>Начисление услуг УКС00001712 от 30.11.2023 23:59:59</v>
      </c>
      <c r="AF1351" s="81" t="str">
        <f>VLOOKUP(A1351,'11'!A:B,2,0)</f>
        <v>ДУ ЗПИФ Развитие Красная сосна 3/паркинг/Кл. №89</v>
      </c>
      <c r="AG1351" s="81">
        <v>309.24</v>
      </c>
      <c r="AH1351" s="120">
        <f>VLOOKUP(A1351,РАСЧЕТ!A:BG,59,0)</f>
        <v>248.38729470504501</v>
      </c>
      <c r="AI1351" s="120">
        <f t="shared" si="197"/>
        <v>-60.852705294955001</v>
      </c>
      <c r="AJ1351" t="str">
        <f>VLOOKUP(A1351,'12'!A:C,3,0)</f>
        <v>Начисление услуг УКС00001860 от 31.12.2023 23:59:59</v>
      </c>
      <c r="AK1351" t="str">
        <f>VLOOKUP(A1351,'12'!A:B,2,0)</f>
        <v>ДУ ЗПИФ Развитие Красная сосна 3/паркинг/Кл. №89</v>
      </c>
    </row>
    <row r="1352" spans="1:37" x14ac:dyDescent="0.3">
      <c r="A1352" s="79" t="s">
        <v>1350</v>
      </c>
      <c r="B1352" s="79" t="s">
        <v>1351</v>
      </c>
      <c r="C1352" s="81">
        <v>270.58</v>
      </c>
      <c r="D1352" s="81">
        <f>VLOOKUP(A1352,РАСЧЕТ!A:AY,51,0)</f>
        <v>113.75248932214787</v>
      </c>
      <c r="E1352" s="81">
        <f t="shared" si="189"/>
        <v>-156.8275106778521</v>
      </c>
      <c r="F1352" s="81" t="str">
        <f>VLOOKUP(A1352,'04'!A:C,3,0)</f>
        <v>Начисление услуг УКС00000631 от 30.04.2023 0:00:01</v>
      </c>
      <c r="G1352" s="81" t="str">
        <f>VLOOKUP(A1352,'04'!A:B,2,0)</f>
        <v>ДУ ЗПИФ Развитие Красная сосна 3/паркинг/Кл. №9</v>
      </c>
      <c r="H1352" s="126">
        <v>270.58</v>
      </c>
      <c r="I1352" s="126">
        <f>VLOOKUP(A1352,РАСЧЕТ!A:AZ,52,0)</f>
        <v>0</v>
      </c>
      <c r="J1352" s="126">
        <f t="shared" si="190"/>
        <v>-270.58</v>
      </c>
      <c r="K1352" s="126">
        <v>270.58</v>
      </c>
      <c r="L1352" s="126">
        <f>VLOOKUP(A1352,РАСЧЕТ!A:BA,53,0)</f>
        <v>0</v>
      </c>
      <c r="M1352" s="126">
        <f t="shared" si="191"/>
        <v>-270.58</v>
      </c>
      <c r="N1352" s="126">
        <v>270.58</v>
      </c>
      <c r="O1352" s="126">
        <f>VLOOKUP(A1352,РАСЧЕТ!A:BB,54,0)</f>
        <v>0</v>
      </c>
      <c r="P1352" s="126">
        <f t="shared" si="192"/>
        <v>-270.58</v>
      </c>
      <c r="Q1352" s="126">
        <v>270.58</v>
      </c>
      <c r="R1352" s="126">
        <f>VLOOKUP(A1352,РАСЧЕТ!A:BC,55,0)</f>
        <v>0</v>
      </c>
      <c r="S1352" s="126">
        <f t="shared" si="193"/>
        <v>-270.58</v>
      </c>
      <c r="T1352" s="126">
        <v>270.58</v>
      </c>
      <c r="U1352" s="126">
        <f>VLOOKUP(A1352,РАСЧЕТ!A:BD,56,0)</f>
        <v>0</v>
      </c>
      <c r="V1352" s="126">
        <f t="shared" si="194"/>
        <v>-270.58</v>
      </c>
      <c r="W1352" s="81">
        <v>270.58</v>
      </c>
      <c r="X1352" s="81">
        <f>VLOOKUP(A1352,РАСЧЕТ!A:BE,57,0)</f>
        <v>140.28458949985745</v>
      </c>
      <c r="Y1352" s="81">
        <f t="shared" si="195"/>
        <v>-130.29541050014254</v>
      </c>
      <c r="Z1352" s="81" t="str">
        <f>VLOOKUP(A1352,'10'!A:C,3,0)</f>
        <v>Начисление услуг УКС00001635 от 31.10.2023 0:00:01</v>
      </c>
      <c r="AA1352" s="81" t="str">
        <f>VLOOKUP(A1352,'10'!A:B,2,0)</f>
        <v>ДУ ЗПИФ Развитие Красная сосна 3/паркинг/Кл. №9</v>
      </c>
      <c r="AB1352" s="81">
        <v>270.58</v>
      </c>
      <c r="AC1352" s="81">
        <f>VLOOKUP(A1352,РАСЧЕТ!A:BF,58,0)</f>
        <v>150.85189101401394</v>
      </c>
      <c r="AD1352" s="81">
        <f t="shared" si="196"/>
        <v>-119.72810898598604</v>
      </c>
      <c r="AE1352" s="81" t="str">
        <f>VLOOKUP(A1352,'11'!A:C,3,0)</f>
        <v>Начисление услуг УКС00001712 от 30.11.2023 23:59:59</v>
      </c>
      <c r="AF1352" s="81" t="str">
        <f>VLOOKUP(A1352,'11'!A:B,2,0)</f>
        <v>ДУ ЗПИФ Развитие Красная сосна 3/паркинг/Кл. №9</v>
      </c>
      <c r="AG1352" s="81">
        <v>270.58</v>
      </c>
      <c r="AH1352" s="120">
        <f>VLOOKUP(A1352,РАСЧЕТ!A:BG,59,0)</f>
        <v>217.33888286691439</v>
      </c>
      <c r="AI1352" s="120">
        <f t="shared" si="197"/>
        <v>-53.241117133085595</v>
      </c>
      <c r="AJ1352" t="str">
        <f>VLOOKUP(A1352,'12'!A:C,3,0)</f>
        <v>Начисление услуг УКС00001860 от 31.12.2023 23:59:59</v>
      </c>
      <c r="AK1352" t="str">
        <f>VLOOKUP(A1352,'12'!A:B,2,0)</f>
        <v>ДУ ЗПИФ Развитие Красная сосна 3/паркинг/Кл. №9</v>
      </c>
    </row>
    <row r="1353" spans="1:37" x14ac:dyDescent="0.3">
      <c r="A1353" s="79" t="s">
        <v>1022</v>
      </c>
      <c r="B1353" s="79" t="s">
        <v>1023</v>
      </c>
      <c r="C1353" s="81">
        <v>197.57</v>
      </c>
      <c r="D1353" s="81">
        <f>VLOOKUP(A1353,РАСЧЕТ!A:AY,51,0)</f>
        <v>83.057373155853981</v>
      </c>
      <c r="E1353" s="81">
        <f t="shared" si="189"/>
        <v>-114.51262684414601</v>
      </c>
      <c r="F1353" s="81" t="str">
        <f>VLOOKUP(A1353,'04'!A:C,3,0)</f>
        <v>Начисление услуг УКС00000631 от 30.04.2023 0:00:01</v>
      </c>
      <c r="G1353" s="81" t="str">
        <f>VLOOKUP(A1353,'04'!A:B,2,0)</f>
        <v>НАС/КС/ДУ-3-КЛ-90</v>
      </c>
      <c r="H1353" s="126">
        <v>197.57</v>
      </c>
      <c r="I1353" s="126">
        <f>VLOOKUP(A1353,РАСЧЕТ!A:AZ,52,0)</f>
        <v>0</v>
      </c>
      <c r="J1353" s="126">
        <f t="shared" si="190"/>
        <v>-197.57</v>
      </c>
      <c r="K1353" s="126">
        <v>197.57</v>
      </c>
      <c r="L1353" s="126">
        <f>VLOOKUP(A1353,РАСЧЕТ!A:BA,53,0)</f>
        <v>0</v>
      </c>
      <c r="M1353" s="126">
        <f t="shared" si="191"/>
        <v>-197.57</v>
      </c>
      <c r="N1353" s="126">
        <v>197.57</v>
      </c>
      <c r="O1353" s="126">
        <f>VLOOKUP(A1353,РАСЧЕТ!A:BB,54,0)</f>
        <v>0</v>
      </c>
      <c r="P1353" s="126">
        <f t="shared" si="192"/>
        <v>-197.57</v>
      </c>
      <c r="Q1353" s="126">
        <v>197.57</v>
      </c>
      <c r="R1353" s="126">
        <f>VLOOKUP(A1353,РАСЧЕТ!A:BC,55,0)</f>
        <v>0</v>
      </c>
      <c r="S1353" s="126">
        <f t="shared" si="193"/>
        <v>-197.57</v>
      </c>
      <c r="T1353" s="126">
        <v>197.57</v>
      </c>
      <c r="U1353" s="126">
        <f>VLOOKUP(A1353,РАСЧЕТ!A:BD,56,0)</f>
        <v>0</v>
      </c>
      <c r="V1353" s="126">
        <f t="shared" si="194"/>
        <v>-197.57</v>
      </c>
      <c r="W1353" s="81">
        <v>197.57</v>
      </c>
      <c r="X1353" s="81">
        <f>VLOOKUP(A1353,РАСЧЕТ!A:BE,57,0)</f>
        <v>102.43001773005464</v>
      </c>
      <c r="Y1353" s="81">
        <f t="shared" si="195"/>
        <v>-95.139982269945349</v>
      </c>
      <c r="Z1353" s="81" t="str">
        <f>VLOOKUP(A1353,'10'!A:C,3,0)</f>
        <v>Начисление услуг УКС00001635 от 31.10.2023 0:00:01</v>
      </c>
      <c r="AA1353" s="81" t="str">
        <f>VLOOKUP(A1353,'10'!A:B,2,0)</f>
        <v>НАС/КС/ДУ-3-КЛ-90</v>
      </c>
      <c r="AB1353" s="81">
        <v>197.57</v>
      </c>
      <c r="AC1353" s="81">
        <f>VLOOKUP(A1353,РАСЧЕТ!A:BF,58,0)</f>
        <v>110.14582518483557</v>
      </c>
      <c r="AD1353" s="81">
        <f t="shared" si="196"/>
        <v>-87.42417481516442</v>
      </c>
      <c r="AE1353" s="81" t="str">
        <f>VLOOKUP(A1353,'11'!A:C,3,0)</f>
        <v>Начисление услуг УКС00001712 от 30.11.2023 23:59:59</v>
      </c>
      <c r="AF1353" s="81" t="str">
        <f>VLOOKUP(A1353,'11'!A:B,2,0)</f>
        <v>НАС/КС/ДУ-3-КЛ-90</v>
      </c>
      <c r="AG1353" s="81">
        <v>197.57</v>
      </c>
      <c r="AH1353" s="120">
        <f>VLOOKUP(A1353,РАСЧЕТ!A:BG,59,0)</f>
        <v>158.69188272822319</v>
      </c>
      <c r="AI1353" s="120">
        <f t="shared" si="197"/>
        <v>-38.878117271776802</v>
      </c>
      <c r="AJ1353" t="str">
        <f>VLOOKUP(A1353,'12'!A:C,3,0)</f>
        <v>Начисление услуг УКС00001860 от 31.12.2023 23:59:59</v>
      </c>
      <c r="AK1353" t="str">
        <f>VLOOKUP(A1353,'12'!A:B,2,0)</f>
        <v>НАС/КС/ДУ-3-КЛ-90</v>
      </c>
    </row>
    <row r="1354" spans="1:37" x14ac:dyDescent="0.3">
      <c r="A1354" s="79" t="s">
        <v>1782</v>
      </c>
      <c r="B1354" s="79" t="s">
        <v>1783</v>
      </c>
      <c r="C1354" s="81">
        <v>386.55</v>
      </c>
      <c r="D1354" s="81">
        <f>VLOOKUP(A1354,РАСЧЕТ!A:AY,51,0)</f>
        <v>162.50355617449696</v>
      </c>
      <c r="E1354" s="81">
        <f t="shared" si="189"/>
        <v>-224.04644382550305</v>
      </c>
      <c r="F1354" s="81" t="str">
        <f>VLOOKUP(A1354,'04'!A:C,3,0)</f>
        <v>Начисление услуг УКС00000631 от 30.04.2023 0:00:01</v>
      </c>
      <c r="G1354" s="81" t="str">
        <f>VLOOKUP(A1354,'04'!A:B,2,0)</f>
        <v>ДУ ЗПИФ Развитие Красная сосна 3/паркинг/Кл. №91</v>
      </c>
      <c r="H1354" s="126">
        <v>386.55</v>
      </c>
      <c r="I1354" s="126">
        <f>VLOOKUP(A1354,РАСЧЕТ!A:AZ,52,0)</f>
        <v>0</v>
      </c>
      <c r="J1354" s="126">
        <f t="shared" si="190"/>
        <v>-386.55</v>
      </c>
      <c r="K1354" s="126">
        <v>386.55</v>
      </c>
      <c r="L1354" s="126">
        <f>VLOOKUP(A1354,РАСЧЕТ!A:BA,53,0)</f>
        <v>0</v>
      </c>
      <c r="M1354" s="126">
        <f t="shared" si="191"/>
        <v>-386.55</v>
      </c>
      <c r="N1354" s="127"/>
      <c r="O1354" s="126">
        <f>VLOOKUP(A1354,РАСЧЕТ!A:BB,54,0)</f>
        <v>0</v>
      </c>
      <c r="P1354" s="126">
        <f t="shared" si="192"/>
        <v>0</v>
      </c>
      <c r="Q1354" s="127"/>
      <c r="R1354" s="126">
        <f>VLOOKUP(A1354,РАСЧЕТ!A:BC,55,0)</f>
        <v>0</v>
      </c>
      <c r="S1354" s="126">
        <f t="shared" si="193"/>
        <v>0</v>
      </c>
      <c r="T1354" s="127"/>
      <c r="U1354" s="126">
        <f>VLOOKUP(A1354,РАСЧЕТ!A:BD,56,0)</f>
        <v>0</v>
      </c>
      <c r="V1354" s="126">
        <f t="shared" si="194"/>
        <v>0</v>
      </c>
      <c r="W1354" s="82"/>
      <c r="X1354" s="81">
        <f>VLOOKUP(A1354,РАСЧЕТ!A:BE,57,0)</f>
        <v>0</v>
      </c>
      <c r="Y1354" s="81">
        <f t="shared" si="195"/>
        <v>0</v>
      </c>
      <c r="Z1354" s="81" t="e">
        <f>VLOOKUP(A1354,'10'!A:C,3,0)</f>
        <v>#N/A</v>
      </c>
      <c r="AA1354" s="81" t="e">
        <f>VLOOKUP(A1354,'10'!A:B,2,0)</f>
        <v>#N/A</v>
      </c>
      <c r="AB1354" s="82"/>
      <c r="AC1354" s="81">
        <f>VLOOKUP(A1354,РАСЧЕТ!A:BF,58,0)</f>
        <v>0</v>
      </c>
      <c r="AD1354" s="81">
        <f t="shared" si="196"/>
        <v>0</v>
      </c>
      <c r="AE1354" s="81" t="e">
        <f>VLOOKUP(A1354,'11'!A:C,3,0)</f>
        <v>#N/A</v>
      </c>
      <c r="AF1354" s="81" t="e">
        <f>VLOOKUP(A1354,'11'!A:B,2,0)</f>
        <v>#N/A</v>
      </c>
      <c r="AG1354" s="82"/>
      <c r="AH1354" s="120">
        <f>VLOOKUP(A1354,РАСЧЕТ!A:BG,59,0)</f>
        <v>0</v>
      </c>
      <c r="AI1354" s="120">
        <f t="shared" si="197"/>
        <v>0</v>
      </c>
      <c r="AJ1354" t="e">
        <f>VLOOKUP(A1354,'12'!A:C,3,0)</f>
        <v>#N/A</v>
      </c>
      <c r="AK1354" t="e">
        <f>VLOOKUP(A1354,'12'!A:B,2,0)</f>
        <v>#N/A</v>
      </c>
    </row>
    <row r="1355" spans="1:37" x14ac:dyDescent="0.3">
      <c r="A1355" s="79" t="s">
        <v>2756</v>
      </c>
      <c r="B1355" s="79" t="s">
        <v>1783</v>
      </c>
      <c r="C1355" s="82"/>
      <c r="D1355" s="81">
        <f>VLOOKUP(A1355,РАСЧЕТ!A:AY,51,0)</f>
        <v>0</v>
      </c>
      <c r="E1355" s="81">
        <f t="shared" si="189"/>
        <v>0</v>
      </c>
      <c r="F1355" s="81" t="e">
        <f>VLOOKUP(A1355,'04'!A:C,3,0)</f>
        <v>#N/A</v>
      </c>
      <c r="G1355" s="81" t="e">
        <f>VLOOKUP(A1355,'04'!A:B,2,0)</f>
        <v>#N/A</v>
      </c>
      <c r="H1355" s="127"/>
      <c r="I1355" s="126">
        <f>VLOOKUP(A1355,РАСЧЕТ!A:AZ,52,0)</f>
        <v>0</v>
      </c>
      <c r="J1355" s="126">
        <f t="shared" si="190"/>
        <v>0</v>
      </c>
      <c r="K1355" s="127"/>
      <c r="L1355" s="126">
        <f>VLOOKUP(A1355,РАСЧЕТ!A:BA,53,0)</f>
        <v>0</v>
      </c>
      <c r="M1355" s="126">
        <f t="shared" si="191"/>
        <v>0</v>
      </c>
      <c r="N1355" s="126">
        <v>386.55</v>
      </c>
      <c r="O1355" s="126">
        <f>VLOOKUP(A1355,РАСЧЕТ!A:BB,54,0)</f>
        <v>0</v>
      </c>
      <c r="P1355" s="126">
        <f t="shared" si="192"/>
        <v>-386.55</v>
      </c>
      <c r="Q1355" s="126">
        <v>386.55</v>
      </c>
      <c r="R1355" s="126">
        <f>VLOOKUP(A1355,РАСЧЕТ!A:BC,55,0)</f>
        <v>0</v>
      </c>
      <c r="S1355" s="126">
        <f t="shared" si="193"/>
        <v>-386.55</v>
      </c>
      <c r="T1355" s="126">
        <v>386.55</v>
      </c>
      <c r="U1355" s="126">
        <f>VLOOKUP(A1355,РАСЧЕТ!A:BD,56,0)</f>
        <v>0</v>
      </c>
      <c r="V1355" s="126">
        <f t="shared" si="194"/>
        <v>-386.55</v>
      </c>
      <c r="W1355" s="81">
        <v>386.55</v>
      </c>
      <c r="X1355" s="81">
        <f>VLOOKUP(A1355,РАСЧЕТ!A:BE,57,0)</f>
        <v>200.40655642836779</v>
      </c>
      <c r="Y1355" s="81">
        <f t="shared" si="195"/>
        <v>-186.14344357163222</v>
      </c>
      <c r="Z1355" s="81" t="str">
        <f>VLOOKUP(A1355,'10'!A:C,3,0)</f>
        <v>Начисление услуг УКС00001635 от 31.10.2023 0:00:01</v>
      </c>
      <c r="AA1355" s="81" t="str">
        <f>VLOOKUP(A1355,'10'!A:B,2,0)</f>
        <v>НАС/КС/ДУ-КЛ-3-91</v>
      </c>
      <c r="AB1355" s="81">
        <v>386.55</v>
      </c>
      <c r="AC1355" s="81">
        <f>VLOOKUP(A1355,РАСЧЕТ!A:BF,58,0)</f>
        <v>215.50270144859135</v>
      </c>
      <c r="AD1355" s="81">
        <f t="shared" si="196"/>
        <v>-171.04729855140866</v>
      </c>
      <c r="AE1355" s="81" t="str">
        <f>VLOOKUP(A1355,'11'!A:C,3,0)</f>
        <v>Начисление услуг УКС00001712 от 30.11.2023 23:59:59</v>
      </c>
      <c r="AF1355" s="81" t="str">
        <f>VLOOKUP(A1355,'11'!A:B,2,0)</f>
        <v>НАС/КС/ДУ-КЛ-3-91</v>
      </c>
      <c r="AG1355" s="81">
        <v>386.55</v>
      </c>
      <c r="AH1355" s="120">
        <f>VLOOKUP(A1355,РАСЧЕТ!A:BG,59,0)</f>
        <v>310.4841183813063</v>
      </c>
      <c r="AI1355" s="120">
        <f t="shared" si="197"/>
        <v>-76.065881618693709</v>
      </c>
      <c r="AJ1355" t="str">
        <f>VLOOKUP(A1355,'12'!A:C,3,0)</f>
        <v>Начисление услуг УКС00001860 от 31.12.2023 23:59:59</v>
      </c>
      <c r="AK1355" t="str">
        <f>VLOOKUP(A1355,'12'!A:B,2,0)</f>
        <v>НАС/КС/ДУ-КЛ-3-91</v>
      </c>
    </row>
    <row r="1356" spans="1:37" x14ac:dyDescent="0.3">
      <c r="A1356" s="79" t="s">
        <v>1024</v>
      </c>
      <c r="B1356" s="79" t="s">
        <v>1025</v>
      </c>
      <c r="C1356" s="81">
        <v>180.39</v>
      </c>
      <c r="D1356" s="81">
        <f>VLOOKUP(A1356,РАСЧЕТ!A:AY,51,0)</f>
        <v>75.834992881431901</v>
      </c>
      <c r="E1356" s="81">
        <f t="shared" si="189"/>
        <v>-104.55500711856808</v>
      </c>
      <c r="F1356" s="81" t="str">
        <f>VLOOKUP(A1356,'04'!A:C,3,0)</f>
        <v>Начисление услуг УКС00000631 от 30.04.2023 0:00:01</v>
      </c>
      <c r="G1356" s="81" t="str">
        <f>VLOOKUP(A1356,'04'!A:B,2,0)</f>
        <v>НАС/КС/ДУ-3-КЛ-92</v>
      </c>
      <c r="H1356" s="126">
        <v>180.39</v>
      </c>
      <c r="I1356" s="126">
        <f>VLOOKUP(A1356,РАСЧЕТ!A:AZ,52,0)</f>
        <v>0</v>
      </c>
      <c r="J1356" s="126">
        <f t="shared" si="190"/>
        <v>-180.39</v>
      </c>
      <c r="K1356" s="126">
        <v>180.39</v>
      </c>
      <c r="L1356" s="126">
        <f>VLOOKUP(A1356,РАСЧЕТ!A:BA,53,0)</f>
        <v>0</v>
      </c>
      <c r="M1356" s="126">
        <f t="shared" si="191"/>
        <v>-180.39</v>
      </c>
      <c r="N1356" s="126">
        <v>180.39</v>
      </c>
      <c r="O1356" s="126">
        <f>VLOOKUP(A1356,РАСЧЕТ!A:BB,54,0)</f>
        <v>0</v>
      </c>
      <c r="P1356" s="126">
        <f t="shared" si="192"/>
        <v>-180.39</v>
      </c>
      <c r="Q1356" s="126">
        <v>180.39</v>
      </c>
      <c r="R1356" s="126">
        <f>VLOOKUP(A1356,РАСЧЕТ!A:BC,55,0)</f>
        <v>0</v>
      </c>
      <c r="S1356" s="126">
        <f t="shared" si="193"/>
        <v>-180.39</v>
      </c>
      <c r="T1356" s="126">
        <v>180.39</v>
      </c>
      <c r="U1356" s="126">
        <f>VLOOKUP(A1356,РАСЧЕТ!A:BD,56,0)</f>
        <v>0</v>
      </c>
      <c r="V1356" s="126">
        <f t="shared" si="194"/>
        <v>-180.39</v>
      </c>
      <c r="W1356" s="81">
        <v>180.39</v>
      </c>
      <c r="X1356" s="81">
        <f>VLOOKUP(A1356,РАСЧЕТ!A:BE,57,0)</f>
        <v>93.52305966657164</v>
      </c>
      <c r="Y1356" s="81">
        <f t="shared" si="195"/>
        <v>-86.866940333428346</v>
      </c>
      <c r="Z1356" s="81" t="str">
        <f>VLOOKUP(A1356,'10'!A:C,3,0)</f>
        <v>Начисление услуг УКС00001635 от 31.10.2023 0:00:01</v>
      </c>
      <c r="AA1356" s="81" t="str">
        <f>VLOOKUP(A1356,'10'!A:B,2,0)</f>
        <v>НАС/КС/ДУ-3-КЛ-92</v>
      </c>
      <c r="AB1356" s="81">
        <v>180.39</v>
      </c>
      <c r="AC1356" s="81">
        <f>VLOOKUP(A1356,РАСЧЕТ!A:BF,58,0)</f>
        <v>100.56792734267599</v>
      </c>
      <c r="AD1356" s="81">
        <f t="shared" si="196"/>
        <v>-79.822072657324</v>
      </c>
      <c r="AE1356" s="81" t="str">
        <f>VLOOKUP(A1356,'11'!A:C,3,0)</f>
        <v>Начисление услуг УКС00001712 от 30.11.2023 23:59:59</v>
      </c>
      <c r="AF1356" s="81" t="str">
        <f>VLOOKUP(A1356,'11'!A:B,2,0)</f>
        <v>НАС/КС/ДУ-3-КЛ-92</v>
      </c>
      <c r="AG1356" s="81">
        <v>180.39</v>
      </c>
      <c r="AH1356" s="120">
        <f>VLOOKUP(A1356,РАСЧЕТ!A:BG,59,0)</f>
        <v>144.89258857794292</v>
      </c>
      <c r="AI1356" s="120">
        <f t="shared" si="197"/>
        <v>-35.49741142205707</v>
      </c>
      <c r="AJ1356" t="str">
        <f>VLOOKUP(A1356,'12'!A:C,3,0)</f>
        <v>Начисление услуг УКС00001860 от 31.12.2023 23:59:59</v>
      </c>
      <c r="AK1356" t="str">
        <f>VLOOKUP(A1356,'12'!A:B,2,0)</f>
        <v>НАС/КС/ДУ-3-КЛ-92</v>
      </c>
    </row>
    <row r="1357" spans="1:37" x14ac:dyDescent="0.3">
      <c r="A1357" s="79" t="s">
        <v>1456</v>
      </c>
      <c r="B1357" s="79" t="s">
        <v>1457</v>
      </c>
      <c r="C1357" s="81">
        <v>279.17</v>
      </c>
      <c r="D1357" s="81">
        <f>VLOOKUP(A1357,РАСЧЕТ!A:AY,51,0)</f>
        <v>117.36367945935891</v>
      </c>
      <c r="E1357" s="81">
        <f t="shared" si="189"/>
        <v>-161.80632054064111</v>
      </c>
      <c r="F1357" s="81" t="str">
        <f>VLOOKUP(A1357,'04'!A:C,3,0)</f>
        <v>Начисление услуг УКС00000631 от 30.04.2023 0:00:01</v>
      </c>
      <c r="G1357" s="81" t="str">
        <f>VLOOKUP(A1357,'04'!A:B,2,0)</f>
        <v>НАС/КС/ДУ-3-КЛ-93</v>
      </c>
      <c r="H1357" s="126">
        <v>279.17</v>
      </c>
      <c r="I1357" s="126">
        <f>VLOOKUP(A1357,РАСЧЕТ!A:AZ,52,0)</f>
        <v>0</v>
      </c>
      <c r="J1357" s="126">
        <f t="shared" si="190"/>
        <v>-279.17</v>
      </c>
      <c r="K1357" s="126">
        <v>279.17</v>
      </c>
      <c r="L1357" s="126">
        <f>VLOOKUP(A1357,РАСЧЕТ!A:BA,53,0)</f>
        <v>0</v>
      </c>
      <c r="M1357" s="126">
        <f t="shared" si="191"/>
        <v>-279.17</v>
      </c>
      <c r="N1357" s="126">
        <v>279.17</v>
      </c>
      <c r="O1357" s="126">
        <f>VLOOKUP(A1357,РАСЧЕТ!A:BB,54,0)</f>
        <v>0</v>
      </c>
      <c r="P1357" s="126">
        <f t="shared" si="192"/>
        <v>-279.17</v>
      </c>
      <c r="Q1357" s="126">
        <v>279.17</v>
      </c>
      <c r="R1357" s="126">
        <f>VLOOKUP(A1357,РАСЧЕТ!A:BC,55,0)</f>
        <v>0</v>
      </c>
      <c r="S1357" s="126">
        <f t="shared" si="193"/>
        <v>-279.17</v>
      </c>
      <c r="T1357" s="126">
        <v>279.17</v>
      </c>
      <c r="U1357" s="126">
        <f>VLOOKUP(A1357,РАСЧЕТ!A:BD,56,0)</f>
        <v>0</v>
      </c>
      <c r="V1357" s="126">
        <f t="shared" si="194"/>
        <v>-279.17</v>
      </c>
      <c r="W1357" s="81">
        <v>279.17</v>
      </c>
      <c r="X1357" s="81">
        <f>VLOOKUP(A1357,РАСЧЕТ!A:BE,57,0)</f>
        <v>144.73806853159897</v>
      </c>
      <c r="Y1357" s="81">
        <f t="shared" si="195"/>
        <v>-134.43193146840105</v>
      </c>
      <c r="Z1357" s="81" t="str">
        <f>VLOOKUP(A1357,'10'!A:C,3,0)</f>
        <v>Начисление услуг УКС00001635 от 31.10.2023 0:00:01</v>
      </c>
      <c r="AA1357" s="81" t="str">
        <f>VLOOKUP(A1357,'10'!A:B,2,0)</f>
        <v>НАС/КС/ДУ-3-КЛ-93</v>
      </c>
      <c r="AB1357" s="81">
        <v>279.17</v>
      </c>
      <c r="AC1357" s="81">
        <f>VLOOKUP(A1357,РАСЧЕТ!A:BF,58,0)</f>
        <v>155.64083993509377</v>
      </c>
      <c r="AD1357" s="81">
        <f t="shared" si="196"/>
        <v>-123.52916006490625</v>
      </c>
      <c r="AE1357" s="81" t="str">
        <f>VLOOKUP(A1357,'11'!A:C,3,0)</f>
        <v>Начисление услуг УКС00001712 от 30.11.2023 23:59:59</v>
      </c>
      <c r="AF1357" s="81" t="str">
        <f>VLOOKUP(A1357,'11'!A:B,2,0)</f>
        <v>НАС/КС/ДУ-3-КЛ-93</v>
      </c>
      <c r="AG1357" s="81">
        <v>279.17</v>
      </c>
      <c r="AH1357" s="120">
        <f>VLOOKUP(A1357,РАСЧЕТ!A:BG,59,0)</f>
        <v>224.23852994205453</v>
      </c>
      <c r="AI1357" s="120">
        <f t="shared" si="197"/>
        <v>-54.931470057945489</v>
      </c>
      <c r="AJ1357" t="str">
        <f>VLOOKUP(A1357,'12'!A:C,3,0)</f>
        <v>Начисление услуг УКС00001860 от 31.12.2023 23:59:59</v>
      </c>
      <c r="AK1357" t="str">
        <f>VLOOKUP(A1357,'12'!A:B,2,0)</f>
        <v>НАС/КС/ДУ-3-КЛ-93</v>
      </c>
    </row>
    <row r="1358" spans="1:37" x14ac:dyDescent="0.3">
      <c r="A1358" s="79" t="s">
        <v>590</v>
      </c>
      <c r="B1358" s="79" t="s">
        <v>591</v>
      </c>
      <c r="C1358" s="81">
        <v>146.03</v>
      </c>
      <c r="D1358" s="81">
        <f>VLOOKUP(A1358,РАСЧЕТ!A:AY,51,0)</f>
        <v>61.390232332587729</v>
      </c>
      <c r="E1358" s="81">
        <f t="shared" si="189"/>
        <v>-84.639767667412272</v>
      </c>
      <c r="F1358" s="81" t="str">
        <f>VLOOKUP(A1358,'04'!A:C,3,0)</f>
        <v>Начисление услуг УКС00000631 от 30.04.2023 0:00:01</v>
      </c>
      <c r="G1358" s="81" t="str">
        <f>VLOOKUP(A1358,'04'!A:B,2,0)</f>
        <v>НАС/КС/ДУ-3-КЛ-94</v>
      </c>
      <c r="H1358" s="126">
        <v>146.03</v>
      </c>
      <c r="I1358" s="126">
        <f>VLOOKUP(A1358,РАСЧЕТ!A:AZ,52,0)</f>
        <v>0</v>
      </c>
      <c r="J1358" s="126">
        <f t="shared" si="190"/>
        <v>-146.03</v>
      </c>
      <c r="K1358" s="126">
        <v>146.03</v>
      </c>
      <c r="L1358" s="126">
        <f>VLOOKUP(A1358,РАСЧЕТ!A:BA,53,0)</f>
        <v>0</v>
      </c>
      <c r="M1358" s="126">
        <f t="shared" si="191"/>
        <v>-146.03</v>
      </c>
      <c r="N1358" s="126">
        <v>146.03</v>
      </c>
      <c r="O1358" s="126">
        <f>VLOOKUP(A1358,РАСЧЕТ!A:BB,54,0)</f>
        <v>0</v>
      </c>
      <c r="P1358" s="126">
        <f t="shared" si="192"/>
        <v>-146.03</v>
      </c>
      <c r="Q1358" s="126">
        <v>146.03</v>
      </c>
      <c r="R1358" s="126">
        <f>VLOOKUP(A1358,РАСЧЕТ!A:BC,55,0)</f>
        <v>0</v>
      </c>
      <c r="S1358" s="126">
        <f t="shared" si="193"/>
        <v>-146.03</v>
      </c>
      <c r="T1358" s="126">
        <v>146.03</v>
      </c>
      <c r="U1358" s="126">
        <f>VLOOKUP(A1358,РАСЧЕТ!A:BD,56,0)</f>
        <v>0</v>
      </c>
      <c r="V1358" s="126">
        <f t="shared" si="194"/>
        <v>-146.03</v>
      </c>
      <c r="W1358" s="81">
        <v>146.03</v>
      </c>
      <c r="X1358" s="81">
        <f>VLOOKUP(A1358,РАСЧЕТ!A:BE,57,0)</f>
        <v>75.709143539605606</v>
      </c>
      <c r="Y1358" s="81">
        <f t="shared" si="195"/>
        <v>-70.320856460394396</v>
      </c>
      <c r="Z1358" s="81" t="str">
        <f>VLOOKUP(A1358,'10'!A:C,3,0)</f>
        <v>Начисление услуг УКС00001635 от 31.10.2023 0:00:01</v>
      </c>
      <c r="AA1358" s="81" t="str">
        <f>VLOOKUP(A1358,'10'!A:B,2,0)</f>
        <v>НАС/КС/ДУ-3-КЛ-94</v>
      </c>
      <c r="AB1358" s="81">
        <v>146.03</v>
      </c>
      <c r="AC1358" s="81">
        <f>VLOOKUP(A1358,РАСЧЕТ!A:BF,58,0)</f>
        <v>81.412131658356728</v>
      </c>
      <c r="AD1358" s="81">
        <f t="shared" si="196"/>
        <v>-64.617868341643273</v>
      </c>
      <c r="AE1358" s="81" t="str">
        <f>VLOOKUP(A1358,'11'!A:C,3,0)</f>
        <v>Начисление услуг УКС00001712 от 30.11.2023 23:59:59</v>
      </c>
      <c r="AF1358" s="81" t="str">
        <f>VLOOKUP(A1358,'11'!A:B,2,0)</f>
        <v>НАС/КС/ДУ-3-КЛ-94</v>
      </c>
      <c r="AG1358" s="81">
        <v>146.03</v>
      </c>
      <c r="AH1358" s="120">
        <f>VLOOKUP(A1358,РАСЧЕТ!A:BG,59,0)</f>
        <v>117.29400027738237</v>
      </c>
      <c r="AI1358" s="120">
        <f t="shared" si="197"/>
        <v>-28.735999722617635</v>
      </c>
      <c r="AJ1358" t="str">
        <f>VLOOKUP(A1358,'12'!A:C,3,0)</f>
        <v>Начисление услуг УКС00001860 от 31.12.2023 23:59:59</v>
      </c>
      <c r="AK1358" t="str">
        <f>VLOOKUP(A1358,'12'!A:B,2,0)</f>
        <v>НАС/КС/ДУ-3-КЛ-94</v>
      </c>
    </row>
    <row r="1359" spans="1:37" x14ac:dyDescent="0.3">
      <c r="A1359" s="79" t="s">
        <v>1029</v>
      </c>
      <c r="B1359" s="79" t="s">
        <v>1030</v>
      </c>
      <c r="C1359" s="81">
        <v>171.8</v>
      </c>
      <c r="D1359" s="81">
        <f>VLOOKUP(A1359,РАСЧЕТ!A:AY,51,0)</f>
        <v>72.223802744220862</v>
      </c>
      <c r="E1359" s="81">
        <f t="shared" si="189"/>
        <v>-99.576197255779149</v>
      </c>
      <c r="F1359" s="81" t="str">
        <f>VLOOKUP(A1359,'04'!A:C,3,0)</f>
        <v>Начисление услуг УКС00000631 от 30.04.2023 0:00:01</v>
      </c>
      <c r="G1359" s="81" t="str">
        <f>VLOOKUP(A1359,'04'!A:B,2,0)</f>
        <v>НАС/КС/ДУ-3-КЛ-95</v>
      </c>
      <c r="H1359" s="126">
        <v>171.8</v>
      </c>
      <c r="I1359" s="126">
        <f>VLOOKUP(A1359,РАСЧЕТ!A:AZ,52,0)</f>
        <v>0</v>
      </c>
      <c r="J1359" s="126">
        <f t="shared" si="190"/>
        <v>-171.8</v>
      </c>
      <c r="K1359" s="126">
        <v>171.8</v>
      </c>
      <c r="L1359" s="126">
        <f>VLOOKUP(A1359,РАСЧЕТ!A:BA,53,0)</f>
        <v>0</v>
      </c>
      <c r="M1359" s="126">
        <f t="shared" si="191"/>
        <v>-171.8</v>
      </c>
      <c r="N1359" s="126">
        <v>171.8</v>
      </c>
      <c r="O1359" s="126">
        <f>VLOOKUP(A1359,РАСЧЕТ!A:BB,54,0)</f>
        <v>0</v>
      </c>
      <c r="P1359" s="126">
        <f t="shared" si="192"/>
        <v>-171.8</v>
      </c>
      <c r="Q1359" s="126">
        <v>171.8</v>
      </c>
      <c r="R1359" s="126">
        <f>VLOOKUP(A1359,РАСЧЕТ!A:BC,55,0)</f>
        <v>0</v>
      </c>
      <c r="S1359" s="126">
        <f t="shared" si="193"/>
        <v>-171.8</v>
      </c>
      <c r="T1359" s="126">
        <v>171.8</v>
      </c>
      <c r="U1359" s="126">
        <f>VLOOKUP(A1359,РАСЧЕТ!A:BD,56,0)</f>
        <v>0</v>
      </c>
      <c r="V1359" s="126">
        <f t="shared" si="194"/>
        <v>-171.8</v>
      </c>
      <c r="W1359" s="81">
        <v>171.8</v>
      </c>
      <c r="X1359" s="81">
        <f>VLOOKUP(A1359,РАСЧЕТ!A:BE,57,0)</f>
        <v>89.069580634830132</v>
      </c>
      <c r="Y1359" s="81">
        <f t="shared" si="195"/>
        <v>-82.73041936516988</v>
      </c>
      <c r="Z1359" s="81" t="str">
        <f>VLOOKUP(A1359,'10'!A:C,3,0)</f>
        <v>Начисление услуг УКС00001635 от 31.10.2023 0:00:01</v>
      </c>
      <c r="AA1359" s="81" t="str">
        <f>VLOOKUP(A1359,'10'!A:B,2,0)</f>
        <v>НАС/КС/ДУ-3-КЛ-95</v>
      </c>
      <c r="AB1359" s="81">
        <v>171.8</v>
      </c>
      <c r="AC1359" s="81">
        <f>VLOOKUP(A1359,РАСЧЕТ!A:BF,58,0)</f>
        <v>95.778978421596165</v>
      </c>
      <c r="AD1359" s="81">
        <f t="shared" si="196"/>
        <v>-76.021021578403847</v>
      </c>
      <c r="AE1359" s="81" t="str">
        <f>VLOOKUP(A1359,'11'!A:C,3,0)</f>
        <v>Начисление услуг УКС00001712 от 30.11.2023 23:59:59</v>
      </c>
      <c r="AF1359" s="81" t="str">
        <f>VLOOKUP(A1359,'11'!A:B,2,0)</f>
        <v>НАС/КС/ДУ-3-КЛ-95</v>
      </c>
      <c r="AG1359" s="81">
        <v>171.8</v>
      </c>
      <c r="AH1359" s="120">
        <f>VLOOKUP(A1359,РАСЧЕТ!A:BG,59,0)</f>
        <v>137.99294150280278</v>
      </c>
      <c r="AI1359" s="120">
        <f t="shared" si="197"/>
        <v>-33.807058497197232</v>
      </c>
      <c r="AJ1359" t="str">
        <f>VLOOKUP(A1359,'12'!A:C,3,0)</f>
        <v>Начисление услуг УКС00001860 от 31.12.2023 23:59:59</v>
      </c>
      <c r="AK1359" t="str">
        <f>VLOOKUP(A1359,'12'!A:B,2,0)</f>
        <v>НАС/КС/ДУ-3-КЛ-95</v>
      </c>
    </row>
    <row r="1360" spans="1:37" x14ac:dyDescent="0.3">
      <c r="A1360" s="79" t="s">
        <v>707</v>
      </c>
      <c r="B1360" s="79" t="s">
        <v>708</v>
      </c>
      <c r="C1360" s="81">
        <v>412.32</v>
      </c>
      <c r="D1360" s="81">
        <f>VLOOKUP(A1360,РАСЧЕТ!A:AY,51,0)</f>
        <v>173.33712658613007</v>
      </c>
      <c r="E1360" s="81">
        <f t="shared" si="189"/>
        <v>-238.98287341386992</v>
      </c>
      <c r="F1360" s="81" t="str">
        <f>VLOOKUP(A1360,'04'!A:C,3,0)</f>
        <v>Начисление услуг УКС00000631 от 30.04.2023 0:00:01</v>
      </c>
      <c r="G1360" s="81" t="str">
        <f>VLOOKUP(A1360,'04'!A:B,2,0)</f>
        <v>ДУ ЗПИФ Развитие Красная сосна 3/паркинг/Кл. №96</v>
      </c>
      <c r="H1360" s="126">
        <v>412.32</v>
      </c>
      <c r="I1360" s="126">
        <f>VLOOKUP(A1360,РАСЧЕТ!A:AZ,52,0)</f>
        <v>0</v>
      </c>
      <c r="J1360" s="126">
        <f t="shared" si="190"/>
        <v>-412.32</v>
      </c>
      <c r="K1360" s="126">
        <v>412.32</v>
      </c>
      <c r="L1360" s="126">
        <f>VLOOKUP(A1360,РАСЧЕТ!A:BA,53,0)</f>
        <v>0</v>
      </c>
      <c r="M1360" s="126">
        <f t="shared" si="191"/>
        <v>-412.32</v>
      </c>
      <c r="N1360" s="126">
        <v>412.32</v>
      </c>
      <c r="O1360" s="126">
        <f>VLOOKUP(A1360,РАСЧЕТ!A:BB,54,0)</f>
        <v>0</v>
      </c>
      <c r="P1360" s="126">
        <f t="shared" si="192"/>
        <v>-412.32</v>
      </c>
      <c r="Q1360" s="126">
        <v>412.32</v>
      </c>
      <c r="R1360" s="126">
        <f>VLOOKUP(A1360,РАСЧЕТ!A:BC,55,0)</f>
        <v>0</v>
      </c>
      <c r="S1360" s="126">
        <f t="shared" si="193"/>
        <v>-412.32</v>
      </c>
      <c r="T1360" s="126">
        <v>412.32</v>
      </c>
      <c r="U1360" s="126">
        <f>VLOOKUP(A1360,РАСЧЕТ!A:BD,56,0)</f>
        <v>0</v>
      </c>
      <c r="V1360" s="126">
        <f t="shared" si="194"/>
        <v>-412.32</v>
      </c>
      <c r="W1360" s="81">
        <v>412.32</v>
      </c>
      <c r="X1360" s="81">
        <f>VLOOKUP(A1360,РАСЧЕТ!A:BE,57,0)</f>
        <v>213.76699352359233</v>
      </c>
      <c r="Y1360" s="81">
        <f t="shared" si="195"/>
        <v>-198.55300647640766</v>
      </c>
      <c r="Z1360" s="81" t="str">
        <f>VLOOKUP(A1360,'10'!A:C,3,0)</f>
        <v>Начисление услуг УКС00001635 от 31.10.2023 0:00:01</v>
      </c>
      <c r="AA1360" s="81" t="str">
        <f>VLOOKUP(A1360,'10'!A:B,2,0)</f>
        <v>ДУ ЗПИФ Развитие Красная сосна 3/паркинг/Кл. №96</v>
      </c>
      <c r="AB1360" s="81">
        <v>412.32</v>
      </c>
      <c r="AC1360" s="81">
        <f>VLOOKUP(A1360,РАСЧЕТ!A:BF,58,0)</f>
        <v>229.86954821183079</v>
      </c>
      <c r="AD1360" s="81">
        <f t="shared" si="196"/>
        <v>-182.4504517881692</v>
      </c>
      <c r="AE1360" s="81" t="str">
        <f>VLOOKUP(A1360,'11'!A:C,3,0)</f>
        <v>Начисление услуг УКС00001712 от 30.11.2023 23:59:59</v>
      </c>
      <c r="AF1360" s="81" t="str">
        <f>VLOOKUP(A1360,'11'!A:B,2,0)</f>
        <v>ДУ ЗПИФ Развитие Красная сосна 3/паркинг/Кл. №96</v>
      </c>
      <c r="AG1360" s="81">
        <v>412.32</v>
      </c>
      <c r="AH1360" s="120">
        <f>VLOOKUP(A1360,РАСЧЕТ!A:BG,59,0)</f>
        <v>331.18305960672666</v>
      </c>
      <c r="AI1360" s="120">
        <f t="shared" si="197"/>
        <v>-81.136940393273335</v>
      </c>
      <c r="AJ1360" t="str">
        <f>VLOOKUP(A1360,'12'!A:C,3,0)</f>
        <v>Начисление услуг УКС00001860 от 31.12.2023 23:59:59</v>
      </c>
      <c r="AK1360" t="str">
        <f>VLOOKUP(A1360,'12'!A:B,2,0)</f>
        <v>ДУ ЗПИФ Развитие Красная сосна 3/паркинг/Кл. №96</v>
      </c>
    </row>
    <row r="1361" spans="1:37" x14ac:dyDescent="0.3">
      <c r="A1361" s="79" t="s">
        <v>638</v>
      </c>
      <c r="B1361" s="79" t="s">
        <v>639</v>
      </c>
      <c r="C1361" s="81">
        <v>150.32</v>
      </c>
      <c r="D1361" s="81">
        <f>VLOOKUP(A1361,РАСЧЕТ!A:AY,51,0)</f>
        <v>63.195827401193256</v>
      </c>
      <c r="E1361" s="81">
        <f t="shared" si="189"/>
        <v>-87.124172598806737</v>
      </c>
      <c r="F1361" s="81" t="str">
        <f>VLOOKUP(A1361,'04'!A:C,3,0)</f>
        <v>Начисление услуг УКС00000631 от 30.04.2023 0:00:01</v>
      </c>
      <c r="G1361" s="81" t="str">
        <f>VLOOKUP(A1361,'04'!A:B,2,0)</f>
        <v>НАС/КС/ДУ-3-КЛ-97К</v>
      </c>
      <c r="H1361" s="126">
        <v>150.32</v>
      </c>
      <c r="I1361" s="126">
        <f>VLOOKUP(A1361,РАСЧЕТ!A:AZ,52,0)</f>
        <v>0</v>
      </c>
      <c r="J1361" s="126">
        <f t="shared" si="190"/>
        <v>-150.32</v>
      </c>
      <c r="K1361" s="126">
        <v>150.32</v>
      </c>
      <c r="L1361" s="126">
        <f>VLOOKUP(A1361,РАСЧЕТ!A:BA,53,0)</f>
        <v>0</v>
      </c>
      <c r="M1361" s="126">
        <f t="shared" si="191"/>
        <v>-150.32</v>
      </c>
      <c r="N1361" s="126">
        <v>150.32</v>
      </c>
      <c r="O1361" s="126">
        <f>VLOOKUP(A1361,РАСЧЕТ!A:BB,54,0)</f>
        <v>0</v>
      </c>
      <c r="P1361" s="126">
        <f t="shared" si="192"/>
        <v>-150.32</v>
      </c>
      <c r="Q1361" s="126">
        <v>150.32</v>
      </c>
      <c r="R1361" s="126">
        <f>VLOOKUP(A1361,РАСЧЕТ!A:BC,55,0)</f>
        <v>0</v>
      </c>
      <c r="S1361" s="126">
        <f t="shared" si="193"/>
        <v>-150.32</v>
      </c>
      <c r="T1361" s="126">
        <v>150.32</v>
      </c>
      <c r="U1361" s="126">
        <f>VLOOKUP(A1361,РАСЧЕТ!A:BD,56,0)</f>
        <v>0</v>
      </c>
      <c r="V1361" s="126">
        <f t="shared" si="194"/>
        <v>-150.32</v>
      </c>
      <c r="W1361" s="81">
        <v>150.32</v>
      </c>
      <c r="X1361" s="81">
        <f>VLOOKUP(A1361,РАСЧЕТ!A:BE,57,0)</f>
        <v>77.935883055476367</v>
      </c>
      <c r="Y1361" s="81">
        <f t="shared" si="195"/>
        <v>-72.384116944523626</v>
      </c>
      <c r="Z1361" s="81" t="str">
        <f>VLOOKUP(A1361,'10'!A:C,3,0)</f>
        <v>Начисление услуг УКС00001635 от 31.10.2023 0:00:01</v>
      </c>
      <c r="AA1361" s="81" t="str">
        <f>VLOOKUP(A1361,'10'!A:B,2,0)</f>
        <v>НАС/КС/ДУ-3-КЛ-97К</v>
      </c>
      <c r="AB1361" s="81">
        <v>150.32</v>
      </c>
      <c r="AC1361" s="81">
        <f>VLOOKUP(A1361,РАСЧЕТ!A:BF,58,0)</f>
        <v>83.806606118896639</v>
      </c>
      <c r="AD1361" s="81">
        <f t="shared" si="196"/>
        <v>-66.513393881103354</v>
      </c>
      <c r="AE1361" s="81" t="str">
        <f>VLOOKUP(A1361,'11'!A:C,3,0)</f>
        <v>Начисление услуг УКС00001712 от 30.11.2023 23:59:59</v>
      </c>
      <c r="AF1361" s="81" t="str">
        <f>VLOOKUP(A1361,'11'!A:B,2,0)</f>
        <v>НАС/КС/ДУ-3-КЛ-97К</v>
      </c>
      <c r="AG1361" s="81">
        <v>150.32</v>
      </c>
      <c r="AH1361" s="120">
        <f>VLOOKUP(A1361,РАСЧЕТ!A:BG,59,0)</f>
        <v>120.74382381495242</v>
      </c>
      <c r="AI1361" s="120">
        <f t="shared" si="197"/>
        <v>-29.576176185047572</v>
      </c>
      <c r="AJ1361" t="str">
        <f>VLOOKUP(A1361,'12'!A:C,3,0)</f>
        <v>Начисление услуг УКС00001860 от 31.12.2023 23:59:59</v>
      </c>
      <c r="AK1361" t="str">
        <f>VLOOKUP(A1361,'12'!A:B,2,0)</f>
        <v>НАС/КС/ДУ-3-КЛ-97К</v>
      </c>
    </row>
    <row r="1362" spans="1:37" x14ac:dyDescent="0.3">
      <c r="A1362" s="79" t="s">
        <v>565</v>
      </c>
      <c r="B1362" s="79" t="s">
        <v>566</v>
      </c>
      <c r="C1362" s="81">
        <v>339.3</v>
      </c>
      <c r="D1362" s="81">
        <f>VLOOKUP(A1362,РАСЧЕТ!A:AY,51,0)</f>
        <v>142.64201041983623</v>
      </c>
      <c r="E1362" s="81">
        <f t="shared" si="189"/>
        <v>-196.65798958016379</v>
      </c>
      <c r="F1362" s="81" t="str">
        <f>VLOOKUP(A1362,'04'!A:C,3,0)</f>
        <v>Начисление услуг УКС00000631 от 30.04.2023 0:00:01</v>
      </c>
      <c r="G1362" s="81" t="str">
        <f>VLOOKUP(A1362,'04'!A:B,2,0)</f>
        <v>ДУ ЗПИФ Развитие Красная сосна 3/паркинг/Кл. №98</v>
      </c>
      <c r="H1362" s="126">
        <v>339.3</v>
      </c>
      <c r="I1362" s="126">
        <f>VLOOKUP(A1362,РАСЧЕТ!A:AZ,52,0)</f>
        <v>0</v>
      </c>
      <c r="J1362" s="126">
        <f t="shared" si="190"/>
        <v>-339.3</v>
      </c>
      <c r="K1362" s="126">
        <v>339.3</v>
      </c>
      <c r="L1362" s="126">
        <f>VLOOKUP(A1362,РАСЧЕТ!A:BA,53,0)</f>
        <v>0</v>
      </c>
      <c r="M1362" s="126">
        <f t="shared" si="191"/>
        <v>-339.3</v>
      </c>
      <c r="N1362" s="126">
        <v>339.3</v>
      </c>
      <c r="O1362" s="126">
        <f>VLOOKUP(A1362,РАСЧЕТ!A:BB,54,0)</f>
        <v>0</v>
      </c>
      <c r="P1362" s="126">
        <f t="shared" si="192"/>
        <v>-339.3</v>
      </c>
      <c r="Q1362" s="126">
        <v>339.3</v>
      </c>
      <c r="R1362" s="126">
        <f>VLOOKUP(A1362,РАСЧЕТ!A:BC,55,0)</f>
        <v>0</v>
      </c>
      <c r="S1362" s="126">
        <f t="shared" si="193"/>
        <v>-339.3</v>
      </c>
      <c r="T1362" s="126">
        <v>339.3</v>
      </c>
      <c r="U1362" s="126">
        <f>VLOOKUP(A1362,РАСЧЕТ!A:BD,56,0)</f>
        <v>0</v>
      </c>
      <c r="V1362" s="126">
        <f t="shared" si="194"/>
        <v>-339.3</v>
      </c>
      <c r="W1362" s="81">
        <v>339.3</v>
      </c>
      <c r="X1362" s="81">
        <f>VLOOKUP(A1362,РАСЧЕТ!A:BE,57,0)</f>
        <v>175.91242175378954</v>
      </c>
      <c r="Y1362" s="81">
        <f t="shared" si="195"/>
        <v>-163.38757824621047</v>
      </c>
      <c r="Z1362" s="81" t="str">
        <f>VLOOKUP(A1362,'10'!A:C,3,0)</f>
        <v>Начисление услуг УКС00001635 от 31.10.2023 0:00:01</v>
      </c>
      <c r="AA1362" s="81" t="str">
        <f>VLOOKUP(A1362,'10'!A:B,2,0)</f>
        <v>ДУ ЗПИФ Развитие Красная сосна 3/паркинг/Кл. №98</v>
      </c>
      <c r="AB1362" s="81">
        <v>339.3</v>
      </c>
      <c r="AC1362" s="81">
        <f>VLOOKUP(A1362,РАСЧЕТ!A:BF,58,0)</f>
        <v>189.16348238265246</v>
      </c>
      <c r="AD1362" s="81">
        <f t="shared" si="196"/>
        <v>-150.13651761734755</v>
      </c>
      <c r="AE1362" s="81" t="str">
        <f>VLOOKUP(A1362,'11'!A:C,3,0)</f>
        <v>Начисление услуг УКС00001712 от 30.11.2023 23:59:59</v>
      </c>
      <c r="AF1362" s="81" t="str">
        <f>VLOOKUP(A1362,'11'!A:B,2,0)</f>
        <v>ДУ ЗПИФ Развитие Красная сосна 3/паркинг/Кл. №98</v>
      </c>
      <c r="AG1362" s="81">
        <v>339.3</v>
      </c>
      <c r="AH1362" s="120">
        <f>VLOOKUP(A1362,РАСЧЕТ!A:BG,59,0)</f>
        <v>272.53605946803549</v>
      </c>
      <c r="AI1362" s="120">
        <f t="shared" si="197"/>
        <v>-66.763940531964522</v>
      </c>
      <c r="AJ1362" t="str">
        <f>VLOOKUP(A1362,'12'!A:C,3,0)</f>
        <v>Начисление услуг УКС00001860 от 31.12.2023 23:59:59</v>
      </c>
      <c r="AK1362" t="str">
        <f>VLOOKUP(A1362,'12'!A:B,2,0)</f>
        <v>ДУ ЗПИФ Развитие Красная сосна 3/паркинг/Кл. №98</v>
      </c>
    </row>
    <row r="1363" spans="1:37" x14ac:dyDescent="0.3">
      <c r="A1363" s="79" t="s">
        <v>689</v>
      </c>
      <c r="B1363" s="79" t="s">
        <v>690</v>
      </c>
      <c r="C1363" s="81">
        <v>141.72999999999999</v>
      </c>
      <c r="D1363" s="81">
        <f>VLOOKUP(A1363,РАСЧЕТ!A:AY,51,0)</f>
        <v>59.584637263982209</v>
      </c>
      <c r="E1363" s="81">
        <f t="shared" si="189"/>
        <v>-82.145362736017773</v>
      </c>
      <c r="F1363" s="81" t="str">
        <f>VLOOKUP(A1363,'04'!A:C,3,0)</f>
        <v>Начисление услуг УКС00000631 от 30.04.2023 0:00:01</v>
      </c>
      <c r="G1363" s="81" t="str">
        <f>VLOOKUP(A1363,'04'!A:B,2,0)</f>
        <v>НАС/КС/ДУ-3-КЛ-99</v>
      </c>
      <c r="H1363" s="126">
        <v>141.72999999999999</v>
      </c>
      <c r="I1363" s="126">
        <f>VLOOKUP(A1363,РАСЧЕТ!A:AZ,52,0)</f>
        <v>0</v>
      </c>
      <c r="J1363" s="126">
        <f t="shared" si="190"/>
        <v>-141.72999999999999</v>
      </c>
      <c r="K1363" s="126">
        <v>141.72999999999999</v>
      </c>
      <c r="L1363" s="126">
        <f>VLOOKUP(A1363,РАСЧЕТ!A:BA,53,0)</f>
        <v>0</v>
      </c>
      <c r="M1363" s="126">
        <f t="shared" si="191"/>
        <v>-141.72999999999999</v>
      </c>
      <c r="N1363" s="126">
        <v>141.72999999999999</v>
      </c>
      <c r="O1363" s="126">
        <f>VLOOKUP(A1363,РАСЧЕТ!A:BB,54,0)</f>
        <v>0</v>
      </c>
      <c r="P1363" s="126">
        <f t="shared" si="192"/>
        <v>-141.72999999999999</v>
      </c>
      <c r="Q1363" s="126">
        <v>141.72999999999999</v>
      </c>
      <c r="R1363" s="126">
        <f>VLOOKUP(A1363,РАСЧЕТ!A:BC,55,0)</f>
        <v>0</v>
      </c>
      <c r="S1363" s="126">
        <f t="shared" si="193"/>
        <v>-141.72999999999999</v>
      </c>
      <c r="T1363" s="126">
        <v>141.72999999999999</v>
      </c>
      <c r="U1363" s="126">
        <f>VLOOKUP(A1363,РАСЧЕТ!A:BD,56,0)</f>
        <v>0</v>
      </c>
      <c r="V1363" s="126">
        <f t="shared" si="194"/>
        <v>-141.72999999999999</v>
      </c>
      <c r="W1363" s="81">
        <v>141.72999999999999</v>
      </c>
      <c r="X1363" s="81">
        <f>VLOOKUP(A1363,РАСЧЕТ!A:BE,57,0)</f>
        <v>73.482404023734858</v>
      </c>
      <c r="Y1363" s="81">
        <f t="shared" si="195"/>
        <v>-68.247595976265131</v>
      </c>
      <c r="Z1363" s="81" t="str">
        <f>VLOOKUP(A1363,'10'!A:C,3,0)</f>
        <v>Начисление услуг УКС00001635 от 31.10.2023 0:00:01</v>
      </c>
      <c r="AA1363" s="81" t="str">
        <f>VLOOKUP(A1363,'10'!A:B,2,0)</f>
        <v>НАС/КС/ДУ-3-КЛ-99</v>
      </c>
      <c r="AB1363" s="81">
        <v>141.72999999999999</v>
      </c>
      <c r="AC1363" s="81">
        <f>VLOOKUP(A1363,РАСЧЕТ!A:BF,58,0)</f>
        <v>79.017657197816831</v>
      </c>
      <c r="AD1363" s="81">
        <f t="shared" si="196"/>
        <v>-62.712342802183159</v>
      </c>
      <c r="AE1363" s="81" t="str">
        <f>VLOOKUP(A1363,'11'!A:C,3,0)</f>
        <v>Начисление услуг УКС00001712 от 30.11.2023 23:59:59</v>
      </c>
      <c r="AF1363" s="81" t="str">
        <f>VLOOKUP(A1363,'11'!A:B,2,0)</f>
        <v>НАС/КС/ДУ-3-КЛ-99</v>
      </c>
      <c r="AG1363" s="81">
        <v>141.72999999999999</v>
      </c>
      <c r="AH1363" s="120">
        <f>VLOOKUP(A1363,РАСЧЕТ!A:BG,59,0)</f>
        <v>113.8441767398123</v>
      </c>
      <c r="AI1363" s="120">
        <f t="shared" si="197"/>
        <v>-27.885823260187692</v>
      </c>
      <c r="AJ1363" t="str">
        <f>VLOOKUP(A1363,'12'!A:C,3,0)</f>
        <v>Начисление услуг УКС00001860 от 31.12.2023 23:59:59</v>
      </c>
      <c r="AK1363" t="str">
        <f>VLOOKUP(A1363,'12'!A:B,2,0)</f>
        <v>НАС/КС/ДУ-3-КЛ-99</v>
      </c>
    </row>
    <row r="1364" spans="1:37" x14ac:dyDescent="0.3">
      <c r="A1364" s="79" t="s">
        <v>1778</v>
      </c>
      <c r="B1364" s="79" t="s">
        <v>1779</v>
      </c>
      <c r="C1364" s="80">
        <v>4453.8900000000003</v>
      </c>
      <c r="D1364" s="81">
        <f>VLOOKUP(A1364,РАСЧЕТ!A:AY,51,0)</f>
        <v>3756.3125342738563</v>
      </c>
      <c r="E1364" s="81">
        <f t="shared" si="189"/>
        <v>-697.57746572614406</v>
      </c>
      <c r="F1364" s="81" t="str">
        <f>VLOOKUP(A1364,'04'!A:C,3,0)</f>
        <v>Начисление услуг УКС00000640 от 30.04.2023 0:00:10</v>
      </c>
      <c r="G1364" s="81" t="str">
        <f>VLOOKUP(A1364,'04'!A:B,2,0)</f>
        <v>НАС/КС/ДУ-3-оф.1</v>
      </c>
      <c r="H1364" s="128">
        <v>4453.8900000000003</v>
      </c>
      <c r="I1364" s="126">
        <f>VLOOKUP(A1364,РАСЧЕТ!A:AZ,52,0)</f>
        <v>0</v>
      </c>
      <c r="J1364" s="126">
        <f t="shared" si="190"/>
        <v>-4453.8900000000003</v>
      </c>
      <c r="K1364" s="128">
        <v>4453.8900000000003</v>
      </c>
      <c r="L1364" s="126">
        <f>VLOOKUP(A1364,РАСЧЕТ!A:BA,53,0)</f>
        <v>0</v>
      </c>
      <c r="M1364" s="126">
        <f t="shared" si="191"/>
        <v>-4453.8900000000003</v>
      </c>
      <c r="N1364" s="128">
        <v>4453.8900000000003</v>
      </c>
      <c r="O1364" s="126">
        <f>VLOOKUP(A1364,РАСЧЕТ!A:BB,54,0)</f>
        <v>0</v>
      </c>
      <c r="P1364" s="126">
        <f t="shared" si="192"/>
        <v>-4453.8900000000003</v>
      </c>
      <c r="Q1364" s="128">
        <v>4453.8900000000003</v>
      </c>
      <c r="R1364" s="126">
        <f>VLOOKUP(A1364,РАСЧЕТ!A:BC,55,0)</f>
        <v>0</v>
      </c>
      <c r="S1364" s="126">
        <f t="shared" si="193"/>
        <v>-4453.8900000000003</v>
      </c>
      <c r="T1364" s="128">
        <v>4453.8900000000003</v>
      </c>
      <c r="U1364" s="126">
        <f>VLOOKUP(A1364,РАСЧЕТ!A:BD,56,0)</f>
        <v>0</v>
      </c>
      <c r="V1364" s="126">
        <f t="shared" si="194"/>
        <v>-4453.8900000000003</v>
      </c>
      <c r="W1364" s="80">
        <v>4453.8900000000003</v>
      </c>
      <c r="X1364" s="81">
        <f>VLOOKUP(A1364,РАСЧЕТ!A:BE,57,0)</f>
        <v>25527.718669332276</v>
      </c>
      <c r="Y1364" s="81">
        <f t="shared" si="195"/>
        <v>21073.828669332277</v>
      </c>
      <c r="Z1364" s="81" t="str">
        <f>VLOOKUP(A1364,'10'!A:C,3,0)</f>
        <v>Начисление услуг УКС00001637 от 31.10.2023 0:00:03</v>
      </c>
      <c r="AA1364" s="81" t="str">
        <f>VLOOKUP(A1364,'10'!A:B,2,0)</f>
        <v>НАС/КС/ДУ-3-оф.1</v>
      </c>
      <c r="AB1364" s="80">
        <v>4453.8900000000003</v>
      </c>
      <c r="AC1364" s="81">
        <f>VLOOKUP(A1364,РАСЧЕТ!A:BF,58,0)</f>
        <v>18707.955924049009</v>
      </c>
      <c r="AD1364" s="81">
        <f t="shared" si="196"/>
        <v>14254.065924049009</v>
      </c>
      <c r="AE1364" s="81" t="str">
        <f>VLOOKUP(A1364,'11'!A:C,3,0)</f>
        <v>Начисление услуг УКС00001717 от 30.11.2023 23:59:59</v>
      </c>
      <c r="AF1364" s="81" t="str">
        <f>VLOOKUP(A1364,'11'!A:B,2,0)</f>
        <v>НАС/КС/ДУ-3-оф.1</v>
      </c>
      <c r="AG1364" s="80">
        <v>4453.8900000000003</v>
      </c>
      <c r="AH1364" s="120">
        <f>VLOOKUP(A1364,РАСЧЕТ!A:BG,59,0)</f>
        <v>24634.607260486795</v>
      </c>
      <c r="AI1364" s="120">
        <f t="shared" si="197"/>
        <v>20180.717260486796</v>
      </c>
      <c r="AJ1364" t="str">
        <f>VLOOKUP(A1364,'12'!A:C,3,0)</f>
        <v>Начисление услуг УКС00001867 от 31.12.2023 23:59:59</v>
      </c>
      <c r="AK1364" t="str">
        <f>VLOOKUP(A1364,'12'!A:B,2,0)</f>
        <v>НАС/КС/ДУ-3-оф.1</v>
      </c>
    </row>
    <row r="1365" spans="1:37" x14ac:dyDescent="0.3">
      <c r="A1365" s="79" t="s">
        <v>1708</v>
      </c>
      <c r="B1365" s="79" t="s">
        <v>1709</v>
      </c>
      <c r="C1365" s="80">
        <v>5523.34</v>
      </c>
      <c r="D1365" s="81">
        <f>VLOOKUP(A1365,РАСЧЕТ!A:AY,51,0)</f>
        <v>2321.9952582267006</v>
      </c>
      <c r="E1365" s="81">
        <f t="shared" si="189"/>
        <v>-3201.3447417732996</v>
      </c>
      <c r="F1365" s="81" t="str">
        <f>VLOOKUP(A1365,'04'!A:C,3,0)</f>
        <v>Начисление услуг УКС00000640 от 30.04.2023 0:00:10</v>
      </c>
      <c r="G1365" s="81" t="str">
        <f>VLOOKUP(A1365,'04'!A:B,2,0)</f>
        <v>НАС/КР/ДУ-3-ОФ-10 от 05.10.2021 г.</v>
      </c>
      <c r="H1365" s="128">
        <v>5523.34</v>
      </c>
      <c r="I1365" s="126">
        <f>VLOOKUP(A1365,РАСЧЕТ!A:AZ,52,0)</f>
        <v>0</v>
      </c>
      <c r="J1365" s="126">
        <f t="shared" si="190"/>
        <v>-5523.34</v>
      </c>
      <c r="K1365" s="128">
        <v>5523.34</v>
      </c>
      <c r="L1365" s="126">
        <f>VLOOKUP(A1365,РАСЧЕТ!A:BA,53,0)</f>
        <v>0</v>
      </c>
      <c r="M1365" s="126">
        <f t="shared" si="191"/>
        <v>-5523.34</v>
      </c>
      <c r="N1365" s="128">
        <v>5523.34</v>
      </c>
      <c r="O1365" s="126">
        <f>VLOOKUP(A1365,РАСЧЕТ!A:BB,54,0)</f>
        <v>0</v>
      </c>
      <c r="P1365" s="126">
        <f t="shared" si="192"/>
        <v>-5523.34</v>
      </c>
      <c r="Q1365" s="128">
        <v>5523.34</v>
      </c>
      <c r="R1365" s="126">
        <f>VLOOKUP(A1365,РАСЧЕТ!A:BC,55,0)</f>
        <v>0</v>
      </c>
      <c r="S1365" s="126">
        <f t="shared" si="193"/>
        <v>-5523.34</v>
      </c>
      <c r="T1365" s="128">
        <v>5523.34</v>
      </c>
      <c r="U1365" s="126">
        <f>VLOOKUP(A1365,РАСЧЕТ!A:BD,56,0)</f>
        <v>0</v>
      </c>
      <c r="V1365" s="126">
        <f t="shared" si="194"/>
        <v>-5523.34</v>
      </c>
      <c r="W1365" s="80">
        <v>5523.34</v>
      </c>
      <c r="X1365" s="81">
        <f>VLOOKUP(A1365,РАСЧЕТ!A:BE,57,0)</f>
        <v>6616.564619851838</v>
      </c>
      <c r="Y1365" s="81">
        <f t="shared" si="195"/>
        <v>1093.2246198518378</v>
      </c>
      <c r="Z1365" s="81" t="str">
        <f>VLOOKUP(A1365,'10'!A:C,3,0)</f>
        <v>Начисление услуг УКС00001637 от 31.10.2023 0:00:03</v>
      </c>
      <c r="AA1365" s="81" t="str">
        <f>VLOOKUP(A1365,'10'!A:B,2,0)</f>
        <v>НАС/КР/ДУ-3-ОФ-10 от 05.10.2021 г.</v>
      </c>
      <c r="AB1365" s="80">
        <v>5523.34</v>
      </c>
      <c r="AC1365" s="81">
        <f>VLOOKUP(A1365,РАСЧЕТ!A:BF,58,0)</f>
        <v>5701.832129653696</v>
      </c>
      <c r="AD1365" s="81">
        <f t="shared" si="196"/>
        <v>178.49212965369588</v>
      </c>
      <c r="AE1365" s="81" t="str">
        <f>VLOOKUP(A1365,'11'!A:C,3,0)</f>
        <v>Начисление услуг УКС00001717 от 30.11.2023 23:59:59</v>
      </c>
      <c r="AF1365" s="81" t="str">
        <f>VLOOKUP(A1365,'11'!A:B,2,0)</f>
        <v>НАС/КР/ДУ-3-ОФ-10 от 05.10.2021 г.</v>
      </c>
      <c r="AG1365" s="80">
        <v>5523.34</v>
      </c>
      <c r="AH1365" s="120">
        <f>VLOOKUP(A1365,РАСЧЕТ!A:BG,59,0)</f>
        <v>7840.0809734736713</v>
      </c>
      <c r="AI1365" s="120">
        <f t="shared" si="197"/>
        <v>2316.7409734736711</v>
      </c>
      <c r="AJ1365" t="str">
        <f>VLOOKUP(A1365,'12'!A:C,3,0)</f>
        <v>Начисление услуг УКС00001867 от 31.12.2023 23:59:59</v>
      </c>
      <c r="AK1365" t="str">
        <f>VLOOKUP(A1365,'12'!A:B,2,0)</f>
        <v>НАС/КР/ДУ-3-ОФ-10 от 05.10.2021 г.</v>
      </c>
    </row>
    <row r="1366" spans="1:37" x14ac:dyDescent="0.3">
      <c r="A1366" s="79" t="s">
        <v>983</v>
      </c>
      <c r="B1366" s="79" t="s">
        <v>984</v>
      </c>
      <c r="C1366" s="80">
        <v>7520.5</v>
      </c>
      <c r="D1366" s="81">
        <f>VLOOKUP(A1366,РАСЧЕТ!A:AY,51,0)</f>
        <v>6342.6260824624123</v>
      </c>
      <c r="E1366" s="81">
        <f t="shared" si="189"/>
        <v>-1177.8739175375877</v>
      </c>
      <c r="F1366" s="81" t="str">
        <f>VLOOKUP(A1366,'04'!A:C,3,0)</f>
        <v>Начисление услуг УКС00000640 от 30.04.2023 0:00:10</v>
      </c>
      <c r="G1366" s="81" t="str">
        <f>VLOOKUP(A1366,'04'!A:B,2,0)</f>
        <v>НАС/КС/ДУ/3-оф.11</v>
      </c>
      <c r="H1366" s="128">
        <v>7520.5</v>
      </c>
      <c r="I1366" s="126">
        <f>VLOOKUP(A1366,РАСЧЕТ!A:AZ,52,0)</f>
        <v>0</v>
      </c>
      <c r="J1366" s="126">
        <f t="shared" si="190"/>
        <v>-7520.5</v>
      </c>
      <c r="K1366" s="128">
        <v>7520.5</v>
      </c>
      <c r="L1366" s="126">
        <f>VLOOKUP(A1366,РАСЧЕТ!A:BA,53,0)</f>
        <v>0</v>
      </c>
      <c r="M1366" s="126">
        <f t="shared" si="191"/>
        <v>-7520.5</v>
      </c>
      <c r="N1366" s="128">
        <v>7520.5</v>
      </c>
      <c r="O1366" s="126">
        <f>VLOOKUP(A1366,РАСЧЕТ!A:BB,54,0)</f>
        <v>0</v>
      </c>
      <c r="P1366" s="126">
        <f t="shared" si="192"/>
        <v>-7520.5</v>
      </c>
      <c r="Q1366" s="128">
        <v>7520.5</v>
      </c>
      <c r="R1366" s="126">
        <f>VLOOKUP(A1366,РАСЧЕТ!A:BC,55,0)</f>
        <v>0</v>
      </c>
      <c r="S1366" s="126">
        <f t="shared" si="193"/>
        <v>-7520.5</v>
      </c>
      <c r="T1366" s="128">
        <v>7520.5</v>
      </c>
      <c r="U1366" s="126">
        <f>VLOOKUP(A1366,РАСЧЕТ!A:BD,56,0)</f>
        <v>0</v>
      </c>
      <c r="V1366" s="126">
        <f t="shared" si="194"/>
        <v>-7520.5</v>
      </c>
      <c r="W1366" s="80">
        <v>7520.5</v>
      </c>
      <c r="X1366" s="81">
        <f>VLOOKUP(A1366,РАСЧЕТ!A:BE,57,0)</f>
        <v>9082.1500747108385</v>
      </c>
      <c r="Y1366" s="81">
        <f t="shared" si="195"/>
        <v>1561.6500747108385</v>
      </c>
      <c r="Z1366" s="81" t="str">
        <f>VLOOKUP(A1366,'10'!A:C,3,0)</f>
        <v>Начисление услуг УКС00001637 от 31.10.2023 0:00:03</v>
      </c>
      <c r="AA1366" s="81" t="str">
        <f>VLOOKUP(A1366,'10'!A:B,2,0)</f>
        <v>НАС/КС/ДУ/3-оф.11</v>
      </c>
      <c r="AB1366" s="80">
        <v>7520.5</v>
      </c>
      <c r="AC1366" s="81">
        <f>VLOOKUP(A1366,РАСЧЕТ!A:BF,58,0)</f>
        <v>7814.6363775033806</v>
      </c>
      <c r="AD1366" s="81">
        <f t="shared" si="196"/>
        <v>294.13637750338057</v>
      </c>
      <c r="AE1366" s="81" t="str">
        <f>VLOOKUP(A1366,'11'!A:C,3,0)</f>
        <v>Начисление услуг УКС00001717 от 30.11.2023 23:59:59</v>
      </c>
      <c r="AF1366" s="81" t="str">
        <f>VLOOKUP(A1366,'11'!A:B,2,0)</f>
        <v>НАС/КС/ДУ/3-оф.11</v>
      </c>
      <c r="AG1366" s="80">
        <v>7520.5</v>
      </c>
      <c r="AH1366" s="120">
        <f>VLOOKUP(A1366,РАСЧЕТ!A:BG,59,0)</f>
        <v>10741.265777429095</v>
      </c>
      <c r="AI1366" s="120">
        <f t="shared" si="197"/>
        <v>3220.7657774290947</v>
      </c>
      <c r="AJ1366" t="str">
        <f>VLOOKUP(A1366,'12'!A:C,3,0)</f>
        <v>Начисление услуг УКС00001867 от 31.12.2023 23:59:59</v>
      </c>
      <c r="AK1366" t="str">
        <f>VLOOKUP(A1366,'12'!A:B,2,0)</f>
        <v>НАС/КС/ДУ/3-оф.11</v>
      </c>
    </row>
    <row r="1367" spans="1:37" x14ac:dyDescent="0.3">
      <c r="A1367" s="79" t="s">
        <v>2251</v>
      </c>
      <c r="B1367" s="79" t="s">
        <v>2252</v>
      </c>
      <c r="C1367" s="80">
        <v>5257.05</v>
      </c>
      <c r="D1367" s="81">
        <f>VLOOKUP(A1367,РАСЧЕТ!A:AY,51,0)</f>
        <v>4433.6803683232401</v>
      </c>
      <c r="E1367" s="81">
        <f t="shared" si="189"/>
        <v>-823.36963167676004</v>
      </c>
      <c r="F1367" s="81" t="str">
        <f>VLOOKUP(A1367,'04'!A:C,3,0)</f>
        <v>Начисление услуг УКС00000640 от 30.04.2023 0:00:10</v>
      </c>
      <c r="G1367" s="81" t="str">
        <f>VLOOKUP(A1367,'04'!A:B,2,0)</f>
        <v>НАС/КС/ДУ-3-оф.12 от 22.11.2021 г.</v>
      </c>
      <c r="H1367" s="128">
        <v>5257.05</v>
      </c>
      <c r="I1367" s="126">
        <f>VLOOKUP(A1367,РАСЧЕТ!A:AZ,52,0)</f>
        <v>0</v>
      </c>
      <c r="J1367" s="126">
        <f t="shared" si="190"/>
        <v>-5257.05</v>
      </c>
      <c r="K1367" s="128">
        <v>5257.05</v>
      </c>
      <c r="L1367" s="126">
        <f>VLOOKUP(A1367,РАСЧЕТ!A:BA,53,0)</f>
        <v>0</v>
      </c>
      <c r="M1367" s="126">
        <f t="shared" si="191"/>
        <v>-5257.05</v>
      </c>
      <c r="N1367" s="128">
        <v>5257.05</v>
      </c>
      <c r="O1367" s="126">
        <f>VLOOKUP(A1367,РАСЧЕТ!A:BB,54,0)</f>
        <v>0</v>
      </c>
      <c r="P1367" s="126">
        <f t="shared" si="192"/>
        <v>-5257.05</v>
      </c>
      <c r="Q1367" s="128">
        <v>5257.05</v>
      </c>
      <c r="R1367" s="126">
        <f>VLOOKUP(A1367,РАСЧЕТ!A:BC,55,0)</f>
        <v>0</v>
      </c>
      <c r="S1367" s="126">
        <f t="shared" si="193"/>
        <v>-5257.05</v>
      </c>
      <c r="T1367" s="128">
        <v>5257.05</v>
      </c>
      <c r="U1367" s="126">
        <f>VLOOKUP(A1367,РАСЧЕТ!A:BD,56,0)</f>
        <v>0</v>
      </c>
      <c r="V1367" s="126">
        <f t="shared" si="194"/>
        <v>-5257.05</v>
      </c>
      <c r="W1367" s="80">
        <v>5257.05</v>
      </c>
      <c r="X1367" s="81">
        <f>VLOOKUP(A1367,РАСЧЕТ!A:BE,57,0)</f>
        <v>2725.5291674258024</v>
      </c>
      <c r="Y1367" s="81">
        <f t="shared" si="195"/>
        <v>-2531.5208325741978</v>
      </c>
      <c r="Z1367" s="81" t="str">
        <f>VLOOKUP(A1367,'10'!A:C,3,0)</f>
        <v>Начисление услуг УКС00001637 от 31.10.2023 0:00:03</v>
      </c>
      <c r="AA1367" s="81" t="str">
        <f>VLOOKUP(A1367,'10'!A:B,2,0)</f>
        <v>НАС/КС/ДУ-3-оф.12 от 22.11.2021 г.</v>
      </c>
      <c r="AB1367" s="80">
        <v>5257.05</v>
      </c>
      <c r="AC1367" s="81">
        <f>VLOOKUP(A1367,РАСЧЕТ!A:BF,58,0)</f>
        <v>2930.8367397008424</v>
      </c>
      <c r="AD1367" s="81">
        <f t="shared" si="196"/>
        <v>-2326.2132602991578</v>
      </c>
      <c r="AE1367" s="81" t="str">
        <f>VLOOKUP(A1367,'11'!A:C,3,0)</f>
        <v>Начисление услуг УКС00001717 от 30.11.2023 23:59:59</v>
      </c>
      <c r="AF1367" s="81" t="str">
        <f>VLOOKUP(A1367,'11'!A:B,2,0)</f>
        <v>НАС/КС/ДУ-3-оф.12 от 22.11.2021 г.</v>
      </c>
      <c r="AG1367" s="80">
        <v>5257.05</v>
      </c>
      <c r="AH1367" s="120">
        <f>VLOOKUP(A1367,РАСЧЕТ!A:BG,59,0)</f>
        <v>4222.5840099857651</v>
      </c>
      <c r="AI1367" s="120">
        <f t="shared" si="197"/>
        <v>-1034.4659900142351</v>
      </c>
      <c r="AJ1367" t="str">
        <f>VLOOKUP(A1367,'12'!A:C,3,0)</f>
        <v>Начисление услуг УКС00001867 от 31.12.2023 23:59:59</v>
      </c>
      <c r="AK1367" t="str">
        <f>VLOOKUP(A1367,'12'!A:B,2,0)</f>
        <v>НАС/КС/ДУ-3-оф.12 от 22.11.2021 г.</v>
      </c>
    </row>
    <row r="1368" spans="1:37" x14ac:dyDescent="0.3">
      <c r="A1368" s="79" t="s">
        <v>1978</v>
      </c>
      <c r="B1368" s="79" t="s">
        <v>1979</v>
      </c>
      <c r="C1368" s="80">
        <v>4565.5600000000004</v>
      </c>
      <c r="D1368" s="81">
        <f>VLOOKUP(A1368,РАСЧЕТ!A:AY,51,0)</f>
        <v>0</v>
      </c>
      <c r="E1368" s="81">
        <f t="shared" si="189"/>
        <v>-4565.5600000000004</v>
      </c>
      <c r="F1368" s="81" t="str">
        <f>VLOOKUP(A1368,'04'!A:C,3,0)</f>
        <v>Ввод начального сальдо УКС00001447 от 01.05.2023 0:00:00</v>
      </c>
      <c r="G1368" s="81" t="str">
        <f>VLOOKUP(A1368,'04'!A:B,2,0)</f>
        <v>НАС/КС/ДУ-3-оф-13Н/Втор</v>
      </c>
      <c r="H1368" s="126">
        <v>-465.43</v>
      </c>
      <c r="I1368" s="126">
        <f>VLOOKUP(A1368,РАСЧЕТ!A:AZ,52,0)</f>
        <v>0</v>
      </c>
      <c r="J1368" s="126">
        <f t="shared" si="190"/>
        <v>465.43</v>
      </c>
      <c r="K1368" s="128">
        <v>4405.1400000000003</v>
      </c>
      <c r="L1368" s="126">
        <f>VLOOKUP(A1368,РАСЧЕТ!A:BA,53,0)</f>
        <v>0</v>
      </c>
      <c r="M1368" s="126">
        <f t="shared" si="191"/>
        <v>-4405.1400000000003</v>
      </c>
      <c r="N1368" s="128">
        <v>4565.5600000000004</v>
      </c>
      <c r="O1368" s="126">
        <f>VLOOKUP(A1368,РАСЧЕТ!A:BB,54,0)</f>
        <v>0</v>
      </c>
      <c r="P1368" s="126">
        <f t="shared" si="192"/>
        <v>-4565.5600000000004</v>
      </c>
      <c r="Q1368" s="128">
        <v>4565.5600000000004</v>
      </c>
      <c r="R1368" s="126">
        <f>VLOOKUP(A1368,РАСЧЕТ!A:BC,55,0)</f>
        <v>0</v>
      </c>
      <c r="S1368" s="126">
        <f t="shared" si="193"/>
        <v>-4565.5600000000004</v>
      </c>
      <c r="T1368" s="128">
        <v>4565.5600000000004</v>
      </c>
      <c r="U1368" s="126">
        <f>VLOOKUP(A1368,РАСЧЕТ!A:BD,56,0)</f>
        <v>0</v>
      </c>
      <c r="V1368" s="126">
        <f t="shared" si="194"/>
        <v>-4565.5600000000004</v>
      </c>
      <c r="W1368" s="80">
        <v>4565.5600000000004</v>
      </c>
      <c r="X1368" s="81">
        <f>VLOOKUP(A1368,РАСЧЕТ!A:BE,57,0)</f>
        <v>0</v>
      </c>
      <c r="Y1368" s="81">
        <f t="shared" si="195"/>
        <v>-4565.5600000000004</v>
      </c>
      <c r="Z1368" s="81" t="str">
        <f>VLOOKUP(A1368,'10'!A:C,3,0)</f>
        <v>Начисление услуг УКС00001637 от 31.10.2023 0:00:03</v>
      </c>
      <c r="AA1368" s="81" t="str">
        <f>VLOOKUP(A1368,'10'!A:B,2,0)</f>
        <v>НАС/КС/ДУ-3-оф-13Н/Втор</v>
      </c>
      <c r="AB1368" s="80">
        <v>4565.5600000000004</v>
      </c>
      <c r="AC1368" s="81">
        <f>VLOOKUP(A1368,РАСЧЕТ!A:BF,58,0)</f>
        <v>0</v>
      </c>
      <c r="AD1368" s="81">
        <f t="shared" si="196"/>
        <v>-4565.5600000000004</v>
      </c>
      <c r="AE1368" s="81" t="str">
        <f>VLOOKUP(A1368,'11'!A:C,3,0)</f>
        <v>Начисление услуг УКС00001717 от 30.11.2023 23:59:59</v>
      </c>
      <c r="AF1368" s="81" t="str">
        <f>VLOOKUP(A1368,'11'!A:B,2,0)</f>
        <v>НАС/КС/ДУ-3-оф-13Н/Втор</v>
      </c>
      <c r="AG1368" s="80">
        <v>4565.5600000000004</v>
      </c>
      <c r="AH1368" s="120">
        <f>VLOOKUP(A1368,РАСЧЕТ!A:BG,59,0)</f>
        <v>5384.2558172266718</v>
      </c>
      <c r="AI1368" s="120">
        <f t="shared" si="197"/>
        <v>818.69581722667135</v>
      </c>
      <c r="AJ1368" t="str">
        <f>VLOOKUP(A1368,'12'!A:C,3,0)</f>
        <v>Начисление услуг УКС00001867 от 31.12.2023 23:59:59</v>
      </c>
      <c r="AK1368" t="str">
        <f>VLOOKUP(A1368,'12'!A:B,2,0)</f>
        <v>НАС/КС/ДУ-3-оф-13Н/Втор</v>
      </c>
    </row>
    <row r="1369" spans="1:37" x14ac:dyDescent="0.3">
      <c r="A1369" s="79" t="s">
        <v>1980</v>
      </c>
      <c r="B1369" s="79" t="s">
        <v>1979</v>
      </c>
      <c r="C1369" s="82"/>
      <c r="D1369" s="81">
        <f>VLOOKUP(A1369,РАСЧЕТ!A:AY,51,0)</f>
        <v>1919.3475579276694</v>
      </c>
      <c r="E1369" s="81">
        <f t="shared" si="189"/>
        <v>1919.3475579276694</v>
      </c>
      <c r="F1369" s="81" t="str">
        <f>VLOOKUP(A1369,'04'!A:C,3,0)</f>
        <v>Корректировка начислений УКС00001889 от 01.05.2023 0:00:00</v>
      </c>
      <c r="G1369" s="81" t="str">
        <f>VLOOKUP(A1369,'04'!A:B,2,0)</f>
        <v>НАС/КС/ДУ-3-оф-13Н</v>
      </c>
      <c r="H1369" s="128">
        <v>5030.99</v>
      </c>
      <c r="I1369" s="126">
        <f>VLOOKUP(A1369,РАСЧЕТ!A:AZ,52,0)</f>
        <v>0</v>
      </c>
      <c r="J1369" s="126">
        <f t="shared" si="190"/>
        <v>-5030.99</v>
      </c>
      <c r="K1369" s="127"/>
      <c r="L1369" s="126">
        <f>VLOOKUP(A1369,РАСЧЕТ!A:BA,53,0)</f>
        <v>0</v>
      </c>
      <c r="M1369" s="126">
        <f t="shared" si="191"/>
        <v>0</v>
      </c>
      <c r="N1369" s="127"/>
      <c r="O1369" s="126">
        <f>VLOOKUP(A1369,РАСЧЕТ!A:BB,54,0)</f>
        <v>0</v>
      </c>
      <c r="P1369" s="126">
        <f t="shared" si="192"/>
        <v>0</v>
      </c>
      <c r="Q1369" s="127"/>
      <c r="R1369" s="126">
        <f>VLOOKUP(A1369,РАСЧЕТ!A:BC,55,0)</f>
        <v>0</v>
      </c>
      <c r="S1369" s="126">
        <f t="shared" si="193"/>
        <v>0</v>
      </c>
      <c r="T1369" s="127"/>
      <c r="U1369" s="126">
        <f>VLOOKUP(A1369,РАСЧЕТ!A:BD,56,0)</f>
        <v>0</v>
      </c>
      <c r="V1369" s="126">
        <f t="shared" si="194"/>
        <v>0</v>
      </c>
      <c r="W1369" s="82"/>
      <c r="X1369" s="81">
        <f>VLOOKUP(A1369,РАСЧЕТ!A:BE,57,0)</f>
        <v>8548.1565826290025</v>
      </c>
      <c r="Y1369" s="81">
        <f t="shared" si="195"/>
        <v>8548.1565826290025</v>
      </c>
      <c r="Z1369" s="81" t="e">
        <f>VLOOKUP(A1369,'10'!A:C,3,0)</f>
        <v>#N/A</v>
      </c>
      <c r="AA1369" s="81" t="e">
        <f>VLOOKUP(A1369,'10'!A:B,2,0)</f>
        <v>#N/A</v>
      </c>
      <c r="AB1369" s="82"/>
      <c r="AC1369" s="81">
        <f>VLOOKUP(A1369,РАСЧЕТ!A:BF,58,0)</f>
        <v>6864.6312761754625</v>
      </c>
      <c r="AD1369" s="81">
        <f t="shared" si="196"/>
        <v>6864.6312761754625</v>
      </c>
      <c r="AE1369" s="81" t="e">
        <f>VLOOKUP(A1369,'11'!A:C,3,0)</f>
        <v>#N/A</v>
      </c>
      <c r="AF1369" s="81" t="e">
        <f>VLOOKUP(A1369,'11'!A:B,2,0)</f>
        <v>#N/A</v>
      </c>
      <c r="AG1369" s="82"/>
      <c r="AH1369" s="120">
        <f>VLOOKUP(A1369,РАСЧЕТ!A:BG,59,0)</f>
        <v>3888.6292013303751</v>
      </c>
      <c r="AI1369" s="120">
        <f t="shared" si="197"/>
        <v>3888.6292013303751</v>
      </c>
      <c r="AJ1369" t="e">
        <f>VLOOKUP(A1369,'12'!A:C,3,0)</f>
        <v>#N/A</v>
      </c>
      <c r="AK1369" t="e">
        <f>VLOOKUP(A1369,'12'!A:B,2,0)</f>
        <v>#N/A</v>
      </c>
    </row>
    <row r="1370" spans="1:37" x14ac:dyDescent="0.3">
      <c r="A1370" s="79" t="s">
        <v>1655</v>
      </c>
      <c r="B1370" s="79" t="s">
        <v>1656</v>
      </c>
      <c r="C1370" s="80">
        <v>2585.58</v>
      </c>
      <c r="D1370" s="81">
        <f>VLOOKUP(A1370,РАСЧЕТ!A:AY,51,0)</f>
        <v>2180.6173053354501</v>
      </c>
      <c r="E1370" s="81">
        <f t="shared" si="189"/>
        <v>-404.96269466454987</v>
      </c>
      <c r="F1370" s="81" t="str">
        <f>VLOOKUP(A1370,'04'!A:C,3,0)</f>
        <v>Начисление услуг УКС00000640 от 30.04.2023 0:00:10</v>
      </c>
      <c r="G1370" s="81" t="str">
        <f>VLOOKUP(A1370,'04'!A:B,2,0)</f>
        <v>НАС/КС/ДУ/3-Оф.14 от 03.11.2021</v>
      </c>
      <c r="H1370" s="128">
        <v>2585.58</v>
      </c>
      <c r="I1370" s="126">
        <f>VLOOKUP(A1370,РАСЧЕТ!A:AZ,52,0)</f>
        <v>0</v>
      </c>
      <c r="J1370" s="126">
        <f t="shared" si="190"/>
        <v>-2585.58</v>
      </c>
      <c r="K1370" s="128">
        <v>2585.58</v>
      </c>
      <c r="L1370" s="126">
        <f>VLOOKUP(A1370,РАСЧЕТ!A:BA,53,0)</f>
        <v>0</v>
      </c>
      <c r="M1370" s="126">
        <f t="shared" si="191"/>
        <v>-2585.58</v>
      </c>
      <c r="N1370" s="128">
        <v>2585.58</v>
      </c>
      <c r="O1370" s="126">
        <f>VLOOKUP(A1370,РАСЧЕТ!A:BB,54,0)</f>
        <v>0</v>
      </c>
      <c r="P1370" s="126">
        <f t="shared" si="192"/>
        <v>-2585.58</v>
      </c>
      <c r="Q1370" s="128">
        <v>2585.58</v>
      </c>
      <c r="R1370" s="126">
        <f>VLOOKUP(A1370,РАСЧЕТ!A:BC,55,0)</f>
        <v>0</v>
      </c>
      <c r="S1370" s="126">
        <f t="shared" si="193"/>
        <v>-2585.58</v>
      </c>
      <c r="T1370" s="128">
        <v>2585.58</v>
      </c>
      <c r="U1370" s="126">
        <f>VLOOKUP(A1370,РАСЧЕТ!A:BD,56,0)</f>
        <v>0</v>
      </c>
      <c r="V1370" s="126">
        <f t="shared" si="194"/>
        <v>-2585.58</v>
      </c>
      <c r="W1370" s="80">
        <v>2585.58</v>
      </c>
      <c r="X1370" s="81">
        <f>VLOOKUP(A1370,РАСЧЕТ!A:BE,57,0)</f>
        <v>3122.475354069632</v>
      </c>
      <c r="Y1370" s="81">
        <f t="shared" si="195"/>
        <v>536.89535406963205</v>
      </c>
      <c r="Z1370" s="81" t="str">
        <f>VLOOKUP(A1370,'10'!A:C,3,0)</f>
        <v>Начисление услуг УКС00001637 от 31.10.2023 0:00:03</v>
      </c>
      <c r="AA1370" s="81" t="str">
        <f>VLOOKUP(A1370,'10'!A:B,2,0)</f>
        <v>НАС/КС/ДУ/3-Оф.14 от 03.11.2021</v>
      </c>
      <c r="AB1370" s="80">
        <v>2585.58</v>
      </c>
      <c r="AC1370" s="81">
        <f>VLOOKUP(A1370,РАСЧЕТ!A:BF,58,0)</f>
        <v>2686.6996569143548</v>
      </c>
      <c r="AD1370" s="81">
        <f t="shared" si="196"/>
        <v>101.11965691435489</v>
      </c>
      <c r="AE1370" s="81" t="str">
        <f>VLOOKUP(A1370,'11'!A:C,3,0)</f>
        <v>Начисление услуг УКС00001717 от 30.11.2023 23:59:59</v>
      </c>
      <c r="AF1370" s="81" t="str">
        <f>VLOOKUP(A1370,'11'!A:B,2,0)</f>
        <v>НАС/КС/ДУ/3-Оф.14 от 03.11.2021</v>
      </c>
      <c r="AG1370" s="80">
        <v>2585.58</v>
      </c>
      <c r="AH1370" s="120">
        <f>VLOOKUP(A1370,РАСЧЕТ!A:BG,59,0)</f>
        <v>3692.8852073171415</v>
      </c>
      <c r="AI1370" s="120">
        <f t="shared" si="197"/>
        <v>1107.3052073171416</v>
      </c>
      <c r="AJ1370" t="str">
        <f>VLOOKUP(A1370,'12'!A:C,3,0)</f>
        <v>Начисление услуг УКС00001867 от 31.12.2023 23:59:59</v>
      </c>
      <c r="AK1370" t="str">
        <f>VLOOKUP(A1370,'12'!A:B,2,0)</f>
        <v>НАС/КС/ДУ/3-Оф.14 от 03.11.2021</v>
      </c>
    </row>
    <row r="1371" spans="1:37" x14ac:dyDescent="0.3">
      <c r="A1371" s="79" t="s">
        <v>1861</v>
      </c>
      <c r="B1371" s="79" t="s">
        <v>1862</v>
      </c>
      <c r="C1371" s="80">
        <v>4234.8500000000004</v>
      </c>
      <c r="D1371" s="81">
        <f>VLOOKUP(A1371,РАСЧЕТ!A:AY,51,0)</f>
        <v>3571.5758522603874</v>
      </c>
      <c r="E1371" s="81">
        <f t="shared" si="189"/>
        <v>-663.274147739613</v>
      </c>
      <c r="F1371" s="81" t="str">
        <f>VLOOKUP(A1371,'04'!A:C,3,0)</f>
        <v>Начисление услуг УКС00000640 от 30.04.2023 0:00:10</v>
      </c>
      <c r="G1371" s="81" t="str">
        <f>VLOOKUP(A1371,'04'!A:B,2,0)</f>
        <v>НАС/КС/ДУ-3-оф15</v>
      </c>
      <c r="H1371" s="128">
        <v>4234.8500000000004</v>
      </c>
      <c r="I1371" s="126">
        <f>VLOOKUP(A1371,РАСЧЕТ!A:AZ,52,0)</f>
        <v>0</v>
      </c>
      <c r="J1371" s="126">
        <f t="shared" si="190"/>
        <v>-4234.8500000000004</v>
      </c>
      <c r="K1371" s="128">
        <v>4234.8500000000004</v>
      </c>
      <c r="L1371" s="126">
        <f>VLOOKUP(A1371,РАСЧЕТ!A:BA,53,0)</f>
        <v>0</v>
      </c>
      <c r="M1371" s="126">
        <f t="shared" si="191"/>
        <v>-4234.8500000000004</v>
      </c>
      <c r="N1371" s="128">
        <v>4234.8500000000004</v>
      </c>
      <c r="O1371" s="126">
        <f>VLOOKUP(A1371,РАСЧЕТ!A:BB,54,0)</f>
        <v>0</v>
      </c>
      <c r="P1371" s="126">
        <f t="shared" si="192"/>
        <v>-4234.8500000000004</v>
      </c>
      <c r="Q1371" s="128">
        <v>4234.8500000000004</v>
      </c>
      <c r="R1371" s="126">
        <f>VLOOKUP(A1371,РАСЧЕТ!A:BC,55,0)</f>
        <v>0</v>
      </c>
      <c r="S1371" s="126">
        <f t="shared" si="193"/>
        <v>-4234.8500000000004</v>
      </c>
      <c r="T1371" s="128">
        <v>4234.8500000000004</v>
      </c>
      <c r="U1371" s="126">
        <f>VLOOKUP(A1371,РАСЧЕТ!A:BD,56,0)</f>
        <v>0</v>
      </c>
      <c r="V1371" s="126">
        <f t="shared" si="194"/>
        <v>-4234.8500000000004</v>
      </c>
      <c r="W1371" s="80">
        <v>4234.8500000000004</v>
      </c>
      <c r="X1371" s="81">
        <f>VLOOKUP(A1371,РАСЧЕТ!A:BE,57,0)</f>
        <v>22111.900629608579</v>
      </c>
      <c r="Y1371" s="81">
        <f t="shared" si="195"/>
        <v>17877.05062960858</v>
      </c>
      <c r="Z1371" s="81" t="str">
        <f>VLOOKUP(A1371,'10'!A:C,3,0)</f>
        <v>Начисление услуг УКС00001637 от 31.10.2023 0:00:03</v>
      </c>
      <c r="AA1371" s="81" t="str">
        <f>VLOOKUP(A1371,'10'!A:B,2,0)</f>
        <v>НАС/КС/ДУ-3-оф15</v>
      </c>
      <c r="AB1371" s="80">
        <v>4234.8500000000004</v>
      </c>
      <c r="AC1371" s="81">
        <f>VLOOKUP(A1371,РАСЧЕТ!A:BF,58,0)</f>
        <v>16278.260042654283</v>
      </c>
      <c r="AD1371" s="81">
        <f t="shared" si="196"/>
        <v>12043.410042654283</v>
      </c>
      <c r="AE1371" s="81" t="str">
        <f>VLOOKUP(A1371,'11'!A:C,3,0)</f>
        <v>Начисление услуг УКС00001717 от 30.11.2023 23:59:59</v>
      </c>
      <c r="AF1371" s="81" t="str">
        <f>VLOOKUP(A1371,'11'!A:B,2,0)</f>
        <v>НАС/КС/ДУ-3-оф15</v>
      </c>
      <c r="AG1371" s="80">
        <v>4234.8500000000004</v>
      </c>
      <c r="AH1371" s="120">
        <f>VLOOKUP(A1371,РАСЧЕТ!A:BG,59,0)</f>
        <v>21463.823201906795</v>
      </c>
      <c r="AI1371" s="120">
        <f t="shared" si="197"/>
        <v>17228.973201906796</v>
      </c>
      <c r="AJ1371" t="str">
        <f>VLOOKUP(A1371,'12'!A:C,3,0)</f>
        <v>Начисление услуг УКС00001867 от 31.12.2023 23:59:59</v>
      </c>
      <c r="AK1371" t="str">
        <f>VLOOKUP(A1371,'12'!A:B,2,0)</f>
        <v>НАС/КС/ДУ-3-оф15</v>
      </c>
    </row>
    <row r="1372" spans="1:37" x14ac:dyDescent="0.3">
      <c r="A1372" s="79" t="s">
        <v>1798</v>
      </c>
      <c r="B1372" s="79" t="s">
        <v>1799</v>
      </c>
      <c r="C1372" s="80">
        <v>1516.13</v>
      </c>
      <c r="D1372" s="81">
        <f>VLOOKUP(A1372,РАСЧЕТ!A:AY,51,0)</f>
        <v>1278.6676225638103</v>
      </c>
      <c r="E1372" s="81">
        <f t="shared" si="189"/>
        <v>-237.46237743618985</v>
      </c>
      <c r="F1372" s="81" t="str">
        <f>VLOOKUP(A1372,'04'!A:C,3,0)</f>
        <v>Начисление услуг УКС00000640 от 30.04.2023 0:00:10</v>
      </c>
      <c r="G1372" s="81" t="str">
        <f>VLOOKUP(A1372,'04'!A:B,2,0)</f>
        <v>НАС/КС/ДУ/3-Оф.16 от 03.11.2021</v>
      </c>
      <c r="H1372" s="128">
        <v>1516.13</v>
      </c>
      <c r="I1372" s="126">
        <f>VLOOKUP(A1372,РАСЧЕТ!A:AZ,52,0)</f>
        <v>0</v>
      </c>
      <c r="J1372" s="126">
        <f t="shared" si="190"/>
        <v>-1516.13</v>
      </c>
      <c r="K1372" s="128">
        <v>1516.13</v>
      </c>
      <c r="L1372" s="126">
        <f>VLOOKUP(A1372,РАСЧЕТ!A:BA,53,0)</f>
        <v>0</v>
      </c>
      <c r="M1372" s="126">
        <f t="shared" si="191"/>
        <v>-1516.13</v>
      </c>
      <c r="N1372" s="128">
        <v>1516.13</v>
      </c>
      <c r="O1372" s="126">
        <f>VLOOKUP(A1372,РАСЧЕТ!A:BB,54,0)</f>
        <v>0</v>
      </c>
      <c r="P1372" s="126">
        <f t="shared" si="192"/>
        <v>-1516.13</v>
      </c>
      <c r="Q1372" s="128">
        <v>1516.13</v>
      </c>
      <c r="R1372" s="126">
        <f>VLOOKUP(A1372,РАСЧЕТ!A:BC,55,0)</f>
        <v>0</v>
      </c>
      <c r="S1372" s="126">
        <f t="shared" si="193"/>
        <v>-1516.13</v>
      </c>
      <c r="T1372" s="128">
        <v>1516.13</v>
      </c>
      <c r="U1372" s="126">
        <f>VLOOKUP(A1372,РАСЧЕТ!A:BD,56,0)</f>
        <v>0</v>
      </c>
      <c r="V1372" s="126">
        <f t="shared" si="194"/>
        <v>-1516.13</v>
      </c>
      <c r="W1372" s="80">
        <v>1516.13</v>
      </c>
      <c r="X1372" s="81">
        <f>VLOOKUP(A1372,РАСЧЕТ!A:BE,57,0)</f>
        <v>1830.9531561238869</v>
      </c>
      <c r="Y1372" s="81">
        <f t="shared" si="195"/>
        <v>314.82315612388675</v>
      </c>
      <c r="Z1372" s="81" t="str">
        <f>VLOOKUP(A1372,'10'!A:C,3,0)</f>
        <v>Начисление услуг УКС00001637 от 31.10.2023 0:00:03</v>
      </c>
      <c r="AA1372" s="81" t="str">
        <f>VLOOKUP(A1372,'10'!A:B,2,0)</f>
        <v>НАС/КС/ДУ/3-Оф.16 от 03.11.2021</v>
      </c>
      <c r="AB1372" s="80">
        <v>1516.13</v>
      </c>
      <c r="AC1372" s="81">
        <f>VLOOKUP(A1372,РАСЧЕТ!A:BF,58,0)</f>
        <v>1575.4235529746961</v>
      </c>
      <c r="AD1372" s="81">
        <f t="shared" si="196"/>
        <v>59.293552974696013</v>
      </c>
      <c r="AE1372" s="81" t="str">
        <f>VLOOKUP(A1372,'11'!A:C,3,0)</f>
        <v>Начисление услуг УКС00001717 от 30.11.2023 23:59:59</v>
      </c>
      <c r="AF1372" s="81" t="str">
        <f>VLOOKUP(A1372,'11'!A:B,2,0)</f>
        <v>НАС/КС/ДУ/3-Оф.16 от 03.11.2021</v>
      </c>
      <c r="AG1372" s="80">
        <v>1516.13</v>
      </c>
      <c r="AH1372" s="120">
        <f>VLOOKUP(A1372,РАСЧЕТ!A:BG,59,0)</f>
        <v>2165.4293657524104</v>
      </c>
      <c r="AI1372" s="120">
        <f t="shared" si="197"/>
        <v>649.29936575241027</v>
      </c>
      <c r="AJ1372" t="str">
        <f>VLOOKUP(A1372,'12'!A:C,3,0)</f>
        <v>Начисление услуг УКС00001867 от 31.12.2023 23:59:59</v>
      </c>
      <c r="AK1372" t="str">
        <f>VLOOKUP(A1372,'12'!A:B,2,0)</f>
        <v>НАС/КС/ДУ/3-Оф.16 от 03.11.2021</v>
      </c>
    </row>
    <row r="1373" spans="1:37" x14ac:dyDescent="0.3">
      <c r="A1373" s="79" t="s">
        <v>1872</v>
      </c>
      <c r="B1373" s="79" t="s">
        <v>1873</v>
      </c>
      <c r="C1373" s="80">
        <v>2207.62</v>
      </c>
      <c r="D1373" s="81">
        <f>VLOOKUP(A1373,РАСЧЕТ!A:AY,51,0)</f>
        <v>1861.8559716651514</v>
      </c>
      <c r="E1373" s="81">
        <f t="shared" si="189"/>
        <v>-345.76402833484849</v>
      </c>
      <c r="F1373" s="81" t="str">
        <f>VLOOKUP(A1373,'04'!A:C,3,0)</f>
        <v>Начисление услуг УКС00000640 от 30.04.2023 0:00:10</v>
      </c>
      <c r="G1373" s="81" t="str">
        <f>VLOOKUP(A1373,'04'!A:B,2,0)</f>
        <v>НАС/КС/ДУ/3-Оф-17 от 08.11.2021</v>
      </c>
      <c r="H1373" s="128">
        <v>2207.62</v>
      </c>
      <c r="I1373" s="126">
        <f>VLOOKUP(A1373,РАСЧЕТ!A:AZ,52,0)</f>
        <v>0</v>
      </c>
      <c r="J1373" s="126">
        <f t="shared" si="190"/>
        <v>-2207.62</v>
      </c>
      <c r="K1373" s="128">
        <v>2207.62</v>
      </c>
      <c r="L1373" s="126">
        <f>VLOOKUP(A1373,РАСЧЕТ!A:BA,53,0)</f>
        <v>0</v>
      </c>
      <c r="M1373" s="126">
        <f t="shared" si="191"/>
        <v>-2207.62</v>
      </c>
      <c r="N1373" s="128">
        <v>2207.62</v>
      </c>
      <c r="O1373" s="126">
        <f>VLOOKUP(A1373,РАСЧЕТ!A:BB,54,0)</f>
        <v>0</v>
      </c>
      <c r="P1373" s="126">
        <f t="shared" si="192"/>
        <v>-2207.62</v>
      </c>
      <c r="Q1373" s="128">
        <v>2207.62</v>
      </c>
      <c r="R1373" s="126">
        <f>VLOOKUP(A1373,РАСЧЕТ!A:BC,55,0)</f>
        <v>0</v>
      </c>
      <c r="S1373" s="126">
        <f t="shared" si="193"/>
        <v>-2207.62</v>
      </c>
      <c r="T1373" s="128">
        <v>2207.62</v>
      </c>
      <c r="U1373" s="126">
        <f>VLOOKUP(A1373,РАСЧЕТ!A:BD,56,0)</f>
        <v>0</v>
      </c>
      <c r="V1373" s="126">
        <f t="shared" si="194"/>
        <v>-2207.62</v>
      </c>
      <c r="W1373" s="80">
        <v>2207.62</v>
      </c>
      <c r="X1373" s="81">
        <f>VLOOKUP(A1373,РАСЧЕТ!A:BE,57,0)</f>
        <v>2666.0337740727423</v>
      </c>
      <c r="Y1373" s="81">
        <f t="shared" si="195"/>
        <v>458.4137740727424</v>
      </c>
      <c r="Z1373" s="81" t="str">
        <f>VLOOKUP(A1373,'10'!A:C,3,0)</f>
        <v>Начисление услуг УКС00001637 от 31.10.2023 0:00:03</v>
      </c>
      <c r="AA1373" s="81" t="str">
        <f>VLOOKUP(A1373,'10'!A:B,2,0)</f>
        <v>НАС/КС/ДУ/3-Оф-17 от 08.11.2021</v>
      </c>
      <c r="AB1373" s="80">
        <v>2207.62</v>
      </c>
      <c r="AC1373" s="81">
        <f>VLOOKUP(A1373,РАСЧЕТ!A:BF,58,0)</f>
        <v>2293.9595077308609</v>
      </c>
      <c r="AD1373" s="81">
        <f t="shared" si="196"/>
        <v>86.339507730860987</v>
      </c>
      <c r="AE1373" s="81" t="str">
        <f>VLOOKUP(A1373,'11'!A:C,3,0)</f>
        <v>Начисление услуг УКС00001717 от 30.11.2023 23:59:59</v>
      </c>
      <c r="AF1373" s="81" t="str">
        <f>VLOOKUP(A1373,'11'!A:B,2,0)</f>
        <v>НАС/КС/ДУ/3-Оф-17 от 08.11.2021</v>
      </c>
      <c r="AG1373" s="80">
        <v>2207.62</v>
      </c>
      <c r="AH1373" s="120">
        <f>VLOOKUP(A1373,РАСЧЕТ!A:BG,59,0)</f>
        <v>3153.0614560814129</v>
      </c>
      <c r="AI1373" s="120">
        <f t="shared" si="197"/>
        <v>945.44145608141298</v>
      </c>
      <c r="AJ1373" t="str">
        <f>VLOOKUP(A1373,'12'!A:C,3,0)</f>
        <v>Начисление услуг УКС00001867 от 31.12.2023 23:59:59</v>
      </c>
      <c r="AK1373" t="str">
        <f>VLOOKUP(A1373,'12'!A:B,2,0)</f>
        <v>НАС/КС/ДУ/3-Оф-17 от 08.11.2021</v>
      </c>
    </row>
    <row r="1374" spans="1:37" x14ac:dyDescent="0.3">
      <c r="A1374" s="79" t="s">
        <v>1702</v>
      </c>
      <c r="B1374" s="79" t="s">
        <v>1703</v>
      </c>
      <c r="C1374" s="80">
        <v>4170.42</v>
      </c>
      <c r="D1374" s="81">
        <f>VLOOKUP(A1374,РАСЧЕТ!A:AY,51,0)</f>
        <v>3517.2415340211328</v>
      </c>
      <c r="E1374" s="81">
        <f t="shared" si="189"/>
        <v>-653.17846597886728</v>
      </c>
      <c r="F1374" s="81" t="str">
        <f>VLOOKUP(A1374,'04'!A:C,3,0)</f>
        <v>Начисление услуг УКС00000640 от 30.04.2023 0:00:10</v>
      </c>
      <c r="G1374" s="81" t="str">
        <f>VLOOKUP(A1374,'04'!A:B,2,0)</f>
        <v>НАС/КС/ДУ-3-2Н НЖ</v>
      </c>
      <c r="H1374" s="128">
        <v>4170.42</v>
      </c>
      <c r="I1374" s="126">
        <f>VLOOKUP(A1374,РАСЧЕТ!A:AZ,52,0)</f>
        <v>0</v>
      </c>
      <c r="J1374" s="126">
        <f t="shared" si="190"/>
        <v>-4170.42</v>
      </c>
      <c r="K1374" s="128">
        <v>4170.42</v>
      </c>
      <c r="L1374" s="126">
        <f>VLOOKUP(A1374,РАСЧЕТ!A:BA,53,0)</f>
        <v>0</v>
      </c>
      <c r="M1374" s="126">
        <f t="shared" si="191"/>
        <v>-4170.42</v>
      </c>
      <c r="N1374" s="128">
        <v>4170.42</v>
      </c>
      <c r="O1374" s="126">
        <f>VLOOKUP(A1374,РАСЧЕТ!A:BB,54,0)</f>
        <v>0</v>
      </c>
      <c r="P1374" s="126">
        <f t="shared" si="192"/>
        <v>-4170.42</v>
      </c>
      <c r="Q1374" s="128">
        <v>4170.42</v>
      </c>
      <c r="R1374" s="126">
        <f>VLOOKUP(A1374,РАСЧЕТ!A:BC,55,0)</f>
        <v>0</v>
      </c>
      <c r="S1374" s="126">
        <f t="shared" si="193"/>
        <v>-4170.42</v>
      </c>
      <c r="T1374" s="128">
        <v>4170.42</v>
      </c>
      <c r="U1374" s="126">
        <f>VLOOKUP(A1374,РАСЧЕТ!A:BD,56,0)</f>
        <v>0</v>
      </c>
      <c r="V1374" s="126">
        <f t="shared" si="194"/>
        <v>-4170.42</v>
      </c>
      <c r="W1374" s="80">
        <v>4170.42</v>
      </c>
      <c r="X1374" s="81">
        <f>VLOOKUP(A1374,РАСЧЕТ!A:BE,57,0)</f>
        <v>2162.1640699105014</v>
      </c>
      <c r="Y1374" s="81">
        <f t="shared" si="195"/>
        <v>-2008.2559300894986</v>
      </c>
      <c r="Z1374" s="81" t="str">
        <f>VLOOKUP(A1374,'10'!A:C,3,0)</f>
        <v>Начисление услуг УКС00001637 от 31.10.2023 0:00:03</v>
      </c>
      <c r="AA1374" s="81" t="str">
        <f>VLOOKUP(A1374,'10'!A:B,2,0)</f>
        <v>НАС/КС/ДУ-3-2Н НЖ</v>
      </c>
      <c r="AB1374" s="80">
        <v>4170.42</v>
      </c>
      <c r="AC1374" s="81">
        <f>VLOOKUP(A1374,РАСЧЕТ!A:BF,58,0)</f>
        <v>2325.0347011842468</v>
      </c>
      <c r="AD1374" s="81">
        <f t="shared" si="196"/>
        <v>-1845.3852988157532</v>
      </c>
      <c r="AE1374" s="81" t="str">
        <f>VLOOKUP(A1374,'11'!A:C,3,0)</f>
        <v>Начисление услуг УКС00001717 от 30.11.2023 23:59:59</v>
      </c>
      <c r="AF1374" s="81" t="str">
        <f>VLOOKUP(A1374,'11'!A:B,2,0)</f>
        <v>НАС/КС/ДУ-3-2Н НЖ</v>
      </c>
      <c r="AG1374" s="80">
        <v>4170.42</v>
      </c>
      <c r="AH1374" s="120">
        <f>VLOOKUP(A1374,РАСЧЕТ!A:BG,59,0)</f>
        <v>3349.7786549805373</v>
      </c>
      <c r="AI1374" s="120">
        <f t="shared" si="197"/>
        <v>-820.64134501946273</v>
      </c>
      <c r="AJ1374" t="str">
        <f>VLOOKUP(A1374,'12'!A:C,3,0)</f>
        <v>Начисление услуг УКС00001867 от 31.12.2023 23:59:59</v>
      </c>
      <c r="AK1374" t="str">
        <f>VLOOKUP(A1374,'12'!A:B,2,0)</f>
        <v>НАС/КС/ДУ-3-2Н НЖ</v>
      </c>
    </row>
    <row r="1375" spans="1:37" x14ac:dyDescent="0.3">
      <c r="A1375" s="79" t="s">
        <v>2625</v>
      </c>
      <c r="B1375" s="79" t="s">
        <v>2626</v>
      </c>
      <c r="C1375" s="80">
        <v>1979.98</v>
      </c>
      <c r="D1375" s="81">
        <f>VLOOKUP(A1375,РАСЧЕТ!A:AY,51,0)</f>
        <v>1669.8747138864489</v>
      </c>
      <c r="E1375" s="81">
        <f t="shared" si="189"/>
        <v>-310.10528611355107</v>
      </c>
      <c r="F1375" s="81" t="str">
        <f>VLOOKUP(A1375,'04'!A:C,3,0)</f>
        <v>Начисление услуг УКС00000640 от 30.04.2023 0:00:10</v>
      </c>
      <c r="G1375" s="81" t="str">
        <f>VLOOKUP(A1375,'04'!A:B,2,0)</f>
        <v>НАС/КС/ДУ-3-оф-3 от 18.11.2021</v>
      </c>
      <c r="H1375" s="128">
        <v>1979.98</v>
      </c>
      <c r="I1375" s="126">
        <f>VLOOKUP(A1375,РАСЧЕТ!A:AZ,52,0)</f>
        <v>0</v>
      </c>
      <c r="J1375" s="126">
        <f t="shared" si="190"/>
        <v>-1979.98</v>
      </c>
      <c r="K1375" s="128">
        <v>1979.98</v>
      </c>
      <c r="L1375" s="126">
        <f>VLOOKUP(A1375,РАСЧЕТ!A:BA,53,0)</f>
        <v>0</v>
      </c>
      <c r="M1375" s="126">
        <f t="shared" si="191"/>
        <v>-1979.98</v>
      </c>
      <c r="N1375" s="128">
        <v>1979.98</v>
      </c>
      <c r="O1375" s="126">
        <f>VLOOKUP(A1375,РАСЧЕТ!A:BB,54,0)</f>
        <v>0</v>
      </c>
      <c r="P1375" s="126">
        <f t="shared" si="192"/>
        <v>-1979.98</v>
      </c>
      <c r="Q1375" s="128">
        <v>1979.98</v>
      </c>
      <c r="R1375" s="126">
        <f>VLOOKUP(A1375,РАСЧЕТ!A:BC,55,0)</f>
        <v>0</v>
      </c>
      <c r="S1375" s="126">
        <f t="shared" si="193"/>
        <v>-1979.98</v>
      </c>
      <c r="T1375" s="128">
        <v>1979.98</v>
      </c>
      <c r="U1375" s="126">
        <f>VLOOKUP(A1375,РАСЧЕТ!A:BD,56,0)</f>
        <v>0</v>
      </c>
      <c r="V1375" s="126">
        <f t="shared" si="194"/>
        <v>-1979.98</v>
      </c>
      <c r="W1375" s="80">
        <v>1979.98</v>
      </c>
      <c r="X1375" s="81">
        <f>VLOOKUP(A1375,РАСЧЕТ!A:BE,57,0)</f>
        <v>2391.1314588473429</v>
      </c>
      <c r="Y1375" s="81">
        <f t="shared" si="195"/>
        <v>411.15145884734284</v>
      </c>
      <c r="Z1375" s="81" t="str">
        <f>VLOOKUP(A1375,'10'!A:C,3,0)</f>
        <v>Начисление услуг УКС00001637 от 31.10.2023 0:00:03</v>
      </c>
      <c r="AA1375" s="81" t="str">
        <f>VLOOKUP(A1375,'10'!A:B,2,0)</f>
        <v>НАС/КС/ДУ-3-оф-3 от 18.11.2021</v>
      </c>
      <c r="AB1375" s="80">
        <v>1979.98</v>
      </c>
      <c r="AC1375" s="81">
        <f>VLOOKUP(A1375,РАСЧЕТ!A:BF,58,0)</f>
        <v>2057.4228269726209</v>
      </c>
      <c r="AD1375" s="81">
        <f t="shared" si="196"/>
        <v>77.442826972620878</v>
      </c>
      <c r="AE1375" s="81" t="str">
        <f>VLOOKUP(A1375,'11'!A:C,3,0)</f>
        <v>Начисление услуг УКС00001717 от 30.11.2023 23:59:59</v>
      </c>
      <c r="AF1375" s="81" t="str">
        <f>VLOOKUP(A1375,'11'!A:B,2,0)</f>
        <v>НАС/КС/ДУ-3-оф-3 от 18.11.2021</v>
      </c>
      <c r="AG1375" s="80">
        <v>1979.98</v>
      </c>
      <c r="AH1375" s="120">
        <f>VLOOKUP(A1375,РАСЧЕТ!A:BG,59,0)</f>
        <v>2827.9403331780773</v>
      </c>
      <c r="AI1375" s="120">
        <f t="shared" si="197"/>
        <v>847.96033317807724</v>
      </c>
      <c r="AJ1375" t="str">
        <f>VLOOKUP(A1375,'12'!A:C,3,0)</f>
        <v>Начисление услуг УКС00001867 от 31.12.2023 23:59:59</v>
      </c>
      <c r="AK1375" t="str">
        <f>VLOOKUP(A1375,'12'!A:B,2,0)</f>
        <v>НАС/КС/ДУ-3-оф-3 от 18.11.2021</v>
      </c>
    </row>
    <row r="1376" spans="1:37" x14ac:dyDescent="0.3">
      <c r="A1376" s="79" t="s">
        <v>1780</v>
      </c>
      <c r="B1376" s="79" t="s">
        <v>1781</v>
      </c>
      <c r="C1376" s="80">
        <v>23712.560000000001</v>
      </c>
      <c r="D1376" s="81">
        <f>VLOOKUP(A1376,РАСЧЕТ!A:AY,51,0)</f>
        <v>19998.651399928603</v>
      </c>
      <c r="E1376" s="81">
        <f t="shared" si="189"/>
        <v>-3713.9086000713978</v>
      </c>
      <c r="F1376" s="81" t="str">
        <f>VLOOKUP(A1376,'04'!A:C,3,0)</f>
        <v>Начисление услуг УКС00000640 от 30.04.2023 0:00:10</v>
      </c>
      <c r="G1376" s="81" t="str">
        <f>VLOOKUP(A1376,'04'!A:B,2,0)</f>
        <v>НАС/КС/ДУ-3-оф.4 от 01.06.2022 г.</v>
      </c>
      <c r="H1376" s="128">
        <v>23712.560000000001</v>
      </c>
      <c r="I1376" s="126">
        <f>VLOOKUP(A1376,РАСЧЕТ!A:AZ,52,0)</f>
        <v>0</v>
      </c>
      <c r="J1376" s="126">
        <f t="shared" si="190"/>
        <v>-23712.560000000001</v>
      </c>
      <c r="K1376" s="128">
        <v>23712.560000000001</v>
      </c>
      <c r="L1376" s="126">
        <f>VLOOKUP(A1376,РАСЧЕТ!A:BA,53,0)</f>
        <v>0</v>
      </c>
      <c r="M1376" s="126">
        <f t="shared" si="191"/>
        <v>-23712.560000000001</v>
      </c>
      <c r="N1376" s="128">
        <v>23712.560000000001</v>
      </c>
      <c r="O1376" s="126">
        <f>VLOOKUP(A1376,РАСЧЕТ!A:BB,54,0)</f>
        <v>0</v>
      </c>
      <c r="P1376" s="126">
        <f t="shared" si="192"/>
        <v>-23712.560000000001</v>
      </c>
      <c r="Q1376" s="128">
        <v>23712.560000000001</v>
      </c>
      <c r="R1376" s="126">
        <f>VLOOKUP(A1376,РАСЧЕТ!A:BC,55,0)</f>
        <v>0</v>
      </c>
      <c r="S1376" s="126">
        <f t="shared" si="193"/>
        <v>-23712.560000000001</v>
      </c>
      <c r="T1376" s="128">
        <v>23712.560000000001</v>
      </c>
      <c r="U1376" s="126">
        <f>VLOOKUP(A1376,РАСЧЕТ!A:BD,56,0)</f>
        <v>0</v>
      </c>
      <c r="V1376" s="126">
        <f t="shared" si="194"/>
        <v>-23712.560000000001</v>
      </c>
      <c r="W1376" s="80">
        <v>23712.560000000001</v>
      </c>
      <c r="X1376" s="81">
        <f>VLOOKUP(A1376,РАСЧЕТ!A:BE,57,0)</f>
        <v>28636.5223086685</v>
      </c>
      <c r="Y1376" s="81">
        <f t="shared" si="195"/>
        <v>4923.9623086684987</v>
      </c>
      <c r="Z1376" s="81" t="str">
        <f>VLOOKUP(A1376,'10'!A:C,3,0)</f>
        <v>Начисление услуг УКС00001637 от 31.10.2023 0:00:03</v>
      </c>
      <c r="AA1376" s="81" t="str">
        <f>VLOOKUP(A1376,'10'!A:B,2,0)</f>
        <v>НАС/КС/ДУ-3-оф.4 от 01.06.2022 г.</v>
      </c>
      <c r="AB1376" s="80">
        <v>23712.560000000001</v>
      </c>
      <c r="AC1376" s="81">
        <f>VLOOKUP(A1376,РАСЧЕТ!A:BF,58,0)</f>
        <v>24639.981405023515</v>
      </c>
      <c r="AD1376" s="81">
        <f t="shared" si="196"/>
        <v>927.42140502351322</v>
      </c>
      <c r="AE1376" s="81" t="str">
        <f>VLOOKUP(A1376,'11'!A:C,3,0)</f>
        <v>Начисление услуг УКС00001717 от 30.11.2023 23:59:59</v>
      </c>
      <c r="AF1376" s="81" t="str">
        <f>VLOOKUP(A1376,'11'!A:B,2,0)</f>
        <v>НАС/КС/ДУ-3-оф.4 от 01.06.2022 г.</v>
      </c>
      <c r="AG1376" s="80">
        <v>23712.560000000001</v>
      </c>
      <c r="AH1376" s="120">
        <f>VLOOKUP(A1376,РАСЧЕТ!A:BG,59,0)</f>
        <v>33867.806029232459</v>
      </c>
      <c r="AI1376" s="120">
        <f t="shared" si="197"/>
        <v>10155.246029232458</v>
      </c>
      <c r="AJ1376" t="str">
        <f>VLOOKUP(A1376,'12'!A:C,3,0)</f>
        <v>Начисление услуг УКС00001867 от 31.12.2023 23:59:59</v>
      </c>
      <c r="AK1376" t="str">
        <f>VLOOKUP(A1376,'12'!A:B,2,0)</f>
        <v>НАС/КС/ДУ-3-оф.4 от 01.06.2022 г.</v>
      </c>
    </row>
    <row r="1377" spans="1:37" x14ac:dyDescent="0.3">
      <c r="A1377" s="79" t="s">
        <v>1863</v>
      </c>
      <c r="B1377" s="79" t="s">
        <v>1864</v>
      </c>
      <c r="C1377" s="80">
        <v>5085.25</v>
      </c>
      <c r="D1377" s="81">
        <f>VLOOKUP(A1377,РАСЧЕТ!A:AY,51,0)</f>
        <v>4288.7888530185592</v>
      </c>
      <c r="E1377" s="81">
        <f t="shared" si="189"/>
        <v>-796.46114698144083</v>
      </c>
      <c r="F1377" s="81" t="str">
        <f>VLOOKUP(A1377,'04'!A:C,3,0)</f>
        <v>Начисление услуг УКС00000640 от 30.04.2023 0:00:10</v>
      </c>
      <c r="G1377" s="81" t="str">
        <f>VLOOKUP(A1377,'04'!A:B,2,0)</f>
        <v>С24-НАСТР-3-2021/дом/Оф. 5</v>
      </c>
      <c r="H1377" s="128">
        <v>5085.25</v>
      </c>
      <c r="I1377" s="126">
        <f>VLOOKUP(A1377,РАСЧЕТ!A:AZ,52,0)</f>
        <v>0</v>
      </c>
      <c r="J1377" s="126">
        <f t="shared" si="190"/>
        <v>-5085.25</v>
      </c>
      <c r="K1377" s="128">
        <v>5085.25</v>
      </c>
      <c r="L1377" s="126">
        <f>VLOOKUP(A1377,РАСЧЕТ!A:BA,53,0)</f>
        <v>0</v>
      </c>
      <c r="M1377" s="126">
        <f t="shared" si="191"/>
        <v>-5085.25</v>
      </c>
      <c r="N1377" s="128">
        <v>5085.25</v>
      </c>
      <c r="O1377" s="126">
        <f>VLOOKUP(A1377,РАСЧЕТ!A:BB,54,0)</f>
        <v>0</v>
      </c>
      <c r="P1377" s="126">
        <f t="shared" si="192"/>
        <v>-5085.25</v>
      </c>
      <c r="Q1377" s="128">
        <v>5085.25</v>
      </c>
      <c r="R1377" s="126">
        <f>VLOOKUP(A1377,РАСЧЕТ!A:BC,55,0)</f>
        <v>0</v>
      </c>
      <c r="S1377" s="126">
        <f t="shared" si="193"/>
        <v>-5085.25</v>
      </c>
      <c r="T1377" s="128">
        <v>5085.25</v>
      </c>
      <c r="U1377" s="126">
        <f>VLOOKUP(A1377,РАСЧЕТ!A:BD,56,0)</f>
        <v>0</v>
      </c>
      <c r="V1377" s="126">
        <f t="shared" si="194"/>
        <v>-5085.25</v>
      </c>
      <c r="W1377" s="80">
        <v>5085.25</v>
      </c>
      <c r="X1377" s="81">
        <f>VLOOKUP(A1377,РАСЧЕТ!A:BE,57,0)</f>
        <v>6141.2139854126981</v>
      </c>
      <c r="Y1377" s="81">
        <f t="shared" si="195"/>
        <v>1055.9639854126981</v>
      </c>
      <c r="Z1377" s="81" t="str">
        <f>VLOOKUP(A1377,'10'!A:C,3,0)</f>
        <v>Начисление услуг УКС00001637 от 31.10.2023 0:00:03</v>
      </c>
      <c r="AA1377" s="81" t="str">
        <f>VLOOKUP(A1377,'10'!A:B,2,0)</f>
        <v>С24-НАСТР-3-2021/дом/Оф. 5</v>
      </c>
      <c r="AB1377" s="80">
        <v>5085.25</v>
      </c>
      <c r="AC1377" s="81">
        <f>VLOOKUP(A1377,РАСЧЕТ!A:BF,58,0)</f>
        <v>5284.1401890142797</v>
      </c>
      <c r="AD1377" s="81">
        <f t="shared" si="196"/>
        <v>198.89018901427971</v>
      </c>
      <c r="AE1377" s="81" t="str">
        <f>VLOOKUP(A1377,'11'!A:C,3,0)</f>
        <v>Начисление услуг УКС00001717 от 30.11.2023 23:59:59</v>
      </c>
      <c r="AF1377" s="81" t="str">
        <f>VLOOKUP(A1377,'11'!A:B,2,0)</f>
        <v>С24-НАСТР-3-2021/дом/Оф. 5</v>
      </c>
      <c r="AG1377" s="80">
        <v>5085.25</v>
      </c>
      <c r="AH1377" s="120">
        <f>VLOOKUP(A1377,РАСЧЕТ!A:BG,59,0)</f>
        <v>7263.0831984443457</v>
      </c>
      <c r="AI1377" s="120">
        <f t="shared" si="197"/>
        <v>2177.8331984443457</v>
      </c>
      <c r="AJ1377" t="str">
        <f>VLOOKUP(A1377,'12'!A:C,3,0)</f>
        <v>Начисление услуг УКС00001867 от 31.12.2023 23:59:59</v>
      </c>
      <c r="AK1377" t="str">
        <f>VLOOKUP(A1377,'12'!A:B,2,0)</f>
        <v>С24-НАСТР-3-2021/дом/Оф. 5</v>
      </c>
    </row>
    <row r="1378" spans="1:37" x14ac:dyDescent="0.3">
      <c r="A1378" s="79" t="s">
        <v>896</v>
      </c>
      <c r="B1378" s="79" t="s">
        <v>897</v>
      </c>
      <c r="C1378" s="80">
        <v>1808.18</v>
      </c>
      <c r="D1378" s="81">
        <f>VLOOKUP(A1378,РАСЧЕТ!A:AY,51,0)</f>
        <v>1524.9831985817682</v>
      </c>
      <c r="E1378" s="81">
        <f t="shared" si="189"/>
        <v>-283.19680141823187</v>
      </c>
      <c r="F1378" s="81" t="str">
        <f>VLOOKUP(A1378,'04'!A:C,3,0)</f>
        <v>Начисление услуг УКС00000640 от 30.04.2023 0:00:10</v>
      </c>
      <c r="G1378" s="81" t="str">
        <f>VLOOKUP(A1378,'04'!A:B,2,0)</f>
        <v>НАС/КС/ДУ-3-БКФН-6Н</v>
      </c>
      <c r="H1378" s="128">
        <v>1808.18</v>
      </c>
      <c r="I1378" s="126">
        <f>VLOOKUP(A1378,РАСЧЕТ!A:AZ,52,0)</f>
        <v>0</v>
      </c>
      <c r="J1378" s="126">
        <f t="shared" si="190"/>
        <v>-1808.18</v>
      </c>
      <c r="K1378" s="128">
        <v>1808.18</v>
      </c>
      <c r="L1378" s="126">
        <f>VLOOKUP(A1378,РАСЧЕТ!A:BA,53,0)</f>
        <v>0</v>
      </c>
      <c r="M1378" s="126">
        <f t="shared" si="191"/>
        <v>-1808.18</v>
      </c>
      <c r="N1378" s="128">
        <v>1808.18</v>
      </c>
      <c r="O1378" s="126">
        <f>VLOOKUP(A1378,РАСЧЕТ!A:BB,54,0)</f>
        <v>0</v>
      </c>
      <c r="P1378" s="126">
        <f t="shared" si="192"/>
        <v>-1808.18</v>
      </c>
      <c r="Q1378" s="128">
        <v>1808.18</v>
      </c>
      <c r="R1378" s="126">
        <f>VLOOKUP(A1378,РАСЧЕТ!A:BC,55,0)</f>
        <v>0</v>
      </c>
      <c r="S1378" s="126">
        <f t="shared" si="193"/>
        <v>-1808.18</v>
      </c>
      <c r="T1378" s="128">
        <v>1808.18</v>
      </c>
      <c r="U1378" s="126">
        <f>VLOOKUP(A1378,РАСЧЕТ!A:BD,56,0)</f>
        <v>0</v>
      </c>
      <c r="V1378" s="126">
        <f t="shared" si="194"/>
        <v>-1808.18</v>
      </c>
      <c r="W1378" s="80">
        <v>1808.18</v>
      </c>
      <c r="X1378" s="81">
        <f>VLOOKUP(A1378,РАСЧЕТ!A:BE,57,0)</f>
        <v>2183.6580133942111</v>
      </c>
      <c r="Y1378" s="81">
        <f t="shared" si="195"/>
        <v>375.47801339421108</v>
      </c>
      <c r="Z1378" s="81" t="str">
        <f>VLOOKUP(A1378,'10'!A:C,3,0)</f>
        <v>Начисление услуг УКС00001637 от 31.10.2023 0:00:03</v>
      </c>
      <c r="AA1378" s="81" t="str">
        <f>VLOOKUP(A1378,'10'!A:B,2,0)</f>
        <v>НАС/КС/ДУ-3-БКФН-6Н</v>
      </c>
      <c r="AB1378" s="80">
        <v>1808.18</v>
      </c>
      <c r="AC1378" s="81">
        <f>VLOOKUP(A1378,РАСЧЕТ!A:BF,58,0)</f>
        <v>1878.9045773437597</v>
      </c>
      <c r="AD1378" s="81">
        <f t="shared" si="196"/>
        <v>70.72457734375962</v>
      </c>
      <c r="AE1378" s="81" t="str">
        <f>VLOOKUP(A1378,'11'!A:C,3,0)</f>
        <v>Начисление услуг УКС00001717 от 30.11.2023 23:59:59</v>
      </c>
      <c r="AF1378" s="81" t="str">
        <f>VLOOKUP(A1378,'11'!A:B,2,0)</f>
        <v>НАС/КС/ДУ-3-БКФН-6Н</v>
      </c>
      <c r="AG1378" s="80">
        <v>1808.18</v>
      </c>
      <c r="AH1378" s="120">
        <f>VLOOKUP(A1378,РАСЧЕТ!A:BG,59,0)</f>
        <v>2582.5659007982003</v>
      </c>
      <c r="AI1378" s="120">
        <f t="shared" si="197"/>
        <v>774.38590079820028</v>
      </c>
      <c r="AJ1378" t="str">
        <f>VLOOKUP(A1378,'12'!A:C,3,0)</f>
        <v>Начисление услуг УКС00001867 от 31.12.2023 23:59:59</v>
      </c>
      <c r="AK1378" t="str">
        <f>VLOOKUP(A1378,'12'!A:B,2,0)</f>
        <v>НАС/КС/ДУ-3-БКФН-6Н</v>
      </c>
    </row>
    <row r="1379" spans="1:37" x14ac:dyDescent="0.3">
      <c r="A1379" s="79" t="s">
        <v>1902</v>
      </c>
      <c r="B1379" s="79" t="s">
        <v>1903</v>
      </c>
      <c r="C1379" s="80">
        <v>2813.21</v>
      </c>
      <c r="D1379" s="81">
        <f>VLOOKUP(A1379,РАСЧЕТ!A:AY,51,0)</f>
        <v>2372.5985631141521</v>
      </c>
      <c r="E1379" s="81">
        <f t="shared" si="189"/>
        <v>-440.61143688584798</v>
      </c>
      <c r="F1379" s="81" t="str">
        <f>VLOOKUP(A1379,'04'!A:C,3,0)</f>
        <v>Начисление услуг УКС00000640 от 30.04.2023 0:00:10</v>
      </c>
      <c r="G1379" s="81" t="str">
        <f>VLOOKUP(A1379,'04'!A:B,2,0)</f>
        <v>НАС/КС/ДУ-3-оф.7Н от 26.11.2021 г.</v>
      </c>
      <c r="H1379" s="128">
        <v>2813.21</v>
      </c>
      <c r="I1379" s="126">
        <f>VLOOKUP(A1379,РАСЧЕТ!A:AZ,52,0)</f>
        <v>0</v>
      </c>
      <c r="J1379" s="126">
        <f t="shared" si="190"/>
        <v>-2813.21</v>
      </c>
      <c r="K1379" s="128">
        <v>2813.21</v>
      </c>
      <c r="L1379" s="126">
        <f>VLOOKUP(A1379,РАСЧЕТ!A:BA,53,0)</f>
        <v>0</v>
      </c>
      <c r="M1379" s="126">
        <f t="shared" si="191"/>
        <v>-2813.21</v>
      </c>
      <c r="N1379" s="128">
        <v>2813.21</v>
      </c>
      <c r="O1379" s="126">
        <f>VLOOKUP(A1379,РАСЧЕТ!A:BB,54,0)</f>
        <v>0</v>
      </c>
      <c r="P1379" s="126">
        <f t="shared" si="192"/>
        <v>-2813.21</v>
      </c>
      <c r="Q1379" s="128">
        <v>2813.21</v>
      </c>
      <c r="R1379" s="126">
        <f>VLOOKUP(A1379,РАСЧЕТ!A:BC,55,0)</f>
        <v>0</v>
      </c>
      <c r="S1379" s="126">
        <f t="shared" si="193"/>
        <v>-2813.21</v>
      </c>
      <c r="T1379" s="128">
        <v>2813.21</v>
      </c>
      <c r="U1379" s="126">
        <f>VLOOKUP(A1379,РАСЧЕТ!A:BD,56,0)</f>
        <v>0</v>
      </c>
      <c r="V1379" s="126">
        <f t="shared" si="194"/>
        <v>-2813.21</v>
      </c>
      <c r="W1379" s="80">
        <v>2813.21</v>
      </c>
      <c r="X1379" s="81">
        <f>VLOOKUP(A1379,РАСЧЕТ!A:BE,57,0)</f>
        <v>32731.661595274061</v>
      </c>
      <c r="Y1379" s="81">
        <f t="shared" si="195"/>
        <v>29918.451595274062</v>
      </c>
      <c r="Z1379" s="81" t="str">
        <f>VLOOKUP(A1379,'10'!A:C,3,0)</f>
        <v>Начисление услуг УКС00001637 от 31.10.2023 0:00:03</v>
      </c>
      <c r="AA1379" s="81" t="str">
        <f>VLOOKUP(A1379,'10'!A:B,2,0)</f>
        <v>НАС/КС/ДУ-3-оф.7Н от 26.11.2021 г.</v>
      </c>
      <c r="AB1379" s="80">
        <v>2813.21</v>
      </c>
      <c r="AC1379" s="81">
        <f>VLOOKUP(A1379,РАСЧЕТ!A:BF,58,0)</f>
        <v>23421.699602761295</v>
      </c>
      <c r="AD1379" s="81">
        <f t="shared" si="196"/>
        <v>20608.489602761296</v>
      </c>
      <c r="AE1379" s="81" t="str">
        <f>VLOOKUP(A1379,'11'!A:C,3,0)</f>
        <v>Начисление услуг УКС00001717 от 30.11.2023 23:59:59</v>
      </c>
      <c r="AF1379" s="81" t="str">
        <f>VLOOKUP(A1379,'11'!A:B,2,0)</f>
        <v>НАС/КС/ДУ-3-оф.7Н от 26.11.2021 г.</v>
      </c>
      <c r="AG1379" s="80">
        <v>2813.21</v>
      </c>
      <c r="AH1379" s="120">
        <f>VLOOKUP(A1379,РАСЧЕТ!A:BG,59,0)</f>
        <v>30621.522580444456</v>
      </c>
      <c r="AI1379" s="120">
        <f t="shared" si="197"/>
        <v>27808.312580444457</v>
      </c>
      <c r="AJ1379" t="str">
        <f>VLOOKUP(A1379,'12'!A:C,3,0)</f>
        <v>Начисление услуг УКС00001867 от 31.12.2023 23:59:59</v>
      </c>
      <c r="AK1379" t="str">
        <f>VLOOKUP(A1379,'12'!A:B,2,0)</f>
        <v>НАС/КС/ДУ-3-оф.7Н от 26.11.2021 г.</v>
      </c>
    </row>
    <row r="1380" spans="1:37" x14ac:dyDescent="0.3">
      <c r="A1380" s="79" t="s">
        <v>1649</v>
      </c>
      <c r="B1380" s="79" t="s">
        <v>1650</v>
      </c>
      <c r="C1380" s="80">
        <v>7537.68</v>
      </c>
      <c r="D1380" s="81">
        <f>VLOOKUP(A1380,РАСЧЕТ!A:AY,51,0)</f>
        <v>6357.1152339928813</v>
      </c>
      <c r="E1380" s="81">
        <f t="shared" si="189"/>
        <v>-1180.564766007119</v>
      </c>
      <c r="F1380" s="81" t="str">
        <f>VLOOKUP(A1380,'04'!A:C,3,0)</f>
        <v>Начисление услуг УКС00000640 от 30.04.2023 0:00:10</v>
      </c>
      <c r="G1380" s="81" t="str">
        <f>VLOOKUP(A1380,'04'!A:B,2,0)</f>
        <v>НАС/КС/ДУ-3-8Н НЖ</v>
      </c>
      <c r="H1380" s="128">
        <v>7537.68</v>
      </c>
      <c r="I1380" s="126">
        <f>VLOOKUP(A1380,РАСЧЕТ!A:AZ,52,0)</f>
        <v>0</v>
      </c>
      <c r="J1380" s="126">
        <f t="shared" si="190"/>
        <v>-7537.68</v>
      </c>
      <c r="K1380" s="128">
        <v>7537.68</v>
      </c>
      <c r="L1380" s="126">
        <f>VLOOKUP(A1380,РАСЧЕТ!A:BA,53,0)</f>
        <v>0</v>
      </c>
      <c r="M1380" s="126">
        <f t="shared" si="191"/>
        <v>-7537.68</v>
      </c>
      <c r="N1380" s="128">
        <v>7537.68</v>
      </c>
      <c r="O1380" s="126">
        <f>VLOOKUP(A1380,РАСЧЕТ!A:BB,54,0)</f>
        <v>0</v>
      </c>
      <c r="P1380" s="126">
        <f t="shared" si="192"/>
        <v>-7537.68</v>
      </c>
      <c r="Q1380" s="128">
        <v>7537.68</v>
      </c>
      <c r="R1380" s="126">
        <f>VLOOKUP(A1380,РАСЧЕТ!A:BC,55,0)</f>
        <v>0</v>
      </c>
      <c r="S1380" s="126">
        <f t="shared" si="193"/>
        <v>-7537.68</v>
      </c>
      <c r="T1380" s="128">
        <v>7537.68</v>
      </c>
      <c r="U1380" s="126">
        <f>VLOOKUP(A1380,РАСЧЕТ!A:BD,56,0)</f>
        <v>0</v>
      </c>
      <c r="V1380" s="126">
        <f t="shared" si="194"/>
        <v>-7537.68</v>
      </c>
      <c r="W1380" s="80">
        <v>7537.68</v>
      </c>
      <c r="X1380" s="81">
        <f>VLOOKUP(A1380,РАСЧЕТ!A:BE,57,0)</f>
        <v>9102.8974192561527</v>
      </c>
      <c r="Y1380" s="81">
        <f t="shared" si="195"/>
        <v>1565.2174192561524</v>
      </c>
      <c r="Z1380" s="81" t="str">
        <f>VLOOKUP(A1380,'10'!A:C,3,0)</f>
        <v>Начисление услуг УКС00001637 от 31.10.2023 0:00:03</v>
      </c>
      <c r="AA1380" s="81" t="str">
        <f>VLOOKUP(A1380,'10'!A:B,2,0)</f>
        <v>НАС/КС/ДУ-3-8Н НЖ</v>
      </c>
      <c r="AB1380" s="80">
        <v>7537.68</v>
      </c>
      <c r="AC1380" s="81">
        <f>VLOOKUP(A1380,РАСЧЕТ!A:BF,58,0)</f>
        <v>7832.4882024662666</v>
      </c>
      <c r="AD1380" s="81">
        <f t="shared" si="196"/>
        <v>294.80820246626627</v>
      </c>
      <c r="AE1380" s="81" t="str">
        <f>VLOOKUP(A1380,'11'!A:C,3,0)</f>
        <v>Начисление услуг УКС00001717 от 30.11.2023 23:59:59</v>
      </c>
      <c r="AF1380" s="81" t="str">
        <f>VLOOKUP(A1380,'11'!A:B,2,0)</f>
        <v>НАС/КС/ДУ-3-8Н НЖ</v>
      </c>
      <c r="AG1380" s="80">
        <v>7537.68</v>
      </c>
      <c r="AH1380" s="120">
        <f>VLOOKUP(A1380,РАСЧЕТ!A:BG,59,0)</f>
        <v>10765.803220667083</v>
      </c>
      <c r="AI1380" s="120">
        <f t="shared" si="197"/>
        <v>3228.1232206670829</v>
      </c>
      <c r="AJ1380" t="str">
        <f>VLOOKUP(A1380,'12'!A:C,3,0)</f>
        <v>Начисление услуг УКС00001867 от 31.12.2023 23:59:59</v>
      </c>
      <c r="AK1380" t="str">
        <f>VLOOKUP(A1380,'12'!A:B,2,0)</f>
        <v>НАС/КС/ДУ-3-8Н НЖ</v>
      </c>
    </row>
    <row r="1381" spans="1:37" x14ac:dyDescent="0.3">
      <c r="A1381" s="79" t="s">
        <v>1847</v>
      </c>
      <c r="B1381" s="79" t="s">
        <v>1848</v>
      </c>
      <c r="C1381" s="80">
        <v>2284.9299999999998</v>
      </c>
      <c r="D1381" s="81">
        <f>VLOOKUP(A1381,РАСЧЕТ!A:AY,51,0)</f>
        <v>1927.0571535522581</v>
      </c>
      <c r="E1381" s="81">
        <f t="shared" si="189"/>
        <v>-357.87284644774172</v>
      </c>
      <c r="F1381" s="81" t="str">
        <f>VLOOKUP(A1381,'04'!A:C,3,0)</f>
        <v>Начисление услуг УКС00000640 от 30.04.2023 0:00:10</v>
      </c>
      <c r="G1381" s="81" t="str">
        <f>VLOOKUP(A1381,'04'!A:B,2,0)</f>
        <v>НАС/КР/ДУ-3-НЖ-9Н от 10.11.2021 г.</v>
      </c>
      <c r="H1381" s="128">
        <v>2284.9299999999998</v>
      </c>
      <c r="I1381" s="126">
        <f>VLOOKUP(A1381,РАСЧЕТ!A:AZ,52,0)</f>
        <v>0</v>
      </c>
      <c r="J1381" s="126">
        <f t="shared" si="190"/>
        <v>-2284.9299999999998</v>
      </c>
      <c r="K1381" s="128">
        <v>2284.9299999999998</v>
      </c>
      <c r="L1381" s="126">
        <f>VLOOKUP(A1381,РАСЧЕТ!A:BA,53,0)</f>
        <v>0</v>
      </c>
      <c r="M1381" s="126">
        <f t="shared" si="191"/>
        <v>-2284.9299999999998</v>
      </c>
      <c r="N1381" s="128">
        <v>2284.9299999999998</v>
      </c>
      <c r="O1381" s="126">
        <f>VLOOKUP(A1381,РАСЧЕТ!A:BB,54,0)</f>
        <v>0</v>
      </c>
      <c r="P1381" s="126">
        <f t="shared" si="192"/>
        <v>-2284.9299999999998</v>
      </c>
      <c r="Q1381" s="128">
        <v>2284.9299999999998</v>
      </c>
      <c r="R1381" s="126">
        <f>VLOOKUP(A1381,РАСЧЕТ!A:BC,55,0)</f>
        <v>0</v>
      </c>
      <c r="S1381" s="126">
        <f t="shared" si="193"/>
        <v>-2284.9299999999998</v>
      </c>
      <c r="T1381" s="128">
        <v>2284.9299999999998</v>
      </c>
      <c r="U1381" s="126">
        <f>VLOOKUP(A1381,РАСЧЕТ!A:BD,56,0)</f>
        <v>0</v>
      </c>
      <c r="V1381" s="126">
        <f t="shared" si="194"/>
        <v>-2284.9299999999998</v>
      </c>
      <c r="W1381" s="80">
        <v>2284.9299999999998</v>
      </c>
      <c r="X1381" s="81">
        <f>VLOOKUP(A1381,РАСЧЕТ!A:BE,57,0)</f>
        <v>2759.3968245266515</v>
      </c>
      <c r="Y1381" s="81">
        <f t="shared" si="195"/>
        <v>474.46682452665164</v>
      </c>
      <c r="Z1381" s="81" t="str">
        <f>VLOOKUP(A1381,'10'!A:C,3,0)</f>
        <v>Начисление услуг УКС00001637 от 31.10.2023 0:00:03</v>
      </c>
      <c r="AA1381" s="81" t="str">
        <f>VLOOKUP(A1381,'10'!A:B,2,0)</f>
        <v>НАС/КР/ДУ-3-НЖ-9Н от 10.11.2021 г.</v>
      </c>
      <c r="AB1381" s="80">
        <v>2284.9299999999998</v>
      </c>
      <c r="AC1381" s="81">
        <f>VLOOKUP(A1381,РАСЧЕТ!A:BF,58,0)</f>
        <v>2374.2927200638483</v>
      </c>
      <c r="AD1381" s="81">
        <f t="shared" si="196"/>
        <v>89.362720063848428</v>
      </c>
      <c r="AE1381" s="81" t="str">
        <f>VLOOKUP(A1381,'11'!A:C,3,0)</f>
        <v>Начисление услуг УКС00001717 от 30.11.2023 23:59:59</v>
      </c>
      <c r="AF1381" s="81" t="str">
        <f>VLOOKUP(A1381,'11'!A:B,2,0)</f>
        <v>НАС/КР/ДУ-3-НЖ-9Н от 10.11.2021 г.</v>
      </c>
      <c r="AG1381" s="80">
        <v>2284.9299999999998</v>
      </c>
      <c r="AH1381" s="120">
        <f>VLOOKUP(A1381,РАСЧЕТ!A:BG,59,0)</f>
        <v>3263.4799506523573</v>
      </c>
      <c r="AI1381" s="120">
        <f t="shared" si="197"/>
        <v>978.54995065235744</v>
      </c>
      <c r="AJ1381" t="str">
        <f>VLOOKUP(A1381,'12'!A:C,3,0)</f>
        <v>Начисление услуг УКС00001867 от 31.12.2023 23:59:59</v>
      </c>
      <c r="AK1381" t="str">
        <f>VLOOKUP(A1381,'12'!A:B,2,0)</f>
        <v>НАС/КР/ДУ-3-НЖ-9Н от 10.11.2021 г.</v>
      </c>
    </row>
  </sheetData>
  <autoFilter ref="A1:AK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05"/>
  <sheetViews>
    <sheetView topLeftCell="A476" workbookViewId="0">
      <selection activeCell="A502" sqref="A502:XFD502"/>
    </sheetView>
  </sheetViews>
  <sheetFormatPr defaultRowHeight="14.4" x14ac:dyDescent="0.3"/>
  <sheetData>
    <row r="1" spans="1:3" x14ac:dyDescent="0.3">
      <c r="A1" s="121" t="s">
        <v>13</v>
      </c>
      <c r="B1" s="122" t="s">
        <v>2838</v>
      </c>
      <c r="C1" s="121" t="s">
        <v>2839</v>
      </c>
    </row>
    <row r="2" spans="1:3" x14ac:dyDescent="0.3">
      <c r="A2" s="123" t="s">
        <v>1490</v>
      </c>
      <c r="B2" s="124" t="s">
        <v>2840</v>
      </c>
      <c r="C2" s="124" t="s">
        <v>2841</v>
      </c>
    </row>
    <row r="3" spans="1:3" x14ac:dyDescent="0.3">
      <c r="A3" s="123" t="s">
        <v>1031</v>
      </c>
      <c r="B3" s="124" t="s">
        <v>2842</v>
      </c>
      <c r="C3" s="124" t="s">
        <v>2841</v>
      </c>
    </row>
    <row r="4" spans="1:3" x14ac:dyDescent="0.3">
      <c r="A4" s="123" t="s">
        <v>2340</v>
      </c>
      <c r="B4" s="124" t="s">
        <v>2843</v>
      </c>
      <c r="C4" s="124" t="s">
        <v>2841</v>
      </c>
    </row>
    <row r="5" spans="1:3" x14ac:dyDescent="0.3">
      <c r="A5" s="123" t="s">
        <v>2464</v>
      </c>
      <c r="B5" s="124" t="s">
        <v>2844</v>
      </c>
      <c r="C5" s="124" t="s">
        <v>2841</v>
      </c>
    </row>
    <row r="6" spans="1:3" x14ac:dyDescent="0.3">
      <c r="A6" s="123" t="s">
        <v>1932</v>
      </c>
      <c r="B6" s="124" t="s">
        <v>2845</v>
      </c>
      <c r="C6" s="124" t="s">
        <v>2841</v>
      </c>
    </row>
    <row r="7" spans="1:3" x14ac:dyDescent="0.3">
      <c r="A7" s="123" t="s">
        <v>1904</v>
      </c>
      <c r="B7" s="124" t="s">
        <v>2846</v>
      </c>
      <c r="C7" s="124" t="s">
        <v>2841</v>
      </c>
    </row>
    <row r="8" spans="1:3" x14ac:dyDescent="0.3">
      <c r="A8" s="123" t="s">
        <v>2540</v>
      </c>
      <c r="B8" s="124" t="s">
        <v>2847</v>
      </c>
      <c r="C8" s="124" t="s">
        <v>2841</v>
      </c>
    </row>
    <row r="9" spans="1:3" x14ac:dyDescent="0.3">
      <c r="A9" s="123" t="s">
        <v>1480</v>
      </c>
      <c r="B9" s="124" t="s">
        <v>2848</v>
      </c>
      <c r="C9" s="124" t="s">
        <v>2841</v>
      </c>
    </row>
    <row r="10" spans="1:3" x14ac:dyDescent="0.3">
      <c r="A10" s="123" t="s">
        <v>993</v>
      </c>
      <c r="B10" s="124" t="s">
        <v>2849</v>
      </c>
      <c r="C10" s="124" t="s">
        <v>2841</v>
      </c>
    </row>
    <row r="11" spans="1:3" x14ac:dyDescent="0.3">
      <c r="A11" s="123" t="s">
        <v>1682</v>
      </c>
      <c r="B11" s="124" t="s">
        <v>2850</v>
      </c>
      <c r="C11" s="124" t="s">
        <v>2841</v>
      </c>
    </row>
    <row r="12" spans="1:3" x14ac:dyDescent="0.3">
      <c r="A12" s="123" t="s">
        <v>1730</v>
      </c>
      <c r="B12" s="124" t="s">
        <v>2851</v>
      </c>
      <c r="C12" s="124" t="s">
        <v>2841</v>
      </c>
    </row>
    <row r="13" spans="1:3" x14ac:dyDescent="0.3">
      <c r="A13" s="123" t="s">
        <v>1659</v>
      </c>
      <c r="B13" s="124" t="s">
        <v>2852</v>
      </c>
      <c r="C13" s="124" t="s">
        <v>2841</v>
      </c>
    </row>
    <row r="14" spans="1:3" x14ac:dyDescent="0.3">
      <c r="A14" s="123" t="s">
        <v>648</v>
      </c>
      <c r="B14" s="124" t="s">
        <v>2853</v>
      </c>
      <c r="C14" s="124" t="s">
        <v>2841</v>
      </c>
    </row>
    <row r="15" spans="1:3" x14ac:dyDescent="0.3">
      <c r="A15" s="123" t="s">
        <v>600</v>
      </c>
      <c r="B15" s="124" t="s">
        <v>2854</v>
      </c>
      <c r="C15" s="124" t="s">
        <v>2841</v>
      </c>
    </row>
    <row r="16" spans="1:3" x14ac:dyDescent="0.3">
      <c r="A16" s="123" t="s">
        <v>1306</v>
      </c>
      <c r="B16" s="124" t="s">
        <v>2855</v>
      </c>
      <c r="C16" s="124" t="s">
        <v>2841</v>
      </c>
    </row>
    <row r="17" spans="1:3" x14ac:dyDescent="0.3">
      <c r="A17" s="123" t="s">
        <v>1849</v>
      </c>
      <c r="B17" s="124" t="s">
        <v>2856</v>
      </c>
      <c r="C17" s="124" t="s">
        <v>2841</v>
      </c>
    </row>
    <row r="18" spans="1:3" x14ac:dyDescent="0.3">
      <c r="A18" s="123" t="s">
        <v>1774</v>
      </c>
      <c r="B18" s="124" t="s">
        <v>2857</v>
      </c>
      <c r="C18" s="124" t="s">
        <v>2841</v>
      </c>
    </row>
    <row r="19" spans="1:3" x14ac:dyDescent="0.3">
      <c r="A19" s="123" t="s">
        <v>711</v>
      </c>
      <c r="B19" s="124" t="s">
        <v>2858</v>
      </c>
      <c r="C19" s="124" t="s">
        <v>2841</v>
      </c>
    </row>
    <row r="20" spans="1:3" x14ac:dyDescent="0.3">
      <c r="A20" s="123" t="s">
        <v>1261</v>
      </c>
      <c r="B20" s="124" t="s">
        <v>2859</v>
      </c>
      <c r="C20" s="124" t="s">
        <v>2841</v>
      </c>
    </row>
    <row r="21" spans="1:3" x14ac:dyDescent="0.3">
      <c r="A21" s="123" t="s">
        <v>1392</v>
      </c>
      <c r="B21" s="124" t="s">
        <v>2860</v>
      </c>
      <c r="C21" s="124" t="s">
        <v>2841</v>
      </c>
    </row>
    <row r="22" spans="1:3" x14ac:dyDescent="0.3">
      <c r="A22" s="123" t="s">
        <v>2538</v>
      </c>
      <c r="B22" s="124" t="s">
        <v>2861</v>
      </c>
      <c r="C22" s="124" t="s">
        <v>2841</v>
      </c>
    </row>
    <row r="23" spans="1:3" x14ac:dyDescent="0.3">
      <c r="A23" s="123" t="s">
        <v>636</v>
      </c>
      <c r="B23" s="124" t="s">
        <v>2862</v>
      </c>
      <c r="C23" s="124" t="s">
        <v>2841</v>
      </c>
    </row>
    <row r="24" spans="1:3" x14ac:dyDescent="0.3">
      <c r="A24" s="123" t="s">
        <v>2248</v>
      </c>
      <c r="B24" s="124" t="s">
        <v>2863</v>
      </c>
      <c r="C24" s="124" t="s">
        <v>2841</v>
      </c>
    </row>
    <row r="25" spans="1:3" x14ac:dyDescent="0.3">
      <c r="A25" s="123" t="s">
        <v>741</v>
      </c>
      <c r="B25" s="124" t="s">
        <v>2864</v>
      </c>
      <c r="C25" s="124" t="s">
        <v>2841</v>
      </c>
    </row>
    <row r="26" spans="1:3" x14ac:dyDescent="0.3">
      <c r="A26" s="123" t="s">
        <v>1968</v>
      </c>
      <c r="B26" s="124" t="s">
        <v>2865</v>
      </c>
      <c r="C26" s="124" t="s">
        <v>2841</v>
      </c>
    </row>
    <row r="27" spans="1:3" x14ac:dyDescent="0.3">
      <c r="A27" s="123" t="s">
        <v>715</v>
      </c>
      <c r="B27" s="124" t="s">
        <v>2866</v>
      </c>
      <c r="C27" s="124" t="s">
        <v>2841</v>
      </c>
    </row>
    <row r="28" spans="1:3" x14ac:dyDescent="0.3">
      <c r="A28" s="123" t="s">
        <v>594</v>
      </c>
      <c r="B28" s="124" t="s">
        <v>2867</v>
      </c>
      <c r="C28" s="124" t="s">
        <v>2841</v>
      </c>
    </row>
    <row r="29" spans="1:3" x14ac:dyDescent="0.3">
      <c r="A29" s="123" t="s">
        <v>1657</v>
      </c>
      <c r="B29" s="124" t="s">
        <v>2868</v>
      </c>
      <c r="C29" s="124" t="s">
        <v>2841</v>
      </c>
    </row>
    <row r="30" spans="1:3" x14ac:dyDescent="0.3">
      <c r="A30" s="123" t="s">
        <v>2255</v>
      </c>
      <c r="B30" s="124" t="s">
        <v>2869</v>
      </c>
      <c r="C30" s="124" t="s">
        <v>2841</v>
      </c>
    </row>
    <row r="31" spans="1:3" x14ac:dyDescent="0.3">
      <c r="A31" s="123" t="s">
        <v>929</v>
      </c>
      <c r="B31" s="124" t="s">
        <v>2870</v>
      </c>
      <c r="C31" s="124" t="s">
        <v>2841</v>
      </c>
    </row>
    <row r="32" spans="1:3" x14ac:dyDescent="0.3">
      <c r="A32" s="123" t="s">
        <v>1880</v>
      </c>
      <c r="B32" s="124" t="s">
        <v>2871</v>
      </c>
      <c r="C32" s="124" t="s">
        <v>2841</v>
      </c>
    </row>
    <row r="33" spans="1:3" x14ac:dyDescent="0.3">
      <c r="A33" s="123" t="s">
        <v>875</v>
      </c>
      <c r="B33" s="124" t="s">
        <v>2872</v>
      </c>
      <c r="C33" s="124" t="s">
        <v>2841</v>
      </c>
    </row>
    <row r="34" spans="1:3" x14ac:dyDescent="0.3">
      <c r="A34" s="123" t="s">
        <v>2177</v>
      </c>
      <c r="B34" s="124" t="s">
        <v>2873</v>
      </c>
      <c r="C34" s="124" t="s">
        <v>2841</v>
      </c>
    </row>
    <row r="35" spans="1:3" x14ac:dyDescent="0.3">
      <c r="A35" s="123" t="s">
        <v>1886</v>
      </c>
      <c r="B35" s="124" t="s">
        <v>2874</v>
      </c>
      <c r="C35" s="124" t="s">
        <v>2841</v>
      </c>
    </row>
    <row r="36" spans="1:3" x14ac:dyDescent="0.3">
      <c r="A36" s="123" t="s">
        <v>621</v>
      </c>
      <c r="B36" s="124" t="s">
        <v>2875</v>
      </c>
      <c r="C36" s="124" t="s">
        <v>2841</v>
      </c>
    </row>
    <row r="37" spans="1:3" x14ac:dyDescent="0.3">
      <c r="A37" s="123" t="s">
        <v>581</v>
      </c>
      <c r="B37" s="124" t="s">
        <v>2876</v>
      </c>
      <c r="C37" s="124" t="s">
        <v>2841</v>
      </c>
    </row>
    <row r="38" spans="1:3" x14ac:dyDescent="0.3">
      <c r="A38" s="123" t="s">
        <v>1882</v>
      </c>
      <c r="B38" s="124" t="s">
        <v>2877</v>
      </c>
      <c r="C38" s="124" t="s">
        <v>2841</v>
      </c>
    </row>
    <row r="39" spans="1:3" x14ac:dyDescent="0.3">
      <c r="A39" s="123" t="s">
        <v>2014</v>
      </c>
      <c r="B39" s="124" t="s">
        <v>2878</v>
      </c>
      <c r="C39" s="124" t="s">
        <v>2841</v>
      </c>
    </row>
    <row r="40" spans="1:3" x14ac:dyDescent="0.3">
      <c r="A40" s="123" t="s">
        <v>1383</v>
      </c>
      <c r="B40" s="124" t="s">
        <v>2879</v>
      </c>
      <c r="C40" s="124" t="s">
        <v>2841</v>
      </c>
    </row>
    <row r="41" spans="1:3" x14ac:dyDescent="0.3">
      <c r="A41" s="123" t="s">
        <v>2151</v>
      </c>
      <c r="B41" s="124" t="s">
        <v>2880</v>
      </c>
      <c r="C41" s="124" t="s">
        <v>2841</v>
      </c>
    </row>
    <row r="42" spans="1:3" x14ac:dyDescent="0.3">
      <c r="A42" s="123" t="s">
        <v>1589</v>
      </c>
      <c r="B42" s="124" t="s">
        <v>2881</v>
      </c>
      <c r="C42" s="124" t="s">
        <v>2841</v>
      </c>
    </row>
    <row r="43" spans="1:3" x14ac:dyDescent="0.3">
      <c r="A43" s="123" t="s">
        <v>1922</v>
      </c>
      <c r="B43" s="124" t="s">
        <v>2882</v>
      </c>
      <c r="C43" s="124" t="s">
        <v>2841</v>
      </c>
    </row>
    <row r="44" spans="1:3" x14ac:dyDescent="0.3">
      <c r="A44" s="123" t="s">
        <v>2561</v>
      </c>
      <c r="B44" s="124" t="s">
        <v>2883</v>
      </c>
      <c r="C44" s="124" t="s">
        <v>2841</v>
      </c>
    </row>
    <row r="45" spans="1:3" x14ac:dyDescent="0.3">
      <c r="A45" s="123" t="s">
        <v>1470</v>
      </c>
      <c r="B45" s="124" t="s">
        <v>2884</v>
      </c>
      <c r="C45" s="124" t="s">
        <v>2841</v>
      </c>
    </row>
    <row r="46" spans="1:3" x14ac:dyDescent="0.3">
      <c r="A46" s="123" t="s">
        <v>2085</v>
      </c>
      <c r="B46" s="124" t="s">
        <v>2885</v>
      </c>
      <c r="C46" s="124" t="s">
        <v>2841</v>
      </c>
    </row>
    <row r="47" spans="1:3" x14ac:dyDescent="0.3">
      <c r="A47" s="123" t="s">
        <v>2087</v>
      </c>
      <c r="B47" s="124" t="s">
        <v>2886</v>
      </c>
      <c r="C47" s="124" t="s">
        <v>2841</v>
      </c>
    </row>
    <row r="48" spans="1:3" x14ac:dyDescent="0.3">
      <c r="A48" s="123" t="s">
        <v>2328</v>
      </c>
      <c r="B48" s="124" t="s">
        <v>2887</v>
      </c>
      <c r="C48" s="124" t="s">
        <v>2841</v>
      </c>
    </row>
    <row r="49" spans="1:3" x14ac:dyDescent="0.3">
      <c r="A49" s="123" t="s">
        <v>1282</v>
      </c>
      <c r="B49" s="124" t="s">
        <v>2888</v>
      </c>
      <c r="C49" s="124" t="s">
        <v>2841</v>
      </c>
    </row>
    <row r="50" spans="1:3" x14ac:dyDescent="0.3">
      <c r="A50" s="123" t="s">
        <v>1388</v>
      </c>
      <c r="B50" s="124" t="s">
        <v>2889</v>
      </c>
      <c r="C50" s="124" t="s">
        <v>2841</v>
      </c>
    </row>
    <row r="51" spans="1:3" x14ac:dyDescent="0.3">
      <c r="A51" s="123" t="s">
        <v>921</v>
      </c>
      <c r="B51" s="124" t="s">
        <v>2890</v>
      </c>
      <c r="C51" s="124" t="s">
        <v>2841</v>
      </c>
    </row>
    <row r="52" spans="1:3" x14ac:dyDescent="0.3">
      <c r="A52" s="123" t="s">
        <v>583</v>
      </c>
      <c r="B52" s="124" t="s">
        <v>2891</v>
      </c>
      <c r="C52" s="124" t="s">
        <v>2841</v>
      </c>
    </row>
    <row r="53" spans="1:3" x14ac:dyDescent="0.3">
      <c r="A53" s="123" t="s">
        <v>2370</v>
      </c>
      <c r="B53" s="124" t="s">
        <v>2892</v>
      </c>
      <c r="C53" s="124" t="s">
        <v>2841</v>
      </c>
    </row>
    <row r="54" spans="1:3" x14ac:dyDescent="0.3">
      <c r="A54" s="123" t="s">
        <v>1936</v>
      </c>
      <c r="B54" s="124" t="s">
        <v>2893</v>
      </c>
      <c r="C54" s="124" t="s">
        <v>2841</v>
      </c>
    </row>
    <row r="55" spans="1:3" x14ac:dyDescent="0.3">
      <c r="A55" s="123" t="s">
        <v>1454</v>
      </c>
      <c r="B55" s="124" t="s">
        <v>2894</v>
      </c>
      <c r="C55" s="124" t="s">
        <v>2841</v>
      </c>
    </row>
    <row r="56" spans="1:3" x14ac:dyDescent="0.3">
      <c r="A56" s="123" t="s">
        <v>2374</v>
      </c>
      <c r="B56" s="124" t="s">
        <v>2895</v>
      </c>
      <c r="C56" s="124" t="s">
        <v>2841</v>
      </c>
    </row>
    <row r="57" spans="1:3" x14ac:dyDescent="0.3">
      <c r="A57" s="123" t="s">
        <v>2692</v>
      </c>
      <c r="B57" s="124" t="s">
        <v>2896</v>
      </c>
      <c r="C57" s="124" t="s">
        <v>2841</v>
      </c>
    </row>
    <row r="58" spans="1:3" x14ac:dyDescent="0.3">
      <c r="A58" s="123" t="s">
        <v>2701</v>
      </c>
      <c r="B58" s="124" t="s">
        <v>2897</v>
      </c>
      <c r="C58" s="124" t="s">
        <v>2841</v>
      </c>
    </row>
    <row r="59" spans="1:3" x14ac:dyDescent="0.3">
      <c r="A59" s="123" t="s">
        <v>1568</v>
      </c>
      <c r="B59" s="124" t="s">
        <v>2898</v>
      </c>
      <c r="C59" s="124" t="s">
        <v>2841</v>
      </c>
    </row>
    <row r="60" spans="1:3" x14ac:dyDescent="0.3">
      <c r="A60" s="123" t="s">
        <v>1474</v>
      </c>
      <c r="B60" s="124" t="s">
        <v>2899</v>
      </c>
      <c r="C60" s="124" t="s">
        <v>2841</v>
      </c>
    </row>
    <row r="61" spans="1:3" x14ac:dyDescent="0.3">
      <c r="A61" s="123" t="s">
        <v>2204</v>
      </c>
      <c r="B61" s="124" t="s">
        <v>2900</v>
      </c>
      <c r="C61" s="124" t="s">
        <v>2841</v>
      </c>
    </row>
    <row r="62" spans="1:3" x14ac:dyDescent="0.3">
      <c r="A62" s="123" t="s">
        <v>2016</v>
      </c>
      <c r="B62" s="124" t="s">
        <v>2901</v>
      </c>
      <c r="C62" s="124" t="s">
        <v>2841</v>
      </c>
    </row>
    <row r="63" spans="1:3" x14ac:dyDescent="0.3">
      <c r="A63" s="123" t="s">
        <v>1292</v>
      </c>
      <c r="B63" s="124" t="s">
        <v>2902</v>
      </c>
      <c r="C63" s="124" t="s">
        <v>2841</v>
      </c>
    </row>
    <row r="64" spans="1:3" x14ac:dyDescent="0.3">
      <c r="A64" s="123" t="s">
        <v>1620</v>
      </c>
      <c r="B64" s="124" t="s">
        <v>2903</v>
      </c>
      <c r="C64" s="124" t="s">
        <v>2841</v>
      </c>
    </row>
    <row r="65" spans="1:3" x14ac:dyDescent="0.3">
      <c r="A65" s="123" t="s">
        <v>1680</v>
      </c>
      <c r="B65" s="124" t="s">
        <v>2904</v>
      </c>
      <c r="C65" s="124" t="s">
        <v>2841</v>
      </c>
    </row>
    <row r="66" spans="1:3" x14ac:dyDescent="0.3">
      <c r="A66" s="123" t="s">
        <v>2388</v>
      </c>
      <c r="B66" s="124" t="s">
        <v>2905</v>
      </c>
      <c r="C66" s="124" t="s">
        <v>2841</v>
      </c>
    </row>
    <row r="67" spans="1:3" x14ac:dyDescent="0.3">
      <c r="A67" s="123" t="s">
        <v>2456</v>
      </c>
      <c r="B67" s="124" t="s">
        <v>2906</v>
      </c>
      <c r="C67" s="124" t="s">
        <v>2841</v>
      </c>
    </row>
    <row r="68" spans="1:3" x14ac:dyDescent="0.3">
      <c r="A68" s="123" t="s">
        <v>1298</v>
      </c>
      <c r="B68" s="124" t="s">
        <v>2907</v>
      </c>
      <c r="C68" s="124" t="s">
        <v>2841</v>
      </c>
    </row>
    <row r="69" spans="1:3" x14ac:dyDescent="0.3">
      <c r="A69" s="123" t="s">
        <v>1924</v>
      </c>
      <c r="B69" s="124" t="s">
        <v>2908</v>
      </c>
      <c r="C69" s="124" t="s">
        <v>2841</v>
      </c>
    </row>
    <row r="70" spans="1:3" x14ac:dyDescent="0.3">
      <c r="A70" s="123" t="s">
        <v>1476</v>
      </c>
      <c r="B70" s="124" t="s">
        <v>2909</v>
      </c>
      <c r="C70" s="124" t="s">
        <v>2841</v>
      </c>
    </row>
    <row r="71" spans="1:3" x14ac:dyDescent="0.3">
      <c r="A71" s="123" t="s">
        <v>2372</v>
      </c>
      <c r="B71" s="124" t="s">
        <v>2910</v>
      </c>
      <c r="C71" s="124" t="s">
        <v>2841</v>
      </c>
    </row>
    <row r="72" spans="1:3" x14ac:dyDescent="0.3">
      <c r="A72" s="123" t="s">
        <v>2274</v>
      </c>
      <c r="B72" s="124" t="s">
        <v>2911</v>
      </c>
      <c r="C72" s="124" t="s">
        <v>2841</v>
      </c>
    </row>
    <row r="73" spans="1:3" x14ac:dyDescent="0.3">
      <c r="A73" s="123" t="s">
        <v>1930</v>
      </c>
      <c r="B73" s="124" t="s">
        <v>2912</v>
      </c>
      <c r="C73" s="124" t="s">
        <v>2841</v>
      </c>
    </row>
    <row r="74" spans="1:3" x14ac:dyDescent="0.3">
      <c r="A74" s="123" t="s">
        <v>1488</v>
      </c>
      <c r="B74" s="124" t="s">
        <v>2913</v>
      </c>
      <c r="C74" s="124" t="s">
        <v>2841</v>
      </c>
    </row>
    <row r="75" spans="1:3" x14ac:dyDescent="0.3">
      <c r="A75" s="123" t="s">
        <v>1906</v>
      </c>
      <c r="B75" s="124" t="s">
        <v>2914</v>
      </c>
      <c r="C75" s="124" t="s">
        <v>2841</v>
      </c>
    </row>
    <row r="76" spans="1:3" x14ac:dyDescent="0.3">
      <c r="A76" s="123" t="s">
        <v>786</v>
      </c>
      <c r="B76" s="124" t="s">
        <v>2915</v>
      </c>
      <c r="C76" s="124" t="s">
        <v>2841</v>
      </c>
    </row>
    <row r="77" spans="1:3" x14ac:dyDescent="0.3">
      <c r="A77" s="123" t="s">
        <v>2187</v>
      </c>
      <c r="B77" s="124" t="s">
        <v>2916</v>
      </c>
      <c r="C77" s="124" t="s">
        <v>2841</v>
      </c>
    </row>
    <row r="78" spans="1:3" x14ac:dyDescent="0.3">
      <c r="A78" s="123" t="s">
        <v>1952</v>
      </c>
      <c r="B78" s="124" t="s">
        <v>2917</v>
      </c>
      <c r="C78" s="124" t="s">
        <v>2841</v>
      </c>
    </row>
    <row r="79" spans="1:3" x14ac:dyDescent="0.3">
      <c r="A79" s="123" t="s">
        <v>1859</v>
      </c>
      <c r="B79" s="124" t="s">
        <v>2918</v>
      </c>
      <c r="C79" s="124" t="s">
        <v>2841</v>
      </c>
    </row>
    <row r="80" spans="1:3" x14ac:dyDescent="0.3">
      <c r="A80" s="123" t="s">
        <v>2095</v>
      </c>
      <c r="B80" s="124" t="s">
        <v>2919</v>
      </c>
      <c r="C80" s="124" t="s">
        <v>2841</v>
      </c>
    </row>
    <row r="81" spans="1:3" x14ac:dyDescent="0.3">
      <c r="A81" s="123" t="s">
        <v>764</v>
      </c>
      <c r="B81" s="124" t="s">
        <v>2920</v>
      </c>
      <c r="C81" s="124" t="s">
        <v>2841</v>
      </c>
    </row>
    <row r="82" spans="1:3" x14ac:dyDescent="0.3">
      <c r="A82" s="123" t="s">
        <v>2018</v>
      </c>
      <c r="B82" s="124" t="s">
        <v>2921</v>
      </c>
      <c r="C82" s="124" t="s">
        <v>2841</v>
      </c>
    </row>
    <row r="83" spans="1:3" x14ac:dyDescent="0.3">
      <c r="A83" s="123" t="s">
        <v>898</v>
      </c>
      <c r="B83" s="124" t="s">
        <v>2922</v>
      </c>
      <c r="C83" s="124" t="s">
        <v>2841</v>
      </c>
    </row>
    <row r="84" spans="1:3" x14ac:dyDescent="0.3">
      <c r="A84" s="123" t="s">
        <v>766</v>
      </c>
      <c r="B84" s="124" t="s">
        <v>2923</v>
      </c>
      <c r="C84" s="124" t="s">
        <v>2841</v>
      </c>
    </row>
    <row r="85" spans="1:3" x14ac:dyDescent="0.3">
      <c r="A85" s="123" t="s">
        <v>937</v>
      </c>
      <c r="B85" s="124" t="s">
        <v>2924</v>
      </c>
      <c r="C85" s="124" t="s">
        <v>2841</v>
      </c>
    </row>
    <row r="86" spans="1:3" x14ac:dyDescent="0.3">
      <c r="A86" s="123" t="s">
        <v>2575</v>
      </c>
      <c r="B86" s="124" t="s">
        <v>2925</v>
      </c>
      <c r="C86" s="124" t="s">
        <v>2841</v>
      </c>
    </row>
    <row r="87" spans="1:3" x14ac:dyDescent="0.3">
      <c r="A87" s="123" t="s">
        <v>2281</v>
      </c>
      <c r="B87" s="124" t="s">
        <v>2926</v>
      </c>
      <c r="C87" s="124" t="s">
        <v>2841</v>
      </c>
    </row>
    <row r="88" spans="1:3" x14ac:dyDescent="0.3">
      <c r="A88" s="123" t="s">
        <v>877</v>
      </c>
      <c r="B88" s="124" t="s">
        <v>2927</v>
      </c>
      <c r="C88" s="124" t="s">
        <v>2841</v>
      </c>
    </row>
    <row r="89" spans="1:3" x14ac:dyDescent="0.3">
      <c r="A89" s="123" t="s">
        <v>2600</v>
      </c>
      <c r="B89" s="124" t="s">
        <v>2928</v>
      </c>
      <c r="C89" s="124" t="s">
        <v>2841</v>
      </c>
    </row>
    <row r="90" spans="1:3" x14ac:dyDescent="0.3">
      <c r="A90" s="123" t="s">
        <v>991</v>
      </c>
      <c r="B90" s="124" t="s">
        <v>2929</v>
      </c>
      <c r="C90" s="124" t="s">
        <v>2841</v>
      </c>
    </row>
    <row r="91" spans="1:3" x14ac:dyDescent="0.3">
      <c r="A91" s="123" t="s">
        <v>1946</v>
      </c>
      <c r="B91" s="124" t="s">
        <v>2930</v>
      </c>
      <c r="C91" s="124" t="s">
        <v>2841</v>
      </c>
    </row>
    <row r="92" spans="1:3" x14ac:dyDescent="0.3">
      <c r="A92" s="123" t="s">
        <v>585</v>
      </c>
      <c r="B92" s="124" t="s">
        <v>2931</v>
      </c>
      <c r="C92" s="124" t="s">
        <v>2841</v>
      </c>
    </row>
    <row r="93" spans="1:3" x14ac:dyDescent="0.3">
      <c r="A93" s="123" t="s">
        <v>2197</v>
      </c>
      <c r="B93" s="124" t="s">
        <v>2932</v>
      </c>
      <c r="C93" s="124" t="s">
        <v>2841</v>
      </c>
    </row>
    <row r="94" spans="1:3" x14ac:dyDescent="0.3">
      <c r="A94" s="123" t="s">
        <v>1938</v>
      </c>
      <c r="B94" s="124" t="s">
        <v>2933</v>
      </c>
      <c r="C94" s="124" t="s">
        <v>2841</v>
      </c>
    </row>
    <row r="95" spans="1:3" x14ac:dyDescent="0.3">
      <c r="A95" s="123" t="s">
        <v>2104</v>
      </c>
      <c r="B95" s="124" t="s">
        <v>2934</v>
      </c>
      <c r="C95" s="124" t="s">
        <v>2841</v>
      </c>
    </row>
    <row r="96" spans="1:3" x14ac:dyDescent="0.3">
      <c r="A96" s="123" t="s">
        <v>2206</v>
      </c>
      <c r="B96" s="124" t="s">
        <v>2935</v>
      </c>
      <c r="C96" s="124" t="s">
        <v>2841</v>
      </c>
    </row>
    <row r="97" spans="1:3" x14ac:dyDescent="0.3">
      <c r="A97" s="123" t="s">
        <v>923</v>
      </c>
      <c r="B97" s="124" t="s">
        <v>2936</v>
      </c>
      <c r="C97" s="124" t="s">
        <v>2841</v>
      </c>
    </row>
    <row r="98" spans="1:3" x14ac:dyDescent="0.3">
      <c r="A98" s="123" t="s">
        <v>2401</v>
      </c>
      <c r="B98" s="124" t="s">
        <v>2937</v>
      </c>
      <c r="C98" s="124" t="s">
        <v>2841</v>
      </c>
    </row>
    <row r="99" spans="1:3" x14ac:dyDescent="0.3">
      <c r="A99" s="123" t="s">
        <v>2379</v>
      </c>
      <c r="B99" s="124" t="s">
        <v>2938</v>
      </c>
      <c r="C99" s="124" t="s">
        <v>2841</v>
      </c>
    </row>
    <row r="100" spans="1:3" x14ac:dyDescent="0.3">
      <c r="A100" s="123" t="s">
        <v>995</v>
      </c>
      <c r="B100" s="124" t="s">
        <v>2939</v>
      </c>
      <c r="C100" s="124" t="s">
        <v>2841</v>
      </c>
    </row>
    <row r="101" spans="1:3" x14ac:dyDescent="0.3">
      <c r="A101" s="123" t="s">
        <v>2348</v>
      </c>
      <c r="B101" s="124" t="s">
        <v>2940</v>
      </c>
      <c r="C101" s="124" t="s">
        <v>2841</v>
      </c>
    </row>
    <row r="102" spans="1:3" x14ac:dyDescent="0.3">
      <c r="A102" s="123" t="s">
        <v>1411</v>
      </c>
      <c r="B102" s="124" t="s">
        <v>2941</v>
      </c>
      <c r="C102" s="124" t="s">
        <v>2841</v>
      </c>
    </row>
    <row r="103" spans="1:3" x14ac:dyDescent="0.3">
      <c r="A103" s="123" t="s">
        <v>529</v>
      </c>
      <c r="B103" s="124" t="s">
        <v>2942</v>
      </c>
      <c r="C103" s="124" t="s">
        <v>2841</v>
      </c>
    </row>
    <row r="104" spans="1:3" x14ac:dyDescent="0.3">
      <c r="A104" s="123" t="s">
        <v>709</v>
      </c>
      <c r="B104" s="124" t="s">
        <v>2943</v>
      </c>
      <c r="C104" s="124" t="s">
        <v>2841</v>
      </c>
    </row>
    <row r="105" spans="1:3" x14ac:dyDescent="0.3">
      <c r="A105" s="123" t="s">
        <v>537</v>
      </c>
      <c r="B105" s="124" t="s">
        <v>2944</v>
      </c>
      <c r="C105" s="124" t="s">
        <v>2841</v>
      </c>
    </row>
    <row r="106" spans="1:3" x14ac:dyDescent="0.3">
      <c r="A106" s="123" t="s">
        <v>659</v>
      </c>
      <c r="B106" s="124" t="s">
        <v>2945</v>
      </c>
      <c r="C106" s="124" t="s">
        <v>2841</v>
      </c>
    </row>
    <row r="107" spans="1:3" x14ac:dyDescent="0.3">
      <c r="A107" s="123" t="s">
        <v>669</v>
      </c>
      <c r="B107" s="124" t="s">
        <v>2946</v>
      </c>
      <c r="C107" s="124" t="s">
        <v>2841</v>
      </c>
    </row>
    <row r="108" spans="1:3" x14ac:dyDescent="0.3">
      <c r="A108" s="123" t="s">
        <v>1764</v>
      </c>
      <c r="B108" s="124" t="s">
        <v>2947</v>
      </c>
      <c r="C108" s="124" t="s">
        <v>2841</v>
      </c>
    </row>
    <row r="109" spans="1:3" x14ac:dyDescent="0.3">
      <c r="A109" s="123" t="s">
        <v>598</v>
      </c>
      <c r="B109" s="124" t="s">
        <v>2948</v>
      </c>
      <c r="C109" s="124" t="s">
        <v>2841</v>
      </c>
    </row>
    <row r="110" spans="1:3" x14ac:dyDescent="0.3">
      <c r="A110" s="123" t="s">
        <v>1255</v>
      </c>
      <c r="B110" s="124" t="s">
        <v>2949</v>
      </c>
      <c r="C110" s="124" t="s">
        <v>2950</v>
      </c>
    </row>
    <row r="111" spans="1:3" x14ac:dyDescent="0.3">
      <c r="A111" s="123" t="s">
        <v>2711</v>
      </c>
      <c r="B111" s="124" t="s">
        <v>2951</v>
      </c>
      <c r="C111" s="124" t="s">
        <v>2952</v>
      </c>
    </row>
    <row r="112" spans="1:3" x14ac:dyDescent="0.3">
      <c r="A112" s="123" t="s">
        <v>661</v>
      </c>
      <c r="B112" s="124" t="s">
        <v>2953</v>
      </c>
      <c r="C112" s="124" t="s">
        <v>2841</v>
      </c>
    </row>
    <row r="113" spans="1:3" x14ac:dyDescent="0.3">
      <c r="A113" s="123" t="s">
        <v>813</v>
      </c>
      <c r="B113" s="124" t="s">
        <v>2954</v>
      </c>
      <c r="C113" s="124" t="s">
        <v>2841</v>
      </c>
    </row>
    <row r="114" spans="1:3" x14ac:dyDescent="0.3">
      <c r="A114" s="123" t="s">
        <v>567</v>
      </c>
      <c r="B114" s="124" t="s">
        <v>2955</v>
      </c>
      <c r="C114" s="124" t="s">
        <v>2841</v>
      </c>
    </row>
    <row r="115" spans="1:3" x14ac:dyDescent="0.3">
      <c r="A115" s="123" t="s">
        <v>1494</v>
      </c>
      <c r="B115" s="124" t="s">
        <v>2956</v>
      </c>
      <c r="C115" s="124" t="s">
        <v>2841</v>
      </c>
    </row>
    <row r="116" spans="1:3" x14ac:dyDescent="0.3">
      <c r="A116" s="123" t="s">
        <v>2681</v>
      </c>
      <c r="B116" s="124" t="s">
        <v>2957</v>
      </c>
      <c r="C116" s="124" t="s">
        <v>2841</v>
      </c>
    </row>
    <row r="117" spans="1:3" x14ac:dyDescent="0.3">
      <c r="A117" s="123" t="s">
        <v>1413</v>
      </c>
      <c r="B117" s="124" t="s">
        <v>2958</v>
      </c>
      <c r="C117" s="124" t="s">
        <v>2841</v>
      </c>
    </row>
    <row r="118" spans="1:3" x14ac:dyDescent="0.3">
      <c r="A118" s="123" t="s">
        <v>1669</v>
      </c>
      <c r="B118" s="124" t="s">
        <v>2959</v>
      </c>
      <c r="C118" s="124" t="s">
        <v>2841</v>
      </c>
    </row>
    <row r="119" spans="1:3" x14ac:dyDescent="0.3">
      <c r="A119" s="123" t="s">
        <v>815</v>
      </c>
      <c r="B119" s="124" t="s">
        <v>2960</v>
      </c>
      <c r="C119" s="124" t="s">
        <v>2841</v>
      </c>
    </row>
    <row r="120" spans="1:3" x14ac:dyDescent="0.3">
      <c r="A120" s="123" t="s">
        <v>2706</v>
      </c>
      <c r="B120" s="124" t="s">
        <v>2961</v>
      </c>
      <c r="C120" s="124" t="s">
        <v>2841</v>
      </c>
    </row>
    <row r="121" spans="1:3" x14ac:dyDescent="0.3">
      <c r="A121" s="123" t="s">
        <v>539</v>
      </c>
      <c r="B121" s="124" t="s">
        <v>2962</v>
      </c>
      <c r="C121" s="124" t="s">
        <v>2841</v>
      </c>
    </row>
    <row r="122" spans="1:3" x14ac:dyDescent="0.3">
      <c r="A122" s="123" t="s">
        <v>1466</v>
      </c>
      <c r="B122" s="124" t="s">
        <v>2963</v>
      </c>
      <c r="C122" s="124" t="s">
        <v>2841</v>
      </c>
    </row>
    <row r="123" spans="1:3" x14ac:dyDescent="0.3">
      <c r="A123" s="123" t="s">
        <v>592</v>
      </c>
      <c r="B123" s="124" t="s">
        <v>2964</v>
      </c>
      <c r="C123" s="124" t="s">
        <v>2841</v>
      </c>
    </row>
    <row r="124" spans="1:3" x14ac:dyDescent="0.3">
      <c r="A124" s="123" t="s">
        <v>1661</v>
      </c>
      <c r="B124" s="124" t="s">
        <v>2965</v>
      </c>
      <c r="C124" s="124" t="s">
        <v>2841</v>
      </c>
    </row>
    <row r="125" spans="1:3" x14ac:dyDescent="0.3">
      <c r="A125" s="123" t="s">
        <v>640</v>
      </c>
      <c r="B125" s="124" t="s">
        <v>2966</v>
      </c>
      <c r="C125" s="124" t="s">
        <v>2841</v>
      </c>
    </row>
    <row r="126" spans="1:3" x14ac:dyDescent="0.3">
      <c r="A126" s="123" t="s">
        <v>680</v>
      </c>
      <c r="B126" s="124" t="s">
        <v>2967</v>
      </c>
      <c r="C126" s="124" t="s">
        <v>2841</v>
      </c>
    </row>
    <row r="127" spans="1:3" x14ac:dyDescent="0.3">
      <c r="A127" s="123" t="s">
        <v>1302</v>
      </c>
      <c r="B127" s="124" t="s">
        <v>2968</v>
      </c>
      <c r="C127" s="124" t="s">
        <v>2841</v>
      </c>
    </row>
    <row r="128" spans="1:3" x14ac:dyDescent="0.3">
      <c r="A128" s="123" t="s">
        <v>1822</v>
      </c>
      <c r="B128" s="124" t="s">
        <v>2969</v>
      </c>
      <c r="C128" s="124" t="s">
        <v>2841</v>
      </c>
    </row>
    <row r="129" spans="1:3" x14ac:dyDescent="0.3">
      <c r="A129" s="123" t="s">
        <v>1468</v>
      </c>
      <c r="B129" s="124" t="s">
        <v>2970</v>
      </c>
      <c r="C129" s="124" t="s">
        <v>2841</v>
      </c>
    </row>
    <row r="130" spans="1:3" x14ac:dyDescent="0.3">
      <c r="A130" s="123" t="s">
        <v>571</v>
      </c>
      <c r="B130" s="124" t="s">
        <v>2971</v>
      </c>
      <c r="C130" s="124" t="s">
        <v>2841</v>
      </c>
    </row>
    <row r="131" spans="1:3" x14ac:dyDescent="0.3">
      <c r="A131" s="123" t="s">
        <v>574</v>
      </c>
      <c r="B131" s="124" t="s">
        <v>2972</v>
      </c>
      <c r="C131" s="124" t="s">
        <v>2841</v>
      </c>
    </row>
    <row r="132" spans="1:3" x14ac:dyDescent="0.3">
      <c r="A132" s="123" t="s">
        <v>1593</v>
      </c>
      <c r="B132" s="124" t="s">
        <v>2973</v>
      </c>
      <c r="C132" s="124" t="s">
        <v>2841</v>
      </c>
    </row>
    <row r="133" spans="1:3" x14ac:dyDescent="0.3">
      <c r="A133" s="123" t="s">
        <v>2685</v>
      </c>
      <c r="B133" s="124" t="s">
        <v>2974</v>
      </c>
      <c r="C133" s="124" t="s">
        <v>2841</v>
      </c>
    </row>
    <row r="134" spans="1:3" x14ac:dyDescent="0.3">
      <c r="A134" s="123" t="s">
        <v>2686</v>
      </c>
      <c r="B134" s="124" t="s">
        <v>2975</v>
      </c>
      <c r="C134" s="124" t="s">
        <v>2976</v>
      </c>
    </row>
    <row r="135" spans="1:3" x14ac:dyDescent="0.3">
      <c r="A135" s="123" t="s">
        <v>1720</v>
      </c>
      <c r="B135" s="124" t="s">
        <v>2977</v>
      </c>
      <c r="C135" s="124" t="s">
        <v>2978</v>
      </c>
    </row>
    <row r="136" spans="1:3" x14ac:dyDescent="0.3">
      <c r="A136" s="123" t="s">
        <v>1830</v>
      </c>
      <c r="B136" s="124" t="s">
        <v>2979</v>
      </c>
      <c r="C136" s="124" t="s">
        <v>2841</v>
      </c>
    </row>
    <row r="137" spans="1:3" x14ac:dyDescent="0.3">
      <c r="A137" s="123" t="s">
        <v>2708</v>
      </c>
      <c r="B137" s="124" t="s">
        <v>2980</v>
      </c>
      <c r="C137" s="124" t="s">
        <v>2981</v>
      </c>
    </row>
    <row r="138" spans="1:3" x14ac:dyDescent="0.3">
      <c r="A138" s="123" t="s">
        <v>1403</v>
      </c>
      <c r="B138" s="124" t="s">
        <v>2982</v>
      </c>
      <c r="C138" s="124" t="s">
        <v>2983</v>
      </c>
    </row>
    <row r="139" spans="1:3" x14ac:dyDescent="0.3">
      <c r="A139" s="123" t="s">
        <v>674</v>
      </c>
      <c r="B139" s="124" t="s">
        <v>2984</v>
      </c>
      <c r="C139" s="124" t="s">
        <v>2841</v>
      </c>
    </row>
    <row r="140" spans="1:3" x14ac:dyDescent="0.3">
      <c r="A140" s="123" t="s">
        <v>691</v>
      </c>
      <c r="B140" s="124" t="s">
        <v>2985</v>
      </c>
      <c r="C140" s="124" t="s">
        <v>2841</v>
      </c>
    </row>
    <row r="141" spans="1:3" x14ac:dyDescent="0.3">
      <c r="A141" s="123" t="s">
        <v>1266</v>
      </c>
      <c r="B141" s="124" t="s">
        <v>2986</v>
      </c>
      <c r="C141" s="124" t="s">
        <v>2841</v>
      </c>
    </row>
    <row r="142" spans="1:3" x14ac:dyDescent="0.3">
      <c r="A142" s="123" t="s">
        <v>1770</v>
      </c>
      <c r="B142" s="124" t="s">
        <v>2987</v>
      </c>
      <c r="C142" s="124" t="s">
        <v>2841</v>
      </c>
    </row>
    <row r="143" spans="1:3" x14ac:dyDescent="0.3">
      <c r="A143" s="123" t="s">
        <v>1811</v>
      </c>
      <c r="B143" s="124" t="s">
        <v>2988</v>
      </c>
      <c r="C143" s="124" t="s">
        <v>2841</v>
      </c>
    </row>
    <row r="144" spans="1:3" x14ac:dyDescent="0.3">
      <c r="A144" s="123" t="s">
        <v>1835</v>
      </c>
      <c r="B144" s="124" t="s">
        <v>2989</v>
      </c>
      <c r="C144" s="124" t="s">
        <v>2841</v>
      </c>
    </row>
    <row r="145" spans="1:3" x14ac:dyDescent="0.3">
      <c r="A145" s="123" t="s">
        <v>569</v>
      </c>
      <c r="B145" s="124" t="s">
        <v>2990</v>
      </c>
      <c r="C145" s="124" t="s">
        <v>2841</v>
      </c>
    </row>
    <row r="146" spans="1:3" x14ac:dyDescent="0.3">
      <c r="A146" s="123" t="s">
        <v>1496</v>
      </c>
      <c r="B146" s="124" t="s">
        <v>2991</v>
      </c>
      <c r="C146" s="124" t="s">
        <v>2841</v>
      </c>
    </row>
    <row r="147" spans="1:3" x14ac:dyDescent="0.3">
      <c r="A147" s="123" t="s">
        <v>1354</v>
      </c>
      <c r="B147" s="124" t="s">
        <v>2992</v>
      </c>
      <c r="C147" s="124" t="s">
        <v>2841</v>
      </c>
    </row>
    <row r="148" spans="1:3" x14ac:dyDescent="0.3">
      <c r="A148" s="123" t="s">
        <v>1405</v>
      </c>
      <c r="B148" s="124" t="s">
        <v>2993</v>
      </c>
      <c r="C148" s="124" t="s">
        <v>2841</v>
      </c>
    </row>
    <row r="149" spans="1:3" x14ac:dyDescent="0.3">
      <c r="A149" s="123" t="s">
        <v>1564</v>
      </c>
      <c r="B149" s="124" t="s">
        <v>2994</v>
      </c>
      <c r="C149" s="124" t="s">
        <v>2841</v>
      </c>
    </row>
    <row r="150" spans="1:3" x14ac:dyDescent="0.3">
      <c r="A150" s="123" t="s">
        <v>734</v>
      </c>
      <c r="B150" s="124" t="s">
        <v>2995</v>
      </c>
      <c r="C150" s="124" t="s">
        <v>2841</v>
      </c>
    </row>
    <row r="151" spans="1:3" x14ac:dyDescent="0.3">
      <c r="A151" s="123" t="s">
        <v>2230</v>
      </c>
      <c r="B151" s="124" t="s">
        <v>2996</v>
      </c>
      <c r="C151" s="124" t="s">
        <v>2841</v>
      </c>
    </row>
    <row r="152" spans="1:3" x14ac:dyDescent="0.3">
      <c r="A152" s="123" t="s">
        <v>607</v>
      </c>
      <c r="B152" s="124" t="s">
        <v>2997</v>
      </c>
      <c r="C152" s="124" t="s">
        <v>2841</v>
      </c>
    </row>
    <row r="153" spans="1:3" x14ac:dyDescent="0.3">
      <c r="A153" s="123" t="s">
        <v>694</v>
      </c>
      <c r="B153" s="124" t="s">
        <v>2998</v>
      </c>
      <c r="C153" s="124" t="s">
        <v>2841</v>
      </c>
    </row>
    <row r="154" spans="1:3" x14ac:dyDescent="0.3">
      <c r="A154" s="123" t="s">
        <v>1581</v>
      </c>
      <c r="B154" s="124" t="s">
        <v>2999</v>
      </c>
      <c r="C154" s="124" t="s">
        <v>2841</v>
      </c>
    </row>
    <row r="155" spans="1:3" x14ac:dyDescent="0.3">
      <c r="A155" s="123" t="s">
        <v>615</v>
      </c>
      <c r="B155" s="124" t="s">
        <v>3000</v>
      </c>
      <c r="C155" s="124" t="s">
        <v>2841</v>
      </c>
    </row>
    <row r="156" spans="1:3" x14ac:dyDescent="0.3">
      <c r="A156" s="123" t="s">
        <v>2334</v>
      </c>
      <c r="B156" s="124" t="s">
        <v>3001</v>
      </c>
      <c r="C156" s="124" t="s">
        <v>2841</v>
      </c>
    </row>
    <row r="157" spans="1:3" x14ac:dyDescent="0.3">
      <c r="A157" s="123" t="s">
        <v>2699</v>
      </c>
      <c r="B157" s="124" t="s">
        <v>3002</v>
      </c>
      <c r="C157" s="124" t="s">
        <v>2841</v>
      </c>
    </row>
    <row r="158" spans="1:3" x14ac:dyDescent="0.3">
      <c r="A158" s="123" t="s">
        <v>1419</v>
      </c>
      <c r="B158" s="124" t="s">
        <v>3003</v>
      </c>
      <c r="C158" s="124" t="s">
        <v>2841</v>
      </c>
    </row>
    <row r="159" spans="1:3" x14ac:dyDescent="0.3">
      <c r="A159" s="123" t="s">
        <v>736</v>
      </c>
      <c r="B159" s="124" t="s">
        <v>3004</v>
      </c>
      <c r="C159" s="124" t="s">
        <v>2841</v>
      </c>
    </row>
    <row r="160" spans="1:3" x14ac:dyDescent="0.3">
      <c r="A160" s="123" t="s">
        <v>545</v>
      </c>
      <c r="B160" s="124" t="s">
        <v>3005</v>
      </c>
      <c r="C160" s="124" t="s">
        <v>2841</v>
      </c>
    </row>
    <row r="161" spans="1:3" x14ac:dyDescent="0.3">
      <c r="A161" s="123" t="s">
        <v>739</v>
      </c>
      <c r="B161" s="124" t="s">
        <v>3006</v>
      </c>
      <c r="C161" s="124" t="s">
        <v>2841</v>
      </c>
    </row>
    <row r="162" spans="1:3" x14ac:dyDescent="0.3">
      <c r="A162" s="123" t="s">
        <v>2232</v>
      </c>
      <c r="B162" s="124" t="s">
        <v>3007</v>
      </c>
      <c r="C162" s="124" t="s">
        <v>2841</v>
      </c>
    </row>
    <row r="163" spans="1:3" x14ac:dyDescent="0.3">
      <c r="A163" s="123" t="s">
        <v>576</v>
      </c>
      <c r="B163" s="124" t="s">
        <v>3008</v>
      </c>
      <c r="C163" s="124" t="s">
        <v>2841</v>
      </c>
    </row>
    <row r="164" spans="1:3" x14ac:dyDescent="0.3">
      <c r="A164" s="123" t="s">
        <v>1794</v>
      </c>
      <c r="B164" s="124" t="s">
        <v>3009</v>
      </c>
      <c r="C164" s="124" t="s">
        <v>2841</v>
      </c>
    </row>
    <row r="165" spans="1:3" x14ac:dyDescent="0.3">
      <c r="A165" s="123" t="s">
        <v>1259</v>
      </c>
      <c r="B165" s="124" t="s">
        <v>3010</v>
      </c>
      <c r="C165" s="124" t="s">
        <v>2841</v>
      </c>
    </row>
    <row r="166" spans="1:3" x14ac:dyDescent="0.3">
      <c r="A166" s="123" t="s">
        <v>602</v>
      </c>
      <c r="B166" s="124" t="s">
        <v>3011</v>
      </c>
      <c r="C166" s="124" t="s">
        <v>2841</v>
      </c>
    </row>
    <row r="167" spans="1:3" x14ac:dyDescent="0.3">
      <c r="A167" s="123" t="s">
        <v>2445</v>
      </c>
      <c r="B167" s="124" t="s">
        <v>3012</v>
      </c>
      <c r="C167" s="124" t="s">
        <v>2841</v>
      </c>
    </row>
    <row r="168" spans="1:3" x14ac:dyDescent="0.3">
      <c r="A168" s="123" t="s">
        <v>676</v>
      </c>
      <c r="B168" s="124" t="s">
        <v>3013</v>
      </c>
      <c r="C168" s="124" t="s">
        <v>2841</v>
      </c>
    </row>
    <row r="169" spans="1:3" x14ac:dyDescent="0.3">
      <c r="A169" s="123" t="s">
        <v>696</v>
      </c>
      <c r="B169" s="124" t="s">
        <v>3014</v>
      </c>
      <c r="C169" s="124" t="s">
        <v>2841</v>
      </c>
    </row>
    <row r="170" spans="1:3" x14ac:dyDescent="0.3">
      <c r="A170" s="123" t="s">
        <v>609</v>
      </c>
      <c r="B170" s="124" t="s">
        <v>3015</v>
      </c>
      <c r="C170" s="124" t="s">
        <v>2841</v>
      </c>
    </row>
    <row r="171" spans="1:3" x14ac:dyDescent="0.3">
      <c r="A171" s="123" t="s">
        <v>1324</v>
      </c>
      <c r="B171" s="124" t="s">
        <v>3016</v>
      </c>
      <c r="C171" s="124" t="s">
        <v>2841</v>
      </c>
    </row>
    <row r="172" spans="1:3" x14ac:dyDescent="0.3">
      <c r="A172" s="123" t="s">
        <v>1813</v>
      </c>
      <c r="B172" s="124" t="s">
        <v>3017</v>
      </c>
      <c r="C172" s="124" t="s">
        <v>2841</v>
      </c>
    </row>
    <row r="173" spans="1:3" x14ac:dyDescent="0.3">
      <c r="A173" s="123" t="s">
        <v>629</v>
      </c>
      <c r="B173" s="124" t="s">
        <v>3018</v>
      </c>
      <c r="C173" s="124" t="s">
        <v>2841</v>
      </c>
    </row>
    <row r="174" spans="1:3" x14ac:dyDescent="0.3">
      <c r="A174" s="123" t="s">
        <v>2238</v>
      </c>
      <c r="B174" s="124" t="s">
        <v>3019</v>
      </c>
      <c r="C174" s="124" t="s">
        <v>2841</v>
      </c>
    </row>
    <row r="175" spans="1:3" x14ac:dyDescent="0.3">
      <c r="A175" s="123" t="s">
        <v>1018</v>
      </c>
      <c r="B175" s="124" t="s">
        <v>3020</v>
      </c>
      <c r="C175" s="124" t="s">
        <v>2841</v>
      </c>
    </row>
    <row r="176" spans="1:3" x14ac:dyDescent="0.3">
      <c r="A176" s="123" t="s">
        <v>653</v>
      </c>
      <c r="B176" s="124" t="s">
        <v>3021</v>
      </c>
      <c r="C176" s="124" t="s">
        <v>2841</v>
      </c>
    </row>
    <row r="177" spans="1:3" x14ac:dyDescent="0.3">
      <c r="A177" s="123" t="s">
        <v>967</v>
      </c>
      <c r="B177" s="124" t="s">
        <v>3022</v>
      </c>
      <c r="C177" s="124" t="s">
        <v>2841</v>
      </c>
    </row>
    <row r="178" spans="1:3" x14ac:dyDescent="0.3">
      <c r="A178" s="123" t="s">
        <v>1390</v>
      </c>
      <c r="B178" s="124" t="s">
        <v>3023</v>
      </c>
      <c r="C178" s="124" t="s">
        <v>2841</v>
      </c>
    </row>
    <row r="179" spans="1:3" x14ac:dyDescent="0.3">
      <c r="A179" s="123" t="s">
        <v>974</v>
      </c>
      <c r="B179" s="124" t="s">
        <v>3024</v>
      </c>
      <c r="C179" s="124" t="s">
        <v>2841</v>
      </c>
    </row>
    <row r="180" spans="1:3" x14ac:dyDescent="0.3">
      <c r="A180" s="123" t="s">
        <v>613</v>
      </c>
      <c r="B180" s="124" t="s">
        <v>3025</v>
      </c>
      <c r="C180" s="124" t="s">
        <v>2841</v>
      </c>
    </row>
    <row r="181" spans="1:3" x14ac:dyDescent="0.3">
      <c r="A181" s="123" t="s">
        <v>701</v>
      </c>
      <c r="B181" s="124" t="s">
        <v>3026</v>
      </c>
      <c r="C181" s="124" t="s">
        <v>2841</v>
      </c>
    </row>
    <row r="182" spans="1:3" x14ac:dyDescent="0.3">
      <c r="A182" s="123" t="s">
        <v>667</v>
      </c>
      <c r="B182" s="124" t="s">
        <v>3027</v>
      </c>
      <c r="C182" s="124" t="s">
        <v>2841</v>
      </c>
    </row>
    <row r="183" spans="1:3" x14ac:dyDescent="0.3">
      <c r="A183" s="123" t="s">
        <v>531</v>
      </c>
      <c r="B183" s="124" t="s">
        <v>3028</v>
      </c>
      <c r="C183" s="124" t="s">
        <v>2841</v>
      </c>
    </row>
    <row r="184" spans="1:3" x14ac:dyDescent="0.3">
      <c r="A184" s="123" t="s">
        <v>1356</v>
      </c>
      <c r="B184" s="124" t="s">
        <v>3029</v>
      </c>
      <c r="C184" s="124" t="s">
        <v>2841</v>
      </c>
    </row>
    <row r="185" spans="1:3" x14ac:dyDescent="0.3">
      <c r="A185" s="123" t="s">
        <v>1748</v>
      </c>
      <c r="B185" s="124" t="s">
        <v>3030</v>
      </c>
      <c r="C185" s="124" t="s">
        <v>2841</v>
      </c>
    </row>
    <row r="186" spans="1:3" x14ac:dyDescent="0.3">
      <c r="A186" s="123" t="s">
        <v>1710</v>
      </c>
      <c r="B186" s="124" t="s">
        <v>3031</v>
      </c>
      <c r="C186" s="124" t="s">
        <v>2841</v>
      </c>
    </row>
    <row r="187" spans="1:3" x14ac:dyDescent="0.3">
      <c r="A187" s="123" t="s">
        <v>1595</v>
      </c>
      <c r="B187" s="124" t="s">
        <v>3032</v>
      </c>
      <c r="C187" s="124" t="s">
        <v>2841</v>
      </c>
    </row>
    <row r="188" spans="1:3" x14ac:dyDescent="0.3">
      <c r="A188" s="123" t="s">
        <v>1837</v>
      </c>
      <c r="B188" s="124" t="s">
        <v>3033</v>
      </c>
      <c r="C188" s="124" t="s">
        <v>2841</v>
      </c>
    </row>
    <row r="189" spans="1:3" x14ac:dyDescent="0.3">
      <c r="A189" s="123" t="s">
        <v>1339</v>
      </c>
      <c r="B189" s="124" t="s">
        <v>3034</v>
      </c>
      <c r="C189" s="124" t="s">
        <v>2841</v>
      </c>
    </row>
    <row r="190" spans="1:3" x14ac:dyDescent="0.3">
      <c r="A190" s="123" t="s">
        <v>1851</v>
      </c>
      <c r="B190" s="124" t="s">
        <v>3035</v>
      </c>
      <c r="C190" s="124" t="s">
        <v>2841</v>
      </c>
    </row>
    <row r="191" spans="1:3" x14ac:dyDescent="0.3">
      <c r="A191" s="123" t="s">
        <v>1828</v>
      </c>
      <c r="B191" s="124" t="s">
        <v>3036</v>
      </c>
      <c r="C191" s="124" t="s">
        <v>2841</v>
      </c>
    </row>
    <row r="192" spans="1:3" x14ac:dyDescent="0.3">
      <c r="A192" s="123" t="s">
        <v>631</v>
      </c>
      <c r="B192" s="124" t="s">
        <v>3037</v>
      </c>
      <c r="C192" s="124" t="s">
        <v>2841</v>
      </c>
    </row>
    <row r="193" spans="1:3" x14ac:dyDescent="0.3">
      <c r="A193" s="123" t="s">
        <v>1566</v>
      </c>
      <c r="B193" s="124" t="s">
        <v>3038</v>
      </c>
      <c r="C193" s="124" t="s">
        <v>2841</v>
      </c>
    </row>
    <row r="194" spans="1:3" x14ac:dyDescent="0.3">
      <c r="A194" s="123" t="s">
        <v>1693</v>
      </c>
      <c r="B194" s="124" t="s">
        <v>3039</v>
      </c>
      <c r="C194" s="124" t="s">
        <v>2841</v>
      </c>
    </row>
    <row r="195" spans="1:3" x14ac:dyDescent="0.3">
      <c r="A195" s="123" t="s">
        <v>2050</v>
      </c>
      <c r="B195" s="124" t="s">
        <v>3040</v>
      </c>
      <c r="C195" s="124" t="s">
        <v>2841</v>
      </c>
    </row>
    <row r="196" spans="1:3" x14ac:dyDescent="0.3">
      <c r="A196" s="123" t="s">
        <v>2240</v>
      </c>
      <c r="B196" s="124" t="s">
        <v>3041</v>
      </c>
      <c r="C196" s="124" t="s">
        <v>2841</v>
      </c>
    </row>
    <row r="197" spans="1:3" x14ac:dyDescent="0.3">
      <c r="A197" s="123" t="s">
        <v>2447</v>
      </c>
      <c r="B197" s="124" t="s">
        <v>3042</v>
      </c>
      <c r="C197" s="124" t="s">
        <v>2841</v>
      </c>
    </row>
    <row r="198" spans="1:3" x14ac:dyDescent="0.3">
      <c r="A198" s="123" t="s">
        <v>535</v>
      </c>
      <c r="B198" s="124" t="s">
        <v>3043</v>
      </c>
      <c r="C198" s="124" t="s">
        <v>2841</v>
      </c>
    </row>
    <row r="199" spans="1:3" x14ac:dyDescent="0.3">
      <c r="A199" s="123" t="s">
        <v>1671</v>
      </c>
      <c r="B199" s="124" t="s">
        <v>3044</v>
      </c>
      <c r="C199" s="124" t="s">
        <v>2841</v>
      </c>
    </row>
    <row r="200" spans="1:3" x14ac:dyDescent="0.3">
      <c r="A200" s="123" t="s">
        <v>1326</v>
      </c>
      <c r="B200" s="124" t="s">
        <v>3045</v>
      </c>
      <c r="C200" s="124" t="s">
        <v>2841</v>
      </c>
    </row>
    <row r="201" spans="1:3" x14ac:dyDescent="0.3">
      <c r="A201" s="123" t="s">
        <v>655</v>
      </c>
      <c r="B201" s="124" t="s">
        <v>3046</v>
      </c>
      <c r="C201" s="124" t="s">
        <v>2841</v>
      </c>
    </row>
    <row r="202" spans="1:3" x14ac:dyDescent="0.3">
      <c r="A202" s="123" t="s">
        <v>703</v>
      </c>
      <c r="B202" s="124" t="s">
        <v>3047</v>
      </c>
      <c r="C202" s="124" t="s">
        <v>2841</v>
      </c>
    </row>
    <row r="203" spans="1:3" x14ac:dyDescent="0.3">
      <c r="A203" s="123" t="s">
        <v>1815</v>
      </c>
      <c r="B203" s="124" t="s">
        <v>3048</v>
      </c>
      <c r="C203" s="124" t="s">
        <v>2841</v>
      </c>
    </row>
    <row r="204" spans="1:3" x14ac:dyDescent="0.3">
      <c r="A204" s="123" t="s">
        <v>2458</v>
      </c>
      <c r="B204" s="124" t="s">
        <v>3049</v>
      </c>
      <c r="C204" s="124" t="s">
        <v>2841</v>
      </c>
    </row>
    <row r="205" spans="1:3" x14ac:dyDescent="0.3">
      <c r="A205" s="123" t="s">
        <v>2338</v>
      </c>
      <c r="B205" s="124" t="s">
        <v>3050</v>
      </c>
      <c r="C205" s="124" t="s">
        <v>2841</v>
      </c>
    </row>
    <row r="206" spans="1:3" x14ac:dyDescent="0.3">
      <c r="A206" s="123" t="s">
        <v>976</v>
      </c>
      <c r="B206" s="124" t="s">
        <v>3051</v>
      </c>
      <c r="C206" s="124" t="s">
        <v>2841</v>
      </c>
    </row>
    <row r="207" spans="1:3" x14ac:dyDescent="0.3">
      <c r="A207" s="123" t="s">
        <v>1397</v>
      </c>
      <c r="B207" s="124" t="s">
        <v>3052</v>
      </c>
      <c r="C207" s="124" t="s">
        <v>2841</v>
      </c>
    </row>
    <row r="208" spans="1:3" x14ac:dyDescent="0.3">
      <c r="A208" s="123" t="s">
        <v>1599</v>
      </c>
      <c r="B208" s="124" t="s">
        <v>3053</v>
      </c>
      <c r="C208" s="124" t="s">
        <v>2841</v>
      </c>
    </row>
    <row r="209" spans="1:3" x14ac:dyDescent="0.3">
      <c r="A209" s="123" t="s">
        <v>2350</v>
      </c>
      <c r="B209" s="124" t="s">
        <v>3054</v>
      </c>
      <c r="C209" s="124" t="s">
        <v>2841</v>
      </c>
    </row>
    <row r="210" spans="1:3" x14ac:dyDescent="0.3">
      <c r="A210" s="123" t="s">
        <v>1722</v>
      </c>
      <c r="B210" s="124" t="s">
        <v>3055</v>
      </c>
      <c r="C210" s="124" t="s">
        <v>2841</v>
      </c>
    </row>
    <row r="211" spans="1:3" x14ac:dyDescent="0.3">
      <c r="A211" s="123" t="s">
        <v>1857</v>
      </c>
      <c r="B211" s="124" t="s">
        <v>3056</v>
      </c>
      <c r="C211" s="124" t="s">
        <v>2841</v>
      </c>
    </row>
    <row r="212" spans="1:3" x14ac:dyDescent="0.3">
      <c r="A212" s="123" t="s">
        <v>1981</v>
      </c>
      <c r="B212" s="124" t="s">
        <v>3057</v>
      </c>
      <c r="C212" s="124" t="s">
        <v>2841</v>
      </c>
    </row>
    <row r="213" spans="1:3" x14ac:dyDescent="0.3">
      <c r="A213" s="123" t="s">
        <v>2696</v>
      </c>
      <c r="B213" s="124" t="s">
        <v>3058</v>
      </c>
      <c r="C213" s="124" t="s">
        <v>2841</v>
      </c>
    </row>
    <row r="214" spans="1:3" x14ac:dyDescent="0.3">
      <c r="A214" s="123" t="s">
        <v>1482</v>
      </c>
      <c r="B214" s="124" t="s">
        <v>3059</v>
      </c>
      <c r="C214" s="124" t="s">
        <v>2841</v>
      </c>
    </row>
    <row r="215" spans="1:3" x14ac:dyDescent="0.3">
      <c r="A215" s="123" t="s">
        <v>2518</v>
      </c>
      <c r="B215" s="124" t="s">
        <v>3060</v>
      </c>
      <c r="C215" s="124" t="s">
        <v>2841</v>
      </c>
    </row>
    <row r="216" spans="1:3" x14ac:dyDescent="0.3">
      <c r="A216" s="123" t="s">
        <v>1638</v>
      </c>
      <c r="B216" s="124" t="s">
        <v>3061</v>
      </c>
      <c r="C216" s="124" t="s">
        <v>2841</v>
      </c>
    </row>
    <row r="217" spans="1:3" x14ac:dyDescent="0.3">
      <c r="A217" s="123" t="s">
        <v>2242</v>
      </c>
      <c r="B217" s="124" t="s">
        <v>3062</v>
      </c>
      <c r="C217" s="124" t="s">
        <v>2841</v>
      </c>
    </row>
    <row r="218" spans="1:3" x14ac:dyDescent="0.3">
      <c r="A218" s="123" t="s">
        <v>619</v>
      </c>
      <c r="B218" s="124" t="s">
        <v>3063</v>
      </c>
      <c r="C218" s="124" t="s">
        <v>2841</v>
      </c>
    </row>
    <row r="219" spans="1:3" x14ac:dyDescent="0.3">
      <c r="A219" s="123" t="s">
        <v>2700</v>
      </c>
      <c r="B219" s="124" t="s">
        <v>3064</v>
      </c>
      <c r="C219" s="124" t="s">
        <v>2841</v>
      </c>
    </row>
    <row r="220" spans="1:3" x14ac:dyDescent="0.3">
      <c r="A220" s="123" t="s">
        <v>2715</v>
      </c>
      <c r="B220" s="124" t="s">
        <v>3065</v>
      </c>
      <c r="C220" s="124" t="s">
        <v>2841</v>
      </c>
    </row>
    <row r="221" spans="1:3" x14ac:dyDescent="0.3">
      <c r="A221" s="123" t="s">
        <v>1742</v>
      </c>
      <c r="B221" s="124" t="s">
        <v>3066</v>
      </c>
      <c r="C221" s="124" t="s">
        <v>2841</v>
      </c>
    </row>
    <row r="222" spans="1:3" x14ac:dyDescent="0.3">
      <c r="A222" s="123" t="s">
        <v>1601</v>
      </c>
      <c r="B222" s="124" t="s">
        <v>3067</v>
      </c>
      <c r="C222" s="124" t="s">
        <v>2841</v>
      </c>
    </row>
    <row r="223" spans="1:3" x14ac:dyDescent="0.3">
      <c r="A223" s="123" t="s">
        <v>1663</v>
      </c>
      <c r="B223" s="124" t="s">
        <v>3068</v>
      </c>
      <c r="C223" s="124" t="s">
        <v>2841</v>
      </c>
    </row>
    <row r="224" spans="1:3" x14ac:dyDescent="0.3">
      <c r="A224" s="123" t="s">
        <v>1629</v>
      </c>
      <c r="B224" s="124" t="s">
        <v>3069</v>
      </c>
      <c r="C224" s="124" t="s">
        <v>2841</v>
      </c>
    </row>
    <row r="225" spans="1:3" x14ac:dyDescent="0.3">
      <c r="A225" s="123" t="s">
        <v>2246</v>
      </c>
      <c r="B225" s="124" t="s">
        <v>3070</v>
      </c>
      <c r="C225" s="124" t="s">
        <v>2841</v>
      </c>
    </row>
    <row r="226" spans="1:3" x14ac:dyDescent="0.3">
      <c r="A226" s="123" t="s">
        <v>1348</v>
      </c>
      <c r="B226" s="124" t="s">
        <v>3071</v>
      </c>
      <c r="C226" s="124" t="s">
        <v>2841</v>
      </c>
    </row>
    <row r="227" spans="1:3" x14ac:dyDescent="0.3">
      <c r="A227" s="123" t="s">
        <v>1684</v>
      </c>
      <c r="B227" s="124" t="s">
        <v>3072</v>
      </c>
      <c r="C227" s="124" t="s">
        <v>2841</v>
      </c>
    </row>
    <row r="228" spans="1:3" x14ac:dyDescent="0.3">
      <c r="A228" s="123" t="s">
        <v>1285</v>
      </c>
      <c r="B228" s="124" t="s">
        <v>3073</v>
      </c>
      <c r="C228" s="124" t="s">
        <v>2841</v>
      </c>
    </row>
    <row r="229" spans="1:3" x14ac:dyDescent="0.3">
      <c r="A229" s="123" t="s">
        <v>2710</v>
      </c>
      <c r="B229" s="124" t="s">
        <v>3074</v>
      </c>
      <c r="C229" s="124" t="s">
        <v>2841</v>
      </c>
    </row>
    <row r="230" spans="1:3" x14ac:dyDescent="0.3">
      <c r="A230" s="123" t="s">
        <v>1268</v>
      </c>
      <c r="B230" s="124" t="s">
        <v>3075</v>
      </c>
      <c r="C230" s="124" t="s">
        <v>2841</v>
      </c>
    </row>
    <row r="231" spans="1:3" x14ac:dyDescent="0.3">
      <c r="A231" s="123" t="s">
        <v>1776</v>
      </c>
      <c r="B231" s="124" t="s">
        <v>3076</v>
      </c>
      <c r="C231" s="124" t="s">
        <v>2841</v>
      </c>
    </row>
    <row r="232" spans="1:3" x14ac:dyDescent="0.3">
      <c r="A232" s="123" t="s">
        <v>1962</v>
      </c>
      <c r="B232" s="124" t="s">
        <v>3077</v>
      </c>
      <c r="C232" s="124" t="s">
        <v>2841</v>
      </c>
    </row>
    <row r="233" spans="1:3" x14ac:dyDescent="0.3">
      <c r="A233" s="123" t="s">
        <v>1331</v>
      </c>
      <c r="B233" s="124" t="s">
        <v>3078</v>
      </c>
      <c r="C233" s="124" t="s">
        <v>2841</v>
      </c>
    </row>
    <row r="234" spans="1:3" x14ac:dyDescent="0.3">
      <c r="A234" s="123" t="s">
        <v>1728</v>
      </c>
      <c r="B234" s="124" t="s">
        <v>3079</v>
      </c>
      <c r="C234" s="124" t="s">
        <v>2841</v>
      </c>
    </row>
    <row r="235" spans="1:3" x14ac:dyDescent="0.3">
      <c r="A235" s="123" t="s">
        <v>1583</v>
      </c>
      <c r="B235" s="124" t="s">
        <v>3080</v>
      </c>
      <c r="C235" s="124" t="s">
        <v>2841</v>
      </c>
    </row>
    <row r="236" spans="1:3" x14ac:dyDescent="0.3">
      <c r="A236" s="123" t="s">
        <v>1966</v>
      </c>
      <c r="B236" s="124" t="s">
        <v>3081</v>
      </c>
      <c r="C236" s="124" t="s">
        <v>2841</v>
      </c>
    </row>
    <row r="237" spans="1:3" x14ac:dyDescent="0.3">
      <c r="A237" s="123" t="s">
        <v>2526</v>
      </c>
      <c r="B237" s="124" t="s">
        <v>3082</v>
      </c>
      <c r="C237" s="124" t="s">
        <v>2841</v>
      </c>
    </row>
    <row r="238" spans="1:3" x14ac:dyDescent="0.3">
      <c r="A238" s="123" t="s">
        <v>1273</v>
      </c>
      <c r="B238" s="124" t="s">
        <v>3083</v>
      </c>
      <c r="C238" s="124" t="s">
        <v>2841</v>
      </c>
    </row>
    <row r="239" spans="1:3" x14ac:dyDescent="0.3">
      <c r="A239" s="123" t="s">
        <v>1640</v>
      </c>
      <c r="B239" s="124" t="s">
        <v>3084</v>
      </c>
      <c r="C239" s="124" t="s">
        <v>2841</v>
      </c>
    </row>
    <row r="240" spans="1:3" x14ac:dyDescent="0.3">
      <c r="A240" s="123" t="s">
        <v>1803</v>
      </c>
      <c r="B240" s="124" t="s">
        <v>3085</v>
      </c>
      <c r="C240" s="124" t="s">
        <v>2841</v>
      </c>
    </row>
    <row r="241" spans="1:3" x14ac:dyDescent="0.3">
      <c r="A241" s="123" t="s">
        <v>2357</v>
      </c>
      <c r="B241" s="124" t="s">
        <v>3086</v>
      </c>
      <c r="C241" s="124" t="s">
        <v>2841</v>
      </c>
    </row>
    <row r="242" spans="1:3" x14ac:dyDescent="0.3">
      <c r="A242" s="123" t="s">
        <v>1636</v>
      </c>
      <c r="B242" s="124" t="s">
        <v>3087</v>
      </c>
      <c r="C242" s="124" t="s">
        <v>2841</v>
      </c>
    </row>
    <row r="243" spans="1:3" x14ac:dyDescent="0.3">
      <c r="A243" s="123" t="s">
        <v>2359</v>
      </c>
      <c r="B243" s="124" t="s">
        <v>3088</v>
      </c>
      <c r="C243" s="124" t="s">
        <v>2841</v>
      </c>
    </row>
    <row r="244" spans="1:3" x14ac:dyDescent="0.3">
      <c r="A244" s="123" t="s">
        <v>2363</v>
      </c>
      <c r="B244" s="124" t="s">
        <v>3089</v>
      </c>
      <c r="C244" s="124" t="s">
        <v>2841</v>
      </c>
    </row>
    <row r="245" spans="1:3" x14ac:dyDescent="0.3">
      <c r="A245" s="123" t="s">
        <v>1805</v>
      </c>
      <c r="B245" s="124" t="s">
        <v>3090</v>
      </c>
      <c r="C245" s="124" t="s">
        <v>2841</v>
      </c>
    </row>
    <row r="246" spans="1:3" x14ac:dyDescent="0.3">
      <c r="A246" s="123" t="s">
        <v>1999</v>
      </c>
      <c r="B246" s="124" t="s">
        <v>3091</v>
      </c>
      <c r="C246" s="124" t="s">
        <v>2841</v>
      </c>
    </row>
    <row r="247" spans="1:3" x14ac:dyDescent="0.3">
      <c r="A247" s="123" t="s">
        <v>1607</v>
      </c>
      <c r="B247" s="124" t="s">
        <v>3092</v>
      </c>
      <c r="C247" s="124" t="s">
        <v>3093</v>
      </c>
    </row>
    <row r="248" spans="1:3" x14ac:dyDescent="0.3">
      <c r="A248" s="123" t="s">
        <v>1607</v>
      </c>
      <c r="B248" s="124" t="s">
        <v>3092</v>
      </c>
      <c r="C248" s="124" t="s">
        <v>3094</v>
      </c>
    </row>
    <row r="249" spans="1:3" x14ac:dyDescent="0.3">
      <c r="A249" s="123" t="s">
        <v>1603</v>
      </c>
      <c r="B249" s="124" t="s">
        <v>3095</v>
      </c>
      <c r="C249" s="124" t="s">
        <v>3096</v>
      </c>
    </row>
    <row r="250" spans="1:3" x14ac:dyDescent="0.3">
      <c r="A250" s="123" t="s">
        <v>1368</v>
      </c>
      <c r="B250" s="124" t="s">
        <v>3097</v>
      </c>
      <c r="C250" s="124" t="s">
        <v>2841</v>
      </c>
    </row>
    <row r="251" spans="1:3" x14ac:dyDescent="0.3">
      <c r="A251" s="123" t="s">
        <v>1020</v>
      </c>
      <c r="B251" s="124" t="s">
        <v>3098</v>
      </c>
      <c r="C251" s="124" t="s">
        <v>2841</v>
      </c>
    </row>
    <row r="252" spans="1:3" x14ac:dyDescent="0.3">
      <c r="A252" s="123" t="s">
        <v>1989</v>
      </c>
      <c r="B252" s="124" t="s">
        <v>3099</v>
      </c>
      <c r="C252" s="124" t="s">
        <v>2841</v>
      </c>
    </row>
    <row r="253" spans="1:3" x14ac:dyDescent="0.3">
      <c r="A253" s="123" t="s">
        <v>1550</v>
      </c>
      <c r="B253" s="124" t="s">
        <v>3100</v>
      </c>
      <c r="C253" s="124" t="s">
        <v>2841</v>
      </c>
    </row>
    <row r="254" spans="1:3" x14ac:dyDescent="0.3">
      <c r="A254" s="123" t="s">
        <v>776</v>
      </c>
      <c r="B254" s="124" t="s">
        <v>3101</v>
      </c>
      <c r="C254" s="124" t="s">
        <v>2841</v>
      </c>
    </row>
    <row r="255" spans="1:3" x14ac:dyDescent="0.3">
      <c r="A255" s="123" t="s">
        <v>1287</v>
      </c>
      <c r="B255" s="124" t="s">
        <v>3102</v>
      </c>
      <c r="C255" s="124" t="s">
        <v>2841</v>
      </c>
    </row>
    <row r="256" spans="1:3" x14ac:dyDescent="0.3">
      <c r="A256" s="123" t="s">
        <v>1697</v>
      </c>
      <c r="B256" s="124" t="s">
        <v>3103</v>
      </c>
      <c r="C256" s="124" t="s">
        <v>2841</v>
      </c>
    </row>
    <row r="257" spans="1:3" x14ac:dyDescent="0.3">
      <c r="A257" s="123" t="s">
        <v>1750</v>
      </c>
      <c r="B257" s="124" t="s">
        <v>3104</v>
      </c>
      <c r="C257" s="124" t="s">
        <v>2841</v>
      </c>
    </row>
    <row r="258" spans="1:3" x14ac:dyDescent="0.3">
      <c r="A258" s="123" t="s">
        <v>1752</v>
      </c>
      <c r="B258" s="124" t="s">
        <v>3105</v>
      </c>
      <c r="C258" s="124" t="s">
        <v>2841</v>
      </c>
    </row>
    <row r="259" spans="1:3" x14ac:dyDescent="0.3">
      <c r="A259" s="123" t="s">
        <v>1699</v>
      </c>
      <c r="B259" s="124" t="s">
        <v>3106</v>
      </c>
      <c r="C259" s="124" t="s">
        <v>2841</v>
      </c>
    </row>
    <row r="260" spans="1:3" x14ac:dyDescent="0.3">
      <c r="A260" s="123" t="s">
        <v>1033</v>
      </c>
      <c r="B260" s="124" t="s">
        <v>3107</v>
      </c>
      <c r="C260" s="124" t="s">
        <v>2841</v>
      </c>
    </row>
    <row r="261" spans="1:3" x14ac:dyDescent="0.3">
      <c r="A261" s="123" t="s">
        <v>682</v>
      </c>
      <c r="B261" s="124" t="s">
        <v>3108</v>
      </c>
      <c r="C261" s="124" t="s">
        <v>2841</v>
      </c>
    </row>
    <row r="262" spans="1:3" x14ac:dyDescent="0.3">
      <c r="A262" s="123" t="s">
        <v>746</v>
      </c>
      <c r="B262" s="124" t="s">
        <v>3109</v>
      </c>
      <c r="C262" s="124" t="s">
        <v>2841</v>
      </c>
    </row>
    <row r="263" spans="1:3" x14ac:dyDescent="0.3">
      <c r="A263" s="123" t="s">
        <v>2145</v>
      </c>
      <c r="B263" s="124" t="s">
        <v>3110</v>
      </c>
      <c r="C263" s="124" t="s">
        <v>2841</v>
      </c>
    </row>
    <row r="264" spans="1:3" x14ac:dyDescent="0.3">
      <c r="A264" s="123" t="s">
        <v>2705</v>
      </c>
      <c r="B264" s="124" t="s">
        <v>3111</v>
      </c>
      <c r="C264" s="124" t="s">
        <v>2841</v>
      </c>
    </row>
    <row r="265" spans="1:3" x14ac:dyDescent="0.3">
      <c r="A265" s="123" t="s">
        <v>1421</v>
      </c>
      <c r="B265" s="124" t="s">
        <v>3112</v>
      </c>
      <c r="C265" s="124" t="s">
        <v>2841</v>
      </c>
    </row>
    <row r="266" spans="1:3" x14ac:dyDescent="0.3">
      <c r="A266" s="123" t="s">
        <v>2684</v>
      </c>
      <c r="B266" s="124" t="s">
        <v>3113</v>
      </c>
      <c r="C266" s="124" t="s">
        <v>2841</v>
      </c>
    </row>
    <row r="267" spans="1:3" x14ac:dyDescent="0.3">
      <c r="A267" s="123" t="s">
        <v>1646</v>
      </c>
      <c r="B267" s="124" t="s">
        <v>3114</v>
      </c>
      <c r="C267" s="124" t="s">
        <v>2841</v>
      </c>
    </row>
    <row r="268" spans="1:3" x14ac:dyDescent="0.3">
      <c r="A268" s="123" t="s">
        <v>1333</v>
      </c>
      <c r="B268" s="124" t="s">
        <v>3115</v>
      </c>
      <c r="C268" s="124" t="s">
        <v>2841</v>
      </c>
    </row>
    <row r="269" spans="1:3" x14ac:dyDescent="0.3">
      <c r="A269" s="123" t="s">
        <v>2173</v>
      </c>
      <c r="B269" s="124" t="s">
        <v>3116</v>
      </c>
      <c r="C269" s="124" t="s">
        <v>2841</v>
      </c>
    </row>
    <row r="270" spans="1:3" x14ac:dyDescent="0.3">
      <c r="A270" s="123" t="s">
        <v>2033</v>
      </c>
      <c r="B270" s="124" t="s">
        <v>3117</v>
      </c>
      <c r="C270" s="124" t="s">
        <v>2841</v>
      </c>
    </row>
    <row r="271" spans="1:3" x14ac:dyDescent="0.3">
      <c r="A271" s="123" t="s">
        <v>1744</v>
      </c>
      <c r="B271" s="124" t="s">
        <v>3118</v>
      </c>
      <c r="C271" s="124" t="s">
        <v>2841</v>
      </c>
    </row>
    <row r="272" spans="1:3" x14ac:dyDescent="0.3">
      <c r="A272" s="123" t="s">
        <v>1486</v>
      </c>
      <c r="B272" s="124" t="s">
        <v>3119</v>
      </c>
      <c r="C272" s="124" t="s">
        <v>2841</v>
      </c>
    </row>
    <row r="273" spans="1:3" x14ac:dyDescent="0.3">
      <c r="A273" s="123" t="s">
        <v>1337</v>
      </c>
      <c r="B273" s="124" t="s">
        <v>3120</v>
      </c>
      <c r="C273" s="124" t="s">
        <v>2841</v>
      </c>
    </row>
    <row r="274" spans="1:3" x14ac:dyDescent="0.3">
      <c r="A274" s="123" t="s">
        <v>1712</v>
      </c>
      <c r="B274" s="124" t="s">
        <v>3121</v>
      </c>
      <c r="C274" s="124" t="s">
        <v>2841</v>
      </c>
    </row>
    <row r="275" spans="1:3" x14ac:dyDescent="0.3">
      <c r="A275" s="123" t="s">
        <v>687</v>
      </c>
      <c r="B275" s="124" t="s">
        <v>3122</v>
      </c>
      <c r="C275" s="124" t="s">
        <v>2841</v>
      </c>
    </row>
    <row r="276" spans="1:3" x14ac:dyDescent="0.3">
      <c r="A276" s="123" t="s">
        <v>1360</v>
      </c>
      <c r="B276" s="124" t="s">
        <v>3123</v>
      </c>
      <c r="C276" s="124" t="s">
        <v>2841</v>
      </c>
    </row>
    <row r="277" spans="1:3" x14ac:dyDescent="0.3">
      <c r="A277" s="123" t="s">
        <v>1275</v>
      </c>
      <c r="B277" s="124" t="s">
        <v>3124</v>
      </c>
      <c r="C277" s="124" t="s">
        <v>2841</v>
      </c>
    </row>
    <row r="278" spans="1:3" x14ac:dyDescent="0.3">
      <c r="A278" s="123" t="s">
        <v>1038</v>
      </c>
      <c r="B278" s="124" t="s">
        <v>3125</v>
      </c>
      <c r="C278" s="124" t="s">
        <v>2841</v>
      </c>
    </row>
    <row r="279" spans="1:3" x14ac:dyDescent="0.3">
      <c r="A279" s="123" t="s">
        <v>1427</v>
      </c>
      <c r="B279" s="124" t="s">
        <v>3126</v>
      </c>
      <c r="C279" s="124" t="s">
        <v>2841</v>
      </c>
    </row>
    <row r="280" spans="1:3" x14ac:dyDescent="0.3">
      <c r="A280" s="123" t="s">
        <v>2295</v>
      </c>
      <c r="B280" s="124" t="s">
        <v>3127</v>
      </c>
      <c r="C280" s="124" t="s">
        <v>2841</v>
      </c>
    </row>
    <row r="281" spans="1:3" x14ac:dyDescent="0.3">
      <c r="A281" s="123" t="s">
        <v>2005</v>
      </c>
      <c r="B281" s="124" t="s">
        <v>3128</v>
      </c>
      <c r="C281" s="124" t="s">
        <v>2841</v>
      </c>
    </row>
    <row r="282" spans="1:3" x14ac:dyDescent="0.3">
      <c r="A282" s="123" t="s">
        <v>1381</v>
      </c>
      <c r="B282" s="124" t="s">
        <v>3129</v>
      </c>
      <c r="C282" s="124" t="s">
        <v>2841</v>
      </c>
    </row>
    <row r="283" spans="1:3" x14ac:dyDescent="0.3">
      <c r="A283" s="123" t="s">
        <v>1558</v>
      </c>
      <c r="B283" s="124" t="s">
        <v>3130</v>
      </c>
      <c r="C283" s="124" t="s">
        <v>2841</v>
      </c>
    </row>
    <row r="284" spans="1:3" x14ac:dyDescent="0.3">
      <c r="A284" s="123" t="s">
        <v>2472</v>
      </c>
      <c r="B284" s="124" t="s">
        <v>3131</v>
      </c>
      <c r="C284" s="124" t="s">
        <v>2841</v>
      </c>
    </row>
    <row r="285" spans="1:3" x14ac:dyDescent="0.3">
      <c r="A285" s="123" t="s">
        <v>1642</v>
      </c>
      <c r="B285" s="124" t="s">
        <v>3132</v>
      </c>
      <c r="C285" s="124" t="s">
        <v>2841</v>
      </c>
    </row>
    <row r="286" spans="1:3" x14ac:dyDescent="0.3">
      <c r="A286" s="123" t="s">
        <v>723</v>
      </c>
      <c r="B286" s="124" t="s">
        <v>3133</v>
      </c>
      <c r="C286" s="124" t="s">
        <v>2841</v>
      </c>
    </row>
    <row r="287" spans="1:3" x14ac:dyDescent="0.3">
      <c r="A287" s="123" t="s">
        <v>1940</v>
      </c>
      <c r="B287" s="124" t="s">
        <v>3134</v>
      </c>
      <c r="C287" s="124" t="s">
        <v>2841</v>
      </c>
    </row>
    <row r="288" spans="1:3" x14ac:dyDescent="0.3">
      <c r="A288" s="123" t="s">
        <v>1898</v>
      </c>
      <c r="B288" s="124" t="s">
        <v>3135</v>
      </c>
      <c r="C288" s="124" t="s">
        <v>2841</v>
      </c>
    </row>
    <row r="289" spans="1:3" x14ac:dyDescent="0.3">
      <c r="A289" s="123" t="s">
        <v>2253</v>
      </c>
      <c r="B289" s="124" t="s">
        <v>3136</v>
      </c>
      <c r="C289" s="124" t="s">
        <v>2841</v>
      </c>
    </row>
    <row r="290" spans="1:3" x14ac:dyDescent="0.3">
      <c r="A290" s="123" t="s">
        <v>843</v>
      </c>
      <c r="B290" s="124" t="s">
        <v>3137</v>
      </c>
      <c r="C290" s="124" t="s">
        <v>2841</v>
      </c>
    </row>
    <row r="291" spans="1:3" x14ac:dyDescent="0.3">
      <c r="A291" s="123" t="s">
        <v>554</v>
      </c>
      <c r="B291" s="124" t="s">
        <v>3138</v>
      </c>
      <c r="C291" s="124" t="s">
        <v>2841</v>
      </c>
    </row>
    <row r="292" spans="1:3" x14ac:dyDescent="0.3">
      <c r="A292" s="123" t="s">
        <v>1448</v>
      </c>
      <c r="B292" s="124" t="s">
        <v>3139</v>
      </c>
      <c r="C292" s="124" t="s">
        <v>2841</v>
      </c>
    </row>
    <row r="293" spans="1:3" x14ac:dyDescent="0.3">
      <c r="A293" s="123" t="s">
        <v>1429</v>
      </c>
      <c r="B293" s="124" t="s">
        <v>3140</v>
      </c>
      <c r="C293" s="124" t="s">
        <v>2841</v>
      </c>
    </row>
    <row r="294" spans="1:3" x14ac:dyDescent="0.3">
      <c r="A294" s="123" t="s">
        <v>556</v>
      </c>
      <c r="B294" s="124" t="s">
        <v>3141</v>
      </c>
      <c r="C294" s="124" t="s">
        <v>2841</v>
      </c>
    </row>
    <row r="295" spans="1:3" x14ac:dyDescent="0.3">
      <c r="A295" s="123" t="s">
        <v>1560</v>
      </c>
      <c r="B295" s="124" t="s">
        <v>3142</v>
      </c>
      <c r="C295" s="124" t="s">
        <v>2841</v>
      </c>
    </row>
    <row r="296" spans="1:3" x14ac:dyDescent="0.3">
      <c r="A296" s="123" t="s">
        <v>1608</v>
      </c>
      <c r="B296" s="124" t="s">
        <v>3143</v>
      </c>
      <c r="C296" s="124" t="s">
        <v>2841</v>
      </c>
    </row>
    <row r="297" spans="1:3" x14ac:dyDescent="0.3">
      <c r="A297" s="123" t="s">
        <v>1944</v>
      </c>
      <c r="B297" s="124" t="s">
        <v>3144</v>
      </c>
      <c r="C297" s="124" t="s">
        <v>2841</v>
      </c>
    </row>
    <row r="298" spans="1:3" x14ac:dyDescent="0.3">
      <c r="A298" s="123" t="s">
        <v>1718</v>
      </c>
      <c r="B298" s="124" t="s">
        <v>3145</v>
      </c>
      <c r="C298" s="124" t="s">
        <v>2841</v>
      </c>
    </row>
    <row r="299" spans="1:3" x14ac:dyDescent="0.3">
      <c r="A299" s="123" t="s">
        <v>2365</v>
      </c>
      <c r="B299" s="124" t="s">
        <v>3146</v>
      </c>
      <c r="C299" s="124" t="s">
        <v>2841</v>
      </c>
    </row>
    <row r="300" spans="1:3" x14ac:dyDescent="0.3">
      <c r="A300" s="123" t="s">
        <v>2322</v>
      </c>
      <c r="B300" s="124" t="s">
        <v>3147</v>
      </c>
      <c r="C300" s="124" t="s">
        <v>2841</v>
      </c>
    </row>
    <row r="301" spans="1:3" x14ac:dyDescent="0.3">
      <c r="A301" s="123" t="s">
        <v>558</v>
      </c>
      <c r="B301" s="124" t="s">
        <v>3148</v>
      </c>
      <c r="C301" s="124" t="s">
        <v>2841</v>
      </c>
    </row>
    <row r="302" spans="1:3" x14ac:dyDescent="0.3">
      <c r="A302" s="123" t="s">
        <v>2007</v>
      </c>
      <c r="B302" s="124" t="s">
        <v>3149</v>
      </c>
      <c r="C302" s="124" t="s">
        <v>2841</v>
      </c>
    </row>
    <row r="303" spans="1:3" x14ac:dyDescent="0.3">
      <c r="A303" s="123" t="s">
        <v>2556</v>
      </c>
      <c r="B303" s="124" t="s">
        <v>3150</v>
      </c>
      <c r="C303" s="124" t="s">
        <v>2841</v>
      </c>
    </row>
    <row r="304" spans="1:3" x14ac:dyDescent="0.3">
      <c r="A304" s="123" t="s">
        <v>1370</v>
      </c>
      <c r="B304" s="124" t="s">
        <v>3151</v>
      </c>
      <c r="C304" s="124" t="s">
        <v>2841</v>
      </c>
    </row>
    <row r="305" spans="1:3" x14ac:dyDescent="0.3">
      <c r="A305" s="123" t="s">
        <v>2449</v>
      </c>
      <c r="B305" s="124" t="s">
        <v>3152</v>
      </c>
      <c r="C305" s="124" t="s">
        <v>2841</v>
      </c>
    </row>
    <row r="306" spans="1:3" x14ac:dyDescent="0.3">
      <c r="A306" s="123" t="s">
        <v>2399</v>
      </c>
      <c r="B306" s="124" t="s">
        <v>3153</v>
      </c>
      <c r="C306" s="124" t="s">
        <v>2841</v>
      </c>
    </row>
    <row r="307" spans="1:3" x14ac:dyDescent="0.3">
      <c r="A307" s="123" t="s">
        <v>1362</v>
      </c>
      <c r="B307" s="124" t="s">
        <v>3154</v>
      </c>
      <c r="C307" s="124" t="s">
        <v>2841</v>
      </c>
    </row>
    <row r="308" spans="1:3" x14ac:dyDescent="0.3">
      <c r="A308" s="123" t="s">
        <v>2037</v>
      </c>
      <c r="B308" s="124" t="s">
        <v>3155</v>
      </c>
      <c r="C308" s="124" t="s">
        <v>2841</v>
      </c>
    </row>
    <row r="309" spans="1:3" x14ac:dyDescent="0.3">
      <c r="A309" s="123" t="s">
        <v>657</v>
      </c>
      <c r="B309" s="124" t="s">
        <v>3156</v>
      </c>
      <c r="C309" s="124" t="s">
        <v>2841</v>
      </c>
    </row>
    <row r="310" spans="1:3" x14ac:dyDescent="0.3">
      <c r="A310" s="123" t="s">
        <v>1366</v>
      </c>
      <c r="B310" s="124" t="s">
        <v>3157</v>
      </c>
      <c r="C310" s="124" t="s">
        <v>2841</v>
      </c>
    </row>
    <row r="311" spans="1:3" x14ac:dyDescent="0.3">
      <c r="A311" s="123" t="s">
        <v>1280</v>
      </c>
      <c r="B311" s="124" t="s">
        <v>3158</v>
      </c>
      <c r="C311" s="124" t="s">
        <v>2841</v>
      </c>
    </row>
    <row r="312" spans="1:3" x14ac:dyDescent="0.3">
      <c r="A312" s="123" t="s">
        <v>2297</v>
      </c>
      <c r="B312" s="124" t="s">
        <v>3159</v>
      </c>
      <c r="C312" s="124" t="s">
        <v>2841</v>
      </c>
    </row>
    <row r="313" spans="1:3" x14ac:dyDescent="0.3">
      <c r="A313" s="123" t="s">
        <v>1691</v>
      </c>
      <c r="B313" s="124" t="s">
        <v>3160</v>
      </c>
      <c r="C313" s="124" t="s">
        <v>2841</v>
      </c>
    </row>
    <row r="314" spans="1:3" x14ac:dyDescent="0.3">
      <c r="A314" s="123" t="s">
        <v>1450</v>
      </c>
      <c r="B314" s="124" t="s">
        <v>3161</v>
      </c>
      <c r="C314" s="124" t="s">
        <v>2841</v>
      </c>
    </row>
    <row r="315" spans="1:3" x14ac:dyDescent="0.3">
      <c r="A315" s="123" t="s">
        <v>931</v>
      </c>
      <c r="B315" s="124" t="s">
        <v>3162</v>
      </c>
      <c r="C315" s="124" t="s">
        <v>2841</v>
      </c>
    </row>
    <row r="316" spans="1:3" x14ac:dyDescent="0.3">
      <c r="A316" s="123" t="s">
        <v>845</v>
      </c>
      <c r="B316" s="124" t="s">
        <v>3163</v>
      </c>
      <c r="C316" s="124" t="s">
        <v>2841</v>
      </c>
    </row>
    <row r="317" spans="1:3" x14ac:dyDescent="0.3">
      <c r="A317" s="123" t="s">
        <v>2059</v>
      </c>
      <c r="B317" s="124" t="s">
        <v>3164</v>
      </c>
      <c r="C317" s="124" t="s">
        <v>2841</v>
      </c>
    </row>
    <row r="318" spans="1:3" x14ac:dyDescent="0.3">
      <c r="A318" s="123" t="s">
        <v>2330</v>
      </c>
      <c r="B318" s="124" t="s">
        <v>3165</v>
      </c>
      <c r="C318" s="124" t="s">
        <v>2841</v>
      </c>
    </row>
    <row r="319" spans="1:3" x14ac:dyDescent="0.3">
      <c r="A319" s="123" t="s">
        <v>2167</v>
      </c>
      <c r="B319" s="124" t="s">
        <v>3166</v>
      </c>
      <c r="C319" s="124" t="s">
        <v>2841</v>
      </c>
    </row>
    <row r="320" spans="1:3" x14ac:dyDescent="0.3">
      <c r="A320" s="123" t="s">
        <v>2386</v>
      </c>
      <c r="B320" s="124" t="s">
        <v>3167</v>
      </c>
      <c r="C320" s="124" t="s">
        <v>2841</v>
      </c>
    </row>
    <row r="321" spans="1:3" x14ac:dyDescent="0.3">
      <c r="A321" s="123" t="s">
        <v>2546</v>
      </c>
      <c r="B321" s="124" t="s">
        <v>3168</v>
      </c>
      <c r="C321" s="124" t="s">
        <v>2841</v>
      </c>
    </row>
    <row r="322" spans="1:3" x14ac:dyDescent="0.3">
      <c r="A322" s="123" t="s">
        <v>889</v>
      </c>
      <c r="B322" s="124" t="s">
        <v>3169</v>
      </c>
      <c r="C322" s="124" t="s">
        <v>2841</v>
      </c>
    </row>
    <row r="323" spans="1:3" x14ac:dyDescent="0.3">
      <c r="A323" s="123" t="s">
        <v>2437</v>
      </c>
      <c r="B323" s="124" t="s">
        <v>3170</v>
      </c>
      <c r="C323" s="124" t="s">
        <v>2841</v>
      </c>
    </row>
    <row r="324" spans="1:3" x14ac:dyDescent="0.3">
      <c r="A324" s="123" t="s">
        <v>908</v>
      </c>
      <c r="B324" s="124" t="s">
        <v>3171</v>
      </c>
      <c r="C324" s="124" t="s">
        <v>2841</v>
      </c>
    </row>
    <row r="325" spans="1:3" x14ac:dyDescent="0.3">
      <c r="A325" s="123" t="s">
        <v>1350</v>
      </c>
      <c r="B325" s="124" t="s">
        <v>3172</v>
      </c>
      <c r="C325" s="124" t="s">
        <v>2841</v>
      </c>
    </row>
    <row r="326" spans="1:3" x14ac:dyDescent="0.3">
      <c r="A326" s="123" t="s">
        <v>2263</v>
      </c>
      <c r="B326" s="124" t="s">
        <v>3173</v>
      </c>
      <c r="C326" s="124" t="s">
        <v>2841</v>
      </c>
    </row>
    <row r="327" spans="1:3" x14ac:dyDescent="0.3">
      <c r="A327" s="123" t="s">
        <v>900</v>
      </c>
      <c r="B327" s="124" t="s">
        <v>3174</v>
      </c>
      <c r="C327" s="124" t="s">
        <v>2841</v>
      </c>
    </row>
    <row r="328" spans="1:3" x14ac:dyDescent="0.3">
      <c r="A328" s="123" t="s">
        <v>853</v>
      </c>
      <c r="B328" s="124" t="s">
        <v>3175</v>
      </c>
      <c r="C328" s="124" t="s">
        <v>2841</v>
      </c>
    </row>
    <row r="329" spans="1:3" x14ac:dyDescent="0.3">
      <c r="A329" s="123" t="s">
        <v>2393</v>
      </c>
      <c r="B329" s="124" t="s">
        <v>3176</v>
      </c>
      <c r="C329" s="124" t="s">
        <v>2841</v>
      </c>
    </row>
    <row r="330" spans="1:3" x14ac:dyDescent="0.3">
      <c r="A330" s="123" t="s">
        <v>2265</v>
      </c>
      <c r="B330" s="124" t="s">
        <v>3177</v>
      </c>
      <c r="C330" s="124" t="s">
        <v>2841</v>
      </c>
    </row>
    <row r="331" spans="1:3" x14ac:dyDescent="0.3">
      <c r="A331" s="123" t="s">
        <v>2272</v>
      </c>
      <c r="B331" s="124" t="s">
        <v>3178</v>
      </c>
      <c r="C331" s="124" t="s">
        <v>2841</v>
      </c>
    </row>
    <row r="332" spans="1:3" x14ac:dyDescent="0.3">
      <c r="A332" s="123" t="s">
        <v>1618</v>
      </c>
      <c r="B332" s="124" t="s">
        <v>3179</v>
      </c>
      <c r="C332" s="124" t="s">
        <v>2841</v>
      </c>
    </row>
    <row r="333" spans="1:3" x14ac:dyDescent="0.3">
      <c r="A333" s="123" t="s">
        <v>1435</v>
      </c>
      <c r="B333" s="124" t="s">
        <v>3180</v>
      </c>
      <c r="C333" s="124" t="s">
        <v>2841</v>
      </c>
    </row>
    <row r="334" spans="1:3" x14ac:dyDescent="0.3">
      <c r="A334" s="123" t="s">
        <v>2279</v>
      </c>
      <c r="B334" s="124" t="s">
        <v>3181</v>
      </c>
      <c r="C334" s="124" t="s">
        <v>2841</v>
      </c>
    </row>
    <row r="335" spans="1:3" x14ac:dyDescent="0.3">
      <c r="A335" s="123" t="s">
        <v>2536</v>
      </c>
      <c r="B335" s="124" t="s">
        <v>3182</v>
      </c>
      <c r="C335" s="124" t="s">
        <v>2841</v>
      </c>
    </row>
    <row r="336" spans="1:3" x14ac:dyDescent="0.3">
      <c r="A336" s="123" t="s">
        <v>2305</v>
      </c>
      <c r="B336" s="124" t="s">
        <v>3183</v>
      </c>
      <c r="C336" s="124" t="s">
        <v>2841</v>
      </c>
    </row>
    <row r="337" spans="1:3" x14ac:dyDescent="0.3">
      <c r="A337" s="123" t="s">
        <v>2202</v>
      </c>
      <c r="B337" s="124" t="s">
        <v>3184</v>
      </c>
      <c r="C337" s="124" t="s">
        <v>2841</v>
      </c>
    </row>
    <row r="338" spans="1:3" x14ac:dyDescent="0.3">
      <c r="A338" s="123" t="s">
        <v>2482</v>
      </c>
      <c r="B338" s="124" t="s">
        <v>3185</v>
      </c>
      <c r="C338" s="124" t="s">
        <v>2841</v>
      </c>
    </row>
    <row r="339" spans="1:3" x14ac:dyDescent="0.3">
      <c r="A339" s="123" t="s">
        <v>2073</v>
      </c>
      <c r="B339" s="124" t="s">
        <v>3186</v>
      </c>
      <c r="C339" s="124" t="s">
        <v>2841</v>
      </c>
    </row>
    <row r="340" spans="1:3" x14ac:dyDescent="0.3">
      <c r="A340" s="123" t="s">
        <v>1784</v>
      </c>
      <c r="B340" s="124" t="s">
        <v>3187</v>
      </c>
      <c r="C340" s="124" t="s">
        <v>2841</v>
      </c>
    </row>
    <row r="341" spans="1:3" x14ac:dyDescent="0.3">
      <c r="A341" s="123" t="s">
        <v>914</v>
      </c>
      <c r="B341" s="124" t="s">
        <v>3188</v>
      </c>
      <c r="C341" s="124" t="s">
        <v>2841</v>
      </c>
    </row>
    <row r="342" spans="1:3" x14ac:dyDescent="0.3">
      <c r="A342" s="123" t="s">
        <v>2506</v>
      </c>
      <c r="B342" s="124" t="s">
        <v>3189</v>
      </c>
      <c r="C342" s="124" t="s">
        <v>2841</v>
      </c>
    </row>
    <row r="343" spans="1:3" x14ac:dyDescent="0.3">
      <c r="A343" s="123" t="s">
        <v>1792</v>
      </c>
      <c r="B343" s="124" t="s">
        <v>3190</v>
      </c>
      <c r="C343" s="124" t="s">
        <v>2841</v>
      </c>
    </row>
    <row r="344" spans="1:3" x14ac:dyDescent="0.3">
      <c r="A344" s="123" t="s">
        <v>2126</v>
      </c>
      <c r="B344" s="124" t="s">
        <v>3191</v>
      </c>
      <c r="C344" s="124" t="s">
        <v>2841</v>
      </c>
    </row>
    <row r="345" spans="1:3" x14ac:dyDescent="0.3">
      <c r="A345" s="123" t="s">
        <v>885</v>
      </c>
      <c r="B345" s="124" t="s">
        <v>3192</v>
      </c>
      <c r="C345" s="124" t="s">
        <v>2841</v>
      </c>
    </row>
    <row r="346" spans="1:3" x14ac:dyDescent="0.3">
      <c r="A346" s="123" t="s">
        <v>1014</v>
      </c>
      <c r="B346" s="124" t="s">
        <v>3193</v>
      </c>
      <c r="C346" s="124" t="s">
        <v>2841</v>
      </c>
    </row>
    <row r="347" spans="1:3" x14ac:dyDescent="0.3">
      <c r="A347" s="123" t="s">
        <v>790</v>
      </c>
      <c r="B347" s="124" t="s">
        <v>3194</v>
      </c>
      <c r="C347" s="124" t="s">
        <v>2841</v>
      </c>
    </row>
    <row r="348" spans="1:3" x14ac:dyDescent="0.3">
      <c r="A348" s="123" t="s">
        <v>2436</v>
      </c>
      <c r="B348" s="124" t="s">
        <v>3195</v>
      </c>
      <c r="C348" s="124" t="s">
        <v>2841</v>
      </c>
    </row>
    <row r="349" spans="1:3" x14ac:dyDescent="0.3">
      <c r="A349" s="123" t="s">
        <v>1322</v>
      </c>
      <c r="B349" s="124" t="s">
        <v>3196</v>
      </c>
      <c r="C349" s="124" t="s">
        <v>2841</v>
      </c>
    </row>
    <row r="350" spans="1:3" x14ac:dyDescent="0.3">
      <c r="A350" s="123" t="s">
        <v>1916</v>
      </c>
      <c r="B350" s="124" t="s">
        <v>3197</v>
      </c>
      <c r="C350" s="124" t="s">
        <v>2841</v>
      </c>
    </row>
    <row r="351" spans="1:3" x14ac:dyDescent="0.3">
      <c r="A351" s="123" t="s">
        <v>2155</v>
      </c>
      <c r="B351" s="124" t="s">
        <v>3198</v>
      </c>
      <c r="C351" s="124" t="s">
        <v>2841</v>
      </c>
    </row>
    <row r="352" spans="1:3" x14ac:dyDescent="0.3">
      <c r="A352" s="123" t="s">
        <v>826</v>
      </c>
      <c r="B352" s="124" t="s">
        <v>3199</v>
      </c>
      <c r="C352" s="124" t="s">
        <v>2841</v>
      </c>
    </row>
    <row r="353" spans="1:3" x14ac:dyDescent="0.3">
      <c r="A353" s="123" t="s">
        <v>2115</v>
      </c>
      <c r="B353" s="124" t="s">
        <v>3200</v>
      </c>
      <c r="C353" s="124" t="s">
        <v>2841</v>
      </c>
    </row>
    <row r="354" spans="1:3" x14ac:dyDescent="0.3">
      <c r="A354" s="123" t="s">
        <v>2573</v>
      </c>
      <c r="B354" s="124" t="s">
        <v>3201</v>
      </c>
      <c r="C354" s="124" t="s">
        <v>2841</v>
      </c>
    </row>
    <row r="355" spans="1:3" x14ac:dyDescent="0.3">
      <c r="A355" s="123" t="s">
        <v>2528</v>
      </c>
      <c r="B355" s="124" t="s">
        <v>3202</v>
      </c>
      <c r="C355" s="124" t="s">
        <v>2841</v>
      </c>
    </row>
    <row r="356" spans="1:3" x14ac:dyDescent="0.3">
      <c r="A356" s="123" t="s">
        <v>792</v>
      </c>
      <c r="B356" s="124" t="s">
        <v>3203</v>
      </c>
      <c r="C356" s="124" t="s">
        <v>2841</v>
      </c>
    </row>
    <row r="357" spans="1:3" x14ac:dyDescent="0.3">
      <c r="A357" s="123" t="s">
        <v>1954</v>
      </c>
      <c r="B357" s="124" t="s">
        <v>3204</v>
      </c>
      <c r="C357" s="124" t="s">
        <v>2841</v>
      </c>
    </row>
    <row r="358" spans="1:3" x14ac:dyDescent="0.3">
      <c r="A358" s="123" t="s">
        <v>799</v>
      </c>
      <c r="B358" s="124" t="s">
        <v>3205</v>
      </c>
      <c r="C358" s="124" t="s">
        <v>2841</v>
      </c>
    </row>
    <row r="359" spans="1:3" x14ac:dyDescent="0.3">
      <c r="A359" s="123" t="s">
        <v>2428</v>
      </c>
      <c r="B359" s="124" t="s">
        <v>3206</v>
      </c>
      <c r="C359" s="124" t="s">
        <v>2841</v>
      </c>
    </row>
    <row r="360" spans="1:3" x14ac:dyDescent="0.3">
      <c r="A360" s="123" t="s">
        <v>2024</v>
      </c>
      <c r="B360" s="124" t="s">
        <v>3207</v>
      </c>
      <c r="C360" s="124" t="s">
        <v>2841</v>
      </c>
    </row>
    <row r="361" spans="1:3" x14ac:dyDescent="0.3">
      <c r="A361" s="123" t="s">
        <v>2720</v>
      </c>
      <c r="B361" s="124" t="s">
        <v>3208</v>
      </c>
      <c r="C361" s="124" t="s">
        <v>3209</v>
      </c>
    </row>
    <row r="362" spans="1:3" x14ac:dyDescent="0.3">
      <c r="A362" s="123" t="s">
        <v>2474</v>
      </c>
      <c r="B362" s="124" t="s">
        <v>3210</v>
      </c>
      <c r="C362" s="124" t="s">
        <v>3211</v>
      </c>
    </row>
    <row r="363" spans="1:3" x14ac:dyDescent="0.3">
      <c r="A363" s="123" t="s">
        <v>2075</v>
      </c>
      <c r="B363" s="124" t="s">
        <v>3212</v>
      </c>
      <c r="C363" s="124" t="s">
        <v>2841</v>
      </c>
    </row>
    <row r="364" spans="1:3" x14ac:dyDescent="0.3">
      <c r="A364" s="123" t="s">
        <v>2682</v>
      </c>
      <c r="B364" s="124" t="s">
        <v>3213</v>
      </c>
      <c r="C364" s="124" t="s">
        <v>2841</v>
      </c>
    </row>
    <row r="365" spans="1:3" x14ac:dyDescent="0.3">
      <c r="A365" s="123" t="s">
        <v>2488</v>
      </c>
      <c r="B365" s="124" t="s">
        <v>3214</v>
      </c>
      <c r="C365" s="124" t="s">
        <v>2841</v>
      </c>
    </row>
    <row r="366" spans="1:3" x14ac:dyDescent="0.3">
      <c r="A366" s="123" t="s">
        <v>1960</v>
      </c>
      <c r="B366" s="124" t="s">
        <v>3215</v>
      </c>
      <c r="C366" s="124" t="s">
        <v>2841</v>
      </c>
    </row>
    <row r="367" spans="1:3" x14ac:dyDescent="0.3">
      <c r="A367" s="123" t="s">
        <v>795</v>
      </c>
      <c r="B367" s="124" t="s">
        <v>3216</v>
      </c>
      <c r="C367" s="124" t="s">
        <v>2841</v>
      </c>
    </row>
    <row r="368" spans="1:3" x14ac:dyDescent="0.3">
      <c r="A368" s="123" t="s">
        <v>873</v>
      </c>
      <c r="B368" s="124" t="s">
        <v>3217</v>
      </c>
      <c r="C368" s="124" t="s">
        <v>2841</v>
      </c>
    </row>
    <row r="369" spans="1:3" x14ac:dyDescent="0.3">
      <c r="A369" s="123" t="s">
        <v>2694</v>
      </c>
      <c r="B369" s="124" t="s">
        <v>3218</v>
      </c>
      <c r="C369" s="124" t="s">
        <v>2841</v>
      </c>
    </row>
    <row r="370" spans="1:3" x14ac:dyDescent="0.3">
      <c r="A370" s="123" t="s">
        <v>2320</v>
      </c>
      <c r="B370" s="124" t="s">
        <v>3219</v>
      </c>
      <c r="C370" s="124" t="s">
        <v>2841</v>
      </c>
    </row>
    <row r="371" spans="1:3" x14ac:dyDescent="0.3">
      <c r="A371" s="123" t="s">
        <v>2476</v>
      </c>
      <c r="B371" s="124" t="s">
        <v>3220</v>
      </c>
      <c r="C371" s="124" t="s">
        <v>2841</v>
      </c>
    </row>
    <row r="372" spans="1:3" x14ac:dyDescent="0.3">
      <c r="A372" s="123" t="s">
        <v>782</v>
      </c>
      <c r="B372" s="124" t="s">
        <v>3221</v>
      </c>
      <c r="C372" s="124" t="s">
        <v>2841</v>
      </c>
    </row>
    <row r="373" spans="1:3" x14ac:dyDescent="0.3">
      <c r="A373" s="123" t="s">
        <v>916</v>
      </c>
      <c r="B373" s="124" t="s">
        <v>3222</v>
      </c>
      <c r="C373" s="124" t="s">
        <v>2841</v>
      </c>
    </row>
    <row r="374" spans="1:3" x14ac:dyDescent="0.3">
      <c r="A374" s="123" t="s">
        <v>2044</v>
      </c>
      <c r="B374" s="124" t="s">
        <v>3223</v>
      </c>
      <c r="C374" s="124" t="s">
        <v>2841</v>
      </c>
    </row>
    <row r="375" spans="1:3" x14ac:dyDescent="0.3">
      <c r="A375" s="123" t="s">
        <v>1439</v>
      </c>
      <c r="B375" s="124" t="s">
        <v>3224</v>
      </c>
      <c r="C375" s="124" t="s">
        <v>2841</v>
      </c>
    </row>
    <row r="376" spans="1:3" x14ac:dyDescent="0.3">
      <c r="A376" s="123" t="s">
        <v>2490</v>
      </c>
      <c r="B376" s="124" t="s">
        <v>3225</v>
      </c>
      <c r="C376" s="124" t="s">
        <v>2841</v>
      </c>
    </row>
    <row r="377" spans="1:3" x14ac:dyDescent="0.3">
      <c r="A377" s="123" t="s">
        <v>1440</v>
      </c>
      <c r="B377" s="124" t="s">
        <v>3226</v>
      </c>
      <c r="C377" s="124" t="s">
        <v>2841</v>
      </c>
    </row>
    <row r="378" spans="1:3" x14ac:dyDescent="0.3">
      <c r="A378" s="123" t="s">
        <v>2492</v>
      </c>
      <c r="B378" s="124" t="s">
        <v>3227</v>
      </c>
      <c r="C378" s="124" t="s">
        <v>2841</v>
      </c>
    </row>
    <row r="379" spans="1:3" x14ac:dyDescent="0.3">
      <c r="A379" s="123" t="s">
        <v>948</v>
      </c>
      <c r="B379" s="124" t="s">
        <v>3228</v>
      </c>
      <c r="C379" s="124" t="s">
        <v>2841</v>
      </c>
    </row>
    <row r="380" spans="1:3" x14ac:dyDescent="0.3">
      <c r="A380" s="123" t="s">
        <v>797</v>
      </c>
      <c r="B380" s="124" t="s">
        <v>3229</v>
      </c>
      <c r="C380" s="124" t="s">
        <v>2841</v>
      </c>
    </row>
    <row r="381" spans="1:3" x14ac:dyDescent="0.3">
      <c r="A381" s="123" t="s">
        <v>2554</v>
      </c>
      <c r="B381" s="124" t="s">
        <v>3230</v>
      </c>
      <c r="C381" s="124" t="s">
        <v>2841</v>
      </c>
    </row>
    <row r="382" spans="1:3" x14ac:dyDescent="0.3">
      <c r="A382" s="123" t="s">
        <v>1991</v>
      </c>
      <c r="B382" s="124" t="s">
        <v>3231</v>
      </c>
      <c r="C382" s="124" t="s">
        <v>2841</v>
      </c>
    </row>
    <row r="383" spans="1:3" x14ac:dyDescent="0.3">
      <c r="A383" s="123" t="s">
        <v>2102</v>
      </c>
      <c r="B383" s="124" t="s">
        <v>3232</v>
      </c>
      <c r="C383" s="124" t="s">
        <v>3233</v>
      </c>
    </row>
    <row r="384" spans="1:3" x14ac:dyDescent="0.3">
      <c r="A384" s="123" t="s">
        <v>2713</v>
      </c>
      <c r="B384" s="124" t="s">
        <v>3234</v>
      </c>
      <c r="C384" s="124" t="s">
        <v>3235</v>
      </c>
    </row>
    <row r="385" spans="1:3" x14ac:dyDescent="0.3">
      <c r="A385" s="123" t="s">
        <v>2132</v>
      </c>
      <c r="B385" s="124" t="s">
        <v>3236</v>
      </c>
      <c r="C385" s="124" t="s">
        <v>2841</v>
      </c>
    </row>
    <row r="386" spans="1:3" x14ac:dyDescent="0.3">
      <c r="A386" s="123" t="s">
        <v>2165</v>
      </c>
      <c r="B386" s="124" t="s">
        <v>3237</v>
      </c>
      <c r="C386" s="124" t="s">
        <v>2841</v>
      </c>
    </row>
    <row r="387" spans="1:3" x14ac:dyDescent="0.3">
      <c r="A387" s="123" t="s">
        <v>2077</v>
      </c>
      <c r="B387" s="124" t="s">
        <v>3238</v>
      </c>
      <c r="C387" s="124" t="s">
        <v>2841</v>
      </c>
    </row>
    <row r="388" spans="1:3" x14ac:dyDescent="0.3">
      <c r="A388" s="123" t="s">
        <v>2602</v>
      </c>
      <c r="B388" s="124" t="s">
        <v>3239</v>
      </c>
      <c r="C388" s="124" t="s">
        <v>2841</v>
      </c>
    </row>
    <row r="389" spans="1:3" x14ac:dyDescent="0.3">
      <c r="A389" s="123" t="s">
        <v>891</v>
      </c>
      <c r="B389" s="124" t="s">
        <v>3240</v>
      </c>
      <c r="C389" s="124" t="s">
        <v>2841</v>
      </c>
    </row>
    <row r="390" spans="1:3" x14ac:dyDescent="0.3">
      <c r="A390" s="123" t="s">
        <v>805</v>
      </c>
      <c r="B390" s="124" t="s">
        <v>3241</v>
      </c>
      <c r="C390" s="124" t="s">
        <v>2841</v>
      </c>
    </row>
    <row r="391" spans="1:3" x14ac:dyDescent="0.3">
      <c r="A391" s="123" t="s">
        <v>784</v>
      </c>
      <c r="B391" s="124" t="s">
        <v>3242</v>
      </c>
      <c r="C391" s="124" t="s">
        <v>2841</v>
      </c>
    </row>
    <row r="392" spans="1:3" x14ac:dyDescent="0.3">
      <c r="A392" s="123" t="s">
        <v>836</v>
      </c>
      <c r="B392" s="124" t="s">
        <v>3243</v>
      </c>
      <c r="C392" s="124" t="s">
        <v>2841</v>
      </c>
    </row>
    <row r="393" spans="1:3" x14ac:dyDescent="0.3">
      <c r="A393" s="123" t="s">
        <v>2307</v>
      </c>
      <c r="B393" s="124" t="s">
        <v>3244</v>
      </c>
      <c r="C393" s="124" t="s">
        <v>2841</v>
      </c>
    </row>
    <row r="394" spans="1:3" x14ac:dyDescent="0.3">
      <c r="A394" s="123" t="s">
        <v>2224</v>
      </c>
      <c r="B394" s="124" t="s">
        <v>3245</v>
      </c>
      <c r="C394" s="124" t="s">
        <v>2841</v>
      </c>
    </row>
    <row r="395" spans="1:3" x14ac:dyDescent="0.3">
      <c r="A395" s="123" t="s">
        <v>2171</v>
      </c>
      <c r="B395" s="124" t="s">
        <v>3246</v>
      </c>
      <c r="C395" s="124" t="s">
        <v>2841</v>
      </c>
    </row>
    <row r="396" spans="1:3" x14ac:dyDescent="0.3">
      <c r="A396" s="123" t="s">
        <v>953</v>
      </c>
      <c r="B396" s="124" t="s">
        <v>3247</v>
      </c>
      <c r="C396" s="124" t="s">
        <v>2841</v>
      </c>
    </row>
    <row r="397" spans="1:3" x14ac:dyDescent="0.3">
      <c r="A397" s="123" t="s">
        <v>2048</v>
      </c>
      <c r="B397" s="124" t="s">
        <v>3248</v>
      </c>
      <c r="C397" s="124" t="s">
        <v>2841</v>
      </c>
    </row>
    <row r="398" spans="1:3" x14ac:dyDescent="0.3">
      <c r="A398" s="123" t="s">
        <v>828</v>
      </c>
      <c r="B398" s="124" t="s">
        <v>3249</v>
      </c>
      <c r="C398" s="124" t="s">
        <v>2841</v>
      </c>
    </row>
    <row r="399" spans="1:3" x14ac:dyDescent="0.3">
      <c r="A399" s="123" t="s">
        <v>2083</v>
      </c>
      <c r="B399" s="124" t="s">
        <v>3250</v>
      </c>
      <c r="C399" s="124" t="s">
        <v>2841</v>
      </c>
    </row>
    <row r="400" spans="1:3" x14ac:dyDescent="0.3">
      <c r="A400" s="123" t="s">
        <v>1997</v>
      </c>
      <c r="B400" s="124" t="s">
        <v>3251</v>
      </c>
      <c r="C400" s="124" t="s">
        <v>2841</v>
      </c>
    </row>
    <row r="401" spans="1:3" x14ac:dyDescent="0.3">
      <c r="A401" s="123" t="s">
        <v>748</v>
      </c>
      <c r="B401" s="124" t="s">
        <v>3252</v>
      </c>
      <c r="C401" s="124" t="s">
        <v>2841</v>
      </c>
    </row>
    <row r="402" spans="1:3" x14ac:dyDescent="0.3">
      <c r="A402" s="123" t="s">
        <v>1399</v>
      </c>
      <c r="B402" s="124" t="s">
        <v>3253</v>
      </c>
      <c r="C402" s="124" t="s">
        <v>2841</v>
      </c>
    </row>
    <row r="403" spans="1:3" x14ac:dyDescent="0.3">
      <c r="A403" s="123" t="s">
        <v>1820</v>
      </c>
      <c r="B403" s="124" t="s">
        <v>3254</v>
      </c>
      <c r="C403" s="124" t="s">
        <v>2841</v>
      </c>
    </row>
    <row r="404" spans="1:3" x14ac:dyDescent="0.3">
      <c r="A404" s="123" t="s">
        <v>2439</v>
      </c>
      <c r="B404" s="124" t="s">
        <v>3255</v>
      </c>
      <c r="C404" s="124" t="s">
        <v>2841</v>
      </c>
    </row>
    <row r="405" spans="1:3" x14ac:dyDescent="0.3">
      <c r="A405" s="123" t="s">
        <v>1573</v>
      </c>
      <c r="B405" s="124" t="s">
        <v>3256</v>
      </c>
      <c r="C405" s="124" t="s">
        <v>2841</v>
      </c>
    </row>
    <row r="406" spans="1:3" x14ac:dyDescent="0.3">
      <c r="A406" s="123" t="s">
        <v>2342</v>
      </c>
      <c r="B406" s="124" t="s">
        <v>3257</v>
      </c>
      <c r="C406" s="124" t="s">
        <v>2841</v>
      </c>
    </row>
    <row r="407" spans="1:3" x14ac:dyDescent="0.3">
      <c r="A407" s="123" t="s">
        <v>807</v>
      </c>
      <c r="B407" s="124" t="s">
        <v>3258</v>
      </c>
      <c r="C407" s="124" t="s">
        <v>2841</v>
      </c>
    </row>
    <row r="408" spans="1:3" x14ac:dyDescent="0.3">
      <c r="A408" s="123" t="s">
        <v>1022</v>
      </c>
      <c r="B408" s="124" t="s">
        <v>3259</v>
      </c>
      <c r="C408" s="124" t="s">
        <v>2841</v>
      </c>
    </row>
    <row r="409" spans="1:3" x14ac:dyDescent="0.3">
      <c r="A409" s="123" t="s">
        <v>1782</v>
      </c>
      <c r="B409" s="124" t="s">
        <v>3260</v>
      </c>
      <c r="C409" s="124" t="s">
        <v>2841</v>
      </c>
    </row>
    <row r="410" spans="1:3" x14ac:dyDescent="0.3">
      <c r="A410" s="123" t="s">
        <v>1024</v>
      </c>
      <c r="B410" s="124" t="s">
        <v>3261</v>
      </c>
      <c r="C410" s="124" t="s">
        <v>2841</v>
      </c>
    </row>
    <row r="411" spans="1:3" x14ac:dyDescent="0.3">
      <c r="A411" s="123" t="s">
        <v>1456</v>
      </c>
      <c r="B411" s="124" t="s">
        <v>3262</v>
      </c>
      <c r="C411" s="124" t="s">
        <v>2841</v>
      </c>
    </row>
    <row r="412" spans="1:3" x14ac:dyDescent="0.3">
      <c r="A412" s="123" t="s">
        <v>590</v>
      </c>
      <c r="B412" s="124" t="s">
        <v>3263</v>
      </c>
      <c r="C412" s="124" t="s">
        <v>2841</v>
      </c>
    </row>
    <row r="413" spans="1:3" x14ac:dyDescent="0.3">
      <c r="A413" s="123" t="s">
        <v>1029</v>
      </c>
      <c r="B413" s="124" t="s">
        <v>3264</v>
      </c>
      <c r="C413" s="124" t="s">
        <v>2841</v>
      </c>
    </row>
    <row r="414" spans="1:3" x14ac:dyDescent="0.3">
      <c r="A414" s="123" t="s">
        <v>707</v>
      </c>
      <c r="B414" s="124" t="s">
        <v>3265</v>
      </c>
      <c r="C414" s="124" t="s">
        <v>2841</v>
      </c>
    </row>
    <row r="415" spans="1:3" x14ac:dyDescent="0.3">
      <c r="A415" s="123" t="s">
        <v>638</v>
      </c>
      <c r="B415" s="124" t="s">
        <v>3266</v>
      </c>
      <c r="C415" s="124" t="s">
        <v>2841</v>
      </c>
    </row>
    <row r="416" spans="1:3" x14ac:dyDescent="0.3">
      <c r="A416" s="123" t="s">
        <v>565</v>
      </c>
      <c r="B416" s="124" t="s">
        <v>3267</v>
      </c>
      <c r="C416" s="124" t="s">
        <v>2841</v>
      </c>
    </row>
    <row r="417" spans="1:3" x14ac:dyDescent="0.3">
      <c r="A417" s="123" t="s">
        <v>689</v>
      </c>
      <c r="B417" s="124" t="s">
        <v>3268</v>
      </c>
      <c r="C417" s="124" t="s">
        <v>2841</v>
      </c>
    </row>
    <row r="418" spans="1:3" x14ac:dyDescent="0.3">
      <c r="A418" s="123" t="s">
        <v>927</v>
      </c>
      <c r="B418" s="124" t="s">
        <v>3269</v>
      </c>
      <c r="C418" s="124" t="s">
        <v>2841</v>
      </c>
    </row>
    <row r="419" spans="1:3" x14ac:dyDescent="0.3">
      <c r="A419" s="123" t="s">
        <v>2212</v>
      </c>
      <c r="B419" s="124" t="s">
        <v>3270</v>
      </c>
      <c r="C419" s="124" t="s">
        <v>2841</v>
      </c>
    </row>
    <row r="420" spans="1:3" x14ac:dyDescent="0.3">
      <c r="A420" s="123" t="s">
        <v>851</v>
      </c>
      <c r="B420" s="124" t="s">
        <v>3271</v>
      </c>
      <c r="C420" s="124" t="s">
        <v>2841</v>
      </c>
    </row>
    <row r="421" spans="1:3" x14ac:dyDescent="0.3">
      <c r="A421" s="123" t="s">
        <v>2381</v>
      </c>
      <c r="B421" s="124" t="s">
        <v>3272</v>
      </c>
      <c r="C421" s="124" t="s">
        <v>2841</v>
      </c>
    </row>
    <row r="422" spans="1:3" x14ac:dyDescent="0.3">
      <c r="A422" s="123" t="s">
        <v>1300</v>
      </c>
      <c r="B422" s="124" t="s">
        <v>3273</v>
      </c>
      <c r="C422" s="124" t="s">
        <v>2841</v>
      </c>
    </row>
    <row r="423" spans="1:3" x14ac:dyDescent="0.3">
      <c r="A423" s="123" t="s">
        <v>2065</v>
      </c>
      <c r="B423" s="124" t="s">
        <v>3274</v>
      </c>
      <c r="C423" s="124" t="s">
        <v>2841</v>
      </c>
    </row>
    <row r="424" spans="1:3" x14ac:dyDescent="0.3">
      <c r="A424" s="123" t="s">
        <v>939</v>
      </c>
      <c r="B424" s="124" t="s">
        <v>3275</v>
      </c>
      <c r="C424" s="124" t="s">
        <v>2841</v>
      </c>
    </row>
    <row r="425" spans="1:3" x14ac:dyDescent="0.3">
      <c r="A425" s="123" t="s">
        <v>2703</v>
      </c>
      <c r="B425" s="124" t="s">
        <v>3276</v>
      </c>
      <c r="C425" s="124" t="s">
        <v>2841</v>
      </c>
    </row>
    <row r="426" spans="1:3" x14ac:dyDescent="0.3">
      <c r="A426" s="123" t="s">
        <v>2683</v>
      </c>
      <c r="B426" s="124" t="s">
        <v>3277</v>
      </c>
      <c r="C426" s="124" t="s">
        <v>2841</v>
      </c>
    </row>
    <row r="427" spans="1:3" x14ac:dyDescent="0.3">
      <c r="A427" s="123" t="s">
        <v>2025</v>
      </c>
      <c r="B427" s="124" t="s">
        <v>3278</v>
      </c>
      <c r="C427" s="124" t="s">
        <v>2841</v>
      </c>
    </row>
    <row r="428" spans="1:3" x14ac:dyDescent="0.3">
      <c r="A428" s="123" t="s">
        <v>788</v>
      </c>
      <c r="B428" s="124" t="s">
        <v>3279</v>
      </c>
      <c r="C428" s="124" t="s">
        <v>2841</v>
      </c>
    </row>
    <row r="429" spans="1:3" x14ac:dyDescent="0.3">
      <c r="A429" s="123" t="s">
        <v>772</v>
      </c>
      <c r="B429" s="124" t="s">
        <v>3280</v>
      </c>
      <c r="C429" s="124" t="s">
        <v>2841</v>
      </c>
    </row>
    <row r="430" spans="1:3" x14ac:dyDescent="0.3">
      <c r="A430" s="123" t="s">
        <v>1888</v>
      </c>
      <c r="B430" s="124" t="s">
        <v>3281</v>
      </c>
      <c r="C430" s="124" t="s">
        <v>2841</v>
      </c>
    </row>
    <row r="431" spans="1:3" x14ac:dyDescent="0.3">
      <c r="A431" s="123" t="s">
        <v>2214</v>
      </c>
      <c r="B431" s="124" t="s">
        <v>3282</v>
      </c>
      <c r="C431" s="124" t="s">
        <v>2841</v>
      </c>
    </row>
    <row r="432" spans="1:3" x14ac:dyDescent="0.3">
      <c r="A432" s="123" t="s">
        <v>1610</v>
      </c>
      <c r="B432" s="124" t="s">
        <v>3283</v>
      </c>
      <c r="C432" s="124" t="s">
        <v>2841</v>
      </c>
    </row>
    <row r="433" spans="1:3" x14ac:dyDescent="0.3">
      <c r="A433" s="123" t="s">
        <v>883</v>
      </c>
      <c r="B433" s="124" t="s">
        <v>3284</v>
      </c>
      <c r="C433" s="124" t="s">
        <v>2841</v>
      </c>
    </row>
    <row r="434" spans="1:3" x14ac:dyDescent="0.3">
      <c r="A434" s="123" t="s">
        <v>959</v>
      </c>
      <c r="B434" s="124" t="s">
        <v>3285</v>
      </c>
      <c r="C434" s="124" t="s">
        <v>2841</v>
      </c>
    </row>
    <row r="435" spans="1:3" x14ac:dyDescent="0.3">
      <c r="A435" s="123" t="s">
        <v>946</v>
      </c>
      <c r="B435" s="124" t="s">
        <v>3286</v>
      </c>
      <c r="C435" s="124" t="s">
        <v>2841</v>
      </c>
    </row>
    <row r="436" spans="1:3" x14ac:dyDescent="0.3">
      <c r="A436" s="123" t="s">
        <v>2277</v>
      </c>
      <c r="B436" s="124" t="s">
        <v>3287</v>
      </c>
      <c r="C436" s="124" t="s">
        <v>2841</v>
      </c>
    </row>
    <row r="437" spans="1:3" x14ac:dyDescent="0.3">
      <c r="A437" s="123" t="s">
        <v>2409</v>
      </c>
      <c r="B437" s="124" t="s">
        <v>3288</v>
      </c>
      <c r="C437" s="124" t="s">
        <v>2841</v>
      </c>
    </row>
    <row r="438" spans="1:3" x14ac:dyDescent="0.3">
      <c r="A438" s="123" t="s">
        <v>859</v>
      </c>
      <c r="B438" s="124" t="s">
        <v>3289</v>
      </c>
      <c r="C438" s="124" t="s">
        <v>2841</v>
      </c>
    </row>
    <row r="439" spans="1:3" x14ac:dyDescent="0.3">
      <c r="A439" s="123" t="s">
        <v>2411</v>
      </c>
      <c r="B439" s="124" t="s">
        <v>3290</v>
      </c>
      <c r="C439" s="124" t="s">
        <v>2841</v>
      </c>
    </row>
    <row r="440" spans="1:3" x14ac:dyDescent="0.3">
      <c r="A440" s="123" t="s">
        <v>2199</v>
      </c>
      <c r="B440" s="124" t="s">
        <v>3291</v>
      </c>
      <c r="C440" s="124" t="s">
        <v>2841</v>
      </c>
    </row>
    <row r="441" spans="1:3" x14ac:dyDescent="0.3">
      <c r="A441" s="123" t="s">
        <v>1313</v>
      </c>
      <c r="B441" s="124" t="s">
        <v>3292</v>
      </c>
      <c r="C441" s="124" t="s">
        <v>2841</v>
      </c>
    </row>
    <row r="442" spans="1:3" x14ac:dyDescent="0.3">
      <c r="A442" s="123" t="s">
        <v>1315</v>
      </c>
      <c r="B442" s="124" t="s">
        <v>3293</v>
      </c>
      <c r="C442" s="124" t="s">
        <v>2841</v>
      </c>
    </row>
    <row r="443" spans="1:3" x14ac:dyDescent="0.3">
      <c r="A443" s="123" t="s">
        <v>1000</v>
      </c>
      <c r="B443" s="124" t="s">
        <v>3294</v>
      </c>
      <c r="C443" s="124" t="s">
        <v>2841</v>
      </c>
    </row>
    <row r="444" spans="1:3" x14ac:dyDescent="0.3">
      <c r="A444" s="123" t="s">
        <v>2106</v>
      </c>
      <c r="B444" s="124" t="s">
        <v>3295</v>
      </c>
      <c r="C444" s="124" t="s">
        <v>3296</v>
      </c>
    </row>
    <row r="445" spans="1:3" x14ac:dyDescent="0.3">
      <c r="A445" s="123" t="s">
        <v>2719</v>
      </c>
      <c r="B445" s="124" t="s">
        <v>3297</v>
      </c>
      <c r="C445" s="124" t="s">
        <v>3298</v>
      </c>
    </row>
    <row r="446" spans="1:3" x14ac:dyDescent="0.3">
      <c r="A446" s="123" t="s">
        <v>2108</v>
      </c>
      <c r="B446" s="124" t="s">
        <v>3299</v>
      </c>
      <c r="C446" s="124" t="s">
        <v>2841</v>
      </c>
    </row>
    <row r="447" spans="1:3" x14ac:dyDescent="0.3">
      <c r="A447" s="123" t="s">
        <v>2508</v>
      </c>
      <c r="B447" s="124" t="s">
        <v>3300</v>
      </c>
      <c r="C447" s="124" t="s">
        <v>2841</v>
      </c>
    </row>
    <row r="448" spans="1:3" x14ac:dyDescent="0.3">
      <c r="A448" s="123" t="s">
        <v>1377</v>
      </c>
      <c r="B448" s="124" t="s">
        <v>3301</v>
      </c>
      <c r="C448" s="124" t="s">
        <v>3302</v>
      </c>
    </row>
    <row r="449" spans="1:3" x14ac:dyDescent="0.3">
      <c r="A449" s="123" t="s">
        <v>3303</v>
      </c>
      <c r="B449" s="124" t="s">
        <v>3304</v>
      </c>
      <c r="C449" s="124" t="s">
        <v>3305</v>
      </c>
    </row>
    <row r="450" spans="1:3" x14ac:dyDescent="0.3">
      <c r="A450" s="123" t="s">
        <v>2134</v>
      </c>
      <c r="B450" s="124" t="s">
        <v>3306</v>
      </c>
      <c r="C450" s="124" t="s">
        <v>2841</v>
      </c>
    </row>
    <row r="451" spans="1:3" x14ac:dyDescent="0.3">
      <c r="A451" s="123" t="s">
        <v>957</v>
      </c>
      <c r="B451" s="124" t="s">
        <v>3307</v>
      </c>
      <c r="C451" s="124" t="s">
        <v>2841</v>
      </c>
    </row>
    <row r="452" spans="1:3" x14ac:dyDescent="0.3">
      <c r="A452" s="123" t="s">
        <v>2693</v>
      </c>
      <c r="B452" s="124" t="s">
        <v>3308</v>
      </c>
      <c r="C452" s="124" t="s">
        <v>2841</v>
      </c>
    </row>
    <row r="453" spans="1:3" x14ac:dyDescent="0.3">
      <c r="A453" s="123" t="s">
        <v>1627</v>
      </c>
      <c r="B453" s="124" t="s">
        <v>3309</v>
      </c>
      <c r="C453" s="124" t="s">
        <v>2841</v>
      </c>
    </row>
    <row r="454" spans="1:3" x14ac:dyDescent="0.3">
      <c r="A454" s="123" t="s">
        <v>2189</v>
      </c>
      <c r="B454" s="124" t="s">
        <v>3310</v>
      </c>
      <c r="C454" s="124" t="s">
        <v>2841</v>
      </c>
    </row>
    <row r="455" spans="1:3" x14ac:dyDescent="0.3">
      <c r="A455" s="123" t="s">
        <v>1912</v>
      </c>
      <c r="B455" s="124" t="s">
        <v>3311</v>
      </c>
      <c r="C455" s="124" t="s">
        <v>2841</v>
      </c>
    </row>
    <row r="456" spans="1:3" x14ac:dyDescent="0.3">
      <c r="A456" s="123" t="s">
        <v>2395</v>
      </c>
      <c r="B456" s="124" t="s">
        <v>3312</v>
      </c>
      <c r="C456" s="124" t="s">
        <v>2841</v>
      </c>
    </row>
    <row r="457" spans="1:3" x14ac:dyDescent="0.3">
      <c r="A457" s="123" t="s">
        <v>2418</v>
      </c>
      <c r="B457" s="124" t="s">
        <v>3313</v>
      </c>
      <c r="C457" s="124" t="s">
        <v>2841</v>
      </c>
    </row>
    <row r="458" spans="1:3" x14ac:dyDescent="0.3">
      <c r="A458" s="123" t="s">
        <v>2218</v>
      </c>
      <c r="B458" s="124" t="s">
        <v>3314</v>
      </c>
      <c r="C458" s="124" t="s">
        <v>2841</v>
      </c>
    </row>
    <row r="459" spans="1:3" x14ac:dyDescent="0.3">
      <c r="A459" s="123" t="s">
        <v>2110</v>
      </c>
      <c r="B459" s="124" t="s">
        <v>3315</v>
      </c>
      <c r="C459" s="124" t="s">
        <v>2841</v>
      </c>
    </row>
    <row r="460" spans="1:3" x14ac:dyDescent="0.3">
      <c r="A460" s="123" t="s">
        <v>2514</v>
      </c>
      <c r="B460" s="124" t="s">
        <v>3316</v>
      </c>
      <c r="C460" s="124" t="s">
        <v>2841</v>
      </c>
    </row>
    <row r="461" spans="1:3" x14ac:dyDescent="0.3">
      <c r="A461" s="123" t="s">
        <v>2516</v>
      </c>
      <c r="B461" s="124" t="s">
        <v>3317</v>
      </c>
      <c r="C461" s="124" t="s">
        <v>2841</v>
      </c>
    </row>
    <row r="462" spans="1:3" x14ac:dyDescent="0.3">
      <c r="A462" s="123" t="s">
        <v>2027</v>
      </c>
      <c r="B462" s="124" t="s">
        <v>3318</v>
      </c>
      <c r="C462" s="124" t="s">
        <v>2841</v>
      </c>
    </row>
    <row r="463" spans="1:3" x14ac:dyDescent="0.3">
      <c r="A463" s="123" t="s">
        <v>985</v>
      </c>
      <c r="B463" s="124" t="s">
        <v>3319</v>
      </c>
      <c r="C463" s="124" t="s">
        <v>2841</v>
      </c>
    </row>
    <row r="464" spans="1:3" x14ac:dyDescent="0.3">
      <c r="A464" s="123" t="s">
        <v>2299</v>
      </c>
      <c r="B464" s="124" t="s">
        <v>3320</v>
      </c>
      <c r="C464" s="124" t="s">
        <v>2841</v>
      </c>
    </row>
    <row r="465" spans="1:3" x14ac:dyDescent="0.3">
      <c r="A465" s="123" t="s">
        <v>2153</v>
      </c>
      <c r="B465" s="124" t="s">
        <v>3321</v>
      </c>
      <c r="C465" s="124" t="s">
        <v>2841</v>
      </c>
    </row>
    <row r="466" spans="1:3" x14ac:dyDescent="0.3">
      <c r="A466" s="123" t="s">
        <v>2122</v>
      </c>
      <c r="B466" s="124" t="s">
        <v>3322</v>
      </c>
      <c r="C466" s="124" t="s">
        <v>2841</v>
      </c>
    </row>
    <row r="467" spans="1:3" x14ac:dyDescent="0.3">
      <c r="A467" s="123" t="s">
        <v>757</v>
      </c>
      <c r="B467" s="124" t="s">
        <v>3323</v>
      </c>
      <c r="C467" s="124" t="s">
        <v>2841</v>
      </c>
    </row>
    <row r="468" spans="1:3" x14ac:dyDescent="0.3">
      <c r="A468" s="123" t="s">
        <v>2283</v>
      </c>
      <c r="B468" s="124" t="s">
        <v>3324</v>
      </c>
      <c r="C468" s="124" t="s">
        <v>2841</v>
      </c>
    </row>
    <row r="469" spans="1:3" x14ac:dyDescent="0.3">
      <c r="A469" s="123" t="s">
        <v>861</v>
      </c>
      <c r="B469" s="124" t="s">
        <v>3325</v>
      </c>
      <c r="C469" s="124" t="s">
        <v>2841</v>
      </c>
    </row>
    <row r="470" spans="1:3" x14ac:dyDescent="0.3">
      <c r="A470" s="123" t="s">
        <v>965</v>
      </c>
      <c r="B470" s="124" t="s">
        <v>3326</v>
      </c>
      <c r="C470" s="124" t="s">
        <v>2841</v>
      </c>
    </row>
    <row r="471" spans="1:3" x14ac:dyDescent="0.3">
      <c r="A471" s="123" t="s">
        <v>834</v>
      </c>
      <c r="B471" s="124" t="s">
        <v>3327</v>
      </c>
      <c r="C471" s="124" t="s">
        <v>2841</v>
      </c>
    </row>
    <row r="472" spans="1:3" x14ac:dyDescent="0.3">
      <c r="A472" s="123" t="s">
        <v>2301</v>
      </c>
      <c r="B472" s="124" t="s">
        <v>3328</v>
      </c>
      <c r="C472" s="124" t="s">
        <v>2841</v>
      </c>
    </row>
    <row r="473" spans="1:3" x14ac:dyDescent="0.3">
      <c r="A473" s="123" t="s">
        <v>1002</v>
      </c>
      <c r="B473" s="124" t="s">
        <v>3329</v>
      </c>
      <c r="C473" s="124" t="s">
        <v>2841</v>
      </c>
    </row>
    <row r="474" spans="1:3" x14ac:dyDescent="0.3">
      <c r="A474" s="123" t="s">
        <v>2285</v>
      </c>
      <c r="B474" s="124" t="s">
        <v>3330</v>
      </c>
      <c r="C474" s="124" t="s">
        <v>2841</v>
      </c>
    </row>
    <row r="475" spans="1:3" x14ac:dyDescent="0.3">
      <c r="A475" s="123" t="s">
        <v>817</v>
      </c>
      <c r="B475" s="124" t="s">
        <v>3331</v>
      </c>
      <c r="C475" s="124" t="s">
        <v>2841</v>
      </c>
    </row>
    <row r="476" spans="1:3" x14ac:dyDescent="0.3">
      <c r="A476" s="123" t="s">
        <v>1004</v>
      </c>
      <c r="B476" s="124" t="s">
        <v>3332</v>
      </c>
      <c r="C476" s="124" t="s">
        <v>2841</v>
      </c>
    </row>
    <row r="477" spans="1:3" x14ac:dyDescent="0.3">
      <c r="A477" s="123" t="s">
        <v>1614</v>
      </c>
      <c r="B477" s="124" t="s">
        <v>3333</v>
      </c>
      <c r="C477" s="124" t="s">
        <v>2841</v>
      </c>
    </row>
    <row r="478" spans="1:3" x14ac:dyDescent="0.3">
      <c r="A478" s="123" t="s">
        <v>1501</v>
      </c>
      <c r="B478" s="124" t="s">
        <v>3334</v>
      </c>
      <c r="C478" s="124" t="s">
        <v>2841</v>
      </c>
    </row>
    <row r="479" spans="1:3" x14ac:dyDescent="0.3">
      <c r="A479" s="123" t="s">
        <v>2498</v>
      </c>
      <c r="B479" s="124" t="s">
        <v>3335</v>
      </c>
      <c r="C479" s="124" t="s">
        <v>2841</v>
      </c>
    </row>
    <row r="480" spans="1:3" x14ac:dyDescent="0.3">
      <c r="A480" s="123" t="s">
        <v>2563</v>
      </c>
      <c r="B480" s="124" t="s">
        <v>3336</v>
      </c>
      <c r="C480" s="124" t="s">
        <v>2841</v>
      </c>
    </row>
    <row r="481" spans="1:3" x14ac:dyDescent="0.3">
      <c r="A481" s="123" t="s">
        <v>2124</v>
      </c>
      <c r="B481" s="124" t="s">
        <v>3337</v>
      </c>
      <c r="C481" s="124" t="s">
        <v>2841</v>
      </c>
    </row>
    <row r="482" spans="1:3" x14ac:dyDescent="0.3">
      <c r="A482" s="123" t="s">
        <v>906</v>
      </c>
      <c r="B482" s="124" t="s">
        <v>3338</v>
      </c>
      <c r="C482" s="124" t="s">
        <v>2841</v>
      </c>
    </row>
    <row r="483" spans="1:3" x14ac:dyDescent="0.3">
      <c r="A483" s="123" t="s">
        <v>1884</v>
      </c>
      <c r="B483" s="124" t="s">
        <v>3339</v>
      </c>
      <c r="C483" s="124" t="s">
        <v>2841</v>
      </c>
    </row>
    <row r="484" spans="1:3" x14ac:dyDescent="0.3">
      <c r="A484" s="123" t="s">
        <v>2420</v>
      </c>
      <c r="B484" s="124" t="s">
        <v>3340</v>
      </c>
      <c r="C484" s="124" t="s">
        <v>2841</v>
      </c>
    </row>
    <row r="485" spans="1:3" x14ac:dyDescent="0.3">
      <c r="A485" s="123" t="s">
        <v>2140</v>
      </c>
      <c r="B485" s="124" t="s">
        <v>3341</v>
      </c>
      <c r="C485" s="124" t="s">
        <v>2841</v>
      </c>
    </row>
    <row r="486" spans="1:3" x14ac:dyDescent="0.3">
      <c r="A486" s="123" t="s">
        <v>1503</v>
      </c>
      <c r="B486" s="124" t="s">
        <v>3342</v>
      </c>
      <c r="C486" s="124" t="s">
        <v>2841</v>
      </c>
    </row>
    <row r="487" spans="1:3" x14ac:dyDescent="0.3">
      <c r="A487" s="123" t="s">
        <v>2031</v>
      </c>
      <c r="B487" s="124" t="s">
        <v>3343</v>
      </c>
      <c r="C487" s="124" t="s">
        <v>2841</v>
      </c>
    </row>
    <row r="488" spans="1:3" x14ac:dyDescent="0.3">
      <c r="A488" s="123" t="s">
        <v>867</v>
      </c>
      <c r="B488" s="124" t="s">
        <v>3344</v>
      </c>
      <c r="C488" s="124" t="s">
        <v>2841</v>
      </c>
    </row>
    <row r="489" spans="1:3" x14ac:dyDescent="0.3">
      <c r="A489" s="123" t="s">
        <v>774</v>
      </c>
      <c r="B489" s="124" t="s">
        <v>3345</v>
      </c>
      <c r="C489" s="124" t="s">
        <v>2841</v>
      </c>
    </row>
    <row r="490" spans="1:3" x14ac:dyDescent="0.3">
      <c r="A490" s="123" t="s">
        <v>2426</v>
      </c>
      <c r="B490" s="124" t="s">
        <v>3346</v>
      </c>
      <c r="C490" s="124" t="s">
        <v>2841</v>
      </c>
    </row>
    <row r="491" spans="1:3" x14ac:dyDescent="0.3">
      <c r="A491" s="123" t="s">
        <v>2067</v>
      </c>
      <c r="B491" s="124" t="s">
        <v>3347</v>
      </c>
      <c r="C491" s="124" t="s">
        <v>2841</v>
      </c>
    </row>
    <row r="492" spans="1:3" x14ac:dyDescent="0.3">
      <c r="A492" s="123" t="s">
        <v>1914</v>
      </c>
      <c r="B492" s="124" t="s">
        <v>3348</v>
      </c>
      <c r="C492" s="124" t="s">
        <v>2841</v>
      </c>
    </row>
    <row r="493" spans="1:3" x14ac:dyDescent="0.3">
      <c r="A493" s="123" t="s">
        <v>869</v>
      </c>
      <c r="B493" s="124" t="s">
        <v>3349</v>
      </c>
      <c r="C493" s="124" t="s">
        <v>2841</v>
      </c>
    </row>
    <row r="494" spans="1:3" x14ac:dyDescent="0.3">
      <c r="A494" s="123" t="s">
        <v>2466</v>
      </c>
      <c r="B494" s="124" t="s">
        <v>3350</v>
      </c>
      <c r="C494" s="124" t="s">
        <v>2841</v>
      </c>
    </row>
    <row r="495" spans="1:3" x14ac:dyDescent="0.3">
      <c r="A495" s="123" t="s">
        <v>2318</v>
      </c>
      <c r="B495" s="124" t="s">
        <v>3351</v>
      </c>
      <c r="C495" s="124" t="s">
        <v>2841</v>
      </c>
    </row>
    <row r="496" spans="1:3" x14ac:dyDescent="0.3">
      <c r="A496" s="123" t="s">
        <v>2042</v>
      </c>
      <c r="B496" s="124" t="s">
        <v>3352</v>
      </c>
      <c r="C496" s="124" t="s">
        <v>2841</v>
      </c>
    </row>
    <row r="497" spans="1:3" x14ac:dyDescent="0.3">
      <c r="A497" s="123" t="s">
        <v>2142</v>
      </c>
      <c r="B497" s="124" t="s">
        <v>3353</v>
      </c>
      <c r="C497" s="124" t="s">
        <v>2841</v>
      </c>
    </row>
    <row r="498" spans="1:3" x14ac:dyDescent="0.3">
      <c r="A498" s="123" t="s">
        <v>2569</v>
      </c>
      <c r="B498" s="124" t="s">
        <v>3354</v>
      </c>
      <c r="C498" s="124" t="s">
        <v>2841</v>
      </c>
    </row>
    <row r="499" spans="1:3" x14ac:dyDescent="0.3">
      <c r="A499" s="123" t="s">
        <v>2571</v>
      </c>
      <c r="B499" s="124" t="s">
        <v>3355</v>
      </c>
      <c r="C499" s="124" t="s">
        <v>2841</v>
      </c>
    </row>
    <row r="500" spans="1:3" x14ac:dyDescent="0.3">
      <c r="A500" s="123" t="s">
        <v>1865</v>
      </c>
      <c r="B500" s="124" t="s">
        <v>3356</v>
      </c>
      <c r="C500" s="124" t="s">
        <v>2841</v>
      </c>
    </row>
    <row r="501" spans="1:3" x14ac:dyDescent="0.3">
      <c r="A501" s="123" t="s">
        <v>2220</v>
      </c>
      <c r="B501" s="124" t="s">
        <v>3357</v>
      </c>
      <c r="C501" s="124" t="s">
        <v>2841</v>
      </c>
    </row>
    <row r="502" spans="1:3" x14ac:dyDescent="0.3">
      <c r="A502" s="123" t="s">
        <v>1102</v>
      </c>
      <c r="B502" s="124" t="s">
        <v>3358</v>
      </c>
      <c r="C502" s="124" t="s">
        <v>3359</v>
      </c>
    </row>
    <row r="503" spans="1:3" x14ac:dyDescent="0.3">
      <c r="A503" s="123" t="s">
        <v>1243</v>
      </c>
      <c r="B503" s="124" t="s">
        <v>3360</v>
      </c>
      <c r="C503" s="124" t="s">
        <v>3359</v>
      </c>
    </row>
    <row r="504" spans="1:3" x14ac:dyDescent="0.3">
      <c r="A504" s="123" t="s">
        <v>1162</v>
      </c>
      <c r="B504" s="124" t="s">
        <v>3361</v>
      </c>
      <c r="C504" s="124" t="s">
        <v>3359</v>
      </c>
    </row>
    <row r="505" spans="1:3" x14ac:dyDescent="0.3">
      <c r="A505" s="123" t="s">
        <v>2309</v>
      </c>
      <c r="B505" s="124" t="s">
        <v>3362</v>
      </c>
      <c r="C505" s="124" t="s">
        <v>3359</v>
      </c>
    </row>
    <row r="506" spans="1:3" x14ac:dyDescent="0.3">
      <c r="A506" s="123" t="s">
        <v>1465</v>
      </c>
      <c r="B506" s="124" t="s">
        <v>3363</v>
      </c>
      <c r="C506" s="124" t="s">
        <v>3359</v>
      </c>
    </row>
    <row r="507" spans="1:3" x14ac:dyDescent="0.3">
      <c r="A507" s="123" t="s">
        <v>950</v>
      </c>
      <c r="B507" s="124" t="s">
        <v>3364</v>
      </c>
      <c r="C507" s="124" t="s">
        <v>3359</v>
      </c>
    </row>
    <row r="508" spans="1:3" x14ac:dyDescent="0.3">
      <c r="A508" s="123" t="s">
        <v>1027</v>
      </c>
      <c r="B508" s="124" t="s">
        <v>3365</v>
      </c>
      <c r="C508" s="124" t="s">
        <v>3359</v>
      </c>
    </row>
    <row r="509" spans="1:3" x14ac:dyDescent="0.3">
      <c r="A509" s="123" t="s">
        <v>1460</v>
      </c>
      <c r="B509" s="124" t="s">
        <v>3366</v>
      </c>
      <c r="C509" s="124" t="s">
        <v>3359</v>
      </c>
    </row>
    <row r="510" spans="1:3" x14ac:dyDescent="0.3">
      <c r="A510" s="123" t="s">
        <v>2053</v>
      </c>
      <c r="B510" s="124" t="s">
        <v>3367</v>
      </c>
      <c r="C510" s="124" t="s">
        <v>3359</v>
      </c>
    </row>
    <row r="511" spans="1:3" x14ac:dyDescent="0.3">
      <c r="A511" s="123" t="s">
        <v>1210</v>
      </c>
      <c r="B511" s="124" t="s">
        <v>3368</v>
      </c>
      <c r="C511" s="124" t="s">
        <v>3359</v>
      </c>
    </row>
    <row r="512" spans="1:3" x14ac:dyDescent="0.3">
      <c r="A512" s="123" t="s">
        <v>865</v>
      </c>
      <c r="B512" s="124" t="s">
        <v>3369</v>
      </c>
      <c r="C512" s="124" t="s">
        <v>3359</v>
      </c>
    </row>
    <row r="513" spans="1:3" x14ac:dyDescent="0.3">
      <c r="A513" s="123" t="s">
        <v>1284</v>
      </c>
      <c r="B513" s="124" t="s">
        <v>3370</v>
      </c>
      <c r="C513" s="124" t="s">
        <v>3359</v>
      </c>
    </row>
    <row r="514" spans="1:3" x14ac:dyDescent="0.3">
      <c r="A514" s="123" t="s">
        <v>2707</v>
      </c>
      <c r="B514" s="124" t="s">
        <v>3371</v>
      </c>
      <c r="C514" s="124" t="s">
        <v>3372</v>
      </c>
    </row>
    <row r="515" spans="1:3" x14ac:dyDescent="0.3">
      <c r="A515" s="123" t="s">
        <v>1077</v>
      </c>
      <c r="B515" s="124" t="s">
        <v>3373</v>
      </c>
      <c r="C515" s="124" t="s">
        <v>3374</v>
      </c>
    </row>
    <row r="516" spans="1:3" x14ac:dyDescent="0.3">
      <c r="A516" s="123" t="s">
        <v>2175</v>
      </c>
      <c r="B516" s="124" t="s">
        <v>3375</v>
      </c>
      <c r="C516" s="124" t="s">
        <v>3359</v>
      </c>
    </row>
    <row r="517" spans="1:3" x14ac:dyDescent="0.3">
      <c r="A517" s="123" t="s">
        <v>2294</v>
      </c>
      <c r="B517" s="124" t="s">
        <v>3376</v>
      </c>
      <c r="C517" s="124" t="s">
        <v>3359</v>
      </c>
    </row>
    <row r="518" spans="1:3" x14ac:dyDescent="0.3">
      <c r="A518" s="123" t="s">
        <v>1644</v>
      </c>
      <c r="B518" s="124" t="s">
        <v>3377</v>
      </c>
      <c r="C518" s="124" t="s">
        <v>3359</v>
      </c>
    </row>
    <row r="519" spans="1:3" x14ac:dyDescent="0.3">
      <c r="A519" s="123" t="s">
        <v>1194</v>
      </c>
      <c r="B519" s="124" t="s">
        <v>3378</v>
      </c>
      <c r="C519" s="124" t="s">
        <v>3359</v>
      </c>
    </row>
    <row r="520" spans="1:3" x14ac:dyDescent="0.3">
      <c r="A520" s="123" t="s">
        <v>1579</v>
      </c>
      <c r="B520" s="124" t="s">
        <v>3379</v>
      </c>
      <c r="C520" s="124" t="s">
        <v>3359</v>
      </c>
    </row>
    <row r="521" spans="1:3" x14ac:dyDescent="0.3">
      <c r="A521" s="123" t="s">
        <v>2383</v>
      </c>
      <c r="B521" s="124" t="s">
        <v>3380</v>
      </c>
      <c r="C521" s="124" t="s">
        <v>3359</v>
      </c>
    </row>
    <row r="522" spans="1:3" x14ac:dyDescent="0.3">
      <c r="A522" s="123" t="s">
        <v>1144</v>
      </c>
      <c r="B522" s="124" t="s">
        <v>3381</v>
      </c>
      <c r="C522" s="124" t="s">
        <v>3359</v>
      </c>
    </row>
    <row r="523" spans="1:3" x14ac:dyDescent="0.3">
      <c r="A523" s="123" t="s">
        <v>1518</v>
      </c>
      <c r="B523" s="124" t="s">
        <v>3382</v>
      </c>
      <c r="C523" s="124" t="s">
        <v>3359</v>
      </c>
    </row>
    <row r="524" spans="1:3" x14ac:dyDescent="0.3">
      <c r="A524" s="123" t="s">
        <v>2262</v>
      </c>
      <c r="B524" s="124" t="s">
        <v>3383</v>
      </c>
      <c r="C524" s="124" t="s">
        <v>3359</v>
      </c>
    </row>
    <row r="525" spans="1:3" x14ac:dyDescent="0.3">
      <c r="A525" s="123" t="s">
        <v>1081</v>
      </c>
      <c r="B525" s="124" t="s">
        <v>3384</v>
      </c>
      <c r="C525" s="124" t="s">
        <v>3359</v>
      </c>
    </row>
    <row r="526" spans="1:3" x14ac:dyDescent="0.3">
      <c r="A526" s="123" t="s">
        <v>872</v>
      </c>
      <c r="B526" s="124" t="s">
        <v>3385</v>
      </c>
      <c r="C526" s="124" t="s">
        <v>3359</v>
      </c>
    </row>
    <row r="527" spans="1:3" x14ac:dyDescent="0.3">
      <c r="A527" s="123" t="s">
        <v>2522</v>
      </c>
      <c r="B527" s="124" t="s">
        <v>3386</v>
      </c>
      <c r="C527" s="124" t="s">
        <v>3359</v>
      </c>
    </row>
    <row r="528" spans="1:3" x14ac:dyDescent="0.3">
      <c r="A528" s="123" t="s">
        <v>1509</v>
      </c>
      <c r="B528" s="124" t="s">
        <v>3387</v>
      </c>
      <c r="C528" s="124" t="s">
        <v>3359</v>
      </c>
    </row>
    <row r="529" spans="1:3" x14ac:dyDescent="0.3">
      <c r="A529" s="123" t="s">
        <v>731</v>
      </c>
      <c r="B529" s="124" t="s">
        <v>3388</v>
      </c>
      <c r="C529" s="124" t="s">
        <v>3359</v>
      </c>
    </row>
    <row r="530" spans="1:3" x14ac:dyDescent="0.3">
      <c r="A530" s="123" t="s">
        <v>1052</v>
      </c>
      <c r="B530" s="124" t="s">
        <v>3389</v>
      </c>
      <c r="C530" s="124" t="s">
        <v>3359</v>
      </c>
    </row>
    <row r="531" spans="1:3" x14ac:dyDescent="0.3">
      <c r="A531" s="123" t="s">
        <v>1208</v>
      </c>
      <c r="B531" s="124" t="s">
        <v>3390</v>
      </c>
      <c r="C531" s="124" t="s">
        <v>3359</v>
      </c>
    </row>
    <row r="532" spans="1:3" x14ac:dyDescent="0.3">
      <c r="A532" s="123" t="s">
        <v>866</v>
      </c>
      <c r="B532" s="124" t="s">
        <v>3391</v>
      </c>
      <c r="C532" s="124" t="s">
        <v>3359</v>
      </c>
    </row>
    <row r="533" spans="1:3" x14ac:dyDescent="0.3">
      <c r="A533" s="123" t="s">
        <v>651</v>
      </c>
      <c r="B533" s="124" t="s">
        <v>3392</v>
      </c>
      <c r="C533" s="124" t="s">
        <v>3359</v>
      </c>
    </row>
    <row r="534" spans="1:3" x14ac:dyDescent="0.3">
      <c r="A534" s="123" t="s">
        <v>794</v>
      </c>
      <c r="B534" s="124" t="s">
        <v>3393</v>
      </c>
      <c r="C534" s="124" t="s">
        <v>3359</v>
      </c>
    </row>
    <row r="535" spans="1:3" x14ac:dyDescent="0.3">
      <c r="A535" s="123" t="s">
        <v>1365</v>
      </c>
      <c r="B535" s="124" t="s">
        <v>3394</v>
      </c>
      <c r="C535" s="124" t="s">
        <v>3359</v>
      </c>
    </row>
    <row r="536" spans="1:3" x14ac:dyDescent="0.3">
      <c r="A536" s="123" t="s">
        <v>2368</v>
      </c>
      <c r="B536" s="124" t="s">
        <v>3395</v>
      </c>
      <c r="C536" s="124" t="s">
        <v>3359</v>
      </c>
    </row>
    <row r="537" spans="1:3" x14ac:dyDescent="0.3">
      <c r="A537" s="123" t="s">
        <v>1976</v>
      </c>
      <c r="B537" s="124" t="s">
        <v>3396</v>
      </c>
      <c r="C537" s="124" t="s">
        <v>3359</v>
      </c>
    </row>
    <row r="538" spans="1:3" x14ac:dyDescent="0.3">
      <c r="A538" s="123" t="s">
        <v>1219</v>
      </c>
      <c r="B538" s="124" t="s">
        <v>3397</v>
      </c>
      <c r="C538" s="124" t="s">
        <v>3359</v>
      </c>
    </row>
    <row r="539" spans="1:3" x14ac:dyDescent="0.3">
      <c r="A539" s="123" t="s">
        <v>2369</v>
      </c>
      <c r="B539" s="124" t="s">
        <v>3398</v>
      </c>
      <c r="C539" s="124" t="s">
        <v>3359</v>
      </c>
    </row>
    <row r="540" spans="1:3" x14ac:dyDescent="0.3">
      <c r="A540" s="123" t="s">
        <v>1570</v>
      </c>
      <c r="B540" s="124" t="s">
        <v>3399</v>
      </c>
      <c r="C540" s="124" t="s">
        <v>3359</v>
      </c>
    </row>
    <row r="541" spans="1:3" x14ac:dyDescent="0.3">
      <c r="A541" s="123" t="s">
        <v>744</v>
      </c>
      <c r="B541" s="124" t="s">
        <v>3400</v>
      </c>
      <c r="C541" s="124" t="s">
        <v>3359</v>
      </c>
    </row>
    <row r="542" spans="1:3" x14ac:dyDescent="0.3">
      <c r="A542" s="123" t="s">
        <v>1344</v>
      </c>
      <c r="B542" s="124" t="s">
        <v>3401</v>
      </c>
      <c r="C542" s="124" t="s">
        <v>3359</v>
      </c>
    </row>
    <row r="543" spans="1:3" x14ac:dyDescent="0.3">
      <c r="A543" s="123" t="s">
        <v>997</v>
      </c>
      <c r="B543" s="124" t="s">
        <v>3402</v>
      </c>
      <c r="C543" s="124" t="s">
        <v>3359</v>
      </c>
    </row>
    <row r="544" spans="1:3" x14ac:dyDescent="0.3">
      <c r="A544" s="123" t="s">
        <v>880</v>
      </c>
      <c r="B544" s="124" t="s">
        <v>3403</v>
      </c>
      <c r="C544" s="124" t="s">
        <v>3359</v>
      </c>
    </row>
    <row r="545" spans="1:3" x14ac:dyDescent="0.3">
      <c r="A545" s="123" t="s">
        <v>2097</v>
      </c>
      <c r="B545" s="124" t="s">
        <v>3404</v>
      </c>
      <c r="C545" s="124" t="s">
        <v>3359</v>
      </c>
    </row>
    <row r="546" spans="1:3" x14ac:dyDescent="0.3">
      <c r="A546" s="123" t="s">
        <v>544</v>
      </c>
      <c r="B546" s="124" t="s">
        <v>3405</v>
      </c>
      <c r="C546" s="124" t="s">
        <v>3359</v>
      </c>
    </row>
    <row r="547" spans="1:3" x14ac:dyDescent="0.3">
      <c r="A547" s="123" t="s">
        <v>589</v>
      </c>
      <c r="B547" s="124" t="s">
        <v>3406</v>
      </c>
      <c r="C547" s="124" t="s">
        <v>3359</v>
      </c>
    </row>
    <row r="548" spans="1:3" x14ac:dyDescent="0.3">
      <c r="A548" s="123" t="s">
        <v>1921</v>
      </c>
      <c r="B548" s="124" t="s">
        <v>3407</v>
      </c>
      <c r="C548" s="124" t="s">
        <v>3359</v>
      </c>
    </row>
    <row r="549" spans="1:3" x14ac:dyDescent="0.3">
      <c r="A549" s="123" t="s">
        <v>1139</v>
      </c>
      <c r="B549" s="124" t="s">
        <v>3408</v>
      </c>
      <c r="C549" s="124" t="s">
        <v>3359</v>
      </c>
    </row>
    <row r="550" spans="1:3" x14ac:dyDescent="0.3">
      <c r="A550" s="123" t="s">
        <v>1074</v>
      </c>
      <c r="B550" s="124" t="s">
        <v>3409</v>
      </c>
      <c r="C550" s="124" t="s">
        <v>3359</v>
      </c>
    </row>
    <row r="551" spans="1:3" x14ac:dyDescent="0.3">
      <c r="A551" s="123" t="s">
        <v>1536</v>
      </c>
      <c r="B551" s="124" t="s">
        <v>3410</v>
      </c>
      <c r="C551" s="124" t="s">
        <v>3359</v>
      </c>
    </row>
    <row r="552" spans="1:3" x14ac:dyDescent="0.3">
      <c r="A552" s="123" t="s">
        <v>2678</v>
      </c>
      <c r="B552" s="124" t="s">
        <v>3411</v>
      </c>
      <c r="C552" s="124" t="s">
        <v>3359</v>
      </c>
    </row>
    <row r="553" spans="1:3" x14ac:dyDescent="0.3">
      <c r="A553" s="123" t="s">
        <v>1616</v>
      </c>
      <c r="B553" s="124" t="s">
        <v>3412</v>
      </c>
      <c r="C553" s="124" t="s">
        <v>3359</v>
      </c>
    </row>
    <row r="554" spans="1:3" x14ac:dyDescent="0.3">
      <c r="A554" s="123" t="s">
        <v>1215</v>
      </c>
      <c r="B554" s="124" t="s">
        <v>3413</v>
      </c>
      <c r="C554" s="124" t="s">
        <v>3359</v>
      </c>
    </row>
    <row r="555" spans="1:3" x14ac:dyDescent="0.3">
      <c r="A555" s="123" t="s">
        <v>1245</v>
      </c>
      <c r="B555" s="124" t="s">
        <v>3414</v>
      </c>
      <c r="C555" s="124" t="s">
        <v>3359</v>
      </c>
    </row>
    <row r="556" spans="1:3" x14ac:dyDescent="0.3">
      <c r="A556" s="123" t="s">
        <v>1321</v>
      </c>
      <c r="B556" s="124" t="s">
        <v>3415</v>
      </c>
      <c r="C556" s="124" t="s">
        <v>3359</v>
      </c>
    </row>
    <row r="557" spans="1:3" x14ac:dyDescent="0.3">
      <c r="A557" s="123" t="s">
        <v>2391</v>
      </c>
      <c r="B557" s="124" t="s">
        <v>3416</v>
      </c>
      <c r="C557" s="124" t="s">
        <v>3359</v>
      </c>
    </row>
    <row r="558" spans="1:3" x14ac:dyDescent="0.3">
      <c r="A558" s="123" t="s">
        <v>1617</v>
      </c>
      <c r="B558" s="124" t="s">
        <v>3417</v>
      </c>
      <c r="C558" s="124" t="s">
        <v>3359</v>
      </c>
    </row>
    <row r="559" spans="1:3" x14ac:dyDescent="0.3">
      <c r="A559" s="123" t="s">
        <v>2663</v>
      </c>
      <c r="B559" s="124" t="s">
        <v>3418</v>
      </c>
      <c r="C559" s="124" t="s">
        <v>3359</v>
      </c>
    </row>
    <row r="560" spans="1:3" x14ac:dyDescent="0.3">
      <c r="A560" s="123" t="s">
        <v>1802</v>
      </c>
      <c r="B560" s="124" t="s">
        <v>3419</v>
      </c>
      <c r="C560" s="124" t="s">
        <v>3359</v>
      </c>
    </row>
    <row r="561" spans="1:3" x14ac:dyDescent="0.3">
      <c r="A561" s="123" t="s">
        <v>714</v>
      </c>
      <c r="B561" s="124" t="s">
        <v>3420</v>
      </c>
      <c r="C561" s="124" t="s">
        <v>3359</v>
      </c>
    </row>
    <row r="562" spans="1:3" x14ac:dyDescent="0.3">
      <c r="A562" s="123" t="s">
        <v>1172</v>
      </c>
      <c r="B562" s="124" t="s">
        <v>3421</v>
      </c>
      <c r="C562" s="124" t="s">
        <v>3359</v>
      </c>
    </row>
    <row r="563" spans="1:3" x14ac:dyDescent="0.3">
      <c r="A563" s="123" t="s">
        <v>1372</v>
      </c>
      <c r="B563" s="124" t="s">
        <v>3422</v>
      </c>
      <c r="C563" s="124" t="s">
        <v>3359</v>
      </c>
    </row>
    <row r="564" spans="1:3" x14ac:dyDescent="0.3">
      <c r="A564" s="123" t="s">
        <v>2030</v>
      </c>
      <c r="B564" s="124" t="s">
        <v>3423</v>
      </c>
      <c r="C564" s="124" t="s">
        <v>3359</v>
      </c>
    </row>
    <row r="565" spans="1:3" x14ac:dyDescent="0.3">
      <c r="A565" s="123" t="s">
        <v>1871</v>
      </c>
      <c r="B565" s="124" t="s">
        <v>3424</v>
      </c>
      <c r="C565" s="124" t="s">
        <v>3359</v>
      </c>
    </row>
    <row r="566" spans="1:3" x14ac:dyDescent="0.3">
      <c r="A566" s="123" t="s">
        <v>1542</v>
      </c>
      <c r="B566" s="124" t="s">
        <v>3425</v>
      </c>
      <c r="C566" s="124" t="s">
        <v>3359</v>
      </c>
    </row>
    <row r="567" spans="1:3" x14ac:dyDescent="0.3">
      <c r="A567" s="123" t="s">
        <v>2211</v>
      </c>
      <c r="B567" s="124" t="s">
        <v>3426</v>
      </c>
      <c r="C567" s="124" t="s">
        <v>3359</v>
      </c>
    </row>
    <row r="568" spans="1:3" x14ac:dyDescent="0.3">
      <c r="A568" s="123" t="s">
        <v>2664</v>
      </c>
      <c r="B568" s="124" t="s">
        <v>3427</v>
      </c>
      <c r="C568" s="124" t="s">
        <v>3359</v>
      </c>
    </row>
    <row r="569" spans="1:3" x14ac:dyDescent="0.3">
      <c r="A569" s="123" t="s">
        <v>2040</v>
      </c>
      <c r="B569" s="124" t="s">
        <v>3428</v>
      </c>
      <c r="C569" s="124" t="s">
        <v>3359</v>
      </c>
    </row>
    <row r="570" spans="1:3" x14ac:dyDescent="0.3">
      <c r="A570" s="123" t="s">
        <v>980</v>
      </c>
      <c r="B570" s="124" t="s">
        <v>3429</v>
      </c>
      <c r="C570" s="124" t="s">
        <v>3359</v>
      </c>
    </row>
    <row r="571" spans="1:3" x14ac:dyDescent="0.3">
      <c r="A571" s="123" t="s">
        <v>1515</v>
      </c>
      <c r="B571" s="124" t="s">
        <v>3430</v>
      </c>
      <c r="C571" s="124" t="s">
        <v>3359</v>
      </c>
    </row>
    <row r="572" spans="1:3" x14ac:dyDescent="0.3">
      <c r="A572" s="123" t="s">
        <v>2659</v>
      </c>
      <c r="B572" s="124" t="s">
        <v>3431</v>
      </c>
      <c r="C572" s="124" t="s">
        <v>3359</v>
      </c>
    </row>
    <row r="573" spans="1:3" x14ac:dyDescent="0.3">
      <c r="A573" s="123" t="s">
        <v>2717</v>
      </c>
      <c r="B573" s="124" t="s">
        <v>3432</v>
      </c>
      <c r="C573" s="124" t="s">
        <v>3433</v>
      </c>
    </row>
    <row r="574" spans="1:3" x14ac:dyDescent="0.3">
      <c r="A574" s="123" t="s">
        <v>2176</v>
      </c>
      <c r="B574" s="124" t="s">
        <v>3434</v>
      </c>
      <c r="C574" s="124" t="s">
        <v>3435</v>
      </c>
    </row>
    <row r="575" spans="1:3" x14ac:dyDescent="0.3">
      <c r="A575" s="123" t="s">
        <v>1068</v>
      </c>
      <c r="B575" s="124" t="s">
        <v>3436</v>
      </c>
      <c r="C575" s="124" t="s">
        <v>3359</v>
      </c>
    </row>
    <row r="576" spans="1:3" x14ac:dyDescent="0.3">
      <c r="A576" s="123" t="s">
        <v>879</v>
      </c>
      <c r="B576" s="124" t="s">
        <v>3437</v>
      </c>
      <c r="C576" s="124" t="s">
        <v>3359</v>
      </c>
    </row>
    <row r="577" spans="1:3" x14ac:dyDescent="0.3">
      <c r="A577" s="123" t="s">
        <v>1977</v>
      </c>
      <c r="B577" s="124" t="s">
        <v>3438</v>
      </c>
      <c r="C577" s="124" t="s">
        <v>3359</v>
      </c>
    </row>
    <row r="578" spans="1:3" x14ac:dyDescent="0.3">
      <c r="A578" s="123" t="s">
        <v>1211</v>
      </c>
      <c r="B578" s="124" t="s">
        <v>3439</v>
      </c>
      <c r="C578" s="124" t="s">
        <v>3359</v>
      </c>
    </row>
    <row r="579" spans="1:3" x14ac:dyDescent="0.3">
      <c r="A579" s="123" t="s">
        <v>1247</v>
      </c>
      <c r="B579" s="124" t="s">
        <v>3440</v>
      </c>
      <c r="C579" s="124" t="s">
        <v>3359</v>
      </c>
    </row>
    <row r="580" spans="1:3" x14ac:dyDescent="0.3">
      <c r="A580" s="123" t="s">
        <v>564</v>
      </c>
      <c r="B580" s="124" t="s">
        <v>3441</v>
      </c>
      <c r="C580" s="124" t="s">
        <v>3359</v>
      </c>
    </row>
    <row r="581" spans="1:3" x14ac:dyDescent="0.3">
      <c r="A581" s="123" t="s">
        <v>1534</v>
      </c>
      <c r="B581" s="124" t="s">
        <v>3442</v>
      </c>
      <c r="C581" s="124" t="s">
        <v>3359</v>
      </c>
    </row>
    <row r="582" spans="1:3" x14ac:dyDescent="0.3">
      <c r="A582" s="123" t="s">
        <v>573</v>
      </c>
      <c r="B582" s="124" t="s">
        <v>3443</v>
      </c>
      <c r="C582" s="124" t="s">
        <v>3359</v>
      </c>
    </row>
    <row r="583" spans="1:3" x14ac:dyDescent="0.3">
      <c r="A583" s="123" t="s">
        <v>1819</v>
      </c>
      <c r="B583" s="124" t="s">
        <v>3444</v>
      </c>
      <c r="C583" s="124" t="s">
        <v>3359</v>
      </c>
    </row>
    <row r="584" spans="1:3" x14ac:dyDescent="0.3">
      <c r="A584" s="123" t="s">
        <v>888</v>
      </c>
      <c r="B584" s="124" t="s">
        <v>3445</v>
      </c>
      <c r="C584" s="124" t="s">
        <v>3359</v>
      </c>
    </row>
    <row r="585" spans="1:3" x14ac:dyDescent="0.3">
      <c r="A585" s="123" t="s">
        <v>2676</v>
      </c>
      <c r="B585" s="124" t="s">
        <v>3446</v>
      </c>
      <c r="C585" s="124" t="s">
        <v>3359</v>
      </c>
    </row>
    <row r="586" spans="1:3" x14ac:dyDescent="0.3">
      <c r="A586" s="123" t="s">
        <v>1246</v>
      </c>
      <c r="B586" s="124" t="s">
        <v>3447</v>
      </c>
      <c r="C586" s="124" t="s">
        <v>3359</v>
      </c>
    </row>
    <row r="587" spans="1:3" x14ac:dyDescent="0.3">
      <c r="A587" s="123" t="s">
        <v>1158</v>
      </c>
      <c r="B587" s="124" t="s">
        <v>3448</v>
      </c>
      <c r="C587" s="124" t="s">
        <v>3359</v>
      </c>
    </row>
    <row r="588" spans="1:3" x14ac:dyDescent="0.3">
      <c r="A588" s="123" t="s">
        <v>1248</v>
      </c>
      <c r="B588" s="124" t="s">
        <v>3449</v>
      </c>
      <c r="C588" s="124" t="s">
        <v>3359</v>
      </c>
    </row>
    <row r="589" spans="1:3" x14ac:dyDescent="0.3">
      <c r="A589" s="123" t="s">
        <v>2398</v>
      </c>
      <c r="B589" s="124" t="s">
        <v>3450</v>
      </c>
      <c r="C589" s="124" t="s">
        <v>3359</v>
      </c>
    </row>
    <row r="590" spans="1:3" x14ac:dyDescent="0.3">
      <c r="A590" s="123" t="s">
        <v>1538</v>
      </c>
      <c r="B590" s="124" t="s">
        <v>3451</v>
      </c>
      <c r="C590" s="124" t="s">
        <v>3359</v>
      </c>
    </row>
    <row r="591" spans="1:3" x14ac:dyDescent="0.3">
      <c r="A591" s="123" t="s">
        <v>2392</v>
      </c>
      <c r="B591" s="124" t="s">
        <v>3452</v>
      </c>
      <c r="C591" s="124" t="s">
        <v>3359</v>
      </c>
    </row>
    <row r="592" spans="1:3" x14ac:dyDescent="0.3">
      <c r="A592" s="123" t="s">
        <v>2606</v>
      </c>
      <c r="B592" s="124" t="s">
        <v>3453</v>
      </c>
      <c r="C592" s="124" t="s">
        <v>3359</v>
      </c>
    </row>
    <row r="593" spans="1:3" x14ac:dyDescent="0.3">
      <c r="A593" s="123" t="s">
        <v>823</v>
      </c>
      <c r="B593" s="124" t="s">
        <v>3454</v>
      </c>
      <c r="C593" s="124" t="s">
        <v>3359</v>
      </c>
    </row>
    <row r="594" spans="1:3" x14ac:dyDescent="0.3">
      <c r="A594" s="123" t="s">
        <v>838</v>
      </c>
      <c r="B594" s="124" t="s">
        <v>3455</v>
      </c>
      <c r="C594" s="124" t="s">
        <v>3359</v>
      </c>
    </row>
    <row r="595" spans="1:3" x14ac:dyDescent="0.3">
      <c r="A595" s="123" t="s">
        <v>1115</v>
      </c>
      <c r="B595" s="124" t="s">
        <v>3456</v>
      </c>
      <c r="C595" s="124" t="s">
        <v>3359</v>
      </c>
    </row>
    <row r="596" spans="1:3" x14ac:dyDescent="0.3">
      <c r="A596" s="123" t="s">
        <v>1207</v>
      </c>
      <c r="B596" s="124" t="s">
        <v>3457</v>
      </c>
      <c r="C596" s="124" t="s">
        <v>3359</v>
      </c>
    </row>
    <row r="597" spans="1:3" x14ac:dyDescent="0.3">
      <c r="A597" s="123" t="s">
        <v>1539</v>
      </c>
      <c r="B597" s="124" t="s">
        <v>3458</v>
      </c>
      <c r="C597" s="124" t="s">
        <v>3359</v>
      </c>
    </row>
    <row r="598" spans="1:3" x14ac:dyDescent="0.3">
      <c r="A598" s="123" t="s">
        <v>1317</v>
      </c>
      <c r="B598" s="124" t="s">
        <v>3459</v>
      </c>
      <c r="C598" s="124" t="s">
        <v>3359</v>
      </c>
    </row>
    <row r="599" spans="1:3" x14ac:dyDescent="0.3">
      <c r="A599" s="123" t="s">
        <v>1312</v>
      </c>
      <c r="B599" s="124" t="s">
        <v>3460</v>
      </c>
      <c r="C599" s="124" t="s">
        <v>3359</v>
      </c>
    </row>
    <row r="600" spans="1:3" x14ac:dyDescent="0.3">
      <c r="A600" s="123" t="s">
        <v>2289</v>
      </c>
      <c r="B600" s="124" t="s">
        <v>3461</v>
      </c>
      <c r="C600" s="124" t="s">
        <v>3359</v>
      </c>
    </row>
    <row r="601" spans="1:3" x14ac:dyDescent="0.3">
      <c r="A601" s="123" t="s">
        <v>2599</v>
      </c>
      <c r="B601" s="124" t="s">
        <v>3462</v>
      </c>
      <c r="C601" s="124" t="s">
        <v>3359</v>
      </c>
    </row>
    <row r="602" spans="1:3" x14ac:dyDescent="0.3">
      <c r="A602" s="123" t="s">
        <v>2011</v>
      </c>
      <c r="B602" s="124" t="s">
        <v>3463</v>
      </c>
      <c r="C602" s="124" t="s">
        <v>3359</v>
      </c>
    </row>
    <row r="603" spans="1:3" x14ac:dyDescent="0.3">
      <c r="A603" s="123" t="s">
        <v>2169</v>
      </c>
      <c r="B603" s="124" t="s">
        <v>3464</v>
      </c>
      <c r="C603" s="124" t="s">
        <v>3359</v>
      </c>
    </row>
    <row r="604" spans="1:3" x14ac:dyDescent="0.3">
      <c r="A604" s="123" t="s">
        <v>1965</v>
      </c>
      <c r="B604" s="124" t="s">
        <v>3465</v>
      </c>
      <c r="C604" s="124" t="s">
        <v>3359</v>
      </c>
    </row>
    <row r="605" spans="1:3" x14ac:dyDescent="0.3">
      <c r="A605" s="123" t="s">
        <v>2276</v>
      </c>
      <c r="B605" s="124" t="s">
        <v>3466</v>
      </c>
      <c r="C605" s="124" t="s">
        <v>3359</v>
      </c>
    </row>
    <row r="606" spans="1:3" x14ac:dyDescent="0.3">
      <c r="A606" s="123" t="s">
        <v>943</v>
      </c>
      <c r="B606" s="124" t="s">
        <v>3467</v>
      </c>
      <c r="C606" s="124" t="s">
        <v>3359</v>
      </c>
    </row>
    <row r="607" spans="1:3" x14ac:dyDescent="0.3">
      <c r="A607" s="123" t="s">
        <v>2222</v>
      </c>
      <c r="B607" s="124" t="s">
        <v>3468</v>
      </c>
      <c r="C607" s="124" t="s">
        <v>3359</v>
      </c>
    </row>
    <row r="608" spans="1:3" x14ac:dyDescent="0.3">
      <c r="A608" s="123" t="s">
        <v>750</v>
      </c>
      <c r="B608" s="124" t="s">
        <v>3469</v>
      </c>
      <c r="C608" s="124" t="s">
        <v>3359</v>
      </c>
    </row>
    <row r="609" spans="1:3" x14ac:dyDescent="0.3">
      <c r="A609" s="123" t="s">
        <v>864</v>
      </c>
      <c r="B609" s="124" t="s">
        <v>3470</v>
      </c>
      <c r="C609" s="124" t="s">
        <v>3359</v>
      </c>
    </row>
    <row r="610" spans="1:3" x14ac:dyDescent="0.3">
      <c r="A610" s="123" t="s">
        <v>1958</v>
      </c>
      <c r="B610" s="124" t="s">
        <v>3471</v>
      </c>
      <c r="C610" s="124" t="s">
        <v>3359</v>
      </c>
    </row>
    <row r="611" spans="1:3" x14ac:dyDescent="0.3">
      <c r="A611" s="123" t="s">
        <v>1625</v>
      </c>
      <c r="B611" s="124" t="s">
        <v>3472</v>
      </c>
      <c r="C611" s="124" t="s">
        <v>3359</v>
      </c>
    </row>
    <row r="612" spans="1:3" x14ac:dyDescent="0.3">
      <c r="A612" s="123" t="s">
        <v>2397</v>
      </c>
      <c r="B612" s="124" t="s">
        <v>3473</v>
      </c>
      <c r="C612" s="124" t="s">
        <v>3359</v>
      </c>
    </row>
    <row r="613" spans="1:3" x14ac:dyDescent="0.3">
      <c r="A613" s="123" t="s">
        <v>2237</v>
      </c>
      <c r="B613" s="124" t="s">
        <v>3474</v>
      </c>
      <c r="C613" s="124" t="s">
        <v>3359</v>
      </c>
    </row>
    <row r="614" spans="1:3" x14ac:dyDescent="0.3">
      <c r="A614" s="123" t="s">
        <v>1690</v>
      </c>
      <c r="B614" s="124" t="s">
        <v>3475</v>
      </c>
      <c r="C614" s="124" t="s">
        <v>3359</v>
      </c>
    </row>
    <row r="615" spans="1:3" x14ac:dyDescent="0.3">
      <c r="A615" s="123" t="s">
        <v>1832</v>
      </c>
      <c r="B615" s="124" t="s">
        <v>3476</v>
      </c>
      <c r="C615" s="124" t="s">
        <v>3359</v>
      </c>
    </row>
    <row r="616" spans="1:3" x14ac:dyDescent="0.3">
      <c r="A616" s="123" t="s">
        <v>2641</v>
      </c>
      <c r="B616" s="124" t="s">
        <v>3477</v>
      </c>
      <c r="C616" s="124" t="s">
        <v>3359</v>
      </c>
    </row>
    <row r="617" spans="1:3" x14ac:dyDescent="0.3">
      <c r="A617" s="123" t="s">
        <v>2525</v>
      </c>
      <c r="B617" s="124" t="s">
        <v>3478</v>
      </c>
      <c r="C617" s="124" t="s">
        <v>3359</v>
      </c>
    </row>
    <row r="618" spans="1:3" x14ac:dyDescent="0.3">
      <c r="A618" s="123" t="s">
        <v>2716</v>
      </c>
      <c r="B618" s="124" t="s">
        <v>3479</v>
      </c>
      <c r="C618" s="124" t="s">
        <v>3480</v>
      </c>
    </row>
    <row r="619" spans="1:3" x14ac:dyDescent="0.3">
      <c r="A619" s="123" t="s">
        <v>1701</v>
      </c>
      <c r="B619" s="124" t="s">
        <v>3481</v>
      </c>
      <c r="C619" s="124" t="s">
        <v>3482</v>
      </c>
    </row>
    <row r="620" spans="1:3" x14ac:dyDescent="0.3">
      <c r="A620" s="123" t="s">
        <v>2403</v>
      </c>
      <c r="B620" s="124" t="s">
        <v>3483</v>
      </c>
      <c r="C620" s="124" t="s">
        <v>3359</v>
      </c>
    </row>
    <row r="621" spans="1:3" x14ac:dyDescent="0.3">
      <c r="A621" s="123" t="s">
        <v>1277</v>
      </c>
      <c r="B621" s="124" t="s">
        <v>3484</v>
      </c>
      <c r="C621" s="124" t="s">
        <v>3359</v>
      </c>
    </row>
    <row r="622" spans="1:3" x14ac:dyDescent="0.3">
      <c r="A622" s="123" t="s">
        <v>1318</v>
      </c>
      <c r="B622" s="124" t="s">
        <v>3485</v>
      </c>
      <c r="C622" s="124" t="s">
        <v>3359</v>
      </c>
    </row>
    <row r="623" spans="1:3" x14ac:dyDescent="0.3">
      <c r="A623" s="123" t="s">
        <v>1126</v>
      </c>
      <c r="B623" s="124" t="s">
        <v>3486</v>
      </c>
      <c r="C623" s="124" t="s">
        <v>3359</v>
      </c>
    </row>
    <row r="624" spans="1:3" x14ac:dyDescent="0.3">
      <c r="A624" s="123" t="s">
        <v>2170</v>
      </c>
      <c r="B624" s="124" t="s">
        <v>3487</v>
      </c>
      <c r="C624" s="124" t="s">
        <v>3359</v>
      </c>
    </row>
    <row r="625" spans="1:3" x14ac:dyDescent="0.3">
      <c r="A625" s="123" t="s">
        <v>1154</v>
      </c>
      <c r="B625" s="124" t="s">
        <v>3488</v>
      </c>
      <c r="C625" s="124" t="s">
        <v>3359</v>
      </c>
    </row>
    <row r="626" spans="1:3" x14ac:dyDescent="0.3">
      <c r="A626" s="123" t="s">
        <v>1184</v>
      </c>
      <c r="B626" s="124" t="s">
        <v>3489</v>
      </c>
      <c r="C626" s="124" t="s">
        <v>3359</v>
      </c>
    </row>
    <row r="627" spans="1:3" x14ac:dyDescent="0.3">
      <c r="A627" s="123" t="s">
        <v>1396</v>
      </c>
      <c r="B627" s="124" t="s">
        <v>3490</v>
      </c>
      <c r="C627" s="124" t="s">
        <v>3359</v>
      </c>
    </row>
    <row r="628" spans="1:3" x14ac:dyDescent="0.3">
      <c r="A628" s="123" t="s">
        <v>1279</v>
      </c>
      <c r="B628" s="124" t="s">
        <v>3491</v>
      </c>
      <c r="C628" s="124" t="s">
        <v>3359</v>
      </c>
    </row>
    <row r="629" spans="1:3" x14ac:dyDescent="0.3">
      <c r="A629" s="123" t="s">
        <v>2453</v>
      </c>
      <c r="B629" s="124" t="s">
        <v>3492</v>
      </c>
      <c r="C629" s="124" t="s">
        <v>3359</v>
      </c>
    </row>
    <row r="630" spans="1:3" x14ac:dyDescent="0.3">
      <c r="A630" s="123" t="s">
        <v>2558</v>
      </c>
      <c r="B630" s="124" t="s">
        <v>3493</v>
      </c>
      <c r="C630" s="124" t="s">
        <v>3359</v>
      </c>
    </row>
    <row r="631" spans="1:3" x14ac:dyDescent="0.3">
      <c r="A631" s="123" t="s">
        <v>1918</v>
      </c>
      <c r="B631" s="124" t="s">
        <v>3494</v>
      </c>
      <c r="C631" s="124" t="s">
        <v>3359</v>
      </c>
    </row>
    <row r="632" spans="1:3" x14ac:dyDescent="0.3">
      <c r="A632" s="123" t="s">
        <v>1161</v>
      </c>
      <c r="B632" s="124" t="s">
        <v>3495</v>
      </c>
      <c r="C632" s="124" t="s">
        <v>3359</v>
      </c>
    </row>
    <row r="633" spans="1:3" x14ac:dyDescent="0.3">
      <c r="A633" s="123" t="s">
        <v>1078</v>
      </c>
      <c r="B633" s="124" t="s">
        <v>3496</v>
      </c>
      <c r="C633" s="124" t="s">
        <v>3359</v>
      </c>
    </row>
    <row r="634" spans="1:3" x14ac:dyDescent="0.3">
      <c r="A634" s="123" t="s">
        <v>2691</v>
      </c>
      <c r="B634" s="124" t="s">
        <v>3497</v>
      </c>
      <c r="C634" s="124" t="s">
        <v>3359</v>
      </c>
    </row>
    <row r="635" spans="1:3" x14ac:dyDescent="0.3">
      <c r="A635" s="123" t="s">
        <v>625</v>
      </c>
      <c r="B635" s="124" t="s">
        <v>3498</v>
      </c>
      <c r="C635" s="124" t="s">
        <v>3359</v>
      </c>
    </row>
    <row r="636" spans="1:3" x14ac:dyDescent="0.3">
      <c r="A636" s="123" t="s">
        <v>1359</v>
      </c>
      <c r="B636" s="124" t="s">
        <v>3499</v>
      </c>
      <c r="C636" s="124" t="s">
        <v>3359</v>
      </c>
    </row>
    <row r="637" spans="1:3" x14ac:dyDescent="0.3">
      <c r="A637" s="123" t="s">
        <v>753</v>
      </c>
      <c r="B637" s="124" t="s">
        <v>3500</v>
      </c>
      <c r="C637" s="124" t="s">
        <v>3359</v>
      </c>
    </row>
    <row r="638" spans="1:3" x14ac:dyDescent="0.3">
      <c r="A638" s="123" t="s">
        <v>1249</v>
      </c>
      <c r="B638" s="124" t="s">
        <v>3501</v>
      </c>
      <c r="C638" s="124" t="s">
        <v>3359</v>
      </c>
    </row>
    <row r="639" spans="1:3" x14ac:dyDescent="0.3">
      <c r="A639" s="123" t="s">
        <v>2704</v>
      </c>
      <c r="B639" s="124" t="s">
        <v>3502</v>
      </c>
      <c r="C639" s="124" t="s">
        <v>3359</v>
      </c>
    </row>
    <row r="640" spans="1:3" x14ac:dyDescent="0.3">
      <c r="A640" s="123" t="s">
        <v>1185</v>
      </c>
      <c r="B640" s="124" t="s">
        <v>3503</v>
      </c>
      <c r="C640" s="124" t="s">
        <v>3359</v>
      </c>
    </row>
    <row r="641" spans="1:3" x14ac:dyDescent="0.3">
      <c r="A641" s="123" t="s">
        <v>1097</v>
      </c>
      <c r="B641" s="124" t="s">
        <v>3504</v>
      </c>
      <c r="C641" s="124" t="s">
        <v>3359</v>
      </c>
    </row>
    <row r="642" spans="1:3" x14ac:dyDescent="0.3">
      <c r="A642" s="123" t="s">
        <v>1379</v>
      </c>
      <c r="B642" s="124" t="s">
        <v>3505</v>
      </c>
      <c r="C642" s="124" t="s">
        <v>3359</v>
      </c>
    </row>
    <row r="643" spans="1:3" x14ac:dyDescent="0.3">
      <c r="A643" s="123" t="s">
        <v>2201</v>
      </c>
      <c r="B643" s="124" t="s">
        <v>3506</v>
      </c>
      <c r="C643" s="124" t="s">
        <v>3359</v>
      </c>
    </row>
    <row r="644" spans="1:3" x14ac:dyDescent="0.3">
      <c r="A644" s="123" t="s">
        <v>756</v>
      </c>
      <c r="B644" s="124" t="s">
        <v>3507</v>
      </c>
      <c r="C644" s="124" t="s">
        <v>3359</v>
      </c>
    </row>
    <row r="645" spans="1:3" x14ac:dyDescent="0.3">
      <c r="A645" s="123" t="s">
        <v>2422</v>
      </c>
      <c r="B645" s="124" t="s">
        <v>3508</v>
      </c>
      <c r="C645" s="124" t="s">
        <v>3359</v>
      </c>
    </row>
    <row r="646" spans="1:3" x14ac:dyDescent="0.3">
      <c r="A646" s="123" t="s">
        <v>2352</v>
      </c>
      <c r="B646" s="124" t="s">
        <v>3509</v>
      </c>
      <c r="C646" s="124" t="s">
        <v>3359</v>
      </c>
    </row>
    <row r="647" spans="1:3" x14ac:dyDescent="0.3">
      <c r="A647" s="123" t="s">
        <v>718</v>
      </c>
      <c r="B647" s="124" t="s">
        <v>3510</v>
      </c>
      <c r="C647" s="124" t="s">
        <v>3359</v>
      </c>
    </row>
    <row r="648" spans="1:3" x14ac:dyDescent="0.3">
      <c r="A648" s="123" t="s">
        <v>1170</v>
      </c>
      <c r="B648" s="124" t="s">
        <v>3511</v>
      </c>
      <c r="C648" s="124" t="s">
        <v>3359</v>
      </c>
    </row>
    <row r="649" spans="1:3" x14ac:dyDescent="0.3">
      <c r="A649" s="123" t="s">
        <v>1205</v>
      </c>
      <c r="B649" s="124" t="s">
        <v>3512</v>
      </c>
      <c r="C649" s="124" t="s">
        <v>3359</v>
      </c>
    </row>
    <row r="650" spans="1:3" x14ac:dyDescent="0.3">
      <c r="A650" s="123" t="s">
        <v>1478</v>
      </c>
      <c r="B650" s="124" t="s">
        <v>3513</v>
      </c>
      <c r="C650" s="124" t="s">
        <v>3359</v>
      </c>
    </row>
    <row r="651" spans="1:3" x14ac:dyDescent="0.3">
      <c r="A651" s="123" t="s">
        <v>1511</v>
      </c>
      <c r="B651" s="124" t="s">
        <v>3514</v>
      </c>
      <c r="C651" s="124" t="s">
        <v>3359</v>
      </c>
    </row>
    <row r="652" spans="1:3" x14ac:dyDescent="0.3">
      <c r="A652" s="123" t="s">
        <v>1232</v>
      </c>
      <c r="B652" s="124" t="s">
        <v>3515</v>
      </c>
      <c r="C652" s="124" t="s">
        <v>3359</v>
      </c>
    </row>
    <row r="653" spans="1:3" x14ac:dyDescent="0.3">
      <c r="A653" s="123" t="s">
        <v>587</v>
      </c>
      <c r="B653" s="124" t="s">
        <v>3516</v>
      </c>
      <c r="C653" s="124" t="s">
        <v>3359</v>
      </c>
    </row>
    <row r="654" spans="1:3" x14ac:dyDescent="0.3">
      <c r="A654" s="123" t="s">
        <v>633</v>
      </c>
      <c r="B654" s="124" t="s">
        <v>3517</v>
      </c>
      <c r="C654" s="124" t="s">
        <v>3359</v>
      </c>
    </row>
    <row r="655" spans="1:3" x14ac:dyDescent="0.3">
      <c r="A655" s="123" t="s">
        <v>863</v>
      </c>
      <c r="B655" s="124" t="s">
        <v>3518</v>
      </c>
      <c r="C655" s="124" t="s">
        <v>3359</v>
      </c>
    </row>
    <row r="656" spans="1:3" x14ac:dyDescent="0.3">
      <c r="A656" s="123" t="s">
        <v>918</v>
      </c>
      <c r="B656" s="124" t="s">
        <v>3519</v>
      </c>
      <c r="C656" s="124" t="s">
        <v>3359</v>
      </c>
    </row>
    <row r="657" spans="1:3" x14ac:dyDescent="0.3">
      <c r="A657" s="123" t="s">
        <v>1648</v>
      </c>
      <c r="B657" s="124" t="s">
        <v>3520</v>
      </c>
      <c r="C657" s="124" t="s">
        <v>3359</v>
      </c>
    </row>
    <row r="658" spans="1:3" x14ac:dyDescent="0.3">
      <c r="A658" s="123" t="s">
        <v>626</v>
      </c>
      <c r="B658" s="124" t="s">
        <v>3521</v>
      </c>
      <c r="C658" s="124" t="s">
        <v>3359</v>
      </c>
    </row>
    <row r="659" spans="1:3" x14ac:dyDescent="0.3">
      <c r="A659" s="123" t="s">
        <v>1155</v>
      </c>
      <c r="B659" s="124" t="s">
        <v>3522</v>
      </c>
      <c r="C659" s="124" t="s">
        <v>3359</v>
      </c>
    </row>
    <row r="660" spans="1:3" x14ac:dyDescent="0.3">
      <c r="A660" s="123" t="s">
        <v>1484</v>
      </c>
      <c r="B660" s="124" t="s">
        <v>3523</v>
      </c>
      <c r="C660" s="124" t="s">
        <v>3359</v>
      </c>
    </row>
    <row r="661" spans="1:3" x14ac:dyDescent="0.3">
      <c r="A661" s="123" t="s">
        <v>2404</v>
      </c>
      <c r="B661" s="124" t="s">
        <v>3524</v>
      </c>
      <c r="C661" s="124" t="s">
        <v>3359</v>
      </c>
    </row>
    <row r="662" spans="1:3" x14ac:dyDescent="0.3">
      <c r="A662" s="123" t="s">
        <v>1264</v>
      </c>
      <c r="B662" s="124" t="s">
        <v>3525</v>
      </c>
      <c r="C662" s="124" t="s">
        <v>3359</v>
      </c>
    </row>
    <row r="663" spans="1:3" x14ac:dyDescent="0.3">
      <c r="A663" s="123" t="s">
        <v>1073</v>
      </c>
      <c r="B663" s="124" t="s">
        <v>3526</v>
      </c>
      <c r="C663" s="124" t="s">
        <v>3359</v>
      </c>
    </row>
    <row r="664" spans="1:3" x14ac:dyDescent="0.3">
      <c r="A664" s="123" t="s">
        <v>2317</v>
      </c>
      <c r="B664" s="124" t="s">
        <v>3527</v>
      </c>
      <c r="C664" s="124" t="s">
        <v>3359</v>
      </c>
    </row>
    <row r="665" spans="1:3" x14ac:dyDescent="0.3">
      <c r="A665" s="123" t="s">
        <v>752</v>
      </c>
      <c r="B665" s="124" t="s">
        <v>3528</v>
      </c>
      <c r="C665" s="124" t="s">
        <v>3359</v>
      </c>
    </row>
    <row r="666" spans="1:3" x14ac:dyDescent="0.3">
      <c r="A666" s="123" t="s">
        <v>2695</v>
      </c>
      <c r="B666" s="124" t="s">
        <v>3529</v>
      </c>
      <c r="C666" s="124" t="s">
        <v>3359</v>
      </c>
    </row>
    <row r="667" spans="1:3" x14ac:dyDescent="0.3">
      <c r="A667" s="123" t="s">
        <v>551</v>
      </c>
      <c r="B667" s="124" t="s">
        <v>3530</v>
      </c>
      <c r="C667" s="124" t="s">
        <v>3359</v>
      </c>
    </row>
    <row r="668" spans="1:3" x14ac:dyDescent="0.3">
      <c r="A668" s="123" t="s">
        <v>2675</v>
      </c>
      <c r="B668" s="124" t="s">
        <v>3531</v>
      </c>
      <c r="C668" s="124" t="s">
        <v>3359</v>
      </c>
    </row>
    <row r="669" spans="1:3" x14ac:dyDescent="0.3">
      <c r="A669" s="123" t="s">
        <v>1206</v>
      </c>
      <c r="B669" s="124" t="s">
        <v>3532</v>
      </c>
      <c r="C669" s="124" t="s">
        <v>3359</v>
      </c>
    </row>
    <row r="670" spans="1:3" x14ac:dyDescent="0.3">
      <c r="A670" s="123" t="s">
        <v>1213</v>
      </c>
      <c r="B670" s="124" t="s">
        <v>3533</v>
      </c>
      <c r="C670" s="124" t="s">
        <v>3359</v>
      </c>
    </row>
    <row r="671" spans="1:3" x14ac:dyDescent="0.3">
      <c r="A671" s="123" t="s">
        <v>627</v>
      </c>
      <c r="B671" s="124" t="s">
        <v>3534</v>
      </c>
      <c r="C671" s="124" t="s">
        <v>3359</v>
      </c>
    </row>
    <row r="672" spans="1:3" x14ac:dyDescent="0.3">
      <c r="A672" s="123" t="s">
        <v>2054</v>
      </c>
      <c r="B672" s="124" t="s">
        <v>3535</v>
      </c>
      <c r="C672" s="124" t="s">
        <v>3359</v>
      </c>
    </row>
    <row r="673" spans="1:3" x14ac:dyDescent="0.3">
      <c r="A673" s="123" t="s">
        <v>713</v>
      </c>
      <c r="B673" s="124" t="s">
        <v>3536</v>
      </c>
      <c r="C673" s="124" t="s">
        <v>3359</v>
      </c>
    </row>
    <row r="674" spans="1:3" x14ac:dyDescent="0.3">
      <c r="A674" s="123" t="s">
        <v>2378</v>
      </c>
      <c r="B674" s="124" t="s">
        <v>3537</v>
      </c>
      <c r="C674" s="124" t="s">
        <v>3359</v>
      </c>
    </row>
    <row r="675" spans="1:3" x14ac:dyDescent="0.3">
      <c r="A675" s="123" t="s">
        <v>1290</v>
      </c>
      <c r="B675" s="124" t="s">
        <v>3538</v>
      </c>
      <c r="C675" s="124" t="s">
        <v>3359</v>
      </c>
    </row>
    <row r="676" spans="1:3" x14ac:dyDescent="0.3">
      <c r="A676" s="123" t="s">
        <v>611</v>
      </c>
      <c r="B676" s="124" t="s">
        <v>3539</v>
      </c>
      <c r="C676" s="124" t="s">
        <v>3359</v>
      </c>
    </row>
    <row r="677" spans="1:3" x14ac:dyDescent="0.3">
      <c r="A677" s="123" t="s">
        <v>2052</v>
      </c>
      <c r="B677" s="124" t="s">
        <v>3540</v>
      </c>
      <c r="C677" s="124" t="s">
        <v>3359</v>
      </c>
    </row>
    <row r="678" spans="1:3" x14ac:dyDescent="0.3">
      <c r="A678" s="123" t="s">
        <v>2244</v>
      </c>
      <c r="B678" s="124" t="s">
        <v>3541</v>
      </c>
      <c r="C678" s="124" t="s">
        <v>3359</v>
      </c>
    </row>
    <row r="679" spans="1:3" x14ac:dyDescent="0.3">
      <c r="A679" s="123" t="s">
        <v>1592</v>
      </c>
      <c r="B679" s="124" t="s">
        <v>3542</v>
      </c>
      <c r="C679" s="124" t="s">
        <v>3359</v>
      </c>
    </row>
    <row r="680" spans="1:3" x14ac:dyDescent="0.3">
      <c r="A680" s="123" t="s">
        <v>2245</v>
      </c>
      <c r="B680" s="124" t="s">
        <v>3543</v>
      </c>
      <c r="C680" s="124" t="s">
        <v>3359</v>
      </c>
    </row>
    <row r="681" spans="1:3" x14ac:dyDescent="0.3">
      <c r="A681" s="123" t="s">
        <v>1540</v>
      </c>
      <c r="B681" s="124" t="s">
        <v>3544</v>
      </c>
      <c r="C681" s="124" t="s">
        <v>3359</v>
      </c>
    </row>
    <row r="682" spans="1:3" x14ac:dyDescent="0.3">
      <c r="A682" s="123" t="s">
        <v>1159</v>
      </c>
      <c r="B682" s="124" t="s">
        <v>3545</v>
      </c>
      <c r="C682" s="124" t="s">
        <v>3359</v>
      </c>
    </row>
    <row r="683" spans="1:3" x14ac:dyDescent="0.3">
      <c r="A683" s="123" t="s">
        <v>1364</v>
      </c>
      <c r="B683" s="124" t="s">
        <v>3546</v>
      </c>
      <c r="C683" s="124" t="s">
        <v>3359</v>
      </c>
    </row>
    <row r="684" spans="1:3" x14ac:dyDescent="0.3">
      <c r="A684" s="123" t="s">
        <v>887</v>
      </c>
      <c r="B684" s="124" t="s">
        <v>3547</v>
      </c>
      <c r="C684" s="124" t="s">
        <v>3359</v>
      </c>
    </row>
    <row r="685" spans="1:3" x14ac:dyDescent="0.3">
      <c r="A685" s="123" t="s">
        <v>1645</v>
      </c>
      <c r="B685" s="124" t="s">
        <v>3548</v>
      </c>
      <c r="C685" s="124" t="s">
        <v>3359</v>
      </c>
    </row>
    <row r="686" spans="1:3" x14ac:dyDescent="0.3">
      <c r="A686" s="123" t="s">
        <v>1934</v>
      </c>
      <c r="B686" s="124" t="s">
        <v>3549</v>
      </c>
      <c r="C686" s="124" t="s">
        <v>3359</v>
      </c>
    </row>
    <row r="687" spans="1:3" x14ac:dyDescent="0.3">
      <c r="A687" s="123" t="s">
        <v>2611</v>
      </c>
      <c r="B687" s="124" t="s">
        <v>3550</v>
      </c>
      <c r="C687" s="124" t="s">
        <v>3359</v>
      </c>
    </row>
    <row r="688" spans="1:3" x14ac:dyDescent="0.3">
      <c r="A688" s="123" t="s">
        <v>2118</v>
      </c>
      <c r="B688" s="124" t="s">
        <v>3551</v>
      </c>
      <c r="C688" s="124" t="s">
        <v>3359</v>
      </c>
    </row>
    <row r="689" spans="1:3" x14ac:dyDescent="0.3">
      <c r="A689" s="123" t="s">
        <v>1146</v>
      </c>
      <c r="B689" s="124" t="s">
        <v>3552</v>
      </c>
      <c r="C689" s="124" t="s">
        <v>3359</v>
      </c>
    </row>
    <row r="690" spans="1:3" x14ac:dyDescent="0.3">
      <c r="A690" s="123" t="s">
        <v>1252</v>
      </c>
      <c r="B690" s="124" t="s">
        <v>3553</v>
      </c>
      <c r="C690" s="124" t="s">
        <v>3359</v>
      </c>
    </row>
    <row r="691" spans="1:3" x14ac:dyDescent="0.3">
      <c r="A691" s="123" t="s">
        <v>679</v>
      </c>
      <c r="B691" s="124" t="s">
        <v>3554</v>
      </c>
      <c r="C691" s="124" t="s">
        <v>3359</v>
      </c>
    </row>
    <row r="692" spans="1:3" x14ac:dyDescent="0.3">
      <c r="A692" s="123" t="s">
        <v>1156</v>
      </c>
      <c r="B692" s="124" t="s">
        <v>3555</v>
      </c>
      <c r="C692" s="124" t="s">
        <v>3359</v>
      </c>
    </row>
    <row r="693" spans="1:3" x14ac:dyDescent="0.3">
      <c r="A693" s="123" t="s">
        <v>1959</v>
      </c>
      <c r="B693" s="124" t="s">
        <v>3556</v>
      </c>
      <c r="C693" s="124" t="s">
        <v>3359</v>
      </c>
    </row>
    <row r="694" spans="1:3" x14ac:dyDescent="0.3">
      <c r="A694" s="123" t="s">
        <v>1521</v>
      </c>
      <c r="B694" s="124" t="s">
        <v>3557</v>
      </c>
      <c r="C694" s="124" t="s">
        <v>3359</v>
      </c>
    </row>
    <row r="695" spans="1:3" x14ac:dyDescent="0.3">
      <c r="A695" s="123" t="s">
        <v>717</v>
      </c>
      <c r="B695" s="124" t="s">
        <v>3558</v>
      </c>
      <c r="C695" s="124" t="s">
        <v>3359</v>
      </c>
    </row>
    <row r="696" spans="1:3" x14ac:dyDescent="0.3">
      <c r="A696" s="123" t="s">
        <v>2210</v>
      </c>
      <c r="B696" s="124" t="s">
        <v>3559</v>
      </c>
      <c r="C696" s="124" t="s">
        <v>3359</v>
      </c>
    </row>
    <row r="697" spans="1:3" x14ac:dyDescent="0.3">
      <c r="A697" s="123" t="s">
        <v>2324</v>
      </c>
      <c r="B697" s="124" t="s">
        <v>3560</v>
      </c>
      <c r="C697" s="124" t="s">
        <v>3359</v>
      </c>
    </row>
    <row r="698" spans="1:3" x14ac:dyDescent="0.3">
      <c r="A698" s="123" t="s">
        <v>2114</v>
      </c>
      <c r="B698" s="124" t="s">
        <v>3561</v>
      </c>
      <c r="C698" s="124" t="s">
        <v>3359</v>
      </c>
    </row>
    <row r="699" spans="1:3" x14ac:dyDescent="0.3">
      <c r="A699" s="123" t="s">
        <v>2677</v>
      </c>
      <c r="B699" s="124" t="s">
        <v>3562</v>
      </c>
      <c r="C699" s="124" t="s">
        <v>3359</v>
      </c>
    </row>
    <row r="700" spans="1:3" x14ac:dyDescent="0.3">
      <c r="A700" s="123" t="s">
        <v>1242</v>
      </c>
      <c r="B700" s="124" t="s">
        <v>3563</v>
      </c>
      <c r="C700" s="124" t="s">
        <v>3359</v>
      </c>
    </row>
    <row r="701" spans="1:3" x14ac:dyDescent="0.3">
      <c r="A701" s="123" t="s">
        <v>2223</v>
      </c>
      <c r="B701" s="124" t="s">
        <v>3564</v>
      </c>
      <c r="C701" s="124" t="s">
        <v>3359</v>
      </c>
    </row>
    <row r="702" spans="1:3" x14ac:dyDescent="0.3">
      <c r="A702" s="123" t="s">
        <v>1057</v>
      </c>
      <c r="B702" s="124" t="s">
        <v>3565</v>
      </c>
      <c r="C702" s="124" t="s">
        <v>3359</v>
      </c>
    </row>
    <row r="703" spans="1:3" x14ac:dyDescent="0.3">
      <c r="A703" s="123" t="s">
        <v>1220</v>
      </c>
      <c r="B703" s="124" t="s">
        <v>3566</v>
      </c>
      <c r="C703" s="124" t="s">
        <v>3359</v>
      </c>
    </row>
    <row r="704" spans="1:3" x14ac:dyDescent="0.3">
      <c r="A704" s="123" t="s">
        <v>751</v>
      </c>
      <c r="B704" s="124" t="s">
        <v>3567</v>
      </c>
      <c r="C704" s="124" t="s">
        <v>3359</v>
      </c>
    </row>
    <row r="705" spans="1:3" x14ac:dyDescent="0.3">
      <c r="A705" s="123" t="s">
        <v>1244</v>
      </c>
      <c r="B705" s="124" t="s">
        <v>3568</v>
      </c>
      <c r="C705" s="124" t="s">
        <v>3359</v>
      </c>
    </row>
    <row r="706" spans="1:3" x14ac:dyDescent="0.3">
      <c r="A706" s="123" t="s">
        <v>1308</v>
      </c>
      <c r="B706" s="124" t="s">
        <v>3569</v>
      </c>
      <c r="C706" s="124" t="s">
        <v>3359</v>
      </c>
    </row>
    <row r="707" spans="1:3" x14ac:dyDescent="0.3">
      <c r="A707" s="123" t="s">
        <v>1547</v>
      </c>
      <c r="B707" s="124" t="s">
        <v>3570</v>
      </c>
      <c r="C707" s="124" t="s">
        <v>3359</v>
      </c>
    </row>
    <row r="708" spans="1:3" x14ac:dyDescent="0.3">
      <c r="A708" s="123" t="s">
        <v>1493</v>
      </c>
      <c r="B708" s="124" t="s">
        <v>3571</v>
      </c>
      <c r="C708" s="124" t="s">
        <v>3359</v>
      </c>
    </row>
    <row r="709" spans="1:3" x14ac:dyDescent="0.3">
      <c r="A709" s="123" t="s">
        <v>2310</v>
      </c>
      <c r="B709" s="124" t="s">
        <v>3572</v>
      </c>
      <c r="C709" s="124" t="s">
        <v>3359</v>
      </c>
    </row>
    <row r="710" spans="1:3" x14ac:dyDescent="0.3">
      <c r="A710" s="123" t="s">
        <v>1278</v>
      </c>
      <c r="B710" s="124" t="s">
        <v>3573</v>
      </c>
      <c r="C710" s="124" t="s">
        <v>3359</v>
      </c>
    </row>
    <row r="711" spans="1:3" x14ac:dyDescent="0.3">
      <c r="A711" s="123" t="s">
        <v>1133</v>
      </c>
      <c r="B711" s="124" t="s">
        <v>3574</v>
      </c>
      <c r="C711" s="124" t="s">
        <v>3575</v>
      </c>
    </row>
    <row r="712" spans="1:3" x14ac:dyDescent="0.3">
      <c r="A712" s="123" t="s">
        <v>2764</v>
      </c>
      <c r="B712" s="124" t="s">
        <v>3576</v>
      </c>
      <c r="C712" s="124" t="s">
        <v>3577</v>
      </c>
    </row>
    <row r="713" spans="1:3" x14ac:dyDescent="0.3">
      <c r="A713" s="123" t="s">
        <v>1209</v>
      </c>
      <c r="B713" s="124" t="s">
        <v>3578</v>
      </c>
      <c r="C713" s="124" t="s">
        <v>3359</v>
      </c>
    </row>
    <row r="714" spans="1:3" x14ac:dyDescent="0.3">
      <c r="A714" s="123" t="s">
        <v>1026</v>
      </c>
      <c r="B714" s="124" t="s">
        <v>3579</v>
      </c>
      <c r="C714" s="124" t="s">
        <v>3359</v>
      </c>
    </row>
    <row r="715" spans="1:3" x14ac:dyDescent="0.3">
      <c r="A715" s="123" t="s">
        <v>1169</v>
      </c>
      <c r="B715" s="124" t="s">
        <v>3580</v>
      </c>
      <c r="C715" s="124" t="s">
        <v>3359</v>
      </c>
    </row>
    <row r="716" spans="1:3" x14ac:dyDescent="0.3">
      <c r="A716" s="123" t="s">
        <v>1221</v>
      </c>
      <c r="B716" s="124" t="s">
        <v>3581</v>
      </c>
      <c r="C716" s="124" t="s">
        <v>3359</v>
      </c>
    </row>
    <row r="717" spans="1:3" x14ac:dyDescent="0.3">
      <c r="A717" s="123" t="s">
        <v>1163</v>
      </c>
      <c r="B717" s="124" t="s">
        <v>3582</v>
      </c>
      <c r="C717" s="124" t="s">
        <v>3359</v>
      </c>
    </row>
    <row r="718" spans="1:3" x14ac:dyDescent="0.3">
      <c r="A718" s="123" t="s">
        <v>733</v>
      </c>
      <c r="B718" s="124" t="s">
        <v>3583</v>
      </c>
      <c r="C718" s="124" t="s">
        <v>3359</v>
      </c>
    </row>
    <row r="719" spans="1:3" x14ac:dyDescent="0.3">
      <c r="A719" s="123" t="s">
        <v>2055</v>
      </c>
      <c r="B719" s="124" t="s">
        <v>3584</v>
      </c>
      <c r="C719" s="124" t="s">
        <v>3359</v>
      </c>
    </row>
    <row r="720" spans="1:3" x14ac:dyDescent="0.3">
      <c r="A720" s="123" t="s">
        <v>719</v>
      </c>
      <c r="B720" s="124" t="s">
        <v>3585</v>
      </c>
      <c r="C720" s="124" t="s">
        <v>3359</v>
      </c>
    </row>
    <row r="721" spans="1:3" x14ac:dyDescent="0.3">
      <c r="A721" s="123" t="s">
        <v>1606</v>
      </c>
      <c r="B721" s="124" t="s">
        <v>3586</v>
      </c>
      <c r="C721" s="124" t="s">
        <v>3359</v>
      </c>
    </row>
    <row r="722" spans="1:3" x14ac:dyDescent="0.3">
      <c r="A722" s="123" t="s">
        <v>1407</v>
      </c>
      <c r="B722" s="124" t="s">
        <v>3587</v>
      </c>
      <c r="C722" s="124" t="s">
        <v>3359</v>
      </c>
    </row>
    <row r="723" spans="1:3" x14ac:dyDescent="0.3">
      <c r="A723" s="123" t="s">
        <v>1157</v>
      </c>
      <c r="B723" s="124" t="s">
        <v>3588</v>
      </c>
      <c r="C723" s="124" t="s">
        <v>3359</v>
      </c>
    </row>
    <row r="724" spans="1:3" x14ac:dyDescent="0.3">
      <c r="A724" s="123" t="s">
        <v>1171</v>
      </c>
      <c r="B724" s="124" t="s">
        <v>3589</v>
      </c>
      <c r="C724" s="124" t="s">
        <v>3359</v>
      </c>
    </row>
    <row r="725" spans="1:3" x14ac:dyDescent="0.3">
      <c r="A725" s="123" t="s">
        <v>2261</v>
      </c>
      <c r="B725" s="124" t="s">
        <v>3590</v>
      </c>
      <c r="C725" s="124" t="s">
        <v>3359</v>
      </c>
    </row>
    <row r="726" spans="1:3" x14ac:dyDescent="0.3">
      <c r="A726" s="123" t="s">
        <v>1535</v>
      </c>
      <c r="B726" s="124" t="s">
        <v>3591</v>
      </c>
      <c r="C726" s="124" t="s">
        <v>3359</v>
      </c>
    </row>
    <row r="727" spans="1:3" x14ac:dyDescent="0.3">
      <c r="A727" s="123" t="s">
        <v>1216</v>
      </c>
      <c r="B727" s="124" t="s">
        <v>3592</v>
      </c>
      <c r="C727" s="124" t="s">
        <v>3359</v>
      </c>
    </row>
    <row r="728" spans="1:3" x14ac:dyDescent="0.3">
      <c r="A728" s="123" t="s">
        <v>588</v>
      </c>
      <c r="B728" s="124" t="s">
        <v>3593</v>
      </c>
      <c r="C728" s="124" t="s">
        <v>3359</v>
      </c>
    </row>
    <row r="729" spans="1:3" x14ac:dyDescent="0.3">
      <c r="A729" s="123" t="s">
        <v>634</v>
      </c>
      <c r="B729" s="124" t="s">
        <v>3594</v>
      </c>
      <c r="C729" s="124" t="s">
        <v>3359</v>
      </c>
    </row>
    <row r="730" spans="1:3" x14ac:dyDescent="0.3">
      <c r="A730" s="123" t="s">
        <v>2303</v>
      </c>
      <c r="B730" s="124" t="s">
        <v>3595</v>
      </c>
      <c r="C730" s="124" t="s">
        <v>3359</v>
      </c>
    </row>
    <row r="731" spans="1:3" x14ac:dyDescent="0.3">
      <c r="A731" s="123" t="s">
        <v>1319</v>
      </c>
      <c r="B731" s="124" t="s">
        <v>3596</v>
      </c>
      <c r="C731" s="124" t="s">
        <v>3359</v>
      </c>
    </row>
    <row r="732" spans="1:3" x14ac:dyDescent="0.3">
      <c r="A732" s="123" t="s">
        <v>2056</v>
      </c>
      <c r="B732" s="124" t="s">
        <v>3597</v>
      </c>
      <c r="C732" s="124" t="s">
        <v>3359</v>
      </c>
    </row>
    <row r="733" spans="1:3" x14ac:dyDescent="0.3">
      <c r="A733" s="123" t="s">
        <v>1626</v>
      </c>
      <c r="B733" s="124" t="s">
        <v>3598</v>
      </c>
      <c r="C733" s="124" t="s">
        <v>3359</v>
      </c>
    </row>
    <row r="734" spans="1:3" x14ac:dyDescent="0.3">
      <c r="A734" s="123" t="s">
        <v>1291</v>
      </c>
      <c r="B734" s="124" t="s">
        <v>3599</v>
      </c>
      <c r="C734" s="124" t="s">
        <v>3359</v>
      </c>
    </row>
    <row r="735" spans="1:3" x14ac:dyDescent="0.3">
      <c r="A735" s="123" t="s">
        <v>1214</v>
      </c>
      <c r="B735" s="124" t="s">
        <v>3600</v>
      </c>
      <c r="C735" s="124" t="s">
        <v>3359</v>
      </c>
    </row>
    <row r="736" spans="1:3" x14ac:dyDescent="0.3">
      <c r="A736" s="123" t="s">
        <v>612</v>
      </c>
      <c r="B736" s="124" t="s">
        <v>3601</v>
      </c>
      <c r="C736" s="124" t="s">
        <v>3359</v>
      </c>
    </row>
    <row r="737" spans="1:3" x14ac:dyDescent="0.3">
      <c r="A737" s="123" t="s">
        <v>543</v>
      </c>
      <c r="B737" s="124" t="s">
        <v>3602</v>
      </c>
      <c r="C737" s="124" t="s">
        <v>3359</v>
      </c>
    </row>
    <row r="738" spans="1:3" x14ac:dyDescent="0.3">
      <c r="A738" s="123" t="s">
        <v>1138</v>
      </c>
      <c r="B738" s="124" t="s">
        <v>3603</v>
      </c>
      <c r="C738" s="124" t="s">
        <v>3359</v>
      </c>
    </row>
    <row r="739" spans="1:3" x14ac:dyDescent="0.3">
      <c r="A739" s="123" t="s">
        <v>2117</v>
      </c>
      <c r="B739" s="124" t="s">
        <v>3604</v>
      </c>
      <c r="C739" s="124" t="s">
        <v>3359</v>
      </c>
    </row>
    <row r="740" spans="1:3" x14ac:dyDescent="0.3">
      <c r="A740" s="123" t="s">
        <v>1192</v>
      </c>
      <c r="B740" s="124" t="s">
        <v>3605</v>
      </c>
      <c r="C740" s="124" t="s">
        <v>3359</v>
      </c>
    </row>
    <row r="741" spans="1:3" x14ac:dyDescent="0.3">
      <c r="A741" s="123" t="s">
        <v>1519</v>
      </c>
      <c r="B741" s="124" t="s">
        <v>3606</v>
      </c>
      <c r="C741" s="124" t="s">
        <v>3359</v>
      </c>
    </row>
    <row r="742" spans="1:3" x14ac:dyDescent="0.3">
      <c r="A742" s="123" t="s">
        <v>2029</v>
      </c>
      <c r="B742" s="124" t="s">
        <v>3607</v>
      </c>
      <c r="C742" s="124" t="s">
        <v>3359</v>
      </c>
    </row>
    <row r="743" spans="1:3" x14ac:dyDescent="0.3">
      <c r="A743" s="123" t="s">
        <v>1523</v>
      </c>
      <c r="B743" s="124" t="s">
        <v>3608</v>
      </c>
      <c r="C743" s="124" t="s">
        <v>3359</v>
      </c>
    </row>
    <row r="744" spans="1:3" x14ac:dyDescent="0.3">
      <c r="A744" s="123" t="s">
        <v>1571</v>
      </c>
      <c r="B744" s="124" t="s">
        <v>3609</v>
      </c>
      <c r="C744" s="124" t="s">
        <v>3359</v>
      </c>
    </row>
    <row r="745" spans="1:3" x14ac:dyDescent="0.3">
      <c r="A745" s="123" t="s">
        <v>1408</v>
      </c>
      <c r="B745" s="124" t="s">
        <v>3610</v>
      </c>
      <c r="C745" s="124" t="s">
        <v>3359</v>
      </c>
    </row>
    <row r="746" spans="1:3" x14ac:dyDescent="0.3">
      <c r="A746" s="123" t="s">
        <v>1597</v>
      </c>
      <c r="B746" s="124" t="s">
        <v>3611</v>
      </c>
      <c r="C746" s="124" t="s">
        <v>3359</v>
      </c>
    </row>
    <row r="747" spans="1:3" x14ac:dyDescent="0.3">
      <c r="A747" s="123" t="s">
        <v>1347</v>
      </c>
      <c r="B747" s="124" t="s">
        <v>3612</v>
      </c>
      <c r="C747" s="124" t="s">
        <v>3359</v>
      </c>
    </row>
    <row r="748" spans="1:3" x14ac:dyDescent="0.3">
      <c r="A748" s="123" t="s">
        <v>1612</v>
      </c>
      <c r="B748" s="124" t="s">
        <v>3613</v>
      </c>
      <c r="C748" s="124" t="s">
        <v>3359</v>
      </c>
    </row>
    <row r="749" spans="1:3" x14ac:dyDescent="0.3">
      <c r="A749" s="123" t="s">
        <v>1193</v>
      </c>
      <c r="B749" s="124" t="s">
        <v>3614</v>
      </c>
      <c r="C749" s="124" t="s">
        <v>3359</v>
      </c>
    </row>
    <row r="750" spans="1:3" x14ac:dyDescent="0.3">
      <c r="A750" s="123" t="s">
        <v>1050</v>
      </c>
      <c r="B750" s="124" t="s">
        <v>3615</v>
      </c>
      <c r="C750" s="124" t="s">
        <v>3359</v>
      </c>
    </row>
    <row r="751" spans="1:3" x14ac:dyDescent="0.3">
      <c r="A751" s="123" t="s">
        <v>1510</v>
      </c>
      <c r="B751" s="124" t="s">
        <v>3616</v>
      </c>
      <c r="C751" s="124" t="s">
        <v>3359</v>
      </c>
    </row>
    <row r="752" spans="1:3" x14ac:dyDescent="0.3">
      <c r="A752" s="123" t="s">
        <v>1498</v>
      </c>
      <c r="B752" s="124" t="s">
        <v>3617</v>
      </c>
      <c r="C752" s="124" t="s">
        <v>3359</v>
      </c>
    </row>
    <row r="753" spans="1:3" x14ac:dyDescent="0.3">
      <c r="A753" s="123" t="s">
        <v>1380</v>
      </c>
      <c r="B753" s="124" t="s">
        <v>3618</v>
      </c>
      <c r="C753" s="124" t="s">
        <v>3359</v>
      </c>
    </row>
    <row r="754" spans="1:3" x14ac:dyDescent="0.3">
      <c r="A754" s="123" t="s">
        <v>1964</v>
      </c>
      <c r="B754" s="124" t="s">
        <v>3619</v>
      </c>
      <c r="C754" s="124" t="s">
        <v>3359</v>
      </c>
    </row>
    <row r="755" spans="1:3" x14ac:dyDescent="0.3">
      <c r="A755" s="123" t="s">
        <v>1238</v>
      </c>
      <c r="B755" s="124" t="s">
        <v>3620</v>
      </c>
      <c r="C755" s="124" t="s">
        <v>3359</v>
      </c>
    </row>
    <row r="756" spans="1:3" x14ac:dyDescent="0.3">
      <c r="A756" s="123" t="s">
        <v>1613</v>
      </c>
      <c r="B756" s="124" t="s">
        <v>3621</v>
      </c>
      <c r="C756" s="124" t="s">
        <v>3359</v>
      </c>
    </row>
    <row r="757" spans="1:3" x14ac:dyDescent="0.3">
      <c r="A757" s="123" t="s">
        <v>1309</v>
      </c>
      <c r="B757" s="124" t="s">
        <v>3622</v>
      </c>
      <c r="C757" s="124" t="s">
        <v>3359</v>
      </c>
    </row>
    <row r="758" spans="1:3" x14ac:dyDescent="0.3">
      <c r="A758" s="123" t="s">
        <v>1385</v>
      </c>
      <c r="B758" s="124" t="s">
        <v>3623</v>
      </c>
      <c r="C758" s="124" t="s">
        <v>3359</v>
      </c>
    </row>
    <row r="759" spans="1:3" x14ac:dyDescent="0.3">
      <c r="A759" s="123" t="s">
        <v>1598</v>
      </c>
      <c r="B759" s="124" t="s">
        <v>3624</v>
      </c>
      <c r="C759" s="124" t="s">
        <v>3359</v>
      </c>
    </row>
    <row r="760" spans="1:3" x14ac:dyDescent="0.3">
      <c r="A760" s="123" t="s">
        <v>1250</v>
      </c>
      <c r="B760" s="124" t="s">
        <v>3625</v>
      </c>
      <c r="C760" s="124" t="s">
        <v>3359</v>
      </c>
    </row>
    <row r="761" spans="1:3" x14ac:dyDescent="0.3">
      <c r="A761" s="123" t="s">
        <v>1160</v>
      </c>
      <c r="B761" s="124" t="s">
        <v>3626</v>
      </c>
      <c r="C761" s="124" t="s">
        <v>3359</v>
      </c>
    </row>
    <row r="762" spans="1:3" x14ac:dyDescent="0.3">
      <c r="A762" s="123" t="s">
        <v>2336</v>
      </c>
      <c r="B762" s="124" t="s">
        <v>3627</v>
      </c>
      <c r="C762" s="124" t="s">
        <v>3359</v>
      </c>
    </row>
    <row r="763" spans="1:3" x14ac:dyDescent="0.3">
      <c r="A763" s="123" t="s">
        <v>1218</v>
      </c>
      <c r="B763" s="124" t="s">
        <v>3628</v>
      </c>
      <c r="C763" s="124" t="s">
        <v>3359</v>
      </c>
    </row>
    <row r="764" spans="1:3" x14ac:dyDescent="0.3">
      <c r="A764" s="123" t="s">
        <v>1196</v>
      </c>
      <c r="B764" s="124" t="s">
        <v>3629</v>
      </c>
      <c r="C764" s="124" t="s">
        <v>3359</v>
      </c>
    </row>
    <row r="765" spans="1:3" x14ac:dyDescent="0.3">
      <c r="A765" s="123" t="s">
        <v>652</v>
      </c>
      <c r="B765" s="124" t="s">
        <v>3630</v>
      </c>
      <c r="C765" s="124" t="s">
        <v>3359</v>
      </c>
    </row>
    <row r="766" spans="1:3" x14ac:dyDescent="0.3">
      <c r="A766" s="123" t="s">
        <v>1485</v>
      </c>
      <c r="B766" s="124" t="s">
        <v>3631</v>
      </c>
      <c r="C766" s="124" t="s">
        <v>3359</v>
      </c>
    </row>
    <row r="767" spans="1:3" x14ac:dyDescent="0.3">
      <c r="A767" s="123" t="s">
        <v>2119</v>
      </c>
      <c r="B767" s="124" t="s">
        <v>3632</v>
      </c>
      <c r="C767" s="124" t="s">
        <v>3359</v>
      </c>
    </row>
    <row r="768" spans="1:3" x14ac:dyDescent="0.3">
      <c r="A768" s="123" t="s">
        <v>763</v>
      </c>
      <c r="B768" s="124" t="s">
        <v>3633</v>
      </c>
      <c r="C768" s="124" t="s">
        <v>3359</v>
      </c>
    </row>
    <row r="769" spans="1:3" x14ac:dyDescent="0.3">
      <c r="A769" s="123" t="s">
        <v>768</v>
      </c>
      <c r="B769" s="124" t="s">
        <v>3634</v>
      </c>
      <c r="C769" s="124" t="s">
        <v>3359</v>
      </c>
    </row>
    <row r="770" spans="1:3" x14ac:dyDescent="0.3">
      <c r="A770" s="123" t="s">
        <v>1605</v>
      </c>
      <c r="B770" s="124" t="s">
        <v>3635</v>
      </c>
      <c r="C770" s="124" t="s">
        <v>3359</v>
      </c>
    </row>
    <row r="771" spans="1:3" x14ac:dyDescent="0.3">
      <c r="A771" s="123" t="s">
        <v>628</v>
      </c>
      <c r="B771" s="124" t="s">
        <v>3636</v>
      </c>
      <c r="C771" s="124" t="s">
        <v>3359</v>
      </c>
    </row>
    <row r="772" spans="1:3" x14ac:dyDescent="0.3">
      <c r="A772" s="123" t="s">
        <v>1179</v>
      </c>
      <c r="B772" s="124" t="s">
        <v>3637</v>
      </c>
      <c r="C772" s="124" t="s">
        <v>3359</v>
      </c>
    </row>
    <row r="773" spans="1:3" x14ac:dyDescent="0.3">
      <c r="A773" s="123" t="s">
        <v>1044</v>
      </c>
      <c r="B773" s="124" t="s">
        <v>3638</v>
      </c>
      <c r="C773" s="124" t="s">
        <v>3359</v>
      </c>
    </row>
    <row r="774" spans="1:3" x14ac:dyDescent="0.3">
      <c r="A774" s="123" t="s">
        <v>2443</v>
      </c>
      <c r="B774" s="124" t="s">
        <v>3639</v>
      </c>
      <c r="C774" s="124" t="s">
        <v>3359</v>
      </c>
    </row>
    <row r="775" spans="1:3" x14ac:dyDescent="0.3">
      <c r="A775" s="123" t="s">
        <v>2470</v>
      </c>
      <c r="B775" s="124" t="s">
        <v>3640</v>
      </c>
      <c r="C775" s="124" t="s">
        <v>3359</v>
      </c>
    </row>
    <row r="776" spans="1:3" x14ac:dyDescent="0.3">
      <c r="A776" s="123" t="s">
        <v>1726</v>
      </c>
      <c r="B776" s="124" t="s">
        <v>3641</v>
      </c>
      <c r="C776" s="124" t="s">
        <v>3359</v>
      </c>
    </row>
    <row r="777" spans="1:3" x14ac:dyDescent="0.3">
      <c r="A777" s="123" t="s">
        <v>1423</v>
      </c>
      <c r="B777" s="124" t="s">
        <v>3642</v>
      </c>
      <c r="C777" s="124" t="s">
        <v>3359</v>
      </c>
    </row>
    <row r="778" spans="1:3" x14ac:dyDescent="0.3">
      <c r="A778" s="123" t="s">
        <v>2185</v>
      </c>
      <c r="B778" s="124" t="s">
        <v>3643</v>
      </c>
      <c r="C778" s="124" t="s">
        <v>3359</v>
      </c>
    </row>
    <row r="779" spans="1:3" x14ac:dyDescent="0.3">
      <c r="A779" s="123" t="s">
        <v>1522</v>
      </c>
      <c r="B779" s="124" t="s">
        <v>3644</v>
      </c>
      <c r="C779" s="124" t="s">
        <v>3359</v>
      </c>
    </row>
    <row r="780" spans="1:3" x14ac:dyDescent="0.3">
      <c r="A780" s="123" t="s">
        <v>1147</v>
      </c>
      <c r="B780" s="124" t="s">
        <v>3645</v>
      </c>
      <c r="C780" s="124" t="s">
        <v>3359</v>
      </c>
    </row>
    <row r="781" spans="1:3" x14ac:dyDescent="0.3">
      <c r="A781" s="123" t="s">
        <v>1409</v>
      </c>
      <c r="B781" s="124" t="s">
        <v>3646</v>
      </c>
      <c r="C781" s="124" t="s">
        <v>3359</v>
      </c>
    </row>
    <row r="782" spans="1:3" x14ac:dyDescent="0.3">
      <c r="A782" s="123" t="s">
        <v>1935</v>
      </c>
      <c r="B782" s="124" t="s">
        <v>3647</v>
      </c>
      <c r="C782" s="124" t="s">
        <v>3359</v>
      </c>
    </row>
    <row r="783" spans="1:3" x14ac:dyDescent="0.3">
      <c r="A783" s="123" t="s">
        <v>1240</v>
      </c>
      <c r="B783" s="124" t="s">
        <v>3648</v>
      </c>
      <c r="C783" s="124" t="s">
        <v>3359</v>
      </c>
    </row>
    <row r="784" spans="1:3" x14ac:dyDescent="0.3">
      <c r="A784" s="123" t="s">
        <v>705</v>
      </c>
      <c r="B784" s="124" t="s">
        <v>3649</v>
      </c>
      <c r="C784" s="124" t="s">
        <v>3359</v>
      </c>
    </row>
    <row r="785" spans="1:3" x14ac:dyDescent="0.3">
      <c r="A785" s="123" t="s">
        <v>1230</v>
      </c>
      <c r="B785" s="124" t="s">
        <v>3650</v>
      </c>
      <c r="C785" s="124" t="s">
        <v>3359</v>
      </c>
    </row>
    <row r="786" spans="1:3" x14ac:dyDescent="0.3">
      <c r="A786" s="123" t="s">
        <v>1046</v>
      </c>
      <c r="B786" s="124" t="s">
        <v>3651</v>
      </c>
      <c r="C786" s="124" t="s">
        <v>3359</v>
      </c>
    </row>
    <row r="787" spans="1:3" x14ac:dyDescent="0.3">
      <c r="A787" s="123" t="s">
        <v>2550</v>
      </c>
      <c r="B787" s="124" t="s">
        <v>3652</v>
      </c>
      <c r="C787" s="124" t="s">
        <v>3359</v>
      </c>
    </row>
    <row r="788" spans="1:3" x14ac:dyDescent="0.3">
      <c r="A788" s="123" t="s">
        <v>2451</v>
      </c>
      <c r="B788" s="124" t="s">
        <v>3653</v>
      </c>
      <c r="C788" s="124" t="s">
        <v>3359</v>
      </c>
    </row>
    <row r="789" spans="1:3" x14ac:dyDescent="0.3">
      <c r="A789" s="123" t="s">
        <v>1732</v>
      </c>
      <c r="B789" s="124" t="s">
        <v>3654</v>
      </c>
      <c r="C789" s="124" t="s">
        <v>3359</v>
      </c>
    </row>
    <row r="790" spans="1:3" x14ac:dyDescent="0.3">
      <c r="A790" s="123" t="s">
        <v>2257</v>
      </c>
      <c r="B790" s="124" t="s">
        <v>3655</v>
      </c>
      <c r="C790" s="124" t="s">
        <v>3359</v>
      </c>
    </row>
    <row r="791" spans="1:3" x14ac:dyDescent="0.3">
      <c r="A791" s="123" t="s">
        <v>1667</v>
      </c>
      <c r="B791" s="124" t="s">
        <v>3656</v>
      </c>
      <c r="C791" s="124" t="s">
        <v>3359</v>
      </c>
    </row>
    <row r="792" spans="1:3" x14ac:dyDescent="0.3">
      <c r="A792" s="123" t="s">
        <v>2579</v>
      </c>
      <c r="B792" s="124" t="s">
        <v>3657</v>
      </c>
      <c r="C792" s="124" t="s">
        <v>3359</v>
      </c>
    </row>
    <row r="793" spans="1:3" x14ac:dyDescent="0.3">
      <c r="A793" s="123" t="s">
        <v>839</v>
      </c>
      <c r="B793" s="124" t="s">
        <v>3658</v>
      </c>
      <c r="C793" s="124" t="s">
        <v>3359</v>
      </c>
    </row>
    <row r="794" spans="1:3" x14ac:dyDescent="0.3">
      <c r="A794" s="123" t="s">
        <v>1226</v>
      </c>
      <c r="B794" s="124" t="s">
        <v>3659</v>
      </c>
      <c r="C794" s="124" t="s">
        <v>3359</v>
      </c>
    </row>
    <row r="795" spans="1:3" x14ac:dyDescent="0.3">
      <c r="A795" s="123" t="s">
        <v>2046</v>
      </c>
      <c r="B795" s="124" t="s">
        <v>3660</v>
      </c>
      <c r="C795" s="124" t="s">
        <v>3359</v>
      </c>
    </row>
    <row r="796" spans="1:3" x14ac:dyDescent="0.3">
      <c r="A796" s="123" t="s">
        <v>2250</v>
      </c>
      <c r="B796" s="124" t="s">
        <v>3661</v>
      </c>
      <c r="C796" s="124" t="s">
        <v>3359</v>
      </c>
    </row>
    <row r="797" spans="1:3" x14ac:dyDescent="0.3">
      <c r="A797" s="123" t="s">
        <v>2337</v>
      </c>
      <c r="B797" s="124" t="s">
        <v>3662</v>
      </c>
      <c r="C797" s="124" t="s">
        <v>3359</v>
      </c>
    </row>
    <row r="798" spans="1:3" x14ac:dyDescent="0.3">
      <c r="A798" s="123" t="s">
        <v>1222</v>
      </c>
      <c r="B798" s="124" t="s">
        <v>3663</v>
      </c>
      <c r="C798" s="124" t="s">
        <v>3359</v>
      </c>
    </row>
    <row r="799" spans="1:3" x14ac:dyDescent="0.3">
      <c r="A799" s="123" t="s">
        <v>1520</v>
      </c>
      <c r="B799" s="124" t="s">
        <v>3664</v>
      </c>
      <c r="C799" s="124" t="s">
        <v>3359</v>
      </c>
    </row>
    <row r="800" spans="1:3" x14ac:dyDescent="0.3">
      <c r="A800" s="123" t="s">
        <v>1125</v>
      </c>
      <c r="B800" s="124" t="s">
        <v>3665</v>
      </c>
      <c r="C800" s="124" t="s">
        <v>3359</v>
      </c>
    </row>
    <row r="801" spans="1:3" x14ac:dyDescent="0.3">
      <c r="A801" s="123" t="s">
        <v>706</v>
      </c>
      <c r="B801" s="124" t="s">
        <v>3666</v>
      </c>
      <c r="C801" s="124" t="s">
        <v>3359</v>
      </c>
    </row>
    <row r="802" spans="1:3" x14ac:dyDescent="0.3">
      <c r="A802" s="123" t="s">
        <v>606</v>
      </c>
      <c r="B802" s="124" t="s">
        <v>3667</v>
      </c>
      <c r="C802" s="124" t="s">
        <v>3359</v>
      </c>
    </row>
    <row r="803" spans="1:3" x14ac:dyDescent="0.3">
      <c r="A803" s="123" t="s">
        <v>1544</v>
      </c>
      <c r="B803" s="124" t="s">
        <v>3668</v>
      </c>
      <c r="C803" s="124" t="s">
        <v>3359</v>
      </c>
    </row>
    <row r="804" spans="1:3" x14ac:dyDescent="0.3">
      <c r="A804" s="123" t="s">
        <v>1358</v>
      </c>
      <c r="B804" s="124" t="s">
        <v>3669</v>
      </c>
      <c r="C804" s="124" t="s">
        <v>3359</v>
      </c>
    </row>
    <row r="805" spans="1:3" x14ac:dyDescent="0.3">
      <c r="A805" s="123" t="s">
        <v>1479</v>
      </c>
      <c r="B805" s="124" t="s">
        <v>3670</v>
      </c>
      <c r="C805" s="124" t="s">
        <v>3359</v>
      </c>
    </row>
    <row r="806" spans="1:3" x14ac:dyDescent="0.3">
      <c r="A806" s="123" t="s">
        <v>2344</v>
      </c>
      <c r="B806" s="124" t="s">
        <v>3671</v>
      </c>
      <c r="C806" s="124" t="s">
        <v>3359</v>
      </c>
    </row>
    <row r="807" spans="1:3" x14ac:dyDescent="0.3">
      <c r="A807" s="123" t="s">
        <v>646</v>
      </c>
      <c r="B807" s="124" t="s">
        <v>3672</v>
      </c>
      <c r="C807" s="124" t="s">
        <v>3359</v>
      </c>
    </row>
    <row r="808" spans="1:3" x14ac:dyDescent="0.3">
      <c r="A808" s="123" t="s">
        <v>2413</v>
      </c>
      <c r="B808" s="124" t="s">
        <v>3673</v>
      </c>
      <c r="C808" s="124" t="s">
        <v>3359</v>
      </c>
    </row>
    <row r="809" spans="1:3" x14ac:dyDescent="0.3">
      <c r="A809" s="123" t="s">
        <v>1064</v>
      </c>
      <c r="B809" s="124" t="s">
        <v>3674</v>
      </c>
      <c r="C809" s="124" t="s">
        <v>3359</v>
      </c>
    </row>
    <row r="810" spans="1:3" x14ac:dyDescent="0.3">
      <c r="A810" s="123" t="s">
        <v>2623</v>
      </c>
      <c r="B810" s="124" t="s">
        <v>3675</v>
      </c>
      <c r="C810" s="124" t="s">
        <v>3359</v>
      </c>
    </row>
    <row r="811" spans="1:3" x14ac:dyDescent="0.3">
      <c r="A811" s="123" t="s">
        <v>2615</v>
      </c>
      <c r="B811" s="124" t="s">
        <v>3676</v>
      </c>
      <c r="C811" s="124" t="s">
        <v>3359</v>
      </c>
    </row>
    <row r="812" spans="1:3" x14ac:dyDescent="0.3">
      <c r="A812" s="123" t="s">
        <v>2591</v>
      </c>
      <c r="B812" s="124" t="s">
        <v>3677</v>
      </c>
      <c r="C812" s="124" t="s">
        <v>3359</v>
      </c>
    </row>
    <row r="813" spans="1:3" x14ac:dyDescent="0.3">
      <c r="A813" s="123" t="s">
        <v>1394</v>
      </c>
      <c r="B813" s="124" t="s">
        <v>3678</v>
      </c>
      <c r="C813" s="124" t="s">
        <v>3359</v>
      </c>
    </row>
    <row r="814" spans="1:3" x14ac:dyDescent="0.3">
      <c r="A814" s="123" t="s">
        <v>2585</v>
      </c>
      <c r="B814" s="124" t="s">
        <v>3679</v>
      </c>
      <c r="C814" s="124" t="s">
        <v>3359</v>
      </c>
    </row>
    <row r="815" spans="1:3" x14ac:dyDescent="0.3">
      <c r="A815" s="123" t="s">
        <v>2228</v>
      </c>
      <c r="B815" s="124" t="s">
        <v>3680</v>
      </c>
      <c r="C815" s="124" t="s">
        <v>3359</v>
      </c>
    </row>
    <row r="816" spans="1:3" x14ac:dyDescent="0.3">
      <c r="A816" s="123" t="s">
        <v>1320</v>
      </c>
      <c r="B816" s="124" t="s">
        <v>3681</v>
      </c>
      <c r="C816" s="124" t="s">
        <v>3359</v>
      </c>
    </row>
    <row r="817" spans="1:3" x14ac:dyDescent="0.3">
      <c r="A817" s="123" t="s">
        <v>1164</v>
      </c>
      <c r="B817" s="124" t="s">
        <v>3682</v>
      </c>
      <c r="C817" s="124" t="s">
        <v>3359</v>
      </c>
    </row>
    <row r="818" spans="1:3" x14ac:dyDescent="0.3">
      <c r="A818" s="123" t="s">
        <v>1541</v>
      </c>
      <c r="B818" s="124" t="s">
        <v>3683</v>
      </c>
      <c r="C818" s="124" t="s">
        <v>3359</v>
      </c>
    </row>
    <row r="819" spans="1:3" x14ac:dyDescent="0.3">
      <c r="A819" s="123" t="s">
        <v>1492</v>
      </c>
      <c r="B819" s="124" t="s">
        <v>3684</v>
      </c>
      <c r="C819" s="124" t="s">
        <v>3359</v>
      </c>
    </row>
    <row r="820" spans="1:3" x14ac:dyDescent="0.3">
      <c r="A820" s="123" t="s">
        <v>1516</v>
      </c>
      <c r="B820" s="124" t="s">
        <v>3685</v>
      </c>
      <c r="C820" s="124" t="s">
        <v>3359</v>
      </c>
    </row>
    <row r="821" spans="1:3" x14ac:dyDescent="0.3">
      <c r="A821" s="123" t="s">
        <v>1942</v>
      </c>
      <c r="B821" s="124" t="s">
        <v>3686</v>
      </c>
      <c r="C821" s="124" t="s">
        <v>3359</v>
      </c>
    </row>
    <row r="822" spans="1:3" x14ac:dyDescent="0.3">
      <c r="A822" s="123" t="s">
        <v>1410</v>
      </c>
      <c r="B822" s="124" t="s">
        <v>3687</v>
      </c>
      <c r="C822" s="124" t="s">
        <v>3359</v>
      </c>
    </row>
    <row r="823" spans="1:3" x14ac:dyDescent="0.3">
      <c r="A823" s="123" t="s">
        <v>1028</v>
      </c>
      <c r="B823" s="124" t="s">
        <v>3688</v>
      </c>
      <c r="C823" s="124" t="s">
        <v>3359</v>
      </c>
    </row>
    <row r="824" spans="1:3" x14ac:dyDescent="0.3">
      <c r="A824" s="123" t="s">
        <v>1204</v>
      </c>
      <c r="B824" s="124" t="s">
        <v>3689</v>
      </c>
      <c r="C824" s="124" t="s">
        <v>3359</v>
      </c>
    </row>
    <row r="825" spans="1:3" x14ac:dyDescent="0.3">
      <c r="A825" s="123" t="s">
        <v>2581</v>
      </c>
      <c r="B825" s="124" t="s">
        <v>3690</v>
      </c>
      <c r="C825" s="124" t="s">
        <v>3359</v>
      </c>
    </row>
    <row r="826" spans="1:3" x14ac:dyDescent="0.3">
      <c r="A826" s="123" t="s">
        <v>2690</v>
      </c>
      <c r="B826" s="124" t="s">
        <v>3691</v>
      </c>
      <c r="C826" s="124" t="s">
        <v>3359</v>
      </c>
    </row>
    <row r="827" spans="1:3" x14ac:dyDescent="0.3">
      <c r="A827" s="123" t="s">
        <v>2667</v>
      </c>
      <c r="B827" s="124" t="s">
        <v>3692</v>
      </c>
      <c r="C827" s="124" t="s">
        <v>3359</v>
      </c>
    </row>
    <row r="828" spans="1:3" x14ac:dyDescent="0.3">
      <c r="A828" s="123" t="s">
        <v>2144</v>
      </c>
      <c r="B828" s="124" t="s">
        <v>3693</v>
      </c>
      <c r="C828" s="124" t="s">
        <v>3359</v>
      </c>
    </row>
    <row r="829" spans="1:3" x14ac:dyDescent="0.3">
      <c r="A829" s="123" t="s">
        <v>1084</v>
      </c>
      <c r="B829" s="124" t="s">
        <v>3694</v>
      </c>
      <c r="C829" s="124" t="s">
        <v>3359</v>
      </c>
    </row>
    <row r="830" spans="1:3" x14ac:dyDescent="0.3">
      <c r="A830" s="123" t="s">
        <v>1543</v>
      </c>
      <c r="B830" s="124" t="s">
        <v>3695</v>
      </c>
      <c r="C830" s="124" t="s">
        <v>3359</v>
      </c>
    </row>
    <row r="831" spans="1:3" x14ac:dyDescent="0.3">
      <c r="A831" s="123" t="s">
        <v>1736</v>
      </c>
      <c r="B831" s="124" t="s">
        <v>3696</v>
      </c>
      <c r="C831" s="124" t="s">
        <v>3359</v>
      </c>
    </row>
    <row r="832" spans="1:3" x14ac:dyDescent="0.3">
      <c r="A832" s="123" t="s">
        <v>1632</v>
      </c>
      <c r="B832" s="124" t="s">
        <v>3697</v>
      </c>
      <c r="C832" s="124" t="s">
        <v>3359</v>
      </c>
    </row>
    <row r="833" spans="1:3" x14ac:dyDescent="0.3">
      <c r="A833" s="123" t="s">
        <v>824</v>
      </c>
      <c r="B833" s="124" t="s">
        <v>3698</v>
      </c>
      <c r="C833" s="124" t="s">
        <v>3359</v>
      </c>
    </row>
    <row r="834" spans="1:3" x14ac:dyDescent="0.3">
      <c r="A834" s="123" t="s">
        <v>2671</v>
      </c>
      <c r="B834" s="124" t="s">
        <v>3699</v>
      </c>
      <c r="C834" s="124" t="s">
        <v>3359</v>
      </c>
    </row>
    <row r="835" spans="1:3" x14ac:dyDescent="0.3">
      <c r="A835" s="123" t="s">
        <v>1124</v>
      </c>
      <c r="B835" s="124" t="s">
        <v>3700</v>
      </c>
      <c r="C835" s="124" t="s">
        <v>3359</v>
      </c>
    </row>
    <row r="836" spans="1:3" x14ac:dyDescent="0.3">
      <c r="A836" s="123" t="s">
        <v>2367</v>
      </c>
      <c r="B836" s="124" t="s">
        <v>3701</v>
      </c>
      <c r="C836" s="124" t="s">
        <v>3359</v>
      </c>
    </row>
    <row r="837" spans="1:3" x14ac:dyDescent="0.3">
      <c r="A837" s="123" t="s">
        <v>841</v>
      </c>
      <c r="B837" s="124" t="s">
        <v>3702</v>
      </c>
      <c r="C837" s="124" t="s">
        <v>3359</v>
      </c>
    </row>
    <row r="838" spans="1:3" x14ac:dyDescent="0.3">
      <c r="A838" s="123" t="s">
        <v>1352</v>
      </c>
      <c r="B838" s="124" t="s">
        <v>3703</v>
      </c>
      <c r="C838" s="124" t="s">
        <v>3359</v>
      </c>
    </row>
    <row r="839" spans="1:3" x14ac:dyDescent="0.3">
      <c r="A839" s="123" t="s">
        <v>1572</v>
      </c>
      <c r="B839" s="124" t="s">
        <v>3704</v>
      </c>
      <c r="C839" s="124" t="s">
        <v>3359</v>
      </c>
    </row>
    <row r="840" spans="1:3" x14ac:dyDescent="0.3">
      <c r="A840" s="123" t="s">
        <v>2041</v>
      </c>
      <c r="B840" s="124" t="s">
        <v>3705</v>
      </c>
      <c r="C840" s="124" t="s">
        <v>3359</v>
      </c>
    </row>
    <row r="841" spans="1:3" x14ac:dyDescent="0.3">
      <c r="A841" s="123" t="s">
        <v>1223</v>
      </c>
      <c r="B841" s="124" t="s">
        <v>3706</v>
      </c>
      <c r="C841" s="124" t="s">
        <v>3359</v>
      </c>
    </row>
    <row r="842" spans="1:3" x14ac:dyDescent="0.3">
      <c r="A842" s="123" t="s">
        <v>1265</v>
      </c>
      <c r="B842" s="124" t="s">
        <v>3707</v>
      </c>
      <c r="C842" s="124" t="s">
        <v>3359</v>
      </c>
    </row>
    <row r="843" spans="1:3" x14ac:dyDescent="0.3">
      <c r="A843" s="123" t="s">
        <v>2147</v>
      </c>
      <c r="B843" s="124" t="s">
        <v>3708</v>
      </c>
      <c r="C843" s="124" t="s">
        <v>3359</v>
      </c>
    </row>
    <row r="844" spans="1:3" x14ac:dyDescent="0.3">
      <c r="A844" s="123" t="s">
        <v>2148</v>
      </c>
      <c r="B844" s="124" t="s">
        <v>3709</v>
      </c>
      <c r="C844" s="124" t="s">
        <v>3359</v>
      </c>
    </row>
    <row r="845" spans="1:3" x14ac:dyDescent="0.3">
      <c r="A845" s="123" t="s">
        <v>1545</v>
      </c>
      <c r="B845" s="124" t="s">
        <v>3710</v>
      </c>
      <c r="C845" s="124" t="s">
        <v>3359</v>
      </c>
    </row>
    <row r="846" spans="1:3" x14ac:dyDescent="0.3">
      <c r="A846" s="123" t="s">
        <v>1943</v>
      </c>
      <c r="B846" s="124" t="s">
        <v>3711</v>
      </c>
      <c r="C846" s="124" t="s">
        <v>3359</v>
      </c>
    </row>
    <row r="847" spans="1:3" x14ac:dyDescent="0.3">
      <c r="A847" s="123" t="s">
        <v>1310</v>
      </c>
      <c r="B847" s="124" t="s">
        <v>3712</v>
      </c>
      <c r="C847" s="124" t="s">
        <v>3359</v>
      </c>
    </row>
    <row r="848" spans="1:3" x14ac:dyDescent="0.3">
      <c r="A848" s="123" t="s">
        <v>2236</v>
      </c>
      <c r="B848" s="124" t="s">
        <v>3713</v>
      </c>
      <c r="C848" s="124" t="s">
        <v>3359</v>
      </c>
    </row>
    <row r="849" spans="1:3" x14ac:dyDescent="0.3">
      <c r="A849" s="123" t="s">
        <v>2217</v>
      </c>
      <c r="B849" s="124" t="s">
        <v>3714</v>
      </c>
      <c r="C849" s="124" t="s">
        <v>3359</v>
      </c>
    </row>
    <row r="850" spans="1:3" x14ac:dyDescent="0.3">
      <c r="A850" s="123" t="s">
        <v>624</v>
      </c>
      <c r="B850" s="124" t="s">
        <v>3715</v>
      </c>
      <c r="C850" s="124" t="s">
        <v>3359</v>
      </c>
    </row>
    <row r="851" spans="1:3" x14ac:dyDescent="0.3">
      <c r="A851" s="123" t="s">
        <v>1472</v>
      </c>
      <c r="B851" s="124" t="s">
        <v>3716</v>
      </c>
      <c r="C851" s="124" t="s">
        <v>3359</v>
      </c>
    </row>
    <row r="852" spans="1:3" x14ac:dyDescent="0.3">
      <c r="A852" s="123" t="s">
        <v>527</v>
      </c>
      <c r="B852" s="124" t="s">
        <v>3717</v>
      </c>
      <c r="C852" s="124" t="s">
        <v>3359</v>
      </c>
    </row>
    <row r="853" spans="1:3" x14ac:dyDescent="0.3">
      <c r="A853" s="123" t="s">
        <v>1401</v>
      </c>
      <c r="B853" s="124" t="s">
        <v>3718</v>
      </c>
      <c r="C853" s="124" t="s">
        <v>3359</v>
      </c>
    </row>
    <row r="854" spans="1:3" x14ac:dyDescent="0.3">
      <c r="A854" s="123" t="s">
        <v>2577</v>
      </c>
      <c r="B854" s="124" t="s">
        <v>3719</v>
      </c>
      <c r="C854" s="124" t="s">
        <v>3359</v>
      </c>
    </row>
    <row r="855" spans="1:3" x14ac:dyDescent="0.3">
      <c r="A855" s="123" t="s">
        <v>2226</v>
      </c>
      <c r="B855" s="124" t="s">
        <v>3720</v>
      </c>
      <c r="C855" s="124" t="s">
        <v>3359</v>
      </c>
    </row>
    <row r="856" spans="1:3" x14ac:dyDescent="0.3">
      <c r="A856" s="123" t="s">
        <v>1634</v>
      </c>
      <c r="B856" s="124" t="s">
        <v>3721</v>
      </c>
      <c r="C856" s="124" t="s">
        <v>3359</v>
      </c>
    </row>
    <row r="857" spans="1:3" x14ac:dyDescent="0.3">
      <c r="A857" s="123" t="s">
        <v>2631</v>
      </c>
      <c r="B857" s="124" t="s">
        <v>3722</v>
      </c>
      <c r="C857" s="124" t="s">
        <v>3359</v>
      </c>
    </row>
    <row r="858" spans="1:3" x14ac:dyDescent="0.3">
      <c r="A858" s="123" t="s">
        <v>1760</v>
      </c>
      <c r="B858" s="124" t="s">
        <v>3723</v>
      </c>
      <c r="C858" s="124" t="s">
        <v>3359</v>
      </c>
    </row>
    <row r="859" spans="1:3" x14ac:dyDescent="0.3">
      <c r="A859" s="123" t="s">
        <v>1042</v>
      </c>
      <c r="B859" s="124" t="s">
        <v>3724</v>
      </c>
      <c r="C859" s="124" t="s">
        <v>3359</v>
      </c>
    </row>
    <row r="860" spans="1:3" x14ac:dyDescent="0.3">
      <c r="A860" s="123" t="s">
        <v>2660</v>
      </c>
      <c r="B860" s="124" t="s">
        <v>3725</v>
      </c>
      <c r="C860" s="124" t="s">
        <v>3359</v>
      </c>
    </row>
    <row r="861" spans="1:3" x14ac:dyDescent="0.3">
      <c r="A861" s="123" t="s">
        <v>963</v>
      </c>
      <c r="B861" s="124" t="s">
        <v>3726</v>
      </c>
      <c r="C861" s="124" t="s">
        <v>3359</v>
      </c>
    </row>
    <row r="862" spans="1:3" x14ac:dyDescent="0.3">
      <c r="A862" s="123" t="s">
        <v>2287</v>
      </c>
      <c r="B862" s="124" t="s">
        <v>3727</v>
      </c>
      <c r="C862" s="124" t="s">
        <v>3359</v>
      </c>
    </row>
    <row r="863" spans="1:3" x14ac:dyDescent="0.3">
      <c r="A863" s="123" t="s">
        <v>1142</v>
      </c>
      <c r="B863" s="124" t="s">
        <v>3728</v>
      </c>
      <c r="C863" s="124" t="s">
        <v>3359</v>
      </c>
    </row>
    <row r="864" spans="1:3" x14ac:dyDescent="0.3">
      <c r="A864" s="123" t="s">
        <v>2652</v>
      </c>
      <c r="B864" s="124" t="s">
        <v>3729</v>
      </c>
      <c r="C864" s="124" t="s">
        <v>3359</v>
      </c>
    </row>
    <row r="865" spans="1:3" x14ac:dyDescent="0.3">
      <c r="A865" s="123" t="s">
        <v>871</v>
      </c>
      <c r="B865" s="124" t="s">
        <v>3730</v>
      </c>
      <c r="C865" s="124" t="s">
        <v>3359</v>
      </c>
    </row>
    <row r="866" spans="1:3" x14ac:dyDescent="0.3">
      <c r="A866" s="123" t="s">
        <v>1537</v>
      </c>
      <c r="B866" s="124" t="s">
        <v>3731</v>
      </c>
      <c r="C866" s="124" t="s">
        <v>3359</v>
      </c>
    </row>
    <row r="867" spans="1:3" x14ac:dyDescent="0.3">
      <c r="A867" s="123" t="s">
        <v>596</v>
      </c>
      <c r="B867" s="124" t="s">
        <v>3732</v>
      </c>
      <c r="C867" s="124" t="s">
        <v>3359</v>
      </c>
    </row>
    <row r="868" spans="1:3" x14ac:dyDescent="0.3">
      <c r="A868" s="123" t="s">
        <v>617</v>
      </c>
      <c r="B868" s="124" t="s">
        <v>3733</v>
      </c>
      <c r="C868" s="124" t="s">
        <v>3359</v>
      </c>
    </row>
    <row r="869" spans="1:3" x14ac:dyDescent="0.3">
      <c r="A869" s="123" t="s">
        <v>1624</v>
      </c>
      <c r="B869" s="124" t="s">
        <v>3734</v>
      </c>
      <c r="C869" s="124" t="s">
        <v>3359</v>
      </c>
    </row>
    <row r="870" spans="1:3" x14ac:dyDescent="0.3">
      <c r="A870" s="123" t="s">
        <v>769</v>
      </c>
      <c r="B870" s="124" t="s">
        <v>3735</v>
      </c>
      <c r="C870" s="124" t="s">
        <v>3359</v>
      </c>
    </row>
    <row r="871" spans="1:3" x14ac:dyDescent="0.3">
      <c r="A871" s="123" t="s">
        <v>1235</v>
      </c>
      <c r="B871" s="124" t="s">
        <v>3736</v>
      </c>
      <c r="C871" s="124" t="s">
        <v>3359</v>
      </c>
    </row>
    <row r="872" spans="1:3" x14ac:dyDescent="0.3">
      <c r="A872" s="123" t="s">
        <v>1402</v>
      </c>
      <c r="B872" s="124" t="s">
        <v>3737</v>
      </c>
      <c r="C872" s="124" t="s">
        <v>3359</v>
      </c>
    </row>
    <row r="873" spans="1:3" x14ac:dyDescent="0.3">
      <c r="A873" s="123" t="s">
        <v>2709</v>
      </c>
      <c r="B873" s="124" t="s">
        <v>3738</v>
      </c>
      <c r="C873" s="124" t="s">
        <v>3359</v>
      </c>
    </row>
    <row r="874" spans="1:3" x14ac:dyDescent="0.3">
      <c r="A874" s="123" t="s">
        <v>732</v>
      </c>
      <c r="B874" s="124" t="s">
        <v>3739</v>
      </c>
      <c r="C874" s="124" t="s">
        <v>3359</v>
      </c>
    </row>
    <row r="875" spans="1:3" x14ac:dyDescent="0.3">
      <c r="A875" s="123" t="s">
        <v>1546</v>
      </c>
      <c r="B875" s="124" t="s">
        <v>3740</v>
      </c>
      <c r="C875" s="124" t="s">
        <v>3359</v>
      </c>
    </row>
    <row r="876" spans="1:3" x14ac:dyDescent="0.3">
      <c r="A876" s="123" t="s">
        <v>2332</v>
      </c>
      <c r="B876" s="124" t="s">
        <v>3741</v>
      </c>
      <c r="C876" s="124" t="s">
        <v>3359</v>
      </c>
    </row>
    <row r="877" spans="1:3" x14ac:dyDescent="0.3">
      <c r="A877" s="123" t="s">
        <v>855</v>
      </c>
      <c r="B877" s="124" t="s">
        <v>3742</v>
      </c>
      <c r="C877" s="124" t="s">
        <v>3359</v>
      </c>
    </row>
    <row r="878" spans="1:3" x14ac:dyDescent="0.3">
      <c r="A878" s="123" t="s">
        <v>2193</v>
      </c>
      <c r="B878" s="124" t="s">
        <v>3743</v>
      </c>
      <c r="C878" s="124" t="s">
        <v>3359</v>
      </c>
    </row>
    <row r="879" spans="1:3" x14ac:dyDescent="0.3">
      <c r="A879" s="123" t="s">
        <v>912</v>
      </c>
      <c r="B879" s="124" t="s">
        <v>3744</v>
      </c>
      <c r="C879" s="124" t="s">
        <v>3359</v>
      </c>
    </row>
    <row r="880" spans="1:3" x14ac:dyDescent="0.3">
      <c r="A880" s="123" t="s">
        <v>2195</v>
      </c>
      <c r="B880" s="124" t="s">
        <v>3745</v>
      </c>
      <c r="C880" s="124" t="s">
        <v>3359</v>
      </c>
    </row>
    <row r="881" spans="1:3" x14ac:dyDescent="0.3">
      <c r="A881" s="123" t="s">
        <v>1425</v>
      </c>
      <c r="B881" s="124" t="s">
        <v>3746</v>
      </c>
      <c r="C881" s="124" t="s">
        <v>3359</v>
      </c>
    </row>
    <row r="882" spans="1:3" x14ac:dyDescent="0.3">
      <c r="A882" s="123" t="s">
        <v>2629</v>
      </c>
      <c r="B882" s="124" t="s">
        <v>3747</v>
      </c>
      <c r="C882" s="124" t="s">
        <v>3359</v>
      </c>
    </row>
    <row r="883" spans="1:3" x14ac:dyDescent="0.3">
      <c r="A883" s="123" t="s">
        <v>1894</v>
      </c>
      <c r="B883" s="124" t="s">
        <v>3748</v>
      </c>
      <c r="C883" s="124" t="s">
        <v>3359</v>
      </c>
    </row>
    <row r="884" spans="1:3" x14ac:dyDescent="0.3">
      <c r="A884" s="123" t="s">
        <v>1839</v>
      </c>
      <c r="B884" s="124" t="s">
        <v>3749</v>
      </c>
      <c r="C884" s="124" t="s">
        <v>3359</v>
      </c>
    </row>
    <row r="885" spans="1:3" x14ac:dyDescent="0.3">
      <c r="A885" s="123" t="s">
        <v>1272</v>
      </c>
      <c r="B885" s="124" t="s">
        <v>3750</v>
      </c>
      <c r="C885" s="124" t="s">
        <v>3359</v>
      </c>
    </row>
    <row r="886" spans="1:3" x14ac:dyDescent="0.3">
      <c r="A886" s="123" t="s">
        <v>1855</v>
      </c>
      <c r="B886" s="124" t="s">
        <v>3751</v>
      </c>
      <c r="C886" s="124" t="s">
        <v>3359</v>
      </c>
    </row>
    <row r="887" spans="1:3" x14ac:dyDescent="0.3">
      <c r="A887" s="123" t="s">
        <v>1145</v>
      </c>
      <c r="B887" s="124" t="s">
        <v>3752</v>
      </c>
      <c r="C887" s="124" t="s">
        <v>3359</v>
      </c>
    </row>
    <row r="888" spans="1:3" x14ac:dyDescent="0.3">
      <c r="A888" s="123" t="s">
        <v>2157</v>
      </c>
      <c r="B888" s="124" t="s">
        <v>3753</v>
      </c>
      <c r="C888" s="124" t="s">
        <v>3359</v>
      </c>
    </row>
    <row r="889" spans="1:3" x14ac:dyDescent="0.3">
      <c r="A889" s="123" t="s">
        <v>1530</v>
      </c>
      <c r="B889" s="124" t="s">
        <v>3754</v>
      </c>
      <c r="C889" s="124" t="s">
        <v>3359</v>
      </c>
    </row>
    <row r="890" spans="1:3" x14ac:dyDescent="0.3">
      <c r="A890" s="123" t="s">
        <v>1343</v>
      </c>
      <c r="B890" s="124" t="s">
        <v>3755</v>
      </c>
      <c r="C890" s="124" t="s">
        <v>3359</v>
      </c>
    </row>
    <row r="891" spans="1:3" x14ac:dyDescent="0.3">
      <c r="A891" s="123" t="s">
        <v>1442</v>
      </c>
      <c r="B891" s="124" t="s">
        <v>3756</v>
      </c>
      <c r="C891" s="124" t="s">
        <v>3359</v>
      </c>
    </row>
    <row r="892" spans="1:3" x14ac:dyDescent="0.3">
      <c r="A892" s="123" t="s">
        <v>635</v>
      </c>
      <c r="B892" s="124" t="s">
        <v>3757</v>
      </c>
      <c r="C892" s="124" t="s">
        <v>3359</v>
      </c>
    </row>
    <row r="893" spans="1:3" x14ac:dyDescent="0.3">
      <c r="A893" s="123" t="s">
        <v>1251</v>
      </c>
      <c r="B893" s="124" t="s">
        <v>3758</v>
      </c>
      <c r="C893" s="124" t="s">
        <v>3359</v>
      </c>
    </row>
    <row r="894" spans="1:3" x14ac:dyDescent="0.3">
      <c r="A894" s="123" t="s">
        <v>2390</v>
      </c>
      <c r="B894" s="124" t="s">
        <v>3759</v>
      </c>
      <c r="C894" s="124" t="s">
        <v>3359</v>
      </c>
    </row>
    <row r="895" spans="1:3" x14ac:dyDescent="0.3">
      <c r="A895" s="123" t="s">
        <v>1153</v>
      </c>
      <c r="B895" s="124" t="s">
        <v>3760</v>
      </c>
      <c r="C895" s="124" t="s">
        <v>3359</v>
      </c>
    </row>
    <row r="896" spans="1:3" x14ac:dyDescent="0.3">
      <c r="A896" s="123" t="s">
        <v>618</v>
      </c>
      <c r="B896" s="124" t="s">
        <v>3761</v>
      </c>
      <c r="C896" s="124" t="s">
        <v>3359</v>
      </c>
    </row>
    <row r="897" spans="1:3" x14ac:dyDescent="0.3">
      <c r="A897" s="123" t="s">
        <v>2288</v>
      </c>
      <c r="B897" s="124" t="s">
        <v>3762</v>
      </c>
      <c r="C897" s="124" t="s">
        <v>3359</v>
      </c>
    </row>
    <row r="898" spans="1:3" x14ac:dyDescent="0.3">
      <c r="A898" s="123" t="s">
        <v>1123</v>
      </c>
      <c r="B898" s="124" t="s">
        <v>3763</v>
      </c>
      <c r="C898" s="124" t="s">
        <v>3359</v>
      </c>
    </row>
    <row r="899" spans="1:3" x14ac:dyDescent="0.3">
      <c r="A899" s="123" t="s">
        <v>1517</v>
      </c>
      <c r="B899" s="124" t="s">
        <v>3764</v>
      </c>
      <c r="C899" s="124" t="s">
        <v>3359</v>
      </c>
    </row>
    <row r="900" spans="1:3" x14ac:dyDescent="0.3">
      <c r="A900" s="123" t="s">
        <v>1563</v>
      </c>
      <c r="B900" s="124" t="s">
        <v>3765</v>
      </c>
      <c r="C900" s="124" t="s">
        <v>3359</v>
      </c>
    </row>
    <row r="901" spans="1:3" x14ac:dyDescent="0.3">
      <c r="A901" s="123" t="s">
        <v>1241</v>
      </c>
      <c r="B901" s="124" t="s">
        <v>3766</v>
      </c>
      <c r="C901" s="124" t="s">
        <v>3359</v>
      </c>
    </row>
    <row r="902" spans="1:3" x14ac:dyDescent="0.3">
      <c r="A902" s="123" t="s">
        <v>720</v>
      </c>
      <c r="B902" s="124" t="s">
        <v>3767</v>
      </c>
      <c r="C902" s="124" t="s">
        <v>3359</v>
      </c>
    </row>
    <row r="903" spans="1:3" x14ac:dyDescent="0.3">
      <c r="A903" s="123" t="s">
        <v>1197</v>
      </c>
      <c r="B903" s="124" t="s">
        <v>3768</v>
      </c>
      <c r="C903" s="124" t="s">
        <v>3359</v>
      </c>
    </row>
    <row r="904" spans="1:3" x14ac:dyDescent="0.3">
      <c r="A904" s="123" t="s">
        <v>685</v>
      </c>
      <c r="B904" s="124" t="s">
        <v>3769</v>
      </c>
      <c r="C904" s="124" t="s">
        <v>3359</v>
      </c>
    </row>
    <row r="905" spans="1:3" x14ac:dyDescent="0.3">
      <c r="A905" s="123" t="s">
        <v>972</v>
      </c>
      <c r="B905" s="124" t="s">
        <v>3770</v>
      </c>
      <c r="C905" s="124" t="s">
        <v>3359</v>
      </c>
    </row>
    <row r="906" spans="1:3" x14ac:dyDescent="0.3">
      <c r="A906" s="123" t="s">
        <v>2304</v>
      </c>
      <c r="B906" s="124" t="s">
        <v>3771</v>
      </c>
      <c r="C906" s="124" t="s">
        <v>3359</v>
      </c>
    </row>
    <row r="907" spans="1:3" x14ac:dyDescent="0.3">
      <c r="A907" s="123" t="s">
        <v>1431</v>
      </c>
      <c r="B907" s="124" t="s">
        <v>3772</v>
      </c>
      <c r="C907" s="124" t="s">
        <v>3359</v>
      </c>
    </row>
    <row r="908" spans="1:3" x14ac:dyDescent="0.3">
      <c r="A908" s="123" t="s">
        <v>961</v>
      </c>
      <c r="B908" s="124" t="s">
        <v>3773</v>
      </c>
      <c r="C908" s="124" t="s">
        <v>3359</v>
      </c>
    </row>
    <row r="909" spans="1:3" x14ac:dyDescent="0.3">
      <c r="A909" s="123" t="s">
        <v>1109</v>
      </c>
      <c r="B909" s="124" t="s">
        <v>3774</v>
      </c>
      <c r="C909" s="124" t="s">
        <v>3359</v>
      </c>
    </row>
    <row r="910" spans="1:3" x14ac:dyDescent="0.3">
      <c r="A910" s="123" t="s">
        <v>2183</v>
      </c>
      <c r="B910" s="124" t="s">
        <v>3775</v>
      </c>
      <c r="C910" s="124" t="s">
        <v>3359</v>
      </c>
    </row>
    <row r="911" spans="1:3" x14ac:dyDescent="0.3">
      <c r="A911" s="123" t="s">
        <v>2589</v>
      </c>
      <c r="B911" s="124" t="s">
        <v>3776</v>
      </c>
      <c r="C911" s="124" t="s">
        <v>3359</v>
      </c>
    </row>
    <row r="912" spans="1:3" x14ac:dyDescent="0.3">
      <c r="A912" s="123" t="s">
        <v>998</v>
      </c>
      <c r="B912" s="124" t="s">
        <v>3777</v>
      </c>
      <c r="C912" s="124" t="s">
        <v>3359</v>
      </c>
    </row>
    <row r="913" spans="1:3" x14ac:dyDescent="0.3">
      <c r="A913" s="123" t="s">
        <v>2597</v>
      </c>
      <c r="B913" s="124" t="s">
        <v>3778</v>
      </c>
      <c r="C913" s="124" t="s">
        <v>3359</v>
      </c>
    </row>
    <row r="914" spans="1:3" x14ac:dyDescent="0.3">
      <c r="A914" s="123" t="s">
        <v>2063</v>
      </c>
      <c r="B914" s="124" t="s">
        <v>3779</v>
      </c>
      <c r="C914" s="124" t="s">
        <v>3359</v>
      </c>
    </row>
    <row r="915" spans="1:3" x14ac:dyDescent="0.3">
      <c r="A915" s="123" t="s">
        <v>1095</v>
      </c>
      <c r="B915" s="124" t="s">
        <v>3780</v>
      </c>
      <c r="C915" s="124" t="s">
        <v>3359</v>
      </c>
    </row>
    <row r="916" spans="1:3" x14ac:dyDescent="0.3">
      <c r="A916" s="123" t="s">
        <v>2595</v>
      </c>
      <c r="B916" s="124" t="s">
        <v>3781</v>
      </c>
      <c r="C916" s="124" t="s">
        <v>3359</v>
      </c>
    </row>
    <row r="917" spans="1:3" x14ac:dyDescent="0.3">
      <c r="A917" s="123" t="s">
        <v>2593</v>
      </c>
      <c r="B917" s="124" t="s">
        <v>3782</v>
      </c>
      <c r="C917" s="124" t="s">
        <v>3359</v>
      </c>
    </row>
    <row r="918" spans="1:3" x14ac:dyDescent="0.3">
      <c r="A918" s="123" t="s">
        <v>1499</v>
      </c>
      <c r="B918" s="124" t="s">
        <v>3783</v>
      </c>
      <c r="C918" s="124" t="s">
        <v>3359</v>
      </c>
    </row>
    <row r="919" spans="1:3" x14ac:dyDescent="0.3">
      <c r="A919" s="123" t="s">
        <v>2648</v>
      </c>
      <c r="B919" s="124" t="s">
        <v>3784</v>
      </c>
      <c r="C919" s="124" t="s">
        <v>3359</v>
      </c>
    </row>
    <row r="920" spans="1:3" x14ac:dyDescent="0.3">
      <c r="A920" s="123" t="s">
        <v>2612</v>
      </c>
      <c r="B920" s="124" t="s">
        <v>3785</v>
      </c>
      <c r="C920" s="124" t="s">
        <v>3359</v>
      </c>
    </row>
    <row r="921" spans="1:3" x14ac:dyDescent="0.3">
      <c r="A921" s="123" t="s">
        <v>1198</v>
      </c>
      <c r="B921" s="124" t="s">
        <v>3786</v>
      </c>
      <c r="C921" s="124" t="s">
        <v>3359</v>
      </c>
    </row>
    <row r="922" spans="1:3" x14ac:dyDescent="0.3">
      <c r="A922" s="123" t="s">
        <v>2039</v>
      </c>
      <c r="B922" s="124" t="s">
        <v>3787</v>
      </c>
      <c r="C922" s="124" t="s">
        <v>3359</v>
      </c>
    </row>
    <row r="923" spans="1:3" x14ac:dyDescent="0.3">
      <c r="A923" s="123" t="s">
        <v>2326</v>
      </c>
      <c r="B923" s="124" t="s">
        <v>3788</v>
      </c>
      <c r="C923" s="124" t="s">
        <v>3359</v>
      </c>
    </row>
    <row r="924" spans="1:3" x14ac:dyDescent="0.3">
      <c r="A924" s="123" t="s">
        <v>693</v>
      </c>
      <c r="B924" s="124" t="s">
        <v>3789</v>
      </c>
      <c r="C924" s="124" t="s">
        <v>3359</v>
      </c>
    </row>
    <row r="925" spans="1:3" x14ac:dyDescent="0.3">
      <c r="A925" s="123" t="s">
        <v>2548</v>
      </c>
      <c r="B925" s="124" t="s">
        <v>3790</v>
      </c>
      <c r="C925" s="124" t="s">
        <v>3359</v>
      </c>
    </row>
    <row r="926" spans="1:3" x14ac:dyDescent="0.3">
      <c r="A926" s="123" t="s">
        <v>686</v>
      </c>
      <c r="B926" s="124" t="s">
        <v>3791</v>
      </c>
      <c r="C926" s="124" t="s">
        <v>3359</v>
      </c>
    </row>
    <row r="927" spans="1:3" x14ac:dyDescent="0.3">
      <c r="A927" s="123" t="s">
        <v>1051</v>
      </c>
      <c r="B927" s="124" t="s">
        <v>3792</v>
      </c>
      <c r="C927" s="124" t="s">
        <v>3359</v>
      </c>
    </row>
    <row r="928" spans="1:3" x14ac:dyDescent="0.3">
      <c r="A928" s="123" t="s">
        <v>1919</v>
      </c>
      <c r="B928" s="124" t="s">
        <v>3793</v>
      </c>
      <c r="C928" s="124" t="s">
        <v>3359</v>
      </c>
    </row>
    <row r="929" spans="1:3" x14ac:dyDescent="0.3">
      <c r="A929" s="123" t="s">
        <v>1311</v>
      </c>
      <c r="B929" s="124" t="s">
        <v>3794</v>
      </c>
      <c r="C929" s="124" t="s">
        <v>3359</v>
      </c>
    </row>
    <row r="930" spans="1:3" x14ac:dyDescent="0.3">
      <c r="A930" s="123" t="s">
        <v>1236</v>
      </c>
      <c r="B930" s="124" t="s">
        <v>3795</v>
      </c>
      <c r="C930" s="124" t="s">
        <v>3359</v>
      </c>
    </row>
    <row r="931" spans="1:3" x14ac:dyDescent="0.3">
      <c r="A931" s="123" t="s">
        <v>1633</v>
      </c>
      <c r="B931" s="124" t="s">
        <v>3796</v>
      </c>
      <c r="C931" s="124" t="s">
        <v>3359</v>
      </c>
    </row>
    <row r="932" spans="1:3" x14ac:dyDescent="0.3">
      <c r="A932" s="123" t="s">
        <v>1473</v>
      </c>
      <c r="B932" s="124" t="s">
        <v>3797</v>
      </c>
      <c r="C932" s="124" t="s">
        <v>3359</v>
      </c>
    </row>
    <row r="933" spans="1:3" x14ac:dyDescent="0.3">
      <c r="A933" s="123" t="s">
        <v>1118</v>
      </c>
      <c r="B933" s="124" t="s">
        <v>3798</v>
      </c>
      <c r="C933" s="124" t="s">
        <v>3359</v>
      </c>
    </row>
    <row r="934" spans="1:3" x14ac:dyDescent="0.3">
      <c r="A934" s="123" t="s">
        <v>1853</v>
      </c>
      <c r="B934" s="124" t="s">
        <v>3799</v>
      </c>
      <c r="C934" s="124" t="s">
        <v>3359</v>
      </c>
    </row>
    <row r="935" spans="1:3" x14ac:dyDescent="0.3">
      <c r="A935" s="123" t="s">
        <v>978</v>
      </c>
      <c r="B935" s="124" t="s">
        <v>3800</v>
      </c>
      <c r="C935" s="124" t="s">
        <v>3359</v>
      </c>
    </row>
    <row r="936" spans="1:3" x14ac:dyDescent="0.3">
      <c r="A936" s="123" t="s">
        <v>1526</v>
      </c>
      <c r="B936" s="124" t="s">
        <v>3801</v>
      </c>
      <c r="C936" s="124" t="s">
        <v>3359</v>
      </c>
    </row>
    <row r="937" spans="1:3" x14ac:dyDescent="0.3">
      <c r="A937" s="123" t="s">
        <v>951</v>
      </c>
      <c r="B937" s="124" t="s">
        <v>3802</v>
      </c>
      <c r="C937" s="124" t="s">
        <v>3359</v>
      </c>
    </row>
    <row r="938" spans="1:3" x14ac:dyDescent="0.3">
      <c r="A938" s="123" t="s">
        <v>1985</v>
      </c>
      <c r="B938" s="124" t="s">
        <v>3803</v>
      </c>
      <c r="C938" s="124" t="s">
        <v>3359</v>
      </c>
    </row>
    <row r="939" spans="1:3" x14ac:dyDescent="0.3">
      <c r="A939" s="123" t="s">
        <v>1186</v>
      </c>
      <c r="B939" s="124" t="s">
        <v>3804</v>
      </c>
      <c r="C939" s="124" t="s">
        <v>3359</v>
      </c>
    </row>
    <row r="940" spans="1:3" x14ac:dyDescent="0.3">
      <c r="A940" s="123" t="s">
        <v>665</v>
      </c>
      <c r="B940" s="124" t="s">
        <v>3805</v>
      </c>
      <c r="C940" s="124" t="s">
        <v>3359</v>
      </c>
    </row>
    <row r="941" spans="1:3" x14ac:dyDescent="0.3">
      <c r="A941" s="123" t="s">
        <v>830</v>
      </c>
      <c r="B941" s="124" t="s">
        <v>3806</v>
      </c>
      <c r="C941" s="124" t="s">
        <v>3359</v>
      </c>
    </row>
    <row r="942" spans="1:3" x14ac:dyDescent="0.3">
      <c r="A942" s="123" t="s">
        <v>2112</v>
      </c>
      <c r="B942" s="124" t="s">
        <v>3807</v>
      </c>
      <c r="C942" s="124" t="s">
        <v>3359</v>
      </c>
    </row>
    <row r="943" spans="1:3" x14ac:dyDescent="0.3">
      <c r="A943" s="123" t="s">
        <v>1970</v>
      </c>
      <c r="B943" s="124" t="s">
        <v>3808</v>
      </c>
      <c r="C943" s="124" t="s">
        <v>3359</v>
      </c>
    </row>
    <row r="944" spans="1:3" x14ac:dyDescent="0.3">
      <c r="A944" s="123" t="s">
        <v>2159</v>
      </c>
      <c r="B944" s="124" t="s">
        <v>3809</v>
      </c>
      <c r="C944" s="124" t="s">
        <v>3359</v>
      </c>
    </row>
    <row r="945" spans="1:3" x14ac:dyDescent="0.3">
      <c r="A945" s="123" t="s">
        <v>623</v>
      </c>
      <c r="B945" s="124" t="s">
        <v>3810</v>
      </c>
      <c r="C945" s="124" t="s">
        <v>3359</v>
      </c>
    </row>
    <row r="946" spans="1:3" x14ac:dyDescent="0.3">
      <c r="A946" s="123" t="s">
        <v>673</v>
      </c>
      <c r="B946" s="124" t="s">
        <v>3811</v>
      </c>
      <c r="C946" s="124" t="s">
        <v>3359</v>
      </c>
    </row>
    <row r="947" spans="1:3" x14ac:dyDescent="0.3">
      <c r="A947" s="123" t="s">
        <v>1212</v>
      </c>
      <c r="B947" s="124" t="s">
        <v>3812</v>
      </c>
      <c r="C947" s="124" t="s">
        <v>3359</v>
      </c>
    </row>
    <row r="948" spans="1:3" x14ac:dyDescent="0.3">
      <c r="A948" s="123" t="s">
        <v>1098</v>
      </c>
      <c r="B948" s="124" t="s">
        <v>3813</v>
      </c>
      <c r="C948" s="124" t="s">
        <v>3359</v>
      </c>
    </row>
    <row r="949" spans="1:3" x14ac:dyDescent="0.3">
      <c r="A949" s="123" t="s">
        <v>1088</v>
      </c>
      <c r="B949" s="124" t="s">
        <v>3814</v>
      </c>
      <c r="C949" s="124" t="s">
        <v>3359</v>
      </c>
    </row>
    <row r="950" spans="1:3" x14ac:dyDescent="0.3">
      <c r="A950" s="123" t="s">
        <v>1237</v>
      </c>
      <c r="B950" s="124" t="s">
        <v>3815</v>
      </c>
      <c r="C950" s="124" t="s">
        <v>3359</v>
      </c>
    </row>
    <row r="951" spans="1:3" x14ac:dyDescent="0.3">
      <c r="A951" s="123" t="s">
        <v>1289</v>
      </c>
      <c r="B951" s="124" t="s">
        <v>3816</v>
      </c>
      <c r="C951" s="124" t="s">
        <v>3359</v>
      </c>
    </row>
    <row r="952" spans="1:3" x14ac:dyDescent="0.3">
      <c r="A952" s="123" t="s">
        <v>578</v>
      </c>
      <c r="B952" s="124" t="s">
        <v>3817</v>
      </c>
      <c r="C952" s="124" t="s">
        <v>3359</v>
      </c>
    </row>
    <row r="953" spans="1:3" x14ac:dyDescent="0.3">
      <c r="A953" s="123" t="s">
        <v>847</v>
      </c>
      <c r="B953" s="124" t="s">
        <v>3818</v>
      </c>
      <c r="C953" s="124" t="s">
        <v>3359</v>
      </c>
    </row>
    <row r="954" spans="1:3" x14ac:dyDescent="0.3">
      <c r="A954" s="123" t="s">
        <v>1263</v>
      </c>
      <c r="B954" s="124" t="s">
        <v>3819</v>
      </c>
      <c r="C954" s="124" t="s">
        <v>3359</v>
      </c>
    </row>
    <row r="955" spans="1:3" x14ac:dyDescent="0.3">
      <c r="A955" s="123" t="s">
        <v>1183</v>
      </c>
      <c r="B955" s="124" t="s">
        <v>3820</v>
      </c>
      <c r="C955" s="124" t="s">
        <v>3359</v>
      </c>
    </row>
    <row r="956" spans="1:3" x14ac:dyDescent="0.3">
      <c r="A956" s="123" t="s">
        <v>971</v>
      </c>
      <c r="B956" s="124" t="s">
        <v>3821</v>
      </c>
      <c r="C956" s="124" t="s">
        <v>3359</v>
      </c>
    </row>
    <row r="957" spans="1:3" x14ac:dyDescent="0.3">
      <c r="A957" s="123" t="s">
        <v>1762</v>
      </c>
      <c r="B957" s="124" t="s">
        <v>3822</v>
      </c>
      <c r="C957" s="124" t="s">
        <v>3359</v>
      </c>
    </row>
    <row r="958" spans="1:3" x14ac:dyDescent="0.3">
      <c r="A958" s="123" t="s">
        <v>521</v>
      </c>
      <c r="B958" s="124" t="s">
        <v>3823</v>
      </c>
      <c r="C958" s="124" t="s">
        <v>3359</v>
      </c>
    </row>
    <row r="959" spans="1:3" x14ac:dyDescent="0.3">
      <c r="A959" s="123" t="s">
        <v>933</v>
      </c>
      <c r="B959" s="124" t="s">
        <v>3824</v>
      </c>
      <c r="C959" s="124" t="s">
        <v>3359</v>
      </c>
    </row>
    <row r="960" spans="1:3" x14ac:dyDescent="0.3">
      <c r="A960" s="123" t="s">
        <v>2637</v>
      </c>
      <c r="B960" s="124" t="s">
        <v>3825</v>
      </c>
      <c r="C960" s="124" t="s">
        <v>3359</v>
      </c>
    </row>
    <row r="961" spans="1:3" x14ac:dyDescent="0.3">
      <c r="A961" s="123" t="s">
        <v>644</v>
      </c>
      <c r="B961" s="124" t="s">
        <v>3826</v>
      </c>
      <c r="C961" s="124" t="s">
        <v>3359</v>
      </c>
    </row>
    <row r="962" spans="1:3" x14ac:dyDescent="0.3">
      <c r="A962" s="123" t="s">
        <v>2502</v>
      </c>
      <c r="B962" s="124" t="s">
        <v>3827</v>
      </c>
      <c r="C962" s="124" t="s">
        <v>3359</v>
      </c>
    </row>
    <row r="963" spans="1:3" x14ac:dyDescent="0.3">
      <c r="A963" s="123" t="s">
        <v>2689</v>
      </c>
      <c r="B963" s="124" t="s">
        <v>3828</v>
      </c>
      <c r="C963" s="124" t="s">
        <v>3359</v>
      </c>
    </row>
    <row r="964" spans="1:3" x14ac:dyDescent="0.3">
      <c r="A964" s="123" t="s">
        <v>1528</v>
      </c>
      <c r="B964" s="124" t="s">
        <v>3829</v>
      </c>
      <c r="C964" s="124" t="s">
        <v>3359</v>
      </c>
    </row>
    <row r="965" spans="1:3" x14ac:dyDescent="0.3">
      <c r="A965" s="123" t="s">
        <v>1058</v>
      </c>
      <c r="B965" s="124" t="s">
        <v>3830</v>
      </c>
      <c r="C965" s="124" t="s">
        <v>3359</v>
      </c>
    </row>
    <row r="966" spans="1:3" x14ac:dyDescent="0.3">
      <c r="A966" s="123" t="s">
        <v>981</v>
      </c>
      <c r="B966" s="124" t="s">
        <v>3831</v>
      </c>
      <c r="C966" s="124" t="s">
        <v>3359</v>
      </c>
    </row>
    <row r="967" spans="1:3" x14ac:dyDescent="0.3">
      <c r="A967" s="123" t="s">
        <v>1304</v>
      </c>
      <c r="B967" s="124" t="s">
        <v>3832</v>
      </c>
      <c r="C967" s="124" t="s">
        <v>3359</v>
      </c>
    </row>
    <row r="968" spans="1:3" x14ac:dyDescent="0.3">
      <c r="A968" s="123" t="s">
        <v>1896</v>
      </c>
      <c r="B968" s="124" t="s">
        <v>3833</v>
      </c>
      <c r="C968" s="124" t="s">
        <v>3359</v>
      </c>
    </row>
    <row r="969" spans="1:3" x14ac:dyDescent="0.3">
      <c r="A969" s="123" t="s">
        <v>1972</v>
      </c>
      <c r="B969" s="124" t="s">
        <v>3834</v>
      </c>
      <c r="C969" s="124" t="s">
        <v>3359</v>
      </c>
    </row>
    <row r="970" spans="1:3" x14ac:dyDescent="0.3">
      <c r="A970" s="123" t="s">
        <v>579</v>
      </c>
      <c r="B970" s="124" t="s">
        <v>3835</v>
      </c>
      <c r="C970" s="124" t="s">
        <v>3359</v>
      </c>
    </row>
    <row r="971" spans="1:3" x14ac:dyDescent="0.3">
      <c r="A971" s="123" t="s">
        <v>1165</v>
      </c>
      <c r="B971" s="124" t="s">
        <v>3836</v>
      </c>
      <c r="C971" s="124" t="s">
        <v>3359</v>
      </c>
    </row>
    <row r="972" spans="1:3" x14ac:dyDescent="0.3">
      <c r="A972" s="123" t="s">
        <v>1580</v>
      </c>
      <c r="B972" s="124" t="s">
        <v>3837</v>
      </c>
      <c r="C972" s="124" t="s">
        <v>3359</v>
      </c>
    </row>
    <row r="973" spans="1:3" x14ac:dyDescent="0.3">
      <c r="A973" s="123" t="s">
        <v>2001</v>
      </c>
      <c r="B973" s="124" t="s">
        <v>3838</v>
      </c>
      <c r="C973" s="124" t="s">
        <v>3359</v>
      </c>
    </row>
    <row r="974" spans="1:3" x14ac:dyDescent="0.3">
      <c r="A974" s="123" t="s">
        <v>1335</v>
      </c>
      <c r="B974" s="124" t="s">
        <v>3839</v>
      </c>
      <c r="C974" s="124" t="s">
        <v>3359</v>
      </c>
    </row>
    <row r="975" spans="1:3" x14ac:dyDescent="0.3">
      <c r="A975" s="123" t="s">
        <v>597</v>
      </c>
      <c r="B975" s="124" t="s">
        <v>3840</v>
      </c>
      <c r="C975" s="124" t="s">
        <v>3359</v>
      </c>
    </row>
    <row r="976" spans="1:3" x14ac:dyDescent="0.3">
      <c r="A976" s="123" t="s">
        <v>2267</v>
      </c>
      <c r="B976" s="124" t="s">
        <v>3841</v>
      </c>
      <c r="C976" s="124" t="s">
        <v>3359</v>
      </c>
    </row>
    <row r="977" spans="1:3" x14ac:dyDescent="0.3">
      <c r="A977" s="123" t="s">
        <v>1677</v>
      </c>
      <c r="B977" s="124" t="s">
        <v>3842</v>
      </c>
      <c r="C977" s="124" t="s">
        <v>3359</v>
      </c>
    </row>
    <row r="978" spans="1:3" x14ac:dyDescent="0.3">
      <c r="A978" s="123" t="s">
        <v>1152</v>
      </c>
      <c r="B978" s="124" t="s">
        <v>3843</v>
      </c>
      <c r="C978" s="124" t="s">
        <v>3359</v>
      </c>
    </row>
    <row r="979" spans="1:3" x14ac:dyDescent="0.3">
      <c r="A979" s="123" t="s">
        <v>1035</v>
      </c>
      <c r="B979" s="124" t="s">
        <v>3844</v>
      </c>
      <c r="C979" s="124" t="s">
        <v>3359</v>
      </c>
    </row>
    <row r="980" spans="1:3" x14ac:dyDescent="0.3">
      <c r="A980" s="123" t="s">
        <v>2181</v>
      </c>
      <c r="B980" s="124" t="s">
        <v>3845</v>
      </c>
      <c r="C980" s="124" t="s">
        <v>3359</v>
      </c>
    </row>
    <row r="981" spans="1:3" x14ac:dyDescent="0.3">
      <c r="A981" s="123" t="s">
        <v>2655</v>
      </c>
      <c r="B981" s="124" t="s">
        <v>3846</v>
      </c>
      <c r="C981" s="124" t="s">
        <v>3359</v>
      </c>
    </row>
    <row r="982" spans="1:3" x14ac:dyDescent="0.3">
      <c r="A982" s="123" t="s">
        <v>1131</v>
      </c>
      <c r="B982" s="124" t="s">
        <v>3847</v>
      </c>
      <c r="C982" s="124" t="s">
        <v>3359</v>
      </c>
    </row>
    <row r="983" spans="1:3" x14ac:dyDescent="0.3">
      <c r="A983" s="123" t="s">
        <v>1524</v>
      </c>
      <c r="B983" s="124" t="s">
        <v>3848</v>
      </c>
      <c r="C983" s="124" t="s">
        <v>3359</v>
      </c>
    </row>
    <row r="984" spans="1:3" x14ac:dyDescent="0.3">
      <c r="A984" s="123" t="s">
        <v>2069</v>
      </c>
      <c r="B984" s="124" t="s">
        <v>3849</v>
      </c>
      <c r="C984" s="124" t="s">
        <v>3359</v>
      </c>
    </row>
    <row r="985" spans="1:3" x14ac:dyDescent="0.3">
      <c r="A985" s="123" t="s">
        <v>1878</v>
      </c>
      <c r="B985" s="124" t="s">
        <v>3850</v>
      </c>
      <c r="C985" s="124" t="s">
        <v>3359</v>
      </c>
    </row>
    <row r="986" spans="1:3" x14ac:dyDescent="0.3">
      <c r="A986" s="123" t="s">
        <v>1788</v>
      </c>
      <c r="B986" s="124" t="s">
        <v>3851</v>
      </c>
      <c r="C986" s="124" t="s">
        <v>3359</v>
      </c>
    </row>
    <row r="987" spans="1:3" x14ac:dyDescent="0.3">
      <c r="A987" s="123" t="s">
        <v>1673</v>
      </c>
      <c r="B987" s="124" t="s">
        <v>3852</v>
      </c>
      <c r="C987" s="124" t="s">
        <v>3359</v>
      </c>
    </row>
    <row r="988" spans="1:3" x14ac:dyDescent="0.3">
      <c r="A988" s="123" t="s">
        <v>1874</v>
      </c>
      <c r="B988" s="124" t="s">
        <v>3853</v>
      </c>
      <c r="C988" s="124" t="s">
        <v>3359</v>
      </c>
    </row>
    <row r="989" spans="1:3" x14ac:dyDescent="0.3">
      <c r="A989" s="123" t="s">
        <v>2290</v>
      </c>
      <c r="B989" s="124" t="s">
        <v>3854</v>
      </c>
      <c r="C989" s="124" t="s">
        <v>3359</v>
      </c>
    </row>
    <row r="990" spans="1:3" x14ac:dyDescent="0.3">
      <c r="A990" s="123" t="s">
        <v>1890</v>
      </c>
      <c r="B990" s="124" t="s">
        <v>3855</v>
      </c>
      <c r="C990" s="124" t="s">
        <v>3359</v>
      </c>
    </row>
    <row r="991" spans="1:3" x14ac:dyDescent="0.3">
      <c r="A991" s="123" t="s">
        <v>1900</v>
      </c>
      <c r="B991" s="124" t="s">
        <v>3856</v>
      </c>
      <c r="C991" s="124" t="s">
        <v>3359</v>
      </c>
    </row>
    <row r="992" spans="1:3" x14ac:dyDescent="0.3">
      <c r="A992" s="123" t="s">
        <v>904</v>
      </c>
      <c r="B992" s="124" t="s">
        <v>3857</v>
      </c>
      <c r="C992" s="124" t="s">
        <v>3359</v>
      </c>
    </row>
    <row r="993" spans="1:3" x14ac:dyDescent="0.3">
      <c r="A993" s="123" t="s">
        <v>1066</v>
      </c>
      <c r="B993" s="124" t="s">
        <v>3858</v>
      </c>
      <c r="C993" s="124" t="s">
        <v>3359</v>
      </c>
    </row>
    <row r="994" spans="1:3" x14ac:dyDescent="0.3">
      <c r="A994" s="123" t="s">
        <v>1926</v>
      </c>
      <c r="B994" s="124" t="s">
        <v>3859</v>
      </c>
      <c r="C994" s="124" t="s">
        <v>3359</v>
      </c>
    </row>
    <row r="995" spans="1:3" x14ac:dyDescent="0.3">
      <c r="A995" s="123" t="s">
        <v>2587</v>
      </c>
      <c r="B995" s="124" t="s">
        <v>3860</v>
      </c>
      <c r="C995" s="124" t="s">
        <v>3359</v>
      </c>
    </row>
    <row r="996" spans="1:3" x14ac:dyDescent="0.3">
      <c r="A996" s="123" t="s">
        <v>1202</v>
      </c>
      <c r="B996" s="124" t="s">
        <v>3861</v>
      </c>
      <c r="C996" s="124" t="s">
        <v>3359</v>
      </c>
    </row>
    <row r="997" spans="1:3" x14ac:dyDescent="0.3">
      <c r="A997" s="123" t="s">
        <v>1173</v>
      </c>
      <c r="B997" s="124" t="s">
        <v>3862</v>
      </c>
      <c r="C997" s="124" t="s">
        <v>3359</v>
      </c>
    </row>
    <row r="998" spans="1:3" x14ac:dyDescent="0.3">
      <c r="A998" s="123" t="s">
        <v>1195</v>
      </c>
      <c r="B998" s="124" t="s">
        <v>3863</v>
      </c>
      <c r="C998" s="124" t="s">
        <v>3359</v>
      </c>
    </row>
    <row r="999" spans="1:3" x14ac:dyDescent="0.3">
      <c r="A999" s="123" t="s">
        <v>2163</v>
      </c>
      <c r="B999" s="124" t="s">
        <v>3864</v>
      </c>
      <c r="C999" s="124" t="s">
        <v>3865</v>
      </c>
    </row>
    <row r="1000" spans="1:3" x14ac:dyDescent="0.3">
      <c r="A1000" s="123" t="s">
        <v>2718</v>
      </c>
      <c r="B1000" s="124" t="s">
        <v>3866</v>
      </c>
      <c r="C1000" s="124" t="s">
        <v>3867</v>
      </c>
    </row>
    <row r="1001" spans="1:3" x14ac:dyDescent="0.3">
      <c r="A1001" s="123" t="s">
        <v>1585</v>
      </c>
      <c r="B1001" s="124" t="s">
        <v>3868</v>
      </c>
      <c r="C1001" s="124" t="s">
        <v>3359</v>
      </c>
    </row>
    <row r="1002" spans="1:3" x14ac:dyDescent="0.3">
      <c r="A1002" s="123" t="s">
        <v>2423</v>
      </c>
      <c r="B1002" s="124" t="s">
        <v>3869</v>
      </c>
      <c r="C1002" s="124" t="s">
        <v>3359</v>
      </c>
    </row>
    <row r="1003" spans="1:3" x14ac:dyDescent="0.3">
      <c r="A1003" s="123" t="s">
        <v>1140</v>
      </c>
      <c r="B1003" s="124" t="s">
        <v>3870</v>
      </c>
      <c r="C1003" s="124" t="s">
        <v>3359</v>
      </c>
    </row>
    <row r="1004" spans="1:3" x14ac:dyDescent="0.3">
      <c r="A1004" s="123" t="s">
        <v>2642</v>
      </c>
      <c r="B1004" s="124" t="s">
        <v>3871</v>
      </c>
      <c r="C1004" s="124" t="s">
        <v>3359</v>
      </c>
    </row>
    <row r="1005" spans="1:3" x14ac:dyDescent="0.3">
      <c r="A1005" s="123" t="s">
        <v>1103</v>
      </c>
      <c r="B1005" s="124" t="s">
        <v>3872</v>
      </c>
      <c r="C1005" s="124" t="s">
        <v>3359</v>
      </c>
    </row>
    <row r="1006" spans="1:3" x14ac:dyDescent="0.3">
      <c r="A1006" s="123" t="s">
        <v>1036</v>
      </c>
      <c r="B1006" s="124" t="s">
        <v>3873</v>
      </c>
      <c r="C1006" s="124" t="s">
        <v>3359</v>
      </c>
    </row>
    <row r="1007" spans="1:3" x14ac:dyDescent="0.3">
      <c r="A1007" s="123" t="s">
        <v>2702</v>
      </c>
      <c r="B1007" s="124" t="s">
        <v>3874</v>
      </c>
      <c r="C1007" s="124" t="s">
        <v>3359</v>
      </c>
    </row>
    <row r="1008" spans="1:3" x14ac:dyDescent="0.3">
      <c r="A1008" s="123" t="s">
        <v>1175</v>
      </c>
      <c r="B1008" s="124" t="s">
        <v>3875</v>
      </c>
      <c r="C1008" s="124" t="s">
        <v>3359</v>
      </c>
    </row>
    <row r="1009" spans="1:3" x14ac:dyDescent="0.3">
      <c r="A1009" s="123" t="s">
        <v>819</v>
      </c>
      <c r="B1009" s="124" t="s">
        <v>3876</v>
      </c>
      <c r="C1009" s="124" t="s">
        <v>3359</v>
      </c>
    </row>
    <row r="1010" spans="1:3" x14ac:dyDescent="0.3">
      <c r="A1010" s="123" t="s">
        <v>2270</v>
      </c>
      <c r="B1010" s="124" t="s">
        <v>3877</v>
      </c>
      <c r="C1010" s="124" t="s">
        <v>3359</v>
      </c>
    </row>
    <row r="1011" spans="1:3" x14ac:dyDescent="0.3">
      <c r="A1011" s="123" t="s">
        <v>2003</v>
      </c>
      <c r="B1011" s="124" t="s">
        <v>3878</v>
      </c>
      <c r="C1011" s="124" t="s">
        <v>3359</v>
      </c>
    </row>
    <row r="1012" spans="1:3" x14ac:dyDescent="0.3">
      <c r="A1012" s="123" t="s">
        <v>2441</v>
      </c>
      <c r="B1012" s="124" t="s">
        <v>3879</v>
      </c>
      <c r="C1012" s="124" t="s">
        <v>3359</v>
      </c>
    </row>
    <row r="1013" spans="1:3" x14ac:dyDescent="0.3">
      <c r="A1013" s="123" t="s">
        <v>1892</v>
      </c>
      <c r="B1013" s="124" t="s">
        <v>3880</v>
      </c>
      <c r="C1013" s="124" t="s">
        <v>3359</v>
      </c>
    </row>
    <row r="1014" spans="1:3" x14ac:dyDescent="0.3">
      <c r="A1014" s="123" t="s">
        <v>525</v>
      </c>
      <c r="B1014" s="124" t="s">
        <v>3881</v>
      </c>
      <c r="C1014" s="124" t="s">
        <v>3359</v>
      </c>
    </row>
    <row r="1015" spans="1:3" x14ac:dyDescent="0.3">
      <c r="A1015" s="123" t="s">
        <v>1800</v>
      </c>
      <c r="B1015" s="124" t="s">
        <v>3882</v>
      </c>
      <c r="C1015" s="124" t="s">
        <v>3359</v>
      </c>
    </row>
    <row r="1016" spans="1:3" x14ac:dyDescent="0.3">
      <c r="A1016" s="123" t="s">
        <v>1807</v>
      </c>
      <c r="B1016" s="124" t="s">
        <v>3883</v>
      </c>
      <c r="C1016" s="124" t="s">
        <v>3359</v>
      </c>
    </row>
    <row r="1017" spans="1:3" x14ac:dyDescent="0.3">
      <c r="A1017" s="123" t="s">
        <v>1105</v>
      </c>
      <c r="B1017" s="124" t="s">
        <v>3884</v>
      </c>
      <c r="C1017" s="124" t="s">
        <v>3359</v>
      </c>
    </row>
    <row r="1018" spans="1:3" x14ac:dyDescent="0.3">
      <c r="A1018" s="123" t="s">
        <v>2617</v>
      </c>
      <c r="B1018" s="124" t="s">
        <v>3885</v>
      </c>
      <c r="C1018" s="124" t="s">
        <v>3359</v>
      </c>
    </row>
    <row r="1019" spans="1:3" x14ac:dyDescent="0.3">
      <c r="A1019" s="123" t="s">
        <v>1675</v>
      </c>
      <c r="B1019" s="124" t="s">
        <v>3886</v>
      </c>
      <c r="C1019" s="124" t="s">
        <v>3359</v>
      </c>
    </row>
    <row r="1020" spans="1:3" x14ac:dyDescent="0.3">
      <c r="A1020" s="123" t="s">
        <v>729</v>
      </c>
      <c r="B1020" s="124" t="s">
        <v>3887</v>
      </c>
      <c r="C1020" s="124" t="s">
        <v>3359</v>
      </c>
    </row>
    <row r="1021" spans="1:3" x14ac:dyDescent="0.3">
      <c r="A1021" s="123" t="s">
        <v>2259</v>
      </c>
      <c r="B1021" s="124" t="s">
        <v>3888</v>
      </c>
      <c r="C1021" s="124" t="s">
        <v>3359</v>
      </c>
    </row>
    <row r="1022" spans="1:3" x14ac:dyDescent="0.3">
      <c r="A1022" s="123" t="s">
        <v>2552</v>
      </c>
      <c r="B1022" s="124" t="s">
        <v>3889</v>
      </c>
      <c r="C1022" s="124" t="s">
        <v>3359</v>
      </c>
    </row>
    <row r="1023" spans="1:3" x14ac:dyDescent="0.3">
      <c r="A1023" s="123" t="s">
        <v>2292</v>
      </c>
      <c r="B1023" s="124" t="s">
        <v>3890</v>
      </c>
      <c r="C1023" s="124" t="s">
        <v>3359</v>
      </c>
    </row>
    <row r="1024" spans="1:3" x14ac:dyDescent="0.3">
      <c r="A1024" s="123" t="s">
        <v>1386</v>
      </c>
      <c r="B1024" s="124" t="s">
        <v>3891</v>
      </c>
      <c r="C1024" s="124" t="s">
        <v>3359</v>
      </c>
    </row>
    <row r="1025" spans="1:3" x14ac:dyDescent="0.3">
      <c r="A1025" s="123" t="s">
        <v>2657</v>
      </c>
      <c r="B1025" s="124" t="s">
        <v>3892</v>
      </c>
      <c r="C1025" s="124" t="s">
        <v>3359</v>
      </c>
    </row>
    <row r="1026" spans="1:3" x14ac:dyDescent="0.3">
      <c r="A1026" s="123" t="s">
        <v>2313</v>
      </c>
      <c r="B1026" s="124" t="s">
        <v>3893</v>
      </c>
      <c r="C1026" s="124" t="s">
        <v>3359</v>
      </c>
    </row>
    <row r="1027" spans="1:3" x14ac:dyDescent="0.3">
      <c r="A1027" s="123" t="s">
        <v>1053</v>
      </c>
      <c r="B1027" s="124" t="s">
        <v>3894</v>
      </c>
      <c r="C1027" s="124" t="s">
        <v>3359</v>
      </c>
    </row>
    <row r="1028" spans="1:3" x14ac:dyDescent="0.3">
      <c r="A1028" s="123" t="s">
        <v>1174</v>
      </c>
      <c r="B1028" s="124" t="s">
        <v>3895</v>
      </c>
      <c r="C1028" s="124" t="s">
        <v>3359</v>
      </c>
    </row>
    <row r="1029" spans="1:3" x14ac:dyDescent="0.3">
      <c r="A1029" s="123" t="s">
        <v>1089</v>
      </c>
      <c r="B1029" s="124" t="s">
        <v>3896</v>
      </c>
      <c r="C1029" s="124" t="s">
        <v>3359</v>
      </c>
    </row>
    <row r="1030" spans="1:3" x14ac:dyDescent="0.3">
      <c r="A1030" s="123" t="s">
        <v>801</v>
      </c>
      <c r="B1030" s="124" t="s">
        <v>3897</v>
      </c>
      <c r="C1030" s="124" t="s">
        <v>3359</v>
      </c>
    </row>
    <row r="1031" spans="1:3" x14ac:dyDescent="0.3">
      <c r="A1031" s="123" t="s">
        <v>1586</v>
      </c>
      <c r="B1031" s="124" t="s">
        <v>3898</v>
      </c>
      <c r="C1031" s="124" t="s">
        <v>3359</v>
      </c>
    </row>
    <row r="1032" spans="1:3" x14ac:dyDescent="0.3">
      <c r="A1032" s="123" t="s">
        <v>2462</v>
      </c>
      <c r="B1032" s="124" t="s">
        <v>3899</v>
      </c>
      <c r="C1032" s="124" t="s">
        <v>3359</v>
      </c>
    </row>
    <row r="1033" spans="1:3" x14ac:dyDescent="0.3">
      <c r="A1033" s="123" t="s">
        <v>2009</v>
      </c>
      <c r="B1033" s="124" t="s">
        <v>3900</v>
      </c>
      <c r="C1033" s="124" t="s">
        <v>3359</v>
      </c>
    </row>
    <row r="1034" spans="1:3" x14ac:dyDescent="0.3">
      <c r="A1034" s="123" t="s">
        <v>1048</v>
      </c>
      <c r="B1034" s="124" t="s">
        <v>3901</v>
      </c>
      <c r="C1034" s="124" t="s">
        <v>3359</v>
      </c>
    </row>
    <row r="1035" spans="1:3" x14ac:dyDescent="0.3">
      <c r="A1035" s="123" t="s">
        <v>2093</v>
      </c>
      <c r="B1035" s="124" t="s">
        <v>3902</v>
      </c>
      <c r="C1035" s="124" t="s">
        <v>3359</v>
      </c>
    </row>
    <row r="1036" spans="1:3" x14ac:dyDescent="0.3">
      <c r="A1036" s="123" t="s">
        <v>560</v>
      </c>
      <c r="B1036" s="124" t="s">
        <v>3903</v>
      </c>
      <c r="C1036" s="124" t="s">
        <v>3359</v>
      </c>
    </row>
    <row r="1037" spans="1:3" x14ac:dyDescent="0.3">
      <c r="A1037" s="123" t="s">
        <v>2583</v>
      </c>
      <c r="B1037" s="124" t="s">
        <v>3904</v>
      </c>
      <c r="C1037" s="124" t="s">
        <v>3359</v>
      </c>
    </row>
    <row r="1038" spans="1:3" x14ac:dyDescent="0.3">
      <c r="A1038" s="123" t="s">
        <v>2130</v>
      </c>
      <c r="B1038" s="124" t="s">
        <v>3905</v>
      </c>
      <c r="C1038" s="124" t="s">
        <v>3359</v>
      </c>
    </row>
    <row r="1039" spans="1:3" x14ac:dyDescent="0.3">
      <c r="A1039" s="123" t="s">
        <v>1786</v>
      </c>
      <c r="B1039" s="124" t="s">
        <v>3906</v>
      </c>
      <c r="C1039" s="124" t="s">
        <v>3359</v>
      </c>
    </row>
    <row r="1040" spans="1:3" x14ac:dyDescent="0.3">
      <c r="A1040" s="123" t="s">
        <v>944</v>
      </c>
      <c r="B1040" s="124" t="s">
        <v>3907</v>
      </c>
      <c r="C1040" s="124" t="s">
        <v>3359</v>
      </c>
    </row>
    <row r="1041" spans="1:3" x14ac:dyDescent="0.3">
      <c r="A1041" s="123" t="s">
        <v>2523</v>
      </c>
      <c r="B1041" s="124" t="s">
        <v>3908</v>
      </c>
      <c r="C1041" s="124" t="s">
        <v>3359</v>
      </c>
    </row>
    <row r="1042" spans="1:3" x14ac:dyDescent="0.3">
      <c r="A1042" s="123" t="s">
        <v>1678</v>
      </c>
      <c r="B1042" s="124" t="s">
        <v>3909</v>
      </c>
      <c r="C1042" s="124" t="s">
        <v>3359</v>
      </c>
    </row>
    <row r="1043" spans="1:3" x14ac:dyDescent="0.3">
      <c r="A1043" s="123" t="s">
        <v>1756</v>
      </c>
      <c r="B1043" s="124" t="s">
        <v>3910</v>
      </c>
      <c r="C1043" s="124" t="s">
        <v>3359</v>
      </c>
    </row>
    <row r="1044" spans="1:3" x14ac:dyDescent="0.3">
      <c r="A1044" s="123" t="s">
        <v>2120</v>
      </c>
      <c r="B1044" s="124" t="s">
        <v>3911</v>
      </c>
      <c r="C1044" s="124" t="s">
        <v>3359</v>
      </c>
    </row>
    <row r="1045" spans="1:3" x14ac:dyDescent="0.3">
      <c r="A1045" s="123" t="s">
        <v>1188</v>
      </c>
      <c r="B1045" s="124" t="s">
        <v>3912</v>
      </c>
      <c r="C1045" s="124" t="s">
        <v>3359</v>
      </c>
    </row>
    <row r="1046" spans="1:3" x14ac:dyDescent="0.3">
      <c r="A1046" s="123" t="s">
        <v>2653</v>
      </c>
      <c r="B1046" s="124" t="s">
        <v>3913</v>
      </c>
      <c r="C1046" s="124" t="s">
        <v>3359</v>
      </c>
    </row>
    <row r="1047" spans="1:3" x14ac:dyDescent="0.3">
      <c r="A1047" s="123" t="s">
        <v>1716</v>
      </c>
      <c r="B1047" s="124" t="s">
        <v>3914</v>
      </c>
      <c r="C1047" s="124" t="s">
        <v>3359</v>
      </c>
    </row>
    <row r="1048" spans="1:3" x14ac:dyDescent="0.3">
      <c r="A1048" s="123" t="s">
        <v>1091</v>
      </c>
      <c r="B1048" s="124" t="s">
        <v>3915</v>
      </c>
      <c r="C1048" s="124" t="s">
        <v>3359</v>
      </c>
    </row>
    <row r="1049" spans="1:3" x14ac:dyDescent="0.3">
      <c r="A1049" s="123" t="s">
        <v>2635</v>
      </c>
      <c r="B1049" s="124" t="s">
        <v>3916</v>
      </c>
      <c r="C1049" s="124" t="s">
        <v>3359</v>
      </c>
    </row>
    <row r="1050" spans="1:3" x14ac:dyDescent="0.3">
      <c r="A1050" s="123" t="s">
        <v>1446</v>
      </c>
      <c r="B1050" s="124" t="s">
        <v>3917</v>
      </c>
      <c r="C1050" s="124" t="s">
        <v>3359</v>
      </c>
    </row>
    <row r="1051" spans="1:3" x14ac:dyDescent="0.3">
      <c r="A1051" s="123" t="s">
        <v>1532</v>
      </c>
      <c r="B1051" s="124" t="s">
        <v>3918</v>
      </c>
      <c r="C1051" s="124" t="s">
        <v>3359</v>
      </c>
    </row>
    <row r="1052" spans="1:3" x14ac:dyDescent="0.3">
      <c r="A1052" s="123" t="s">
        <v>2325</v>
      </c>
      <c r="B1052" s="124" t="s">
        <v>3919</v>
      </c>
      <c r="C1052" s="124" t="s">
        <v>3359</v>
      </c>
    </row>
    <row r="1053" spans="1:3" x14ac:dyDescent="0.3">
      <c r="A1053" s="123" t="s">
        <v>745</v>
      </c>
      <c r="B1053" s="124" t="s">
        <v>3920</v>
      </c>
      <c r="C1053" s="124" t="s">
        <v>3359</v>
      </c>
    </row>
    <row r="1054" spans="1:3" x14ac:dyDescent="0.3">
      <c r="A1054" s="123" t="s">
        <v>2035</v>
      </c>
      <c r="B1054" s="124" t="s">
        <v>3921</v>
      </c>
      <c r="C1054" s="124" t="s">
        <v>3359</v>
      </c>
    </row>
    <row r="1055" spans="1:3" x14ac:dyDescent="0.3">
      <c r="A1055" s="123" t="s">
        <v>678</v>
      </c>
      <c r="B1055" s="124" t="s">
        <v>3922</v>
      </c>
      <c r="C1055" s="124" t="s">
        <v>3359</v>
      </c>
    </row>
    <row r="1056" spans="1:3" x14ac:dyDescent="0.3">
      <c r="A1056" s="123" t="s">
        <v>2714</v>
      </c>
      <c r="B1056" s="124" t="s">
        <v>3923</v>
      </c>
      <c r="C1056" s="124" t="s">
        <v>3924</v>
      </c>
    </row>
    <row r="1057" spans="1:3" x14ac:dyDescent="0.3">
      <c r="A1057" s="123" t="s">
        <v>1772</v>
      </c>
      <c r="B1057" s="124" t="s">
        <v>3925</v>
      </c>
      <c r="C1057" s="124" t="s">
        <v>3926</v>
      </c>
    </row>
    <row r="1058" spans="1:3" x14ac:dyDescent="0.3">
      <c r="A1058" s="123" t="s">
        <v>1257</v>
      </c>
      <c r="B1058" s="124" t="s">
        <v>3927</v>
      </c>
      <c r="C1058" s="124" t="s">
        <v>3359</v>
      </c>
    </row>
    <row r="1059" spans="1:3" x14ac:dyDescent="0.3">
      <c r="A1059" s="123" t="s">
        <v>2532</v>
      </c>
      <c r="B1059" s="124" t="s">
        <v>3928</v>
      </c>
      <c r="C1059" s="124" t="s">
        <v>3359</v>
      </c>
    </row>
    <row r="1060" spans="1:3" x14ac:dyDescent="0.3">
      <c r="A1060" s="123" t="s">
        <v>1116</v>
      </c>
      <c r="B1060" s="124" t="s">
        <v>3929</v>
      </c>
      <c r="C1060" s="124" t="s">
        <v>3359</v>
      </c>
    </row>
    <row r="1061" spans="1:3" x14ac:dyDescent="0.3">
      <c r="A1061" s="123" t="s">
        <v>2022</v>
      </c>
      <c r="B1061" s="124" t="s">
        <v>3930</v>
      </c>
      <c r="C1061" s="124" t="s">
        <v>3359</v>
      </c>
    </row>
    <row r="1062" spans="1:3" x14ac:dyDescent="0.3">
      <c r="A1062" s="123" t="s">
        <v>2136</v>
      </c>
      <c r="B1062" s="124" t="s">
        <v>3931</v>
      </c>
      <c r="C1062" s="124" t="s">
        <v>3359</v>
      </c>
    </row>
    <row r="1063" spans="1:3" x14ac:dyDescent="0.3">
      <c r="A1063" s="123" t="s">
        <v>1665</v>
      </c>
      <c r="B1063" s="124" t="s">
        <v>3932</v>
      </c>
      <c r="C1063" s="124" t="s">
        <v>3359</v>
      </c>
    </row>
    <row r="1064" spans="1:3" x14ac:dyDescent="0.3">
      <c r="A1064" s="123" t="s">
        <v>1824</v>
      </c>
      <c r="B1064" s="124" t="s">
        <v>3933</v>
      </c>
      <c r="C1064" s="124" t="s">
        <v>3359</v>
      </c>
    </row>
    <row r="1065" spans="1:3" x14ac:dyDescent="0.3">
      <c r="A1065" s="123" t="s">
        <v>2434</v>
      </c>
      <c r="B1065" s="124" t="s">
        <v>3934</v>
      </c>
      <c r="C1065" s="124" t="s">
        <v>3359</v>
      </c>
    </row>
    <row r="1066" spans="1:3" x14ac:dyDescent="0.3">
      <c r="A1066" s="123" t="s">
        <v>1111</v>
      </c>
      <c r="B1066" s="124" t="s">
        <v>3935</v>
      </c>
      <c r="C1066" s="124" t="s">
        <v>3359</v>
      </c>
    </row>
    <row r="1067" spans="1:3" x14ac:dyDescent="0.3">
      <c r="A1067" s="123" t="s">
        <v>1734</v>
      </c>
      <c r="B1067" s="124" t="s">
        <v>3936</v>
      </c>
      <c r="C1067" s="124" t="s">
        <v>3359</v>
      </c>
    </row>
    <row r="1068" spans="1:3" x14ac:dyDescent="0.3">
      <c r="A1068" s="123" t="s">
        <v>1704</v>
      </c>
      <c r="B1068" s="124" t="s">
        <v>3937</v>
      </c>
      <c r="C1068" s="124" t="s">
        <v>3359</v>
      </c>
    </row>
    <row r="1069" spans="1:3" x14ac:dyDescent="0.3">
      <c r="A1069" s="123" t="s">
        <v>1714</v>
      </c>
      <c r="B1069" s="124" t="s">
        <v>3938</v>
      </c>
      <c r="C1069" s="124" t="s">
        <v>3359</v>
      </c>
    </row>
    <row r="1070" spans="1:3" x14ac:dyDescent="0.3">
      <c r="A1070" s="123" t="s">
        <v>2619</v>
      </c>
      <c r="B1070" s="124" t="s">
        <v>3939</v>
      </c>
      <c r="C1070" s="124" t="s">
        <v>3359</v>
      </c>
    </row>
    <row r="1071" spans="1:3" x14ac:dyDescent="0.3">
      <c r="A1071" s="123" t="s">
        <v>1740</v>
      </c>
      <c r="B1071" s="124" t="s">
        <v>3940</v>
      </c>
      <c r="C1071" s="124" t="s">
        <v>3359</v>
      </c>
    </row>
    <row r="1072" spans="1:3" x14ac:dyDescent="0.3">
      <c r="A1072" s="123" t="s">
        <v>2494</v>
      </c>
      <c r="B1072" s="124" t="s">
        <v>3941</v>
      </c>
      <c r="C1072" s="124" t="s">
        <v>3359</v>
      </c>
    </row>
    <row r="1073" spans="1:3" x14ac:dyDescent="0.3">
      <c r="A1073" s="123" t="s">
        <v>2480</v>
      </c>
      <c r="B1073" s="124" t="s">
        <v>3942</v>
      </c>
      <c r="C1073" s="124" t="s">
        <v>3359</v>
      </c>
    </row>
    <row r="1074" spans="1:3" x14ac:dyDescent="0.3">
      <c r="A1074" s="123" t="s">
        <v>2089</v>
      </c>
      <c r="B1074" s="124" t="s">
        <v>3943</v>
      </c>
      <c r="C1074" s="124" t="s">
        <v>3359</v>
      </c>
    </row>
    <row r="1075" spans="1:3" x14ac:dyDescent="0.3">
      <c r="A1075" s="123" t="s">
        <v>919</v>
      </c>
      <c r="B1075" s="124" t="s">
        <v>3944</v>
      </c>
      <c r="C1075" s="124" t="s">
        <v>3359</v>
      </c>
    </row>
    <row r="1076" spans="1:3" x14ac:dyDescent="0.3">
      <c r="A1076" s="123" t="s">
        <v>2544</v>
      </c>
      <c r="B1076" s="124" t="s">
        <v>3945</v>
      </c>
      <c r="C1076" s="124" t="s">
        <v>3359</v>
      </c>
    </row>
    <row r="1077" spans="1:3" x14ac:dyDescent="0.3">
      <c r="A1077" s="123" t="s">
        <v>1148</v>
      </c>
      <c r="B1077" s="124" t="s">
        <v>3946</v>
      </c>
      <c r="C1077" s="124" t="s">
        <v>3359</v>
      </c>
    </row>
    <row r="1078" spans="1:3" x14ac:dyDescent="0.3">
      <c r="A1078" s="123" t="s">
        <v>2311</v>
      </c>
      <c r="B1078" s="124" t="s">
        <v>3947</v>
      </c>
      <c r="C1078" s="124" t="s">
        <v>3359</v>
      </c>
    </row>
    <row r="1079" spans="1:3" x14ac:dyDescent="0.3">
      <c r="A1079" s="123" t="s">
        <v>1458</v>
      </c>
      <c r="B1079" s="124" t="s">
        <v>3948</v>
      </c>
      <c r="C1079" s="124" t="s">
        <v>3359</v>
      </c>
    </row>
    <row r="1080" spans="1:3" x14ac:dyDescent="0.3">
      <c r="A1080" s="123" t="s">
        <v>2644</v>
      </c>
      <c r="B1080" s="124" t="s">
        <v>3949</v>
      </c>
      <c r="C1080" s="124" t="s">
        <v>3359</v>
      </c>
    </row>
    <row r="1081" spans="1:3" x14ac:dyDescent="0.3">
      <c r="A1081" s="123" t="s">
        <v>2697</v>
      </c>
      <c r="B1081" s="124" t="s">
        <v>3950</v>
      </c>
      <c r="C1081" s="124" t="s">
        <v>3359</v>
      </c>
    </row>
    <row r="1082" spans="1:3" x14ac:dyDescent="0.3">
      <c r="A1082" s="123" t="s">
        <v>1513</v>
      </c>
      <c r="B1082" s="124" t="s">
        <v>3951</v>
      </c>
      <c r="C1082" s="124" t="s">
        <v>3359</v>
      </c>
    </row>
    <row r="1083" spans="1:3" x14ac:dyDescent="0.3">
      <c r="A1083" s="123" t="s">
        <v>738</v>
      </c>
      <c r="B1083" s="124" t="s">
        <v>3952</v>
      </c>
      <c r="C1083" s="124" t="s">
        <v>3359</v>
      </c>
    </row>
    <row r="1084" spans="1:3" x14ac:dyDescent="0.3">
      <c r="A1084" s="123" t="s">
        <v>1122</v>
      </c>
      <c r="B1084" s="124" t="s">
        <v>3953</v>
      </c>
      <c r="C1084" s="124" t="s">
        <v>3359</v>
      </c>
    </row>
    <row r="1085" spans="1:3" x14ac:dyDescent="0.3">
      <c r="A1085" s="123" t="s">
        <v>1512</v>
      </c>
      <c r="B1085" s="124" t="s">
        <v>3954</v>
      </c>
      <c r="C1085" s="124" t="s">
        <v>3359</v>
      </c>
    </row>
    <row r="1086" spans="1:3" x14ac:dyDescent="0.3">
      <c r="A1086" s="123" t="s">
        <v>1987</v>
      </c>
      <c r="B1086" s="124" t="s">
        <v>3955</v>
      </c>
      <c r="C1086" s="124" t="s">
        <v>3359</v>
      </c>
    </row>
    <row r="1087" spans="1:3" x14ac:dyDescent="0.3">
      <c r="A1087" s="123" t="s">
        <v>1706</v>
      </c>
      <c r="B1087" s="124" t="s">
        <v>3956</v>
      </c>
      <c r="C1087" s="124" t="s">
        <v>3359</v>
      </c>
    </row>
    <row r="1088" spans="1:3" x14ac:dyDescent="0.3">
      <c r="A1088" s="123" t="s">
        <v>1008</v>
      </c>
      <c r="B1088" s="124" t="s">
        <v>3957</v>
      </c>
      <c r="C1088" s="124" t="s">
        <v>3359</v>
      </c>
    </row>
    <row r="1089" spans="1:3" x14ac:dyDescent="0.3">
      <c r="A1089" s="123" t="s">
        <v>1177</v>
      </c>
      <c r="B1089" s="124" t="s">
        <v>3958</v>
      </c>
      <c r="C1089" s="124" t="s">
        <v>3359</v>
      </c>
    </row>
    <row r="1090" spans="1:3" x14ac:dyDescent="0.3">
      <c r="A1090" s="123" t="s">
        <v>902</v>
      </c>
      <c r="B1090" s="124" t="s">
        <v>3959</v>
      </c>
      <c r="C1090" s="124" t="s">
        <v>3359</v>
      </c>
    </row>
    <row r="1091" spans="1:3" x14ac:dyDescent="0.3">
      <c r="A1091" s="123" t="s">
        <v>1461</v>
      </c>
      <c r="B1091" s="124" t="s">
        <v>3960</v>
      </c>
      <c r="C1091" s="124" t="s">
        <v>3359</v>
      </c>
    </row>
    <row r="1092" spans="1:3" x14ac:dyDescent="0.3">
      <c r="A1092" s="123" t="s">
        <v>2530</v>
      </c>
      <c r="B1092" s="124" t="s">
        <v>3961</v>
      </c>
      <c r="C1092" s="124" t="s">
        <v>3359</v>
      </c>
    </row>
    <row r="1093" spans="1:3" x14ac:dyDescent="0.3">
      <c r="A1093" s="123" t="s">
        <v>1079</v>
      </c>
      <c r="B1093" s="124" t="s">
        <v>3962</v>
      </c>
      <c r="C1093" s="124" t="s">
        <v>3359</v>
      </c>
    </row>
    <row r="1094" spans="1:3" x14ac:dyDescent="0.3">
      <c r="A1094" s="123" t="s">
        <v>2534</v>
      </c>
      <c r="B1094" s="124" t="s">
        <v>3963</v>
      </c>
      <c r="C1094" s="124" t="s">
        <v>3359</v>
      </c>
    </row>
    <row r="1095" spans="1:3" x14ac:dyDescent="0.3">
      <c r="A1095" s="123" t="s">
        <v>1790</v>
      </c>
      <c r="B1095" s="124" t="s">
        <v>3964</v>
      </c>
      <c r="C1095" s="124" t="s">
        <v>3359</v>
      </c>
    </row>
    <row r="1096" spans="1:3" x14ac:dyDescent="0.3">
      <c r="A1096" s="123" t="s">
        <v>2621</v>
      </c>
      <c r="B1096" s="124" t="s">
        <v>3965</v>
      </c>
      <c r="C1096" s="124" t="s">
        <v>3359</v>
      </c>
    </row>
    <row r="1097" spans="1:3" x14ac:dyDescent="0.3">
      <c r="A1097" s="123" t="s">
        <v>2613</v>
      </c>
      <c r="B1097" s="124" t="s">
        <v>3966</v>
      </c>
      <c r="C1097" s="124" t="s">
        <v>3359</v>
      </c>
    </row>
    <row r="1098" spans="1:3" x14ac:dyDescent="0.3">
      <c r="A1098" s="123" t="s">
        <v>1107</v>
      </c>
      <c r="B1098" s="124" t="s">
        <v>3967</v>
      </c>
      <c r="C1098" s="124" t="s">
        <v>3359</v>
      </c>
    </row>
    <row r="1099" spans="1:3" x14ac:dyDescent="0.3">
      <c r="A1099" s="123" t="s">
        <v>803</v>
      </c>
      <c r="B1099" s="124" t="s">
        <v>3968</v>
      </c>
      <c r="C1099" s="124" t="s">
        <v>3359</v>
      </c>
    </row>
    <row r="1100" spans="1:3" x14ac:dyDescent="0.3">
      <c r="A1100" s="123" t="s">
        <v>2486</v>
      </c>
      <c r="B1100" s="124" t="s">
        <v>3969</v>
      </c>
      <c r="C1100" s="124" t="s">
        <v>3359</v>
      </c>
    </row>
    <row r="1101" spans="1:3" x14ac:dyDescent="0.3">
      <c r="A1101" s="123" t="s">
        <v>1577</v>
      </c>
      <c r="B1101" s="124" t="s">
        <v>3970</v>
      </c>
      <c r="C1101" s="124" t="s">
        <v>3359</v>
      </c>
    </row>
    <row r="1102" spans="1:3" x14ac:dyDescent="0.3">
      <c r="A1102" s="123" t="s">
        <v>761</v>
      </c>
      <c r="B1102" s="124" t="s">
        <v>3971</v>
      </c>
      <c r="C1102" s="124" t="s">
        <v>3359</v>
      </c>
    </row>
    <row r="1103" spans="1:3" x14ac:dyDescent="0.3">
      <c r="A1103" s="123" t="s">
        <v>2234</v>
      </c>
      <c r="B1103" s="124" t="s">
        <v>3972</v>
      </c>
      <c r="C1103" s="124" t="s">
        <v>3359</v>
      </c>
    </row>
    <row r="1104" spans="1:3" x14ac:dyDescent="0.3">
      <c r="A1104" s="123" t="s">
        <v>1055</v>
      </c>
      <c r="B1104" s="124" t="s">
        <v>3973</v>
      </c>
      <c r="C1104" s="124" t="s">
        <v>3359</v>
      </c>
    </row>
    <row r="1105" spans="1:3" x14ac:dyDescent="0.3">
      <c r="A1105" s="123" t="s">
        <v>1181</v>
      </c>
      <c r="B1105" s="124" t="s">
        <v>3974</v>
      </c>
      <c r="C1105" s="124" t="s">
        <v>3359</v>
      </c>
    </row>
    <row r="1106" spans="1:3" x14ac:dyDescent="0.3">
      <c r="A1106" s="123" t="s">
        <v>604</v>
      </c>
      <c r="B1106" s="124" t="s">
        <v>3975</v>
      </c>
      <c r="C1106" s="124" t="s">
        <v>3359</v>
      </c>
    </row>
    <row r="1107" spans="1:3" x14ac:dyDescent="0.3">
      <c r="A1107" s="123" t="s">
        <v>1817</v>
      </c>
      <c r="B1107" s="124" t="s">
        <v>3976</v>
      </c>
      <c r="C1107" s="124" t="s">
        <v>3359</v>
      </c>
    </row>
    <row r="1108" spans="1:3" x14ac:dyDescent="0.3">
      <c r="A1108" s="123" t="s">
        <v>802</v>
      </c>
      <c r="B1108" s="124" t="s">
        <v>3977</v>
      </c>
      <c r="C1108" s="124" t="s">
        <v>3359</v>
      </c>
    </row>
    <row r="1109" spans="1:3" x14ac:dyDescent="0.3">
      <c r="A1109" s="123" t="s">
        <v>1134</v>
      </c>
      <c r="B1109" s="124" t="s">
        <v>3978</v>
      </c>
      <c r="C1109" s="124" t="s">
        <v>3359</v>
      </c>
    </row>
    <row r="1110" spans="1:3" x14ac:dyDescent="0.3">
      <c r="A1110" s="123" t="s">
        <v>2100</v>
      </c>
      <c r="B1110" s="124" t="s">
        <v>3979</v>
      </c>
      <c r="C1110" s="124" t="s">
        <v>3359</v>
      </c>
    </row>
    <row r="1111" spans="1:3" x14ac:dyDescent="0.3">
      <c r="A1111" s="123" t="s">
        <v>894</v>
      </c>
      <c r="B1111" s="124" t="s">
        <v>3980</v>
      </c>
      <c r="C1111" s="124" t="s">
        <v>3359</v>
      </c>
    </row>
    <row r="1112" spans="1:3" x14ac:dyDescent="0.3">
      <c r="A1112" s="123" t="s">
        <v>663</v>
      </c>
      <c r="B1112" s="124" t="s">
        <v>3981</v>
      </c>
      <c r="C1112" s="124" t="s">
        <v>3359</v>
      </c>
    </row>
    <row r="1113" spans="1:3" x14ac:dyDescent="0.3">
      <c r="A1113" s="123" t="s">
        <v>1120</v>
      </c>
      <c r="B1113" s="124" t="s">
        <v>3982</v>
      </c>
      <c r="C1113" s="124" t="s">
        <v>3359</v>
      </c>
    </row>
    <row r="1114" spans="1:3" x14ac:dyDescent="0.3">
      <c r="A1114" s="123" t="s">
        <v>2504</v>
      </c>
      <c r="B1114" s="124" t="s">
        <v>3983</v>
      </c>
      <c r="C1114" s="124" t="s">
        <v>3359</v>
      </c>
    </row>
    <row r="1115" spans="1:3" x14ac:dyDescent="0.3">
      <c r="A1115" s="123" t="s">
        <v>770</v>
      </c>
      <c r="B1115" s="124" t="s">
        <v>3984</v>
      </c>
      <c r="C1115" s="124" t="s">
        <v>3359</v>
      </c>
    </row>
    <row r="1116" spans="1:3" x14ac:dyDescent="0.3">
      <c r="A1116" s="123" t="s">
        <v>1826</v>
      </c>
      <c r="B1116" s="124" t="s">
        <v>3985</v>
      </c>
      <c r="C1116" s="124" t="s">
        <v>3359</v>
      </c>
    </row>
    <row r="1117" spans="1:3" x14ac:dyDescent="0.3">
      <c r="A1117" s="123" t="s">
        <v>821</v>
      </c>
      <c r="B1117" s="124" t="s">
        <v>3986</v>
      </c>
      <c r="C1117" s="124" t="s">
        <v>3359</v>
      </c>
    </row>
    <row r="1118" spans="1:3" x14ac:dyDescent="0.3">
      <c r="A1118" s="123" t="s">
        <v>2161</v>
      </c>
      <c r="B1118" s="124" t="s">
        <v>3987</v>
      </c>
      <c r="C1118" s="124" t="s">
        <v>3359</v>
      </c>
    </row>
    <row r="1119" spans="1:3" x14ac:dyDescent="0.3">
      <c r="A1119" s="123" t="s">
        <v>2639</v>
      </c>
      <c r="B1119" s="124" t="s">
        <v>3988</v>
      </c>
      <c r="C1119" s="124" t="s">
        <v>3359</v>
      </c>
    </row>
    <row r="1120" spans="1:3" x14ac:dyDescent="0.3">
      <c r="A1120" s="123" t="s">
        <v>1796</v>
      </c>
      <c r="B1120" s="124" t="s">
        <v>3989</v>
      </c>
      <c r="C1120" s="124" t="s">
        <v>3359</v>
      </c>
    </row>
    <row r="1121" spans="1:3" x14ac:dyDescent="0.3">
      <c r="A1121" s="123" t="s">
        <v>2496</v>
      </c>
      <c r="B1121" s="124" t="s">
        <v>3990</v>
      </c>
      <c r="C1121" s="124" t="s">
        <v>3359</v>
      </c>
    </row>
    <row r="1122" spans="1:3" x14ac:dyDescent="0.3">
      <c r="A1122" s="123" t="s">
        <v>2688</v>
      </c>
      <c r="B1122" s="124" t="s">
        <v>3991</v>
      </c>
      <c r="C1122" s="124" t="s">
        <v>3359</v>
      </c>
    </row>
    <row r="1123" spans="1:3" x14ac:dyDescent="0.3">
      <c r="A1123" s="123" t="s">
        <v>2061</v>
      </c>
      <c r="B1123" s="124" t="s">
        <v>3992</v>
      </c>
      <c r="C1123" s="124" t="s">
        <v>3359</v>
      </c>
    </row>
    <row r="1124" spans="1:3" x14ac:dyDescent="0.3">
      <c r="A1124" s="123" t="s">
        <v>1651</v>
      </c>
      <c r="B1124" s="124" t="s">
        <v>3993</v>
      </c>
      <c r="C1124" s="124" t="s">
        <v>3359</v>
      </c>
    </row>
    <row r="1125" spans="1:3" x14ac:dyDescent="0.3">
      <c r="A1125" s="123" t="s">
        <v>2604</v>
      </c>
      <c r="B1125" s="124" t="s">
        <v>3994</v>
      </c>
      <c r="C1125" s="124" t="s">
        <v>3359</v>
      </c>
    </row>
    <row r="1126" spans="1:3" x14ac:dyDescent="0.3">
      <c r="A1126" s="123" t="s">
        <v>1415</v>
      </c>
      <c r="B1126" s="124" t="s">
        <v>3995</v>
      </c>
      <c r="C1126" s="124" t="s">
        <v>3359</v>
      </c>
    </row>
    <row r="1127" spans="1:3" x14ac:dyDescent="0.3">
      <c r="A1127" s="123" t="s">
        <v>1738</v>
      </c>
      <c r="B1127" s="124" t="s">
        <v>3996</v>
      </c>
      <c r="C1127" s="124" t="s">
        <v>3359</v>
      </c>
    </row>
    <row r="1128" spans="1:3" x14ac:dyDescent="0.3">
      <c r="A1128" s="123" t="s">
        <v>1841</v>
      </c>
      <c r="B1128" s="124" t="s">
        <v>3997</v>
      </c>
      <c r="C1128" s="124" t="s">
        <v>3359</v>
      </c>
    </row>
    <row r="1129" spans="1:3" x14ac:dyDescent="0.3">
      <c r="A1129" s="123" t="s">
        <v>2627</v>
      </c>
      <c r="B1129" s="124" t="s">
        <v>3998</v>
      </c>
      <c r="C1129" s="124" t="s">
        <v>3359</v>
      </c>
    </row>
    <row r="1130" spans="1:3" x14ac:dyDescent="0.3">
      <c r="A1130" s="123" t="s">
        <v>2376</v>
      </c>
      <c r="B1130" s="124" t="s">
        <v>3999</v>
      </c>
      <c r="C1130" s="124" t="s">
        <v>3359</v>
      </c>
    </row>
    <row r="1131" spans="1:3" x14ac:dyDescent="0.3">
      <c r="A1131" s="123" t="s">
        <v>1233</v>
      </c>
      <c r="B1131" s="124" t="s">
        <v>4000</v>
      </c>
      <c r="C1131" s="124" t="s">
        <v>3359</v>
      </c>
    </row>
    <row r="1132" spans="1:3" x14ac:dyDescent="0.3">
      <c r="A1132" s="123" t="s">
        <v>2542</v>
      </c>
      <c r="B1132" s="124" t="s">
        <v>4001</v>
      </c>
      <c r="C1132" s="124" t="s">
        <v>3359</v>
      </c>
    </row>
    <row r="1133" spans="1:3" x14ac:dyDescent="0.3">
      <c r="A1133" s="123" t="s">
        <v>1928</v>
      </c>
      <c r="B1133" s="124" t="s">
        <v>4002</v>
      </c>
      <c r="C1133" s="124" t="s">
        <v>3359</v>
      </c>
    </row>
    <row r="1134" spans="1:3" x14ac:dyDescent="0.3">
      <c r="A1134" s="123" t="s">
        <v>2510</v>
      </c>
      <c r="B1134" s="124" t="s">
        <v>4003</v>
      </c>
      <c r="C1134" s="124" t="s">
        <v>3359</v>
      </c>
    </row>
    <row r="1135" spans="1:3" x14ac:dyDescent="0.3">
      <c r="A1135" s="123" t="s">
        <v>2712</v>
      </c>
      <c r="B1135" s="124" t="s">
        <v>4004</v>
      </c>
      <c r="C1135" s="124" t="s">
        <v>4005</v>
      </c>
    </row>
    <row r="1136" spans="1:3" x14ac:dyDescent="0.3">
      <c r="A1136" s="123" t="s">
        <v>1591</v>
      </c>
      <c r="B1136" s="124" t="s">
        <v>4006</v>
      </c>
      <c r="C1136" s="124" t="s">
        <v>4007</v>
      </c>
    </row>
    <row r="1137" spans="1:3" x14ac:dyDescent="0.3">
      <c r="A1137" s="123" t="s">
        <v>2698</v>
      </c>
      <c r="B1137" s="124" t="s">
        <v>4008</v>
      </c>
      <c r="C1137" s="124" t="s">
        <v>3359</v>
      </c>
    </row>
    <row r="1138" spans="1:3" x14ac:dyDescent="0.3">
      <c r="A1138" s="123" t="s">
        <v>1090</v>
      </c>
      <c r="B1138" s="124" t="s">
        <v>4009</v>
      </c>
      <c r="C1138" s="124" t="s">
        <v>3359</v>
      </c>
    </row>
    <row r="1139" spans="1:3" x14ac:dyDescent="0.3">
      <c r="A1139" s="123" t="s">
        <v>700</v>
      </c>
      <c r="B1139" s="124" t="s">
        <v>4010</v>
      </c>
      <c r="C1139" s="124" t="s">
        <v>3359</v>
      </c>
    </row>
    <row r="1140" spans="1:3" x14ac:dyDescent="0.3">
      <c r="A1140" s="123" t="s">
        <v>2327</v>
      </c>
      <c r="B1140" s="124" t="s">
        <v>4011</v>
      </c>
      <c r="C1140" s="124" t="s">
        <v>3359</v>
      </c>
    </row>
    <row r="1141" spans="1:3" x14ac:dyDescent="0.3">
      <c r="A1141" s="123" t="s">
        <v>721</v>
      </c>
      <c r="B1141" s="124" t="s">
        <v>4012</v>
      </c>
      <c r="C1141" s="124" t="s">
        <v>3359</v>
      </c>
    </row>
    <row r="1142" spans="1:3" x14ac:dyDescent="0.3">
      <c r="A1142" s="123" t="s">
        <v>1294</v>
      </c>
      <c r="B1142" s="124" t="s">
        <v>4013</v>
      </c>
      <c r="C1142" s="124" t="s">
        <v>3359</v>
      </c>
    </row>
    <row r="1143" spans="1:3" x14ac:dyDescent="0.3">
      <c r="A1143" s="123" t="s">
        <v>1006</v>
      </c>
      <c r="B1143" s="124" t="s">
        <v>4014</v>
      </c>
      <c r="C1143" s="124" t="s">
        <v>3359</v>
      </c>
    </row>
    <row r="1144" spans="1:3" x14ac:dyDescent="0.3">
      <c r="A1144" s="123" t="s">
        <v>1995</v>
      </c>
      <c r="B1144" s="124" t="s">
        <v>4015</v>
      </c>
      <c r="C1144" s="124" t="s">
        <v>3359</v>
      </c>
    </row>
    <row r="1145" spans="1:3" x14ac:dyDescent="0.3">
      <c r="A1145" s="123" t="s">
        <v>2098</v>
      </c>
      <c r="B1145" s="124" t="s">
        <v>4016</v>
      </c>
      <c r="C1145" s="124" t="s">
        <v>3359</v>
      </c>
    </row>
    <row r="1146" spans="1:3" x14ac:dyDescent="0.3">
      <c r="A1146" s="123" t="s">
        <v>2079</v>
      </c>
      <c r="B1146" s="124" t="s">
        <v>4017</v>
      </c>
      <c r="C1146" s="124" t="s">
        <v>3359</v>
      </c>
    </row>
    <row r="1147" spans="1:3" x14ac:dyDescent="0.3">
      <c r="A1147" s="123" t="s">
        <v>1296</v>
      </c>
      <c r="B1147" s="124" t="s">
        <v>4018</v>
      </c>
      <c r="C1147" s="124" t="s">
        <v>3359</v>
      </c>
    </row>
    <row r="1148" spans="1:3" x14ac:dyDescent="0.3">
      <c r="A1148" s="123" t="s">
        <v>1746</v>
      </c>
      <c r="B1148" s="124" t="s">
        <v>4019</v>
      </c>
      <c r="C1148" s="124" t="s">
        <v>3359</v>
      </c>
    </row>
    <row r="1149" spans="1:3" x14ac:dyDescent="0.3">
      <c r="A1149" s="123" t="s">
        <v>1908</v>
      </c>
      <c r="B1149" s="124" t="s">
        <v>4020</v>
      </c>
      <c r="C1149" s="124" t="s">
        <v>3359</v>
      </c>
    </row>
    <row r="1150" spans="1:3" x14ac:dyDescent="0.3">
      <c r="A1150" s="123" t="s">
        <v>1758</v>
      </c>
      <c r="B1150" s="124" t="s">
        <v>4021</v>
      </c>
      <c r="C1150" s="124" t="s">
        <v>3359</v>
      </c>
    </row>
    <row r="1151" spans="1:3" x14ac:dyDescent="0.3">
      <c r="A1151" s="123" t="s">
        <v>1062</v>
      </c>
      <c r="B1151" s="124" t="s">
        <v>4022</v>
      </c>
      <c r="C1151" s="124" t="s">
        <v>3359</v>
      </c>
    </row>
    <row r="1152" spans="1:3" x14ac:dyDescent="0.3">
      <c r="A1152" s="123" t="s">
        <v>1686</v>
      </c>
      <c r="B1152" s="124" t="s">
        <v>4023</v>
      </c>
      <c r="C1152" s="124" t="s">
        <v>3359</v>
      </c>
    </row>
    <row r="1153" spans="1:3" x14ac:dyDescent="0.3">
      <c r="A1153" s="123" t="s">
        <v>2559</v>
      </c>
      <c r="B1153" s="124" t="s">
        <v>4024</v>
      </c>
      <c r="C1153" s="124" t="s">
        <v>3359</v>
      </c>
    </row>
    <row r="1154" spans="1:3" x14ac:dyDescent="0.3">
      <c r="A1154" s="123" t="s">
        <v>809</v>
      </c>
      <c r="B1154" s="124" t="s">
        <v>4025</v>
      </c>
      <c r="C1154" s="124" t="s">
        <v>3359</v>
      </c>
    </row>
    <row r="1155" spans="1:3" x14ac:dyDescent="0.3">
      <c r="A1155" s="123" t="s">
        <v>1129</v>
      </c>
      <c r="B1155" s="124" t="s">
        <v>4026</v>
      </c>
      <c r="C1155" s="124" t="s">
        <v>3359</v>
      </c>
    </row>
    <row r="1156" spans="1:3" x14ac:dyDescent="0.3">
      <c r="A1156" s="123" t="s">
        <v>671</v>
      </c>
      <c r="B1156" s="124" t="s">
        <v>4027</v>
      </c>
      <c r="C1156" s="124" t="s">
        <v>3359</v>
      </c>
    </row>
    <row r="1157" spans="1:3" x14ac:dyDescent="0.3">
      <c r="A1157" s="123" t="s">
        <v>1417</v>
      </c>
      <c r="B1157" s="124" t="s">
        <v>4028</v>
      </c>
      <c r="C1157" s="124" t="s">
        <v>3359</v>
      </c>
    </row>
    <row r="1158" spans="1:3" x14ac:dyDescent="0.3">
      <c r="A1158" s="123" t="s">
        <v>2128</v>
      </c>
      <c r="B1158" s="124" t="s">
        <v>4029</v>
      </c>
      <c r="C1158" s="124" t="s">
        <v>3359</v>
      </c>
    </row>
    <row r="1159" spans="1:3" x14ac:dyDescent="0.3">
      <c r="A1159" s="123" t="s">
        <v>1554</v>
      </c>
      <c r="B1159" s="124" t="s">
        <v>4030</v>
      </c>
      <c r="C1159" s="124" t="s">
        <v>3359</v>
      </c>
    </row>
    <row r="1160" spans="1:3" x14ac:dyDescent="0.3">
      <c r="A1160" s="123" t="s">
        <v>533</v>
      </c>
      <c r="B1160" s="124" t="s">
        <v>4031</v>
      </c>
      <c r="C1160" s="124" t="s">
        <v>3359</v>
      </c>
    </row>
    <row r="1161" spans="1:3" x14ac:dyDescent="0.3">
      <c r="A1161" s="123" t="s">
        <v>1228</v>
      </c>
      <c r="B1161" s="124" t="s">
        <v>4032</v>
      </c>
      <c r="C1161" s="124" t="s">
        <v>3359</v>
      </c>
    </row>
    <row r="1162" spans="1:3" x14ac:dyDescent="0.3">
      <c r="A1162" s="123" t="s">
        <v>1239</v>
      </c>
      <c r="B1162" s="124" t="s">
        <v>4033</v>
      </c>
      <c r="C1162" s="124" t="s">
        <v>3359</v>
      </c>
    </row>
    <row r="1163" spans="1:3" x14ac:dyDescent="0.3">
      <c r="A1163" s="123" t="s">
        <v>1135</v>
      </c>
      <c r="B1163" s="124" t="s">
        <v>4034</v>
      </c>
      <c r="C1163" s="124" t="s">
        <v>3359</v>
      </c>
    </row>
    <row r="1164" spans="1:3" x14ac:dyDescent="0.3">
      <c r="A1164" s="123" t="s">
        <v>1182</v>
      </c>
      <c r="B1164" s="124" t="s">
        <v>4035</v>
      </c>
      <c r="C1164" s="124" t="s">
        <v>3359</v>
      </c>
    </row>
    <row r="1165" spans="1:3" x14ac:dyDescent="0.3">
      <c r="A1165" s="123" t="s">
        <v>1341</v>
      </c>
      <c r="B1165" s="124" t="s">
        <v>4036</v>
      </c>
      <c r="C1165" s="124" t="s">
        <v>3359</v>
      </c>
    </row>
    <row r="1166" spans="1:3" x14ac:dyDescent="0.3">
      <c r="A1166" s="123" t="s">
        <v>1956</v>
      </c>
      <c r="B1166" s="124" t="s">
        <v>4037</v>
      </c>
      <c r="C1166" s="124" t="s">
        <v>3359</v>
      </c>
    </row>
    <row r="1167" spans="1:3" x14ac:dyDescent="0.3">
      <c r="A1167" s="123" t="s">
        <v>1071</v>
      </c>
      <c r="B1167" s="124" t="s">
        <v>4038</v>
      </c>
      <c r="C1167" s="124" t="s">
        <v>3359</v>
      </c>
    </row>
    <row r="1168" spans="1:3" x14ac:dyDescent="0.3">
      <c r="A1168" s="123" t="s">
        <v>2432</v>
      </c>
      <c r="B1168" s="124" t="s">
        <v>4039</v>
      </c>
      <c r="C1168" s="124" t="s">
        <v>3359</v>
      </c>
    </row>
    <row r="1169" spans="1:3" x14ac:dyDescent="0.3">
      <c r="A1169" s="123" t="s">
        <v>1200</v>
      </c>
      <c r="B1169" s="124" t="s">
        <v>4040</v>
      </c>
      <c r="C1169" s="124" t="s">
        <v>3359</v>
      </c>
    </row>
    <row r="1170" spans="1:3" x14ac:dyDescent="0.3">
      <c r="A1170" s="123" t="s">
        <v>2500</v>
      </c>
      <c r="B1170" s="124" t="s">
        <v>4041</v>
      </c>
      <c r="C1170" s="124" t="s">
        <v>3359</v>
      </c>
    </row>
    <row r="1171" spans="1:3" x14ac:dyDescent="0.3">
      <c r="A1171" s="123" t="s">
        <v>935</v>
      </c>
      <c r="B1171" s="124" t="s">
        <v>4042</v>
      </c>
      <c r="C1171" s="124" t="s">
        <v>3359</v>
      </c>
    </row>
    <row r="1172" spans="1:3" x14ac:dyDescent="0.3">
      <c r="A1172" s="123" t="s">
        <v>1809</v>
      </c>
      <c r="B1172" s="124" t="s">
        <v>4043</v>
      </c>
      <c r="C1172" s="124" t="s">
        <v>3359</v>
      </c>
    </row>
    <row r="1173" spans="1:3" x14ac:dyDescent="0.3">
      <c r="A1173" s="123" t="s">
        <v>2484</v>
      </c>
      <c r="B1173" s="124" t="s">
        <v>4044</v>
      </c>
      <c r="C1173" s="124" t="s">
        <v>3359</v>
      </c>
    </row>
    <row r="1174" spans="1:3" x14ac:dyDescent="0.3">
      <c r="A1174" s="123" t="s">
        <v>811</v>
      </c>
      <c r="B1174" s="124" t="s">
        <v>4045</v>
      </c>
      <c r="C1174" s="124" t="s">
        <v>3359</v>
      </c>
    </row>
    <row r="1175" spans="1:3" x14ac:dyDescent="0.3">
      <c r="A1175" s="123" t="s">
        <v>1373</v>
      </c>
      <c r="B1175" s="124" t="s">
        <v>4046</v>
      </c>
      <c r="C1175" s="124" t="s">
        <v>3359</v>
      </c>
    </row>
    <row r="1176" spans="1:3" x14ac:dyDescent="0.3">
      <c r="A1176" s="123" t="s">
        <v>642</v>
      </c>
      <c r="B1176" s="124" t="s">
        <v>4047</v>
      </c>
      <c r="C1176" s="124" t="s">
        <v>3359</v>
      </c>
    </row>
    <row r="1177" spans="1:3" x14ac:dyDescent="0.3">
      <c r="A1177" s="123" t="s">
        <v>1190</v>
      </c>
      <c r="B1177" s="124" t="s">
        <v>4048</v>
      </c>
      <c r="C1177" s="124" t="s">
        <v>3359</v>
      </c>
    </row>
    <row r="1178" spans="1:3" x14ac:dyDescent="0.3">
      <c r="A1178" s="123" t="s">
        <v>2315</v>
      </c>
      <c r="B1178" s="124" t="s">
        <v>4049</v>
      </c>
      <c r="C1178" s="124" t="s">
        <v>3359</v>
      </c>
    </row>
    <row r="1179" spans="1:3" x14ac:dyDescent="0.3">
      <c r="A1179" s="123" t="s">
        <v>881</v>
      </c>
      <c r="B1179" s="124" t="s">
        <v>4050</v>
      </c>
      <c r="C1179" s="124" t="s">
        <v>3359</v>
      </c>
    </row>
    <row r="1180" spans="1:3" x14ac:dyDescent="0.3">
      <c r="A1180" s="123" t="s">
        <v>2646</v>
      </c>
      <c r="B1180" s="124" t="s">
        <v>4051</v>
      </c>
      <c r="C1180" s="124" t="s">
        <v>3359</v>
      </c>
    </row>
    <row r="1181" spans="1:3" x14ac:dyDescent="0.3">
      <c r="A1181" s="123" t="s">
        <v>2661</v>
      </c>
      <c r="B1181" s="124" t="s">
        <v>4052</v>
      </c>
      <c r="C1181" s="124" t="s">
        <v>3359</v>
      </c>
    </row>
    <row r="1182" spans="1:3" x14ac:dyDescent="0.3">
      <c r="A1182" s="123" t="s">
        <v>605</v>
      </c>
      <c r="B1182" s="124" t="s">
        <v>4053</v>
      </c>
      <c r="C1182" s="124" t="s">
        <v>3359</v>
      </c>
    </row>
    <row r="1183" spans="1:3" x14ac:dyDescent="0.3">
      <c r="A1183" s="123" t="s">
        <v>1217</v>
      </c>
      <c r="B1183" s="124" t="s">
        <v>4054</v>
      </c>
      <c r="C1183" s="124" t="s">
        <v>3359</v>
      </c>
    </row>
    <row r="1184" spans="1:3" x14ac:dyDescent="0.3">
      <c r="A1184" s="123" t="s">
        <v>925</v>
      </c>
      <c r="B1184" s="124" t="s">
        <v>4055</v>
      </c>
      <c r="C1184" s="124" t="s">
        <v>3359</v>
      </c>
    </row>
    <row r="1185" spans="1:3" x14ac:dyDescent="0.3">
      <c r="A1185" s="123" t="s">
        <v>684</v>
      </c>
      <c r="B1185" s="124" t="s">
        <v>4056</v>
      </c>
      <c r="C1185" s="124" t="s">
        <v>3359</v>
      </c>
    </row>
    <row r="1186" spans="1:3" x14ac:dyDescent="0.3">
      <c r="A1186" s="123" t="s">
        <v>698</v>
      </c>
      <c r="B1186" s="124" t="s">
        <v>4057</v>
      </c>
      <c r="C1186" s="124" t="s">
        <v>3359</v>
      </c>
    </row>
    <row r="1187" spans="1:3" x14ac:dyDescent="0.3">
      <c r="A1187" s="123" t="s">
        <v>2607</v>
      </c>
      <c r="B1187" s="124" t="s">
        <v>4058</v>
      </c>
      <c r="C1187" s="124" t="s">
        <v>3359</v>
      </c>
    </row>
    <row r="1188" spans="1:3" x14ac:dyDescent="0.3">
      <c r="A1188" s="123" t="s">
        <v>2665</v>
      </c>
      <c r="B1188" s="124" t="s">
        <v>4059</v>
      </c>
      <c r="C1188" s="124" t="s">
        <v>3359</v>
      </c>
    </row>
    <row r="1189" spans="1:3" x14ac:dyDescent="0.3">
      <c r="A1189" s="123" t="s">
        <v>2679</v>
      </c>
      <c r="B1189" s="124" t="s">
        <v>4060</v>
      </c>
      <c r="C1189" s="124" t="s">
        <v>3359</v>
      </c>
    </row>
    <row r="1190" spans="1:3" x14ac:dyDescent="0.3">
      <c r="A1190" s="123" t="s">
        <v>1113</v>
      </c>
      <c r="B1190" s="124" t="s">
        <v>4061</v>
      </c>
      <c r="C1190" s="124" t="s">
        <v>3359</v>
      </c>
    </row>
    <row r="1191" spans="1:3" x14ac:dyDescent="0.3">
      <c r="A1191" s="123" t="s">
        <v>778</v>
      </c>
      <c r="B1191" s="124" t="s">
        <v>4062</v>
      </c>
      <c r="C1191" s="124" t="s">
        <v>3359</v>
      </c>
    </row>
    <row r="1192" spans="1:3" x14ac:dyDescent="0.3">
      <c r="A1192" s="123" t="s">
        <v>1452</v>
      </c>
      <c r="B1192" s="124" t="s">
        <v>4063</v>
      </c>
      <c r="C1192" s="124" t="s">
        <v>3359</v>
      </c>
    </row>
    <row r="1193" spans="1:3" x14ac:dyDescent="0.3">
      <c r="A1193" s="123" t="s">
        <v>2149</v>
      </c>
      <c r="B1193" s="124" t="s">
        <v>4064</v>
      </c>
      <c r="C1193" s="124" t="s">
        <v>3359</v>
      </c>
    </row>
    <row r="1194" spans="1:3" x14ac:dyDescent="0.3">
      <c r="A1194" s="123" t="s">
        <v>1695</v>
      </c>
      <c r="B1194" s="124" t="s">
        <v>4065</v>
      </c>
      <c r="C1194" s="124" t="s">
        <v>3359</v>
      </c>
    </row>
    <row r="1195" spans="1:3" x14ac:dyDescent="0.3">
      <c r="A1195" s="123" t="s">
        <v>1082</v>
      </c>
      <c r="B1195" s="124" t="s">
        <v>4066</v>
      </c>
      <c r="C1195" s="124" t="s">
        <v>3359</v>
      </c>
    </row>
    <row r="1196" spans="1:3" x14ac:dyDescent="0.3">
      <c r="A1196" s="123" t="s">
        <v>552</v>
      </c>
      <c r="B1196" s="124" t="s">
        <v>4067</v>
      </c>
      <c r="C1196" s="124" t="s">
        <v>3359</v>
      </c>
    </row>
    <row r="1197" spans="1:3" x14ac:dyDescent="0.3">
      <c r="A1197" s="123" t="s">
        <v>1993</v>
      </c>
      <c r="B1197" s="124" t="s">
        <v>4068</v>
      </c>
      <c r="C1197" s="124" t="s">
        <v>3359</v>
      </c>
    </row>
    <row r="1198" spans="1:3" x14ac:dyDescent="0.3">
      <c r="A1198" s="123" t="s">
        <v>1910</v>
      </c>
      <c r="B1198" s="124" t="s">
        <v>4069</v>
      </c>
      <c r="C1198" s="124" t="s">
        <v>3359</v>
      </c>
    </row>
    <row r="1199" spans="1:3" x14ac:dyDescent="0.3">
      <c r="A1199" s="123" t="s">
        <v>2460</v>
      </c>
      <c r="B1199" s="124" t="s">
        <v>4070</v>
      </c>
      <c r="C1199" s="124" t="s">
        <v>3359</v>
      </c>
    </row>
    <row r="1200" spans="1:3" x14ac:dyDescent="0.3">
      <c r="A1200" s="123" t="s">
        <v>1653</v>
      </c>
      <c r="B1200" s="124" t="s">
        <v>4071</v>
      </c>
      <c r="C1200" s="124" t="s">
        <v>3359</v>
      </c>
    </row>
    <row r="1201" spans="1:3" x14ac:dyDescent="0.3">
      <c r="A1201" s="123" t="s">
        <v>2478</v>
      </c>
      <c r="B1201" s="124" t="s">
        <v>4072</v>
      </c>
      <c r="C1201" s="124" t="s">
        <v>3359</v>
      </c>
    </row>
    <row r="1202" spans="1:3" x14ac:dyDescent="0.3">
      <c r="A1202" s="123" t="s">
        <v>1375</v>
      </c>
      <c r="B1202" s="124" t="s">
        <v>4073</v>
      </c>
      <c r="C1202" s="124" t="s">
        <v>3359</v>
      </c>
    </row>
    <row r="1203" spans="1:3" x14ac:dyDescent="0.3">
      <c r="A1203" s="123" t="s">
        <v>1075</v>
      </c>
      <c r="B1203" s="124" t="s">
        <v>4074</v>
      </c>
      <c r="C1203" s="124" t="s">
        <v>3359</v>
      </c>
    </row>
    <row r="1204" spans="1:3" x14ac:dyDescent="0.3">
      <c r="A1204" s="123" t="s">
        <v>1100</v>
      </c>
      <c r="B1204" s="124" t="s">
        <v>4075</v>
      </c>
      <c r="C1204" s="124" t="s">
        <v>3359</v>
      </c>
    </row>
    <row r="1205" spans="1:3" x14ac:dyDescent="0.3">
      <c r="A1205" s="123" t="s">
        <v>1556</v>
      </c>
      <c r="B1205" s="124" t="s">
        <v>4076</v>
      </c>
      <c r="C1205" s="124" t="s">
        <v>3359</v>
      </c>
    </row>
    <row r="1206" spans="1:3" x14ac:dyDescent="0.3">
      <c r="A1206" s="123" t="s">
        <v>1253</v>
      </c>
      <c r="B1206" s="124" t="s">
        <v>4077</v>
      </c>
      <c r="C1206" s="124" t="s">
        <v>3359</v>
      </c>
    </row>
    <row r="1207" spans="1:3" x14ac:dyDescent="0.3">
      <c r="A1207" s="123" t="s">
        <v>1631</v>
      </c>
      <c r="B1207" s="124" t="s">
        <v>4078</v>
      </c>
      <c r="C1207" s="124" t="s">
        <v>3359</v>
      </c>
    </row>
    <row r="1208" spans="1:3" x14ac:dyDescent="0.3">
      <c r="A1208" s="123" t="s">
        <v>1514</v>
      </c>
      <c r="B1208" s="124" t="s">
        <v>4079</v>
      </c>
      <c r="C1208" s="124" t="s">
        <v>3359</v>
      </c>
    </row>
    <row r="1209" spans="1:3" x14ac:dyDescent="0.3">
      <c r="A1209" s="123" t="s">
        <v>2216</v>
      </c>
      <c r="B1209" s="124" t="s">
        <v>4080</v>
      </c>
      <c r="C1209" s="124" t="s">
        <v>3359</v>
      </c>
    </row>
    <row r="1210" spans="1:3" x14ac:dyDescent="0.3">
      <c r="A1210" s="123" t="s">
        <v>1562</v>
      </c>
      <c r="B1210" s="124" t="s">
        <v>4081</v>
      </c>
      <c r="C1210" s="124" t="s">
        <v>3359</v>
      </c>
    </row>
    <row r="1211" spans="1:3" x14ac:dyDescent="0.3">
      <c r="A1211" s="123" t="s">
        <v>523</v>
      </c>
      <c r="B1211" s="124" t="s">
        <v>4082</v>
      </c>
      <c r="C1211" s="124" t="s">
        <v>3359</v>
      </c>
    </row>
    <row r="1212" spans="1:3" x14ac:dyDescent="0.3">
      <c r="A1212" s="123" t="s">
        <v>1463</v>
      </c>
      <c r="B1212" s="124" t="s">
        <v>4083</v>
      </c>
      <c r="C1212" s="124" t="s">
        <v>3359</v>
      </c>
    </row>
    <row r="1213" spans="1:3" x14ac:dyDescent="0.3">
      <c r="A1213" s="123" t="s">
        <v>2208</v>
      </c>
      <c r="B1213" s="124" t="s">
        <v>4084</v>
      </c>
      <c r="C1213" s="124" t="s">
        <v>3359</v>
      </c>
    </row>
    <row r="1214" spans="1:3" x14ac:dyDescent="0.3">
      <c r="A1214" s="123" t="s">
        <v>754</v>
      </c>
      <c r="B1214" s="124" t="s">
        <v>4085</v>
      </c>
      <c r="C1214" s="124" t="s">
        <v>3359</v>
      </c>
    </row>
    <row r="1215" spans="1:3" x14ac:dyDescent="0.3">
      <c r="A1215" s="123" t="s">
        <v>849</v>
      </c>
      <c r="B1215" s="124" t="s">
        <v>4086</v>
      </c>
      <c r="C1215" s="124" t="s">
        <v>3359</v>
      </c>
    </row>
    <row r="1216" spans="1:3" x14ac:dyDescent="0.3">
      <c r="A1216" s="123" t="s">
        <v>910</v>
      </c>
      <c r="B1216" s="124" t="s">
        <v>4087</v>
      </c>
      <c r="C1216" s="124" t="s">
        <v>3359</v>
      </c>
    </row>
    <row r="1217" spans="1:3" x14ac:dyDescent="0.3">
      <c r="A1217" s="123" t="s">
        <v>2346</v>
      </c>
      <c r="B1217" s="124" t="s">
        <v>4088</v>
      </c>
      <c r="C1217" s="124" t="s">
        <v>3359</v>
      </c>
    </row>
    <row r="1218" spans="1:3" x14ac:dyDescent="0.3">
      <c r="A1218" s="123" t="s">
        <v>1433</v>
      </c>
      <c r="B1218" s="124" t="s">
        <v>4089</v>
      </c>
      <c r="C1218" s="124" t="s">
        <v>3359</v>
      </c>
    </row>
    <row r="1219" spans="1:3" x14ac:dyDescent="0.3">
      <c r="A1219" s="123" t="s">
        <v>1010</v>
      </c>
      <c r="B1219" s="124" t="s">
        <v>4090</v>
      </c>
      <c r="C1219" s="124" t="s">
        <v>3359</v>
      </c>
    </row>
    <row r="1220" spans="1:3" x14ac:dyDescent="0.3">
      <c r="A1220" s="123" t="s">
        <v>1833</v>
      </c>
      <c r="B1220" s="124" t="s">
        <v>4091</v>
      </c>
      <c r="C1220" s="124" t="s">
        <v>3359</v>
      </c>
    </row>
    <row r="1221" spans="1:3" x14ac:dyDescent="0.3">
      <c r="A1221" s="123" t="s">
        <v>1060</v>
      </c>
      <c r="B1221" s="124" t="s">
        <v>4092</v>
      </c>
      <c r="C1221" s="124" t="s">
        <v>3359</v>
      </c>
    </row>
    <row r="1222" spans="1:3" x14ac:dyDescent="0.3">
      <c r="A1222" s="123" t="s">
        <v>1688</v>
      </c>
      <c r="B1222" s="124" t="s">
        <v>4093</v>
      </c>
      <c r="C1222" s="124" t="s">
        <v>3359</v>
      </c>
    </row>
    <row r="1223" spans="1:3" x14ac:dyDescent="0.3">
      <c r="A1223" s="123" t="s">
        <v>1950</v>
      </c>
      <c r="B1223" s="124" t="s">
        <v>4094</v>
      </c>
      <c r="C1223" s="124" t="s">
        <v>3359</v>
      </c>
    </row>
    <row r="1224" spans="1:3" x14ac:dyDescent="0.3">
      <c r="A1224" s="123" t="s">
        <v>1444</v>
      </c>
      <c r="B1224" s="124" t="s">
        <v>4095</v>
      </c>
      <c r="C1224" s="124" t="s">
        <v>3359</v>
      </c>
    </row>
    <row r="1225" spans="1:3" x14ac:dyDescent="0.3">
      <c r="A1225" s="123" t="s">
        <v>2012</v>
      </c>
      <c r="B1225" s="124" t="s">
        <v>4096</v>
      </c>
      <c r="C1225" s="124" t="s">
        <v>3359</v>
      </c>
    </row>
    <row r="1226" spans="1:3" x14ac:dyDescent="0.3">
      <c r="A1226" s="123" t="s">
        <v>2020</v>
      </c>
      <c r="B1226" s="124" t="s">
        <v>4097</v>
      </c>
      <c r="C1226" s="124" t="s">
        <v>3359</v>
      </c>
    </row>
    <row r="1227" spans="1:3" x14ac:dyDescent="0.3">
      <c r="A1227" s="123" t="s">
        <v>2091</v>
      </c>
      <c r="B1227" s="124" t="s">
        <v>4098</v>
      </c>
      <c r="C1227" s="124" t="s">
        <v>3359</v>
      </c>
    </row>
    <row r="1228" spans="1:3" x14ac:dyDescent="0.3">
      <c r="A1228" s="123" t="s">
        <v>547</v>
      </c>
      <c r="B1228" s="124" t="s">
        <v>4099</v>
      </c>
      <c r="C1228" s="124" t="s">
        <v>3359</v>
      </c>
    </row>
    <row r="1229" spans="1:3" x14ac:dyDescent="0.3">
      <c r="A1229" s="123" t="s">
        <v>989</v>
      </c>
      <c r="B1229" s="124" t="s">
        <v>4100</v>
      </c>
      <c r="C1229" s="124" t="s">
        <v>3359</v>
      </c>
    </row>
    <row r="1230" spans="1:3" x14ac:dyDescent="0.3">
      <c r="A1230" s="123" t="s">
        <v>2071</v>
      </c>
      <c r="B1230" s="124" t="s">
        <v>4101</v>
      </c>
      <c r="C1230" s="124" t="s">
        <v>3359</v>
      </c>
    </row>
    <row r="1231" spans="1:3" x14ac:dyDescent="0.3">
      <c r="A1231" s="123" t="s">
        <v>1167</v>
      </c>
      <c r="B1231" s="124" t="s">
        <v>4102</v>
      </c>
      <c r="C1231" s="124" t="s">
        <v>3359</v>
      </c>
    </row>
    <row r="1232" spans="1:3" x14ac:dyDescent="0.3">
      <c r="A1232" s="123" t="s">
        <v>1974</v>
      </c>
      <c r="B1232" s="124" t="s">
        <v>4103</v>
      </c>
      <c r="C1232" s="124" t="s">
        <v>3359</v>
      </c>
    </row>
    <row r="1233" spans="1:3" x14ac:dyDescent="0.3">
      <c r="A1233" s="123" t="s">
        <v>541</v>
      </c>
      <c r="B1233" s="124" t="s">
        <v>4104</v>
      </c>
      <c r="C1233" s="124" t="s">
        <v>3359</v>
      </c>
    </row>
    <row r="1234" spans="1:3" x14ac:dyDescent="0.3">
      <c r="A1234" s="123" t="s">
        <v>2669</v>
      </c>
      <c r="B1234" s="124" t="s">
        <v>4105</v>
      </c>
      <c r="C1234" s="124" t="s">
        <v>3359</v>
      </c>
    </row>
    <row r="1235" spans="1:3" x14ac:dyDescent="0.3">
      <c r="A1235" s="123" t="s">
        <v>2415</v>
      </c>
      <c r="B1235" s="124" t="s">
        <v>4106</v>
      </c>
      <c r="C1235" s="124" t="s">
        <v>3359</v>
      </c>
    </row>
    <row r="1236" spans="1:3" x14ac:dyDescent="0.3">
      <c r="A1236" s="123" t="s">
        <v>743</v>
      </c>
      <c r="B1236" s="124" t="s">
        <v>4107</v>
      </c>
      <c r="C1236" s="124" t="s">
        <v>3359</v>
      </c>
    </row>
    <row r="1237" spans="1:3" x14ac:dyDescent="0.3">
      <c r="A1237" s="123" t="s">
        <v>699</v>
      </c>
      <c r="B1237" s="124" t="s">
        <v>4108</v>
      </c>
      <c r="C1237" s="124" t="s">
        <v>3359</v>
      </c>
    </row>
    <row r="1238" spans="1:3" x14ac:dyDescent="0.3">
      <c r="A1238" s="123" t="s">
        <v>893</v>
      </c>
      <c r="B1238" s="124" t="s">
        <v>4109</v>
      </c>
      <c r="C1238" s="124" t="s">
        <v>3359</v>
      </c>
    </row>
    <row r="1239" spans="1:3" x14ac:dyDescent="0.3">
      <c r="A1239" s="123" t="s">
        <v>1336</v>
      </c>
      <c r="B1239" s="124" t="s">
        <v>4110</v>
      </c>
      <c r="C1239" s="124" t="s">
        <v>3359</v>
      </c>
    </row>
    <row r="1240" spans="1:3" x14ac:dyDescent="0.3">
      <c r="A1240" s="123" t="s">
        <v>832</v>
      </c>
      <c r="B1240" s="124" t="s">
        <v>4111</v>
      </c>
      <c r="C1240" s="124" t="s">
        <v>3359</v>
      </c>
    </row>
    <row r="1241" spans="1:3" x14ac:dyDescent="0.3">
      <c r="A1241" s="123" t="s">
        <v>2138</v>
      </c>
      <c r="B1241" s="124" t="s">
        <v>4112</v>
      </c>
      <c r="C1241" s="124" t="s">
        <v>3359</v>
      </c>
    </row>
    <row r="1242" spans="1:3" x14ac:dyDescent="0.3">
      <c r="A1242" s="123" t="s">
        <v>1012</v>
      </c>
      <c r="B1242" s="124" t="s">
        <v>4113</v>
      </c>
      <c r="C1242" s="124" t="s">
        <v>3359</v>
      </c>
    </row>
    <row r="1243" spans="1:3" x14ac:dyDescent="0.3">
      <c r="A1243" s="123" t="s">
        <v>2512</v>
      </c>
      <c r="B1243" s="124" t="s">
        <v>4114</v>
      </c>
      <c r="C1243" s="124" t="s">
        <v>3359</v>
      </c>
    </row>
    <row r="1244" spans="1:3" x14ac:dyDescent="0.3">
      <c r="A1244" s="123" t="s">
        <v>1224</v>
      </c>
      <c r="B1244" s="124" t="s">
        <v>4115</v>
      </c>
      <c r="C1244" s="124" t="s">
        <v>3359</v>
      </c>
    </row>
    <row r="1245" spans="1:3" x14ac:dyDescent="0.3">
      <c r="A1245" s="123" t="s">
        <v>780</v>
      </c>
      <c r="B1245" s="124" t="s">
        <v>4116</v>
      </c>
      <c r="C1245" s="124" t="s">
        <v>3359</v>
      </c>
    </row>
    <row r="1246" spans="1:3" x14ac:dyDescent="0.3">
      <c r="A1246" s="123" t="s">
        <v>2353</v>
      </c>
      <c r="B1246" s="124" t="s">
        <v>4117</v>
      </c>
      <c r="C1246" s="124" t="s">
        <v>3359</v>
      </c>
    </row>
    <row r="1247" spans="1:3" x14ac:dyDescent="0.3">
      <c r="A1247" s="123" t="s">
        <v>1505</v>
      </c>
      <c r="B1247" s="124" t="s">
        <v>4118</v>
      </c>
      <c r="C1247" s="124" t="s">
        <v>3359</v>
      </c>
    </row>
    <row r="1248" spans="1:3" x14ac:dyDescent="0.3">
      <c r="A1248" s="123" t="s">
        <v>1843</v>
      </c>
      <c r="B1248" s="124" t="s">
        <v>4119</v>
      </c>
      <c r="C1248" s="124" t="s">
        <v>3359</v>
      </c>
    </row>
    <row r="1249" spans="1:3" x14ac:dyDescent="0.3">
      <c r="A1249" s="123" t="s">
        <v>1127</v>
      </c>
      <c r="B1249" s="124" t="s">
        <v>4120</v>
      </c>
      <c r="C1249" s="124" t="s">
        <v>3359</v>
      </c>
    </row>
    <row r="1250" spans="1:3" x14ac:dyDescent="0.3">
      <c r="A1250" s="123" t="s">
        <v>1724</v>
      </c>
      <c r="B1250" s="124" t="s">
        <v>4121</v>
      </c>
      <c r="C1250" s="124" t="s">
        <v>3359</v>
      </c>
    </row>
    <row r="1251" spans="1:3" x14ac:dyDescent="0.3">
      <c r="A1251" s="123" t="s">
        <v>941</v>
      </c>
      <c r="B1251" s="124" t="s">
        <v>4122</v>
      </c>
      <c r="C1251" s="124" t="s">
        <v>3359</v>
      </c>
    </row>
    <row r="1252" spans="1:3" x14ac:dyDescent="0.3">
      <c r="A1252" s="123" t="s">
        <v>2468</v>
      </c>
      <c r="B1252" s="124" t="s">
        <v>4123</v>
      </c>
      <c r="C1252" s="124" t="s">
        <v>3359</v>
      </c>
    </row>
    <row r="1253" spans="1:3" x14ac:dyDescent="0.3">
      <c r="A1253" s="123" t="s">
        <v>1869</v>
      </c>
      <c r="B1253" s="124" t="s">
        <v>4124</v>
      </c>
      <c r="C1253" s="124" t="s">
        <v>3359</v>
      </c>
    </row>
    <row r="1254" spans="1:3" x14ac:dyDescent="0.3">
      <c r="A1254" s="123" t="s">
        <v>1069</v>
      </c>
      <c r="B1254" s="124" t="s">
        <v>4125</v>
      </c>
      <c r="C1254" s="124" t="s">
        <v>3359</v>
      </c>
    </row>
    <row r="1255" spans="1:3" x14ac:dyDescent="0.3">
      <c r="A1255" s="123" t="s">
        <v>2633</v>
      </c>
      <c r="B1255" s="124" t="s">
        <v>4126</v>
      </c>
      <c r="C1255" s="124" t="s">
        <v>3359</v>
      </c>
    </row>
    <row r="1256" spans="1:3" x14ac:dyDescent="0.3">
      <c r="A1256" s="123" t="s">
        <v>1086</v>
      </c>
      <c r="B1256" s="124" t="s">
        <v>4127</v>
      </c>
      <c r="C1256" s="124" t="s">
        <v>3359</v>
      </c>
    </row>
    <row r="1257" spans="1:3" x14ac:dyDescent="0.3">
      <c r="A1257" s="123" t="s">
        <v>1093</v>
      </c>
      <c r="B1257" s="124" t="s">
        <v>4128</v>
      </c>
      <c r="C1257" s="124" t="s">
        <v>3359</v>
      </c>
    </row>
    <row r="1258" spans="1:3" x14ac:dyDescent="0.3">
      <c r="A1258" s="123" t="s">
        <v>2673</v>
      </c>
      <c r="B1258" s="124" t="s">
        <v>4129</v>
      </c>
      <c r="C1258" s="124" t="s">
        <v>3359</v>
      </c>
    </row>
    <row r="1259" spans="1:3" x14ac:dyDescent="0.3">
      <c r="A1259" s="123" t="s">
        <v>1507</v>
      </c>
      <c r="B1259" s="124" t="s">
        <v>4130</v>
      </c>
      <c r="C1259" s="124" t="s">
        <v>3359</v>
      </c>
    </row>
    <row r="1260" spans="1:3" x14ac:dyDescent="0.3">
      <c r="A1260" s="123" t="s">
        <v>1270</v>
      </c>
      <c r="B1260" s="124" t="s">
        <v>4131</v>
      </c>
      <c r="C1260" s="124" t="s">
        <v>3359</v>
      </c>
    </row>
    <row r="1261" spans="1:3" x14ac:dyDescent="0.3">
      <c r="A1261" s="123" t="s">
        <v>2361</v>
      </c>
      <c r="B1261" s="124" t="s">
        <v>4132</v>
      </c>
      <c r="C1261" s="124" t="s">
        <v>3359</v>
      </c>
    </row>
    <row r="1262" spans="1:3" x14ac:dyDescent="0.3">
      <c r="A1262" s="123" t="s">
        <v>1552</v>
      </c>
      <c r="B1262" s="124" t="s">
        <v>4133</v>
      </c>
      <c r="C1262" s="124" t="s">
        <v>3359</v>
      </c>
    </row>
    <row r="1263" spans="1:3" x14ac:dyDescent="0.3">
      <c r="A1263" s="123" t="s">
        <v>2036</v>
      </c>
      <c r="B1263" s="124" t="s">
        <v>4134</v>
      </c>
      <c r="C1263" s="124" t="s">
        <v>3359</v>
      </c>
    </row>
    <row r="1264" spans="1:3" x14ac:dyDescent="0.3">
      <c r="A1264" s="123" t="s">
        <v>2650</v>
      </c>
      <c r="B1264" s="124" t="s">
        <v>4135</v>
      </c>
      <c r="C1264" s="124" t="s">
        <v>3359</v>
      </c>
    </row>
    <row r="1265" spans="1:3" x14ac:dyDescent="0.3">
      <c r="A1265" s="123" t="s">
        <v>1342</v>
      </c>
      <c r="B1265" s="124" t="s">
        <v>4136</v>
      </c>
      <c r="C1265" s="124" t="s">
        <v>3359</v>
      </c>
    </row>
    <row r="1266" spans="1:3" x14ac:dyDescent="0.3">
      <c r="A1266" s="123" t="s">
        <v>1353</v>
      </c>
      <c r="B1266" s="124" t="s">
        <v>4137</v>
      </c>
      <c r="C1266" s="124" t="s">
        <v>3359</v>
      </c>
    </row>
    <row r="1267" spans="1:3" x14ac:dyDescent="0.3">
      <c r="A1267" s="123" t="s">
        <v>2405</v>
      </c>
      <c r="B1267" s="124" t="s">
        <v>4138</v>
      </c>
      <c r="C1267" s="124" t="s">
        <v>3359</v>
      </c>
    </row>
    <row r="1268" spans="1:3" x14ac:dyDescent="0.3">
      <c r="A1268" s="123" t="s">
        <v>562</v>
      </c>
      <c r="B1268" s="124" t="s">
        <v>4139</v>
      </c>
      <c r="C1268" s="124" t="s">
        <v>3359</v>
      </c>
    </row>
    <row r="1269" spans="1:3" x14ac:dyDescent="0.3">
      <c r="A1269" s="123" t="s">
        <v>1040</v>
      </c>
      <c r="B1269" s="124" t="s">
        <v>4140</v>
      </c>
      <c r="C1269" s="124" t="s">
        <v>3359</v>
      </c>
    </row>
    <row r="1270" spans="1:3" x14ac:dyDescent="0.3">
      <c r="A1270" s="123" t="s">
        <v>1845</v>
      </c>
      <c r="B1270" s="124" t="s">
        <v>4141</v>
      </c>
      <c r="C1270" s="124" t="s">
        <v>3359</v>
      </c>
    </row>
    <row r="1271" spans="1:3" x14ac:dyDescent="0.3">
      <c r="A1271" s="123" t="s">
        <v>2520</v>
      </c>
      <c r="B1271" s="124" t="s">
        <v>4142</v>
      </c>
      <c r="C1271" s="124" t="s">
        <v>3359</v>
      </c>
    </row>
    <row r="1272" spans="1:3" x14ac:dyDescent="0.3">
      <c r="A1272" s="123" t="s">
        <v>2191</v>
      </c>
      <c r="B1272" s="124" t="s">
        <v>4143</v>
      </c>
      <c r="C1272" s="124" t="s">
        <v>3359</v>
      </c>
    </row>
    <row r="1273" spans="1:3" x14ac:dyDescent="0.3">
      <c r="A1273" s="123" t="s">
        <v>2384</v>
      </c>
      <c r="B1273" s="124" t="s">
        <v>4144</v>
      </c>
      <c r="C1273" s="124" t="s">
        <v>3359</v>
      </c>
    </row>
    <row r="1274" spans="1:3" x14ac:dyDescent="0.3">
      <c r="A1274" s="123" t="s">
        <v>2355</v>
      </c>
      <c r="B1274" s="124" t="s">
        <v>4145</v>
      </c>
      <c r="C1274" s="124" t="s">
        <v>3359</v>
      </c>
    </row>
    <row r="1275" spans="1:3" x14ac:dyDescent="0.3">
      <c r="A1275" s="123" t="s">
        <v>857</v>
      </c>
      <c r="B1275" s="124" t="s">
        <v>4146</v>
      </c>
      <c r="C1275" s="124" t="s">
        <v>3359</v>
      </c>
    </row>
    <row r="1276" spans="1:3" x14ac:dyDescent="0.3">
      <c r="A1276" s="123" t="s">
        <v>2407</v>
      </c>
      <c r="B1276" s="124" t="s">
        <v>4147</v>
      </c>
      <c r="C1276" s="124" t="s">
        <v>3359</v>
      </c>
    </row>
    <row r="1277" spans="1:3" x14ac:dyDescent="0.3">
      <c r="A1277" s="123" t="s">
        <v>987</v>
      </c>
      <c r="B1277" s="124" t="s">
        <v>4148</v>
      </c>
      <c r="C1277" s="124" t="s">
        <v>3359</v>
      </c>
    </row>
    <row r="1278" spans="1:3" x14ac:dyDescent="0.3">
      <c r="A1278" s="123" t="s">
        <v>1876</v>
      </c>
      <c r="B1278" s="124" t="s">
        <v>4149</v>
      </c>
      <c r="C1278" s="124" t="s">
        <v>3359</v>
      </c>
    </row>
    <row r="1279" spans="1:3" x14ac:dyDescent="0.3">
      <c r="A1279" s="123" t="s">
        <v>2454</v>
      </c>
      <c r="B1279" s="124" t="s">
        <v>4150</v>
      </c>
      <c r="C1279" s="124" t="s">
        <v>3359</v>
      </c>
    </row>
    <row r="1280" spans="1:3" x14ac:dyDescent="0.3">
      <c r="A1280" s="123" t="s">
        <v>969</v>
      </c>
      <c r="B1280" s="124" t="s">
        <v>4151</v>
      </c>
      <c r="C1280" s="124" t="s">
        <v>3359</v>
      </c>
    </row>
    <row r="1281" spans="1:3" x14ac:dyDescent="0.3">
      <c r="A1281" s="123" t="s">
        <v>1150</v>
      </c>
      <c r="B1281" s="124" t="s">
        <v>4152</v>
      </c>
      <c r="C1281" s="124" t="s">
        <v>3359</v>
      </c>
    </row>
    <row r="1282" spans="1:3" x14ac:dyDescent="0.3">
      <c r="A1282" s="123" t="s">
        <v>2565</v>
      </c>
      <c r="B1282" s="124" t="s">
        <v>4153</v>
      </c>
      <c r="C1282" s="124" t="s">
        <v>3359</v>
      </c>
    </row>
    <row r="1283" spans="1:3" x14ac:dyDescent="0.3">
      <c r="A1283" s="123" t="s">
        <v>549</v>
      </c>
      <c r="B1283" s="124" t="s">
        <v>4154</v>
      </c>
      <c r="C1283" s="124" t="s">
        <v>3359</v>
      </c>
    </row>
    <row r="1284" spans="1:3" x14ac:dyDescent="0.3">
      <c r="A1284" s="123" t="s">
        <v>1136</v>
      </c>
      <c r="B1284" s="124" t="s">
        <v>4155</v>
      </c>
      <c r="C1284" s="124" t="s">
        <v>3359</v>
      </c>
    </row>
    <row r="1285" spans="1:3" x14ac:dyDescent="0.3">
      <c r="A1285" s="123" t="s">
        <v>2424</v>
      </c>
      <c r="B1285" s="124" t="s">
        <v>4156</v>
      </c>
      <c r="C1285" s="124" t="s">
        <v>3359</v>
      </c>
    </row>
    <row r="1286" spans="1:3" x14ac:dyDescent="0.3">
      <c r="A1286" s="123" t="s">
        <v>2609</v>
      </c>
      <c r="B1286" s="124" t="s">
        <v>4157</v>
      </c>
      <c r="C1286" s="124" t="s">
        <v>3359</v>
      </c>
    </row>
    <row r="1287" spans="1:3" x14ac:dyDescent="0.3">
      <c r="A1287" s="123" t="s">
        <v>1778</v>
      </c>
      <c r="B1287" s="124" t="s">
        <v>4158</v>
      </c>
      <c r="C1287" s="124" t="s">
        <v>3359</v>
      </c>
    </row>
    <row r="1288" spans="1:3" x14ac:dyDescent="0.3">
      <c r="A1288" s="123" t="s">
        <v>1702</v>
      </c>
      <c r="B1288" s="124" t="s">
        <v>4159</v>
      </c>
      <c r="C1288" s="124" t="s">
        <v>3359</v>
      </c>
    </row>
    <row r="1289" spans="1:3" x14ac:dyDescent="0.3">
      <c r="A1289" s="123" t="s">
        <v>2625</v>
      </c>
      <c r="B1289" s="124" t="s">
        <v>4160</v>
      </c>
      <c r="C1289" s="124" t="s">
        <v>3359</v>
      </c>
    </row>
    <row r="1290" spans="1:3" x14ac:dyDescent="0.3">
      <c r="A1290" s="123" t="s">
        <v>1780</v>
      </c>
      <c r="B1290" s="124" t="s">
        <v>4161</v>
      </c>
      <c r="C1290" s="124" t="s">
        <v>3359</v>
      </c>
    </row>
    <row r="1291" spans="1:3" x14ac:dyDescent="0.3">
      <c r="A1291" s="123" t="s">
        <v>1863</v>
      </c>
      <c r="B1291" s="124" t="s">
        <v>4162</v>
      </c>
      <c r="C1291" s="124" t="s">
        <v>3359</v>
      </c>
    </row>
    <row r="1292" spans="1:3" x14ac:dyDescent="0.3">
      <c r="A1292" s="123" t="s">
        <v>896</v>
      </c>
      <c r="B1292" s="124" t="s">
        <v>4163</v>
      </c>
      <c r="C1292" s="124" t="s">
        <v>3359</v>
      </c>
    </row>
    <row r="1293" spans="1:3" x14ac:dyDescent="0.3">
      <c r="A1293" s="123" t="s">
        <v>1902</v>
      </c>
      <c r="B1293" s="124" t="s">
        <v>4164</v>
      </c>
      <c r="C1293" s="124" t="s">
        <v>3359</v>
      </c>
    </row>
    <row r="1294" spans="1:3" x14ac:dyDescent="0.3">
      <c r="A1294" s="123" t="s">
        <v>1649</v>
      </c>
      <c r="B1294" s="124" t="s">
        <v>4165</v>
      </c>
      <c r="C1294" s="124" t="s">
        <v>3359</v>
      </c>
    </row>
    <row r="1295" spans="1:3" x14ac:dyDescent="0.3">
      <c r="A1295" s="123" t="s">
        <v>1847</v>
      </c>
      <c r="B1295" s="124" t="s">
        <v>4166</v>
      </c>
      <c r="C1295" s="124" t="s">
        <v>3359</v>
      </c>
    </row>
    <row r="1296" spans="1:3" x14ac:dyDescent="0.3">
      <c r="A1296" s="123" t="s">
        <v>1708</v>
      </c>
      <c r="B1296" s="124" t="s">
        <v>4167</v>
      </c>
      <c r="C1296" s="124" t="s">
        <v>3359</v>
      </c>
    </row>
    <row r="1297" spans="1:3" x14ac:dyDescent="0.3">
      <c r="A1297" s="123" t="s">
        <v>983</v>
      </c>
      <c r="B1297" s="124" t="s">
        <v>4168</v>
      </c>
      <c r="C1297" s="124" t="s">
        <v>3359</v>
      </c>
    </row>
    <row r="1298" spans="1:3" x14ac:dyDescent="0.3">
      <c r="A1298" s="123" t="s">
        <v>2251</v>
      </c>
      <c r="B1298" s="124" t="s">
        <v>4169</v>
      </c>
      <c r="C1298" s="124" t="s">
        <v>3359</v>
      </c>
    </row>
    <row r="1299" spans="1:3" x14ac:dyDescent="0.3">
      <c r="A1299" s="123" t="s">
        <v>1980</v>
      </c>
      <c r="B1299" s="124" t="s">
        <v>4170</v>
      </c>
      <c r="C1299" s="124" t="s">
        <v>4171</v>
      </c>
    </row>
    <row r="1300" spans="1:3" x14ac:dyDescent="0.3">
      <c r="A1300" s="123" t="s">
        <v>1978</v>
      </c>
      <c r="B1300" s="124" t="s">
        <v>4172</v>
      </c>
      <c r="C1300" s="124" t="s">
        <v>4173</v>
      </c>
    </row>
    <row r="1301" spans="1:3" x14ac:dyDescent="0.3">
      <c r="A1301" s="123" t="s">
        <v>1655</v>
      </c>
      <c r="B1301" s="124" t="s">
        <v>4174</v>
      </c>
      <c r="C1301" s="124" t="s">
        <v>3359</v>
      </c>
    </row>
    <row r="1302" spans="1:3" x14ac:dyDescent="0.3">
      <c r="A1302" s="123" t="s">
        <v>1861</v>
      </c>
      <c r="B1302" s="124" t="s">
        <v>4175</v>
      </c>
      <c r="C1302" s="124" t="s">
        <v>3359</v>
      </c>
    </row>
    <row r="1303" spans="1:3" x14ac:dyDescent="0.3">
      <c r="A1303" s="123" t="s">
        <v>1798</v>
      </c>
      <c r="B1303" s="124" t="s">
        <v>4176</v>
      </c>
      <c r="C1303" s="124" t="s">
        <v>3359</v>
      </c>
    </row>
    <row r="1304" spans="1:3" x14ac:dyDescent="0.3">
      <c r="A1304" s="123" t="s">
        <v>1872</v>
      </c>
      <c r="B1304" s="124" t="s">
        <v>4177</v>
      </c>
      <c r="C1304" s="124" t="s">
        <v>3359</v>
      </c>
    </row>
    <row r="1305" spans="1:3" x14ac:dyDescent="0.3">
      <c r="A1305" s="121"/>
      <c r="B1305" s="122"/>
      <c r="C1305" s="1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Расшифровка</vt:lpstr>
      <vt:lpstr>1_12</vt:lpstr>
      <vt:lpstr>расш</vt:lpstr>
      <vt:lpstr>Площадь</vt:lpstr>
      <vt:lpstr>Общие показания</vt:lpstr>
      <vt:lpstr>расход по ИПУ</vt:lpstr>
      <vt:lpstr>РАСЧЕТ</vt:lpstr>
      <vt:lpstr>загрузка корректировки в 1С</vt:lpstr>
      <vt:lpstr>04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Колонистова Елена</dc:creator>
  <cp:lastModifiedBy>Колонистова Елена</cp:lastModifiedBy>
  <dcterms:created xsi:type="dcterms:W3CDTF">2024-03-20T07:41:20Z</dcterms:created>
  <dcterms:modified xsi:type="dcterms:W3CDTF">2024-04-03T15:05:39Z</dcterms:modified>
</cp:coreProperties>
</file>